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F3F78AE8-3181-4C6D-B6CD-97614E87F418}" xr6:coauthVersionLast="47" xr6:coauthVersionMax="47" xr10:uidLastSave="{00000000-0000-0000-0000-000000000000}"/>
  <bookViews>
    <workbookView xWindow="-28920" yWindow="-120" windowWidth="29040" windowHeight="15720" tabRatio="695" xr2:uid="{00000000-000D-0000-FFFF-FFFF00000000}"/>
  </bookViews>
  <sheets>
    <sheet name="How to use this calculator" sheetId="1" r:id="rId1"/>
    <sheet name="Input and Summary Results" sheetId="2" r:id="rId2"/>
    <sheet name="Data Transformation" sheetId="4" r:id="rId3"/>
    <sheet name="Weighting" sheetId="5" r:id="rId4"/>
    <sheet name="Assignments" sheetId="3" r:id="rId5"/>
    <sheet name="Bin Analysis" sheetId="6" r:id="rId6"/>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4" i="4"/>
  <c r="F1474" i="4" s="1"/>
  <c r="H1474"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9" i="4"/>
  <c r="F1179" i="4" s="1"/>
  <c r="H1179"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8" i="4"/>
  <c r="F1138" i="4" s="1"/>
  <c r="H1138"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2" i="4"/>
  <c r="F1082" i="4" s="1"/>
  <c r="H1082"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3" i="4"/>
  <c r="F1003" i="4" s="1"/>
  <c r="H1003" i="4" s="1"/>
  <c r="D1001" i="4"/>
  <c r="F1001" i="4" s="1"/>
  <c r="H1001" i="4" s="1"/>
  <c r="D1000" i="4"/>
  <c r="F1000" i="4" s="1"/>
  <c r="H1000" i="4" s="1"/>
  <c r="D993" i="4"/>
  <c r="F993" i="4" s="1"/>
  <c r="H993" i="4" s="1"/>
  <c r="D992" i="4"/>
  <c r="F992" i="4" s="1"/>
  <c r="D985" i="4"/>
  <c r="F985" i="4" s="1"/>
  <c r="H985" i="4" s="1"/>
  <c r="D984" i="4"/>
  <c r="F984" i="4" s="1"/>
  <c r="H984" i="4" s="1"/>
  <c r="D978" i="4"/>
  <c r="F978" i="4" s="1"/>
  <c r="H978"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1" i="4"/>
  <c r="F891" i="4" s="1"/>
  <c r="H891" i="4" s="1"/>
  <c r="D890" i="4"/>
  <c r="F890" i="4" s="1"/>
  <c r="H890" i="4" s="1"/>
  <c r="D889" i="4"/>
  <c r="F889" i="4" s="1"/>
  <c r="H889" i="4" s="1"/>
  <c r="D888" i="4"/>
  <c r="F888" i="4" s="1"/>
  <c r="D881" i="4"/>
  <c r="F881" i="4" s="1"/>
  <c r="H881" i="4" s="1"/>
  <c r="D880" i="4"/>
  <c r="F880" i="4" s="1"/>
  <c r="H880" i="4" s="1"/>
  <c r="D873" i="4"/>
  <c r="F873" i="4" s="1"/>
  <c r="H873" i="4" s="1"/>
  <c r="D872" i="4"/>
  <c r="F872" i="4" s="1"/>
  <c r="H872" i="4" s="1"/>
  <c r="D866" i="4"/>
  <c r="F866" i="4" s="1"/>
  <c r="H866"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6" i="4"/>
  <c r="F786" i="4" s="1"/>
  <c r="H786" i="4" s="1"/>
  <c r="D784" i="4"/>
  <c r="F784" i="4" s="1"/>
  <c r="H784" i="4" s="1"/>
  <c r="D777" i="4"/>
  <c r="F777" i="4" s="1"/>
  <c r="H777" i="4" s="1"/>
  <c r="D776" i="4"/>
  <c r="F776" i="4" s="1"/>
  <c r="H776" i="4" s="1"/>
  <c r="D769" i="4"/>
  <c r="F769" i="4" s="1"/>
  <c r="H769" i="4" s="1"/>
  <c r="D768" i="4"/>
  <c r="F768" i="4" s="1"/>
  <c r="H768" i="4" s="1"/>
  <c r="D760" i="4"/>
  <c r="F760" i="4" s="1"/>
  <c r="H760" i="4" s="1"/>
  <c r="D754" i="4"/>
  <c r="F754" i="4" s="1"/>
  <c r="H754"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8" i="4"/>
  <c r="F578" i="4" s="1"/>
  <c r="H578"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1083" i="4" l="1"/>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F1959" i="4" s="1"/>
  <c r="H1959" i="4" s="1"/>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F2835" i="4" s="1"/>
  <c r="H2835" i="4" s="1"/>
  <c r="C2819" i="4"/>
  <c r="D2819" i="4"/>
  <c r="C2803" i="4"/>
  <c r="D2803" i="4"/>
  <c r="C2787" i="4"/>
  <c r="D2787" i="4"/>
  <c r="C2771" i="4"/>
  <c r="E2771" i="4" s="1"/>
  <c r="D2771" i="4"/>
  <c r="F2771" i="4" s="1"/>
  <c r="H2771" i="4" s="1"/>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F1868" i="4" s="1"/>
  <c r="H1868" i="4" s="1"/>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F5064" i="4" s="1"/>
  <c r="H5064" i="4" s="1"/>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F3904" i="4" s="1"/>
  <c r="H3904" i="4" s="1"/>
  <c r="C3880" i="4"/>
  <c r="D3880" i="4"/>
  <c r="C3856" i="4"/>
  <c r="D3856" i="4"/>
  <c r="C3840" i="4"/>
  <c r="D3840" i="4"/>
  <c r="C3824" i="4"/>
  <c r="D3824" i="4"/>
  <c r="F3824" i="4" s="1"/>
  <c r="H3824" i="4" s="1"/>
  <c r="C3809" i="4"/>
  <c r="E3809" i="4" s="1"/>
  <c r="D3809" i="4"/>
  <c r="C3785" i="4"/>
  <c r="E3785" i="4" s="1"/>
  <c r="D3785" i="4"/>
  <c r="C3761" i="4"/>
  <c r="E3761" i="4" s="1"/>
  <c r="D3761" i="4"/>
  <c r="C3745" i="4"/>
  <c r="D3745" i="4"/>
  <c r="F3745" i="4" s="1"/>
  <c r="H3745" i="4" s="1"/>
  <c r="C3657" i="4"/>
  <c r="E3657" i="4" s="1"/>
  <c r="D3657" i="4"/>
  <c r="C3633" i="4"/>
  <c r="D3633" i="4"/>
  <c r="C3577" i="4"/>
  <c r="E3577" i="4" s="1"/>
  <c r="D3577" i="4"/>
  <c r="C3553" i="4"/>
  <c r="D3553" i="4"/>
  <c r="F3553" i="4" s="1"/>
  <c r="H3553" i="4" s="1"/>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F3297" i="4" s="1"/>
  <c r="H3297" i="4" s="1"/>
  <c r="C3249" i="4"/>
  <c r="E3249" i="4" s="1"/>
  <c r="D3249" i="4"/>
  <c r="C3201" i="4"/>
  <c r="E3201" i="4" s="1"/>
  <c r="D3201" i="4"/>
  <c r="C3185" i="4"/>
  <c r="D3185" i="4"/>
  <c r="C3169" i="4"/>
  <c r="D3169" i="4"/>
  <c r="F3169" i="4" s="1"/>
  <c r="H3169" i="4" s="1"/>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51"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13"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E6177" i="4" l="1"/>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G313" i="4"/>
  <c r="I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G310" i="4"/>
  <c r="I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H315" i="4"/>
  <c r="C315" i="4"/>
  <c r="E315" i="4" s="1"/>
  <c r="D315" i="4"/>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H311" i="4"/>
  <c r="C311" i="4"/>
  <c r="E311" i="4" s="1"/>
  <c r="G311" i="4"/>
  <c r="I311" i="4" s="1"/>
  <c r="D311" i="4"/>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H309" i="4"/>
  <c r="C309" i="4"/>
  <c r="E309" i="4" s="1"/>
  <c r="D309" i="4"/>
  <c r="D181" i="4"/>
  <c r="H181" i="4" s="1"/>
  <c r="C181" i="4"/>
  <c r="E181" i="4" s="1"/>
  <c r="C198" i="4"/>
  <c r="E198" i="4" s="1"/>
  <c r="D198" i="4"/>
  <c r="H198" i="4" s="1"/>
  <c r="D318" i="4"/>
  <c r="H318" i="4"/>
  <c r="G318" i="4"/>
  <c r="I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c r="G316" i="4"/>
  <c r="I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4" i="4" l="1"/>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X8" i="4" s="1"/>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3" i="6"/>
  <c r="N6"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B7086" i="6"/>
  <c r="B823" i="6"/>
  <c r="B4447" i="6"/>
  <c r="B2287" i="6"/>
  <c r="B4231" i="6"/>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B8238" i="6"/>
  <c r="B127" i="6"/>
  <c r="H127" i="6" s="1" a="1"/>
  <c r="H127" i="6" s="1"/>
  <c r="B3367" i="6"/>
  <c r="H3367" i="6" s="1" a="1"/>
  <c r="H3367" i="6" s="1"/>
  <c r="B8263" i="6"/>
  <c r="H8263" i="6" s="1" a="1"/>
  <c r="H8263" i="6" s="1"/>
  <c r="B3750" i="6"/>
  <c r="H3750" i="6" s="1" a="1"/>
  <c r="H3750" i="6" s="1"/>
  <c r="I3750" i="6" s="1"/>
  <c r="J3750" i="6" s="1"/>
  <c r="B151" i="6"/>
  <c r="B727" i="6"/>
  <c r="H727" i="6" s="1" a="1"/>
  <c r="H727" i="6" s="1"/>
  <c r="B2431" i="6"/>
  <c r="B3391" i="6"/>
  <c r="H3391" i="6" s="1" a="1"/>
  <c r="H3391" i="6" s="1"/>
  <c r="B4519" i="6"/>
  <c r="B6007" i="6"/>
  <c r="B7063" i="6"/>
  <c r="H7063" i="6" s="1" a="1"/>
  <c r="H7063" i="6" s="1"/>
  <c r="B822" i="6"/>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B511" i="6"/>
  <c r="H511" i="6" s="1" a="1"/>
  <c r="H511" i="6" s="1"/>
  <c r="B847" i="6"/>
  <c r="B1015" i="6"/>
  <c r="H1015" i="6" s="1" a="1"/>
  <c r="H1015" i="6" s="1"/>
  <c r="B2479" i="6"/>
  <c r="B3055" i="6"/>
  <c r="B3271" i="6"/>
  <c r="B3463" i="6"/>
  <c r="B3751" i="6"/>
  <c r="B3487" i="6"/>
  <c r="B3967" i="6"/>
  <c r="B4951" i="6"/>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B33" i="5"/>
  <c r="D33" i="5" s="1"/>
  <c r="B919" i="6"/>
  <c r="H919" i="6" s="1" a="1"/>
  <c r="H919" i="6" s="1"/>
  <c r="B2551" i="6"/>
  <c r="B3847" i="6"/>
  <c r="H3847" i="6" s="1" a="1"/>
  <c r="H3847" i="6" s="1"/>
  <c r="B6199" i="6"/>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B943" i="6"/>
  <c r="H943" i="6" s="1" a="1"/>
  <c r="H943" i="6" s="1"/>
  <c r="B295" i="6"/>
  <c r="H295" i="6" s="1" a="1"/>
  <c r="H295" i="6" s="1"/>
  <c r="B1759" i="6"/>
  <c r="B1543" i="6"/>
  <c r="B1639" i="6"/>
  <c r="H1639" i="6" s="1" a="1"/>
  <c r="H1639" i="6" s="1"/>
  <c r="B1735" i="6"/>
  <c r="B3919" i="6"/>
  <c r="B2791" i="6"/>
  <c r="B2695" i="6"/>
  <c r="B4687" i="6"/>
  <c r="B4471" i="6"/>
  <c r="B5215" i="6"/>
  <c r="H5215" i="6" s="1" a="1"/>
  <c r="H5215" i="6" s="1"/>
  <c r="B5911" i="6"/>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B6102" i="6"/>
  <c r="B7110" i="6"/>
  <c r="B7758" i="6"/>
  <c r="H7758" i="6" s="1" a="1"/>
  <c r="H7758" i="6" s="1"/>
  <c r="I7758" i="6" s="1"/>
  <c r="J7758" i="6" s="1"/>
  <c r="B8214" i="6"/>
  <c r="B439" i="6"/>
  <c r="H439" i="6" s="1" a="1"/>
  <c r="H439" i="6" s="1"/>
  <c r="B2311" i="6"/>
  <c r="B3559" i="6"/>
  <c r="B4423" i="6"/>
  <c r="H4423" i="6" s="1" a="1"/>
  <c r="H4423" i="6" s="1"/>
  <c r="B8311" i="6"/>
  <c r="H8311" i="6" s="1" a="1"/>
  <c r="H8311" i="6" s="1"/>
  <c r="B3870" i="6"/>
  <c r="H3870" i="6" s="1" a="1"/>
  <c r="H3870" i="6" s="1"/>
  <c r="I3870" i="6" s="1"/>
  <c r="J3870" i="6" s="1"/>
  <c r="M7" i="5"/>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B1303" i="6"/>
  <c r="B1207" i="6"/>
  <c r="H1207" i="6" s="1" a="1"/>
  <c r="H1207" i="6" s="1"/>
  <c r="B79" i="6"/>
  <c r="B1879" i="6"/>
  <c r="B1663" i="6"/>
  <c r="H1663" i="6" s="1" a="1"/>
  <c r="H1663" i="6" s="1"/>
  <c r="B1711" i="6"/>
  <c r="B1831" i="6"/>
  <c r="B4063" i="6"/>
  <c r="B2815" i="6"/>
  <c r="B3079" i="6"/>
  <c r="B4783" i="6"/>
  <c r="B4567" i="6"/>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B6774" i="6"/>
  <c r="B7158" i="6"/>
  <c r="B7590" i="6"/>
  <c r="B8190" i="6"/>
  <c r="B1327" i="6"/>
  <c r="H1327" i="6" s="1" a="1"/>
  <c r="H1327" i="6" s="1"/>
  <c r="B1351" i="6"/>
  <c r="B199" i="6"/>
  <c r="H199" i="6" s="1" a="1"/>
  <c r="H199" i="6" s="1"/>
  <c r="B1975" i="6"/>
  <c r="B1687" i="6"/>
  <c r="H1687" i="6" s="1" a="1"/>
  <c r="H1687" i="6" s="1"/>
  <c r="B1807" i="6"/>
  <c r="B1951" i="6"/>
  <c r="B4135" i="6"/>
  <c r="B2839" i="6"/>
  <c r="H2839" i="6" s="1" a="1"/>
  <c r="H2839" i="6" s="1"/>
  <c r="B3127" i="6"/>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B6558" i="6"/>
  <c r="H6558" i="6" s="1" a="1"/>
  <c r="H6558" i="6" s="1"/>
  <c r="I6558" i="6" s="1"/>
  <c r="J6558" i="6" s="1"/>
  <c r="B7302" i="6"/>
  <c r="B7614" i="6"/>
  <c r="B8334" i="6"/>
  <c r="B2935" i="6"/>
  <c r="H2935" i="6" s="1" a="1"/>
  <c r="H2935" i="6" s="1"/>
  <c r="B391" i="6"/>
  <c r="H391" i="6" s="1" a="1"/>
  <c r="H391" i="6" s="1"/>
  <c r="B2407" i="6"/>
  <c r="H2407" i="6" s="1" a="1"/>
  <c r="H2407" i="6" s="1"/>
  <c r="B3247" i="6"/>
  <c r="B4039" i="6"/>
  <c r="B4495" i="6"/>
  <c r="B7111" i="6"/>
  <c r="H7111" i="6" s="1" a="1"/>
  <c r="H7111" i="6" s="1"/>
  <c r="B1206" i="6"/>
  <c r="H1206" i="6" s="1" a="1"/>
  <c r="H1206" i="6" s="1"/>
  <c r="I1206" i="6" s="1"/>
  <c r="J1206" i="6" s="1"/>
  <c r="B1734" i="6"/>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B1375" i="6"/>
  <c r="B1399" i="6"/>
  <c r="B271" i="6"/>
  <c r="H271" i="6" s="1" a="1"/>
  <c r="H271" i="6" s="1"/>
  <c r="B2071" i="6"/>
  <c r="B1783" i="6"/>
  <c r="B1927" i="6"/>
  <c r="B2047" i="6"/>
  <c r="B2911" i="6"/>
  <c r="H2911" i="6" s="1" a="1"/>
  <c r="H2911" i="6" s="1"/>
  <c r="B2863" i="6"/>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B6654" i="6"/>
  <c r="B6990" i="6"/>
  <c r="B7662" i="6"/>
  <c r="B606" i="6"/>
  <c r="B1494" i="6"/>
  <c r="H1494" i="6" s="1" a="1"/>
  <c r="H1494" i="6" s="1"/>
  <c r="I1494" i="6" s="1"/>
  <c r="J1494" i="6" s="1"/>
  <c r="B1782" i="6"/>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B3294" i="6"/>
  <c r="B4182" i="6"/>
  <c r="H4182" i="6" s="1" a="1"/>
  <c r="H4182" i="6" s="1"/>
  <c r="I4182" i="6" s="1"/>
  <c r="J4182" i="6" s="1"/>
  <c r="B4902" i="6"/>
  <c r="H4902" i="6" s="1" a="1"/>
  <c r="H4902" i="6" s="1"/>
  <c r="I4902" i="6" s="1"/>
  <c r="J4902" i="6" s="1"/>
  <c r="B5550" i="6"/>
  <c r="B5406" i="6"/>
  <c r="B6366" i="6"/>
  <c r="B6822" i="6"/>
  <c r="B7278" i="6"/>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B2286" i="6"/>
  <c r="H2286" i="6" s="1" a="1"/>
  <c r="H2286" i="6" s="1"/>
  <c r="I2286" i="6" s="1"/>
  <c r="J2286" i="6" s="1"/>
  <c r="B1926" i="6"/>
  <c r="H1926" i="6" s="1" a="1"/>
  <c r="H1926" i="6" s="1"/>
  <c r="I1926" i="6" s="1"/>
  <c r="J1926" i="6" s="1"/>
  <c r="B1710" i="6"/>
  <c r="B3126" i="6"/>
  <c r="B3246" i="6"/>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B5958" i="6"/>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B8406" i="6"/>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B2142" i="6"/>
  <c r="H2142" i="6" s="1" a="1"/>
  <c r="H2142" i="6" s="1"/>
  <c r="I2142" i="6" s="1"/>
  <c r="J2142" i="6" s="1"/>
  <c r="B1950" i="6"/>
  <c r="H1950" i="6" s="1" a="1"/>
  <c r="H1950" i="6" s="1"/>
  <c r="I1950" i="6" s="1"/>
  <c r="J1950" i="6" s="1"/>
  <c r="B3534" i="6"/>
  <c r="H3534" i="6" s="1" a="1"/>
  <c r="H3534" i="6" s="1"/>
  <c r="I3534" i="6" s="1"/>
  <c r="J3534" i="6" s="1"/>
  <c r="B3366" i="6"/>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B5622" i="6"/>
  <c r="B6030" i="6"/>
  <c r="B6582" i="6"/>
  <c r="B7974" i="6"/>
  <c r="H7974" i="6" s="1" a="1"/>
  <c r="H7974" i="6" s="1"/>
  <c r="I7974" i="6" s="1"/>
  <c r="J7974" i="6" s="1"/>
  <c r="B6846" i="6"/>
  <c r="B7350" i="6"/>
  <c r="B7326" i="6"/>
  <c r="H7326" i="6" s="1" a="1"/>
  <c r="H7326" i="6" s="1"/>
  <c r="I7326" i="6" s="1"/>
  <c r="J7326" i="6" s="1"/>
  <c r="B7950" i="6"/>
  <c r="H7950" i="6" s="1" a="1"/>
  <c r="H7950" i="6" s="1"/>
  <c r="I7950" i="6" s="1"/>
  <c r="J7950" i="6" s="1"/>
  <c r="B7494" i="6"/>
  <c r="B8310" i="6"/>
  <c r="B1374" i="6"/>
  <c r="H1374" i="6" s="1" a="1"/>
  <c r="H1374" i="6" s="1"/>
  <c r="I1374" i="6" s="1"/>
  <c r="J1374" i="6" s="1"/>
  <c r="B582" i="6"/>
  <c r="B918" i="6"/>
  <c r="H918" i="6" s="1" a="1"/>
  <c r="H918" i="6" s="1"/>
  <c r="I918" i="6" s="1"/>
  <c r="J918" i="6" s="1"/>
  <c r="B174" i="6"/>
  <c r="B1086" i="6"/>
  <c r="B2718" i="6"/>
  <c r="H2718" i="6" s="1" a="1"/>
  <c r="H2718" i="6" s="1"/>
  <c r="I2718" i="6" s="1"/>
  <c r="J2718" i="6" s="1"/>
  <c r="B1998" i="6"/>
  <c r="H1998" i="6" s="1" a="1"/>
  <c r="H1998" i="6" s="1"/>
  <c r="I1998" i="6" s="1"/>
  <c r="J1998" i="6" s="1"/>
  <c r="B2526" i="6"/>
  <c r="B2166" i="6"/>
  <c r="H2166" i="6" s="1" a="1"/>
  <c r="H2166" i="6" s="1"/>
  <c r="I2166" i="6" s="1"/>
  <c r="J2166" i="6" s="1"/>
  <c r="B2334" i="6"/>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B5694" i="6"/>
  <c r="B6342" i="6"/>
  <c r="H6342" i="6" s="1" a="1"/>
  <c r="H6342" i="6" s="1"/>
  <c r="I6342" i="6" s="1"/>
  <c r="J6342" i="6" s="1"/>
  <c r="B6678" i="6"/>
  <c r="B8046" i="6"/>
  <c r="B6942" i="6"/>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B5526" i="6"/>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B5095" i="6"/>
  <c r="B5239" i="6"/>
  <c r="H5239" i="6" s="1" a="1"/>
  <c r="H5239" i="6" s="1"/>
  <c r="B4207" i="6"/>
  <c r="B4399" i="6"/>
  <c r="H4399" i="6" s="1" a="1"/>
  <c r="H4399" i="6" s="1"/>
  <c r="B4639" i="6"/>
  <c r="H4639" i="6" s="1" a="1"/>
  <c r="H4639" i="6" s="1"/>
  <c r="B3607" i="6"/>
  <c r="B4015" i="6"/>
  <c r="B3343" i="6"/>
  <c r="H3343" i="6" s="1" a="1"/>
  <c r="H3343" i="6" s="1"/>
  <c r="B2671" i="6"/>
  <c r="H2671" i="6" s="1" a="1"/>
  <c r="H2671" i="6" s="1"/>
  <c r="B3103" i="6"/>
  <c r="B3823" i="6"/>
  <c r="B2743" i="6"/>
  <c r="B1615" i="6"/>
  <c r="H1615" i="6" s="1" a="1"/>
  <c r="H1615" i="6" s="1"/>
  <c r="B2359" i="6"/>
  <c r="B1495" i="6"/>
  <c r="H1495" i="6" s="1" a="1"/>
  <c r="H1495" i="6" s="1"/>
  <c r="B2095" i="6"/>
  <c r="B1423" i="6"/>
  <c r="H1423" i="6" s="1" a="1"/>
  <c r="H1423" i="6" s="1"/>
  <c r="I1423" i="6" s="1"/>
  <c r="J1423" i="6" s="1"/>
  <c r="B2263" i="6"/>
  <c r="B1255" i="6"/>
  <c r="H1255" i="6" s="1" a="1"/>
  <c r="H1255" i="6" s="1"/>
  <c r="B799" i="6"/>
  <c r="B175" i="6"/>
  <c r="B607" i="6"/>
  <c r="B895" i="6"/>
  <c r="H895" i="6" s="1" a="1"/>
  <c r="H895" i="6" s="1"/>
  <c r="B103" i="6"/>
  <c r="H103" i="6" s="1" a="1"/>
  <c r="H103" i="6" s="1"/>
  <c r="B1183" i="6"/>
  <c r="H1183" i="6" s="1" a="1"/>
  <c r="H1183" i="6" s="1"/>
  <c r="I1183" i="6" s="1"/>
  <c r="J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B4759" i="6"/>
  <c r="H4759" i="6" s="1" a="1"/>
  <c r="H4759" i="6" s="1"/>
  <c r="B3991" i="6"/>
  <c r="B3295" i="6"/>
  <c r="B3007" i="6"/>
  <c r="B2959" i="6"/>
  <c r="H2959" i="6" s="1" a="1"/>
  <c r="H2959" i="6" s="1"/>
  <c r="B2335" i="6"/>
  <c r="H2335" i="6" s="1" a="1"/>
  <c r="H2335" i="6" s="1"/>
  <c r="B2023" i="6"/>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I7903" i="6" s="1"/>
  <c r="J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B5143" i="6"/>
  <c r="H5143" i="6" s="1" a="1"/>
  <c r="H5143" i="6" s="1"/>
  <c r="B4111" i="6"/>
  <c r="H4111" i="6" s="1" a="1"/>
  <c r="H4111" i="6" s="1"/>
  <c r="B4279" i="6"/>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I2239" i="6" s="1"/>
  <c r="J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B4879" i="6"/>
  <c r="H4879" i="6" s="1" a="1"/>
  <c r="H4879" i="6" s="1"/>
  <c r="I4879" i="6" s="1"/>
  <c r="J4879" i="6" s="1"/>
  <c r="B4975" i="6"/>
  <c r="B4087" i="6"/>
  <c r="B4183" i="6"/>
  <c r="H4183" i="6" s="1" a="1"/>
  <c r="H4183" i="6" s="1"/>
  <c r="I4183" i="6" s="1"/>
  <c r="J4183" i="6" s="1"/>
  <c r="B4255" i="6"/>
  <c r="B3439" i="6"/>
  <c r="B3679" i="6"/>
  <c r="B3175" i="6"/>
  <c r="H3175" i="6" s="1" a="1"/>
  <c r="H3175" i="6" s="1"/>
  <c r="B2575" i="6"/>
  <c r="B2983" i="6"/>
  <c r="B3631" i="6"/>
  <c r="B2383" i="6"/>
  <c r="B1567" i="6"/>
  <c r="H1567" i="6" s="1" a="1"/>
  <c r="H1567" i="6" s="1"/>
  <c r="B2119" i="6"/>
  <c r="B1447" i="6"/>
  <c r="H1447" i="6" s="1" a="1"/>
  <c r="H1447" i="6" s="1"/>
  <c r="I1447" i="6" s="1"/>
  <c r="J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I7831" i="6" s="1"/>
  <c r="J7831" i="6" s="1"/>
  <c r="B8143" i="6"/>
  <c r="H8143" i="6" s="1" a="1"/>
  <c r="H8143" i="6" s="1"/>
  <c r="B7255" i="6"/>
  <c r="H7255" i="6" s="1" a="1"/>
  <c r="H7255" i="6" s="1"/>
  <c r="B6727" i="6"/>
  <c r="H6727" i="6" s="1" a="1"/>
  <c r="H6727" i="6" s="1"/>
  <c r="B6319" i="6"/>
  <c r="B5959" i="6"/>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B6295" i="6"/>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B6751" i="6"/>
  <c r="H6751" i="6" s="1" a="1"/>
  <c r="H6751" i="6" s="1"/>
  <c r="B6775" i="6"/>
  <c r="H6775" i="6" s="1" a="1"/>
  <c r="H6775" i="6" s="1"/>
  <c r="B6079" i="6"/>
  <c r="B6055" i="6"/>
  <c r="H6055" i="6" s="1" a="1"/>
  <c r="H6055" i="6" s="1"/>
  <c r="B5983" i="6"/>
  <c r="H5983" i="6" s="1" a="1"/>
  <c r="H5983" i="6" s="1"/>
  <c r="B5359" i="6"/>
  <c r="H5359" i="6" s="1" a="1"/>
  <c r="H5359" i="6" s="1"/>
  <c r="B5935" i="6"/>
  <c r="B5287" i="6"/>
  <c r="H5287" i="6" s="1" a="1"/>
  <c r="H5287" i="6" s="1"/>
  <c r="B4807" i="6"/>
  <c r="B5071" i="6"/>
  <c r="B4303" i="6"/>
  <c r="B4855" i="6"/>
  <c r="B3895" i="6"/>
  <c r="B4351" i="6"/>
  <c r="H4351" i="6" s="1" a="1"/>
  <c r="H4351" i="6" s="1"/>
  <c r="I4351" i="6" s="1"/>
  <c r="J4351" i="6" s="1"/>
  <c r="B3703" i="6"/>
  <c r="B8094" i="6"/>
  <c r="B8286" i="6"/>
  <c r="B8166" i="6"/>
  <c r="B7518" i="6"/>
  <c r="B7566" i="6"/>
  <c r="B7734" i="6"/>
  <c r="H7734" i="6" s="1" a="1"/>
  <c r="H7734" i="6" s="1"/>
  <c r="I7734" i="6" s="1"/>
  <c r="J7734" i="6" s="1"/>
  <c r="B7230" i="6"/>
  <c r="B7470" i="6"/>
  <c r="B7014" i="6"/>
  <c r="B6510" i="6"/>
  <c r="H6510" i="6" s="1" a="1"/>
  <c r="H6510" i="6" s="1"/>
  <c r="I6510" i="6" s="1"/>
  <c r="J6510" i="6" s="1"/>
  <c r="B6798" i="6"/>
  <c r="B6414" i="6"/>
  <c r="H6414" i="6" s="1" a="1"/>
  <c r="H6414" i="6" s="1"/>
  <c r="I6414" i="6" s="1"/>
  <c r="J6414" i="6" s="1"/>
  <c r="B6270" i="6"/>
  <c r="B6150" i="6"/>
  <c r="B5982" i="6"/>
  <c r="B5358" i="6"/>
  <c r="B5382" i="6"/>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B1686" i="6"/>
  <c r="B2310" i="6"/>
  <c r="H2310" i="6" s="1" a="1"/>
  <c r="H2310" i="6" s="1"/>
  <c r="I2310" i="6" s="1"/>
  <c r="J2310" i="6" s="1"/>
  <c r="B1902" i="6"/>
  <c r="H1902" i="6" s="1" a="1"/>
  <c r="H1902" i="6" s="1"/>
  <c r="I1902" i="6" s="1"/>
  <c r="J1902" i="6" s="1"/>
  <c r="B3078" i="6"/>
  <c r="B1830" i="6"/>
  <c r="B702" i="6"/>
  <c r="H702" i="6" s="1" a="1"/>
  <c r="H702" i="6" s="1"/>
  <c r="I702" i="6" s="1"/>
  <c r="J702" i="6" s="1"/>
  <c r="B78" i="6"/>
  <c r="H78" i="6" s="1" a="1"/>
  <c r="H78" i="6" s="1"/>
  <c r="I78" i="6" s="1"/>
  <c r="J78" i="6" s="1"/>
  <c r="B1014" i="6"/>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B7806" i="6"/>
  <c r="H7806" i="6" s="1" a="1"/>
  <c r="H7806" i="6" s="1"/>
  <c r="I7806" i="6" s="1"/>
  <c r="J7806" i="6" s="1"/>
  <c r="B6606" i="6"/>
  <c r="B6534" i="6"/>
  <c r="H6534" i="6" s="1" a="1"/>
  <c r="H6534" i="6" s="1"/>
  <c r="I6534" i="6" s="1"/>
  <c r="J6534" i="6" s="1"/>
  <c r="B6222" i="6"/>
  <c r="B6318" i="6"/>
  <c r="H6318" i="6" s="1" a="1"/>
  <c r="H6318" i="6" s="1"/>
  <c r="I6318" i="6" s="1"/>
  <c r="J6318" i="6" s="1"/>
  <c r="B5790" i="6"/>
  <c r="B5670" i="6"/>
  <c r="B5862" i="6"/>
  <c r="B5598" i="6"/>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B1590" i="6"/>
  <c r="B2118" i="6"/>
  <c r="H2118" i="6" s="1" a="1"/>
  <c r="H2118" i="6" s="1"/>
  <c r="I2118" i="6" s="1"/>
  <c r="J2118" i="6" s="1"/>
  <c r="B2910" i="6"/>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B894" i="6"/>
  <c r="H894" i="6" s="1" a="1"/>
  <c r="H894" i="6" s="1"/>
  <c r="I894" i="6" s="1"/>
  <c r="J894" i="6" s="1"/>
  <c r="H1303" i="6" a="1"/>
  <c r="H1303" i="6" s="1"/>
  <c r="I1303" i="6" s="1"/>
  <c r="J1303" i="6" s="1"/>
  <c r="H1351" i="6" a="1"/>
  <c r="H1351" i="6" s="1"/>
  <c r="I1351" i="6" s="1"/>
  <c r="J1351" i="6" s="1"/>
  <c r="H775" i="6" a="1"/>
  <c r="H775" i="6" s="1"/>
  <c r="H1975" i="6" a="1"/>
  <c r="H1975" i="6" s="1"/>
  <c r="H1807" i="6" a="1"/>
  <c r="H1807" i="6" s="1"/>
  <c r="H2623" i="6" a="1"/>
  <c r="H2623" i="6" s="1"/>
  <c r="H1951" i="6" a="1"/>
  <c r="H1951" i="6" s="1"/>
  <c r="H3247" i="6" a="1"/>
  <c r="H3247" i="6" s="1"/>
  <c r="H4135" i="6" a="1"/>
  <c r="H4135" i="6" s="1"/>
  <c r="I4135" i="6" s="1"/>
  <c r="J4135" i="6" s="1"/>
  <c r="H3655" i="6" a="1"/>
  <c r="H3655" i="6" s="1"/>
  <c r="I3655" i="6" s="1"/>
  <c r="J3655" i="6" s="1"/>
  <c r="H3127" i="6" a="1"/>
  <c r="H3127" i="6" s="1"/>
  <c r="H5023" i="6" a="1"/>
  <c r="H5023" i="6" s="1"/>
  <c r="I5023" i="6" s="1"/>
  <c r="J5023" i="6" s="1"/>
  <c r="H4447" i="6" a="1"/>
  <c r="H4447" i="6" s="1"/>
  <c r="H4951" i="6" a="1"/>
  <c r="H4951" i="6" s="1"/>
  <c r="I4951" i="6" s="1"/>
  <c r="J4951" i="6" s="1"/>
  <c r="H4567" i="6" a="1"/>
  <c r="H4567" i="6" s="1"/>
  <c r="H4495" i="6" a="1"/>
  <c r="H4495" i="6" s="1"/>
  <c r="H5911" i="6" a="1"/>
  <c r="H5911" i="6" s="1"/>
  <c r="H6199" i="6" a="1"/>
  <c r="H6199" i="6" s="1"/>
  <c r="H8287" i="6" a="1"/>
  <c r="H8287" i="6" s="1"/>
  <c r="H798" i="6" a="1"/>
  <c r="H798" i="6" s="1"/>
  <c r="I798" i="6" s="1"/>
  <c r="J798" i="6" s="1"/>
  <c r="H198" i="6" a="1"/>
  <c r="H198" i="6" s="1"/>
  <c r="I198" i="6" s="1"/>
  <c r="J198" i="6" s="1"/>
  <c r="H342" i="6" a="1"/>
  <c r="H342" i="6" s="1"/>
  <c r="I342" i="6" s="1"/>
  <c r="J342" i="6" s="1"/>
  <c r="H1062" i="6" a="1"/>
  <c r="H1062" i="6" s="1"/>
  <c r="I1062" i="6" s="1"/>
  <c r="J1062" i="6" s="1"/>
  <c r="H606" i="6" a="1"/>
  <c r="H606" i="6" s="1"/>
  <c r="I606" i="6" s="1"/>
  <c r="J606" i="6" s="1"/>
  <c r="H1470" i="6" a="1"/>
  <c r="H1470" i="6" s="1"/>
  <c r="I1470" i="6" s="1"/>
  <c r="J1470" i="6" s="1"/>
  <c r="H1758" i="6" a="1"/>
  <c r="H1758" i="6" s="1"/>
  <c r="I1758" i="6" s="1"/>
  <c r="J1758" i="6" s="1"/>
  <c r="H2502" i="6" a="1"/>
  <c r="H2502" i="6" s="1"/>
  <c r="I2502" i="6" s="1"/>
  <c r="J2502" i="6" s="1"/>
  <c r="H1542" i="6" a="1"/>
  <c r="H1542" i="6" s="1"/>
  <c r="I1542" i="6" s="1"/>
  <c r="J1542" i="6" s="1"/>
  <c r="H1518" i="6" a="1"/>
  <c r="H1518" i="6" s="1"/>
  <c r="I1518" i="6" s="1"/>
  <c r="J1518" i="6" s="1"/>
  <c r="H1806" i="6" a="1"/>
  <c r="H1806" i="6" s="1"/>
  <c r="I1806" i="6" s="1"/>
  <c r="J1806" i="6" s="1"/>
  <c r="H3246" i="6" a="1"/>
  <c r="H3246" i="6" s="1"/>
  <c r="I3246" i="6" s="1"/>
  <c r="J3246" i="6" s="1"/>
  <c r="H3390" i="6" a="1"/>
  <c r="H3390" i="6" s="1"/>
  <c r="I3390" i="6" s="1"/>
  <c r="J3390" i="6" s="1"/>
  <c r="H2646" i="6" a="1"/>
  <c r="H2646" i="6" s="1"/>
  <c r="I2646" i="6" s="1"/>
  <c r="J2646" i="6" s="1"/>
  <c r="H5262" i="6" a="1"/>
  <c r="H5262" i="6" s="1"/>
  <c r="I5262" i="6" s="1"/>
  <c r="J5262" i="6" s="1"/>
  <c r="H5526" i="6" a="1"/>
  <c r="H5526" i="6" s="1"/>
  <c r="I5526" i="6" s="1"/>
  <c r="J5526" i="6" s="1"/>
  <c r="H5622" i="6" a="1"/>
  <c r="H5622" i="6" s="1"/>
  <c r="I5622" i="6" s="1"/>
  <c r="J5622" i="6" s="1"/>
  <c r="H5910" i="6" a="1"/>
  <c r="H5910" i="6" s="1"/>
  <c r="I5910" i="6" s="1"/>
  <c r="J5910" i="6" s="1"/>
  <c r="H6246" i="6" a="1"/>
  <c r="H6246" i="6" s="1"/>
  <c r="I6246" i="6" s="1"/>
  <c r="J6246" i="6" s="1"/>
  <c r="H6102" i="6" a="1"/>
  <c r="H6102" i="6" s="1"/>
  <c r="I6102" i="6" s="1"/>
  <c r="J6102" i="6" s="1"/>
  <c r="H6366" i="6" a="1"/>
  <c r="H6366" i="6" s="1"/>
  <c r="I6366" i="6" s="1"/>
  <c r="J6366" i="6" s="1"/>
  <c r="H6654" i="6" a="1"/>
  <c r="H6654" i="6" s="1"/>
  <c r="I6654" i="6" s="1"/>
  <c r="J6654" i="6" s="1"/>
  <c r="H6942" i="6" a="1"/>
  <c r="H6942" i="6" s="1"/>
  <c r="I6942" i="6" s="1"/>
  <c r="J6942" i="6" s="1"/>
  <c r="H7110" i="6" a="1"/>
  <c r="H7110" i="6" s="1"/>
  <c r="I7110" i="6" s="1"/>
  <c r="J7110" i="6" s="1"/>
  <c r="H7302" i="6" a="1"/>
  <c r="H7302" i="6" s="1"/>
  <c r="I7302" i="6" s="1"/>
  <c r="J7302" i="6" s="1"/>
  <c r="H7134" i="6" a="1"/>
  <c r="H7134" i="6" s="1"/>
  <c r="I7134" i="6" s="1"/>
  <c r="J7134" i="6" s="1"/>
  <c r="H6918" i="6" a="1"/>
  <c r="H6918" i="6" s="1"/>
  <c r="I6918" i="6" s="1"/>
  <c r="J6918" i="6" s="1"/>
  <c r="H7614" i="6" a="1"/>
  <c r="H7614" i="6" s="1"/>
  <c r="I7614" i="6" s="1"/>
  <c r="J7614" i="6" s="1"/>
  <c r="H7446" i="6" a="1"/>
  <c r="H7446" i="6" s="1"/>
  <c r="I7446" i="6" s="1"/>
  <c r="J7446" i="6" s="1"/>
  <c r="H8382" i="6" a="1"/>
  <c r="H8382" i="6" s="1"/>
  <c r="I8382" i="6" s="1"/>
  <c r="J8382" i="6" s="1"/>
  <c r="H8310" i="6" a="1"/>
  <c r="H8310" i="6" s="1"/>
  <c r="I8310" i="6" s="1"/>
  <c r="J8310" i="6" s="1"/>
  <c r="H8118" i="6" a="1"/>
  <c r="H8118" i="6" s="1"/>
  <c r="I8118" i="6" s="1"/>
  <c r="J8118" i="6" s="1"/>
  <c r="H8406" i="6" a="1"/>
  <c r="H8406" i="6" s="1"/>
  <c r="I8406" i="6" s="1"/>
  <c r="J8406" i="6" s="1"/>
  <c r="H8334" i="6" a="1"/>
  <c r="H8334" i="6" s="1"/>
  <c r="I8334" i="6" s="1"/>
  <c r="J8334"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I8216" i="6" s="1"/>
  <c r="J8216" i="6" s="1"/>
  <c r="B8120" i="6"/>
  <c r="H8120" i="6" s="1" a="1"/>
  <c r="H8120" i="6" s="1"/>
  <c r="B8024" i="6"/>
  <c r="H8024" i="6" s="1" a="1"/>
  <c r="H8024" i="6" s="1"/>
  <c r="B8384" i="6"/>
  <c r="H8384" i="6" s="1" a="1"/>
  <c r="H8384" i="6" s="1"/>
  <c r="B8312" i="6"/>
  <c r="H8312" i="6" s="1" a="1"/>
  <c r="H8312" i="6" s="1"/>
  <c r="I8312" i="6" s="1"/>
  <c r="J8312" i="6" s="1"/>
  <c r="B8264" i="6"/>
  <c r="H8264" i="6" s="1" a="1"/>
  <c r="H8264" i="6" s="1"/>
  <c r="I8264" i="6" s="1"/>
  <c r="J8264" i="6" s="1"/>
  <c r="B8168" i="6"/>
  <c r="H8168" i="6" s="1" a="1"/>
  <c r="H8168" i="6" s="1"/>
  <c r="I8168" i="6" s="1"/>
  <c r="J8168" i="6" s="1"/>
  <c r="B8072" i="6"/>
  <c r="H8072" i="6" s="1" a="1"/>
  <c r="H8072" i="6" s="1"/>
  <c r="B8408" i="6"/>
  <c r="H8408" i="6" s="1" a="1"/>
  <c r="H8408" i="6" s="1"/>
  <c r="B8048" i="6"/>
  <c r="H8048" i="6" s="1" a="1"/>
  <c r="H8048" i="6" s="1"/>
  <c r="B7976" i="6"/>
  <c r="H7976" i="6" s="1" a="1"/>
  <c r="H7976" i="6" s="1"/>
  <c r="I7976" i="6" s="1"/>
  <c r="J7976" i="6" s="1"/>
  <c r="B7856" i="6"/>
  <c r="H7856" i="6" s="1" a="1"/>
  <c r="H7856" i="6" s="1"/>
  <c r="I7856" i="6" s="1"/>
  <c r="J7856" i="6" s="1"/>
  <c r="B7808" i="6"/>
  <c r="H7808" i="6" s="1" a="1"/>
  <c r="H7808" i="6" s="1"/>
  <c r="B7784" i="6"/>
  <c r="H7784" i="6" s="1" a="1"/>
  <c r="H7784" i="6" s="1"/>
  <c r="I7784" i="6" s="1"/>
  <c r="J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I7088" i="6" s="1"/>
  <c r="J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I7064" i="6" s="1"/>
  <c r="J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I6584" i="6" s="1"/>
  <c r="J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I7928" i="6" s="1"/>
  <c r="J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I6464" i="6" s="1"/>
  <c r="J6464" i="6" s="1"/>
  <c r="B6416" i="6"/>
  <c r="B6392" i="6"/>
  <c r="H6392" i="6" s="1" a="1"/>
  <c r="H6392" i="6" s="1"/>
  <c r="I6392" i="6" s="1"/>
  <c r="J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I5720" i="6" s="1"/>
  <c r="J5720" i="6" s="1"/>
  <c r="B5624" i="6"/>
  <c r="H5624" i="6" s="1" a="1"/>
  <c r="H5624" i="6" s="1"/>
  <c r="B5600" i="6"/>
  <c r="H5600" i="6" s="1" a="1"/>
  <c r="H5600" i="6" s="1"/>
  <c r="B5552" i="6"/>
  <c r="H5552" i="6" s="1" a="1"/>
  <c r="H5552" i="6" s="1"/>
  <c r="I5552" i="6" s="1"/>
  <c r="J5552" i="6" s="1"/>
  <c r="B5504" i="6"/>
  <c r="H5504" i="6" s="1" a="1"/>
  <c r="H5504" i="6" s="1"/>
  <c r="I5504" i="6" s="1"/>
  <c r="J5504" i="6" s="1"/>
  <c r="B5456" i="6"/>
  <c r="H5456" i="6" s="1" a="1"/>
  <c r="H5456" i="6" s="1"/>
  <c r="B5360" i="6"/>
  <c r="H5360" i="6" s="1" a="1"/>
  <c r="H5360" i="6" s="1"/>
  <c r="B5312" i="6"/>
  <c r="H5312" i="6" s="1" a="1"/>
  <c r="H5312" i="6" s="1"/>
  <c r="B5264" i="6"/>
  <c r="H5264" i="6" s="1" a="1"/>
  <c r="H5264" i="6" s="1"/>
  <c r="I5264" i="6" s="1"/>
  <c r="J5264" i="6" s="1"/>
  <c r="B5912" i="6"/>
  <c r="H5912" i="6" s="1" a="1"/>
  <c r="H5912" i="6" s="1"/>
  <c r="B5816" i="6"/>
  <c r="H5816" i="6" s="1" a="1"/>
  <c r="H5816" i="6" s="1"/>
  <c r="I5816" i="6" s="1"/>
  <c r="J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I5768" i="6" s="1"/>
  <c r="J5768" i="6" s="1"/>
  <c r="B5672" i="6"/>
  <c r="H5672" i="6" s="1" a="1"/>
  <c r="H5672" i="6" s="1"/>
  <c r="B5576" i="6"/>
  <c r="H5576" i="6" s="1" a="1"/>
  <c r="H5576" i="6" s="1"/>
  <c r="I5576" i="6" s="1"/>
  <c r="J5576" i="6" s="1"/>
  <c r="B5528" i="6"/>
  <c r="H5528" i="6" s="1" a="1"/>
  <c r="H5528" i="6" s="1"/>
  <c r="I5528" i="6" s="1"/>
  <c r="J5528" i="6" s="1"/>
  <c r="B5480" i="6"/>
  <c r="H5480" i="6" s="1" a="1"/>
  <c r="H5480" i="6" s="1"/>
  <c r="B5336" i="6"/>
  <c r="H5336" i="6" s="1" a="1"/>
  <c r="H5336" i="6" s="1"/>
  <c r="I5336" i="6" s="1"/>
  <c r="J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I5216" i="6" s="1"/>
  <c r="J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I4424" i="6" s="1"/>
  <c r="J4424" i="6" s="1"/>
  <c r="B4376" i="6"/>
  <c r="B4352" i="6"/>
  <c r="B4256" i="6"/>
  <c r="B4160" i="6"/>
  <c r="B3992" i="6"/>
  <c r="B3896" i="6"/>
  <c r="B3968" i="6"/>
  <c r="B3824" i="6"/>
  <c r="B3728" i="6"/>
  <c r="B3632" i="6"/>
  <c r="B3536" i="6"/>
  <c r="B3440" i="6"/>
  <c r="B3152" i="6"/>
  <c r="H3152" i="6" s="1" a="1"/>
  <c r="H3152" i="6" s="1"/>
  <c r="I3152" i="6" s="1"/>
  <c r="J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I3176" i="6" s="1"/>
  <c r="J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I1664" i="6" s="1"/>
  <c r="J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I536" i="6" s="1"/>
  <c r="J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I752" i="6" s="1"/>
  <c r="J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I224" i="6" s="1"/>
  <c r="J224" i="6" s="1"/>
  <c r="B1400" i="6"/>
  <c r="H1400" i="6" s="1" a="1"/>
  <c r="H1400" i="6" s="1"/>
  <c r="B1304" i="6"/>
  <c r="B1184" i="6"/>
  <c r="B1112" i="6"/>
  <c r="B1040" i="6"/>
  <c r="B1016" i="6"/>
  <c r="B992" i="6"/>
  <c r="B896" i="6"/>
  <c r="B872" i="6"/>
  <c r="B656" i="6"/>
  <c r="H655" i="6" a="1"/>
  <c r="H655" i="6" s="1"/>
  <c r="I655" i="6" s="1"/>
  <c r="J655" i="6" s="1"/>
  <c r="H1375" i="6" a="1"/>
  <c r="H1375" i="6" s="1"/>
  <c r="I1375" i="6" s="1"/>
  <c r="J1375" i="6" s="1"/>
  <c r="H1399" i="6" a="1"/>
  <c r="H1399" i="6" s="1"/>
  <c r="I1399" i="6" s="1"/>
  <c r="J1399" i="6" s="1"/>
  <c r="H607" i="6" a="1"/>
  <c r="H607" i="6" s="1"/>
  <c r="H847" i="6" a="1"/>
  <c r="H847" i="6" s="1"/>
  <c r="H175" i="6" a="1"/>
  <c r="H175" i="6" s="1"/>
  <c r="H799" i="6" a="1"/>
  <c r="H799" i="6" s="1"/>
  <c r="H2071" i="6" a="1"/>
  <c r="H2071" i="6" s="1"/>
  <c r="I2071" i="6" s="1"/>
  <c r="J2071" i="6" s="1"/>
  <c r="H2263" i="6" a="1"/>
  <c r="H2263" i="6" s="1"/>
  <c r="I2263" i="6" s="1"/>
  <c r="J2263" i="6" s="1"/>
  <c r="H2479" i="6" a="1"/>
  <c r="H2479" i="6" s="1"/>
  <c r="H1783" i="6" a="1"/>
  <c r="H1783" i="6" s="1"/>
  <c r="H2095" i="6" a="1"/>
  <c r="H2095" i="6" s="1"/>
  <c r="I2095" i="6" s="1"/>
  <c r="J2095" i="6" s="1"/>
  <c r="H3055" i="6" a="1"/>
  <c r="H3055" i="6" s="1"/>
  <c r="I3055" i="6" s="1"/>
  <c r="J3055" i="6" s="1"/>
  <c r="H1927" i="6" a="1"/>
  <c r="H1927" i="6" s="1"/>
  <c r="I1927" i="6" s="1"/>
  <c r="J1927" i="6" s="1"/>
  <c r="H2359" i="6" a="1"/>
  <c r="H2359" i="6" s="1"/>
  <c r="H3271" i="6" a="1"/>
  <c r="H3271" i="6" s="1"/>
  <c r="H2047" i="6" a="1"/>
  <c r="H2047" i="6" s="1"/>
  <c r="H2743" i="6" a="1"/>
  <c r="H2743" i="6" s="1"/>
  <c r="I2743" i="6" s="1"/>
  <c r="J2743" i="6" s="1"/>
  <c r="H3463" i="6" a="1"/>
  <c r="H3463" i="6" s="1"/>
  <c r="I3463" i="6" s="1"/>
  <c r="J3463" i="6" s="1"/>
  <c r="H3823" i="6" a="1"/>
  <c r="H3823" i="6" s="1"/>
  <c r="I3823" i="6" s="1"/>
  <c r="J3823" i="6" s="1"/>
  <c r="H3103" i="6" a="1"/>
  <c r="H3103" i="6" s="1"/>
  <c r="H3751" i="6" a="1"/>
  <c r="H3751" i="6" s="1"/>
  <c r="I3751" i="6" s="1"/>
  <c r="J3751" i="6" s="1"/>
  <c r="H2863" i="6" a="1"/>
  <c r="H2863" i="6" s="1"/>
  <c r="H3487" i="6" a="1"/>
  <c r="H3487" i="6" s="1"/>
  <c r="I3487" i="6" s="1"/>
  <c r="J3487" i="6" s="1"/>
  <c r="H4015" i="6" a="1"/>
  <c r="H4015" i="6" s="1"/>
  <c r="I4015" i="6" s="1"/>
  <c r="J4015" i="6" s="1"/>
  <c r="H3607" i="6" a="1"/>
  <c r="H3607" i="6" s="1"/>
  <c r="I3607" i="6" s="1"/>
  <c r="J3607" i="6" s="1"/>
  <c r="H4039" i="6" a="1"/>
  <c r="H4039" i="6" s="1"/>
  <c r="H4255" i="6" a="1"/>
  <c r="H4255" i="6" s="1"/>
  <c r="I4255" i="6" s="1"/>
  <c r="J4255" i="6" s="1"/>
  <c r="H4687" i="6" a="1"/>
  <c r="H4687" i="6" s="1"/>
  <c r="I4687" i="6" s="1"/>
  <c r="J4687" i="6" s="1"/>
  <c r="H4279" i="6" a="1"/>
  <c r="H4279" i="6" s="1"/>
  <c r="I4279" i="6" s="1"/>
  <c r="J4279" i="6" s="1"/>
  <c r="H4519" i="6" a="1"/>
  <c r="H4519" i="6" s="1"/>
  <c r="I4519" i="6" s="1"/>
  <c r="J4519" i="6" s="1"/>
  <c r="H5047" i="6" a="1"/>
  <c r="H5047" i="6" s="1"/>
  <c r="H4207" i="6" a="1"/>
  <c r="H4207" i="6" s="1"/>
  <c r="I4207" i="6" s="1"/>
  <c r="J4207" i="6" s="1"/>
  <c r="H4615" i="6" a="1"/>
  <c r="H4615" i="6" s="1"/>
  <c r="I4615" i="6" s="1"/>
  <c r="J4615" i="6" s="1"/>
  <c r="H4975" i="6" a="1"/>
  <c r="H4975" i="6" s="1"/>
  <c r="I4975" i="6" s="1"/>
  <c r="J4975" i="6" s="1"/>
  <c r="H4231" i="6" a="1"/>
  <c r="H4231" i="6" s="1"/>
  <c r="I4231" i="6" s="1"/>
  <c r="J4231" i="6" s="1"/>
  <c r="H4543" i="6" a="1"/>
  <c r="H4543" i="6" s="1"/>
  <c r="I4543" i="6" s="1"/>
  <c r="J4543" i="6" s="1"/>
  <c r="H4927" i="6" a="1"/>
  <c r="H4927" i="6" s="1"/>
  <c r="H5863" i="6" a="1"/>
  <c r="H5863" i="6" s="1"/>
  <c r="H5959" i="6" a="1"/>
  <c r="H5959" i="6" s="1"/>
  <c r="H5839" i="6" a="1"/>
  <c r="H5839" i="6" s="1"/>
  <c r="H6343" i="6" a="1"/>
  <c r="H6343" i="6" s="1"/>
  <c r="I6343" i="6" s="1"/>
  <c r="J6343" i="6" s="1"/>
  <c r="H6247" i="6" a="1"/>
  <c r="H6247" i="6" s="1"/>
  <c r="H6439" i="6" a="1"/>
  <c r="H6439" i="6" s="1"/>
  <c r="I6439" i="6" s="1"/>
  <c r="J6439" i="6" s="1"/>
  <c r="I6655" i="6"/>
  <c r="J6655" i="6" s="1"/>
  <c r="H6535" i="6" a="1"/>
  <c r="H6535" i="6" s="1"/>
  <c r="I6535" i="6" s="1"/>
  <c r="J6535" i="6" s="1"/>
  <c r="I6919" i="6"/>
  <c r="J6919" i="6" s="1"/>
  <c r="I8311" i="6"/>
  <c r="J8311" i="6" s="1"/>
  <c r="H414" i="6" a="1"/>
  <c r="H414" i="6" s="1"/>
  <c r="I414" i="6" s="1"/>
  <c r="J414" i="6" s="1"/>
  <c r="H822" i="6" a="1"/>
  <c r="H822" i="6" s="1"/>
  <c r="I822" i="6" s="1"/>
  <c r="J822" i="6" s="1"/>
  <c r="H222" i="6" a="1"/>
  <c r="H222" i="6" s="1"/>
  <c r="I222" i="6" s="1"/>
  <c r="J222" i="6" s="1"/>
  <c r="H582" i="6" a="1"/>
  <c r="H582" i="6" s="1"/>
  <c r="I582" i="6" s="1"/>
  <c r="J582" i="6" s="1"/>
  <c r="H390" i="6" a="1"/>
  <c r="H390" i="6" s="1"/>
  <c r="I390" i="6" s="1"/>
  <c r="J390" i="6" s="1"/>
  <c r="H990" i="6" a="1"/>
  <c r="H990" i="6" s="1"/>
  <c r="I990" i="6" s="1"/>
  <c r="J990" i="6" s="1"/>
  <c r="H318" i="6" a="1"/>
  <c r="H318" i="6" s="1"/>
  <c r="I318" i="6" s="1"/>
  <c r="J318" i="6" s="1"/>
  <c r="H630" i="6" a="1"/>
  <c r="H630" i="6" s="1"/>
  <c r="I630" i="6" s="1"/>
  <c r="J630" i="6" s="1"/>
  <c r="H1086" i="6" a="1"/>
  <c r="H1086" i="6" s="1"/>
  <c r="I1086" i="6" s="1"/>
  <c r="J1086" i="6" s="1"/>
  <c r="H1734" i="6" a="1"/>
  <c r="H1734" i="6" s="1"/>
  <c r="I1734" i="6" s="1"/>
  <c r="J1734"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3294" i="6" a="1"/>
  <c r="H3294" i="6" s="1"/>
  <c r="I3294" i="6" s="1"/>
  <c r="J3294" i="6" s="1"/>
  <c r="H5286" i="6" a="1"/>
  <c r="H5286" i="6" s="1"/>
  <c r="I5286" i="6" s="1"/>
  <c r="J5286" i="6" s="1"/>
  <c r="H5550" i="6" a="1"/>
  <c r="H5550" i="6" s="1"/>
  <c r="I5550" i="6" s="1"/>
  <c r="J5550" i="6" s="1"/>
  <c r="H6006" i="6" a="1"/>
  <c r="H6006" i="6" s="1"/>
  <c r="I6006" i="6" s="1"/>
  <c r="J6006" i="6" s="1"/>
  <c r="H5742" i="6" a="1"/>
  <c r="H5742" i="6" s="1"/>
  <c r="I5742" i="6" s="1"/>
  <c r="J5742" i="6" s="1"/>
  <c r="H5310" i="6" a="1"/>
  <c r="H5310" i="6" s="1"/>
  <c r="I5310" i="6" s="1"/>
  <c r="J5310" i="6" s="1"/>
  <c r="H5574" i="6" a="1"/>
  <c r="H5574" i="6" s="1"/>
  <c r="I5574" i="6" s="1"/>
  <c r="J5574" i="6" s="1"/>
  <c r="H5958" i="6" a="1"/>
  <c r="H5958" i="6" s="1"/>
  <c r="I5958" i="6" s="1"/>
  <c r="J5958" i="6" s="1"/>
  <c r="H5694" i="6" a="1"/>
  <c r="H5694" i="6" s="1"/>
  <c r="I5694" i="6" s="1"/>
  <c r="J5694" i="6" s="1"/>
  <c r="H6054" i="6" a="1"/>
  <c r="H6054" i="6" s="1"/>
  <c r="I6054" i="6" s="1"/>
  <c r="J6054"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8046" i="6" a="1"/>
  <c r="H8046" i="6" s="1"/>
  <c r="I8046" i="6" s="1"/>
  <c r="J8046"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7662" i="6" a="1"/>
  <c r="H7662" i="6" s="1"/>
  <c r="I7662" i="6" s="1"/>
  <c r="J7662" i="6" s="1"/>
  <c r="H8070" i="6" a="1"/>
  <c r="H8070" i="6" s="1"/>
  <c r="I8070" i="6" s="1"/>
  <c r="J8070" i="6" s="1"/>
  <c r="H8214" i="6" a="1"/>
  <c r="H8214" i="6" s="1"/>
  <c r="I8214" i="6" s="1"/>
  <c r="J8214" i="6" s="1"/>
  <c r="H7998" i="6" a="1"/>
  <c r="H7998" i="6" s="1"/>
  <c r="I7998" i="6" s="1"/>
  <c r="J7998" i="6" s="1"/>
  <c r="H1279" i="6" a="1"/>
  <c r="H1279" i="6" s="1"/>
  <c r="I1279" i="6" s="1"/>
  <c r="J1279" i="6" s="1"/>
  <c r="H1759" i="6" a="1"/>
  <c r="H1759" i="6" s="1"/>
  <c r="H2191" i="6" a="1"/>
  <c r="H2191" i="6" s="1"/>
  <c r="I2191" i="6" s="1"/>
  <c r="J2191" i="6" s="1"/>
  <c r="H2287" i="6" a="1"/>
  <c r="H2287" i="6" s="1"/>
  <c r="I2287" i="6" s="1"/>
  <c r="J2287" i="6" s="1"/>
  <c r="H2503" i="6" a="1"/>
  <c r="H2503" i="6" s="1"/>
  <c r="I2503" i="6" s="1"/>
  <c r="J2503" i="6" s="1"/>
  <c r="H1543" i="6" a="1"/>
  <c r="H1543" i="6" s="1"/>
  <c r="I1543" i="6" s="1"/>
  <c r="J1543" i="6" s="1"/>
  <c r="H1855" i="6" a="1"/>
  <c r="H1855" i="6" s="1"/>
  <c r="I1855" i="6" s="1"/>
  <c r="J1855" i="6" s="1"/>
  <c r="H2167" i="6" a="1"/>
  <c r="H2167" i="6" s="1"/>
  <c r="I2167" i="6" s="1"/>
  <c r="J2167" i="6" s="1"/>
  <c r="H2023" i="6" a="1"/>
  <c r="H2023" i="6" s="1"/>
  <c r="I2023" i="6" s="1"/>
  <c r="J2023" i="6" s="1"/>
  <c r="H2455" i="6" a="1"/>
  <c r="H2455" i="6" s="1"/>
  <c r="H1519" i="6" a="1"/>
  <c r="H1519" i="6" s="1"/>
  <c r="H1735" i="6" a="1"/>
  <c r="H1735" i="6" s="1"/>
  <c r="H3535" i="6" a="1"/>
  <c r="H3535" i="6" s="1"/>
  <c r="I3535" i="6" s="1"/>
  <c r="J3535" i="6" s="1"/>
  <c r="H3919" i="6" a="1"/>
  <c r="H3919" i="6" s="1"/>
  <c r="I3919" i="6" s="1"/>
  <c r="J3919" i="6" s="1"/>
  <c r="H3943" i="6" a="1"/>
  <c r="H3943" i="6" s="1"/>
  <c r="I3943" i="6" s="1"/>
  <c r="J3943" i="6" s="1"/>
  <c r="H2791" i="6" a="1"/>
  <c r="H2791" i="6" s="1"/>
  <c r="I2791" i="6" s="1"/>
  <c r="J2791" i="6" s="1"/>
  <c r="H3007" i="6" a="1"/>
  <c r="H3007" i="6" s="1"/>
  <c r="I3007" i="6" s="1"/>
  <c r="J3007" i="6" s="1"/>
  <c r="H3583" i="6" a="1"/>
  <c r="H3583" i="6" s="1"/>
  <c r="I3583" i="6" s="1"/>
  <c r="J3583" i="6" s="1"/>
  <c r="H2695" i="6" a="1"/>
  <c r="H2695" i="6" s="1"/>
  <c r="I2695" i="6" s="1"/>
  <c r="J2695" i="6" s="1"/>
  <c r="H3295" i="6" a="1"/>
  <c r="H3295" i="6" s="1"/>
  <c r="H3703" i="6" a="1"/>
  <c r="H3703" i="6" s="1"/>
  <c r="I3703" i="6" s="1"/>
  <c r="J3703" i="6" s="1"/>
  <c r="H3871" i="6" a="1"/>
  <c r="H3871" i="6" s="1"/>
  <c r="I3871" i="6" s="1"/>
  <c r="J3871" i="6" s="1"/>
  <c r="H4735" i="6" a="1"/>
  <c r="H4735" i="6" s="1"/>
  <c r="I4735" i="6" s="1"/>
  <c r="J4735" i="6" s="1"/>
  <c r="H3895" i="6" a="1"/>
  <c r="H3895" i="6" s="1"/>
  <c r="I3895" i="6" s="1"/>
  <c r="J3895" i="6" s="1"/>
  <c r="H4375" i="6" a="1"/>
  <c r="H4375" i="6" s="1"/>
  <c r="I4375" i="6" s="1"/>
  <c r="J4375" i="6" s="1"/>
  <c r="H4855" i="6" a="1"/>
  <c r="H4855" i="6" s="1"/>
  <c r="I4855" i="6" s="1"/>
  <c r="J4855" i="6" s="1"/>
  <c r="H4303" i="6" a="1"/>
  <c r="H4303" i="6" s="1"/>
  <c r="I4303" i="6" s="1"/>
  <c r="J4303" i="6" s="1"/>
  <c r="H4663" i="6" a="1"/>
  <c r="H4663" i="6" s="1"/>
  <c r="I4663" i="6" s="1"/>
  <c r="J4663" i="6" s="1"/>
  <c r="H5071" i="6" a="1"/>
  <c r="H5071" i="6" s="1"/>
  <c r="I5071" i="6" s="1"/>
  <c r="J5071" i="6" s="1"/>
  <c r="H4327" i="6" a="1"/>
  <c r="H4327" i="6" s="1"/>
  <c r="I4327" i="6" s="1"/>
  <c r="J4327" i="6" s="1"/>
  <c r="H4807" i="6" a="1"/>
  <c r="H4807" i="6" s="1"/>
  <c r="I4807" i="6" s="1"/>
  <c r="J4807" i="6" s="1"/>
  <c r="H4999" i="6" a="1"/>
  <c r="H4999" i="6" s="1"/>
  <c r="I4999" i="6" s="1"/>
  <c r="J4999" i="6" s="1"/>
  <c r="H5935" i="6" a="1"/>
  <c r="H5935" i="6" s="1"/>
  <c r="H6079" i="6" a="1"/>
  <c r="H6079" i="6" s="1"/>
  <c r="H6295" i="6" a="1"/>
  <c r="H6295" i="6" s="1"/>
  <c r="H6415" i="6" a="1"/>
  <c r="H6415" i="6" s="1"/>
  <c r="I6415" i="6" s="1"/>
  <c r="J6415" i="6" s="1"/>
  <c r="H6559" i="6" a="1"/>
  <c r="H6559" i="6" s="1"/>
  <c r="I6559" i="6" s="1"/>
  <c r="J6559" i="6" s="1"/>
  <c r="H7615" i="6" a="1"/>
  <c r="H7615" i="6" s="1"/>
  <c r="H7639" i="6" a="1"/>
  <c r="H7639" i="6" s="1"/>
  <c r="H8383" i="6" a="1"/>
  <c r="H8383" i="6" s="1"/>
  <c r="H558" i="6" a="1"/>
  <c r="H558" i="6" s="1"/>
  <c r="I558" i="6" s="1"/>
  <c r="J558" i="6" s="1"/>
  <c r="H726" i="6" a="1"/>
  <c r="H726" i="6" s="1"/>
  <c r="I726" i="6" s="1"/>
  <c r="J726" i="6" s="1"/>
  <c r="H1014" i="6" a="1"/>
  <c r="H1014" i="6" s="1"/>
  <c r="I1014" i="6" s="1"/>
  <c r="J1014" i="6" s="1"/>
  <c r="H438" i="6" a="1"/>
  <c r="H438" i="6" s="1"/>
  <c r="I438" i="6" s="1"/>
  <c r="J438" i="6" s="1"/>
  <c r="H1830" i="6" a="1"/>
  <c r="H1830" i="6" s="1"/>
  <c r="I1830" i="6" s="1"/>
  <c r="J1830" i="6" s="1"/>
  <c r="H3078" i="6" a="1"/>
  <c r="H3078" i="6" s="1"/>
  <c r="I3078" i="6" s="1"/>
  <c r="J3078" i="6" s="1"/>
  <c r="H2910" i="6" a="1"/>
  <c r="H2910" i="6" s="1"/>
  <c r="I2910" i="6" s="1"/>
  <c r="J2910" i="6" s="1"/>
  <c r="H1686" i="6" a="1"/>
  <c r="H1686" i="6" s="1"/>
  <c r="I1686" i="6" s="1"/>
  <c r="J1686" i="6" s="1"/>
  <c r="H2598" i="6" a="1"/>
  <c r="H2598" i="6" s="1"/>
  <c r="I2598" i="6" s="1"/>
  <c r="J2598" i="6" s="1"/>
  <c r="H1590" i="6" a="1"/>
  <c r="H1590" i="6" s="1"/>
  <c r="I1590" i="6" s="1"/>
  <c r="J1590" i="6" s="1"/>
  <c r="H2550" i="6" a="1"/>
  <c r="H2550" i="6" s="1"/>
  <c r="I2550" i="6" s="1"/>
  <c r="J2550" i="6" s="1"/>
  <c r="H3174" i="6" a="1"/>
  <c r="H3174" i="6" s="1"/>
  <c r="I3174" i="6" s="1"/>
  <c r="J3174" i="6" s="1"/>
  <c r="H2934" i="6" a="1"/>
  <c r="H2934" i="6" s="1"/>
  <c r="I2934" i="6" s="1"/>
  <c r="J2934" i="6" s="1"/>
  <c r="H5334" i="6" a="1"/>
  <c r="H5334" i="6" s="1"/>
  <c r="I5334" i="6" s="1"/>
  <c r="J5334" i="6" s="1"/>
  <c r="H5598" i="6" a="1"/>
  <c r="H5598" i="6" s="1"/>
  <c r="I5598" i="6" s="1"/>
  <c r="J5598" i="6" s="1"/>
  <c r="H5382" i="6" a="1"/>
  <c r="H5382" i="6" s="1"/>
  <c r="I5382" i="6" s="1"/>
  <c r="J5382" i="6" s="1"/>
  <c r="H5862" i="6" a="1"/>
  <c r="H5862" i="6" s="1"/>
  <c r="I5862" i="6" s="1"/>
  <c r="J5862" i="6" s="1"/>
  <c r="H5358" i="6" a="1"/>
  <c r="H5358" i="6" s="1"/>
  <c r="I5358" i="6" s="1"/>
  <c r="J5358" i="6" s="1"/>
  <c r="H5670" i="6" a="1"/>
  <c r="H5670" i="6" s="1"/>
  <c r="I5670" i="6" s="1"/>
  <c r="J5670" i="6" s="1"/>
  <c r="H5982" i="6" a="1"/>
  <c r="H5982" i="6" s="1"/>
  <c r="I5982" i="6" s="1"/>
  <c r="J5982" i="6" s="1"/>
  <c r="H5790" i="6" a="1"/>
  <c r="H5790" i="6" s="1"/>
  <c r="I5790" i="6" s="1"/>
  <c r="J5790" i="6" s="1"/>
  <c r="H6150" i="6" a="1"/>
  <c r="H6150" i="6" s="1"/>
  <c r="I6150" i="6" s="1"/>
  <c r="J6150" i="6" s="1"/>
  <c r="H6270" i="6" a="1"/>
  <c r="H6270" i="6" s="1"/>
  <c r="I6270" i="6" s="1"/>
  <c r="J6270" i="6" s="1"/>
  <c r="H6222" i="6" a="1"/>
  <c r="H6222" i="6" s="1"/>
  <c r="I6222" i="6" s="1"/>
  <c r="J6222" i="6" s="1"/>
  <c r="H6798" i="6" a="1"/>
  <c r="H6798" i="6" s="1"/>
  <c r="I6798" i="6" s="1"/>
  <c r="J6798" i="6" s="1"/>
  <c r="H6606" i="6" a="1"/>
  <c r="H6606" i="6" s="1"/>
  <c r="I6606" i="6" s="1"/>
  <c r="J6606" i="6" s="1"/>
  <c r="H7014" i="6" a="1"/>
  <c r="H7014" i="6" s="1"/>
  <c r="I7014" i="6" s="1"/>
  <c r="J7014" i="6" s="1"/>
  <c r="H7206" i="6" a="1"/>
  <c r="H7206" i="6" s="1"/>
  <c r="I7206" i="6" s="1"/>
  <c r="J7206"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8286" i="6" a="1"/>
  <c r="H8286" i="6" s="1"/>
  <c r="I8286" i="6" s="1"/>
  <c r="J8286" i="6" s="1"/>
  <c r="H8094" i="6" a="1"/>
  <c r="H8094" i="6" s="1"/>
  <c r="I8094" i="6" s="1"/>
  <c r="J8094" i="6" s="1"/>
  <c r="H415" i="6" a="1"/>
  <c r="H415" i="6" s="1"/>
  <c r="H463" i="6" a="1"/>
  <c r="H463" i="6" s="1"/>
  <c r="I463" i="6" s="1"/>
  <c r="J463" i="6" s="1"/>
  <c r="H823" i="6" a="1"/>
  <c r="H823" i="6" s="1"/>
  <c r="G8142" i="6"/>
  <c r="G8286" i="6"/>
  <c r="G7782" i="6"/>
  <c r="G7542" i="6"/>
  <c r="G7398" i="6"/>
  <c r="G7110" i="6"/>
  <c r="G7638" i="6"/>
  <c r="G7134" i="6"/>
  <c r="G6582" i="6"/>
  <c r="G6822" i="6"/>
  <c r="G6630" i="6"/>
  <c r="G6246" i="6"/>
  <c r="G6222" i="6"/>
  <c r="G5382" i="6"/>
  <c r="G5286" i="6"/>
  <c r="G5982" i="6"/>
  <c r="G5310" i="6"/>
  <c r="G4398" i="6"/>
  <c r="G4830" i="6"/>
  <c r="G5214" i="6"/>
  <c r="G4566" i="6"/>
  <c r="G4014" i="6"/>
  <c r="G4518" i="6"/>
  <c r="G3822" i="6"/>
  <c r="G3198" i="6"/>
  <c r="G3846" i="6"/>
  <c r="G3078" i="6"/>
  <c r="G3582" i="6"/>
  <c r="G3654" i="6"/>
  <c r="G2766" i="6"/>
  <c r="G2262" i="6"/>
  <c r="G1662" i="6"/>
  <c r="G1830" i="6"/>
  <c r="G2358" i="6"/>
  <c r="G1566" i="6"/>
  <c r="G2094" i="6"/>
  <c r="G1494" i="6"/>
  <c r="G942" i="6"/>
  <c r="G294" i="6"/>
  <c r="G1182" i="6"/>
  <c r="G558" i="6"/>
  <c r="G918" i="6"/>
  <c r="G270" i="6"/>
  <c r="G390" i="6"/>
  <c r="H151" i="6" a="1"/>
  <c r="H151" i="6" s="1"/>
  <c r="I151" i="6" s="1"/>
  <c r="J151" i="6" s="1"/>
  <c r="I343" i="6"/>
  <c r="J343" i="6" s="1"/>
  <c r="H79" i="6" a="1"/>
  <c r="H79" i="6" s="1"/>
  <c r="I1063" i="6"/>
  <c r="J1063" i="6" s="1"/>
  <c r="H1879" i="6" a="1"/>
  <c r="H1879" i="6" s="1"/>
  <c r="I1879" i="6" s="1"/>
  <c r="J1879" i="6" s="1"/>
  <c r="H2215" i="6" a="1"/>
  <c r="H2215" i="6" s="1"/>
  <c r="I2215" i="6" s="1"/>
  <c r="J2215" i="6" s="1"/>
  <c r="H2311" i="6" a="1"/>
  <c r="H2311" i="6" s="1"/>
  <c r="I2311" i="6" s="1"/>
  <c r="J2311" i="6" s="1"/>
  <c r="H2527" i="6" a="1"/>
  <c r="H2527" i="6" s="1"/>
  <c r="H1903" i="6" a="1"/>
  <c r="H1903" i="6" s="1"/>
  <c r="I1903" i="6" s="1"/>
  <c r="J1903" i="6" s="1"/>
  <c r="H2431" i="6" a="1"/>
  <c r="H2431" i="6" s="1"/>
  <c r="H1711" i="6" a="1"/>
  <c r="H1711" i="6" s="1"/>
  <c r="H2119" i="6" a="1"/>
  <c r="H2119" i="6" s="1"/>
  <c r="I2119" i="6" s="1"/>
  <c r="J2119" i="6" s="1"/>
  <c r="H2551" i="6" a="1"/>
  <c r="H2551" i="6" s="1"/>
  <c r="H1831" i="6" a="1"/>
  <c r="H1831" i="6" s="1"/>
  <c r="H2383" i="6" a="1"/>
  <c r="H2383" i="6" s="1"/>
  <c r="H3631" i="6" a="1"/>
  <c r="H3631" i="6" s="1"/>
  <c r="I3631" i="6" s="1"/>
  <c r="J3631" i="6" s="1"/>
  <c r="H4063" i="6" a="1"/>
  <c r="H4063" i="6" s="1"/>
  <c r="I4063" i="6" s="1"/>
  <c r="J4063" i="6" s="1"/>
  <c r="H2983" i="6" a="1"/>
  <c r="H2983" i="6" s="1"/>
  <c r="I2983" i="6" s="1"/>
  <c r="J2983" i="6" s="1"/>
  <c r="H3559" i="6" a="1"/>
  <c r="H3559" i="6" s="1"/>
  <c r="I3559" i="6" s="1"/>
  <c r="J3559" i="6" s="1"/>
  <c r="H2575" i="6" a="1"/>
  <c r="H2575" i="6" s="1"/>
  <c r="H2815" i="6" a="1"/>
  <c r="H2815" i="6" s="1"/>
  <c r="I3391" i="6"/>
  <c r="J3391" i="6" s="1"/>
  <c r="H3679" i="6" a="1"/>
  <c r="H3679" i="6" s="1"/>
  <c r="I3679" i="6" s="1"/>
  <c r="J3679" i="6" s="1"/>
  <c r="H3079" i="6" a="1"/>
  <c r="H3079" i="6" s="1"/>
  <c r="H3439" i="6" a="1"/>
  <c r="H3439" i="6" s="1"/>
  <c r="I3439" i="6" s="1"/>
  <c r="J3439" i="6" s="1"/>
  <c r="H3799" i="6" a="1"/>
  <c r="H3799" i="6" s="1"/>
  <c r="I3799" i="6" s="1"/>
  <c r="J3799" i="6" s="1"/>
  <c r="H3967" i="6" a="1"/>
  <c r="H3967" i="6" s="1"/>
  <c r="I3967" i="6" s="1"/>
  <c r="J3967" i="6" s="1"/>
  <c r="H4591" i="6" a="1"/>
  <c r="H4591" i="6" s="1"/>
  <c r="I4591" i="6" s="1"/>
  <c r="J4591" i="6" s="1"/>
  <c r="H4783" i="6" a="1"/>
  <c r="H4783" i="6" s="1"/>
  <c r="I4783" i="6" s="1"/>
  <c r="J4783" i="6" s="1"/>
  <c r="H3991" i="6" a="1"/>
  <c r="H3991" i="6" s="1"/>
  <c r="I3991" i="6" s="1"/>
  <c r="J3991" i="6" s="1"/>
  <c r="H4903" i="6" a="1"/>
  <c r="H4903" i="6" s="1"/>
  <c r="I4903" i="6" s="1"/>
  <c r="J4903" i="6" s="1"/>
  <c r="H4087" i="6" a="1"/>
  <c r="H4087" i="6" s="1"/>
  <c r="I4087" i="6" s="1"/>
  <c r="J4087" i="6" s="1"/>
  <c r="H4471" i="6" a="1"/>
  <c r="H4471" i="6" s="1"/>
  <c r="I4471" i="6" s="1"/>
  <c r="J4471" i="6" s="1"/>
  <c r="H4711" i="6" a="1"/>
  <c r="H4711" i="6" s="1"/>
  <c r="I4711" i="6" s="1"/>
  <c r="J4711" i="6" s="1"/>
  <c r="H4831" i="6" a="1"/>
  <c r="H4831" i="6" s="1"/>
  <c r="I4831" i="6" s="1"/>
  <c r="J4831" i="6" s="1"/>
  <c r="H5095" i="6" a="1"/>
  <c r="H5095" i="6" s="1"/>
  <c r="I5095" i="6" s="1"/>
  <c r="J5095" i="6" s="1"/>
  <c r="H5647" i="6" a="1"/>
  <c r="H5647" i="6" s="1"/>
  <c r="H6007" i="6" a="1"/>
  <c r="H6007" i="6" s="1"/>
  <c r="I6103" i="6"/>
  <c r="J6103" i="6" s="1"/>
  <c r="H6223" i="6" a="1"/>
  <c r="H6223" i="6" s="1"/>
  <c r="H6319" i="6" a="1"/>
  <c r="H6319" i="6" s="1"/>
  <c r="H6511" i="6" a="1"/>
  <c r="H6511" i="6" s="1"/>
  <c r="I6511" i="6" s="1"/>
  <c r="J6511" i="6" s="1"/>
  <c r="H8407" i="6" a="1"/>
  <c r="H8407" i="6" s="1"/>
  <c r="I8407" i="6" s="1"/>
  <c r="J8407" i="6" s="1"/>
  <c r="I8119" i="6"/>
  <c r="J8119"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1662" i="6" a="1"/>
  <c r="H1662" i="6" s="1"/>
  <c r="I1662" i="6" s="1"/>
  <c r="J1662" i="6" s="1"/>
  <c r="H2430" i="6" a="1"/>
  <c r="H2430" i="6" s="1"/>
  <c r="I2430" i="6" s="1"/>
  <c r="J2430" i="6" s="1"/>
  <c r="H1782" i="6" a="1"/>
  <c r="H1782" i="6" s="1"/>
  <c r="I1782" i="6" s="1"/>
  <c r="J1782" i="6" s="1"/>
  <c r="H1710" i="6" a="1"/>
  <c r="H1710" i="6" s="1"/>
  <c r="I1710" i="6" s="1"/>
  <c r="J1710" i="6" s="1"/>
  <c r="H2334" i="6" a="1"/>
  <c r="H2334" i="6" s="1"/>
  <c r="I2334" i="6" s="1"/>
  <c r="J2334" i="6" s="1"/>
  <c r="H3366" i="6" a="1"/>
  <c r="H3366" i="6" s="1"/>
  <c r="I3366" i="6" s="1"/>
  <c r="J3366" i="6" s="1"/>
  <c r="H2814" i="6" a="1"/>
  <c r="H2814" i="6" s="1"/>
  <c r="I2814" i="6" s="1"/>
  <c r="J2814" i="6" s="1"/>
  <c r="H2838" i="6" a="1"/>
  <c r="H2838" i="6" s="1"/>
  <c r="I2838" i="6" s="1"/>
  <c r="J2838" i="6" s="1"/>
  <c r="H3150" i="6" a="1"/>
  <c r="H3150" i="6" s="1"/>
  <c r="I3150" i="6" s="1"/>
  <c r="J3150" i="6" s="1"/>
  <c r="H5718" i="6" a="1"/>
  <c r="H5718" i="6" s="1"/>
  <c r="I5718" i="6" s="1"/>
  <c r="J5718" i="6" s="1"/>
  <c r="H5430" i="6" a="1"/>
  <c r="H5430" i="6" s="1"/>
  <c r="I5430" i="6" s="1"/>
  <c r="J5430" i="6" s="1"/>
  <c r="H5934" i="6" a="1"/>
  <c r="H5934" i="6" s="1"/>
  <c r="I5934" i="6" s="1"/>
  <c r="J5934" i="6" s="1"/>
  <c r="H5478" i="6" a="1"/>
  <c r="H5478" i="6" s="1"/>
  <c r="I5478" i="6" s="1"/>
  <c r="J5478" i="6" s="1"/>
  <c r="H5766" i="6" a="1"/>
  <c r="H5766" i="6" s="1"/>
  <c r="I5766" i="6" s="1"/>
  <c r="J5766" i="6" s="1"/>
  <c r="H5406" i="6" a="1"/>
  <c r="H5406" i="6" s="1"/>
  <c r="I5406" i="6" s="1"/>
  <c r="J5406"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6846" i="6" a="1"/>
  <c r="H6846" i="6" s="1"/>
  <c r="I6846" i="6" s="1"/>
  <c r="J6846" i="6" s="1"/>
  <c r="H7062" i="6" a="1"/>
  <c r="H7062" i="6" s="1"/>
  <c r="I7062" i="6" s="1"/>
  <c r="J7062" i="6" s="1"/>
  <c r="H7254" i="6" a="1"/>
  <c r="H7254" i="6" s="1"/>
  <c r="I7254" i="6" s="1"/>
  <c r="J7254" i="6" s="1"/>
  <c r="H7086" i="6" a="1"/>
  <c r="H7086" i="6" s="1"/>
  <c r="I7086" i="6" s="1"/>
  <c r="J7086" i="6" s="1"/>
  <c r="H7278" i="6" a="1"/>
  <c r="H7278" i="6" s="1"/>
  <c r="I7278" i="6" s="1"/>
  <c r="J7278" i="6" s="1"/>
  <c r="H7590" i="6" a="1"/>
  <c r="H7590" i="6" s="1"/>
  <c r="I7590" i="6" s="1"/>
  <c r="J7590" i="6" s="1"/>
  <c r="H7542" i="6" a="1"/>
  <c r="H7542" i="6" s="1"/>
  <c r="I7542" i="6" s="1"/>
  <c r="J7542" i="6" s="1"/>
  <c r="H8238" i="6" a="1"/>
  <c r="H8238" i="6" s="1"/>
  <c r="I8238" i="6" s="1"/>
  <c r="J8238" i="6" s="1"/>
  <c r="H8262" i="6" a="1"/>
  <c r="H8262" i="6" s="1"/>
  <c r="I8262" i="6" s="1"/>
  <c r="J8262" i="6" s="1"/>
  <c r="H8022" i="6" a="1"/>
  <c r="H8022" i="6" s="1"/>
  <c r="I8022" i="6" s="1"/>
  <c r="J8022" i="6" s="1"/>
  <c r="H8358" i="6" a="1"/>
  <c r="H8358" i="6" s="1"/>
  <c r="I8358" i="6" s="1"/>
  <c r="J8358" i="6" s="1"/>
  <c r="H8190" i="6" a="1"/>
  <c r="H8190" i="6" s="1"/>
  <c r="I8190" i="6" s="1"/>
  <c r="J8190" i="6" s="1"/>
  <c r="H54" i="6" a="1"/>
  <c r="H54" i="6" s="1"/>
  <c r="I54" i="6" s="1"/>
  <c r="J54" i="6" s="1"/>
  <c r="B56" i="6"/>
  <c r="H56" i="6" s="1" a="1"/>
  <c r="H56" i="6" s="1"/>
  <c r="I56" i="6" s="1"/>
  <c r="J56" i="6" s="1"/>
  <c r="E33" i="5"/>
  <c r="M33" i="5"/>
  <c r="G33" i="5"/>
  <c r="N7" i="5"/>
  <c r="O8" i="5" s="1"/>
  <c r="F6" i="5"/>
  <c r="I6" i="5" s="1"/>
  <c r="E32" i="5"/>
  <c r="G32" i="5"/>
  <c r="M32" i="5"/>
  <c r="N32" i="5" s="1"/>
  <c r="O33" i="5" s="1"/>
  <c r="I31" i="6"/>
  <c r="J31" i="6" s="1"/>
  <c r="H7" i="5"/>
  <c r="F7" i="5"/>
  <c r="C9" i="5"/>
  <c r="D9" i="5" s="1"/>
  <c r="B11" i="5"/>
  <c r="C10" i="5" s="1"/>
  <c r="D10" i="5" s="1"/>
  <c r="B34" i="5"/>
  <c r="D34" i="5" s="1"/>
  <c r="B8" i="6"/>
  <c r="H8" i="6" s="1"/>
  <c r="E8" i="5"/>
  <c r="B32" i="6"/>
  <c r="H32" i="6" s="1" a="1"/>
  <c r="H32" i="6" s="1"/>
  <c r="I32" i="6" s="1"/>
  <c r="J32" i="6" s="1"/>
  <c r="M8" i="5"/>
  <c r="N8" i="5" s="1"/>
  <c r="G8" i="5"/>
  <c r="I5839" i="6" l="1"/>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I7521" i="6" s="1"/>
  <c r="J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I6273" i="6" s="1"/>
  <c r="J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I3849" i="6" s="1"/>
  <c r="J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I3009" i="6" s="1"/>
  <c r="J3009" i="6" s="1"/>
  <c r="B2913" i="6"/>
  <c r="B2865" i="6"/>
  <c r="B2841" i="6"/>
  <c r="B2577" i="6"/>
  <c r="B3969" i="6"/>
  <c r="H3969" i="6" s="1" a="1"/>
  <c r="H3969" i="6" s="1"/>
  <c r="B3777" i="6"/>
  <c r="H3777" i="6" s="1" a="1"/>
  <c r="H3777" i="6" s="1"/>
  <c r="B3681" i="6"/>
  <c r="H3681" i="6" s="1" a="1"/>
  <c r="H3681" i="6" s="1"/>
  <c r="I3681" i="6" s="1"/>
  <c r="J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I3465" i="6" s="1"/>
  <c r="J3465" i="6" s="1"/>
  <c r="B3201" i="6"/>
  <c r="H3201" i="6" s="1" a="1"/>
  <c r="H3201" i="6" s="1"/>
  <c r="I3201" i="6" s="1"/>
  <c r="J3201" i="6" s="1"/>
  <c r="B3057" i="6"/>
  <c r="H3057" i="6" s="1" a="1"/>
  <c r="H3057" i="6" s="1"/>
  <c r="B2817" i="6"/>
  <c r="H2817" i="6" s="1" a="1"/>
  <c r="H2817" i="6" s="1"/>
  <c r="I2817" i="6" s="1"/>
  <c r="J2817" i="6" s="1"/>
  <c r="B2625" i="6"/>
  <c r="B2505" i="6"/>
  <c r="B2409" i="6"/>
  <c r="H2409" i="6" s="1" a="1"/>
  <c r="H2409" i="6" s="1"/>
  <c r="B2337" i="6"/>
  <c r="H2337" i="6" s="1" a="1"/>
  <c r="H2337" i="6" s="1"/>
  <c r="B2073" i="6"/>
  <c r="H2073" i="6" s="1" a="1"/>
  <c r="H2073" i="6" s="1"/>
  <c r="I2073" i="6" s="1"/>
  <c r="J2073" i="6" s="1"/>
  <c r="B1977" i="6"/>
  <c r="H1977" i="6" s="1" a="1"/>
  <c r="H1977" i="6" s="1"/>
  <c r="B1881" i="6"/>
  <c r="H1881" i="6" s="1" a="1"/>
  <c r="H1881" i="6" s="1"/>
  <c r="B1857" i="6"/>
  <c r="H1857" i="6" s="1" a="1"/>
  <c r="H1857" i="6" s="1"/>
  <c r="I1857" i="6" s="1"/>
  <c r="J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I1953" i="6" s="1"/>
  <c r="J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I2121" i="6" s="1"/>
  <c r="J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I2097" i="6" s="1"/>
  <c r="J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I1305" i="6" s="1"/>
  <c r="J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I849" i="6" s="1"/>
  <c r="J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O9" i="5"/>
  <c r="G55" i="6"/>
  <c r="N33" i="5"/>
  <c r="O34" i="5" s="1"/>
  <c r="H32" i="5"/>
  <c r="I32" i="5" s="1"/>
  <c r="C7" i="6"/>
  <c r="C31" i="6"/>
  <c r="F32" i="5"/>
  <c r="H33" i="5"/>
  <c r="E10" i="5"/>
  <c r="M10" i="5"/>
  <c r="B10" i="6"/>
  <c r="H10" i="6" s="1"/>
  <c r="G10" i="5"/>
  <c r="B34" i="6"/>
  <c r="H34" i="6" s="1" a="1"/>
  <c r="H34" i="6" s="1"/>
  <c r="B36" i="5"/>
  <c r="D36" i="5" s="1"/>
  <c r="B12" i="5"/>
  <c r="B13" i="5" s="1"/>
  <c r="C12" i="5" s="1"/>
  <c r="F33" i="5"/>
  <c r="F8" i="5"/>
  <c r="E34" i="5"/>
  <c r="M34" i="5"/>
  <c r="N34" i="5" s="1"/>
  <c r="O35" i="5" s="1"/>
  <c r="G34" i="5"/>
  <c r="M9" i="5"/>
  <c r="N9" i="5" s="1"/>
  <c r="B35" i="5"/>
  <c r="D35" i="5" s="1"/>
  <c r="B9" i="6"/>
  <c r="H9" i="6" s="1"/>
  <c r="B33" i="6"/>
  <c r="H33" i="6" s="1" a="1"/>
  <c r="H33" i="6" s="1"/>
  <c r="I33" i="6" s="1"/>
  <c r="J33" i="6" s="1"/>
  <c r="G9" i="5"/>
  <c r="H9" i="5" s="1"/>
  <c r="E9" i="5"/>
  <c r="G7" i="6"/>
  <c r="G31" i="6"/>
  <c r="C6" i="6"/>
  <c r="C30" i="6"/>
  <c r="G8216" i="6" l="1"/>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I2146" i="6"/>
  <c r="J2146" i="6" s="1"/>
  <c r="H2554" i="6" a="1"/>
  <c r="H2554" i="6" s="1"/>
  <c r="I2554" i="6" s="1"/>
  <c r="J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I778" i="6" s="1"/>
  <c r="J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2602" i="6" s="1"/>
  <c r="J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4402" i="6"/>
  <c r="J4402"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I106" i="6"/>
  <c r="J106" i="6" s="1"/>
  <c r="H634" i="6" a="1"/>
  <c r="H634" i="6" s="1"/>
  <c r="I634" i="6" s="1"/>
  <c r="J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122" i="6"/>
  <c r="J5122" i="6" s="1"/>
  <c r="I4546" i="6"/>
  <c r="J4546"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970" i="6" s="1"/>
  <c r="J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I7930" i="6"/>
  <c r="J7930"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1186" i="6" l="1"/>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317" i="6" a="1"/>
  <c r="E3317" i="6" s="1"/>
  <c r="F3318" i="6" s="1"/>
  <c r="E3294" i="6" a="1"/>
  <c r="E3294"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7548" i="6" s="1"/>
  <c r="J7548" i="6" s="1"/>
  <c r="I8196" i="6"/>
  <c r="J8196"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E991" i="6" a="1"/>
  <c r="E991" i="6" s="1"/>
  <c r="H1068" i="6" a="1"/>
  <c r="H1068" i="6" s="1"/>
  <c r="I1068" i="6" s="1"/>
  <c r="J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I3324" i="6" s="1"/>
  <c r="J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412" i="6"/>
  <c r="J5412"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F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F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75"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F247" i="6" l="1"/>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F5887"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D6992" i="6"/>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D848" i="6"/>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D2024" i="6"/>
  <c r="D80" i="6"/>
  <c r="D7976" i="6"/>
  <c r="D6320" i="6"/>
  <c r="D3560" i="6"/>
  <c r="D464" i="6"/>
  <c r="E464" i="6" s="1" a="1"/>
  <c r="E464" i="6" s="1"/>
  <c r="D6560" i="6"/>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D5096" i="6"/>
  <c r="E5096" i="6" s="1" a="1"/>
  <c r="E5096" i="6" s="1"/>
  <c r="F5096" i="6" s="1"/>
  <c r="D3680" i="6"/>
  <c r="E3680" i="6" s="1" a="1"/>
  <c r="E3680" i="6" s="1"/>
  <c r="F3680" i="6" s="1"/>
  <c r="D992" i="6"/>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992" i="6" a="1"/>
  <c r="E992" i="6" s="1"/>
  <c r="F9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E437" i="6" a="1"/>
  <c r="E437" i="6" s="1"/>
  <c r="F438" i="6" s="1"/>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F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5072" i="6" a="1"/>
  <c r="E5072" i="6" s="1"/>
  <c r="F5072" i="6" s="1"/>
  <c r="E4328" i="6" a="1"/>
  <c r="E4328" i="6" s="1"/>
  <c r="F4328" i="6" s="1"/>
  <c r="E5312" i="6" a="1"/>
  <c r="E5312" i="6" s="1"/>
  <c r="F5312" i="6" s="1"/>
  <c r="E5840" i="6" a="1"/>
  <c r="E5840" i="6" s="1"/>
  <c r="F5840" i="6" s="1"/>
  <c r="E5768" i="6" a="1"/>
  <c r="E5768" i="6" s="1"/>
  <c r="F5768" i="6" s="1"/>
  <c r="E5984" i="6" a="1"/>
  <c r="E5984" i="6" s="1"/>
  <c r="F5984" i="6" s="1"/>
  <c r="E6080" i="6" a="1"/>
  <c r="E6080" i="6" s="1"/>
  <c r="F6080" i="6" s="1"/>
  <c r="E6200" i="6" a="1"/>
  <c r="E6200" i="6" s="1"/>
  <c r="F6200" i="6" s="1"/>
  <c r="E6608" i="6" a="1"/>
  <c r="E6608" i="6" s="1"/>
  <c r="F6608" i="6" s="1"/>
  <c r="E6560" i="6" a="1"/>
  <c r="E6560" i="6" s="1"/>
  <c r="F6560" i="6" s="1"/>
  <c r="E6464" i="6" a="1"/>
  <c r="E6464" i="6" s="1"/>
  <c r="F6464" i="6" s="1"/>
  <c r="E6992" i="6" a="1"/>
  <c r="E6992" i="6" s="1"/>
  <c r="F6992" i="6" s="1"/>
  <c r="E7376" i="6" a="1"/>
  <c r="E7376" i="6" s="1"/>
  <c r="F7376" i="6" s="1"/>
  <c r="E8216" i="6" a="1"/>
  <c r="E8216" i="6" s="1"/>
  <c r="F8216" i="6" s="1"/>
  <c r="E7016" i="6" a="1"/>
  <c r="E7016" i="6" s="1"/>
  <c r="F7016" i="6" s="1"/>
  <c r="E7208" i="6" a="1"/>
  <c r="E7208" i="6" s="1"/>
  <c r="F7208" i="6" s="1"/>
  <c r="E7544" i="6" a="1"/>
  <c r="E7544" i="6" s="1"/>
  <c r="F7544" i="6" s="1"/>
  <c r="E7448" i="6" a="1"/>
  <c r="E7448" i="6" s="1"/>
  <c r="F7448" i="6" s="1"/>
  <c r="E7712" i="6" a="1"/>
  <c r="E7712" i="6" s="1"/>
  <c r="F7712" i="6" s="1"/>
  <c r="E7472" i="6" a="1"/>
  <c r="E7472" i="6" s="1"/>
  <c r="F747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6296" i="6" a="1"/>
  <c r="E6296" i="6" s="1"/>
  <c r="F6296" i="6" s="1"/>
  <c r="E5888" i="6" a="1"/>
  <c r="E5888" i="6" s="1"/>
  <c r="F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F699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848" i="6" a="1"/>
  <c r="E848" i="6" s="1"/>
  <c r="F848"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I5174" i="6" s="1"/>
  <c r="J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I4118" i="6" s="1"/>
  <c r="J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3996" i="6" l="1"/>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C7883" i="6"/>
  <c r="D7883" i="6" s="1"/>
  <c r="D7882"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C5987" i="6"/>
  <c r="C5891" i="6"/>
  <c r="C5795" i="6"/>
  <c r="C5699" i="6"/>
  <c r="C5579" i="6"/>
  <c r="D5579" i="6" s="1"/>
  <c r="D5578"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C5195" i="6"/>
  <c r="D5195" i="6" s="1"/>
  <c r="D5194" i="6" s="1"/>
  <c r="C5027" i="6"/>
  <c r="C4931" i="6"/>
  <c r="C4907" i="6"/>
  <c r="C4859" i="6"/>
  <c r="C4787" i="6"/>
  <c r="C4547" i="6"/>
  <c r="C4499" i="6"/>
  <c r="C4475" i="6"/>
  <c r="C4403" i="6"/>
  <c r="C4307" i="6"/>
  <c r="C4211" i="6"/>
  <c r="C4115" i="6"/>
  <c r="C5219" i="6"/>
  <c r="C5099" i="6"/>
  <c r="C5003" i="6"/>
  <c r="C4811" i="6"/>
  <c r="D4811" i="6" s="1"/>
  <c r="D4810" i="6" s="1"/>
  <c r="C4763" i="6"/>
  <c r="C4715" i="6"/>
  <c r="C4667" i="6"/>
  <c r="C4619" i="6"/>
  <c r="D4619" i="6" s="1"/>
  <c r="D4618" i="6" s="1"/>
  <c r="C4571" i="6"/>
  <c r="C4283" i="6"/>
  <c r="C4187" i="6"/>
  <c r="C4043" i="6"/>
  <c r="D4043" i="6" s="1"/>
  <c r="D4042" i="6" s="1"/>
  <c r="C3947" i="6"/>
  <c r="C3851" i="6"/>
  <c r="D3851" i="6" s="1"/>
  <c r="D3850"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C3131" i="6"/>
  <c r="C3083" i="6"/>
  <c r="D3083" i="6" s="1"/>
  <c r="D3082" i="6" s="1"/>
  <c r="C2867" i="6"/>
  <c r="C2843" i="6"/>
  <c r="C2771" i="6"/>
  <c r="C2699" i="6"/>
  <c r="D2699" i="6" s="1"/>
  <c r="D2698" i="6" s="1"/>
  <c r="C4139" i="6"/>
  <c r="C3899" i="6"/>
  <c r="C3803" i="6"/>
  <c r="C3707" i="6"/>
  <c r="C3611" i="6"/>
  <c r="C3515" i="6"/>
  <c r="C3227" i="6"/>
  <c r="C3203" i="6"/>
  <c r="C3155" i="6"/>
  <c r="C3011" i="6"/>
  <c r="C2939" i="6"/>
  <c r="C2915" i="6"/>
  <c r="C2891" i="6"/>
  <c r="D2891" i="6" s="1"/>
  <c r="D2890"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C2459" i="6"/>
  <c r="C2411" i="6"/>
  <c r="C2387" i="6"/>
  <c r="C2315" i="6"/>
  <c r="C2291" i="6"/>
  <c r="C2267" i="6"/>
  <c r="C2243" i="6"/>
  <c r="C2219" i="6"/>
  <c r="C2195" i="6"/>
  <c r="C2051" i="6"/>
  <c r="C1955" i="6"/>
  <c r="C1835" i="6"/>
  <c r="C1739" i="6"/>
  <c r="D1739" i="6" s="1"/>
  <c r="D1738" i="6" s="1"/>
  <c r="C1643" i="6"/>
  <c r="C1547" i="6"/>
  <c r="D1547" i="6" s="1"/>
  <c r="D1546" i="6" s="1"/>
  <c r="C1427" i="6"/>
  <c r="C3179" i="6"/>
  <c r="C2819" i="6"/>
  <c r="C2627" i="6"/>
  <c r="C2483" i="6"/>
  <c r="C2123" i="6"/>
  <c r="C2027" i="6"/>
  <c r="C1931" i="6"/>
  <c r="D1931" i="6" s="1"/>
  <c r="D1930"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C947" i="6"/>
  <c r="C491" i="6"/>
  <c r="C443" i="6"/>
  <c r="C227" i="6"/>
  <c r="C155" i="6"/>
  <c r="C587" i="6"/>
  <c r="D587" i="6" s="1"/>
  <c r="D586" i="6" s="1"/>
  <c r="C515" i="6"/>
  <c r="C1355" i="6"/>
  <c r="D1355" i="6" s="1"/>
  <c r="D1354" i="6" s="1"/>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I1671" i="6"/>
  <c r="J167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I5824" i="6" s="1"/>
  <c r="J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I208" i="6" s="1"/>
  <c r="J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3208" i="6" l="1"/>
  <c r="J3208" i="6" s="1"/>
  <c r="I760" i="6"/>
  <c r="J760" i="6" s="1"/>
  <c r="I3112" i="6"/>
  <c r="J3112" i="6" s="1"/>
  <c r="F6417" i="6"/>
  <c r="I2919" i="6"/>
  <c r="J2919" i="6" s="1"/>
  <c r="I1527" i="6"/>
  <c r="J1527" i="6" s="1"/>
  <c r="F4638" i="6"/>
  <c r="I5872" i="6"/>
  <c r="J5872" i="6" s="1"/>
  <c r="F4617" i="6"/>
  <c r="I6783" i="6"/>
  <c r="J6783" i="6" s="1"/>
  <c r="I1815" i="6"/>
  <c r="J1815" i="6" s="1"/>
  <c r="I5800" i="6"/>
  <c r="J5800" i="6" s="1"/>
  <c r="D2123" i="6"/>
  <c r="D2122" i="6" s="1"/>
  <c r="D2315" i="6"/>
  <c r="D2314" i="6" s="1"/>
  <c r="D8075" i="6"/>
  <c r="D8074" i="6" s="1"/>
  <c r="D779" i="6"/>
  <c r="D778" i="6" s="1"/>
  <c r="D6347" i="6"/>
  <c r="D6346" i="6" s="1"/>
  <c r="D3659" i="6"/>
  <c r="D3658" i="6" s="1"/>
  <c r="D6923" i="6"/>
  <c r="D6922" i="6" s="1"/>
  <c r="D395" i="6"/>
  <c r="D394" i="6" s="1"/>
  <c r="D7115" i="6"/>
  <c r="D7114" i="6" s="1"/>
  <c r="D5003" i="6"/>
  <c r="D5002" i="6" s="1"/>
  <c r="D5963" i="6"/>
  <c r="D5962" i="6" s="1"/>
  <c r="I2583" i="6"/>
  <c r="J2583" i="6" s="1"/>
  <c r="I831" i="6"/>
  <c r="J831" i="6" s="1"/>
  <c r="D4427" i="6"/>
  <c r="D4426" i="6" s="1"/>
  <c r="D5771" i="6"/>
  <c r="D5770" i="6" s="1"/>
  <c r="D7307" i="6"/>
  <c r="D7306" i="6" s="1"/>
  <c r="D7499" i="6"/>
  <c r="D7498" i="6" s="1"/>
  <c r="D971" i="6"/>
  <c r="D970" i="6" s="1"/>
  <c r="D6731" i="6"/>
  <c r="D6730"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227" i="6"/>
  <c r="D226" i="6" s="1"/>
  <c r="D107" i="6"/>
  <c r="D106" i="6" s="1"/>
  <c r="D275" i="6"/>
  <c r="D274" i="6" s="1"/>
  <c r="D731" i="6"/>
  <c r="D730" i="6" s="1"/>
  <c r="D1115" i="6"/>
  <c r="D1114" i="6" s="1"/>
  <c r="D2243" i="6"/>
  <c r="D2242" i="6" s="1"/>
  <c r="D2531" i="6"/>
  <c r="D2530" i="6" s="1"/>
  <c r="D1883" i="6"/>
  <c r="D1882" i="6" s="1"/>
  <c r="D1499" i="6"/>
  <c r="D1498" i="6" s="1"/>
  <c r="D2171" i="6"/>
  <c r="D2170" i="6" s="1"/>
  <c r="D3779" i="6"/>
  <c r="D3778" i="6" s="1"/>
  <c r="D3227" i="6"/>
  <c r="D3226" i="6" s="1"/>
  <c r="D2771" i="6"/>
  <c r="D2770" i="6" s="1"/>
  <c r="D3731" i="6"/>
  <c r="D3730" i="6" s="1"/>
  <c r="D2987" i="6"/>
  <c r="D2986" i="6" s="1"/>
  <c r="D3395" i="6"/>
  <c r="D3394" i="6" s="1"/>
  <c r="D3923" i="6"/>
  <c r="D3922" i="6" s="1"/>
  <c r="D4523" i="6"/>
  <c r="D4522" i="6" s="1"/>
  <c r="D3947" i="6"/>
  <c r="D3946" i="6" s="1"/>
  <c r="D4763" i="6"/>
  <c r="D4762" i="6" s="1"/>
  <c r="D4403" i="6"/>
  <c r="D4402" i="6" s="1"/>
  <c r="D5027" i="6"/>
  <c r="D5026" i="6" s="1"/>
  <c r="D4955" i="6"/>
  <c r="D4954" i="6" s="1"/>
  <c r="D5867" i="6"/>
  <c r="D5866" i="6" s="1"/>
  <c r="D5795" i="6"/>
  <c r="D5794" i="6" s="1"/>
  <c r="D5267" i="6"/>
  <c r="D5266" i="6" s="1"/>
  <c r="D5747" i="6"/>
  <c r="D5746" i="6" s="1"/>
  <c r="D6107" i="6"/>
  <c r="D6106" i="6" s="1"/>
  <c r="D6419" i="6"/>
  <c r="D6418" i="6" s="1"/>
  <c r="D6467" i="6"/>
  <c r="D6466" i="6" s="1"/>
  <c r="D7427" i="6"/>
  <c r="D7426" i="6" s="1"/>
  <c r="D7835" i="6"/>
  <c r="D7834" i="6" s="1"/>
  <c r="D7283" i="6"/>
  <c r="D7282" i="6" s="1"/>
  <c r="D7571" i="6"/>
  <c r="D7570" i="6" s="1"/>
  <c r="D7475" i="6"/>
  <c r="D7474" i="6" s="1"/>
  <c r="D7787" i="6"/>
  <c r="D7786" i="6" s="1"/>
  <c r="D8219" i="6"/>
  <c r="D8218" i="6" s="1"/>
  <c r="D1139" i="6"/>
  <c r="D1138" i="6" s="1"/>
  <c r="D443" i="6"/>
  <c r="D442" i="6" s="1"/>
  <c r="D299" i="6"/>
  <c r="D298" i="6" s="1"/>
  <c r="D851" i="6"/>
  <c r="D850" i="6" s="1"/>
  <c r="D131" i="6"/>
  <c r="D130" i="6" s="1"/>
  <c r="D803" i="6"/>
  <c r="D802" i="6" s="1"/>
  <c r="D1211" i="6"/>
  <c r="D1210" i="6" s="1"/>
  <c r="D2027" i="6"/>
  <c r="D2026" i="6" s="1"/>
  <c r="D1643" i="6"/>
  <c r="D1642" i="6" s="1"/>
  <c r="D2267" i="6"/>
  <c r="D2266" i="6" s="1"/>
  <c r="D2723" i="6"/>
  <c r="D2722" i="6" s="1"/>
  <c r="D1979" i="6"/>
  <c r="D1978" i="6" s="1"/>
  <c r="D1523" i="6"/>
  <c r="D1522" i="6" s="1"/>
  <c r="D2339" i="6"/>
  <c r="D2338" i="6" s="1"/>
  <c r="D3875" i="6"/>
  <c r="D3874" i="6" s="1"/>
  <c r="D3515" i="6"/>
  <c r="D3514" i="6" s="1"/>
  <c r="D2843" i="6"/>
  <c r="D2842" i="6" s="1"/>
  <c r="D3827" i="6"/>
  <c r="D3826" i="6" s="1"/>
  <c r="D3035" i="6"/>
  <c r="D3034" i="6" s="1"/>
  <c r="D3419" i="6"/>
  <c r="D3418" i="6" s="1"/>
  <c r="D4019" i="6"/>
  <c r="D4018" i="6" s="1"/>
  <c r="D4835" i="6"/>
  <c r="D4834" i="6" s="1"/>
  <c r="D4475" i="6"/>
  <c r="D4474" i="6" s="1"/>
  <c r="D5051" i="6"/>
  <c r="D5050" i="6" s="1"/>
  <c r="D5939" i="6"/>
  <c r="D5938" i="6" s="1"/>
  <c r="D5891" i="6"/>
  <c r="D5890" i="6" s="1"/>
  <c r="D5315" i="6"/>
  <c r="D5314" i="6" s="1"/>
  <c r="D5843" i="6"/>
  <c r="D5842" i="6" s="1"/>
  <c r="D6203" i="6"/>
  <c r="D6202" i="6" s="1"/>
  <c r="D6275" i="6"/>
  <c r="D6274" i="6" s="1"/>
  <c r="D6515" i="6"/>
  <c r="D6514" i="6" s="1"/>
  <c r="D6491" i="6"/>
  <c r="D6490" i="6" s="1"/>
  <c r="D6803" i="6"/>
  <c r="D6802" i="6" s="1"/>
  <c r="D6875" i="6"/>
  <c r="D6874" i="6" s="1"/>
  <c r="D7331" i="6"/>
  <c r="D7330" i="6" s="1"/>
  <c r="D7595" i="6"/>
  <c r="D7594" i="6" s="1"/>
  <c r="D7643" i="6"/>
  <c r="D7642" i="6" s="1"/>
  <c r="D7811" i="6"/>
  <c r="D7810" i="6" s="1"/>
  <c r="D59" i="6"/>
  <c r="D58" i="6" s="1"/>
  <c r="E58" i="6" s="1" a="1"/>
  <c r="E58" i="6" s="1"/>
  <c r="F58" i="6" s="1"/>
  <c r="D1283" i="6"/>
  <c r="D1282" i="6" s="1"/>
  <c r="D491" i="6"/>
  <c r="D490" i="6" s="1"/>
  <c r="D371" i="6"/>
  <c r="D370" i="6" s="1"/>
  <c r="D899" i="6"/>
  <c r="D898" i="6" s="1"/>
  <c r="D827" i="6"/>
  <c r="D826" i="6" s="1"/>
  <c r="D1235" i="6"/>
  <c r="D1234" i="6" s="1"/>
  <c r="D2291" i="6"/>
  <c r="D2290" i="6" s="1"/>
  <c r="D2963" i="6"/>
  <c r="D2962" i="6" s="1"/>
  <c r="D2075" i="6"/>
  <c r="D2074" i="6" s="1"/>
  <c r="D1691" i="6"/>
  <c r="D1690" i="6" s="1"/>
  <c r="D2555" i="6"/>
  <c r="D2554" i="6" s="1"/>
  <c r="D3611" i="6"/>
  <c r="D3610" i="6" s="1"/>
  <c r="D2867" i="6"/>
  <c r="D2866" i="6" s="1"/>
  <c r="D3971" i="6"/>
  <c r="D3970" i="6" s="1"/>
  <c r="D3059" i="6"/>
  <c r="D3058" i="6" s="1"/>
  <c r="D4163" i="6"/>
  <c r="D4162" i="6" s="1"/>
  <c r="D4883" i="6"/>
  <c r="D4882" i="6" s="1"/>
  <c r="D4187" i="6"/>
  <c r="D4186" i="6" s="1"/>
  <c r="D4499" i="6"/>
  <c r="D4498" i="6" s="1"/>
  <c r="D5171" i="6"/>
  <c r="D5170" i="6" s="1"/>
  <c r="D5291" i="6"/>
  <c r="D5290" i="6" s="1"/>
  <c r="D5987" i="6"/>
  <c r="D5986" i="6" s="1"/>
  <c r="D5363" i="6"/>
  <c r="D5362" i="6" s="1"/>
  <c r="D6227" i="6"/>
  <c r="D6226" i="6" s="1"/>
  <c r="D6563" i="6"/>
  <c r="D6562" i="6" s="1"/>
  <c r="D6659" i="6"/>
  <c r="D6658" i="6" s="1"/>
  <c r="D6587" i="6"/>
  <c r="D6586" i="6" s="1"/>
  <c r="D6899" i="6"/>
  <c r="D6898" i="6" s="1"/>
  <c r="D6995" i="6"/>
  <c r="D6994" i="6" s="1"/>
  <c r="D7379" i="6"/>
  <c r="D7378" i="6" s="1"/>
  <c r="D7667" i="6"/>
  <c r="D7666" i="6" s="1"/>
  <c r="D7859" i="6"/>
  <c r="D7858" i="6" s="1"/>
  <c r="D1307" i="6"/>
  <c r="D1306" i="6" s="1"/>
  <c r="D947" i="6"/>
  <c r="D946" i="6" s="1"/>
  <c r="D467" i="6"/>
  <c r="D466" i="6" s="1"/>
  <c r="D251" i="6"/>
  <c r="D250" i="6" s="1"/>
  <c r="D875" i="6"/>
  <c r="D874" i="6" s="1"/>
  <c r="D1451" i="6"/>
  <c r="D1450" i="6" s="1"/>
  <c r="D2483" i="6"/>
  <c r="D2482" i="6" s="1"/>
  <c r="D1835" i="6"/>
  <c r="D1834" i="6" s="1"/>
  <c r="D3107" i="6"/>
  <c r="D3106" i="6" s="1"/>
  <c r="D2147" i="6"/>
  <c r="D2146" i="6" s="1"/>
  <c r="E2146" i="6" s="1" a="1"/>
  <c r="E2146" i="6" s="1"/>
  <c r="F2146" i="6" s="1"/>
  <c r="D1787" i="6"/>
  <c r="D1786" i="6" s="1"/>
  <c r="D2651" i="6"/>
  <c r="D2650" i="6" s="1"/>
  <c r="D2915" i="6"/>
  <c r="D2914" i="6" s="1"/>
  <c r="D3707" i="6"/>
  <c r="D3706" i="6" s="1"/>
  <c r="D4091" i="6"/>
  <c r="D4090" i="6" s="1"/>
  <c r="D3251" i="6"/>
  <c r="D3250" i="6" s="1"/>
  <c r="D3563" i="6"/>
  <c r="D3562" i="6" s="1"/>
  <c r="D4259" i="6"/>
  <c r="D4258" i="6" s="1"/>
  <c r="D4979" i="6"/>
  <c r="D4978" i="6" s="1"/>
  <c r="D4283" i="6"/>
  <c r="D4282" i="6" s="1"/>
  <c r="D5099" i="6"/>
  <c r="D5098" i="6" s="1"/>
  <c r="D4547" i="6"/>
  <c r="D4546" i="6" s="1"/>
  <c r="D4331" i="6"/>
  <c r="D4330" i="6" s="1"/>
  <c r="D5243" i="6"/>
  <c r="D5242" i="6" s="1"/>
  <c r="D5339" i="6"/>
  <c r="D5338" i="6" s="1"/>
  <c r="D5459" i="6"/>
  <c r="D5458" i="6" s="1"/>
  <c r="D6011" i="6"/>
  <c r="D6010" i="6" s="1"/>
  <c r="D6251" i="6"/>
  <c r="D6250" i="6" s="1"/>
  <c r="D6611" i="6"/>
  <c r="D6610" i="6" s="1"/>
  <c r="D6755" i="6"/>
  <c r="D6754" i="6" s="1"/>
  <c r="D6683" i="6"/>
  <c r="D6682" i="6" s="1"/>
  <c r="D7547" i="6"/>
  <c r="D7546" i="6" s="1"/>
  <c r="D7043" i="6"/>
  <c r="D7042" i="6" s="1"/>
  <c r="D7403" i="6"/>
  <c r="D7402" i="6" s="1"/>
  <c r="D7739" i="6"/>
  <c r="D7738" i="6" s="1"/>
  <c r="D7715" i="6"/>
  <c r="D7714" i="6" s="1"/>
  <c r="D8003" i="6"/>
  <c r="D8002" i="6" s="1"/>
  <c r="D8051" i="6"/>
  <c r="D8050" i="6" s="1"/>
  <c r="D419" i="6"/>
  <c r="D418" i="6" s="1"/>
  <c r="D563" i="6"/>
  <c r="D562" i="6" s="1"/>
  <c r="D1067" i="6"/>
  <c r="D1066" i="6" s="1"/>
  <c r="D323" i="6"/>
  <c r="D322" i="6" s="1"/>
  <c r="D995" i="6"/>
  <c r="D994" i="6" s="1"/>
  <c r="D1571" i="6"/>
  <c r="D1570" i="6" s="1"/>
  <c r="D2627" i="6"/>
  <c r="D2626" i="6" s="1"/>
  <c r="D1955" i="6"/>
  <c r="D1954" i="6" s="1"/>
  <c r="D2387" i="6"/>
  <c r="D2386" i="6" s="1"/>
  <c r="D1403" i="6"/>
  <c r="D1402" i="6" s="1"/>
  <c r="D2363" i="6"/>
  <c r="D2362" i="6" s="1"/>
  <c r="D1859" i="6"/>
  <c r="D1858" i="6" s="1"/>
  <c r="D3443" i="6"/>
  <c r="D3442" i="6" s="1"/>
  <c r="D2939" i="6"/>
  <c r="D2938" i="6" s="1"/>
  <c r="D3803" i="6"/>
  <c r="D3802" i="6" s="1"/>
  <c r="D3131" i="6"/>
  <c r="D3130" i="6" s="1"/>
  <c r="D2579" i="6"/>
  <c r="D2578" i="6" s="1"/>
  <c r="D3299" i="6"/>
  <c r="D3298" i="6" s="1"/>
  <c r="D4355" i="6"/>
  <c r="D4354" i="6" s="1"/>
  <c r="D5075" i="6"/>
  <c r="D5074" i="6" s="1"/>
  <c r="D4571" i="6"/>
  <c r="D4570" i="6" s="1"/>
  <c r="D5219" i="6"/>
  <c r="D5218" i="6" s="1"/>
  <c r="D4787" i="6"/>
  <c r="D4786" i="6" s="1"/>
  <c r="D4595" i="6"/>
  <c r="D4594" i="6" s="1"/>
  <c r="D5411" i="6"/>
  <c r="D5410" i="6" s="1"/>
  <c r="D5483" i="6"/>
  <c r="D5482" i="6" s="1"/>
  <c r="D5435" i="6"/>
  <c r="D5434" i="6" s="1"/>
  <c r="D5507" i="6"/>
  <c r="D5506" i="6" s="1"/>
  <c r="D6179" i="6"/>
  <c r="D6178" i="6" s="1"/>
  <c r="D6299" i="6"/>
  <c r="D6298" i="6" s="1"/>
  <c r="D6443" i="6"/>
  <c r="D6442" i="6" s="1"/>
  <c r="D6707" i="6"/>
  <c r="D6706" i="6" s="1"/>
  <c r="D6779" i="6"/>
  <c r="D6778" i="6" s="1"/>
  <c r="D7619" i="6"/>
  <c r="D7618" i="6" s="1"/>
  <c r="D7091" i="6"/>
  <c r="D7090" i="6" s="1"/>
  <c r="D7523" i="6"/>
  <c r="D7522" i="6" s="1"/>
  <c r="D7907" i="6"/>
  <c r="D7906" i="6" s="1"/>
  <c r="D7955" i="6"/>
  <c r="D7954" i="6" s="1"/>
  <c r="D8171" i="6"/>
  <c r="D8170" i="6" s="1"/>
  <c r="D8147" i="6"/>
  <c r="D8146" i="6" s="1"/>
  <c r="D35" i="6"/>
  <c r="D34" i="6" s="1"/>
  <c r="E34" i="6" s="1" a="1"/>
  <c r="E34" i="6" s="1"/>
  <c r="F34" i="6" s="1"/>
  <c r="D659" i="6"/>
  <c r="D658" i="6" s="1"/>
  <c r="D515" i="6"/>
  <c r="D514" i="6" s="1"/>
  <c r="D1259" i="6"/>
  <c r="D1258" i="6" s="1"/>
  <c r="D611" i="6"/>
  <c r="D610" i="6" s="1"/>
  <c r="D1187" i="6"/>
  <c r="D1186" i="6" s="1"/>
  <c r="D347" i="6"/>
  <c r="D346" i="6" s="1"/>
  <c r="D1019" i="6"/>
  <c r="D1018" i="6" s="1"/>
  <c r="D1595" i="6"/>
  <c r="D1594" i="6" s="1"/>
  <c r="D2819" i="6"/>
  <c r="D2818" i="6" s="1"/>
  <c r="D2051" i="6"/>
  <c r="D2050" i="6" s="1"/>
  <c r="D2411" i="6"/>
  <c r="D2410" i="6" s="1"/>
  <c r="D1619" i="6"/>
  <c r="D1618" i="6" s="1"/>
  <c r="D2435" i="6"/>
  <c r="D2434" i="6" s="1"/>
  <c r="D1907" i="6"/>
  <c r="D1906" i="6" s="1"/>
  <c r="D3491" i="6"/>
  <c r="D3490" i="6" s="1"/>
  <c r="D3011" i="6"/>
  <c r="D3010" i="6" s="1"/>
  <c r="D3899" i="6"/>
  <c r="D3898" i="6" s="1"/>
  <c r="D2675" i="6"/>
  <c r="D2674" i="6" s="1"/>
  <c r="D3323" i="6"/>
  <c r="D3322" i="6"/>
  <c r="D3755" i="6"/>
  <c r="D3754" i="6" s="1"/>
  <c r="D4379" i="6"/>
  <c r="D4378" i="6" s="1"/>
  <c r="D5123" i="6"/>
  <c r="D5122" i="6" s="1"/>
  <c r="D4115" i="6"/>
  <c r="D4114" i="6" s="1"/>
  <c r="D4859" i="6"/>
  <c r="D4858" i="6" s="1"/>
  <c r="D4643" i="6"/>
  <c r="D4642" i="6" s="1"/>
  <c r="D5651" i="6"/>
  <c r="D5650" i="6" s="1"/>
  <c r="D5531" i="6"/>
  <c r="D5530" i="6" s="1"/>
  <c r="D5723" i="6"/>
  <c r="D5722" i="6" s="1"/>
  <c r="D5555" i="6"/>
  <c r="D5554" i="6" s="1"/>
  <c r="D6323" i="6"/>
  <c r="D6322" i="6" s="1"/>
  <c r="D6059" i="6"/>
  <c r="D6058" i="6" s="1"/>
  <c r="D6635" i="6"/>
  <c r="D6634" i="6" s="1"/>
  <c r="D7067" i="6"/>
  <c r="D7066" i="6" s="1"/>
  <c r="D6971" i="6"/>
  <c r="D6970" i="6" s="1"/>
  <c r="D6827" i="6"/>
  <c r="D6826" i="6" s="1"/>
  <c r="D7931" i="6"/>
  <c r="D7930" i="6" s="1"/>
  <c r="D7139" i="6"/>
  <c r="D7138" i="6" s="1"/>
  <c r="D8195" i="6"/>
  <c r="D8194" i="6" s="1"/>
  <c r="D7979" i="6"/>
  <c r="D7978" i="6" s="1"/>
  <c r="D8099" i="6"/>
  <c r="D8098" i="6" s="1"/>
  <c r="D8243" i="6"/>
  <c r="D8242" i="6" s="1"/>
  <c r="D683" i="6"/>
  <c r="D682" i="6" s="1"/>
  <c r="D1331" i="6"/>
  <c r="D1330" i="6" s="1"/>
  <c r="D635" i="6"/>
  <c r="D634" i="6" s="1"/>
  <c r="D1379" i="6"/>
  <c r="D1378" i="6" s="1"/>
  <c r="D1043" i="6"/>
  <c r="D1042" i="6" s="1"/>
  <c r="D1715" i="6"/>
  <c r="D1714" i="6" s="1"/>
  <c r="D3179" i="6"/>
  <c r="D3178" i="6" s="1"/>
  <c r="D2195" i="6"/>
  <c r="D2194" i="6" s="1"/>
  <c r="D2459" i="6"/>
  <c r="D2458" i="6" s="1"/>
  <c r="D1667" i="6"/>
  <c r="D1666" i="6" s="1"/>
  <c r="D2603" i="6"/>
  <c r="D2602" i="6" s="1"/>
  <c r="D2003" i="6"/>
  <c r="D2002" i="6" s="1"/>
  <c r="D3587" i="6"/>
  <c r="D3586" i="6" s="1"/>
  <c r="D3155" i="6"/>
  <c r="D3154" i="6" s="1"/>
  <c r="D4139" i="6"/>
  <c r="D4138" i="6" s="1"/>
  <c r="D3539" i="6"/>
  <c r="D3538" i="6" s="1"/>
  <c r="D2747" i="6"/>
  <c r="D2746" i="6" s="1"/>
  <c r="D3347" i="6"/>
  <c r="D3346" i="6" s="1"/>
  <c r="D3995" i="6"/>
  <c r="D3994" i="6" s="1"/>
  <c r="D5147" i="6"/>
  <c r="D5146" i="6" s="1"/>
  <c r="D4667" i="6"/>
  <c r="D4666" i="6" s="1"/>
  <c r="D4211" i="6"/>
  <c r="D4210" i="6" s="1"/>
  <c r="D4907" i="6"/>
  <c r="D4906" i="6" s="1"/>
  <c r="D4691" i="6"/>
  <c r="D4690" i="6" s="1"/>
  <c r="D5675" i="6"/>
  <c r="D5674" i="6" s="1"/>
  <c r="D5819" i="6"/>
  <c r="D5818" i="6" s="1"/>
  <c r="D5603" i="6"/>
  <c r="D5602" i="6" s="1"/>
  <c r="D6371" i="6"/>
  <c r="D6370" i="6" s="1"/>
  <c r="D6131" i="6"/>
  <c r="D6130" i="6" s="1"/>
  <c r="D7259" i="6"/>
  <c r="D7258" i="6" s="1"/>
  <c r="D7163" i="6"/>
  <c r="D7162" i="6" s="1"/>
  <c r="D7019" i="6"/>
  <c r="D7018" i="6" s="1"/>
  <c r="D6851" i="6"/>
  <c r="D6850" i="6" s="1"/>
  <c r="D7187" i="6"/>
  <c r="D7186" i="6" s="1"/>
  <c r="D7451" i="6"/>
  <c r="D7450" i="6" s="1"/>
  <c r="D8339" i="6"/>
  <c r="D8338" i="6" s="1"/>
  <c r="D8363" i="6"/>
  <c r="D8362" i="6" s="1"/>
  <c r="D8027" i="6"/>
  <c r="D8026" i="6" s="1"/>
  <c r="D8315" i="6"/>
  <c r="D8314" i="6" s="1"/>
  <c r="D8291" i="6"/>
  <c r="D8290" i="6" s="1"/>
  <c r="D707" i="6"/>
  <c r="D706" i="6" s="1"/>
  <c r="D155" i="6"/>
  <c r="D154" i="6" s="1"/>
  <c r="D83" i="6"/>
  <c r="D82" i="6" s="1"/>
  <c r="D755" i="6"/>
  <c r="D754" i="6" s="1"/>
  <c r="D179" i="6"/>
  <c r="D178" i="6" s="1"/>
  <c r="D539" i="6"/>
  <c r="D538" i="6" s="1"/>
  <c r="D1091" i="6"/>
  <c r="D1090" i="6" s="1"/>
  <c r="D1811" i="6"/>
  <c r="D1810" i="6" s="1"/>
  <c r="D1427" i="6"/>
  <c r="D1426" i="6" s="1"/>
  <c r="D2219" i="6"/>
  <c r="D2218" i="6" s="1"/>
  <c r="D1763" i="6"/>
  <c r="D1762" i="6" s="1"/>
  <c r="D1475" i="6"/>
  <c r="D1474" i="6" s="1"/>
  <c r="D2099" i="6"/>
  <c r="D2098" i="6" s="1"/>
  <c r="D3683" i="6"/>
  <c r="D3682" i="6" s="1"/>
  <c r="D3203" i="6"/>
  <c r="D3202" i="6"/>
  <c r="D3635" i="6"/>
  <c r="D3634" i="6" s="1"/>
  <c r="D2795" i="6"/>
  <c r="D2794" i="6" s="1"/>
  <c r="D3371" i="6"/>
  <c r="D3370" i="6" s="1"/>
  <c r="D4067" i="6"/>
  <c r="D4066" i="6" s="1"/>
  <c r="D4451" i="6"/>
  <c r="D4450" i="6" s="1"/>
  <c r="D4715" i="6"/>
  <c r="D4714" i="6" s="1"/>
  <c r="D4307" i="6"/>
  <c r="D4306" i="6" s="1"/>
  <c r="D4931" i="6"/>
  <c r="D4930" i="6" s="1"/>
  <c r="D4739" i="6"/>
  <c r="D4738" i="6" s="1"/>
  <c r="D5699" i="6"/>
  <c r="D5698" i="6" s="1"/>
  <c r="D5915" i="6"/>
  <c r="D5914" i="6" s="1"/>
  <c r="D5627" i="6"/>
  <c r="D5626" i="6" s="1"/>
  <c r="D6083" i="6"/>
  <c r="D6082" i="6" s="1"/>
  <c r="D6035" i="6"/>
  <c r="D6034" i="6" s="1"/>
  <c r="D6395" i="6"/>
  <c r="D6394" i="6" s="1"/>
  <c r="D7355" i="6"/>
  <c r="D7354" i="6" s="1"/>
  <c r="D7211" i="6"/>
  <c r="D7210" i="6" s="1"/>
  <c r="D6947" i="6"/>
  <c r="D6946" i="6" s="1"/>
  <c r="D7235" i="6"/>
  <c r="D7234" i="6" s="1"/>
  <c r="D7763" i="6"/>
  <c r="D7762" i="6" s="1"/>
  <c r="D8123" i="6"/>
  <c r="D8122" i="6" s="1"/>
  <c r="D8387" i="6"/>
  <c r="D8386" i="6" s="1"/>
  <c r="D8411" i="6"/>
  <c r="D8410"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396" i="6" s="1" a="1"/>
  <c r="E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E7645" i="6" a="1"/>
  <c r="E7645" i="6" s="1"/>
  <c r="D7644" i="6"/>
  <c r="E7644" i="6" s="1" a="1"/>
  <c r="E7644" i="6" s="1"/>
  <c r="E8413" i="6" a="1"/>
  <c r="E8413" i="6" s="1"/>
  <c r="D8412" i="6"/>
  <c r="E8412" i="6" s="1" a="1"/>
  <c r="E8412" i="6" s="1"/>
  <c r="E8269" i="6" a="1"/>
  <c r="E8269" i="6" s="1"/>
  <c r="D8268" i="6"/>
  <c r="E8268" i="6" s="1" a="1"/>
  <c r="E8268" i="6" s="1"/>
  <c r="F396" i="6"/>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F7236" i="6"/>
  <c r="E37" i="6" a="1"/>
  <c r="E37" i="6" s="1"/>
  <c r="D36" i="6"/>
  <c r="F6948" i="6"/>
  <c r="F7188"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F7644" i="6"/>
  <c r="E733" i="6" a="1"/>
  <c r="E733" i="6" s="1"/>
  <c r="D732" i="6"/>
  <c r="E732" i="6" s="1" a="1"/>
  <c r="E732" i="6" s="1"/>
  <c r="E85" i="6" a="1"/>
  <c r="E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F7284" i="6"/>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F4764" i="6"/>
  <c r="F7068" i="6"/>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F85" i="6"/>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F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F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F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F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1742" i="6" a="1"/>
  <c r="E1742"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6038" i="6" a="1"/>
  <c r="E6038" i="6" s="1"/>
  <c r="E5198" i="6" a="1"/>
  <c r="E5198" i="6" s="1"/>
  <c r="E4790" i="6" a="1"/>
  <c r="E4790"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F6782" i="6" l="1"/>
  <c r="F7911" i="6"/>
  <c r="F4911" i="6"/>
  <c r="F996" i="6"/>
  <c r="F5484" i="6"/>
  <c r="F8364" i="6"/>
  <c r="F1620" i="6"/>
  <c r="E5438" i="6" a="1"/>
  <c r="E5438" i="6" s="1"/>
  <c r="E1167" i="6"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631" i="6"/>
  <c r="F4023" i="6"/>
  <c r="E566" i="6" a="1"/>
  <c r="E566" i="6" s="1"/>
  <c r="F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F5463" i="6"/>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F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D6088" i="6"/>
  <c r="D4768" i="6"/>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F3376" i="6" s="1"/>
  <c r="D3136" i="6"/>
  <c r="D1720" i="6"/>
  <c r="D136" i="6"/>
  <c r="D4576" i="6"/>
  <c r="D3184" i="6"/>
  <c r="E3184" i="6" s="1" a="1"/>
  <c r="E3184" i="6" s="1"/>
  <c r="F3184" i="6" s="1"/>
  <c r="D1144" i="6"/>
  <c r="E1144" i="6" s="1" a="1"/>
  <c r="E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4792" i="6" a="1"/>
  <c r="E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2006" i="6" l="1"/>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F8125" i="6"/>
  <c r="F2509" i="6"/>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F1909" i="6"/>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6469" i="6"/>
  <c r="F4093" i="6"/>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F4526" i="6" s="1"/>
  <c r="D4524" i="6"/>
  <c r="E853" i="6" a="1"/>
  <c r="E853"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F8077" i="6"/>
  <c r="E8149" i="6" a="1"/>
  <c r="E8149" i="6" s="1"/>
  <c r="F8150" i="6" s="1"/>
  <c r="D8148" i="6"/>
  <c r="E4141" i="6" a="1"/>
  <c r="E4141" i="6" s="1"/>
  <c r="F4142" i="6" s="1"/>
  <c r="D4140" i="6"/>
  <c r="F3925"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F4262" i="6"/>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6377" i="6" a="1"/>
  <c r="E6377"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F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3641" i="6" a="1"/>
  <c r="E3641" i="6" s="1"/>
  <c r="F3641"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F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5677" i="6" l="1"/>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F3374" i="6" s="1"/>
  <c r="D3372" i="6"/>
  <c r="E6565" i="6" a="1"/>
  <c r="E6565" i="6" s="1"/>
  <c r="F6566" i="6" s="1"/>
  <c r="D6564" i="6"/>
  <c r="E2269" i="6" a="1"/>
  <c r="E2269" i="6" s="1"/>
  <c r="D2268" i="6"/>
  <c r="E6709" i="6" a="1"/>
  <c r="E6709" i="6" s="1"/>
  <c r="D6708" i="6"/>
  <c r="E6541" i="6" a="1"/>
  <c r="E6541" i="6" s="1"/>
  <c r="F6542" i="6" s="1"/>
  <c r="D6540" i="6"/>
  <c r="E7525" i="6" a="1"/>
  <c r="E7525" i="6" s="1"/>
  <c r="F7526" i="6" s="1"/>
  <c r="D7524" i="6"/>
  <c r="E4981" i="6" a="1"/>
  <c r="E4981" i="6" s="1"/>
  <c r="F4982" i="6" s="1"/>
  <c r="D4980" i="6"/>
  <c r="E2821" i="6" a="1"/>
  <c r="E2821" i="6" s="1"/>
  <c r="F2822" i="6" s="1"/>
  <c r="D2820" i="6"/>
  <c r="E8221" i="6" a="1"/>
  <c r="E8221" i="6" s="1"/>
  <c r="D8220" i="6"/>
  <c r="E4524" i="6" a="1"/>
  <c r="E4524" i="6" s="1"/>
  <c r="F4525" i="6" s="1"/>
  <c r="F1357" i="6"/>
  <c r="E1069" i="6" a="1"/>
  <c r="E1069" i="6" s="1"/>
  <c r="D1068" i="6"/>
  <c r="E3301" i="6" a="1"/>
  <c r="E3301" i="6" s="1"/>
  <c r="F3302" i="6" s="1"/>
  <c r="D3300" i="6"/>
  <c r="E5389" i="6" a="1"/>
  <c r="E5389" i="6" s="1"/>
  <c r="F5390" i="6" s="1"/>
  <c r="D5388" i="6"/>
  <c r="E7837" i="6" a="1"/>
  <c r="E7837" i="6" s="1"/>
  <c r="F7838" i="6" s="1"/>
  <c r="D7836" i="6"/>
  <c r="E2413" i="6" a="1"/>
  <c r="E2413"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E11" i="6"/>
  <c r="F12" i="6" s="1"/>
  <c r="E5341" i="6" a="1"/>
  <c r="E5341" i="6" s="1"/>
  <c r="F5342" i="6" s="1"/>
  <c r="D5340" i="6"/>
  <c r="E8005" i="6" a="1"/>
  <c r="E8005" i="6" s="1"/>
  <c r="F8006" i="6" s="1"/>
  <c r="D8004" i="6"/>
  <c r="E4237" i="6" a="1"/>
  <c r="E4237"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434" i="6" a="1"/>
  <c r="E1434" i="6" s="1"/>
  <c r="F14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4141" i="6" l="1"/>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F5509" i="6"/>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D979" i="6"/>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2683" i="6" a="1"/>
  <c r="E2683"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F3283"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2107" i="6" a="1"/>
  <c r="E2107" i="6" s="1"/>
  <c r="F2107" i="6" s="1"/>
  <c r="E1483" i="6" a="1"/>
  <c r="E1483" i="6" s="1"/>
  <c r="F1483" i="6" s="1"/>
  <c r="E979" i="6" a="1"/>
  <c r="E979" i="6" s="1"/>
  <c r="F979"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4291" i="6" l="1"/>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846" i="6" a="1"/>
  <c r="E7846"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814" i="6" a="1"/>
  <c r="E6814"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358" i="6" a="1"/>
  <c r="E358"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F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2470" i="6" a="1"/>
  <c r="E2470" i="6" s="1"/>
  <c r="F2470"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6022" i="6" l="1"/>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F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4079" i="6" l="1"/>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F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F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F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F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F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4105" i="6" l="1"/>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c r="P320" i="2" s="1"/>
  <c r="P7323" i="6"/>
  <c r="P311" i="2" s="1"/>
  <c r="P7563" i="6"/>
  <c r="P321" i="2" s="1"/>
  <c r="P7371" i="6"/>
  <c r="P313" i="2" s="1"/>
  <c r="P7467" i="6"/>
  <c r="P317" i="2" s="1"/>
  <c r="P7299" i="6"/>
  <c r="P310" i="2" s="1"/>
  <c r="P7395" i="6"/>
  <c r="P314" i="2" s="1"/>
  <c r="P7347" i="6"/>
  <c r="P312" i="2" s="1"/>
  <c r="P7515" i="6"/>
  <c r="P319" i="2" s="1"/>
  <c r="P7443" i="6"/>
  <c r="P316" i="2" s="1"/>
  <c r="P7491" i="6"/>
  <c r="P318" i="2" s="1"/>
  <c r="P7419" i="6"/>
  <c r="P315" i="2" s="1"/>
  <c r="P387" i="6"/>
  <c r="P22" i="2" s="1"/>
  <c r="P1683" i="6"/>
  <c r="P76" i="2" s="1"/>
  <c r="P4947" i="6"/>
  <c r="P212" i="2" s="1"/>
  <c r="P4203" i="6"/>
  <c r="P181" i="2" s="1"/>
  <c r="P6627" i="6"/>
  <c r="P282" i="2" s="1"/>
  <c r="P1803" i="6"/>
  <c r="P81" i="2" s="1"/>
  <c r="P1419" i="6"/>
  <c r="P65"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O7491" i="6" l="1"/>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AC221" i="3" s="1"/>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AC89" i="3" s="1"/>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200"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AC29" i="3" l="1"/>
  <c r="AC288" i="3"/>
  <c r="P228" i="3"/>
  <c r="O228" i="3" s="1"/>
  <c r="P184" i="3"/>
  <c r="P63" i="3"/>
  <c r="O63" i="3" s="1"/>
  <c r="P353" i="3"/>
  <c r="Q353" i="3" s="1"/>
  <c r="P104" i="3"/>
  <c r="AC104" i="3" s="1"/>
  <c r="P75" i="3"/>
  <c r="P186" i="3"/>
  <c r="AC186" i="3" s="1"/>
  <c r="P22" i="3"/>
  <c r="AC22" i="3" s="1"/>
  <c r="P244" i="3"/>
  <c r="Q244" i="3" s="1"/>
  <c r="P220" i="3"/>
  <c r="AC220" i="3" s="1"/>
  <c r="P116" i="3"/>
  <c r="P188" i="3"/>
  <c r="P190" i="3"/>
  <c r="AC190" i="3" s="1"/>
  <c r="P12" i="3"/>
  <c r="P264" i="3"/>
  <c r="Q264" i="3" s="1"/>
  <c r="P78" i="3"/>
  <c r="AC78" i="3" s="1"/>
  <c r="AC255" i="3"/>
  <c r="AC214" i="3"/>
  <c r="P54" i="3"/>
  <c r="AC54" i="3" s="1"/>
  <c r="O78" i="3"/>
  <c r="AC175" i="3"/>
  <c r="AC355" i="3"/>
  <c r="AC182" i="3"/>
  <c r="AC177" i="3"/>
  <c r="AC319" i="3"/>
  <c r="AC12"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16"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188" i="3"/>
  <c r="AC207" i="3"/>
  <c r="AC198" i="3"/>
  <c r="AC34" i="3"/>
  <c r="AC79" i="3"/>
  <c r="AC265" i="3"/>
  <c r="AC111" i="3"/>
  <c r="AC236" i="3"/>
  <c r="AC217" i="3"/>
  <c r="AC184"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188" i="3"/>
  <c r="O80" i="3"/>
  <c r="O256" i="3"/>
  <c r="O233" i="3"/>
  <c r="O182" i="3"/>
  <c r="O107" i="3"/>
  <c r="O64" i="3"/>
  <c r="O225" i="3"/>
  <c r="O122"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Q115" i="3"/>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V300" i="3" s="1" a="1"/>
  <c r="V300" i="3" s="1"/>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V273" i="3" s="1" a="1"/>
  <c r="V273" i="3" s="1"/>
  <c r="AE273" i="3" s="1"/>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V48" i="3" s="1" a="1"/>
  <c r="V48" i="3" s="1"/>
  <c r="AE48" i="3" s="1"/>
  <c r="U350" i="2"/>
  <c r="Q349" i="3"/>
  <c r="U223" i="2"/>
  <c r="Q222" i="3"/>
  <c r="U67" i="2"/>
  <c r="Q66" i="3"/>
  <c r="U54" i="2"/>
  <c r="Q53" i="3"/>
  <c r="U140" i="2"/>
  <c r="Q139" i="3"/>
  <c r="U22" i="2"/>
  <c r="Q21" i="3"/>
  <c r="Q75" i="3"/>
  <c r="U11" i="2"/>
  <c r="U298" i="2"/>
  <c r="Q297" i="3"/>
  <c r="U348" i="2"/>
  <c r="Q347" i="3"/>
  <c r="U166" i="2"/>
  <c r="Q165" i="3"/>
  <c r="U179" i="2"/>
  <c r="Q178" i="3"/>
  <c r="V178" i="3" s="1" a="1"/>
  <c r="V178" i="3" s="1"/>
  <c r="AE178" i="3" s="1"/>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Q188" i="3"/>
  <c r="U81" i="2"/>
  <c r="Q80" i="3"/>
  <c r="U257" i="2"/>
  <c r="Q256" i="3"/>
  <c r="U265" i="2"/>
  <c r="U234" i="2"/>
  <c r="Q233" i="3"/>
  <c r="U183" i="2"/>
  <c r="Q182" i="3"/>
  <c r="U108" i="2"/>
  <c r="Q107" i="3"/>
  <c r="U65" i="2"/>
  <c r="Q64" i="3"/>
  <c r="U226" i="2"/>
  <c r="Q225" i="3"/>
  <c r="U130" i="2"/>
  <c r="U123" i="2"/>
  <c r="Q122" i="3"/>
  <c r="U174" i="2"/>
  <c r="U191" i="2"/>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V160" i="3" s="1" a="1"/>
  <c r="V160" i="3" s="1"/>
  <c r="U30" i="2"/>
  <c r="Q29" i="3"/>
  <c r="U209" i="2"/>
  <c r="Q208" i="3"/>
  <c r="U113" i="2"/>
  <c r="Q112" i="3"/>
  <c r="U290" i="2"/>
  <c r="Q289" i="3"/>
  <c r="U239" i="2"/>
  <c r="Q238" i="3"/>
  <c r="U126" i="2"/>
  <c r="Q125" i="3"/>
  <c r="U162" i="2"/>
  <c r="U273" i="2"/>
  <c r="Q272" i="3"/>
  <c r="V272" i="3" s="1" a="1"/>
  <c r="V272" i="3" s="1"/>
  <c r="AE272" i="3" s="1"/>
  <c r="U296" i="2"/>
  <c r="Q295" i="3"/>
  <c r="U57" i="2"/>
  <c r="Q56" i="3"/>
  <c r="U45" i="2"/>
  <c r="Q44" i="3"/>
  <c r="U216" i="2"/>
  <c r="Q215" i="3"/>
  <c r="U345" i="2"/>
  <c r="U117" i="2"/>
  <c r="Q116" i="3"/>
  <c r="U262" i="2"/>
  <c r="Q261" i="3"/>
  <c r="U293" i="2"/>
  <c r="Q292" i="3"/>
  <c r="U182" i="2"/>
  <c r="Q181" i="3"/>
  <c r="U21" i="2"/>
  <c r="Q20" i="3"/>
  <c r="V20" i="3" s="1" a="1"/>
  <c r="V20" i="3" s="1"/>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V65" i="3" s="1" a="1"/>
  <c r="V65" i="3" s="1"/>
  <c r="AE65" i="3" s="1"/>
  <c r="U318" i="2"/>
  <c r="Q317" i="3"/>
  <c r="U70" i="2"/>
  <c r="Q69" i="3"/>
  <c r="U125" i="2"/>
  <c r="Q124" i="3"/>
  <c r="U149" i="2"/>
  <c r="Q148" i="3"/>
  <c r="U153" i="2"/>
  <c r="Q152" i="3"/>
  <c r="U289" i="2"/>
  <c r="Q288" i="3"/>
  <c r="U313" i="2"/>
  <c r="Q312" i="3"/>
  <c r="U171" i="2"/>
  <c r="Q170" i="3"/>
  <c r="V170" i="3" s="1" a="1"/>
  <c r="V170" i="3" s="1"/>
  <c r="U333" i="2"/>
  <c r="Q332" i="3"/>
  <c r="U291" i="2"/>
  <c r="Q290" i="3"/>
  <c r="U208" i="2"/>
  <c r="Q207" i="3"/>
  <c r="U180" i="2"/>
  <c r="Q179" i="3"/>
  <c r="U217" i="2"/>
  <c r="Q216" i="3"/>
  <c r="U260" i="2"/>
  <c r="Q259" i="3"/>
  <c r="U195" i="2"/>
  <c r="Q194" i="3"/>
  <c r="U62" i="2"/>
  <c r="Q61" i="3"/>
  <c r="V61" i="3" s="1" a="1"/>
  <c r="V61" i="3" s="1"/>
  <c r="AE61" i="3" s="1"/>
  <c r="Q253" i="3"/>
  <c r="U107" i="2"/>
  <c r="Q106" i="3"/>
  <c r="U51" i="2"/>
  <c r="U346" i="2"/>
  <c r="Q345" i="3"/>
  <c r="V345" i="3" s="1" a="1"/>
  <c r="V345" i="3" s="1"/>
  <c r="AE345" i="3" s="1"/>
  <c r="U248" i="2"/>
  <c r="Q247" i="3"/>
  <c r="U14" i="2"/>
  <c r="Q13" i="3"/>
  <c r="U343" i="2"/>
  <c r="Q342" i="3"/>
  <c r="U233" i="2"/>
  <c r="Q232" i="3"/>
  <c r="U170" i="2"/>
  <c r="Q169" i="3"/>
  <c r="U154" i="2"/>
  <c r="Q153" i="3"/>
  <c r="U271" i="2"/>
  <c r="Q270" i="3"/>
  <c r="U91" i="2"/>
  <c r="Q90" i="3"/>
  <c r="V90" i="3" s="1" a="1"/>
  <c r="V90" i="3" s="1"/>
  <c r="AE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AE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V98" i="3" l="1" a="1"/>
  <c r="V98" i="3" s="1"/>
  <c r="AE98" i="3" s="1"/>
  <c r="V315" i="3" a="1"/>
  <c r="V315" i="3" s="1"/>
  <c r="V85" i="3" a="1"/>
  <c r="V85" i="3" s="1"/>
  <c r="V102" i="3" a="1"/>
  <c r="V102" i="3" s="1"/>
  <c r="AE102" i="3" s="1"/>
  <c r="V342" i="3" a="1"/>
  <c r="V342" i="3" s="1"/>
  <c r="O104" i="3"/>
  <c r="V104" i="3" s="1" a="1"/>
  <c r="V104" i="3" s="1"/>
  <c r="AE104" i="3" s="1"/>
  <c r="V324" i="3" a="1"/>
  <c r="V324" i="3" s="1"/>
  <c r="V93" i="3" a="1"/>
  <c r="V93" i="3" s="1"/>
  <c r="V259" i="3" a="1"/>
  <c r="V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V355" i="3" a="1"/>
  <c r="V355" i="3" s="1"/>
  <c r="AE355" i="3" s="1"/>
  <c r="V229" i="3" a="1"/>
  <c r="V229" i="3" s="1"/>
  <c r="AE229" i="3" s="1"/>
  <c r="V91" i="3" a="1"/>
  <c r="V91" i="3" s="1"/>
  <c r="AE91" i="3" s="1"/>
  <c r="V81" i="3" a="1"/>
  <c r="V81" i="3" s="1"/>
  <c r="AE81" i="3" s="1"/>
  <c r="V87" i="3" a="1"/>
  <c r="V87" i="3" s="1"/>
  <c r="AE87" i="3" s="1"/>
  <c r="V101" i="3" a="1"/>
  <c r="V101" i="3" s="1"/>
  <c r="AE101" i="3" s="1"/>
  <c r="V175" i="3" a="1"/>
  <c r="V175" i="3" s="1"/>
  <c r="AE175" i="3" s="1"/>
  <c r="V138" i="3" a="1"/>
  <c r="V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V159" i="3" a="1"/>
  <c r="V159" i="3" s="1"/>
  <c r="V72" i="3" a="1"/>
  <c r="V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47" i="3" a="1"/>
  <c r="V47" i="3" s="1"/>
  <c r="AE47"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V308" i="3" a="1"/>
  <c r="V308" i="3" s="1"/>
  <c r="V123" i="3" a="1"/>
  <c r="V123" i="3" s="1"/>
  <c r="AE123" i="3" s="1"/>
  <c r="V303" i="3" a="1"/>
  <c r="V303" i="3" s="1"/>
  <c r="AE303" i="3" s="1"/>
  <c r="V199" i="3" a="1"/>
  <c r="V199" i="3" s="1"/>
  <c r="V103" i="3" a="1"/>
  <c r="V103" i="3" s="1"/>
  <c r="V318" i="3" a="1"/>
  <c r="V318" i="3" s="1"/>
  <c r="V38" i="3" a="1"/>
  <c r="V38" i="3" s="1"/>
  <c r="AE38" i="3" s="1"/>
  <c r="V253" i="3" a="1"/>
  <c r="V253" i="3" s="1"/>
  <c r="V317" i="3" a="1"/>
  <c r="V317" i="3" s="1"/>
  <c r="AE317" i="3" s="1"/>
  <c r="V28" i="3" a="1"/>
  <c r="V28" i="3" s="1"/>
  <c r="AE28" i="3" s="1"/>
  <c r="V200" i="3" a="1"/>
  <c r="V200" i="3" s="1"/>
  <c r="V333" i="3" a="1"/>
  <c r="V333" i="3" s="1"/>
  <c r="AE333" i="3" s="1"/>
  <c r="V56" i="3" a="1"/>
  <c r="V56" i="3" s="1"/>
  <c r="AE56" i="3" s="1"/>
  <c r="V29" i="3" a="1"/>
  <c r="V29" i="3" s="1"/>
  <c r="AE29" i="3" s="1"/>
  <c r="V221" i="3" a="1"/>
  <c r="V221" i="3" s="1"/>
  <c r="V64" i="3" a="1"/>
  <c r="V64" i="3" s="1"/>
  <c r="AE64" i="3" s="1"/>
  <c r="V108" i="3" a="1"/>
  <c r="V108" i="3" s="1"/>
  <c r="V313" i="3" a="1"/>
  <c r="V313" i="3" s="1"/>
  <c r="AE313"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V349" i="3" a="1"/>
  <c r="V349" i="3" s="1"/>
  <c r="AE349" i="3" s="1"/>
  <c r="V209" i="3" a="1"/>
  <c r="V209" i="3" s="1"/>
  <c r="V214" i="3" a="1"/>
  <c r="V214" i="3" s="1"/>
  <c r="V133" i="3" a="1"/>
  <c r="V133" i="3" s="1"/>
  <c r="AE133" i="3" s="1"/>
  <c r="V194" i="3" a="1"/>
  <c r="V194" i="3" s="1"/>
  <c r="AE194" i="3" s="1"/>
  <c r="V142" i="3" a="1"/>
  <c r="V142" i="3" s="1"/>
  <c r="AE142" i="3" s="1"/>
  <c r="V184" i="3" a="1"/>
  <c r="V184" i="3" s="1"/>
  <c r="AE184" i="3" s="1"/>
  <c r="V327" i="3" a="1"/>
  <c r="V327" i="3" s="1"/>
  <c r="V204" i="3" a="1"/>
  <c r="V204" i="3" s="1"/>
  <c r="AE204" i="3" s="1"/>
  <c r="V323" i="3" a="1"/>
  <c r="V323" i="3" s="1"/>
  <c r="AE323" i="3" s="1"/>
  <c r="V171" i="3" a="1"/>
  <c r="V171" i="3" s="1"/>
  <c r="AE171" i="3" s="1"/>
  <c r="V279" i="3" a="1"/>
  <c r="V279" i="3" s="1"/>
  <c r="AE279" i="3" s="1"/>
  <c r="AE221" i="3"/>
  <c r="AE280" i="3"/>
  <c r="V351" i="3" a="1"/>
  <c r="V351" i="3" s="1"/>
  <c r="AE351" i="3" s="1"/>
  <c r="AE105" i="3"/>
  <c r="V137" i="3" a="1"/>
  <c r="V137" i="3" s="1"/>
  <c r="AE137" i="3" s="1"/>
  <c r="AE315" i="3"/>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2" i="3" a="1"/>
  <c r="V12" i="3" s="1"/>
  <c r="AE12"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AE159" i="3"/>
  <c r="AE138" i="3"/>
  <c r="V182" i="3" a="1"/>
  <c r="V182" i="3" s="1"/>
  <c r="AE182" i="3" s="1"/>
  <c r="O54" i="3"/>
  <c r="O353" i="3"/>
  <c r="V353" i="3" s="1" a="1"/>
  <c r="V353" i="3" s="1"/>
  <c r="AE199" i="3"/>
  <c r="AE318" i="3"/>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2" i="3" a="1"/>
  <c r="V22" i="3" s="1"/>
  <c r="AE22"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63" i="3" a="1"/>
  <c r="V63" i="3" s="1"/>
  <c r="V18" i="3" a="1"/>
  <c r="V18" i="3" s="1"/>
  <c r="AE18" i="3" s="1"/>
  <c r="AE170" i="3"/>
  <c r="AE200" i="3"/>
  <c r="V346" i="3" a="1"/>
  <c r="V346" i="3" s="1"/>
  <c r="AE346" i="3" s="1"/>
  <c r="V66" i="3" a="1"/>
  <c r="V66" i="3" s="1"/>
  <c r="AE66" i="3" s="1"/>
  <c r="AE308" i="3"/>
  <c r="V185" i="3" a="1"/>
  <c r="V185" i="3" s="1"/>
  <c r="AE185" i="3" s="1"/>
  <c r="Q54" i="3"/>
  <c r="V181" i="3" a="1"/>
  <c r="V181" i="3" s="1"/>
  <c r="AE181" i="3" s="1"/>
  <c r="AE284" i="3"/>
  <c r="V183" i="3" a="1"/>
  <c r="V183" i="3" s="1"/>
  <c r="AE183" i="3" s="1"/>
  <c r="V27" i="3" a="1"/>
  <c r="V27" i="3" s="1"/>
  <c r="AE27" i="3" s="1"/>
  <c r="O220" i="3"/>
  <c r="V220" i="3" s="1" a="1"/>
  <c r="V220" i="3" s="1"/>
  <c r="AE220" i="3" s="1"/>
  <c r="V232" i="3" a="1"/>
  <c r="V232" i="3" s="1"/>
  <c r="AE232" i="3" s="1"/>
  <c r="AE324" i="3"/>
  <c r="Q228" i="3"/>
  <c r="V228" i="3" s="1" a="1"/>
  <c r="V228" i="3" s="1"/>
  <c r="AE228" i="3" s="1"/>
  <c r="AE300" i="3"/>
  <c r="V302" i="3" a="1"/>
  <c r="V302" i="3" s="1"/>
  <c r="AE302" i="3" s="1"/>
  <c r="V291" i="3" a="1"/>
  <c r="V291" i="3" s="1"/>
  <c r="AE291" i="3" s="1"/>
  <c r="Q78" i="3"/>
  <c r="W78" i="3" s="1"/>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95" i="3" a="1"/>
  <c r="V95" i="3" s="1"/>
  <c r="AE95"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AE93" i="3"/>
  <c r="V35" i="3" a="1"/>
  <c r="V35" i="3" s="1"/>
  <c r="AE35" i="3" s="1"/>
  <c r="AE327" i="3"/>
  <c r="V245" i="3" a="1"/>
  <c r="V245" i="3" s="1"/>
  <c r="AE245" i="3" s="1"/>
  <c r="AE209" i="3"/>
  <c r="V179" i="3" a="1"/>
  <c r="V179" i="3" s="1"/>
  <c r="AE179" i="3" s="1"/>
  <c r="V148" i="3" a="1"/>
  <c r="V148" i="3" s="1"/>
  <c r="AE148" i="3" s="1"/>
  <c r="V335" i="3" a="1"/>
  <c r="V335" i="3" s="1"/>
  <c r="AE335" i="3" s="1"/>
  <c r="V83" i="3" a="1"/>
  <c r="V83" i="3" s="1"/>
  <c r="AE83" i="3" s="1"/>
  <c r="V158" i="3" a="1"/>
  <c r="V158" i="3" s="1"/>
  <c r="AE158" i="3" s="1"/>
  <c r="V116" i="3" a="1"/>
  <c r="V116" i="3" s="1"/>
  <c r="AE116"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AE72" i="3"/>
  <c r="V217" i="3" a="1"/>
  <c r="V217" i="3" s="1"/>
  <c r="AE217" i="3" s="1"/>
  <c r="V334" i="3" a="1"/>
  <c r="V334" i="3" s="1"/>
  <c r="AE334" i="3" s="1"/>
  <c r="AE20" i="3"/>
  <c r="AE100" i="3"/>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AE237" i="3" s="1"/>
  <c r="V202" i="3" a="1"/>
  <c r="V202" i="3" s="1"/>
  <c r="AE202" i="3" s="1"/>
  <c r="V188" i="3" a="1"/>
  <c r="V188" i="3" s="1"/>
  <c r="AE188"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AE259" i="3"/>
  <c r="AE214" i="3"/>
  <c r="AE128" i="3"/>
  <c r="AE103" i="3"/>
  <c r="AE342" i="3"/>
  <c r="AE160" i="3"/>
  <c r="AE108" i="3"/>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AE264" i="3" s="1"/>
  <c r="V337" i="3" a="1"/>
  <c r="V337" i="3" s="1"/>
  <c r="AE337" i="3" s="1"/>
  <c r="V84" i="3" a="1"/>
  <c r="V84" i="3" s="1"/>
  <c r="AE84" i="3" s="1"/>
  <c r="V122" i="3" a="1"/>
  <c r="V122" i="3" s="1"/>
  <c r="AE122" i="3" s="1"/>
  <c r="V167" i="3" a="1"/>
  <c r="V167" i="3" s="1"/>
  <c r="AE167" i="3" s="1"/>
  <c r="V240" i="3" a="1"/>
  <c r="V240" i="3" s="1"/>
  <c r="AE240" i="3" s="1"/>
  <c r="AE85" i="3"/>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AE253" i="3"/>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V115" i="3" s="1" a="1"/>
  <c r="V115" i="3" s="1"/>
  <c r="AE115" i="3" s="1"/>
  <c r="Q19" i="3"/>
  <c r="Q187" i="3"/>
  <c r="O187" i="3"/>
  <c r="V187" i="3" s="1" a="1"/>
  <c r="V187" i="3" s="1"/>
  <c r="AE187" i="3" s="1"/>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AE136" i="3" s="1"/>
  <c r="W251" i="3"/>
  <c r="Q51" i="3"/>
  <c r="V51" i="3" s="1" a="1"/>
  <c r="V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AE73" i="3" s="1"/>
  <c r="Q129" i="3"/>
  <c r="V129" i="3" s="1" a="1"/>
  <c r="V129" i="3" s="1"/>
  <c r="AE129" i="3" s="1"/>
  <c r="W340" i="3"/>
  <c r="W200" i="3"/>
  <c r="W332" i="3"/>
  <c r="Q235" i="3"/>
  <c r="V235" i="3" s="1" a="1"/>
  <c r="V235" i="3" s="1"/>
  <c r="AE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AE205" i="3" s="1"/>
  <c r="W35" i="3"/>
  <c r="W131" i="3"/>
  <c r="W107" i="3"/>
  <c r="W118" i="3"/>
  <c r="W220"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Q201" i="3"/>
  <c r="V201" i="3" s="1" a="1"/>
  <c r="V201" i="3" s="1"/>
  <c r="AE201" i="3" s="1"/>
  <c r="W179" i="3"/>
  <c r="W343" i="3"/>
  <c r="W117" i="3"/>
  <c r="Q42" i="3"/>
  <c r="V42" i="3" s="1" a="1"/>
  <c r="V42" i="3" s="1"/>
  <c r="AE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AE344" i="3" s="1"/>
  <c r="W265" i="3"/>
  <c r="O189" i="3"/>
  <c r="V189" i="3" s="1" a="1"/>
  <c r="V189" i="3" s="1"/>
  <c r="W83" i="3"/>
  <c r="W122" i="3"/>
  <c r="O260" i="3"/>
  <c r="V260" i="3" s="1" a="1"/>
  <c r="V260" i="3" s="1"/>
  <c r="W197" i="3"/>
  <c r="W327" i="3"/>
  <c r="Q257" i="3"/>
  <c r="W257" i="3" s="1"/>
  <c r="Q226" i="3"/>
  <c r="V226" i="3" s="1" a="1"/>
  <c r="V226" i="3" s="1"/>
  <c r="W178" i="3"/>
  <c r="Q242" i="3"/>
  <c r="Q46" i="3"/>
  <c r="W46" i="3" s="1"/>
  <c r="Q58" i="3"/>
  <c r="V58" i="3" s="1" a="1"/>
  <c r="V58" i="3" s="1"/>
  <c r="AE58" i="3" s="1"/>
  <c r="Q250" i="3"/>
  <c r="W250" i="3" s="1"/>
  <c r="Q14" i="3"/>
  <c r="W14" i="3" s="1"/>
  <c r="Q11" i="3"/>
  <c r="V11" i="3" s="1" a="1"/>
  <c r="V11" i="3" s="1"/>
  <c r="Q227" i="3"/>
  <c r="W227" i="3" s="1"/>
  <c r="Q172" i="3"/>
  <c r="W172" i="3" s="1"/>
  <c r="W185" i="3"/>
  <c r="Q141" i="3"/>
  <c r="W141" i="3" s="1"/>
  <c r="Q45" i="3"/>
  <c r="V45" i="3" s="1" a="1"/>
  <c r="V45" i="3" s="1"/>
  <c r="AE45" i="3" s="1"/>
  <c r="Q243" i="3"/>
  <c r="W243" i="3" s="1"/>
  <c r="Q219" i="3"/>
  <c r="V219" i="3" s="1" a="1"/>
  <c r="V219" i="3" s="1"/>
  <c r="Q267" i="3"/>
  <c r="V267" i="3" s="1" a="1"/>
  <c r="V267" i="3" s="1"/>
  <c r="W288" i="3"/>
  <c r="W105" i="3"/>
  <c r="W244" i="3"/>
  <c r="W347" i="3"/>
  <c r="W153" i="3"/>
  <c r="W15" i="3"/>
  <c r="AE16" i="2"/>
  <c r="W252" i="3"/>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AE267" i="3" l="1"/>
  <c r="W186" i="3"/>
  <c r="AE353" i="3"/>
  <c r="AE219" i="3"/>
  <c r="V54" i="3" a="1"/>
  <c r="V54" i="3" s="1"/>
  <c r="AE54" i="3" s="1"/>
  <c r="W228" i="3"/>
  <c r="AE63" i="3"/>
  <c r="AE51" i="3"/>
  <c r="V250" i="3" a="1"/>
  <c r="V250" i="3" s="1"/>
  <c r="AE250" i="3" s="1"/>
  <c r="W353" i="3"/>
  <c r="W54" i="3"/>
  <c r="V190" i="3" a="1"/>
  <c r="V190" i="3" s="1"/>
  <c r="AE190" i="3" s="1"/>
  <c r="V172" i="3" a="1"/>
  <c r="V172" i="3" s="1"/>
  <c r="AE172" i="3" s="1"/>
  <c r="AE244" i="3"/>
  <c r="V78" i="3" a="1"/>
  <c r="V78" i="3" s="1"/>
  <c r="AE7" i="3"/>
  <c r="AE260" i="3"/>
  <c r="AE189" i="3"/>
  <c r="AE226" i="3"/>
  <c r="V227" i="3" a="1"/>
  <c r="V227" i="3" s="1"/>
  <c r="AE227" i="3" s="1"/>
  <c r="W74" i="3"/>
  <c r="V74" i="3" a="1"/>
  <c r="V74" i="3" s="1"/>
  <c r="AE74" i="3" s="1"/>
  <c r="V257" i="3" a="1"/>
  <c r="V257" i="3" s="1"/>
  <c r="AE257" i="3" s="1"/>
  <c r="AE11" i="3"/>
  <c r="V10" i="3" a="1"/>
  <c r="V10" i="3" s="1"/>
  <c r="AE10" i="3" s="1"/>
  <c r="W115" i="3"/>
  <c r="AE173" i="3"/>
  <c r="W127" i="3"/>
  <c r="V127" i="3" a="1"/>
  <c r="V127" i="3" s="1"/>
  <c r="AE127" i="3" s="1"/>
  <c r="V241" i="3" a="1"/>
  <c r="V241" i="3" s="1"/>
  <c r="AE241" i="3" s="1"/>
  <c r="V268" i="3" a="1"/>
  <c r="V268" i="3" s="1"/>
  <c r="AE268" i="3" s="1"/>
  <c r="V168" i="3" a="1"/>
  <c r="V168" i="3" s="1"/>
  <c r="AE168" i="3" s="1"/>
  <c r="AE9" i="3"/>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AE161" i="3"/>
  <c r="AE352" i="3"/>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221"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55"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188" i="2"/>
  <c r="V303" i="2"/>
  <c r="V341" i="2"/>
  <c r="V297" i="2"/>
  <c r="V125" i="2"/>
  <c r="V275" i="2"/>
  <c r="V321" i="2"/>
  <c r="V161" i="2"/>
  <c r="V61" i="2"/>
  <c r="V255" i="2"/>
  <c r="V355" i="2"/>
  <c r="V172" i="2"/>
  <c r="V226" i="2"/>
  <c r="V260" i="2"/>
  <c r="V291" i="2"/>
  <c r="V311" i="2"/>
  <c r="V14" i="2"/>
  <c r="V301" i="2"/>
  <c r="V279" i="2"/>
  <c r="V57" i="2"/>
  <c r="V343" i="2"/>
  <c r="V9" i="2"/>
  <c r="V352" i="2"/>
  <c r="V191"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AE78" i="3" l="1"/>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<sst xmlns="http://schemas.openxmlformats.org/spreadsheetml/2006/main" count="4762" uniqueCount="143">
  <si>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</si>
  <si>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</si>
  <si>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</si>
  <si>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</si>
  <si>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</si>
  <si>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</si>
  <si>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</si>
  <si>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</si>
  <si>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</si>
  <si>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</si>
  <si>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</si>
  <si>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</si>
  <si>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</si>
  <si>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</si>
  <si>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</si>
  <si>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</si>
  <si>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</si>
  <si>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</si>
  <si>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</si>
  <si>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</si>
  <si>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</si>
  <si>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</si>
  <si>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</si>
  <si>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</si>
  <si>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</si>
  <si>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</si>
  <si>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</si>
  <si>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</si>
  <si>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</si>
  <si>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</si>
  <si>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</si>
  <si>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</si>
  <si>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</si>
  <si>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</si>
  <si>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</si>
  <si>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</si>
  <si>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</si>
  <si>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</si>
  <si>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</si>
  <si>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</si>
  <si>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</si>
  <si>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</si>
  <si>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</si>
  <si>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</si>
  <si>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</si>
  <si>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</si>
  <si>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</si>
  <si>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</si>
  <si>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</si>
  <si>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</si>
  <si>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</si>
  <si>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</si>
  <si>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</si>
  <si>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</si>
  <si>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</si>
  <si>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</si>
  <si>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</si>
  <si>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</si>
  <si>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</si>
  <si>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</si>
  <si>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</si>
  <si>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</si>
  <si>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</si>
  <si>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</si>
  <si>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</si>
  <si>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</si>
  <si>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</si>
  <si>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</si>
  <si>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</si>
  <si>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</si>
  <si>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</si>
  <si>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</si>
  <si>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</si>
  <si>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</si>
  <si>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</si>
  <si>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</si>
  <si>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</si>
  <si>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</si>
  <si>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</si>
  <si>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</si>
  <si>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</si>
  <si>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</si>
  <si>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</si>
  <si>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</si>
  <si>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</si>
  <si>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</si>
  <si>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</si>
  <si>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</si>
  <si>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</si>
  <si>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</si>
  <si>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</si>
  <si>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</si>
  <si>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</si>
  <si>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</si>
  <si>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</si>
  <si>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</si>
  <si>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</si>
  <si>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</si>
  <si>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</si>
  <si>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</si>
  <si>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</si>
  <si>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</si>
  <si>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</si>
  <si>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</si>
  <si>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</si>
  <si>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</si>
  <si>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</si>
  <si>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</si>
  <si>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</si>
  <si>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</si>
  <si>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</si>
  <si>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</si>
  <si>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</si>
  <si>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</si>
  <si>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</si>
  <si>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</si>
  <si>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</si>
  <si>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</si>
  <si>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</si>
  <si>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</si>
  <si>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</si>
  <si>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</si>
  <si>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</si>
  <si>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</si>
  <si>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</si>
  <si>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</si>
  <si>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</si>
  <si>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</si>
  <si>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</si>
  <si>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</si>
  <si>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</si>
  <si>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</si>
  <si>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</si>
  <si>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</si>
  <si>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</si>
  <si>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</si>
  <si>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</si>
  <si>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</si>
  <si>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</si>
  <si>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</si>
  <si>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</si>
  <si>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10% of range</t>
  </si>
  <si>
    <t>Neutral Score 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</si>
</sst>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8">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
                <c:pt idx="0">
                  <c:v>#NUM!</c:v>
                </c:pt>
              </c:strCache>
            </c:strRef>
          </c:cat>
          <c:val>
            <c:numRef>
              <c:f>'Bin Analysis'!$I$6:$I$21</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
                <c:pt idx="0">
                  <c:v>#NUM!</c:v>
                </c:pt>
              </c:strCache>
            </c:strRef>
          </c:cat>
          <c:val>
            <c:numRef>
              <c:f>'Bin Analysis'!$C$6:$C$25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
                <c:pt idx="0">
                  <c:v>#NUM!</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127</xdr:row>
      <xdr:rowOff>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96057" cy="248372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2025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average outcome is closer to WT </a:t>
          </a:r>
          <a:r>
            <a:rPr lang="en-US" sz="1200" b="0" baseline="0">
              <a:solidFill>
                <a:srgbClr val="FF0000"/>
              </a:solidFill>
              <a:effectLst/>
              <a:latin typeface="+mn-lt"/>
              <a:ea typeface="+mn-ea"/>
              <a:cs typeface="+mn-cs"/>
            </a:rPr>
            <a:t>than to the "dead" end of the range.</a:t>
          </a:r>
          <a:r>
            <a:rPr lang="en-US" sz="1200" b="0" baseline="0">
              <a:solidFill>
                <a:schemeClr val="dk1"/>
              </a:solidFill>
              <a:effectLst/>
              <a:latin typeface="+mn-lt"/>
              <a:ea typeface="+mn-ea"/>
              <a:cs typeface="+mn-cs"/>
            </a:rPr>
            <a:t> </a:t>
          </a:r>
          <a:r>
            <a:rPr lang="en-US" sz="1200" b="0" baseline="0">
              <a:solidFill>
                <a:srgbClr val="FF0000"/>
              </a:solidFill>
              <a:effectLst/>
              <a:latin typeface="+mn-lt"/>
              <a:ea typeface="+mn-ea"/>
              <a:cs typeface="+mn-cs"/>
            </a:rPr>
            <a:t>If positions are close to the thresholds for moderate, adverse, or WT/Inactive split, the assignment cell will be highlighted </a:t>
          </a:r>
          <a:r>
            <a:rPr lang="en-US" sz="1200" b="0" baseline="0">
              <a:solidFill>
                <a:srgbClr val="00B0F0"/>
              </a:solidFill>
              <a:effectLst/>
              <a:latin typeface="+mn-lt"/>
              <a:ea typeface="+mn-ea"/>
              <a:cs typeface="+mn-cs"/>
            </a:rPr>
            <a:t>blue,</a:t>
          </a:r>
          <a:r>
            <a:rPr lang="en-US" sz="1200" b="0" baseline="0">
              <a:solidFill>
                <a:srgbClr val="FF0000"/>
              </a:solidFill>
              <a:effectLst/>
              <a:latin typeface="+mn-lt"/>
              <a:ea typeface="+mn-ea"/>
              <a:cs typeface="+mn-cs"/>
            </a:rPr>
            <a:t> indicating that a manual inspection of the data is needed to determine the best position class.</a:t>
          </a:r>
          <a:endParaRPr lang="en-US" sz="1200" b="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lang="en-US" sz="1200" baseline="0">
              <a:solidFill>
                <a:srgbClr val="00B0F0"/>
              </a:solidFill>
            </a:rPr>
            <a:t>blue</a:t>
          </a:r>
          <a:r>
            <a:rPr lang="en-US" sz="1200" baseline="0">
              <a:solidFill>
                <a:srgbClr val="FF0000"/>
              </a:solidFill>
            </a:rPr>
            <a:t>, indicating that a manual inspection of the data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baseline="0">
              <a:solidFill>
                <a:sysClr val="windowText" lastClr="000000"/>
              </a:solidFill>
            </a:rPr>
            <a:t>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64%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1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100" baseline="0">
              <a:solidFill>
                <a:srgbClr val="FF0000"/>
              </a:solidFill>
              <a:effectLst/>
              <a:latin typeface="+mn-lt"/>
              <a:ea typeface="+mn-ea"/>
              <a:cs typeface="+mn-cs"/>
            </a:rPr>
            <a:t>Note that most high-throughput data (</a:t>
          </a:r>
          <a:r>
            <a:rPr lang="en-US" sz="1100" i="1" baseline="0">
              <a:solidFill>
                <a:srgbClr val="FF0000"/>
              </a:solidFill>
              <a:effectLst/>
              <a:latin typeface="+mn-lt"/>
              <a:ea typeface="+mn-ea"/>
              <a:cs typeface="+mn-cs"/>
            </a:rPr>
            <a:t>e.g., </a:t>
          </a:r>
          <a:r>
            <a:rPr lang="en-US" sz="1100" baseline="0">
              <a:solidFill>
                <a:srgbClr val="FF0000"/>
              </a:solidFill>
              <a:effectLst/>
              <a:latin typeface="+mn-lt"/>
              <a:ea typeface="+mn-ea"/>
              <a:cs typeface="+mn-cs"/>
            </a:rPr>
            <a:t>"deep mutational scanning") are already reported in log scale, and should not be converted</a:t>
          </a:r>
          <a:r>
            <a:rPr lang="en-US" sz="11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a:effectLst/>
          </a:endParaRPr>
        </a:p>
        <a:p>
          <a:pPr lvl="2"/>
          <a:endParaRPr lang="en-US" sz="1100" baseline="0">
            <a:solidFill>
              <a:srgbClr val="FF0000"/>
            </a:solidFill>
          </a:endParaRPr>
        </a:p>
        <a:p>
          <a:pPr lvl="2"/>
          <a:r>
            <a:rPr lang="en-US" sz="11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100" baseline="0">
              <a:solidFill>
                <a:srgbClr val="FF0000"/>
              </a:solidFill>
            </a:rPr>
            <a:t>&gt;&gt;For extra large datasets that must be split between two calculator files, determine the global max/min and enter those values in the override cells.</a:t>
          </a:r>
        </a:p>
        <a:p>
          <a:pPr marL="1371600" lvl="2"/>
          <a:r>
            <a:rPr lang="en-US" sz="11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1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1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1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100" baseline="0">
              <a:solidFill>
                <a:srgbClr val="FF0000"/>
              </a:solidFill>
            </a:rPr>
            <a:t>&gt;&gt;If any data point falls outside of the max or min override value, it will be reassigned to be the override value on the "Data Transformation" worksheet. </a:t>
          </a:r>
        </a:p>
        <a:p>
          <a:pPr marL="1371600" lvl="2"/>
          <a:r>
            <a:rPr lang="en-US" sz="1100" baseline="0">
              <a:solidFill>
                <a:srgbClr val="FF0000"/>
              </a:solidFill>
            </a:rPr>
            <a:t>The number of data points that exceed the maximum value are reported in cell J14 and those data points are shaded red in column D. </a:t>
          </a:r>
          <a:r>
            <a:rPr lang="en-US" sz="1100" i="1" baseline="0">
              <a:solidFill>
                <a:srgbClr val="FF0000"/>
              </a:solidFill>
            </a:rPr>
            <a:t>Note that this feature does not yet work for datasets in which the wild-type value is smaller than the dead value; i.e., the roles of the min and max values are reversed.</a:t>
          </a:r>
          <a:r>
            <a:rPr lang="en-US" sz="1100" baseline="0">
              <a:solidFill>
                <a:srgbClr val="FF0000"/>
              </a:solidFill>
            </a:rPr>
            <a:t> </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100">
            <a:effectLst/>
          </a:endParaRPr>
        </a:p>
        <a:p>
          <a:pPr lvl="2"/>
          <a:endParaRPr lang="en-US" sz="1100" baseline="0">
            <a:solidFill>
              <a:schemeClr val="tx1"/>
            </a:solidFill>
          </a:endParaRPr>
        </a:p>
        <a:p>
          <a:pPr lvl="2"/>
          <a:r>
            <a:rPr lang="en-US" sz="11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100" baseline="0">
              <a:solidFill>
                <a:schemeClr val="dk1"/>
              </a:solidFill>
              <a:effectLst/>
              <a:latin typeface="+mn-lt"/>
              <a:ea typeface="+mn-ea"/>
              <a:cs typeface="+mn-cs"/>
            </a:rPr>
            <a:t>the number of variants available for </a:t>
          </a:r>
          <a:r>
            <a:rPr lang="en-US" sz="1100" baseline="0">
              <a:solidFill>
                <a:schemeClr val="tx1"/>
              </a:solidFill>
            </a:rPr>
            <a:t>each position constrain the number of bins that should be used.  The algorithm for the bin number recommendation can be found in the "</a:t>
          </a:r>
          <a:r>
            <a:rPr lang="en-US" sz="1100" i="0" baseline="0">
              <a:solidFill>
                <a:schemeClr val="tx1"/>
              </a:solidFill>
            </a:rPr>
            <a:t>Data Transformation" </a:t>
          </a:r>
          <a:r>
            <a:rPr lang="en-US" sz="1100" baseline="0">
              <a:solidFill>
                <a:schemeClr val="tx1"/>
              </a:solidFill>
            </a:rPr>
            <a:t>worksheet in cells Q14:R26 and is explained in further detail in Hodges et al, 2018.  If a different number of bins is desired, that number can be entered into the override cell J23.  </a:t>
          </a:r>
          <a:r>
            <a:rPr lang="en-US" sz="1100" baseline="0">
              <a:solidFill>
                <a:srgbClr val="FF0000"/>
              </a:solidFill>
            </a:rPr>
            <a:t>Empirically, 10 bins appear to work well for many datasets.  Iterations with different bin numbers show that many position assignments are not very sensitive to the bin number.</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100">
            <a:solidFill>
              <a:srgbClr val="FF0000"/>
            </a:solidFill>
            <a:effectLst/>
            <a:latin typeface="+mn-lt"/>
            <a:ea typeface="+mn-ea"/>
            <a:cs typeface="+mn-cs"/>
          </a:endParaRPr>
        </a:p>
        <a:p>
          <a:pPr lvl="2"/>
          <a:r>
            <a:rPr lang="en-US" sz="1100">
              <a:solidFill>
                <a:srgbClr val="FF0000"/>
              </a:solidFill>
              <a:effectLst/>
              <a:latin typeface="+mn-lt"/>
              <a:ea typeface="+mn-ea"/>
              <a:cs typeface="+mn-cs"/>
            </a:rPr>
            <a:t>g) Cells J30, J33, J36, and J39 allow the user to override the scores thresholds</a:t>
          </a:r>
          <a:r>
            <a:rPr lang="en-US" sz="1100" baseline="0">
              <a:solidFill>
                <a:srgbClr val="FF0000"/>
              </a:solidFill>
              <a:effectLst/>
              <a:latin typeface="+mn-lt"/>
              <a:ea typeface="+mn-ea"/>
              <a:cs typeface="+mn-cs"/>
            </a:rPr>
            <a:t> used to define the position phenotypes described above</a:t>
          </a:r>
          <a:r>
            <a:rPr lang="en-US" sz="1100">
              <a:solidFill>
                <a:srgbClr val="FF0000"/>
              </a:solidFill>
              <a:effectLst/>
              <a:latin typeface="+mn-lt"/>
              <a:ea typeface="+mn-ea"/>
              <a:cs typeface="+mn-cs"/>
            </a:rPr>
            <a:t>.  This is partuclarly useful for sparse data (e.g., only 6 substitutions per position, or qualitative</a:t>
          </a:r>
          <a:r>
            <a:rPr lang="en-US" sz="1100" baseline="0">
              <a:solidFill>
                <a:srgbClr val="FF0000"/>
              </a:solidFill>
              <a:effectLst/>
              <a:latin typeface="+mn-lt"/>
              <a:ea typeface="+mn-ea"/>
              <a:cs typeface="+mn-cs"/>
            </a:rPr>
            <a:t> functional data.)  </a:t>
          </a:r>
          <a:r>
            <a:rPr lang="en-US" sz="1100">
              <a:solidFill>
                <a:srgbClr val="FF0000"/>
              </a:solidFill>
              <a:effectLst/>
              <a:latin typeface="+mn-lt"/>
              <a:ea typeface="+mn-ea"/>
              <a:cs typeface="+mn-cs"/>
            </a:rPr>
            <a:t>If your data contains positions withWT/Inactive split phenotypes, be aware that setting low</a:t>
          </a:r>
          <a:r>
            <a:rPr lang="en-US" sz="1100" baseline="0">
              <a:solidFill>
                <a:srgbClr val="FF0000"/>
              </a:solidFill>
              <a:effectLst/>
              <a:latin typeface="+mn-lt"/>
              <a:ea typeface="+mn-ea"/>
              <a:cs typeface="+mn-cs"/>
            </a:rPr>
            <a:t> </a:t>
          </a:r>
          <a:r>
            <a:rPr lang="en-US" sz="1100">
              <a:solidFill>
                <a:srgbClr val="FF0000"/>
              </a:solidFill>
              <a:effectLst/>
              <a:latin typeface="+mn-lt"/>
              <a:ea typeface="+mn-ea"/>
              <a:cs typeface="+mn-cs"/>
            </a:rPr>
            <a:t>score cutoffs  may cause logic errors in the "Assignments" worksheet. </a:t>
          </a:r>
        </a:p>
        <a:p>
          <a:pPr lvl="2"/>
          <a:endParaRPr lang="en-US" sz="11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abSelected="1" zoomScaleNormal="100"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zoomScale="64" zoomScaleNormal="70" workbookViewId="0">
      <selection activeCell="D5" sqref="D5"/>
    </sheetView>
  </sheetViews>
  <sheetFormatPr defaultColWidth="11" defaultRowHeight="15.75" x14ac:dyDescent="0.25"/>
  <cols>
    <col min="1" max="1" width="13.375" customWidth="1"/>
    <col min="2" max="2" width="11" customWidth="1"/>
    <col min="4" max="4" width="14.625" customWidth="1"/>
    <col min="9" max="9" width="37.125" bestFit="1" customWidth="1"/>
    <col min="10" max="10" width="9.375" customWidth="1"/>
    <col min="11" max="11" width="11.875" bestFit="1" customWidth="1"/>
    <col min="12" max="12" width="7.5" bestFit="1" customWidth="1"/>
    <col min="13" max="13" width="11.875" bestFit="1" customWidth="1"/>
    <col min="14" max="14" width="9.5" bestFit="1" customWidth="1"/>
    <col min="15" max="15" width="15.875" customWidth="1"/>
    <col min="16" max="16" width="19.125" bestFit="1" customWidth="1"/>
    <col min="17" max="17" width="17" bestFit="1" customWidth="1"/>
    <col min="20" max="20" width="11" style="64"/>
    <col min="21" max="21" width="17.25" style="64" bestFit="1" customWidth="1"/>
    <col min="22" max="22" width="16.5" customWidth="1"/>
    <col min="23" max="23" width="13.75" bestFit="1" customWidth="1"/>
  </cols>
  <sheetData>
    <row r="1" spans="1:32" ht="16.5" thickBot="1" x14ac:dyDescent="0.3">
      <c r="T1" s="79"/>
      <c r="U1" s="79"/>
    </row>
    <row r="2" spans="1:32" ht="16.5" thickBot="1" x14ac:dyDescent="0.3">
      <c r="A2" s="38" t="s">
        <v>68</v>
      </c>
      <c r="B2" s="82"/>
      <c r="C2" s="83"/>
      <c r="D2" s="83"/>
      <c r="E2" s="83"/>
      <c r="F2" s="84"/>
      <c r="T2" s="79"/>
      <c r="U2" s="79"/>
    </row>
    <row r="3" spans="1:32" ht="16.5" thickBot="1" x14ac:dyDescent="0.3">
      <c r="T3" s="79"/>
      <c r="U3" s="79"/>
      <c r="V3" s="14"/>
      <c r="X3" s="14"/>
      <c r="Y3" s="14"/>
    </row>
    <row r="4" spans="1:32" ht="21.75" thickBot="1" x14ac:dyDescent="0.4">
      <c r="B4" s="38" t="s">
        <v>0</v>
      </c>
      <c r="C4" s="38" t="s">
        <v>1</v>
      </c>
      <c r="D4" s="38" t="s">
        <v>81</v>
      </c>
      <c r="E4" s="38" t="s">
        <v>3</v>
      </c>
      <c r="G4" s="38" t="s">
        <v>4</v>
      </c>
      <c r="I4" s="39" t="s">
        <v>62</v>
      </c>
      <c r="J4" s="1" t="s">
        <v>58</v>
      </c>
      <c r="L4" s="3"/>
      <c r="M4" s="4"/>
      <c r="N4" s="81" t="s">
        <v>49</v>
      </c>
      <c r="O4" s="81"/>
      <c r="P4" s="81"/>
      <c r="Q4" s="81"/>
      <c r="R4" s="81"/>
      <c r="S4" s="4"/>
      <c r="T4" s="80"/>
      <c r="U4" s="80"/>
      <c r="V4" s="5"/>
    </row>
    <row r="5" spans="1:32" ht="16.5" thickBot="1" x14ac:dyDescent="0.3">
      <c r="A5" s="11" t="s">
        <v>5</v>
      </c>
      <c r="B5" s="11" t="s">
        <v>6</v>
      </c>
      <c r="C5" s="11" t="s">
        <v>6</v>
      </c>
      <c r="D5" s="53"/>
      <c r="E5" s="54"/>
      <c r="L5" s="61" t="s">
        <v>0</v>
      </c>
      <c r="M5" s="62" t="s">
        <v>61</v>
      </c>
      <c r="N5" s="62" t="s">
        <v>107</v>
      </c>
      <c r="O5" s="62" t="s">
        <v>50</v>
      </c>
      <c r="P5" s="62" t="s">
        <v>51</v>
      </c>
      <c r="Q5" s="62" t="s">
        <v>52</v>
      </c>
      <c r="R5" s="62" t="s">
        <v>53</v>
      </c>
      <c r="S5" s="62" t="s">
        <v>71</v>
      </c>
      <c r="T5" s="63" t="s">
        <v>111</v>
      </c>
      <c r="U5" s="63" t="s">
        <v>112</v>
      </c>
      <c r="V5" s="74" t="s">
        <v>116</v>
      </c>
      <c r="AA5" s="2" t="s">
        <v>107</v>
      </c>
      <c r="AB5" s="45" t="str">
        <f>O5</f>
        <v>Neutral</v>
      </c>
      <c r="AC5" s="45" t="str">
        <f>P5</f>
        <v>Unweighted rheostat</v>
      </c>
      <c r="AD5" s="45" t="str">
        <f>Q5</f>
        <v>Weighted rheostat</v>
      </c>
      <c r="AE5" s="45" t="str">
        <f>R5</f>
        <v>Toggle</v>
      </c>
      <c r="AF5" s="45" t="s">
        <v>71</v>
      </c>
    </row>
    <row r="6" spans="1:32" ht="16.5" thickBot="1" x14ac:dyDescent="0.3">
      <c r="A6" s="31" t="s">
        <v>66</v>
      </c>
      <c r="B6" s="17">
        <v>45</v>
      </c>
      <c r="C6" s="44" t="s">
        <v>9</v>
      </c>
      <c r="D6" s="17">
        <v>0.56299999999999994</v>
      </c>
      <c r="E6" s="17">
        <v>3.3999999999999998E-3</v>
      </c>
      <c r="I6" s="38" t="s">
        <v>27</v>
      </c>
      <c r="L6" s="65" t="s">
        <v>26</v>
      </c>
      <c r="M6" s="66" t="b">
        <f>INDEX('Bin Analysis'!$C$3:$S$505,MATCH($L6,'Bin Analysis'!$B$3:$B$505,0),MATCH(M$5,'Bin Analysis'!$C$2:$S$2,0))</f>
        <v>0</v>
      </c>
      <c r="N6" s="67">
        <f>INDEX('Bin Analysis'!$C$3:$S$505,MATCH($L6,'Bin Analysis'!$B$3:$B$505,0),MATCH(N$5,'Bin Analysis'!$C$2:$S$2,0))</f>
        <v>0</v>
      </c>
      <c r="O6" s="67" t="e">
        <f>INDEX('Bin Analysis'!$C$3:$S$505,MATCH($L6,'Bin Analysis'!$B$3:$B$505,0),MATCH(O$5,'Bin Analysis'!$C$2:$S$2,0))</f>
        <v>#N/A</v>
      </c>
      <c r="P6" s="67" t="e">
        <f>INDEX('Bin Analysis'!$C$3:$S$505,MATCH($L6,'Bin Analysis'!$B$3:$B$505,0),MATCH(P$5,'Bin Analysis'!$C$2:$S$2,0))</f>
        <v>#N/A</v>
      </c>
      <c r="Q6" s="67" t="e">
        <f>INDEX('Bin Analysis'!$C$3:$S$505,MATCH($L6,'Bin Analysis'!$B$3:$B$505,0),MATCH(Q$5,'Bin Analysis'!$C$2:$S$2,0))</f>
        <v>#N/A</v>
      </c>
      <c r="R6" s="67" t="e">
        <f>INDEX('Bin Analysis'!$C$3:$S$505,MATCH($L6,'Bin Analysis'!$B$3:$B$505,0),MATCH(R$5,'Bin Analysis'!$C$2:$S$2,0))</f>
        <v>#N/A</v>
      </c>
      <c r="S6" s="67" t="e">
        <f>INDEX('Bin Analysis'!$C$3:$S$505,MATCH($L6,'Bin Analysis'!$B$3:$B$505,0),MATCH(S$5,'Bin Analysis'!$C$2:$S$2,0))</f>
        <v>#N/A</v>
      </c>
      <c r="T6" s="67" t="str">
        <f>Assignments!K5</f>
        <v/>
      </c>
      <c r="U6" s="67">
        <f>Assignments!L5</f>
        <v>0</v>
      </c>
      <c r="V6" s="75"/>
      <c r="Z6" t="s">
        <v>88</v>
      </c>
      <c r="AA6" s="14">
        <f>COUNTIF(N$7:N$427,"&lt;0.1")</f>
        <v>0</v>
      </c>
      <c r="AB6" s="14">
        <f>COUNTIF(O$7:O$427,"&lt;0.1")</f>
        <v>0</v>
      </c>
      <c r="AC6" s="14">
        <f>COUNTIF(P$7:P$427,"&lt;0.1")</f>
        <v>0</v>
      </c>
      <c r="AD6" s="14">
        <f>COUNTIF(Q$7:Q$427,"&lt;0.1")</f>
        <v>0</v>
      </c>
      <c r="AE6" s="14">
        <f>COUNTIF(R$7:R$427,"&lt;0.1")</f>
        <v>0</v>
      </c>
      <c r="AF6" s="46">
        <f>COUNTIF(S$7:S$427,"=yes")</f>
        <v>0</v>
      </c>
    </row>
    <row r="7" spans="1:32" x14ac:dyDescent="0.25">
      <c r="B7" s="51"/>
      <c r="C7" s="4"/>
      <c r="D7" s="4"/>
      <c r="E7" s="5"/>
      <c r="I7" t="s">
        <v>14</v>
      </c>
      <c r="J7">
        <f>IF($J$4="yes",10^('Data Transformation'!R3),'Data Transformation'!R3)</f>
        <v>1</v>
      </c>
      <c r="L7" s="68" t="str">
        <f t="shared" ref="L7:L70" si="0">$G8</f>
        <v xml:space="preserve"> </v>
      </c>
      <c r="M7" s="69" t="str">
        <f>IF(L7=" "," ",(IF($L7&gt;0,INDEX('Bin Analysis'!$C$3:$S$10110,MATCH($L7,'Bin Analysis'!$L$3:$L$10110,0),MATCH(M$5,'Bin Analysis'!$C$2:$S$2,0))," ")))</f>
        <v xml:space="preserve"> </v>
      </c>
      <c r="N7" s="70" t="str">
        <f>IF($L7=" "," ",(IF($M7=FALSE," ",(IF($M7&gt;0,INDEX('Bin Analysis'!$C$3:$S$10110,MATCH($L7,'Bin Analysis'!$L$3:$L$10110,0),MATCH(N$5,'Bin Analysis'!$C$2:$S$2,0))," ")))))</f>
        <v xml:space="preserve"> </v>
      </c>
      <c r="O7" s="70" t="str">
        <f>IF($L7=" "," ",(IF($M7=FALSE," ",(IF($M7&gt;0,INDEX('Bin Analysis'!$C$3:$S$10110,MATCH($L7,'Bin Analysis'!$L$3:$L$10110,0),MATCH(O$5,'Bin Analysis'!$C$2:$S$2,0))," ")))))</f>
        <v xml:space="preserve"> </v>
      </c>
      <c r="P7" s="70" t="str">
        <f>IF($L7=" "," ",(IF($M7=FALSE," ",(IF($M7&gt;0,INDEX('Bin Analysis'!$C$3:$S$10110,MATCH($L7,'Bin Analysis'!$L$3:$L$10110,0),MATCH(P$5,'Bin Analysis'!$C$2:$S$2,0))," ")))))</f>
        <v xml:space="preserve"> </v>
      </c>
      <c r="Q7" s="70" t="str">
        <f>IF($L7=" "," ",(IF($M7=FALSE," ",(IF($M7&gt;0,INDEX('Bin Analysis'!$C$3:$S$10110,MATCH($L7,'Bin Analysis'!$L$3:$L$10110,0),MATCH(Q$5,'Bin Analysis'!$C$2:$S$2,0))," ")))))</f>
        <v xml:space="preserve"> </v>
      </c>
      <c r="R7" s="70" t="str">
        <f>IF($L7=" "," ",(IF($M7=FALSE," ",(IF($M7&gt;0,INDEX('Bin Analysis'!$C$3:$S$10110,MATCH($L7,'Bin Analysis'!$L$3:$L$10110,0),MATCH(R$5,'Bin Analysis'!$C$2:$S$2,0))," ")))))</f>
        <v xml:space="preserve"> </v>
      </c>
      <c r="S7" s="70" t="str">
        <f>IF($L7=" "," ",(IF($M7=FALSE," ",(IF($M7&gt;0,INDEX('Bin Analysis'!$C$3:$S$10110,MATCH($L7,'Bin Analysis'!$L$3:$L$10110,0),MATCH(S$5,'Bin Analysis'!$C$2:$S$2,0))," ")))))</f>
        <v xml:space="preserve"> </v>
      </c>
      <c r="T7" s="70" t="str">
        <f>Assignments!K6</f>
        <v/>
      </c>
      <c r="U7" s="70" t="str">
        <f>Assignments!L6</f>
        <v/>
      </c>
      <c r="V7" s="76" t="str">
        <f>Assignments!V6</f>
        <v/>
      </c>
      <c r="Z7" t="s">
        <v>89</v>
      </c>
      <c r="AA7" s="47">
        <f>COUNTIF(N$7:N$427,"&lt;0.2")-SUM(AA6)</f>
        <v>0</v>
      </c>
      <c r="AB7" s="47">
        <f>COUNTIF(O$7:O$427,"&lt;0.2")-SUM(AB6)</f>
        <v>0</v>
      </c>
      <c r="AC7" s="47">
        <f>COUNTIF(P$7:P$427,"&lt;0.2")-SUM(AC6)</f>
        <v>0</v>
      </c>
      <c r="AD7" s="47">
        <f>COUNTIF(Q$7:Q$427,"&lt;0.2")-SUM(AD6)</f>
        <v>0</v>
      </c>
      <c r="AE7" s="47">
        <f>COUNTIF(R$7:R$427,"&lt;0.2")-SUM(AE6)</f>
        <v>0</v>
      </c>
    </row>
    <row r="8" spans="1:32" x14ac:dyDescent="0.25">
      <c r="B8" s="52"/>
      <c r="E8" s="7"/>
      <c r="G8" s="20" t="str">
        <f>IFERROR('Data Transformation'!M6," ")</f>
        <v xml:space="preserve"> </v>
      </c>
      <c r="I8" t="s">
        <v>15</v>
      </c>
      <c r="J8">
        <f>IF($J$4="yes",10^('Data Transformation'!R4),'Data Transformation'!R4)</f>
        <v>1</v>
      </c>
      <c r="L8" s="68" t="str">
        <f t="shared" si="0"/>
        <v xml:space="preserve"> </v>
      </c>
      <c r="M8" s="69" t="str">
        <f>IF(L8=" "," ",(IF($L8&gt;0,INDEX('Bin Analysis'!$C$3:$S$10110,MATCH($L8,'Bin Analysis'!$L$3:$L$10110,0),MATCH(M$5,'Bin Analysis'!$C$2:$S$2,0))," ")))</f>
        <v xml:space="preserve"> </v>
      </c>
      <c r="N8" s="70" t="str">
        <f>IF($L8=" "," ",(IF($M8=FALSE," ",(IF($M8&gt;0,INDEX('Bin Analysis'!$C$3:$S$10110,MATCH($L8,'Bin Analysis'!$L$3:$L$10110,0),MATCH(N$5,'Bin Analysis'!$C$2:$S$2,0))," ")))))</f>
        <v xml:space="preserve"> </v>
      </c>
      <c r="O8" s="70" t="str">
        <f>IF($L8=" "," ",(IF($M8=FALSE," ",(IF($M8&gt;0,INDEX('Bin Analysis'!$C$3:$S$10110,MATCH($L8,'Bin Analysis'!$L$3:$L$10110,0),MATCH(O$5,'Bin Analysis'!$C$2:$S$2,0))," ")))))</f>
        <v xml:space="preserve"> </v>
      </c>
      <c r="P8" s="70" t="str">
        <f>IF($L8=" "," ",(IF($M8=FALSE," ",(IF($M8&gt;0,INDEX('Bin Analysis'!$C$3:$S$10110,MATCH($L8,'Bin Analysis'!$L$3:$L$10110,0),MATCH(P$5,'Bin Analysis'!$C$2:$S$2,0))," ")))))</f>
        <v xml:space="preserve"> </v>
      </c>
      <c r="Q8" s="70" t="str">
        <f>IF($L8=" "," ",(IF($M8=FALSE," ",(IF($M8&gt;0,INDEX('Bin Analysis'!$C$3:$S$10110,MATCH($L8,'Bin Analysis'!$L$3:$L$10110,0),MATCH(Q$5,'Bin Analysis'!$C$2:$S$2,0))," ")))))</f>
        <v xml:space="preserve"> </v>
      </c>
      <c r="R8" s="70" t="str">
        <f>IF($L8=" "," ",(IF($M8=FALSE," ",(IF($M8&gt;0,INDEX('Bin Analysis'!$C$3:$S$10110,MATCH($L8,'Bin Analysis'!$L$3:$L$10110,0),MATCH(R$5,'Bin Analysis'!$C$2:$S$2,0))," ")))))</f>
        <v xml:space="preserve"> </v>
      </c>
      <c r="S8" s="70" t="str">
        <f>IF($L8=" "," ",(IF($M8=FALSE," ",(IF($M8&gt;0,INDEX('Bin Analysis'!$C$3:$S$10110,MATCH($L8,'Bin Analysis'!$L$3:$L$10110,0),MATCH(S$5,'Bin Analysis'!$C$2:$S$2,0))," ")))))</f>
        <v xml:space="preserve"> </v>
      </c>
      <c r="T8" s="70" t="str">
        <f>Assignments!K7</f>
        <v/>
      </c>
      <c r="U8" s="70" t="str">
        <f>Assignments!L7</f>
        <v/>
      </c>
      <c r="V8" s="76" t="str">
        <f>Assignments!V7</f>
        <v/>
      </c>
      <c r="Z8" t="s">
        <v>90</v>
      </c>
      <c r="AA8" s="47">
        <f>COUNTIF(N$7:N$427,"&lt;0.3")-SUM(AA6:AA7)</f>
        <v>0</v>
      </c>
      <c r="AB8" s="47">
        <f>COUNTIF(O$7:O$427,"&lt;0.3")-SUM(AB6:AB7)</f>
        <v>0</v>
      </c>
      <c r="AC8" s="47">
        <f>COUNTIF(P$7:P$427,"&lt;0.3")-SUM(AC6:AC7)</f>
        <v>0</v>
      </c>
      <c r="AD8" s="47">
        <f>COUNTIF(Q$7:Q$427,"&lt;0.3")-SUM(AD6:AD7)</f>
        <v>0</v>
      </c>
      <c r="AE8" s="47">
        <f>COUNTIF(R$7:R$427,"&lt;0.3")-SUM(AE6:AE7)</f>
        <v>0</v>
      </c>
    </row>
    <row r="9" spans="1:32" x14ac:dyDescent="0.25">
      <c r="B9" s="52"/>
      <c r="E9" s="7"/>
      <c r="G9" s="40" t="str">
        <f>IFERROR('Data Transformation'!M7," ")</f>
        <v xml:space="preserve"> </v>
      </c>
      <c r="L9" s="68" t="str">
        <f t="shared" si="0"/>
        <v xml:space="preserve"> </v>
      </c>
      <c r="M9" s="69" t="str">
        <f>IF(L9=" "," ",(IF($L9&gt;0,INDEX('Bin Analysis'!$C$3:$S$10110,MATCH($L9,'Bin Analysis'!$L$3:$L$10110,0),MATCH(M$5,'Bin Analysis'!$C$2:$S$2,0))," ")))</f>
        <v xml:space="preserve"> </v>
      </c>
      <c r="N9" s="70" t="str">
        <f>IF($L9=" "," ",(IF($M9=FALSE," ",(IF($M9&gt;0,INDEX('Bin Analysis'!$C$3:$S$10110,MATCH($L9,'Bin Analysis'!$L$3:$L$10110,0),MATCH(N$5,'Bin Analysis'!$C$2:$S$2,0))," ")))))</f>
        <v xml:space="preserve"> </v>
      </c>
      <c r="O9" s="70" t="str">
        <f>IF($L9=" "," ",(IF($M9=FALSE," ",(IF($M9&gt;0,INDEX('Bin Analysis'!$C$3:$S$10110,MATCH($L9,'Bin Analysis'!$L$3:$L$10110,0),MATCH(O$5,'Bin Analysis'!$C$2:$S$2,0))," ")))))</f>
        <v xml:space="preserve"> </v>
      </c>
      <c r="P9" s="70" t="str">
        <f>IF($L9=" "," ",(IF($M9=FALSE," ",(IF($M9&gt;0,INDEX('Bin Analysis'!$C$3:$S$10110,MATCH($L9,'Bin Analysis'!$L$3:$L$10110,0),MATCH(P$5,'Bin Analysis'!$C$2:$S$2,0))," ")))))</f>
        <v xml:space="preserve"> </v>
      </c>
      <c r="Q9" s="70" t="str">
        <f>IF($L9=" "," ",(IF($M9=FALSE," ",(IF($M9&gt;0,INDEX('Bin Analysis'!$C$3:$S$10110,MATCH($L9,'Bin Analysis'!$L$3:$L$10110,0),MATCH(Q$5,'Bin Analysis'!$C$2:$S$2,0))," ")))))</f>
        <v xml:space="preserve"> </v>
      </c>
      <c r="R9" s="70" t="str">
        <f>IF($L9=" "," ",(IF($M9=FALSE," ",(IF($M9&gt;0,INDEX('Bin Analysis'!$C$3:$S$10110,MATCH($L9,'Bin Analysis'!$L$3:$L$10110,0),MATCH(R$5,'Bin Analysis'!$C$2:$S$2,0))," ")))))</f>
        <v xml:space="preserve"> </v>
      </c>
      <c r="S9" s="70" t="str">
        <f>IF($L9=" "," ",(IF($M9=FALSE," ",(IF($M9&gt;0,INDEX('Bin Analysis'!$C$3:$S$10110,MATCH($L9,'Bin Analysis'!$L$3:$L$10110,0),MATCH(S$5,'Bin Analysis'!$C$2:$S$2,0))," ")))))</f>
        <v xml:space="preserve"> </v>
      </c>
      <c r="T9" s="70" t="str">
        <f>Assignments!K8</f>
        <v/>
      </c>
      <c r="U9" s="70" t="str">
        <f>Assignments!L8</f>
        <v/>
      </c>
      <c r="V9" s="76" t="str">
        <f>Assignments!V8</f>
        <v/>
      </c>
      <c r="Z9" t="s">
        <v>91</v>
      </c>
      <c r="AA9" s="47">
        <f>COUNTIF(N$7:N$427,"&lt;0.4")-SUM(AA6:AA8)</f>
        <v>0</v>
      </c>
      <c r="AB9" s="47">
        <f>COUNTIF(O$7:O$427,"&lt;0.4")-SUM(AB6:AB8)</f>
        <v>0</v>
      </c>
      <c r="AC9" s="47">
        <f>COUNTIF(P$7:P$427,"&lt;0.4")-SUM(AC6:AC8)</f>
        <v>0</v>
      </c>
      <c r="AD9" s="47">
        <f>COUNTIF(Q$7:Q$427,"&lt;0.4")-SUM(AD6:AD8)</f>
        <v>0</v>
      </c>
      <c r="AE9" s="47">
        <f>COUNTIF(R$7:R$427,"&lt;0.4")-SUM(AE6:AE8)</f>
        <v>0</v>
      </c>
    </row>
    <row r="10" spans="1:32" ht="16.5" thickBot="1" x14ac:dyDescent="0.3">
      <c r="B10" s="52"/>
      <c r="E10" s="7"/>
      <c r="G10" s="40" t="str">
        <f>IFERROR('Data Transformation'!M8," ")</f>
        <v xml:space="preserve"> </v>
      </c>
      <c r="I10" s="38" t="s">
        <v>63</v>
      </c>
      <c r="L10" s="68" t="str">
        <f t="shared" si="0"/>
        <v xml:space="preserve"> </v>
      </c>
      <c r="M10" s="69" t="str">
        <f>IF(L10=" "," ",(IF($L10&gt;0,INDEX('Bin Analysis'!$C$3:$S$10110,MATCH($L10,'Bin Analysis'!$L$3:$L$10110,0),MATCH(M$5,'Bin Analysis'!$C$2:$S$2,0))," ")))</f>
        <v xml:space="preserve"> </v>
      </c>
      <c r="N10" s="70" t="str">
        <f>IF($L10=" "," ",(IF($M10=FALSE," ",(IF($M10&gt;0,INDEX('Bin Analysis'!$C$3:$S$10110,MATCH($L10,'Bin Analysis'!$L$3:$L$10110,0),MATCH(N$5,'Bin Analysis'!$C$2:$S$2,0))," ")))))</f>
        <v xml:space="preserve"> </v>
      </c>
      <c r="O10" s="70" t="str">
        <f>IF($L10=" "," ",(IF($M10=FALSE," ",(IF($M10&gt;0,INDEX('Bin Analysis'!$C$3:$S$10110,MATCH($L10,'Bin Analysis'!$L$3:$L$10110,0),MATCH(O$5,'Bin Analysis'!$C$2:$S$2,0))," ")))))</f>
        <v xml:space="preserve"> </v>
      </c>
      <c r="P10" s="70" t="str">
        <f>IF($L10=" "," ",(IF($M10=FALSE," ",(IF($M10&gt;0,INDEX('Bin Analysis'!$C$3:$S$10110,MATCH($L10,'Bin Analysis'!$L$3:$L$10110,0),MATCH(P$5,'Bin Analysis'!$C$2:$S$2,0))," ")))))</f>
        <v xml:space="preserve"> </v>
      </c>
      <c r="Q10" s="70" t="str">
        <f>IF($L10=" "," ",(IF($M10=FALSE," ",(IF($M10&gt;0,INDEX('Bin Analysis'!$C$3:$S$10110,MATCH($L10,'Bin Analysis'!$L$3:$L$10110,0),MATCH(Q$5,'Bin Analysis'!$C$2:$S$2,0))," ")))))</f>
        <v xml:space="preserve"> </v>
      </c>
      <c r="R10" s="70" t="str">
        <f>IF($L10=" "," ",(IF($M10=FALSE," ",(IF($M10&gt;0,INDEX('Bin Analysis'!$C$3:$S$10110,MATCH($L10,'Bin Analysis'!$L$3:$L$10110,0),MATCH(R$5,'Bin Analysis'!$C$2:$S$2,0))," ")))))</f>
        <v xml:space="preserve"> </v>
      </c>
      <c r="S10" s="70" t="str">
        <f>IF($L10=" "," ",(IF($M10=FALSE," ",(IF($M10&gt;0,INDEX('Bin Analysis'!$C$3:$S$10110,MATCH($L10,'Bin Analysis'!$L$3:$L$10110,0),MATCH(S$5,'Bin Analysis'!$C$2:$S$2,0))," ")))))</f>
        <v xml:space="preserve"> </v>
      </c>
      <c r="T10" s="70" t="str">
        <f>Assignments!K9</f>
        <v/>
      </c>
      <c r="U10" s="70" t="str">
        <f>Assignments!L9</f>
        <v/>
      </c>
      <c r="V10" s="76" t="str">
        <f>Assignments!V9</f>
        <v/>
      </c>
      <c r="Z10" t="s">
        <v>92</v>
      </c>
      <c r="AA10" s="47">
        <f>COUNTIF(N$7:N$427,"&lt;0.5")-SUM(AA6:AA9)</f>
        <v>0</v>
      </c>
      <c r="AB10" s="47">
        <f>COUNTIF(O$7:O$427,"&lt;0.5")-SUM(AB6:AB9)</f>
        <v>0</v>
      </c>
      <c r="AC10" s="47">
        <f>COUNTIF(P$7:P$427,"&lt;0.5")-SUM(AC6:AC9)</f>
        <v>0</v>
      </c>
      <c r="AD10" s="47">
        <f>COUNTIF(Q$7:Q$427,"&lt;0.5")-SUM(AD6:AD9)</f>
        <v>0</v>
      </c>
      <c r="AE10" s="47">
        <f>COUNTIF(R$7:R$427,"&lt;0.5")-SUM(AE6:AE9)</f>
        <v>0</v>
      </c>
    </row>
    <row r="11" spans="1:32" ht="16.5" thickBot="1" x14ac:dyDescent="0.3">
      <c r="B11" s="52"/>
      <c r="E11" s="7"/>
      <c r="G11" s="40" t="str">
        <f>IFERROR('Data Transformation'!M9," ")</f>
        <v xml:space="preserve"> </v>
      </c>
      <c r="I11" t="s">
        <v>14</v>
      </c>
      <c r="J11" s="1"/>
      <c r="L11" s="68" t="str">
        <f t="shared" si="0"/>
        <v xml:space="preserve"> </v>
      </c>
      <c r="M11" s="69" t="str">
        <f>IF(L11=" "," ",(IF($L11&gt;0,INDEX('Bin Analysis'!$C$3:$S$10110,MATCH($L11,'Bin Analysis'!$L$3:$L$10110,0),MATCH(M$5,'Bin Analysis'!$C$2:$S$2,0))," ")))</f>
        <v xml:space="preserve"> </v>
      </c>
      <c r="N11" s="70" t="str">
        <f>IF($L11=" "," ",(IF($M11=FALSE," ",(IF($M11&gt;0,INDEX('Bin Analysis'!$C$3:$S$10110,MATCH($L11,'Bin Analysis'!$L$3:$L$10110,0),MATCH(N$5,'Bin Analysis'!$C$2:$S$2,0))," ")))))</f>
        <v xml:space="preserve"> </v>
      </c>
      <c r="O11" s="70" t="str">
        <f>IF($L11=" "," ",(IF($M11=FALSE," ",(IF($M11&gt;0,INDEX('Bin Analysis'!$C$3:$S$10110,MATCH($L11,'Bin Analysis'!$L$3:$L$10110,0),MATCH(O$5,'Bin Analysis'!$C$2:$S$2,0))," ")))))</f>
        <v xml:space="preserve"> </v>
      </c>
      <c r="P11" s="70" t="str">
        <f>IF($L11=" "," ",(IF($M11=FALSE," ",(IF($M11&gt;0,INDEX('Bin Analysis'!$C$3:$S$10110,MATCH($L11,'Bin Analysis'!$L$3:$L$10110,0),MATCH(P$5,'Bin Analysis'!$C$2:$S$2,0))," ")))))</f>
        <v xml:space="preserve"> </v>
      </c>
      <c r="Q11" s="70" t="str">
        <f>IF($L11=" "," ",(IF($M11=FALSE," ",(IF($M11&gt;0,INDEX('Bin Analysis'!$C$3:$S$10110,MATCH($L11,'Bin Analysis'!$L$3:$L$10110,0),MATCH(Q$5,'Bin Analysis'!$C$2:$S$2,0))," ")))))</f>
        <v xml:space="preserve"> </v>
      </c>
      <c r="R11" s="70" t="str">
        <f>IF($L11=" "," ",(IF($M11=FALSE," ",(IF($M11&gt;0,INDEX('Bin Analysis'!$C$3:$S$10110,MATCH($L11,'Bin Analysis'!$L$3:$L$10110,0),MATCH(R$5,'Bin Analysis'!$C$2:$S$2,0))," ")))))</f>
        <v xml:space="preserve"> </v>
      </c>
      <c r="S11" s="70" t="str">
        <f>IF($L11=" "," ",(IF($M11=FALSE," ",(IF($M11&gt;0,INDEX('Bin Analysis'!$C$3:$S$10110,MATCH($L11,'Bin Analysis'!$L$3:$L$10110,0),MATCH(S$5,'Bin Analysis'!$C$2:$S$2,0))," ")))))</f>
        <v xml:space="preserve"> </v>
      </c>
      <c r="T11" s="70" t="str">
        <f>Assignments!K10</f>
        <v/>
      </c>
      <c r="U11" s="70" t="str">
        <f>Assignments!L10</f>
        <v/>
      </c>
      <c r="V11" s="76" t="str">
        <f>Assignments!V10</f>
        <v/>
      </c>
      <c r="Z11" t="s">
        <v>93</v>
      </c>
      <c r="AA11" s="48">
        <f>COUNTIF(N$7:N$427,"&lt;0.6")-SUM(AA6:AA10)</f>
        <v>0</v>
      </c>
      <c r="AB11" s="48">
        <f>COUNTIF(O$7:O$427,"&lt;0.6")-SUM(AB6:AB10)</f>
        <v>0</v>
      </c>
      <c r="AC11" s="48">
        <f>COUNTIF(P$7:P$427,"&lt;0.6")-SUM(AC6:AC10)</f>
        <v>0</v>
      </c>
      <c r="AD11" s="48">
        <f>COUNTIF(Q$7:Q$427,"&lt;0.6")-SUM(AD6:AD10)</f>
        <v>0</v>
      </c>
      <c r="AE11" s="47">
        <f>COUNTIF(R$7:R$427,"&lt;0.6")-SUM(AE6:AE10)</f>
        <v>0</v>
      </c>
    </row>
    <row r="12" spans="1:32" ht="16.5" thickBot="1" x14ac:dyDescent="0.3">
      <c r="B12" s="52"/>
      <c r="E12" s="7"/>
      <c r="G12" s="40" t="str">
        <f>IFERROR('Data Transformation'!M10," ")</f>
        <v xml:space="preserve"> </v>
      </c>
      <c r="I12" t="s">
        <v>15</v>
      </c>
      <c r="J12" s="1"/>
      <c r="L12" s="68" t="str">
        <f t="shared" si="0"/>
        <v xml:space="preserve"> </v>
      </c>
      <c r="M12" s="69" t="str">
        <f>IF(L12=" "," ",(IF($L12&gt;0,INDEX('Bin Analysis'!$C$3:$S$10110,MATCH($L12,'Bin Analysis'!$L$3:$L$10110,0),MATCH(M$5,'Bin Analysis'!$C$2:$S$2,0))," ")))</f>
        <v xml:space="preserve"> </v>
      </c>
      <c r="N12" s="70" t="str">
        <f>IF($L12=" "," ",(IF($M12=FALSE," ",(IF($M12&gt;0,INDEX('Bin Analysis'!$C$3:$S$10110,MATCH($L12,'Bin Analysis'!$L$3:$L$10110,0),MATCH(N$5,'Bin Analysis'!$C$2:$S$2,0))," ")))))</f>
        <v xml:space="preserve"> </v>
      </c>
      <c r="O12" s="70" t="str">
        <f>IF($L12=" "," ",(IF($M12=FALSE," ",(IF($M12&gt;0,INDEX('Bin Analysis'!$C$3:$S$10110,MATCH($L12,'Bin Analysis'!$L$3:$L$10110,0),MATCH(O$5,'Bin Analysis'!$C$2:$S$2,0))," ")))))</f>
        <v xml:space="preserve"> </v>
      </c>
      <c r="P12" s="70" t="str">
        <f>IF($L12=" "," ",(IF($M12=FALSE," ",(IF($M12&gt;0,INDEX('Bin Analysis'!$C$3:$S$10110,MATCH($L12,'Bin Analysis'!$L$3:$L$10110,0),MATCH(P$5,'Bin Analysis'!$C$2:$S$2,0))," ")))))</f>
        <v xml:space="preserve"> </v>
      </c>
      <c r="Q12" s="70" t="str">
        <f>IF($L12=" "," ",(IF($M12=FALSE," ",(IF($M12&gt;0,INDEX('Bin Analysis'!$C$3:$S$10110,MATCH($L12,'Bin Analysis'!$L$3:$L$10110,0),MATCH(Q$5,'Bin Analysis'!$C$2:$S$2,0))," ")))))</f>
        <v xml:space="preserve"> </v>
      </c>
      <c r="R12" s="70" t="str">
        <f>IF($L12=" "," ",(IF($M12=FALSE," ",(IF($M12&gt;0,INDEX('Bin Analysis'!$C$3:$S$10110,MATCH($L12,'Bin Analysis'!$L$3:$L$10110,0),MATCH(R$5,'Bin Analysis'!$C$2:$S$2,0))," ")))))</f>
        <v xml:space="preserve"> </v>
      </c>
      <c r="S12" s="70" t="str">
        <f>IF($L12=" "," ",(IF($M12=FALSE," ",(IF($M12&gt;0,INDEX('Bin Analysis'!$C$3:$S$10110,MATCH($L12,'Bin Analysis'!$L$3:$L$10110,0),MATCH(S$5,'Bin Analysis'!$C$2:$S$2,0))," ")))))</f>
        <v xml:space="preserve"> </v>
      </c>
      <c r="T12" s="70" t="str">
        <f>Assignments!K11</f>
        <v/>
      </c>
      <c r="U12" s="70" t="str">
        <f>Assignments!L11</f>
        <v/>
      </c>
      <c r="V12" s="76" t="str">
        <f>Assignments!V11</f>
        <v/>
      </c>
      <c r="Z12" t="s">
        <v>94</v>
      </c>
      <c r="AA12" s="48">
        <f>COUNTIF(N$7:N$427,"&lt;0.7")-SUM(AA6:AA11)</f>
        <v>0</v>
      </c>
      <c r="AB12" s="48">
        <f>COUNTIF(O$7:O$427,"&lt;0.7")-SUM(AB6:AB11)</f>
        <v>0</v>
      </c>
      <c r="AC12" s="48">
        <f>COUNTIF(P$7:P$427,"&lt;0.7")-SUM(AC6:AC11)</f>
        <v>0</v>
      </c>
      <c r="AD12" s="48">
        <f>COUNTIF(Q$7:Q$427,"&lt;0.7")-SUM(AD6:AD11)</f>
        <v>0</v>
      </c>
      <c r="AE12" s="47">
        <f>COUNTIF(R$7:R$427,"&lt;0.7")-SUM(AE6:AE11)</f>
        <v>0</v>
      </c>
    </row>
    <row r="13" spans="1:32" x14ac:dyDescent="0.25">
      <c r="B13" s="52"/>
      <c r="E13" s="7"/>
      <c r="G13" s="40" t="str">
        <f>IFERROR('Data Transformation'!M11," ")</f>
        <v xml:space="preserve"> </v>
      </c>
      <c r="I13" t="s">
        <v>29</v>
      </c>
      <c r="L13" s="68" t="str">
        <f t="shared" si="0"/>
        <v xml:space="preserve"> </v>
      </c>
      <c r="M13" s="69" t="str">
        <f>IF(L13=" "," ",(IF($L13&gt;0,INDEX('Bin Analysis'!$C$3:$S$10110,MATCH($L13,'Bin Analysis'!$L$3:$L$10110,0),MATCH(M$5,'Bin Analysis'!$C$2:$S$2,0))," ")))</f>
        <v xml:space="preserve"> </v>
      </c>
      <c r="N13" s="70" t="str">
        <f>IF($L13=" "," ",(IF($M13=FALSE," ",(IF($M13&gt;0,INDEX('Bin Analysis'!$C$3:$S$10110,MATCH($L13,'Bin Analysis'!$L$3:$L$10110,0),MATCH(N$5,'Bin Analysis'!$C$2:$S$2,0))," ")))))</f>
        <v xml:space="preserve"> </v>
      </c>
      <c r="O13" s="70" t="str">
        <f>IF($L13=" "," ",(IF($M13=FALSE," ",(IF($M13&gt;0,INDEX('Bin Analysis'!$C$3:$S$10110,MATCH($L13,'Bin Analysis'!$L$3:$L$10110,0),MATCH(O$5,'Bin Analysis'!$C$2:$S$2,0))," ")))))</f>
        <v xml:space="preserve"> </v>
      </c>
      <c r="P13" s="70" t="str">
        <f>IF($L13=" "," ",(IF($M13=FALSE," ",(IF($M13&gt;0,INDEX('Bin Analysis'!$C$3:$S$10110,MATCH($L13,'Bin Analysis'!$L$3:$L$10110,0),MATCH(P$5,'Bin Analysis'!$C$2:$S$2,0))," ")))))</f>
        <v xml:space="preserve"> </v>
      </c>
      <c r="Q13" s="70" t="str">
        <f>IF($L13=" "," ",(IF($M13=FALSE," ",(IF($M13&gt;0,INDEX('Bin Analysis'!$C$3:$S$10110,MATCH($L13,'Bin Analysis'!$L$3:$L$10110,0),MATCH(Q$5,'Bin Analysis'!$C$2:$S$2,0))," ")))))</f>
        <v xml:space="preserve"> </v>
      </c>
      <c r="R13" s="70" t="str">
        <f>IF($L13=" "," ",(IF($M13=FALSE," ",(IF($M13&gt;0,INDEX('Bin Analysis'!$C$3:$S$10110,MATCH($L13,'Bin Analysis'!$L$3:$L$10110,0),MATCH(R$5,'Bin Analysis'!$C$2:$S$2,0))," ")))))</f>
        <v xml:space="preserve"> </v>
      </c>
      <c r="S13" s="70" t="str">
        <f>IF($L13=" "," ",(IF($M13=FALSE," ",(IF($M13&gt;0,INDEX('Bin Analysis'!$C$3:$S$10110,MATCH($L13,'Bin Analysis'!$L$3:$L$10110,0),MATCH(S$5,'Bin Analysis'!$C$2:$S$2,0))," ")))))</f>
        <v xml:space="preserve"> </v>
      </c>
      <c r="T13" s="70" t="str">
        <f>Assignments!K12</f>
        <v/>
      </c>
      <c r="U13" s="70" t="str">
        <f>Assignments!L12</f>
        <v/>
      </c>
      <c r="V13" s="76" t="str">
        <f>Assignments!V12</f>
        <v/>
      </c>
      <c r="Z13" t="s">
        <v>95</v>
      </c>
      <c r="AA13" s="48">
        <f>COUNTIF(N$7:N$427,"&lt;0.8")-SUM(AA6:AA12)</f>
        <v>0</v>
      </c>
      <c r="AB13" s="48">
        <f>COUNTIF(O$7:O$427,"&lt;0.8")-SUM(AB6:AB12)</f>
        <v>0</v>
      </c>
      <c r="AC13" s="48">
        <f>COUNTIF(P$7:P$427,"&lt;0.8")-SUM(AC6:AC12)</f>
        <v>0</v>
      </c>
      <c r="AD13" s="48">
        <f>COUNTIF(Q$7:Q$427,"&lt;0.8")-SUM(AD6:AD12)</f>
        <v>0</v>
      </c>
      <c r="AE13" s="47">
        <f>COUNTIF(R$7:R$427,"&lt;0.8")-SUM(AE6:AE12)</f>
        <v>0</v>
      </c>
    </row>
    <row r="14" spans="1:32" x14ac:dyDescent="0.25">
      <c r="B14" s="52"/>
      <c r="E14" s="7"/>
      <c r="G14" s="40" t="str">
        <f>IFERROR('Data Transformation'!M12," ")</f>
        <v xml:space="preserve"> </v>
      </c>
      <c r="I14" t="s">
        <v>87</v>
      </c>
      <c r="J14">
        <f>COUNTIF(D7:D8007,"&gt;"&amp;J12)</f>
        <v>0</v>
      </c>
      <c r="L14" s="68" t="str">
        <f t="shared" si="0"/>
        <v xml:space="preserve"> </v>
      </c>
      <c r="M14" s="69" t="str">
        <f>IF(L14=" "," ",(IF($L14&gt;0,INDEX('Bin Analysis'!$C$3:$S$10110,MATCH($L14,'Bin Analysis'!$L$3:$L$10110,0),MATCH(M$5,'Bin Analysis'!$C$2:$S$2,0))," ")))</f>
        <v xml:space="preserve"> </v>
      </c>
      <c r="N14" s="70" t="str">
        <f>IF($L14=" "," ",(IF($M14=FALSE," ",(IF($M14&gt;0,INDEX('Bin Analysis'!$C$3:$S$10110,MATCH($L14,'Bin Analysis'!$L$3:$L$10110,0),MATCH(N$5,'Bin Analysis'!$C$2:$S$2,0))," ")))))</f>
        <v xml:space="preserve"> </v>
      </c>
      <c r="O14" s="70" t="str">
        <f>IF($L14=" "," ",(IF($M14=FALSE," ",(IF($M14&gt;0,INDEX('Bin Analysis'!$C$3:$S$10110,MATCH($L14,'Bin Analysis'!$L$3:$L$10110,0),MATCH(O$5,'Bin Analysis'!$C$2:$S$2,0))," ")))))</f>
        <v xml:space="preserve"> </v>
      </c>
      <c r="P14" s="70" t="str">
        <f>IF($L14=" "," ",(IF($M14=FALSE," ",(IF($M14&gt;0,INDEX('Bin Analysis'!$C$3:$S$10110,MATCH($L14,'Bin Analysis'!$L$3:$L$10110,0),MATCH(P$5,'Bin Analysis'!$C$2:$S$2,0))," ")))))</f>
        <v xml:space="preserve"> </v>
      </c>
      <c r="Q14" s="70" t="str">
        <f>IF($L14=" "," ",(IF($M14=FALSE," ",(IF($M14&gt;0,INDEX('Bin Analysis'!$C$3:$S$10110,MATCH($L14,'Bin Analysis'!$L$3:$L$10110,0),MATCH(Q$5,'Bin Analysis'!$C$2:$S$2,0))," ")))))</f>
        <v xml:space="preserve"> </v>
      </c>
      <c r="R14" s="70" t="str">
        <f>IF($L14=" "," ",(IF($M14=FALSE," ",(IF($M14&gt;0,INDEX('Bin Analysis'!$C$3:$S$10110,MATCH($L14,'Bin Analysis'!$L$3:$L$10110,0),MATCH(R$5,'Bin Analysis'!$C$2:$S$2,0))," ")))))</f>
        <v xml:space="preserve"> </v>
      </c>
      <c r="S14" s="70" t="str">
        <f>IF($L14=" "," ",(IF($M14=FALSE," ",(IF($M14&gt;0,INDEX('Bin Analysis'!$C$3:$S$10110,MATCH($L14,'Bin Analysis'!$L$3:$L$10110,0),MATCH(S$5,'Bin Analysis'!$C$2:$S$2,0))," ")))))</f>
        <v xml:space="preserve"> </v>
      </c>
      <c r="T14" s="70" t="str">
        <f>Assignments!K13</f>
        <v/>
      </c>
      <c r="U14" s="70" t="str">
        <f>Assignments!L13</f>
        <v/>
      </c>
      <c r="V14" s="76" t="str">
        <f>Assignments!V13</f>
        <v/>
      </c>
      <c r="Z14" t="s">
        <v>96</v>
      </c>
      <c r="AA14" s="49">
        <f>COUNTIF(N$7:N$427,"&lt;0.9")-SUM(AA6:AA13)</f>
        <v>0</v>
      </c>
      <c r="AB14" s="49">
        <f>COUNTIF(O$7:O$427,"&lt;0.9")-SUM(AB6:AB13)</f>
        <v>0</v>
      </c>
      <c r="AC14" s="48">
        <f>COUNTIF(P$7:P$427,"&lt;0.9")-SUM(AC6:AC13)</f>
        <v>0</v>
      </c>
      <c r="AD14" s="48">
        <f>COUNTIF(Q$7:Q$427,"&lt;0.9")-SUM(AD6:AD13)</f>
        <v>0</v>
      </c>
      <c r="AE14" s="47">
        <f>COUNTIF(R$7:R$427,"&lt;0.9")-SUM(AE6:AE13)</f>
        <v>0</v>
      </c>
    </row>
    <row r="15" spans="1:32" ht="16.5" thickBot="1" x14ac:dyDescent="0.3">
      <c r="B15" s="52"/>
      <c r="E15" s="7"/>
      <c r="G15" s="40" t="str">
        <f>IFERROR('Data Transformation'!M13," ")</f>
        <v xml:space="preserve"> </v>
      </c>
      <c r="L15" s="68" t="str">
        <f t="shared" si="0"/>
        <v xml:space="preserve"> </v>
      </c>
      <c r="M15" s="69" t="str">
        <f>IF(L15=" "," ",(IF($L15&gt;0,INDEX('Bin Analysis'!$C$3:$S$10110,MATCH($L15,'Bin Analysis'!$L$3:$L$10110,0),MATCH(M$5,'Bin Analysis'!$C$2:$S$2,0))," ")))</f>
        <v xml:space="preserve"> </v>
      </c>
      <c r="N15" s="70" t="str">
        <f>IF($L15=" "," ",(IF($M15=FALSE," ",(IF($M15&gt;0,INDEX('Bin Analysis'!$C$3:$S$10110,MATCH($L15,'Bin Analysis'!$L$3:$L$10110,0),MATCH(N$5,'Bin Analysis'!$C$2:$S$2,0))," ")))))</f>
        <v xml:space="preserve"> </v>
      </c>
      <c r="O15" s="70" t="str">
        <f>IF($L15=" "," ",(IF($M15=FALSE," ",(IF($M15&gt;0,INDEX('Bin Analysis'!$C$3:$S$10110,MATCH($L15,'Bin Analysis'!$L$3:$L$10110,0),MATCH(O$5,'Bin Analysis'!$C$2:$S$2,0))," ")))))</f>
        <v xml:space="preserve"> </v>
      </c>
      <c r="P15" s="70" t="str">
        <f>IF($L15=" "," ",(IF($M15=FALSE," ",(IF($M15&gt;0,INDEX('Bin Analysis'!$C$3:$S$10110,MATCH($L15,'Bin Analysis'!$L$3:$L$10110,0),MATCH(P$5,'Bin Analysis'!$C$2:$S$2,0))," ")))))</f>
        <v xml:space="preserve"> </v>
      </c>
      <c r="Q15" s="70" t="str">
        <f>IF($L15=" "," ",(IF($M15=FALSE," ",(IF($M15&gt;0,INDEX('Bin Analysis'!$C$3:$S$10110,MATCH($L15,'Bin Analysis'!$L$3:$L$10110,0),MATCH(Q$5,'Bin Analysis'!$C$2:$S$2,0))," ")))))</f>
        <v xml:space="preserve"> </v>
      </c>
      <c r="R15" s="70" t="str">
        <f>IF($L15=" "," ",(IF($M15=FALSE," ",(IF($M15&gt;0,INDEX('Bin Analysis'!$C$3:$S$10110,MATCH($L15,'Bin Analysis'!$L$3:$L$10110,0),MATCH(R$5,'Bin Analysis'!$C$2:$S$2,0))," ")))))</f>
        <v xml:space="preserve"> </v>
      </c>
      <c r="S15" s="70" t="str">
        <f>IF($L15=" "," ",(IF($M15=FALSE," ",(IF($M15&gt;0,INDEX('Bin Analysis'!$C$3:$S$10110,MATCH($L15,'Bin Analysis'!$L$3:$L$10110,0),MATCH(S$5,'Bin Analysis'!$C$2:$S$2,0))," ")))))</f>
        <v xml:space="preserve"> </v>
      </c>
      <c r="T15" s="70" t="str">
        <f>Assignments!K14</f>
        <v/>
      </c>
      <c r="U15" s="70" t="str">
        <f>Assignments!L14</f>
        <v/>
      </c>
      <c r="V15" s="76" t="str">
        <f>Assignments!V14</f>
        <v/>
      </c>
      <c r="Z15" t="s">
        <v>97</v>
      </c>
      <c r="AA15" s="49">
        <f>COUNTIF(N$7:N$427,"&lt;1.01")-SUM(AA6:AA14)</f>
        <v>0</v>
      </c>
      <c r="AB15" s="49">
        <f>COUNTIF(O$7:O$427,"&lt;1.01")-SUM(AB6:AB14)</f>
        <v>0</v>
      </c>
      <c r="AC15" s="48">
        <f>COUNTIF(P$7:P$427,"&lt;1.01")-SUM(AC6:AC14)</f>
        <v>0</v>
      </c>
      <c r="AD15" s="48">
        <f>COUNTIF(Q$7:Q$427,"&lt;1.01")-SUM(AD6:AD14)</f>
        <v>0</v>
      </c>
      <c r="AE15" s="47">
        <f>COUNTIF(R$7:R$427,"&lt;1.01")-SUM(AE6:AE14)</f>
        <v>0</v>
      </c>
    </row>
    <row r="16" spans="1:32" ht="16.5" thickBot="1" x14ac:dyDescent="0.3">
      <c r="B16" s="52"/>
      <c r="E16" s="7"/>
      <c r="G16" s="40" t="str">
        <f>IFERROR('Data Transformation'!M14," ")</f>
        <v xml:space="preserve"> </v>
      </c>
      <c r="I16" s="39" t="s">
        <v>69</v>
      </c>
      <c r="J16" s="1" t="s">
        <v>30</v>
      </c>
      <c r="L16" s="68" t="str">
        <f t="shared" si="0"/>
        <v xml:space="preserve"> </v>
      </c>
      <c r="M16" s="69" t="str">
        <f>IF(L16=" "," ",(IF($L16&gt;0,INDEX('Bin Analysis'!$C$3:$S$10110,MATCH($L16,'Bin Analysis'!$L$3:$L$10110,0),MATCH(M$5,'Bin Analysis'!$C$2:$S$2,0))," ")))</f>
        <v xml:space="preserve"> </v>
      </c>
      <c r="N16" s="70" t="str">
        <f>IF($L16=" "," ",(IF($M16=FALSE," ",(IF($M16&gt;0,INDEX('Bin Analysis'!$C$3:$S$10110,MATCH($L16,'Bin Analysis'!$L$3:$L$10110,0),MATCH(N$5,'Bin Analysis'!$C$2:$S$2,0))," ")))))</f>
        <v xml:space="preserve"> </v>
      </c>
      <c r="O16" s="70" t="str">
        <f>IF($L16=" "," ",(IF($M16=FALSE," ",(IF($M16&gt;0,INDEX('Bin Analysis'!$C$3:$S$10110,MATCH($L16,'Bin Analysis'!$L$3:$L$10110,0),MATCH(O$5,'Bin Analysis'!$C$2:$S$2,0))," ")))))</f>
        <v xml:space="preserve"> </v>
      </c>
      <c r="P16" s="70" t="str">
        <f>IF($L16=" "," ",(IF($M16=FALSE," ",(IF($M16&gt;0,INDEX('Bin Analysis'!$C$3:$S$10110,MATCH($L16,'Bin Analysis'!$L$3:$L$10110,0),MATCH(P$5,'Bin Analysis'!$C$2:$S$2,0))," ")))))</f>
        <v xml:space="preserve"> </v>
      </c>
      <c r="Q16" s="70" t="str">
        <f>IF($L16=" "," ",(IF($M16=FALSE," ",(IF($M16&gt;0,INDEX('Bin Analysis'!$C$3:$S$10110,MATCH($L16,'Bin Analysis'!$L$3:$L$10110,0),MATCH(Q$5,'Bin Analysis'!$C$2:$S$2,0))," ")))))</f>
        <v xml:space="preserve"> </v>
      </c>
      <c r="R16" s="70" t="str">
        <f>IF($L16=" "," ",(IF($M16=FALSE," ",(IF($M16&gt;0,INDEX('Bin Analysis'!$C$3:$S$10110,MATCH($L16,'Bin Analysis'!$L$3:$L$10110,0),MATCH(R$5,'Bin Analysis'!$C$2:$S$2,0))," ")))))</f>
        <v xml:space="preserve"> </v>
      </c>
      <c r="S16" s="70" t="str">
        <f>IF($L16=" "," ",(IF($M16=FALSE," ",(IF($M16&gt;0,INDEX('Bin Analysis'!$C$3:$S$10110,MATCH($L16,'Bin Analysis'!$L$3:$L$10110,0),MATCH(S$5,'Bin Analysis'!$C$2:$S$2,0))," ")))))</f>
        <v xml:space="preserve"> </v>
      </c>
      <c r="T16" s="70" t="str">
        <f>Assignments!K15</f>
        <v/>
      </c>
      <c r="U16" s="70" t="str">
        <f>Assignments!L15</f>
        <v/>
      </c>
      <c r="V16" s="76" t="str">
        <f>Assignments!V15</f>
        <v/>
      </c>
      <c r="Z16" t="s">
        <v>98</v>
      </c>
      <c r="AA16" s="14">
        <f>SUM(AA6:AA15)</f>
        <v>0</v>
      </c>
      <c r="AB16" s="14">
        <f>SUM(AB6:AB15)</f>
        <v>0</v>
      </c>
      <c r="AC16" s="14">
        <f t="shared" ref="AC16:AE16" si="1">SUM(AC6:AC15)</f>
        <v>0</v>
      </c>
      <c r="AD16" s="14">
        <f t="shared" si="1"/>
        <v>0</v>
      </c>
      <c r="AE16" s="14">
        <f t="shared" si="1"/>
        <v>0</v>
      </c>
    </row>
    <row r="17" spans="2:22" x14ac:dyDescent="0.25">
      <c r="B17" s="52"/>
      <c r="E17" s="7"/>
      <c r="G17" s="40" t="str">
        <f>IFERROR('Data Transformation'!M15," ")</f>
        <v xml:space="preserve"> </v>
      </c>
      <c r="J17">
        <f>IF(J16="maximum",'Data Transformation'!U9,'Data Transformation'!U8)</f>
        <v>1</v>
      </c>
      <c r="L17" s="68" t="str">
        <f t="shared" si="0"/>
        <v xml:space="preserve"> </v>
      </c>
      <c r="M17" s="69" t="str">
        <f>IF(L17=" "," ",(IF($L17&gt;0,INDEX('Bin Analysis'!$C$3:$S$10110,MATCH($L17,'Bin Analysis'!$L$3:$L$10110,0),MATCH(M$5,'Bin Analysis'!$C$2:$S$2,0))," ")))</f>
        <v xml:space="preserve"> </v>
      </c>
      <c r="N17" s="70" t="str">
        <f>IF($L17=" "," ",(IF($M17=FALSE," ",(IF($M17&gt;0,INDEX('Bin Analysis'!$C$3:$S$10110,MATCH($L17,'Bin Analysis'!$L$3:$L$10110,0),MATCH(N$5,'Bin Analysis'!$C$2:$S$2,0))," ")))))</f>
        <v xml:space="preserve"> </v>
      </c>
      <c r="O17" s="70" t="str">
        <f>IF($L17=" "," ",(IF($M17=FALSE," ",(IF($M17&gt;0,INDEX('Bin Analysis'!$C$3:$S$10110,MATCH($L17,'Bin Analysis'!$L$3:$L$10110,0),MATCH(O$5,'Bin Analysis'!$C$2:$S$2,0))," ")))))</f>
        <v xml:space="preserve"> </v>
      </c>
      <c r="P17" s="70" t="str">
        <f>IF($L17=" "," ",(IF($M17=FALSE," ",(IF($M17&gt;0,INDEX('Bin Analysis'!$C$3:$S$10110,MATCH($L17,'Bin Analysis'!$L$3:$L$10110,0),MATCH(P$5,'Bin Analysis'!$C$2:$S$2,0))," ")))))</f>
        <v xml:space="preserve"> </v>
      </c>
      <c r="Q17" s="70" t="str">
        <f>IF($L17=" "," ",(IF($M17=FALSE," ",(IF($M17&gt;0,INDEX('Bin Analysis'!$C$3:$S$10110,MATCH($L17,'Bin Analysis'!$L$3:$L$10110,0),MATCH(Q$5,'Bin Analysis'!$C$2:$S$2,0))," ")))))</f>
        <v xml:space="preserve"> </v>
      </c>
      <c r="R17" s="70" t="str">
        <f>IF($L17=" "," ",(IF($M17=FALSE," ",(IF($M17&gt;0,INDEX('Bin Analysis'!$C$3:$S$10110,MATCH($L17,'Bin Analysis'!$L$3:$L$10110,0),MATCH(R$5,'Bin Analysis'!$C$2:$S$2,0))," ")))))</f>
        <v xml:space="preserve"> </v>
      </c>
      <c r="S17" s="70" t="str">
        <f>IF($L17=" "," ",(IF($M17=FALSE," ",(IF($M17&gt;0,INDEX('Bin Analysis'!$C$3:$S$10110,MATCH($L17,'Bin Analysis'!$L$3:$L$10110,0),MATCH(S$5,'Bin Analysis'!$C$2:$S$2,0))," ")))))</f>
        <v xml:space="preserve"> </v>
      </c>
      <c r="T17" s="70" t="str">
        <f>Assignments!K16</f>
        <v/>
      </c>
      <c r="U17" s="70" t="str">
        <f>Assignments!L16</f>
        <v/>
      </c>
      <c r="V17" s="76" t="str">
        <f>Assignments!V16</f>
        <v/>
      </c>
    </row>
    <row r="18" spans="2:22" ht="16.5" thickBot="1" x14ac:dyDescent="0.3">
      <c r="B18" s="52"/>
      <c r="E18" s="7"/>
      <c r="G18" s="40" t="str">
        <f>IFERROR('Data Transformation'!M16," ")</f>
        <v xml:space="preserve"> </v>
      </c>
      <c r="L18" s="68" t="str">
        <f t="shared" si="0"/>
        <v xml:space="preserve"> </v>
      </c>
      <c r="M18" s="69" t="str">
        <f>IF(L18=" "," ",(IF($L18&gt;0,INDEX('Bin Analysis'!$C$3:$S$10110,MATCH($L18,'Bin Analysis'!$L$3:$L$10110,0),MATCH(M$5,'Bin Analysis'!$C$2:$S$2,0))," ")))</f>
        <v xml:space="preserve"> </v>
      </c>
      <c r="N18" s="70" t="str">
        <f>IF($L18=" "," ",(IF($M18=FALSE," ",(IF($M18&gt;0,INDEX('Bin Analysis'!$C$3:$S$10110,MATCH($L18,'Bin Analysis'!$L$3:$L$10110,0),MATCH(N$5,'Bin Analysis'!$C$2:$S$2,0))," ")))))</f>
        <v xml:space="preserve"> </v>
      </c>
      <c r="O18" s="70" t="str">
        <f>IF($L18=" "," ",(IF($M18=FALSE," ",(IF($M18&gt;0,INDEX('Bin Analysis'!$C$3:$S$10110,MATCH($L18,'Bin Analysis'!$L$3:$L$10110,0),MATCH(O$5,'Bin Analysis'!$C$2:$S$2,0))," ")))))</f>
        <v xml:space="preserve"> </v>
      </c>
      <c r="P18" s="70" t="str">
        <f>IF($L18=" "," ",(IF($M18=FALSE," ",(IF($M18&gt;0,INDEX('Bin Analysis'!$C$3:$S$10110,MATCH($L18,'Bin Analysis'!$L$3:$L$10110,0),MATCH(P$5,'Bin Analysis'!$C$2:$S$2,0))," ")))))</f>
        <v xml:space="preserve"> </v>
      </c>
      <c r="Q18" s="70" t="str">
        <f>IF($L18=" "," ",(IF($M18=FALSE," ",(IF($M18&gt;0,INDEX('Bin Analysis'!$C$3:$S$10110,MATCH($L18,'Bin Analysis'!$L$3:$L$10110,0),MATCH(Q$5,'Bin Analysis'!$C$2:$S$2,0))," ")))))</f>
        <v xml:space="preserve"> </v>
      </c>
      <c r="R18" s="70" t="str">
        <f>IF($L18=" "," ",(IF($M18=FALSE," ",(IF($M18&gt;0,INDEX('Bin Analysis'!$C$3:$S$10110,MATCH($L18,'Bin Analysis'!$L$3:$L$10110,0),MATCH(R$5,'Bin Analysis'!$C$2:$S$2,0))," ")))))</f>
        <v xml:space="preserve"> </v>
      </c>
      <c r="S18" s="70" t="str">
        <f>IF($L18=" "," ",(IF($M18=FALSE," ",(IF($M18&gt;0,INDEX('Bin Analysis'!$C$3:$S$10110,MATCH($L18,'Bin Analysis'!$L$3:$L$10110,0),MATCH(S$5,'Bin Analysis'!$C$2:$S$2,0))," ")))))</f>
        <v xml:space="preserve"> </v>
      </c>
      <c r="T18" s="70" t="str">
        <f>Assignments!K17</f>
        <v/>
      </c>
      <c r="U18" s="70" t="str">
        <f>Assignments!L17</f>
        <v/>
      </c>
      <c r="V18" s="76" t="str">
        <f>Assignments!V17</f>
        <v/>
      </c>
    </row>
    <row r="19" spans="2:22" ht="16.5" thickBot="1" x14ac:dyDescent="0.3">
      <c r="B19" s="52"/>
      <c r="E19" s="7"/>
      <c r="G19" s="40" t="str">
        <f>IFERROR('Data Transformation'!M17," ")</f>
        <v xml:space="preserve"> </v>
      </c>
      <c r="I19" s="38" t="s">
        <v>84</v>
      </c>
      <c r="J19" s="1"/>
      <c r="L19" s="68" t="str">
        <f t="shared" si="0"/>
        <v xml:space="preserve"> </v>
      </c>
      <c r="M19" s="69" t="str">
        <f>IF(L19=" "," ",(IF($L19&gt;0,INDEX('Bin Analysis'!$C$3:$S$10110,MATCH($L19,'Bin Analysis'!$L$3:$L$10110,0),MATCH(M$5,'Bin Analysis'!$C$2:$S$2,0))," ")))</f>
        <v xml:space="preserve"> </v>
      </c>
      <c r="N19" s="70" t="str">
        <f>IF($L19=" "," ",(IF($M19=FALSE," ",(IF($M19&gt;0,INDEX('Bin Analysis'!$C$3:$S$10110,MATCH($L19,'Bin Analysis'!$L$3:$L$10110,0),MATCH(N$5,'Bin Analysis'!$C$2:$S$2,0))," ")))))</f>
        <v xml:space="preserve"> </v>
      </c>
      <c r="O19" s="70" t="str">
        <f>IF($L19=" "," ",(IF($M19=FALSE," ",(IF($M19&gt;0,INDEX('Bin Analysis'!$C$3:$S$10110,MATCH($L19,'Bin Analysis'!$L$3:$L$10110,0),MATCH(O$5,'Bin Analysis'!$C$2:$S$2,0))," ")))))</f>
        <v xml:space="preserve"> </v>
      </c>
      <c r="P19" s="70" t="str">
        <f>IF($L19=" "," ",(IF($M19=FALSE," ",(IF($M19&gt;0,INDEX('Bin Analysis'!$C$3:$S$10110,MATCH($L19,'Bin Analysis'!$L$3:$L$10110,0),MATCH(P$5,'Bin Analysis'!$C$2:$S$2,0))," ")))))</f>
        <v xml:space="preserve"> </v>
      </c>
      <c r="Q19" s="70" t="str">
        <f>IF($L19=" "," ",(IF($M19=FALSE," ",(IF($M19&gt;0,INDEX('Bin Analysis'!$C$3:$S$10110,MATCH($L19,'Bin Analysis'!$L$3:$L$10110,0),MATCH(Q$5,'Bin Analysis'!$C$2:$S$2,0))," ")))))</f>
        <v xml:space="preserve"> </v>
      </c>
      <c r="R19" s="70" t="str">
        <f>IF($L19=" "," ",(IF($M19=FALSE," ",(IF($M19&gt;0,INDEX('Bin Analysis'!$C$3:$S$10110,MATCH($L19,'Bin Analysis'!$L$3:$L$10110,0),MATCH(R$5,'Bin Analysis'!$C$2:$S$2,0))," ")))))</f>
        <v xml:space="preserve"> </v>
      </c>
      <c r="S19" s="70" t="str">
        <f>IF($L19=" "," ",(IF($M19=FALSE," ",(IF($M19&gt;0,INDEX('Bin Analysis'!$C$3:$S$10110,MATCH($L19,'Bin Analysis'!$L$3:$L$10110,0),MATCH(S$5,'Bin Analysis'!$C$2:$S$2,0))," ")))))</f>
        <v xml:space="preserve"> </v>
      </c>
      <c r="T19" s="70" t="str">
        <f>Assignments!K18</f>
        <v/>
      </c>
      <c r="U19" s="70" t="str">
        <f>Assignments!L18</f>
        <v/>
      </c>
      <c r="V19" s="76" t="str">
        <f>Assignments!V18</f>
        <v/>
      </c>
    </row>
    <row r="20" spans="2:22" x14ac:dyDescent="0.25">
      <c r="B20" s="52"/>
      <c r="E20" s="7"/>
      <c r="G20" s="40"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68" t="str">
        <f t="shared" si="0"/>
        <v xml:space="preserve"> </v>
      </c>
      <c r="M20" s="69" t="str">
        <f>IF(L20=" "," ",(IF($L20&gt;0,INDEX('Bin Analysis'!$C$3:$S$10110,MATCH($L20,'Bin Analysis'!$L$3:$L$10110,0),MATCH(M$5,'Bin Analysis'!$C$2:$S$2,0))," ")))</f>
        <v xml:space="preserve"> </v>
      </c>
      <c r="N20" s="70" t="str">
        <f>IF($L20=" "," ",(IF($M20=FALSE," ",(IF($M20&gt;0,INDEX('Bin Analysis'!$C$3:$S$10110,MATCH($L20,'Bin Analysis'!$L$3:$L$10110,0),MATCH(N$5,'Bin Analysis'!$C$2:$S$2,0))," ")))))</f>
        <v xml:space="preserve"> </v>
      </c>
      <c r="O20" s="70" t="str">
        <f>IF($L20=" "," ",(IF($M20=FALSE," ",(IF($M20&gt;0,INDEX('Bin Analysis'!$C$3:$S$10110,MATCH($L20,'Bin Analysis'!$L$3:$L$10110,0),MATCH(O$5,'Bin Analysis'!$C$2:$S$2,0))," ")))))</f>
        <v xml:space="preserve"> </v>
      </c>
      <c r="P20" s="70" t="str">
        <f>IF($L20=" "," ",(IF($M20=FALSE," ",(IF($M20&gt;0,INDEX('Bin Analysis'!$C$3:$S$10110,MATCH($L20,'Bin Analysis'!$L$3:$L$10110,0),MATCH(P$5,'Bin Analysis'!$C$2:$S$2,0))," ")))))</f>
        <v xml:space="preserve"> </v>
      </c>
      <c r="Q20" s="70" t="str">
        <f>IF($L20=" "," ",(IF($M20=FALSE," ",(IF($M20&gt;0,INDEX('Bin Analysis'!$C$3:$S$10110,MATCH($L20,'Bin Analysis'!$L$3:$L$10110,0),MATCH(Q$5,'Bin Analysis'!$C$2:$S$2,0))," ")))))</f>
        <v xml:space="preserve"> </v>
      </c>
      <c r="R20" s="70" t="str">
        <f>IF($L20=" "," ",(IF($M20=FALSE," ",(IF($M20&gt;0,INDEX('Bin Analysis'!$C$3:$S$10110,MATCH($L20,'Bin Analysis'!$L$3:$L$10110,0),MATCH(R$5,'Bin Analysis'!$C$2:$S$2,0))," ")))))</f>
        <v xml:space="preserve"> </v>
      </c>
      <c r="S20" s="70" t="str">
        <f>IF($L20=" "," ",(IF($M20=FALSE," ",(IF($M20&gt;0,INDEX('Bin Analysis'!$C$3:$S$10110,MATCH($L20,'Bin Analysis'!$L$3:$L$10110,0),MATCH(S$5,'Bin Analysis'!$C$2:$S$2,0))," ")))))</f>
        <v xml:space="preserve"> </v>
      </c>
      <c r="T20" s="70" t="str">
        <f>Assignments!K19</f>
        <v/>
      </c>
      <c r="U20" s="70" t="str">
        <f>Assignments!L19</f>
        <v/>
      </c>
      <c r="V20" s="76" t="str">
        <f>Assignments!V19</f>
        <v/>
      </c>
    </row>
    <row r="21" spans="2:22" x14ac:dyDescent="0.25">
      <c r="B21" s="52"/>
      <c r="E21" s="7"/>
      <c r="G21" s="40" t="str">
        <f>IFERROR('Data Transformation'!M19," ")</f>
        <v xml:space="preserve"> </v>
      </c>
      <c r="L21" s="68" t="str">
        <f t="shared" si="0"/>
        <v xml:space="preserve"> </v>
      </c>
      <c r="M21" s="69" t="str">
        <f>IF(L21=" "," ",(IF($L21&gt;0,INDEX('Bin Analysis'!$C$3:$S$10110,MATCH($L21,'Bin Analysis'!$L$3:$L$10110,0),MATCH(M$5,'Bin Analysis'!$C$2:$S$2,0))," ")))</f>
        <v xml:space="preserve"> </v>
      </c>
      <c r="N21" s="70" t="str">
        <f>IF($L21=" "," ",(IF($M21=FALSE," ",(IF($M21&gt;0,INDEX('Bin Analysis'!$C$3:$S$10110,MATCH($L21,'Bin Analysis'!$L$3:$L$10110,0),MATCH(N$5,'Bin Analysis'!$C$2:$S$2,0))," ")))))</f>
        <v xml:space="preserve"> </v>
      </c>
      <c r="O21" s="70" t="str">
        <f>IF($L21=" "," ",(IF($M21=FALSE," ",(IF($M21&gt;0,INDEX('Bin Analysis'!$C$3:$S$10110,MATCH($L21,'Bin Analysis'!$L$3:$L$10110,0),MATCH(O$5,'Bin Analysis'!$C$2:$S$2,0))," ")))))</f>
        <v xml:space="preserve"> </v>
      </c>
      <c r="P21" s="70" t="str">
        <f>IF($L21=" "," ",(IF($M21=FALSE," ",(IF($M21&gt;0,INDEX('Bin Analysis'!$C$3:$S$10110,MATCH($L21,'Bin Analysis'!$L$3:$L$10110,0),MATCH(P$5,'Bin Analysis'!$C$2:$S$2,0))," ")))))</f>
        <v xml:space="preserve"> </v>
      </c>
      <c r="Q21" s="70" t="str">
        <f>IF($L21=" "," ",(IF($M21=FALSE," ",(IF($M21&gt;0,INDEX('Bin Analysis'!$C$3:$S$10110,MATCH($L21,'Bin Analysis'!$L$3:$L$10110,0),MATCH(Q$5,'Bin Analysis'!$C$2:$S$2,0))," ")))))</f>
        <v xml:space="preserve"> </v>
      </c>
      <c r="R21" s="70" t="str">
        <f>IF($L21=" "," ",(IF($M21=FALSE," ",(IF($M21&gt;0,INDEX('Bin Analysis'!$C$3:$S$10110,MATCH($L21,'Bin Analysis'!$L$3:$L$10110,0),MATCH(R$5,'Bin Analysis'!$C$2:$S$2,0))," ")))))</f>
        <v xml:space="preserve"> </v>
      </c>
      <c r="S21" s="70" t="str">
        <f>IF($L21=" "," ",(IF($M21=FALSE," ",(IF($M21&gt;0,INDEX('Bin Analysis'!$C$3:$S$10110,MATCH($L21,'Bin Analysis'!$L$3:$L$10110,0),MATCH(S$5,'Bin Analysis'!$C$2:$S$2,0))," ")))))</f>
        <v xml:space="preserve"> </v>
      </c>
      <c r="T21" s="70" t="str">
        <f>Assignments!K20</f>
        <v/>
      </c>
      <c r="U21" s="70" t="str">
        <f>Assignments!L20</f>
        <v/>
      </c>
      <c r="V21" s="76" t="str">
        <f>Assignments!V20</f>
        <v/>
      </c>
    </row>
    <row r="22" spans="2:22" ht="16.5" thickBot="1" x14ac:dyDescent="0.3">
      <c r="B22" s="52"/>
      <c r="E22" s="7"/>
      <c r="G22" s="40" t="str">
        <f>IFERROR('Data Transformation'!M20," ")</f>
        <v xml:space="preserve"> </v>
      </c>
      <c r="I22" s="39" t="s">
        <v>7</v>
      </c>
      <c r="J22" s="12" t="e">
        <f>'Data Transformation'!R23</f>
        <v>#DIV/0!</v>
      </c>
      <c r="L22" s="68" t="str">
        <f t="shared" si="0"/>
        <v xml:space="preserve"> </v>
      </c>
      <c r="M22" s="69" t="str">
        <f>IF(L22=" "," ",(IF($L22&gt;0,INDEX('Bin Analysis'!$C$3:$S$10110,MATCH($L22,'Bin Analysis'!$L$3:$L$10110,0),MATCH(M$5,'Bin Analysis'!$C$2:$S$2,0))," ")))</f>
        <v xml:space="preserve"> </v>
      </c>
      <c r="N22" s="70" t="str">
        <f>IF($L22=" "," ",(IF($M22=FALSE," ",(IF($M22&gt;0,INDEX('Bin Analysis'!$C$3:$S$10110,MATCH($L22,'Bin Analysis'!$L$3:$L$10110,0),MATCH(N$5,'Bin Analysis'!$C$2:$S$2,0))," ")))))</f>
        <v xml:space="preserve"> </v>
      </c>
      <c r="O22" s="70" t="str">
        <f>IF($L22=" "," ",(IF($M22=FALSE," ",(IF($M22&gt;0,INDEX('Bin Analysis'!$C$3:$S$10110,MATCH($L22,'Bin Analysis'!$L$3:$L$10110,0),MATCH(O$5,'Bin Analysis'!$C$2:$S$2,0))," ")))))</f>
        <v xml:space="preserve"> </v>
      </c>
      <c r="P22" s="70" t="str">
        <f>IF($L22=" "," ",(IF($M22=FALSE," ",(IF($M22&gt;0,INDEX('Bin Analysis'!$C$3:$S$10110,MATCH($L22,'Bin Analysis'!$L$3:$L$10110,0),MATCH(P$5,'Bin Analysis'!$C$2:$S$2,0))," ")))))</f>
        <v xml:space="preserve"> </v>
      </c>
      <c r="Q22" s="70" t="str">
        <f>IF($L22=" "," ",(IF($M22=FALSE," ",(IF($M22&gt;0,INDEX('Bin Analysis'!$C$3:$S$10110,MATCH($L22,'Bin Analysis'!$L$3:$L$10110,0),MATCH(Q$5,'Bin Analysis'!$C$2:$S$2,0))," ")))))</f>
        <v xml:space="preserve"> </v>
      </c>
      <c r="R22" s="70" t="str">
        <f>IF($L22=" "," ",(IF($M22=FALSE," ",(IF($M22&gt;0,INDEX('Bin Analysis'!$C$3:$S$10110,MATCH($L22,'Bin Analysis'!$L$3:$L$10110,0),MATCH(R$5,'Bin Analysis'!$C$2:$S$2,0))," ")))))</f>
        <v xml:space="preserve"> </v>
      </c>
      <c r="S22" s="70" t="str">
        <f>IF($L22=" "," ",(IF($M22=FALSE," ",(IF($M22&gt;0,INDEX('Bin Analysis'!$C$3:$S$10110,MATCH($L22,'Bin Analysis'!$L$3:$L$10110,0),MATCH(S$5,'Bin Analysis'!$C$2:$S$2,0))," ")))))</f>
        <v xml:space="preserve"> </v>
      </c>
      <c r="T22" s="70" t="str">
        <f>Assignments!K21</f>
        <v/>
      </c>
      <c r="U22" s="70" t="str">
        <f>Assignments!L21</f>
        <v/>
      </c>
      <c r="V22" s="76" t="str">
        <f>Assignments!V21</f>
        <v/>
      </c>
    </row>
    <row r="23" spans="2:22" ht="16.5" thickBot="1" x14ac:dyDescent="0.3">
      <c r="B23" s="52"/>
      <c r="E23" s="7"/>
      <c r="G23" s="40" t="str">
        <f>IFERROR('Data Transformation'!M21," ")</f>
        <v xml:space="preserve"> </v>
      </c>
      <c r="I23" s="28" t="s">
        <v>28</v>
      </c>
      <c r="J23" s="1"/>
      <c r="L23" s="68" t="str">
        <f t="shared" si="0"/>
        <v xml:space="preserve"> </v>
      </c>
      <c r="M23" s="69" t="str">
        <f>IF(L23=" "," ",(IF($L23&gt;0,INDEX('Bin Analysis'!$C$3:$S$10110,MATCH($L23,'Bin Analysis'!$L$3:$L$10110,0),MATCH(M$5,'Bin Analysis'!$C$2:$S$2,0))," ")))</f>
        <v xml:space="preserve"> </v>
      </c>
      <c r="N23" s="70" t="str">
        <f>IF($L23=" "," ",(IF($M23=FALSE," ",(IF($M23&gt;0,INDEX('Bin Analysis'!$C$3:$S$10110,MATCH($L23,'Bin Analysis'!$L$3:$L$10110,0),MATCH(N$5,'Bin Analysis'!$C$2:$S$2,0))," ")))))</f>
        <v xml:space="preserve"> </v>
      </c>
      <c r="O23" s="70" t="str">
        <f>IF($L23=" "," ",(IF($M23=FALSE," ",(IF($M23&gt;0,INDEX('Bin Analysis'!$C$3:$S$10110,MATCH($L23,'Bin Analysis'!$L$3:$L$10110,0),MATCH(O$5,'Bin Analysis'!$C$2:$S$2,0))," ")))))</f>
        <v xml:space="preserve"> </v>
      </c>
      <c r="P23" s="70" t="str">
        <f>IF($L23=" "," ",(IF($M23=FALSE," ",(IF($M23&gt;0,INDEX('Bin Analysis'!$C$3:$S$10110,MATCH($L23,'Bin Analysis'!$L$3:$L$10110,0),MATCH(P$5,'Bin Analysis'!$C$2:$S$2,0))," ")))))</f>
        <v xml:space="preserve"> </v>
      </c>
      <c r="Q23" s="70" t="str">
        <f>IF($L23=" "," ",(IF($M23=FALSE," ",(IF($M23&gt;0,INDEX('Bin Analysis'!$C$3:$S$10110,MATCH($L23,'Bin Analysis'!$L$3:$L$10110,0),MATCH(Q$5,'Bin Analysis'!$C$2:$S$2,0))," ")))))</f>
        <v xml:space="preserve"> </v>
      </c>
      <c r="R23" s="70" t="str">
        <f>IF($L23=" "," ",(IF($M23=FALSE," ",(IF($M23&gt;0,INDEX('Bin Analysis'!$C$3:$S$10110,MATCH($L23,'Bin Analysis'!$L$3:$L$10110,0),MATCH(R$5,'Bin Analysis'!$C$2:$S$2,0))," ")))))</f>
        <v xml:space="preserve"> </v>
      </c>
      <c r="S23" s="70" t="str">
        <f>IF($L23=" "," ",(IF($M23=FALSE," ",(IF($M23&gt;0,INDEX('Bin Analysis'!$C$3:$S$10110,MATCH($L23,'Bin Analysis'!$L$3:$L$10110,0),MATCH(S$5,'Bin Analysis'!$C$2:$S$2,0))," ")))))</f>
        <v xml:space="preserve"> </v>
      </c>
      <c r="T23" s="70" t="str">
        <f>Assignments!K22</f>
        <v/>
      </c>
      <c r="U23" s="70" t="str">
        <f>Assignments!L22</f>
        <v/>
      </c>
      <c r="V23" s="76" t="str">
        <f>Assignments!V22</f>
        <v/>
      </c>
    </row>
    <row r="24" spans="2:22" x14ac:dyDescent="0.25">
      <c r="B24" s="52"/>
      <c r="E24" s="7"/>
      <c r="G24" s="40" t="str">
        <f>IFERROR('Data Transformation'!M22," ")</f>
        <v xml:space="preserve"> </v>
      </c>
      <c r="I24" t="s">
        <v>29</v>
      </c>
      <c r="L24" s="68" t="str">
        <f t="shared" si="0"/>
        <v xml:space="preserve"> </v>
      </c>
      <c r="M24" s="69" t="str">
        <f>IF(L24=" "," ",(IF($L24&gt;0,INDEX('Bin Analysis'!$C$3:$S$10110,MATCH($L24,'Bin Analysis'!$L$3:$L$10110,0),MATCH(M$5,'Bin Analysis'!$C$2:$S$2,0))," ")))</f>
        <v xml:space="preserve"> </v>
      </c>
      <c r="N24" s="70" t="str">
        <f>IF($L24=" "," ",(IF($M24=FALSE," ",(IF($M24&gt;0,INDEX('Bin Analysis'!$C$3:$S$10110,MATCH($L24,'Bin Analysis'!$L$3:$L$10110,0),MATCH(N$5,'Bin Analysis'!$C$2:$S$2,0))," ")))))</f>
        <v xml:space="preserve"> </v>
      </c>
      <c r="O24" s="70" t="str">
        <f>IF($L24=" "," ",(IF($M24=FALSE," ",(IF($M24&gt;0,INDEX('Bin Analysis'!$C$3:$S$10110,MATCH($L24,'Bin Analysis'!$L$3:$L$10110,0),MATCH(O$5,'Bin Analysis'!$C$2:$S$2,0))," ")))))</f>
        <v xml:space="preserve"> </v>
      </c>
      <c r="P24" s="70" t="str">
        <f>IF($L24=" "," ",(IF($M24=FALSE," ",(IF($M24&gt;0,INDEX('Bin Analysis'!$C$3:$S$10110,MATCH($L24,'Bin Analysis'!$L$3:$L$10110,0),MATCH(P$5,'Bin Analysis'!$C$2:$S$2,0))," ")))))</f>
        <v xml:space="preserve"> </v>
      </c>
      <c r="Q24" s="70" t="str">
        <f>IF($L24=" "," ",(IF($M24=FALSE," ",(IF($M24&gt;0,INDEX('Bin Analysis'!$C$3:$S$10110,MATCH($L24,'Bin Analysis'!$L$3:$L$10110,0),MATCH(Q$5,'Bin Analysis'!$C$2:$S$2,0))," ")))))</f>
        <v xml:space="preserve"> </v>
      </c>
      <c r="R24" s="70" t="str">
        <f>IF($L24=" "," ",(IF($M24=FALSE," ",(IF($M24&gt;0,INDEX('Bin Analysis'!$C$3:$S$10110,MATCH($L24,'Bin Analysis'!$L$3:$L$10110,0),MATCH(R$5,'Bin Analysis'!$C$2:$S$2,0))," ")))))</f>
        <v xml:space="preserve"> </v>
      </c>
      <c r="S24" s="70" t="str">
        <f>IF($L24=" "," ",(IF($M24=FALSE," ",(IF($M24&gt;0,INDEX('Bin Analysis'!$C$3:$S$10110,MATCH($L24,'Bin Analysis'!$L$3:$L$10110,0),MATCH(S$5,'Bin Analysis'!$C$2:$S$2,0))," ")))))</f>
        <v xml:space="preserve"> </v>
      </c>
      <c r="T24" s="70" t="str">
        <f>Assignments!K23</f>
        <v/>
      </c>
      <c r="U24" s="70" t="str">
        <f>Assignments!L23</f>
        <v/>
      </c>
      <c r="V24" s="76" t="str">
        <f>Assignments!V23</f>
        <v/>
      </c>
    </row>
    <row r="25" spans="2:22" x14ac:dyDescent="0.25">
      <c r="B25" s="52"/>
      <c r="E25" s="7"/>
      <c r="G25" s="40" t="str">
        <f>IFERROR('Data Transformation'!M23," ")</f>
        <v xml:space="preserve"> </v>
      </c>
      <c r="I25" t="s">
        <v>118</v>
      </c>
      <c r="J25" t="e">
        <f>'Data Transformation'!R25</f>
        <v>#DIV/0!</v>
      </c>
      <c r="L25" s="68" t="str">
        <f t="shared" si="0"/>
        <v xml:space="preserve"> </v>
      </c>
      <c r="M25" s="69" t="str">
        <f>IF(L25=" "," ",(IF($L25&gt;0,INDEX('Bin Analysis'!$C$3:$S$10110,MATCH($L25,'Bin Analysis'!$L$3:$L$10110,0),MATCH(M$5,'Bin Analysis'!$C$2:$S$2,0))," ")))</f>
        <v xml:space="preserve"> </v>
      </c>
      <c r="N25" s="70" t="str">
        <f>IF($L25=" "," ",(IF($M25=FALSE," ",(IF($M25&gt;0,INDEX('Bin Analysis'!$C$3:$S$10110,MATCH($L25,'Bin Analysis'!$L$3:$L$10110,0),MATCH(N$5,'Bin Analysis'!$C$2:$S$2,0))," ")))))</f>
        <v xml:space="preserve"> </v>
      </c>
      <c r="O25" s="70" t="str">
        <f>IF($L25=" "," ",(IF($M25=FALSE," ",(IF($M25&gt;0,INDEX('Bin Analysis'!$C$3:$S$10110,MATCH($L25,'Bin Analysis'!$L$3:$L$10110,0),MATCH(O$5,'Bin Analysis'!$C$2:$S$2,0))," ")))))</f>
        <v xml:space="preserve"> </v>
      </c>
      <c r="P25" s="70" t="str">
        <f>IF($L25=" "," ",(IF($M25=FALSE," ",(IF($M25&gt;0,INDEX('Bin Analysis'!$C$3:$S$10110,MATCH($L25,'Bin Analysis'!$L$3:$L$10110,0),MATCH(P$5,'Bin Analysis'!$C$2:$S$2,0))," ")))))</f>
        <v xml:space="preserve"> </v>
      </c>
      <c r="Q25" s="70" t="str">
        <f>IF($L25=" "," ",(IF($M25=FALSE," ",(IF($M25&gt;0,INDEX('Bin Analysis'!$C$3:$S$10110,MATCH($L25,'Bin Analysis'!$L$3:$L$10110,0),MATCH(Q$5,'Bin Analysis'!$C$2:$S$2,0))," ")))))</f>
        <v xml:space="preserve"> </v>
      </c>
      <c r="R25" s="70" t="str">
        <f>IF($L25=" "," ",(IF($M25=FALSE," ",(IF($M25&gt;0,INDEX('Bin Analysis'!$C$3:$S$10110,MATCH($L25,'Bin Analysis'!$L$3:$L$10110,0),MATCH(R$5,'Bin Analysis'!$C$2:$S$2,0))," ")))))</f>
        <v xml:space="preserve"> </v>
      </c>
      <c r="S25" s="70" t="str">
        <f>IF($L25=" "," ",(IF($M25=FALSE," ",(IF($M25&gt;0,INDEX('Bin Analysis'!$C$3:$S$10110,MATCH($L25,'Bin Analysis'!$L$3:$L$10110,0),MATCH(S$5,'Bin Analysis'!$C$2:$S$2,0))," ")))))</f>
        <v xml:space="preserve"> </v>
      </c>
      <c r="T25" s="70" t="str">
        <f>Assignments!K24</f>
        <v/>
      </c>
      <c r="U25" s="70" t="str">
        <f>Assignments!L24</f>
        <v/>
      </c>
      <c r="V25" s="76" t="str">
        <f>Assignments!V24</f>
        <v/>
      </c>
    </row>
    <row r="26" spans="2:22" ht="16.5" thickBot="1" x14ac:dyDescent="0.3">
      <c r="B26" s="52"/>
      <c r="E26" s="7"/>
      <c r="G26" s="40" t="str">
        <f>IFERROR('Data Transformation'!M24," ")</f>
        <v xml:space="preserve"> </v>
      </c>
      <c r="L26" s="68" t="str">
        <f t="shared" si="0"/>
        <v xml:space="preserve"> </v>
      </c>
      <c r="M26" s="69" t="str">
        <f>IF(L26=" "," ",(IF($L26&gt;0,INDEX('Bin Analysis'!$C$3:$S$10110,MATCH($L26,'Bin Analysis'!$L$3:$L$10110,0),MATCH(M$5,'Bin Analysis'!$C$2:$S$2,0))," ")))</f>
        <v xml:space="preserve"> </v>
      </c>
      <c r="N26" s="70" t="str">
        <f>IF($L26=" "," ",(IF($M26=FALSE," ",(IF($M26&gt;0,INDEX('Bin Analysis'!$C$3:$S$10110,MATCH($L26,'Bin Analysis'!$L$3:$L$10110,0),MATCH(N$5,'Bin Analysis'!$C$2:$S$2,0))," ")))))</f>
        <v xml:space="preserve"> </v>
      </c>
      <c r="O26" s="70" t="str">
        <f>IF($L26=" "," ",(IF($M26=FALSE," ",(IF($M26&gt;0,INDEX('Bin Analysis'!$C$3:$S$10110,MATCH($L26,'Bin Analysis'!$L$3:$L$10110,0),MATCH(O$5,'Bin Analysis'!$C$2:$S$2,0))," ")))))</f>
        <v xml:space="preserve"> </v>
      </c>
      <c r="P26" s="70" t="str">
        <f>IF($L26=" "," ",(IF($M26=FALSE," ",(IF($M26&gt;0,INDEX('Bin Analysis'!$C$3:$S$10110,MATCH($L26,'Bin Analysis'!$L$3:$L$10110,0),MATCH(P$5,'Bin Analysis'!$C$2:$S$2,0))," ")))))</f>
        <v xml:space="preserve"> </v>
      </c>
      <c r="Q26" s="70" t="str">
        <f>IF($L26=" "," ",(IF($M26=FALSE," ",(IF($M26&gt;0,INDEX('Bin Analysis'!$C$3:$S$10110,MATCH($L26,'Bin Analysis'!$L$3:$L$10110,0),MATCH(Q$5,'Bin Analysis'!$C$2:$S$2,0))," ")))))</f>
        <v xml:space="preserve"> </v>
      </c>
      <c r="R26" s="70" t="str">
        <f>IF($L26=" "," ",(IF($M26=FALSE," ",(IF($M26&gt;0,INDEX('Bin Analysis'!$C$3:$S$10110,MATCH($L26,'Bin Analysis'!$L$3:$L$10110,0),MATCH(R$5,'Bin Analysis'!$C$2:$S$2,0))," ")))))</f>
        <v xml:space="preserve"> </v>
      </c>
      <c r="S26" s="70" t="str">
        <f>IF($L26=" "," ",(IF($M26=FALSE," ",(IF($M26&gt;0,INDEX('Bin Analysis'!$C$3:$S$10110,MATCH($L26,'Bin Analysis'!$L$3:$L$10110,0),MATCH(S$5,'Bin Analysis'!$C$2:$S$2,0))," ")))))</f>
        <v xml:space="preserve"> </v>
      </c>
      <c r="T26" s="70" t="str">
        <f>Assignments!K25</f>
        <v/>
      </c>
      <c r="U26" s="70" t="str">
        <f>Assignments!L25</f>
        <v/>
      </c>
      <c r="V26" s="76" t="str">
        <f>Assignments!V25</f>
        <v/>
      </c>
    </row>
    <row r="27" spans="2:22" ht="16.5" thickBot="1" x14ac:dyDescent="0.3">
      <c r="B27" s="52"/>
      <c r="E27" s="7"/>
      <c r="G27" s="40" t="str">
        <f>IFERROR('Data Transformation'!M25," ")</f>
        <v xml:space="preserve"> </v>
      </c>
      <c r="I27" s="38" t="s">
        <v>108</v>
      </c>
      <c r="J27" s="1"/>
      <c r="L27" s="68" t="str">
        <f t="shared" si="0"/>
        <v xml:space="preserve"> </v>
      </c>
      <c r="M27" s="69" t="str">
        <f>IF(L27=" "," ",(IF($L27&gt;0,INDEX('Bin Analysis'!$C$3:$S$10110,MATCH($L27,'Bin Analysis'!$L$3:$L$10110,0),MATCH(M$5,'Bin Analysis'!$C$2:$S$2,0))," ")))</f>
        <v xml:space="preserve"> </v>
      </c>
      <c r="N27" s="70" t="str">
        <f>IF($L27=" "," ",(IF($M27=FALSE," ",(IF($M27&gt;0,INDEX('Bin Analysis'!$C$3:$S$10110,MATCH($L27,'Bin Analysis'!$L$3:$L$10110,0),MATCH(N$5,'Bin Analysis'!$C$2:$S$2,0))," ")))))</f>
        <v xml:space="preserve"> </v>
      </c>
      <c r="O27" s="70" t="str">
        <f>IF($L27=" "," ",(IF($M27=FALSE," ",(IF($M27&gt;0,INDEX('Bin Analysis'!$C$3:$S$10110,MATCH($L27,'Bin Analysis'!$L$3:$L$10110,0),MATCH(O$5,'Bin Analysis'!$C$2:$S$2,0))," ")))))</f>
        <v xml:space="preserve"> </v>
      </c>
      <c r="P27" s="70" t="str">
        <f>IF($L27=" "," ",(IF($M27=FALSE," ",(IF($M27&gt;0,INDEX('Bin Analysis'!$C$3:$S$10110,MATCH($L27,'Bin Analysis'!$L$3:$L$10110,0),MATCH(P$5,'Bin Analysis'!$C$2:$S$2,0))," ")))))</f>
        <v xml:space="preserve"> </v>
      </c>
      <c r="Q27" s="70" t="str">
        <f>IF($L27=" "," ",(IF($M27=FALSE," ",(IF($M27&gt;0,INDEX('Bin Analysis'!$C$3:$S$10110,MATCH($L27,'Bin Analysis'!$L$3:$L$10110,0),MATCH(Q$5,'Bin Analysis'!$C$2:$S$2,0))," ")))))</f>
        <v xml:space="preserve"> </v>
      </c>
      <c r="R27" s="70" t="str">
        <f>IF($L27=" "," ",(IF($M27=FALSE," ",(IF($M27&gt;0,INDEX('Bin Analysis'!$C$3:$S$10110,MATCH($L27,'Bin Analysis'!$L$3:$L$10110,0),MATCH(R$5,'Bin Analysis'!$C$2:$S$2,0))," ")))))</f>
        <v xml:space="preserve"> </v>
      </c>
      <c r="S27" s="70" t="str">
        <f>IF($L27=" "," ",(IF($M27=FALSE," ",(IF($M27&gt;0,INDEX('Bin Analysis'!$C$3:$S$10110,MATCH($L27,'Bin Analysis'!$L$3:$L$10110,0),MATCH(S$5,'Bin Analysis'!$C$2:$S$2,0))," ")))))</f>
        <v xml:space="preserve"> </v>
      </c>
      <c r="T27" s="70" t="str">
        <f>Assignments!K26</f>
        <v/>
      </c>
      <c r="U27" s="70" t="str">
        <f>Assignments!L26</f>
        <v/>
      </c>
      <c r="V27" s="76" t="str">
        <f>Assignments!V26</f>
        <v/>
      </c>
    </row>
    <row r="28" spans="2:22" x14ac:dyDescent="0.25">
      <c r="B28" s="52"/>
      <c r="E28" s="7"/>
      <c r="G28" s="40" t="str">
        <f>IFERROR('Data Transformation'!M26," ")</f>
        <v xml:space="preserve"> </v>
      </c>
      <c r="I28" t="s">
        <v>117</v>
      </c>
      <c r="J28" t="e">
        <f>'Data Transformation'!W25</f>
        <v>#DIV/0!</v>
      </c>
      <c r="L28" s="68" t="str">
        <f t="shared" si="0"/>
        <v xml:space="preserve"> </v>
      </c>
      <c r="M28" s="69" t="str">
        <f>IF(L28=" "," ",(IF($L28&gt;0,INDEX('Bin Analysis'!$C$3:$S$10110,MATCH($L28,'Bin Analysis'!$L$3:$L$10110,0),MATCH(M$5,'Bin Analysis'!$C$2:$S$2,0))," ")))</f>
        <v xml:space="preserve"> </v>
      </c>
      <c r="N28" s="70" t="str">
        <f>IF($L28=" "," ",(IF($M28=FALSE," ",(IF($M28&gt;0,INDEX('Bin Analysis'!$C$3:$S$10110,MATCH($L28,'Bin Analysis'!$L$3:$L$10110,0),MATCH(N$5,'Bin Analysis'!$C$2:$S$2,0))," ")))))</f>
        <v xml:space="preserve"> </v>
      </c>
      <c r="O28" s="70" t="str">
        <f>IF($L28=" "," ",(IF($M28=FALSE," ",(IF($M28&gt;0,INDEX('Bin Analysis'!$C$3:$S$10110,MATCH($L28,'Bin Analysis'!$L$3:$L$10110,0),MATCH(O$5,'Bin Analysis'!$C$2:$S$2,0))," ")))))</f>
        <v xml:space="preserve"> </v>
      </c>
      <c r="P28" s="70" t="str">
        <f>IF($L28=" "," ",(IF($M28=FALSE," ",(IF($M28&gt;0,INDEX('Bin Analysis'!$C$3:$S$10110,MATCH($L28,'Bin Analysis'!$L$3:$L$10110,0),MATCH(P$5,'Bin Analysis'!$C$2:$S$2,0))," ")))))</f>
        <v xml:space="preserve"> </v>
      </c>
      <c r="Q28" s="70" t="str">
        <f>IF($L28=" "," ",(IF($M28=FALSE," ",(IF($M28&gt;0,INDEX('Bin Analysis'!$C$3:$S$10110,MATCH($L28,'Bin Analysis'!$L$3:$L$10110,0),MATCH(Q$5,'Bin Analysis'!$C$2:$S$2,0))," ")))))</f>
        <v xml:space="preserve"> </v>
      </c>
      <c r="R28" s="70" t="str">
        <f>IF($L28=" "," ",(IF($M28=FALSE," ",(IF($M28&gt;0,INDEX('Bin Analysis'!$C$3:$S$10110,MATCH($L28,'Bin Analysis'!$L$3:$L$10110,0),MATCH(R$5,'Bin Analysis'!$C$2:$S$2,0))," ")))))</f>
        <v xml:space="preserve"> </v>
      </c>
      <c r="S28" s="70" t="str">
        <f>IF($L28=" "," ",(IF($M28=FALSE," ",(IF($M28&gt;0,INDEX('Bin Analysis'!$C$3:$S$10110,MATCH($L28,'Bin Analysis'!$L$3:$L$10110,0),MATCH(S$5,'Bin Analysis'!$C$2:$S$2,0))," ")))))</f>
        <v xml:space="preserve"> </v>
      </c>
      <c r="T28" s="70" t="str">
        <f>Assignments!K27</f>
        <v/>
      </c>
      <c r="U28" s="70" t="str">
        <f>Assignments!L27</f>
        <v/>
      </c>
      <c r="V28" s="76" t="str">
        <f>Assignments!V27</f>
        <v/>
      </c>
    </row>
    <row r="29" spans="2:22" ht="16.5" thickBot="1" x14ac:dyDescent="0.3">
      <c r="B29" s="52"/>
      <c r="E29" s="7"/>
      <c r="G29" s="40" t="str">
        <f>IFERROR('Data Transformation'!M27," ")</f>
        <v xml:space="preserve"> </v>
      </c>
      <c r="L29" s="68" t="str">
        <f t="shared" si="0"/>
        <v xml:space="preserve"> </v>
      </c>
      <c r="M29" s="69" t="str">
        <f>IF(L29=" "," ",(IF($L29&gt;0,INDEX('Bin Analysis'!$C$3:$S$10110,MATCH($L29,'Bin Analysis'!$L$3:$L$10110,0),MATCH(M$5,'Bin Analysis'!$C$2:$S$2,0))," ")))</f>
        <v xml:space="preserve"> </v>
      </c>
      <c r="N29" s="70" t="str">
        <f>IF($L29=" "," ",(IF($M29=FALSE," ",(IF($M29&gt;0,INDEX('Bin Analysis'!$C$3:$S$10110,MATCH($L29,'Bin Analysis'!$L$3:$L$10110,0),MATCH(N$5,'Bin Analysis'!$C$2:$S$2,0))," ")))))</f>
        <v xml:space="preserve"> </v>
      </c>
      <c r="O29" s="70" t="str">
        <f>IF($L29=" "," ",(IF($M29=FALSE," ",(IF($M29&gt;0,INDEX('Bin Analysis'!$C$3:$S$10110,MATCH($L29,'Bin Analysis'!$L$3:$L$10110,0),MATCH(O$5,'Bin Analysis'!$C$2:$S$2,0))," ")))))</f>
        <v xml:space="preserve"> </v>
      </c>
      <c r="P29" s="70" t="str">
        <f>IF($L29=" "," ",(IF($M29=FALSE," ",(IF($M29&gt;0,INDEX('Bin Analysis'!$C$3:$S$10110,MATCH($L29,'Bin Analysis'!$L$3:$L$10110,0),MATCH(P$5,'Bin Analysis'!$C$2:$S$2,0))," ")))))</f>
        <v xml:space="preserve"> </v>
      </c>
      <c r="Q29" s="70" t="str">
        <f>IF($L29=" "," ",(IF($M29=FALSE," ",(IF($M29&gt;0,INDEX('Bin Analysis'!$C$3:$S$10110,MATCH($L29,'Bin Analysis'!$L$3:$L$10110,0),MATCH(Q$5,'Bin Analysis'!$C$2:$S$2,0))," ")))))</f>
        <v xml:space="preserve"> </v>
      </c>
      <c r="R29" s="70" t="str">
        <f>IF($L29=" "," ",(IF($M29=FALSE," ",(IF($M29&gt;0,INDEX('Bin Analysis'!$C$3:$S$10110,MATCH($L29,'Bin Analysis'!$L$3:$L$10110,0),MATCH(R$5,'Bin Analysis'!$C$2:$S$2,0))," ")))))</f>
        <v xml:space="preserve"> </v>
      </c>
      <c r="S29" s="70" t="str">
        <f>IF($L29=" "," ",(IF($M29=FALSE," ",(IF($M29&gt;0,INDEX('Bin Analysis'!$C$3:$S$10110,MATCH($L29,'Bin Analysis'!$L$3:$L$10110,0),MATCH(S$5,'Bin Analysis'!$C$2:$S$2,0))," ")))))</f>
        <v xml:space="preserve"> </v>
      </c>
      <c r="T29" s="70" t="str">
        <f>Assignments!K28</f>
        <v/>
      </c>
      <c r="U29" s="70" t="str">
        <f>Assignments!L28</f>
        <v/>
      </c>
      <c r="V29" s="76" t="str">
        <f>Assignments!V28</f>
        <v/>
      </c>
    </row>
    <row r="30" spans="2:22" ht="16.5" thickBot="1" x14ac:dyDescent="0.3">
      <c r="B30" s="52"/>
      <c r="E30" s="7"/>
      <c r="G30" s="40" t="str">
        <f>IFERROR('Data Transformation'!M28," ")</f>
        <v xml:space="preserve"> </v>
      </c>
      <c r="I30" s="38" t="s">
        <v>119</v>
      </c>
      <c r="J30" s="1"/>
      <c r="L30" s="68" t="str">
        <f t="shared" si="0"/>
        <v xml:space="preserve"> </v>
      </c>
      <c r="M30" s="69" t="str">
        <f>IF(L30=" "," ",(IF($L30&gt;0,INDEX('Bin Analysis'!$C$3:$S$10110,MATCH($L30,'Bin Analysis'!$L$3:$L$10110,0),MATCH(M$5,'Bin Analysis'!$C$2:$S$2,0))," ")))</f>
        <v xml:space="preserve"> </v>
      </c>
      <c r="N30" s="70" t="str">
        <f>IF($L30=" "," ",(IF($M30=FALSE," ",(IF($M30&gt;0,INDEX('Bin Analysis'!$C$3:$S$10110,MATCH($L30,'Bin Analysis'!$L$3:$L$10110,0),MATCH(N$5,'Bin Analysis'!$C$2:$S$2,0))," ")))))</f>
        <v xml:space="preserve"> </v>
      </c>
      <c r="O30" s="70" t="str">
        <f>IF($L30=" "," ",(IF($M30=FALSE," ",(IF($M30&gt;0,INDEX('Bin Analysis'!$C$3:$S$10110,MATCH($L30,'Bin Analysis'!$L$3:$L$10110,0),MATCH(O$5,'Bin Analysis'!$C$2:$S$2,0))," ")))))</f>
        <v xml:space="preserve"> </v>
      </c>
      <c r="P30" s="70" t="str">
        <f>IF($L30=" "," ",(IF($M30=FALSE," ",(IF($M30&gt;0,INDEX('Bin Analysis'!$C$3:$S$10110,MATCH($L30,'Bin Analysis'!$L$3:$L$10110,0),MATCH(P$5,'Bin Analysis'!$C$2:$S$2,0))," ")))))</f>
        <v xml:space="preserve"> </v>
      </c>
      <c r="Q30" s="70" t="str">
        <f>IF($L30=" "," ",(IF($M30=FALSE," ",(IF($M30&gt;0,INDEX('Bin Analysis'!$C$3:$S$10110,MATCH($L30,'Bin Analysis'!$L$3:$L$10110,0),MATCH(Q$5,'Bin Analysis'!$C$2:$S$2,0))," ")))))</f>
        <v xml:space="preserve"> </v>
      </c>
      <c r="R30" s="70" t="str">
        <f>IF($L30=" "," ",(IF($M30=FALSE," ",(IF($M30&gt;0,INDEX('Bin Analysis'!$C$3:$S$10110,MATCH($L30,'Bin Analysis'!$L$3:$L$10110,0),MATCH(R$5,'Bin Analysis'!$C$2:$S$2,0))," ")))))</f>
        <v xml:space="preserve"> </v>
      </c>
      <c r="S30" s="70" t="str">
        <f>IF($L30=" "," ",(IF($M30=FALSE," ",(IF($M30&gt;0,INDEX('Bin Analysis'!$C$3:$S$10110,MATCH($L30,'Bin Analysis'!$L$3:$L$10110,0),MATCH(S$5,'Bin Analysis'!$C$2:$S$2,0))," ")))))</f>
        <v xml:space="preserve"> </v>
      </c>
      <c r="T30" s="70" t="str">
        <f>Assignments!K29</f>
        <v/>
      </c>
      <c r="U30" s="70" t="str">
        <f>Assignments!L29</f>
        <v/>
      </c>
      <c r="V30" s="76" t="str">
        <f>Assignments!V29</f>
        <v/>
      </c>
    </row>
    <row r="31" spans="2:22" x14ac:dyDescent="0.25">
      <c r="B31" s="52"/>
      <c r="E31" s="7"/>
      <c r="G31" s="40" t="str">
        <f>IFERROR('Data Transformation'!M29," ")</f>
        <v xml:space="preserve"> </v>
      </c>
      <c r="I31" t="s">
        <v>120</v>
      </c>
      <c r="J31">
        <v>0.8</v>
      </c>
      <c r="L31" s="68" t="str">
        <f t="shared" si="0"/>
        <v xml:space="preserve"> </v>
      </c>
      <c r="M31" s="69" t="str">
        <f>IF(L31=" "," ",(IF($L31&gt;0,INDEX('Bin Analysis'!$C$3:$S$10110,MATCH($L31,'Bin Analysis'!$L$3:$L$10110,0),MATCH(M$5,'Bin Analysis'!$C$2:$S$2,0))," ")))</f>
        <v xml:space="preserve"> </v>
      </c>
      <c r="N31" s="70" t="str">
        <f>IF($L31=" "," ",(IF($M31=FALSE," ",(IF($M31&gt;0,INDEX('Bin Analysis'!$C$3:$S$10110,MATCH($L31,'Bin Analysis'!$L$3:$L$10110,0),MATCH(N$5,'Bin Analysis'!$C$2:$S$2,0))," ")))))</f>
        <v xml:space="preserve"> </v>
      </c>
      <c r="O31" s="70" t="str">
        <f>IF($L31=" "," ",(IF($M31=FALSE," ",(IF($M31&gt;0,INDEX('Bin Analysis'!$C$3:$S$10110,MATCH($L31,'Bin Analysis'!$L$3:$L$10110,0),MATCH(O$5,'Bin Analysis'!$C$2:$S$2,0))," ")))))</f>
        <v xml:space="preserve"> </v>
      </c>
      <c r="P31" s="70" t="str">
        <f>IF($L31=" "," ",(IF($M31=FALSE," ",(IF($M31&gt;0,INDEX('Bin Analysis'!$C$3:$S$10110,MATCH($L31,'Bin Analysis'!$L$3:$L$10110,0),MATCH(P$5,'Bin Analysis'!$C$2:$S$2,0))," ")))))</f>
        <v xml:space="preserve"> </v>
      </c>
      <c r="Q31" s="70" t="str">
        <f>IF($L31=" "," ",(IF($M31=FALSE," ",(IF($M31&gt;0,INDEX('Bin Analysis'!$C$3:$S$10110,MATCH($L31,'Bin Analysis'!$L$3:$L$10110,0),MATCH(Q$5,'Bin Analysis'!$C$2:$S$2,0))," ")))))</f>
        <v xml:space="preserve"> </v>
      </c>
      <c r="R31" s="70" t="str">
        <f>IF($L31=" "," ",(IF($M31=FALSE," ",(IF($M31&gt;0,INDEX('Bin Analysis'!$C$3:$S$10110,MATCH($L31,'Bin Analysis'!$L$3:$L$10110,0),MATCH(R$5,'Bin Analysis'!$C$2:$S$2,0))," ")))))</f>
        <v xml:space="preserve"> </v>
      </c>
      <c r="S31" s="70" t="str">
        <f>IF($L31=" "," ",(IF($M31=FALSE," ",(IF($M31&gt;0,INDEX('Bin Analysis'!$C$3:$S$10110,MATCH($L31,'Bin Analysis'!$L$3:$L$10110,0),MATCH(S$5,'Bin Analysis'!$C$2:$S$2,0))," ")))))</f>
        <v xml:space="preserve"> </v>
      </c>
      <c r="T31" s="70" t="str">
        <f>Assignments!K30</f>
        <v/>
      </c>
      <c r="U31" s="70" t="str">
        <f>Assignments!L30</f>
        <v/>
      </c>
      <c r="V31" s="76" t="str">
        <f>Assignments!V30</f>
        <v/>
      </c>
    </row>
    <row r="32" spans="2:22" ht="16.5" thickBot="1" x14ac:dyDescent="0.3">
      <c r="B32" s="52"/>
      <c r="E32" s="7"/>
      <c r="G32" s="40" t="str">
        <f>IFERROR('Data Transformation'!M30," ")</f>
        <v xml:space="preserve"> </v>
      </c>
      <c r="L32" s="68" t="str">
        <f t="shared" si="0"/>
        <v xml:space="preserve"> </v>
      </c>
      <c r="M32" s="69" t="str">
        <f>IF(L32=" "," ",(IF($L32&gt;0,INDEX('Bin Analysis'!$C$3:$S$10110,MATCH($L32,'Bin Analysis'!$L$3:$L$10110,0),MATCH(M$5,'Bin Analysis'!$C$2:$S$2,0))," ")))</f>
        <v xml:space="preserve"> </v>
      </c>
      <c r="N32" s="70" t="str">
        <f>IF($L32=" "," ",(IF($M32=FALSE," ",(IF($M32&gt;0,INDEX('Bin Analysis'!$C$3:$S$10110,MATCH($L32,'Bin Analysis'!$L$3:$L$10110,0),MATCH(N$5,'Bin Analysis'!$C$2:$S$2,0))," ")))))</f>
        <v xml:space="preserve"> </v>
      </c>
      <c r="O32" s="70" t="str">
        <f>IF($L32=" "," ",(IF($M32=FALSE," ",(IF($M32&gt;0,INDEX('Bin Analysis'!$C$3:$S$10110,MATCH($L32,'Bin Analysis'!$L$3:$L$10110,0),MATCH(O$5,'Bin Analysis'!$C$2:$S$2,0))," ")))))</f>
        <v xml:space="preserve"> </v>
      </c>
      <c r="P32" s="70" t="str">
        <f>IF($L32=" "," ",(IF($M32=FALSE," ",(IF($M32&gt;0,INDEX('Bin Analysis'!$C$3:$S$10110,MATCH($L32,'Bin Analysis'!$L$3:$L$10110,0),MATCH(P$5,'Bin Analysis'!$C$2:$S$2,0))," ")))))</f>
        <v xml:space="preserve"> </v>
      </c>
      <c r="Q32" s="70" t="str">
        <f>IF($L32=" "," ",(IF($M32=FALSE," ",(IF($M32&gt;0,INDEX('Bin Analysis'!$C$3:$S$10110,MATCH($L32,'Bin Analysis'!$L$3:$L$10110,0),MATCH(Q$5,'Bin Analysis'!$C$2:$S$2,0))," ")))))</f>
        <v xml:space="preserve"> </v>
      </c>
      <c r="R32" s="70" t="str">
        <f>IF($L32=" "," ",(IF($M32=FALSE," ",(IF($M32&gt;0,INDEX('Bin Analysis'!$C$3:$S$10110,MATCH($L32,'Bin Analysis'!$L$3:$L$10110,0),MATCH(R$5,'Bin Analysis'!$C$2:$S$2,0))," ")))))</f>
        <v xml:space="preserve"> </v>
      </c>
      <c r="S32" s="70" t="str">
        <f>IF($L32=" "," ",(IF($M32=FALSE," ",(IF($M32&gt;0,INDEX('Bin Analysis'!$C$3:$S$10110,MATCH($L32,'Bin Analysis'!$L$3:$L$10110,0),MATCH(S$5,'Bin Analysis'!$C$2:$S$2,0))," ")))))</f>
        <v xml:space="preserve"> </v>
      </c>
      <c r="T32" s="70" t="str">
        <f>Assignments!K31</f>
        <v/>
      </c>
      <c r="U32" s="70" t="str">
        <f>Assignments!L31</f>
        <v/>
      </c>
      <c r="V32" s="76" t="str">
        <f>Assignments!V31</f>
        <v/>
      </c>
    </row>
    <row r="33" spans="2:22" ht="16.5" thickBot="1" x14ac:dyDescent="0.3">
      <c r="B33" s="52"/>
      <c r="E33" s="7"/>
      <c r="G33" s="40" t="str">
        <f>IFERROR('Data Transformation'!M31," ")</f>
        <v xml:space="preserve"> </v>
      </c>
      <c r="I33" s="38" t="s">
        <v>142</v>
      </c>
      <c r="J33" s="1"/>
      <c r="L33" s="68" t="str">
        <f t="shared" si="0"/>
        <v xml:space="preserve"> </v>
      </c>
      <c r="M33" s="69" t="str">
        <f>IF(L33=" "," ",(IF($L33&gt;0,INDEX('Bin Analysis'!$C$3:$S$10110,MATCH($L33,'Bin Analysis'!$L$3:$L$10110,0),MATCH(M$5,'Bin Analysis'!$C$2:$S$2,0))," ")))</f>
        <v xml:space="preserve"> </v>
      </c>
      <c r="N33" s="70" t="str">
        <f>IF($L33=" "," ",(IF($M33=FALSE," ",(IF($M33&gt;0,INDEX('Bin Analysis'!$C$3:$S$10110,MATCH($L33,'Bin Analysis'!$L$3:$L$10110,0),MATCH(N$5,'Bin Analysis'!$C$2:$S$2,0))," ")))))</f>
        <v xml:space="preserve"> </v>
      </c>
      <c r="O33" s="70" t="str">
        <f>IF($L33=" "," ",(IF($M33=FALSE," ",(IF($M33&gt;0,INDEX('Bin Analysis'!$C$3:$S$10110,MATCH($L33,'Bin Analysis'!$L$3:$L$10110,0),MATCH(O$5,'Bin Analysis'!$C$2:$S$2,0))," ")))))</f>
        <v xml:space="preserve"> </v>
      </c>
      <c r="P33" s="70" t="str">
        <f>IF($L33=" "," ",(IF($M33=FALSE," ",(IF($M33&gt;0,INDEX('Bin Analysis'!$C$3:$S$10110,MATCH($L33,'Bin Analysis'!$L$3:$L$10110,0),MATCH(P$5,'Bin Analysis'!$C$2:$S$2,0))," ")))))</f>
        <v xml:space="preserve"> </v>
      </c>
      <c r="Q33" s="70" t="str">
        <f>IF($L33=" "," ",(IF($M33=FALSE," ",(IF($M33&gt;0,INDEX('Bin Analysis'!$C$3:$S$10110,MATCH($L33,'Bin Analysis'!$L$3:$L$10110,0),MATCH(Q$5,'Bin Analysis'!$C$2:$S$2,0))," ")))))</f>
        <v xml:space="preserve"> </v>
      </c>
      <c r="R33" s="70" t="str">
        <f>IF($L33=" "," ",(IF($M33=FALSE," ",(IF($M33&gt;0,INDEX('Bin Analysis'!$C$3:$S$10110,MATCH($L33,'Bin Analysis'!$L$3:$L$10110,0),MATCH(R$5,'Bin Analysis'!$C$2:$S$2,0))," ")))))</f>
        <v xml:space="preserve"> </v>
      </c>
      <c r="S33" s="70" t="str">
        <f>IF($L33=" "," ",(IF($M33=FALSE," ",(IF($M33&gt;0,INDEX('Bin Analysis'!$C$3:$S$10110,MATCH($L33,'Bin Analysis'!$L$3:$L$10110,0),MATCH(S$5,'Bin Analysis'!$C$2:$S$2,0))," ")))))</f>
        <v xml:space="preserve"> </v>
      </c>
      <c r="T33" s="70" t="str">
        <f>Assignments!K32</f>
        <v/>
      </c>
      <c r="U33" s="70" t="str">
        <f>Assignments!L32</f>
        <v/>
      </c>
      <c r="V33" s="76" t="str">
        <f>Assignments!V32</f>
        <v/>
      </c>
    </row>
    <row r="34" spans="2:22" x14ac:dyDescent="0.25">
      <c r="B34" s="52"/>
      <c r="E34" s="7"/>
      <c r="G34" s="40" t="str">
        <f>IFERROR('Data Transformation'!M32," ")</f>
        <v xml:space="preserve"> </v>
      </c>
      <c r="I34" t="s">
        <v>121</v>
      </c>
      <c r="J34">
        <v>0.7</v>
      </c>
      <c r="L34" s="68" t="str">
        <f t="shared" si="0"/>
        <v xml:space="preserve"> </v>
      </c>
      <c r="M34" s="69" t="str">
        <f>IF(L34=" "," ",(IF($L34&gt;0,INDEX('Bin Analysis'!$C$3:$S$10110,MATCH($L34,'Bin Analysis'!$L$3:$L$10110,0),MATCH(M$5,'Bin Analysis'!$C$2:$S$2,0))," ")))</f>
        <v xml:space="preserve"> </v>
      </c>
      <c r="N34" s="70" t="str">
        <f>IF($L34=" "," ",(IF($M34=FALSE," ",(IF($M34&gt;0,INDEX('Bin Analysis'!$C$3:$S$10110,MATCH($L34,'Bin Analysis'!$L$3:$L$10110,0),MATCH(N$5,'Bin Analysis'!$C$2:$S$2,0))," ")))))</f>
        <v xml:space="preserve"> </v>
      </c>
      <c r="O34" s="70" t="str">
        <f>IF($L34=" "," ",(IF($M34=FALSE," ",(IF($M34&gt;0,INDEX('Bin Analysis'!$C$3:$S$10110,MATCH($L34,'Bin Analysis'!$L$3:$L$10110,0),MATCH(O$5,'Bin Analysis'!$C$2:$S$2,0))," ")))))</f>
        <v xml:space="preserve"> </v>
      </c>
      <c r="P34" s="70" t="str">
        <f>IF($L34=" "," ",(IF($M34=FALSE," ",(IF($M34&gt;0,INDEX('Bin Analysis'!$C$3:$S$10110,MATCH($L34,'Bin Analysis'!$L$3:$L$10110,0),MATCH(P$5,'Bin Analysis'!$C$2:$S$2,0))," ")))))</f>
        <v xml:space="preserve"> </v>
      </c>
      <c r="Q34" s="70" t="str">
        <f>IF($L34=" "," ",(IF($M34=FALSE," ",(IF($M34&gt;0,INDEX('Bin Analysis'!$C$3:$S$10110,MATCH($L34,'Bin Analysis'!$L$3:$L$10110,0),MATCH(Q$5,'Bin Analysis'!$C$2:$S$2,0))," ")))))</f>
        <v xml:space="preserve"> </v>
      </c>
      <c r="R34" s="70" t="str">
        <f>IF($L34=" "," ",(IF($M34=FALSE," ",(IF($M34&gt;0,INDEX('Bin Analysis'!$C$3:$S$10110,MATCH($L34,'Bin Analysis'!$L$3:$L$10110,0),MATCH(R$5,'Bin Analysis'!$C$2:$S$2,0))," ")))))</f>
        <v xml:space="preserve"> </v>
      </c>
      <c r="S34" s="70" t="str">
        <f>IF($L34=" "," ",(IF($M34=FALSE," ",(IF($M34&gt;0,INDEX('Bin Analysis'!$C$3:$S$10110,MATCH($L34,'Bin Analysis'!$L$3:$L$10110,0),MATCH(S$5,'Bin Analysis'!$C$2:$S$2,0))," ")))))</f>
        <v xml:space="preserve"> </v>
      </c>
      <c r="T34" s="70" t="str">
        <f>Assignments!K33</f>
        <v/>
      </c>
      <c r="U34" s="70" t="str">
        <f>Assignments!L33</f>
        <v/>
      </c>
      <c r="V34" s="76" t="str">
        <f>Assignments!V33</f>
        <v/>
      </c>
    </row>
    <row r="35" spans="2:22" ht="16.5" thickBot="1" x14ac:dyDescent="0.3">
      <c r="B35" s="52"/>
      <c r="E35" s="7"/>
      <c r="G35" s="40" t="str">
        <f>IFERROR('Data Transformation'!M33," ")</f>
        <v xml:space="preserve"> </v>
      </c>
      <c r="L35" s="68" t="str">
        <f t="shared" si="0"/>
        <v xml:space="preserve"> </v>
      </c>
      <c r="M35" s="69" t="str">
        <f>IF(L35=" "," ",(IF($L35&gt;0,INDEX('Bin Analysis'!$C$3:$S$10110,MATCH($L35,'Bin Analysis'!$L$3:$L$10110,0),MATCH(M$5,'Bin Analysis'!$C$2:$S$2,0))," ")))</f>
        <v xml:space="preserve"> </v>
      </c>
      <c r="N35" s="70" t="str">
        <f>IF($L35=" "," ",(IF($M35=FALSE," ",(IF($M35&gt;0,INDEX('Bin Analysis'!$C$3:$S$10110,MATCH($L35,'Bin Analysis'!$L$3:$L$10110,0),MATCH(N$5,'Bin Analysis'!$C$2:$S$2,0))," ")))))</f>
        <v xml:space="preserve"> </v>
      </c>
      <c r="O35" s="70" t="str">
        <f>IF($L35=" "," ",(IF($M35=FALSE," ",(IF($M35&gt;0,INDEX('Bin Analysis'!$C$3:$S$10110,MATCH($L35,'Bin Analysis'!$L$3:$L$10110,0),MATCH(O$5,'Bin Analysis'!$C$2:$S$2,0))," ")))))</f>
        <v xml:space="preserve"> </v>
      </c>
      <c r="P35" s="70" t="str">
        <f>IF($L35=" "," ",(IF($M35=FALSE," ",(IF($M35&gt;0,INDEX('Bin Analysis'!$C$3:$S$10110,MATCH($L35,'Bin Analysis'!$L$3:$L$10110,0),MATCH(P$5,'Bin Analysis'!$C$2:$S$2,0))," ")))))</f>
        <v xml:space="preserve"> </v>
      </c>
      <c r="Q35" s="70" t="str">
        <f>IF($L35=" "," ",(IF($M35=FALSE," ",(IF($M35&gt;0,INDEX('Bin Analysis'!$C$3:$S$10110,MATCH($L35,'Bin Analysis'!$L$3:$L$10110,0),MATCH(Q$5,'Bin Analysis'!$C$2:$S$2,0))," ")))))</f>
        <v xml:space="preserve"> </v>
      </c>
      <c r="R35" s="70" t="str">
        <f>IF($L35=" "," ",(IF($M35=FALSE," ",(IF($M35&gt;0,INDEX('Bin Analysis'!$C$3:$S$10110,MATCH($L35,'Bin Analysis'!$L$3:$L$10110,0),MATCH(R$5,'Bin Analysis'!$C$2:$S$2,0))," ")))))</f>
        <v xml:space="preserve"> </v>
      </c>
      <c r="S35" s="70" t="str">
        <f>IF($L35=" "," ",(IF($M35=FALSE," ",(IF($M35&gt;0,INDEX('Bin Analysis'!$C$3:$S$10110,MATCH($L35,'Bin Analysis'!$L$3:$L$10110,0),MATCH(S$5,'Bin Analysis'!$C$2:$S$2,0))," ")))))</f>
        <v xml:space="preserve"> </v>
      </c>
      <c r="T35" s="70" t="str">
        <f>Assignments!K34</f>
        <v/>
      </c>
      <c r="U35" s="70" t="str">
        <f>Assignments!L34</f>
        <v/>
      </c>
      <c r="V35" s="76" t="str">
        <f>Assignments!V34</f>
        <v/>
      </c>
    </row>
    <row r="36" spans="2:22" ht="16.5" thickBot="1" x14ac:dyDescent="0.3">
      <c r="B36" s="52"/>
      <c r="E36" s="7"/>
      <c r="G36" s="40" t="str">
        <f>IFERROR('Data Transformation'!M34," ")</f>
        <v xml:space="preserve"> </v>
      </c>
      <c r="I36" s="38" t="s">
        <v>122</v>
      </c>
      <c r="J36" s="1"/>
      <c r="L36" s="68" t="str">
        <f t="shared" si="0"/>
        <v xml:space="preserve"> </v>
      </c>
      <c r="M36" s="69" t="str">
        <f>IF(L36=" "," ",(IF($L36&gt;0,INDEX('Bin Analysis'!$C$3:$S$10110,MATCH($L36,'Bin Analysis'!$L$3:$L$10110,0),MATCH(M$5,'Bin Analysis'!$C$2:$S$2,0))," ")))</f>
        <v xml:space="preserve"> </v>
      </c>
      <c r="N36" s="70" t="str">
        <f>IF($L36=" "," ",(IF($M36=FALSE," ",(IF($M36&gt;0,INDEX('Bin Analysis'!$C$3:$S$10110,MATCH($L36,'Bin Analysis'!$L$3:$L$10110,0),MATCH(N$5,'Bin Analysis'!$C$2:$S$2,0))," ")))))</f>
        <v xml:space="preserve"> </v>
      </c>
      <c r="O36" s="70" t="str">
        <f>IF($L36=" "," ",(IF($M36=FALSE," ",(IF($M36&gt;0,INDEX('Bin Analysis'!$C$3:$S$10110,MATCH($L36,'Bin Analysis'!$L$3:$L$10110,0),MATCH(O$5,'Bin Analysis'!$C$2:$S$2,0))," ")))))</f>
        <v xml:space="preserve"> </v>
      </c>
      <c r="P36" s="70" t="str">
        <f>IF($L36=" "," ",(IF($M36=FALSE," ",(IF($M36&gt;0,INDEX('Bin Analysis'!$C$3:$S$10110,MATCH($L36,'Bin Analysis'!$L$3:$L$10110,0),MATCH(P$5,'Bin Analysis'!$C$2:$S$2,0))," ")))))</f>
        <v xml:space="preserve"> </v>
      </c>
      <c r="Q36" s="70" t="str">
        <f>IF($L36=" "," ",(IF($M36=FALSE," ",(IF($M36&gt;0,INDEX('Bin Analysis'!$C$3:$S$10110,MATCH($L36,'Bin Analysis'!$L$3:$L$10110,0),MATCH(Q$5,'Bin Analysis'!$C$2:$S$2,0))," ")))))</f>
        <v xml:space="preserve"> </v>
      </c>
      <c r="R36" s="70" t="str">
        <f>IF($L36=" "," ",(IF($M36=FALSE," ",(IF($M36&gt;0,INDEX('Bin Analysis'!$C$3:$S$10110,MATCH($L36,'Bin Analysis'!$L$3:$L$10110,0),MATCH(R$5,'Bin Analysis'!$C$2:$S$2,0))," ")))))</f>
        <v xml:space="preserve"> </v>
      </c>
      <c r="S36" s="70" t="str">
        <f>IF($L36=" "," ",(IF($M36=FALSE," ",(IF($M36&gt;0,INDEX('Bin Analysis'!$C$3:$S$10110,MATCH($L36,'Bin Analysis'!$L$3:$L$10110,0),MATCH(S$5,'Bin Analysis'!$C$2:$S$2,0))," ")))))</f>
        <v xml:space="preserve"> </v>
      </c>
      <c r="T36" s="70" t="str">
        <f>Assignments!K35</f>
        <v/>
      </c>
      <c r="U36" s="70" t="str">
        <f>Assignments!L35</f>
        <v/>
      </c>
      <c r="V36" s="76" t="str">
        <f>Assignments!V35</f>
        <v/>
      </c>
    </row>
    <row r="37" spans="2:22" x14ac:dyDescent="0.25">
      <c r="B37" s="52"/>
      <c r="E37" s="7"/>
      <c r="G37" s="40" t="str">
        <f>IFERROR('Data Transformation'!M35," ")</f>
        <v xml:space="preserve"> </v>
      </c>
      <c r="I37" t="s">
        <v>123</v>
      </c>
      <c r="J37">
        <v>0.5</v>
      </c>
      <c r="L37" s="68" t="str">
        <f t="shared" si="0"/>
        <v xml:space="preserve"> </v>
      </c>
      <c r="M37" s="69" t="str">
        <f>IF(L37=" "," ",(IF($L37&gt;0,INDEX('Bin Analysis'!$C$3:$S$10110,MATCH($L37,'Bin Analysis'!$L$3:$L$10110,0),MATCH(M$5,'Bin Analysis'!$C$2:$S$2,0))," ")))</f>
        <v xml:space="preserve"> </v>
      </c>
      <c r="N37" s="70" t="str">
        <f>IF($L37=" "," ",(IF($M37=FALSE," ",(IF($M37&gt;0,INDEX('Bin Analysis'!$C$3:$S$10110,MATCH($L37,'Bin Analysis'!$L$3:$L$10110,0),MATCH(N$5,'Bin Analysis'!$C$2:$S$2,0))," ")))))</f>
        <v xml:space="preserve"> </v>
      </c>
      <c r="O37" s="70" t="str">
        <f>IF($L37=" "," ",(IF($M37=FALSE," ",(IF($M37&gt;0,INDEX('Bin Analysis'!$C$3:$S$10110,MATCH($L37,'Bin Analysis'!$L$3:$L$10110,0),MATCH(O$5,'Bin Analysis'!$C$2:$S$2,0))," ")))))</f>
        <v xml:space="preserve"> </v>
      </c>
      <c r="P37" s="70" t="str">
        <f>IF($L37=" "," ",(IF($M37=FALSE," ",(IF($M37&gt;0,INDEX('Bin Analysis'!$C$3:$S$10110,MATCH($L37,'Bin Analysis'!$L$3:$L$10110,0),MATCH(P$5,'Bin Analysis'!$C$2:$S$2,0))," ")))))</f>
        <v xml:space="preserve"> </v>
      </c>
      <c r="Q37" s="70" t="str">
        <f>IF($L37=" "," ",(IF($M37=FALSE," ",(IF($M37&gt;0,INDEX('Bin Analysis'!$C$3:$S$10110,MATCH($L37,'Bin Analysis'!$L$3:$L$10110,0),MATCH(Q$5,'Bin Analysis'!$C$2:$S$2,0))," ")))))</f>
        <v xml:space="preserve"> </v>
      </c>
      <c r="R37" s="70" t="str">
        <f>IF($L37=" "," ",(IF($M37=FALSE," ",(IF($M37&gt;0,INDEX('Bin Analysis'!$C$3:$S$10110,MATCH($L37,'Bin Analysis'!$L$3:$L$10110,0),MATCH(R$5,'Bin Analysis'!$C$2:$S$2,0))," ")))))</f>
        <v xml:space="preserve"> </v>
      </c>
      <c r="S37" s="70" t="str">
        <f>IF($L37=" "," ",(IF($M37=FALSE," ",(IF($M37&gt;0,INDEX('Bin Analysis'!$C$3:$S$10110,MATCH($L37,'Bin Analysis'!$L$3:$L$10110,0),MATCH(S$5,'Bin Analysis'!$C$2:$S$2,0))," ")))))</f>
        <v xml:space="preserve"> </v>
      </c>
      <c r="T37" s="70" t="str">
        <f>Assignments!K36</f>
        <v/>
      </c>
      <c r="U37" s="70" t="str">
        <f>Assignments!L36</f>
        <v/>
      </c>
      <c r="V37" s="76" t="str">
        <f>Assignments!V36</f>
        <v/>
      </c>
    </row>
    <row r="38" spans="2:22" ht="16.5" thickBot="1" x14ac:dyDescent="0.3">
      <c r="B38" s="52"/>
      <c r="E38" s="7"/>
      <c r="G38" s="40" t="str">
        <f>IFERROR('Data Transformation'!M36," ")</f>
        <v xml:space="preserve"> </v>
      </c>
      <c r="L38" s="68" t="str">
        <f t="shared" si="0"/>
        <v xml:space="preserve"> </v>
      </c>
      <c r="M38" s="69" t="str">
        <f>IF(L38=" "," ",(IF($L38&gt;0,INDEX('Bin Analysis'!$C$3:$S$10110,MATCH($L38,'Bin Analysis'!$L$3:$L$10110,0),MATCH(M$5,'Bin Analysis'!$C$2:$S$2,0))," ")))</f>
        <v xml:space="preserve"> </v>
      </c>
      <c r="N38" s="70" t="str">
        <f>IF($L38=" "," ",(IF($M38=FALSE," ",(IF($M38&gt;0,INDEX('Bin Analysis'!$C$3:$S$10110,MATCH($L38,'Bin Analysis'!$L$3:$L$10110,0),MATCH(N$5,'Bin Analysis'!$C$2:$S$2,0))," ")))))</f>
        <v xml:space="preserve"> </v>
      </c>
      <c r="O38" s="70" t="str">
        <f>IF($L38=" "," ",(IF($M38=FALSE," ",(IF($M38&gt;0,INDEX('Bin Analysis'!$C$3:$S$10110,MATCH($L38,'Bin Analysis'!$L$3:$L$10110,0),MATCH(O$5,'Bin Analysis'!$C$2:$S$2,0))," ")))))</f>
        <v xml:space="preserve"> </v>
      </c>
      <c r="P38" s="70" t="str">
        <f>IF($L38=" "," ",(IF($M38=FALSE," ",(IF($M38&gt;0,INDEX('Bin Analysis'!$C$3:$S$10110,MATCH($L38,'Bin Analysis'!$L$3:$L$10110,0),MATCH(P$5,'Bin Analysis'!$C$2:$S$2,0))," ")))))</f>
        <v xml:space="preserve"> </v>
      </c>
      <c r="Q38" s="70" t="str">
        <f>IF($L38=" "," ",(IF($M38=FALSE," ",(IF($M38&gt;0,INDEX('Bin Analysis'!$C$3:$S$10110,MATCH($L38,'Bin Analysis'!$L$3:$L$10110,0),MATCH(Q$5,'Bin Analysis'!$C$2:$S$2,0))," ")))))</f>
        <v xml:space="preserve"> </v>
      </c>
      <c r="R38" s="70" t="str">
        <f>IF($L38=" "," ",(IF($M38=FALSE," ",(IF($M38&gt;0,INDEX('Bin Analysis'!$C$3:$S$10110,MATCH($L38,'Bin Analysis'!$L$3:$L$10110,0),MATCH(R$5,'Bin Analysis'!$C$2:$S$2,0))," ")))))</f>
        <v xml:space="preserve"> </v>
      </c>
      <c r="S38" s="70" t="str">
        <f>IF($L38=" "," ",(IF($M38=FALSE," ",(IF($M38&gt;0,INDEX('Bin Analysis'!$C$3:$S$10110,MATCH($L38,'Bin Analysis'!$L$3:$L$10110,0),MATCH(S$5,'Bin Analysis'!$C$2:$S$2,0))," ")))))</f>
        <v xml:space="preserve"> </v>
      </c>
      <c r="T38" s="70" t="str">
        <f>Assignments!K37</f>
        <v/>
      </c>
      <c r="U38" s="70" t="str">
        <f>Assignments!L37</f>
        <v/>
      </c>
      <c r="V38" s="76" t="str">
        <f>Assignments!V37</f>
        <v/>
      </c>
    </row>
    <row r="39" spans="2:22" ht="16.5" thickBot="1" x14ac:dyDescent="0.3">
      <c r="B39" s="52"/>
      <c r="E39" s="7"/>
      <c r="G39" s="40" t="str">
        <f>IFERROR('Data Transformation'!M37," ")</f>
        <v xml:space="preserve"> </v>
      </c>
      <c r="I39" s="38" t="s">
        <v>124</v>
      </c>
      <c r="J39" s="1"/>
      <c r="L39" s="68" t="str">
        <f t="shared" si="0"/>
        <v xml:space="preserve"> </v>
      </c>
      <c r="M39" s="69" t="str">
        <f>IF(L39=" "," ",(IF($L39&gt;0,INDEX('Bin Analysis'!$C$3:$S$10110,MATCH($L39,'Bin Analysis'!$L$3:$L$10110,0),MATCH(M$5,'Bin Analysis'!$C$2:$S$2,0))," ")))</f>
        <v xml:space="preserve"> </v>
      </c>
      <c r="N39" s="70" t="str">
        <f>IF($L39=" "," ",(IF($M39=FALSE," ",(IF($M39&gt;0,INDEX('Bin Analysis'!$C$3:$S$10110,MATCH($L39,'Bin Analysis'!$L$3:$L$10110,0),MATCH(N$5,'Bin Analysis'!$C$2:$S$2,0))," ")))))</f>
        <v xml:space="preserve"> </v>
      </c>
      <c r="O39" s="70" t="str">
        <f>IF($L39=" "," ",(IF($M39=FALSE," ",(IF($M39&gt;0,INDEX('Bin Analysis'!$C$3:$S$10110,MATCH($L39,'Bin Analysis'!$L$3:$L$10110,0),MATCH(O$5,'Bin Analysis'!$C$2:$S$2,0))," ")))))</f>
        <v xml:space="preserve"> </v>
      </c>
      <c r="P39" s="70" t="str">
        <f>IF($L39=" "," ",(IF($M39=FALSE," ",(IF($M39&gt;0,INDEX('Bin Analysis'!$C$3:$S$10110,MATCH($L39,'Bin Analysis'!$L$3:$L$10110,0),MATCH(P$5,'Bin Analysis'!$C$2:$S$2,0))," ")))))</f>
        <v xml:space="preserve"> </v>
      </c>
      <c r="Q39" s="70" t="str">
        <f>IF($L39=" "," ",(IF($M39=FALSE," ",(IF($M39&gt;0,INDEX('Bin Analysis'!$C$3:$S$10110,MATCH($L39,'Bin Analysis'!$L$3:$L$10110,0),MATCH(Q$5,'Bin Analysis'!$C$2:$S$2,0))," ")))))</f>
        <v xml:space="preserve"> </v>
      </c>
      <c r="R39" s="70" t="str">
        <f>IF($L39=" "," ",(IF($M39=FALSE," ",(IF($M39&gt;0,INDEX('Bin Analysis'!$C$3:$S$10110,MATCH($L39,'Bin Analysis'!$L$3:$L$10110,0),MATCH(R$5,'Bin Analysis'!$C$2:$S$2,0))," ")))))</f>
        <v xml:space="preserve"> </v>
      </c>
      <c r="S39" s="70" t="str">
        <f>IF($L39=" "," ",(IF($M39=FALSE," ",(IF($M39&gt;0,INDEX('Bin Analysis'!$C$3:$S$10110,MATCH($L39,'Bin Analysis'!$L$3:$L$10110,0),MATCH(S$5,'Bin Analysis'!$C$2:$S$2,0))," ")))))</f>
        <v xml:space="preserve"> </v>
      </c>
      <c r="T39" s="70" t="str">
        <f>Assignments!K38</f>
        <v/>
      </c>
      <c r="U39" s="70" t="str">
        <f>Assignments!L38</f>
        <v/>
      </c>
      <c r="V39" s="76" t="str">
        <f>Assignments!V38</f>
        <v/>
      </c>
    </row>
    <row r="40" spans="2:22" x14ac:dyDescent="0.25">
      <c r="B40" s="52"/>
      <c r="E40" s="7"/>
      <c r="G40" s="40" t="str">
        <f>IFERROR('Data Transformation'!M38," ")</f>
        <v xml:space="preserve"> </v>
      </c>
      <c r="I40" t="s">
        <v>125</v>
      </c>
      <c r="J40">
        <v>0.64</v>
      </c>
      <c r="L40" s="68" t="str">
        <f t="shared" si="0"/>
        <v xml:space="preserve"> </v>
      </c>
      <c r="M40" s="69" t="str">
        <f>IF(L40=" "," ",(IF($L40&gt;0,INDEX('Bin Analysis'!$C$3:$S$10110,MATCH($L40,'Bin Analysis'!$L$3:$L$10110,0),MATCH(M$5,'Bin Analysis'!$C$2:$S$2,0))," ")))</f>
        <v xml:space="preserve"> </v>
      </c>
      <c r="N40" s="70" t="str">
        <f>IF($L40=" "," ",(IF($M40=FALSE," ",(IF($M40&gt;0,INDEX('Bin Analysis'!$C$3:$S$10110,MATCH($L40,'Bin Analysis'!$L$3:$L$10110,0),MATCH(N$5,'Bin Analysis'!$C$2:$S$2,0))," ")))))</f>
        <v xml:space="preserve"> </v>
      </c>
      <c r="O40" s="70" t="str">
        <f>IF($L40=" "," ",(IF($M40=FALSE," ",(IF($M40&gt;0,INDEX('Bin Analysis'!$C$3:$S$10110,MATCH($L40,'Bin Analysis'!$L$3:$L$10110,0),MATCH(O$5,'Bin Analysis'!$C$2:$S$2,0))," ")))))</f>
        <v xml:space="preserve"> </v>
      </c>
      <c r="P40" s="70" t="str">
        <f>IF($L40=" "," ",(IF($M40=FALSE," ",(IF($M40&gt;0,INDEX('Bin Analysis'!$C$3:$S$10110,MATCH($L40,'Bin Analysis'!$L$3:$L$10110,0),MATCH(P$5,'Bin Analysis'!$C$2:$S$2,0))," ")))))</f>
        <v xml:space="preserve"> </v>
      </c>
      <c r="Q40" s="70" t="str">
        <f>IF($L40=" "," ",(IF($M40=FALSE," ",(IF($M40&gt;0,INDEX('Bin Analysis'!$C$3:$S$10110,MATCH($L40,'Bin Analysis'!$L$3:$L$10110,0),MATCH(Q$5,'Bin Analysis'!$C$2:$S$2,0))," ")))))</f>
        <v xml:space="preserve"> </v>
      </c>
      <c r="R40" s="70" t="str">
        <f>IF($L40=" "," ",(IF($M40=FALSE," ",(IF($M40&gt;0,INDEX('Bin Analysis'!$C$3:$S$10110,MATCH($L40,'Bin Analysis'!$L$3:$L$10110,0),MATCH(R$5,'Bin Analysis'!$C$2:$S$2,0))," ")))))</f>
        <v xml:space="preserve"> </v>
      </c>
      <c r="S40" s="70" t="str">
        <f>IF($L40=" "," ",(IF($M40=FALSE," ",(IF($M40&gt;0,INDEX('Bin Analysis'!$C$3:$S$10110,MATCH($L40,'Bin Analysis'!$L$3:$L$10110,0),MATCH(S$5,'Bin Analysis'!$C$2:$S$2,0))," ")))))</f>
        <v xml:space="preserve"> </v>
      </c>
      <c r="T40" s="70" t="str">
        <f>Assignments!K39</f>
        <v/>
      </c>
      <c r="U40" s="70" t="str">
        <f>Assignments!L39</f>
        <v/>
      </c>
      <c r="V40" s="76" t="str">
        <f>Assignments!V39</f>
        <v/>
      </c>
    </row>
    <row r="41" spans="2:22" x14ac:dyDescent="0.25">
      <c r="B41" s="52"/>
      <c r="E41" s="7"/>
      <c r="G41" s="40" t="str">
        <f>IFERROR('Data Transformation'!M39," ")</f>
        <v xml:space="preserve"> </v>
      </c>
      <c r="L41" s="68" t="str">
        <f t="shared" si="0"/>
        <v xml:space="preserve"> </v>
      </c>
      <c r="M41" s="69" t="str">
        <f>IF(L41=" "," ",(IF($L41&gt;0,INDEX('Bin Analysis'!$C$3:$S$10110,MATCH($L41,'Bin Analysis'!$L$3:$L$10110,0),MATCH(M$5,'Bin Analysis'!$C$2:$S$2,0))," ")))</f>
        <v xml:space="preserve"> </v>
      </c>
      <c r="N41" s="70" t="str">
        <f>IF($L41=" "," ",(IF($M41=FALSE," ",(IF($M41&gt;0,INDEX('Bin Analysis'!$C$3:$S$10110,MATCH($L41,'Bin Analysis'!$L$3:$L$10110,0),MATCH(N$5,'Bin Analysis'!$C$2:$S$2,0))," ")))))</f>
        <v xml:space="preserve"> </v>
      </c>
      <c r="O41" s="70" t="str">
        <f>IF($L41=" "," ",(IF($M41=FALSE," ",(IF($M41&gt;0,INDEX('Bin Analysis'!$C$3:$S$10110,MATCH($L41,'Bin Analysis'!$L$3:$L$10110,0),MATCH(O$5,'Bin Analysis'!$C$2:$S$2,0))," ")))))</f>
        <v xml:space="preserve"> </v>
      </c>
      <c r="P41" s="70" t="str">
        <f>IF($L41=" "," ",(IF($M41=FALSE," ",(IF($M41&gt;0,INDEX('Bin Analysis'!$C$3:$S$10110,MATCH($L41,'Bin Analysis'!$L$3:$L$10110,0),MATCH(P$5,'Bin Analysis'!$C$2:$S$2,0))," ")))))</f>
        <v xml:space="preserve"> </v>
      </c>
      <c r="Q41" s="70" t="str">
        <f>IF($L41=" "," ",(IF($M41=FALSE," ",(IF($M41&gt;0,INDEX('Bin Analysis'!$C$3:$S$10110,MATCH($L41,'Bin Analysis'!$L$3:$L$10110,0),MATCH(Q$5,'Bin Analysis'!$C$2:$S$2,0))," ")))))</f>
        <v xml:space="preserve"> </v>
      </c>
      <c r="R41" s="70" t="str">
        <f>IF($L41=" "," ",(IF($M41=FALSE," ",(IF($M41&gt;0,INDEX('Bin Analysis'!$C$3:$S$10110,MATCH($L41,'Bin Analysis'!$L$3:$L$10110,0),MATCH(R$5,'Bin Analysis'!$C$2:$S$2,0))," ")))))</f>
        <v xml:space="preserve"> </v>
      </c>
      <c r="S41" s="70" t="str">
        <f>IF($L41=" "," ",(IF($M41=FALSE," ",(IF($M41&gt;0,INDEX('Bin Analysis'!$C$3:$S$10110,MATCH($L41,'Bin Analysis'!$L$3:$L$10110,0),MATCH(S$5,'Bin Analysis'!$C$2:$S$2,0))," ")))))</f>
        <v xml:space="preserve"> </v>
      </c>
      <c r="T41" s="70" t="str">
        <f>Assignments!K40</f>
        <v/>
      </c>
      <c r="U41" s="70" t="str">
        <f>Assignments!L40</f>
        <v/>
      </c>
      <c r="V41" s="76" t="str">
        <f>Assignments!V40</f>
        <v/>
      </c>
    </row>
    <row r="42" spans="2:22" x14ac:dyDescent="0.25">
      <c r="B42" s="52"/>
      <c r="E42" s="7"/>
      <c r="G42" s="40" t="str">
        <f>IFERROR('Data Transformation'!M40," ")</f>
        <v xml:space="preserve"> </v>
      </c>
      <c r="L42" s="68" t="str">
        <f t="shared" si="0"/>
        <v xml:space="preserve"> </v>
      </c>
      <c r="M42" s="69" t="str">
        <f>IF(L42=" "," ",(IF($L42&gt;0,INDEX('Bin Analysis'!$C$3:$S$10110,MATCH($L42,'Bin Analysis'!$L$3:$L$10110,0),MATCH(M$5,'Bin Analysis'!$C$2:$S$2,0))," ")))</f>
        <v xml:space="preserve"> </v>
      </c>
      <c r="N42" s="70" t="str">
        <f>IF($L42=" "," ",(IF($M42=FALSE," ",(IF($M42&gt;0,INDEX('Bin Analysis'!$C$3:$S$10110,MATCH($L42,'Bin Analysis'!$L$3:$L$10110,0),MATCH(N$5,'Bin Analysis'!$C$2:$S$2,0))," ")))))</f>
        <v xml:space="preserve"> </v>
      </c>
      <c r="O42" s="70" t="str">
        <f>IF($L42=" "," ",(IF($M42=FALSE," ",(IF($M42&gt;0,INDEX('Bin Analysis'!$C$3:$S$10110,MATCH($L42,'Bin Analysis'!$L$3:$L$10110,0),MATCH(O$5,'Bin Analysis'!$C$2:$S$2,0))," ")))))</f>
        <v xml:space="preserve"> </v>
      </c>
      <c r="P42" s="70" t="str">
        <f>IF($L42=" "," ",(IF($M42=FALSE," ",(IF($M42&gt;0,INDEX('Bin Analysis'!$C$3:$S$10110,MATCH($L42,'Bin Analysis'!$L$3:$L$10110,0),MATCH(P$5,'Bin Analysis'!$C$2:$S$2,0))," ")))))</f>
        <v xml:space="preserve"> </v>
      </c>
      <c r="Q42" s="70" t="str">
        <f>IF($L42=" "," ",(IF($M42=FALSE," ",(IF($M42&gt;0,INDEX('Bin Analysis'!$C$3:$S$10110,MATCH($L42,'Bin Analysis'!$L$3:$L$10110,0),MATCH(Q$5,'Bin Analysis'!$C$2:$S$2,0))," ")))))</f>
        <v xml:space="preserve"> </v>
      </c>
      <c r="R42" s="70" t="str">
        <f>IF($L42=" "," ",(IF($M42=FALSE," ",(IF($M42&gt;0,INDEX('Bin Analysis'!$C$3:$S$10110,MATCH($L42,'Bin Analysis'!$L$3:$L$10110,0),MATCH(R$5,'Bin Analysis'!$C$2:$S$2,0))," ")))))</f>
        <v xml:space="preserve"> </v>
      </c>
      <c r="S42" s="70" t="str">
        <f>IF($L42=" "," ",(IF($M42=FALSE," ",(IF($M42&gt;0,INDEX('Bin Analysis'!$C$3:$S$10110,MATCH($L42,'Bin Analysis'!$L$3:$L$10110,0),MATCH(S$5,'Bin Analysis'!$C$2:$S$2,0))," ")))))</f>
        <v xml:space="preserve"> </v>
      </c>
      <c r="T42" s="70" t="str">
        <f>Assignments!K41</f>
        <v/>
      </c>
      <c r="U42" s="70" t="str">
        <f>Assignments!L41</f>
        <v/>
      </c>
      <c r="V42" s="76" t="str">
        <f>Assignments!V41</f>
        <v/>
      </c>
    </row>
    <row r="43" spans="2:22" x14ac:dyDescent="0.25">
      <c r="B43" s="52"/>
      <c r="E43" s="7"/>
      <c r="G43" s="40" t="str">
        <f>IFERROR('Data Transformation'!M41," ")</f>
        <v xml:space="preserve"> </v>
      </c>
      <c r="L43" s="68" t="str">
        <f t="shared" si="0"/>
        <v xml:space="preserve"> </v>
      </c>
      <c r="M43" s="69" t="str">
        <f>IF(L43=" "," ",(IF($L43&gt;0,INDEX('Bin Analysis'!$C$3:$S$10110,MATCH($L43,'Bin Analysis'!$L$3:$L$10110,0),MATCH(M$5,'Bin Analysis'!$C$2:$S$2,0))," ")))</f>
        <v xml:space="preserve"> </v>
      </c>
      <c r="N43" s="70" t="str">
        <f>IF($L43=" "," ",(IF($M43=FALSE," ",(IF($M43&gt;0,INDEX('Bin Analysis'!$C$3:$S$10110,MATCH($L43,'Bin Analysis'!$L$3:$L$10110,0),MATCH(N$5,'Bin Analysis'!$C$2:$S$2,0))," ")))))</f>
        <v xml:space="preserve"> </v>
      </c>
      <c r="O43" s="70" t="str">
        <f>IF($L43=" "," ",(IF($M43=FALSE," ",(IF($M43&gt;0,INDEX('Bin Analysis'!$C$3:$S$10110,MATCH($L43,'Bin Analysis'!$L$3:$L$10110,0),MATCH(O$5,'Bin Analysis'!$C$2:$S$2,0))," ")))))</f>
        <v xml:space="preserve"> </v>
      </c>
      <c r="P43" s="70" t="str">
        <f>IF($L43=" "," ",(IF($M43=FALSE," ",(IF($M43&gt;0,INDEX('Bin Analysis'!$C$3:$S$10110,MATCH($L43,'Bin Analysis'!$L$3:$L$10110,0),MATCH(P$5,'Bin Analysis'!$C$2:$S$2,0))," ")))))</f>
        <v xml:space="preserve"> </v>
      </c>
      <c r="Q43" s="70" t="str">
        <f>IF($L43=" "," ",(IF($M43=FALSE," ",(IF($M43&gt;0,INDEX('Bin Analysis'!$C$3:$S$10110,MATCH($L43,'Bin Analysis'!$L$3:$L$10110,0),MATCH(Q$5,'Bin Analysis'!$C$2:$S$2,0))," ")))))</f>
        <v xml:space="preserve"> </v>
      </c>
      <c r="R43" s="70" t="str">
        <f>IF($L43=" "," ",(IF($M43=FALSE," ",(IF($M43&gt;0,INDEX('Bin Analysis'!$C$3:$S$10110,MATCH($L43,'Bin Analysis'!$L$3:$L$10110,0),MATCH(R$5,'Bin Analysis'!$C$2:$S$2,0))," ")))))</f>
        <v xml:space="preserve"> </v>
      </c>
      <c r="S43" s="70" t="str">
        <f>IF($L43=" "," ",(IF($M43=FALSE," ",(IF($M43&gt;0,INDEX('Bin Analysis'!$C$3:$S$10110,MATCH($L43,'Bin Analysis'!$L$3:$L$10110,0),MATCH(S$5,'Bin Analysis'!$C$2:$S$2,0))," ")))))</f>
        <v xml:space="preserve"> </v>
      </c>
      <c r="T43" s="70" t="str">
        <f>Assignments!K42</f>
        <v/>
      </c>
      <c r="U43" s="70" t="str">
        <f>Assignments!L42</f>
        <v/>
      </c>
      <c r="V43" s="76" t="str">
        <f>Assignments!V42</f>
        <v/>
      </c>
    </row>
    <row r="44" spans="2:22" x14ac:dyDescent="0.25">
      <c r="B44" s="52"/>
      <c r="E44" s="7"/>
      <c r="G44" s="40" t="str">
        <f>IFERROR('Data Transformation'!M42," ")</f>
        <v xml:space="preserve"> </v>
      </c>
      <c r="L44" s="68" t="str">
        <f t="shared" si="0"/>
        <v xml:space="preserve"> </v>
      </c>
      <c r="M44" s="69" t="str">
        <f>IF(L44=" "," ",(IF($L44&gt;0,INDEX('Bin Analysis'!$C$3:$S$10110,MATCH($L44,'Bin Analysis'!$L$3:$L$10110,0),MATCH(M$5,'Bin Analysis'!$C$2:$S$2,0))," ")))</f>
        <v xml:space="preserve"> </v>
      </c>
      <c r="N44" s="70" t="str">
        <f>IF($L44=" "," ",(IF($M44=FALSE," ",(IF($M44&gt;0,INDEX('Bin Analysis'!$C$3:$S$10110,MATCH($L44,'Bin Analysis'!$L$3:$L$10110,0),MATCH(N$5,'Bin Analysis'!$C$2:$S$2,0))," ")))))</f>
        <v xml:space="preserve"> </v>
      </c>
      <c r="O44" s="70" t="str">
        <f>IF($L44=" "," ",(IF($M44=FALSE," ",(IF($M44&gt;0,INDEX('Bin Analysis'!$C$3:$S$10110,MATCH($L44,'Bin Analysis'!$L$3:$L$10110,0),MATCH(O$5,'Bin Analysis'!$C$2:$S$2,0))," ")))))</f>
        <v xml:space="preserve"> </v>
      </c>
      <c r="P44" s="70" t="str">
        <f>IF($L44=" "," ",(IF($M44=FALSE," ",(IF($M44&gt;0,INDEX('Bin Analysis'!$C$3:$S$10110,MATCH($L44,'Bin Analysis'!$L$3:$L$10110,0),MATCH(P$5,'Bin Analysis'!$C$2:$S$2,0))," ")))))</f>
        <v xml:space="preserve"> </v>
      </c>
      <c r="Q44" s="70" t="str">
        <f>IF($L44=" "," ",(IF($M44=FALSE," ",(IF($M44&gt;0,INDEX('Bin Analysis'!$C$3:$S$10110,MATCH($L44,'Bin Analysis'!$L$3:$L$10110,0),MATCH(Q$5,'Bin Analysis'!$C$2:$S$2,0))," ")))))</f>
        <v xml:space="preserve"> </v>
      </c>
      <c r="R44" s="70" t="str">
        <f>IF($L44=" "," ",(IF($M44=FALSE," ",(IF($M44&gt;0,INDEX('Bin Analysis'!$C$3:$S$10110,MATCH($L44,'Bin Analysis'!$L$3:$L$10110,0),MATCH(R$5,'Bin Analysis'!$C$2:$S$2,0))," ")))))</f>
        <v xml:space="preserve"> </v>
      </c>
      <c r="S44" s="70" t="str">
        <f>IF($L44=" "," ",(IF($M44=FALSE," ",(IF($M44&gt;0,INDEX('Bin Analysis'!$C$3:$S$10110,MATCH($L44,'Bin Analysis'!$L$3:$L$10110,0),MATCH(S$5,'Bin Analysis'!$C$2:$S$2,0))," ")))))</f>
        <v xml:space="preserve"> </v>
      </c>
      <c r="T44" s="70" t="str">
        <f>Assignments!K43</f>
        <v/>
      </c>
      <c r="U44" s="70" t="str">
        <f>Assignments!L43</f>
        <v/>
      </c>
      <c r="V44" s="76" t="str">
        <f>Assignments!V43</f>
        <v/>
      </c>
    </row>
    <row r="45" spans="2:22" x14ac:dyDescent="0.25">
      <c r="B45" s="52"/>
      <c r="E45" s="7"/>
      <c r="G45" s="40" t="str">
        <f>IFERROR('Data Transformation'!M43," ")</f>
        <v xml:space="preserve"> </v>
      </c>
      <c r="L45" s="68" t="str">
        <f t="shared" si="0"/>
        <v xml:space="preserve"> </v>
      </c>
      <c r="M45" s="69" t="str">
        <f>IF(L45=" "," ",(IF($L45&gt;0,INDEX('Bin Analysis'!$C$3:$S$10110,MATCH($L45,'Bin Analysis'!$L$3:$L$10110,0),MATCH(M$5,'Bin Analysis'!$C$2:$S$2,0))," ")))</f>
        <v xml:space="preserve"> </v>
      </c>
      <c r="N45" s="70" t="str">
        <f>IF($L45=" "," ",(IF($M45=FALSE," ",(IF($M45&gt;0,INDEX('Bin Analysis'!$C$3:$S$10110,MATCH($L45,'Bin Analysis'!$L$3:$L$10110,0),MATCH(N$5,'Bin Analysis'!$C$2:$S$2,0))," ")))))</f>
        <v xml:space="preserve"> </v>
      </c>
      <c r="O45" s="70" t="str">
        <f>IF($L45=" "," ",(IF($M45=FALSE," ",(IF($M45&gt;0,INDEX('Bin Analysis'!$C$3:$S$10110,MATCH($L45,'Bin Analysis'!$L$3:$L$10110,0),MATCH(O$5,'Bin Analysis'!$C$2:$S$2,0))," ")))))</f>
        <v xml:space="preserve"> </v>
      </c>
      <c r="P45" s="70" t="str">
        <f>IF($L45=" "," ",(IF($M45=FALSE," ",(IF($M45&gt;0,INDEX('Bin Analysis'!$C$3:$S$10110,MATCH($L45,'Bin Analysis'!$L$3:$L$10110,0),MATCH(P$5,'Bin Analysis'!$C$2:$S$2,0))," ")))))</f>
        <v xml:space="preserve"> </v>
      </c>
      <c r="Q45" s="70" t="str">
        <f>IF($L45=" "," ",(IF($M45=FALSE," ",(IF($M45&gt;0,INDEX('Bin Analysis'!$C$3:$S$10110,MATCH($L45,'Bin Analysis'!$L$3:$L$10110,0),MATCH(Q$5,'Bin Analysis'!$C$2:$S$2,0))," ")))))</f>
        <v xml:space="preserve"> </v>
      </c>
      <c r="R45" s="70" t="str">
        <f>IF($L45=" "," ",(IF($M45=FALSE," ",(IF($M45&gt;0,INDEX('Bin Analysis'!$C$3:$S$10110,MATCH($L45,'Bin Analysis'!$L$3:$L$10110,0),MATCH(R$5,'Bin Analysis'!$C$2:$S$2,0))," ")))))</f>
        <v xml:space="preserve"> </v>
      </c>
      <c r="S45" s="70" t="str">
        <f>IF($L45=" "," ",(IF($M45=FALSE," ",(IF($M45&gt;0,INDEX('Bin Analysis'!$C$3:$S$10110,MATCH($L45,'Bin Analysis'!$L$3:$L$10110,0),MATCH(S$5,'Bin Analysis'!$C$2:$S$2,0))," ")))))</f>
        <v xml:space="preserve"> </v>
      </c>
      <c r="T45" s="70" t="str">
        <f>Assignments!K44</f>
        <v/>
      </c>
      <c r="U45" s="70" t="str">
        <f>Assignments!L44</f>
        <v/>
      </c>
      <c r="V45" s="76" t="str">
        <f>Assignments!V44</f>
        <v/>
      </c>
    </row>
    <row r="46" spans="2:22" x14ac:dyDescent="0.25">
      <c r="B46" s="52"/>
      <c r="E46" s="7"/>
      <c r="G46" s="40" t="str">
        <f>IFERROR('Data Transformation'!M44," ")</f>
        <v xml:space="preserve"> </v>
      </c>
      <c r="L46" s="68" t="str">
        <f t="shared" si="0"/>
        <v xml:space="preserve"> </v>
      </c>
      <c r="M46" s="69" t="str">
        <f>IF(L46=" "," ",(IF($L46&gt;0,INDEX('Bin Analysis'!$C$3:$S$10110,MATCH($L46,'Bin Analysis'!$L$3:$L$10110,0),MATCH(M$5,'Bin Analysis'!$C$2:$S$2,0))," ")))</f>
        <v xml:space="preserve"> </v>
      </c>
      <c r="N46" s="70" t="str">
        <f>IF($L46=" "," ",(IF($M46=FALSE," ",(IF($M46&gt;0,INDEX('Bin Analysis'!$C$3:$S$10110,MATCH($L46,'Bin Analysis'!$L$3:$L$10110,0),MATCH(N$5,'Bin Analysis'!$C$2:$S$2,0))," ")))))</f>
        <v xml:space="preserve"> </v>
      </c>
      <c r="O46" s="70" t="str">
        <f>IF($L46=" "," ",(IF($M46=FALSE," ",(IF($M46&gt;0,INDEX('Bin Analysis'!$C$3:$S$10110,MATCH($L46,'Bin Analysis'!$L$3:$L$10110,0),MATCH(O$5,'Bin Analysis'!$C$2:$S$2,0))," ")))))</f>
        <v xml:space="preserve"> </v>
      </c>
      <c r="P46" s="70" t="str">
        <f>IF($L46=" "," ",(IF($M46=FALSE," ",(IF($M46&gt;0,INDEX('Bin Analysis'!$C$3:$S$10110,MATCH($L46,'Bin Analysis'!$L$3:$L$10110,0),MATCH(P$5,'Bin Analysis'!$C$2:$S$2,0))," ")))))</f>
        <v xml:space="preserve"> </v>
      </c>
      <c r="Q46" s="70" t="str">
        <f>IF($L46=" "," ",(IF($M46=FALSE," ",(IF($M46&gt;0,INDEX('Bin Analysis'!$C$3:$S$10110,MATCH($L46,'Bin Analysis'!$L$3:$L$10110,0),MATCH(Q$5,'Bin Analysis'!$C$2:$S$2,0))," ")))))</f>
        <v xml:space="preserve"> </v>
      </c>
      <c r="R46" s="70" t="str">
        <f>IF($L46=" "," ",(IF($M46=FALSE," ",(IF($M46&gt;0,INDEX('Bin Analysis'!$C$3:$S$10110,MATCH($L46,'Bin Analysis'!$L$3:$L$10110,0),MATCH(R$5,'Bin Analysis'!$C$2:$S$2,0))," ")))))</f>
        <v xml:space="preserve"> </v>
      </c>
      <c r="S46" s="70" t="str">
        <f>IF($L46=" "," ",(IF($M46=FALSE," ",(IF($M46&gt;0,INDEX('Bin Analysis'!$C$3:$S$10110,MATCH($L46,'Bin Analysis'!$L$3:$L$10110,0),MATCH(S$5,'Bin Analysis'!$C$2:$S$2,0))," ")))))</f>
        <v xml:space="preserve"> </v>
      </c>
      <c r="T46" s="70" t="str">
        <f>Assignments!K45</f>
        <v/>
      </c>
      <c r="U46" s="70" t="str">
        <f>Assignments!L45</f>
        <v/>
      </c>
      <c r="V46" s="76" t="str">
        <f>Assignments!V45</f>
        <v/>
      </c>
    </row>
    <row r="47" spans="2:22" x14ac:dyDescent="0.25">
      <c r="B47" s="52"/>
      <c r="E47" s="7"/>
      <c r="G47" s="40" t="str">
        <f>IFERROR('Data Transformation'!M45," ")</f>
        <v xml:space="preserve"> </v>
      </c>
      <c r="L47" s="68" t="str">
        <f t="shared" si="0"/>
        <v xml:space="preserve"> </v>
      </c>
      <c r="M47" s="69" t="str">
        <f>IF(L47=" "," ",(IF($L47&gt;0,INDEX('Bin Analysis'!$C$3:$S$10110,MATCH($L47,'Bin Analysis'!$L$3:$L$10110,0),MATCH(M$5,'Bin Analysis'!$C$2:$S$2,0))," ")))</f>
        <v xml:space="preserve"> </v>
      </c>
      <c r="N47" s="70" t="str">
        <f>IF($L47=" "," ",(IF($M47=FALSE," ",(IF($M47&gt;0,INDEX('Bin Analysis'!$C$3:$S$10110,MATCH($L47,'Bin Analysis'!$L$3:$L$10110,0),MATCH(N$5,'Bin Analysis'!$C$2:$S$2,0))," ")))))</f>
        <v xml:space="preserve"> </v>
      </c>
      <c r="O47" s="70" t="str">
        <f>IF($L47=" "," ",(IF($M47=FALSE," ",(IF($M47&gt;0,INDEX('Bin Analysis'!$C$3:$S$10110,MATCH($L47,'Bin Analysis'!$L$3:$L$10110,0),MATCH(O$5,'Bin Analysis'!$C$2:$S$2,0))," ")))))</f>
        <v xml:space="preserve"> </v>
      </c>
      <c r="P47" s="70" t="str">
        <f>IF($L47=" "," ",(IF($M47=FALSE," ",(IF($M47&gt;0,INDEX('Bin Analysis'!$C$3:$S$10110,MATCH($L47,'Bin Analysis'!$L$3:$L$10110,0),MATCH(P$5,'Bin Analysis'!$C$2:$S$2,0))," ")))))</f>
        <v xml:space="preserve"> </v>
      </c>
      <c r="Q47" s="70" t="str">
        <f>IF($L47=" "," ",(IF($M47=FALSE," ",(IF($M47&gt;0,INDEX('Bin Analysis'!$C$3:$S$10110,MATCH($L47,'Bin Analysis'!$L$3:$L$10110,0),MATCH(Q$5,'Bin Analysis'!$C$2:$S$2,0))," ")))))</f>
        <v xml:space="preserve"> </v>
      </c>
      <c r="R47" s="70" t="str">
        <f>IF($L47=" "," ",(IF($M47=FALSE," ",(IF($M47&gt;0,INDEX('Bin Analysis'!$C$3:$S$10110,MATCH($L47,'Bin Analysis'!$L$3:$L$10110,0),MATCH(R$5,'Bin Analysis'!$C$2:$S$2,0))," ")))))</f>
        <v xml:space="preserve"> </v>
      </c>
      <c r="S47" s="70" t="str">
        <f>IF($L47=" "," ",(IF($M47=FALSE," ",(IF($M47&gt;0,INDEX('Bin Analysis'!$C$3:$S$10110,MATCH($L47,'Bin Analysis'!$L$3:$L$10110,0),MATCH(S$5,'Bin Analysis'!$C$2:$S$2,0))," ")))))</f>
        <v xml:space="preserve"> </v>
      </c>
      <c r="T47" s="70" t="str">
        <f>Assignments!K46</f>
        <v/>
      </c>
      <c r="U47" s="70" t="str">
        <f>Assignments!L46</f>
        <v/>
      </c>
      <c r="V47" s="76" t="str">
        <f>Assignments!V46</f>
        <v/>
      </c>
    </row>
    <row r="48" spans="2:22" x14ac:dyDescent="0.25">
      <c r="B48" s="52"/>
      <c r="E48" s="7"/>
      <c r="G48" s="40" t="str">
        <f>IFERROR('Data Transformation'!M46," ")</f>
        <v xml:space="preserve"> </v>
      </c>
      <c r="L48" s="68" t="str">
        <f t="shared" si="0"/>
        <v xml:space="preserve"> </v>
      </c>
      <c r="M48" s="69" t="str">
        <f>IF(L48=" "," ",(IF($L48&gt;0,INDEX('Bin Analysis'!$C$3:$S$10110,MATCH($L48,'Bin Analysis'!$L$3:$L$10110,0),MATCH(M$5,'Bin Analysis'!$C$2:$S$2,0))," ")))</f>
        <v xml:space="preserve"> </v>
      </c>
      <c r="N48" s="70" t="str">
        <f>IF($L48=" "," ",(IF($M48=FALSE," ",(IF($M48&gt;0,INDEX('Bin Analysis'!$C$3:$S$10110,MATCH($L48,'Bin Analysis'!$L$3:$L$10110,0),MATCH(N$5,'Bin Analysis'!$C$2:$S$2,0))," ")))))</f>
        <v xml:space="preserve"> </v>
      </c>
      <c r="O48" s="70" t="str">
        <f>IF($L48=" "," ",(IF($M48=FALSE," ",(IF($M48&gt;0,INDEX('Bin Analysis'!$C$3:$S$10110,MATCH($L48,'Bin Analysis'!$L$3:$L$10110,0),MATCH(O$5,'Bin Analysis'!$C$2:$S$2,0))," ")))))</f>
        <v xml:space="preserve"> </v>
      </c>
      <c r="P48" s="70" t="str">
        <f>IF($L48=" "," ",(IF($M48=FALSE," ",(IF($M48&gt;0,INDEX('Bin Analysis'!$C$3:$S$10110,MATCH($L48,'Bin Analysis'!$L$3:$L$10110,0),MATCH(P$5,'Bin Analysis'!$C$2:$S$2,0))," ")))))</f>
        <v xml:space="preserve"> </v>
      </c>
      <c r="Q48" s="70" t="str">
        <f>IF($L48=" "," ",(IF($M48=FALSE," ",(IF($M48&gt;0,INDEX('Bin Analysis'!$C$3:$S$10110,MATCH($L48,'Bin Analysis'!$L$3:$L$10110,0),MATCH(Q$5,'Bin Analysis'!$C$2:$S$2,0))," ")))))</f>
        <v xml:space="preserve"> </v>
      </c>
      <c r="R48" s="70" t="str">
        <f>IF($L48=" "," ",(IF($M48=FALSE," ",(IF($M48&gt;0,INDEX('Bin Analysis'!$C$3:$S$10110,MATCH($L48,'Bin Analysis'!$L$3:$L$10110,0),MATCH(R$5,'Bin Analysis'!$C$2:$S$2,0))," ")))))</f>
        <v xml:space="preserve"> </v>
      </c>
      <c r="S48" s="70" t="str">
        <f>IF($L48=" "," ",(IF($M48=FALSE," ",(IF($M48&gt;0,INDEX('Bin Analysis'!$C$3:$S$10110,MATCH($L48,'Bin Analysis'!$L$3:$L$10110,0),MATCH(S$5,'Bin Analysis'!$C$2:$S$2,0))," ")))))</f>
        <v xml:space="preserve"> </v>
      </c>
      <c r="T48" s="70" t="str">
        <f>Assignments!K47</f>
        <v/>
      </c>
      <c r="U48" s="70" t="str">
        <f>Assignments!L47</f>
        <v/>
      </c>
      <c r="V48" s="76" t="str">
        <f>Assignments!V47</f>
        <v/>
      </c>
    </row>
    <row r="49" spans="2:22" x14ac:dyDescent="0.25">
      <c r="B49" s="52"/>
      <c r="E49" s="7"/>
      <c r="G49" s="40" t="str">
        <f>IFERROR('Data Transformation'!M47," ")</f>
        <v xml:space="preserve"> </v>
      </c>
      <c r="L49" s="68" t="str">
        <f t="shared" si="0"/>
        <v xml:space="preserve"> </v>
      </c>
      <c r="M49" s="69" t="str">
        <f>IF(L49=" "," ",(IF($L49&gt;0,INDEX('Bin Analysis'!$C$3:$S$10110,MATCH($L49,'Bin Analysis'!$L$3:$L$10110,0),MATCH(M$5,'Bin Analysis'!$C$2:$S$2,0))," ")))</f>
        <v xml:space="preserve"> </v>
      </c>
      <c r="N49" s="70" t="str">
        <f>IF($L49=" "," ",(IF($M49=FALSE," ",(IF($M49&gt;0,INDEX('Bin Analysis'!$C$3:$S$10110,MATCH($L49,'Bin Analysis'!$L$3:$L$10110,0),MATCH(N$5,'Bin Analysis'!$C$2:$S$2,0))," ")))))</f>
        <v xml:space="preserve"> </v>
      </c>
      <c r="O49" s="70" t="str">
        <f>IF($L49=" "," ",(IF($M49=FALSE," ",(IF($M49&gt;0,INDEX('Bin Analysis'!$C$3:$S$10110,MATCH($L49,'Bin Analysis'!$L$3:$L$10110,0),MATCH(O$5,'Bin Analysis'!$C$2:$S$2,0))," ")))))</f>
        <v xml:space="preserve"> </v>
      </c>
      <c r="P49" s="70" t="str">
        <f>IF($L49=" "," ",(IF($M49=FALSE," ",(IF($M49&gt;0,INDEX('Bin Analysis'!$C$3:$S$10110,MATCH($L49,'Bin Analysis'!$L$3:$L$10110,0),MATCH(P$5,'Bin Analysis'!$C$2:$S$2,0))," ")))))</f>
        <v xml:space="preserve"> </v>
      </c>
      <c r="Q49" s="70" t="str">
        <f>IF($L49=" "," ",(IF($M49=FALSE," ",(IF($M49&gt;0,INDEX('Bin Analysis'!$C$3:$S$10110,MATCH($L49,'Bin Analysis'!$L$3:$L$10110,0),MATCH(Q$5,'Bin Analysis'!$C$2:$S$2,0))," ")))))</f>
        <v xml:space="preserve"> </v>
      </c>
      <c r="R49" s="70" t="str">
        <f>IF($L49=" "," ",(IF($M49=FALSE," ",(IF($M49&gt;0,INDEX('Bin Analysis'!$C$3:$S$10110,MATCH($L49,'Bin Analysis'!$L$3:$L$10110,0),MATCH(R$5,'Bin Analysis'!$C$2:$S$2,0))," ")))))</f>
        <v xml:space="preserve"> </v>
      </c>
      <c r="S49" s="70" t="str">
        <f>IF($L49=" "," ",(IF($M49=FALSE," ",(IF($M49&gt;0,INDEX('Bin Analysis'!$C$3:$S$10110,MATCH($L49,'Bin Analysis'!$L$3:$L$10110,0),MATCH(S$5,'Bin Analysis'!$C$2:$S$2,0))," ")))))</f>
        <v xml:space="preserve"> </v>
      </c>
      <c r="T49" s="70" t="str">
        <f>Assignments!K48</f>
        <v/>
      </c>
      <c r="U49" s="70" t="str">
        <f>Assignments!L48</f>
        <v/>
      </c>
      <c r="V49" s="76" t="str">
        <f>Assignments!V48</f>
        <v/>
      </c>
    </row>
    <row r="50" spans="2:22" x14ac:dyDescent="0.25">
      <c r="B50" s="52"/>
      <c r="E50" s="7"/>
      <c r="G50" s="40" t="str">
        <f>IFERROR('Data Transformation'!M48," ")</f>
        <v xml:space="preserve"> </v>
      </c>
      <c r="L50" s="68" t="str">
        <f t="shared" si="0"/>
        <v xml:space="preserve"> </v>
      </c>
      <c r="M50" s="69" t="str">
        <f>IF(L50=" "," ",(IF($L50&gt;0,INDEX('Bin Analysis'!$C$3:$S$10110,MATCH($L50,'Bin Analysis'!$L$3:$L$10110,0),MATCH(M$5,'Bin Analysis'!$C$2:$S$2,0))," ")))</f>
        <v xml:space="preserve"> </v>
      </c>
      <c r="N50" s="70" t="str">
        <f>IF($L50=" "," ",(IF($M50=FALSE," ",(IF($M50&gt;0,INDEX('Bin Analysis'!$C$3:$S$10110,MATCH($L50,'Bin Analysis'!$L$3:$L$10110,0),MATCH(N$5,'Bin Analysis'!$C$2:$S$2,0))," ")))))</f>
        <v xml:space="preserve"> </v>
      </c>
      <c r="O50" s="70" t="str">
        <f>IF($L50=" "," ",(IF($M50=FALSE," ",(IF($M50&gt;0,INDEX('Bin Analysis'!$C$3:$S$10110,MATCH($L50,'Bin Analysis'!$L$3:$L$10110,0),MATCH(O$5,'Bin Analysis'!$C$2:$S$2,0))," ")))))</f>
        <v xml:space="preserve"> </v>
      </c>
      <c r="P50" s="70" t="str">
        <f>IF($L50=" "," ",(IF($M50=FALSE," ",(IF($M50&gt;0,INDEX('Bin Analysis'!$C$3:$S$10110,MATCH($L50,'Bin Analysis'!$L$3:$L$10110,0),MATCH(P$5,'Bin Analysis'!$C$2:$S$2,0))," ")))))</f>
        <v xml:space="preserve"> </v>
      </c>
      <c r="Q50" s="70" t="str">
        <f>IF($L50=" "," ",(IF($M50=FALSE," ",(IF($M50&gt;0,INDEX('Bin Analysis'!$C$3:$S$10110,MATCH($L50,'Bin Analysis'!$L$3:$L$10110,0),MATCH(Q$5,'Bin Analysis'!$C$2:$S$2,0))," ")))))</f>
        <v xml:space="preserve"> </v>
      </c>
      <c r="R50" s="70" t="str">
        <f>IF($L50=" "," ",(IF($M50=FALSE," ",(IF($M50&gt;0,INDEX('Bin Analysis'!$C$3:$S$10110,MATCH($L50,'Bin Analysis'!$L$3:$L$10110,0),MATCH(R$5,'Bin Analysis'!$C$2:$S$2,0))," ")))))</f>
        <v xml:space="preserve"> </v>
      </c>
      <c r="S50" s="70" t="str">
        <f>IF($L50=" "," ",(IF($M50=FALSE," ",(IF($M50&gt;0,INDEX('Bin Analysis'!$C$3:$S$10110,MATCH($L50,'Bin Analysis'!$L$3:$L$10110,0),MATCH(S$5,'Bin Analysis'!$C$2:$S$2,0))," ")))))</f>
        <v xml:space="preserve"> </v>
      </c>
      <c r="T50" s="70" t="str">
        <f>Assignments!K49</f>
        <v/>
      </c>
      <c r="U50" s="70" t="str">
        <f>Assignments!L49</f>
        <v/>
      </c>
      <c r="V50" s="76" t="str">
        <f>Assignments!V49</f>
        <v/>
      </c>
    </row>
    <row r="51" spans="2:22" x14ac:dyDescent="0.25">
      <c r="B51" s="52"/>
      <c r="E51" s="7"/>
      <c r="G51" s="40" t="str">
        <f>IFERROR('Data Transformation'!M49," ")</f>
        <v xml:space="preserve"> </v>
      </c>
      <c r="L51" s="68" t="str">
        <f t="shared" si="0"/>
        <v xml:space="preserve"> </v>
      </c>
      <c r="M51" s="69" t="str">
        <f>IF(L51=" "," ",(IF($L51&gt;0,INDEX('Bin Analysis'!$C$3:$S$10110,MATCH($L51,'Bin Analysis'!$L$3:$L$10110,0),MATCH(M$5,'Bin Analysis'!$C$2:$S$2,0))," ")))</f>
        <v xml:space="preserve"> </v>
      </c>
      <c r="N51" s="70" t="str">
        <f>IF($L51=" "," ",(IF($M51=FALSE," ",(IF($M51&gt;0,INDEX('Bin Analysis'!$C$3:$S$10110,MATCH($L51,'Bin Analysis'!$L$3:$L$10110,0),MATCH(N$5,'Bin Analysis'!$C$2:$S$2,0))," ")))))</f>
        <v xml:space="preserve"> </v>
      </c>
      <c r="O51" s="70" t="str">
        <f>IF($L51=" "," ",(IF($M51=FALSE," ",(IF($M51&gt;0,INDEX('Bin Analysis'!$C$3:$S$10110,MATCH($L51,'Bin Analysis'!$L$3:$L$10110,0),MATCH(O$5,'Bin Analysis'!$C$2:$S$2,0))," ")))))</f>
        <v xml:space="preserve"> </v>
      </c>
      <c r="P51" s="70" t="str">
        <f>IF($L51=" "," ",(IF($M51=FALSE," ",(IF($M51&gt;0,INDEX('Bin Analysis'!$C$3:$S$10110,MATCH($L51,'Bin Analysis'!$L$3:$L$10110,0),MATCH(P$5,'Bin Analysis'!$C$2:$S$2,0))," ")))))</f>
        <v xml:space="preserve"> </v>
      </c>
      <c r="Q51" s="70" t="str">
        <f>IF($L51=" "," ",(IF($M51=FALSE," ",(IF($M51&gt;0,INDEX('Bin Analysis'!$C$3:$S$10110,MATCH($L51,'Bin Analysis'!$L$3:$L$10110,0),MATCH(Q$5,'Bin Analysis'!$C$2:$S$2,0))," ")))))</f>
        <v xml:space="preserve"> </v>
      </c>
      <c r="R51" s="70" t="str">
        <f>IF($L51=" "," ",(IF($M51=FALSE," ",(IF($M51&gt;0,INDEX('Bin Analysis'!$C$3:$S$10110,MATCH($L51,'Bin Analysis'!$L$3:$L$10110,0),MATCH(R$5,'Bin Analysis'!$C$2:$S$2,0))," ")))))</f>
        <v xml:space="preserve"> </v>
      </c>
      <c r="S51" s="70" t="str">
        <f>IF($L51=" "," ",(IF($M51=FALSE," ",(IF($M51&gt;0,INDEX('Bin Analysis'!$C$3:$S$10110,MATCH($L51,'Bin Analysis'!$L$3:$L$10110,0),MATCH(S$5,'Bin Analysis'!$C$2:$S$2,0))," ")))))</f>
        <v xml:space="preserve"> </v>
      </c>
      <c r="T51" s="70" t="str">
        <f>Assignments!K50</f>
        <v/>
      </c>
      <c r="U51" s="70" t="str">
        <f>Assignments!L50</f>
        <v/>
      </c>
      <c r="V51" s="76" t="str">
        <f>Assignments!V50</f>
        <v/>
      </c>
    </row>
    <row r="52" spans="2:22" x14ac:dyDescent="0.25">
      <c r="B52" s="52"/>
      <c r="E52" s="7"/>
      <c r="G52" s="40" t="str">
        <f>IFERROR('Data Transformation'!M50," ")</f>
        <v xml:space="preserve"> </v>
      </c>
      <c r="L52" s="68" t="str">
        <f t="shared" si="0"/>
        <v xml:space="preserve"> </v>
      </c>
      <c r="M52" s="69" t="str">
        <f>IF(L52=" "," ",(IF($L52&gt;0,INDEX('Bin Analysis'!$C$3:$S$10110,MATCH($L52,'Bin Analysis'!$L$3:$L$10110,0),MATCH(M$5,'Bin Analysis'!$C$2:$S$2,0))," ")))</f>
        <v xml:space="preserve"> </v>
      </c>
      <c r="N52" s="70" t="str">
        <f>IF($L52=" "," ",(IF($M52=FALSE," ",(IF($M52&gt;0,INDEX('Bin Analysis'!$C$3:$S$10110,MATCH($L52,'Bin Analysis'!$L$3:$L$10110,0),MATCH(N$5,'Bin Analysis'!$C$2:$S$2,0))," ")))))</f>
        <v xml:space="preserve"> </v>
      </c>
      <c r="O52" s="70" t="str">
        <f>IF($L52=" "," ",(IF($M52=FALSE," ",(IF($M52&gt;0,INDEX('Bin Analysis'!$C$3:$S$10110,MATCH($L52,'Bin Analysis'!$L$3:$L$10110,0),MATCH(O$5,'Bin Analysis'!$C$2:$S$2,0))," ")))))</f>
        <v xml:space="preserve"> </v>
      </c>
      <c r="P52" s="70" t="str">
        <f>IF($L52=" "," ",(IF($M52=FALSE," ",(IF($M52&gt;0,INDEX('Bin Analysis'!$C$3:$S$10110,MATCH($L52,'Bin Analysis'!$L$3:$L$10110,0),MATCH(P$5,'Bin Analysis'!$C$2:$S$2,0))," ")))))</f>
        <v xml:space="preserve"> </v>
      </c>
      <c r="Q52" s="70" t="str">
        <f>IF($L52=" "," ",(IF($M52=FALSE," ",(IF($M52&gt;0,INDEX('Bin Analysis'!$C$3:$S$10110,MATCH($L52,'Bin Analysis'!$L$3:$L$10110,0),MATCH(Q$5,'Bin Analysis'!$C$2:$S$2,0))," ")))))</f>
        <v xml:space="preserve"> </v>
      </c>
      <c r="R52" s="70" t="str">
        <f>IF($L52=" "," ",(IF($M52=FALSE," ",(IF($M52&gt;0,INDEX('Bin Analysis'!$C$3:$S$10110,MATCH($L52,'Bin Analysis'!$L$3:$L$10110,0),MATCH(R$5,'Bin Analysis'!$C$2:$S$2,0))," ")))))</f>
        <v xml:space="preserve"> </v>
      </c>
      <c r="S52" s="70" t="str">
        <f>IF($L52=" "," ",(IF($M52=FALSE," ",(IF($M52&gt;0,INDEX('Bin Analysis'!$C$3:$S$10110,MATCH($L52,'Bin Analysis'!$L$3:$L$10110,0),MATCH(S$5,'Bin Analysis'!$C$2:$S$2,0))," ")))))</f>
        <v xml:space="preserve"> </v>
      </c>
      <c r="T52" s="70" t="str">
        <f>Assignments!K51</f>
        <v/>
      </c>
      <c r="U52" s="70" t="str">
        <f>Assignments!L51</f>
        <v/>
      </c>
      <c r="V52" s="76" t="str">
        <f>Assignments!V51</f>
        <v/>
      </c>
    </row>
    <row r="53" spans="2:22" x14ac:dyDescent="0.25">
      <c r="B53" s="52"/>
      <c r="E53" s="7"/>
      <c r="G53" s="40" t="str">
        <f>IFERROR('Data Transformation'!M51," ")</f>
        <v xml:space="preserve"> </v>
      </c>
      <c r="L53" s="68" t="str">
        <f t="shared" si="0"/>
        <v xml:space="preserve"> </v>
      </c>
      <c r="M53" s="69" t="str">
        <f>IF(L53=" "," ",(IF($L53&gt;0,INDEX('Bin Analysis'!$C$3:$S$10110,MATCH($L53,'Bin Analysis'!$L$3:$L$10110,0),MATCH(M$5,'Bin Analysis'!$C$2:$S$2,0))," ")))</f>
        <v xml:space="preserve"> </v>
      </c>
      <c r="N53" s="70" t="str">
        <f>IF($L53=" "," ",(IF($M53=FALSE," ",(IF($M53&gt;0,INDEX('Bin Analysis'!$C$3:$S$10110,MATCH($L53,'Bin Analysis'!$L$3:$L$10110,0),MATCH(N$5,'Bin Analysis'!$C$2:$S$2,0))," ")))))</f>
        <v xml:space="preserve"> </v>
      </c>
      <c r="O53" s="70" t="str">
        <f>IF($L53=" "," ",(IF($M53=FALSE," ",(IF($M53&gt;0,INDEX('Bin Analysis'!$C$3:$S$10110,MATCH($L53,'Bin Analysis'!$L$3:$L$10110,0),MATCH(O$5,'Bin Analysis'!$C$2:$S$2,0))," ")))))</f>
        <v xml:space="preserve"> </v>
      </c>
      <c r="P53" s="70" t="str">
        <f>IF($L53=" "," ",(IF($M53=FALSE," ",(IF($M53&gt;0,INDEX('Bin Analysis'!$C$3:$S$10110,MATCH($L53,'Bin Analysis'!$L$3:$L$10110,0),MATCH(P$5,'Bin Analysis'!$C$2:$S$2,0))," ")))))</f>
        <v xml:space="preserve"> </v>
      </c>
      <c r="Q53" s="70" t="str">
        <f>IF($L53=" "," ",(IF($M53=FALSE," ",(IF($M53&gt;0,INDEX('Bin Analysis'!$C$3:$S$10110,MATCH($L53,'Bin Analysis'!$L$3:$L$10110,0),MATCH(Q$5,'Bin Analysis'!$C$2:$S$2,0))," ")))))</f>
        <v xml:space="preserve"> </v>
      </c>
      <c r="R53" s="70" t="str">
        <f>IF($L53=" "," ",(IF($M53=FALSE," ",(IF($M53&gt;0,INDEX('Bin Analysis'!$C$3:$S$10110,MATCH($L53,'Bin Analysis'!$L$3:$L$10110,0),MATCH(R$5,'Bin Analysis'!$C$2:$S$2,0))," ")))))</f>
        <v xml:space="preserve"> </v>
      </c>
      <c r="S53" s="70" t="str">
        <f>IF($L53=" "," ",(IF($M53=FALSE," ",(IF($M53&gt;0,INDEX('Bin Analysis'!$C$3:$S$10110,MATCH($L53,'Bin Analysis'!$L$3:$L$10110,0),MATCH(S$5,'Bin Analysis'!$C$2:$S$2,0))," ")))))</f>
        <v xml:space="preserve"> </v>
      </c>
      <c r="T53" s="70" t="str">
        <f>Assignments!K52</f>
        <v/>
      </c>
      <c r="U53" s="70" t="str">
        <f>Assignments!L52</f>
        <v/>
      </c>
      <c r="V53" s="76" t="str">
        <f>Assignments!V52</f>
        <v/>
      </c>
    </row>
    <row r="54" spans="2:22" x14ac:dyDescent="0.25">
      <c r="B54" s="52"/>
      <c r="E54" s="7"/>
      <c r="G54" s="40" t="str">
        <f>IFERROR('Data Transformation'!M52," ")</f>
        <v xml:space="preserve"> </v>
      </c>
      <c r="L54" s="68" t="str">
        <f t="shared" si="0"/>
        <v xml:space="preserve"> </v>
      </c>
      <c r="M54" s="69" t="str">
        <f>IF(L54=" "," ",(IF($L54&gt;0,INDEX('Bin Analysis'!$C$3:$S$10110,MATCH($L54,'Bin Analysis'!$L$3:$L$10110,0),MATCH(M$5,'Bin Analysis'!$C$2:$S$2,0))," ")))</f>
        <v xml:space="preserve"> </v>
      </c>
      <c r="N54" s="70" t="str">
        <f>IF($L54=" "," ",(IF($M54=FALSE," ",(IF($M54&gt;0,INDEX('Bin Analysis'!$C$3:$S$10110,MATCH($L54,'Bin Analysis'!$L$3:$L$10110,0),MATCH(N$5,'Bin Analysis'!$C$2:$S$2,0))," ")))))</f>
        <v xml:space="preserve"> </v>
      </c>
      <c r="O54" s="70" t="str">
        <f>IF($L54=" "," ",(IF($M54=FALSE," ",(IF($M54&gt;0,INDEX('Bin Analysis'!$C$3:$S$10110,MATCH($L54,'Bin Analysis'!$L$3:$L$10110,0),MATCH(O$5,'Bin Analysis'!$C$2:$S$2,0))," ")))))</f>
        <v xml:space="preserve"> </v>
      </c>
      <c r="P54" s="70" t="str">
        <f>IF($L54=" "," ",(IF($M54=FALSE," ",(IF($M54&gt;0,INDEX('Bin Analysis'!$C$3:$S$10110,MATCH($L54,'Bin Analysis'!$L$3:$L$10110,0),MATCH(P$5,'Bin Analysis'!$C$2:$S$2,0))," ")))))</f>
        <v xml:space="preserve"> </v>
      </c>
      <c r="Q54" s="70" t="str">
        <f>IF($L54=" "," ",(IF($M54=FALSE," ",(IF($M54&gt;0,INDEX('Bin Analysis'!$C$3:$S$10110,MATCH($L54,'Bin Analysis'!$L$3:$L$10110,0),MATCH(Q$5,'Bin Analysis'!$C$2:$S$2,0))," ")))))</f>
        <v xml:space="preserve"> </v>
      </c>
      <c r="R54" s="70" t="str">
        <f>IF($L54=" "," ",(IF($M54=FALSE," ",(IF($M54&gt;0,INDEX('Bin Analysis'!$C$3:$S$10110,MATCH($L54,'Bin Analysis'!$L$3:$L$10110,0),MATCH(R$5,'Bin Analysis'!$C$2:$S$2,0))," ")))))</f>
        <v xml:space="preserve"> </v>
      </c>
      <c r="S54" s="70" t="str">
        <f>IF($L54=" "," ",(IF($M54=FALSE," ",(IF($M54&gt;0,INDEX('Bin Analysis'!$C$3:$S$10110,MATCH($L54,'Bin Analysis'!$L$3:$L$10110,0),MATCH(S$5,'Bin Analysis'!$C$2:$S$2,0))," ")))))</f>
        <v xml:space="preserve"> </v>
      </c>
      <c r="T54" s="70" t="str">
        <f>Assignments!K53</f>
        <v/>
      </c>
      <c r="U54" s="70" t="str">
        <f>Assignments!L53</f>
        <v/>
      </c>
      <c r="V54" s="76" t="str">
        <f>Assignments!V53</f>
        <v/>
      </c>
    </row>
    <row r="55" spans="2:22" x14ac:dyDescent="0.25">
      <c r="B55" s="52"/>
      <c r="E55" s="7"/>
      <c r="G55" s="40" t="str">
        <f>IFERROR('Data Transformation'!M53," ")</f>
        <v xml:space="preserve"> </v>
      </c>
      <c r="L55" s="68" t="str">
        <f t="shared" si="0"/>
        <v xml:space="preserve"> </v>
      </c>
      <c r="M55" s="69" t="str">
        <f>IF(L55=" "," ",(IF($L55&gt;0,INDEX('Bin Analysis'!$C$3:$S$10110,MATCH($L55,'Bin Analysis'!$L$3:$L$10110,0),MATCH(M$5,'Bin Analysis'!$C$2:$S$2,0))," ")))</f>
        <v xml:space="preserve"> </v>
      </c>
      <c r="N55" s="70" t="str">
        <f>IF($L55=" "," ",(IF($M55=FALSE," ",(IF($M55&gt;0,INDEX('Bin Analysis'!$C$3:$S$10110,MATCH($L55,'Bin Analysis'!$L$3:$L$10110,0),MATCH(N$5,'Bin Analysis'!$C$2:$S$2,0))," ")))))</f>
        <v xml:space="preserve"> </v>
      </c>
      <c r="O55" s="70" t="str">
        <f>IF($L55=" "," ",(IF($M55=FALSE," ",(IF($M55&gt;0,INDEX('Bin Analysis'!$C$3:$S$10110,MATCH($L55,'Bin Analysis'!$L$3:$L$10110,0),MATCH(O$5,'Bin Analysis'!$C$2:$S$2,0))," ")))))</f>
        <v xml:space="preserve"> </v>
      </c>
      <c r="P55" s="70" t="str">
        <f>IF($L55=" "," ",(IF($M55=FALSE," ",(IF($M55&gt;0,INDEX('Bin Analysis'!$C$3:$S$10110,MATCH($L55,'Bin Analysis'!$L$3:$L$10110,0),MATCH(P$5,'Bin Analysis'!$C$2:$S$2,0))," ")))))</f>
        <v xml:space="preserve"> </v>
      </c>
      <c r="Q55" s="70" t="str">
        <f>IF($L55=" "," ",(IF($M55=FALSE," ",(IF($M55&gt;0,INDEX('Bin Analysis'!$C$3:$S$10110,MATCH($L55,'Bin Analysis'!$L$3:$L$10110,0),MATCH(Q$5,'Bin Analysis'!$C$2:$S$2,0))," ")))))</f>
        <v xml:space="preserve"> </v>
      </c>
      <c r="R55" s="70" t="str">
        <f>IF($L55=" "," ",(IF($M55=FALSE," ",(IF($M55&gt;0,INDEX('Bin Analysis'!$C$3:$S$10110,MATCH($L55,'Bin Analysis'!$L$3:$L$10110,0),MATCH(R$5,'Bin Analysis'!$C$2:$S$2,0))," ")))))</f>
        <v xml:space="preserve"> </v>
      </c>
      <c r="S55" s="70" t="str">
        <f>IF($L55=" "," ",(IF($M55=FALSE," ",(IF($M55&gt;0,INDEX('Bin Analysis'!$C$3:$S$10110,MATCH($L55,'Bin Analysis'!$L$3:$L$10110,0),MATCH(S$5,'Bin Analysis'!$C$2:$S$2,0))," ")))))</f>
        <v xml:space="preserve"> </v>
      </c>
      <c r="T55" s="70" t="str">
        <f>Assignments!K54</f>
        <v/>
      </c>
      <c r="U55" s="70" t="str">
        <f>Assignments!L54</f>
        <v/>
      </c>
      <c r="V55" s="76" t="str">
        <f>Assignments!V54</f>
        <v/>
      </c>
    </row>
    <row r="56" spans="2:22" x14ac:dyDescent="0.25">
      <c r="B56" s="52"/>
      <c r="E56" s="7"/>
      <c r="G56" s="40" t="str">
        <f>IFERROR('Data Transformation'!M54," ")</f>
        <v xml:space="preserve"> </v>
      </c>
      <c r="L56" s="68" t="str">
        <f t="shared" si="0"/>
        <v xml:space="preserve"> </v>
      </c>
      <c r="M56" s="69" t="str">
        <f>IF(L56=" "," ",(IF($L56&gt;0,INDEX('Bin Analysis'!$C$3:$S$10110,MATCH($L56,'Bin Analysis'!$L$3:$L$10110,0),MATCH(M$5,'Bin Analysis'!$C$2:$S$2,0))," ")))</f>
        <v xml:space="preserve"> </v>
      </c>
      <c r="N56" s="70" t="str">
        <f>IF($L56=" "," ",(IF($M56=FALSE," ",(IF($M56&gt;0,INDEX('Bin Analysis'!$C$3:$S$10110,MATCH($L56,'Bin Analysis'!$L$3:$L$10110,0),MATCH(N$5,'Bin Analysis'!$C$2:$S$2,0))," ")))))</f>
        <v xml:space="preserve"> </v>
      </c>
      <c r="O56" s="70" t="str">
        <f>IF($L56=" "," ",(IF($M56=FALSE," ",(IF($M56&gt;0,INDEX('Bin Analysis'!$C$3:$S$10110,MATCH($L56,'Bin Analysis'!$L$3:$L$10110,0),MATCH(O$5,'Bin Analysis'!$C$2:$S$2,0))," ")))))</f>
        <v xml:space="preserve"> </v>
      </c>
      <c r="P56" s="70" t="str">
        <f>IF($L56=" "," ",(IF($M56=FALSE," ",(IF($M56&gt;0,INDEX('Bin Analysis'!$C$3:$S$10110,MATCH($L56,'Bin Analysis'!$L$3:$L$10110,0),MATCH(P$5,'Bin Analysis'!$C$2:$S$2,0))," ")))))</f>
        <v xml:space="preserve"> </v>
      </c>
      <c r="Q56" s="70" t="str">
        <f>IF($L56=" "," ",(IF($M56=FALSE," ",(IF($M56&gt;0,INDEX('Bin Analysis'!$C$3:$S$10110,MATCH($L56,'Bin Analysis'!$L$3:$L$10110,0),MATCH(Q$5,'Bin Analysis'!$C$2:$S$2,0))," ")))))</f>
        <v xml:space="preserve"> </v>
      </c>
      <c r="R56" s="70" t="str">
        <f>IF($L56=" "," ",(IF($M56=FALSE," ",(IF($M56&gt;0,INDEX('Bin Analysis'!$C$3:$S$10110,MATCH($L56,'Bin Analysis'!$L$3:$L$10110,0),MATCH(R$5,'Bin Analysis'!$C$2:$S$2,0))," ")))))</f>
        <v xml:space="preserve"> </v>
      </c>
      <c r="S56" s="70" t="str">
        <f>IF($L56=" "," ",(IF($M56=FALSE," ",(IF($M56&gt;0,INDEX('Bin Analysis'!$C$3:$S$10110,MATCH($L56,'Bin Analysis'!$L$3:$L$10110,0),MATCH(S$5,'Bin Analysis'!$C$2:$S$2,0))," ")))))</f>
        <v xml:space="preserve"> </v>
      </c>
      <c r="T56" s="70" t="str">
        <f>Assignments!K55</f>
        <v/>
      </c>
      <c r="U56" s="70" t="str">
        <f>Assignments!L55</f>
        <v/>
      </c>
      <c r="V56" s="76" t="str">
        <f>Assignments!V55</f>
        <v/>
      </c>
    </row>
    <row r="57" spans="2:22" x14ac:dyDescent="0.25">
      <c r="B57" s="52"/>
      <c r="E57" s="7"/>
      <c r="G57" s="40" t="str">
        <f>IFERROR('Data Transformation'!M55," ")</f>
        <v xml:space="preserve"> </v>
      </c>
      <c r="L57" s="68" t="str">
        <f t="shared" si="0"/>
        <v xml:space="preserve"> </v>
      </c>
      <c r="M57" s="69" t="str">
        <f>IF(L57=" "," ",(IF($L57&gt;0,INDEX('Bin Analysis'!$C$3:$S$10110,MATCH($L57,'Bin Analysis'!$L$3:$L$10110,0),MATCH(M$5,'Bin Analysis'!$C$2:$S$2,0))," ")))</f>
        <v xml:space="preserve"> </v>
      </c>
      <c r="N57" s="70" t="str">
        <f>IF($L57=" "," ",(IF($M57=FALSE," ",(IF($M57&gt;0,INDEX('Bin Analysis'!$C$3:$S$10110,MATCH($L57,'Bin Analysis'!$L$3:$L$10110,0),MATCH(N$5,'Bin Analysis'!$C$2:$S$2,0))," ")))))</f>
        <v xml:space="preserve"> </v>
      </c>
      <c r="O57" s="70" t="str">
        <f>IF($L57=" "," ",(IF($M57=FALSE," ",(IF($M57&gt;0,INDEX('Bin Analysis'!$C$3:$S$10110,MATCH($L57,'Bin Analysis'!$L$3:$L$10110,0),MATCH(O$5,'Bin Analysis'!$C$2:$S$2,0))," ")))))</f>
        <v xml:space="preserve"> </v>
      </c>
      <c r="P57" s="70" t="str">
        <f>IF($L57=" "," ",(IF($M57=FALSE," ",(IF($M57&gt;0,INDEX('Bin Analysis'!$C$3:$S$10110,MATCH($L57,'Bin Analysis'!$L$3:$L$10110,0),MATCH(P$5,'Bin Analysis'!$C$2:$S$2,0))," ")))))</f>
        <v xml:space="preserve"> </v>
      </c>
      <c r="Q57" s="70" t="str">
        <f>IF($L57=" "," ",(IF($M57=FALSE," ",(IF($M57&gt;0,INDEX('Bin Analysis'!$C$3:$S$10110,MATCH($L57,'Bin Analysis'!$L$3:$L$10110,0),MATCH(Q$5,'Bin Analysis'!$C$2:$S$2,0))," ")))))</f>
        <v xml:space="preserve"> </v>
      </c>
      <c r="R57" s="70" t="str">
        <f>IF($L57=" "," ",(IF($M57=FALSE," ",(IF($M57&gt;0,INDEX('Bin Analysis'!$C$3:$S$10110,MATCH($L57,'Bin Analysis'!$L$3:$L$10110,0),MATCH(R$5,'Bin Analysis'!$C$2:$S$2,0))," ")))))</f>
        <v xml:space="preserve"> </v>
      </c>
      <c r="S57" s="70" t="str">
        <f>IF($L57=" "," ",(IF($M57=FALSE," ",(IF($M57&gt;0,INDEX('Bin Analysis'!$C$3:$S$10110,MATCH($L57,'Bin Analysis'!$L$3:$L$10110,0),MATCH(S$5,'Bin Analysis'!$C$2:$S$2,0))," ")))))</f>
        <v xml:space="preserve"> </v>
      </c>
      <c r="T57" s="70" t="str">
        <f>Assignments!K56</f>
        <v/>
      </c>
      <c r="U57" s="70" t="str">
        <f>Assignments!L56</f>
        <v/>
      </c>
      <c r="V57" s="76" t="str">
        <f>Assignments!V56</f>
        <v/>
      </c>
    </row>
    <row r="58" spans="2:22" x14ac:dyDescent="0.25">
      <c r="B58" s="52"/>
      <c r="E58" s="7"/>
      <c r="G58" s="40" t="str">
        <f>IFERROR('Data Transformation'!M56," ")</f>
        <v xml:space="preserve"> </v>
      </c>
      <c r="L58" s="68" t="str">
        <f t="shared" si="0"/>
        <v xml:space="preserve"> </v>
      </c>
      <c r="M58" s="69" t="str">
        <f>IF(L58=" "," ",(IF($L58&gt;0,INDEX('Bin Analysis'!$C$3:$S$10110,MATCH($L58,'Bin Analysis'!$L$3:$L$10110,0),MATCH(M$5,'Bin Analysis'!$C$2:$S$2,0))," ")))</f>
        <v xml:space="preserve"> </v>
      </c>
      <c r="N58" s="70" t="str">
        <f>IF($L58=" "," ",(IF($M58=FALSE," ",(IF($M58&gt;0,INDEX('Bin Analysis'!$C$3:$S$10110,MATCH($L58,'Bin Analysis'!$L$3:$L$10110,0),MATCH(N$5,'Bin Analysis'!$C$2:$S$2,0))," ")))))</f>
        <v xml:space="preserve"> </v>
      </c>
      <c r="O58" s="70" t="str">
        <f>IF($L58=" "," ",(IF($M58=FALSE," ",(IF($M58&gt;0,INDEX('Bin Analysis'!$C$3:$S$10110,MATCH($L58,'Bin Analysis'!$L$3:$L$10110,0),MATCH(O$5,'Bin Analysis'!$C$2:$S$2,0))," ")))))</f>
        <v xml:space="preserve"> </v>
      </c>
      <c r="P58" s="70" t="str">
        <f>IF($L58=" "," ",(IF($M58=FALSE," ",(IF($M58&gt;0,INDEX('Bin Analysis'!$C$3:$S$10110,MATCH($L58,'Bin Analysis'!$L$3:$L$10110,0),MATCH(P$5,'Bin Analysis'!$C$2:$S$2,0))," ")))))</f>
        <v xml:space="preserve"> </v>
      </c>
      <c r="Q58" s="70" t="str">
        <f>IF($L58=" "," ",(IF($M58=FALSE," ",(IF($M58&gt;0,INDEX('Bin Analysis'!$C$3:$S$10110,MATCH($L58,'Bin Analysis'!$L$3:$L$10110,0),MATCH(Q$5,'Bin Analysis'!$C$2:$S$2,0))," ")))))</f>
        <v xml:space="preserve"> </v>
      </c>
      <c r="R58" s="70" t="str">
        <f>IF($L58=" "," ",(IF($M58=FALSE," ",(IF($M58&gt;0,INDEX('Bin Analysis'!$C$3:$S$10110,MATCH($L58,'Bin Analysis'!$L$3:$L$10110,0),MATCH(R$5,'Bin Analysis'!$C$2:$S$2,0))," ")))))</f>
        <v xml:space="preserve"> </v>
      </c>
      <c r="S58" s="70" t="str">
        <f>IF($L58=" "," ",(IF($M58=FALSE," ",(IF($M58&gt;0,INDEX('Bin Analysis'!$C$3:$S$10110,MATCH($L58,'Bin Analysis'!$L$3:$L$10110,0),MATCH(S$5,'Bin Analysis'!$C$2:$S$2,0))," ")))))</f>
        <v xml:space="preserve"> </v>
      </c>
      <c r="T58" s="70" t="str">
        <f>Assignments!K57</f>
        <v/>
      </c>
      <c r="U58" s="70" t="str">
        <f>Assignments!L57</f>
        <v/>
      </c>
      <c r="V58" s="76" t="str">
        <f>Assignments!V57</f>
        <v/>
      </c>
    </row>
    <row r="59" spans="2:22" x14ac:dyDescent="0.25">
      <c r="B59" s="52"/>
      <c r="E59" s="7"/>
      <c r="G59" s="40" t="str">
        <f>IFERROR('Data Transformation'!M57," ")</f>
        <v xml:space="preserve"> </v>
      </c>
      <c r="L59" s="68" t="str">
        <f t="shared" si="0"/>
        <v xml:space="preserve"> </v>
      </c>
      <c r="M59" s="69" t="str">
        <f>IF(L59=" "," ",(IF($L59&gt;0,INDEX('Bin Analysis'!$C$3:$S$10110,MATCH($L59,'Bin Analysis'!$L$3:$L$10110,0),MATCH(M$5,'Bin Analysis'!$C$2:$S$2,0))," ")))</f>
        <v xml:space="preserve"> </v>
      </c>
      <c r="N59" s="70" t="str">
        <f>IF($L59=" "," ",(IF($M59=FALSE," ",(IF($M59&gt;0,INDEX('Bin Analysis'!$C$3:$S$10110,MATCH($L59,'Bin Analysis'!$L$3:$L$10110,0),MATCH(N$5,'Bin Analysis'!$C$2:$S$2,0))," ")))))</f>
        <v xml:space="preserve"> </v>
      </c>
      <c r="O59" s="70" t="str">
        <f>IF($L59=" "," ",(IF($M59=FALSE," ",(IF($M59&gt;0,INDEX('Bin Analysis'!$C$3:$S$10110,MATCH($L59,'Bin Analysis'!$L$3:$L$10110,0),MATCH(O$5,'Bin Analysis'!$C$2:$S$2,0))," ")))))</f>
        <v xml:space="preserve"> </v>
      </c>
      <c r="P59" s="70" t="str">
        <f>IF($L59=" "," ",(IF($M59=FALSE," ",(IF($M59&gt;0,INDEX('Bin Analysis'!$C$3:$S$10110,MATCH($L59,'Bin Analysis'!$L$3:$L$10110,0),MATCH(P$5,'Bin Analysis'!$C$2:$S$2,0))," ")))))</f>
        <v xml:space="preserve"> </v>
      </c>
      <c r="Q59" s="70" t="str">
        <f>IF($L59=" "," ",(IF($M59=FALSE," ",(IF($M59&gt;0,INDEX('Bin Analysis'!$C$3:$S$10110,MATCH($L59,'Bin Analysis'!$L$3:$L$10110,0),MATCH(Q$5,'Bin Analysis'!$C$2:$S$2,0))," ")))))</f>
        <v xml:space="preserve"> </v>
      </c>
      <c r="R59" s="70" t="str">
        <f>IF($L59=" "," ",(IF($M59=FALSE," ",(IF($M59&gt;0,INDEX('Bin Analysis'!$C$3:$S$10110,MATCH($L59,'Bin Analysis'!$L$3:$L$10110,0),MATCH(R$5,'Bin Analysis'!$C$2:$S$2,0))," ")))))</f>
        <v xml:space="preserve"> </v>
      </c>
      <c r="S59" s="70" t="str">
        <f>IF($L59=" "," ",(IF($M59=FALSE," ",(IF($M59&gt;0,INDEX('Bin Analysis'!$C$3:$S$10110,MATCH($L59,'Bin Analysis'!$L$3:$L$10110,0),MATCH(S$5,'Bin Analysis'!$C$2:$S$2,0))," ")))))</f>
        <v xml:space="preserve"> </v>
      </c>
      <c r="T59" s="70" t="str">
        <f>Assignments!K58</f>
        <v/>
      </c>
      <c r="U59" s="70" t="str">
        <f>Assignments!L58</f>
        <v/>
      </c>
      <c r="V59" s="76" t="str">
        <f>Assignments!V58</f>
        <v/>
      </c>
    </row>
    <row r="60" spans="2:22" x14ac:dyDescent="0.25">
      <c r="B60" s="52"/>
      <c r="E60" s="7"/>
      <c r="G60" s="40" t="str">
        <f>IFERROR('Data Transformation'!M58," ")</f>
        <v xml:space="preserve"> </v>
      </c>
      <c r="L60" s="68" t="str">
        <f t="shared" si="0"/>
        <v xml:space="preserve"> </v>
      </c>
      <c r="M60" s="69" t="str">
        <f>IF(L60=" "," ",(IF($L60&gt;0,INDEX('Bin Analysis'!$C$3:$S$10110,MATCH($L60,'Bin Analysis'!$L$3:$L$10110,0),MATCH(M$5,'Bin Analysis'!$C$2:$S$2,0))," ")))</f>
        <v xml:space="preserve"> </v>
      </c>
      <c r="N60" s="70" t="str">
        <f>IF($L60=" "," ",(IF($M60=FALSE," ",(IF($M60&gt;0,INDEX('Bin Analysis'!$C$3:$S$10110,MATCH($L60,'Bin Analysis'!$L$3:$L$10110,0),MATCH(N$5,'Bin Analysis'!$C$2:$S$2,0))," ")))))</f>
        <v xml:space="preserve"> </v>
      </c>
      <c r="O60" s="70" t="str">
        <f>IF($L60=" "," ",(IF($M60=FALSE," ",(IF($M60&gt;0,INDEX('Bin Analysis'!$C$3:$S$10110,MATCH($L60,'Bin Analysis'!$L$3:$L$10110,0),MATCH(O$5,'Bin Analysis'!$C$2:$S$2,0))," ")))))</f>
        <v xml:space="preserve"> </v>
      </c>
      <c r="P60" s="70" t="str">
        <f>IF($L60=" "," ",(IF($M60=FALSE," ",(IF($M60&gt;0,INDEX('Bin Analysis'!$C$3:$S$10110,MATCH($L60,'Bin Analysis'!$L$3:$L$10110,0),MATCH(P$5,'Bin Analysis'!$C$2:$S$2,0))," ")))))</f>
        <v xml:space="preserve"> </v>
      </c>
      <c r="Q60" s="70" t="str">
        <f>IF($L60=" "," ",(IF($M60=FALSE," ",(IF($M60&gt;0,INDEX('Bin Analysis'!$C$3:$S$10110,MATCH($L60,'Bin Analysis'!$L$3:$L$10110,0),MATCH(Q$5,'Bin Analysis'!$C$2:$S$2,0))," ")))))</f>
        <v xml:space="preserve"> </v>
      </c>
      <c r="R60" s="70" t="str">
        <f>IF($L60=" "," ",(IF($M60=FALSE," ",(IF($M60&gt;0,INDEX('Bin Analysis'!$C$3:$S$10110,MATCH($L60,'Bin Analysis'!$L$3:$L$10110,0),MATCH(R$5,'Bin Analysis'!$C$2:$S$2,0))," ")))))</f>
        <v xml:space="preserve"> </v>
      </c>
      <c r="S60" s="70" t="str">
        <f>IF($L60=" "," ",(IF($M60=FALSE," ",(IF($M60&gt;0,INDEX('Bin Analysis'!$C$3:$S$10110,MATCH($L60,'Bin Analysis'!$L$3:$L$10110,0),MATCH(S$5,'Bin Analysis'!$C$2:$S$2,0))," ")))))</f>
        <v xml:space="preserve"> </v>
      </c>
      <c r="T60" s="70" t="str">
        <f>Assignments!K59</f>
        <v/>
      </c>
      <c r="U60" s="70" t="str">
        <f>Assignments!L59</f>
        <v/>
      </c>
      <c r="V60" s="76" t="str">
        <f>Assignments!V59</f>
        <v/>
      </c>
    </row>
    <row r="61" spans="2:22" x14ac:dyDescent="0.25">
      <c r="B61" s="52"/>
      <c r="E61" s="7"/>
      <c r="G61" s="40" t="str">
        <f>IFERROR('Data Transformation'!M59," ")</f>
        <v xml:space="preserve"> </v>
      </c>
      <c r="L61" s="68" t="str">
        <f t="shared" si="0"/>
        <v xml:space="preserve"> </v>
      </c>
      <c r="M61" s="69" t="str">
        <f>IF(L61=" "," ",(IF($L61&gt;0,INDEX('Bin Analysis'!$C$3:$S$10110,MATCH($L61,'Bin Analysis'!$L$3:$L$10110,0),MATCH(M$5,'Bin Analysis'!$C$2:$S$2,0))," ")))</f>
        <v xml:space="preserve"> </v>
      </c>
      <c r="N61" s="70" t="str">
        <f>IF($L61=" "," ",(IF($M61=FALSE," ",(IF($M61&gt;0,INDEX('Bin Analysis'!$C$3:$S$10110,MATCH($L61,'Bin Analysis'!$L$3:$L$10110,0),MATCH(N$5,'Bin Analysis'!$C$2:$S$2,0))," ")))))</f>
        <v xml:space="preserve"> </v>
      </c>
      <c r="O61" s="70" t="str">
        <f>IF($L61=" "," ",(IF($M61=FALSE," ",(IF($M61&gt;0,INDEX('Bin Analysis'!$C$3:$S$10110,MATCH($L61,'Bin Analysis'!$L$3:$L$10110,0),MATCH(O$5,'Bin Analysis'!$C$2:$S$2,0))," ")))))</f>
        <v xml:space="preserve"> </v>
      </c>
      <c r="P61" s="70" t="str">
        <f>IF($L61=" "," ",(IF($M61=FALSE," ",(IF($M61&gt;0,INDEX('Bin Analysis'!$C$3:$S$10110,MATCH($L61,'Bin Analysis'!$L$3:$L$10110,0),MATCH(P$5,'Bin Analysis'!$C$2:$S$2,0))," ")))))</f>
        <v xml:space="preserve"> </v>
      </c>
      <c r="Q61" s="70" t="str">
        <f>IF($L61=" "," ",(IF($M61=FALSE," ",(IF($M61&gt;0,INDEX('Bin Analysis'!$C$3:$S$10110,MATCH($L61,'Bin Analysis'!$L$3:$L$10110,0),MATCH(Q$5,'Bin Analysis'!$C$2:$S$2,0))," ")))))</f>
        <v xml:space="preserve"> </v>
      </c>
      <c r="R61" s="70" t="str">
        <f>IF($L61=" "," ",(IF($M61=FALSE," ",(IF($M61&gt;0,INDEX('Bin Analysis'!$C$3:$S$10110,MATCH($L61,'Bin Analysis'!$L$3:$L$10110,0),MATCH(R$5,'Bin Analysis'!$C$2:$S$2,0))," ")))))</f>
        <v xml:space="preserve"> </v>
      </c>
      <c r="S61" s="70" t="str">
        <f>IF($L61=" "," ",(IF($M61=FALSE," ",(IF($M61&gt;0,INDEX('Bin Analysis'!$C$3:$S$10110,MATCH($L61,'Bin Analysis'!$L$3:$L$10110,0),MATCH(S$5,'Bin Analysis'!$C$2:$S$2,0))," ")))))</f>
        <v xml:space="preserve"> </v>
      </c>
      <c r="T61" s="70" t="str">
        <f>Assignments!K60</f>
        <v/>
      </c>
      <c r="U61" s="70" t="str">
        <f>Assignments!L60</f>
        <v/>
      </c>
      <c r="V61" s="76" t="str">
        <f>Assignments!V60</f>
        <v/>
      </c>
    </row>
    <row r="62" spans="2:22" x14ac:dyDescent="0.25">
      <c r="B62" s="52"/>
      <c r="E62" s="7"/>
      <c r="G62" s="40" t="str">
        <f>IFERROR('Data Transformation'!M60," ")</f>
        <v xml:space="preserve"> </v>
      </c>
      <c r="L62" s="68" t="str">
        <f t="shared" si="0"/>
        <v xml:space="preserve"> </v>
      </c>
      <c r="M62" s="69" t="str">
        <f>IF(L62=" "," ",(IF($L62&gt;0,INDEX('Bin Analysis'!$C$3:$S$10110,MATCH($L62,'Bin Analysis'!$L$3:$L$10110,0),MATCH(M$5,'Bin Analysis'!$C$2:$S$2,0))," ")))</f>
        <v xml:space="preserve"> </v>
      </c>
      <c r="N62" s="70" t="str">
        <f>IF($L62=" "," ",(IF($M62=FALSE," ",(IF($M62&gt;0,INDEX('Bin Analysis'!$C$3:$S$10110,MATCH($L62,'Bin Analysis'!$L$3:$L$10110,0),MATCH(N$5,'Bin Analysis'!$C$2:$S$2,0))," ")))))</f>
        <v xml:space="preserve"> </v>
      </c>
      <c r="O62" s="70" t="str">
        <f>IF($L62=" "," ",(IF($M62=FALSE," ",(IF($M62&gt;0,INDEX('Bin Analysis'!$C$3:$S$10110,MATCH($L62,'Bin Analysis'!$L$3:$L$10110,0),MATCH(O$5,'Bin Analysis'!$C$2:$S$2,0))," ")))))</f>
        <v xml:space="preserve"> </v>
      </c>
      <c r="P62" s="70" t="str">
        <f>IF($L62=" "," ",(IF($M62=FALSE," ",(IF($M62&gt;0,INDEX('Bin Analysis'!$C$3:$S$10110,MATCH($L62,'Bin Analysis'!$L$3:$L$10110,0),MATCH(P$5,'Bin Analysis'!$C$2:$S$2,0))," ")))))</f>
        <v xml:space="preserve"> </v>
      </c>
      <c r="Q62" s="70" t="str">
        <f>IF($L62=" "," ",(IF($M62=FALSE," ",(IF($M62&gt;0,INDEX('Bin Analysis'!$C$3:$S$10110,MATCH($L62,'Bin Analysis'!$L$3:$L$10110,0),MATCH(Q$5,'Bin Analysis'!$C$2:$S$2,0))," ")))))</f>
        <v xml:space="preserve"> </v>
      </c>
      <c r="R62" s="70" t="str">
        <f>IF($L62=" "," ",(IF($M62=FALSE," ",(IF($M62&gt;0,INDEX('Bin Analysis'!$C$3:$S$10110,MATCH($L62,'Bin Analysis'!$L$3:$L$10110,0),MATCH(R$5,'Bin Analysis'!$C$2:$S$2,0))," ")))))</f>
        <v xml:space="preserve"> </v>
      </c>
      <c r="S62" s="70" t="str">
        <f>IF($L62=" "," ",(IF($M62=FALSE," ",(IF($M62&gt;0,INDEX('Bin Analysis'!$C$3:$S$10110,MATCH($L62,'Bin Analysis'!$L$3:$L$10110,0),MATCH(S$5,'Bin Analysis'!$C$2:$S$2,0))," ")))))</f>
        <v xml:space="preserve"> </v>
      </c>
      <c r="T62" s="70" t="str">
        <f>Assignments!K61</f>
        <v/>
      </c>
      <c r="U62" s="70" t="str">
        <f>Assignments!L61</f>
        <v/>
      </c>
      <c r="V62" s="76" t="str">
        <f>Assignments!V61</f>
        <v/>
      </c>
    </row>
    <row r="63" spans="2:22" x14ac:dyDescent="0.25">
      <c r="B63" s="52"/>
      <c r="E63" s="7"/>
      <c r="G63" s="40" t="str">
        <f>IFERROR('Data Transformation'!M61," ")</f>
        <v xml:space="preserve"> </v>
      </c>
      <c r="L63" s="68" t="str">
        <f t="shared" si="0"/>
        <v xml:space="preserve"> </v>
      </c>
      <c r="M63" s="69" t="str">
        <f>IF(L63=" "," ",(IF($L63&gt;0,INDEX('Bin Analysis'!$C$3:$S$10110,MATCH($L63,'Bin Analysis'!$L$3:$L$10110,0),MATCH(M$5,'Bin Analysis'!$C$2:$S$2,0))," ")))</f>
        <v xml:space="preserve"> </v>
      </c>
      <c r="N63" s="70" t="str">
        <f>IF($L63=" "," ",(IF($M63=FALSE," ",(IF($M63&gt;0,INDEX('Bin Analysis'!$C$3:$S$10110,MATCH($L63,'Bin Analysis'!$L$3:$L$10110,0),MATCH(N$5,'Bin Analysis'!$C$2:$S$2,0))," ")))))</f>
        <v xml:space="preserve"> </v>
      </c>
      <c r="O63" s="70" t="str">
        <f>IF($L63=" "," ",(IF($M63=FALSE," ",(IF($M63&gt;0,INDEX('Bin Analysis'!$C$3:$S$10110,MATCH($L63,'Bin Analysis'!$L$3:$L$10110,0),MATCH(O$5,'Bin Analysis'!$C$2:$S$2,0))," ")))))</f>
        <v xml:space="preserve"> </v>
      </c>
      <c r="P63" s="70" t="str">
        <f>IF($L63=" "," ",(IF($M63=FALSE," ",(IF($M63&gt;0,INDEX('Bin Analysis'!$C$3:$S$10110,MATCH($L63,'Bin Analysis'!$L$3:$L$10110,0),MATCH(P$5,'Bin Analysis'!$C$2:$S$2,0))," ")))))</f>
        <v xml:space="preserve"> </v>
      </c>
      <c r="Q63" s="70" t="str">
        <f>IF($L63=" "," ",(IF($M63=FALSE," ",(IF($M63&gt;0,INDEX('Bin Analysis'!$C$3:$S$10110,MATCH($L63,'Bin Analysis'!$L$3:$L$10110,0),MATCH(Q$5,'Bin Analysis'!$C$2:$S$2,0))," ")))))</f>
        <v xml:space="preserve"> </v>
      </c>
      <c r="R63" s="70" t="str">
        <f>IF($L63=" "," ",(IF($M63=FALSE," ",(IF($M63&gt;0,INDEX('Bin Analysis'!$C$3:$S$10110,MATCH($L63,'Bin Analysis'!$L$3:$L$10110,0),MATCH(R$5,'Bin Analysis'!$C$2:$S$2,0))," ")))))</f>
        <v xml:space="preserve"> </v>
      </c>
      <c r="S63" s="70" t="str">
        <f>IF($L63=" "," ",(IF($M63=FALSE," ",(IF($M63&gt;0,INDEX('Bin Analysis'!$C$3:$S$10110,MATCH($L63,'Bin Analysis'!$L$3:$L$10110,0),MATCH(S$5,'Bin Analysis'!$C$2:$S$2,0))," ")))))</f>
        <v xml:space="preserve"> </v>
      </c>
      <c r="T63" s="70" t="str">
        <f>Assignments!K62</f>
        <v/>
      </c>
      <c r="U63" s="70" t="str">
        <f>Assignments!L62</f>
        <v/>
      </c>
      <c r="V63" s="76" t="str">
        <f>Assignments!V62</f>
        <v/>
      </c>
    </row>
    <row r="64" spans="2:22" x14ac:dyDescent="0.25">
      <c r="B64" s="52"/>
      <c r="E64" s="7"/>
      <c r="G64" s="40" t="str">
        <f>IFERROR('Data Transformation'!M62," ")</f>
        <v xml:space="preserve"> </v>
      </c>
      <c r="L64" s="68" t="str">
        <f t="shared" si="0"/>
        <v xml:space="preserve"> </v>
      </c>
      <c r="M64" s="69" t="str">
        <f>IF(L64=" "," ",(IF($L64&gt;0,INDEX('Bin Analysis'!$C$3:$S$10110,MATCH($L64,'Bin Analysis'!$L$3:$L$10110,0),MATCH(M$5,'Bin Analysis'!$C$2:$S$2,0))," ")))</f>
        <v xml:space="preserve"> </v>
      </c>
      <c r="N64" s="70" t="str">
        <f>IF($L64=" "," ",(IF($M64=FALSE," ",(IF($M64&gt;0,INDEX('Bin Analysis'!$C$3:$S$10110,MATCH($L64,'Bin Analysis'!$L$3:$L$10110,0),MATCH(N$5,'Bin Analysis'!$C$2:$S$2,0))," ")))))</f>
        <v xml:space="preserve"> </v>
      </c>
      <c r="O64" s="70" t="str">
        <f>IF($L64=" "," ",(IF($M64=FALSE," ",(IF($M64&gt;0,INDEX('Bin Analysis'!$C$3:$S$10110,MATCH($L64,'Bin Analysis'!$L$3:$L$10110,0),MATCH(O$5,'Bin Analysis'!$C$2:$S$2,0))," ")))))</f>
        <v xml:space="preserve"> </v>
      </c>
      <c r="P64" s="70" t="str">
        <f>IF($L64=" "," ",(IF($M64=FALSE," ",(IF($M64&gt;0,INDEX('Bin Analysis'!$C$3:$S$10110,MATCH($L64,'Bin Analysis'!$L$3:$L$10110,0),MATCH(P$5,'Bin Analysis'!$C$2:$S$2,0))," ")))))</f>
        <v xml:space="preserve"> </v>
      </c>
      <c r="Q64" s="70" t="str">
        <f>IF($L64=" "," ",(IF($M64=FALSE," ",(IF($M64&gt;0,INDEX('Bin Analysis'!$C$3:$S$10110,MATCH($L64,'Bin Analysis'!$L$3:$L$10110,0),MATCH(Q$5,'Bin Analysis'!$C$2:$S$2,0))," ")))))</f>
        <v xml:space="preserve"> </v>
      </c>
      <c r="R64" s="70" t="str">
        <f>IF($L64=" "," ",(IF($M64=FALSE," ",(IF($M64&gt;0,INDEX('Bin Analysis'!$C$3:$S$10110,MATCH($L64,'Bin Analysis'!$L$3:$L$10110,0),MATCH(R$5,'Bin Analysis'!$C$2:$S$2,0))," ")))))</f>
        <v xml:space="preserve"> </v>
      </c>
      <c r="S64" s="70" t="str">
        <f>IF($L64=" "," ",(IF($M64=FALSE," ",(IF($M64&gt;0,INDEX('Bin Analysis'!$C$3:$S$10110,MATCH($L64,'Bin Analysis'!$L$3:$L$10110,0),MATCH(S$5,'Bin Analysis'!$C$2:$S$2,0))," ")))))</f>
        <v xml:space="preserve"> </v>
      </c>
      <c r="T64" s="70" t="str">
        <f>Assignments!K63</f>
        <v/>
      </c>
      <c r="U64" s="70" t="str">
        <f>Assignments!L63</f>
        <v/>
      </c>
      <c r="V64" s="76" t="str">
        <f>Assignments!V63</f>
        <v/>
      </c>
    </row>
    <row r="65" spans="2:22" x14ac:dyDescent="0.25">
      <c r="B65" s="52"/>
      <c r="E65" s="7"/>
      <c r="G65" s="40" t="str">
        <f>IFERROR('Data Transformation'!M63," ")</f>
        <v xml:space="preserve"> </v>
      </c>
      <c r="L65" s="68" t="str">
        <f t="shared" si="0"/>
        <v xml:space="preserve"> </v>
      </c>
      <c r="M65" s="69" t="str">
        <f>IF(L65=" "," ",(IF($L65&gt;0,INDEX('Bin Analysis'!$C$3:$S$10110,MATCH($L65,'Bin Analysis'!$L$3:$L$10110,0),MATCH(M$5,'Bin Analysis'!$C$2:$S$2,0))," ")))</f>
        <v xml:space="preserve"> </v>
      </c>
      <c r="N65" s="70" t="str">
        <f>IF($L65=" "," ",(IF($M65=FALSE," ",(IF($M65&gt;0,INDEX('Bin Analysis'!$C$3:$S$10110,MATCH($L65,'Bin Analysis'!$L$3:$L$10110,0),MATCH(N$5,'Bin Analysis'!$C$2:$S$2,0))," ")))))</f>
        <v xml:space="preserve"> </v>
      </c>
      <c r="O65" s="70" t="str">
        <f>IF($L65=" "," ",(IF($M65=FALSE," ",(IF($M65&gt;0,INDEX('Bin Analysis'!$C$3:$S$10110,MATCH($L65,'Bin Analysis'!$L$3:$L$10110,0),MATCH(O$5,'Bin Analysis'!$C$2:$S$2,0))," ")))))</f>
        <v xml:space="preserve"> </v>
      </c>
      <c r="P65" s="70" t="str">
        <f>IF($L65=" "," ",(IF($M65=FALSE," ",(IF($M65&gt;0,INDEX('Bin Analysis'!$C$3:$S$10110,MATCH($L65,'Bin Analysis'!$L$3:$L$10110,0),MATCH(P$5,'Bin Analysis'!$C$2:$S$2,0))," ")))))</f>
        <v xml:space="preserve"> </v>
      </c>
      <c r="Q65" s="70" t="str">
        <f>IF($L65=" "," ",(IF($M65=FALSE," ",(IF($M65&gt;0,INDEX('Bin Analysis'!$C$3:$S$10110,MATCH($L65,'Bin Analysis'!$L$3:$L$10110,0),MATCH(Q$5,'Bin Analysis'!$C$2:$S$2,0))," ")))))</f>
        <v xml:space="preserve"> </v>
      </c>
      <c r="R65" s="70" t="str">
        <f>IF($L65=" "," ",(IF($M65=FALSE," ",(IF($M65&gt;0,INDEX('Bin Analysis'!$C$3:$S$10110,MATCH($L65,'Bin Analysis'!$L$3:$L$10110,0),MATCH(R$5,'Bin Analysis'!$C$2:$S$2,0))," ")))))</f>
        <v xml:space="preserve"> </v>
      </c>
      <c r="S65" s="70" t="str">
        <f>IF($L65=" "," ",(IF($M65=FALSE," ",(IF($M65&gt;0,INDEX('Bin Analysis'!$C$3:$S$10110,MATCH($L65,'Bin Analysis'!$L$3:$L$10110,0),MATCH(S$5,'Bin Analysis'!$C$2:$S$2,0))," ")))))</f>
        <v xml:space="preserve"> </v>
      </c>
      <c r="T65" s="70" t="str">
        <f>Assignments!K64</f>
        <v/>
      </c>
      <c r="U65" s="70" t="str">
        <f>Assignments!L64</f>
        <v/>
      </c>
      <c r="V65" s="76" t="str">
        <f>Assignments!V64</f>
        <v/>
      </c>
    </row>
    <row r="66" spans="2:22" x14ac:dyDescent="0.25">
      <c r="B66" s="52"/>
      <c r="E66" s="7"/>
      <c r="G66" s="40" t="str">
        <f>IFERROR('Data Transformation'!M64," ")</f>
        <v xml:space="preserve"> </v>
      </c>
      <c r="L66" s="68" t="str">
        <f t="shared" si="0"/>
        <v xml:space="preserve"> </v>
      </c>
      <c r="M66" s="69" t="str">
        <f>IF(L66=" "," ",(IF($L66&gt;0,INDEX('Bin Analysis'!$C$3:$S$10110,MATCH($L66,'Bin Analysis'!$L$3:$L$10110,0),MATCH(M$5,'Bin Analysis'!$C$2:$S$2,0))," ")))</f>
        <v xml:space="preserve"> </v>
      </c>
      <c r="N66" s="70" t="str">
        <f>IF($L66=" "," ",(IF($M66=FALSE," ",(IF($M66&gt;0,INDEX('Bin Analysis'!$C$3:$S$10110,MATCH($L66,'Bin Analysis'!$L$3:$L$10110,0),MATCH(N$5,'Bin Analysis'!$C$2:$S$2,0))," ")))))</f>
        <v xml:space="preserve"> </v>
      </c>
      <c r="O66" s="70" t="str">
        <f>IF($L66=" "," ",(IF($M66=FALSE," ",(IF($M66&gt;0,INDEX('Bin Analysis'!$C$3:$S$10110,MATCH($L66,'Bin Analysis'!$L$3:$L$10110,0),MATCH(O$5,'Bin Analysis'!$C$2:$S$2,0))," ")))))</f>
        <v xml:space="preserve"> </v>
      </c>
      <c r="P66" s="70" t="str">
        <f>IF($L66=" "," ",(IF($M66=FALSE," ",(IF($M66&gt;0,INDEX('Bin Analysis'!$C$3:$S$10110,MATCH($L66,'Bin Analysis'!$L$3:$L$10110,0),MATCH(P$5,'Bin Analysis'!$C$2:$S$2,0))," ")))))</f>
        <v xml:space="preserve"> </v>
      </c>
      <c r="Q66" s="70" t="str">
        <f>IF($L66=" "," ",(IF($M66=FALSE," ",(IF($M66&gt;0,INDEX('Bin Analysis'!$C$3:$S$10110,MATCH($L66,'Bin Analysis'!$L$3:$L$10110,0),MATCH(Q$5,'Bin Analysis'!$C$2:$S$2,0))," ")))))</f>
        <v xml:space="preserve"> </v>
      </c>
      <c r="R66" s="70" t="str">
        <f>IF($L66=" "," ",(IF($M66=FALSE," ",(IF($M66&gt;0,INDEX('Bin Analysis'!$C$3:$S$10110,MATCH($L66,'Bin Analysis'!$L$3:$L$10110,0),MATCH(R$5,'Bin Analysis'!$C$2:$S$2,0))," ")))))</f>
        <v xml:space="preserve"> </v>
      </c>
      <c r="S66" s="70" t="str">
        <f>IF($L66=" "," ",(IF($M66=FALSE," ",(IF($M66&gt;0,INDEX('Bin Analysis'!$C$3:$S$10110,MATCH($L66,'Bin Analysis'!$L$3:$L$10110,0),MATCH(S$5,'Bin Analysis'!$C$2:$S$2,0))," ")))))</f>
        <v xml:space="preserve"> </v>
      </c>
      <c r="T66" s="70" t="str">
        <f>Assignments!K65</f>
        <v/>
      </c>
      <c r="U66" s="70" t="str">
        <f>Assignments!L65</f>
        <v/>
      </c>
      <c r="V66" s="76" t="str">
        <f>Assignments!V65</f>
        <v/>
      </c>
    </row>
    <row r="67" spans="2:22" x14ac:dyDescent="0.25">
      <c r="B67" s="52"/>
      <c r="E67" s="7"/>
      <c r="G67" s="40" t="str">
        <f>IFERROR('Data Transformation'!M65," ")</f>
        <v xml:space="preserve"> </v>
      </c>
      <c r="L67" s="68" t="str">
        <f t="shared" si="0"/>
        <v xml:space="preserve"> </v>
      </c>
      <c r="M67" s="69" t="str">
        <f>IF(L67=" "," ",(IF($L67&gt;0,INDEX('Bin Analysis'!$C$3:$S$10110,MATCH($L67,'Bin Analysis'!$L$3:$L$10110,0),MATCH(M$5,'Bin Analysis'!$C$2:$S$2,0))," ")))</f>
        <v xml:space="preserve"> </v>
      </c>
      <c r="N67" s="70" t="str">
        <f>IF($L67=" "," ",(IF($M67=FALSE," ",(IF($M67&gt;0,INDEX('Bin Analysis'!$C$3:$S$10110,MATCH($L67,'Bin Analysis'!$L$3:$L$10110,0),MATCH(N$5,'Bin Analysis'!$C$2:$S$2,0))," ")))))</f>
        <v xml:space="preserve"> </v>
      </c>
      <c r="O67" s="70" t="str">
        <f>IF($L67=" "," ",(IF($M67=FALSE," ",(IF($M67&gt;0,INDEX('Bin Analysis'!$C$3:$S$10110,MATCH($L67,'Bin Analysis'!$L$3:$L$10110,0),MATCH(O$5,'Bin Analysis'!$C$2:$S$2,0))," ")))))</f>
        <v xml:space="preserve"> </v>
      </c>
      <c r="P67" s="70" t="str">
        <f>IF($L67=" "," ",(IF($M67=FALSE," ",(IF($M67&gt;0,INDEX('Bin Analysis'!$C$3:$S$10110,MATCH($L67,'Bin Analysis'!$L$3:$L$10110,0),MATCH(P$5,'Bin Analysis'!$C$2:$S$2,0))," ")))))</f>
        <v xml:space="preserve"> </v>
      </c>
      <c r="Q67" s="70" t="str">
        <f>IF($L67=" "," ",(IF($M67=FALSE," ",(IF($M67&gt;0,INDEX('Bin Analysis'!$C$3:$S$10110,MATCH($L67,'Bin Analysis'!$L$3:$L$10110,0),MATCH(Q$5,'Bin Analysis'!$C$2:$S$2,0))," ")))))</f>
        <v xml:space="preserve"> </v>
      </c>
      <c r="R67" s="70" t="str">
        <f>IF($L67=" "," ",(IF($M67=FALSE," ",(IF($M67&gt;0,INDEX('Bin Analysis'!$C$3:$S$10110,MATCH($L67,'Bin Analysis'!$L$3:$L$10110,0),MATCH(R$5,'Bin Analysis'!$C$2:$S$2,0))," ")))))</f>
        <v xml:space="preserve"> </v>
      </c>
      <c r="S67" s="70" t="str">
        <f>IF($L67=" "," ",(IF($M67=FALSE," ",(IF($M67&gt;0,INDEX('Bin Analysis'!$C$3:$S$10110,MATCH($L67,'Bin Analysis'!$L$3:$L$10110,0),MATCH(S$5,'Bin Analysis'!$C$2:$S$2,0))," ")))))</f>
        <v xml:space="preserve"> </v>
      </c>
      <c r="T67" s="70" t="str">
        <f>Assignments!K66</f>
        <v/>
      </c>
      <c r="U67" s="70" t="str">
        <f>Assignments!L66</f>
        <v/>
      </c>
      <c r="V67" s="76" t="str">
        <f>Assignments!V66</f>
        <v/>
      </c>
    </row>
    <row r="68" spans="2:22" x14ac:dyDescent="0.25">
      <c r="B68" s="52"/>
      <c r="E68" s="7"/>
      <c r="G68" s="40" t="str">
        <f>IFERROR('Data Transformation'!M66," ")</f>
        <v xml:space="preserve"> </v>
      </c>
      <c r="L68" s="68" t="str">
        <f t="shared" si="0"/>
        <v xml:space="preserve"> </v>
      </c>
      <c r="M68" s="69" t="str">
        <f>IF(L68=" "," ",(IF($L68&gt;0,INDEX('Bin Analysis'!$C$3:$S$10110,MATCH($L68,'Bin Analysis'!$L$3:$L$10110,0),MATCH(M$5,'Bin Analysis'!$C$2:$S$2,0))," ")))</f>
        <v xml:space="preserve"> </v>
      </c>
      <c r="N68" s="70" t="str">
        <f>IF($L68=" "," ",(IF($M68=FALSE," ",(IF($M68&gt;0,INDEX('Bin Analysis'!$C$3:$S$10110,MATCH($L68,'Bin Analysis'!$L$3:$L$10110,0),MATCH(N$5,'Bin Analysis'!$C$2:$S$2,0))," ")))))</f>
        <v xml:space="preserve"> </v>
      </c>
      <c r="O68" s="70" t="str">
        <f>IF($L68=" "," ",(IF($M68=FALSE," ",(IF($M68&gt;0,INDEX('Bin Analysis'!$C$3:$S$10110,MATCH($L68,'Bin Analysis'!$L$3:$L$10110,0),MATCH(O$5,'Bin Analysis'!$C$2:$S$2,0))," ")))))</f>
        <v xml:space="preserve"> </v>
      </c>
      <c r="P68" s="70" t="str">
        <f>IF($L68=" "," ",(IF($M68=FALSE," ",(IF($M68&gt;0,INDEX('Bin Analysis'!$C$3:$S$10110,MATCH($L68,'Bin Analysis'!$L$3:$L$10110,0),MATCH(P$5,'Bin Analysis'!$C$2:$S$2,0))," ")))))</f>
        <v xml:space="preserve"> </v>
      </c>
      <c r="Q68" s="70" t="str">
        <f>IF($L68=" "," ",(IF($M68=FALSE," ",(IF($M68&gt;0,INDEX('Bin Analysis'!$C$3:$S$10110,MATCH($L68,'Bin Analysis'!$L$3:$L$10110,0),MATCH(Q$5,'Bin Analysis'!$C$2:$S$2,0))," ")))))</f>
        <v xml:space="preserve"> </v>
      </c>
      <c r="R68" s="70" t="str">
        <f>IF($L68=" "," ",(IF($M68=FALSE," ",(IF($M68&gt;0,INDEX('Bin Analysis'!$C$3:$S$10110,MATCH($L68,'Bin Analysis'!$L$3:$L$10110,0),MATCH(R$5,'Bin Analysis'!$C$2:$S$2,0))," ")))))</f>
        <v xml:space="preserve"> </v>
      </c>
      <c r="S68" s="70" t="str">
        <f>IF($L68=" "," ",(IF($M68=FALSE," ",(IF($M68&gt;0,INDEX('Bin Analysis'!$C$3:$S$10110,MATCH($L68,'Bin Analysis'!$L$3:$L$10110,0),MATCH(S$5,'Bin Analysis'!$C$2:$S$2,0))," ")))))</f>
        <v xml:space="preserve"> </v>
      </c>
      <c r="T68" s="70" t="str">
        <f>Assignments!K67</f>
        <v/>
      </c>
      <c r="U68" s="70" t="str">
        <f>Assignments!L67</f>
        <v/>
      </c>
      <c r="V68" s="76" t="str">
        <f>Assignments!V67</f>
        <v/>
      </c>
    </row>
    <row r="69" spans="2:22" x14ac:dyDescent="0.25">
      <c r="B69" s="52"/>
      <c r="E69" s="7"/>
      <c r="G69" s="40" t="str">
        <f>IFERROR('Data Transformation'!M67," ")</f>
        <v xml:space="preserve"> </v>
      </c>
      <c r="L69" s="68" t="str">
        <f t="shared" si="0"/>
        <v xml:space="preserve"> </v>
      </c>
      <c r="M69" s="69" t="str">
        <f>IF(L69=" "," ",(IF($L69&gt;0,INDEX('Bin Analysis'!$C$3:$S$10110,MATCH($L69,'Bin Analysis'!$L$3:$L$10110,0),MATCH(M$5,'Bin Analysis'!$C$2:$S$2,0))," ")))</f>
        <v xml:space="preserve"> </v>
      </c>
      <c r="N69" s="70" t="str">
        <f>IF($L69=" "," ",(IF($M69=FALSE," ",(IF($M69&gt;0,INDEX('Bin Analysis'!$C$3:$S$10110,MATCH($L69,'Bin Analysis'!$L$3:$L$10110,0),MATCH(N$5,'Bin Analysis'!$C$2:$S$2,0))," ")))))</f>
        <v xml:space="preserve"> </v>
      </c>
      <c r="O69" s="70" t="str">
        <f>IF($L69=" "," ",(IF($M69=FALSE," ",(IF($M69&gt;0,INDEX('Bin Analysis'!$C$3:$S$10110,MATCH($L69,'Bin Analysis'!$L$3:$L$10110,0),MATCH(O$5,'Bin Analysis'!$C$2:$S$2,0))," ")))))</f>
        <v xml:space="preserve"> </v>
      </c>
      <c r="P69" s="70" t="str">
        <f>IF($L69=" "," ",(IF($M69=FALSE," ",(IF($M69&gt;0,INDEX('Bin Analysis'!$C$3:$S$10110,MATCH($L69,'Bin Analysis'!$L$3:$L$10110,0),MATCH(P$5,'Bin Analysis'!$C$2:$S$2,0))," ")))))</f>
        <v xml:space="preserve"> </v>
      </c>
      <c r="Q69" s="70" t="str">
        <f>IF($L69=" "," ",(IF($M69=FALSE," ",(IF($M69&gt;0,INDEX('Bin Analysis'!$C$3:$S$10110,MATCH($L69,'Bin Analysis'!$L$3:$L$10110,0),MATCH(Q$5,'Bin Analysis'!$C$2:$S$2,0))," ")))))</f>
        <v xml:space="preserve"> </v>
      </c>
      <c r="R69" s="70" t="str">
        <f>IF($L69=" "," ",(IF($M69=FALSE," ",(IF($M69&gt;0,INDEX('Bin Analysis'!$C$3:$S$10110,MATCH($L69,'Bin Analysis'!$L$3:$L$10110,0),MATCH(R$5,'Bin Analysis'!$C$2:$S$2,0))," ")))))</f>
        <v xml:space="preserve"> </v>
      </c>
      <c r="S69" s="70" t="str">
        <f>IF($L69=" "," ",(IF($M69=FALSE," ",(IF($M69&gt;0,INDEX('Bin Analysis'!$C$3:$S$10110,MATCH($L69,'Bin Analysis'!$L$3:$L$10110,0),MATCH(S$5,'Bin Analysis'!$C$2:$S$2,0))," ")))))</f>
        <v xml:space="preserve"> </v>
      </c>
      <c r="T69" s="70" t="str">
        <f>Assignments!K68</f>
        <v/>
      </c>
      <c r="U69" s="70" t="str">
        <f>Assignments!L68</f>
        <v/>
      </c>
      <c r="V69" s="76" t="str">
        <f>Assignments!V68</f>
        <v/>
      </c>
    </row>
    <row r="70" spans="2:22" x14ac:dyDescent="0.25">
      <c r="B70" s="52"/>
      <c r="E70" s="7"/>
      <c r="G70" s="40" t="str">
        <f>IFERROR('Data Transformation'!M68," ")</f>
        <v xml:space="preserve"> </v>
      </c>
      <c r="L70" s="68" t="str">
        <f t="shared" si="0"/>
        <v xml:space="preserve"> </v>
      </c>
      <c r="M70" s="69" t="str">
        <f>IF(L70=" "," ",(IF($L70&gt;0,INDEX('Bin Analysis'!$C$3:$S$10110,MATCH($L70,'Bin Analysis'!$L$3:$L$10110,0),MATCH(M$5,'Bin Analysis'!$C$2:$S$2,0))," ")))</f>
        <v xml:space="preserve"> </v>
      </c>
      <c r="N70" s="70" t="str">
        <f>IF($L70=" "," ",(IF($M70=FALSE," ",(IF($M70&gt;0,INDEX('Bin Analysis'!$C$3:$S$10110,MATCH($L70,'Bin Analysis'!$L$3:$L$10110,0),MATCH(N$5,'Bin Analysis'!$C$2:$S$2,0))," ")))))</f>
        <v xml:space="preserve"> </v>
      </c>
      <c r="O70" s="70" t="str">
        <f>IF($L70=" "," ",(IF($M70=FALSE," ",(IF($M70&gt;0,INDEX('Bin Analysis'!$C$3:$S$10110,MATCH($L70,'Bin Analysis'!$L$3:$L$10110,0),MATCH(O$5,'Bin Analysis'!$C$2:$S$2,0))," ")))))</f>
        <v xml:space="preserve"> </v>
      </c>
      <c r="P70" s="70" t="str">
        <f>IF($L70=" "," ",(IF($M70=FALSE," ",(IF($M70&gt;0,INDEX('Bin Analysis'!$C$3:$S$10110,MATCH($L70,'Bin Analysis'!$L$3:$L$10110,0),MATCH(P$5,'Bin Analysis'!$C$2:$S$2,0))," ")))))</f>
        <v xml:space="preserve"> </v>
      </c>
      <c r="Q70" s="70" t="str">
        <f>IF($L70=" "," ",(IF($M70=FALSE," ",(IF($M70&gt;0,INDEX('Bin Analysis'!$C$3:$S$10110,MATCH($L70,'Bin Analysis'!$L$3:$L$10110,0),MATCH(Q$5,'Bin Analysis'!$C$2:$S$2,0))," ")))))</f>
        <v xml:space="preserve"> </v>
      </c>
      <c r="R70" s="70" t="str">
        <f>IF($L70=" "," ",(IF($M70=FALSE," ",(IF($M70&gt;0,INDEX('Bin Analysis'!$C$3:$S$10110,MATCH($L70,'Bin Analysis'!$L$3:$L$10110,0),MATCH(R$5,'Bin Analysis'!$C$2:$S$2,0))," ")))))</f>
        <v xml:space="preserve"> </v>
      </c>
      <c r="S70" s="70" t="str">
        <f>IF($L70=" "," ",(IF($M70=FALSE," ",(IF($M70&gt;0,INDEX('Bin Analysis'!$C$3:$S$10110,MATCH($L70,'Bin Analysis'!$L$3:$L$10110,0),MATCH(S$5,'Bin Analysis'!$C$2:$S$2,0))," ")))))</f>
        <v xml:space="preserve"> </v>
      </c>
      <c r="T70" s="70" t="str">
        <f>Assignments!K69</f>
        <v/>
      </c>
      <c r="U70" s="70" t="str">
        <f>Assignments!L69</f>
        <v/>
      </c>
      <c r="V70" s="76" t="str">
        <f>Assignments!V69</f>
        <v/>
      </c>
    </row>
    <row r="71" spans="2:22" x14ac:dyDescent="0.25">
      <c r="B71" s="52"/>
      <c r="E71" s="7"/>
      <c r="G71" s="40" t="str">
        <f>IFERROR('Data Transformation'!M69," ")</f>
        <v xml:space="preserve"> </v>
      </c>
      <c r="L71" s="68" t="str">
        <f t="shared" ref="L71:L134" si="2">$G72</f>
        <v xml:space="preserve"> </v>
      </c>
      <c r="M71" s="69" t="str">
        <f>IF(L71=" "," ",(IF($L71&gt;0,INDEX('Bin Analysis'!$C$3:$S$10110,MATCH($L71,'Bin Analysis'!$L$3:$L$10110,0),MATCH(M$5,'Bin Analysis'!$C$2:$S$2,0))," ")))</f>
        <v xml:space="preserve"> </v>
      </c>
      <c r="N71" s="70" t="str">
        <f>IF($L71=" "," ",(IF($M71=FALSE," ",(IF($M71&gt;0,INDEX('Bin Analysis'!$C$3:$S$10110,MATCH($L71,'Bin Analysis'!$L$3:$L$10110,0),MATCH(N$5,'Bin Analysis'!$C$2:$S$2,0))," ")))))</f>
        <v xml:space="preserve"> </v>
      </c>
      <c r="O71" s="70" t="str">
        <f>IF($L71=" "," ",(IF($M71=FALSE," ",(IF($M71&gt;0,INDEX('Bin Analysis'!$C$3:$S$10110,MATCH($L71,'Bin Analysis'!$L$3:$L$10110,0),MATCH(O$5,'Bin Analysis'!$C$2:$S$2,0))," ")))))</f>
        <v xml:space="preserve"> </v>
      </c>
      <c r="P71" s="70" t="str">
        <f>IF($L71=" "," ",(IF($M71=FALSE," ",(IF($M71&gt;0,INDEX('Bin Analysis'!$C$3:$S$10110,MATCH($L71,'Bin Analysis'!$L$3:$L$10110,0),MATCH(P$5,'Bin Analysis'!$C$2:$S$2,0))," ")))))</f>
        <v xml:space="preserve"> </v>
      </c>
      <c r="Q71" s="70" t="str">
        <f>IF($L71=" "," ",(IF($M71=FALSE," ",(IF($M71&gt;0,INDEX('Bin Analysis'!$C$3:$S$10110,MATCH($L71,'Bin Analysis'!$L$3:$L$10110,0),MATCH(Q$5,'Bin Analysis'!$C$2:$S$2,0))," ")))))</f>
        <v xml:space="preserve"> </v>
      </c>
      <c r="R71" s="70" t="str">
        <f>IF($L71=" "," ",(IF($M71=FALSE," ",(IF($M71&gt;0,INDEX('Bin Analysis'!$C$3:$S$10110,MATCH($L71,'Bin Analysis'!$L$3:$L$10110,0),MATCH(R$5,'Bin Analysis'!$C$2:$S$2,0))," ")))))</f>
        <v xml:space="preserve"> </v>
      </c>
      <c r="S71" s="70" t="str">
        <f>IF($L71=" "," ",(IF($M71=FALSE," ",(IF($M71&gt;0,INDEX('Bin Analysis'!$C$3:$S$10110,MATCH($L71,'Bin Analysis'!$L$3:$L$10110,0),MATCH(S$5,'Bin Analysis'!$C$2:$S$2,0))," ")))))</f>
        <v xml:space="preserve"> </v>
      </c>
      <c r="T71" s="70" t="str">
        <f>Assignments!K70</f>
        <v/>
      </c>
      <c r="U71" s="70" t="str">
        <f>Assignments!L70</f>
        <v/>
      </c>
      <c r="V71" s="76" t="str">
        <f>Assignments!V70</f>
        <v/>
      </c>
    </row>
    <row r="72" spans="2:22" x14ac:dyDescent="0.25">
      <c r="B72" s="52"/>
      <c r="E72" s="7"/>
      <c r="G72" s="40" t="str">
        <f>IFERROR('Data Transformation'!M70," ")</f>
        <v xml:space="preserve"> </v>
      </c>
      <c r="L72" s="68" t="str">
        <f t="shared" si="2"/>
        <v xml:space="preserve"> </v>
      </c>
      <c r="M72" s="69" t="str">
        <f>IF(L72=" "," ",(IF($L72&gt;0,INDEX('Bin Analysis'!$C$3:$S$10110,MATCH($L72,'Bin Analysis'!$L$3:$L$10110,0),MATCH(M$5,'Bin Analysis'!$C$2:$S$2,0))," ")))</f>
        <v xml:space="preserve"> </v>
      </c>
      <c r="N72" s="70" t="str">
        <f>IF($L72=" "," ",(IF($M72=FALSE," ",(IF($M72&gt;0,INDEX('Bin Analysis'!$C$3:$S$10110,MATCH($L72,'Bin Analysis'!$L$3:$L$10110,0),MATCH(N$5,'Bin Analysis'!$C$2:$S$2,0))," ")))))</f>
        <v xml:space="preserve"> </v>
      </c>
      <c r="O72" s="70" t="str">
        <f>IF($L72=" "," ",(IF($M72=FALSE," ",(IF($M72&gt;0,INDEX('Bin Analysis'!$C$3:$S$10110,MATCH($L72,'Bin Analysis'!$L$3:$L$10110,0),MATCH(O$5,'Bin Analysis'!$C$2:$S$2,0))," ")))))</f>
        <v xml:space="preserve"> </v>
      </c>
      <c r="P72" s="70" t="str">
        <f>IF($L72=" "," ",(IF($M72=FALSE," ",(IF($M72&gt;0,INDEX('Bin Analysis'!$C$3:$S$10110,MATCH($L72,'Bin Analysis'!$L$3:$L$10110,0),MATCH(P$5,'Bin Analysis'!$C$2:$S$2,0))," ")))))</f>
        <v xml:space="preserve"> </v>
      </c>
      <c r="Q72" s="70" t="str">
        <f>IF($L72=" "," ",(IF($M72=FALSE," ",(IF($M72&gt;0,INDEX('Bin Analysis'!$C$3:$S$10110,MATCH($L72,'Bin Analysis'!$L$3:$L$10110,0),MATCH(Q$5,'Bin Analysis'!$C$2:$S$2,0))," ")))))</f>
        <v xml:space="preserve"> </v>
      </c>
      <c r="R72" s="70" t="str">
        <f>IF($L72=" "," ",(IF($M72=FALSE," ",(IF($M72&gt;0,INDEX('Bin Analysis'!$C$3:$S$10110,MATCH($L72,'Bin Analysis'!$L$3:$L$10110,0),MATCH(R$5,'Bin Analysis'!$C$2:$S$2,0))," ")))))</f>
        <v xml:space="preserve"> </v>
      </c>
      <c r="S72" s="70" t="str">
        <f>IF($L72=" "," ",(IF($M72=FALSE," ",(IF($M72&gt;0,INDEX('Bin Analysis'!$C$3:$S$10110,MATCH($L72,'Bin Analysis'!$L$3:$L$10110,0),MATCH(S$5,'Bin Analysis'!$C$2:$S$2,0))," ")))))</f>
        <v xml:space="preserve"> </v>
      </c>
      <c r="T72" s="70" t="str">
        <f>Assignments!K71</f>
        <v/>
      </c>
      <c r="U72" s="70" t="str">
        <f>Assignments!L71</f>
        <v/>
      </c>
      <c r="V72" s="76" t="str">
        <f>Assignments!V71</f>
        <v/>
      </c>
    </row>
    <row r="73" spans="2:22" x14ac:dyDescent="0.25">
      <c r="B73" s="52"/>
      <c r="E73" s="7"/>
      <c r="G73" s="40" t="str">
        <f>IFERROR('Data Transformation'!M71," ")</f>
        <v xml:space="preserve"> </v>
      </c>
      <c r="L73" s="68" t="str">
        <f t="shared" si="2"/>
        <v xml:space="preserve"> </v>
      </c>
      <c r="M73" s="69" t="str">
        <f>IF(L73=" "," ",(IF($L73&gt;0,INDEX('Bin Analysis'!$C$3:$S$10110,MATCH($L73,'Bin Analysis'!$L$3:$L$10110,0),MATCH(M$5,'Bin Analysis'!$C$2:$S$2,0))," ")))</f>
        <v xml:space="preserve"> </v>
      </c>
      <c r="N73" s="70" t="str">
        <f>IF($L73=" "," ",(IF($M73=FALSE," ",(IF($M73&gt;0,INDEX('Bin Analysis'!$C$3:$S$10110,MATCH($L73,'Bin Analysis'!$L$3:$L$10110,0),MATCH(N$5,'Bin Analysis'!$C$2:$S$2,0))," ")))))</f>
        <v xml:space="preserve"> </v>
      </c>
      <c r="O73" s="70" t="str">
        <f>IF($L73=" "," ",(IF($M73=FALSE," ",(IF($M73&gt;0,INDEX('Bin Analysis'!$C$3:$S$10110,MATCH($L73,'Bin Analysis'!$L$3:$L$10110,0),MATCH(O$5,'Bin Analysis'!$C$2:$S$2,0))," ")))))</f>
        <v xml:space="preserve"> </v>
      </c>
      <c r="P73" s="70" t="str">
        <f>IF($L73=" "," ",(IF($M73=FALSE," ",(IF($M73&gt;0,INDEX('Bin Analysis'!$C$3:$S$10110,MATCH($L73,'Bin Analysis'!$L$3:$L$10110,0),MATCH(P$5,'Bin Analysis'!$C$2:$S$2,0))," ")))))</f>
        <v xml:space="preserve"> </v>
      </c>
      <c r="Q73" s="70" t="str">
        <f>IF($L73=" "," ",(IF($M73=FALSE," ",(IF($M73&gt;0,INDEX('Bin Analysis'!$C$3:$S$10110,MATCH($L73,'Bin Analysis'!$L$3:$L$10110,0),MATCH(Q$5,'Bin Analysis'!$C$2:$S$2,0))," ")))))</f>
        <v xml:space="preserve"> </v>
      </c>
      <c r="R73" s="70" t="str">
        <f>IF($L73=" "," ",(IF($M73=FALSE," ",(IF($M73&gt;0,INDEX('Bin Analysis'!$C$3:$S$10110,MATCH($L73,'Bin Analysis'!$L$3:$L$10110,0),MATCH(R$5,'Bin Analysis'!$C$2:$S$2,0))," ")))))</f>
        <v xml:space="preserve"> </v>
      </c>
      <c r="S73" s="70" t="str">
        <f>IF($L73=" "," ",(IF($M73=FALSE," ",(IF($M73&gt;0,INDEX('Bin Analysis'!$C$3:$S$10110,MATCH($L73,'Bin Analysis'!$L$3:$L$10110,0),MATCH(S$5,'Bin Analysis'!$C$2:$S$2,0))," ")))))</f>
        <v xml:space="preserve"> </v>
      </c>
      <c r="T73" s="70" t="str">
        <f>Assignments!K72</f>
        <v/>
      </c>
      <c r="U73" s="70" t="str">
        <f>Assignments!L72</f>
        <v/>
      </c>
      <c r="V73" s="76" t="str">
        <f>Assignments!V72</f>
        <v/>
      </c>
    </row>
    <row r="74" spans="2:22" x14ac:dyDescent="0.25">
      <c r="B74" s="52"/>
      <c r="E74" s="7"/>
      <c r="G74" s="40" t="str">
        <f>IFERROR('Data Transformation'!M72," ")</f>
        <v xml:space="preserve"> </v>
      </c>
      <c r="L74" s="68" t="str">
        <f t="shared" si="2"/>
        <v xml:space="preserve"> </v>
      </c>
      <c r="M74" s="69" t="str">
        <f>IF(L74=" "," ",(IF($L74&gt;0,INDEX('Bin Analysis'!$C$3:$S$10110,MATCH($L74,'Bin Analysis'!$L$3:$L$10110,0),MATCH(M$5,'Bin Analysis'!$C$2:$S$2,0))," ")))</f>
        <v xml:space="preserve"> </v>
      </c>
      <c r="N74" s="70" t="str">
        <f>IF($L74=" "," ",(IF($M74=FALSE," ",(IF($M74&gt;0,INDEX('Bin Analysis'!$C$3:$S$10110,MATCH($L74,'Bin Analysis'!$L$3:$L$10110,0),MATCH(N$5,'Bin Analysis'!$C$2:$S$2,0))," ")))))</f>
        <v xml:space="preserve"> </v>
      </c>
      <c r="O74" s="70" t="str">
        <f>IF($L74=" "," ",(IF($M74=FALSE," ",(IF($M74&gt;0,INDEX('Bin Analysis'!$C$3:$S$10110,MATCH($L74,'Bin Analysis'!$L$3:$L$10110,0),MATCH(O$5,'Bin Analysis'!$C$2:$S$2,0))," ")))))</f>
        <v xml:space="preserve"> </v>
      </c>
      <c r="P74" s="70" t="str">
        <f>IF($L74=" "," ",(IF($M74=FALSE," ",(IF($M74&gt;0,INDEX('Bin Analysis'!$C$3:$S$10110,MATCH($L74,'Bin Analysis'!$L$3:$L$10110,0),MATCH(P$5,'Bin Analysis'!$C$2:$S$2,0))," ")))))</f>
        <v xml:space="preserve"> </v>
      </c>
      <c r="Q74" s="70" t="str">
        <f>IF($L74=" "," ",(IF($M74=FALSE," ",(IF($M74&gt;0,INDEX('Bin Analysis'!$C$3:$S$10110,MATCH($L74,'Bin Analysis'!$L$3:$L$10110,0),MATCH(Q$5,'Bin Analysis'!$C$2:$S$2,0))," ")))))</f>
        <v xml:space="preserve"> </v>
      </c>
      <c r="R74" s="70" t="str">
        <f>IF($L74=" "," ",(IF($M74=FALSE," ",(IF($M74&gt;0,INDEX('Bin Analysis'!$C$3:$S$10110,MATCH($L74,'Bin Analysis'!$L$3:$L$10110,0),MATCH(R$5,'Bin Analysis'!$C$2:$S$2,0))," ")))))</f>
        <v xml:space="preserve"> </v>
      </c>
      <c r="S74" s="70" t="str">
        <f>IF($L74=" "," ",(IF($M74=FALSE," ",(IF($M74&gt;0,INDEX('Bin Analysis'!$C$3:$S$10110,MATCH($L74,'Bin Analysis'!$L$3:$L$10110,0),MATCH(S$5,'Bin Analysis'!$C$2:$S$2,0))," ")))))</f>
        <v xml:space="preserve"> </v>
      </c>
      <c r="T74" s="70" t="str">
        <f>Assignments!K73</f>
        <v/>
      </c>
      <c r="U74" s="70" t="str">
        <f>Assignments!L73</f>
        <v/>
      </c>
      <c r="V74" s="76" t="str">
        <f>Assignments!V73</f>
        <v/>
      </c>
    </row>
    <row r="75" spans="2:22" x14ac:dyDescent="0.25">
      <c r="B75" s="52"/>
      <c r="E75" s="7"/>
      <c r="G75" s="40" t="str">
        <f>IFERROR('Data Transformation'!M73," ")</f>
        <v xml:space="preserve"> </v>
      </c>
      <c r="L75" s="68" t="str">
        <f t="shared" si="2"/>
        <v xml:space="preserve"> </v>
      </c>
      <c r="M75" s="69" t="str">
        <f>IF(L75=" "," ",(IF($L75&gt;0,INDEX('Bin Analysis'!$C$3:$S$10110,MATCH($L75,'Bin Analysis'!$L$3:$L$10110,0),MATCH(M$5,'Bin Analysis'!$C$2:$S$2,0))," ")))</f>
        <v xml:space="preserve"> </v>
      </c>
      <c r="N75" s="70" t="str">
        <f>IF($L75=" "," ",(IF($M75=FALSE," ",(IF($M75&gt;0,INDEX('Bin Analysis'!$C$3:$S$10110,MATCH($L75,'Bin Analysis'!$L$3:$L$10110,0),MATCH(N$5,'Bin Analysis'!$C$2:$S$2,0))," ")))))</f>
        <v xml:space="preserve"> </v>
      </c>
      <c r="O75" s="70" t="str">
        <f>IF($L75=" "," ",(IF($M75=FALSE," ",(IF($M75&gt;0,INDEX('Bin Analysis'!$C$3:$S$10110,MATCH($L75,'Bin Analysis'!$L$3:$L$10110,0),MATCH(O$5,'Bin Analysis'!$C$2:$S$2,0))," ")))))</f>
        <v xml:space="preserve"> </v>
      </c>
      <c r="P75" s="70" t="str">
        <f>IF($L75=" "," ",(IF($M75=FALSE," ",(IF($M75&gt;0,INDEX('Bin Analysis'!$C$3:$S$10110,MATCH($L75,'Bin Analysis'!$L$3:$L$10110,0),MATCH(P$5,'Bin Analysis'!$C$2:$S$2,0))," ")))))</f>
        <v xml:space="preserve"> </v>
      </c>
      <c r="Q75" s="70" t="str">
        <f>IF($L75=" "," ",(IF($M75=FALSE," ",(IF($M75&gt;0,INDEX('Bin Analysis'!$C$3:$S$10110,MATCH($L75,'Bin Analysis'!$L$3:$L$10110,0),MATCH(Q$5,'Bin Analysis'!$C$2:$S$2,0))," ")))))</f>
        <v xml:space="preserve"> </v>
      </c>
      <c r="R75" s="70" t="str">
        <f>IF($L75=" "," ",(IF($M75=FALSE," ",(IF($M75&gt;0,INDEX('Bin Analysis'!$C$3:$S$10110,MATCH($L75,'Bin Analysis'!$L$3:$L$10110,0),MATCH(R$5,'Bin Analysis'!$C$2:$S$2,0))," ")))))</f>
        <v xml:space="preserve"> </v>
      </c>
      <c r="S75" s="70" t="str">
        <f>IF($L75=" "," ",(IF($M75=FALSE," ",(IF($M75&gt;0,INDEX('Bin Analysis'!$C$3:$S$10110,MATCH($L75,'Bin Analysis'!$L$3:$L$10110,0),MATCH(S$5,'Bin Analysis'!$C$2:$S$2,0))," ")))))</f>
        <v xml:space="preserve"> </v>
      </c>
      <c r="T75" s="70" t="str">
        <f>Assignments!K74</f>
        <v/>
      </c>
      <c r="U75" s="70" t="str">
        <f>Assignments!L74</f>
        <v/>
      </c>
      <c r="V75" s="76" t="str">
        <f>Assignments!V74</f>
        <v/>
      </c>
    </row>
    <row r="76" spans="2:22" x14ac:dyDescent="0.25">
      <c r="B76" s="52"/>
      <c r="E76" s="7"/>
      <c r="G76" s="40" t="str">
        <f>IFERROR('Data Transformation'!M74," ")</f>
        <v xml:space="preserve"> </v>
      </c>
      <c r="L76" s="68" t="str">
        <f t="shared" si="2"/>
        <v xml:space="preserve"> </v>
      </c>
      <c r="M76" s="69" t="str">
        <f>IF(L76=" "," ",(IF($L76&gt;0,INDEX('Bin Analysis'!$C$3:$S$10110,MATCH($L76,'Bin Analysis'!$L$3:$L$10110,0),MATCH(M$5,'Bin Analysis'!$C$2:$S$2,0))," ")))</f>
        <v xml:space="preserve"> </v>
      </c>
      <c r="N76" s="70" t="str">
        <f>IF($L76=" "," ",(IF($M76=FALSE," ",(IF($M76&gt;0,INDEX('Bin Analysis'!$C$3:$S$10110,MATCH($L76,'Bin Analysis'!$L$3:$L$10110,0),MATCH(N$5,'Bin Analysis'!$C$2:$S$2,0))," ")))))</f>
        <v xml:space="preserve"> </v>
      </c>
      <c r="O76" s="70" t="str">
        <f>IF($L76=" "," ",(IF($M76=FALSE," ",(IF($M76&gt;0,INDEX('Bin Analysis'!$C$3:$S$10110,MATCH($L76,'Bin Analysis'!$L$3:$L$10110,0),MATCH(O$5,'Bin Analysis'!$C$2:$S$2,0))," ")))))</f>
        <v xml:space="preserve"> </v>
      </c>
      <c r="P76" s="70" t="str">
        <f>IF($L76=" "," ",(IF($M76=FALSE," ",(IF($M76&gt;0,INDEX('Bin Analysis'!$C$3:$S$10110,MATCH($L76,'Bin Analysis'!$L$3:$L$10110,0),MATCH(P$5,'Bin Analysis'!$C$2:$S$2,0))," ")))))</f>
        <v xml:space="preserve"> </v>
      </c>
      <c r="Q76" s="70" t="str">
        <f>IF($L76=" "," ",(IF($M76=FALSE," ",(IF($M76&gt;0,INDEX('Bin Analysis'!$C$3:$S$10110,MATCH($L76,'Bin Analysis'!$L$3:$L$10110,0),MATCH(Q$5,'Bin Analysis'!$C$2:$S$2,0))," ")))))</f>
        <v xml:space="preserve"> </v>
      </c>
      <c r="R76" s="70" t="str">
        <f>IF($L76=" "," ",(IF($M76=FALSE," ",(IF($M76&gt;0,INDEX('Bin Analysis'!$C$3:$S$10110,MATCH($L76,'Bin Analysis'!$L$3:$L$10110,0),MATCH(R$5,'Bin Analysis'!$C$2:$S$2,0))," ")))))</f>
        <v xml:space="preserve"> </v>
      </c>
      <c r="S76" s="70" t="str">
        <f>IF($L76=" "," ",(IF($M76=FALSE," ",(IF($M76&gt;0,INDEX('Bin Analysis'!$C$3:$S$10110,MATCH($L76,'Bin Analysis'!$L$3:$L$10110,0),MATCH(S$5,'Bin Analysis'!$C$2:$S$2,0))," ")))))</f>
        <v xml:space="preserve"> </v>
      </c>
      <c r="T76" s="70" t="str">
        <f>Assignments!K75</f>
        <v/>
      </c>
      <c r="U76" s="70" t="str">
        <f>Assignments!L75</f>
        <v/>
      </c>
      <c r="V76" s="76" t="str">
        <f>Assignments!V75</f>
        <v/>
      </c>
    </row>
    <row r="77" spans="2:22" x14ac:dyDescent="0.25">
      <c r="B77" s="52"/>
      <c r="E77" s="7"/>
      <c r="G77" s="40" t="str">
        <f>IFERROR('Data Transformation'!M75," ")</f>
        <v xml:space="preserve"> </v>
      </c>
      <c r="L77" s="68" t="str">
        <f t="shared" si="2"/>
        <v xml:space="preserve"> </v>
      </c>
      <c r="M77" s="69" t="str">
        <f>IF(L77=" "," ",(IF($L77&gt;0,INDEX('Bin Analysis'!$C$3:$S$10110,MATCH($L77,'Bin Analysis'!$L$3:$L$10110,0),MATCH(M$5,'Bin Analysis'!$C$2:$S$2,0))," ")))</f>
        <v xml:space="preserve"> </v>
      </c>
      <c r="N77" s="70" t="str">
        <f>IF($L77=" "," ",(IF($M77=FALSE," ",(IF($M77&gt;0,INDEX('Bin Analysis'!$C$3:$S$10110,MATCH($L77,'Bin Analysis'!$L$3:$L$10110,0),MATCH(N$5,'Bin Analysis'!$C$2:$S$2,0))," ")))))</f>
        <v xml:space="preserve"> </v>
      </c>
      <c r="O77" s="70" t="str">
        <f>IF($L77=" "," ",(IF($M77=FALSE," ",(IF($M77&gt;0,INDEX('Bin Analysis'!$C$3:$S$10110,MATCH($L77,'Bin Analysis'!$L$3:$L$10110,0),MATCH(O$5,'Bin Analysis'!$C$2:$S$2,0))," ")))))</f>
        <v xml:space="preserve"> </v>
      </c>
      <c r="P77" s="70" t="str">
        <f>IF($L77=" "," ",(IF($M77=FALSE," ",(IF($M77&gt;0,INDEX('Bin Analysis'!$C$3:$S$10110,MATCH($L77,'Bin Analysis'!$L$3:$L$10110,0),MATCH(P$5,'Bin Analysis'!$C$2:$S$2,0))," ")))))</f>
        <v xml:space="preserve"> </v>
      </c>
      <c r="Q77" s="70" t="str">
        <f>IF($L77=" "," ",(IF($M77=FALSE," ",(IF($M77&gt;0,INDEX('Bin Analysis'!$C$3:$S$10110,MATCH($L77,'Bin Analysis'!$L$3:$L$10110,0),MATCH(Q$5,'Bin Analysis'!$C$2:$S$2,0))," ")))))</f>
        <v xml:space="preserve"> </v>
      </c>
      <c r="R77" s="70" t="str">
        <f>IF($L77=" "," ",(IF($M77=FALSE," ",(IF($M77&gt;0,INDEX('Bin Analysis'!$C$3:$S$10110,MATCH($L77,'Bin Analysis'!$L$3:$L$10110,0),MATCH(R$5,'Bin Analysis'!$C$2:$S$2,0))," ")))))</f>
        <v xml:space="preserve"> </v>
      </c>
      <c r="S77" s="70" t="str">
        <f>IF($L77=" "," ",(IF($M77=FALSE," ",(IF($M77&gt;0,INDEX('Bin Analysis'!$C$3:$S$10110,MATCH($L77,'Bin Analysis'!$L$3:$L$10110,0),MATCH(S$5,'Bin Analysis'!$C$2:$S$2,0))," ")))))</f>
        <v xml:space="preserve"> </v>
      </c>
      <c r="T77" s="70" t="str">
        <f>Assignments!K76</f>
        <v/>
      </c>
      <c r="U77" s="70" t="str">
        <f>Assignments!L76</f>
        <v/>
      </c>
      <c r="V77" s="76" t="str">
        <f>Assignments!V76</f>
        <v/>
      </c>
    </row>
    <row r="78" spans="2:22" x14ac:dyDescent="0.25">
      <c r="B78" s="52"/>
      <c r="E78" s="7"/>
      <c r="G78" s="40" t="str">
        <f>IFERROR('Data Transformation'!M76," ")</f>
        <v xml:space="preserve"> </v>
      </c>
      <c r="L78" s="68" t="str">
        <f t="shared" si="2"/>
        <v xml:space="preserve"> </v>
      </c>
      <c r="M78" s="69" t="str">
        <f>IF(L78=" "," ",(IF($L78&gt;0,INDEX('Bin Analysis'!$C$3:$S$10110,MATCH($L78,'Bin Analysis'!$L$3:$L$10110,0),MATCH(M$5,'Bin Analysis'!$C$2:$S$2,0))," ")))</f>
        <v xml:space="preserve"> </v>
      </c>
      <c r="N78" s="70" t="str">
        <f>IF($L78=" "," ",(IF($M78=FALSE," ",(IF($M78&gt;0,INDEX('Bin Analysis'!$C$3:$S$10110,MATCH($L78,'Bin Analysis'!$L$3:$L$10110,0),MATCH(N$5,'Bin Analysis'!$C$2:$S$2,0))," ")))))</f>
        <v xml:space="preserve"> </v>
      </c>
      <c r="O78" s="70" t="str">
        <f>IF($L78=" "," ",(IF($M78=FALSE," ",(IF($M78&gt;0,INDEX('Bin Analysis'!$C$3:$S$10110,MATCH($L78,'Bin Analysis'!$L$3:$L$10110,0),MATCH(O$5,'Bin Analysis'!$C$2:$S$2,0))," ")))))</f>
        <v xml:space="preserve"> </v>
      </c>
      <c r="P78" s="70" t="str">
        <f>IF($L78=" "," ",(IF($M78=FALSE," ",(IF($M78&gt;0,INDEX('Bin Analysis'!$C$3:$S$10110,MATCH($L78,'Bin Analysis'!$L$3:$L$10110,0),MATCH(P$5,'Bin Analysis'!$C$2:$S$2,0))," ")))))</f>
        <v xml:space="preserve"> </v>
      </c>
      <c r="Q78" s="70" t="str">
        <f>IF($L78=" "," ",(IF($M78=FALSE," ",(IF($M78&gt;0,INDEX('Bin Analysis'!$C$3:$S$10110,MATCH($L78,'Bin Analysis'!$L$3:$L$10110,0),MATCH(Q$5,'Bin Analysis'!$C$2:$S$2,0))," ")))))</f>
        <v xml:space="preserve"> </v>
      </c>
      <c r="R78" s="70" t="str">
        <f>IF($L78=" "," ",(IF($M78=FALSE," ",(IF($M78&gt;0,INDEX('Bin Analysis'!$C$3:$S$10110,MATCH($L78,'Bin Analysis'!$L$3:$L$10110,0),MATCH(R$5,'Bin Analysis'!$C$2:$S$2,0))," ")))))</f>
        <v xml:space="preserve"> </v>
      </c>
      <c r="S78" s="70" t="str">
        <f>IF($L78=" "," ",(IF($M78=FALSE," ",(IF($M78&gt;0,INDEX('Bin Analysis'!$C$3:$S$10110,MATCH($L78,'Bin Analysis'!$L$3:$L$10110,0),MATCH(S$5,'Bin Analysis'!$C$2:$S$2,0))," ")))))</f>
        <v xml:space="preserve"> </v>
      </c>
      <c r="T78" s="70" t="str">
        <f>Assignments!K77</f>
        <v/>
      </c>
      <c r="U78" s="70" t="str">
        <f>Assignments!L77</f>
        <v/>
      </c>
      <c r="V78" s="76" t="str">
        <f>Assignments!V77</f>
        <v/>
      </c>
    </row>
    <row r="79" spans="2:22" x14ac:dyDescent="0.25">
      <c r="B79" s="52"/>
      <c r="E79" s="7"/>
      <c r="G79" s="40" t="str">
        <f>IFERROR('Data Transformation'!M77," ")</f>
        <v xml:space="preserve"> </v>
      </c>
      <c r="L79" s="68" t="str">
        <f t="shared" si="2"/>
        <v xml:space="preserve"> </v>
      </c>
      <c r="M79" s="69" t="str">
        <f>IF(L79=" "," ",(IF($L79&gt;0,INDEX('Bin Analysis'!$C$3:$S$10110,MATCH($L79,'Bin Analysis'!$L$3:$L$10110,0),MATCH(M$5,'Bin Analysis'!$C$2:$S$2,0))," ")))</f>
        <v xml:space="preserve"> </v>
      </c>
      <c r="N79" s="70" t="str">
        <f>IF($L79=" "," ",(IF($M79=FALSE," ",(IF($M79&gt;0,INDEX('Bin Analysis'!$C$3:$S$10110,MATCH($L79,'Bin Analysis'!$L$3:$L$10110,0),MATCH(N$5,'Bin Analysis'!$C$2:$S$2,0))," ")))))</f>
        <v xml:space="preserve"> </v>
      </c>
      <c r="O79" s="70" t="str">
        <f>IF($L79=" "," ",(IF($M79=FALSE," ",(IF($M79&gt;0,INDEX('Bin Analysis'!$C$3:$S$10110,MATCH($L79,'Bin Analysis'!$L$3:$L$10110,0),MATCH(O$5,'Bin Analysis'!$C$2:$S$2,0))," ")))))</f>
        <v xml:space="preserve"> </v>
      </c>
      <c r="P79" s="70" t="str">
        <f>IF($L79=" "," ",(IF($M79=FALSE," ",(IF($M79&gt;0,INDEX('Bin Analysis'!$C$3:$S$10110,MATCH($L79,'Bin Analysis'!$L$3:$L$10110,0),MATCH(P$5,'Bin Analysis'!$C$2:$S$2,0))," ")))))</f>
        <v xml:space="preserve"> </v>
      </c>
      <c r="Q79" s="70" t="str">
        <f>IF($L79=" "," ",(IF($M79=FALSE," ",(IF($M79&gt;0,INDEX('Bin Analysis'!$C$3:$S$10110,MATCH($L79,'Bin Analysis'!$L$3:$L$10110,0),MATCH(Q$5,'Bin Analysis'!$C$2:$S$2,0))," ")))))</f>
        <v xml:space="preserve"> </v>
      </c>
      <c r="R79" s="70" t="str">
        <f>IF($L79=" "," ",(IF($M79=FALSE," ",(IF($M79&gt;0,INDEX('Bin Analysis'!$C$3:$S$10110,MATCH($L79,'Bin Analysis'!$L$3:$L$10110,0),MATCH(R$5,'Bin Analysis'!$C$2:$S$2,0))," ")))))</f>
        <v xml:space="preserve"> </v>
      </c>
      <c r="S79" s="70" t="str">
        <f>IF($L79=" "," ",(IF($M79=FALSE," ",(IF($M79&gt;0,INDEX('Bin Analysis'!$C$3:$S$10110,MATCH($L79,'Bin Analysis'!$L$3:$L$10110,0),MATCH(S$5,'Bin Analysis'!$C$2:$S$2,0))," ")))))</f>
        <v xml:space="preserve"> </v>
      </c>
      <c r="T79" s="70" t="str">
        <f>Assignments!K78</f>
        <v/>
      </c>
      <c r="U79" s="70" t="str">
        <f>Assignments!L78</f>
        <v/>
      </c>
      <c r="V79" s="76" t="str">
        <f>Assignments!V78</f>
        <v/>
      </c>
    </row>
    <row r="80" spans="2:22" x14ac:dyDescent="0.25">
      <c r="B80" s="52"/>
      <c r="E80" s="7"/>
      <c r="G80" s="40" t="str">
        <f>IFERROR('Data Transformation'!M78," ")</f>
        <v xml:space="preserve"> </v>
      </c>
      <c r="L80" s="68" t="str">
        <f t="shared" si="2"/>
        <v xml:space="preserve"> </v>
      </c>
      <c r="M80" s="69" t="str">
        <f>IF(L80=" "," ",(IF($L80&gt;0,INDEX('Bin Analysis'!$C$3:$S$10110,MATCH($L80,'Bin Analysis'!$L$3:$L$10110,0),MATCH(M$5,'Bin Analysis'!$C$2:$S$2,0))," ")))</f>
        <v xml:space="preserve"> </v>
      </c>
      <c r="N80" s="70" t="str">
        <f>IF($L80=" "," ",(IF($M80=FALSE," ",(IF($M80&gt;0,INDEX('Bin Analysis'!$C$3:$S$10110,MATCH($L80,'Bin Analysis'!$L$3:$L$10110,0),MATCH(N$5,'Bin Analysis'!$C$2:$S$2,0))," ")))))</f>
        <v xml:space="preserve"> </v>
      </c>
      <c r="O80" s="70" t="str">
        <f>IF($L80=" "," ",(IF($M80=FALSE," ",(IF($M80&gt;0,INDEX('Bin Analysis'!$C$3:$S$10110,MATCH($L80,'Bin Analysis'!$L$3:$L$10110,0),MATCH(O$5,'Bin Analysis'!$C$2:$S$2,0))," ")))))</f>
        <v xml:space="preserve"> </v>
      </c>
      <c r="P80" s="70" t="str">
        <f>IF($L80=" "," ",(IF($M80=FALSE," ",(IF($M80&gt;0,INDEX('Bin Analysis'!$C$3:$S$10110,MATCH($L80,'Bin Analysis'!$L$3:$L$10110,0),MATCH(P$5,'Bin Analysis'!$C$2:$S$2,0))," ")))))</f>
        <v xml:space="preserve"> </v>
      </c>
      <c r="Q80" s="70" t="str">
        <f>IF($L80=" "," ",(IF($M80=FALSE," ",(IF($M80&gt;0,INDEX('Bin Analysis'!$C$3:$S$10110,MATCH($L80,'Bin Analysis'!$L$3:$L$10110,0),MATCH(Q$5,'Bin Analysis'!$C$2:$S$2,0))," ")))))</f>
        <v xml:space="preserve"> </v>
      </c>
      <c r="R80" s="70" t="str">
        <f>IF($L80=" "," ",(IF($M80=FALSE," ",(IF($M80&gt;0,INDEX('Bin Analysis'!$C$3:$S$10110,MATCH($L80,'Bin Analysis'!$L$3:$L$10110,0),MATCH(R$5,'Bin Analysis'!$C$2:$S$2,0))," ")))))</f>
        <v xml:space="preserve"> </v>
      </c>
      <c r="S80" s="70" t="str">
        <f>IF($L80=" "," ",(IF($M80=FALSE," ",(IF($M80&gt;0,INDEX('Bin Analysis'!$C$3:$S$10110,MATCH($L80,'Bin Analysis'!$L$3:$L$10110,0),MATCH(S$5,'Bin Analysis'!$C$2:$S$2,0))," ")))))</f>
        <v xml:space="preserve"> </v>
      </c>
      <c r="T80" s="70" t="str">
        <f>Assignments!K79</f>
        <v/>
      </c>
      <c r="U80" s="70" t="str">
        <f>Assignments!L79</f>
        <v/>
      </c>
      <c r="V80" s="76" t="str">
        <f>Assignments!V79</f>
        <v/>
      </c>
    </row>
    <row r="81" spans="2:22" x14ac:dyDescent="0.25">
      <c r="B81" s="52"/>
      <c r="E81" s="7"/>
      <c r="G81" s="40" t="str">
        <f>IFERROR('Data Transformation'!M79," ")</f>
        <v xml:space="preserve"> </v>
      </c>
      <c r="L81" s="68" t="str">
        <f t="shared" si="2"/>
        <v xml:space="preserve"> </v>
      </c>
      <c r="M81" s="69" t="str">
        <f>IF(L81=" "," ",(IF($L81&gt;0,INDEX('Bin Analysis'!$C$3:$S$10110,MATCH($L81,'Bin Analysis'!$L$3:$L$10110,0),MATCH(M$5,'Bin Analysis'!$C$2:$S$2,0))," ")))</f>
        <v xml:space="preserve"> </v>
      </c>
      <c r="N81" s="70" t="str">
        <f>IF($L81=" "," ",(IF($M81=FALSE," ",(IF($M81&gt;0,INDEX('Bin Analysis'!$C$3:$S$10110,MATCH($L81,'Bin Analysis'!$L$3:$L$10110,0),MATCH(N$5,'Bin Analysis'!$C$2:$S$2,0))," ")))))</f>
        <v xml:space="preserve"> </v>
      </c>
      <c r="O81" s="70" t="str">
        <f>IF($L81=" "," ",(IF($M81=FALSE," ",(IF($M81&gt;0,INDEX('Bin Analysis'!$C$3:$S$10110,MATCH($L81,'Bin Analysis'!$L$3:$L$10110,0),MATCH(O$5,'Bin Analysis'!$C$2:$S$2,0))," ")))))</f>
        <v xml:space="preserve"> </v>
      </c>
      <c r="P81" s="70" t="str">
        <f>IF($L81=" "," ",(IF($M81=FALSE," ",(IF($M81&gt;0,INDEX('Bin Analysis'!$C$3:$S$10110,MATCH($L81,'Bin Analysis'!$L$3:$L$10110,0),MATCH(P$5,'Bin Analysis'!$C$2:$S$2,0))," ")))))</f>
        <v xml:space="preserve"> </v>
      </c>
      <c r="Q81" s="70" t="str">
        <f>IF($L81=" "," ",(IF($M81=FALSE," ",(IF($M81&gt;0,INDEX('Bin Analysis'!$C$3:$S$10110,MATCH($L81,'Bin Analysis'!$L$3:$L$10110,0),MATCH(Q$5,'Bin Analysis'!$C$2:$S$2,0))," ")))))</f>
        <v xml:space="preserve"> </v>
      </c>
      <c r="R81" s="70" t="str">
        <f>IF($L81=" "," ",(IF($M81=FALSE," ",(IF($M81&gt;0,INDEX('Bin Analysis'!$C$3:$S$10110,MATCH($L81,'Bin Analysis'!$L$3:$L$10110,0),MATCH(R$5,'Bin Analysis'!$C$2:$S$2,0))," ")))))</f>
        <v xml:space="preserve"> </v>
      </c>
      <c r="S81" s="70" t="str">
        <f>IF($L81=" "," ",(IF($M81=FALSE," ",(IF($M81&gt;0,INDEX('Bin Analysis'!$C$3:$S$10110,MATCH($L81,'Bin Analysis'!$L$3:$L$10110,0),MATCH(S$5,'Bin Analysis'!$C$2:$S$2,0))," ")))))</f>
        <v xml:space="preserve"> </v>
      </c>
      <c r="T81" s="70" t="str">
        <f>Assignments!K80</f>
        <v/>
      </c>
      <c r="U81" s="70" t="str">
        <f>Assignments!L80</f>
        <v/>
      </c>
      <c r="V81" s="76" t="str">
        <f>Assignments!V80</f>
        <v/>
      </c>
    </row>
    <row r="82" spans="2:22" x14ac:dyDescent="0.25">
      <c r="B82" s="52"/>
      <c r="E82" s="7"/>
      <c r="G82" s="40" t="str">
        <f>IFERROR('Data Transformation'!M80," ")</f>
        <v xml:space="preserve"> </v>
      </c>
      <c r="L82" s="68" t="str">
        <f t="shared" si="2"/>
        <v xml:space="preserve"> </v>
      </c>
      <c r="M82" s="69" t="str">
        <f>IF(L82=" "," ",(IF($L82&gt;0,INDEX('Bin Analysis'!$C$3:$S$10110,MATCH($L82,'Bin Analysis'!$L$3:$L$10110,0),MATCH(M$5,'Bin Analysis'!$C$2:$S$2,0))," ")))</f>
        <v xml:space="preserve"> </v>
      </c>
      <c r="N82" s="70" t="str">
        <f>IF($L82=" "," ",(IF($M82=FALSE," ",(IF($M82&gt;0,INDEX('Bin Analysis'!$C$3:$S$10110,MATCH($L82,'Bin Analysis'!$L$3:$L$10110,0),MATCH(N$5,'Bin Analysis'!$C$2:$S$2,0))," ")))))</f>
        <v xml:space="preserve"> </v>
      </c>
      <c r="O82" s="70" t="str">
        <f>IF($L82=" "," ",(IF($M82=FALSE," ",(IF($M82&gt;0,INDEX('Bin Analysis'!$C$3:$S$10110,MATCH($L82,'Bin Analysis'!$L$3:$L$10110,0),MATCH(O$5,'Bin Analysis'!$C$2:$S$2,0))," ")))))</f>
        <v xml:space="preserve"> </v>
      </c>
      <c r="P82" s="70" t="str">
        <f>IF($L82=" "," ",(IF($M82=FALSE," ",(IF($M82&gt;0,INDEX('Bin Analysis'!$C$3:$S$10110,MATCH($L82,'Bin Analysis'!$L$3:$L$10110,0),MATCH(P$5,'Bin Analysis'!$C$2:$S$2,0))," ")))))</f>
        <v xml:space="preserve"> </v>
      </c>
      <c r="Q82" s="70" t="str">
        <f>IF($L82=" "," ",(IF($M82=FALSE," ",(IF($M82&gt;0,INDEX('Bin Analysis'!$C$3:$S$10110,MATCH($L82,'Bin Analysis'!$L$3:$L$10110,0),MATCH(Q$5,'Bin Analysis'!$C$2:$S$2,0))," ")))))</f>
        <v xml:space="preserve"> </v>
      </c>
      <c r="R82" s="70" t="str">
        <f>IF($L82=" "," ",(IF($M82=FALSE," ",(IF($M82&gt;0,INDEX('Bin Analysis'!$C$3:$S$10110,MATCH($L82,'Bin Analysis'!$L$3:$L$10110,0),MATCH(R$5,'Bin Analysis'!$C$2:$S$2,0))," ")))))</f>
        <v xml:space="preserve"> </v>
      </c>
      <c r="S82" s="70" t="str">
        <f>IF($L82=" "," ",(IF($M82=FALSE," ",(IF($M82&gt;0,INDEX('Bin Analysis'!$C$3:$S$10110,MATCH($L82,'Bin Analysis'!$L$3:$L$10110,0),MATCH(S$5,'Bin Analysis'!$C$2:$S$2,0))," ")))))</f>
        <v xml:space="preserve"> </v>
      </c>
      <c r="T82" s="70" t="str">
        <f>Assignments!K81</f>
        <v/>
      </c>
      <c r="U82" s="70" t="str">
        <f>Assignments!L81</f>
        <v/>
      </c>
      <c r="V82" s="76" t="str">
        <f>Assignments!V81</f>
        <v/>
      </c>
    </row>
    <row r="83" spans="2:22" x14ac:dyDescent="0.25">
      <c r="B83" s="52"/>
      <c r="E83" s="7"/>
      <c r="G83" s="40" t="str">
        <f>IFERROR('Data Transformation'!M81," ")</f>
        <v xml:space="preserve"> </v>
      </c>
      <c r="L83" s="68" t="str">
        <f t="shared" si="2"/>
        <v xml:space="preserve"> </v>
      </c>
      <c r="M83" s="69" t="str">
        <f>IF(L83=" "," ",(IF($L83&gt;0,INDEX('Bin Analysis'!$C$3:$S$10110,MATCH($L83,'Bin Analysis'!$L$3:$L$10110,0),MATCH(M$5,'Bin Analysis'!$C$2:$S$2,0))," ")))</f>
        <v xml:space="preserve"> </v>
      </c>
      <c r="N83" s="70" t="str">
        <f>IF($L83=" "," ",(IF($M83=FALSE," ",(IF($M83&gt;0,INDEX('Bin Analysis'!$C$3:$S$10110,MATCH($L83,'Bin Analysis'!$L$3:$L$10110,0),MATCH(N$5,'Bin Analysis'!$C$2:$S$2,0))," ")))))</f>
        <v xml:space="preserve"> </v>
      </c>
      <c r="O83" s="70" t="str">
        <f>IF($L83=" "," ",(IF($M83=FALSE," ",(IF($M83&gt;0,INDEX('Bin Analysis'!$C$3:$S$10110,MATCH($L83,'Bin Analysis'!$L$3:$L$10110,0),MATCH(O$5,'Bin Analysis'!$C$2:$S$2,0))," ")))))</f>
        <v xml:space="preserve"> </v>
      </c>
      <c r="P83" s="70" t="str">
        <f>IF($L83=" "," ",(IF($M83=FALSE," ",(IF($M83&gt;0,INDEX('Bin Analysis'!$C$3:$S$10110,MATCH($L83,'Bin Analysis'!$L$3:$L$10110,0),MATCH(P$5,'Bin Analysis'!$C$2:$S$2,0))," ")))))</f>
        <v xml:space="preserve"> </v>
      </c>
      <c r="Q83" s="70" t="str">
        <f>IF($L83=" "," ",(IF($M83=FALSE," ",(IF($M83&gt;0,INDEX('Bin Analysis'!$C$3:$S$10110,MATCH($L83,'Bin Analysis'!$L$3:$L$10110,0),MATCH(Q$5,'Bin Analysis'!$C$2:$S$2,0))," ")))))</f>
        <v xml:space="preserve"> </v>
      </c>
      <c r="R83" s="70" t="str">
        <f>IF($L83=" "," ",(IF($M83=FALSE," ",(IF($M83&gt;0,INDEX('Bin Analysis'!$C$3:$S$10110,MATCH($L83,'Bin Analysis'!$L$3:$L$10110,0),MATCH(R$5,'Bin Analysis'!$C$2:$S$2,0))," ")))))</f>
        <v xml:space="preserve"> </v>
      </c>
      <c r="S83" s="70" t="str">
        <f>IF($L83=" "," ",(IF($M83=FALSE," ",(IF($M83&gt;0,INDEX('Bin Analysis'!$C$3:$S$10110,MATCH($L83,'Bin Analysis'!$L$3:$L$10110,0),MATCH(S$5,'Bin Analysis'!$C$2:$S$2,0))," ")))))</f>
        <v xml:space="preserve"> </v>
      </c>
      <c r="T83" s="70" t="str">
        <f>Assignments!K82</f>
        <v/>
      </c>
      <c r="U83" s="70" t="str">
        <f>Assignments!L82</f>
        <v/>
      </c>
      <c r="V83" s="76" t="str">
        <f>Assignments!V82</f>
        <v/>
      </c>
    </row>
    <row r="84" spans="2:22" x14ac:dyDescent="0.25">
      <c r="B84" s="52"/>
      <c r="E84" s="7"/>
      <c r="G84" s="40" t="str">
        <f>IFERROR('Data Transformation'!M82," ")</f>
        <v xml:space="preserve"> </v>
      </c>
      <c r="L84" s="68" t="str">
        <f t="shared" si="2"/>
        <v xml:space="preserve"> </v>
      </c>
      <c r="M84" s="69" t="str">
        <f>IF(L84=" "," ",(IF($L84&gt;0,INDEX('Bin Analysis'!$C$3:$S$10110,MATCH($L84,'Bin Analysis'!$L$3:$L$10110,0),MATCH(M$5,'Bin Analysis'!$C$2:$S$2,0))," ")))</f>
        <v xml:space="preserve"> </v>
      </c>
      <c r="N84" s="70" t="str">
        <f>IF($L84=" "," ",(IF($M84=FALSE," ",(IF($M84&gt;0,INDEX('Bin Analysis'!$C$3:$S$10110,MATCH($L84,'Bin Analysis'!$L$3:$L$10110,0),MATCH(N$5,'Bin Analysis'!$C$2:$S$2,0))," ")))))</f>
        <v xml:space="preserve"> </v>
      </c>
      <c r="O84" s="70" t="str">
        <f>IF($L84=" "," ",(IF($M84=FALSE," ",(IF($M84&gt;0,INDEX('Bin Analysis'!$C$3:$S$10110,MATCH($L84,'Bin Analysis'!$L$3:$L$10110,0),MATCH(O$5,'Bin Analysis'!$C$2:$S$2,0))," ")))))</f>
        <v xml:space="preserve"> </v>
      </c>
      <c r="P84" s="70" t="str">
        <f>IF($L84=" "," ",(IF($M84=FALSE," ",(IF($M84&gt;0,INDEX('Bin Analysis'!$C$3:$S$10110,MATCH($L84,'Bin Analysis'!$L$3:$L$10110,0),MATCH(P$5,'Bin Analysis'!$C$2:$S$2,0))," ")))))</f>
        <v xml:space="preserve"> </v>
      </c>
      <c r="Q84" s="70" t="str">
        <f>IF($L84=" "," ",(IF($M84=FALSE," ",(IF($M84&gt;0,INDEX('Bin Analysis'!$C$3:$S$10110,MATCH($L84,'Bin Analysis'!$L$3:$L$10110,0),MATCH(Q$5,'Bin Analysis'!$C$2:$S$2,0))," ")))))</f>
        <v xml:space="preserve"> </v>
      </c>
      <c r="R84" s="70" t="str">
        <f>IF($L84=" "," ",(IF($M84=FALSE," ",(IF($M84&gt;0,INDEX('Bin Analysis'!$C$3:$S$10110,MATCH($L84,'Bin Analysis'!$L$3:$L$10110,0),MATCH(R$5,'Bin Analysis'!$C$2:$S$2,0))," ")))))</f>
        <v xml:space="preserve"> </v>
      </c>
      <c r="S84" s="70" t="str">
        <f>IF($L84=" "," ",(IF($M84=FALSE," ",(IF($M84&gt;0,INDEX('Bin Analysis'!$C$3:$S$10110,MATCH($L84,'Bin Analysis'!$L$3:$L$10110,0),MATCH(S$5,'Bin Analysis'!$C$2:$S$2,0))," ")))))</f>
        <v xml:space="preserve"> </v>
      </c>
      <c r="T84" s="70" t="str">
        <f>Assignments!K83</f>
        <v/>
      </c>
      <c r="U84" s="70" t="str">
        <f>Assignments!L83</f>
        <v/>
      </c>
      <c r="V84" s="76" t="str">
        <f>Assignments!V83</f>
        <v/>
      </c>
    </row>
    <row r="85" spans="2:22" x14ac:dyDescent="0.25">
      <c r="B85" s="52"/>
      <c r="E85" s="7"/>
      <c r="G85" s="40" t="str">
        <f>IFERROR('Data Transformation'!M83," ")</f>
        <v xml:space="preserve"> </v>
      </c>
      <c r="L85" s="68" t="str">
        <f t="shared" si="2"/>
        <v xml:space="preserve"> </v>
      </c>
      <c r="M85" s="69" t="str">
        <f>IF(L85=" "," ",(IF($L85&gt;0,INDEX('Bin Analysis'!$C$3:$S$10110,MATCH($L85,'Bin Analysis'!$L$3:$L$10110,0),MATCH(M$5,'Bin Analysis'!$C$2:$S$2,0))," ")))</f>
        <v xml:space="preserve"> </v>
      </c>
      <c r="N85" s="70" t="str">
        <f>IF($L85=" "," ",(IF($M85=FALSE," ",(IF($M85&gt;0,INDEX('Bin Analysis'!$C$3:$S$10110,MATCH($L85,'Bin Analysis'!$L$3:$L$10110,0),MATCH(N$5,'Bin Analysis'!$C$2:$S$2,0))," ")))))</f>
        <v xml:space="preserve"> </v>
      </c>
      <c r="O85" s="70" t="str">
        <f>IF($L85=" "," ",(IF($M85=FALSE," ",(IF($M85&gt;0,INDEX('Bin Analysis'!$C$3:$S$10110,MATCH($L85,'Bin Analysis'!$L$3:$L$10110,0),MATCH(O$5,'Bin Analysis'!$C$2:$S$2,0))," ")))))</f>
        <v xml:space="preserve"> </v>
      </c>
      <c r="P85" s="70" t="str">
        <f>IF($L85=" "," ",(IF($M85=FALSE," ",(IF($M85&gt;0,INDEX('Bin Analysis'!$C$3:$S$10110,MATCH($L85,'Bin Analysis'!$L$3:$L$10110,0),MATCH(P$5,'Bin Analysis'!$C$2:$S$2,0))," ")))))</f>
        <v xml:space="preserve"> </v>
      </c>
      <c r="Q85" s="70" t="str">
        <f>IF($L85=" "," ",(IF($M85=FALSE," ",(IF($M85&gt;0,INDEX('Bin Analysis'!$C$3:$S$10110,MATCH($L85,'Bin Analysis'!$L$3:$L$10110,0),MATCH(Q$5,'Bin Analysis'!$C$2:$S$2,0))," ")))))</f>
        <v xml:space="preserve"> </v>
      </c>
      <c r="R85" s="70" t="str">
        <f>IF($L85=" "," ",(IF($M85=FALSE," ",(IF($M85&gt;0,INDEX('Bin Analysis'!$C$3:$S$10110,MATCH($L85,'Bin Analysis'!$L$3:$L$10110,0),MATCH(R$5,'Bin Analysis'!$C$2:$S$2,0))," ")))))</f>
        <v xml:space="preserve"> </v>
      </c>
      <c r="S85" s="70" t="str">
        <f>IF($L85=" "," ",(IF($M85=FALSE," ",(IF($M85&gt;0,INDEX('Bin Analysis'!$C$3:$S$10110,MATCH($L85,'Bin Analysis'!$L$3:$L$10110,0),MATCH(S$5,'Bin Analysis'!$C$2:$S$2,0))," ")))))</f>
        <v xml:space="preserve"> </v>
      </c>
      <c r="T85" s="70" t="str">
        <f>Assignments!K84</f>
        <v/>
      </c>
      <c r="U85" s="70" t="str">
        <f>Assignments!L84</f>
        <v/>
      </c>
      <c r="V85" s="76" t="str">
        <f>Assignments!V84</f>
        <v/>
      </c>
    </row>
    <row r="86" spans="2:22" x14ac:dyDescent="0.25">
      <c r="B86" s="52"/>
      <c r="E86" s="7"/>
      <c r="G86" s="40" t="str">
        <f>IFERROR('Data Transformation'!M84," ")</f>
        <v xml:space="preserve"> </v>
      </c>
      <c r="L86" s="68" t="str">
        <f t="shared" si="2"/>
        <v xml:space="preserve"> </v>
      </c>
      <c r="M86" s="69" t="str">
        <f>IF(L86=" "," ",(IF($L86&gt;0,INDEX('Bin Analysis'!$C$3:$S$10110,MATCH($L86,'Bin Analysis'!$L$3:$L$10110,0),MATCH(M$5,'Bin Analysis'!$C$2:$S$2,0))," ")))</f>
        <v xml:space="preserve"> </v>
      </c>
      <c r="N86" s="70" t="str">
        <f>IF($L86=" "," ",(IF($M86=FALSE," ",(IF($M86&gt;0,INDEX('Bin Analysis'!$C$3:$S$10110,MATCH($L86,'Bin Analysis'!$L$3:$L$10110,0),MATCH(N$5,'Bin Analysis'!$C$2:$S$2,0))," ")))))</f>
        <v xml:space="preserve"> </v>
      </c>
      <c r="O86" s="70" t="str">
        <f>IF($L86=" "," ",(IF($M86=FALSE," ",(IF($M86&gt;0,INDEX('Bin Analysis'!$C$3:$S$10110,MATCH($L86,'Bin Analysis'!$L$3:$L$10110,0),MATCH(O$5,'Bin Analysis'!$C$2:$S$2,0))," ")))))</f>
        <v xml:space="preserve"> </v>
      </c>
      <c r="P86" s="70" t="str">
        <f>IF($L86=" "," ",(IF($M86=FALSE," ",(IF($M86&gt;0,INDEX('Bin Analysis'!$C$3:$S$10110,MATCH($L86,'Bin Analysis'!$L$3:$L$10110,0),MATCH(P$5,'Bin Analysis'!$C$2:$S$2,0))," ")))))</f>
        <v xml:space="preserve"> </v>
      </c>
      <c r="Q86" s="70" t="str">
        <f>IF($L86=" "," ",(IF($M86=FALSE," ",(IF($M86&gt;0,INDEX('Bin Analysis'!$C$3:$S$10110,MATCH($L86,'Bin Analysis'!$L$3:$L$10110,0),MATCH(Q$5,'Bin Analysis'!$C$2:$S$2,0))," ")))))</f>
        <v xml:space="preserve"> </v>
      </c>
      <c r="R86" s="70" t="str">
        <f>IF($L86=" "," ",(IF($M86=FALSE," ",(IF($M86&gt;0,INDEX('Bin Analysis'!$C$3:$S$10110,MATCH($L86,'Bin Analysis'!$L$3:$L$10110,0),MATCH(R$5,'Bin Analysis'!$C$2:$S$2,0))," ")))))</f>
        <v xml:space="preserve"> </v>
      </c>
      <c r="S86" s="70" t="str">
        <f>IF($L86=" "," ",(IF($M86=FALSE," ",(IF($M86&gt;0,INDEX('Bin Analysis'!$C$3:$S$10110,MATCH($L86,'Bin Analysis'!$L$3:$L$10110,0),MATCH(S$5,'Bin Analysis'!$C$2:$S$2,0))," ")))))</f>
        <v xml:space="preserve"> </v>
      </c>
      <c r="T86" s="70" t="str">
        <f>Assignments!K85</f>
        <v/>
      </c>
      <c r="U86" s="70" t="str">
        <f>Assignments!L85</f>
        <v/>
      </c>
      <c r="V86" s="76" t="str">
        <f>Assignments!V85</f>
        <v/>
      </c>
    </row>
    <row r="87" spans="2:22" x14ac:dyDescent="0.25">
      <c r="B87" s="52"/>
      <c r="E87" s="7"/>
      <c r="G87" s="40" t="str">
        <f>IFERROR('Data Transformation'!M85," ")</f>
        <v xml:space="preserve"> </v>
      </c>
      <c r="L87" s="68" t="str">
        <f t="shared" si="2"/>
        <v xml:space="preserve"> </v>
      </c>
      <c r="M87" s="69" t="str">
        <f>IF(L87=" "," ",(IF($L87&gt;0,INDEX('Bin Analysis'!$C$3:$S$10110,MATCH($L87,'Bin Analysis'!$L$3:$L$10110,0),MATCH(M$5,'Bin Analysis'!$C$2:$S$2,0))," ")))</f>
        <v xml:space="preserve"> </v>
      </c>
      <c r="N87" s="70" t="str">
        <f>IF($L87=" "," ",(IF($M87=FALSE," ",(IF($M87&gt;0,INDEX('Bin Analysis'!$C$3:$S$10110,MATCH($L87,'Bin Analysis'!$L$3:$L$10110,0),MATCH(N$5,'Bin Analysis'!$C$2:$S$2,0))," ")))))</f>
        <v xml:space="preserve"> </v>
      </c>
      <c r="O87" s="70" t="str">
        <f>IF($L87=" "," ",(IF($M87=FALSE," ",(IF($M87&gt;0,INDEX('Bin Analysis'!$C$3:$S$10110,MATCH($L87,'Bin Analysis'!$L$3:$L$10110,0),MATCH(O$5,'Bin Analysis'!$C$2:$S$2,0))," ")))))</f>
        <v xml:space="preserve"> </v>
      </c>
      <c r="P87" s="70" t="str">
        <f>IF($L87=" "," ",(IF($M87=FALSE," ",(IF($M87&gt;0,INDEX('Bin Analysis'!$C$3:$S$10110,MATCH($L87,'Bin Analysis'!$L$3:$L$10110,0),MATCH(P$5,'Bin Analysis'!$C$2:$S$2,0))," ")))))</f>
        <v xml:space="preserve"> </v>
      </c>
      <c r="Q87" s="70" t="str">
        <f>IF($L87=" "," ",(IF($M87=FALSE," ",(IF($M87&gt;0,INDEX('Bin Analysis'!$C$3:$S$10110,MATCH($L87,'Bin Analysis'!$L$3:$L$10110,0),MATCH(Q$5,'Bin Analysis'!$C$2:$S$2,0))," ")))))</f>
        <v xml:space="preserve"> </v>
      </c>
      <c r="R87" s="70" t="str">
        <f>IF($L87=" "," ",(IF($M87=FALSE," ",(IF($M87&gt;0,INDEX('Bin Analysis'!$C$3:$S$10110,MATCH($L87,'Bin Analysis'!$L$3:$L$10110,0),MATCH(R$5,'Bin Analysis'!$C$2:$S$2,0))," ")))))</f>
        <v xml:space="preserve"> </v>
      </c>
      <c r="S87" s="70" t="str">
        <f>IF($L87=" "," ",(IF($M87=FALSE," ",(IF($M87&gt;0,INDEX('Bin Analysis'!$C$3:$S$10110,MATCH($L87,'Bin Analysis'!$L$3:$L$10110,0),MATCH(S$5,'Bin Analysis'!$C$2:$S$2,0))," ")))))</f>
        <v xml:space="preserve"> </v>
      </c>
      <c r="T87" s="70" t="str">
        <f>Assignments!K86</f>
        <v/>
      </c>
      <c r="U87" s="70" t="str">
        <f>Assignments!L86</f>
        <v/>
      </c>
      <c r="V87" s="76" t="str">
        <f>Assignments!V86</f>
        <v/>
      </c>
    </row>
    <row r="88" spans="2:22" x14ac:dyDescent="0.25">
      <c r="B88" s="52"/>
      <c r="E88" s="7"/>
      <c r="G88" s="40" t="str">
        <f>IFERROR('Data Transformation'!M86," ")</f>
        <v xml:space="preserve"> </v>
      </c>
      <c r="L88" s="68" t="str">
        <f t="shared" si="2"/>
        <v xml:space="preserve"> </v>
      </c>
      <c r="M88" s="69" t="str">
        <f>IF(L88=" "," ",(IF($L88&gt;0,INDEX('Bin Analysis'!$C$3:$S$10110,MATCH($L88,'Bin Analysis'!$L$3:$L$10110,0),MATCH(M$5,'Bin Analysis'!$C$2:$S$2,0))," ")))</f>
        <v xml:space="preserve"> </v>
      </c>
      <c r="N88" s="70" t="str">
        <f>IF($L88=" "," ",(IF($M88=FALSE," ",(IF($M88&gt;0,INDEX('Bin Analysis'!$C$3:$S$10110,MATCH($L88,'Bin Analysis'!$L$3:$L$10110,0),MATCH(N$5,'Bin Analysis'!$C$2:$S$2,0))," ")))))</f>
        <v xml:space="preserve"> </v>
      </c>
      <c r="O88" s="70" t="str">
        <f>IF($L88=" "," ",(IF($M88=FALSE," ",(IF($M88&gt;0,INDEX('Bin Analysis'!$C$3:$S$10110,MATCH($L88,'Bin Analysis'!$L$3:$L$10110,0),MATCH(O$5,'Bin Analysis'!$C$2:$S$2,0))," ")))))</f>
        <v xml:space="preserve"> </v>
      </c>
      <c r="P88" s="70" t="str">
        <f>IF($L88=" "," ",(IF($M88=FALSE," ",(IF($M88&gt;0,INDEX('Bin Analysis'!$C$3:$S$10110,MATCH($L88,'Bin Analysis'!$L$3:$L$10110,0),MATCH(P$5,'Bin Analysis'!$C$2:$S$2,0))," ")))))</f>
        <v xml:space="preserve"> </v>
      </c>
      <c r="Q88" s="70" t="str">
        <f>IF($L88=" "," ",(IF($M88=FALSE," ",(IF($M88&gt;0,INDEX('Bin Analysis'!$C$3:$S$10110,MATCH($L88,'Bin Analysis'!$L$3:$L$10110,0),MATCH(Q$5,'Bin Analysis'!$C$2:$S$2,0))," ")))))</f>
        <v xml:space="preserve"> </v>
      </c>
      <c r="R88" s="70" t="str">
        <f>IF($L88=" "," ",(IF($M88=FALSE," ",(IF($M88&gt;0,INDEX('Bin Analysis'!$C$3:$S$10110,MATCH($L88,'Bin Analysis'!$L$3:$L$10110,0),MATCH(R$5,'Bin Analysis'!$C$2:$S$2,0))," ")))))</f>
        <v xml:space="preserve"> </v>
      </c>
      <c r="S88" s="70" t="str">
        <f>IF($L88=" "," ",(IF($M88=FALSE," ",(IF($M88&gt;0,INDEX('Bin Analysis'!$C$3:$S$10110,MATCH($L88,'Bin Analysis'!$L$3:$L$10110,0),MATCH(S$5,'Bin Analysis'!$C$2:$S$2,0))," ")))))</f>
        <v xml:space="preserve"> </v>
      </c>
      <c r="T88" s="70" t="str">
        <f>Assignments!K87</f>
        <v/>
      </c>
      <c r="U88" s="70" t="str">
        <f>Assignments!L87</f>
        <v/>
      </c>
      <c r="V88" s="76" t="str">
        <f>Assignments!V87</f>
        <v/>
      </c>
    </row>
    <row r="89" spans="2:22" x14ac:dyDescent="0.25">
      <c r="B89" s="52"/>
      <c r="E89" s="7"/>
      <c r="G89" s="40" t="str">
        <f>IFERROR('Data Transformation'!M87," ")</f>
        <v xml:space="preserve"> </v>
      </c>
      <c r="L89" s="68" t="str">
        <f t="shared" si="2"/>
        <v xml:space="preserve"> </v>
      </c>
      <c r="M89" s="69" t="str">
        <f>IF(L89=" "," ",(IF($L89&gt;0,INDEX('Bin Analysis'!$C$3:$S$10110,MATCH($L89,'Bin Analysis'!$L$3:$L$10110,0),MATCH(M$5,'Bin Analysis'!$C$2:$S$2,0))," ")))</f>
        <v xml:space="preserve"> </v>
      </c>
      <c r="N89" s="70" t="str">
        <f>IF($L89=" "," ",(IF($M89=FALSE," ",(IF($M89&gt;0,INDEX('Bin Analysis'!$C$3:$S$10110,MATCH($L89,'Bin Analysis'!$L$3:$L$10110,0),MATCH(N$5,'Bin Analysis'!$C$2:$S$2,0))," ")))))</f>
        <v xml:space="preserve"> </v>
      </c>
      <c r="O89" s="70" t="str">
        <f>IF($L89=" "," ",(IF($M89=FALSE," ",(IF($M89&gt;0,INDEX('Bin Analysis'!$C$3:$S$10110,MATCH($L89,'Bin Analysis'!$L$3:$L$10110,0),MATCH(O$5,'Bin Analysis'!$C$2:$S$2,0))," ")))))</f>
        <v xml:space="preserve"> </v>
      </c>
      <c r="P89" s="70" t="str">
        <f>IF($L89=" "," ",(IF($M89=FALSE," ",(IF($M89&gt;0,INDEX('Bin Analysis'!$C$3:$S$10110,MATCH($L89,'Bin Analysis'!$L$3:$L$10110,0),MATCH(P$5,'Bin Analysis'!$C$2:$S$2,0))," ")))))</f>
        <v xml:space="preserve"> </v>
      </c>
      <c r="Q89" s="70" t="str">
        <f>IF($L89=" "," ",(IF($M89=FALSE," ",(IF($M89&gt;0,INDEX('Bin Analysis'!$C$3:$S$10110,MATCH($L89,'Bin Analysis'!$L$3:$L$10110,0),MATCH(Q$5,'Bin Analysis'!$C$2:$S$2,0))," ")))))</f>
        <v xml:space="preserve"> </v>
      </c>
      <c r="R89" s="70" t="str">
        <f>IF($L89=" "," ",(IF($M89=FALSE," ",(IF($M89&gt;0,INDEX('Bin Analysis'!$C$3:$S$10110,MATCH($L89,'Bin Analysis'!$L$3:$L$10110,0),MATCH(R$5,'Bin Analysis'!$C$2:$S$2,0))," ")))))</f>
        <v xml:space="preserve"> </v>
      </c>
      <c r="S89" s="70" t="str">
        <f>IF($L89=" "," ",(IF($M89=FALSE," ",(IF($M89&gt;0,INDEX('Bin Analysis'!$C$3:$S$10110,MATCH($L89,'Bin Analysis'!$L$3:$L$10110,0),MATCH(S$5,'Bin Analysis'!$C$2:$S$2,0))," ")))))</f>
        <v xml:space="preserve"> </v>
      </c>
      <c r="T89" s="70" t="str">
        <f>Assignments!K88</f>
        <v/>
      </c>
      <c r="U89" s="70" t="str">
        <f>Assignments!L88</f>
        <v/>
      </c>
      <c r="V89" s="76" t="str">
        <f>Assignments!V88</f>
        <v/>
      </c>
    </row>
    <row r="90" spans="2:22" x14ac:dyDescent="0.25">
      <c r="B90" s="52"/>
      <c r="E90" s="7"/>
      <c r="G90" s="40" t="str">
        <f>IFERROR('Data Transformation'!M88," ")</f>
        <v xml:space="preserve"> </v>
      </c>
      <c r="L90" s="68" t="str">
        <f t="shared" si="2"/>
        <v xml:space="preserve"> </v>
      </c>
      <c r="M90" s="69" t="str">
        <f>IF(L90=" "," ",(IF($L90&gt;0,INDEX('Bin Analysis'!$C$3:$S$10110,MATCH($L90,'Bin Analysis'!$L$3:$L$10110,0),MATCH(M$5,'Bin Analysis'!$C$2:$S$2,0))," ")))</f>
        <v xml:space="preserve"> </v>
      </c>
      <c r="N90" s="70" t="str">
        <f>IF($L90=" "," ",(IF($M90=FALSE," ",(IF($M90&gt;0,INDEX('Bin Analysis'!$C$3:$S$10110,MATCH($L90,'Bin Analysis'!$L$3:$L$10110,0),MATCH(N$5,'Bin Analysis'!$C$2:$S$2,0))," ")))))</f>
        <v xml:space="preserve"> </v>
      </c>
      <c r="O90" s="70" t="str">
        <f>IF($L90=" "," ",(IF($M90=FALSE," ",(IF($M90&gt;0,INDEX('Bin Analysis'!$C$3:$S$10110,MATCH($L90,'Bin Analysis'!$L$3:$L$10110,0),MATCH(O$5,'Bin Analysis'!$C$2:$S$2,0))," ")))))</f>
        <v xml:space="preserve"> </v>
      </c>
      <c r="P90" s="70" t="str">
        <f>IF($L90=" "," ",(IF($M90=FALSE," ",(IF($M90&gt;0,INDEX('Bin Analysis'!$C$3:$S$10110,MATCH($L90,'Bin Analysis'!$L$3:$L$10110,0),MATCH(P$5,'Bin Analysis'!$C$2:$S$2,0))," ")))))</f>
        <v xml:space="preserve"> </v>
      </c>
      <c r="Q90" s="70" t="str">
        <f>IF($L90=" "," ",(IF($M90=FALSE," ",(IF($M90&gt;0,INDEX('Bin Analysis'!$C$3:$S$10110,MATCH($L90,'Bin Analysis'!$L$3:$L$10110,0),MATCH(Q$5,'Bin Analysis'!$C$2:$S$2,0))," ")))))</f>
        <v xml:space="preserve"> </v>
      </c>
      <c r="R90" s="70" t="str">
        <f>IF($L90=" "," ",(IF($M90=FALSE," ",(IF($M90&gt;0,INDEX('Bin Analysis'!$C$3:$S$10110,MATCH($L90,'Bin Analysis'!$L$3:$L$10110,0),MATCH(R$5,'Bin Analysis'!$C$2:$S$2,0))," ")))))</f>
        <v xml:space="preserve"> </v>
      </c>
      <c r="S90" s="70" t="str">
        <f>IF($L90=" "," ",(IF($M90=FALSE," ",(IF($M90&gt;0,INDEX('Bin Analysis'!$C$3:$S$10110,MATCH($L90,'Bin Analysis'!$L$3:$L$10110,0),MATCH(S$5,'Bin Analysis'!$C$2:$S$2,0))," ")))))</f>
        <v xml:space="preserve"> </v>
      </c>
      <c r="T90" s="70" t="str">
        <f>Assignments!K89</f>
        <v/>
      </c>
      <c r="U90" s="70" t="str">
        <f>Assignments!L89</f>
        <v/>
      </c>
      <c r="V90" s="76" t="str">
        <f>Assignments!V89</f>
        <v/>
      </c>
    </row>
    <row r="91" spans="2:22" x14ac:dyDescent="0.25">
      <c r="B91" s="52"/>
      <c r="E91" s="7"/>
      <c r="G91" s="40" t="str">
        <f>IFERROR('Data Transformation'!M89," ")</f>
        <v xml:space="preserve"> </v>
      </c>
      <c r="L91" s="68" t="str">
        <f t="shared" si="2"/>
        <v xml:space="preserve"> </v>
      </c>
      <c r="M91" s="69" t="str">
        <f>IF(L91=" "," ",(IF($L91&gt;0,INDEX('Bin Analysis'!$C$3:$S$10110,MATCH($L91,'Bin Analysis'!$L$3:$L$10110,0),MATCH(M$5,'Bin Analysis'!$C$2:$S$2,0))," ")))</f>
        <v xml:space="preserve"> </v>
      </c>
      <c r="N91" s="70" t="str">
        <f>IF($L91=" "," ",(IF($M91=FALSE," ",(IF($M91&gt;0,INDEX('Bin Analysis'!$C$3:$S$10110,MATCH($L91,'Bin Analysis'!$L$3:$L$10110,0),MATCH(N$5,'Bin Analysis'!$C$2:$S$2,0))," ")))))</f>
        <v xml:space="preserve"> </v>
      </c>
      <c r="O91" s="70" t="str">
        <f>IF($L91=" "," ",(IF($M91=FALSE," ",(IF($M91&gt;0,INDEX('Bin Analysis'!$C$3:$S$10110,MATCH($L91,'Bin Analysis'!$L$3:$L$10110,0),MATCH(O$5,'Bin Analysis'!$C$2:$S$2,0))," ")))))</f>
        <v xml:space="preserve"> </v>
      </c>
      <c r="P91" s="70" t="str">
        <f>IF($L91=" "," ",(IF($M91=FALSE," ",(IF($M91&gt;0,INDEX('Bin Analysis'!$C$3:$S$10110,MATCH($L91,'Bin Analysis'!$L$3:$L$10110,0),MATCH(P$5,'Bin Analysis'!$C$2:$S$2,0))," ")))))</f>
        <v xml:space="preserve"> </v>
      </c>
      <c r="Q91" s="70" t="str">
        <f>IF($L91=" "," ",(IF($M91=FALSE," ",(IF($M91&gt;0,INDEX('Bin Analysis'!$C$3:$S$10110,MATCH($L91,'Bin Analysis'!$L$3:$L$10110,0),MATCH(Q$5,'Bin Analysis'!$C$2:$S$2,0))," ")))))</f>
        <v xml:space="preserve"> </v>
      </c>
      <c r="R91" s="70" t="str">
        <f>IF($L91=" "," ",(IF($M91=FALSE," ",(IF($M91&gt;0,INDEX('Bin Analysis'!$C$3:$S$10110,MATCH($L91,'Bin Analysis'!$L$3:$L$10110,0),MATCH(R$5,'Bin Analysis'!$C$2:$S$2,0))," ")))))</f>
        <v xml:space="preserve"> </v>
      </c>
      <c r="S91" s="70" t="str">
        <f>IF($L91=" "," ",(IF($M91=FALSE," ",(IF($M91&gt;0,INDEX('Bin Analysis'!$C$3:$S$10110,MATCH($L91,'Bin Analysis'!$L$3:$L$10110,0),MATCH(S$5,'Bin Analysis'!$C$2:$S$2,0))," ")))))</f>
        <v xml:space="preserve"> </v>
      </c>
      <c r="T91" s="70" t="str">
        <f>Assignments!K90</f>
        <v/>
      </c>
      <c r="U91" s="70" t="str">
        <f>Assignments!L90</f>
        <v/>
      </c>
      <c r="V91" s="76" t="str">
        <f>Assignments!V90</f>
        <v/>
      </c>
    </row>
    <row r="92" spans="2:22" x14ac:dyDescent="0.25">
      <c r="B92" s="52"/>
      <c r="E92" s="7"/>
      <c r="G92" s="40" t="str">
        <f>IFERROR('Data Transformation'!M90," ")</f>
        <v xml:space="preserve"> </v>
      </c>
      <c r="L92" s="68" t="str">
        <f t="shared" si="2"/>
        <v xml:space="preserve"> </v>
      </c>
      <c r="M92" s="69" t="str">
        <f>IF(L92=" "," ",(IF($L92&gt;0,INDEX('Bin Analysis'!$C$3:$S$10110,MATCH($L92,'Bin Analysis'!$L$3:$L$10110,0),MATCH(M$5,'Bin Analysis'!$C$2:$S$2,0))," ")))</f>
        <v xml:space="preserve"> </v>
      </c>
      <c r="N92" s="70" t="str">
        <f>IF($L92=" "," ",(IF($M92=FALSE," ",(IF($M92&gt;0,INDEX('Bin Analysis'!$C$3:$S$10110,MATCH($L92,'Bin Analysis'!$L$3:$L$10110,0),MATCH(N$5,'Bin Analysis'!$C$2:$S$2,0))," ")))))</f>
        <v xml:space="preserve"> </v>
      </c>
      <c r="O92" s="70" t="str">
        <f>IF($L92=" "," ",(IF($M92=FALSE," ",(IF($M92&gt;0,INDEX('Bin Analysis'!$C$3:$S$10110,MATCH($L92,'Bin Analysis'!$L$3:$L$10110,0),MATCH(O$5,'Bin Analysis'!$C$2:$S$2,0))," ")))))</f>
        <v xml:space="preserve"> </v>
      </c>
      <c r="P92" s="70" t="str">
        <f>IF($L92=" "," ",(IF($M92=FALSE," ",(IF($M92&gt;0,INDEX('Bin Analysis'!$C$3:$S$10110,MATCH($L92,'Bin Analysis'!$L$3:$L$10110,0),MATCH(P$5,'Bin Analysis'!$C$2:$S$2,0))," ")))))</f>
        <v xml:space="preserve"> </v>
      </c>
      <c r="Q92" s="70" t="str">
        <f>IF($L92=" "," ",(IF($M92=FALSE," ",(IF($M92&gt;0,INDEX('Bin Analysis'!$C$3:$S$10110,MATCH($L92,'Bin Analysis'!$L$3:$L$10110,0),MATCH(Q$5,'Bin Analysis'!$C$2:$S$2,0))," ")))))</f>
        <v xml:space="preserve"> </v>
      </c>
      <c r="R92" s="70" t="str">
        <f>IF($L92=" "," ",(IF($M92=FALSE," ",(IF($M92&gt;0,INDEX('Bin Analysis'!$C$3:$S$10110,MATCH($L92,'Bin Analysis'!$L$3:$L$10110,0),MATCH(R$5,'Bin Analysis'!$C$2:$S$2,0))," ")))))</f>
        <v xml:space="preserve"> </v>
      </c>
      <c r="S92" s="70" t="str">
        <f>IF($L92=" "," ",(IF($M92=FALSE," ",(IF($M92&gt;0,INDEX('Bin Analysis'!$C$3:$S$10110,MATCH($L92,'Bin Analysis'!$L$3:$L$10110,0),MATCH(S$5,'Bin Analysis'!$C$2:$S$2,0))," ")))))</f>
        <v xml:space="preserve"> </v>
      </c>
      <c r="T92" s="70" t="str">
        <f>Assignments!K91</f>
        <v/>
      </c>
      <c r="U92" s="70" t="str">
        <f>Assignments!L91</f>
        <v/>
      </c>
      <c r="V92" s="76" t="str">
        <f>Assignments!V91</f>
        <v/>
      </c>
    </row>
    <row r="93" spans="2:22" x14ac:dyDescent="0.25">
      <c r="B93" s="52"/>
      <c r="E93" s="7"/>
      <c r="G93" s="40" t="str">
        <f>IFERROR('Data Transformation'!M91," ")</f>
        <v xml:space="preserve"> </v>
      </c>
      <c r="L93" s="68" t="str">
        <f t="shared" si="2"/>
        <v xml:space="preserve"> </v>
      </c>
      <c r="M93" s="69" t="str">
        <f>IF(L93=" "," ",(IF($L93&gt;0,INDEX('Bin Analysis'!$C$3:$S$10110,MATCH($L93,'Bin Analysis'!$L$3:$L$10110,0),MATCH(M$5,'Bin Analysis'!$C$2:$S$2,0))," ")))</f>
        <v xml:space="preserve"> </v>
      </c>
      <c r="N93" s="70" t="str">
        <f>IF($L93=" "," ",(IF($M93=FALSE," ",(IF($M93&gt;0,INDEX('Bin Analysis'!$C$3:$S$10110,MATCH($L93,'Bin Analysis'!$L$3:$L$10110,0),MATCH(N$5,'Bin Analysis'!$C$2:$S$2,0))," ")))))</f>
        <v xml:space="preserve"> </v>
      </c>
      <c r="O93" s="70" t="str">
        <f>IF($L93=" "," ",(IF($M93=FALSE," ",(IF($M93&gt;0,INDEX('Bin Analysis'!$C$3:$S$10110,MATCH($L93,'Bin Analysis'!$L$3:$L$10110,0),MATCH(O$5,'Bin Analysis'!$C$2:$S$2,0))," ")))))</f>
        <v xml:space="preserve"> </v>
      </c>
      <c r="P93" s="70" t="str">
        <f>IF($L93=" "," ",(IF($M93=FALSE," ",(IF($M93&gt;0,INDEX('Bin Analysis'!$C$3:$S$10110,MATCH($L93,'Bin Analysis'!$L$3:$L$10110,0),MATCH(P$5,'Bin Analysis'!$C$2:$S$2,0))," ")))))</f>
        <v xml:space="preserve"> </v>
      </c>
      <c r="Q93" s="70" t="str">
        <f>IF($L93=" "," ",(IF($M93=FALSE," ",(IF($M93&gt;0,INDEX('Bin Analysis'!$C$3:$S$10110,MATCH($L93,'Bin Analysis'!$L$3:$L$10110,0),MATCH(Q$5,'Bin Analysis'!$C$2:$S$2,0))," ")))))</f>
        <v xml:space="preserve"> </v>
      </c>
      <c r="R93" s="70" t="str">
        <f>IF($L93=" "," ",(IF($M93=FALSE," ",(IF($M93&gt;0,INDEX('Bin Analysis'!$C$3:$S$10110,MATCH($L93,'Bin Analysis'!$L$3:$L$10110,0),MATCH(R$5,'Bin Analysis'!$C$2:$S$2,0))," ")))))</f>
        <v xml:space="preserve"> </v>
      </c>
      <c r="S93" s="70" t="str">
        <f>IF($L93=" "," ",(IF($M93=FALSE," ",(IF($M93&gt;0,INDEX('Bin Analysis'!$C$3:$S$10110,MATCH($L93,'Bin Analysis'!$L$3:$L$10110,0),MATCH(S$5,'Bin Analysis'!$C$2:$S$2,0))," ")))))</f>
        <v xml:space="preserve"> </v>
      </c>
      <c r="T93" s="70" t="str">
        <f>Assignments!K92</f>
        <v/>
      </c>
      <c r="U93" s="70" t="str">
        <f>Assignments!L92</f>
        <v/>
      </c>
      <c r="V93" s="76" t="str">
        <f>Assignments!V92</f>
        <v/>
      </c>
    </row>
    <row r="94" spans="2:22" x14ac:dyDescent="0.25">
      <c r="B94" s="52"/>
      <c r="E94" s="7"/>
      <c r="G94" s="40" t="str">
        <f>IFERROR('Data Transformation'!M92," ")</f>
        <v xml:space="preserve"> </v>
      </c>
      <c r="L94" s="68" t="str">
        <f t="shared" si="2"/>
        <v xml:space="preserve"> </v>
      </c>
      <c r="M94" s="69" t="str">
        <f>IF(L94=" "," ",(IF($L94&gt;0,INDEX('Bin Analysis'!$C$3:$S$10110,MATCH($L94,'Bin Analysis'!$L$3:$L$10110,0),MATCH(M$5,'Bin Analysis'!$C$2:$S$2,0))," ")))</f>
        <v xml:space="preserve"> </v>
      </c>
      <c r="N94" s="70" t="str">
        <f>IF($L94=" "," ",(IF($M94=FALSE," ",(IF($M94&gt;0,INDEX('Bin Analysis'!$C$3:$S$10110,MATCH($L94,'Bin Analysis'!$L$3:$L$10110,0),MATCH(N$5,'Bin Analysis'!$C$2:$S$2,0))," ")))))</f>
        <v xml:space="preserve"> </v>
      </c>
      <c r="O94" s="70" t="str">
        <f>IF($L94=" "," ",(IF($M94=FALSE," ",(IF($M94&gt;0,INDEX('Bin Analysis'!$C$3:$S$10110,MATCH($L94,'Bin Analysis'!$L$3:$L$10110,0),MATCH(O$5,'Bin Analysis'!$C$2:$S$2,0))," ")))))</f>
        <v xml:space="preserve"> </v>
      </c>
      <c r="P94" s="70" t="str">
        <f>IF($L94=" "," ",(IF($M94=FALSE," ",(IF($M94&gt;0,INDEX('Bin Analysis'!$C$3:$S$10110,MATCH($L94,'Bin Analysis'!$L$3:$L$10110,0),MATCH(P$5,'Bin Analysis'!$C$2:$S$2,0))," ")))))</f>
        <v xml:space="preserve"> </v>
      </c>
      <c r="Q94" s="70" t="str">
        <f>IF($L94=" "," ",(IF($M94=FALSE," ",(IF($M94&gt;0,INDEX('Bin Analysis'!$C$3:$S$10110,MATCH($L94,'Bin Analysis'!$L$3:$L$10110,0),MATCH(Q$5,'Bin Analysis'!$C$2:$S$2,0))," ")))))</f>
        <v xml:space="preserve"> </v>
      </c>
      <c r="R94" s="70" t="str">
        <f>IF($L94=" "," ",(IF($M94=FALSE," ",(IF($M94&gt;0,INDEX('Bin Analysis'!$C$3:$S$10110,MATCH($L94,'Bin Analysis'!$L$3:$L$10110,0),MATCH(R$5,'Bin Analysis'!$C$2:$S$2,0))," ")))))</f>
        <v xml:space="preserve"> </v>
      </c>
      <c r="S94" s="70" t="str">
        <f>IF($L94=" "," ",(IF($M94=FALSE," ",(IF($M94&gt;0,INDEX('Bin Analysis'!$C$3:$S$10110,MATCH($L94,'Bin Analysis'!$L$3:$L$10110,0),MATCH(S$5,'Bin Analysis'!$C$2:$S$2,0))," ")))))</f>
        <v xml:space="preserve"> </v>
      </c>
      <c r="T94" s="70" t="str">
        <f>Assignments!K93</f>
        <v/>
      </c>
      <c r="U94" s="70" t="str">
        <f>Assignments!L93</f>
        <v/>
      </c>
      <c r="V94" s="76" t="str">
        <f>Assignments!V93</f>
        <v/>
      </c>
    </row>
    <row r="95" spans="2:22" x14ac:dyDescent="0.25">
      <c r="B95" s="52"/>
      <c r="E95" s="7"/>
      <c r="G95" s="40" t="str">
        <f>IFERROR('Data Transformation'!M93," ")</f>
        <v xml:space="preserve"> </v>
      </c>
      <c r="L95" s="68" t="str">
        <f t="shared" si="2"/>
        <v xml:space="preserve"> </v>
      </c>
      <c r="M95" s="69" t="str">
        <f>IF(L95=" "," ",(IF($L95&gt;0,INDEX('Bin Analysis'!$C$3:$S$10110,MATCH($L95,'Bin Analysis'!$L$3:$L$10110,0),MATCH(M$5,'Bin Analysis'!$C$2:$S$2,0))," ")))</f>
        <v xml:space="preserve"> </v>
      </c>
      <c r="N95" s="70" t="str">
        <f>IF($L95=" "," ",(IF($M95=FALSE," ",(IF($M95&gt;0,INDEX('Bin Analysis'!$C$3:$S$10110,MATCH($L95,'Bin Analysis'!$L$3:$L$10110,0),MATCH(N$5,'Bin Analysis'!$C$2:$S$2,0))," ")))))</f>
        <v xml:space="preserve"> </v>
      </c>
      <c r="O95" s="70" t="str">
        <f>IF($L95=" "," ",(IF($M95=FALSE," ",(IF($M95&gt;0,INDEX('Bin Analysis'!$C$3:$S$10110,MATCH($L95,'Bin Analysis'!$L$3:$L$10110,0),MATCH(O$5,'Bin Analysis'!$C$2:$S$2,0))," ")))))</f>
        <v xml:space="preserve"> </v>
      </c>
      <c r="P95" s="70" t="str">
        <f>IF($L95=" "," ",(IF($M95=FALSE," ",(IF($M95&gt;0,INDEX('Bin Analysis'!$C$3:$S$10110,MATCH($L95,'Bin Analysis'!$L$3:$L$10110,0),MATCH(P$5,'Bin Analysis'!$C$2:$S$2,0))," ")))))</f>
        <v xml:space="preserve"> </v>
      </c>
      <c r="Q95" s="70" t="str">
        <f>IF($L95=" "," ",(IF($M95=FALSE," ",(IF($M95&gt;0,INDEX('Bin Analysis'!$C$3:$S$10110,MATCH($L95,'Bin Analysis'!$L$3:$L$10110,0),MATCH(Q$5,'Bin Analysis'!$C$2:$S$2,0))," ")))))</f>
        <v xml:space="preserve"> </v>
      </c>
      <c r="R95" s="70" t="str">
        <f>IF($L95=" "," ",(IF($M95=FALSE," ",(IF($M95&gt;0,INDEX('Bin Analysis'!$C$3:$S$10110,MATCH($L95,'Bin Analysis'!$L$3:$L$10110,0),MATCH(R$5,'Bin Analysis'!$C$2:$S$2,0))," ")))))</f>
        <v xml:space="preserve"> </v>
      </c>
      <c r="S95" s="70" t="str">
        <f>IF($L95=" "," ",(IF($M95=FALSE," ",(IF($M95&gt;0,INDEX('Bin Analysis'!$C$3:$S$10110,MATCH($L95,'Bin Analysis'!$L$3:$L$10110,0),MATCH(S$5,'Bin Analysis'!$C$2:$S$2,0))," ")))))</f>
        <v xml:space="preserve"> </v>
      </c>
      <c r="T95" s="70" t="str">
        <f>Assignments!K94</f>
        <v/>
      </c>
      <c r="U95" s="70" t="str">
        <f>Assignments!L94</f>
        <v/>
      </c>
      <c r="V95" s="76" t="str">
        <f>Assignments!V94</f>
        <v/>
      </c>
    </row>
    <row r="96" spans="2:22" x14ac:dyDescent="0.25">
      <c r="B96" s="52"/>
      <c r="E96" s="7"/>
      <c r="G96" s="40" t="str">
        <f>IFERROR('Data Transformation'!M94," ")</f>
        <v xml:space="preserve"> </v>
      </c>
      <c r="L96" s="68" t="str">
        <f t="shared" si="2"/>
        <v xml:space="preserve"> </v>
      </c>
      <c r="M96" s="69" t="str">
        <f>IF(L96=" "," ",(IF($L96&gt;0,INDEX('Bin Analysis'!$C$3:$S$10110,MATCH($L96,'Bin Analysis'!$L$3:$L$10110,0),MATCH(M$5,'Bin Analysis'!$C$2:$S$2,0))," ")))</f>
        <v xml:space="preserve"> </v>
      </c>
      <c r="N96" s="70" t="str">
        <f>IF($L96=" "," ",(IF($M96=FALSE," ",(IF($M96&gt;0,INDEX('Bin Analysis'!$C$3:$S$10110,MATCH($L96,'Bin Analysis'!$L$3:$L$10110,0),MATCH(N$5,'Bin Analysis'!$C$2:$S$2,0))," ")))))</f>
        <v xml:space="preserve"> </v>
      </c>
      <c r="O96" s="70" t="str">
        <f>IF($L96=" "," ",(IF($M96=FALSE," ",(IF($M96&gt;0,INDEX('Bin Analysis'!$C$3:$S$10110,MATCH($L96,'Bin Analysis'!$L$3:$L$10110,0),MATCH(O$5,'Bin Analysis'!$C$2:$S$2,0))," ")))))</f>
        <v xml:space="preserve"> </v>
      </c>
      <c r="P96" s="70" t="str">
        <f>IF($L96=" "," ",(IF($M96=FALSE," ",(IF($M96&gt;0,INDEX('Bin Analysis'!$C$3:$S$10110,MATCH($L96,'Bin Analysis'!$L$3:$L$10110,0),MATCH(P$5,'Bin Analysis'!$C$2:$S$2,0))," ")))))</f>
        <v xml:space="preserve"> </v>
      </c>
      <c r="Q96" s="70" t="str">
        <f>IF($L96=" "," ",(IF($M96=FALSE," ",(IF($M96&gt;0,INDEX('Bin Analysis'!$C$3:$S$10110,MATCH($L96,'Bin Analysis'!$L$3:$L$10110,0),MATCH(Q$5,'Bin Analysis'!$C$2:$S$2,0))," ")))))</f>
        <v xml:space="preserve"> </v>
      </c>
      <c r="R96" s="70" t="str">
        <f>IF($L96=" "," ",(IF($M96=FALSE," ",(IF($M96&gt;0,INDEX('Bin Analysis'!$C$3:$S$10110,MATCH($L96,'Bin Analysis'!$L$3:$L$10110,0),MATCH(R$5,'Bin Analysis'!$C$2:$S$2,0))," ")))))</f>
        <v xml:space="preserve"> </v>
      </c>
      <c r="S96" s="70" t="str">
        <f>IF($L96=" "," ",(IF($M96=FALSE," ",(IF($M96&gt;0,INDEX('Bin Analysis'!$C$3:$S$10110,MATCH($L96,'Bin Analysis'!$L$3:$L$10110,0),MATCH(S$5,'Bin Analysis'!$C$2:$S$2,0))," ")))))</f>
        <v xml:space="preserve"> </v>
      </c>
      <c r="T96" s="70" t="str">
        <f>Assignments!K95</f>
        <v/>
      </c>
      <c r="U96" s="70" t="str">
        <f>Assignments!L95</f>
        <v/>
      </c>
      <c r="V96" s="76" t="str">
        <f>Assignments!V95</f>
        <v/>
      </c>
    </row>
    <row r="97" spans="2:22" x14ac:dyDescent="0.25">
      <c r="B97" s="52"/>
      <c r="E97" s="7"/>
      <c r="G97" s="40" t="str">
        <f>IFERROR('Data Transformation'!M95," ")</f>
        <v xml:space="preserve"> </v>
      </c>
      <c r="L97" s="68" t="str">
        <f t="shared" si="2"/>
        <v xml:space="preserve"> </v>
      </c>
      <c r="M97" s="69" t="str">
        <f>IF(L97=" "," ",(IF($L97&gt;0,INDEX('Bin Analysis'!$C$3:$S$10110,MATCH($L97,'Bin Analysis'!$L$3:$L$10110,0),MATCH(M$5,'Bin Analysis'!$C$2:$S$2,0))," ")))</f>
        <v xml:space="preserve"> </v>
      </c>
      <c r="N97" s="70" t="str">
        <f>IF($L97=" "," ",(IF($M97=FALSE," ",(IF($M97&gt;0,INDEX('Bin Analysis'!$C$3:$S$10110,MATCH($L97,'Bin Analysis'!$L$3:$L$10110,0),MATCH(N$5,'Bin Analysis'!$C$2:$S$2,0))," ")))))</f>
        <v xml:space="preserve"> </v>
      </c>
      <c r="O97" s="70" t="str">
        <f>IF($L97=" "," ",(IF($M97=FALSE," ",(IF($M97&gt;0,INDEX('Bin Analysis'!$C$3:$S$10110,MATCH($L97,'Bin Analysis'!$L$3:$L$10110,0),MATCH(O$5,'Bin Analysis'!$C$2:$S$2,0))," ")))))</f>
        <v xml:space="preserve"> </v>
      </c>
      <c r="P97" s="70" t="str">
        <f>IF($L97=" "," ",(IF($M97=FALSE," ",(IF($M97&gt;0,INDEX('Bin Analysis'!$C$3:$S$10110,MATCH($L97,'Bin Analysis'!$L$3:$L$10110,0),MATCH(P$5,'Bin Analysis'!$C$2:$S$2,0))," ")))))</f>
        <v xml:space="preserve"> </v>
      </c>
      <c r="Q97" s="70" t="str">
        <f>IF($L97=" "," ",(IF($M97=FALSE," ",(IF($M97&gt;0,INDEX('Bin Analysis'!$C$3:$S$10110,MATCH($L97,'Bin Analysis'!$L$3:$L$10110,0),MATCH(Q$5,'Bin Analysis'!$C$2:$S$2,0))," ")))))</f>
        <v xml:space="preserve"> </v>
      </c>
      <c r="R97" s="70" t="str">
        <f>IF($L97=" "," ",(IF($M97=FALSE," ",(IF($M97&gt;0,INDEX('Bin Analysis'!$C$3:$S$10110,MATCH($L97,'Bin Analysis'!$L$3:$L$10110,0),MATCH(R$5,'Bin Analysis'!$C$2:$S$2,0))," ")))))</f>
        <v xml:space="preserve"> </v>
      </c>
      <c r="S97" s="70" t="str">
        <f>IF($L97=" "," ",(IF($M97=FALSE," ",(IF($M97&gt;0,INDEX('Bin Analysis'!$C$3:$S$10110,MATCH($L97,'Bin Analysis'!$L$3:$L$10110,0),MATCH(S$5,'Bin Analysis'!$C$2:$S$2,0))," ")))))</f>
        <v xml:space="preserve"> </v>
      </c>
      <c r="T97" s="70" t="str">
        <f>Assignments!K96</f>
        <v/>
      </c>
      <c r="U97" s="70" t="str">
        <f>Assignments!L96</f>
        <v/>
      </c>
      <c r="V97" s="76" t="str">
        <f>Assignments!V96</f>
        <v/>
      </c>
    </row>
    <row r="98" spans="2:22" x14ac:dyDescent="0.25">
      <c r="B98" s="52"/>
      <c r="E98" s="7"/>
      <c r="G98" s="40" t="str">
        <f>IFERROR('Data Transformation'!M96," ")</f>
        <v xml:space="preserve"> </v>
      </c>
      <c r="L98" s="68" t="str">
        <f t="shared" si="2"/>
        <v xml:space="preserve"> </v>
      </c>
      <c r="M98" s="69" t="str">
        <f>IF(L98=" "," ",(IF($L98&gt;0,INDEX('Bin Analysis'!$C$3:$S$10110,MATCH($L98,'Bin Analysis'!$L$3:$L$10110,0),MATCH(M$5,'Bin Analysis'!$C$2:$S$2,0))," ")))</f>
        <v xml:space="preserve"> </v>
      </c>
      <c r="N98" s="70" t="str">
        <f>IF($L98=" "," ",(IF($M98=FALSE," ",(IF($M98&gt;0,INDEX('Bin Analysis'!$C$3:$S$10110,MATCH($L98,'Bin Analysis'!$L$3:$L$10110,0),MATCH(N$5,'Bin Analysis'!$C$2:$S$2,0))," ")))))</f>
        <v xml:space="preserve"> </v>
      </c>
      <c r="O98" s="70" t="str">
        <f>IF($L98=" "," ",(IF($M98=FALSE," ",(IF($M98&gt;0,INDEX('Bin Analysis'!$C$3:$S$10110,MATCH($L98,'Bin Analysis'!$L$3:$L$10110,0),MATCH(O$5,'Bin Analysis'!$C$2:$S$2,0))," ")))))</f>
        <v xml:space="preserve"> </v>
      </c>
      <c r="P98" s="70" t="str">
        <f>IF($L98=" "," ",(IF($M98=FALSE," ",(IF($M98&gt;0,INDEX('Bin Analysis'!$C$3:$S$10110,MATCH($L98,'Bin Analysis'!$L$3:$L$10110,0),MATCH(P$5,'Bin Analysis'!$C$2:$S$2,0))," ")))))</f>
        <v xml:space="preserve"> </v>
      </c>
      <c r="Q98" s="70" t="str">
        <f>IF($L98=" "," ",(IF($M98=FALSE," ",(IF($M98&gt;0,INDEX('Bin Analysis'!$C$3:$S$10110,MATCH($L98,'Bin Analysis'!$L$3:$L$10110,0),MATCH(Q$5,'Bin Analysis'!$C$2:$S$2,0))," ")))))</f>
        <v xml:space="preserve"> </v>
      </c>
      <c r="R98" s="70" t="str">
        <f>IF($L98=" "," ",(IF($M98=FALSE," ",(IF($M98&gt;0,INDEX('Bin Analysis'!$C$3:$S$10110,MATCH($L98,'Bin Analysis'!$L$3:$L$10110,0),MATCH(R$5,'Bin Analysis'!$C$2:$S$2,0))," ")))))</f>
        <v xml:space="preserve"> </v>
      </c>
      <c r="S98" s="70" t="str">
        <f>IF($L98=" "," ",(IF($M98=FALSE," ",(IF($M98&gt;0,INDEX('Bin Analysis'!$C$3:$S$10110,MATCH($L98,'Bin Analysis'!$L$3:$L$10110,0),MATCH(S$5,'Bin Analysis'!$C$2:$S$2,0))," ")))))</f>
        <v xml:space="preserve"> </v>
      </c>
      <c r="T98" s="70" t="str">
        <f>Assignments!K97</f>
        <v/>
      </c>
      <c r="U98" s="70" t="str">
        <f>Assignments!L97</f>
        <v/>
      </c>
      <c r="V98" s="76" t="str">
        <f>Assignments!V97</f>
        <v/>
      </c>
    </row>
    <row r="99" spans="2:22" x14ac:dyDescent="0.25">
      <c r="B99" s="52"/>
      <c r="E99" s="7"/>
      <c r="G99" s="40" t="str">
        <f>IFERROR('Data Transformation'!M97," ")</f>
        <v xml:space="preserve"> </v>
      </c>
      <c r="L99" s="68" t="str">
        <f t="shared" si="2"/>
        <v xml:space="preserve"> </v>
      </c>
      <c r="M99" s="69" t="str">
        <f>IF(L99=" "," ",(IF($L99&gt;0,INDEX('Bin Analysis'!$C$3:$S$10110,MATCH($L99,'Bin Analysis'!$L$3:$L$10110,0),MATCH(M$5,'Bin Analysis'!$C$2:$S$2,0))," ")))</f>
        <v xml:space="preserve"> </v>
      </c>
      <c r="N99" s="70" t="str">
        <f>IF($L99=" "," ",(IF($M99=FALSE," ",(IF($M99&gt;0,INDEX('Bin Analysis'!$C$3:$S$10110,MATCH($L99,'Bin Analysis'!$L$3:$L$10110,0),MATCH(N$5,'Bin Analysis'!$C$2:$S$2,0))," ")))))</f>
        <v xml:space="preserve"> </v>
      </c>
      <c r="O99" s="70" t="str">
        <f>IF($L99=" "," ",(IF($M99=FALSE," ",(IF($M99&gt;0,INDEX('Bin Analysis'!$C$3:$S$10110,MATCH($L99,'Bin Analysis'!$L$3:$L$10110,0),MATCH(O$5,'Bin Analysis'!$C$2:$S$2,0))," ")))))</f>
        <v xml:space="preserve"> </v>
      </c>
      <c r="P99" s="70" t="str">
        <f>IF($L99=" "," ",(IF($M99=FALSE," ",(IF($M99&gt;0,INDEX('Bin Analysis'!$C$3:$S$10110,MATCH($L99,'Bin Analysis'!$L$3:$L$10110,0),MATCH(P$5,'Bin Analysis'!$C$2:$S$2,0))," ")))))</f>
        <v xml:space="preserve"> </v>
      </c>
      <c r="Q99" s="70" t="str">
        <f>IF($L99=" "," ",(IF($M99=FALSE," ",(IF($M99&gt;0,INDEX('Bin Analysis'!$C$3:$S$10110,MATCH($L99,'Bin Analysis'!$L$3:$L$10110,0),MATCH(Q$5,'Bin Analysis'!$C$2:$S$2,0))," ")))))</f>
        <v xml:space="preserve"> </v>
      </c>
      <c r="R99" s="70" t="str">
        <f>IF($L99=" "," ",(IF($M99=FALSE," ",(IF($M99&gt;0,INDEX('Bin Analysis'!$C$3:$S$10110,MATCH($L99,'Bin Analysis'!$L$3:$L$10110,0),MATCH(R$5,'Bin Analysis'!$C$2:$S$2,0))," ")))))</f>
        <v xml:space="preserve"> </v>
      </c>
      <c r="S99" s="70" t="str">
        <f>IF($L99=" "," ",(IF($M99=FALSE," ",(IF($M99&gt;0,INDEX('Bin Analysis'!$C$3:$S$10110,MATCH($L99,'Bin Analysis'!$L$3:$L$10110,0),MATCH(S$5,'Bin Analysis'!$C$2:$S$2,0))," ")))))</f>
        <v xml:space="preserve"> </v>
      </c>
      <c r="T99" s="70" t="str">
        <f>Assignments!K98</f>
        <v/>
      </c>
      <c r="U99" s="70" t="str">
        <f>Assignments!L98</f>
        <v/>
      </c>
      <c r="V99" s="76" t="str">
        <f>Assignments!V98</f>
        <v/>
      </c>
    </row>
    <row r="100" spans="2:22" x14ac:dyDescent="0.25">
      <c r="B100" s="52"/>
      <c r="E100" s="7"/>
      <c r="G100" s="40" t="str">
        <f>IFERROR('Data Transformation'!M98," ")</f>
        <v xml:space="preserve"> </v>
      </c>
      <c r="L100" s="68" t="str">
        <f t="shared" si="2"/>
        <v xml:space="preserve"> </v>
      </c>
      <c r="M100" s="69" t="str">
        <f>IF(L100=" "," ",(IF($L100&gt;0,INDEX('Bin Analysis'!$C$3:$S$10110,MATCH($L100,'Bin Analysis'!$L$3:$L$10110,0),MATCH(M$5,'Bin Analysis'!$C$2:$S$2,0))," ")))</f>
        <v xml:space="preserve"> </v>
      </c>
      <c r="N100" s="70" t="str">
        <f>IF($L100=" "," ",(IF($M100=FALSE," ",(IF($M100&gt;0,INDEX('Bin Analysis'!$C$3:$S$10110,MATCH($L100,'Bin Analysis'!$L$3:$L$10110,0),MATCH(N$5,'Bin Analysis'!$C$2:$S$2,0))," ")))))</f>
        <v xml:space="preserve"> </v>
      </c>
      <c r="O100" s="70" t="str">
        <f>IF($L100=" "," ",(IF($M100=FALSE," ",(IF($M100&gt;0,INDEX('Bin Analysis'!$C$3:$S$10110,MATCH($L100,'Bin Analysis'!$L$3:$L$10110,0),MATCH(O$5,'Bin Analysis'!$C$2:$S$2,0))," ")))))</f>
        <v xml:space="preserve"> </v>
      </c>
      <c r="P100" s="70" t="str">
        <f>IF($L100=" "," ",(IF($M100=FALSE," ",(IF($M100&gt;0,INDEX('Bin Analysis'!$C$3:$S$10110,MATCH($L100,'Bin Analysis'!$L$3:$L$10110,0),MATCH(P$5,'Bin Analysis'!$C$2:$S$2,0))," ")))))</f>
        <v xml:space="preserve"> </v>
      </c>
      <c r="Q100" s="70" t="str">
        <f>IF($L100=" "," ",(IF($M100=FALSE," ",(IF($M100&gt;0,INDEX('Bin Analysis'!$C$3:$S$10110,MATCH($L100,'Bin Analysis'!$L$3:$L$10110,0),MATCH(Q$5,'Bin Analysis'!$C$2:$S$2,0))," ")))))</f>
        <v xml:space="preserve"> </v>
      </c>
      <c r="R100" s="70" t="str">
        <f>IF($L100=" "," ",(IF($M100=FALSE," ",(IF($M100&gt;0,INDEX('Bin Analysis'!$C$3:$S$10110,MATCH($L100,'Bin Analysis'!$L$3:$L$10110,0),MATCH(R$5,'Bin Analysis'!$C$2:$S$2,0))," ")))))</f>
        <v xml:space="preserve"> </v>
      </c>
      <c r="S100" s="70" t="str">
        <f>IF($L100=" "," ",(IF($M100=FALSE," ",(IF($M100&gt;0,INDEX('Bin Analysis'!$C$3:$S$10110,MATCH($L100,'Bin Analysis'!$L$3:$L$10110,0),MATCH(S$5,'Bin Analysis'!$C$2:$S$2,0))," ")))))</f>
        <v xml:space="preserve"> </v>
      </c>
      <c r="T100" s="70" t="str">
        <f>Assignments!K99</f>
        <v/>
      </c>
      <c r="U100" s="70" t="str">
        <f>Assignments!L99</f>
        <v/>
      </c>
      <c r="V100" s="76" t="str">
        <f>Assignments!V99</f>
        <v/>
      </c>
    </row>
    <row r="101" spans="2:22" x14ac:dyDescent="0.25">
      <c r="B101" s="52"/>
      <c r="E101" s="7"/>
      <c r="G101" s="40" t="str">
        <f>IFERROR('Data Transformation'!M99," ")</f>
        <v xml:space="preserve"> </v>
      </c>
      <c r="L101" s="68" t="str">
        <f t="shared" si="2"/>
        <v xml:space="preserve"> </v>
      </c>
      <c r="M101" s="69" t="str">
        <f>IF(L101=" "," ",(IF($L101&gt;0,INDEX('Bin Analysis'!$C$3:$S$10110,MATCH($L101,'Bin Analysis'!$L$3:$L$10110,0),MATCH(M$5,'Bin Analysis'!$C$2:$S$2,0))," ")))</f>
        <v xml:space="preserve"> </v>
      </c>
      <c r="N101" s="70" t="str">
        <f>IF($L101=" "," ",(IF($M101=FALSE," ",(IF($M101&gt;0,INDEX('Bin Analysis'!$C$3:$S$10110,MATCH($L101,'Bin Analysis'!$L$3:$L$10110,0),MATCH(N$5,'Bin Analysis'!$C$2:$S$2,0))," ")))))</f>
        <v xml:space="preserve"> </v>
      </c>
      <c r="O101" s="70" t="str">
        <f>IF($L101=" "," ",(IF($M101=FALSE," ",(IF($M101&gt;0,INDEX('Bin Analysis'!$C$3:$S$10110,MATCH($L101,'Bin Analysis'!$L$3:$L$10110,0),MATCH(O$5,'Bin Analysis'!$C$2:$S$2,0))," ")))))</f>
        <v xml:space="preserve"> </v>
      </c>
      <c r="P101" s="70" t="str">
        <f>IF($L101=" "," ",(IF($M101=FALSE," ",(IF($M101&gt;0,INDEX('Bin Analysis'!$C$3:$S$10110,MATCH($L101,'Bin Analysis'!$L$3:$L$10110,0),MATCH(P$5,'Bin Analysis'!$C$2:$S$2,0))," ")))))</f>
        <v xml:space="preserve"> </v>
      </c>
      <c r="Q101" s="70" t="str">
        <f>IF($L101=" "," ",(IF($M101=FALSE," ",(IF($M101&gt;0,INDEX('Bin Analysis'!$C$3:$S$10110,MATCH($L101,'Bin Analysis'!$L$3:$L$10110,0),MATCH(Q$5,'Bin Analysis'!$C$2:$S$2,0))," ")))))</f>
        <v xml:space="preserve"> </v>
      </c>
      <c r="R101" s="70" t="str">
        <f>IF($L101=" "," ",(IF($M101=FALSE," ",(IF($M101&gt;0,INDEX('Bin Analysis'!$C$3:$S$10110,MATCH($L101,'Bin Analysis'!$L$3:$L$10110,0),MATCH(R$5,'Bin Analysis'!$C$2:$S$2,0))," ")))))</f>
        <v xml:space="preserve"> </v>
      </c>
      <c r="S101" s="70" t="str">
        <f>IF($L101=" "," ",(IF($M101=FALSE," ",(IF($M101&gt;0,INDEX('Bin Analysis'!$C$3:$S$10110,MATCH($L101,'Bin Analysis'!$L$3:$L$10110,0),MATCH(S$5,'Bin Analysis'!$C$2:$S$2,0))," ")))))</f>
        <v xml:space="preserve"> </v>
      </c>
      <c r="T101" s="70" t="str">
        <f>Assignments!K100</f>
        <v/>
      </c>
      <c r="U101" s="70" t="str">
        <f>Assignments!L100</f>
        <v/>
      </c>
      <c r="V101" s="76" t="str">
        <f>Assignments!V100</f>
        <v/>
      </c>
    </row>
    <row r="102" spans="2:22" x14ac:dyDescent="0.25">
      <c r="B102" s="52"/>
      <c r="E102" s="7"/>
      <c r="G102" s="40" t="str">
        <f>IFERROR('Data Transformation'!M100," ")</f>
        <v xml:space="preserve"> </v>
      </c>
      <c r="L102" s="68" t="str">
        <f t="shared" si="2"/>
        <v xml:space="preserve"> </v>
      </c>
      <c r="M102" s="69" t="str">
        <f>IF(L102=" "," ",(IF($L102&gt;0,INDEX('Bin Analysis'!$C$3:$S$10110,MATCH($L102,'Bin Analysis'!$L$3:$L$10110,0),MATCH(M$5,'Bin Analysis'!$C$2:$S$2,0))," ")))</f>
        <v xml:space="preserve"> </v>
      </c>
      <c r="N102" s="70" t="str">
        <f>IF($L102=" "," ",(IF($M102=FALSE," ",(IF($M102&gt;0,INDEX('Bin Analysis'!$C$3:$S$10110,MATCH($L102,'Bin Analysis'!$L$3:$L$10110,0),MATCH(N$5,'Bin Analysis'!$C$2:$S$2,0))," ")))))</f>
        <v xml:space="preserve"> </v>
      </c>
      <c r="O102" s="70" t="str">
        <f>IF($L102=" "," ",(IF($M102=FALSE," ",(IF($M102&gt;0,INDEX('Bin Analysis'!$C$3:$S$10110,MATCH($L102,'Bin Analysis'!$L$3:$L$10110,0),MATCH(O$5,'Bin Analysis'!$C$2:$S$2,0))," ")))))</f>
        <v xml:space="preserve"> </v>
      </c>
      <c r="P102" s="70" t="str">
        <f>IF($L102=" "," ",(IF($M102=FALSE," ",(IF($M102&gt;0,INDEX('Bin Analysis'!$C$3:$S$10110,MATCH($L102,'Bin Analysis'!$L$3:$L$10110,0),MATCH(P$5,'Bin Analysis'!$C$2:$S$2,0))," ")))))</f>
        <v xml:space="preserve"> </v>
      </c>
      <c r="Q102" s="70" t="str">
        <f>IF($L102=" "," ",(IF($M102=FALSE," ",(IF($M102&gt;0,INDEX('Bin Analysis'!$C$3:$S$10110,MATCH($L102,'Bin Analysis'!$L$3:$L$10110,0),MATCH(Q$5,'Bin Analysis'!$C$2:$S$2,0))," ")))))</f>
        <v xml:space="preserve"> </v>
      </c>
      <c r="R102" s="70" t="str">
        <f>IF($L102=" "," ",(IF($M102=FALSE," ",(IF($M102&gt;0,INDEX('Bin Analysis'!$C$3:$S$10110,MATCH($L102,'Bin Analysis'!$L$3:$L$10110,0),MATCH(R$5,'Bin Analysis'!$C$2:$S$2,0))," ")))))</f>
        <v xml:space="preserve"> </v>
      </c>
      <c r="S102" s="70" t="str">
        <f>IF($L102=" "," ",(IF($M102=FALSE," ",(IF($M102&gt;0,INDEX('Bin Analysis'!$C$3:$S$10110,MATCH($L102,'Bin Analysis'!$L$3:$L$10110,0),MATCH(S$5,'Bin Analysis'!$C$2:$S$2,0))," ")))))</f>
        <v xml:space="preserve"> </v>
      </c>
      <c r="T102" s="70" t="str">
        <f>Assignments!K101</f>
        <v/>
      </c>
      <c r="U102" s="70" t="str">
        <f>Assignments!L101</f>
        <v/>
      </c>
      <c r="V102" s="76" t="str">
        <f>Assignments!V101</f>
        <v/>
      </c>
    </row>
    <row r="103" spans="2:22" x14ac:dyDescent="0.25">
      <c r="B103" s="52"/>
      <c r="E103" s="7"/>
      <c r="G103" s="40" t="str">
        <f>IFERROR('Data Transformation'!M101," ")</f>
        <v xml:space="preserve"> </v>
      </c>
      <c r="L103" s="68" t="str">
        <f t="shared" si="2"/>
        <v xml:space="preserve"> </v>
      </c>
      <c r="M103" s="69" t="str">
        <f>IF(L103=" "," ",(IF($L103&gt;0,INDEX('Bin Analysis'!$C$3:$S$10110,MATCH($L103,'Bin Analysis'!$L$3:$L$10110,0),MATCH(M$5,'Bin Analysis'!$C$2:$S$2,0))," ")))</f>
        <v xml:space="preserve"> </v>
      </c>
      <c r="N103" s="70" t="str">
        <f>IF($L103=" "," ",(IF($M103=FALSE," ",(IF($M103&gt;0,INDEX('Bin Analysis'!$C$3:$S$10110,MATCH($L103,'Bin Analysis'!$L$3:$L$10110,0),MATCH(N$5,'Bin Analysis'!$C$2:$S$2,0))," ")))))</f>
        <v xml:space="preserve"> </v>
      </c>
      <c r="O103" s="70" t="str">
        <f>IF($L103=" "," ",(IF($M103=FALSE," ",(IF($M103&gt;0,INDEX('Bin Analysis'!$C$3:$S$10110,MATCH($L103,'Bin Analysis'!$L$3:$L$10110,0),MATCH(O$5,'Bin Analysis'!$C$2:$S$2,0))," ")))))</f>
        <v xml:space="preserve"> </v>
      </c>
      <c r="P103" s="70" t="str">
        <f>IF($L103=" "," ",(IF($M103=FALSE," ",(IF($M103&gt;0,INDEX('Bin Analysis'!$C$3:$S$10110,MATCH($L103,'Bin Analysis'!$L$3:$L$10110,0),MATCH(P$5,'Bin Analysis'!$C$2:$S$2,0))," ")))))</f>
        <v xml:space="preserve"> </v>
      </c>
      <c r="Q103" s="70" t="str">
        <f>IF($L103=" "," ",(IF($M103=FALSE," ",(IF($M103&gt;0,INDEX('Bin Analysis'!$C$3:$S$10110,MATCH($L103,'Bin Analysis'!$L$3:$L$10110,0),MATCH(Q$5,'Bin Analysis'!$C$2:$S$2,0))," ")))))</f>
        <v xml:space="preserve"> </v>
      </c>
      <c r="R103" s="70" t="str">
        <f>IF($L103=" "," ",(IF($M103=FALSE," ",(IF($M103&gt;0,INDEX('Bin Analysis'!$C$3:$S$10110,MATCH($L103,'Bin Analysis'!$L$3:$L$10110,0),MATCH(R$5,'Bin Analysis'!$C$2:$S$2,0))," ")))))</f>
        <v xml:space="preserve"> </v>
      </c>
      <c r="S103" s="70" t="str">
        <f>IF($L103=" "," ",(IF($M103=FALSE," ",(IF($M103&gt;0,INDEX('Bin Analysis'!$C$3:$S$10110,MATCH($L103,'Bin Analysis'!$L$3:$L$10110,0),MATCH(S$5,'Bin Analysis'!$C$2:$S$2,0))," ")))))</f>
        <v xml:space="preserve"> </v>
      </c>
      <c r="T103" s="70" t="str">
        <f>Assignments!K102</f>
        <v/>
      </c>
      <c r="U103" s="70" t="str">
        <f>Assignments!L102</f>
        <v/>
      </c>
      <c r="V103" s="76" t="str">
        <f>Assignments!V102</f>
        <v/>
      </c>
    </row>
    <row r="104" spans="2:22" x14ac:dyDescent="0.25">
      <c r="B104" s="52"/>
      <c r="E104" s="7"/>
      <c r="G104" s="40" t="str">
        <f>IFERROR('Data Transformation'!M102," ")</f>
        <v xml:space="preserve"> </v>
      </c>
      <c r="L104" s="68" t="str">
        <f t="shared" si="2"/>
        <v xml:space="preserve"> </v>
      </c>
      <c r="M104" s="69" t="str">
        <f>IF(L104=" "," ",(IF($L104&gt;0,INDEX('Bin Analysis'!$C$3:$S$10110,MATCH($L104,'Bin Analysis'!$L$3:$L$10110,0),MATCH(M$5,'Bin Analysis'!$C$2:$S$2,0))," ")))</f>
        <v xml:space="preserve"> </v>
      </c>
      <c r="N104" s="70" t="str">
        <f>IF($L104=" "," ",(IF($M104=FALSE," ",(IF($M104&gt;0,INDEX('Bin Analysis'!$C$3:$S$10110,MATCH($L104,'Bin Analysis'!$L$3:$L$10110,0),MATCH(N$5,'Bin Analysis'!$C$2:$S$2,0))," ")))))</f>
        <v xml:space="preserve"> </v>
      </c>
      <c r="O104" s="70" t="str">
        <f>IF($L104=" "," ",(IF($M104=FALSE," ",(IF($M104&gt;0,INDEX('Bin Analysis'!$C$3:$S$10110,MATCH($L104,'Bin Analysis'!$L$3:$L$10110,0),MATCH(O$5,'Bin Analysis'!$C$2:$S$2,0))," ")))))</f>
        <v xml:space="preserve"> </v>
      </c>
      <c r="P104" s="70" t="str">
        <f>IF($L104=" "," ",(IF($M104=FALSE," ",(IF($M104&gt;0,INDEX('Bin Analysis'!$C$3:$S$10110,MATCH($L104,'Bin Analysis'!$L$3:$L$10110,0),MATCH(P$5,'Bin Analysis'!$C$2:$S$2,0))," ")))))</f>
        <v xml:space="preserve"> </v>
      </c>
      <c r="Q104" s="70" t="str">
        <f>IF($L104=" "," ",(IF($M104=FALSE," ",(IF($M104&gt;0,INDEX('Bin Analysis'!$C$3:$S$10110,MATCH($L104,'Bin Analysis'!$L$3:$L$10110,0),MATCH(Q$5,'Bin Analysis'!$C$2:$S$2,0))," ")))))</f>
        <v xml:space="preserve"> </v>
      </c>
      <c r="R104" s="70" t="str">
        <f>IF($L104=" "," ",(IF($M104=FALSE," ",(IF($M104&gt;0,INDEX('Bin Analysis'!$C$3:$S$10110,MATCH($L104,'Bin Analysis'!$L$3:$L$10110,0),MATCH(R$5,'Bin Analysis'!$C$2:$S$2,0))," ")))))</f>
        <v xml:space="preserve"> </v>
      </c>
      <c r="S104" s="70" t="str">
        <f>IF($L104=" "," ",(IF($M104=FALSE," ",(IF($M104&gt;0,INDEX('Bin Analysis'!$C$3:$S$10110,MATCH($L104,'Bin Analysis'!$L$3:$L$10110,0),MATCH(S$5,'Bin Analysis'!$C$2:$S$2,0))," ")))))</f>
        <v xml:space="preserve"> </v>
      </c>
      <c r="T104" s="70" t="str">
        <f>Assignments!K103</f>
        <v/>
      </c>
      <c r="U104" s="70" t="str">
        <f>Assignments!L103</f>
        <v/>
      </c>
      <c r="V104" s="76" t="str">
        <f>Assignments!V103</f>
        <v/>
      </c>
    </row>
    <row r="105" spans="2:22" x14ac:dyDescent="0.25">
      <c r="B105" s="52"/>
      <c r="E105" s="7"/>
      <c r="G105" s="40" t="str">
        <f>IFERROR('Data Transformation'!M103," ")</f>
        <v xml:space="preserve"> </v>
      </c>
      <c r="L105" s="68" t="str">
        <f t="shared" si="2"/>
        <v xml:space="preserve"> </v>
      </c>
      <c r="M105" s="69" t="str">
        <f>IF(L105=" "," ",(IF($L105&gt;0,INDEX('Bin Analysis'!$C$3:$S$10110,MATCH($L105,'Bin Analysis'!$L$3:$L$10110,0),MATCH(M$5,'Bin Analysis'!$C$2:$S$2,0))," ")))</f>
        <v xml:space="preserve"> </v>
      </c>
      <c r="N105" s="70" t="str">
        <f>IF($L105=" "," ",(IF($M105=FALSE," ",(IF($M105&gt;0,INDEX('Bin Analysis'!$C$3:$S$10110,MATCH($L105,'Bin Analysis'!$L$3:$L$10110,0),MATCH(N$5,'Bin Analysis'!$C$2:$S$2,0))," ")))))</f>
        <v xml:space="preserve"> </v>
      </c>
      <c r="O105" s="70" t="str">
        <f>IF($L105=" "," ",(IF($M105=FALSE," ",(IF($M105&gt;0,INDEX('Bin Analysis'!$C$3:$S$10110,MATCH($L105,'Bin Analysis'!$L$3:$L$10110,0),MATCH(O$5,'Bin Analysis'!$C$2:$S$2,0))," ")))))</f>
        <v xml:space="preserve"> </v>
      </c>
      <c r="P105" s="70" t="str">
        <f>IF($L105=" "," ",(IF($M105=FALSE," ",(IF($M105&gt;0,INDEX('Bin Analysis'!$C$3:$S$10110,MATCH($L105,'Bin Analysis'!$L$3:$L$10110,0),MATCH(P$5,'Bin Analysis'!$C$2:$S$2,0))," ")))))</f>
        <v xml:space="preserve"> </v>
      </c>
      <c r="Q105" s="70" t="str">
        <f>IF($L105=" "," ",(IF($M105=FALSE," ",(IF($M105&gt;0,INDEX('Bin Analysis'!$C$3:$S$10110,MATCH($L105,'Bin Analysis'!$L$3:$L$10110,0),MATCH(Q$5,'Bin Analysis'!$C$2:$S$2,0))," ")))))</f>
        <v xml:space="preserve"> </v>
      </c>
      <c r="R105" s="70" t="str">
        <f>IF($L105=" "," ",(IF($M105=FALSE," ",(IF($M105&gt;0,INDEX('Bin Analysis'!$C$3:$S$10110,MATCH($L105,'Bin Analysis'!$L$3:$L$10110,0),MATCH(R$5,'Bin Analysis'!$C$2:$S$2,0))," ")))))</f>
        <v xml:space="preserve"> </v>
      </c>
      <c r="S105" s="70" t="str">
        <f>IF($L105=" "," ",(IF($M105=FALSE," ",(IF($M105&gt;0,INDEX('Bin Analysis'!$C$3:$S$10110,MATCH($L105,'Bin Analysis'!$L$3:$L$10110,0),MATCH(S$5,'Bin Analysis'!$C$2:$S$2,0))," ")))))</f>
        <v xml:space="preserve"> </v>
      </c>
      <c r="T105" s="70" t="str">
        <f>Assignments!K104</f>
        <v/>
      </c>
      <c r="U105" s="70" t="str">
        <f>Assignments!L104</f>
        <v/>
      </c>
      <c r="V105" s="76" t="str">
        <f>Assignments!V104</f>
        <v/>
      </c>
    </row>
    <row r="106" spans="2:22" x14ac:dyDescent="0.25">
      <c r="B106" s="52"/>
      <c r="E106" s="7"/>
      <c r="G106" s="40" t="str">
        <f>IFERROR('Data Transformation'!M104," ")</f>
        <v xml:space="preserve"> </v>
      </c>
      <c r="L106" s="68" t="str">
        <f t="shared" si="2"/>
        <v xml:space="preserve"> </v>
      </c>
      <c r="M106" s="69" t="str">
        <f>IF(L106=" "," ",(IF($L106&gt;0,INDEX('Bin Analysis'!$C$3:$S$10110,MATCH($L106,'Bin Analysis'!$L$3:$L$10110,0),MATCH(M$5,'Bin Analysis'!$C$2:$S$2,0))," ")))</f>
        <v xml:space="preserve"> </v>
      </c>
      <c r="N106" s="70" t="str">
        <f>IF($L106=" "," ",(IF($M106=FALSE," ",(IF($M106&gt;0,INDEX('Bin Analysis'!$C$3:$S$10110,MATCH($L106,'Bin Analysis'!$L$3:$L$10110,0),MATCH(N$5,'Bin Analysis'!$C$2:$S$2,0))," ")))))</f>
        <v xml:space="preserve"> </v>
      </c>
      <c r="O106" s="70" t="str">
        <f>IF($L106=" "," ",(IF($M106=FALSE," ",(IF($M106&gt;0,INDEX('Bin Analysis'!$C$3:$S$10110,MATCH($L106,'Bin Analysis'!$L$3:$L$10110,0),MATCH(O$5,'Bin Analysis'!$C$2:$S$2,0))," ")))))</f>
        <v xml:space="preserve"> </v>
      </c>
      <c r="P106" s="70" t="str">
        <f>IF($L106=" "," ",(IF($M106=FALSE," ",(IF($M106&gt;0,INDEX('Bin Analysis'!$C$3:$S$10110,MATCH($L106,'Bin Analysis'!$L$3:$L$10110,0),MATCH(P$5,'Bin Analysis'!$C$2:$S$2,0))," ")))))</f>
        <v xml:space="preserve"> </v>
      </c>
      <c r="Q106" s="70" t="str">
        <f>IF($L106=" "," ",(IF($M106=FALSE," ",(IF($M106&gt;0,INDEX('Bin Analysis'!$C$3:$S$10110,MATCH($L106,'Bin Analysis'!$L$3:$L$10110,0),MATCH(Q$5,'Bin Analysis'!$C$2:$S$2,0))," ")))))</f>
        <v xml:space="preserve"> </v>
      </c>
      <c r="R106" s="70" t="str">
        <f>IF($L106=" "," ",(IF($M106=FALSE," ",(IF($M106&gt;0,INDEX('Bin Analysis'!$C$3:$S$10110,MATCH($L106,'Bin Analysis'!$L$3:$L$10110,0),MATCH(R$5,'Bin Analysis'!$C$2:$S$2,0))," ")))))</f>
        <v xml:space="preserve"> </v>
      </c>
      <c r="S106" s="70" t="str">
        <f>IF($L106=" "," ",(IF($M106=FALSE," ",(IF($M106&gt;0,INDEX('Bin Analysis'!$C$3:$S$10110,MATCH($L106,'Bin Analysis'!$L$3:$L$10110,0),MATCH(S$5,'Bin Analysis'!$C$2:$S$2,0))," ")))))</f>
        <v xml:space="preserve"> </v>
      </c>
      <c r="T106" s="70" t="str">
        <f>Assignments!K105</f>
        <v/>
      </c>
      <c r="U106" s="70" t="str">
        <f>Assignments!L105</f>
        <v/>
      </c>
      <c r="V106" s="76" t="str">
        <f>Assignments!V105</f>
        <v/>
      </c>
    </row>
    <row r="107" spans="2:22" x14ac:dyDescent="0.25">
      <c r="B107" s="52"/>
      <c r="E107" s="7"/>
      <c r="G107" s="40" t="str">
        <f>IFERROR('Data Transformation'!M105," ")</f>
        <v xml:space="preserve"> </v>
      </c>
      <c r="L107" s="68" t="str">
        <f t="shared" si="2"/>
        <v xml:space="preserve"> </v>
      </c>
      <c r="M107" s="69" t="str">
        <f>IF(L107=" "," ",(IF($L107&gt;0,INDEX('Bin Analysis'!$C$3:$S$10110,MATCH($L107,'Bin Analysis'!$L$3:$L$10110,0),MATCH(M$5,'Bin Analysis'!$C$2:$S$2,0))," ")))</f>
        <v xml:space="preserve"> </v>
      </c>
      <c r="N107" s="70" t="str">
        <f>IF($L107=" "," ",(IF($M107=FALSE," ",(IF($M107&gt;0,INDEX('Bin Analysis'!$C$3:$S$10110,MATCH($L107,'Bin Analysis'!$L$3:$L$10110,0),MATCH(N$5,'Bin Analysis'!$C$2:$S$2,0))," ")))))</f>
        <v xml:space="preserve"> </v>
      </c>
      <c r="O107" s="70" t="str">
        <f>IF($L107=" "," ",(IF($M107=FALSE," ",(IF($M107&gt;0,INDEX('Bin Analysis'!$C$3:$S$10110,MATCH($L107,'Bin Analysis'!$L$3:$L$10110,0),MATCH(O$5,'Bin Analysis'!$C$2:$S$2,0))," ")))))</f>
        <v xml:space="preserve"> </v>
      </c>
      <c r="P107" s="70" t="str">
        <f>IF($L107=" "," ",(IF($M107=FALSE," ",(IF($M107&gt;0,INDEX('Bin Analysis'!$C$3:$S$10110,MATCH($L107,'Bin Analysis'!$L$3:$L$10110,0),MATCH(P$5,'Bin Analysis'!$C$2:$S$2,0))," ")))))</f>
        <v xml:space="preserve"> </v>
      </c>
      <c r="Q107" s="70" t="str">
        <f>IF($L107=" "," ",(IF($M107=FALSE," ",(IF($M107&gt;0,INDEX('Bin Analysis'!$C$3:$S$10110,MATCH($L107,'Bin Analysis'!$L$3:$L$10110,0),MATCH(Q$5,'Bin Analysis'!$C$2:$S$2,0))," ")))))</f>
        <v xml:space="preserve"> </v>
      </c>
      <c r="R107" s="70" t="str">
        <f>IF($L107=" "," ",(IF($M107=FALSE," ",(IF($M107&gt;0,INDEX('Bin Analysis'!$C$3:$S$10110,MATCH($L107,'Bin Analysis'!$L$3:$L$10110,0),MATCH(R$5,'Bin Analysis'!$C$2:$S$2,0))," ")))))</f>
        <v xml:space="preserve"> </v>
      </c>
      <c r="S107" s="70" t="str">
        <f>IF($L107=" "," ",(IF($M107=FALSE," ",(IF($M107&gt;0,INDEX('Bin Analysis'!$C$3:$S$10110,MATCH($L107,'Bin Analysis'!$L$3:$L$10110,0),MATCH(S$5,'Bin Analysis'!$C$2:$S$2,0))," ")))))</f>
        <v xml:space="preserve"> </v>
      </c>
      <c r="T107" s="70" t="str">
        <f>Assignments!K106</f>
        <v/>
      </c>
      <c r="U107" s="70" t="str">
        <f>Assignments!L106</f>
        <v/>
      </c>
      <c r="V107" s="76" t="str">
        <f>Assignments!V106</f>
        <v/>
      </c>
    </row>
    <row r="108" spans="2:22" x14ac:dyDescent="0.25">
      <c r="B108" s="52"/>
      <c r="E108" s="7"/>
      <c r="G108" s="40" t="str">
        <f>IFERROR('Data Transformation'!M106," ")</f>
        <v xml:space="preserve"> </v>
      </c>
      <c r="L108" s="68" t="str">
        <f t="shared" si="2"/>
        <v xml:space="preserve"> </v>
      </c>
      <c r="M108" s="69" t="str">
        <f>IF(L108=" "," ",(IF($L108&gt;0,INDEX('Bin Analysis'!$C$3:$S$10110,MATCH($L108,'Bin Analysis'!$L$3:$L$10110,0),MATCH(M$5,'Bin Analysis'!$C$2:$S$2,0))," ")))</f>
        <v xml:space="preserve"> </v>
      </c>
      <c r="N108" s="70" t="str">
        <f>IF($L108=" "," ",(IF($M108=FALSE," ",(IF($M108&gt;0,INDEX('Bin Analysis'!$C$3:$S$10110,MATCH($L108,'Bin Analysis'!$L$3:$L$10110,0),MATCH(N$5,'Bin Analysis'!$C$2:$S$2,0))," ")))))</f>
        <v xml:space="preserve"> </v>
      </c>
      <c r="O108" s="70" t="str">
        <f>IF($L108=" "," ",(IF($M108=FALSE," ",(IF($M108&gt;0,INDEX('Bin Analysis'!$C$3:$S$10110,MATCH($L108,'Bin Analysis'!$L$3:$L$10110,0),MATCH(O$5,'Bin Analysis'!$C$2:$S$2,0))," ")))))</f>
        <v xml:space="preserve"> </v>
      </c>
      <c r="P108" s="70" t="str">
        <f>IF($L108=" "," ",(IF($M108=FALSE," ",(IF($M108&gt;0,INDEX('Bin Analysis'!$C$3:$S$10110,MATCH($L108,'Bin Analysis'!$L$3:$L$10110,0),MATCH(P$5,'Bin Analysis'!$C$2:$S$2,0))," ")))))</f>
        <v xml:space="preserve"> </v>
      </c>
      <c r="Q108" s="70" t="str">
        <f>IF($L108=" "," ",(IF($M108=FALSE," ",(IF($M108&gt;0,INDEX('Bin Analysis'!$C$3:$S$10110,MATCH($L108,'Bin Analysis'!$L$3:$L$10110,0),MATCH(Q$5,'Bin Analysis'!$C$2:$S$2,0))," ")))))</f>
        <v xml:space="preserve"> </v>
      </c>
      <c r="R108" s="70" t="str">
        <f>IF($L108=" "," ",(IF($M108=FALSE," ",(IF($M108&gt;0,INDEX('Bin Analysis'!$C$3:$S$10110,MATCH($L108,'Bin Analysis'!$L$3:$L$10110,0),MATCH(R$5,'Bin Analysis'!$C$2:$S$2,0))," ")))))</f>
        <v xml:space="preserve"> </v>
      </c>
      <c r="S108" s="70" t="str">
        <f>IF($L108=" "," ",(IF($M108=FALSE," ",(IF($M108&gt;0,INDEX('Bin Analysis'!$C$3:$S$10110,MATCH($L108,'Bin Analysis'!$L$3:$L$10110,0),MATCH(S$5,'Bin Analysis'!$C$2:$S$2,0))," ")))))</f>
        <v xml:space="preserve"> </v>
      </c>
      <c r="T108" s="70" t="str">
        <f>Assignments!K107</f>
        <v/>
      </c>
      <c r="U108" s="70" t="str">
        <f>Assignments!L107</f>
        <v/>
      </c>
      <c r="V108" s="76" t="str">
        <f>Assignments!V107</f>
        <v/>
      </c>
    </row>
    <row r="109" spans="2:22" x14ac:dyDescent="0.25">
      <c r="B109" s="52"/>
      <c r="E109" s="7"/>
      <c r="G109" s="40" t="str">
        <f>IFERROR('Data Transformation'!M107," ")</f>
        <v xml:space="preserve"> </v>
      </c>
      <c r="L109" s="68" t="str">
        <f t="shared" si="2"/>
        <v xml:space="preserve"> </v>
      </c>
      <c r="M109" s="69" t="str">
        <f>IF(L109=" "," ",(IF($L109&gt;0,INDEX('Bin Analysis'!$C$3:$S$10110,MATCH($L109,'Bin Analysis'!$L$3:$L$10110,0),MATCH(M$5,'Bin Analysis'!$C$2:$S$2,0))," ")))</f>
        <v xml:space="preserve"> </v>
      </c>
      <c r="N109" s="70" t="str">
        <f>IF($L109=" "," ",(IF($M109=FALSE," ",(IF($M109&gt;0,INDEX('Bin Analysis'!$C$3:$S$10110,MATCH($L109,'Bin Analysis'!$L$3:$L$10110,0),MATCH(N$5,'Bin Analysis'!$C$2:$S$2,0))," ")))))</f>
        <v xml:space="preserve"> </v>
      </c>
      <c r="O109" s="70" t="str">
        <f>IF($L109=" "," ",(IF($M109=FALSE," ",(IF($M109&gt;0,INDEX('Bin Analysis'!$C$3:$S$10110,MATCH($L109,'Bin Analysis'!$L$3:$L$10110,0),MATCH(O$5,'Bin Analysis'!$C$2:$S$2,0))," ")))))</f>
        <v xml:space="preserve"> </v>
      </c>
      <c r="P109" s="70" t="str">
        <f>IF($L109=" "," ",(IF($M109=FALSE," ",(IF($M109&gt;0,INDEX('Bin Analysis'!$C$3:$S$10110,MATCH($L109,'Bin Analysis'!$L$3:$L$10110,0),MATCH(P$5,'Bin Analysis'!$C$2:$S$2,0))," ")))))</f>
        <v xml:space="preserve"> </v>
      </c>
      <c r="Q109" s="70" t="str">
        <f>IF($L109=" "," ",(IF($M109=FALSE," ",(IF($M109&gt;0,INDEX('Bin Analysis'!$C$3:$S$10110,MATCH($L109,'Bin Analysis'!$L$3:$L$10110,0),MATCH(Q$5,'Bin Analysis'!$C$2:$S$2,0))," ")))))</f>
        <v xml:space="preserve"> </v>
      </c>
      <c r="R109" s="70" t="str">
        <f>IF($L109=" "," ",(IF($M109=FALSE," ",(IF($M109&gt;0,INDEX('Bin Analysis'!$C$3:$S$10110,MATCH($L109,'Bin Analysis'!$L$3:$L$10110,0),MATCH(R$5,'Bin Analysis'!$C$2:$S$2,0))," ")))))</f>
        <v xml:space="preserve"> </v>
      </c>
      <c r="S109" s="70" t="str">
        <f>IF($L109=" "," ",(IF($M109=FALSE," ",(IF($M109&gt;0,INDEX('Bin Analysis'!$C$3:$S$10110,MATCH($L109,'Bin Analysis'!$L$3:$L$10110,0),MATCH(S$5,'Bin Analysis'!$C$2:$S$2,0))," ")))))</f>
        <v xml:space="preserve"> </v>
      </c>
      <c r="T109" s="70" t="str">
        <f>Assignments!K108</f>
        <v/>
      </c>
      <c r="U109" s="70" t="str">
        <f>Assignments!L108</f>
        <v/>
      </c>
      <c r="V109" s="76" t="str">
        <f>Assignments!V108</f>
        <v/>
      </c>
    </row>
    <row r="110" spans="2:22" x14ac:dyDescent="0.25">
      <c r="B110" s="52"/>
      <c r="E110" s="7"/>
      <c r="G110" s="40" t="str">
        <f>IFERROR('Data Transformation'!M108," ")</f>
        <v xml:space="preserve"> </v>
      </c>
      <c r="L110" s="68" t="str">
        <f t="shared" si="2"/>
        <v xml:space="preserve"> </v>
      </c>
      <c r="M110" s="69" t="str">
        <f>IF(L110=" "," ",(IF($L110&gt;0,INDEX('Bin Analysis'!$C$3:$S$10110,MATCH($L110,'Bin Analysis'!$L$3:$L$10110,0),MATCH(M$5,'Bin Analysis'!$C$2:$S$2,0))," ")))</f>
        <v xml:space="preserve"> </v>
      </c>
      <c r="N110" s="70" t="str">
        <f>IF($L110=" "," ",(IF($M110=FALSE," ",(IF($M110&gt;0,INDEX('Bin Analysis'!$C$3:$S$10110,MATCH($L110,'Bin Analysis'!$L$3:$L$10110,0),MATCH(N$5,'Bin Analysis'!$C$2:$S$2,0))," ")))))</f>
        <v xml:space="preserve"> </v>
      </c>
      <c r="O110" s="70" t="str">
        <f>IF($L110=" "," ",(IF($M110=FALSE," ",(IF($M110&gt;0,INDEX('Bin Analysis'!$C$3:$S$10110,MATCH($L110,'Bin Analysis'!$L$3:$L$10110,0),MATCH(O$5,'Bin Analysis'!$C$2:$S$2,0))," ")))))</f>
        <v xml:space="preserve"> </v>
      </c>
      <c r="P110" s="70" t="str">
        <f>IF($L110=" "," ",(IF($M110=FALSE," ",(IF($M110&gt;0,INDEX('Bin Analysis'!$C$3:$S$10110,MATCH($L110,'Bin Analysis'!$L$3:$L$10110,0),MATCH(P$5,'Bin Analysis'!$C$2:$S$2,0))," ")))))</f>
        <v xml:space="preserve"> </v>
      </c>
      <c r="Q110" s="70" t="str">
        <f>IF($L110=" "," ",(IF($M110=FALSE," ",(IF($M110&gt;0,INDEX('Bin Analysis'!$C$3:$S$10110,MATCH($L110,'Bin Analysis'!$L$3:$L$10110,0),MATCH(Q$5,'Bin Analysis'!$C$2:$S$2,0))," ")))))</f>
        <v xml:space="preserve"> </v>
      </c>
      <c r="R110" s="70" t="str">
        <f>IF($L110=" "," ",(IF($M110=FALSE," ",(IF($M110&gt;0,INDEX('Bin Analysis'!$C$3:$S$10110,MATCH($L110,'Bin Analysis'!$L$3:$L$10110,0),MATCH(R$5,'Bin Analysis'!$C$2:$S$2,0))," ")))))</f>
        <v xml:space="preserve"> </v>
      </c>
      <c r="S110" s="70" t="str">
        <f>IF($L110=" "," ",(IF($M110=FALSE," ",(IF($M110&gt;0,INDEX('Bin Analysis'!$C$3:$S$10110,MATCH($L110,'Bin Analysis'!$L$3:$L$10110,0),MATCH(S$5,'Bin Analysis'!$C$2:$S$2,0))," ")))))</f>
        <v xml:space="preserve"> </v>
      </c>
      <c r="T110" s="70" t="str">
        <f>Assignments!K109</f>
        <v/>
      </c>
      <c r="U110" s="70" t="str">
        <f>Assignments!L109</f>
        <v/>
      </c>
      <c r="V110" s="76" t="str">
        <f>Assignments!V109</f>
        <v/>
      </c>
    </row>
    <row r="111" spans="2:22" x14ac:dyDescent="0.25">
      <c r="B111" s="52"/>
      <c r="E111" s="7"/>
      <c r="G111" s="40" t="str">
        <f>IFERROR('Data Transformation'!M109," ")</f>
        <v xml:space="preserve"> </v>
      </c>
      <c r="L111" s="68" t="str">
        <f t="shared" si="2"/>
        <v xml:space="preserve"> </v>
      </c>
      <c r="M111" s="69" t="str">
        <f>IF(L111=" "," ",(IF($L111&gt;0,INDEX('Bin Analysis'!$C$3:$S$10110,MATCH($L111,'Bin Analysis'!$L$3:$L$10110,0),MATCH(M$5,'Bin Analysis'!$C$2:$S$2,0))," ")))</f>
        <v xml:space="preserve"> </v>
      </c>
      <c r="N111" s="70" t="str">
        <f>IF($L111=" "," ",(IF($M111=FALSE," ",(IF($M111&gt;0,INDEX('Bin Analysis'!$C$3:$S$10110,MATCH($L111,'Bin Analysis'!$L$3:$L$10110,0),MATCH(N$5,'Bin Analysis'!$C$2:$S$2,0))," ")))))</f>
        <v xml:space="preserve"> </v>
      </c>
      <c r="O111" s="70" t="str">
        <f>IF($L111=" "," ",(IF($M111=FALSE," ",(IF($M111&gt;0,INDEX('Bin Analysis'!$C$3:$S$10110,MATCH($L111,'Bin Analysis'!$L$3:$L$10110,0),MATCH(O$5,'Bin Analysis'!$C$2:$S$2,0))," ")))))</f>
        <v xml:space="preserve"> </v>
      </c>
      <c r="P111" s="70" t="str">
        <f>IF($L111=" "," ",(IF($M111=FALSE," ",(IF($M111&gt;0,INDEX('Bin Analysis'!$C$3:$S$10110,MATCH($L111,'Bin Analysis'!$L$3:$L$10110,0),MATCH(P$5,'Bin Analysis'!$C$2:$S$2,0))," ")))))</f>
        <v xml:space="preserve"> </v>
      </c>
      <c r="Q111" s="70" t="str">
        <f>IF($L111=" "," ",(IF($M111=FALSE," ",(IF($M111&gt;0,INDEX('Bin Analysis'!$C$3:$S$10110,MATCH($L111,'Bin Analysis'!$L$3:$L$10110,0),MATCH(Q$5,'Bin Analysis'!$C$2:$S$2,0))," ")))))</f>
        <v xml:space="preserve"> </v>
      </c>
      <c r="R111" s="70" t="str">
        <f>IF($L111=" "," ",(IF($M111=FALSE," ",(IF($M111&gt;0,INDEX('Bin Analysis'!$C$3:$S$10110,MATCH($L111,'Bin Analysis'!$L$3:$L$10110,0),MATCH(R$5,'Bin Analysis'!$C$2:$S$2,0))," ")))))</f>
        <v xml:space="preserve"> </v>
      </c>
      <c r="S111" s="70" t="str">
        <f>IF($L111=" "," ",(IF($M111=FALSE," ",(IF($M111&gt;0,INDEX('Bin Analysis'!$C$3:$S$10110,MATCH($L111,'Bin Analysis'!$L$3:$L$10110,0),MATCH(S$5,'Bin Analysis'!$C$2:$S$2,0))," ")))))</f>
        <v xml:space="preserve"> </v>
      </c>
      <c r="T111" s="70" t="str">
        <f>Assignments!K110</f>
        <v/>
      </c>
      <c r="U111" s="70" t="str">
        <f>Assignments!L110</f>
        <v/>
      </c>
      <c r="V111" s="76" t="str">
        <f>Assignments!V110</f>
        <v/>
      </c>
    </row>
    <row r="112" spans="2:22" x14ac:dyDescent="0.25">
      <c r="B112" s="52"/>
      <c r="E112" s="7"/>
      <c r="G112" s="40" t="str">
        <f>IFERROR('Data Transformation'!M110," ")</f>
        <v xml:space="preserve"> </v>
      </c>
      <c r="L112" s="68" t="str">
        <f t="shared" si="2"/>
        <v xml:space="preserve"> </v>
      </c>
      <c r="M112" s="69" t="str">
        <f>IF(L112=" "," ",(IF($L112&gt;0,INDEX('Bin Analysis'!$C$3:$S$10110,MATCH($L112,'Bin Analysis'!$L$3:$L$10110,0),MATCH(M$5,'Bin Analysis'!$C$2:$S$2,0))," ")))</f>
        <v xml:space="preserve"> </v>
      </c>
      <c r="N112" s="70" t="str">
        <f>IF($L112=" "," ",(IF($M112=FALSE," ",(IF($M112&gt;0,INDEX('Bin Analysis'!$C$3:$S$10110,MATCH($L112,'Bin Analysis'!$L$3:$L$10110,0),MATCH(N$5,'Bin Analysis'!$C$2:$S$2,0))," ")))))</f>
        <v xml:space="preserve"> </v>
      </c>
      <c r="O112" s="70" t="str">
        <f>IF($L112=" "," ",(IF($M112=FALSE," ",(IF($M112&gt;0,INDEX('Bin Analysis'!$C$3:$S$10110,MATCH($L112,'Bin Analysis'!$L$3:$L$10110,0),MATCH(O$5,'Bin Analysis'!$C$2:$S$2,0))," ")))))</f>
        <v xml:space="preserve"> </v>
      </c>
      <c r="P112" s="70" t="str">
        <f>IF($L112=" "," ",(IF($M112=FALSE," ",(IF($M112&gt;0,INDEX('Bin Analysis'!$C$3:$S$10110,MATCH($L112,'Bin Analysis'!$L$3:$L$10110,0),MATCH(P$5,'Bin Analysis'!$C$2:$S$2,0))," ")))))</f>
        <v xml:space="preserve"> </v>
      </c>
      <c r="Q112" s="70" t="str">
        <f>IF($L112=" "," ",(IF($M112=FALSE," ",(IF($M112&gt;0,INDEX('Bin Analysis'!$C$3:$S$10110,MATCH($L112,'Bin Analysis'!$L$3:$L$10110,0),MATCH(Q$5,'Bin Analysis'!$C$2:$S$2,0))," ")))))</f>
        <v xml:space="preserve"> </v>
      </c>
      <c r="R112" s="70" t="str">
        <f>IF($L112=" "," ",(IF($M112=FALSE," ",(IF($M112&gt;0,INDEX('Bin Analysis'!$C$3:$S$10110,MATCH($L112,'Bin Analysis'!$L$3:$L$10110,0),MATCH(R$5,'Bin Analysis'!$C$2:$S$2,0))," ")))))</f>
        <v xml:space="preserve"> </v>
      </c>
      <c r="S112" s="70" t="str">
        <f>IF($L112=" "," ",(IF($M112=FALSE," ",(IF($M112&gt;0,INDEX('Bin Analysis'!$C$3:$S$10110,MATCH($L112,'Bin Analysis'!$L$3:$L$10110,0),MATCH(S$5,'Bin Analysis'!$C$2:$S$2,0))," ")))))</f>
        <v xml:space="preserve"> </v>
      </c>
      <c r="T112" s="70" t="str">
        <f>Assignments!K111</f>
        <v/>
      </c>
      <c r="U112" s="70" t="str">
        <f>Assignments!L111</f>
        <v/>
      </c>
      <c r="V112" s="76" t="str">
        <f>Assignments!V111</f>
        <v/>
      </c>
    </row>
    <row r="113" spans="2:22" x14ac:dyDescent="0.25">
      <c r="B113" s="52"/>
      <c r="E113" s="7"/>
      <c r="G113" s="40" t="str">
        <f>IFERROR('Data Transformation'!M111," ")</f>
        <v xml:space="preserve"> </v>
      </c>
      <c r="L113" s="68" t="str">
        <f t="shared" si="2"/>
        <v xml:space="preserve"> </v>
      </c>
      <c r="M113" s="69" t="str">
        <f>IF(L113=" "," ",(IF($L113&gt;0,INDEX('Bin Analysis'!$C$3:$S$10110,MATCH($L113,'Bin Analysis'!$L$3:$L$10110,0),MATCH(M$5,'Bin Analysis'!$C$2:$S$2,0))," ")))</f>
        <v xml:space="preserve"> </v>
      </c>
      <c r="N113" s="70" t="str">
        <f>IF($L113=" "," ",(IF($M113=FALSE," ",(IF($M113&gt;0,INDEX('Bin Analysis'!$C$3:$S$10110,MATCH($L113,'Bin Analysis'!$L$3:$L$10110,0),MATCH(N$5,'Bin Analysis'!$C$2:$S$2,0))," ")))))</f>
        <v xml:space="preserve"> </v>
      </c>
      <c r="O113" s="70" t="str">
        <f>IF($L113=" "," ",(IF($M113=FALSE," ",(IF($M113&gt;0,INDEX('Bin Analysis'!$C$3:$S$10110,MATCH($L113,'Bin Analysis'!$L$3:$L$10110,0),MATCH(O$5,'Bin Analysis'!$C$2:$S$2,0))," ")))))</f>
        <v xml:space="preserve"> </v>
      </c>
      <c r="P113" s="70" t="str">
        <f>IF($L113=" "," ",(IF($M113=FALSE," ",(IF($M113&gt;0,INDEX('Bin Analysis'!$C$3:$S$10110,MATCH($L113,'Bin Analysis'!$L$3:$L$10110,0),MATCH(P$5,'Bin Analysis'!$C$2:$S$2,0))," ")))))</f>
        <v xml:space="preserve"> </v>
      </c>
      <c r="Q113" s="70" t="str">
        <f>IF($L113=" "," ",(IF($M113=FALSE," ",(IF($M113&gt;0,INDEX('Bin Analysis'!$C$3:$S$10110,MATCH($L113,'Bin Analysis'!$L$3:$L$10110,0),MATCH(Q$5,'Bin Analysis'!$C$2:$S$2,0))," ")))))</f>
        <v xml:space="preserve"> </v>
      </c>
      <c r="R113" s="70" t="str">
        <f>IF($L113=" "," ",(IF($M113=FALSE," ",(IF($M113&gt;0,INDEX('Bin Analysis'!$C$3:$S$10110,MATCH($L113,'Bin Analysis'!$L$3:$L$10110,0),MATCH(R$5,'Bin Analysis'!$C$2:$S$2,0))," ")))))</f>
        <v xml:space="preserve"> </v>
      </c>
      <c r="S113" s="70" t="str">
        <f>IF($L113=" "," ",(IF($M113=FALSE," ",(IF($M113&gt;0,INDEX('Bin Analysis'!$C$3:$S$10110,MATCH($L113,'Bin Analysis'!$L$3:$L$10110,0),MATCH(S$5,'Bin Analysis'!$C$2:$S$2,0))," ")))))</f>
        <v xml:space="preserve"> </v>
      </c>
      <c r="T113" s="70" t="str">
        <f>Assignments!K112</f>
        <v/>
      </c>
      <c r="U113" s="70" t="str">
        <f>Assignments!L112</f>
        <v/>
      </c>
      <c r="V113" s="76" t="str">
        <f>Assignments!V112</f>
        <v/>
      </c>
    </row>
    <row r="114" spans="2:22" x14ac:dyDescent="0.25">
      <c r="B114" s="52"/>
      <c r="E114" s="7"/>
      <c r="G114" s="40" t="str">
        <f>IFERROR('Data Transformation'!M112," ")</f>
        <v xml:space="preserve"> </v>
      </c>
      <c r="L114" s="68" t="str">
        <f t="shared" si="2"/>
        <v xml:space="preserve"> </v>
      </c>
      <c r="M114" s="69" t="str">
        <f>IF(L114=" "," ",(IF($L114&gt;0,INDEX('Bin Analysis'!$C$3:$S$10110,MATCH($L114,'Bin Analysis'!$L$3:$L$10110,0),MATCH(M$5,'Bin Analysis'!$C$2:$S$2,0))," ")))</f>
        <v xml:space="preserve"> </v>
      </c>
      <c r="N114" s="70" t="str">
        <f>IF($L114=" "," ",(IF($M114=FALSE," ",(IF($M114&gt;0,INDEX('Bin Analysis'!$C$3:$S$10110,MATCH($L114,'Bin Analysis'!$L$3:$L$10110,0),MATCH(N$5,'Bin Analysis'!$C$2:$S$2,0))," ")))))</f>
        <v xml:space="preserve"> </v>
      </c>
      <c r="O114" s="70" t="str">
        <f>IF($L114=" "," ",(IF($M114=FALSE," ",(IF($M114&gt;0,INDEX('Bin Analysis'!$C$3:$S$10110,MATCH($L114,'Bin Analysis'!$L$3:$L$10110,0),MATCH(O$5,'Bin Analysis'!$C$2:$S$2,0))," ")))))</f>
        <v xml:space="preserve"> </v>
      </c>
      <c r="P114" s="70" t="str">
        <f>IF($L114=" "," ",(IF($M114=FALSE," ",(IF($M114&gt;0,INDEX('Bin Analysis'!$C$3:$S$10110,MATCH($L114,'Bin Analysis'!$L$3:$L$10110,0),MATCH(P$5,'Bin Analysis'!$C$2:$S$2,0))," ")))))</f>
        <v xml:space="preserve"> </v>
      </c>
      <c r="Q114" s="70" t="str">
        <f>IF($L114=" "," ",(IF($M114=FALSE," ",(IF($M114&gt;0,INDEX('Bin Analysis'!$C$3:$S$10110,MATCH($L114,'Bin Analysis'!$L$3:$L$10110,0),MATCH(Q$5,'Bin Analysis'!$C$2:$S$2,0))," ")))))</f>
        <v xml:space="preserve"> </v>
      </c>
      <c r="R114" s="70" t="str">
        <f>IF($L114=" "," ",(IF($M114=FALSE," ",(IF($M114&gt;0,INDEX('Bin Analysis'!$C$3:$S$10110,MATCH($L114,'Bin Analysis'!$L$3:$L$10110,0),MATCH(R$5,'Bin Analysis'!$C$2:$S$2,0))," ")))))</f>
        <v xml:space="preserve"> </v>
      </c>
      <c r="S114" s="70" t="str">
        <f>IF($L114=" "," ",(IF($M114=FALSE," ",(IF($M114&gt;0,INDEX('Bin Analysis'!$C$3:$S$10110,MATCH($L114,'Bin Analysis'!$L$3:$L$10110,0),MATCH(S$5,'Bin Analysis'!$C$2:$S$2,0))," ")))))</f>
        <v xml:space="preserve"> </v>
      </c>
      <c r="T114" s="70" t="str">
        <f>Assignments!K113</f>
        <v/>
      </c>
      <c r="U114" s="70" t="str">
        <f>Assignments!L113</f>
        <v/>
      </c>
      <c r="V114" s="76" t="str">
        <f>Assignments!V113</f>
        <v/>
      </c>
    </row>
    <row r="115" spans="2:22" x14ac:dyDescent="0.25">
      <c r="B115" s="52"/>
      <c r="E115" s="7"/>
      <c r="G115" s="40" t="str">
        <f>IFERROR('Data Transformation'!M113," ")</f>
        <v xml:space="preserve"> </v>
      </c>
      <c r="L115" s="68" t="str">
        <f t="shared" si="2"/>
        <v xml:space="preserve"> </v>
      </c>
      <c r="M115" s="69" t="str">
        <f>IF(L115=" "," ",(IF($L115&gt;0,INDEX('Bin Analysis'!$C$3:$S$10110,MATCH($L115,'Bin Analysis'!$L$3:$L$10110,0),MATCH(M$5,'Bin Analysis'!$C$2:$S$2,0))," ")))</f>
        <v xml:space="preserve"> </v>
      </c>
      <c r="N115" s="70" t="str">
        <f>IF($L115=" "," ",(IF($M115=FALSE," ",(IF($M115&gt;0,INDEX('Bin Analysis'!$C$3:$S$10110,MATCH($L115,'Bin Analysis'!$L$3:$L$10110,0),MATCH(N$5,'Bin Analysis'!$C$2:$S$2,0))," ")))))</f>
        <v xml:space="preserve"> </v>
      </c>
      <c r="O115" s="70" t="str">
        <f>IF($L115=" "," ",(IF($M115=FALSE," ",(IF($M115&gt;0,INDEX('Bin Analysis'!$C$3:$S$10110,MATCH($L115,'Bin Analysis'!$L$3:$L$10110,0),MATCH(O$5,'Bin Analysis'!$C$2:$S$2,0))," ")))))</f>
        <v xml:space="preserve"> </v>
      </c>
      <c r="P115" s="70" t="str">
        <f>IF($L115=" "," ",(IF($M115=FALSE," ",(IF($M115&gt;0,INDEX('Bin Analysis'!$C$3:$S$10110,MATCH($L115,'Bin Analysis'!$L$3:$L$10110,0),MATCH(P$5,'Bin Analysis'!$C$2:$S$2,0))," ")))))</f>
        <v xml:space="preserve"> </v>
      </c>
      <c r="Q115" s="70" t="str">
        <f>IF($L115=" "," ",(IF($M115=FALSE," ",(IF($M115&gt;0,INDEX('Bin Analysis'!$C$3:$S$10110,MATCH($L115,'Bin Analysis'!$L$3:$L$10110,0),MATCH(Q$5,'Bin Analysis'!$C$2:$S$2,0))," ")))))</f>
        <v xml:space="preserve"> </v>
      </c>
      <c r="R115" s="70" t="str">
        <f>IF($L115=" "," ",(IF($M115=FALSE," ",(IF($M115&gt;0,INDEX('Bin Analysis'!$C$3:$S$10110,MATCH($L115,'Bin Analysis'!$L$3:$L$10110,0),MATCH(R$5,'Bin Analysis'!$C$2:$S$2,0))," ")))))</f>
        <v xml:space="preserve"> </v>
      </c>
      <c r="S115" s="70" t="str">
        <f>IF($L115=" "," ",(IF($M115=FALSE," ",(IF($M115&gt;0,INDEX('Bin Analysis'!$C$3:$S$10110,MATCH($L115,'Bin Analysis'!$L$3:$L$10110,0),MATCH(S$5,'Bin Analysis'!$C$2:$S$2,0))," ")))))</f>
        <v xml:space="preserve"> </v>
      </c>
      <c r="T115" s="70" t="str">
        <f>Assignments!K114</f>
        <v/>
      </c>
      <c r="U115" s="70" t="str">
        <f>Assignments!L114</f>
        <v/>
      </c>
      <c r="V115" s="76" t="str">
        <f>Assignments!V114</f>
        <v/>
      </c>
    </row>
    <row r="116" spans="2:22" x14ac:dyDescent="0.25">
      <c r="B116" s="52"/>
      <c r="E116" s="7"/>
      <c r="G116" s="40" t="str">
        <f>IFERROR('Data Transformation'!M114," ")</f>
        <v xml:space="preserve"> </v>
      </c>
      <c r="L116" s="68" t="str">
        <f t="shared" si="2"/>
        <v xml:space="preserve"> </v>
      </c>
      <c r="M116" s="69" t="str">
        <f>IF(L116=" "," ",(IF($L116&gt;0,INDEX('Bin Analysis'!$C$3:$S$10110,MATCH($L116,'Bin Analysis'!$L$3:$L$10110,0),MATCH(M$5,'Bin Analysis'!$C$2:$S$2,0))," ")))</f>
        <v xml:space="preserve"> </v>
      </c>
      <c r="N116" s="70" t="str">
        <f>IF($L116=" "," ",(IF($M116=FALSE," ",(IF($M116&gt;0,INDEX('Bin Analysis'!$C$3:$S$10110,MATCH($L116,'Bin Analysis'!$L$3:$L$10110,0),MATCH(N$5,'Bin Analysis'!$C$2:$S$2,0))," ")))))</f>
        <v xml:space="preserve"> </v>
      </c>
      <c r="O116" s="70" t="str">
        <f>IF($L116=" "," ",(IF($M116=FALSE," ",(IF($M116&gt;0,INDEX('Bin Analysis'!$C$3:$S$10110,MATCH($L116,'Bin Analysis'!$L$3:$L$10110,0),MATCH(O$5,'Bin Analysis'!$C$2:$S$2,0))," ")))))</f>
        <v xml:space="preserve"> </v>
      </c>
      <c r="P116" s="70" t="str">
        <f>IF($L116=" "," ",(IF($M116=FALSE," ",(IF($M116&gt;0,INDEX('Bin Analysis'!$C$3:$S$10110,MATCH($L116,'Bin Analysis'!$L$3:$L$10110,0),MATCH(P$5,'Bin Analysis'!$C$2:$S$2,0))," ")))))</f>
        <v xml:space="preserve"> </v>
      </c>
      <c r="Q116" s="70" t="str">
        <f>IF($L116=" "," ",(IF($M116=FALSE," ",(IF($M116&gt;0,INDEX('Bin Analysis'!$C$3:$S$10110,MATCH($L116,'Bin Analysis'!$L$3:$L$10110,0),MATCH(Q$5,'Bin Analysis'!$C$2:$S$2,0))," ")))))</f>
        <v xml:space="preserve"> </v>
      </c>
      <c r="R116" s="70" t="str">
        <f>IF($L116=" "," ",(IF($M116=FALSE," ",(IF($M116&gt;0,INDEX('Bin Analysis'!$C$3:$S$10110,MATCH($L116,'Bin Analysis'!$L$3:$L$10110,0),MATCH(R$5,'Bin Analysis'!$C$2:$S$2,0))," ")))))</f>
        <v xml:space="preserve"> </v>
      </c>
      <c r="S116" s="70" t="str">
        <f>IF($L116=" "," ",(IF($M116=FALSE," ",(IF($M116&gt;0,INDEX('Bin Analysis'!$C$3:$S$10110,MATCH($L116,'Bin Analysis'!$L$3:$L$10110,0),MATCH(S$5,'Bin Analysis'!$C$2:$S$2,0))," ")))))</f>
        <v xml:space="preserve"> </v>
      </c>
      <c r="T116" s="70" t="str">
        <f>Assignments!K115</f>
        <v/>
      </c>
      <c r="U116" s="70" t="str">
        <f>Assignments!L115</f>
        <v/>
      </c>
      <c r="V116" s="76" t="str">
        <f>Assignments!V115</f>
        <v/>
      </c>
    </row>
    <row r="117" spans="2:22" x14ac:dyDescent="0.25">
      <c r="B117" s="52"/>
      <c r="E117" s="7"/>
      <c r="G117" s="40" t="str">
        <f>IFERROR('Data Transformation'!M115," ")</f>
        <v xml:space="preserve"> </v>
      </c>
      <c r="L117" s="68" t="str">
        <f t="shared" si="2"/>
        <v xml:space="preserve"> </v>
      </c>
      <c r="M117" s="69" t="str">
        <f>IF(L117=" "," ",(IF($L117&gt;0,INDEX('Bin Analysis'!$C$3:$S$10110,MATCH($L117,'Bin Analysis'!$L$3:$L$10110,0),MATCH(M$5,'Bin Analysis'!$C$2:$S$2,0))," ")))</f>
        <v xml:space="preserve"> </v>
      </c>
      <c r="N117" s="70" t="str">
        <f>IF($L117=" "," ",(IF($M117=FALSE," ",(IF($M117&gt;0,INDEX('Bin Analysis'!$C$3:$S$10110,MATCH($L117,'Bin Analysis'!$L$3:$L$10110,0),MATCH(N$5,'Bin Analysis'!$C$2:$S$2,0))," ")))))</f>
        <v xml:space="preserve"> </v>
      </c>
      <c r="O117" s="70" t="str">
        <f>IF($L117=" "," ",(IF($M117=FALSE," ",(IF($M117&gt;0,INDEX('Bin Analysis'!$C$3:$S$10110,MATCH($L117,'Bin Analysis'!$L$3:$L$10110,0),MATCH(O$5,'Bin Analysis'!$C$2:$S$2,0))," ")))))</f>
        <v xml:space="preserve"> </v>
      </c>
      <c r="P117" s="70" t="str">
        <f>IF($L117=" "," ",(IF($M117=FALSE," ",(IF($M117&gt;0,INDEX('Bin Analysis'!$C$3:$S$10110,MATCH($L117,'Bin Analysis'!$L$3:$L$10110,0),MATCH(P$5,'Bin Analysis'!$C$2:$S$2,0))," ")))))</f>
        <v xml:space="preserve"> </v>
      </c>
      <c r="Q117" s="70" t="str">
        <f>IF($L117=" "," ",(IF($M117=FALSE," ",(IF($M117&gt;0,INDEX('Bin Analysis'!$C$3:$S$10110,MATCH($L117,'Bin Analysis'!$L$3:$L$10110,0),MATCH(Q$5,'Bin Analysis'!$C$2:$S$2,0))," ")))))</f>
        <v xml:space="preserve"> </v>
      </c>
      <c r="R117" s="70" t="str">
        <f>IF($L117=" "," ",(IF($M117=FALSE," ",(IF($M117&gt;0,INDEX('Bin Analysis'!$C$3:$S$10110,MATCH($L117,'Bin Analysis'!$L$3:$L$10110,0),MATCH(R$5,'Bin Analysis'!$C$2:$S$2,0))," ")))))</f>
        <v xml:space="preserve"> </v>
      </c>
      <c r="S117" s="70" t="str">
        <f>IF($L117=" "," ",(IF($M117=FALSE," ",(IF($M117&gt;0,INDEX('Bin Analysis'!$C$3:$S$10110,MATCH($L117,'Bin Analysis'!$L$3:$L$10110,0),MATCH(S$5,'Bin Analysis'!$C$2:$S$2,0))," ")))))</f>
        <v xml:space="preserve"> </v>
      </c>
      <c r="T117" s="70" t="str">
        <f>Assignments!K116</f>
        <v/>
      </c>
      <c r="U117" s="70" t="str">
        <f>Assignments!L116</f>
        <v/>
      </c>
      <c r="V117" s="76" t="str">
        <f>Assignments!V116</f>
        <v/>
      </c>
    </row>
    <row r="118" spans="2:22" x14ac:dyDescent="0.25">
      <c r="B118" s="52"/>
      <c r="E118" s="7"/>
      <c r="G118" s="40" t="str">
        <f>IFERROR('Data Transformation'!M116," ")</f>
        <v xml:space="preserve"> </v>
      </c>
      <c r="L118" s="68" t="str">
        <f t="shared" si="2"/>
        <v xml:space="preserve"> </v>
      </c>
      <c r="M118" s="69" t="str">
        <f>IF(L118=" "," ",(IF($L118&gt;0,INDEX('Bin Analysis'!$C$3:$S$10110,MATCH($L118,'Bin Analysis'!$L$3:$L$10110,0),MATCH(M$5,'Bin Analysis'!$C$2:$S$2,0))," ")))</f>
        <v xml:space="preserve"> </v>
      </c>
      <c r="N118" s="70" t="str">
        <f>IF($L118=" "," ",(IF($M118=FALSE," ",(IF($M118&gt;0,INDEX('Bin Analysis'!$C$3:$S$10110,MATCH($L118,'Bin Analysis'!$L$3:$L$10110,0),MATCH(N$5,'Bin Analysis'!$C$2:$S$2,0))," ")))))</f>
        <v xml:space="preserve"> </v>
      </c>
      <c r="O118" s="70" t="str">
        <f>IF($L118=" "," ",(IF($M118=FALSE," ",(IF($M118&gt;0,INDEX('Bin Analysis'!$C$3:$S$10110,MATCH($L118,'Bin Analysis'!$L$3:$L$10110,0),MATCH(O$5,'Bin Analysis'!$C$2:$S$2,0))," ")))))</f>
        <v xml:space="preserve"> </v>
      </c>
      <c r="P118" s="70" t="str">
        <f>IF($L118=" "," ",(IF($M118=FALSE," ",(IF($M118&gt;0,INDEX('Bin Analysis'!$C$3:$S$10110,MATCH($L118,'Bin Analysis'!$L$3:$L$10110,0),MATCH(P$5,'Bin Analysis'!$C$2:$S$2,0))," ")))))</f>
        <v xml:space="preserve"> </v>
      </c>
      <c r="Q118" s="70" t="str">
        <f>IF($L118=" "," ",(IF($M118=FALSE," ",(IF($M118&gt;0,INDEX('Bin Analysis'!$C$3:$S$10110,MATCH($L118,'Bin Analysis'!$L$3:$L$10110,0),MATCH(Q$5,'Bin Analysis'!$C$2:$S$2,0))," ")))))</f>
        <v xml:space="preserve"> </v>
      </c>
      <c r="R118" s="70" t="str">
        <f>IF($L118=" "," ",(IF($M118=FALSE," ",(IF($M118&gt;0,INDEX('Bin Analysis'!$C$3:$S$10110,MATCH($L118,'Bin Analysis'!$L$3:$L$10110,0),MATCH(R$5,'Bin Analysis'!$C$2:$S$2,0))," ")))))</f>
        <v xml:space="preserve"> </v>
      </c>
      <c r="S118" s="70" t="str">
        <f>IF($L118=" "," ",(IF($M118=FALSE," ",(IF($M118&gt;0,INDEX('Bin Analysis'!$C$3:$S$10110,MATCH($L118,'Bin Analysis'!$L$3:$L$10110,0),MATCH(S$5,'Bin Analysis'!$C$2:$S$2,0))," ")))))</f>
        <v xml:space="preserve"> </v>
      </c>
      <c r="T118" s="70" t="str">
        <f>Assignments!K117</f>
        <v/>
      </c>
      <c r="U118" s="70" t="str">
        <f>Assignments!L117</f>
        <v/>
      </c>
      <c r="V118" s="76" t="str">
        <f>Assignments!V117</f>
        <v/>
      </c>
    </row>
    <row r="119" spans="2:22" x14ac:dyDescent="0.25">
      <c r="B119" s="52"/>
      <c r="E119" s="7"/>
      <c r="G119" s="40" t="str">
        <f>IFERROR('Data Transformation'!M117," ")</f>
        <v xml:space="preserve"> </v>
      </c>
      <c r="L119" s="68" t="str">
        <f t="shared" si="2"/>
        <v xml:space="preserve"> </v>
      </c>
      <c r="M119" s="69" t="str">
        <f>IF(L119=" "," ",(IF($L119&gt;0,INDEX('Bin Analysis'!$C$3:$S$10110,MATCH($L119,'Bin Analysis'!$L$3:$L$10110,0),MATCH(M$5,'Bin Analysis'!$C$2:$S$2,0))," ")))</f>
        <v xml:space="preserve"> </v>
      </c>
      <c r="N119" s="70" t="str">
        <f>IF($L119=" "," ",(IF($M119=FALSE," ",(IF($M119&gt;0,INDEX('Bin Analysis'!$C$3:$S$10110,MATCH($L119,'Bin Analysis'!$L$3:$L$10110,0),MATCH(N$5,'Bin Analysis'!$C$2:$S$2,0))," ")))))</f>
        <v xml:space="preserve"> </v>
      </c>
      <c r="O119" s="70" t="str">
        <f>IF($L119=" "," ",(IF($M119=FALSE," ",(IF($M119&gt;0,INDEX('Bin Analysis'!$C$3:$S$10110,MATCH($L119,'Bin Analysis'!$L$3:$L$10110,0),MATCH(O$5,'Bin Analysis'!$C$2:$S$2,0))," ")))))</f>
        <v xml:space="preserve"> </v>
      </c>
      <c r="P119" s="70" t="str">
        <f>IF($L119=" "," ",(IF($M119=FALSE," ",(IF($M119&gt;0,INDEX('Bin Analysis'!$C$3:$S$10110,MATCH($L119,'Bin Analysis'!$L$3:$L$10110,0),MATCH(P$5,'Bin Analysis'!$C$2:$S$2,0))," ")))))</f>
        <v xml:space="preserve"> </v>
      </c>
      <c r="Q119" s="70" t="str">
        <f>IF($L119=" "," ",(IF($M119=FALSE," ",(IF($M119&gt;0,INDEX('Bin Analysis'!$C$3:$S$10110,MATCH($L119,'Bin Analysis'!$L$3:$L$10110,0),MATCH(Q$5,'Bin Analysis'!$C$2:$S$2,0))," ")))))</f>
        <v xml:space="preserve"> </v>
      </c>
      <c r="R119" s="70" t="str">
        <f>IF($L119=" "," ",(IF($M119=FALSE," ",(IF($M119&gt;0,INDEX('Bin Analysis'!$C$3:$S$10110,MATCH($L119,'Bin Analysis'!$L$3:$L$10110,0),MATCH(R$5,'Bin Analysis'!$C$2:$S$2,0))," ")))))</f>
        <v xml:space="preserve"> </v>
      </c>
      <c r="S119" s="70" t="str">
        <f>IF($L119=" "," ",(IF($M119=FALSE," ",(IF($M119&gt;0,INDEX('Bin Analysis'!$C$3:$S$10110,MATCH($L119,'Bin Analysis'!$L$3:$L$10110,0),MATCH(S$5,'Bin Analysis'!$C$2:$S$2,0))," ")))))</f>
        <v xml:space="preserve"> </v>
      </c>
      <c r="T119" s="70" t="str">
        <f>Assignments!K118</f>
        <v/>
      </c>
      <c r="U119" s="70" t="str">
        <f>Assignments!L118</f>
        <v/>
      </c>
      <c r="V119" s="76" t="str">
        <f>Assignments!V118</f>
        <v/>
      </c>
    </row>
    <row r="120" spans="2:22" x14ac:dyDescent="0.25">
      <c r="B120" s="52"/>
      <c r="E120" s="7"/>
      <c r="G120" s="40" t="str">
        <f>IFERROR('Data Transformation'!M118," ")</f>
        <v xml:space="preserve"> </v>
      </c>
      <c r="L120" s="68" t="str">
        <f t="shared" si="2"/>
        <v xml:space="preserve"> </v>
      </c>
      <c r="M120" s="69" t="str">
        <f>IF(L120=" "," ",(IF($L120&gt;0,INDEX('Bin Analysis'!$C$3:$S$10110,MATCH($L120,'Bin Analysis'!$L$3:$L$10110,0),MATCH(M$5,'Bin Analysis'!$C$2:$S$2,0))," ")))</f>
        <v xml:space="preserve"> </v>
      </c>
      <c r="N120" s="70" t="str">
        <f>IF($L120=" "," ",(IF($M120=FALSE," ",(IF($M120&gt;0,INDEX('Bin Analysis'!$C$3:$S$10110,MATCH($L120,'Bin Analysis'!$L$3:$L$10110,0),MATCH(N$5,'Bin Analysis'!$C$2:$S$2,0))," ")))))</f>
        <v xml:space="preserve"> </v>
      </c>
      <c r="O120" s="70" t="str">
        <f>IF($L120=" "," ",(IF($M120=FALSE," ",(IF($M120&gt;0,INDEX('Bin Analysis'!$C$3:$S$10110,MATCH($L120,'Bin Analysis'!$L$3:$L$10110,0),MATCH(O$5,'Bin Analysis'!$C$2:$S$2,0))," ")))))</f>
        <v xml:space="preserve"> </v>
      </c>
      <c r="P120" s="70" t="str">
        <f>IF($L120=" "," ",(IF($M120=FALSE," ",(IF($M120&gt;0,INDEX('Bin Analysis'!$C$3:$S$10110,MATCH($L120,'Bin Analysis'!$L$3:$L$10110,0),MATCH(P$5,'Bin Analysis'!$C$2:$S$2,0))," ")))))</f>
        <v xml:space="preserve"> </v>
      </c>
      <c r="Q120" s="70" t="str">
        <f>IF($L120=" "," ",(IF($M120=FALSE," ",(IF($M120&gt;0,INDEX('Bin Analysis'!$C$3:$S$10110,MATCH($L120,'Bin Analysis'!$L$3:$L$10110,0),MATCH(Q$5,'Bin Analysis'!$C$2:$S$2,0))," ")))))</f>
        <v xml:space="preserve"> </v>
      </c>
      <c r="R120" s="70" t="str">
        <f>IF($L120=" "," ",(IF($M120=FALSE," ",(IF($M120&gt;0,INDEX('Bin Analysis'!$C$3:$S$10110,MATCH($L120,'Bin Analysis'!$L$3:$L$10110,0),MATCH(R$5,'Bin Analysis'!$C$2:$S$2,0))," ")))))</f>
        <v xml:space="preserve"> </v>
      </c>
      <c r="S120" s="70" t="str">
        <f>IF($L120=" "," ",(IF($M120=FALSE," ",(IF($M120&gt;0,INDEX('Bin Analysis'!$C$3:$S$10110,MATCH($L120,'Bin Analysis'!$L$3:$L$10110,0),MATCH(S$5,'Bin Analysis'!$C$2:$S$2,0))," ")))))</f>
        <v xml:space="preserve"> </v>
      </c>
      <c r="T120" s="70" t="str">
        <f>Assignments!K119</f>
        <v/>
      </c>
      <c r="U120" s="70" t="str">
        <f>Assignments!L119</f>
        <v/>
      </c>
      <c r="V120" s="76" t="str">
        <f>Assignments!V119</f>
        <v/>
      </c>
    </row>
    <row r="121" spans="2:22" x14ac:dyDescent="0.25">
      <c r="B121" s="52"/>
      <c r="E121" s="7"/>
      <c r="G121" s="40" t="str">
        <f>IFERROR('Data Transformation'!M119," ")</f>
        <v xml:space="preserve"> </v>
      </c>
      <c r="L121" s="68" t="str">
        <f t="shared" si="2"/>
        <v xml:space="preserve"> </v>
      </c>
      <c r="M121" s="69" t="str">
        <f>IF(L121=" "," ",(IF($L121&gt;0,INDEX('Bin Analysis'!$C$3:$S$10110,MATCH($L121,'Bin Analysis'!$L$3:$L$10110,0),MATCH(M$5,'Bin Analysis'!$C$2:$S$2,0))," ")))</f>
        <v xml:space="preserve"> </v>
      </c>
      <c r="N121" s="70" t="str">
        <f>IF($L121=" "," ",(IF($M121=FALSE," ",(IF($M121&gt;0,INDEX('Bin Analysis'!$C$3:$S$10110,MATCH($L121,'Bin Analysis'!$L$3:$L$10110,0),MATCH(N$5,'Bin Analysis'!$C$2:$S$2,0))," ")))))</f>
        <v xml:space="preserve"> </v>
      </c>
      <c r="O121" s="70" t="str">
        <f>IF($L121=" "," ",(IF($M121=FALSE," ",(IF($M121&gt;0,INDEX('Bin Analysis'!$C$3:$S$10110,MATCH($L121,'Bin Analysis'!$L$3:$L$10110,0),MATCH(O$5,'Bin Analysis'!$C$2:$S$2,0))," ")))))</f>
        <v xml:space="preserve"> </v>
      </c>
      <c r="P121" s="70" t="str">
        <f>IF($L121=" "," ",(IF($M121=FALSE," ",(IF($M121&gt;0,INDEX('Bin Analysis'!$C$3:$S$10110,MATCH($L121,'Bin Analysis'!$L$3:$L$10110,0),MATCH(P$5,'Bin Analysis'!$C$2:$S$2,0))," ")))))</f>
        <v xml:space="preserve"> </v>
      </c>
      <c r="Q121" s="70" t="str">
        <f>IF($L121=" "," ",(IF($M121=FALSE," ",(IF($M121&gt;0,INDEX('Bin Analysis'!$C$3:$S$10110,MATCH($L121,'Bin Analysis'!$L$3:$L$10110,0),MATCH(Q$5,'Bin Analysis'!$C$2:$S$2,0))," ")))))</f>
        <v xml:space="preserve"> </v>
      </c>
      <c r="R121" s="70" t="str">
        <f>IF($L121=" "," ",(IF($M121=FALSE," ",(IF($M121&gt;0,INDEX('Bin Analysis'!$C$3:$S$10110,MATCH($L121,'Bin Analysis'!$L$3:$L$10110,0),MATCH(R$5,'Bin Analysis'!$C$2:$S$2,0))," ")))))</f>
        <v xml:space="preserve"> </v>
      </c>
      <c r="S121" s="70" t="str">
        <f>IF($L121=" "," ",(IF($M121=FALSE," ",(IF($M121&gt;0,INDEX('Bin Analysis'!$C$3:$S$10110,MATCH($L121,'Bin Analysis'!$L$3:$L$10110,0),MATCH(S$5,'Bin Analysis'!$C$2:$S$2,0))," ")))))</f>
        <v xml:space="preserve"> </v>
      </c>
      <c r="T121" s="70" t="str">
        <f>Assignments!K120</f>
        <v/>
      </c>
      <c r="U121" s="70" t="str">
        <f>Assignments!L120</f>
        <v/>
      </c>
      <c r="V121" s="76" t="str">
        <f>Assignments!V120</f>
        <v/>
      </c>
    </row>
    <row r="122" spans="2:22" x14ac:dyDescent="0.25">
      <c r="B122" s="52"/>
      <c r="E122" s="7"/>
      <c r="G122" s="40" t="str">
        <f>IFERROR('Data Transformation'!M120," ")</f>
        <v xml:space="preserve"> </v>
      </c>
      <c r="L122" s="68" t="str">
        <f t="shared" si="2"/>
        <v xml:space="preserve"> </v>
      </c>
      <c r="M122" s="69" t="str">
        <f>IF(L122=" "," ",(IF($L122&gt;0,INDEX('Bin Analysis'!$C$3:$S$10110,MATCH($L122,'Bin Analysis'!$L$3:$L$10110,0),MATCH(M$5,'Bin Analysis'!$C$2:$S$2,0))," ")))</f>
        <v xml:space="preserve"> </v>
      </c>
      <c r="N122" s="70" t="str">
        <f>IF($L122=" "," ",(IF($M122=FALSE," ",(IF($M122&gt;0,INDEX('Bin Analysis'!$C$3:$S$10110,MATCH($L122,'Bin Analysis'!$L$3:$L$10110,0),MATCH(N$5,'Bin Analysis'!$C$2:$S$2,0))," ")))))</f>
        <v xml:space="preserve"> </v>
      </c>
      <c r="O122" s="70" t="str">
        <f>IF($L122=" "," ",(IF($M122=FALSE," ",(IF($M122&gt;0,INDEX('Bin Analysis'!$C$3:$S$10110,MATCH($L122,'Bin Analysis'!$L$3:$L$10110,0),MATCH(O$5,'Bin Analysis'!$C$2:$S$2,0))," ")))))</f>
        <v xml:space="preserve"> </v>
      </c>
      <c r="P122" s="70" t="str">
        <f>IF($L122=" "," ",(IF($M122=FALSE," ",(IF($M122&gt;0,INDEX('Bin Analysis'!$C$3:$S$10110,MATCH($L122,'Bin Analysis'!$L$3:$L$10110,0),MATCH(P$5,'Bin Analysis'!$C$2:$S$2,0))," ")))))</f>
        <v xml:space="preserve"> </v>
      </c>
      <c r="Q122" s="70" t="str">
        <f>IF($L122=" "," ",(IF($M122=FALSE," ",(IF($M122&gt;0,INDEX('Bin Analysis'!$C$3:$S$10110,MATCH($L122,'Bin Analysis'!$L$3:$L$10110,0),MATCH(Q$5,'Bin Analysis'!$C$2:$S$2,0))," ")))))</f>
        <v xml:space="preserve"> </v>
      </c>
      <c r="R122" s="70" t="str">
        <f>IF($L122=" "," ",(IF($M122=FALSE," ",(IF($M122&gt;0,INDEX('Bin Analysis'!$C$3:$S$10110,MATCH($L122,'Bin Analysis'!$L$3:$L$10110,0),MATCH(R$5,'Bin Analysis'!$C$2:$S$2,0))," ")))))</f>
        <v xml:space="preserve"> </v>
      </c>
      <c r="S122" s="70" t="str">
        <f>IF($L122=" "," ",(IF($M122=FALSE," ",(IF($M122&gt;0,INDEX('Bin Analysis'!$C$3:$S$10110,MATCH($L122,'Bin Analysis'!$L$3:$L$10110,0),MATCH(S$5,'Bin Analysis'!$C$2:$S$2,0))," ")))))</f>
        <v xml:space="preserve"> </v>
      </c>
      <c r="T122" s="70" t="str">
        <f>Assignments!K121</f>
        <v/>
      </c>
      <c r="U122" s="70" t="str">
        <f>Assignments!L121</f>
        <v/>
      </c>
      <c r="V122" s="76" t="str">
        <f>Assignments!V121</f>
        <v/>
      </c>
    </row>
    <row r="123" spans="2:22" x14ac:dyDescent="0.25">
      <c r="B123" s="52"/>
      <c r="E123" s="7"/>
      <c r="G123" s="40" t="str">
        <f>IFERROR('Data Transformation'!M121," ")</f>
        <v xml:space="preserve"> </v>
      </c>
      <c r="L123" s="68" t="str">
        <f t="shared" si="2"/>
        <v xml:space="preserve"> </v>
      </c>
      <c r="M123" s="69" t="str">
        <f>IF(L123=" "," ",(IF($L123&gt;0,INDEX('Bin Analysis'!$C$3:$S$10110,MATCH($L123,'Bin Analysis'!$L$3:$L$10110,0),MATCH(M$5,'Bin Analysis'!$C$2:$S$2,0))," ")))</f>
        <v xml:space="preserve"> </v>
      </c>
      <c r="N123" s="70" t="str">
        <f>IF($L123=" "," ",(IF($M123=FALSE," ",(IF($M123&gt;0,INDEX('Bin Analysis'!$C$3:$S$10110,MATCH($L123,'Bin Analysis'!$L$3:$L$10110,0),MATCH(N$5,'Bin Analysis'!$C$2:$S$2,0))," ")))))</f>
        <v xml:space="preserve"> </v>
      </c>
      <c r="O123" s="70" t="str">
        <f>IF($L123=" "," ",(IF($M123=FALSE," ",(IF($M123&gt;0,INDEX('Bin Analysis'!$C$3:$S$10110,MATCH($L123,'Bin Analysis'!$L$3:$L$10110,0),MATCH(O$5,'Bin Analysis'!$C$2:$S$2,0))," ")))))</f>
        <v xml:space="preserve"> </v>
      </c>
      <c r="P123" s="70" t="str">
        <f>IF($L123=" "," ",(IF($M123=FALSE," ",(IF($M123&gt;0,INDEX('Bin Analysis'!$C$3:$S$10110,MATCH($L123,'Bin Analysis'!$L$3:$L$10110,0),MATCH(P$5,'Bin Analysis'!$C$2:$S$2,0))," ")))))</f>
        <v xml:space="preserve"> </v>
      </c>
      <c r="Q123" s="70" t="str">
        <f>IF($L123=" "," ",(IF($M123=FALSE," ",(IF($M123&gt;0,INDEX('Bin Analysis'!$C$3:$S$10110,MATCH($L123,'Bin Analysis'!$L$3:$L$10110,0),MATCH(Q$5,'Bin Analysis'!$C$2:$S$2,0))," ")))))</f>
        <v xml:space="preserve"> </v>
      </c>
      <c r="R123" s="70" t="str">
        <f>IF($L123=" "," ",(IF($M123=FALSE," ",(IF($M123&gt;0,INDEX('Bin Analysis'!$C$3:$S$10110,MATCH($L123,'Bin Analysis'!$L$3:$L$10110,0),MATCH(R$5,'Bin Analysis'!$C$2:$S$2,0))," ")))))</f>
        <v xml:space="preserve"> </v>
      </c>
      <c r="S123" s="70" t="str">
        <f>IF($L123=" "," ",(IF($M123=FALSE," ",(IF($M123&gt;0,INDEX('Bin Analysis'!$C$3:$S$10110,MATCH($L123,'Bin Analysis'!$L$3:$L$10110,0),MATCH(S$5,'Bin Analysis'!$C$2:$S$2,0))," ")))))</f>
        <v xml:space="preserve"> </v>
      </c>
      <c r="T123" s="70" t="str">
        <f>Assignments!K122</f>
        <v/>
      </c>
      <c r="U123" s="70" t="str">
        <f>Assignments!L122</f>
        <v/>
      </c>
      <c r="V123" s="76" t="str">
        <f>Assignments!V122</f>
        <v/>
      </c>
    </row>
    <row r="124" spans="2:22" x14ac:dyDescent="0.25">
      <c r="B124" s="52"/>
      <c r="E124" s="7"/>
      <c r="G124" s="40" t="str">
        <f>IFERROR('Data Transformation'!M122," ")</f>
        <v xml:space="preserve"> </v>
      </c>
      <c r="L124" s="68" t="str">
        <f t="shared" si="2"/>
        <v xml:space="preserve"> </v>
      </c>
      <c r="M124" s="69" t="str">
        <f>IF(L124=" "," ",(IF($L124&gt;0,INDEX('Bin Analysis'!$C$3:$S$10110,MATCH($L124,'Bin Analysis'!$L$3:$L$10110,0),MATCH(M$5,'Bin Analysis'!$C$2:$S$2,0))," ")))</f>
        <v xml:space="preserve"> </v>
      </c>
      <c r="N124" s="70" t="str">
        <f>IF($L124=" "," ",(IF($M124=FALSE," ",(IF($M124&gt;0,INDEX('Bin Analysis'!$C$3:$S$10110,MATCH($L124,'Bin Analysis'!$L$3:$L$10110,0),MATCH(N$5,'Bin Analysis'!$C$2:$S$2,0))," ")))))</f>
        <v xml:space="preserve"> </v>
      </c>
      <c r="O124" s="70" t="str">
        <f>IF($L124=" "," ",(IF($M124=FALSE," ",(IF($M124&gt;0,INDEX('Bin Analysis'!$C$3:$S$10110,MATCH($L124,'Bin Analysis'!$L$3:$L$10110,0),MATCH(O$5,'Bin Analysis'!$C$2:$S$2,0))," ")))))</f>
        <v xml:space="preserve"> </v>
      </c>
      <c r="P124" s="70" t="str">
        <f>IF($L124=" "," ",(IF($M124=FALSE," ",(IF($M124&gt;0,INDEX('Bin Analysis'!$C$3:$S$10110,MATCH($L124,'Bin Analysis'!$L$3:$L$10110,0),MATCH(P$5,'Bin Analysis'!$C$2:$S$2,0))," ")))))</f>
        <v xml:space="preserve"> </v>
      </c>
      <c r="Q124" s="70" t="str">
        <f>IF($L124=" "," ",(IF($M124=FALSE," ",(IF($M124&gt;0,INDEX('Bin Analysis'!$C$3:$S$10110,MATCH($L124,'Bin Analysis'!$L$3:$L$10110,0),MATCH(Q$5,'Bin Analysis'!$C$2:$S$2,0))," ")))))</f>
        <v xml:space="preserve"> </v>
      </c>
      <c r="R124" s="70" t="str">
        <f>IF($L124=" "," ",(IF($M124=FALSE," ",(IF($M124&gt;0,INDEX('Bin Analysis'!$C$3:$S$10110,MATCH($L124,'Bin Analysis'!$L$3:$L$10110,0),MATCH(R$5,'Bin Analysis'!$C$2:$S$2,0))," ")))))</f>
        <v xml:space="preserve"> </v>
      </c>
      <c r="S124" s="70" t="str">
        <f>IF($L124=" "," ",(IF($M124=FALSE," ",(IF($M124&gt;0,INDEX('Bin Analysis'!$C$3:$S$10110,MATCH($L124,'Bin Analysis'!$L$3:$L$10110,0),MATCH(S$5,'Bin Analysis'!$C$2:$S$2,0))," ")))))</f>
        <v xml:space="preserve"> </v>
      </c>
      <c r="T124" s="70" t="str">
        <f>Assignments!K123</f>
        <v/>
      </c>
      <c r="U124" s="70" t="str">
        <f>Assignments!L123</f>
        <v/>
      </c>
      <c r="V124" s="76" t="str">
        <f>Assignments!V123</f>
        <v/>
      </c>
    </row>
    <row r="125" spans="2:22" x14ac:dyDescent="0.25">
      <c r="B125" s="52"/>
      <c r="E125" s="7"/>
      <c r="G125" s="40" t="str">
        <f>IFERROR('Data Transformation'!M123," ")</f>
        <v xml:space="preserve"> </v>
      </c>
      <c r="L125" s="68" t="str">
        <f t="shared" si="2"/>
        <v xml:space="preserve"> </v>
      </c>
      <c r="M125" s="69" t="str">
        <f>IF(L125=" "," ",(IF($L125&gt;0,INDEX('Bin Analysis'!$C$3:$S$10110,MATCH($L125,'Bin Analysis'!$L$3:$L$10110,0),MATCH(M$5,'Bin Analysis'!$C$2:$S$2,0))," ")))</f>
        <v xml:space="preserve"> </v>
      </c>
      <c r="N125" s="70" t="str">
        <f>IF($L125=" "," ",(IF($M125=FALSE," ",(IF($M125&gt;0,INDEX('Bin Analysis'!$C$3:$S$10110,MATCH($L125,'Bin Analysis'!$L$3:$L$10110,0),MATCH(N$5,'Bin Analysis'!$C$2:$S$2,0))," ")))))</f>
        <v xml:space="preserve"> </v>
      </c>
      <c r="O125" s="70" t="str">
        <f>IF($L125=" "," ",(IF($M125=FALSE," ",(IF($M125&gt;0,INDEX('Bin Analysis'!$C$3:$S$10110,MATCH($L125,'Bin Analysis'!$L$3:$L$10110,0),MATCH(O$5,'Bin Analysis'!$C$2:$S$2,0))," ")))))</f>
        <v xml:space="preserve"> </v>
      </c>
      <c r="P125" s="70" t="str">
        <f>IF($L125=" "," ",(IF($M125=FALSE," ",(IF($M125&gt;0,INDEX('Bin Analysis'!$C$3:$S$10110,MATCH($L125,'Bin Analysis'!$L$3:$L$10110,0),MATCH(P$5,'Bin Analysis'!$C$2:$S$2,0))," ")))))</f>
        <v xml:space="preserve"> </v>
      </c>
      <c r="Q125" s="70" t="str">
        <f>IF($L125=" "," ",(IF($M125=FALSE," ",(IF($M125&gt;0,INDEX('Bin Analysis'!$C$3:$S$10110,MATCH($L125,'Bin Analysis'!$L$3:$L$10110,0),MATCH(Q$5,'Bin Analysis'!$C$2:$S$2,0))," ")))))</f>
        <v xml:space="preserve"> </v>
      </c>
      <c r="R125" s="70" t="str">
        <f>IF($L125=" "," ",(IF($M125=FALSE," ",(IF($M125&gt;0,INDEX('Bin Analysis'!$C$3:$S$10110,MATCH($L125,'Bin Analysis'!$L$3:$L$10110,0),MATCH(R$5,'Bin Analysis'!$C$2:$S$2,0))," ")))))</f>
        <v xml:space="preserve"> </v>
      </c>
      <c r="S125" s="70" t="str">
        <f>IF($L125=" "," ",(IF($M125=FALSE," ",(IF($M125&gt;0,INDEX('Bin Analysis'!$C$3:$S$10110,MATCH($L125,'Bin Analysis'!$L$3:$L$10110,0),MATCH(S$5,'Bin Analysis'!$C$2:$S$2,0))," ")))))</f>
        <v xml:space="preserve"> </v>
      </c>
      <c r="T125" s="70" t="str">
        <f>Assignments!K124</f>
        <v/>
      </c>
      <c r="U125" s="70" t="str">
        <f>Assignments!L124</f>
        <v/>
      </c>
      <c r="V125" s="76" t="str">
        <f>Assignments!V124</f>
        <v/>
      </c>
    </row>
    <row r="126" spans="2:22" x14ac:dyDescent="0.25">
      <c r="B126" s="52"/>
      <c r="E126" s="7"/>
      <c r="G126" s="40" t="str">
        <f>IFERROR('Data Transformation'!M124," ")</f>
        <v xml:space="preserve"> </v>
      </c>
      <c r="L126" s="68" t="str">
        <f t="shared" si="2"/>
        <v xml:space="preserve"> </v>
      </c>
      <c r="M126" s="69" t="str">
        <f>IF(L126=" "," ",(IF($L126&gt;0,INDEX('Bin Analysis'!$C$3:$S$10110,MATCH($L126,'Bin Analysis'!$L$3:$L$10110,0),MATCH(M$5,'Bin Analysis'!$C$2:$S$2,0))," ")))</f>
        <v xml:space="preserve"> </v>
      </c>
      <c r="N126" s="70" t="str">
        <f>IF($L126=" "," ",(IF($M126=FALSE," ",(IF($M126&gt;0,INDEX('Bin Analysis'!$C$3:$S$10110,MATCH($L126,'Bin Analysis'!$L$3:$L$10110,0),MATCH(N$5,'Bin Analysis'!$C$2:$S$2,0))," ")))))</f>
        <v xml:space="preserve"> </v>
      </c>
      <c r="O126" s="70" t="str">
        <f>IF($L126=" "," ",(IF($M126=FALSE," ",(IF($M126&gt;0,INDEX('Bin Analysis'!$C$3:$S$10110,MATCH($L126,'Bin Analysis'!$L$3:$L$10110,0),MATCH(O$5,'Bin Analysis'!$C$2:$S$2,0))," ")))))</f>
        <v xml:space="preserve"> </v>
      </c>
      <c r="P126" s="70" t="str">
        <f>IF($L126=" "," ",(IF($M126=FALSE," ",(IF($M126&gt;0,INDEX('Bin Analysis'!$C$3:$S$10110,MATCH($L126,'Bin Analysis'!$L$3:$L$10110,0),MATCH(P$5,'Bin Analysis'!$C$2:$S$2,0))," ")))))</f>
        <v xml:space="preserve"> </v>
      </c>
      <c r="Q126" s="70" t="str">
        <f>IF($L126=" "," ",(IF($M126=FALSE," ",(IF($M126&gt;0,INDEX('Bin Analysis'!$C$3:$S$10110,MATCH($L126,'Bin Analysis'!$L$3:$L$10110,0),MATCH(Q$5,'Bin Analysis'!$C$2:$S$2,0))," ")))))</f>
        <v xml:space="preserve"> </v>
      </c>
      <c r="R126" s="70" t="str">
        <f>IF($L126=" "," ",(IF($M126=FALSE," ",(IF($M126&gt;0,INDEX('Bin Analysis'!$C$3:$S$10110,MATCH($L126,'Bin Analysis'!$L$3:$L$10110,0),MATCH(R$5,'Bin Analysis'!$C$2:$S$2,0))," ")))))</f>
        <v xml:space="preserve"> </v>
      </c>
      <c r="S126" s="70" t="str">
        <f>IF($L126=" "," ",(IF($M126=FALSE," ",(IF($M126&gt;0,INDEX('Bin Analysis'!$C$3:$S$10110,MATCH($L126,'Bin Analysis'!$L$3:$L$10110,0),MATCH(S$5,'Bin Analysis'!$C$2:$S$2,0))," ")))))</f>
        <v xml:space="preserve"> </v>
      </c>
      <c r="T126" s="70" t="str">
        <f>Assignments!K125</f>
        <v/>
      </c>
      <c r="U126" s="70" t="str">
        <f>Assignments!L125</f>
        <v/>
      </c>
      <c r="V126" s="76" t="str">
        <f>Assignments!V125</f>
        <v/>
      </c>
    </row>
    <row r="127" spans="2:22" x14ac:dyDescent="0.25">
      <c r="B127" s="52"/>
      <c r="E127" s="7"/>
      <c r="G127" s="40" t="str">
        <f>IFERROR('Data Transformation'!M125," ")</f>
        <v xml:space="preserve"> </v>
      </c>
      <c r="L127" s="68" t="str">
        <f t="shared" si="2"/>
        <v xml:space="preserve"> </v>
      </c>
      <c r="M127" s="69" t="str">
        <f>IF(L127=" "," ",(IF($L127&gt;0,INDEX('Bin Analysis'!$C$3:$S$10110,MATCH($L127,'Bin Analysis'!$L$3:$L$10110,0),MATCH(M$5,'Bin Analysis'!$C$2:$S$2,0))," ")))</f>
        <v xml:space="preserve"> </v>
      </c>
      <c r="N127" s="70" t="str">
        <f>IF($L127=" "," ",(IF($M127=FALSE," ",(IF($M127&gt;0,INDEX('Bin Analysis'!$C$3:$S$10110,MATCH($L127,'Bin Analysis'!$L$3:$L$10110,0),MATCH(N$5,'Bin Analysis'!$C$2:$S$2,0))," ")))))</f>
        <v xml:space="preserve"> </v>
      </c>
      <c r="O127" s="70" t="str">
        <f>IF($L127=" "," ",(IF($M127=FALSE," ",(IF($M127&gt;0,INDEX('Bin Analysis'!$C$3:$S$10110,MATCH($L127,'Bin Analysis'!$L$3:$L$10110,0),MATCH(O$5,'Bin Analysis'!$C$2:$S$2,0))," ")))))</f>
        <v xml:space="preserve"> </v>
      </c>
      <c r="P127" s="70" t="str">
        <f>IF($L127=" "," ",(IF($M127=FALSE," ",(IF($M127&gt;0,INDEX('Bin Analysis'!$C$3:$S$10110,MATCH($L127,'Bin Analysis'!$L$3:$L$10110,0),MATCH(P$5,'Bin Analysis'!$C$2:$S$2,0))," ")))))</f>
        <v xml:space="preserve"> </v>
      </c>
      <c r="Q127" s="70" t="str">
        <f>IF($L127=" "," ",(IF($M127=FALSE," ",(IF($M127&gt;0,INDEX('Bin Analysis'!$C$3:$S$10110,MATCH($L127,'Bin Analysis'!$L$3:$L$10110,0),MATCH(Q$5,'Bin Analysis'!$C$2:$S$2,0))," ")))))</f>
        <v xml:space="preserve"> </v>
      </c>
      <c r="R127" s="70" t="str">
        <f>IF($L127=" "," ",(IF($M127=FALSE," ",(IF($M127&gt;0,INDEX('Bin Analysis'!$C$3:$S$10110,MATCH($L127,'Bin Analysis'!$L$3:$L$10110,0),MATCH(R$5,'Bin Analysis'!$C$2:$S$2,0))," ")))))</f>
        <v xml:space="preserve"> </v>
      </c>
      <c r="S127" s="70" t="str">
        <f>IF($L127=" "," ",(IF($M127=FALSE," ",(IF($M127&gt;0,INDEX('Bin Analysis'!$C$3:$S$10110,MATCH($L127,'Bin Analysis'!$L$3:$L$10110,0),MATCH(S$5,'Bin Analysis'!$C$2:$S$2,0))," ")))))</f>
        <v xml:space="preserve"> </v>
      </c>
      <c r="T127" s="70" t="str">
        <f>Assignments!K126</f>
        <v/>
      </c>
      <c r="U127" s="70" t="str">
        <f>Assignments!L126</f>
        <v/>
      </c>
      <c r="V127" s="76" t="str">
        <f>Assignments!V126</f>
        <v/>
      </c>
    </row>
    <row r="128" spans="2:22" x14ac:dyDescent="0.25">
      <c r="B128" s="52"/>
      <c r="E128" s="7"/>
      <c r="G128" s="40" t="str">
        <f>IFERROR('Data Transformation'!M126," ")</f>
        <v xml:space="preserve"> </v>
      </c>
      <c r="L128" s="68" t="str">
        <f t="shared" si="2"/>
        <v xml:space="preserve"> </v>
      </c>
      <c r="M128" s="69" t="str">
        <f>IF(L128=" "," ",(IF($L128&gt;0,INDEX('Bin Analysis'!$C$3:$S$10110,MATCH($L128,'Bin Analysis'!$L$3:$L$10110,0),MATCH(M$5,'Bin Analysis'!$C$2:$S$2,0))," ")))</f>
        <v xml:space="preserve"> </v>
      </c>
      <c r="N128" s="70" t="str">
        <f>IF($L128=" "," ",(IF($M128=FALSE," ",(IF($M128&gt;0,INDEX('Bin Analysis'!$C$3:$S$10110,MATCH($L128,'Bin Analysis'!$L$3:$L$10110,0),MATCH(N$5,'Bin Analysis'!$C$2:$S$2,0))," ")))))</f>
        <v xml:space="preserve"> </v>
      </c>
      <c r="O128" s="70" t="str">
        <f>IF($L128=" "," ",(IF($M128=FALSE," ",(IF($M128&gt;0,INDEX('Bin Analysis'!$C$3:$S$10110,MATCH($L128,'Bin Analysis'!$L$3:$L$10110,0),MATCH(O$5,'Bin Analysis'!$C$2:$S$2,0))," ")))))</f>
        <v xml:space="preserve"> </v>
      </c>
      <c r="P128" s="70" t="str">
        <f>IF($L128=" "," ",(IF($M128=FALSE," ",(IF($M128&gt;0,INDEX('Bin Analysis'!$C$3:$S$10110,MATCH($L128,'Bin Analysis'!$L$3:$L$10110,0),MATCH(P$5,'Bin Analysis'!$C$2:$S$2,0))," ")))))</f>
        <v xml:space="preserve"> </v>
      </c>
      <c r="Q128" s="70" t="str">
        <f>IF($L128=" "," ",(IF($M128=FALSE," ",(IF($M128&gt;0,INDEX('Bin Analysis'!$C$3:$S$10110,MATCH($L128,'Bin Analysis'!$L$3:$L$10110,0),MATCH(Q$5,'Bin Analysis'!$C$2:$S$2,0))," ")))))</f>
        <v xml:space="preserve"> </v>
      </c>
      <c r="R128" s="70" t="str">
        <f>IF($L128=" "," ",(IF($M128=FALSE," ",(IF($M128&gt;0,INDEX('Bin Analysis'!$C$3:$S$10110,MATCH($L128,'Bin Analysis'!$L$3:$L$10110,0),MATCH(R$5,'Bin Analysis'!$C$2:$S$2,0))," ")))))</f>
        <v xml:space="preserve"> </v>
      </c>
      <c r="S128" s="70" t="str">
        <f>IF($L128=" "," ",(IF($M128=FALSE," ",(IF($M128&gt;0,INDEX('Bin Analysis'!$C$3:$S$10110,MATCH($L128,'Bin Analysis'!$L$3:$L$10110,0),MATCH(S$5,'Bin Analysis'!$C$2:$S$2,0))," ")))))</f>
        <v xml:space="preserve"> </v>
      </c>
      <c r="T128" s="70" t="str">
        <f>Assignments!K127</f>
        <v/>
      </c>
      <c r="U128" s="70" t="str">
        <f>Assignments!L127</f>
        <v/>
      </c>
      <c r="V128" s="76" t="str">
        <f>Assignments!V127</f>
        <v/>
      </c>
    </row>
    <row r="129" spans="2:22" x14ac:dyDescent="0.25">
      <c r="B129" s="52"/>
      <c r="E129" s="7"/>
      <c r="G129" s="40" t="str">
        <f>IFERROR('Data Transformation'!M127," ")</f>
        <v xml:space="preserve"> </v>
      </c>
      <c r="L129" s="68" t="str">
        <f t="shared" si="2"/>
        <v xml:space="preserve"> </v>
      </c>
      <c r="M129" s="69" t="str">
        <f>IF(L129=" "," ",(IF($L129&gt;0,INDEX('Bin Analysis'!$C$3:$S$10110,MATCH($L129,'Bin Analysis'!$L$3:$L$10110,0),MATCH(M$5,'Bin Analysis'!$C$2:$S$2,0))," ")))</f>
        <v xml:space="preserve"> </v>
      </c>
      <c r="N129" s="70" t="str">
        <f>IF($L129=" "," ",(IF($M129=FALSE," ",(IF($M129&gt;0,INDEX('Bin Analysis'!$C$3:$S$10110,MATCH($L129,'Bin Analysis'!$L$3:$L$10110,0),MATCH(N$5,'Bin Analysis'!$C$2:$S$2,0))," ")))))</f>
        <v xml:space="preserve"> </v>
      </c>
      <c r="O129" s="70" t="str">
        <f>IF($L129=" "," ",(IF($M129=FALSE," ",(IF($M129&gt;0,INDEX('Bin Analysis'!$C$3:$S$10110,MATCH($L129,'Bin Analysis'!$L$3:$L$10110,0),MATCH(O$5,'Bin Analysis'!$C$2:$S$2,0))," ")))))</f>
        <v xml:space="preserve"> </v>
      </c>
      <c r="P129" s="70" t="str">
        <f>IF($L129=" "," ",(IF($M129=FALSE," ",(IF($M129&gt;0,INDEX('Bin Analysis'!$C$3:$S$10110,MATCH($L129,'Bin Analysis'!$L$3:$L$10110,0),MATCH(P$5,'Bin Analysis'!$C$2:$S$2,0))," ")))))</f>
        <v xml:space="preserve"> </v>
      </c>
      <c r="Q129" s="70" t="str">
        <f>IF($L129=" "," ",(IF($M129=FALSE," ",(IF($M129&gt;0,INDEX('Bin Analysis'!$C$3:$S$10110,MATCH($L129,'Bin Analysis'!$L$3:$L$10110,0),MATCH(Q$5,'Bin Analysis'!$C$2:$S$2,0))," ")))))</f>
        <v xml:space="preserve"> </v>
      </c>
      <c r="R129" s="70" t="str">
        <f>IF($L129=" "," ",(IF($M129=FALSE," ",(IF($M129&gt;0,INDEX('Bin Analysis'!$C$3:$S$10110,MATCH($L129,'Bin Analysis'!$L$3:$L$10110,0),MATCH(R$5,'Bin Analysis'!$C$2:$S$2,0))," ")))))</f>
        <v xml:space="preserve"> </v>
      </c>
      <c r="S129" s="70" t="str">
        <f>IF($L129=" "," ",(IF($M129=FALSE," ",(IF($M129&gt;0,INDEX('Bin Analysis'!$C$3:$S$10110,MATCH($L129,'Bin Analysis'!$L$3:$L$10110,0),MATCH(S$5,'Bin Analysis'!$C$2:$S$2,0))," ")))))</f>
        <v xml:space="preserve"> </v>
      </c>
      <c r="T129" s="70" t="str">
        <f>Assignments!K128</f>
        <v/>
      </c>
      <c r="U129" s="70" t="str">
        <f>Assignments!L128</f>
        <v/>
      </c>
      <c r="V129" s="76" t="str">
        <f>Assignments!V128</f>
        <v/>
      </c>
    </row>
    <row r="130" spans="2:22" x14ac:dyDescent="0.25">
      <c r="B130" s="52"/>
      <c r="E130" s="7"/>
      <c r="G130" s="40" t="str">
        <f>IFERROR('Data Transformation'!M128," ")</f>
        <v xml:space="preserve"> </v>
      </c>
      <c r="L130" s="68" t="str">
        <f t="shared" si="2"/>
        <v xml:space="preserve"> </v>
      </c>
      <c r="M130" s="69" t="str">
        <f>IF(L130=" "," ",(IF($L130&gt;0,INDEX('Bin Analysis'!$C$3:$S$10110,MATCH($L130,'Bin Analysis'!$L$3:$L$10110,0),MATCH(M$5,'Bin Analysis'!$C$2:$S$2,0))," ")))</f>
        <v xml:space="preserve"> </v>
      </c>
      <c r="N130" s="70" t="str">
        <f>IF($L130=" "," ",(IF($M130=FALSE," ",(IF($M130&gt;0,INDEX('Bin Analysis'!$C$3:$S$10110,MATCH($L130,'Bin Analysis'!$L$3:$L$10110,0),MATCH(N$5,'Bin Analysis'!$C$2:$S$2,0))," ")))))</f>
        <v xml:space="preserve"> </v>
      </c>
      <c r="O130" s="70" t="str">
        <f>IF($L130=" "," ",(IF($M130=FALSE," ",(IF($M130&gt;0,INDEX('Bin Analysis'!$C$3:$S$10110,MATCH($L130,'Bin Analysis'!$L$3:$L$10110,0),MATCH(O$5,'Bin Analysis'!$C$2:$S$2,0))," ")))))</f>
        <v xml:space="preserve"> </v>
      </c>
      <c r="P130" s="70" t="str">
        <f>IF($L130=" "," ",(IF($M130=FALSE," ",(IF($M130&gt;0,INDEX('Bin Analysis'!$C$3:$S$10110,MATCH($L130,'Bin Analysis'!$L$3:$L$10110,0),MATCH(P$5,'Bin Analysis'!$C$2:$S$2,0))," ")))))</f>
        <v xml:space="preserve"> </v>
      </c>
      <c r="Q130" s="70" t="str">
        <f>IF($L130=" "," ",(IF($M130=FALSE," ",(IF($M130&gt;0,INDEX('Bin Analysis'!$C$3:$S$10110,MATCH($L130,'Bin Analysis'!$L$3:$L$10110,0),MATCH(Q$5,'Bin Analysis'!$C$2:$S$2,0))," ")))))</f>
        <v xml:space="preserve"> </v>
      </c>
      <c r="R130" s="70" t="str">
        <f>IF($L130=" "," ",(IF($M130=FALSE," ",(IF($M130&gt;0,INDEX('Bin Analysis'!$C$3:$S$10110,MATCH($L130,'Bin Analysis'!$L$3:$L$10110,0),MATCH(R$5,'Bin Analysis'!$C$2:$S$2,0))," ")))))</f>
        <v xml:space="preserve"> </v>
      </c>
      <c r="S130" s="70" t="str">
        <f>IF($L130=" "," ",(IF($M130=FALSE," ",(IF($M130&gt;0,INDEX('Bin Analysis'!$C$3:$S$10110,MATCH($L130,'Bin Analysis'!$L$3:$L$10110,0),MATCH(S$5,'Bin Analysis'!$C$2:$S$2,0))," ")))))</f>
        <v xml:space="preserve"> </v>
      </c>
      <c r="T130" s="70" t="str">
        <f>Assignments!K129</f>
        <v/>
      </c>
      <c r="U130" s="70" t="str">
        <f>Assignments!L129</f>
        <v/>
      </c>
      <c r="V130" s="76" t="str">
        <f>Assignments!V129</f>
        <v/>
      </c>
    </row>
    <row r="131" spans="2:22" x14ac:dyDescent="0.25">
      <c r="B131" s="52"/>
      <c r="E131" s="7"/>
      <c r="G131" s="40" t="str">
        <f>IFERROR('Data Transformation'!M129," ")</f>
        <v xml:space="preserve"> </v>
      </c>
      <c r="L131" s="68" t="str">
        <f t="shared" si="2"/>
        <v xml:space="preserve"> </v>
      </c>
      <c r="M131" s="69" t="str">
        <f>IF(L131=" "," ",(IF($L131&gt;0,INDEX('Bin Analysis'!$C$3:$S$10110,MATCH($L131,'Bin Analysis'!$L$3:$L$10110,0),MATCH(M$5,'Bin Analysis'!$C$2:$S$2,0))," ")))</f>
        <v xml:space="preserve"> </v>
      </c>
      <c r="N131" s="70" t="str">
        <f>IF($L131=" "," ",(IF($M131=FALSE," ",(IF($M131&gt;0,INDEX('Bin Analysis'!$C$3:$S$10110,MATCH($L131,'Bin Analysis'!$L$3:$L$10110,0),MATCH(N$5,'Bin Analysis'!$C$2:$S$2,0))," ")))))</f>
        <v xml:space="preserve"> </v>
      </c>
      <c r="O131" s="70" t="str">
        <f>IF($L131=" "," ",(IF($M131=FALSE," ",(IF($M131&gt;0,INDEX('Bin Analysis'!$C$3:$S$10110,MATCH($L131,'Bin Analysis'!$L$3:$L$10110,0),MATCH(O$5,'Bin Analysis'!$C$2:$S$2,0))," ")))))</f>
        <v xml:space="preserve"> </v>
      </c>
      <c r="P131" s="70" t="str">
        <f>IF($L131=" "," ",(IF($M131=FALSE," ",(IF($M131&gt;0,INDEX('Bin Analysis'!$C$3:$S$10110,MATCH($L131,'Bin Analysis'!$L$3:$L$10110,0),MATCH(P$5,'Bin Analysis'!$C$2:$S$2,0))," ")))))</f>
        <v xml:space="preserve"> </v>
      </c>
      <c r="Q131" s="70" t="str">
        <f>IF($L131=" "," ",(IF($M131=FALSE," ",(IF($M131&gt;0,INDEX('Bin Analysis'!$C$3:$S$10110,MATCH($L131,'Bin Analysis'!$L$3:$L$10110,0),MATCH(Q$5,'Bin Analysis'!$C$2:$S$2,0))," ")))))</f>
        <v xml:space="preserve"> </v>
      </c>
      <c r="R131" s="70" t="str">
        <f>IF($L131=" "," ",(IF($M131=FALSE," ",(IF($M131&gt;0,INDEX('Bin Analysis'!$C$3:$S$10110,MATCH($L131,'Bin Analysis'!$L$3:$L$10110,0),MATCH(R$5,'Bin Analysis'!$C$2:$S$2,0))," ")))))</f>
        <v xml:space="preserve"> </v>
      </c>
      <c r="S131" s="70" t="str">
        <f>IF($L131=" "," ",(IF($M131=FALSE," ",(IF($M131&gt;0,INDEX('Bin Analysis'!$C$3:$S$10110,MATCH($L131,'Bin Analysis'!$L$3:$L$10110,0),MATCH(S$5,'Bin Analysis'!$C$2:$S$2,0))," ")))))</f>
        <v xml:space="preserve"> </v>
      </c>
      <c r="T131" s="70" t="str">
        <f>Assignments!K130</f>
        <v/>
      </c>
      <c r="U131" s="70" t="str">
        <f>Assignments!L130</f>
        <v/>
      </c>
      <c r="V131" s="76" t="str">
        <f>Assignments!V130</f>
        <v/>
      </c>
    </row>
    <row r="132" spans="2:22" x14ac:dyDescent="0.25">
      <c r="B132" s="52"/>
      <c r="E132" s="7"/>
      <c r="G132" s="40" t="str">
        <f>IFERROR('Data Transformation'!M130," ")</f>
        <v xml:space="preserve"> </v>
      </c>
      <c r="L132" s="68" t="str">
        <f t="shared" si="2"/>
        <v xml:space="preserve"> </v>
      </c>
      <c r="M132" s="69" t="str">
        <f>IF(L132=" "," ",(IF($L132&gt;0,INDEX('Bin Analysis'!$C$3:$S$10110,MATCH($L132,'Bin Analysis'!$L$3:$L$10110,0),MATCH(M$5,'Bin Analysis'!$C$2:$S$2,0))," ")))</f>
        <v xml:space="preserve"> </v>
      </c>
      <c r="N132" s="70" t="str">
        <f>IF($L132=" "," ",(IF($M132=FALSE," ",(IF($M132&gt;0,INDEX('Bin Analysis'!$C$3:$S$10110,MATCH($L132,'Bin Analysis'!$L$3:$L$10110,0),MATCH(N$5,'Bin Analysis'!$C$2:$S$2,0))," ")))))</f>
        <v xml:space="preserve"> </v>
      </c>
      <c r="O132" s="70" t="str">
        <f>IF($L132=" "," ",(IF($M132=FALSE," ",(IF($M132&gt;0,INDEX('Bin Analysis'!$C$3:$S$10110,MATCH($L132,'Bin Analysis'!$L$3:$L$10110,0),MATCH(O$5,'Bin Analysis'!$C$2:$S$2,0))," ")))))</f>
        <v xml:space="preserve"> </v>
      </c>
      <c r="P132" s="70" t="str">
        <f>IF($L132=" "," ",(IF($M132=FALSE," ",(IF($M132&gt;0,INDEX('Bin Analysis'!$C$3:$S$10110,MATCH($L132,'Bin Analysis'!$L$3:$L$10110,0),MATCH(P$5,'Bin Analysis'!$C$2:$S$2,0))," ")))))</f>
        <v xml:space="preserve"> </v>
      </c>
      <c r="Q132" s="70" t="str">
        <f>IF($L132=" "," ",(IF($M132=FALSE," ",(IF($M132&gt;0,INDEX('Bin Analysis'!$C$3:$S$10110,MATCH($L132,'Bin Analysis'!$L$3:$L$10110,0),MATCH(Q$5,'Bin Analysis'!$C$2:$S$2,0))," ")))))</f>
        <v xml:space="preserve"> </v>
      </c>
      <c r="R132" s="70" t="str">
        <f>IF($L132=" "," ",(IF($M132=FALSE," ",(IF($M132&gt;0,INDEX('Bin Analysis'!$C$3:$S$10110,MATCH($L132,'Bin Analysis'!$L$3:$L$10110,0),MATCH(R$5,'Bin Analysis'!$C$2:$S$2,0))," ")))))</f>
        <v xml:space="preserve"> </v>
      </c>
      <c r="S132" s="70" t="str">
        <f>IF($L132=" "," ",(IF($M132=FALSE," ",(IF($M132&gt;0,INDEX('Bin Analysis'!$C$3:$S$10110,MATCH($L132,'Bin Analysis'!$L$3:$L$10110,0),MATCH(S$5,'Bin Analysis'!$C$2:$S$2,0))," ")))))</f>
        <v xml:space="preserve"> </v>
      </c>
      <c r="T132" s="70" t="str">
        <f>Assignments!K131</f>
        <v/>
      </c>
      <c r="U132" s="70" t="str">
        <f>Assignments!L131</f>
        <v/>
      </c>
      <c r="V132" s="76" t="str">
        <f>Assignments!V131</f>
        <v/>
      </c>
    </row>
    <row r="133" spans="2:22" x14ac:dyDescent="0.25">
      <c r="B133" s="52"/>
      <c r="E133" s="7"/>
      <c r="G133" s="40" t="str">
        <f>IFERROR('Data Transformation'!M131," ")</f>
        <v xml:space="preserve"> </v>
      </c>
      <c r="L133" s="68" t="str">
        <f t="shared" si="2"/>
        <v xml:space="preserve"> </v>
      </c>
      <c r="M133" s="69" t="str">
        <f>IF(L133=" "," ",(IF($L133&gt;0,INDEX('Bin Analysis'!$C$3:$S$10110,MATCH($L133,'Bin Analysis'!$L$3:$L$10110,0),MATCH(M$5,'Bin Analysis'!$C$2:$S$2,0))," ")))</f>
        <v xml:space="preserve"> </v>
      </c>
      <c r="N133" s="70" t="str">
        <f>IF($L133=" "," ",(IF($M133=FALSE," ",(IF($M133&gt;0,INDEX('Bin Analysis'!$C$3:$S$10110,MATCH($L133,'Bin Analysis'!$L$3:$L$10110,0),MATCH(N$5,'Bin Analysis'!$C$2:$S$2,0))," ")))))</f>
        <v xml:space="preserve"> </v>
      </c>
      <c r="O133" s="70" t="str">
        <f>IF($L133=" "," ",(IF($M133=FALSE," ",(IF($M133&gt;0,INDEX('Bin Analysis'!$C$3:$S$10110,MATCH($L133,'Bin Analysis'!$L$3:$L$10110,0),MATCH(O$5,'Bin Analysis'!$C$2:$S$2,0))," ")))))</f>
        <v xml:space="preserve"> </v>
      </c>
      <c r="P133" s="70" t="str">
        <f>IF($L133=" "," ",(IF($M133=FALSE," ",(IF($M133&gt;0,INDEX('Bin Analysis'!$C$3:$S$10110,MATCH($L133,'Bin Analysis'!$L$3:$L$10110,0),MATCH(P$5,'Bin Analysis'!$C$2:$S$2,0))," ")))))</f>
        <v xml:space="preserve"> </v>
      </c>
      <c r="Q133" s="70" t="str">
        <f>IF($L133=" "," ",(IF($M133=FALSE," ",(IF($M133&gt;0,INDEX('Bin Analysis'!$C$3:$S$10110,MATCH($L133,'Bin Analysis'!$L$3:$L$10110,0),MATCH(Q$5,'Bin Analysis'!$C$2:$S$2,0))," ")))))</f>
        <v xml:space="preserve"> </v>
      </c>
      <c r="R133" s="70" t="str">
        <f>IF($L133=" "," ",(IF($M133=FALSE," ",(IF($M133&gt;0,INDEX('Bin Analysis'!$C$3:$S$10110,MATCH($L133,'Bin Analysis'!$L$3:$L$10110,0),MATCH(R$5,'Bin Analysis'!$C$2:$S$2,0))," ")))))</f>
        <v xml:space="preserve"> </v>
      </c>
      <c r="S133" s="70" t="str">
        <f>IF($L133=" "," ",(IF($M133=FALSE," ",(IF($M133&gt;0,INDEX('Bin Analysis'!$C$3:$S$10110,MATCH($L133,'Bin Analysis'!$L$3:$L$10110,0),MATCH(S$5,'Bin Analysis'!$C$2:$S$2,0))," ")))))</f>
        <v xml:space="preserve"> </v>
      </c>
      <c r="T133" s="70" t="str">
        <f>Assignments!K132</f>
        <v/>
      </c>
      <c r="U133" s="70" t="str">
        <f>Assignments!L132</f>
        <v/>
      </c>
      <c r="V133" s="76" t="str">
        <f>Assignments!V132</f>
        <v/>
      </c>
    </row>
    <row r="134" spans="2:22" x14ac:dyDescent="0.25">
      <c r="B134" s="52"/>
      <c r="E134" s="7"/>
      <c r="G134" s="40" t="str">
        <f>IFERROR('Data Transformation'!M132," ")</f>
        <v xml:space="preserve"> </v>
      </c>
      <c r="L134" s="68" t="str">
        <f t="shared" si="2"/>
        <v xml:space="preserve"> </v>
      </c>
      <c r="M134" s="69" t="str">
        <f>IF(L134=" "," ",(IF($L134&gt;0,INDEX('Bin Analysis'!$C$3:$S$10110,MATCH($L134,'Bin Analysis'!$L$3:$L$10110,0),MATCH(M$5,'Bin Analysis'!$C$2:$S$2,0))," ")))</f>
        <v xml:space="preserve"> </v>
      </c>
      <c r="N134" s="70" t="str">
        <f>IF($L134=" "," ",(IF($M134=FALSE," ",(IF($M134&gt;0,INDEX('Bin Analysis'!$C$3:$S$10110,MATCH($L134,'Bin Analysis'!$L$3:$L$10110,0),MATCH(N$5,'Bin Analysis'!$C$2:$S$2,0))," ")))))</f>
        <v xml:space="preserve"> </v>
      </c>
      <c r="O134" s="70" t="str">
        <f>IF($L134=" "," ",(IF($M134=FALSE," ",(IF($M134&gt;0,INDEX('Bin Analysis'!$C$3:$S$10110,MATCH($L134,'Bin Analysis'!$L$3:$L$10110,0),MATCH(O$5,'Bin Analysis'!$C$2:$S$2,0))," ")))))</f>
        <v xml:space="preserve"> </v>
      </c>
      <c r="P134" s="70" t="str">
        <f>IF($L134=" "," ",(IF($M134=FALSE," ",(IF($M134&gt;0,INDEX('Bin Analysis'!$C$3:$S$10110,MATCH($L134,'Bin Analysis'!$L$3:$L$10110,0),MATCH(P$5,'Bin Analysis'!$C$2:$S$2,0))," ")))))</f>
        <v xml:space="preserve"> </v>
      </c>
      <c r="Q134" s="70" t="str">
        <f>IF($L134=" "," ",(IF($M134=FALSE," ",(IF($M134&gt;0,INDEX('Bin Analysis'!$C$3:$S$10110,MATCH($L134,'Bin Analysis'!$L$3:$L$10110,0),MATCH(Q$5,'Bin Analysis'!$C$2:$S$2,0))," ")))))</f>
        <v xml:space="preserve"> </v>
      </c>
      <c r="R134" s="70" t="str">
        <f>IF($L134=" "," ",(IF($M134=FALSE," ",(IF($M134&gt;0,INDEX('Bin Analysis'!$C$3:$S$10110,MATCH($L134,'Bin Analysis'!$L$3:$L$10110,0),MATCH(R$5,'Bin Analysis'!$C$2:$S$2,0))," ")))))</f>
        <v xml:space="preserve"> </v>
      </c>
      <c r="S134" s="70" t="str">
        <f>IF($L134=" "," ",(IF($M134=FALSE," ",(IF($M134&gt;0,INDEX('Bin Analysis'!$C$3:$S$10110,MATCH($L134,'Bin Analysis'!$L$3:$L$10110,0),MATCH(S$5,'Bin Analysis'!$C$2:$S$2,0))," ")))))</f>
        <v xml:space="preserve"> </v>
      </c>
      <c r="T134" s="70" t="str">
        <f>Assignments!K133</f>
        <v/>
      </c>
      <c r="U134" s="70" t="str">
        <f>Assignments!L133</f>
        <v/>
      </c>
      <c r="V134" s="76" t="str">
        <f>Assignments!V133</f>
        <v/>
      </c>
    </row>
    <row r="135" spans="2:22" x14ac:dyDescent="0.25">
      <c r="B135" s="52"/>
      <c r="E135" s="7"/>
      <c r="G135" s="40" t="str">
        <f>IFERROR('Data Transformation'!M133," ")</f>
        <v xml:space="preserve"> </v>
      </c>
      <c r="L135" s="68" t="str">
        <f t="shared" ref="L135:L198" si="3">$G136</f>
        <v xml:space="preserve"> </v>
      </c>
      <c r="M135" s="69" t="str">
        <f>IF(L135=" "," ",(IF($L135&gt;0,INDEX('Bin Analysis'!$C$3:$S$10110,MATCH($L135,'Bin Analysis'!$L$3:$L$10110,0),MATCH(M$5,'Bin Analysis'!$C$2:$S$2,0))," ")))</f>
        <v xml:space="preserve"> </v>
      </c>
      <c r="N135" s="70" t="str">
        <f>IF($L135=" "," ",(IF($M135=FALSE," ",(IF($M135&gt;0,INDEX('Bin Analysis'!$C$3:$S$10110,MATCH($L135,'Bin Analysis'!$L$3:$L$10110,0),MATCH(N$5,'Bin Analysis'!$C$2:$S$2,0))," ")))))</f>
        <v xml:space="preserve"> </v>
      </c>
      <c r="O135" s="70" t="str">
        <f>IF($L135=" "," ",(IF($M135=FALSE," ",(IF($M135&gt;0,INDEX('Bin Analysis'!$C$3:$S$10110,MATCH($L135,'Bin Analysis'!$L$3:$L$10110,0),MATCH(O$5,'Bin Analysis'!$C$2:$S$2,0))," ")))))</f>
        <v xml:space="preserve"> </v>
      </c>
      <c r="P135" s="70" t="str">
        <f>IF($L135=" "," ",(IF($M135=FALSE," ",(IF($M135&gt;0,INDEX('Bin Analysis'!$C$3:$S$10110,MATCH($L135,'Bin Analysis'!$L$3:$L$10110,0),MATCH(P$5,'Bin Analysis'!$C$2:$S$2,0))," ")))))</f>
        <v xml:space="preserve"> </v>
      </c>
      <c r="Q135" s="70" t="str">
        <f>IF($L135=" "," ",(IF($M135=FALSE," ",(IF($M135&gt;0,INDEX('Bin Analysis'!$C$3:$S$10110,MATCH($L135,'Bin Analysis'!$L$3:$L$10110,0),MATCH(Q$5,'Bin Analysis'!$C$2:$S$2,0))," ")))))</f>
        <v xml:space="preserve"> </v>
      </c>
      <c r="R135" s="70" t="str">
        <f>IF($L135=" "," ",(IF($M135=FALSE," ",(IF($M135&gt;0,INDEX('Bin Analysis'!$C$3:$S$10110,MATCH($L135,'Bin Analysis'!$L$3:$L$10110,0),MATCH(R$5,'Bin Analysis'!$C$2:$S$2,0))," ")))))</f>
        <v xml:space="preserve"> </v>
      </c>
      <c r="S135" s="70" t="str">
        <f>IF($L135=" "," ",(IF($M135=FALSE," ",(IF($M135&gt;0,INDEX('Bin Analysis'!$C$3:$S$10110,MATCH($L135,'Bin Analysis'!$L$3:$L$10110,0),MATCH(S$5,'Bin Analysis'!$C$2:$S$2,0))," ")))))</f>
        <v xml:space="preserve"> </v>
      </c>
      <c r="T135" s="70" t="str">
        <f>Assignments!K134</f>
        <v/>
      </c>
      <c r="U135" s="70" t="str">
        <f>Assignments!L134</f>
        <v/>
      </c>
      <c r="V135" s="76" t="str">
        <f>Assignments!V134</f>
        <v/>
      </c>
    </row>
    <row r="136" spans="2:22" x14ac:dyDescent="0.25">
      <c r="B136" s="52"/>
      <c r="E136" s="7"/>
      <c r="G136" s="40" t="str">
        <f>IFERROR('Data Transformation'!M134," ")</f>
        <v xml:space="preserve"> </v>
      </c>
      <c r="L136" s="68" t="str">
        <f t="shared" si="3"/>
        <v xml:space="preserve"> </v>
      </c>
      <c r="M136" s="69" t="str">
        <f>IF(L136=" "," ",(IF($L136&gt;0,INDEX('Bin Analysis'!$C$3:$S$10110,MATCH($L136,'Bin Analysis'!$L$3:$L$10110,0),MATCH(M$5,'Bin Analysis'!$C$2:$S$2,0))," ")))</f>
        <v xml:space="preserve"> </v>
      </c>
      <c r="N136" s="70" t="str">
        <f>IF($L136=" "," ",(IF($M136=FALSE," ",(IF($M136&gt;0,INDEX('Bin Analysis'!$C$3:$S$10110,MATCH($L136,'Bin Analysis'!$L$3:$L$10110,0),MATCH(N$5,'Bin Analysis'!$C$2:$S$2,0))," ")))))</f>
        <v xml:space="preserve"> </v>
      </c>
      <c r="O136" s="70" t="str">
        <f>IF($L136=" "," ",(IF($M136=FALSE," ",(IF($M136&gt;0,INDEX('Bin Analysis'!$C$3:$S$10110,MATCH($L136,'Bin Analysis'!$L$3:$L$10110,0),MATCH(O$5,'Bin Analysis'!$C$2:$S$2,0))," ")))))</f>
        <v xml:space="preserve"> </v>
      </c>
      <c r="P136" s="70" t="str">
        <f>IF($L136=" "," ",(IF($M136=FALSE," ",(IF($M136&gt;0,INDEX('Bin Analysis'!$C$3:$S$10110,MATCH($L136,'Bin Analysis'!$L$3:$L$10110,0),MATCH(P$5,'Bin Analysis'!$C$2:$S$2,0))," ")))))</f>
        <v xml:space="preserve"> </v>
      </c>
      <c r="Q136" s="70" t="str">
        <f>IF($L136=" "," ",(IF($M136=FALSE," ",(IF($M136&gt;0,INDEX('Bin Analysis'!$C$3:$S$10110,MATCH($L136,'Bin Analysis'!$L$3:$L$10110,0),MATCH(Q$5,'Bin Analysis'!$C$2:$S$2,0))," ")))))</f>
        <v xml:space="preserve"> </v>
      </c>
      <c r="R136" s="70" t="str">
        <f>IF($L136=" "," ",(IF($M136=FALSE," ",(IF($M136&gt;0,INDEX('Bin Analysis'!$C$3:$S$10110,MATCH($L136,'Bin Analysis'!$L$3:$L$10110,0),MATCH(R$5,'Bin Analysis'!$C$2:$S$2,0))," ")))))</f>
        <v xml:space="preserve"> </v>
      </c>
      <c r="S136" s="70" t="str">
        <f>IF($L136=" "," ",(IF($M136=FALSE," ",(IF($M136&gt;0,INDEX('Bin Analysis'!$C$3:$S$10110,MATCH($L136,'Bin Analysis'!$L$3:$L$10110,0),MATCH(S$5,'Bin Analysis'!$C$2:$S$2,0))," ")))))</f>
        <v xml:space="preserve"> </v>
      </c>
      <c r="T136" s="70" t="str">
        <f>Assignments!K135</f>
        <v/>
      </c>
      <c r="U136" s="70" t="str">
        <f>Assignments!L135</f>
        <v/>
      </c>
      <c r="V136" s="76" t="str">
        <f>Assignments!V135</f>
        <v/>
      </c>
    </row>
    <row r="137" spans="2:22" x14ac:dyDescent="0.25">
      <c r="B137" s="52"/>
      <c r="E137" s="7"/>
      <c r="G137" s="40" t="str">
        <f>IFERROR('Data Transformation'!M135," ")</f>
        <v xml:space="preserve"> </v>
      </c>
      <c r="L137" s="68" t="str">
        <f t="shared" si="3"/>
        <v xml:space="preserve"> </v>
      </c>
      <c r="M137" s="69" t="str">
        <f>IF(L137=" "," ",(IF($L137&gt;0,INDEX('Bin Analysis'!$C$3:$S$10110,MATCH($L137,'Bin Analysis'!$L$3:$L$10110,0),MATCH(M$5,'Bin Analysis'!$C$2:$S$2,0))," ")))</f>
        <v xml:space="preserve"> </v>
      </c>
      <c r="N137" s="70" t="str">
        <f>IF($L137=" "," ",(IF($M137=FALSE," ",(IF($M137&gt;0,INDEX('Bin Analysis'!$C$3:$S$10110,MATCH($L137,'Bin Analysis'!$L$3:$L$10110,0),MATCH(N$5,'Bin Analysis'!$C$2:$S$2,0))," ")))))</f>
        <v xml:space="preserve"> </v>
      </c>
      <c r="O137" s="70" t="str">
        <f>IF($L137=" "," ",(IF($M137=FALSE," ",(IF($M137&gt;0,INDEX('Bin Analysis'!$C$3:$S$10110,MATCH($L137,'Bin Analysis'!$L$3:$L$10110,0),MATCH(O$5,'Bin Analysis'!$C$2:$S$2,0))," ")))))</f>
        <v xml:space="preserve"> </v>
      </c>
      <c r="P137" s="70" t="str">
        <f>IF($L137=" "," ",(IF($M137=FALSE," ",(IF($M137&gt;0,INDEX('Bin Analysis'!$C$3:$S$10110,MATCH($L137,'Bin Analysis'!$L$3:$L$10110,0),MATCH(P$5,'Bin Analysis'!$C$2:$S$2,0))," ")))))</f>
        <v xml:space="preserve"> </v>
      </c>
      <c r="Q137" s="70" t="str">
        <f>IF($L137=" "," ",(IF($M137=FALSE," ",(IF($M137&gt;0,INDEX('Bin Analysis'!$C$3:$S$10110,MATCH($L137,'Bin Analysis'!$L$3:$L$10110,0),MATCH(Q$5,'Bin Analysis'!$C$2:$S$2,0))," ")))))</f>
        <v xml:space="preserve"> </v>
      </c>
      <c r="R137" s="70" t="str">
        <f>IF($L137=" "," ",(IF($M137=FALSE," ",(IF($M137&gt;0,INDEX('Bin Analysis'!$C$3:$S$10110,MATCH($L137,'Bin Analysis'!$L$3:$L$10110,0),MATCH(R$5,'Bin Analysis'!$C$2:$S$2,0))," ")))))</f>
        <v xml:space="preserve"> </v>
      </c>
      <c r="S137" s="70" t="str">
        <f>IF($L137=" "," ",(IF($M137=FALSE," ",(IF($M137&gt;0,INDEX('Bin Analysis'!$C$3:$S$10110,MATCH($L137,'Bin Analysis'!$L$3:$L$10110,0),MATCH(S$5,'Bin Analysis'!$C$2:$S$2,0))," ")))))</f>
        <v xml:space="preserve"> </v>
      </c>
      <c r="T137" s="70" t="str">
        <f>Assignments!K136</f>
        <v/>
      </c>
      <c r="U137" s="70" t="str">
        <f>Assignments!L136</f>
        <v/>
      </c>
      <c r="V137" s="76" t="str">
        <f>Assignments!V136</f>
        <v/>
      </c>
    </row>
    <row r="138" spans="2:22" x14ac:dyDescent="0.25">
      <c r="B138" s="52"/>
      <c r="E138" s="7"/>
      <c r="G138" s="40" t="str">
        <f>IFERROR('Data Transformation'!M136," ")</f>
        <v xml:space="preserve"> </v>
      </c>
      <c r="L138" s="68" t="str">
        <f t="shared" si="3"/>
        <v xml:space="preserve"> </v>
      </c>
      <c r="M138" s="69" t="str">
        <f>IF(L138=" "," ",(IF($L138&gt;0,INDEX('Bin Analysis'!$C$3:$S$10110,MATCH($L138,'Bin Analysis'!$L$3:$L$10110,0),MATCH(M$5,'Bin Analysis'!$C$2:$S$2,0))," ")))</f>
        <v xml:space="preserve"> </v>
      </c>
      <c r="N138" s="70" t="str">
        <f>IF($L138=" "," ",(IF($M138=FALSE," ",(IF($M138&gt;0,INDEX('Bin Analysis'!$C$3:$S$10110,MATCH($L138,'Bin Analysis'!$L$3:$L$10110,0),MATCH(N$5,'Bin Analysis'!$C$2:$S$2,0))," ")))))</f>
        <v xml:space="preserve"> </v>
      </c>
      <c r="O138" s="70" t="str">
        <f>IF($L138=" "," ",(IF($M138=FALSE," ",(IF($M138&gt;0,INDEX('Bin Analysis'!$C$3:$S$10110,MATCH($L138,'Bin Analysis'!$L$3:$L$10110,0),MATCH(O$5,'Bin Analysis'!$C$2:$S$2,0))," ")))))</f>
        <v xml:space="preserve"> </v>
      </c>
      <c r="P138" s="70" t="str">
        <f>IF($L138=" "," ",(IF($M138=FALSE," ",(IF($M138&gt;0,INDEX('Bin Analysis'!$C$3:$S$10110,MATCH($L138,'Bin Analysis'!$L$3:$L$10110,0),MATCH(P$5,'Bin Analysis'!$C$2:$S$2,0))," ")))))</f>
        <v xml:space="preserve"> </v>
      </c>
      <c r="Q138" s="70" t="str">
        <f>IF($L138=" "," ",(IF($M138=FALSE," ",(IF($M138&gt;0,INDEX('Bin Analysis'!$C$3:$S$10110,MATCH($L138,'Bin Analysis'!$L$3:$L$10110,0),MATCH(Q$5,'Bin Analysis'!$C$2:$S$2,0))," ")))))</f>
        <v xml:space="preserve"> </v>
      </c>
      <c r="R138" s="70" t="str">
        <f>IF($L138=" "," ",(IF($M138=FALSE," ",(IF($M138&gt;0,INDEX('Bin Analysis'!$C$3:$S$10110,MATCH($L138,'Bin Analysis'!$L$3:$L$10110,0),MATCH(R$5,'Bin Analysis'!$C$2:$S$2,0))," ")))))</f>
        <v xml:space="preserve"> </v>
      </c>
      <c r="S138" s="70" t="str">
        <f>IF($L138=" "," ",(IF($M138=FALSE," ",(IF($M138&gt;0,INDEX('Bin Analysis'!$C$3:$S$10110,MATCH($L138,'Bin Analysis'!$L$3:$L$10110,0),MATCH(S$5,'Bin Analysis'!$C$2:$S$2,0))," ")))))</f>
        <v xml:space="preserve"> </v>
      </c>
      <c r="T138" s="70" t="str">
        <f>Assignments!K137</f>
        <v/>
      </c>
      <c r="U138" s="70" t="str">
        <f>Assignments!L137</f>
        <v/>
      </c>
      <c r="V138" s="76" t="str">
        <f>Assignments!V137</f>
        <v/>
      </c>
    </row>
    <row r="139" spans="2:22" x14ac:dyDescent="0.25">
      <c r="B139" s="52"/>
      <c r="E139" s="7"/>
      <c r="G139" s="40" t="str">
        <f>IFERROR('Data Transformation'!M137," ")</f>
        <v xml:space="preserve"> </v>
      </c>
      <c r="L139" s="68" t="str">
        <f t="shared" si="3"/>
        <v xml:space="preserve"> </v>
      </c>
      <c r="M139" s="69" t="str">
        <f>IF(L139=" "," ",(IF($L139&gt;0,INDEX('Bin Analysis'!$C$3:$S$10110,MATCH($L139,'Bin Analysis'!$L$3:$L$10110,0),MATCH(M$5,'Bin Analysis'!$C$2:$S$2,0))," ")))</f>
        <v xml:space="preserve"> </v>
      </c>
      <c r="N139" s="70" t="str">
        <f>IF($L139=" "," ",(IF($M139=FALSE," ",(IF($M139&gt;0,INDEX('Bin Analysis'!$C$3:$S$10110,MATCH($L139,'Bin Analysis'!$L$3:$L$10110,0),MATCH(N$5,'Bin Analysis'!$C$2:$S$2,0))," ")))))</f>
        <v xml:space="preserve"> </v>
      </c>
      <c r="O139" s="70" t="str">
        <f>IF($L139=" "," ",(IF($M139=FALSE," ",(IF($M139&gt;0,INDEX('Bin Analysis'!$C$3:$S$10110,MATCH($L139,'Bin Analysis'!$L$3:$L$10110,0),MATCH(O$5,'Bin Analysis'!$C$2:$S$2,0))," ")))))</f>
        <v xml:space="preserve"> </v>
      </c>
      <c r="P139" s="70" t="str">
        <f>IF($L139=" "," ",(IF($M139=FALSE," ",(IF($M139&gt;0,INDEX('Bin Analysis'!$C$3:$S$10110,MATCH($L139,'Bin Analysis'!$L$3:$L$10110,0),MATCH(P$5,'Bin Analysis'!$C$2:$S$2,0))," ")))))</f>
        <v xml:space="preserve"> </v>
      </c>
      <c r="Q139" s="70" t="str">
        <f>IF($L139=" "," ",(IF($M139=FALSE," ",(IF($M139&gt;0,INDEX('Bin Analysis'!$C$3:$S$10110,MATCH($L139,'Bin Analysis'!$L$3:$L$10110,0),MATCH(Q$5,'Bin Analysis'!$C$2:$S$2,0))," ")))))</f>
        <v xml:space="preserve"> </v>
      </c>
      <c r="R139" s="70" t="str">
        <f>IF($L139=" "," ",(IF($M139=FALSE," ",(IF($M139&gt;0,INDEX('Bin Analysis'!$C$3:$S$10110,MATCH($L139,'Bin Analysis'!$L$3:$L$10110,0),MATCH(R$5,'Bin Analysis'!$C$2:$S$2,0))," ")))))</f>
        <v xml:space="preserve"> </v>
      </c>
      <c r="S139" s="70" t="str">
        <f>IF($L139=" "," ",(IF($M139=FALSE," ",(IF($M139&gt;0,INDEX('Bin Analysis'!$C$3:$S$10110,MATCH($L139,'Bin Analysis'!$L$3:$L$10110,0),MATCH(S$5,'Bin Analysis'!$C$2:$S$2,0))," ")))))</f>
        <v xml:space="preserve"> </v>
      </c>
      <c r="T139" s="70" t="str">
        <f>Assignments!K138</f>
        <v/>
      </c>
      <c r="U139" s="70" t="str">
        <f>Assignments!L138</f>
        <v/>
      </c>
      <c r="V139" s="76" t="str">
        <f>Assignments!V138</f>
        <v/>
      </c>
    </row>
    <row r="140" spans="2:22" x14ac:dyDescent="0.25">
      <c r="B140" s="52"/>
      <c r="E140" s="7"/>
      <c r="G140" s="40" t="str">
        <f>IFERROR('Data Transformation'!M138," ")</f>
        <v xml:space="preserve"> </v>
      </c>
      <c r="L140" s="68" t="str">
        <f t="shared" si="3"/>
        <v xml:space="preserve"> </v>
      </c>
      <c r="M140" s="69" t="str">
        <f>IF(L140=" "," ",(IF($L140&gt;0,INDEX('Bin Analysis'!$C$3:$S$10110,MATCH($L140,'Bin Analysis'!$L$3:$L$10110,0),MATCH(M$5,'Bin Analysis'!$C$2:$S$2,0))," ")))</f>
        <v xml:space="preserve"> </v>
      </c>
      <c r="N140" s="70" t="str">
        <f>IF($L140=" "," ",(IF($M140=FALSE," ",(IF($M140&gt;0,INDEX('Bin Analysis'!$C$3:$S$10110,MATCH($L140,'Bin Analysis'!$L$3:$L$10110,0),MATCH(N$5,'Bin Analysis'!$C$2:$S$2,0))," ")))))</f>
        <v xml:space="preserve"> </v>
      </c>
      <c r="O140" s="70" t="str">
        <f>IF($L140=" "," ",(IF($M140=FALSE," ",(IF($M140&gt;0,INDEX('Bin Analysis'!$C$3:$S$10110,MATCH($L140,'Bin Analysis'!$L$3:$L$10110,0),MATCH(O$5,'Bin Analysis'!$C$2:$S$2,0))," ")))))</f>
        <v xml:space="preserve"> </v>
      </c>
      <c r="P140" s="70" t="str">
        <f>IF($L140=" "," ",(IF($M140=FALSE," ",(IF($M140&gt;0,INDEX('Bin Analysis'!$C$3:$S$10110,MATCH($L140,'Bin Analysis'!$L$3:$L$10110,0),MATCH(P$5,'Bin Analysis'!$C$2:$S$2,0))," ")))))</f>
        <v xml:space="preserve"> </v>
      </c>
      <c r="Q140" s="70" t="str">
        <f>IF($L140=" "," ",(IF($M140=FALSE," ",(IF($M140&gt;0,INDEX('Bin Analysis'!$C$3:$S$10110,MATCH($L140,'Bin Analysis'!$L$3:$L$10110,0),MATCH(Q$5,'Bin Analysis'!$C$2:$S$2,0))," ")))))</f>
        <v xml:space="preserve"> </v>
      </c>
      <c r="R140" s="70" t="str">
        <f>IF($L140=" "," ",(IF($M140=FALSE," ",(IF($M140&gt;0,INDEX('Bin Analysis'!$C$3:$S$10110,MATCH($L140,'Bin Analysis'!$L$3:$L$10110,0),MATCH(R$5,'Bin Analysis'!$C$2:$S$2,0))," ")))))</f>
        <v xml:space="preserve"> </v>
      </c>
      <c r="S140" s="70" t="str">
        <f>IF($L140=" "," ",(IF($M140=FALSE," ",(IF($M140&gt;0,INDEX('Bin Analysis'!$C$3:$S$10110,MATCH($L140,'Bin Analysis'!$L$3:$L$10110,0),MATCH(S$5,'Bin Analysis'!$C$2:$S$2,0))," ")))))</f>
        <v xml:space="preserve"> </v>
      </c>
      <c r="T140" s="70" t="str">
        <f>Assignments!K139</f>
        <v/>
      </c>
      <c r="U140" s="70" t="str">
        <f>Assignments!L139</f>
        <v/>
      </c>
      <c r="V140" s="76" t="str">
        <f>Assignments!V139</f>
        <v/>
      </c>
    </row>
    <row r="141" spans="2:22" x14ac:dyDescent="0.25">
      <c r="B141" s="52"/>
      <c r="E141" s="7"/>
      <c r="G141" s="40" t="str">
        <f>IFERROR('Data Transformation'!M139," ")</f>
        <v xml:space="preserve"> </v>
      </c>
      <c r="L141" s="68" t="str">
        <f t="shared" si="3"/>
        <v xml:space="preserve"> </v>
      </c>
      <c r="M141" s="69" t="str">
        <f>IF(L141=" "," ",(IF($L141&gt;0,INDEX('Bin Analysis'!$C$3:$S$10110,MATCH($L141,'Bin Analysis'!$L$3:$L$10110,0),MATCH(M$5,'Bin Analysis'!$C$2:$S$2,0))," ")))</f>
        <v xml:space="preserve"> </v>
      </c>
      <c r="N141" s="70" t="str">
        <f>IF($L141=" "," ",(IF($M141=FALSE," ",(IF($M141&gt;0,INDEX('Bin Analysis'!$C$3:$S$10110,MATCH($L141,'Bin Analysis'!$L$3:$L$10110,0),MATCH(N$5,'Bin Analysis'!$C$2:$S$2,0))," ")))))</f>
        <v xml:space="preserve"> </v>
      </c>
      <c r="O141" s="70" t="str">
        <f>IF($L141=" "," ",(IF($M141=FALSE," ",(IF($M141&gt;0,INDEX('Bin Analysis'!$C$3:$S$10110,MATCH($L141,'Bin Analysis'!$L$3:$L$10110,0),MATCH(O$5,'Bin Analysis'!$C$2:$S$2,0))," ")))))</f>
        <v xml:space="preserve"> </v>
      </c>
      <c r="P141" s="70" t="str">
        <f>IF($L141=" "," ",(IF($M141=FALSE," ",(IF($M141&gt;0,INDEX('Bin Analysis'!$C$3:$S$10110,MATCH($L141,'Bin Analysis'!$L$3:$L$10110,0),MATCH(P$5,'Bin Analysis'!$C$2:$S$2,0))," ")))))</f>
        <v xml:space="preserve"> </v>
      </c>
      <c r="Q141" s="70" t="str">
        <f>IF($L141=" "," ",(IF($M141=FALSE," ",(IF($M141&gt;0,INDEX('Bin Analysis'!$C$3:$S$10110,MATCH($L141,'Bin Analysis'!$L$3:$L$10110,0),MATCH(Q$5,'Bin Analysis'!$C$2:$S$2,0))," ")))))</f>
        <v xml:space="preserve"> </v>
      </c>
      <c r="R141" s="70" t="str">
        <f>IF($L141=" "," ",(IF($M141=FALSE," ",(IF($M141&gt;0,INDEX('Bin Analysis'!$C$3:$S$10110,MATCH($L141,'Bin Analysis'!$L$3:$L$10110,0),MATCH(R$5,'Bin Analysis'!$C$2:$S$2,0))," ")))))</f>
        <v xml:space="preserve"> </v>
      </c>
      <c r="S141" s="70" t="str">
        <f>IF($L141=" "," ",(IF($M141=FALSE," ",(IF($M141&gt;0,INDEX('Bin Analysis'!$C$3:$S$10110,MATCH($L141,'Bin Analysis'!$L$3:$L$10110,0),MATCH(S$5,'Bin Analysis'!$C$2:$S$2,0))," ")))))</f>
        <v xml:space="preserve"> </v>
      </c>
      <c r="T141" s="70" t="str">
        <f>Assignments!K140</f>
        <v/>
      </c>
      <c r="U141" s="70" t="str">
        <f>Assignments!L140</f>
        <v/>
      </c>
      <c r="V141" s="76" t="str">
        <f>Assignments!V140</f>
        <v/>
      </c>
    </row>
    <row r="142" spans="2:22" x14ac:dyDescent="0.25">
      <c r="B142" s="52"/>
      <c r="E142" s="7"/>
      <c r="G142" s="40" t="str">
        <f>IFERROR('Data Transformation'!M140," ")</f>
        <v xml:space="preserve"> </v>
      </c>
      <c r="L142" s="68" t="str">
        <f t="shared" si="3"/>
        <v xml:space="preserve"> </v>
      </c>
      <c r="M142" s="69" t="str">
        <f>IF(L142=" "," ",(IF($L142&gt;0,INDEX('Bin Analysis'!$C$3:$S$10110,MATCH($L142,'Bin Analysis'!$L$3:$L$10110,0),MATCH(M$5,'Bin Analysis'!$C$2:$S$2,0))," ")))</f>
        <v xml:space="preserve"> </v>
      </c>
      <c r="N142" s="70" t="str">
        <f>IF($L142=" "," ",(IF($M142=FALSE," ",(IF($M142&gt;0,INDEX('Bin Analysis'!$C$3:$S$10110,MATCH($L142,'Bin Analysis'!$L$3:$L$10110,0),MATCH(N$5,'Bin Analysis'!$C$2:$S$2,0))," ")))))</f>
        <v xml:space="preserve"> </v>
      </c>
      <c r="O142" s="70" t="str">
        <f>IF($L142=" "," ",(IF($M142=FALSE," ",(IF($M142&gt;0,INDEX('Bin Analysis'!$C$3:$S$10110,MATCH($L142,'Bin Analysis'!$L$3:$L$10110,0),MATCH(O$5,'Bin Analysis'!$C$2:$S$2,0))," ")))))</f>
        <v xml:space="preserve"> </v>
      </c>
      <c r="P142" s="70" t="str">
        <f>IF($L142=" "," ",(IF($M142=FALSE," ",(IF($M142&gt;0,INDEX('Bin Analysis'!$C$3:$S$10110,MATCH($L142,'Bin Analysis'!$L$3:$L$10110,0),MATCH(P$5,'Bin Analysis'!$C$2:$S$2,0))," ")))))</f>
        <v xml:space="preserve"> </v>
      </c>
      <c r="Q142" s="70" t="str">
        <f>IF($L142=" "," ",(IF($M142=FALSE," ",(IF($M142&gt;0,INDEX('Bin Analysis'!$C$3:$S$10110,MATCH($L142,'Bin Analysis'!$L$3:$L$10110,0),MATCH(Q$5,'Bin Analysis'!$C$2:$S$2,0))," ")))))</f>
        <v xml:space="preserve"> </v>
      </c>
      <c r="R142" s="70" t="str">
        <f>IF($L142=" "," ",(IF($M142=FALSE," ",(IF($M142&gt;0,INDEX('Bin Analysis'!$C$3:$S$10110,MATCH($L142,'Bin Analysis'!$L$3:$L$10110,0),MATCH(R$5,'Bin Analysis'!$C$2:$S$2,0))," ")))))</f>
        <v xml:space="preserve"> </v>
      </c>
      <c r="S142" s="70" t="str">
        <f>IF($L142=" "," ",(IF($M142=FALSE," ",(IF($M142&gt;0,INDEX('Bin Analysis'!$C$3:$S$10110,MATCH($L142,'Bin Analysis'!$L$3:$L$10110,0),MATCH(S$5,'Bin Analysis'!$C$2:$S$2,0))," ")))))</f>
        <v xml:space="preserve"> </v>
      </c>
      <c r="T142" s="70" t="str">
        <f>Assignments!K141</f>
        <v/>
      </c>
      <c r="U142" s="70" t="str">
        <f>Assignments!L141</f>
        <v/>
      </c>
      <c r="V142" s="76" t="str">
        <f>Assignments!V141</f>
        <v/>
      </c>
    </row>
    <row r="143" spans="2:22" x14ac:dyDescent="0.25">
      <c r="B143" s="52"/>
      <c r="E143" s="7"/>
      <c r="G143" s="40" t="str">
        <f>IFERROR('Data Transformation'!M141," ")</f>
        <v xml:space="preserve"> </v>
      </c>
      <c r="L143" s="68" t="str">
        <f t="shared" si="3"/>
        <v xml:space="preserve"> </v>
      </c>
      <c r="M143" s="69" t="str">
        <f>IF(L143=" "," ",(IF($L143&gt;0,INDEX('Bin Analysis'!$C$3:$S$10110,MATCH($L143,'Bin Analysis'!$L$3:$L$10110,0),MATCH(M$5,'Bin Analysis'!$C$2:$S$2,0))," ")))</f>
        <v xml:space="preserve"> </v>
      </c>
      <c r="N143" s="70" t="str">
        <f>IF($L143=" "," ",(IF($M143=FALSE," ",(IF($M143&gt;0,INDEX('Bin Analysis'!$C$3:$S$10110,MATCH($L143,'Bin Analysis'!$L$3:$L$10110,0),MATCH(N$5,'Bin Analysis'!$C$2:$S$2,0))," ")))))</f>
        <v xml:space="preserve"> </v>
      </c>
      <c r="O143" s="70" t="str">
        <f>IF($L143=" "," ",(IF($M143=FALSE," ",(IF($M143&gt;0,INDEX('Bin Analysis'!$C$3:$S$10110,MATCH($L143,'Bin Analysis'!$L$3:$L$10110,0),MATCH(O$5,'Bin Analysis'!$C$2:$S$2,0))," ")))))</f>
        <v xml:space="preserve"> </v>
      </c>
      <c r="P143" s="70" t="str">
        <f>IF($L143=" "," ",(IF($M143=FALSE," ",(IF($M143&gt;0,INDEX('Bin Analysis'!$C$3:$S$10110,MATCH($L143,'Bin Analysis'!$L$3:$L$10110,0),MATCH(P$5,'Bin Analysis'!$C$2:$S$2,0))," ")))))</f>
        <v xml:space="preserve"> </v>
      </c>
      <c r="Q143" s="70" t="str">
        <f>IF($L143=" "," ",(IF($M143=FALSE," ",(IF($M143&gt;0,INDEX('Bin Analysis'!$C$3:$S$10110,MATCH($L143,'Bin Analysis'!$L$3:$L$10110,0),MATCH(Q$5,'Bin Analysis'!$C$2:$S$2,0))," ")))))</f>
        <v xml:space="preserve"> </v>
      </c>
      <c r="R143" s="70" t="str">
        <f>IF($L143=" "," ",(IF($M143=FALSE," ",(IF($M143&gt;0,INDEX('Bin Analysis'!$C$3:$S$10110,MATCH($L143,'Bin Analysis'!$L$3:$L$10110,0),MATCH(R$5,'Bin Analysis'!$C$2:$S$2,0))," ")))))</f>
        <v xml:space="preserve"> </v>
      </c>
      <c r="S143" s="70" t="str">
        <f>IF($L143=" "," ",(IF($M143=FALSE," ",(IF($M143&gt;0,INDEX('Bin Analysis'!$C$3:$S$10110,MATCH($L143,'Bin Analysis'!$L$3:$L$10110,0),MATCH(S$5,'Bin Analysis'!$C$2:$S$2,0))," ")))))</f>
        <v xml:space="preserve"> </v>
      </c>
      <c r="T143" s="70" t="str">
        <f>Assignments!K142</f>
        <v/>
      </c>
      <c r="U143" s="70" t="str">
        <f>Assignments!L142</f>
        <v/>
      </c>
      <c r="V143" s="76" t="str">
        <f>Assignments!V142</f>
        <v/>
      </c>
    </row>
    <row r="144" spans="2:22" x14ac:dyDescent="0.25">
      <c r="B144" s="52"/>
      <c r="E144" s="7"/>
      <c r="G144" s="40" t="str">
        <f>IFERROR('Data Transformation'!M142," ")</f>
        <v xml:space="preserve"> </v>
      </c>
      <c r="L144" s="68" t="str">
        <f t="shared" si="3"/>
        <v xml:space="preserve"> </v>
      </c>
      <c r="M144" s="69" t="str">
        <f>IF(L144=" "," ",(IF($L144&gt;0,INDEX('Bin Analysis'!$C$3:$S$10110,MATCH($L144,'Bin Analysis'!$L$3:$L$10110,0),MATCH(M$5,'Bin Analysis'!$C$2:$S$2,0))," ")))</f>
        <v xml:space="preserve"> </v>
      </c>
      <c r="N144" s="70" t="str">
        <f>IF($L144=" "," ",(IF($M144=FALSE," ",(IF($M144&gt;0,INDEX('Bin Analysis'!$C$3:$S$10110,MATCH($L144,'Bin Analysis'!$L$3:$L$10110,0),MATCH(N$5,'Bin Analysis'!$C$2:$S$2,0))," ")))))</f>
        <v xml:space="preserve"> </v>
      </c>
      <c r="O144" s="70" t="str">
        <f>IF($L144=" "," ",(IF($M144=FALSE," ",(IF($M144&gt;0,INDEX('Bin Analysis'!$C$3:$S$10110,MATCH($L144,'Bin Analysis'!$L$3:$L$10110,0),MATCH(O$5,'Bin Analysis'!$C$2:$S$2,0))," ")))))</f>
        <v xml:space="preserve"> </v>
      </c>
      <c r="P144" s="70" t="str">
        <f>IF($L144=" "," ",(IF($M144=FALSE," ",(IF($M144&gt;0,INDEX('Bin Analysis'!$C$3:$S$10110,MATCH($L144,'Bin Analysis'!$L$3:$L$10110,0),MATCH(P$5,'Bin Analysis'!$C$2:$S$2,0))," ")))))</f>
        <v xml:space="preserve"> </v>
      </c>
      <c r="Q144" s="70" t="str">
        <f>IF($L144=" "," ",(IF($M144=FALSE," ",(IF($M144&gt;0,INDEX('Bin Analysis'!$C$3:$S$10110,MATCH($L144,'Bin Analysis'!$L$3:$L$10110,0),MATCH(Q$5,'Bin Analysis'!$C$2:$S$2,0))," ")))))</f>
        <v xml:space="preserve"> </v>
      </c>
      <c r="R144" s="70" t="str">
        <f>IF($L144=" "," ",(IF($M144=FALSE," ",(IF($M144&gt;0,INDEX('Bin Analysis'!$C$3:$S$10110,MATCH($L144,'Bin Analysis'!$L$3:$L$10110,0),MATCH(R$5,'Bin Analysis'!$C$2:$S$2,0))," ")))))</f>
        <v xml:space="preserve"> </v>
      </c>
      <c r="S144" s="70" t="str">
        <f>IF($L144=" "," ",(IF($M144=FALSE," ",(IF($M144&gt;0,INDEX('Bin Analysis'!$C$3:$S$10110,MATCH($L144,'Bin Analysis'!$L$3:$L$10110,0),MATCH(S$5,'Bin Analysis'!$C$2:$S$2,0))," ")))))</f>
        <v xml:space="preserve"> </v>
      </c>
      <c r="T144" s="70" t="str">
        <f>Assignments!K143</f>
        <v/>
      </c>
      <c r="U144" s="70" t="str">
        <f>Assignments!L143</f>
        <v/>
      </c>
      <c r="V144" s="76" t="str">
        <f>Assignments!V143</f>
        <v/>
      </c>
    </row>
    <row r="145" spans="2:22" x14ac:dyDescent="0.25">
      <c r="B145" s="52"/>
      <c r="E145" s="7"/>
      <c r="G145" s="40" t="str">
        <f>IFERROR('Data Transformation'!M143," ")</f>
        <v xml:space="preserve"> </v>
      </c>
      <c r="L145" s="68" t="str">
        <f t="shared" si="3"/>
        <v xml:space="preserve"> </v>
      </c>
      <c r="M145" s="69" t="str">
        <f>IF(L145=" "," ",(IF($L145&gt;0,INDEX('Bin Analysis'!$C$3:$S$10110,MATCH($L145,'Bin Analysis'!$L$3:$L$10110,0),MATCH(M$5,'Bin Analysis'!$C$2:$S$2,0))," ")))</f>
        <v xml:space="preserve"> </v>
      </c>
      <c r="N145" s="70" t="str">
        <f>IF($L145=" "," ",(IF($M145=FALSE," ",(IF($M145&gt;0,INDEX('Bin Analysis'!$C$3:$S$10110,MATCH($L145,'Bin Analysis'!$L$3:$L$10110,0),MATCH(N$5,'Bin Analysis'!$C$2:$S$2,0))," ")))))</f>
        <v xml:space="preserve"> </v>
      </c>
      <c r="O145" s="70" t="str">
        <f>IF($L145=" "," ",(IF($M145=FALSE," ",(IF($M145&gt;0,INDEX('Bin Analysis'!$C$3:$S$10110,MATCH($L145,'Bin Analysis'!$L$3:$L$10110,0),MATCH(O$5,'Bin Analysis'!$C$2:$S$2,0))," ")))))</f>
        <v xml:space="preserve"> </v>
      </c>
      <c r="P145" s="70" t="str">
        <f>IF($L145=" "," ",(IF($M145=FALSE," ",(IF($M145&gt;0,INDEX('Bin Analysis'!$C$3:$S$10110,MATCH($L145,'Bin Analysis'!$L$3:$L$10110,0),MATCH(P$5,'Bin Analysis'!$C$2:$S$2,0))," ")))))</f>
        <v xml:space="preserve"> </v>
      </c>
      <c r="Q145" s="70" t="str">
        <f>IF($L145=" "," ",(IF($M145=FALSE," ",(IF($M145&gt;0,INDEX('Bin Analysis'!$C$3:$S$10110,MATCH($L145,'Bin Analysis'!$L$3:$L$10110,0),MATCH(Q$5,'Bin Analysis'!$C$2:$S$2,0))," ")))))</f>
        <v xml:space="preserve"> </v>
      </c>
      <c r="R145" s="70" t="str">
        <f>IF($L145=" "," ",(IF($M145=FALSE," ",(IF($M145&gt;0,INDEX('Bin Analysis'!$C$3:$S$10110,MATCH($L145,'Bin Analysis'!$L$3:$L$10110,0),MATCH(R$5,'Bin Analysis'!$C$2:$S$2,0))," ")))))</f>
        <v xml:space="preserve"> </v>
      </c>
      <c r="S145" s="70" t="str">
        <f>IF($L145=" "," ",(IF($M145=FALSE," ",(IF($M145&gt;0,INDEX('Bin Analysis'!$C$3:$S$10110,MATCH($L145,'Bin Analysis'!$L$3:$L$10110,0),MATCH(S$5,'Bin Analysis'!$C$2:$S$2,0))," ")))))</f>
        <v xml:space="preserve"> </v>
      </c>
      <c r="T145" s="70" t="str">
        <f>Assignments!K144</f>
        <v/>
      </c>
      <c r="U145" s="70" t="str">
        <f>Assignments!L144</f>
        <v/>
      </c>
      <c r="V145" s="76" t="str">
        <f>Assignments!V144</f>
        <v/>
      </c>
    </row>
    <row r="146" spans="2:22" x14ac:dyDescent="0.25">
      <c r="B146" s="52"/>
      <c r="E146" s="7"/>
      <c r="G146" s="40" t="str">
        <f>IFERROR('Data Transformation'!M144," ")</f>
        <v xml:space="preserve"> </v>
      </c>
      <c r="L146" s="68" t="str">
        <f t="shared" si="3"/>
        <v xml:space="preserve"> </v>
      </c>
      <c r="M146" s="69" t="str">
        <f>IF(L146=" "," ",(IF($L146&gt;0,INDEX('Bin Analysis'!$C$3:$S$10110,MATCH($L146,'Bin Analysis'!$L$3:$L$10110,0),MATCH(M$5,'Bin Analysis'!$C$2:$S$2,0))," ")))</f>
        <v xml:space="preserve"> </v>
      </c>
      <c r="N146" s="70" t="str">
        <f>IF($L146=" "," ",(IF($M146=FALSE," ",(IF($M146&gt;0,INDEX('Bin Analysis'!$C$3:$S$10110,MATCH($L146,'Bin Analysis'!$L$3:$L$10110,0),MATCH(N$5,'Bin Analysis'!$C$2:$S$2,0))," ")))))</f>
        <v xml:space="preserve"> </v>
      </c>
      <c r="O146" s="70" t="str">
        <f>IF($L146=" "," ",(IF($M146=FALSE," ",(IF($M146&gt;0,INDEX('Bin Analysis'!$C$3:$S$10110,MATCH($L146,'Bin Analysis'!$L$3:$L$10110,0),MATCH(O$5,'Bin Analysis'!$C$2:$S$2,0))," ")))))</f>
        <v xml:space="preserve"> </v>
      </c>
      <c r="P146" s="70" t="str">
        <f>IF($L146=" "," ",(IF($M146=FALSE," ",(IF($M146&gt;0,INDEX('Bin Analysis'!$C$3:$S$10110,MATCH($L146,'Bin Analysis'!$L$3:$L$10110,0),MATCH(P$5,'Bin Analysis'!$C$2:$S$2,0))," ")))))</f>
        <v xml:space="preserve"> </v>
      </c>
      <c r="Q146" s="70" t="str">
        <f>IF($L146=" "," ",(IF($M146=FALSE," ",(IF($M146&gt;0,INDEX('Bin Analysis'!$C$3:$S$10110,MATCH($L146,'Bin Analysis'!$L$3:$L$10110,0),MATCH(Q$5,'Bin Analysis'!$C$2:$S$2,0))," ")))))</f>
        <v xml:space="preserve"> </v>
      </c>
      <c r="R146" s="70" t="str">
        <f>IF($L146=" "," ",(IF($M146=FALSE," ",(IF($M146&gt;0,INDEX('Bin Analysis'!$C$3:$S$10110,MATCH($L146,'Bin Analysis'!$L$3:$L$10110,0),MATCH(R$5,'Bin Analysis'!$C$2:$S$2,0))," ")))))</f>
        <v xml:space="preserve"> </v>
      </c>
      <c r="S146" s="70" t="str">
        <f>IF($L146=" "," ",(IF($M146=FALSE," ",(IF($M146&gt;0,INDEX('Bin Analysis'!$C$3:$S$10110,MATCH($L146,'Bin Analysis'!$L$3:$L$10110,0),MATCH(S$5,'Bin Analysis'!$C$2:$S$2,0))," ")))))</f>
        <v xml:space="preserve"> </v>
      </c>
      <c r="T146" s="70" t="str">
        <f>Assignments!K145</f>
        <v/>
      </c>
      <c r="U146" s="70" t="str">
        <f>Assignments!L145</f>
        <v/>
      </c>
      <c r="V146" s="76" t="str">
        <f>Assignments!V145</f>
        <v/>
      </c>
    </row>
    <row r="147" spans="2:22" x14ac:dyDescent="0.25">
      <c r="B147" s="52"/>
      <c r="E147" s="7"/>
      <c r="G147" s="40" t="str">
        <f>IFERROR('Data Transformation'!M145," ")</f>
        <v xml:space="preserve"> </v>
      </c>
      <c r="L147" s="68" t="str">
        <f t="shared" si="3"/>
        <v xml:space="preserve"> </v>
      </c>
      <c r="M147" s="69" t="str">
        <f>IF(L147=" "," ",(IF($L147&gt;0,INDEX('Bin Analysis'!$C$3:$S$10110,MATCH($L147,'Bin Analysis'!$L$3:$L$10110,0),MATCH(M$5,'Bin Analysis'!$C$2:$S$2,0))," ")))</f>
        <v xml:space="preserve"> </v>
      </c>
      <c r="N147" s="70" t="str">
        <f>IF($L147=" "," ",(IF($M147=FALSE," ",(IF($M147&gt;0,INDEX('Bin Analysis'!$C$3:$S$10110,MATCH($L147,'Bin Analysis'!$L$3:$L$10110,0),MATCH(N$5,'Bin Analysis'!$C$2:$S$2,0))," ")))))</f>
        <v xml:space="preserve"> </v>
      </c>
      <c r="O147" s="70" t="str">
        <f>IF($L147=" "," ",(IF($M147=FALSE," ",(IF($M147&gt;0,INDEX('Bin Analysis'!$C$3:$S$10110,MATCH($L147,'Bin Analysis'!$L$3:$L$10110,0),MATCH(O$5,'Bin Analysis'!$C$2:$S$2,0))," ")))))</f>
        <v xml:space="preserve"> </v>
      </c>
      <c r="P147" s="70" t="str">
        <f>IF($L147=" "," ",(IF($M147=FALSE," ",(IF($M147&gt;0,INDEX('Bin Analysis'!$C$3:$S$10110,MATCH($L147,'Bin Analysis'!$L$3:$L$10110,0),MATCH(P$5,'Bin Analysis'!$C$2:$S$2,0))," ")))))</f>
        <v xml:space="preserve"> </v>
      </c>
      <c r="Q147" s="70" t="str">
        <f>IF($L147=" "," ",(IF($M147=FALSE," ",(IF($M147&gt;0,INDEX('Bin Analysis'!$C$3:$S$10110,MATCH($L147,'Bin Analysis'!$L$3:$L$10110,0),MATCH(Q$5,'Bin Analysis'!$C$2:$S$2,0))," ")))))</f>
        <v xml:space="preserve"> </v>
      </c>
      <c r="R147" s="70" t="str">
        <f>IF($L147=" "," ",(IF($M147=FALSE," ",(IF($M147&gt;0,INDEX('Bin Analysis'!$C$3:$S$10110,MATCH($L147,'Bin Analysis'!$L$3:$L$10110,0),MATCH(R$5,'Bin Analysis'!$C$2:$S$2,0))," ")))))</f>
        <v xml:space="preserve"> </v>
      </c>
      <c r="S147" s="70" t="str">
        <f>IF($L147=" "," ",(IF($M147=FALSE," ",(IF($M147&gt;0,INDEX('Bin Analysis'!$C$3:$S$10110,MATCH($L147,'Bin Analysis'!$L$3:$L$10110,0),MATCH(S$5,'Bin Analysis'!$C$2:$S$2,0))," ")))))</f>
        <v xml:space="preserve"> </v>
      </c>
      <c r="T147" s="70" t="str">
        <f>Assignments!K146</f>
        <v/>
      </c>
      <c r="U147" s="70" t="str">
        <f>Assignments!L146</f>
        <v/>
      </c>
      <c r="V147" s="76" t="str">
        <f>Assignments!V146</f>
        <v/>
      </c>
    </row>
    <row r="148" spans="2:22" x14ac:dyDescent="0.25">
      <c r="B148" s="52"/>
      <c r="E148" s="7"/>
      <c r="G148" s="40" t="str">
        <f>IFERROR('Data Transformation'!M146," ")</f>
        <v xml:space="preserve"> </v>
      </c>
      <c r="L148" s="68" t="str">
        <f t="shared" si="3"/>
        <v xml:space="preserve"> </v>
      </c>
      <c r="M148" s="69" t="str">
        <f>IF(L148=" "," ",(IF($L148&gt;0,INDEX('Bin Analysis'!$C$3:$S$10110,MATCH($L148,'Bin Analysis'!$L$3:$L$10110,0),MATCH(M$5,'Bin Analysis'!$C$2:$S$2,0))," ")))</f>
        <v xml:space="preserve"> </v>
      </c>
      <c r="N148" s="70" t="str">
        <f>IF($L148=" "," ",(IF($M148=FALSE," ",(IF($M148&gt;0,INDEX('Bin Analysis'!$C$3:$S$10110,MATCH($L148,'Bin Analysis'!$L$3:$L$10110,0),MATCH(N$5,'Bin Analysis'!$C$2:$S$2,0))," ")))))</f>
        <v xml:space="preserve"> </v>
      </c>
      <c r="O148" s="70" t="str">
        <f>IF($L148=" "," ",(IF($M148=FALSE," ",(IF($M148&gt;0,INDEX('Bin Analysis'!$C$3:$S$10110,MATCH($L148,'Bin Analysis'!$L$3:$L$10110,0),MATCH(O$5,'Bin Analysis'!$C$2:$S$2,0))," ")))))</f>
        <v xml:space="preserve"> </v>
      </c>
      <c r="P148" s="70" t="str">
        <f>IF($L148=" "," ",(IF($M148=FALSE," ",(IF($M148&gt;0,INDEX('Bin Analysis'!$C$3:$S$10110,MATCH($L148,'Bin Analysis'!$L$3:$L$10110,0),MATCH(P$5,'Bin Analysis'!$C$2:$S$2,0))," ")))))</f>
        <v xml:space="preserve"> </v>
      </c>
      <c r="Q148" s="70" t="str">
        <f>IF($L148=" "," ",(IF($M148=FALSE," ",(IF($M148&gt;0,INDEX('Bin Analysis'!$C$3:$S$10110,MATCH($L148,'Bin Analysis'!$L$3:$L$10110,0),MATCH(Q$5,'Bin Analysis'!$C$2:$S$2,0))," ")))))</f>
        <v xml:space="preserve"> </v>
      </c>
      <c r="R148" s="70" t="str">
        <f>IF($L148=" "," ",(IF($M148=FALSE," ",(IF($M148&gt;0,INDEX('Bin Analysis'!$C$3:$S$10110,MATCH($L148,'Bin Analysis'!$L$3:$L$10110,0),MATCH(R$5,'Bin Analysis'!$C$2:$S$2,0))," ")))))</f>
        <v xml:space="preserve"> </v>
      </c>
      <c r="S148" s="70" t="str">
        <f>IF($L148=" "," ",(IF($M148=FALSE," ",(IF($M148&gt;0,INDEX('Bin Analysis'!$C$3:$S$10110,MATCH($L148,'Bin Analysis'!$L$3:$L$10110,0),MATCH(S$5,'Bin Analysis'!$C$2:$S$2,0))," ")))))</f>
        <v xml:space="preserve"> </v>
      </c>
      <c r="T148" s="70" t="str">
        <f>Assignments!K147</f>
        <v/>
      </c>
      <c r="U148" s="70" t="str">
        <f>Assignments!L147</f>
        <v/>
      </c>
      <c r="V148" s="76" t="str">
        <f>Assignments!V147</f>
        <v/>
      </c>
    </row>
    <row r="149" spans="2:22" x14ac:dyDescent="0.25">
      <c r="B149" s="52"/>
      <c r="E149" s="7"/>
      <c r="G149" s="40" t="str">
        <f>IFERROR('Data Transformation'!M147," ")</f>
        <v xml:space="preserve"> </v>
      </c>
      <c r="L149" s="68" t="str">
        <f t="shared" si="3"/>
        <v xml:space="preserve"> </v>
      </c>
      <c r="M149" s="69" t="str">
        <f>IF(L149=" "," ",(IF($L149&gt;0,INDEX('Bin Analysis'!$C$3:$S$10110,MATCH($L149,'Bin Analysis'!$L$3:$L$10110,0),MATCH(M$5,'Bin Analysis'!$C$2:$S$2,0))," ")))</f>
        <v xml:space="preserve"> </v>
      </c>
      <c r="N149" s="70" t="str">
        <f>IF($L149=" "," ",(IF($M149=FALSE," ",(IF($M149&gt;0,INDEX('Bin Analysis'!$C$3:$S$10110,MATCH($L149,'Bin Analysis'!$L$3:$L$10110,0),MATCH(N$5,'Bin Analysis'!$C$2:$S$2,0))," ")))))</f>
        <v xml:space="preserve"> </v>
      </c>
      <c r="O149" s="70" t="str">
        <f>IF($L149=" "," ",(IF($M149=FALSE," ",(IF($M149&gt;0,INDEX('Bin Analysis'!$C$3:$S$10110,MATCH($L149,'Bin Analysis'!$L$3:$L$10110,0),MATCH(O$5,'Bin Analysis'!$C$2:$S$2,0))," ")))))</f>
        <v xml:space="preserve"> </v>
      </c>
      <c r="P149" s="70" t="str">
        <f>IF($L149=" "," ",(IF($M149=FALSE," ",(IF($M149&gt;0,INDEX('Bin Analysis'!$C$3:$S$10110,MATCH($L149,'Bin Analysis'!$L$3:$L$10110,0),MATCH(P$5,'Bin Analysis'!$C$2:$S$2,0))," ")))))</f>
        <v xml:space="preserve"> </v>
      </c>
      <c r="Q149" s="70" t="str">
        <f>IF($L149=" "," ",(IF($M149=FALSE," ",(IF($M149&gt;0,INDEX('Bin Analysis'!$C$3:$S$10110,MATCH($L149,'Bin Analysis'!$L$3:$L$10110,0),MATCH(Q$5,'Bin Analysis'!$C$2:$S$2,0))," ")))))</f>
        <v xml:space="preserve"> </v>
      </c>
      <c r="R149" s="70" t="str">
        <f>IF($L149=" "," ",(IF($M149=FALSE," ",(IF($M149&gt;0,INDEX('Bin Analysis'!$C$3:$S$10110,MATCH($L149,'Bin Analysis'!$L$3:$L$10110,0),MATCH(R$5,'Bin Analysis'!$C$2:$S$2,0))," ")))))</f>
        <v xml:space="preserve"> </v>
      </c>
      <c r="S149" s="70" t="str">
        <f>IF($L149=" "," ",(IF($M149=FALSE," ",(IF($M149&gt;0,INDEX('Bin Analysis'!$C$3:$S$10110,MATCH($L149,'Bin Analysis'!$L$3:$L$10110,0),MATCH(S$5,'Bin Analysis'!$C$2:$S$2,0))," ")))))</f>
        <v xml:space="preserve"> </v>
      </c>
      <c r="T149" s="70" t="str">
        <f>Assignments!K148</f>
        <v/>
      </c>
      <c r="U149" s="70" t="str">
        <f>Assignments!L148</f>
        <v/>
      </c>
      <c r="V149" s="76" t="str">
        <f>Assignments!V148</f>
        <v/>
      </c>
    </row>
    <row r="150" spans="2:22" x14ac:dyDescent="0.25">
      <c r="B150" s="52"/>
      <c r="E150" s="7"/>
      <c r="G150" s="40" t="str">
        <f>IFERROR('Data Transformation'!M148," ")</f>
        <v xml:space="preserve"> </v>
      </c>
      <c r="L150" s="68" t="str">
        <f t="shared" si="3"/>
        <v xml:space="preserve"> </v>
      </c>
      <c r="M150" s="69" t="str">
        <f>IF(L150=" "," ",(IF($L150&gt;0,INDEX('Bin Analysis'!$C$3:$S$10110,MATCH($L150,'Bin Analysis'!$L$3:$L$10110,0),MATCH(M$5,'Bin Analysis'!$C$2:$S$2,0))," ")))</f>
        <v xml:space="preserve"> </v>
      </c>
      <c r="N150" s="70" t="str">
        <f>IF($L150=" "," ",(IF($M150=FALSE," ",(IF($M150&gt;0,INDEX('Bin Analysis'!$C$3:$S$10110,MATCH($L150,'Bin Analysis'!$L$3:$L$10110,0),MATCH(N$5,'Bin Analysis'!$C$2:$S$2,0))," ")))))</f>
        <v xml:space="preserve"> </v>
      </c>
      <c r="O150" s="70" t="str">
        <f>IF($L150=" "," ",(IF($M150=FALSE," ",(IF($M150&gt;0,INDEX('Bin Analysis'!$C$3:$S$10110,MATCH($L150,'Bin Analysis'!$L$3:$L$10110,0),MATCH(O$5,'Bin Analysis'!$C$2:$S$2,0))," ")))))</f>
        <v xml:space="preserve"> </v>
      </c>
      <c r="P150" s="70" t="str">
        <f>IF($L150=" "," ",(IF($M150=FALSE," ",(IF($M150&gt;0,INDEX('Bin Analysis'!$C$3:$S$10110,MATCH($L150,'Bin Analysis'!$L$3:$L$10110,0),MATCH(P$5,'Bin Analysis'!$C$2:$S$2,0))," ")))))</f>
        <v xml:space="preserve"> </v>
      </c>
      <c r="Q150" s="70" t="str">
        <f>IF($L150=" "," ",(IF($M150=FALSE," ",(IF($M150&gt;0,INDEX('Bin Analysis'!$C$3:$S$10110,MATCH($L150,'Bin Analysis'!$L$3:$L$10110,0),MATCH(Q$5,'Bin Analysis'!$C$2:$S$2,0))," ")))))</f>
        <v xml:space="preserve"> </v>
      </c>
      <c r="R150" s="70" t="str">
        <f>IF($L150=" "," ",(IF($M150=FALSE," ",(IF($M150&gt;0,INDEX('Bin Analysis'!$C$3:$S$10110,MATCH($L150,'Bin Analysis'!$L$3:$L$10110,0),MATCH(R$5,'Bin Analysis'!$C$2:$S$2,0))," ")))))</f>
        <v xml:space="preserve"> </v>
      </c>
      <c r="S150" s="70" t="str">
        <f>IF($L150=" "," ",(IF($M150=FALSE," ",(IF($M150&gt;0,INDEX('Bin Analysis'!$C$3:$S$10110,MATCH($L150,'Bin Analysis'!$L$3:$L$10110,0),MATCH(S$5,'Bin Analysis'!$C$2:$S$2,0))," ")))))</f>
        <v xml:space="preserve"> </v>
      </c>
      <c r="T150" s="70" t="str">
        <f>Assignments!K149</f>
        <v/>
      </c>
      <c r="U150" s="70" t="str">
        <f>Assignments!L149</f>
        <v/>
      </c>
      <c r="V150" s="76" t="str">
        <f>Assignments!V149</f>
        <v/>
      </c>
    </row>
    <row r="151" spans="2:22" x14ac:dyDescent="0.25">
      <c r="B151" s="52"/>
      <c r="E151" s="7"/>
      <c r="G151" s="40" t="str">
        <f>IFERROR('Data Transformation'!M149," ")</f>
        <v xml:space="preserve"> </v>
      </c>
      <c r="L151" s="68" t="str">
        <f t="shared" si="3"/>
        <v xml:space="preserve"> </v>
      </c>
      <c r="M151" s="69" t="str">
        <f>IF(L151=" "," ",(IF($L151&gt;0,INDEX('Bin Analysis'!$C$3:$S$10110,MATCH($L151,'Bin Analysis'!$L$3:$L$10110,0),MATCH(M$5,'Bin Analysis'!$C$2:$S$2,0))," ")))</f>
        <v xml:space="preserve"> </v>
      </c>
      <c r="N151" s="70" t="str">
        <f>IF($L151=" "," ",(IF($M151=FALSE," ",(IF($M151&gt;0,INDEX('Bin Analysis'!$C$3:$S$10110,MATCH($L151,'Bin Analysis'!$L$3:$L$10110,0),MATCH(N$5,'Bin Analysis'!$C$2:$S$2,0))," ")))))</f>
        <v xml:space="preserve"> </v>
      </c>
      <c r="O151" s="70" t="str">
        <f>IF($L151=" "," ",(IF($M151=FALSE," ",(IF($M151&gt;0,INDEX('Bin Analysis'!$C$3:$S$10110,MATCH($L151,'Bin Analysis'!$L$3:$L$10110,0),MATCH(O$5,'Bin Analysis'!$C$2:$S$2,0))," ")))))</f>
        <v xml:space="preserve"> </v>
      </c>
      <c r="P151" s="70" t="str">
        <f>IF($L151=" "," ",(IF($M151=FALSE," ",(IF($M151&gt;0,INDEX('Bin Analysis'!$C$3:$S$10110,MATCH($L151,'Bin Analysis'!$L$3:$L$10110,0),MATCH(P$5,'Bin Analysis'!$C$2:$S$2,0))," ")))))</f>
        <v xml:space="preserve"> </v>
      </c>
      <c r="Q151" s="70" t="str">
        <f>IF($L151=" "," ",(IF($M151=FALSE," ",(IF($M151&gt;0,INDEX('Bin Analysis'!$C$3:$S$10110,MATCH($L151,'Bin Analysis'!$L$3:$L$10110,0),MATCH(Q$5,'Bin Analysis'!$C$2:$S$2,0))," ")))))</f>
        <v xml:space="preserve"> </v>
      </c>
      <c r="R151" s="70" t="str">
        <f>IF($L151=" "," ",(IF($M151=FALSE," ",(IF($M151&gt;0,INDEX('Bin Analysis'!$C$3:$S$10110,MATCH($L151,'Bin Analysis'!$L$3:$L$10110,0),MATCH(R$5,'Bin Analysis'!$C$2:$S$2,0))," ")))))</f>
        <v xml:space="preserve"> </v>
      </c>
      <c r="S151" s="70" t="str">
        <f>IF($L151=" "," ",(IF($M151=FALSE," ",(IF($M151&gt;0,INDEX('Bin Analysis'!$C$3:$S$10110,MATCH($L151,'Bin Analysis'!$L$3:$L$10110,0),MATCH(S$5,'Bin Analysis'!$C$2:$S$2,0))," ")))))</f>
        <v xml:space="preserve"> </v>
      </c>
      <c r="T151" s="70" t="str">
        <f>Assignments!K150</f>
        <v/>
      </c>
      <c r="U151" s="70" t="str">
        <f>Assignments!L150</f>
        <v/>
      </c>
      <c r="V151" s="76" t="str">
        <f>Assignments!V150</f>
        <v/>
      </c>
    </row>
    <row r="152" spans="2:22" x14ac:dyDescent="0.25">
      <c r="B152" s="52"/>
      <c r="E152" s="7"/>
      <c r="G152" s="40" t="str">
        <f>IFERROR('Data Transformation'!M150," ")</f>
        <v xml:space="preserve"> </v>
      </c>
      <c r="L152" s="68" t="str">
        <f t="shared" si="3"/>
        <v xml:space="preserve"> </v>
      </c>
      <c r="M152" s="69" t="str">
        <f>IF(L152=" "," ",(IF($L152&gt;0,INDEX('Bin Analysis'!$C$3:$S$10110,MATCH($L152,'Bin Analysis'!$L$3:$L$10110,0),MATCH(M$5,'Bin Analysis'!$C$2:$S$2,0))," ")))</f>
        <v xml:space="preserve"> </v>
      </c>
      <c r="N152" s="70" t="str">
        <f>IF($L152=" "," ",(IF($M152=FALSE," ",(IF($M152&gt;0,INDEX('Bin Analysis'!$C$3:$S$10110,MATCH($L152,'Bin Analysis'!$L$3:$L$10110,0),MATCH(N$5,'Bin Analysis'!$C$2:$S$2,0))," ")))))</f>
        <v xml:space="preserve"> </v>
      </c>
      <c r="O152" s="70" t="str">
        <f>IF($L152=" "," ",(IF($M152=FALSE," ",(IF($M152&gt;0,INDEX('Bin Analysis'!$C$3:$S$10110,MATCH($L152,'Bin Analysis'!$L$3:$L$10110,0),MATCH(O$5,'Bin Analysis'!$C$2:$S$2,0))," ")))))</f>
        <v xml:space="preserve"> </v>
      </c>
      <c r="P152" s="70" t="str">
        <f>IF($L152=" "," ",(IF($M152=FALSE," ",(IF($M152&gt;0,INDEX('Bin Analysis'!$C$3:$S$10110,MATCH($L152,'Bin Analysis'!$L$3:$L$10110,0),MATCH(P$5,'Bin Analysis'!$C$2:$S$2,0))," ")))))</f>
        <v xml:space="preserve"> </v>
      </c>
      <c r="Q152" s="70" t="str">
        <f>IF($L152=" "," ",(IF($M152=FALSE," ",(IF($M152&gt;0,INDEX('Bin Analysis'!$C$3:$S$10110,MATCH($L152,'Bin Analysis'!$L$3:$L$10110,0),MATCH(Q$5,'Bin Analysis'!$C$2:$S$2,0))," ")))))</f>
        <v xml:space="preserve"> </v>
      </c>
      <c r="R152" s="70" t="str">
        <f>IF($L152=" "," ",(IF($M152=FALSE," ",(IF($M152&gt;0,INDEX('Bin Analysis'!$C$3:$S$10110,MATCH($L152,'Bin Analysis'!$L$3:$L$10110,0),MATCH(R$5,'Bin Analysis'!$C$2:$S$2,0))," ")))))</f>
        <v xml:space="preserve"> </v>
      </c>
      <c r="S152" s="70" t="str">
        <f>IF($L152=" "," ",(IF($M152=FALSE," ",(IF($M152&gt;0,INDEX('Bin Analysis'!$C$3:$S$10110,MATCH($L152,'Bin Analysis'!$L$3:$L$10110,0),MATCH(S$5,'Bin Analysis'!$C$2:$S$2,0))," ")))))</f>
        <v xml:space="preserve"> </v>
      </c>
      <c r="T152" s="70" t="str">
        <f>Assignments!K151</f>
        <v/>
      </c>
      <c r="U152" s="70" t="str">
        <f>Assignments!L151</f>
        <v/>
      </c>
      <c r="V152" s="76" t="str">
        <f>Assignments!V151</f>
        <v/>
      </c>
    </row>
    <row r="153" spans="2:22" x14ac:dyDescent="0.25">
      <c r="B153" s="52"/>
      <c r="E153" s="7"/>
      <c r="G153" s="40" t="str">
        <f>IFERROR('Data Transformation'!M151," ")</f>
        <v xml:space="preserve"> </v>
      </c>
      <c r="L153" s="68" t="str">
        <f t="shared" si="3"/>
        <v xml:space="preserve"> </v>
      </c>
      <c r="M153" s="69" t="str">
        <f>IF(L153=" "," ",(IF($L153&gt;0,INDEX('Bin Analysis'!$C$3:$S$10110,MATCH($L153,'Bin Analysis'!$L$3:$L$10110,0),MATCH(M$5,'Bin Analysis'!$C$2:$S$2,0))," ")))</f>
        <v xml:space="preserve"> </v>
      </c>
      <c r="N153" s="70" t="str">
        <f>IF($L153=" "," ",(IF($M153=FALSE," ",(IF($M153&gt;0,INDEX('Bin Analysis'!$C$3:$S$10110,MATCH($L153,'Bin Analysis'!$L$3:$L$10110,0),MATCH(N$5,'Bin Analysis'!$C$2:$S$2,0))," ")))))</f>
        <v xml:space="preserve"> </v>
      </c>
      <c r="O153" s="70" t="str">
        <f>IF($L153=" "," ",(IF($M153=FALSE," ",(IF($M153&gt;0,INDEX('Bin Analysis'!$C$3:$S$10110,MATCH($L153,'Bin Analysis'!$L$3:$L$10110,0),MATCH(O$5,'Bin Analysis'!$C$2:$S$2,0))," ")))))</f>
        <v xml:space="preserve"> </v>
      </c>
      <c r="P153" s="70" t="str">
        <f>IF($L153=" "," ",(IF($M153=FALSE," ",(IF($M153&gt;0,INDEX('Bin Analysis'!$C$3:$S$10110,MATCH($L153,'Bin Analysis'!$L$3:$L$10110,0),MATCH(P$5,'Bin Analysis'!$C$2:$S$2,0))," ")))))</f>
        <v xml:space="preserve"> </v>
      </c>
      <c r="Q153" s="70" t="str">
        <f>IF($L153=" "," ",(IF($M153=FALSE," ",(IF($M153&gt;0,INDEX('Bin Analysis'!$C$3:$S$10110,MATCH($L153,'Bin Analysis'!$L$3:$L$10110,0),MATCH(Q$5,'Bin Analysis'!$C$2:$S$2,0))," ")))))</f>
        <v xml:space="preserve"> </v>
      </c>
      <c r="R153" s="70" t="str">
        <f>IF($L153=" "," ",(IF($M153=FALSE," ",(IF($M153&gt;0,INDEX('Bin Analysis'!$C$3:$S$10110,MATCH($L153,'Bin Analysis'!$L$3:$L$10110,0),MATCH(R$5,'Bin Analysis'!$C$2:$S$2,0))," ")))))</f>
        <v xml:space="preserve"> </v>
      </c>
      <c r="S153" s="70" t="str">
        <f>IF($L153=" "," ",(IF($M153=FALSE," ",(IF($M153&gt;0,INDEX('Bin Analysis'!$C$3:$S$10110,MATCH($L153,'Bin Analysis'!$L$3:$L$10110,0),MATCH(S$5,'Bin Analysis'!$C$2:$S$2,0))," ")))))</f>
        <v xml:space="preserve"> </v>
      </c>
      <c r="T153" s="70" t="str">
        <f>Assignments!K152</f>
        <v/>
      </c>
      <c r="U153" s="70" t="str">
        <f>Assignments!L152</f>
        <v/>
      </c>
      <c r="V153" s="76" t="str">
        <f>Assignments!V152</f>
        <v/>
      </c>
    </row>
    <row r="154" spans="2:22" x14ac:dyDescent="0.25">
      <c r="B154" s="52"/>
      <c r="E154" s="7"/>
      <c r="G154" s="40" t="str">
        <f>IFERROR('Data Transformation'!M152," ")</f>
        <v xml:space="preserve"> </v>
      </c>
      <c r="L154" s="68" t="str">
        <f t="shared" si="3"/>
        <v xml:space="preserve"> </v>
      </c>
      <c r="M154" s="69" t="str">
        <f>IF(L154=" "," ",(IF($L154&gt;0,INDEX('Bin Analysis'!$C$3:$S$10110,MATCH($L154,'Bin Analysis'!$L$3:$L$10110,0),MATCH(M$5,'Bin Analysis'!$C$2:$S$2,0))," ")))</f>
        <v xml:space="preserve"> </v>
      </c>
      <c r="N154" s="70" t="str">
        <f>IF($L154=" "," ",(IF($M154=FALSE," ",(IF($M154&gt;0,INDEX('Bin Analysis'!$C$3:$S$10110,MATCH($L154,'Bin Analysis'!$L$3:$L$10110,0),MATCH(N$5,'Bin Analysis'!$C$2:$S$2,0))," ")))))</f>
        <v xml:space="preserve"> </v>
      </c>
      <c r="O154" s="70" t="str">
        <f>IF($L154=" "," ",(IF($M154=FALSE," ",(IF($M154&gt;0,INDEX('Bin Analysis'!$C$3:$S$10110,MATCH($L154,'Bin Analysis'!$L$3:$L$10110,0),MATCH(O$5,'Bin Analysis'!$C$2:$S$2,0))," ")))))</f>
        <v xml:space="preserve"> </v>
      </c>
      <c r="P154" s="70" t="str">
        <f>IF($L154=" "," ",(IF($M154=FALSE," ",(IF($M154&gt;0,INDEX('Bin Analysis'!$C$3:$S$10110,MATCH($L154,'Bin Analysis'!$L$3:$L$10110,0),MATCH(P$5,'Bin Analysis'!$C$2:$S$2,0))," ")))))</f>
        <v xml:space="preserve"> </v>
      </c>
      <c r="Q154" s="70" t="str">
        <f>IF($L154=" "," ",(IF($M154=FALSE," ",(IF($M154&gt;0,INDEX('Bin Analysis'!$C$3:$S$10110,MATCH($L154,'Bin Analysis'!$L$3:$L$10110,0),MATCH(Q$5,'Bin Analysis'!$C$2:$S$2,0))," ")))))</f>
        <v xml:space="preserve"> </v>
      </c>
      <c r="R154" s="70" t="str">
        <f>IF($L154=" "," ",(IF($M154=FALSE," ",(IF($M154&gt;0,INDEX('Bin Analysis'!$C$3:$S$10110,MATCH($L154,'Bin Analysis'!$L$3:$L$10110,0),MATCH(R$5,'Bin Analysis'!$C$2:$S$2,0))," ")))))</f>
        <v xml:space="preserve"> </v>
      </c>
      <c r="S154" s="70" t="str">
        <f>IF($L154=" "," ",(IF($M154=FALSE," ",(IF($M154&gt;0,INDEX('Bin Analysis'!$C$3:$S$10110,MATCH($L154,'Bin Analysis'!$L$3:$L$10110,0),MATCH(S$5,'Bin Analysis'!$C$2:$S$2,0))," ")))))</f>
        <v xml:space="preserve"> </v>
      </c>
      <c r="T154" s="70" t="str">
        <f>Assignments!K153</f>
        <v/>
      </c>
      <c r="U154" s="70" t="str">
        <f>Assignments!L153</f>
        <v/>
      </c>
      <c r="V154" s="76" t="str">
        <f>Assignments!V153</f>
        <v/>
      </c>
    </row>
    <row r="155" spans="2:22" x14ac:dyDescent="0.25">
      <c r="B155" s="52"/>
      <c r="E155" s="7"/>
      <c r="G155" s="40" t="str">
        <f>IFERROR('Data Transformation'!M153," ")</f>
        <v xml:space="preserve"> </v>
      </c>
      <c r="L155" s="68" t="str">
        <f t="shared" si="3"/>
        <v xml:space="preserve"> </v>
      </c>
      <c r="M155" s="69" t="str">
        <f>IF(L155=" "," ",(IF($L155&gt;0,INDEX('Bin Analysis'!$C$3:$S$10110,MATCH($L155,'Bin Analysis'!$L$3:$L$10110,0),MATCH(M$5,'Bin Analysis'!$C$2:$S$2,0))," ")))</f>
        <v xml:space="preserve"> </v>
      </c>
      <c r="N155" s="70" t="str">
        <f>IF($L155=" "," ",(IF($M155=FALSE," ",(IF($M155&gt;0,INDEX('Bin Analysis'!$C$3:$S$10110,MATCH($L155,'Bin Analysis'!$L$3:$L$10110,0),MATCH(N$5,'Bin Analysis'!$C$2:$S$2,0))," ")))))</f>
        <v xml:space="preserve"> </v>
      </c>
      <c r="O155" s="70" t="str">
        <f>IF($L155=" "," ",(IF($M155=FALSE," ",(IF($M155&gt;0,INDEX('Bin Analysis'!$C$3:$S$10110,MATCH($L155,'Bin Analysis'!$L$3:$L$10110,0),MATCH(O$5,'Bin Analysis'!$C$2:$S$2,0))," ")))))</f>
        <v xml:space="preserve"> </v>
      </c>
      <c r="P155" s="70" t="str">
        <f>IF($L155=" "," ",(IF($M155=FALSE," ",(IF($M155&gt;0,INDEX('Bin Analysis'!$C$3:$S$10110,MATCH($L155,'Bin Analysis'!$L$3:$L$10110,0),MATCH(P$5,'Bin Analysis'!$C$2:$S$2,0))," ")))))</f>
        <v xml:space="preserve"> </v>
      </c>
      <c r="Q155" s="70" t="str">
        <f>IF($L155=" "," ",(IF($M155=FALSE," ",(IF($M155&gt;0,INDEX('Bin Analysis'!$C$3:$S$10110,MATCH($L155,'Bin Analysis'!$L$3:$L$10110,0),MATCH(Q$5,'Bin Analysis'!$C$2:$S$2,0))," ")))))</f>
        <v xml:space="preserve"> </v>
      </c>
      <c r="R155" s="70" t="str">
        <f>IF($L155=" "," ",(IF($M155=FALSE," ",(IF($M155&gt;0,INDEX('Bin Analysis'!$C$3:$S$10110,MATCH($L155,'Bin Analysis'!$L$3:$L$10110,0),MATCH(R$5,'Bin Analysis'!$C$2:$S$2,0))," ")))))</f>
        <v xml:space="preserve"> </v>
      </c>
      <c r="S155" s="70" t="str">
        <f>IF($L155=" "," ",(IF($M155=FALSE," ",(IF($M155&gt;0,INDEX('Bin Analysis'!$C$3:$S$10110,MATCH($L155,'Bin Analysis'!$L$3:$L$10110,0),MATCH(S$5,'Bin Analysis'!$C$2:$S$2,0))," ")))))</f>
        <v xml:space="preserve"> </v>
      </c>
      <c r="T155" s="70" t="str">
        <f>Assignments!K154</f>
        <v/>
      </c>
      <c r="U155" s="70" t="str">
        <f>Assignments!L154</f>
        <v/>
      </c>
      <c r="V155" s="76" t="str">
        <f>Assignments!V154</f>
        <v/>
      </c>
    </row>
    <row r="156" spans="2:22" x14ac:dyDescent="0.25">
      <c r="B156" s="52"/>
      <c r="E156" s="7"/>
      <c r="G156" s="40" t="str">
        <f>IFERROR('Data Transformation'!M154," ")</f>
        <v xml:space="preserve"> </v>
      </c>
      <c r="L156" s="68" t="str">
        <f t="shared" si="3"/>
        <v xml:space="preserve"> </v>
      </c>
      <c r="M156" s="69" t="str">
        <f>IF(L156=" "," ",(IF($L156&gt;0,INDEX('Bin Analysis'!$C$3:$S$10110,MATCH($L156,'Bin Analysis'!$L$3:$L$10110,0),MATCH(M$5,'Bin Analysis'!$C$2:$S$2,0))," ")))</f>
        <v xml:space="preserve"> </v>
      </c>
      <c r="N156" s="70" t="str">
        <f>IF($L156=" "," ",(IF($M156=FALSE," ",(IF($M156&gt;0,INDEX('Bin Analysis'!$C$3:$S$10110,MATCH($L156,'Bin Analysis'!$L$3:$L$10110,0),MATCH(N$5,'Bin Analysis'!$C$2:$S$2,0))," ")))))</f>
        <v xml:space="preserve"> </v>
      </c>
      <c r="O156" s="70" t="str">
        <f>IF($L156=" "," ",(IF($M156=FALSE," ",(IF($M156&gt;0,INDEX('Bin Analysis'!$C$3:$S$10110,MATCH($L156,'Bin Analysis'!$L$3:$L$10110,0),MATCH(O$5,'Bin Analysis'!$C$2:$S$2,0))," ")))))</f>
        <v xml:space="preserve"> </v>
      </c>
      <c r="P156" s="70" t="str">
        <f>IF($L156=" "," ",(IF($M156=FALSE," ",(IF($M156&gt;0,INDEX('Bin Analysis'!$C$3:$S$10110,MATCH($L156,'Bin Analysis'!$L$3:$L$10110,0),MATCH(P$5,'Bin Analysis'!$C$2:$S$2,0))," ")))))</f>
        <v xml:space="preserve"> </v>
      </c>
      <c r="Q156" s="70" t="str">
        <f>IF($L156=" "," ",(IF($M156=FALSE," ",(IF($M156&gt;0,INDEX('Bin Analysis'!$C$3:$S$10110,MATCH($L156,'Bin Analysis'!$L$3:$L$10110,0),MATCH(Q$5,'Bin Analysis'!$C$2:$S$2,0))," ")))))</f>
        <v xml:space="preserve"> </v>
      </c>
      <c r="R156" s="70" t="str">
        <f>IF($L156=" "," ",(IF($M156=FALSE," ",(IF($M156&gt;0,INDEX('Bin Analysis'!$C$3:$S$10110,MATCH($L156,'Bin Analysis'!$L$3:$L$10110,0),MATCH(R$5,'Bin Analysis'!$C$2:$S$2,0))," ")))))</f>
        <v xml:space="preserve"> </v>
      </c>
      <c r="S156" s="70" t="str">
        <f>IF($L156=" "," ",(IF($M156=FALSE," ",(IF($M156&gt;0,INDEX('Bin Analysis'!$C$3:$S$10110,MATCH($L156,'Bin Analysis'!$L$3:$L$10110,0),MATCH(S$5,'Bin Analysis'!$C$2:$S$2,0))," ")))))</f>
        <v xml:space="preserve"> </v>
      </c>
      <c r="T156" s="70" t="str">
        <f>Assignments!K155</f>
        <v/>
      </c>
      <c r="U156" s="70" t="str">
        <f>Assignments!L155</f>
        <v/>
      </c>
      <c r="V156" s="76" t="str">
        <f>Assignments!V155</f>
        <v/>
      </c>
    </row>
    <row r="157" spans="2:22" x14ac:dyDescent="0.25">
      <c r="B157" s="52"/>
      <c r="E157" s="7"/>
      <c r="G157" s="40" t="str">
        <f>IFERROR('Data Transformation'!M155," ")</f>
        <v xml:space="preserve"> </v>
      </c>
      <c r="L157" s="68" t="str">
        <f t="shared" si="3"/>
        <v xml:space="preserve"> </v>
      </c>
      <c r="M157" s="69" t="str">
        <f>IF(L157=" "," ",(IF($L157&gt;0,INDEX('Bin Analysis'!$C$3:$S$10110,MATCH($L157,'Bin Analysis'!$L$3:$L$10110,0),MATCH(M$5,'Bin Analysis'!$C$2:$S$2,0))," ")))</f>
        <v xml:space="preserve"> </v>
      </c>
      <c r="N157" s="70" t="str">
        <f>IF($L157=" "," ",(IF($M157=FALSE," ",(IF($M157&gt;0,INDEX('Bin Analysis'!$C$3:$S$10110,MATCH($L157,'Bin Analysis'!$L$3:$L$10110,0),MATCH(N$5,'Bin Analysis'!$C$2:$S$2,0))," ")))))</f>
        <v xml:space="preserve"> </v>
      </c>
      <c r="O157" s="70" t="str">
        <f>IF($L157=" "," ",(IF($M157=FALSE," ",(IF($M157&gt;0,INDEX('Bin Analysis'!$C$3:$S$10110,MATCH($L157,'Bin Analysis'!$L$3:$L$10110,0),MATCH(O$5,'Bin Analysis'!$C$2:$S$2,0))," ")))))</f>
        <v xml:space="preserve"> </v>
      </c>
      <c r="P157" s="70" t="str">
        <f>IF($L157=" "," ",(IF($M157=FALSE," ",(IF($M157&gt;0,INDEX('Bin Analysis'!$C$3:$S$10110,MATCH($L157,'Bin Analysis'!$L$3:$L$10110,0),MATCH(P$5,'Bin Analysis'!$C$2:$S$2,0))," ")))))</f>
        <v xml:space="preserve"> </v>
      </c>
      <c r="Q157" s="70" t="str">
        <f>IF($L157=" "," ",(IF($M157=FALSE," ",(IF($M157&gt;0,INDEX('Bin Analysis'!$C$3:$S$10110,MATCH($L157,'Bin Analysis'!$L$3:$L$10110,0),MATCH(Q$5,'Bin Analysis'!$C$2:$S$2,0))," ")))))</f>
        <v xml:space="preserve"> </v>
      </c>
      <c r="R157" s="70" t="str">
        <f>IF($L157=" "," ",(IF($M157=FALSE," ",(IF($M157&gt;0,INDEX('Bin Analysis'!$C$3:$S$10110,MATCH($L157,'Bin Analysis'!$L$3:$L$10110,0),MATCH(R$5,'Bin Analysis'!$C$2:$S$2,0))," ")))))</f>
        <v xml:space="preserve"> </v>
      </c>
      <c r="S157" s="70" t="str">
        <f>IF($L157=" "," ",(IF($M157=FALSE," ",(IF($M157&gt;0,INDEX('Bin Analysis'!$C$3:$S$10110,MATCH($L157,'Bin Analysis'!$L$3:$L$10110,0),MATCH(S$5,'Bin Analysis'!$C$2:$S$2,0))," ")))))</f>
        <v xml:space="preserve"> </v>
      </c>
      <c r="T157" s="70" t="str">
        <f>Assignments!K156</f>
        <v/>
      </c>
      <c r="U157" s="70" t="str">
        <f>Assignments!L156</f>
        <v/>
      </c>
      <c r="V157" s="76" t="str">
        <f>Assignments!V156</f>
        <v/>
      </c>
    </row>
    <row r="158" spans="2:22" x14ac:dyDescent="0.25">
      <c r="B158" s="52"/>
      <c r="E158" s="7"/>
      <c r="G158" s="40" t="str">
        <f>IFERROR('Data Transformation'!M156," ")</f>
        <v xml:space="preserve"> </v>
      </c>
      <c r="L158" s="68" t="str">
        <f t="shared" si="3"/>
        <v xml:space="preserve"> </v>
      </c>
      <c r="M158" s="69" t="str">
        <f>IF(L158=" "," ",(IF($L158&gt;0,INDEX('Bin Analysis'!$C$3:$S$10110,MATCH($L158,'Bin Analysis'!$L$3:$L$10110,0),MATCH(M$5,'Bin Analysis'!$C$2:$S$2,0))," ")))</f>
        <v xml:space="preserve"> </v>
      </c>
      <c r="N158" s="70" t="str">
        <f>IF($L158=" "," ",(IF($M158=FALSE," ",(IF($M158&gt;0,INDEX('Bin Analysis'!$C$3:$S$10110,MATCH($L158,'Bin Analysis'!$L$3:$L$10110,0),MATCH(N$5,'Bin Analysis'!$C$2:$S$2,0))," ")))))</f>
        <v xml:space="preserve"> </v>
      </c>
      <c r="O158" s="70" t="str">
        <f>IF($L158=" "," ",(IF($M158=FALSE," ",(IF($M158&gt;0,INDEX('Bin Analysis'!$C$3:$S$10110,MATCH($L158,'Bin Analysis'!$L$3:$L$10110,0),MATCH(O$5,'Bin Analysis'!$C$2:$S$2,0))," ")))))</f>
        <v xml:space="preserve"> </v>
      </c>
      <c r="P158" s="70" t="str">
        <f>IF($L158=" "," ",(IF($M158=FALSE," ",(IF($M158&gt;0,INDEX('Bin Analysis'!$C$3:$S$10110,MATCH($L158,'Bin Analysis'!$L$3:$L$10110,0),MATCH(P$5,'Bin Analysis'!$C$2:$S$2,0))," ")))))</f>
        <v xml:space="preserve"> </v>
      </c>
      <c r="Q158" s="70" t="str">
        <f>IF($L158=" "," ",(IF($M158=FALSE," ",(IF($M158&gt;0,INDEX('Bin Analysis'!$C$3:$S$10110,MATCH($L158,'Bin Analysis'!$L$3:$L$10110,0),MATCH(Q$5,'Bin Analysis'!$C$2:$S$2,0))," ")))))</f>
        <v xml:space="preserve"> </v>
      </c>
      <c r="R158" s="70" t="str">
        <f>IF($L158=" "," ",(IF($M158=FALSE," ",(IF($M158&gt;0,INDEX('Bin Analysis'!$C$3:$S$10110,MATCH($L158,'Bin Analysis'!$L$3:$L$10110,0),MATCH(R$5,'Bin Analysis'!$C$2:$S$2,0))," ")))))</f>
        <v xml:space="preserve"> </v>
      </c>
      <c r="S158" s="70" t="str">
        <f>IF($L158=" "," ",(IF($M158=FALSE," ",(IF($M158&gt;0,INDEX('Bin Analysis'!$C$3:$S$10110,MATCH($L158,'Bin Analysis'!$L$3:$L$10110,0),MATCH(S$5,'Bin Analysis'!$C$2:$S$2,0))," ")))))</f>
        <v xml:space="preserve"> </v>
      </c>
      <c r="T158" s="70" t="str">
        <f>Assignments!K157</f>
        <v/>
      </c>
      <c r="U158" s="70" t="str">
        <f>Assignments!L157</f>
        <v/>
      </c>
      <c r="V158" s="76" t="str">
        <f>Assignments!V157</f>
        <v/>
      </c>
    </row>
    <row r="159" spans="2:22" x14ac:dyDescent="0.25">
      <c r="B159" s="52"/>
      <c r="E159" s="7"/>
      <c r="G159" s="40" t="str">
        <f>IFERROR('Data Transformation'!M157," ")</f>
        <v xml:space="preserve"> </v>
      </c>
      <c r="L159" s="68" t="str">
        <f t="shared" si="3"/>
        <v xml:space="preserve"> </v>
      </c>
      <c r="M159" s="69" t="str">
        <f>IF(L159=" "," ",(IF($L159&gt;0,INDEX('Bin Analysis'!$C$3:$S$10110,MATCH($L159,'Bin Analysis'!$L$3:$L$10110,0),MATCH(M$5,'Bin Analysis'!$C$2:$S$2,0))," ")))</f>
        <v xml:space="preserve"> </v>
      </c>
      <c r="N159" s="70" t="str">
        <f>IF($L159=" "," ",(IF($M159=FALSE," ",(IF($M159&gt;0,INDEX('Bin Analysis'!$C$3:$S$10110,MATCH($L159,'Bin Analysis'!$L$3:$L$10110,0),MATCH(N$5,'Bin Analysis'!$C$2:$S$2,0))," ")))))</f>
        <v xml:space="preserve"> </v>
      </c>
      <c r="O159" s="70" t="str">
        <f>IF($L159=" "," ",(IF($M159=FALSE," ",(IF($M159&gt;0,INDEX('Bin Analysis'!$C$3:$S$10110,MATCH($L159,'Bin Analysis'!$L$3:$L$10110,0),MATCH(O$5,'Bin Analysis'!$C$2:$S$2,0))," ")))))</f>
        <v xml:space="preserve"> </v>
      </c>
      <c r="P159" s="70" t="str">
        <f>IF($L159=" "," ",(IF($M159=FALSE," ",(IF($M159&gt;0,INDEX('Bin Analysis'!$C$3:$S$10110,MATCH($L159,'Bin Analysis'!$L$3:$L$10110,0),MATCH(P$5,'Bin Analysis'!$C$2:$S$2,0))," ")))))</f>
        <v xml:space="preserve"> </v>
      </c>
      <c r="Q159" s="70" t="str">
        <f>IF($L159=" "," ",(IF($M159=FALSE," ",(IF($M159&gt;0,INDEX('Bin Analysis'!$C$3:$S$10110,MATCH($L159,'Bin Analysis'!$L$3:$L$10110,0),MATCH(Q$5,'Bin Analysis'!$C$2:$S$2,0))," ")))))</f>
        <v xml:space="preserve"> </v>
      </c>
      <c r="R159" s="70" t="str">
        <f>IF($L159=" "," ",(IF($M159=FALSE," ",(IF($M159&gt;0,INDEX('Bin Analysis'!$C$3:$S$10110,MATCH($L159,'Bin Analysis'!$L$3:$L$10110,0),MATCH(R$5,'Bin Analysis'!$C$2:$S$2,0))," ")))))</f>
        <v xml:space="preserve"> </v>
      </c>
      <c r="S159" s="70" t="str">
        <f>IF($L159=" "," ",(IF($M159=FALSE," ",(IF($M159&gt;0,INDEX('Bin Analysis'!$C$3:$S$10110,MATCH($L159,'Bin Analysis'!$L$3:$L$10110,0),MATCH(S$5,'Bin Analysis'!$C$2:$S$2,0))," ")))))</f>
        <v xml:space="preserve"> </v>
      </c>
      <c r="T159" s="70" t="str">
        <f>Assignments!K158</f>
        <v/>
      </c>
      <c r="U159" s="70" t="str">
        <f>Assignments!L158</f>
        <v/>
      </c>
      <c r="V159" s="76" t="str">
        <f>Assignments!V158</f>
        <v/>
      </c>
    </row>
    <row r="160" spans="2:22" x14ac:dyDescent="0.25">
      <c r="B160" s="52"/>
      <c r="E160" s="7"/>
      <c r="G160" s="40" t="str">
        <f>IFERROR('Data Transformation'!M158," ")</f>
        <v xml:space="preserve"> </v>
      </c>
      <c r="L160" s="68" t="str">
        <f t="shared" si="3"/>
        <v xml:space="preserve"> </v>
      </c>
      <c r="M160" s="69" t="str">
        <f>IF(L160=" "," ",(IF($L160&gt;0,INDEX('Bin Analysis'!$C$3:$S$10110,MATCH($L160,'Bin Analysis'!$L$3:$L$10110,0),MATCH(M$5,'Bin Analysis'!$C$2:$S$2,0))," ")))</f>
        <v xml:space="preserve"> </v>
      </c>
      <c r="N160" s="70" t="str">
        <f>IF($L160=" "," ",(IF($M160=FALSE," ",(IF($M160&gt;0,INDEX('Bin Analysis'!$C$3:$S$10110,MATCH($L160,'Bin Analysis'!$L$3:$L$10110,0),MATCH(N$5,'Bin Analysis'!$C$2:$S$2,0))," ")))))</f>
        <v xml:space="preserve"> </v>
      </c>
      <c r="O160" s="70" t="str">
        <f>IF($L160=" "," ",(IF($M160=FALSE," ",(IF($M160&gt;0,INDEX('Bin Analysis'!$C$3:$S$10110,MATCH($L160,'Bin Analysis'!$L$3:$L$10110,0),MATCH(O$5,'Bin Analysis'!$C$2:$S$2,0))," ")))))</f>
        <v xml:space="preserve"> </v>
      </c>
      <c r="P160" s="70" t="str">
        <f>IF($L160=" "," ",(IF($M160=FALSE," ",(IF($M160&gt;0,INDEX('Bin Analysis'!$C$3:$S$10110,MATCH($L160,'Bin Analysis'!$L$3:$L$10110,0),MATCH(P$5,'Bin Analysis'!$C$2:$S$2,0))," ")))))</f>
        <v xml:space="preserve"> </v>
      </c>
      <c r="Q160" s="70" t="str">
        <f>IF($L160=" "," ",(IF($M160=FALSE," ",(IF($M160&gt;0,INDEX('Bin Analysis'!$C$3:$S$10110,MATCH($L160,'Bin Analysis'!$L$3:$L$10110,0),MATCH(Q$5,'Bin Analysis'!$C$2:$S$2,0))," ")))))</f>
        <v xml:space="preserve"> </v>
      </c>
      <c r="R160" s="70" t="str">
        <f>IF($L160=" "," ",(IF($M160=FALSE," ",(IF($M160&gt;0,INDEX('Bin Analysis'!$C$3:$S$10110,MATCH($L160,'Bin Analysis'!$L$3:$L$10110,0),MATCH(R$5,'Bin Analysis'!$C$2:$S$2,0))," ")))))</f>
        <v xml:space="preserve"> </v>
      </c>
      <c r="S160" s="70" t="str">
        <f>IF($L160=" "," ",(IF($M160=FALSE," ",(IF($M160&gt;0,INDEX('Bin Analysis'!$C$3:$S$10110,MATCH($L160,'Bin Analysis'!$L$3:$L$10110,0),MATCH(S$5,'Bin Analysis'!$C$2:$S$2,0))," ")))))</f>
        <v xml:space="preserve"> </v>
      </c>
      <c r="T160" s="70" t="str">
        <f>Assignments!K159</f>
        <v/>
      </c>
      <c r="U160" s="70" t="str">
        <f>Assignments!L159</f>
        <v/>
      </c>
      <c r="V160" s="76" t="str">
        <f>Assignments!V159</f>
        <v/>
      </c>
    </row>
    <row r="161" spans="2:22" x14ac:dyDescent="0.25">
      <c r="B161" s="52"/>
      <c r="E161" s="7"/>
      <c r="G161" s="40" t="str">
        <f>IFERROR('Data Transformation'!M159," ")</f>
        <v xml:space="preserve"> </v>
      </c>
      <c r="L161" s="68" t="str">
        <f t="shared" si="3"/>
        <v xml:space="preserve"> </v>
      </c>
      <c r="M161" s="69" t="str">
        <f>IF(L161=" "," ",(IF($L161&gt;0,INDEX('Bin Analysis'!$C$3:$S$10110,MATCH($L161,'Bin Analysis'!$L$3:$L$10110,0),MATCH(M$5,'Bin Analysis'!$C$2:$S$2,0))," ")))</f>
        <v xml:space="preserve"> </v>
      </c>
      <c r="N161" s="70" t="str">
        <f>IF($L161=" "," ",(IF($M161=FALSE," ",(IF($M161&gt;0,INDEX('Bin Analysis'!$C$3:$S$10110,MATCH($L161,'Bin Analysis'!$L$3:$L$10110,0),MATCH(N$5,'Bin Analysis'!$C$2:$S$2,0))," ")))))</f>
        <v xml:space="preserve"> </v>
      </c>
      <c r="O161" s="70" t="str">
        <f>IF($L161=" "," ",(IF($M161=FALSE," ",(IF($M161&gt;0,INDEX('Bin Analysis'!$C$3:$S$10110,MATCH($L161,'Bin Analysis'!$L$3:$L$10110,0),MATCH(O$5,'Bin Analysis'!$C$2:$S$2,0))," ")))))</f>
        <v xml:space="preserve"> </v>
      </c>
      <c r="P161" s="70" t="str">
        <f>IF($L161=" "," ",(IF($M161=FALSE," ",(IF($M161&gt;0,INDEX('Bin Analysis'!$C$3:$S$10110,MATCH($L161,'Bin Analysis'!$L$3:$L$10110,0),MATCH(P$5,'Bin Analysis'!$C$2:$S$2,0))," ")))))</f>
        <v xml:space="preserve"> </v>
      </c>
      <c r="Q161" s="70" t="str">
        <f>IF($L161=" "," ",(IF($M161=FALSE," ",(IF($M161&gt;0,INDEX('Bin Analysis'!$C$3:$S$10110,MATCH($L161,'Bin Analysis'!$L$3:$L$10110,0),MATCH(Q$5,'Bin Analysis'!$C$2:$S$2,0))," ")))))</f>
        <v xml:space="preserve"> </v>
      </c>
      <c r="R161" s="70" t="str">
        <f>IF($L161=" "," ",(IF($M161=FALSE," ",(IF($M161&gt;0,INDEX('Bin Analysis'!$C$3:$S$10110,MATCH($L161,'Bin Analysis'!$L$3:$L$10110,0),MATCH(R$5,'Bin Analysis'!$C$2:$S$2,0))," ")))))</f>
        <v xml:space="preserve"> </v>
      </c>
      <c r="S161" s="70" t="str">
        <f>IF($L161=" "," ",(IF($M161=FALSE," ",(IF($M161&gt;0,INDEX('Bin Analysis'!$C$3:$S$10110,MATCH($L161,'Bin Analysis'!$L$3:$L$10110,0),MATCH(S$5,'Bin Analysis'!$C$2:$S$2,0))," ")))))</f>
        <v xml:space="preserve"> </v>
      </c>
      <c r="T161" s="70" t="str">
        <f>Assignments!K160</f>
        <v/>
      </c>
      <c r="U161" s="70" t="str">
        <f>Assignments!L160</f>
        <v/>
      </c>
      <c r="V161" s="76" t="str">
        <f>Assignments!V160</f>
        <v/>
      </c>
    </row>
    <row r="162" spans="2:22" x14ac:dyDescent="0.25">
      <c r="B162" s="52"/>
      <c r="E162" s="7"/>
      <c r="G162" s="40" t="str">
        <f>IFERROR('Data Transformation'!M160," ")</f>
        <v xml:space="preserve"> </v>
      </c>
      <c r="L162" s="68" t="str">
        <f t="shared" si="3"/>
        <v xml:space="preserve"> </v>
      </c>
      <c r="M162" s="69" t="str">
        <f>IF(L162=" "," ",(IF($L162&gt;0,INDEX('Bin Analysis'!$C$3:$S$10110,MATCH($L162,'Bin Analysis'!$L$3:$L$10110,0),MATCH(M$5,'Bin Analysis'!$C$2:$S$2,0))," ")))</f>
        <v xml:space="preserve"> </v>
      </c>
      <c r="N162" s="70" t="str">
        <f>IF($L162=" "," ",(IF($M162=FALSE," ",(IF($M162&gt;0,INDEX('Bin Analysis'!$C$3:$S$10110,MATCH($L162,'Bin Analysis'!$L$3:$L$10110,0),MATCH(N$5,'Bin Analysis'!$C$2:$S$2,0))," ")))))</f>
        <v xml:space="preserve"> </v>
      </c>
      <c r="O162" s="70" t="str">
        <f>IF($L162=" "," ",(IF($M162=FALSE," ",(IF($M162&gt;0,INDEX('Bin Analysis'!$C$3:$S$10110,MATCH($L162,'Bin Analysis'!$L$3:$L$10110,0),MATCH(O$5,'Bin Analysis'!$C$2:$S$2,0))," ")))))</f>
        <v xml:space="preserve"> </v>
      </c>
      <c r="P162" s="70" t="str">
        <f>IF($L162=" "," ",(IF($M162=FALSE," ",(IF($M162&gt;0,INDEX('Bin Analysis'!$C$3:$S$10110,MATCH($L162,'Bin Analysis'!$L$3:$L$10110,0),MATCH(P$5,'Bin Analysis'!$C$2:$S$2,0))," ")))))</f>
        <v xml:space="preserve"> </v>
      </c>
      <c r="Q162" s="70" t="str">
        <f>IF($L162=" "," ",(IF($M162=FALSE," ",(IF($M162&gt;0,INDEX('Bin Analysis'!$C$3:$S$10110,MATCH($L162,'Bin Analysis'!$L$3:$L$10110,0),MATCH(Q$5,'Bin Analysis'!$C$2:$S$2,0))," ")))))</f>
        <v xml:space="preserve"> </v>
      </c>
      <c r="R162" s="70" t="str">
        <f>IF($L162=" "," ",(IF($M162=FALSE," ",(IF($M162&gt;0,INDEX('Bin Analysis'!$C$3:$S$10110,MATCH($L162,'Bin Analysis'!$L$3:$L$10110,0),MATCH(R$5,'Bin Analysis'!$C$2:$S$2,0))," ")))))</f>
        <v xml:space="preserve"> </v>
      </c>
      <c r="S162" s="70" t="str">
        <f>IF($L162=" "," ",(IF($M162=FALSE," ",(IF($M162&gt;0,INDEX('Bin Analysis'!$C$3:$S$10110,MATCH($L162,'Bin Analysis'!$L$3:$L$10110,0),MATCH(S$5,'Bin Analysis'!$C$2:$S$2,0))," ")))))</f>
        <v xml:space="preserve"> </v>
      </c>
      <c r="T162" s="70" t="str">
        <f>Assignments!K161</f>
        <v/>
      </c>
      <c r="U162" s="70" t="str">
        <f>Assignments!L161</f>
        <v/>
      </c>
      <c r="V162" s="76" t="str">
        <f>Assignments!V161</f>
        <v/>
      </c>
    </row>
    <row r="163" spans="2:22" x14ac:dyDescent="0.25">
      <c r="B163" s="52"/>
      <c r="E163" s="7"/>
      <c r="G163" s="40" t="str">
        <f>IFERROR('Data Transformation'!M161," ")</f>
        <v xml:space="preserve"> </v>
      </c>
      <c r="L163" s="68" t="str">
        <f t="shared" si="3"/>
        <v xml:space="preserve"> </v>
      </c>
      <c r="M163" s="69" t="str">
        <f>IF(L163=" "," ",(IF($L163&gt;0,INDEX('Bin Analysis'!$C$3:$S$10110,MATCH($L163,'Bin Analysis'!$L$3:$L$10110,0),MATCH(M$5,'Bin Analysis'!$C$2:$S$2,0))," ")))</f>
        <v xml:space="preserve"> </v>
      </c>
      <c r="N163" s="70" t="str">
        <f>IF($L163=" "," ",(IF($M163=FALSE," ",(IF($M163&gt;0,INDEX('Bin Analysis'!$C$3:$S$10110,MATCH($L163,'Bin Analysis'!$L$3:$L$10110,0),MATCH(N$5,'Bin Analysis'!$C$2:$S$2,0))," ")))))</f>
        <v xml:space="preserve"> </v>
      </c>
      <c r="O163" s="70" t="str">
        <f>IF($L163=" "," ",(IF($M163=FALSE," ",(IF($M163&gt;0,INDEX('Bin Analysis'!$C$3:$S$10110,MATCH($L163,'Bin Analysis'!$L$3:$L$10110,0),MATCH(O$5,'Bin Analysis'!$C$2:$S$2,0))," ")))))</f>
        <v xml:space="preserve"> </v>
      </c>
      <c r="P163" s="70" t="str">
        <f>IF($L163=" "," ",(IF($M163=FALSE," ",(IF($M163&gt;0,INDEX('Bin Analysis'!$C$3:$S$10110,MATCH($L163,'Bin Analysis'!$L$3:$L$10110,0),MATCH(P$5,'Bin Analysis'!$C$2:$S$2,0))," ")))))</f>
        <v xml:space="preserve"> </v>
      </c>
      <c r="Q163" s="70" t="str">
        <f>IF($L163=" "," ",(IF($M163=FALSE," ",(IF($M163&gt;0,INDEX('Bin Analysis'!$C$3:$S$10110,MATCH($L163,'Bin Analysis'!$L$3:$L$10110,0),MATCH(Q$5,'Bin Analysis'!$C$2:$S$2,0))," ")))))</f>
        <v xml:space="preserve"> </v>
      </c>
      <c r="R163" s="70" t="str">
        <f>IF($L163=" "," ",(IF($M163=FALSE," ",(IF($M163&gt;0,INDEX('Bin Analysis'!$C$3:$S$10110,MATCH($L163,'Bin Analysis'!$L$3:$L$10110,0),MATCH(R$5,'Bin Analysis'!$C$2:$S$2,0))," ")))))</f>
        <v xml:space="preserve"> </v>
      </c>
      <c r="S163" s="70" t="str">
        <f>IF($L163=" "," ",(IF($M163=FALSE," ",(IF($M163&gt;0,INDEX('Bin Analysis'!$C$3:$S$10110,MATCH($L163,'Bin Analysis'!$L$3:$L$10110,0),MATCH(S$5,'Bin Analysis'!$C$2:$S$2,0))," ")))))</f>
        <v xml:space="preserve"> </v>
      </c>
      <c r="T163" s="70" t="str">
        <f>Assignments!K162</f>
        <v/>
      </c>
      <c r="U163" s="70" t="str">
        <f>Assignments!L162</f>
        <v/>
      </c>
      <c r="V163" s="76" t="str">
        <f>Assignments!V162</f>
        <v/>
      </c>
    </row>
    <row r="164" spans="2:22" x14ac:dyDescent="0.25">
      <c r="B164" s="52"/>
      <c r="E164" s="7"/>
      <c r="G164" s="40" t="str">
        <f>IFERROR('Data Transformation'!M162," ")</f>
        <v xml:space="preserve"> </v>
      </c>
      <c r="L164" s="68" t="str">
        <f t="shared" si="3"/>
        <v xml:space="preserve"> </v>
      </c>
      <c r="M164" s="69" t="str">
        <f>IF(L164=" "," ",(IF($L164&gt;0,INDEX('Bin Analysis'!$C$3:$S$10110,MATCH($L164,'Bin Analysis'!$L$3:$L$10110,0),MATCH(M$5,'Bin Analysis'!$C$2:$S$2,0))," ")))</f>
        <v xml:space="preserve"> </v>
      </c>
      <c r="N164" s="70" t="str">
        <f>IF($L164=" "," ",(IF($M164=FALSE," ",(IF($M164&gt;0,INDEX('Bin Analysis'!$C$3:$S$10110,MATCH($L164,'Bin Analysis'!$L$3:$L$10110,0),MATCH(N$5,'Bin Analysis'!$C$2:$S$2,0))," ")))))</f>
        <v xml:space="preserve"> </v>
      </c>
      <c r="O164" s="70" t="str">
        <f>IF($L164=" "," ",(IF($M164=FALSE," ",(IF($M164&gt;0,INDEX('Bin Analysis'!$C$3:$S$10110,MATCH($L164,'Bin Analysis'!$L$3:$L$10110,0),MATCH(O$5,'Bin Analysis'!$C$2:$S$2,0))," ")))))</f>
        <v xml:space="preserve"> </v>
      </c>
      <c r="P164" s="70" t="str">
        <f>IF($L164=" "," ",(IF($M164=FALSE," ",(IF($M164&gt;0,INDEX('Bin Analysis'!$C$3:$S$10110,MATCH($L164,'Bin Analysis'!$L$3:$L$10110,0),MATCH(P$5,'Bin Analysis'!$C$2:$S$2,0))," ")))))</f>
        <v xml:space="preserve"> </v>
      </c>
      <c r="Q164" s="70" t="str">
        <f>IF($L164=" "," ",(IF($M164=FALSE," ",(IF($M164&gt;0,INDEX('Bin Analysis'!$C$3:$S$10110,MATCH($L164,'Bin Analysis'!$L$3:$L$10110,0),MATCH(Q$5,'Bin Analysis'!$C$2:$S$2,0))," ")))))</f>
        <v xml:space="preserve"> </v>
      </c>
      <c r="R164" s="70" t="str">
        <f>IF($L164=" "," ",(IF($M164=FALSE," ",(IF($M164&gt;0,INDEX('Bin Analysis'!$C$3:$S$10110,MATCH($L164,'Bin Analysis'!$L$3:$L$10110,0),MATCH(R$5,'Bin Analysis'!$C$2:$S$2,0))," ")))))</f>
        <v xml:space="preserve"> </v>
      </c>
      <c r="S164" s="70" t="str">
        <f>IF($L164=" "," ",(IF($M164=FALSE," ",(IF($M164&gt;0,INDEX('Bin Analysis'!$C$3:$S$10110,MATCH($L164,'Bin Analysis'!$L$3:$L$10110,0),MATCH(S$5,'Bin Analysis'!$C$2:$S$2,0))," ")))))</f>
        <v xml:space="preserve"> </v>
      </c>
      <c r="T164" s="70" t="str">
        <f>Assignments!K163</f>
        <v/>
      </c>
      <c r="U164" s="70" t="str">
        <f>Assignments!L163</f>
        <v/>
      </c>
      <c r="V164" s="76" t="str">
        <f>Assignments!V163</f>
        <v/>
      </c>
    </row>
    <row r="165" spans="2:22" x14ac:dyDescent="0.25">
      <c r="B165" s="52"/>
      <c r="E165" s="7"/>
      <c r="G165" s="40" t="str">
        <f>IFERROR('Data Transformation'!M163," ")</f>
        <v xml:space="preserve"> </v>
      </c>
      <c r="L165" s="68" t="str">
        <f t="shared" si="3"/>
        <v xml:space="preserve"> </v>
      </c>
      <c r="M165" s="69" t="str">
        <f>IF(L165=" "," ",(IF($L165&gt;0,INDEX('Bin Analysis'!$C$3:$S$10110,MATCH($L165,'Bin Analysis'!$L$3:$L$10110,0),MATCH(M$5,'Bin Analysis'!$C$2:$S$2,0))," ")))</f>
        <v xml:space="preserve"> </v>
      </c>
      <c r="N165" s="70" t="str">
        <f>IF($L165=" "," ",(IF($M165=FALSE," ",(IF($M165&gt;0,INDEX('Bin Analysis'!$C$3:$S$10110,MATCH($L165,'Bin Analysis'!$L$3:$L$10110,0),MATCH(N$5,'Bin Analysis'!$C$2:$S$2,0))," ")))))</f>
        <v xml:space="preserve"> </v>
      </c>
      <c r="O165" s="70" t="str">
        <f>IF($L165=" "," ",(IF($M165=FALSE," ",(IF($M165&gt;0,INDEX('Bin Analysis'!$C$3:$S$10110,MATCH($L165,'Bin Analysis'!$L$3:$L$10110,0),MATCH(O$5,'Bin Analysis'!$C$2:$S$2,0))," ")))))</f>
        <v xml:space="preserve"> </v>
      </c>
      <c r="P165" s="70" t="str">
        <f>IF($L165=" "," ",(IF($M165=FALSE," ",(IF($M165&gt;0,INDEX('Bin Analysis'!$C$3:$S$10110,MATCH($L165,'Bin Analysis'!$L$3:$L$10110,0),MATCH(P$5,'Bin Analysis'!$C$2:$S$2,0))," ")))))</f>
        <v xml:space="preserve"> </v>
      </c>
      <c r="Q165" s="70" t="str">
        <f>IF($L165=" "," ",(IF($M165=FALSE," ",(IF($M165&gt;0,INDEX('Bin Analysis'!$C$3:$S$10110,MATCH($L165,'Bin Analysis'!$L$3:$L$10110,0),MATCH(Q$5,'Bin Analysis'!$C$2:$S$2,0))," ")))))</f>
        <v xml:space="preserve"> </v>
      </c>
      <c r="R165" s="70" t="str">
        <f>IF($L165=" "," ",(IF($M165=FALSE," ",(IF($M165&gt;0,INDEX('Bin Analysis'!$C$3:$S$10110,MATCH($L165,'Bin Analysis'!$L$3:$L$10110,0),MATCH(R$5,'Bin Analysis'!$C$2:$S$2,0))," ")))))</f>
        <v xml:space="preserve"> </v>
      </c>
      <c r="S165" s="70" t="str">
        <f>IF($L165=" "," ",(IF($M165=FALSE," ",(IF($M165&gt;0,INDEX('Bin Analysis'!$C$3:$S$10110,MATCH($L165,'Bin Analysis'!$L$3:$L$10110,0),MATCH(S$5,'Bin Analysis'!$C$2:$S$2,0))," ")))))</f>
        <v xml:space="preserve"> </v>
      </c>
      <c r="T165" s="70" t="str">
        <f>Assignments!K164</f>
        <v/>
      </c>
      <c r="U165" s="70" t="str">
        <f>Assignments!L164</f>
        <v/>
      </c>
      <c r="V165" s="76" t="str">
        <f>Assignments!V164</f>
        <v/>
      </c>
    </row>
    <row r="166" spans="2:22" x14ac:dyDescent="0.25">
      <c r="B166" s="52"/>
      <c r="E166" s="7"/>
      <c r="G166" s="40" t="str">
        <f>IFERROR('Data Transformation'!M164," ")</f>
        <v xml:space="preserve"> </v>
      </c>
      <c r="L166" s="68" t="str">
        <f t="shared" si="3"/>
        <v xml:space="preserve"> </v>
      </c>
      <c r="M166" s="69" t="str">
        <f>IF(L166=" "," ",(IF($L166&gt;0,INDEX('Bin Analysis'!$C$3:$S$10110,MATCH($L166,'Bin Analysis'!$L$3:$L$10110,0),MATCH(M$5,'Bin Analysis'!$C$2:$S$2,0))," ")))</f>
        <v xml:space="preserve"> </v>
      </c>
      <c r="N166" s="70" t="str">
        <f>IF($L166=" "," ",(IF($M166=FALSE," ",(IF($M166&gt;0,INDEX('Bin Analysis'!$C$3:$S$10110,MATCH($L166,'Bin Analysis'!$L$3:$L$10110,0),MATCH(N$5,'Bin Analysis'!$C$2:$S$2,0))," ")))))</f>
        <v xml:space="preserve"> </v>
      </c>
      <c r="O166" s="70" t="str">
        <f>IF($L166=" "," ",(IF($M166=FALSE," ",(IF($M166&gt;0,INDEX('Bin Analysis'!$C$3:$S$10110,MATCH($L166,'Bin Analysis'!$L$3:$L$10110,0),MATCH(O$5,'Bin Analysis'!$C$2:$S$2,0))," ")))))</f>
        <v xml:space="preserve"> </v>
      </c>
      <c r="P166" s="70" t="str">
        <f>IF($L166=" "," ",(IF($M166=FALSE," ",(IF($M166&gt;0,INDEX('Bin Analysis'!$C$3:$S$10110,MATCH($L166,'Bin Analysis'!$L$3:$L$10110,0),MATCH(P$5,'Bin Analysis'!$C$2:$S$2,0))," ")))))</f>
        <v xml:space="preserve"> </v>
      </c>
      <c r="Q166" s="70" t="str">
        <f>IF($L166=" "," ",(IF($M166=FALSE," ",(IF($M166&gt;0,INDEX('Bin Analysis'!$C$3:$S$10110,MATCH($L166,'Bin Analysis'!$L$3:$L$10110,0),MATCH(Q$5,'Bin Analysis'!$C$2:$S$2,0))," ")))))</f>
        <v xml:space="preserve"> </v>
      </c>
      <c r="R166" s="70" t="str">
        <f>IF($L166=" "," ",(IF($M166=FALSE," ",(IF($M166&gt;0,INDEX('Bin Analysis'!$C$3:$S$10110,MATCH($L166,'Bin Analysis'!$L$3:$L$10110,0),MATCH(R$5,'Bin Analysis'!$C$2:$S$2,0))," ")))))</f>
        <v xml:space="preserve"> </v>
      </c>
      <c r="S166" s="70" t="str">
        <f>IF($L166=" "," ",(IF($M166=FALSE," ",(IF($M166&gt;0,INDEX('Bin Analysis'!$C$3:$S$10110,MATCH($L166,'Bin Analysis'!$L$3:$L$10110,0),MATCH(S$5,'Bin Analysis'!$C$2:$S$2,0))," ")))))</f>
        <v xml:space="preserve"> </v>
      </c>
      <c r="T166" s="70" t="str">
        <f>Assignments!K165</f>
        <v/>
      </c>
      <c r="U166" s="70" t="str">
        <f>Assignments!L165</f>
        <v/>
      </c>
      <c r="V166" s="76" t="str">
        <f>Assignments!V165</f>
        <v/>
      </c>
    </row>
    <row r="167" spans="2:22" x14ac:dyDescent="0.25">
      <c r="B167" s="52"/>
      <c r="E167" s="7"/>
      <c r="G167" s="40" t="str">
        <f>IFERROR('Data Transformation'!M165," ")</f>
        <v xml:space="preserve"> </v>
      </c>
      <c r="L167" s="68" t="str">
        <f t="shared" si="3"/>
        <v xml:space="preserve"> </v>
      </c>
      <c r="M167" s="69" t="str">
        <f>IF(L167=" "," ",(IF($L167&gt;0,INDEX('Bin Analysis'!$C$3:$S$10110,MATCH($L167,'Bin Analysis'!$L$3:$L$10110,0),MATCH(M$5,'Bin Analysis'!$C$2:$S$2,0))," ")))</f>
        <v xml:space="preserve"> </v>
      </c>
      <c r="N167" s="70" t="str">
        <f>IF($L167=" "," ",(IF($M167=FALSE," ",(IF($M167&gt;0,INDEX('Bin Analysis'!$C$3:$S$10110,MATCH($L167,'Bin Analysis'!$L$3:$L$10110,0),MATCH(N$5,'Bin Analysis'!$C$2:$S$2,0))," ")))))</f>
        <v xml:space="preserve"> </v>
      </c>
      <c r="O167" s="70" t="str">
        <f>IF($L167=" "," ",(IF($M167=FALSE," ",(IF($M167&gt;0,INDEX('Bin Analysis'!$C$3:$S$10110,MATCH($L167,'Bin Analysis'!$L$3:$L$10110,0),MATCH(O$5,'Bin Analysis'!$C$2:$S$2,0))," ")))))</f>
        <v xml:space="preserve"> </v>
      </c>
      <c r="P167" s="70" t="str">
        <f>IF($L167=" "," ",(IF($M167=FALSE," ",(IF($M167&gt;0,INDEX('Bin Analysis'!$C$3:$S$10110,MATCH($L167,'Bin Analysis'!$L$3:$L$10110,0),MATCH(P$5,'Bin Analysis'!$C$2:$S$2,0))," ")))))</f>
        <v xml:space="preserve"> </v>
      </c>
      <c r="Q167" s="70" t="str">
        <f>IF($L167=" "," ",(IF($M167=FALSE," ",(IF($M167&gt;0,INDEX('Bin Analysis'!$C$3:$S$10110,MATCH($L167,'Bin Analysis'!$L$3:$L$10110,0),MATCH(Q$5,'Bin Analysis'!$C$2:$S$2,0))," ")))))</f>
        <v xml:space="preserve"> </v>
      </c>
      <c r="R167" s="70" t="str">
        <f>IF($L167=" "," ",(IF($M167=FALSE," ",(IF($M167&gt;0,INDEX('Bin Analysis'!$C$3:$S$10110,MATCH($L167,'Bin Analysis'!$L$3:$L$10110,0),MATCH(R$5,'Bin Analysis'!$C$2:$S$2,0))," ")))))</f>
        <v xml:space="preserve"> </v>
      </c>
      <c r="S167" s="70" t="str">
        <f>IF($L167=" "," ",(IF($M167=FALSE," ",(IF($M167&gt;0,INDEX('Bin Analysis'!$C$3:$S$10110,MATCH($L167,'Bin Analysis'!$L$3:$L$10110,0),MATCH(S$5,'Bin Analysis'!$C$2:$S$2,0))," ")))))</f>
        <v xml:space="preserve"> </v>
      </c>
      <c r="T167" s="70" t="str">
        <f>Assignments!K166</f>
        <v/>
      </c>
      <c r="U167" s="70" t="str">
        <f>Assignments!L166</f>
        <v/>
      </c>
      <c r="V167" s="76" t="str">
        <f>Assignments!V166</f>
        <v/>
      </c>
    </row>
    <row r="168" spans="2:22" x14ac:dyDescent="0.25">
      <c r="B168" s="52"/>
      <c r="E168" s="7"/>
      <c r="G168" s="40" t="str">
        <f>IFERROR('Data Transformation'!M166," ")</f>
        <v xml:space="preserve"> </v>
      </c>
      <c r="L168" s="68" t="str">
        <f t="shared" si="3"/>
        <v xml:space="preserve"> </v>
      </c>
      <c r="M168" s="69" t="str">
        <f>IF(L168=" "," ",(IF($L168&gt;0,INDEX('Bin Analysis'!$C$3:$S$10110,MATCH($L168,'Bin Analysis'!$L$3:$L$10110,0),MATCH(M$5,'Bin Analysis'!$C$2:$S$2,0))," ")))</f>
        <v xml:space="preserve"> </v>
      </c>
      <c r="N168" s="70" t="str">
        <f>IF($L168=" "," ",(IF($M168=FALSE," ",(IF($M168&gt;0,INDEX('Bin Analysis'!$C$3:$S$10110,MATCH($L168,'Bin Analysis'!$L$3:$L$10110,0),MATCH(N$5,'Bin Analysis'!$C$2:$S$2,0))," ")))))</f>
        <v xml:space="preserve"> </v>
      </c>
      <c r="O168" s="70" t="str">
        <f>IF($L168=" "," ",(IF($M168=FALSE," ",(IF($M168&gt;0,INDEX('Bin Analysis'!$C$3:$S$10110,MATCH($L168,'Bin Analysis'!$L$3:$L$10110,0),MATCH(O$5,'Bin Analysis'!$C$2:$S$2,0))," ")))))</f>
        <v xml:space="preserve"> </v>
      </c>
      <c r="P168" s="70" t="str">
        <f>IF($L168=" "," ",(IF($M168=FALSE," ",(IF($M168&gt;0,INDEX('Bin Analysis'!$C$3:$S$10110,MATCH($L168,'Bin Analysis'!$L$3:$L$10110,0),MATCH(P$5,'Bin Analysis'!$C$2:$S$2,0))," ")))))</f>
        <v xml:space="preserve"> </v>
      </c>
      <c r="Q168" s="70" t="str">
        <f>IF($L168=" "," ",(IF($M168=FALSE," ",(IF($M168&gt;0,INDEX('Bin Analysis'!$C$3:$S$10110,MATCH($L168,'Bin Analysis'!$L$3:$L$10110,0),MATCH(Q$5,'Bin Analysis'!$C$2:$S$2,0))," ")))))</f>
        <v xml:space="preserve"> </v>
      </c>
      <c r="R168" s="70" t="str">
        <f>IF($L168=" "," ",(IF($M168=FALSE," ",(IF($M168&gt;0,INDEX('Bin Analysis'!$C$3:$S$10110,MATCH($L168,'Bin Analysis'!$L$3:$L$10110,0),MATCH(R$5,'Bin Analysis'!$C$2:$S$2,0))," ")))))</f>
        <v xml:space="preserve"> </v>
      </c>
      <c r="S168" s="70" t="str">
        <f>IF($L168=" "," ",(IF($M168=FALSE," ",(IF($M168&gt;0,INDEX('Bin Analysis'!$C$3:$S$10110,MATCH($L168,'Bin Analysis'!$L$3:$L$10110,0),MATCH(S$5,'Bin Analysis'!$C$2:$S$2,0))," ")))))</f>
        <v xml:space="preserve"> </v>
      </c>
      <c r="T168" s="70" t="str">
        <f>Assignments!K167</f>
        <v/>
      </c>
      <c r="U168" s="70" t="str">
        <f>Assignments!L167</f>
        <v/>
      </c>
      <c r="V168" s="76" t="str">
        <f>Assignments!V167</f>
        <v/>
      </c>
    </row>
    <row r="169" spans="2:22" x14ac:dyDescent="0.25">
      <c r="B169" s="52"/>
      <c r="E169" s="7"/>
      <c r="G169" s="40" t="str">
        <f>IFERROR('Data Transformation'!M167," ")</f>
        <v xml:space="preserve"> </v>
      </c>
      <c r="L169" s="68" t="str">
        <f t="shared" si="3"/>
        <v xml:space="preserve"> </v>
      </c>
      <c r="M169" s="69" t="str">
        <f>IF(L169=" "," ",(IF($L169&gt;0,INDEX('Bin Analysis'!$C$3:$S$10110,MATCH($L169,'Bin Analysis'!$L$3:$L$10110,0),MATCH(M$5,'Bin Analysis'!$C$2:$S$2,0))," ")))</f>
        <v xml:space="preserve"> </v>
      </c>
      <c r="N169" s="70" t="str">
        <f>IF($L169=" "," ",(IF($M169=FALSE," ",(IF($M169&gt;0,INDEX('Bin Analysis'!$C$3:$S$10110,MATCH($L169,'Bin Analysis'!$L$3:$L$10110,0),MATCH(N$5,'Bin Analysis'!$C$2:$S$2,0))," ")))))</f>
        <v xml:space="preserve"> </v>
      </c>
      <c r="O169" s="70" t="str">
        <f>IF($L169=" "," ",(IF($M169=FALSE," ",(IF($M169&gt;0,INDEX('Bin Analysis'!$C$3:$S$10110,MATCH($L169,'Bin Analysis'!$L$3:$L$10110,0),MATCH(O$5,'Bin Analysis'!$C$2:$S$2,0))," ")))))</f>
        <v xml:space="preserve"> </v>
      </c>
      <c r="P169" s="70" t="str">
        <f>IF($L169=" "," ",(IF($M169=FALSE," ",(IF($M169&gt;0,INDEX('Bin Analysis'!$C$3:$S$10110,MATCH($L169,'Bin Analysis'!$L$3:$L$10110,0),MATCH(P$5,'Bin Analysis'!$C$2:$S$2,0))," ")))))</f>
        <v xml:space="preserve"> </v>
      </c>
      <c r="Q169" s="70" t="str">
        <f>IF($L169=" "," ",(IF($M169=FALSE," ",(IF($M169&gt;0,INDEX('Bin Analysis'!$C$3:$S$10110,MATCH($L169,'Bin Analysis'!$L$3:$L$10110,0),MATCH(Q$5,'Bin Analysis'!$C$2:$S$2,0))," ")))))</f>
        <v xml:space="preserve"> </v>
      </c>
      <c r="R169" s="70" t="str">
        <f>IF($L169=" "," ",(IF($M169=FALSE," ",(IF($M169&gt;0,INDEX('Bin Analysis'!$C$3:$S$10110,MATCH($L169,'Bin Analysis'!$L$3:$L$10110,0),MATCH(R$5,'Bin Analysis'!$C$2:$S$2,0))," ")))))</f>
        <v xml:space="preserve"> </v>
      </c>
      <c r="S169" s="70" t="str">
        <f>IF($L169=" "," ",(IF($M169=FALSE," ",(IF($M169&gt;0,INDEX('Bin Analysis'!$C$3:$S$10110,MATCH($L169,'Bin Analysis'!$L$3:$L$10110,0),MATCH(S$5,'Bin Analysis'!$C$2:$S$2,0))," ")))))</f>
        <v xml:space="preserve"> </v>
      </c>
      <c r="T169" s="70" t="str">
        <f>Assignments!K168</f>
        <v/>
      </c>
      <c r="U169" s="70" t="str">
        <f>Assignments!L168</f>
        <v/>
      </c>
      <c r="V169" s="76" t="str">
        <f>Assignments!V168</f>
        <v/>
      </c>
    </row>
    <row r="170" spans="2:22" x14ac:dyDescent="0.25">
      <c r="B170" s="52"/>
      <c r="E170" s="7"/>
      <c r="G170" s="40" t="str">
        <f>IFERROR('Data Transformation'!M168," ")</f>
        <v xml:space="preserve"> </v>
      </c>
      <c r="L170" s="68" t="str">
        <f t="shared" si="3"/>
        <v xml:space="preserve"> </v>
      </c>
      <c r="M170" s="69" t="str">
        <f>IF(L170=" "," ",(IF($L170&gt;0,INDEX('Bin Analysis'!$C$3:$S$10110,MATCH($L170,'Bin Analysis'!$L$3:$L$10110,0),MATCH(M$5,'Bin Analysis'!$C$2:$S$2,0))," ")))</f>
        <v xml:space="preserve"> </v>
      </c>
      <c r="N170" s="70" t="str">
        <f>IF($L170=" "," ",(IF($M170=FALSE," ",(IF($M170&gt;0,INDEX('Bin Analysis'!$C$3:$S$10110,MATCH($L170,'Bin Analysis'!$L$3:$L$10110,0),MATCH(N$5,'Bin Analysis'!$C$2:$S$2,0))," ")))))</f>
        <v xml:space="preserve"> </v>
      </c>
      <c r="O170" s="70" t="str">
        <f>IF($L170=" "," ",(IF($M170=FALSE," ",(IF($M170&gt;0,INDEX('Bin Analysis'!$C$3:$S$10110,MATCH($L170,'Bin Analysis'!$L$3:$L$10110,0),MATCH(O$5,'Bin Analysis'!$C$2:$S$2,0))," ")))))</f>
        <v xml:space="preserve"> </v>
      </c>
      <c r="P170" s="70" t="str">
        <f>IF($L170=" "," ",(IF($M170=FALSE," ",(IF($M170&gt;0,INDEX('Bin Analysis'!$C$3:$S$10110,MATCH($L170,'Bin Analysis'!$L$3:$L$10110,0),MATCH(P$5,'Bin Analysis'!$C$2:$S$2,0))," ")))))</f>
        <v xml:space="preserve"> </v>
      </c>
      <c r="Q170" s="70" t="str">
        <f>IF($L170=" "," ",(IF($M170=FALSE," ",(IF($M170&gt;0,INDEX('Bin Analysis'!$C$3:$S$10110,MATCH($L170,'Bin Analysis'!$L$3:$L$10110,0),MATCH(Q$5,'Bin Analysis'!$C$2:$S$2,0))," ")))))</f>
        <v xml:space="preserve"> </v>
      </c>
      <c r="R170" s="70" t="str">
        <f>IF($L170=" "," ",(IF($M170=FALSE," ",(IF($M170&gt;0,INDEX('Bin Analysis'!$C$3:$S$10110,MATCH($L170,'Bin Analysis'!$L$3:$L$10110,0),MATCH(R$5,'Bin Analysis'!$C$2:$S$2,0))," ")))))</f>
        <v xml:space="preserve"> </v>
      </c>
      <c r="S170" s="70" t="str">
        <f>IF($L170=" "," ",(IF($M170=FALSE," ",(IF($M170&gt;0,INDEX('Bin Analysis'!$C$3:$S$10110,MATCH($L170,'Bin Analysis'!$L$3:$L$10110,0),MATCH(S$5,'Bin Analysis'!$C$2:$S$2,0))," ")))))</f>
        <v xml:space="preserve"> </v>
      </c>
      <c r="T170" s="70" t="str">
        <f>Assignments!K169</f>
        <v/>
      </c>
      <c r="U170" s="70" t="str">
        <f>Assignments!L169</f>
        <v/>
      </c>
      <c r="V170" s="76" t="str">
        <f>Assignments!V169</f>
        <v/>
      </c>
    </row>
    <row r="171" spans="2:22" x14ac:dyDescent="0.25">
      <c r="B171" s="52"/>
      <c r="E171" s="7"/>
      <c r="G171" s="40" t="str">
        <f>IFERROR('Data Transformation'!M169," ")</f>
        <v xml:space="preserve"> </v>
      </c>
      <c r="L171" s="68" t="str">
        <f t="shared" si="3"/>
        <v xml:space="preserve"> </v>
      </c>
      <c r="M171" s="69" t="str">
        <f>IF(L171=" "," ",(IF($L171&gt;0,INDEX('Bin Analysis'!$C$3:$S$10110,MATCH($L171,'Bin Analysis'!$L$3:$L$10110,0),MATCH(M$5,'Bin Analysis'!$C$2:$S$2,0))," ")))</f>
        <v xml:space="preserve"> </v>
      </c>
      <c r="N171" s="70" t="str">
        <f>IF($L171=" "," ",(IF($M171=FALSE," ",(IF($M171&gt;0,INDEX('Bin Analysis'!$C$3:$S$10110,MATCH($L171,'Bin Analysis'!$L$3:$L$10110,0),MATCH(N$5,'Bin Analysis'!$C$2:$S$2,0))," ")))))</f>
        <v xml:space="preserve"> </v>
      </c>
      <c r="O171" s="70" t="str">
        <f>IF($L171=" "," ",(IF($M171=FALSE," ",(IF($M171&gt;0,INDEX('Bin Analysis'!$C$3:$S$10110,MATCH($L171,'Bin Analysis'!$L$3:$L$10110,0),MATCH(O$5,'Bin Analysis'!$C$2:$S$2,0))," ")))))</f>
        <v xml:space="preserve"> </v>
      </c>
      <c r="P171" s="70" t="str">
        <f>IF($L171=" "," ",(IF($M171=FALSE," ",(IF($M171&gt;0,INDEX('Bin Analysis'!$C$3:$S$10110,MATCH($L171,'Bin Analysis'!$L$3:$L$10110,0),MATCH(P$5,'Bin Analysis'!$C$2:$S$2,0))," ")))))</f>
        <v xml:space="preserve"> </v>
      </c>
      <c r="Q171" s="70" t="str">
        <f>IF($L171=" "," ",(IF($M171=FALSE," ",(IF($M171&gt;0,INDEX('Bin Analysis'!$C$3:$S$10110,MATCH($L171,'Bin Analysis'!$L$3:$L$10110,0),MATCH(Q$5,'Bin Analysis'!$C$2:$S$2,0))," ")))))</f>
        <v xml:space="preserve"> </v>
      </c>
      <c r="R171" s="70" t="str">
        <f>IF($L171=" "," ",(IF($M171=FALSE," ",(IF($M171&gt;0,INDEX('Bin Analysis'!$C$3:$S$10110,MATCH($L171,'Bin Analysis'!$L$3:$L$10110,0),MATCH(R$5,'Bin Analysis'!$C$2:$S$2,0))," ")))))</f>
        <v xml:space="preserve"> </v>
      </c>
      <c r="S171" s="70" t="str">
        <f>IF($L171=" "," ",(IF($M171=FALSE," ",(IF($M171&gt;0,INDEX('Bin Analysis'!$C$3:$S$10110,MATCH($L171,'Bin Analysis'!$L$3:$L$10110,0),MATCH(S$5,'Bin Analysis'!$C$2:$S$2,0))," ")))))</f>
        <v xml:space="preserve"> </v>
      </c>
      <c r="T171" s="70" t="str">
        <f>Assignments!K170</f>
        <v/>
      </c>
      <c r="U171" s="70" t="str">
        <f>Assignments!L170</f>
        <v/>
      </c>
      <c r="V171" s="76" t="str">
        <f>Assignments!V170</f>
        <v/>
      </c>
    </row>
    <row r="172" spans="2:22" x14ac:dyDescent="0.25">
      <c r="B172" s="52"/>
      <c r="E172" s="7"/>
      <c r="G172" s="40" t="str">
        <f>IFERROR('Data Transformation'!M170," ")</f>
        <v xml:space="preserve"> </v>
      </c>
      <c r="L172" s="68" t="str">
        <f t="shared" si="3"/>
        <v xml:space="preserve"> </v>
      </c>
      <c r="M172" s="69" t="str">
        <f>IF(L172=" "," ",(IF($L172&gt;0,INDEX('Bin Analysis'!$C$3:$S$10110,MATCH($L172,'Bin Analysis'!$L$3:$L$10110,0),MATCH(M$5,'Bin Analysis'!$C$2:$S$2,0))," ")))</f>
        <v xml:space="preserve"> </v>
      </c>
      <c r="N172" s="70" t="str">
        <f>IF($L172=" "," ",(IF($M172=FALSE," ",(IF($M172&gt;0,INDEX('Bin Analysis'!$C$3:$S$10110,MATCH($L172,'Bin Analysis'!$L$3:$L$10110,0),MATCH(N$5,'Bin Analysis'!$C$2:$S$2,0))," ")))))</f>
        <v xml:space="preserve"> </v>
      </c>
      <c r="O172" s="70" t="str">
        <f>IF($L172=" "," ",(IF($M172=FALSE," ",(IF($M172&gt;0,INDEX('Bin Analysis'!$C$3:$S$10110,MATCH($L172,'Bin Analysis'!$L$3:$L$10110,0),MATCH(O$5,'Bin Analysis'!$C$2:$S$2,0))," ")))))</f>
        <v xml:space="preserve"> </v>
      </c>
      <c r="P172" s="70" t="str">
        <f>IF($L172=" "," ",(IF($M172=FALSE," ",(IF($M172&gt;0,INDEX('Bin Analysis'!$C$3:$S$10110,MATCH($L172,'Bin Analysis'!$L$3:$L$10110,0),MATCH(P$5,'Bin Analysis'!$C$2:$S$2,0))," ")))))</f>
        <v xml:space="preserve"> </v>
      </c>
      <c r="Q172" s="70" t="str">
        <f>IF($L172=" "," ",(IF($M172=FALSE," ",(IF($M172&gt;0,INDEX('Bin Analysis'!$C$3:$S$10110,MATCH($L172,'Bin Analysis'!$L$3:$L$10110,0),MATCH(Q$5,'Bin Analysis'!$C$2:$S$2,0))," ")))))</f>
        <v xml:space="preserve"> </v>
      </c>
      <c r="R172" s="70" t="str">
        <f>IF($L172=" "," ",(IF($M172=FALSE," ",(IF($M172&gt;0,INDEX('Bin Analysis'!$C$3:$S$10110,MATCH($L172,'Bin Analysis'!$L$3:$L$10110,0),MATCH(R$5,'Bin Analysis'!$C$2:$S$2,0))," ")))))</f>
        <v xml:space="preserve"> </v>
      </c>
      <c r="S172" s="70" t="str">
        <f>IF($L172=" "," ",(IF($M172=FALSE," ",(IF($M172&gt;0,INDEX('Bin Analysis'!$C$3:$S$10110,MATCH($L172,'Bin Analysis'!$L$3:$L$10110,0),MATCH(S$5,'Bin Analysis'!$C$2:$S$2,0))," ")))))</f>
        <v xml:space="preserve"> </v>
      </c>
      <c r="T172" s="70" t="str">
        <f>Assignments!K171</f>
        <v/>
      </c>
      <c r="U172" s="70" t="str">
        <f>Assignments!L171</f>
        <v/>
      </c>
      <c r="V172" s="76" t="str">
        <f>Assignments!V171</f>
        <v/>
      </c>
    </row>
    <row r="173" spans="2:22" x14ac:dyDescent="0.25">
      <c r="B173" s="52"/>
      <c r="E173" s="7"/>
      <c r="G173" s="40" t="str">
        <f>IFERROR('Data Transformation'!M171," ")</f>
        <v xml:space="preserve"> </v>
      </c>
      <c r="L173" s="68" t="str">
        <f t="shared" si="3"/>
        <v xml:space="preserve"> </v>
      </c>
      <c r="M173" s="69" t="str">
        <f>IF(L173=" "," ",(IF($L173&gt;0,INDEX('Bin Analysis'!$C$3:$S$10110,MATCH($L173,'Bin Analysis'!$L$3:$L$10110,0),MATCH(M$5,'Bin Analysis'!$C$2:$S$2,0))," ")))</f>
        <v xml:space="preserve"> </v>
      </c>
      <c r="N173" s="70" t="str">
        <f>IF($L173=" "," ",(IF($M173=FALSE," ",(IF($M173&gt;0,INDEX('Bin Analysis'!$C$3:$S$10110,MATCH($L173,'Bin Analysis'!$L$3:$L$10110,0),MATCH(N$5,'Bin Analysis'!$C$2:$S$2,0))," ")))))</f>
        <v xml:space="preserve"> </v>
      </c>
      <c r="O173" s="70" t="str">
        <f>IF($L173=" "," ",(IF($M173=FALSE," ",(IF($M173&gt;0,INDEX('Bin Analysis'!$C$3:$S$10110,MATCH($L173,'Bin Analysis'!$L$3:$L$10110,0),MATCH(O$5,'Bin Analysis'!$C$2:$S$2,0))," ")))))</f>
        <v xml:space="preserve"> </v>
      </c>
      <c r="P173" s="70" t="str">
        <f>IF($L173=" "," ",(IF($M173=FALSE," ",(IF($M173&gt;0,INDEX('Bin Analysis'!$C$3:$S$10110,MATCH($L173,'Bin Analysis'!$L$3:$L$10110,0),MATCH(P$5,'Bin Analysis'!$C$2:$S$2,0))," ")))))</f>
        <v xml:space="preserve"> </v>
      </c>
      <c r="Q173" s="70" t="str">
        <f>IF($L173=" "," ",(IF($M173=FALSE," ",(IF($M173&gt;0,INDEX('Bin Analysis'!$C$3:$S$10110,MATCH($L173,'Bin Analysis'!$L$3:$L$10110,0),MATCH(Q$5,'Bin Analysis'!$C$2:$S$2,0))," ")))))</f>
        <v xml:space="preserve"> </v>
      </c>
      <c r="R173" s="70" t="str">
        <f>IF($L173=" "," ",(IF($M173=FALSE," ",(IF($M173&gt;0,INDEX('Bin Analysis'!$C$3:$S$10110,MATCH($L173,'Bin Analysis'!$L$3:$L$10110,0),MATCH(R$5,'Bin Analysis'!$C$2:$S$2,0))," ")))))</f>
        <v xml:space="preserve"> </v>
      </c>
      <c r="S173" s="70" t="str">
        <f>IF($L173=" "," ",(IF($M173=FALSE," ",(IF($M173&gt;0,INDEX('Bin Analysis'!$C$3:$S$10110,MATCH($L173,'Bin Analysis'!$L$3:$L$10110,0),MATCH(S$5,'Bin Analysis'!$C$2:$S$2,0))," ")))))</f>
        <v xml:space="preserve"> </v>
      </c>
      <c r="T173" s="70" t="str">
        <f>Assignments!K172</f>
        <v/>
      </c>
      <c r="U173" s="70" t="str">
        <f>Assignments!L172</f>
        <v/>
      </c>
      <c r="V173" s="76" t="str">
        <f>Assignments!V172</f>
        <v/>
      </c>
    </row>
    <row r="174" spans="2:22" x14ac:dyDescent="0.25">
      <c r="B174" s="52"/>
      <c r="E174" s="7"/>
      <c r="G174" s="40" t="str">
        <f>IFERROR('Data Transformation'!M172," ")</f>
        <v xml:space="preserve"> </v>
      </c>
      <c r="L174" s="68" t="str">
        <f t="shared" si="3"/>
        <v xml:space="preserve"> </v>
      </c>
      <c r="M174" s="69" t="str">
        <f>IF(L174=" "," ",(IF($L174&gt;0,INDEX('Bin Analysis'!$C$3:$S$10110,MATCH($L174,'Bin Analysis'!$L$3:$L$10110,0),MATCH(M$5,'Bin Analysis'!$C$2:$S$2,0))," ")))</f>
        <v xml:space="preserve"> </v>
      </c>
      <c r="N174" s="70" t="str">
        <f>IF($L174=" "," ",(IF($M174=FALSE," ",(IF($M174&gt;0,INDEX('Bin Analysis'!$C$3:$S$10110,MATCH($L174,'Bin Analysis'!$L$3:$L$10110,0),MATCH(N$5,'Bin Analysis'!$C$2:$S$2,0))," ")))))</f>
        <v xml:space="preserve"> </v>
      </c>
      <c r="O174" s="70" t="str">
        <f>IF($L174=" "," ",(IF($M174=FALSE," ",(IF($M174&gt;0,INDEX('Bin Analysis'!$C$3:$S$10110,MATCH($L174,'Bin Analysis'!$L$3:$L$10110,0),MATCH(O$5,'Bin Analysis'!$C$2:$S$2,0))," ")))))</f>
        <v xml:space="preserve"> </v>
      </c>
      <c r="P174" s="70" t="str">
        <f>IF($L174=" "," ",(IF($M174=FALSE," ",(IF($M174&gt;0,INDEX('Bin Analysis'!$C$3:$S$10110,MATCH($L174,'Bin Analysis'!$L$3:$L$10110,0),MATCH(P$5,'Bin Analysis'!$C$2:$S$2,0))," ")))))</f>
        <v xml:space="preserve"> </v>
      </c>
      <c r="Q174" s="70" t="str">
        <f>IF($L174=" "," ",(IF($M174=FALSE," ",(IF($M174&gt;0,INDEX('Bin Analysis'!$C$3:$S$10110,MATCH($L174,'Bin Analysis'!$L$3:$L$10110,0),MATCH(Q$5,'Bin Analysis'!$C$2:$S$2,0))," ")))))</f>
        <v xml:space="preserve"> </v>
      </c>
      <c r="R174" s="70" t="str">
        <f>IF($L174=" "," ",(IF($M174=FALSE," ",(IF($M174&gt;0,INDEX('Bin Analysis'!$C$3:$S$10110,MATCH($L174,'Bin Analysis'!$L$3:$L$10110,0),MATCH(R$5,'Bin Analysis'!$C$2:$S$2,0))," ")))))</f>
        <v xml:space="preserve"> </v>
      </c>
      <c r="S174" s="70" t="str">
        <f>IF($L174=" "," ",(IF($M174=FALSE," ",(IF($M174&gt;0,INDEX('Bin Analysis'!$C$3:$S$10110,MATCH($L174,'Bin Analysis'!$L$3:$L$10110,0),MATCH(S$5,'Bin Analysis'!$C$2:$S$2,0))," ")))))</f>
        <v xml:space="preserve"> </v>
      </c>
      <c r="T174" s="70" t="str">
        <f>Assignments!K173</f>
        <v/>
      </c>
      <c r="U174" s="70" t="str">
        <f>Assignments!L173</f>
        <v/>
      </c>
      <c r="V174" s="76" t="str">
        <f>Assignments!V173</f>
        <v/>
      </c>
    </row>
    <row r="175" spans="2:22" x14ac:dyDescent="0.25">
      <c r="B175" s="52"/>
      <c r="E175" s="7"/>
      <c r="G175" s="40" t="str">
        <f>IFERROR('Data Transformation'!M173," ")</f>
        <v xml:space="preserve"> </v>
      </c>
      <c r="L175" s="68" t="str">
        <f t="shared" si="3"/>
        <v xml:space="preserve"> </v>
      </c>
      <c r="M175" s="69" t="str">
        <f>IF(L175=" "," ",(IF($L175&gt;0,INDEX('Bin Analysis'!$C$3:$S$10110,MATCH($L175,'Bin Analysis'!$L$3:$L$10110,0),MATCH(M$5,'Bin Analysis'!$C$2:$S$2,0))," ")))</f>
        <v xml:space="preserve"> </v>
      </c>
      <c r="N175" s="70" t="str">
        <f>IF($L175=" "," ",(IF($M175=FALSE," ",(IF($M175&gt;0,INDEX('Bin Analysis'!$C$3:$S$10110,MATCH($L175,'Bin Analysis'!$L$3:$L$10110,0),MATCH(N$5,'Bin Analysis'!$C$2:$S$2,0))," ")))))</f>
        <v xml:space="preserve"> </v>
      </c>
      <c r="O175" s="70" t="str">
        <f>IF($L175=" "," ",(IF($M175=FALSE," ",(IF($M175&gt;0,INDEX('Bin Analysis'!$C$3:$S$10110,MATCH($L175,'Bin Analysis'!$L$3:$L$10110,0),MATCH(O$5,'Bin Analysis'!$C$2:$S$2,0))," ")))))</f>
        <v xml:space="preserve"> </v>
      </c>
      <c r="P175" s="70" t="str">
        <f>IF($L175=" "," ",(IF($M175=FALSE," ",(IF($M175&gt;0,INDEX('Bin Analysis'!$C$3:$S$10110,MATCH($L175,'Bin Analysis'!$L$3:$L$10110,0),MATCH(P$5,'Bin Analysis'!$C$2:$S$2,0))," ")))))</f>
        <v xml:space="preserve"> </v>
      </c>
      <c r="Q175" s="70" t="str">
        <f>IF($L175=" "," ",(IF($M175=FALSE," ",(IF($M175&gt;0,INDEX('Bin Analysis'!$C$3:$S$10110,MATCH($L175,'Bin Analysis'!$L$3:$L$10110,0),MATCH(Q$5,'Bin Analysis'!$C$2:$S$2,0))," ")))))</f>
        <v xml:space="preserve"> </v>
      </c>
      <c r="R175" s="70" t="str">
        <f>IF($L175=" "," ",(IF($M175=FALSE," ",(IF($M175&gt;0,INDEX('Bin Analysis'!$C$3:$S$10110,MATCH($L175,'Bin Analysis'!$L$3:$L$10110,0),MATCH(R$5,'Bin Analysis'!$C$2:$S$2,0))," ")))))</f>
        <v xml:space="preserve"> </v>
      </c>
      <c r="S175" s="70" t="str">
        <f>IF($L175=" "," ",(IF($M175=FALSE," ",(IF($M175&gt;0,INDEX('Bin Analysis'!$C$3:$S$10110,MATCH($L175,'Bin Analysis'!$L$3:$L$10110,0),MATCH(S$5,'Bin Analysis'!$C$2:$S$2,0))," ")))))</f>
        <v xml:space="preserve"> </v>
      </c>
      <c r="T175" s="70" t="str">
        <f>Assignments!K174</f>
        <v/>
      </c>
      <c r="U175" s="70" t="str">
        <f>Assignments!L174</f>
        <v/>
      </c>
      <c r="V175" s="76" t="str">
        <f>Assignments!V174</f>
        <v/>
      </c>
    </row>
    <row r="176" spans="2:22" x14ac:dyDescent="0.25">
      <c r="B176" s="52"/>
      <c r="E176" s="7"/>
      <c r="G176" s="40" t="str">
        <f>IFERROR('Data Transformation'!M174," ")</f>
        <v xml:space="preserve"> </v>
      </c>
      <c r="L176" s="68" t="str">
        <f t="shared" si="3"/>
        <v xml:space="preserve"> </v>
      </c>
      <c r="M176" s="69" t="str">
        <f>IF(L176=" "," ",(IF($L176&gt;0,INDEX('Bin Analysis'!$C$3:$S$10110,MATCH($L176,'Bin Analysis'!$L$3:$L$10110,0),MATCH(M$5,'Bin Analysis'!$C$2:$S$2,0))," ")))</f>
        <v xml:space="preserve"> </v>
      </c>
      <c r="N176" s="70" t="str">
        <f>IF($L176=" "," ",(IF($M176=FALSE," ",(IF($M176&gt;0,INDEX('Bin Analysis'!$C$3:$S$10110,MATCH($L176,'Bin Analysis'!$L$3:$L$10110,0),MATCH(N$5,'Bin Analysis'!$C$2:$S$2,0))," ")))))</f>
        <v xml:space="preserve"> </v>
      </c>
      <c r="O176" s="70" t="str">
        <f>IF($L176=" "," ",(IF($M176=FALSE," ",(IF($M176&gt;0,INDEX('Bin Analysis'!$C$3:$S$10110,MATCH($L176,'Bin Analysis'!$L$3:$L$10110,0),MATCH(O$5,'Bin Analysis'!$C$2:$S$2,0))," ")))))</f>
        <v xml:space="preserve"> </v>
      </c>
      <c r="P176" s="70" t="str">
        <f>IF($L176=" "," ",(IF($M176=FALSE," ",(IF($M176&gt;0,INDEX('Bin Analysis'!$C$3:$S$10110,MATCH($L176,'Bin Analysis'!$L$3:$L$10110,0),MATCH(P$5,'Bin Analysis'!$C$2:$S$2,0))," ")))))</f>
        <v xml:space="preserve"> </v>
      </c>
      <c r="Q176" s="70" t="str">
        <f>IF($L176=" "," ",(IF($M176=FALSE," ",(IF($M176&gt;0,INDEX('Bin Analysis'!$C$3:$S$10110,MATCH($L176,'Bin Analysis'!$L$3:$L$10110,0),MATCH(Q$5,'Bin Analysis'!$C$2:$S$2,0))," ")))))</f>
        <v xml:space="preserve"> </v>
      </c>
      <c r="R176" s="70" t="str">
        <f>IF($L176=" "," ",(IF($M176=FALSE," ",(IF($M176&gt;0,INDEX('Bin Analysis'!$C$3:$S$10110,MATCH($L176,'Bin Analysis'!$L$3:$L$10110,0),MATCH(R$5,'Bin Analysis'!$C$2:$S$2,0))," ")))))</f>
        <v xml:space="preserve"> </v>
      </c>
      <c r="S176" s="70" t="str">
        <f>IF($L176=" "," ",(IF($M176=FALSE," ",(IF($M176&gt;0,INDEX('Bin Analysis'!$C$3:$S$10110,MATCH($L176,'Bin Analysis'!$L$3:$L$10110,0),MATCH(S$5,'Bin Analysis'!$C$2:$S$2,0))," ")))))</f>
        <v xml:space="preserve"> </v>
      </c>
      <c r="T176" s="70" t="str">
        <f>Assignments!K175</f>
        <v/>
      </c>
      <c r="U176" s="70" t="str">
        <f>Assignments!L175</f>
        <v/>
      </c>
      <c r="V176" s="76" t="str">
        <f>Assignments!V175</f>
        <v/>
      </c>
    </row>
    <row r="177" spans="2:22" x14ac:dyDescent="0.25">
      <c r="B177" s="52"/>
      <c r="E177" s="7"/>
      <c r="G177" s="40" t="str">
        <f>IFERROR('Data Transformation'!M175," ")</f>
        <v xml:space="preserve"> </v>
      </c>
      <c r="L177" s="68" t="str">
        <f t="shared" si="3"/>
        <v xml:space="preserve"> </v>
      </c>
      <c r="M177" s="69" t="str">
        <f>IF(L177=" "," ",(IF($L177&gt;0,INDEX('Bin Analysis'!$C$3:$S$10110,MATCH($L177,'Bin Analysis'!$L$3:$L$10110,0),MATCH(M$5,'Bin Analysis'!$C$2:$S$2,0))," ")))</f>
        <v xml:space="preserve"> </v>
      </c>
      <c r="N177" s="70" t="str">
        <f>IF($L177=" "," ",(IF($M177=FALSE," ",(IF($M177&gt;0,INDEX('Bin Analysis'!$C$3:$S$10110,MATCH($L177,'Bin Analysis'!$L$3:$L$10110,0),MATCH(N$5,'Bin Analysis'!$C$2:$S$2,0))," ")))))</f>
        <v xml:space="preserve"> </v>
      </c>
      <c r="O177" s="70" t="str">
        <f>IF($L177=" "," ",(IF($M177=FALSE," ",(IF($M177&gt;0,INDEX('Bin Analysis'!$C$3:$S$10110,MATCH($L177,'Bin Analysis'!$L$3:$L$10110,0),MATCH(O$5,'Bin Analysis'!$C$2:$S$2,0))," ")))))</f>
        <v xml:space="preserve"> </v>
      </c>
      <c r="P177" s="70" t="str">
        <f>IF($L177=" "," ",(IF($M177=FALSE," ",(IF($M177&gt;0,INDEX('Bin Analysis'!$C$3:$S$10110,MATCH($L177,'Bin Analysis'!$L$3:$L$10110,0),MATCH(P$5,'Bin Analysis'!$C$2:$S$2,0))," ")))))</f>
        <v xml:space="preserve"> </v>
      </c>
      <c r="Q177" s="70" t="str">
        <f>IF($L177=" "," ",(IF($M177=FALSE," ",(IF($M177&gt;0,INDEX('Bin Analysis'!$C$3:$S$10110,MATCH($L177,'Bin Analysis'!$L$3:$L$10110,0),MATCH(Q$5,'Bin Analysis'!$C$2:$S$2,0))," ")))))</f>
        <v xml:space="preserve"> </v>
      </c>
      <c r="R177" s="70" t="str">
        <f>IF($L177=" "," ",(IF($M177=FALSE," ",(IF($M177&gt;0,INDEX('Bin Analysis'!$C$3:$S$10110,MATCH($L177,'Bin Analysis'!$L$3:$L$10110,0),MATCH(R$5,'Bin Analysis'!$C$2:$S$2,0))," ")))))</f>
        <v xml:space="preserve"> </v>
      </c>
      <c r="S177" s="70" t="str">
        <f>IF($L177=" "," ",(IF($M177=FALSE," ",(IF($M177&gt;0,INDEX('Bin Analysis'!$C$3:$S$10110,MATCH($L177,'Bin Analysis'!$L$3:$L$10110,0),MATCH(S$5,'Bin Analysis'!$C$2:$S$2,0))," ")))))</f>
        <v xml:space="preserve"> </v>
      </c>
      <c r="T177" s="70" t="str">
        <f>Assignments!K176</f>
        <v/>
      </c>
      <c r="U177" s="70" t="str">
        <f>Assignments!L176</f>
        <v/>
      </c>
      <c r="V177" s="76" t="str">
        <f>Assignments!V176</f>
        <v/>
      </c>
    </row>
    <row r="178" spans="2:22" x14ac:dyDescent="0.25">
      <c r="B178" s="52"/>
      <c r="E178" s="7"/>
      <c r="G178" s="40" t="str">
        <f>IFERROR('Data Transformation'!M176," ")</f>
        <v xml:space="preserve"> </v>
      </c>
      <c r="L178" s="68" t="str">
        <f t="shared" si="3"/>
        <v xml:space="preserve"> </v>
      </c>
      <c r="M178" s="69" t="str">
        <f>IF(L178=" "," ",(IF($L178&gt;0,INDEX('Bin Analysis'!$C$3:$S$10110,MATCH($L178,'Bin Analysis'!$L$3:$L$10110,0),MATCH(M$5,'Bin Analysis'!$C$2:$S$2,0))," ")))</f>
        <v xml:space="preserve"> </v>
      </c>
      <c r="N178" s="70" t="str">
        <f>IF($L178=" "," ",(IF($M178=FALSE," ",(IF($M178&gt;0,INDEX('Bin Analysis'!$C$3:$S$10110,MATCH($L178,'Bin Analysis'!$L$3:$L$10110,0),MATCH(N$5,'Bin Analysis'!$C$2:$S$2,0))," ")))))</f>
        <v xml:space="preserve"> </v>
      </c>
      <c r="O178" s="70" t="str">
        <f>IF($L178=" "," ",(IF($M178=FALSE," ",(IF($M178&gt;0,INDEX('Bin Analysis'!$C$3:$S$10110,MATCH($L178,'Bin Analysis'!$L$3:$L$10110,0),MATCH(O$5,'Bin Analysis'!$C$2:$S$2,0))," ")))))</f>
        <v xml:space="preserve"> </v>
      </c>
      <c r="P178" s="70" t="str">
        <f>IF($L178=" "," ",(IF($M178=FALSE," ",(IF($M178&gt;0,INDEX('Bin Analysis'!$C$3:$S$10110,MATCH($L178,'Bin Analysis'!$L$3:$L$10110,0),MATCH(P$5,'Bin Analysis'!$C$2:$S$2,0))," ")))))</f>
        <v xml:space="preserve"> </v>
      </c>
      <c r="Q178" s="70" t="str">
        <f>IF($L178=" "," ",(IF($M178=FALSE," ",(IF($M178&gt;0,INDEX('Bin Analysis'!$C$3:$S$10110,MATCH($L178,'Bin Analysis'!$L$3:$L$10110,0),MATCH(Q$5,'Bin Analysis'!$C$2:$S$2,0))," ")))))</f>
        <v xml:space="preserve"> </v>
      </c>
      <c r="R178" s="70" t="str">
        <f>IF($L178=" "," ",(IF($M178=FALSE," ",(IF($M178&gt;0,INDEX('Bin Analysis'!$C$3:$S$10110,MATCH($L178,'Bin Analysis'!$L$3:$L$10110,0),MATCH(R$5,'Bin Analysis'!$C$2:$S$2,0))," ")))))</f>
        <v xml:space="preserve"> </v>
      </c>
      <c r="S178" s="70" t="str">
        <f>IF($L178=" "," ",(IF($M178=FALSE," ",(IF($M178&gt;0,INDEX('Bin Analysis'!$C$3:$S$10110,MATCH($L178,'Bin Analysis'!$L$3:$L$10110,0),MATCH(S$5,'Bin Analysis'!$C$2:$S$2,0))," ")))))</f>
        <v xml:space="preserve"> </v>
      </c>
      <c r="T178" s="70" t="str">
        <f>Assignments!K177</f>
        <v/>
      </c>
      <c r="U178" s="70" t="str">
        <f>Assignments!L177</f>
        <v/>
      </c>
      <c r="V178" s="76" t="str">
        <f>Assignments!V177</f>
        <v/>
      </c>
    </row>
    <row r="179" spans="2:22" x14ac:dyDescent="0.25">
      <c r="B179" s="52"/>
      <c r="E179" s="7"/>
      <c r="G179" s="40" t="str">
        <f>IFERROR('Data Transformation'!M177," ")</f>
        <v xml:space="preserve"> </v>
      </c>
      <c r="L179" s="68" t="str">
        <f t="shared" si="3"/>
        <v xml:space="preserve"> </v>
      </c>
      <c r="M179" s="69" t="str">
        <f>IF(L179=" "," ",(IF($L179&gt;0,INDEX('Bin Analysis'!$C$3:$S$10110,MATCH($L179,'Bin Analysis'!$L$3:$L$10110,0),MATCH(M$5,'Bin Analysis'!$C$2:$S$2,0))," ")))</f>
        <v xml:space="preserve"> </v>
      </c>
      <c r="N179" s="70" t="str">
        <f>IF($L179=" "," ",(IF($M179=FALSE," ",(IF($M179&gt;0,INDEX('Bin Analysis'!$C$3:$S$10110,MATCH($L179,'Bin Analysis'!$L$3:$L$10110,0),MATCH(N$5,'Bin Analysis'!$C$2:$S$2,0))," ")))))</f>
        <v xml:space="preserve"> </v>
      </c>
      <c r="O179" s="70" t="str">
        <f>IF($L179=" "," ",(IF($M179=FALSE," ",(IF($M179&gt;0,INDEX('Bin Analysis'!$C$3:$S$10110,MATCH($L179,'Bin Analysis'!$L$3:$L$10110,0),MATCH(O$5,'Bin Analysis'!$C$2:$S$2,0))," ")))))</f>
        <v xml:space="preserve"> </v>
      </c>
      <c r="P179" s="70" t="str">
        <f>IF($L179=" "," ",(IF($M179=FALSE," ",(IF($M179&gt;0,INDEX('Bin Analysis'!$C$3:$S$10110,MATCH($L179,'Bin Analysis'!$L$3:$L$10110,0),MATCH(P$5,'Bin Analysis'!$C$2:$S$2,0))," ")))))</f>
        <v xml:space="preserve"> </v>
      </c>
      <c r="Q179" s="70" t="str">
        <f>IF($L179=" "," ",(IF($M179=FALSE," ",(IF($M179&gt;0,INDEX('Bin Analysis'!$C$3:$S$10110,MATCH($L179,'Bin Analysis'!$L$3:$L$10110,0),MATCH(Q$5,'Bin Analysis'!$C$2:$S$2,0))," ")))))</f>
        <v xml:space="preserve"> </v>
      </c>
      <c r="R179" s="70" t="str">
        <f>IF($L179=" "," ",(IF($M179=FALSE," ",(IF($M179&gt;0,INDEX('Bin Analysis'!$C$3:$S$10110,MATCH($L179,'Bin Analysis'!$L$3:$L$10110,0),MATCH(R$5,'Bin Analysis'!$C$2:$S$2,0))," ")))))</f>
        <v xml:space="preserve"> </v>
      </c>
      <c r="S179" s="70" t="str">
        <f>IF($L179=" "," ",(IF($M179=FALSE," ",(IF($M179&gt;0,INDEX('Bin Analysis'!$C$3:$S$10110,MATCH($L179,'Bin Analysis'!$L$3:$L$10110,0),MATCH(S$5,'Bin Analysis'!$C$2:$S$2,0))," ")))))</f>
        <v xml:space="preserve"> </v>
      </c>
      <c r="T179" s="70" t="str">
        <f>Assignments!K178</f>
        <v/>
      </c>
      <c r="U179" s="70" t="str">
        <f>Assignments!L178</f>
        <v/>
      </c>
      <c r="V179" s="76" t="str">
        <f>Assignments!V178</f>
        <v/>
      </c>
    </row>
    <row r="180" spans="2:22" x14ac:dyDescent="0.25">
      <c r="B180" s="52"/>
      <c r="E180" s="7"/>
      <c r="G180" s="40" t="str">
        <f>IFERROR('Data Transformation'!M178," ")</f>
        <v xml:space="preserve"> </v>
      </c>
      <c r="L180" s="68" t="str">
        <f t="shared" si="3"/>
        <v xml:space="preserve"> </v>
      </c>
      <c r="M180" s="69" t="str">
        <f>IF(L180=" "," ",(IF($L180&gt;0,INDEX('Bin Analysis'!$C$3:$S$10110,MATCH($L180,'Bin Analysis'!$L$3:$L$10110,0),MATCH(M$5,'Bin Analysis'!$C$2:$S$2,0))," ")))</f>
        <v xml:space="preserve"> </v>
      </c>
      <c r="N180" s="70" t="str">
        <f>IF($L180=" "," ",(IF($M180=FALSE," ",(IF($M180&gt;0,INDEX('Bin Analysis'!$C$3:$S$10110,MATCH($L180,'Bin Analysis'!$L$3:$L$10110,0),MATCH(N$5,'Bin Analysis'!$C$2:$S$2,0))," ")))))</f>
        <v xml:space="preserve"> </v>
      </c>
      <c r="O180" s="70" t="str">
        <f>IF($L180=" "," ",(IF($M180=FALSE," ",(IF($M180&gt;0,INDEX('Bin Analysis'!$C$3:$S$10110,MATCH($L180,'Bin Analysis'!$L$3:$L$10110,0),MATCH(O$5,'Bin Analysis'!$C$2:$S$2,0))," ")))))</f>
        <v xml:space="preserve"> </v>
      </c>
      <c r="P180" s="70" t="str">
        <f>IF($L180=" "," ",(IF($M180=FALSE," ",(IF($M180&gt;0,INDEX('Bin Analysis'!$C$3:$S$10110,MATCH($L180,'Bin Analysis'!$L$3:$L$10110,0),MATCH(P$5,'Bin Analysis'!$C$2:$S$2,0))," ")))))</f>
        <v xml:space="preserve"> </v>
      </c>
      <c r="Q180" s="70" t="str">
        <f>IF($L180=" "," ",(IF($M180=FALSE," ",(IF($M180&gt;0,INDEX('Bin Analysis'!$C$3:$S$10110,MATCH($L180,'Bin Analysis'!$L$3:$L$10110,0),MATCH(Q$5,'Bin Analysis'!$C$2:$S$2,0))," ")))))</f>
        <v xml:space="preserve"> </v>
      </c>
      <c r="R180" s="70" t="str">
        <f>IF($L180=" "," ",(IF($M180=FALSE," ",(IF($M180&gt;0,INDEX('Bin Analysis'!$C$3:$S$10110,MATCH($L180,'Bin Analysis'!$L$3:$L$10110,0),MATCH(R$5,'Bin Analysis'!$C$2:$S$2,0))," ")))))</f>
        <v xml:space="preserve"> </v>
      </c>
      <c r="S180" s="70" t="str">
        <f>IF($L180=" "," ",(IF($M180=FALSE," ",(IF($M180&gt;0,INDEX('Bin Analysis'!$C$3:$S$10110,MATCH($L180,'Bin Analysis'!$L$3:$L$10110,0),MATCH(S$5,'Bin Analysis'!$C$2:$S$2,0))," ")))))</f>
        <v xml:space="preserve"> </v>
      </c>
      <c r="T180" s="70" t="str">
        <f>Assignments!K179</f>
        <v/>
      </c>
      <c r="U180" s="70" t="str">
        <f>Assignments!L179</f>
        <v/>
      </c>
      <c r="V180" s="76" t="str">
        <f>Assignments!V179</f>
        <v/>
      </c>
    </row>
    <row r="181" spans="2:22" x14ac:dyDescent="0.25">
      <c r="B181" s="52"/>
      <c r="E181" s="7"/>
      <c r="G181" s="40" t="str">
        <f>IFERROR('Data Transformation'!M179," ")</f>
        <v xml:space="preserve"> </v>
      </c>
      <c r="L181" s="68" t="str">
        <f t="shared" si="3"/>
        <v xml:space="preserve"> </v>
      </c>
      <c r="M181" s="69" t="str">
        <f>IF(L181=" "," ",(IF($L181&gt;0,INDEX('Bin Analysis'!$C$3:$S$10110,MATCH($L181,'Bin Analysis'!$L$3:$L$10110,0),MATCH(M$5,'Bin Analysis'!$C$2:$S$2,0))," ")))</f>
        <v xml:space="preserve"> </v>
      </c>
      <c r="N181" s="70" t="str">
        <f>IF($L181=" "," ",(IF($M181=FALSE," ",(IF($M181&gt;0,INDEX('Bin Analysis'!$C$3:$S$10110,MATCH($L181,'Bin Analysis'!$L$3:$L$10110,0),MATCH(N$5,'Bin Analysis'!$C$2:$S$2,0))," ")))))</f>
        <v xml:space="preserve"> </v>
      </c>
      <c r="O181" s="70" t="str">
        <f>IF($L181=" "," ",(IF($M181=FALSE," ",(IF($M181&gt;0,INDEX('Bin Analysis'!$C$3:$S$10110,MATCH($L181,'Bin Analysis'!$L$3:$L$10110,0),MATCH(O$5,'Bin Analysis'!$C$2:$S$2,0))," ")))))</f>
        <v xml:space="preserve"> </v>
      </c>
      <c r="P181" s="70" t="str">
        <f>IF($L181=" "," ",(IF($M181=FALSE," ",(IF($M181&gt;0,INDEX('Bin Analysis'!$C$3:$S$10110,MATCH($L181,'Bin Analysis'!$L$3:$L$10110,0),MATCH(P$5,'Bin Analysis'!$C$2:$S$2,0))," ")))))</f>
        <v xml:space="preserve"> </v>
      </c>
      <c r="Q181" s="70" t="str">
        <f>IF($L181=" "," ",(IF($M181=FALSE," ",(IF($M181&gt;0,INDEX('Bin Analysis'!$C$3:$S$10110,MATCH($L181,'Bin Analysis'!$L$3:$L$10110,0),MATCH(Q$5,'Bin Analysis'!$C$2:$S$2,0))," ")))))</f>
        <v xml:space="preserve"> </v>
      </c>
      <c r="R181" s="70" t="str">
        <f>IF($L181=" "," ",(IF($M181=FALSE," ",(IF($M181&gt;0,INDEX('Bin Analysis'!$C$3:$S$10110,MATCH($L181,'Bin Analysis'!$L$3:$L$10110,0),MATCH(R$5,'Bin Analysis'!$C$2:$S$2,0))," ")))))</f>
        <v xml:space="preserve"> </v>
      </c>
      <c r="S181" s="70" t="str">
        <f>IF($L181=" "," ",(IF($M181=FALSE," ",(IF($M181&gt;0,INDEX('Bin Analysis'!$C$3:$S$10110,MATCH($L181,'Bin Analysis'!$L$3:$L$10110,0),MATCH(S$5,'Bin Analysis'!$C$2:$S$2,0))," ")))))</f>
        <v xml:space="preserve"> </v>
      </c>
      <c r="T181" s="70" t="str">
        <f>Assignments!K180</f>
        <v/>
      </c>
      <c r="U181" s="70" t="str">
        <f>Assignments!L180</f>
        <v/>
      </c>
      <c r="V181" s="76" t="str">
        <f>Assignments!V180</f>
        <v/>
      </c>
    </row>
    <row r="182" spans="2:22" x14ac:dyDescent="0.25">
      <c r="B182" s="52"/>
      <c r="E182" s="7"/>
      <c r="G182" s="40" t="str">
        <f>IFERROR('Data Transformation'!M180," ")</f>
        <v xml:space="preserve"> </v>
      </c>
      <c r="L182" s="68" t="str">
        <f t="shared" si="3"/>
        <v xml:space="preserve"> </v>
      </c>
      <c r="M182" s="69" t="str">
        <f>IF(L182=" "," ",(IF($L182&gt;0,INDEX('Bin Analysis'!$C$3:$S$10110,MATCH($L182,'Bin Analysis'!$L$3:$L$10110,0),MATCH(M$5,'Bin Analysis'!$C$2:$S$2,0))," ")))</f>
        <v xml:space="preserve"> </v>
      </c>
      <c r="N182" s="70" t="str">
        <f>IF($L182=" "," ",(IF($M182=FALSE," ",(IF($M182&gt;0,INDEX('Bin Analysis'!$C$3:$S$10110,MATCH($L182,'Bin Analysis'!$L$3:$L$10110,0),MATCH(N$5,'Bin Analysis'!$C$2:$S$2,0))," ")))))</f>
        <v xml:space="preserve"> </v>
      </c>
      <c r="O182" s="70" t="str">
        <f>IF($L182=" "," ",(IF($M182=FALSE," ",(IF($M182&gt;0,INDEX('Bin Analysis'!$C$3:$S$10110,MATCH($L182,'Bin Analysis'!$L$3:$L$10110,0),MATCH(O$5,'Bin Analysis'!$C$2:$S$2,0))," ")))))</f>
        <v xml:space="preserve"> </v>
      </c>
      <c r="P182" s="70" t="str">
        <f>IF($L182=" "," ",(IF($M182=FALSE," ",(IF($M182&gt;0,INDEX('Bin Analysis'!$C$3:$S$10110,MATCH($L182,'Bin Analysis'!$L$3:$L$10110,0),MATCH(P$5,'Bin Analysis'!$C$2:$S$2,0))," ")))))</f>
        <v xml:space="preserve"> </v>
      </c>
      <c r="Q182" s="70" t="str">
        <f>IF($L182=" "," ",(IF($M182=FALSE," ",(IF($M182&gt;0,INDEX('Bin Analysis'!$C$3:$S$10110,MATCH($L182,'Bin Analysis'!$L$3:$L$10110,0),MATCH(Q$5,'Bin Analysis'!$C$2:$S$2,0))," ")))))</f>
        <v xml:space="preserve"> </v>
      </c>
      <c r="R182" s="70" t="str">
        <f>IF($L182=" "," ",(IF($M182=FALSE," ",(IF($M182&gt;0,INDEX('Bin Analysis'!$C$3:$S$10110,MATCH($L182,'Bin Analysis'!$L$3:$L$10110,0),MATCH(R$5,'Bin Analysis'!$C$2:$S$2,0))," ")))))</f>
        <v xml:space="preserve"> </v>
      </c>
      <c r="S182" s="70" t="str">
        <f>IF($L182=" "," ",(IF($M182=FALSE," ",(IF($M182&gt;0,INDEX('Bin Analysis'!$C$3:$S$10110,MATCH($L182,'Bin Analysis'!$L$3:$L$10110,0),MATCH(S$5,'Bin Analysis'!$C$2:$S$2,0))," ")))))</f>
        <v xml:space="preserve"> </v>
      </c>
      <c r="T182" s="70" t="str">
        <f>Assignments!K181</f>
        <v/>
      </c>
      <c r="U182" s="70" t="str">
        <f>Assignments!L181</f>
        <v/>
      </c>
      <c r="V182" s="76" t="str">
        <f>Assignments!V181</f>
        <v/>
      </c>
    </row>
    <row r="183" spans="2:22" x14ac:dyDescent="0.25">
      <c r="B183" s="52"/>
      <c r="E183" s="7"/>
      <c r="G183" s="40" t="str">
        <f>IFERROR('Data Transformation'!M181," ")</f>
        <v xml:space="preserve"> </v>
      </c>
      <c r="L183" s="68" t="str">
        <f t="shared" si="3"/>
        <v xml:space="preserve"> </v>
      </c>
      <c r="M183" s="69" t="str">
        <f>IF(L183=" "," ",(IF($L183&gt;0,INDEX('Bin Analysis'!$C$3:$S$10110,MATCH($L183,'Bin Analysis'!$L$3:$L$10110,0),MATCH(M$5,'Bin Analysis'!$C$2:$S$2,0))," ")))</f>
        <v xml:space="preserve"> </v>
      </c>
      <c r="N183" s="70" t="str">
        <f>IF($L183=" "," ",(IF($M183=FALSE," ",(IF($M183&gt;0,INDEX('Bin Analysis'!$C$3:$S$10110,MATCH($L183,'Bin Analysis'!$L$3:$L$10110,0),MATCH(N$5,'Bin Analysis'!$C$2:$S$2,0))," ")))))</f>
        <v xml:space="preserve"> </v>
      </c>
      <c r="O183" s="70" t="str">
        <f>IF($L183=" "," ",(IF($M183=FALSE," ",(IF($M183&gt;0,INDEX('Bin Analysis'!$C$3:$S$10110,MATCH($L183,'Bin Analysis'!$L$3:$L$10110,0),MATCH(O$5,'Bin Analysis'!$C$2:$S$2,0))," ")))))</f>
        <v xml:space="preserve"> </v>
      </c>
      <c r="P183" s="70" t="str">
        <f>IF($L183=" "," ",(IF($M183=FALSE," ",(IF($M183&gt;0,INDEX('Bin Analysis'!$C$3:$S$10110,MATCH($L183,'Bin Analysis'!$L$3:$L$10110,0),MATCH(P$5,'Bin Analysis'!$C$2:$S$2,0))," ")))))</f>
        <v xml:space="preserve"> </v>
      </c>
      <c r="Q183" s="70" t="str">
        <f>IF($L183=" "," ",(IF($M183=FALSE," ",(IF($M183&gt;0,INDEX('Bin Analysis'!$C$3:$S$10110,MATCH($L183,'Bin Analysis'!$L$3:$L$10110,0),MATCH(Q$5,'Bin Analysis'!$C$2:$S$2,0))," ")))))</f>
        <v xml:space="preserve"> </v>
      </c>
      <c r="R183" s="70" t="str">
        <f>IF($L183=" "," ",(IF($M183=FALSE," ",(IF($M183&gt;0,INDEX('Bin Analysis'!$C$3:$S$10110,MATCH($L183,'Bin Analysis'!$L$3:$L$10110,0),MATCH(R$5,'Bin Analysis'!$C$2:$S$2,0))," ")))))</f>
        <v xml:space="preserve"> </v>
      </c>
      <c r="S183" s="70" t="str">
        <f>IF($L183=" "," ",(IF($M183=FALSE," ",(IF($M183&gt;0,INDEX('Bin Analysis'!$C$3:$S$10110,MATCH($L183,'Bin Analysis'!$L$3:$L$10110,0),MATCH(S$5,'Bin Analysis'!$C$2:$S$2,0))," ")))))</f>
        <v xml:space="preserve"> </v>
      </c>
      <c r="T183" s="70" t="str">
        <f>Assignments!K182</f>
        <v/>
      </c>
      <c r="U183" s="70" t="str">
        <f>Assignments!L182</f>
        <v/>
      </c>
      <c r="V183" s="76" t="str">
        <f>Assignments!V182</f>
        <v/>
      </c>
    </row>
    <row r="184" spans="2:22" x14ac:dyDescent="0.25">
      <c r="B184" s="52"/>
      <c r="E184" s="7"/>
      <c r="G184" s="40" t="str">
        <f>IFERROR('Data Transformation'!M182," ")</f>
        <v xml:space="preserve"> </v>
      </c>
      <c r="L184" s="68" t="str">
        <f t="shared" si="3"/>
        <v xml:space="preserve"> </v>
      </c>
      <c r="M184" s="69" t="str">
        <f>IF(L184=" "," ",(IF($L184&gt;0,INDEX('Bin Analysis'!$C$3:$S$10110,MATCH($L184,'Bin Analysis'!$L$3:$L$10110,0),MATCH(M$5,'Bin Analysis'!$C$2:$S$2,0))," ")))</f>
        <v xml:space="preserve"> </v>
      </c>
      <c r="N184" s="70" t="str">
        <f>IF($L184=" "," ",(IF($M184=FALSE," ",(IF($M184&gt;0,INDEX('Bin Analysis'!$C$3:$S$10110,MATCH($L184,'Bin Analysis'!$L$3:$L$10110,0),MATCH(N$5,'Bin Analysis'!$C$2:$S$2,0))," ")))))</f>
        <v xml:space="preserve"> </v>
      </c>
      <c r="O184" s="70" t="str">
        <f>IF($L184=" "," ",(IF($M184=FALSE," ",(IF($M184&gt;0,INDEX('Bin Analysis'!$C$3:$S$10110,MATCH($L184,'Bin Analysis'!$L$3:$L$10110,0),MATCH(O$5,'Bin Analysis'!$C$2:$S$2,0))," ")))))</f>
        <v xml:space="preserve"> </v>
      </c>
      <c r="P184" s="70" t="str">
        <f>IF($L184=" "," ",(IF($M184=FALSE," ",(IF($M184&gt;0,INDEX('Bin Analysis'!$C$3:$S$10110,MATCH($L184,'Bin Analysis'!$L$3:$L$10110,0),MATCH(P$5,'Bin Analysis'!$C$2:$S$2,0))," ")))))</f>
        <v xml:space="preserve"> </v>
      </c>
      <c r="Q184" s="70" t="str">
        <f>IF($L184=" "," ",(IF($M184=FALSE," ",(IF($M184&gt;0,INDEX('Bin Analysis'!$C$3:$S$10110,MATCH($L184,'Bin Analysis'!$L$3:$L$10110,0),MATCH(Q$5,'Bin Analysis'!$C$2:$S$2,0))," ")))))</f>
        <v xml:space="preserve"> </v>
      </c>
      <c r="R184" s="70" t="str">
        <f>IF($L184=" "," ",(IF($M184=FALSE," ",(IF($M184&gt;0,INDEX('Bin Analysis'!$C$3:$S$10110,MATCH($L184,'Bin Analysis'!$L$3:$L$10110,0),MATCH(R$5,'Bin Analysis'!$C$2:$S$2,0))," ")))))</f>
        <v xml:space="preserve"> </v>
      </c>
      <c r="S184" s="70" t="str">
        <f>IF($L184=" "," ",(IF($M184=FALSE," ",(IF($M184&gt;0,INDEX('Bin Analysis'!$C$3:$S$10110,MATCH($L184,'Bin Analysis'!$L$3:$L$10110,0),MATCH(S$5,'Bin Analysis'!$C$2:$S$2,0))," ")))))</f>
        <v xml:space="preserve"> </v>
      </c>
      <c r="T184" s="70" t="str">
        <f>Assignments!K183</f>
        <v/>
      </c>
      <c r="U184" s="70" t="str">
        <f>Assignments!L183</f>
        <v/>
      </c>
      <c r="V184" s="76" t="str">
        <f>Assignments!V183</f>
        <v/>
      </c>
    </row>
    <row r="185" spans="2:22" x14ac:dyDescent="0.25">
      <c r="B185" s="52"/>
      <c r="E185" s="7"/>
      <c r="G185" s="40" t="str">
        <f>IFERROR('Data Transformation'!M183," ")</f>
        <v xml:space="preserve"> </v>
      </c>
      <c r="L185" s="68" t="str">
        <f t="shared" si="3"/>
        <v xml:space="preserve"> </v>
      </c>
      <c r="M185" s="69" t="str">
        <f>IF(L185=" "," ",(IF($L185&gt;0,INDEX('Bin Analysis'!$C$3:$S$10110,MATCH($L185,'Bin Analysis'!$L$3:$L$10110,0),MATCH(M$5,'Bin Analysis'!$C$2:$S$2,0))," ")))</f>
        <v xml:space="preserve"> </v>
      </c>
      <c r="N185" s="70" t="str">
        <f>IF($L185=" "," ",(IF($M185=FALSE," ",(IF($M185&gt;0,INDEX('Bin Analysis'!$C$3:$S$10110,MATCH($L185,'Bin Analysis'!$L$3:$L$10110,0),MATCH(N$5,'Bin Analysis'!$C$2:$S$2,0))," ")))))</f>
        <v xml:space="preserve"> </v>
      </c>
      <c r="O185" s="70" t="str">
        <f>IF($L185=" "," ",(IF($M185=FALSE," ",(IF($M185&gt;0,INDEX('Bin Analysis'!$C$3:$S$10110,MATCH($L185,'Bin Analysis'!$L$3:$L$10110,0),MATCH(O$5,'Bin Analysis'!$C$2:$S$2,0))," ")))))</f>
        <v xml:space="preserve"> </v>
      </c>
      <c r="P185" s="70" t="str">
        <f>IF($L185=" "," ",(IF($M185=FALSE," ",(IF($M185&gt;0,INDEX('Bin Analysis'!$C$3:$S$10110,MATCH($L185,'Bin Analysis'!$L$3:$L$10110,0),MATCH(P$5,'Bin Analysis'!$C$2:$S$2,0))," ")))))</f>
        <v xml:space="preserve"> </v>
      </c>
      <c r="Q185" s="70" t="str">
        <f>IF($L185=" "," ",(IF($M185=FALSE," ",(IF($M185&gt;0,INDEX('Bin Analysis'!$C$3:$S$10110,MATCH($L185,'Bin Analysis'!$L$3:$L$10110,0),MATCH(Q$5,'Bin Analysis'!$C$2:$S$2,0))," ")))))</f>
        <v xml:space="preserve"> </v>
      </c>
      <c r="R185" s="70" t="str">
        <f>IF($L185=" "," ",(IF($M185=FALSE," ",(IF($M185&gt;0,INDEX('Bin Analysis'!$C$3:$S$10110,MATCH($L185,'Bin Analysis'!$L$3:$L$10110,0),MATCH(R$5,'Bin Analysis'!$C$2:$S$2,0))," ")))))</f>
        <v xml:space="preserve"> </v>
      </c>
      <c r="S185" s="70" t="str">
        <f>IF($L185=" "," ",(IF($M185=FALSE," ",(IF($M185&gt;0,INDEX('Bin Analysis'!$C$3:$S$10110,MATCH($L185,'Bin Analysis'!$L$3:$L$10110,0),MATCH(S$5,'Bin Analysis'!$C$2:$S$2,0))," ")))))</f>
        <v xml:space="preserve"> </v>
      </c>
      <c r="T185" s="70" t="str">
        <f>Assignments!K184</f>
        <v/>
      </c>
      <c r="U185" s="70" t="str">
        <f>Assignments!L184</f>
        <v/>
      </c>
      <c r="V185" s="76" t="str">
        <f>Assignments!V184</f>
        <v/>
      </c>
    </row>
    <row r="186" spans="2:22" x14ac:dyDescent="0.25">
      <c r="B186" s="52"/>
      <c r="E186" s="7"/>
      <c r="G186" s="40" t="str">
        <f>IFERROR('Data Transformation'!M184," ")</f>
        <v xml:space="preserve"> </v>
      </c>
      <c r="L186" s="68" t="str">
        <f t="shared" si="3"/>
        <v xml:space="preserve"> </v>
      </c>
      <c r="M186" s="69" t="str">
        <f>IF(L186=" "," ",(IF($L186&gt;0,INDEX('Bin Analysis'!$C$3:$S$10110,MATCH($L186,'Bin Analysis'!$L$3:$L$10110,0),MATCH(M$5,'Bin Analysis'!$C$2:$S$2,0))," ")))</f>
        <v xml:space="preserve"> </v>
      </c>
      <c r="N186" s="70" t="str">
        <f>IF($L186=" "," ",(IF($M186=FALSE," ",(IF($M186&gt;0,INDEX('Bin Analysis'!$C$3:$S$10110,MATCH($L186,'Bin Analysis'!$L$3:$L$10110,0),MATCH(N$5,'Bin Analysis'!$C$2:$S$2,0))," ")))))</f>
        <v xml:space="preserve"> </v>
      </c>
      <c r="O186" s="70" t="str">
        <f>IF($L186=" "," ",(IF($M186=FALSE," ",(IF($M186&gt;0,INDEX('Bin Analysis'!$C$3:$S$10110,MATCH($L186,'Bin Analysis'!$L$3:$L$10110,0),MATCH(O$5,'Bin Analysis'!$C$2:$S$2,0))," ")))))</f>
        <v xml:space="preserve"> </v>
      </c>
      <c r="P186" s="70" t="str">
        <f>IF($L186=" "," ",(IF($M186=FALSE," ",(IF($M186&gt;0,INDEX('Bin Analysis'!$C$3:$S$10110,MATCH($L186,'Bin Analysis'!$L$3:$L$10110,0),MATCH(P$5,'Bin Analysis'!$C$2:$S$2,0))," ")))))</f>
        <v xml:space="preserve"> </v>
      </c>
      <c r="Q186" s="70" t="str">
        <f>IF($L186=" "," ",(IF($M186=FALSE," ",(IF($M186&gt;0,INDEX('Bin Analysis'!$C$3:$S$10110,MATCH($L186,'Bin Analysis'!$L$3:$L$10110,0),MATCH(Q$5,'Bin Analysis'!$C$2:$S$2,0))," ")))))</f>
        <v xml:space="preserve"> </v>
      </c>
      <c r="R186" s="70" t="str">
        <f>IF($L186=" "," ",(IF($M186=FALSE," ",(IF($M186&gt;0,INDEX('Bin Analysis'!$C$3:$S$10110,MATCH($L186,'Bin Analysis'!$L$3:$L$10110,0),MATCH(R$5,'Bin Analysis'!$C$2:$S$2,0))," ")))))</f>
        <v xml:space="preserve"> </v>
      </c>
      <c r="S186" s="70" t="str">
        <f>IF($L186=" "," ",(IF($M186=FALSE," ",(IF($M186&gt;0,INDEX('Bin Analysis'!$C$3:$S$10110,MATCH($L186,'Bin Analysis'!$L$3:$L$10110,0),MATCH(S$5,'Bin Analysis'!$C$2:$S$2,0))," ")))))</f>
        <v xml:space="preserve"> </v>
      </c>
      <c r="T186" s="70" t="str">
        <f>Assignments!K185</f>
        <v/>
      </c>
      <c r="U186" s="70" t="str">
        <f>Assignments!L185</f>
        <v/>
      </c>
      <c r="V186" s="76" t="str">
        <f>Assignments!V185</f>
        <v/>
      </c>
    </row>
    <row r="187" spans="2:22" x14ac:dyDescent="0.25">
      <c r="B187" s="52"/>
      <c r="E187" s="7"/>
      <c r="G187" s="40" t="str">
        <f>IFERROR('Data Transformation'!M185," ")</f>
        <v xml:space="preserve"> </v>
      </c>
      <c r="L187" s="68" t="str">
        <f t="shared" si="3"/>
        <v xml:space="preserve"> </v>
      </c>
      <c r="M187" s="69" t="str">
        <f>IF(L187=" "," ",(IF($L187&gt;0,INDEX('Bin Analysis'!$C$3:$S$10110,MATCH($L187,'Bin Analysis'!$L$3:$L$10110,0),MATCH(M$5,'Bin Analysis'!$C$2:$S$2,0))," ")))</f>
        <v xml:space="preserve"> </v>
      </c>
      <c r="N187" s="70" t="str">
        <f>IF($L187=" "," ",(IF($M187=FALSE," ",(IF($M187&gt;0,INDEX('Bin Analysis'!$C$3:$S$10110,MATCH($L187,'Bin Analysis'!$L$3:$L$10110,0),MATCH(N$5,'Bin Analysis'!$C$2:$S$2,0))," ")))))</f>
        <v xml:space="preserve"> </v>
      </c>
      <c r="O187" s="70" t="str">
        <f>IF($L187=" "," ",(IF($M187=FALSE," ",(IF($M187&gt;0,INDEX('Bin Analysis'!$C$3:$S$10110,MATCH($L187,'Bin Analysis'!$L$3:$L$10110,0),MATCH(O$5,'Bin Analysis'!$C$2:$S$2,0))," ")))))</f>
        <v xml:space="preserve"> </v>
      </c>
      <c r="P187" s="70" t="str">
        <f>IF($L187=" "," ",(IF($M187=FALSE," ",(IF($M187&gt;0,INDEX('Bin Analysis'!$C$3:$S$10110,MATCH($L187,'Bin Analysis'!$L$3:$L$10110,0),MATCH(P$5,'Bin Analysis'!$C$2:$S$2,0))," ")))))</f>
        <v xml:space="preserve"> </v>
      </c>
      <c r="Q187" s="70" t="str">
        <f>IF($L187=" "," ",(IF($M187=FALSE," ",(IF($M187&gt;0,INDEX('Bin Analysis'!$C$3:$S$10110,MATCH($L187,'Bin Analysis'!$L$3:$L$10110,0),MATCH(Q$5,'Bin Analysis'!$C$2:$S$2,0))," ")))))</f>
        <v xml:space="preserve"> </v>
      </c>
      <c r="R187" s="70" t="str">
        <f>IF($L187=" "," ",(IF($M187=FALSE," ",(IF($M187&gt;0,INDEX('Bin Analysis'!$C$3:$S$10110,MATCH($L187,'Bin Analysis'!$L$3:$L$10110,0),MATCH(R$5,'Bin Analysis'!$C$2:$S$2,0))," ")))))</f>
        <v xml:space="preserve"> </v>
      </c>
      <c r="S187" s="70" t="str">
        <f>IF($L187=" "," ",(IF($M187=FALSE," ",(IF($M187&gt;0,INDEX('Bin Analysis'!$C$3:$S$10110,MATCH($L187,'Bin Analysis'!$L$3:$L$10110,0),MATCH(S$5,'Bin Analysis'!$C$2:$S$2,0))," ")))))</f>
        <v xml:space="preserve"> </v>
      </c>
      <c r="T187" s="70" t="str">
        <f>Assignments!K186</f>
        <v/>
      </c>
      <c r="U187" s="70" t="str">
        <f>Assignments!L186</f>
        <v/>
      </c>
      <c r="V187" s="76" t="str">
        <f>Assignments!V186</f>
        <v/>
      </c>
    </row>
    <row r="188" spans="2:22" x14ac:dyDescent="0.25">
      <c r="B188" s="52"/>
      <c r="E188" s="7"/>
      <c r="G188" s="40" t="str">
        <f>IFERROR('Data Transformation'!M186," ")</f>
        <v xml:space="preserve"> </v>
      </c>
      <c r="L188" s="68" t="str">
        <f t="shared" si="3"/>
        <v xml:space="preserve"> </v>
      </c>
      <c r="M188" s="69" t="str">
        <f>IF(L188=" "," ",(IF($L188&gt;0,INDEX('Bin Analysis'!$C$3:$S$10110,MATCH($L188,'Bin Analysis'!$L$3:$L$10110,0),MATCH(M$5,'Bin Analysis'!$C$2:$S$2,0))," ")))</f>
        <v xml:space="preserve"> </v>
      </c>
      <c r="N188" s="70" t="str">
        <f>IF($L188=" "," ",(IF($M188=FALSE," ",(IF($M188&gt;0,INDEX('Bin Analysis'!$C$3:$S$10110,MATCH($L188,'Bin Analysis'!$L$3:$L$10110,0),MATCH(N$5,'Bin Analysis'!$C$2:$S$2,0))," ")))))</f>
        <v xml:space="preserve"> </v>
      </c>
      <c r="O188" s="70" t="str">
        <f>IF($L188=" "," ",(IF($M188=FALSE," ",(IF($M188&gt;0,INDEX('Bin Analysis'!$C$3:$S$10110,MATCH($L188,'Bin Analysis'!$L$3:$L$10110,0),MATCH(O$5,'Bin Analysis'!$C$2:$S$2,0))," ")))))</f>
        <v xml:space="preserve"> </v>
      </c>
      <c r="P188" s="70" t="str">
        <f>IF($L188=" "," ",(IF($M188=FALSE," ",(IF($M188&gt;0,INDEX('Bin Analysis'!$C$3:$S$10110,MATCH($L188,'Bin Analysis'!$L$3:$L$10110,0),MATCH(P$5,'Bin Analysis'!$C$2:$S$2,0))," ")))))</f>
        <v xml:space="preserve"> </v>
      </c>
      <c r="Q188" s="70" t="str">
        <f>IF($L188=" "," ",(IF($M188=FALSE," ",(IF($M188&gt;0,INDEX('Bin Analysis'!$C$3:$S$10110,MATCH($L188,'Bin Analysis'!$L$3:$L$10110,0),MATCH(Q$5,'Bin Analysis'!$C$2:$S$2,0))," ")))))</f>
        <v xml:space="preserve"> </v>
      </c>
      <c r="R188" s="70" t="str">
        <f>IF($L188=" "," ",(IF($M188=FALSE," ",(IF($M188&gt;0,INDEX('Bin Analysis'!$C$3:$S$10110,MATCH($L188,'Bin Analysis'!$L$3:$L$10110,0),MATCH(R$5,'Bin Analysis'!$C$2:$S$2,0))," ")))))</f>
        <v xml:space="preserve"> </v>
      </c>
      <c r="S188" s="70" t="str">
        <f>IF($L188=" "," ",(IF($M188=FALSE," ",(IF($M188&gt;0,INDEX('Bin Analysis'!$C$3:$S$10110,MATCH($L188,'Bin Analysis'!$L$3:$L$10110,0),MATCH(S$5,'Bin Analysis'!$C$2:$S$2,0))," ")))))</f>
        <v xml:space="preserve"> </v>
      </c>
      <c r="T188" s="70" t="str">
        <f>Assignments!K187</f>
        <v/>
      </c>
      <c r="U188" s="70" t="str">
        <f>Assignments!L187</f>
        <v/>
      </c>
      <c r="V188" s="76" t="str">
        <f>Assignments!V187</f>
        <v/>
      </c>
    </row>
    <row r="189" spans="2:22" x14ac:dyDescent="0.25">
      <c r="B189" s="52"/>
      <c r="E189" s="7"/>
      <c r="G189" s="40" t="str">
        <f>IFERROR('Data Transformation'!M187," ")</f>
        <v xml:space="preserve"> </v>
      </c>
      <c r="L189" s="68" t="str">
        <f t="shared" si="3"/>
        <v xml:space="preserve"> </v>
      </c>
      <c r="M189" s="69" t="str">
        <f>IF(L189=" "," ",(IF($L189&gt;0,INDEX('Bin Analysis'!$C$3:$S$10110,MATCH($L189,'Bin Analysis'!$L$3:$L$10110,0),MATCH(M$5,'Bin Analysis'!$C$2:$S$2,0))," ")))</f>
        <v xml:space="preserve"> </v>
      </c>
      <c r="N189" s="70" t="str">
        <f>IF($L189=" "," ",(IF($M189=FALSE," ",(IF($M189&gt;0,INDEX('Bin Analysis'!$C$3:$S$10110,MATCH($L189,'Bin Analysis'!$L$3:$L$10110,0),MATCH(N$5,'Bin Analysis'!$C$2:$S$2,0))," ")))))</f>
        <v xml:space="preserve"> </v>
      </c>
      <c r="O189" s="70" t="str">
        <f>IF($L189=" "," ",(IF($M189=FALSE," ",(IF($M189&gt;0,INDEX('Bin Analysis'!$C$3:$S$10110,MATCH($L189,'Bin Analysis'!$L$3:$L$10110,0),MATCH(O$5,'Bin Analysis'!$C$2:$S$2,0))," ")))))</f>
        <v xml:space="preserve"> </v>
      </c>
      <c r="P189" s="70" t="str">
        <f>IF($L189=" "," ",(IF($M189=FALSE," ",(IF($M189&gt;0,INDEX('Bin Analysis'!$C$3:$S$10110,MATCH($L189,'Bin Analysis'!$L$3:$L$10110,0),MATCH(P$5,'Bin Analysis'!$C$2:$S$2,0))," ")))))</f>
        <v xml:space="preserve"> </v>
      </c>
      <c r="Q189" s="70" t="str">
        <f>IF($L189=" "," ",(IF($M189=FALSE," ",(IF($M189&gt;0,INDEX('Bin Analysis'!$C$3:$S$10110,MATCH($L189,'Bin Analysis'!$L$3:$L$10110,0),MATCH(Q$5,'Bin Analysis'!$C$2:$S$2,0))," ")))))</f>
        <v xml:space="preserve"> </v>
      </c>
      <c r="R189" s="70" t="str">
        <f>IF($L189=" "," ",(IF($M189=FALSE," ",(IF($M189&gt;0,INDEX('Bin Analysis'!$C$3:$S$10110,MATCH($L189,'Bin Analysis'!$L$3:$L$10110,0),MATCH(R$5,'Bin Analysis'!$C$2:$S$2,0))," ")))))</f>
        <v xml:space="preserve"> </v>
      </c>
      <c r="S189" s="70" t="str">
        <f>IF($L189=" "," ",(IF($M189=FALSE," ",(IF($M189&gt;0,INDEX('Bin Analysis'!$C$3:$S$10110,MATCH($L189,'Bin Analysis'!$L$3:$L$10110,0),MATCH(S$5,'Bin Analysis'!$C$2:$S$2,0))," ")))))</f>
        <v xml:space="preserve"> </v>
      </c>
      <c r="T189" s="70" t="str">
        <f>Assignments!K188</f>
        <v/>
      </c>
      <c r="U189" s="70" t="str">
        <f>Assignments!L188</f>
        <v/>
      </c>
      <c r="V189" s="76" t="str">
        <f>Assignments!V188</f>
        <v/>
      </c>
    </row>
    <row r="190" spans="2:22" x14ac:dyDescent="0.25">
      <c r="B190" s="52"/>
      <c r="E190" s="7"/>
      <c r="G190" s="40" t="str">
        <f>IFERROR('Data Transformation'!M188," ")</f>
        <v xml:space="preserve"> </v>
      </c>
      <c r="L190" s="68" t="str">
        <f t="shared" si="3"/>
        <v xml:space="preserve"> </v>
      </c>
      <c r="M190" s="69" t="str">
        <f>IF(L190=" "," ",(IF($L190&gt;0,INDEX('Bin Analysis'!$C$3:$S$10110,MATCH($L190,'Bin Analysis'!$L$3:$L$10110,0),MATCH(M$5,'Bin Analysis'!$C$2:$S$2,0))," ")))</f>
        <v xml:space="preserve"> </v>
      </c>
      <c r="N190" s="70" t="str">
        <f>IF($L190=" "," ",(IF($M190=FALSE," ",(IF($M190&gt;0,INDEX('Bin Analysis'!$C$3:$S$10110,MATCH($L190,'Bin Analysis'!$L$3:$L$10110,0),MATCH(N$5,'Bin Analysis'!$C$2:$S$2,0))," ")))))</f>
        <v xml:space="preserve"> </v>
      </c>
      <c r="O190" s="70" t="str">
        <f>IF($L190=" "," ",(IF($M190=FALSE," ",(IF($M190&gt;0,INDEX('Bin Analysis'!$C$3:$S$10110,MATCH($L190,'Bin Analysis'!$L$3:$L$10110,0),MATCH(O$5,'Bin Analysis'!$C$2:$S$2,0))," ")))))</f>
        <v xml:space="preserve"> </v>
      </c>
      <c r="P190" s="70" t="str">
        <f>IF($L190=" "," ",(IF($M190=FALSE," ",(IF($M190&gt;0,INDEX('Bin Analysis'!$C$3:$S$10110,MATCH($L190,'Bin Analysis'!$L$3:$L$10110,0),MATCH(P$5,'Bin Analysis'!$C$2:$S$2,0))," ")))))</f>
        <v xml:space="preserve"> </v>
      </c>
      <c r="Q190" s="70" t="str">
        <f>IF($L190=" "," ",(IF($M190=FALSE," ",(IF($M190&gt;0,INDEX('Bin Analysis'!$C$3:$S$10110,MATCH($L190,'Bin Analysis'!$L$3:$L$10110,0),MATCH(Q$5,'Bin Analysis'!$C$2:$S$2,0))," ")))))</f>
        <v xml:space="preserve"> </v>
      </c>
      <c r="R190" s="70" t="str">
        <f>IF($L190=" "," ",(IF($M190=FALSE," ",(IF($M190&gt;0,INDEX('Bin Analysis'!$C$3:$S$10110,MATCH($L190,'Bin Analysis'!$L$3:$L$10110,0),MATCH(R$5,'Bin Analysis'!$C$2:$S$2,0))," ")))))</f>
        <v xml:space="preserve"> </v>
      </c>
      <c r="S190" s="70" t="str">
        <f>IF($L190=" "," ",(IF($M190=FALSE," ",(IF($M190&gt;0,INDEX('Bin Analysis'!$C$3:$S$10110,MATCH($L190,'Bin Analysis'!$L$3:$L$10110,0),MATCH(S$5,'Bin Analysis'!$C$2:$S$2,0))," ")))))</f>
        <v xml:space="preserve"> </v>
      </c>
      <c r="T190" s="70" t="str">
        <f>Assignments!K189</f>
        <v/>
      </c>
      <c r="U190" s="70" t="str">
        <f>Assignments!L189</f>
        <v/>
      </c>
      <c r="V190" s="76" t="str">
        <f>Assignments!V189</f>
        <v/>
      </c>
    </row>
    <row r="191" spans="2:22" x14ac:dyDescent="0.25">
      <c r="B191" s="52"/>
      <c r="E191" s="7"/>
      <c r="G191" s="40" t="str">
        <f>IFERROR('Data Transformation'!M189," ")</f>
        <v xml:space="preserve"> </v>
      </c>
      <c r="L191" s="68" t="str">
        <f t="shared" si="3"/>
        <v xml:space="preserve"> </v>
      </c>
      <c r="M191" s="69" t="str">
        <f>IF(L191=" "," ",(IF($L191&gt;0,INDEX('Bin Analysis'!$C$3:$S$10110,MATCH($L191,'Bin Analysis'!$L$3:$L$10110,0),MATCH(M$5,'Bin Analysis'!$C$2:$S$2,0))," ")))</f>
        <v xml:space="preserve"> </v>
      </c>
      <c r="N191" s="70" t="str">
        <f>IF($L191=" "," ",(IF($M191=FALSE," ",(IF($M191&gt;0,INDEX('Bin Analysis'!$C$3:$S$10110,MATCH($L191,'Bin Analysis'!$L$3:$L$10110,0),MATCH(N$5,'Bin Analysis'!$C$2:$S$2,0))," ")))))</f>
        <v xml:space="preserve"> </v>
      </c>
      <c r="O191" s="70" t="str">
        <f>IF($L191=" "," ",(IF($M191=FALSE," ",(IF($M191&gt;0,INDEX('Bin Analysis'!$C$3:$S$10110,MATCH($L191,'Bin Analysis'!$L$3:$L$10110,0),MATCH(O$5,'Bin Analysis'!$C$2:$S$2,0))," ")))))</f>
        <v xml:space="preserve"> </v>
      </c>
      <c r="P191" s="70" t="str">
        <f>IF($L191=" "," ",(IF($M191=FALSE," ",(IF($M191&gt;0,INDEX('Bin Analysis'!$C$3:$S$10110,MATCH($L191,'Bin Analysis'!$L$3:$L$10110,0),MATCH(P$5,'Bin Analysis'!$C$2:$S$2,0))," ")))))</f>
        <v xml:space="preserve"> </v>
      </c>
      <c r="Q191" s="70" t="str">
        <f>IF($L191=" "," ",(IF($M191=FALSE," ",(IF($M191&gt;0,INDEX('Bin Analysis'!$C$3:$S$10110,MATCH($L191,'Bin Analysis'!$L$3:$L$10110,0),MATCH(Q$5,'Bin Analysis'!$C$2:$S$2,0))," ")))))</f>
        <v xml:space="preserve"> </v>
      </c>
      <c r="R191" s="70" t="str">
        <f>IF($L191=" "," ",(IF($M191=FALSE," ",(IF($M191&gt;0,INDEX('Bin Analysis'!$C$3:$S$10110,MATCH($L191,'Bin Analysis'!$L$3:$L$10110,0),MATCH(R$5,'Bin Analysis'!$C$2:$S$2,0))," ")))))</f>
        <v xml:space="preserve"> </v>
      </c>
      <c r="S191" s="70" t="str">
        <f>IF($L191=" "," ",(IF($M191=FALSE," ",(IF($M191&gt;0,INDEX('Bin Analysis'!$C$3:$S$10110,MATCH($L191,'Bin Analysis'!$L$3:$L$10110,0),MATCH(S$5,'Bin Analysis'!$C$2:$S$2,0))," ")))))</f>
        <v xml:space="preserve"> </v>
      </c>
      <c r="T191" s="70" t="str">
        <f>Assignments!K190</f>
        <v/>
      </c>
      <c r="U191" s="70" t="str">
        <f>Assignments!L190</f>
        <v/>
      </c>
      <c r="V191" s="76" t="str">
        <f>Assignments!V190</f>
        <v/>
      </c>
    </row>
    <row r="192" spans="2:22" x14ac:dyDescent="0.25">
      <c r="B192" s="52"/>
      <c r="E192" s="7"/>
      <c r="G192" s="40" t="str">
        <f>IFERROR('Data Transformation'!M190," ")</f>
        <v xml:space="preserve"> </v>
      </c>
      <c r="L192" s="68" t="str">
        <f t="shared" si="3"/>
        <v xml:space="preserve"> </v>
      </c>
      <c r="M192" s="69" t="str">
        <f>IF(L192=" "," ",(IF($L192&gt;0,INDEX('Bin Analysis'!$C$3:$S$10110,MATCH($L192,'Bin Analysis'!$L$3:$L$10110,0),MATCH(M$5,'Bin Analysis'!$C$2:$S$2,0))," ")))</f>
        <v xml:space="preserve"> </v>
      </c>
      <c r="N192" s="70" t="str">
        <f>IF($L192=" "," ",(IF($M192=FALSE," ",(IF($M192&gt;0,INDEX('Bin Analysis'!$C$3:$S$10110,MATCH($L192,'Bin Analysis'!$L$3:$L$10110,0),MATCH(N$5,'Bin Analysis'!$C$2:$S$2,0))," ")))))</f>
        <v xml:space="preserve"> </v>
      </c>
      <c r="O192" s="70" t="str">
        <f>IF($L192=" "," ",(IF($M192=FALSE," ",(IF($M192&gt;0,INDEX('Bin Analysis'!$C$3:$S$10110,MATCH($L192,'Bin Analysis'!$L$3:$L$10110,0),MATCH(O$5,'Bin Analysis'!$C$2:$S$2,0))," ")))))</f>
        <v xml:space="preserve"> </v>
      </c>
      <c r="P192" s="70" t="str">
        <f>IF($L192=" "," ",(IF($M192=FALSE," ",(IF($M192&gt;0,INDEX('Bin Analysis'!$C$3:$S$10110,MATCH($L192,'Bin Analysis'!$L$3:$L$10110,0),MATCH(P$5,'Bin Analysis'!$C$2:$S$2,0))," ")))))</f>
        <v xml:space="preserve"> </v>
      </c>
      <c r="Q192" s="70" t="str">
        <f>IF($L192=" "," ",(IF($M192=FALSE," ",(IF($M192&gt;0,INDEX('Bin Analysis'!$C$3:$S$10110,MATCH($L192,'Bin Analysis'!$L$3:$L$10110,0),MATCH(Q$5,'Bin Analysis'!$C$2:$S$2,0))," ")))))</f>
        <v xml:space="preserve"> </v>
      </c>
      <c r="R192" s="70" t="str">
        <f>IF($L192=" "," ",(IF($M192=FALSE," ",(IF($M192&gt;0,INDEX('Bin Analysis'!$C$3:$S$10110,MATCH($L192,'Bin Analysis'!$L$3:$L$10110,0),MATCH(R$5,'Bin Analysis'!$C$2:$S$2,0))," ")))))</f>
        <v xml:space="preserve"> </v>
      </c>
      <c r="S192" s="70" t="str">
        <f>IF($L192=" "," ",(IF($M192=FALSE," ",(IF($M192&gt;0,INDEX('Bin Analysis'!$C$3:$S$10110,MATCH($L192,'Bin Analysis'!$L$3:$L$10110,0),MATCH(S$5,'Bin Analysis'!$C$2:$S$2,0))," ")))))</f>
        <v xml:space="preserve"> </v>
      </c>
      <c r="T192" s="70" t="str">
        <f>Assignments!K191</f>
        <v/>
      </c>
      <c r="U192" s="70" t="str">
        <f>Assignments!L191</f>
        <v/>
      </c>
      <c r="V192" s="76" t="str">
        <f>Assignments!V191</f>
        <v/>
      </c>
    </row>
    <row r="193" spans="2:22" x14ac:dyDescent="0.25">
      <c r="B193" s="52"/>
      <c r="E193" s="7"/>
      <c r="G193" s="40" t="str">
        <f>IFERROR('Data Transformation'!M191," ")</f>
        <v xml:space="preserve"> </v>
      </c>
      <c r="L193" s="68" t="str">
        <f t="shared" si="3"/>
        <v xml:space="preserve"> </v>
      </c>
      <c r="M193" s="69" t="str">
        <f>IF(L193=" "," ",(IF($L193&gt;0,INDEX('Bin Analysis'!$C$3:$S$10110,MATCH($L193,'Bin Analysis'!$L$3:$L$10110,0),MATCH(M$5,'Bin Analysis'!$C$2:$S$2,0))," ")))</f>
        <v xml:space="preserve"> </v>
      </c>
      <c r="N193" s="70" t="str">
        <f>IF($L193=" "," ",(IF($M193=FALSE," ",(IF($M193&gt;0,INDEX('Bin Analysis'!$C$3:$S$10110,MATCH($L193,'Bin Analysis'!$L$3:$L$10110,0),MATCH(N$5,'Bin Analysis'!$C$2:$S$2,0))," ")))))</f>
        <v xml:space="preserve"> </v>
      </c>
      <c r="O193" s="70" t="str">
        <f>IF($L193=" "," ",(IF($M193=FALSE," ",(IF($M193&gt;0,INDEX('Bin Analysis'!$C$3:$S$10110,MATCH($L193,'Bin Analysis'!$L$3:$L$10110,0),MATCH(O$5,'Bin Analysis'!$C$2:$S$2,0))," ")))))</f>
        <v xml:space="preserve"> </v>
      </c>
      <c r="P193" s="70" t="str">
        <f>IF($L193=" "," ",(IF($M193=FALSE," ",(IF($M193&gt;0,INDEX('Bin Analysis'!$C$3:$S$10110,MATCH($L193,'Bin Analysis'!$L$3:$L$10110,0),MATCH(P$5,'Bin Analysis'!$C$2:$S$2,0))," ")))))</f>
        <v xml:space="preserve"> </v>
      </c>
      <c r="Q193" s="70" t="str">
        <f>IF($L193=" "," ",(IF($M193=FALSE," ",(IF($M193&gt;0,INDEX('Bin Analysis'!$C$3:$S$10110,MATCH($L193,'Bin Analysis'!$L$3:$L$10110,0),MATCH(Q$5,'Bin Analysis'!$C$2:$S$2,0))," ")))))</f>
        <v xml:space="preserve"> </v>
      </c>
      <c r="R193" s="70" t="str">
        <f>IF($L193=" "," ",(IF($M193=FALSE," ",(IF($M193&gt;0,INDEX('Bin Analysis'!$C$3:$S$10110,MATCH($L193,'Bin Analysis'!$L$3:$L$10110,0),MATCH(R$5,'Bin Analysis'!$C$2:$S$2,0))," ")))))</f>
        <v xml:space="preserve"> </v>
      </c>
      <c r="S193" s="70" t="str">
        <f>IF($L193=" "," ",(IF($M193=FALSE," ",(IF($M193&gt;0,INDEX('Bin Analysis'!$C$3:$S$10110,MATCH($L193,'Bin Analysis'!$L$3:$L$10110,0),MATCH(S$5,'Bin Analysis'!$C$2:$S$2,0))," ")))))</f>
        <v xml:space="preserve"> </v>
      </c>
      <c r="T193" s="70" t="str">
        <f>Assignments!K192</f>
        <v/>
      </c>
      <c r="U193" s="70" t="str">
        <f>Assignments!L192</f>
        <v/>
      </c>
      <c r="V193" s="76" t="str">
        <f>Assignments!V192</f>
        <v/>
      </c>
    </row>
    <row r="194" spans="2:22" x14ac:dyDescent="0.25">
      <c r="B194" s="52"/>
      <c r="E194" s="7"/>
      <c r="G194" s="40" t="str">
        <f>IFERROR('Data Transformation'!M192," ")</f>
        <v xml:space="preserve"> </v>
      </c>
      <c r="L194" s="68" t="str">
        <f t="shared" si="3"/>
        <v xml:space="preserve"> </v>
      </c>
      <c r="M194" s="69" t="str">
        <f>IF(L194=" "," ",(IF($L194&gt;0,INDEX('Bin Analysis'!$C$3:$S$10110,MATCH($L194,'Bin Analysis'!$L$3:$L$10110,0),MATCH(M$5,'Bin Analysis'!$C$2:$S$2,0))," ")))</f>
        <v xml:space="preserve"> </v>
      </c>
      <c r="N194" s="70" t="str">
        <f>IF($L194=" "," ",(IF($M194=FALSE," ",(IF($M194&gt;0,INDEX('Bin Analysis'!$C$3:$S$10110,MATCH($L194,'Bin Analysis'!$L$3:$L$10110,0),MATCH(N$5,'Bin Analysis'!$C$2:$S$2,0))," ")))))</f>
        <v xml:space="preserve"> </v>
      </c>
      <c r="O194" s="70" t="str">
        <f>IF($L194=" "," ",(IF($M194=FALSE," ",(IF($M194&gt;0,INDEX('Bin Analysis'!$C$3:$S$10110,MATCH($L194,'Bin Analysis'!$L$3:$L$10110,0),MATCH(O$5,'Bin Analysis'!$C$2:$S$2,0))," ")))))</f>
        <v xml:space="preserve"> </v>
      </c>
      <c r="P194" s="70" t="str">
        <f>IF($L194=" "," ",(IF($M194=FALSE," ",(IF($M194&gt;0,INDEX('Bin Analysis'!$C$3:$S$10110,MATCH($L194,'Bin Analysis'!$L$3:$L$10110,0),MATCH(P$5,'Bin Analysis'!$C$2:$S$2,0))," ")))))</f>
        <v xml:space="preserve"> </v>
      </c>
      <c r="Q194" s="70" t="str">
        <f>IF($L194=" "," ",(IF($M194=FALSE," ",(IF($M194&gt;0,INDEX('Bin Analysis'!$C$3:$S$10110,MATCH($L194,'Bin Analysis'!$L$3:$L$10110,0),MATCH(Q$5,'Bin Analysis'!$C$2:$S$2,0))," ")))))</f>
        <v xml:space="preserve"> </v>
      </c>
      <c r="R194" s="70" t="str">
        <f>IF($L194=" "," ",(IF($M194=FALSE," ",(IF($M194&gt;0,INDEX('Bin Analysis'!$C$3:$S$10110,MATCH($L194,'Bin Analysis'!$L$3:$L$10110,0),MATCH(R$5,'Bin Analysis'!$C$2:$S$2,0))," ")))))</f>
        <v xml:space="preserve"> </v>
      </c>
      <c r="S194" s="70" t="str">
        <f>IF($L194=" "," ",(IF($M194=FALSE," ",(IF($M194&gt;0,INDEX('Bin Analysis'!$C$3:$S$10110,MATCH($L194,'Bin Analysis'!$L$3:$L$10110,0),MATCH(S$5,'Bin Analysis'!$C$2:$S$2,0))," ")))))</f>
        <v xml:space="preserve"> </v>
      </c>
      <c r="T194" s="70" t="str">
        <f>Assignments!K193</f>
        <v/>
      </c>
      <c r="U194" s="70" t="str">
        <f>Assignments!L193</f>
        <v/>
      </c>
      <c r="V194" s="76" t="str">
        <f>Assignments!V193</f>
        <v/>
      </c>
    </row>
    <row r="195" spans="2:22" x14ac:dyDescent="0.25">
      <c r="B195" s="52"/>
      <c r="E195" s="7"/>
      <c r="G195" s="40" t="str">
        <f>IFERROR('Data Transformation'!M193," ")</f>
        <v xml:space="preserve"> </v>
      </c>
      <c r="L195" s="68" t="str">
        <f t="shared" si="3"/>
        <v xml:space="preserve"> </v>
      </c>
      <c r="M195" s="69" t="str">
        <f>IF(L195=" "," ",(IF($L195&gt;0,INDEX('Bin Analysis'!$C$3:$S$10110,MATCH($L195,'Bin Analysis'!$L$3:$L$10110,0),MATCH(M$5,'Bin Analysis'!$C$2:$S$2,0))," ")))</f>
        <v xml:space="preserve"> </v>
      </c>
      <c r="N195" s="70" t="str">
        <f>IF($L195=" "," ",(IF($M195=FALSE," ",(IF($M195&gt;0,INDEX('Bin Analysis'!$C$3:$S$10110,MATCH($L195,'Bin Analysis'!$L$3:$L$10110,0),MATCH(N$5,'Bin Analysis'!$C$2:$S$2,0))," ")))))</f>
        <v xml:space="preserve"> </v>
      </c>
      <c r="O195" s="70" t="str">
        <f>IF($L195=" "," ",(IF($M195=FALSE," ",(IF($M195&gt;0,INDEX('Bin Analysis'!$C$3:$S$10110,MATCH($L195,'Bin Analysis'!$L$3:$L$10110,0),MATCH(O$5,'Bin Analysis'!$C$2:$S$2,0))," ")))))</f>
        <v xml:space="preserve"> </v>
      </c>
      <c r="P195" s="70" t="str">
        <f>IF($L195=" "," ",(IF($M195=FALSE," ",(IF($M195&gt;0,INDEX('Bin Analysis'!$C$3:$S$10110,MATCH($L195,'Bin Analysis'!$L$3:$L$10110,0),MATCH(P$5,'Bin Analysis'!$C$2:$S$2,0))," ")))))</f>
        <v xml:space="preserve"> </v>
      </c>
      <c r="Q195" s="70" t="str">
        <f>IF($L195=" "," ",(IF($M195=FALSE," ",(IF($M195&gt;0,INDEX('Bin Analysis'!$C$3:$S$10110,MATCH($L195,'Bin Analysis'!$L$3:$L$10110,0),MATCH(Q$5,'Bin Analysis'!$C$2:$S$2,0))," ")))))</f>
        <v xml:space="preserve"> </v>
      </c>
      <c r="R195" s="70" t="str">
        <f>IF($L195=" "," ",(IF($M195=FALSE," ",(IF($M195&gt;0,INDEX('Bin Analysis'!$C$3:$S$10110,MATCH($L195,'Bin Analysis'!$L$3:$L$10110,0),MATCH(R$5,'Bin Analysis'!$C$2:$S$2,0))," ")))))</f>
        <v xml:space="preserve"> </v>
      </c>
      <c r="S195" s="70" t="str">
        <f>IF($L195=" "," ",(IF($M195=FALSE," ",(IF($M195&gt;0,INDEX('Bin Analysis'!$C$3:$S$10110,MATCH($L195,'Bin Analysis'!$L$3:$L$10110,0),MATCH(S$5,'Bin Analysis'!$C$2:$S$2,0))," ")))))</f>
        <v xml:space="preserve"> </v>
      </c>
      <c r="T195" s="70" t="str">
        <f>Assignments!K194</f>
        <v/>
      </c>
      <c r="U195" s="70" t="str">
        <f>Assignments!L194</f>
        <v/>
      </c>
      <c r="V195" s="76" t="str">
        <f>Assignments!V194</f>
        <v/>
      </c>
    </row>
    <row r="196" spans="2:22" x14ac:dyDescent="0.25">
      <c r="B196" s="52"/>
      <c r="E196" s="7"/>
      <c r="G196" s="40" t="str">
        <f>IFERROR('Data Transformation'!M194," ")</f>
        <v xml:space="preserve"> </v>
      </c>
      <c r="L196" s="68" t="str">
        <f t="shared" si="3"/>
        <v xml:space="preserve"> </v>
      </c>
      <c r="M196" s="69" t="str">
        <f>IF(L196=" "," ",(IF($L196&gt;0,INDEX('Bin Analysis'!$C$3:$S$10110,MATCH($L196,'Bin Analysis'!$L$3:$L$10110,0),MATCH(M$5,'Bin Analysis'!$C$2:$S$2,0))," ")))</f>
        <v xml:space="preserve"> </v>
      </c>
      <c r="N196" s="70" t="str">
        <f>IF($L196=" "," ",(IF($M196=FALSE," ",(IF($M196&gt;0,INDEX('Bin Analysis'!$C$3:$S$10110,MATCH($L196,'Bin Analysis'!$L$3:$L$10110,0),MATCH(N$5,'Bin Analysis'!$C$2:$S$2,0))," ")))))</f>
        <v xml:space="preserve"> </v>
      </c>
      <c r="O196" s="70" t="str">
        <f>IF($L196=" "," ",(IF($M196=FALSE," ",(IF($M196&gt;0,INDEX('Bin Analysis'!$C$3:$S$10110,MATCH($L196,'Bin Analysis'!$L$3:$L$10110,0),MATCH(O$5,'Bin Analysis'!$C$2:$S$2,0))," ")))))</f>
        <v xml:space="preserve"> </v>
      </c>
      <c r="P196" s="70" t="str">
        <f>IF($L196=" "," ",(IF($M196=FALSE," ",(IF($M196&gt;0,INDEX('Bin Analysis'!$C$3:$S$10110,MATCH($L196,'Bin Analysis'!$L$3:$L$10110,0),MATCH(P$5,'Bin Analysis'!$C$2:$S$2,0))," ")))))</f>
        <v xml:space="preserve"> </v>
      </c>
      <c r="Q196" s="70" t="str">
        <f>IF($L196=" "," ",(IF($M196=FALSE," ",(IF($M196&gt;0,INDEX('Bin Analysis'!$C$3:$S$10110,MATCH($L196,'Bin Analysis'!$L$3:$L$10110,0),MATCH(Q$5,'Bin Analysis'!$C$2:$S$2,0))," ")))))</f>
        <v xml:space="preserve"> </v>
      </c>
      <c r="R196" s="70" t="str">
        <f>IF($L196=" "," ",(IF($M196=FALSE," ",(IF($M196&gt;0,INDEX('Bin Analysis'!$C$3:$S$10110,MATCH($L196,'Bin Analysis'!$L$3:$L$10110,0),MATCH(R$5,'Bin Analysis'!$C$2:$S$2,0))," ")))))</f>
        <v xml:space="preserve"> </v>
      </c>
      <c r="S196" s="70" t="str">
        <f>IF($L196=" "," ",(IF($M196=FALSE," ",(IF($M196&gt;0,INDEX('Bin Analysis'!$C$3:$S$10110,MATCH($L196,'Bin Analysis'!$L$3:$L$10110,0),MATCH(S$5,'Bin Analysis'!$C$2:$S$2,0))," ")))))</f>
        <v xml:space="preserve"> </v>
      </c>
      <c r="T196" s="70" t="str">
        <f>Assignments!K195</f>
        <v/>
      </c>
      <c r="U196" s="70" t="str">
        <f>Assignments!L195</f>
        <v/>
      </c>
      <c r="V196" s="76" t="str">
        <f>Assignments!V195</f>
        <v/>
      </c>
    </row>
    <row r="197" spans="2:22" x14ac:dyDescent="0.25">
      <c r="B197" s="52"/>
      <c r="E197" s="7"/>
      <c r="G197" s="40" t="str">
        <f>IFERROR('Data Transformation'!M195," ")</f>
        <v xml:space="preserve"> </v>
      </c>
      <c r="L197" s="68" t="str">
        <f t="shared" si="3"/>
        <v xml:space="preserve"> </v>
      </c>
      <c r="M197" s="69" t="str">
        <f>IF(L197=" "," ",(IF($L197&gt;0,INDEX('Bin Analysis'!$C$3:$S$10110,MATCH($L197,'Bin Analysis'!$L$3:$L$10110,0),MATCH(M$5,'Bin Analysis'!$C$2:$S$2,0))," ")))</f>
        <v xml:space="preserve"> </v>
      </c>
      <c r="N197" s="70" t="str">
        <f>IF($L197=" "," ",(IF($M197=FALSE," ",(IF($M197&gt;0,INDEX('Bin Analysis'!$C$3:$S$10110,MATCH($L197,'Bin Analysis'!$L$3:$L$10110,0),MATCH(N$5,'Bin Analysis'!$C$2:$S$2,0))," ")))))</f>
        <v xml:space="preserve"> </v>
      </c>
      <c r="O197" s="70" t="str">
        <f>IF($L197=" "," ",(IF($M197=FALSE," ",(IF($M197&gt;0,INDEX('Bin Analysis'!$C$3:$S$10110,MATCH($L197,'Bin Analysis'!$L$3:$L$10110,0),MATCH(O$5,'Bin Analysis'!$C$2:$S$2,0))," ")))))</f>
        <v xml:space="preserve"> </v>
      </c>
      <c r="P197" s="70" t="str">
        <f>IF($L197=" "," ",(IF($M197=FALSE," ",(IF($M197&gt;0,INDEX('Bin Analysis'!$C$3:$S$10110,MATCH($L197,'Bin Analysis'!$L$3:$L$10110,0),MATCH(P$5,'Bin Analysis'!$C$2:$S$2,0))," ")))))</f>
        <v xml:space="preserve"> </v>
      </c>
      <c r="Q197" s="70" t="str">
        <f>IF($L197=" "," ",(IF($M197=FALSE," ",(IF($M197&gt;0,INDEX('Bin Analysis'!$C$3:$S$10110,MATCH($L197,'Bin Analysis'!$L$3:$L$10110,0),MATCH(Q$5,'Bin Analysis'!$C$2:$S$2,0))," ")))))</f>
        <v xml:space="preserve"> </v>
      </c>
      <c r="R197" s="70" t="str">
        <f>IF($L197=" "," ",(IF($M197=FALSE," ",(IF($M197&gt;0,INDEX('Bin Analysis'!$C$3:$S$10110,MATCH($L197,'Bin Analysis'!$L$3:$L$10110,0),MATCH(R$5,'Bin Analysis'!$C$2:$S$2,0))," ")))))</f>
        <v xml:space="preserve"> </v>
      </c>
      <c r="S197" s="70" t="str">
        <f>IF($L197=" "," ",(IF($M197=FALSE," ",(IF($M197&gt;0,INDEX('Bin Analysis'!$C$3:$S$10110,MATCH($L197,'Bin Analysis'!$L$3:$L$10110,0),MATCH(S$5,'Bin Analysis'!$C$2:$S$2,0))," ")))))</f>
        <v xml:space="preserve"> </v>
      </c>
      <c r="T197" s="70" t="str">
        <f>Assignments!K196</f>
        <v/>
      </c>
      <c r="U197" s="70" t="str">
        <f>Assignments!L196</f>
        <v/>
      </c>
      <c r="V197" s="76" t="str">
        <f>Assignments!V196</f>
        <v/>
      </c>
    </row>
    <row r="198" spans="2:22" x14ac:dyDescent="0.25">
      <c r="B198" s="52"/>
      <c r="E198" s="7"/>
      <c r="G198" s="40" t="str">
        <f>IFERROR('Data Transformation'!M196," ")</f>
        <v xml:space="preserve"> </v>
      </c>
      <c r="L198" s="68" t="str">
        <f t="shared" si="3"/>
        <v xml:space="preserve"> </v>
      </c>
      <c r="M198" s="69" t="str">
        <f>IF(L198=" "," ",(IF($L198&gt;0,INDEX('Bin Analysis'!$C$3:$S$10110,MATCH($L198,'Bin Analysis'!$L$3:$L$10110,0),MATCH(M$5,'Bin Analysis'!$C$2:$S$2,0))," ")))</f>
        <v xml:space="preserve"> </v>
      </c>
      <c r="N198" s="70" t="str">
        <f>IF($L198=" "," ",(IF($M198=FALSE," ",(IF($M198&gt;0,INDEX('Bin Analysis'!$C$3:$S$10110,MATCH($L198,'Bin Analysis'!$L$3:$L$10110,0),MATCH(N$5,'Bin Analysis'!$C$2:$S$2,0))," ")))))</f>
        <v xml:space="preserve"> </v>
      </c>
      <c r="O198" s="70" t="str">
        <f>IF($L198=" "," ",(IF($M198=FALSE," ",(IF($M198&gt;0,INDEX('Bin Analysis'!$C$3:$S$10110,MATCH($L198,'Bin Analysis'!$L$3:$L$10110,0),MATCH(O$5,'Bin Analysis'!$C$2:$S$2,0))," ")))))</f>
        <v xml:space="preserve"> </v>
      </c>
      <c r="P198" s="70" t="str">
        <f>IF($L198=" "," ",(IF($M198=FALSE," ",(IF($M198&gt;0,INDEX('Bin Analysis'!$C$3:$S$10110,MATCH($L198,'Bin Analysis'!$L$3:$L$10110,0),MATCH(P$5,'Bin Analysis'!$C$2:$S$2,0))," ")))))</f>
        <v xml:space="preserve"> </v>
      </c>
      <c r="Q198" s="70" t="str">
        <f>IF($L198=" "," ",(IF($M198=FALSE," ",(IF($M198&gt;0,INDEX('Bin Analysis'!$C$3:$S$10110,MATCH($L198,'Bin Analysis'!$L$3:$L$10110,0),MATCH(Q$5,'Bin Analysis'!$C$2:$S$2,0))," ")))))</f>
        <v xml:space="preserve"> </v>
      </c>
      <c r="R198" s="70" t="str">
        <f>IF($L198=" "," ",(IF($M198=FALSE," ",(IF($M198&gt;0,INDEX('Bin Analysis'!$C$3:$S$10110,MATCH($L198,'Bin Analysis'!$L$3:$L$10110,0),MATCH(R$5,'Bin Analysis'!$C$2:$S$2,0))," ")))))</f>
        <v xml:space="preserve"> </v>
      </c>
      <c r="S198" s="70" t="str">
        <f>IF($L198=" "," ",(IF($M198=FALSE," ",(IF($M198&gt;0,INDEX('Bin Analysis'!$C$3:$S$10110,MATCH($L198,'Bin Analysis'!$L$3:$L$10110,0),MATCH(S$5,'Bin Analysis'!$C$2:$S$2,0))," ")))))</f>
        <v xml:space="preserve"> </v>
      </c>
      <c r="T198" s="70" t="str">
        <f>Assignments!K197</f>
        <v/>
      </c>
      <c r="U198" s="70" t="str">
        <f>Assignments!L197</f>
        <v/>
      </c>
      <c r="V198" s="76" t="str">
        <f>Assignments!V197</f>
        <v/>
      </c>
    </row>
    <row r="199" spans="2:22" x14ac:dyDescent="0.25">
      <c r="B199" s="52"/>
      <c r="E199" s="7"/>
      <c r="G199" s="40" t="str">
        <f>IFERROR('Data Transformation'!M197," ")</f>
        <v xml:space="preserve"> </v>
      </c>
      <c r="L199" s="68" t="str">
        <f t="shared" ref="L199:L262" si="4">$G200</f>
        <v xml:space="preserve"> </v>
      </c>
      <c r="M199" s="69" t="str">
        <f>IF(L199=" "," ",(IF($L199&gt;0,INDEX('Bin Analysis'!$C$3:$S$10110,MATCH($L199,'Bin Analysis'!$L$3:$L$10110,0),MATCH(M$5,'Bin Analysis'!$C$2:$S$2,0))," ")))</f>
        <v xml:space="preserve"> </v>
      </c>
      <c r="N199" s="70" t="str">
        <f>IF($L199=" "," ",(IF($M199=FALSE," ",(IF($M199&gt;0,INDEX('Bin Analysis'!$C$3:$S$10110,MATCH($L199,'Bin Analysis'!$L$3:$L$10110,0),MATCH(N$5,'Bin Analysis'!$C$2:$S$2,0))," ")))))</f>
        <v xml:space="preserve"> </v>
      </c>
      <c r="O199" s="70" t="str">
        <f>IF($L199=" "," ",(IF($M199=FALSE," ",(IF($M199&gt;0,INDEX('Bin Analysis'!$C$3:$S$10110,MATCH($L199,'Bin Analysis'!$L$3:$L$10110,0),MATCH(O$5,'Bin Analysis'!$C$2:$S$2,0))," ")))))</f>
        <v xml:space="preserve"> </v>
      </c>
      <c r="P199" s="70" t="str">
        <f>IF($L199=" "," ",(IF($M199=FALSE," ",(IF($M199&gt;0,INDEX('Bin Analysis'!$C$3:$S$10110,MATCH($L199,'Bin Analysis'!$L$3:$L$10110,0),MATCH(P$5,'Bin Analysis'!$C$2:$S$2,0))," ")))))</f>
        <v xml:space="preserve"> </v>
      </c>
      <c r="Q199" s="70" t="str">
        <f>IF($L199=" "," ",(IF($M199=FALSE," ",(IF($M199&gt;0,INDEX('Bin Analysis'!$C$3:$S$10110,MATCH($L199,'Bin Analysis'!$L$3:$L$10110,0),MATCH(Q$5,'Bin Analysis'!$C$2:$S$2,0))," ")))))</f>
        <v xml:space="preserve"> </v>
      </c>
      <c r="R199" s="70" t="str">
        <f>IF($L199=" "," ",(IF($M199=FALSE," ",(IF($M199&gt;0,INDEX('Bin Analysis'!$C$3:$S$10110,MATCH($L199,'Bin Analysis'!$L$3:$L$10110,0),MATCH(R$5,'Bin Analysis'!$C$2:$S$2,0))," ")))))</f>
        <v xml:space="preserve"> </v>
      </c>
      <c r="S199" s="70" t="str">
        <f>IF($L199=" "," ",(IF($M199=FALSE," ",(IF($M199&gt;0,INDEX('Bin Analysis'!$C$3:$S$10110,MATCH($L199,'Bin Analysis'!$L$3:$L$10110,0),MATCH(S$5,'Bin Analysis'!$C$2:$S$2,0))," ")))))</f>
        <v xml:space="preserve"> </v>
      </c>
      <c r="T199" s="70" t="str">
        <f>Assignments!K198</f>
        <v/>
      </c>
      <c r="U199" s="70" t="str">
        <f>Assignments!L198</f>
        <v/>
      </c>
      <c r="V199" s="76" t="str">
        <f>Assignments!V198</f>
        <v/>
      </c>
    </row>
    <row r="200" spans="2:22" x14ac:dyDescent="0.25">
      <c r="B200" s="52"/>
      <c r="E200" s="7"/>
      <c r="G200" s="40" t="str">
        <f>IFERROR('Data Transformation'!M198," ")</f>
        <v xml:space="preserve"> </v>
      </c>
      <c r="L200" s="68" t="str">
        <f t="shared" si="4"/>
        <v xml:space="preserve"> </v>
      </c>
      <c r="M200" s="69" t="str">
        <f>IF(L200=" "," ",(IF($L200&gt;0,INDEX('Bin Analysis'!$C$3:$S$10110,MATCH($L200,'Bin Analysis'!$L$3:$L$10110,0),MATCH(M$5,'Bin Analysis'!$C$2:$S$2,0))," ")))</f>
        <v xml:space="preserve"> </v>
      </c>
      <c r="N200" s="70" t="str">
        <f>IF($L200=" "," ",(IF($M200=FALSE," ",(IF($M200&gt;0,INDEX('Bin Analysis'!$C$3:$S$10110,MATCH($L200,'Bin Analysis'!$L$3:$L$10110,0),MATCH(N$5,'Bin Analysis'!$C$2:$S$2,0))," ")))))</f>
        <v xml:space="preserve"> </v>
      </c>
      <c r="O200" s="70" t="str">
        <f>IF($L200=" "," ",(IF($M200=FALSE," ",(IF($M200&gt;0,INDEX('Bin Analysis'!$C$3:$S$10110,MATCH($L200,'Bin Analysis'!$L$3:$L$10110,0),MATCH(O$5,'Bin Analysis'!$C$2:$S$2,0))," ")))))</f>
        <v xml:space="preserve"> </v>
      </c>
      <c r="P200" s="70" t="str">
        <f>IF($L200=" "," ",(IF($M200=FALSE," ",(IF($M200&gt;0,INDEX('Bin Analysis'!$C$3:$S$10110,MATCH($L200,'Bin Analysis'!$L$3:$L$10110,0),MATCH(P$5,'Bin Analysis'!$C$2:$S$2,0))," ")))))</f>
        <v xml:space="preserve"> </v>
      </c>
      <c r="Q200" s="70" t="str">
        <f>IF($L200=" "," ",(IF($M200=FALSE," ",(IF($M200&gt;0,INDEX('Bin Analysis'!$C$3:$S$10110,MATCH($L200,'Bin Analysis'!$L$3:$L$10110,0),MATCH(Q$5,'Bin Analysis'!$C$2:$S$2,0))," ")))))</f>
        <v xml:space="preserve"> </v>
      </c>
      <c r="R200" s="70" t="str">
        <f>IF($L200=" "," ",(IF($M200=FALSE," ",(IF($M200&gt;0,INDEX('Bin Analysis'!$C$3:$S$10110,MATCH($L200,'Bin Analysis'!$L$3:$L$10110,0),MATCH(R$5,'Bin Analysis'!$C$2:$S$2,0))," ")))))</f>
        <v xml:space="preserve"> </v>
      </c>
      <c r="S200" s="70" t="str">
        <f>IF($L200=" "," ",(IF($M200=FALSE," ",(IF($M200&gt;0,INDEX('Bin Analysis'!$C$3:$S$10110,MATCH($L200,'Bin Analysis'!$L$3:$L$10110,0),MATCH(S$5,'Bin Analysis'!$C$2:$S$2,0))," ")))))</f>
        <v xml:space="preserve"> </v>
      </c>
      <c r="T200" s="70" t="str">
        <f>Assignments!K199</f>
        <v/>
      </c>
      <c r="U200" s="70" t="str">
        <f>Assignments!L199</f>
        <v/>
      </c>
      <c r="V200" s="76" t="str">
        <f>Assignments!V199</f>
        <v/>
      </c>
    </row>
    <row r="201" spans="2:22" x14ac:dyDescent="0.25">
      <c r="B201" s="52"/>
      <c r="E201" s="7"/>
      <c r="G201" s="40" t="str">
        <f>IFERROR('Data Transformation'!M199," ")</f>
        <v xml:space="preserve"> </v>
      </c>
      <c r="L201" s="68" t="str">
        <f t="shared" si="4"/>
        <v xml:space="preserve"> </v>
      </c>
      <c r="M201" s="69" t="str">
        <f>IF(L201=" "," ",(IF($L201&gt;0,INDEX('Bin Analysis'!$C$3:$S$10110,MATCH($L201,'Bin Analysis'!$L$3:$L$10110,0),MATCH(M$5,'Bin Analysis'!$C$2:$S$2,0))," ")))</f>
        <v xml:space="preserve"> </v>
      </c>
      <c r="N201" s="70" t="str">
        <f>IF($L201=" "," ",(IF($M201=FALSE," ",(IF($M201&gt;0,INDEX('Bin Analysis'!$C$3:$S$10110,MATCH($L201,'Bin Analysis'!$L$3:$L$10110,0),MATCH(N$5,'Bin Analysis'!$C$2:$S$2,0))," ")))))</f>
        <v xml:space="preserve"> </v>
      </c>
      <c r="O201" s="70" t="str">
        <f>IF($L201=" "," ",(IF($M201=FALSE," ",(IF($M201&gt;0,INDEX('Bin Analysis'!$C$3:$S$10110,MATCH($L201,'Bin Analysis'!$L$3:$L$10110,0),MATCH(O$5,'Bin Analysis'!$C$2:$S$2,0))," ")))))</f>
        <v xml:space="preserve"> </v>
      </c>
      <c r="P201" s="70" t="str">
        <f>IF($L201=" "," ",(IF($M201=FALSE," ",(IF($M201&gt;0,INDEX('Bin Analysis'!$C$3:$S$10110,MATCH($L201,'Bin Analysis'!$L$3:$L$10110,0),MATCH(P$5,'Bin Analysis'!$C$2:$S$2,0))," ")))))</f>
        <v xml:space="preserve"> </v>
      </c>
      <c r="Q201" s="70" t="str">
        <f>IF($L201=" "," ",(IF($M201=FALSE," ",(IF($M201&gt;0,INDEX('Bin Analysis'!$C$3:$S$10110,MATCH($L201,'Bin Analysis'!$L$3:$L$10110,0),MATCH(Q$5,'Bin Analysis'!$C$2:$S$2,0))," ")))))</f>
        <v xml:space="preserve"> </v>
      </c>
      <c r="R201" s="70" t="str">
        <f>IF($L201=" "," ",(IF($M201=FALSE," ",(IF($M201&gt;0,INDEX('Bin Analysis'!$C$3:$S$10110,MATCH($L201,'Bin Analysis'!$L$3:$L$10110,0),MATCH(R$5,'Bin Analysis'!$C$2:$S$2,0))," ")))))</f>
        <v xml:space="preserve"> </v>
      </c>
      <c r="S201" s="70" t="str">
        <f>IF($L201=" "," ",(IF($M201=FALSE," ",(IF($M201&gt;0,INDEX('Bin Analysis'!$C$3:$S$10110,MATCH($L201,'Bin Analysis'!$L$3:$L$10110,0),MATCH(S$5,'Bin Analysis'!$C$2:$S$2,0))," ")))))</f>
        <v xml:space="preserve"> </v>
      </c>
      <c r="T201" s="70" t="str">
        <f>Assignments!K200</f>
        <v/>
      </c>
      <c r="U201" s="70" t="str">
        <f>Assignments!L200</f>
        <v/>
      </c>
      <c r="V201" s="76" t="str">
        <f>Assignments!V200</f>
        <v/>
      </c>
    </row>
    <row r="202" spans="2:22" x14ac:dyDescent="0.25">
      <c r="B202" s="52"/>
      <c r="E202" s="7"/>
      <c r="G202" s="40" t="str">
        <f>IFERROR('Data Transformation'!M200," ")</f>
        <v xml:space="preserve"> </v>
      </c>
      <c r="L202" s="68" t="str">
        <f t="shared" si="4"/>
        <v xml:space="preserve"> </v>
      </c>
      <c r="M202" s="69" t="str">
        <f>IF(L202=" "," ",(IF($L202&gt;0,INDEX('Bin Analysis'!$C$3:$S$10110,MATCH($L202,'Bin Analysis'!$L$3:$L$10110,0),MATCH(M$5,'Bin Analysis'!$C$2:$S$2,0))," ")))</f>
        <v xml:space="preserve"> </v>
      </c>
      <c r="N202" s="70" t="str">
        <f>IF($L202=" "," ",(IF($M202=FALSE," ",(IF($M202&gt;0,INDEX('Bin Analysis'!$C$3:$S$10110,MATCH($L202,'Bin Analysis'!$L$3:$L$10110,0),MATCH(N$5,'Bin Analysis'!$C$2:$S$2,0))," ")))))</f>
        <v xml:space="preserve"> </v>
      </c>
      <c r="O202" s="70" t="str">
        <f>IF($L202=" "," ",(IF($M202=FALSE," ",(IF($M202&gt;0,INDEX('Bin Analysis'!$C$3:$S$10110,MATCH($L202,'Bin Analysis'!$L$3:$L$10110,0),MATCH(O$5,'Bin Analysis'!$C$2:$S$2,0))," ")))))</f>
        <v xml:space="preserve"> </v>
      </c>
      <c r="P202" s="70" t="str">
        <f>IF($L202=" "," ",(IF($M202=FALSE," ",(IF($M202&gt;0,INDEX('Bin Analysis'!$C$3:$S$10110,MATCH($L202,'Bin Analysis'!$L$3:$L$10110,0),MATCH(P$5,'Bin Analysis'!$C$2:$S$2,0))," ")))))</f>
        <v xml:space="preserve"> </v>
      </c>
      <c r="Q202" s="70" t="str">
        <f>IF($L202=" "," ",(IF($M202=FALSE," ",(IF($M202&gt;0,INDEX('Bin Analysis'!$C$3:$S$10110,MATCH($L202,'Bin Analysis'!$L$3:$L$10110,0),MATCH(Q$5,'Bin Analysis'!$C$2:$S$2,0))," ")))))</f>
        <v xml:space="preserve"> </v>
      </c>
      <c r="R202" s="70" t="str">
        <f>IF($L202=" "," ",(IF($M202=FALSE," ",(IF($M202&gt;0,INDEX('Bin Analysis'!$C$3:$S$10110,MATCH($L202,'Bin Analysis'!$L$3:$L$10110,0),MATCH(R$5,'Bin Analysis'!$C$2:$S$2,0))," ")))))</f>
        <v xml:space="preserve"> </v>
      </c>
      <c r="S202" s="70" t="str">
        <f>IF($L202=" "," ",(IF($M202=FALSE," ",(IF($M202&gt;0,INDEX('Bin Analysis'!$C$3:$S$10110,MATCH($L202,'Bin Analysis'!$L$3:$L$10110,0),MATCH(S$5,'Bin Analysis'!$C$2:$S$2,0))," ")))))</f>
        <v xml:space="preserve"> </v>
      </c>
      <c r="T202" s="70" t="str">
        <f>Assignments!K201</f>
        <v/>
      </c>
      <c r="U202" s="70" t="str">
        <f>Assignments!L201</f>
        <v/>
      </c>
      <c r="V202" s="76" t="str">
        <f>Assignments!V201</f>
        <v/>
      </c>
    </row>
    <row r="203" spans="2:22" x14ac:dyDescent="0.25">
      <c r="B203" s="52"/>
      <c r="E203" s="7"/>
      <c r="G203" s="40" t="str">
        <f>IFERROR('Data Transformation'!M201," ")</f>
        <v xml:space="preserve"> </v>
      </c>
      <c r="L203" s="68" t="str">
        <f t="shared" si="4"/>
        <v xml:space="preserve"> </v>
      </c>
      <c r="M203" s="69" t="str">
        <f>IF(L203=" "," ",(IF($L203&gt;0,INDEX('Bin Analysis'!$C$3:$S$10110,MATCH($L203,'Bin Analysis'!$L$3:$L$10110,0),MATCH(M$5,'Bin Analysis'!$C$2:$S$2,0))," ")))</f>
        <v xml:space="preserve"> </v>
      </c>
      <c r="N203" s="70" t="str">
        <f>IF($L203=" "," ",(IF($M203=FALSE," ",(IF($M203&gt;0,INDEX('Bin Analysis'!$C$3:$S$10110,MATCH($L203,'Bin Analysis'!$L$3:$L$10110,0),MATCH(N$5,'Bin Analysis'!$C$2:$S$2,0))," ")))))</f>
        <v xml:space="preserve"> </v>
      </c>
      <c r="O203" s="70" t="str">
        <f>IF($L203=" "," ",(IF($M203=FALSE," ",(IF($M203&gt;0,INDEX('Bin Analysis'!$C$3:$S$10110,MATCH($L203,'Bin Analysis'!$L$3:$L$10110,0),MATCH(O$5,'Bin Analysis'!$C$2:$S$2,0))," ")))))</f>
        <v xml:space="preserve"> </v>
      </c>
      <c r="P203" s="70" t="str">
        <f>IF($L203=" "," ",(IF($M203=FALSE," ",(IF($M203&gt;0,INDEX('Bin Analysis'!$C$3:$S$10110,MATCH($L203,'Bin Analysis'!$L$3:$L$10110,0),MATCH(P$5,'Bin Analysis'!$C$2:$S$2,0))," ")))))</f>
        <v xml:space="preserve"> </v>
      </c>
      <c r="Q203" s="70" t="str">
        <f>IF($L203=" "," ",(IF($M203=FALSE," ",(IF($M203&gt;0,INDEX('Bin Analysis'!$C$3:$S$10110,MATCH($L203,'Bin Analysis'!$L$3:$L$10110,0),MATCH(Q$5,'Bin Analysis'!$C$2:$S$2,0))," ")))))</f>
        <v xml:space="preserve"> </v>
      </c>
      <c r="R203" s="70" t="str">
        <f>IF($L203=" "," ",(IF($M203=FALSE," ",(IF($M203&gt;0,INDEX('Bin Analysis'!$C$3:$S$10110,MATCH($L203,'Bin Analysis'!$L$3:$L$10110,0),MATCH(R$5,'Bin Analysis'!$C$2:$S$2,0))," ")))))</f>
        <v xml:space="preserve"> </v>
      </c>
      <c r="S203" s="70" t="str">
        <f>IF($L203=" "," ",(IF($M203=FALSE," ",(IF($M203&gt;0,INDEX('Bin Analysis'!$C$3:$S$10110,MATCH($L203,'Bin Analysis'!$L$3:$L$10110,0),MATCH(S$5,'Bin Analysis'!$C$2:$S$2,0))," ")))))</f>
        <v xml:space="preserve"> </v>
      </c>
      <c r="T203" s="70" t="str">
        <f>Assignments!K202</f>
        <v/>
      </c>
      <c r="U203" s="70" t="str">
        <f>Assignments!L202</f>
        <v/>
      </c>
      <c r="V203" s="76" t="str">
        <f>Assignments!V202</f>
        <v/>
      </c>
    </row>
    <row r="204" spans="2:22" x14ac:dyDescent="0.25">
      <c r="B204" s="52"/>
      <c r="E204" s="7"/>
      <c r="G204" s="40" t="str">
        <f>IFERROR('Data Transformation'!M202," ")</f>
        <v xml:space="preserve"> </v>
      </c>
      <c r="L204" s="68" t="str">
        <f t="shared" si="4"/>
        <v xml:space="preserve"> </v>
      </c>
      <c r="M204" s="69" t="str">
        <f>IF(L204=" "," ",(IF($L204&gt;0,INDEX('Bin Analysis'!$C$3:$S$10110,MATCH($L204,'Bin Analysis'!$L$3:$L$10110,0),MATCH(M$5,'Bin Analysis'!$C$2:$S$2,0))," ")))</f>
        <v xml:space="preserve"> </v>
      </c>
      <c r="N204" s="70" t="str">
        <f>IF($L204=" "," ",(IF($M204=FALSE," ",(IF($M204&gt;0,INDEX('Bin Analysis'!$C$3:$S$10110,MATCH($L204,'Bin Analysis'!$L$3:$L$10110,0),MATCH(N$5,'Bin Analysis'!$C$2:$S$2,0))," ")))))</f>
        <v xml:space="preserve"> </v>
      </c>
      <c r="O204" s="70" t="str">
        <f>IF($L204=" "," ",(IF($M204=FALSE," ",(IF($M204&gt;0,INDEX('Bin Analysis'!$C$3:$S$10110,MATCH($L204,'Bin Analysis'!$L$3:$L$10110,0),MATCH(O$5,'Bin Analysis'!$C$2:$S$2,0))," ")))))</f>
        <v xml:space="preserve"> </v>
      </c>
      <c r="P204" s="70" t="str">
        <f>IF($L204=" "," ",(IF($M204=FALSE," ",(IF($M204&gt;0,INDEX('Bin Analysis'!$C$3:$S$10110,MATCH($L204,'Bin Analysis'!$L$3:$L$10110,0),MATCH(P$5,'Bin Analysis'!$C$2:$S$2,0))," ")))))</f>
        <v xml:space="preserve"> </v>
      </c>
      <c r="Q204" s="70" t="str">
        <f>IF($L204=" "," ",(IF($M204=FALSE," ",(IF($M204&gt;0,INDEX('Bin Analysis'!$C$3:$S$10110,MATCH($L204,'Bin Analysis'!$L$3:$L$10110,0),MATCH(Q$5,'Bin Analysis'!$C$2:$S$2,0))," ")))))</f>
        <v xml:space="preserve"> </v>
      </c>
      <c r="R204" s="70" t="str">
        <f>IF($L204=" "," ",(IF($M204=FALSE," ",(IF($M204&gt;0,INDEX('Bin Analysis'!$C$3:$S$10110,MATCH($L204,'Bin Analysis'!$L$3:$L$10110,0),MATCH(R$5,'Bin Analysis'!$C$2:$S$2,0))," ")))))</f>
        <v xml:space="preserve"> </v>
      </c>
      <c r="S204" s="70" t="str">
        <f>IF($L204=" "," ",(IF($M204=FALSE," ",(IF($M204&gt;0,INDEX('Bin Analysis'!$C$3:$S$10110,MATCH($L204,'Bin Analysis'!$L$3:$L$10110,0),MATCH(S$5,'Bin Analysis'!$C$2:$S$2,0))," ")))))</f>
        <v xml:space="preserve"> </v>
      </c>
      <c r="T204" s="70" t="str">
        <f>Assignments!K203</f>
        <v/>
      </c>
      <c r="U204" s="70" t="str">
        <f>Assignments!L203</f>
        <v/>
      </c>
      <c r="V204" s="76" t="str">
        <f>Assignments!V203</f>
        <v/>
      </c>
    </row>
    <row r="205" spans="2:22" x14ac:dyDescent="0.25">
      <c r="B205" s="52"/>
      <c r="E205" s="7"/>
      <c r="G205" s="40" t="str">
        <f>IFERROR('Data Transformation'!M203," ")</f>
        <v xml:space="preserve"> </v>
      </c>
      <c r="L205" s="68" t="str">
        <f t="shared" si="4"/>
        <v xml:space="preserve"> </v>
      </c>
      <c r="M205" s="69" t="str">
        <f>IF(L205=" "," ",(IF($L205&gt;0,INDEX('Bin Analysis'!$C$3:$S$10110,MATCH($L205,'Bin Analysis'!$L$3:$L$10110,0),MATCH(M$5,'Bin Analysis'!$C$2:$S$2,0))," ")))</f>
        <v xml:space="preserve"> </v>
      </c>
      <c r="N205" s="70" t="str">
        <f>IF($L205=" "," ",(IF($M205=FALSE," ",(IF($M205&gt;0,INDEX('Bin Analysis'!$C$3:$S$10110,MATCH($L205,'Bin Analysis'!$L$3:$L$10110,0),MATCH(N$5,'Bin Analysis'!$C$2:$S$2,0))," ")))))</f>
        <v xml:space="preserve"> </v>
      </c>
      <c r="O205" s="70" t="str">
        <f>IF($L205=" "," ",(IF($M205=FALSE," ",(IF($M205&gt;0,INDEX('Bin Analysis'!$C$3:$S$10110,MATCH($L205,'Bin Analysis'!$L$3:$L$10110,0),MATCH(O$5,'Bin Analysis'!$C$2:$S$2,0))," ")))))</f>
        <v xml:space="preserve"> </v>
      </c>
      <c r="P205" s="70" t="str">
        <f>IF($L205=" "," ",(IF($M205=FALSE," ",(IF($M205&gt;0,INDEX('Bin Analysis'!$C$3:$S$10110,MATCH($L205,'Bin Analysis'!$L$3:$L$10110,0),MATCH(P$5,'Bin Analysis'!$C$2:$S$2,0))," ")))))</f>
        <v xml:space="preserve"> </v>
      </c>
      <c r="Q205" s="70" t="str">
        <f>IF($L205=" "," ",(IF($M205=FALSE," ",(IF($M205&gt;0,INDEX('Bin Analysis'!$C$3:$S$10110,MATCH($L205,'Bin Analysis'!$L$3:$L$10110,0),MATCH(Q$5,'Bin Analysis'!$C$2:$S$2,0))," ")))))</f>
        <v xml:space="preserve"> </v>
      </c>
      <c r="R205" s="70" t="str">
        <f>IF($L205=" "," ",(IF($M205=FALSE," ",(IF($M205&gt;0,INDEX('Bin Analysis'!$C$3:$S$10110,MATCH($L205,'Bin Analysis'!$L$3:$L$10110,0),MATCH(R$5,'Bin Analysis'!$C$2:$S$2,0))," ")))))</f>
        <v xml:space="preserve"> </v>
      </c>
      <c r="S205" s="70" t="str">
        <f>IF($L205=" "," ",(IF($M205=FALSE," ",(IF($M205&gt;0,INDEX('Bin Analysis'!$C$3:$S$10110,MATCH($L205,'Bin Analysis'!$L$3:$L$10110,0),MATCH(S$5,'Bin Analysis'!$C$2:$S$2,0))," ")))))</f>
        <v xml:space="preserve"> </v>
      </c>
      <c r="T205" s="70" t="str">
        <f>Assignments!K204</f>
        <v/>
      </c>
      <c r="U205" s="70" t="str">
        <f>Assignments!L204</f>
        <v/>
      </c>
      <c r="V205" s="76" t="str">
        <f>Assignments!V204</f>
        <v/>
      </c>
    </row>
    <row r="206" spans="2:22" x14ac:dyDescent="0.25">
      <c r="B206" s="52"/>
      <c r="E206" s="7"/>
      <c r="G206" s="40" t="str">
        <f>IFERROR('Data Transformation'!M204," ")</f>
        <v xml:space="preserve"> </v>
      </c>
      <c r="L206" s="68" t="str">
        <f t="shared" si="4"/>
        <v xml:space="preserve"> </v>
      </c>
      <c r="M206" s="69" t="str">
        <f>IF(L206=" "," ",(IF($L206&gt;0,INDEX('Bin Analysis'!$C$3:$S$10110,MATCH($L206,'Bin Analysis'!$L$3:$L$10110,0),MATCH(M$5,'Bin Analysis'!$C$2:$S$2,0))," ")))</f>
        <v xml:space="preserve"> </v>
      </c>
      <c r="N206" s="70" t="str">
        <f>IF($L206=" "," ",(IF($M206=FALSE," ",(IF($M206&gt;0,INDEX('Bin Analysis'!$C$3:$S$10110,MATCH($L206,'Bin Analysis'!$L$3:$L$10110,0),MATCH(N$5,'Bin Analysis'!$C$2:$S$2,0))," ")))))</f>
        <v xml:space="preserve"> </v>
      </c>
      <c r="O206" s="70" t="str">
        <f>IF($L206=" "," ",(IF($M206=FALSE," ",(IF($M206&gt;0,INDEX('Bin Analysis'!$C$3:$S$10110,MATCH($L206,'Bin Analysis'!$L$3:$L$10110,0),MATCH(O$5,'Bin Analysis'!$C$2:$S$2,0))," ")))))</f>
        <v xml:space="preserve"> </v>
      </c>
      <c r="P206" s="70" t="str">
        <f>IF($L206=" "," ",(IF($M206=FALSE," ",(IF($M206&gt;0,INDEX('Bin Analysis'!$C$3:$S$10110,MATCH($L206,'Bin Analysis'!$L$3:$L$10110,0),MATCH(P$5,'Bin Analysis'!$C$2:$S$2,0))," ")))))</f>
        <v xml:space="preserve"> </v>
      </c>
      <c r="Q206" s="70" t="str">
        <f>IF($L206=" "," ",(IF($M206=FALSE," ",(IF($M206&gt;0,INDEX('Bin Analysis'!$C$3:$S$10110,MATCH($L206,'Bin Analysis'!$L$3:$L$10110,0),MATCH(Q$5,'Bin Analysis'!$C$2:$S$2,0))," ")))))</f>
        <v xml:space="preserve"> </v>
      </c>
      <c r="R206" s="70" t="str">
        <f>IF($L206=" "," ",(IF($M206=FALSE," ",(IF($M206&gt;0,INDEX('Bin Analysis'!$C$3:$S$10110,MATCH($L206,'Bin Analysis'!$L$3:$L$10110,0),MATCH(R$5,'Bin Analysis'!$C$2:$S$2,0))," ")))))</f>
        <v xml:space="preserve"> </v>
      </c>
      <c r="S206" s="70" t="str">
        <f>IF($L206=" "," ",(IF($M206=FALSE," ",(IF($M206&gt;0,INDEX('Bin Analysis'!$C$3:$S$10110,MATCH($L206,'Bin Analysis'!$L$3:$L$10110,0),MATCH(S$5,'Bin Analysis'!$C$2:$S$2,0))," ")))))</f>
        <v xml:space="preserve"> </v>
      </c>
      <c r="T206" s="70" t="str">
        <f>Assignments!K205</f>
        <v/>
      </c>
      <c r="U206" s="70" t="str">
        <f>Assignments!L205</f>
        <v/>
      </c>
      <c r="V206" s="76" t="str">
        <f>Assignments!V205</f>
        <v/>
      </c>
    </row>
    <row r="207" spans="2:22" x14ac:dyDescent="0.25">
      <c r="B207" s="52"/>
      <c r="E207" s="7"/>
      <c r="G207" s="40" t="str">
        <f>IFERROR('Data Transformation'!M205," ")</f>
        <v xml:space="preserve"> </v>
      </c>
      <c r="L207" s="68" t="str">
        <f t="shared" si="4"/>
        <v xml:space="preserve"> </v>
      </c>
      <c r="M207" s="69" t="str">
        <f>IF(L207=" "," ",(IF($L207&gt;0,INDEX('Bin Analysis'!$C$3:$S$10110,MATCH($L207,'Bin Analysis'!$L$3:$L$10110,0),MATCH(M$5,'Bin Analysis'!$C$2:$S$2,0))," ")))</f>
        <v xml:space="preserve"> </v>
      </c>
      <c r="N207" s="70" t="str">
        <f>IF($L207=" "," ",(IF($M207=FALSE," ",(IF($M207&gt;0,INDEX('Bin Analysis'!$C$3:$S$10110,MATCH($L207,'Bin Analysis'!$L$3:$L$10110,0),MATCH(N$5,'Bin Analysis'!$C$2:$S$2,0))," ")))))</f>
        <v xml:space="preserve"> </v>
      </c>
      <c r="O207" s="70" t="str">
        <f>IF($L207=" "," ",(IF($M207=FALSE," ",(IF($M207&gt;0,INDEX('Bin Analysis'!$C$3:$S$10110,MATCH($L207,'Bin Analysis'!$L$3:$L$10110,0),MATCH(O$5,'Bin Analysis'!$C$2:$S$2,0))," ")))))</f>
        <v xml:space="preserve"> </v>
      </c>
      <c r="P207" s="70" t="str">
        <f>IF($L207=" "," ",(IF($M207=FALSE," ",(IF($M207&gt;0,INDEX('Bin Analysis'!$C$3:$S$10110,MATCH($L207,'Bin Analysis'!$L$3:$L$10110,0),MATCH(P$5,'Bin Analysis'!$C$2:$S$2,0))," ")))))</f>
        <v xml:space="preserve"> </v>
      </c>
      <c r="Q207" s="70" t="str">
        <f>IF($L207=" "," ",(IF($M207=FALSE," ",(IF($M207&gt;0,INDEX('Bin Analysis'!$C$3:$S$10110,MATCH($L207,'Bin Analysis'!$L$3:$L$10110,0),MATCH(Q$5,'Bin Analysis'!$C$2:$S$2,0))," ")))))</f>
        <v xml:space="preserve"> </v>
      </c>
      <c r="R207" s="70" t="str">
        <f>IF($L207=" "," ",(IF($M207=FALSE," ",(IF($M207&gt;0,INDEX('Bin Analysis'!$C$3:$S$10110,MATCH($L207,'Bin Analysis'!$L$3:$L$10110,0),MATCH(R$5,'Bin Analysis'!$C$2:$S$2,0))," ")))))</f>
        <v xml:space="preserve"> </v>
      </c>
      <c r="S207" s="70" t="str">
        <f>IF($L207=" "," ",(IF($M207=FALSE," ",(IF($M207&gt;0,INDEX('Bin Analysis'!$C$3:$S$10110,MATCH($L207,'Bin Analysis'!$L$3:$L$10110,0),MATCH(S$5,'Bin Analysis'!$C$2:$S$2,0))," ")))))</f>
        <v xml:space="preserve"> </v>
      </c>
      <c r="T207" s="70" t="str">
        <f>Assignments!K206</f>
        <v/>
      </c>
      <c r="U207" s="70" t="str">
        <f>Assignments!L206</f>
        <v/>
      </c>
      <c r="V207" s="76" t="str">
        <f>Assignments!V206</f>
        <v/>
      </c>
    </row>
    <row r="208" spans="2:22" x14ac:dyDescent="0.25">
      <c r="B208" s="52"/>
      <c r="E208" s="7"/>
      <c r="G208" s="40" t="str">
        <f>IFERROR('Data Transformation'!M206," ")</f>
        <v xml:space="preserve"> </v>
      </c>
      <c r="L208" s="68" t="str">
        <f t="shared" si="4"/>
        <v xml:space="preserve"> </v>
      </c>
      <c r="M208" s="69" t="str">
        <f>IF(L208=" "," ",(IF($L208&gt;0,INDEX('Bin Analysis'!$C$3:$S$10110,MATCH($L208,'Bin Analysis'!$L$3:$L$10110,0),MATCH(M$5,'Bin Analysis'!$C$2:$S$2,0))," ")))</f>
        <v xml:space="preserve"> </v>
      </c>
      <c r="N208" s="70" t="str">
        <f>IF($L208=" "," ",(IF($M208=FALSE," ",(IF($M208&gt;0,INDEX('Bin Analysis'!$C$3:$S$10110,MATCH($L208,'Bin Analysis'!$L$3:$L$10110,0),MATCH(N$5,'Bin Analysis'!$C$2:$S$2,0))," ")))))</f>
        <v xml:space="preserve"> </v>
      </c>
      <c r="O208" s="70" t="str">
        <f>IF($L208=" "," ",(IF($M208=FALSE," ",(IF($M208&gt;0,INDEX('Bin Analysis'!$C$3:$S$10110,MATCH($L208,'Bin Analysis'!$L$3:$L$10110,0),MATCH(O$5,'Bin Analysis'!$C$2:$S$2,0))," ")))))</f>
        <v xml:space="preserve"> </v>
      </c>
      <c r="P208" s="70" t="str">
        <f>IF($L208=" "," ",(IF($M208=FALSE," ",(IF($M208&gt;0,INDEX('Bin Analysis'!$C$3:$S$10110,MATCH($L208,'Bin Analysis'!$L$3:$L$10110,0),MATCH(P$5,'Bin Analysis'!$C$2:$S$2,0))," ")))))</f>
        <v xml:space="preserve"> </v>
      </c>
      <c r="Q208" s="70" t="str">
        <f>IF($L208=" "," ",(IF($M208=FALSE," ",(IF($M208&gt;0,INDEX('Bin Analysis'!$C$3:$S$10110,MATCH($L208,'Bin Analysis'!$L$3:$L$10110,0),MATCH(Q$5,'Bin Analysis'!$C$2:$S$2,0))," ")))))</f>
        <v xml:space="preserve"> </v>
      </c>
      <c r="R208" s="70" t="str">
        <f>IF($L208=" "," ",(IF($M208=FALSE," ",(IF($M208&gt;0,INDEX('Bin Analysis'!$C$3:$S$10110,MATCH($L208,'Bin Analysis'!$L$3:$L$10110,0),MATCH(R$5,'Bin Analysis'!$C$2:$S$2,0))," ")))))</f>
        <v xml:space="preserve"> </v>
      </c>
      <c r="S208" s="70" t="str">
        <f>IF($L208=" "," ",(IF($M208=FALSE," ",(IF($M208&gt;0,INDEX('Bin Analysis'!$C$3:$S$10110,MATCH($L208,'Bin Analysis'!$L$3:$L$10110,0),MATCH(S$5,'Bin Analysis'!$C$2:$S$2,0))," ")))))</f>
        <v xml:space="preserve"> </v>
      </c>
      <c r="T208" s="70" t="str">
        <f>Assignments!K207</f>
        <v/>
      </c>
      <c r="U208" s="70" t="str">
        <f>Assignments!L207</f>
        <v/>
      </c>
      <c r="V208" s="76" t="str">
        <f>Assignments!V207</f>
        <v/>
      </c>
    </row>
    <row r="209" spans="2:22" x14ac:dyDescent="0.25">
      <c r="B209" s="52"/>
      <c r="E209" s="7"/>
      <c r="G209" s="40" t="str">
        <f>IFERROR('Data Transformation'!M207," ")</f>
        <v xml:space="preserve"> </v>
      </c>
      <c r="L209" s="68" t="str">
        <f t="shared" si="4"/>
        <v xml:space="preserve"> </v>
      </c>
      <c r="M209" s="69" t="str">
        <f>IF(L209=" "," ",(IF($L209&gt;0,INDEX('Bin Analysis'!$C$3:$S$10110,MATCH($L209,'Bin Analysis'!$L$3:$L$10110,0),MATCH(M$5,'Bin Analysis'!$C$2:$S$2,0))," ")))</f>
        <v xml:space="preserve"> </v>
      </c>
      <c r="N209" s="70" t="str">
        <f>IF($L209=" "," ",(IF($M209=FALSE," ",(IF($M209&gt;0,INDEX('Bin Analysis'!$C$3:$S$10110,MATCH($L209,'Bin Analysis'!$L$3:$L$10110,0),MATCH(N$5,'Bin Analysis'!$C$2:$S$2,0))," ")))))</f>
        <v xml:space="preserve"> </v>
      </c>
      <c r="O209" s="70" t="str">
        <f>IF($L209=" "," ",(IF($M209=FALSE," ",(IF($M209&gt;0,INDEX('Bin Analysis'!$C$3:$S$10110,MATCH($L209,'Bin Analysis'!$L$3:$L$10110,0),MATCH(O$5,'Bin Analysis'!$C$2:$S$2,0))," ")))))</f>
        <v xml:space="preserve"> </v>
      </c>
      <c r="P209" s="70" t="str">
        <f>IF($L209=" "," ",(IF($M209=FALSE," ",(IF($M209&gt;0,INDEX('Bin Analysis'!$C$3:$S$10110,MATCH($L209,'Bin Analysis'!$L$3:$L$10110,0),MATCH(P$5,'Bin Analysis'!$C$2:$S$2,0))," ")))))</f>
        <v xml:space="preserve"> </v>
      </c>
      <c r="Q209" s="70" t="str">
        <f>IF($L209=" "," ",(IF($M209=FALSE," ",(IF($M209&gt;0,INDEX('Bin Analysis'!$C$3:$S$10110,MATCH($L209,'Bin Analysis'!$L$3:$L$10110,0),MATCH(Q$5,'Bin Analysis'!$C$2:$S$2,0))," ")))))</f>
        <v xml:space="preserve"> </v>
      </c>
      <c r="R209" s="70" t="str">
        <f>IF($L209=" "," ",(IF($M209=FALSE," ",(IF($M209&gt;0,INDEX('Bin Analysis'!$C$3:$S$10110,MATCH($L209,'Bin Analysis'!$L$3:$L$10110,0),MATCH(R$5,'Bin Analysis'!$C$2:$S$2,0))," ")))))</f>
        <v xml:space="preserve"> </v>
      </c>
      <c r="S209" s="70" t="str">
        <f>IF($L209=" "," ",(IF($M209=FALSE," ",(IF($M209&gt;0,INDEX('Bin Analysis'!$C$3:$S$10110,MATCH($L209,'Bin Analysis'!$L$3:$L$10110,0),MATCH(S$5,'Bin Analysis'!$C$2:$S$2,0))," ")))))</f>
        <v xml:space="preserve"> </v>
      </c>
      <c r="T209" s="70" t="str">
        <f>Assignments!K208</f>
        <v/>
      </c>
      <c r="U209" s="70" t="str">
        <f>Assignments!L208</f>
        <v/>
      </c>
      <c r="V209" s="76" t="str">
        <f>Assignments!V208</f>
        <v/>
      </c>
    </row>
    <row r="210" spans="2:22" x14ac:dyDescent="0.25">
      <c r="B210" s="52"/>
      <c r="E210" s="7"/>
      <c r="G210" s="40" t="str">
        <f>IFERROR('Data Transformation'!M208," ")</f>
        <v xml:space="preserve"> </v>
      </c>
      <c r="L210" s="68" t="str">
        <f t="shared" si="4"/>
        <v xml:space="preserve"> </v>
      </c>
      <c r="M210" s="69" t="str">
        <f>IF(L210=" "," ",(IF($L210&gt;0,INDEX('Bin Analysis'!$C$3:$S$10110,MATCH($L210,'Bin Analysis'!$L$3:$L$10110,0),MATCH(M$5,'Bin Analysis'!$C$2:$S$2,0))," ")))</f>
        <v xml:space="preserve"> </v>
      </c>
      <c r="N210" s="70" t="str">
        <f>IF($L210=" "," ",(IF($M210=FALSE," ",(IF($M210&gt;0,INDEX('Bin Analysis'!$C$3:$S$10110,MATCH($L210,'Bin Analysis'!$L$3:$L$10110,0),MATCH(N$5,'Bin Analysis'!$C$2:$S$2,0))," ")))))</f>
        <v xml:space="preserve"> </v>
      </c>
      <c r="O210" s="70" t="str">
        <f>IF($L210=" "," ",(IF($M210=FALSE," ",(IF($M210&gt;0,INDEX('Bin Analysis'!$C$3:$S$10110,MATCH($L210,'Bin Analysis'!$L$3:$L$10110,0),MATCH(O$5,'Bin Analysis'!$C$2:$S$2,0))," ")))))</f>
        <v xml:space="preserve"> </v>
      </c>
      <c r="P210" s="70" t="str">
        <f>IF($L210=" "," ",(IF($M210=FALSE," ",(IF($M210&gt;0,INDEX('Bin Analysis'!$C$3:$S$10110,MATCH($L210,'Bin Analysis'!$L$3:$L$10110,0),MATCH(P$5,'Bin Analysis'!$C$2:$S$2,0))," ")))))</f>
        <v xml:space="preserve"> </v>
      </c>
      <c r="Q210" s="70" t="str">
        <f>IF($L210=" "," ",(IF($M210=FALSE," ",(IF($M210&gt;0,INDEX('Bin Analysis'!$C$3:$S$10110,MATCH($L210,'Bin Analysis'!$L$3:$L$10110,0),MATCH(Q$5,'Bin Analysis'!$C$2:$S$2,0))," ")))))</f>
        <v xml:space="preserve"> </v>
      </c>
      <c r="R210" s="70" t="str">
        <f>IF($L210=" "," ",(IF($M210=FALSE," ",(IF($M210&gt;0,INDEX('Bin Analysis'!$C$3:$S$10110,MATCH($L210,'Bin Analysis'!$L$3:$L$10110,0),MATCH(R$5,'Bin Analysis'!$C$2:$S$2,0))," ")))))</f>
        <v xml:space="preserve"> </v>
      </c>
      <c r="S210" s="70" t="str">
        <f>IF($L210=" "," ",(IF($M210=FALSE," ",(IF($M210&gt;0,INDEX('Bin Analysis'!$C$3:$S$10110,MATCH($L210,'Bin Analysis'!$L$3:$L$10110,0),MATCH(S$5,'Bin Analysis'!$C$2:$S$2,0))," ")))))</f>
        <v xml:space="preserve"> </v>
      </c>
      <c r="T210" s="70" t="str">
        <f>Assignments!K209</f>
        <v/>
      </c>
      <c r="U210" s="70" t="str">
        <f>Assignments!L209</f>
        <v/>
      </c>
      <c r="V210" s="76" t="str">
        <f>Assignments!V209</f>
        <v/>
      </c>
    </row>
    <row r="211" spans="2:22" x14ac:dyDescent="0.25">
      <c r="B211" s="52"/>
      <c r="E211" s="7"/>
      <c r="G211" s="40" t="str">
        <f>IFERROR('Data Transformation'!M209," ")</f>
        <v xml:space="preserve"> </v>
      </c>
      <c r="L211" s="68" t="str">
        <f t="shared" si="4"/>
        <v xml:space="preserve"> </v>
      </c>
      <c r="M211" s="69" t="str">
        <f>IF(L211=" "," ",(IF($L211&gt;0,INDEX('Bin Analysis'!$C$3:$S$10110,MATCH($L211,'Bin Analysis'!$L$3:$L$10110,0),MATCH(M$5,'Bin Analysis'!$C$2:$S$2,0))," ")))</f>
        <v xml:space="preserve"> </v>
      </c>
      <c r="N211" s="70" t="str">
        <f>IF($L211=" "," ",(IF($M211=FALSE," ",(IF($M211&gt;0,INDEX('Bin Analysis'!$C$3:$S$10110,MATCH($L211,'Bin Analysis'!$L$3:$L$10110,0),MATCH(N$5,'Bin Analysis'!$C$2:$S$2,0))," ")))))</f>
        <v xml:space="preserve"> </v>
      </c>
      <c r="O211" s="70" t="str">
        <f>IF($L211=" "," ",(IF($M211=FALSE," ",(IF($M211&gt;0,INDEX('Bin Analysis'!$C$3:$S$10110,MATCH($L211,'Bin Analysis'!$L$3:$L$10110,0),MATCH(O$5,'Bin Analysis'!$C$2:$S$2,0))," ")))))</f>
        <v xml:space="preserve"> </v>
      </c>
      <c r="P211" s="70" t="str">
        <f>IF($L211=" "," ",(IF($M211=FALSE," ",(IF($M211&gt;0,INDEX('Bin Analysis'!$C$3:$S$10110,MATCH($L211,'Bin Analysis'!$L$3:$L$10110,0),MATCH(P$5,'Bin Analysis'!$C$2:$S$2,0))," ")))))</f>
        <v xml:space="preserve"> </v>
      </c>
      <c r="Q211" s="70" t="str">
        <f>IF($L211=" "," ",(IF($M211=FALSE," ",(IF($M211&gt;0,INDEX('Bin Analysis'!$C$3:$S$10110,MATCH($L211,'Bin Analysis'!$L$3:$L$10110,0),MATCH(Q$5,'Bin Analysis'!$C$2:$S$2,0))," ")))))</f>
        <v xml:space="preserve"> </v>
      </c>
      <c r="R211" s="70" t="str">
        <f>IF($L211=" "," ",(IF($M211=FALSE," ",(IF($M211&gt;0,INDEX('Bin Analysis'!$C$3:$S$10110,MATCH($L211,'Bin Analysis'!$L$3:$L$10110,0),MATCH(R$5,'Bin Analysis'!$C$2:$S$2,0))," ")))))</f>
        <v xml:space="preserve"> </v>
      </c>
      <c r="S211" s="70" t="str">
        <f>IF($L211=" "," ",(IF($M211=FALSE," ",(IF($M211&gt;0,INDEX('Bin Analysis'!$C$3:$S$10110,MATCH($L211,'Bin Analysis'!$L$3:$L$10110,0),MATCH(S$5,'Bin Analysis'!$C$2:$S$2,0))," ")))))</f>
        <v xml:space="preserve"> </v>
      </c>
      <c r="T211" s="70" t="str">
        <f>Assignments!K210</f>
        <v/>
      </c>
      <c r="U211" s="70" t="str">
        <f>Assignments!L210</f>
        <v/>
      </c>
      <c r="V211" s="76" t="str">
        <f>Assignments!V210</f>
        <v/>
      </c>
    </row>
    <row r="212" spans="2:22" x14ac:dyDescent="0.25">
      <c r="B212" s="52"/>
      <c r="E212" s="7"/>
      <c r="G212" s="40" t="str">
        <f>IFERROR('Data Transformation'!M210," ")</f>
        <v xml:space="preserve"> </v>
      </c>
      <c r="L212" s="68" t="str">
        <f t="shared" si="4"/>
        <v xml:space="preserve"> </v>
      </c>
      <c r="M212" s="69" t="str">
        <f>IF(L212=" "," ",(IF($L212&gt;0,INDEX('Bin Analysis'!$C$3:$S$10110,MATCH($L212,'Bin Analysis'!$L$3:$L$10110,0),MATCH(M$5,'Bin Analysis'!$C$2:$S$2,0))," ")))</f>
        <v xml:space="preserve"> </v>
      </c>
      <c r="N212" s="70" t="str">
        <f>IF($L212=" "," ",(IF($M212=FALSE," ",(IF($M212&gt;0,INDEX('Bin Analysis'!$C$3:$S$10110,MATCH($L212,'Bin Analysis'!$L$3:$L$10110,0),MATCH(N$5,'Bin Analysis'!$C$2:$S$2,0))," ")))))</f>
        <v xml:space="preserve"> </v>
      </c>
      <c r="O212" s="70" t="str">
        <f>IF($L212=" "," ",(IF($M212=FALSE," ",(IF($M212&gt;0,INDEX('Bin Analysis'!$C$3:$S$10110,MATCH($L212,'Bin Analysis'!$L$3:$L$10110,0),MATCH(O$5,'Bin Analysis'!$C$2:$S$2,0))," ")))))</f>
        <v xml:space="preserve"> </v>
      </c>
      <c r="P212" s="70" t="str">
        <f>IF($L212=" "," ",(IF($M212=FALSE," ",(IF($M212&gt;0,INDEX('Bin Analysis'!$C$3:$S$10110,MATCH($L212,'Bin Analysis'!$L$3:$L$10110,0),MATCH(P$5,'Bin Analysis'!$C$2:$S$2,0))," ")))))</f>
        <v xml:space="preserve"> </v>
      </c>
      <c r="Q212" s="70" t="str">
        <f>IF($L212=" "," ",(IF($M212=FALSE," ",(IF($M212&gt;0,INDEX('Bin Analysis'!$C$3:$S$10110,MATCH($L212,'Bin Analysis'!$L$3:$L$10110,0),MATCH(Q$5,'Bin Analysis'!$C$2:$S$2,0))," ")))))</f>
        <v xml:space="preserve"> </v>
      </c>
      <c r="R212" s="70" t="str">
        <f>IF($L212=" "," ",(IF($M212=FALSE," ",(IF($M212&gt;0,INDEX('Bin Analysis'!$C$3:$S$10110,MATCH($L212,'Bin Analysis'!$L$3:$L$10110,0),MATCH(R$5,'Bin Analysis'!$C$2:$S$2,0))," ")))))</f>
        <v xml:space="preserve"> </v>
      </c>
      <c r="S212" s="70" t="str">
        <f>IF($L212=" "," ",(IF($M212=FALSE," ",(IF($M212&gt;0,INDEX('Bin Analysis'!$C$3:$S$10110,MATCH($L212,'Bin Analysis'!$L$3:$L$10110,0),MATCH(S$5,'Bin Analysis'!$C$2:$S$2,0))," ")))))</f>
        <v xml:space="preserve"> </v>
      </c>
      <c r="T212" s="70" t="str">
        <f>Assignments!K211</f>
        <v/>
      </c>
      <c r="U212" s="70" t="str">
        <f>Assignments!L211</f>
        <v/>
      </c>
      <c r="V212" s="76" t="str">
        <f>Assignments!V211</f>
        <v/>
      </c>
    </row>
    <row r="213" spans="2:22" x14ac:dyDescent="0.25">
      <c r="B213" s="6"/>
      <c r="E213" s="7"/>
      <c r="G213" s="40" t="str">
        <f>IFERROR('Data Transformation'!M211," ")</f>
        <v xml:space="preserve"> </v>
      </c>
      <c r="L213" s="68" t="str">
        <f t="shared" si="4"/>
        <v xml:space="preserve"> </v>
      </c>
      <c r="M213" s="69" t="str">
        <f>IF(L213=" "," ",(IF($L213&gt;0,INDEX('Bin Analysis'!$C$3:$S$10110,MATCH($L213,'Bin Analysis'!$L$3:$L$10110,0),MATCH(M$5,'Bin Analysis'!$C$2:$S$2,0))," ")))</f>
        <v xml:space="preserve"> </v>
      </c>
      <c r="N213" s="70" t="str">
        <f>IF($L213=" "," ",(IF($M213=FALSE," ",(IF($M213&gt;0,INDEX('Bin Analysis'!$C$3:$S$10110,MATCH($L213,'Bin Analysis'!$L$3:$L$10110,0),MATCH(N$5,'Bin Analysis'!$C$2:$S$2,0))," ")))))</f>
        <v xml:space="preserve"> </v>
      </c>
      <c r="O213" s="70" t="str">
        <f>IF($L213=" "," ",(IF($M213=FALSE," ",(IF($M213&gt;0,INDEX('Bin Analysis'!$C$3:$S$10110,MATCH($L213,'Bin Analysis'!$L$3:$L$10110,0),MATCH(O$5,'Bin Analysis'!$C$2:$S$2,0))," ")))))</f>
        <v xml:space="preserve"> </v>
      </c>
      <c r="P213" s="70" t="str">
        <f>IF($L213=" "," ",(IF($M213=FALSE," ",(IF($M213&gt;0,INDEX('Bin Analysis'!$C$3:$S$10110,MATCH($L213,'Bin Analysis'!$L$3:$L$10110,0),MATCH(P$5,'Bin Analysis'!$C$2:$S$2,0))," ")))))</f>
        <v xml:space="preserve"> </v>
      </c>
      <c r="Q213" s="70" t="str">
        <f>IF($L213=" "," ",(IF($M213=FALSE," ",(IF($M213&gt;0,INDEX('Bin Analysis'!$C$3:$S$10110,MATCH($L213,'Bin Analysis'!$L$3:$L$10110,0),MATCH(Q$5,'Bin Analysis'!$C$2:$S$2,0))," ")))))</f>
        <v xml:space="preserve"> </v>
      </c>
      <c r="R213" s="70" t="str">
        <f>IF($L213=" "," ",(IF($M213=FALSE," ",(IF($M213&gt;0,INDEX('Bin Analysis'!$C$3:$S$10110,MATCH($L213,'Bin Analysis'!$L$3:$L$10110,0),MATCH(R$5,'Bin Analysis'!$C$2:$S$2,0))," ")))))</f>
        <v xml:space="preserve"> </v>
      </c>
      <c r="S213" s="70" t="str">
        <f>IF($L213=" "," ",(IF($M213=FALSE," ",(IF($M213&gt;0,INDEX('Bin Analysis'!$C$3:$S$10110,MATCH($L213,'Bin Analysis'!$L$3:$L$10110,0),MATCH(S$5,'Bin Analysis'!$C$2:$S$2,0))," ")))))</f>
        <v xml:space="preserve"> </v>
      </c>
      <c r="T213" s="70" t="str">
        <f>Assignments!K212</f>
        <v/>
      </c>
      <c r="U213" s="70" t="str">
        <f>Assignments!L212</f>
        <v/>
      </c>
      <c r="V213" s="76" t="str">
        <f>Assignments!V212</f>
        <v/>
      </c>
    </row>
    <row r="214" spans="2:22" x14ac:dyDescent="0.25">
      <c r="B214" s="6"/>
      <c r="E214" s="7"/>
      <c r="G214" s="40" t="str">
        <f>IFERROR('Data Transformation'!M212," ")</f>
        <v xml:space="preserve"> </v>
      </c>
      <c r="L214" s="68" t="str">
        <f t="shared" si="4"/>
        <v xml:space="preserve"> </v>
      </c>
      <c r="M214" s="69" t="str">
        <f>IF(L214=" "," ",(IF($L214&gt;0,INDEX('Bin Analysis'!$C$3:$S$10110,MATCH($L214,'Bin Analysis'!$L$3:$L$10110,0),MATCH(M$5,'Bin Analysis'!$C$2:$S$2,0))," ")))</f>
        <v xml:space="preserve"> </v>
      </c>
      <c r="N214" s="70" t="str">
        <f>IF($L214=" "," ",(IF($M214=FALSE," ",(IF($M214&gt;0,INDEX('Bin Analysis'!$C$3:$S$10110,MATCH($L214,'Bin Analysis'!$L$3:$L$10110,0),MATCH(N$5,'Bin Analysis'!$C$2:$S$2,0))," ")))))</f>
        <v xml:space="preserve"> </v>
      </c>
      <c r="O214" s="70" t="str">
        <f>IF($L214=" "," ",(IF($M214=FALSE," ",(IF($M214&gt;0,INDEX('Bin Analysis'!$C$3:$S$10110,MATCH($L214,'Bin Analysis'!$L$3:$L$10110,0),MATCH(O$5,'Bin Analysis'!$C$2:$S$2,0))," ")))))</f>
        <v xml:space="preserve"> </v>
      </c>
      <c r="P214" s="70" t="str">
        <f>IF($L214=" "," ",(IF($M214=FALSE," ",(IF($M214&gt;0,INDEX('Bin Analysis'!$C$3:$S$10110,MATCH($L214,'Bin Analysis'!$L$3:$L$10110,0),MATCH(P$5,'Bin Analysis'!$C$2:$S$2,0))," ")))))</f>
        <v xml:space="preserve"> </v>
      </c>
      <c r="Q214" s="70" t="str">
        <f>IF($L214=" "," ",(IF($M214=FALSE," ",(IF($M214&gt;0,INDEX('Bin Analysis'!$C$3:$S$10110,MATCH($L214,'Bin Analysis'!$L$3:$L$10110,0),MATCH(Q$5,'Bin Analysis'!$C$2:$S$2,0))," ")))))</f>
        <v xml:space="preserve"> </v>
      </c>
      <c r="R214" s="70" t="str">
        <f>IF($L214=" "," ",(IF($M214=FALSE," ",(IF($M214&gt;0,INDEX('Bin Analysis'!$C$3:$S$10110,MATCH($L214,'Bin Analysis'!$L$3:$L$10110,0),MATCH(R$5,'Bin Analysis'!$C$2:$S$2,0))," ")))))</f>
        <v xml:space="preserve"> </v>
      </c>
      <c r="S214" s="70" t="str">
        <f>IF($L214=" "," ",(IF($M214=FALSE," ",(IF($M214&gt;0,INDEX('Bin Analysis'!$C$3:$S$10110,MATCH($L214,'Bin Analysis'!$L$3:$L$10110,0),MATCH(S$5,'Bin Analysis'!$C$2:$S$2,0))," ")))))</f>
        <v xml:space="preserve"> </v>
      </c>
      <c r="T214" s="70" t="str">
        <f>Assignments!K213</f>
        <v/>
      </c>
      <c r="U214" s="70" t="str">
        <f>Assignments!L213</f>
        <v/>
      </c>
      <c r="V214" s="76" t="str">
        <f>Assignments!V213</f>
        <v/>
      </c>
    </row>
    <row r="215" spans="2:22" x14ac:dyDescent="0.25">
      <c r="B215" s="6"/>
      <c r="E215" s="7"/>
      <c r="G215" s="40" t="str">
        <f>IFERROR('Data Transformation'!M213," ")</f>
        <v xml:space="preserve"> </v>
      </c>
      <c r="L215" s="68" t="str">
        <f t="shared" si="4"/>
        <v xml:space="preserve"> </v>
      </c>
      <c r="M215" s="69" t="str">
        <f>IF(L215=" "," ",(IF($L215&gt;0,INDEX('Bin Analysis'!$C$3:$S$10110,MATCH($L215,'Bin Analysis'!$L$3:$L$10110,0),MATCH(M$5,'Bin Analysis'!$C$2:$S$2,0))," ")))</f>
        <v xml:space="preserve"> </v>
      </c>
      <c r="N215" s="70" t="str">
        <f>IF($L215=" "," ",(IF($M215=FALSE," ",(IF($M215&gt;0,INDEX('Bin Analysis'!$C$3:$S$10110,MATCH($L215,'Bin Analysis'!$L$3:$L$10110,0),MATCH(N$5,'Bin Analysis'!$C$2:$S$2,0))," ")))))</f>
        <v xml:space="preserve"> </v>
      </c>
      <c r="O215" s="70" t="str">
        <f>IF($L215=" "," ",(IF($M215=FALSE," ",(IF($M215&gt;0,INDEX('Bin Analysis'!$C$3:$S$10110,MATCH($L215,'Bin Analysis'!$L$3:$L$10110,0),MATCH(O$5,'Bin Analysis'!$C$2:$S$2,0))," ")))))</f>
        <v xml:space="preserve"> </v>
      </c>
      <c r="P215" s="70" t="str">
        <f>IF($L215=" "," ",(IF($M215=FALSE," ",(IF($M215&gt;0,INDEX('Bin Analysis'!$C$3:$S$10110,MATCH($L215,'Bin Analysis'!$L$3:$L$10110,0),MATCH(P$5,'Bin Analysis'!$C$2:$S$2,0))," ")))))</f>
        <v xml:space="preserve"> </v>
      </c>
      <c r="Q215" s="70" t="str">
        <f>IF($L215=" "," ",(IF($M215=FALSE," ",(IF($M215&gt;0,INDEX('Bin Analysis'!$C$3:$S$10110,MATCH($L215,'Bin Analysis'!$L$3:$L$10110,0),MATCH(Q$5,'Bin Analysis'!$C$2:$S$2,0))," ")))))</f>
        <v xml:space="preserve"> </v>
      </c>
      <c r="R215" s="70" t="str">
        <f>IF($L215=" "," ",(IF($M215=FALSE," ",(IF($M215&gt;0,INDEX('Bin Analysis'!$C$3:$S$10110,MATCH($L215,'Bin Analysis'!$L$3:$L$10110,0),MATCH(R$5,'Bin Analysis'!$C$2:$S$2,0))," ")))))</f>
        <v xml:space="preserve"> </v>
      </c>
      <c r="S215" s="70" t="str">
        <f>IF($L215=" "," ",(IF($M215=FALSE," ",(IF($M215&gt;0,INDEX('Bin Analysis'!$C$3:$S$10110,MATCH($L215,'Bin Analysis'!$L$3:$L$10110,0),MATCH(S$5,'Bin Analysis'!$C$2:$S$2,0))," ")))))</f>
        <v xml:space="preserve"> </v>
      </c>
      <c r="T215" s="70" t="str">
        <f>Assignments!K214</f>
        <v/>
      </c>
      <c r="U215" s="70" t="str">
        <f>Assignments!L214</f>
        <v/>
      </c>
      <c r="V215" s="76" t="str">
        <f>Assignments!V214</f>
        <v/>
      </c>
    </row>
    <row r="216" spans="2:22" x14ac:dyDescent="0.25">
      <c r="B216" s="6"/>
      <c r="E216" s="7"/>
      <c r="G216" s="40" t="str">
        <f>IFERROR('Data Transformation'!M214," ")</f>
        <v xml:space="preserve"> </v>
      </c>
      <c r="L216" s="68" t="str">
        <f t="shared" si="4"/>
        <v xml:space="preserve"> </v>
      </c>
      <c r="M216" s="69" t="str">
        <f>IF(L216=" "," ",(IF($L216&gt;0,INDEX('Bin Analysis'!$C$3:$S$10110,MATCH($L216,'Bin Analysis'!$L$3:$L$10110,0),MATCH(M$5,'Bin Analysis'!$C$2:$S$2,0))," ")))</f>
        <v xml:space="preserve"> </v>
      </c>
      <c r="N216" s="70" t="str">
        <f>IF($L216=" "," ",(IF($M216=FALSE," ",(IF($M216&gt;0,INDEX('Bin Analysis'!$C$3:$S$10110,MATCH($L216,'Bin Analysis'!$L$3:$L$10110,0),MATCH(N$5,'Bin Analysis'!$C$2:$S$2,0))," ")))))</f>
        <v xml:space="preserve"> </v>
      </c>
      <c r="O216" s="70" t="str">
        <f>IF($L216=" "," ",(IF($M216=FALSE," ",(IF($M216&gt;0,INDEX('Bin Analysis'!$C$3:$S$10110,MATCH($L216,'Bin Analysis'!$L$3:$L$10110,0),MATCH(O$5,'Bin Analysis'!$C$2:$S$2,0))," ")))))</f>
        <v xml:space="preserve"> </v>
      </c>
      <c r="P216" s="70" t="str">
        <f>IF($L216=" "," ",(IF($M216=FALSE," ",(IF($M216&gt;0,INDEX('Bin Analysis'!$C$3:$S$10110,MATCH($L216,'Bin Analysis'!$L$3:$L$10110,0),MATCH(P$5,'Bin Analysis'!$C$2:$S$2,0))," ")))))</f>
        <v xml:space="preserve"> </v>
      </c>
      <c r="Q216" s="70" t="str">
        <f>IF($L216=" "," ",(IF($M216=FALSE," ",(IF($M216&gt;0,INDEX('Bin Analysis'!$C$3:$S$10110,MATCH($L216,'Bin Analysis'!$L$3:$L$10110,0),MATCH(Q$5,'Bin Analysis'!$C$2:$S$2,0))," ")))))</f>
        <v xml:space="preserve"> </v>
      </c>
      <c r="R216" s="70" t="str">
        <f>IF($L216=" "," ",(IF($M216=FALSE," ",(IF($M216&gt;0,INDEX('Bin Analysis'!$C$3:$S$10110,MATCH($L216,'Bin Analysis'!$L$3:$L$10110,0),MATCH(R$5,'Bin Analysis'!$C$2:$S$2,0))," ")))))</f>
        <v xml:space="preserve"> </v>
      </c>
      <c r="S216" s="70" t="str">
        <f>IF($L216=" "," ",(IF($M216=FALSE," ",(IF($M216&gt;0,INDEX('Bin Analysis'!$C$3:$S$10110,MATCH($L216,'Bin Analysis'!$L$3:$L$10110,0),MATCH(S$5,'Bin Analysis'!$C$2:$S$2,0))," ")))))</f>
        <v xml:space="preserve"> </v>
      </c>
      <c r="T216" s="70" t="str">
        <f>Assignments!K215</f>
        <v/>
      </c>
      <c r="U216" s="70" t="str">
        <f>Assignments!L215</f>
        <v/>
      </c>
      <c r="V216" s="76" t="str">
        <f>Assignments!V215</f>
        <v/>
      </c>
    </row>
    <row r="217" spans="2:22" x14ac:dyDescent="0.25">
      <c r="B217" s="6"/>
      <c r="E217" s="7"/>
      <c r="G217" s="40" t="str">
        <f>IFERROR('Data Transformation'!M215," ")</f>
        <v xml:space="preserve"> </v>
      </c>
      <c r="L217" s="68" t="str">
        <f t="shared" si="4"/>
        <v xml:space="preserve"> </v>
      </c>
      <c r="M217" s="69" t="str">
        <f>IF(L217=" "," ",(IF($L217&gt;0,INDEX('Bin Analysis'!$C$3:$S$10110,MATCH($L217,'Bin Analysis'!$L$3:$L$10110,0),MATCH(M$5,'Bin Analysis'!$C$2:$S$2,0))," ")))</f>
        <v xml:space="preserve"> </v>
      </c>
      <c r="N217" s="70" t="str">
        <f>IF($L217=" "," ",(IF($M217=FALSE," ",(IF($M217&gt;0,INDEX('Bin Analysis'!$C$3:$S$10110,MATCH($L217,'Bin Analysis'!$L$3:$L$10110,0),MATCH(N$5,'Bin Analysis'!$C$2:$S$2,0))," ")))))</f>
        <v xml:space="preserve"> </v>
      </c>
      <c r="O217" s="70" t="str">
        <f>IF($L217=" "," ",(IF($M217=FALSE," ",(IF($M217&gt;0,INDEX('Bin Analysis'!$C$3:$S$10110,MATCH($L217,'Bin Analysis'!$L$3:$L$10110,0),MATCH(O$5,'Bin Analysis'!$C$2:$S$2,0))," ")))))</f>
        <v xml:space="preserve"> </v>
      </c>
      <c r="P217" s="70" t="str">
        <f>IF($L217=" "," ",(IF($M217=FALSE," ",(IF($M217&gt;0,INDEX('Bin Analysis'!$C$3:$S$10110,MATCH($L217,'Bin Analysis'!$L$3:$L$10110,0),MATCH(P$5,'Bin Analysis'!$C$2:$S$2,0))," ")))))</f>
        <v xml:space="preserve"> </v>
      </c>
      <c r="Q217" s="70" t="str">
        <f>IF($L217=" "," ",(IF($M217=FALSE," ",(IF($M217&gt;0,INDEX('Bin Analysis'!$C$3:$S$10110,MATCH($L217,'Bin Analysis'!$L$3:$L$10110,0),MATCH(Q$5,'Bin Analysis'!$C$2:$S$2,0))," ")))))</f>
        <v xml:space="preserve"> </v>
      </c>
      <c r="R217" s="70" t="str">
        <f>IF($L217=" "," ",(IF($M217=FALSE," ",(IF($M217&gt;0,INDEX('Bin Analysis'!$C$3:$S$10110,MATCH($L217,'Bin Analysis'!$L$3:$L$10110,0),MATCH(R$5,'Bin Analysis'!$C$2:$S$2,0))," ")))))</f>
        <v xml:space="preserve"> </v>
      </c>
      <c r="S217" s="70" t="str">
        <f>IF($L217=" "," ",(IF($M217=FALSE," ",(IF($M217&gt;0,INDEX('Bin Analysis'!$C$3:$S$10110,MATCH($L217,'Bin Analysis'!$L$3:$L$10110,0),MATCH(S$5,'Bin Analysis'!$C$2:$S$2,0))," ")))))</f>
        <v xml:space="preserve"> </v>
      </c>
      <c r="T217" s="70" t="str">
        <f>Assignments!K216</f>
        <v/>
      </c>
      <c r="U217" s="70" t="str">
        <f>Assignments!L216</f>
        <v/>
      </c>
      <c r="V217" s="76" t="str">
        <f>Assignments!V216</f>
        <v/>
      </c>
    </row>
    <row r="218" spans="2:22" x14ac:dyDescent="0.25">
      <c r="B218" s="6"/>
      <c r="E218" s="7"/>
      <c r="G218" s="40" t="str">
        <f>IFERROR('Data Transformation'!M216," ")</f>
        <v xml:space="preserve"> </v>
      </c>
      <c r="L218" s="68" t="str">
        <f t="shared" si="4"/>
        <v xml:space="preserve"> </v>
      </c>
      <c r="M218" s="69" t="str">
        <f>IF(L218=" "," ",(IF($L218&gt;0,INDEX('Bin Analysis'!$C$3:$S$10110,MATCH($L218,'Bin Analysis'!$L$3:$L$10110,0),MATCH(M$5,'Bin Analysis'!$C$2:$S$2,0))," ")))</f>
        <v xml:space="preserve"> </v>
      </c>
      <c r="N218" s="70" t="str">
        <f>IF($L218=" "," ",(IF($M218=FALSE," ",(IF($M218&gt;0,INDEX('Bin Analysis'!$C$3:$S$10110,MATCH($L218,'Bin Analysis'!$L$3:$L$10110,0),MATCH(N$5,'Bin Analysis'!$C$2:$S$2,0))," ")))))</f>
        <v xml:space="preserve"> </v>
      </c>
      <c r="O218" s="70" t="str">
        <f>IF($L218=" "," ",(IF($M218=FALSE," ",(IF($M218&gt;0,INDEX('Bin Analysis'!$C$3:$S$10110,MATCH($L218,'Bin Analysis'!$L$3:$L$10110,0),MATCH(O$5,'Bin Analysis'!$C$2:$S$2,0))," ")))))</f>
        <v xml:space="preserve"> </v>
      </c>
      <c r="P218" s="70" t="str">
        <f>IF($L218=" "," ",(IF($M218=FALSE," ",(IF($M218&gt;0,INDEX('Bin Analysis'!$C$3:$S$10110,MATCH($L218,'Bin Analysis'!$L$3:$L$10110,0),MATCH(P$5,'Bin Analysis'!$C$2:$S$2,0))," ")))))</f>
        <v xml:space="preserve"> </v>
      </c>
      <c r="Q218" s="70" t="str">
        <f>IF($L218=" "," ",(IF($M218=FALSE," ",(IF($M218&gt;0,INDEX('Bin Analysis'!$C$3:$S$10110,MATCH($L218,'Bin Analysis'!$L$3:$L$10110,0),MATCH(Q$5,'Bin Analysis'!$C$2:$S$2,0))," ")))))</f>
        <v xml:space="preserve"> </v>
      </c>
      <c r="R218" s="70" t="str">
        <f>IF($L218=" "," ",(IF($M218=FALSE," ",(IF($M218&gt;0,INDEX('Bin Analysis'!$C$3:$S$10110,MATCH($L218,'Bin Analysis'!$L$3:$L$10110,0),MATCH(R$5,'Bin Analysis'!$C$2:$S$2,0))," ")))))</f>
        <v xml:space="preserve"> </v>
      </c>
      <c r="S218" s="70" t="str">
        <f>IF($L218=" "," ",(IF($M218=FALSE," ",(IF($M218&gt;0,INDEX('Bin Analysis'!$C$3:$S$10110,MATCH($L218,'Bin Analysis'!$L$3:$L$10110,0),MATCH(S$5,'Bin Analysis'!$C$2:$S$2,0))," ")))))</f>
        <v xml:space="preserve"> </v>
      </c>
      <c r="T218" s="70" t="str">
        <f>Assignments!K217</f>
        <v/>
      </c>
      <c r="U218" s="70" t="str">
        <f>Assignments!L217</f>
        <v/>
      </c>
      <c r="V218" s="76" t="str">
        <f>Assignments!V217</f>
        <v/>
      </c>
    </row>
    <row r="219" spans="2:22" x14ac:dyDescent="0.25">
      <c r="B219" s="6"/>
      <c r="E219" s="7"/>
      <c r="G219" s="40" t="str">
        <f>IFERROR('Data Transformation'!M217," ")</f>
        <v xml:space="preserve"> </v>
      </c>
      <c r="L219" s="68" t="str">
        <f t="shared" si="4"/>
        <v xml:space="preserve"> </v>
      </c>
      <c r="M219" s="69" t="str">
        <f>IF(L219=" "," ",(IF($L219&gt;0,INDEX('Bin Analysis'!$C$3:$S$10110,MATCH($L219,'Bin Analysis'!$L$3:$L$10110,0),MATCH(M$5,'Bin Analysis'!$C$2:$S$2,0))," ")))</f>
        <v xml:space="preserve"> </v>
      </c>
      <c r="N219" s="70" t="str">
        <f>IF($L219=" "," ",(IF($M219=FALSE," ",(IF($M219&gt;0,INDEX('Bin Analysis'!$C$3:$S$10110,MATCH($L219,'Bin Analysis'!$L$3:$L$10110,0),MATCH(N$5,'Bin Analysis'!$C$2:$S$2,0))," ")))))</f>
        <v xml:space="preserve"> </v>
      </c>
      <c r="O219" s="70" t="str">
        <f>IF($L219=" "," ",(IF($M219=FALSE," ",(IF($M219&gt;0,INDEX('Bin Analysis'!$C$3:$S$10110,MATCH($L219,'Bin Analysis'!$L$3:$L$10110,0),MATCH(O$5,'Bin Analysis'!$C$2:$S$2,0))," ")))))</f>
        <v xml:space="preserve"> </v>
      </c>
      <c r="P219" s="70" t="str">
        <f>IF($L219=" "," ",(IF($M219=FALSE," ",(IF($M219&gt;0,INDEX('Bin Analysis'!$C$3:$S$10110,MATCH($L219,'Bin Analysis'!$L$3:$L$10110,0),MATCH(P$5,'Bin Analysis'!$C$2:$S$2,0))," ")))))</f>
        <v xml:space="preserve"> </v>
      </c>
      <c r="Q219" s="70" t="str">
        <f>IF($L219=" "," ",(IF($M219=FALSE," ",(IF($M219&gt;0,INDEX('Bin Analysis'!$C$3:$S$10110,MATCH($L219,'Bin Analysis'!$L$3:$L$10110,0),MATCH(Q$5,'Bin Analysis'!$C$2:$S$2,0))," ")))))</f>
        <v xml:space="preserve"> </v>
      </c>
      <c r="R219" s="70" t="str">
        <f>IF($L219=" "," ",(IF($M219=FALSE," ",(IF($M219&gt;0,INDEX('Bin Analysis'!$C$3:$S$10110,MATCH($L219,'Bin Analysis'!$L$3:$L$10110,0),MATCH(R$5,'Bin Analysis'!$C$2:$S$2,0))," ")))))</f>
        <v xml:space="preserve"> </v>
      </c>
      <c r="S219" s="70" t="str">
        <f>IF($L219=" "," ",(IF($M219=FALSE," ",(IF($M219&gt;0,INDEX('Bin Analysis'!$C$3:$S$10110,MATCH($L219,'Bin Analysis'!$L$3:$L$10110,0),MATCH(S$5,'Bin Analysis'!$C$2:$S$2,0))," ")))))</f>
        <v xml:space="preserve"> </v>
      </c>
      <c r="T219" s="70" t="str">
        <f>Assignments!K218</f>
        <v/>
      </c>
      <c r="U219" s="70" t="str">
        <f>Assignments!L218</f>
        <v/>
      </c>
      <c r="V219" s="76" t="str">
        <f>Assignments!V218</f>
        <v/>
      </c>
    </row>
    <row r="220" spans="2:22" x14ac:dyDescent="0.25">
      <c r="B220" s="6"/>
      <c r="E220" s="7"/>
      <c r="G220" s="40" t="str">
        <f>IFERROR('Data Transformation'!M218," ")</f>
        <v xml:space="preserve"> </v>
      </c>
      <c r="L220" s="68" t="str">
        <f t="shared" si="4"/>
        <v xml:space="preserve"> </v>
      </c>
      <c r="M220" s="69" t="str">
        <f>IF(L220=" "," ",(IF($L220&gt;0,INDEX('Bin Analysis'!$C$3:$S$10110,MATCH($L220,'Bin Analysis'!$L$3:$L$10110,0),MATCH(M$5,'Bin Analysis'!$C$2:$S$2,0))," ")))</f>
        <v xml:space="preserve"> </v>
      </c>
      <c r="N220" s="70" t="str">
        <f>IF($L220=" "," ",(IF($M220=FALSE," ",(IF($M220&gt;0,INDEX('Bin Analysis'!$C$3:$S$10110,MATCH($L220,'Bin Analysis'!$L$3:$L$10110,0),MATCH(N$5,'Bin Analysis'!$C$2:$S$2,0))," ")))))</f>
        <v xml:space="preserve"> </v>
      </c>
      <c r="O220" s="70" t="str">
        <f>IF($L220=" "," ",(IF($M220=FALSE," ",(IF($M220&gt;0,INDEX('Bin Analysis'!$C$3:$S$10110,MATCH($L220,'Bin Analysis'!$L$3:$L$10110,0),MATCH(O$5,'Bin Analysis'!$C$2:$S$2,0))," ")))))</f>
        <v xml:space="preserve"> </v>
      </c>
      <c r="P220" s="70" t="str">
        <f>IF($L220=" "," ",(IF($M220=FALSE," ",(IF($M220&gt;0,INDEX('Bin Analysis'!$C$3:$S$10110,MATCH($L220,'Bin Analysis'!$L$3:$L$10110,0),MATCH(P$5,'Bin Analysis'!$C$2:$S$2,0))," ")))))</f>
        <v xml:space="preserve"> </v>
      </c>
      <c r="Q220" s="70" t="str">
        <f>IF($L220=" "," ",(IF($M220=FALSE," ",(IF($M220&gt;0,INDEX('Bin Analysis'!$C$3:$S$10110,MATCH($L220,'Bin Analysis'!$L$3:$L$10110,0),MATCH(Q$5,'Bin Analysis'!$C$2:$S$2,0))," ")))))</f>
        <v xml:space="preserve"> </v>
      </c>
      <c r="R220" s="70" t="str">
        <f>IF($L220=" "," ",(IF($M220=FALSE," ",(IF($M220&gt;0,INDEX('Bin Analysis'!$C$3:$S$10110,MATCH($L220,'Bin Analysis'!$L$3:$L$10110,0),MATCH(R$5,'Bin Analysis'!$C$2:$S$2,0))," ")))))</f>
        <v xml:space="preserve"> </v>
      </c>
      <c r="S220" s="70" t="str">
        <f>IF($L220=" "," ",(IF($M220=FALSE," ",(IF($M220&gt;0,INDEX('Bin Analysis'!$C$3:$S$10110,MATCH($L220,'Bin Analysis'!$L$3:$L$10110,0),MATCH(S$5,'Bin Analysis'!$C$2:$S$2,0))," ")))))</f>
        <v xml:space="preserve"> </v>
      </c>
      <c r="T220" s="70" t="str">
        <f>Assignments!K219</f>
        <v/>
      </c>
      <c r="U220" s="70" t="str">
        <f>Assignments!L219</f>
        <v/>
      </c>
      <c r="V220" s="76" t="str">
        <f>Assignments!V219</f>
        <v/>
      </c>
    </row>
    <row r="221" spans="2:22" x14ac:dyDescent="0.25">
      <c r="B221" s="6"/>
      <c r="E221" s="7"/>
      <c r="G221" s="40" t="str">
        <f>IFERROR('Data Transformation'!M219," ")</f>
        <v xml:space="preserve"> </v>
      </c>
      <c r="L221" s="68" t="str">
        <f t="shared" si="4"/>
        <v xml:space="preserve"> </v>
      </c>
      <c r="M221" s="69" t="str">
        <f>IF(L221=" "," ",(IF($L221&gt;0,INDEX('Bin Analysis'!$C$3:$S$10110,MATCH($L221,'Bin Analysis'!$L$3:$L$10110,0),MATCH(M$5,'Bin Analysis'!$C$2:$S$2,0))," ")))</f>
        <v xml:space="preserve"> </v>
      </c>
      <c r="N221" s="70" t="str">
        <f>IF($L221=" "," ",(IF($M221=FALSE," ",(IF($M221&gt;0,INDEX('Bin Analysis'!$C$3:$S$10110,MATCH($L221,'Bin Analysis'!$L$3:$L$10110,0),MATCH(N$5,'Bin Analysis'!$C$2:$S$2,0))," ")))))</f>
        <v xml:space="preserve"> </v>
      </c>
      <c r="O221" s="70" t="str">
        <f>IF($L221=" "," ",(IF($M221=FALSE," ",(IF($M221&gt;0,INDEX('Bin Analysis'!$C$3:$S$10110,MATCH($L221,'Bin Analysis'!$L$3:$L$10110,0),MATCH(O$5,'Bin Analysis'!$C$2:$S$2,0))," ")))))</f>
        <v xml:space="preserve"> </v>
      </c>
      <c r="P221" s="70" t="str">
        <f>IF($L221=" "," ",(IF($M221=FALSE," ",(IF($M221&gt;0,INDEX('Bin Analysis'!$C$3:$S$10110,MATCH($L221,'Bin Analysis'!$L$3:$L$10110,0),MATCH(P$5,'Bin Analysis'!$C$2:$S$2,0))," ")))))</f>
        <v xml:space="preserve"> </v>
      </c>
      <c r="Q221" s="70" t="str">
        <f>IF($L221=" "," ",(IF($M221=FALSE," ",(IF($M221&gt;0,INDEX('Bin Analysis'!$C$3:$S$10110,MATCH($L221,'Bin Analysis'!$L$3:$L$10110,0),MATCH(Q$5,'Bin Analysis'!$C$2:$S$2,0))," ")))))</f>
        <v xml:space="preserve"> </v>
      </c>
      <c r="R221" s="70" t="str">
        <f>IF($L221=" "," ",(IF($M221=FALSE," ",(IF($M221&gt;0,INDEX('Bin Analysis'!$C$3:$S$10110,MATCH($L221,'Bin Analysis'!$L$3:$L$10110,0),MATCH(R$5,'Bin Analysis'!$C$2:$S$2,0))," ")))))</f>
        <v xml:space="preserve"> </v>
      </c>
      <c r="S221" s="70" t="str">
        <f>IF($L221=" "," ",(IF($M221=FALSE," ",(IF($M221&gt;0,INDEX('Bin Analysis'!$C$3:$S$10110,MATCH($L221,'Bin Analysis'!$L$3:$L$10110,0),MATCH(S$5,'Bin Analysis'!$C$2:$S$2,0))," ")))))</f>
        <v xml:space="preserve"> </v>
      </c>
      <c r="T221" s="70" t="str">
        <f>Assignments!K220</f>
        <v/>
      </c>
      <c r="U221" s="70" t="str">
        <f>Assignments!L220</f>
        <v/>
      </c>
      <c r="V221" s="76" t="str">
        <f>Assignments!V220</f>
        <v/>
      </c>
    </row>
    <row r="222" spans="2:22" x14ac:dyDescent="0.25">
      <c r="B222" s="6"/>
      <c r="E222" s="7"/>
      <c r="G222" s="40" t="str">
        <f>IFERROR('Data Transformation'!M220," ")</f>
        <v xml:space="preserve"> </v>
      </c>
      <c r="L222" s="68" t="str">
        <f t="shared" si="4"/>
        <v xml:space="preserve"> </v>
      </c>
      <c r="M222" s="69" t="str">
        <f>IF(L222=" "," ",(IF($L222&gt;0,INDEX('Bin Analysis'!$C$3:$S$10110,MATCH($L222,'Bin Analysis'!$L$3:$L$10110,0),MATCH(M$5,'Bin Analysis'!$C$2:$S$2,0))," ")))</f>
        <v xml:space="preserve"> </v>
      </c>
      <c r="N222" s="70" t="str">
        <f>IF($L222=" "," ",(IF($M222=FALSE," ",(IF($M222&gt;0,INDEX('Bin Analysis'!$C$3:$S$10110,MATCH($L222,'Bin Analysis'!$L$3:$L$10110,0),MATCH(N$5,'Bin Analysis'!$C$2:$S$2,0))," ")))))</f>
        <v xml:space="preserve"> </v>
      </c>
      <c r="O222" s="70" t="str">
        <f>IF($L222=" "," ",(IF($M222=FALSE," ",(IF($M222&gt;0,INDEX('Bin Analysis'!$C$3:$S$10110,MATCH($L222,'Bin Analysis'!$L$3:$L$10110,0),MATCH(O$5,'Bin Analysis'!$C$2:$S$2,0))," ")))))</f>
        <v xml:space="preserve"> </v>
      </c>
      <c r="P222" s="70" t="str">
        <f>IF($L222=" "," ",(IF($M222=FALSE," ",(IF($M222&gt;0,INDEX('Bin Analysis'!$C$3:$S$10110,MATCH($L222,'Bin Analysis'!$L$3:$L$10110,0),MATCH(P$5,'Bin Analysis'!$C$2:$S$2,0))," ")))))</f>
        <v xml:space="preserve"> </v>
      </c>
      <c r="Q222" s="70" t="str">
        <f>IF($L222=" "," ",(IF($M222=FALSE," ",(IF($M222&gt;0,INDEX('Bin Analysis'!$C$3:$S$10110,MATCH($L222,'Bin Analysis'!$L$3:$L$10110,0),MATCH(Q$5,'Bin Analysis'!$C$2:$S$2,0))," ")))))</f>
        <v xml:space="preserve"> </v>
      </c>
      <c r="R222" s="70" t="str">
        <f>IF($L222=" "," ",(IF($M222=FALSE," ",(IF($M222&gt;0,INDEX('Bin Analysis'!$C$3:$S$10110,MATCH($L222,'Bin Analysis'!$L$3:$L$10110,0),MATCH(R$5,'Bin Analysis'!$C$2:$S$2,0))," ")))))</f>
        <v xml:space="preserve"> </v>
      </c>
      <c r="S222" s="70" t="str">
        <f>IF($L222=" "," ",(IF($M222=FALSE," ",(IF($M222&gt;0,INDEX('Bin Analysis'!$C$3:$S$10110,MATCH($L222,'Bin Analysis'!$L$3:$L$10110,0),MATCH(S$5,'Bin Analysis'!$C$2:$S$2,0))," ")))))</f>
        <v xml:space="preserve"> </v>
      </c>
      <c r="T222" s="70" t="str">
        <f>Assignments!K221</f>
        <v/>
      </c>
      <c r="U222" s="70" t="str">
        <f>Assignments!L221</f>
        <v/>
      </c>
      <c r="V222" s="76" t="str">
        <f>Assignments!V221</f>
        <v/>
      </c>
    </row>
    <row r="223" spans="2:22" x14ac:dyDescent="0.25">
      <c r="B223" s="6"/>
      <c r="E223" s="7"/>
      <c r="G223" s="40" t="str">
        <f>IFERROR('Data Transformation'!M221," ")</f>
        <v xml:space="preserve"> </v>
      </c>
      <c r="L223" s="68" t="str">
        <f t="shared" si="4"/>
        <v xml:space="preserve"> </v>
      </c>
      <c r="M223" s="69" t="str">
        <f>IF(L223=" "," ",(IF($L223&gt;0,INDEX('Bin Analysis'!$C$3:$S$10110,MATCH($L223,'Bin Analysis'!$L$3:$L$10110,0),MATCH(M$5,'Bin Analysis'!$C$2:$S$2,0))," ")))</f>
        <v xml:space="preserve"> </v>
      </c>
      <c r="N223" s="70" t="str">
        <f>IF($L223=" "," ",(IF($M223=FALSE," ",(IF($M223&gt;0,INDEX('Bin Analysis'!$C$3:$S$10110,MATCH($L223,'Bin Analysis'!$L$3:$L$10110,0),MATCH(N$5,'Bin Analysis'!$C$2:$S$2,0))," ")))))</f>
        <v xml:space="preserve"> </v>
      </c>
      <c r="O223" s="70" t="str">
        <f>IF($L223=" "," ",(IF($M223=FALSE," ",(IF($M223&gt;0,INDEX('Bin Analysis'!$C$3:$S$10110,MATCH($L223,'Bin Analysis'!$L$3:$L$10110,0),MATCH(O$5,'Bin Analysis'!$C$2:$S$2,0))," ")))))</f>
        <v xml:space="preserve"> </v>
      </c>
      <c r="P223" s="70" t="str">
        <f>IF($L223=" "," ",(IF($M223=FALSE," ",(IF($M223&gt;0,INDEX('Bin Analysis'!$C$3:$S$10110,MATCH($L223,'Bin Analysis'!$L$3:$L$10110,0),MATCH(P$5,'Bin Analysis'!$C$2:$S$2,0))," ")))))</f>
        <v xml:space="preserve"> </v>
      </c>
      <c r="Q223" s="70" t="str">
        <f>IF($L223=" "," ",(IF($M223=FALSE," ",(IF($M223&gt;0,INDEX('Bin Analysis'!$C$3:$S$10110,MATCH($L223,'Bin Analysis'!$L$3:$L$10110,0),MATCH(Q$5,'Bin Analysis'!$C$2:$S$2,0))," ")))))</f>
        <v xml:space="preserve"> </v>
      </c>
      <c r="R223" s="70" t="str">
        <f>IF($L223=" "," ",(IF($M223=FALSE," ",(IF($M223&gt;0,INDEX('Bin Analysis'!$C$3:$S$10110,MATCH($L223,'Bin Analysis'!$L$3:$L$10110,0),MATCH(R$5,'Bin Analysis'!$C$2:$S$2,0))," ")))))</f>
        <v xml:space="preserve"> </v>
      </c>
      <c r="S223" s="70" t="str">
        <f>IF($L223=" "," ",(IF($M223=FALSE," ",(IF($M223&gt;0,INDEX('Bin Analysis'!$C$3:$S$10110,MATCH($L223,'Bin Analysis'!$L$3:$L$10110,0),MATCH(S$5,'Bin Analysis'!$C$2:$S$2,0))," ")))))</f>
        <v xml:space="preserve"> </v>
      </c>
      <c r="T223" s="70" t="str">
        <f>Assignments!K222</f>
        <v/>
      </c>
      <c r="U223" s="70" t="str">
        <f>Assignments!L222</f>
        <v/>
      </c>
      <c r="V223" s="76" t="str">
        <f>Assignments!V222</f>
        <v/>
      </c>
    </row>
    <row r="224" spans="2:22" x14ac:dyDescent="0.25">
      <c r="B224" s="6"/>
      <c r="E224" s="7"/>
      <c r="G224" s="40" t="str">
        <f>IFERROR('Data Transformation'!M222," ")</f>
        <v xml:space="preserve"> </v>
      </c>
      <c r="L224" s="68" t="str">
        <f t="shared" si="4"/>
        <v xml:space="preserve"> </v>
      </c>
      <c r="M224" s="69" t="str">
        <f>IF(L224=" "," ",(IF($L224&gt;0,INDEX('Bin Analysis'!$C$3:$S$10110,MATCH($L224,'Bin Analysis'!$L$3:$L$10110,0),MATCH(M$5,'Bin Analysis'!$C$2:$S$2,0))," ")))</f>
        <v xml:space="preserve"> </v>
      </c>
      <c r="N224" s="70" t="str">
        <f>IF($L224=" "," ",(IF($M224=FALSE," ",(IF($M224&gt;0,INDEX('Bin Analysis'!$C$3:$S$10110,MATCH($L224,'Bin Analysis'!$L$3:$L$10110,0),MATCH(N$5,'Bin Analysis'!$C$2:$S$2,0))," ")))))</f>
        <v xml:space="preserve"> </v>
      </c>
      <c r="O224" s="70" t="str">
        <f>IF($L224=" "," ",(IF($M224=FALSE," ",(IF($M224&gt;0,INDEX('Bin Analysis'!$C$3:$S$10110,MATCH($L224,'Bin Analysis'!$L$3:$L$10110,0),MATCH(O$5,'Bin Analysis'!$C$2:$S$2,0))," ")))))</f>
        <v xml:space="preserve"> </v>
      </c>
      <c r="P224" s="70" t="str">
        <f>IF($L224=" "," ",(IF($M224=FALSE," ",(IF($M224&gt;0,INDEX('Bin Analysis'!$C$3:$S$10110,MATCH($L224,'Bin Analysis'!$L$3:$L$10110,0),MATCH(P$5,'Bin Analysis'!$C$2:$S$2,0))," ")))))</f>
        <v xml:space="preserve"> </v>
      </c>
      <c r="Q224" s="70" t="str">
        <f>IF($L224=" "," ",(IF($M224=FALSE," ",(IF($M224&gt;0,INDEX('Bin Analysis'!$C$3:$S$10110,MATCH($L224,'Bin Analysis'!$L$3:$L$10110,0),MATCH(Q$5,'Bin Analysis'!$C$2:$S$2,0))," ")))))</f>
        <v xml:space="preserve"> </v>
      </c>
      <c r="R224" s="70" t="str">
        <f>IF($L224=" "," ",(IF($M224=FALSE," ",(IF($M224&gt;0,INDEX('Bin Analysis'!$C$3:$S$10110,MATCH($L224,'Bin Analysis'!$L$3:$L$10110,0),MATCH(R$5,'Bin Analysis'!$C$2:$S$2,0))," ")))))</f>
        <v xml:space="preserve"> </v>
      </c>
      <c r="S224" s="70" t="str">
        <f>IF($L224=" "," ",(IF($M224=FALSE," ",(IF($M224&gt;0,INDEX('Bin Analysis'!$C$3:$S$10110,MATCH($L224,'Bin Analysis'!$L$3:$L$10110,0),MATCH(S$5,'Bin Analysis'!$C$2:$S$2,0))," ")))))</f>
        <v xml:space="preserve"> </v>
      </c>
      <c r="T224" s="70" t="str">
        <f>Assignments!K223</f>
        <v/>
      </c>
      <c r="U224" s="70" t="str">
        <f>Assignments!L223</f>
        <v/>
      </c>
      <c r="V224" s="76" t="str">
        <f>Assignments!V223</f>
        <v/>
      </c>
    </row>
    <row r="225" spans="2:22" x14ac:dyDescent="0.25">
      <c r="B225" s="6"/>
      <c r="E225" s="7"/>
      <c r="G225" s="40" t="str">
        <f>IFERROR('Data Transformation'!M223," ")</f>
        <v xml:space="preserve"> </v>
      </c>
      <c r="L225" s="68" t="str">
        <f t="shared" si="4"/>
        <v xml:space="preserve"> </v>
      </c>
      <c r="M225" s="69" t="str">
        <f>IF(L225=" "," ",(IF($L225&gt;0,INDEX('Bin Analysis'!$C$3:$S$10110,MATCH($L225,'Bin Analysis'!$L$3:$L$10110,0),MATCH(M$5,'Bin Analysis'!$C$2:$S$2,0))," ")))</f>
        <v xml:space="preserve"> </v>
      </c>
      <c r="N225" s="70" t="str">
        <f>IF($L225=" "," ",(IF($M225=FALSE," ",(IF($M225&gt;0,INDEX('Bin Analysis'!$C$3:$S$10110,MATCH($L225,'Bin Analysis'!$L$3:$L$10110,0),MATCH(N$5,'Bin Analysis'!$C$2:$S$2,0))," ")))))</f>
        <v xml:space="preserve"> </v>
      </c>
      <c r="O225" s="70" t="str">
        <f>IF($L225=" "," ",(IF($M225=FALSE," ",(IF($M225&gt;0,INDEX('Bin Analysis'!$C$3:$S$10110,MATCH($L225,'Bin Analysis'!$L$3:$L$10110,0),MATCH(O$5,'Bin Analysis'!$C$2:$S$2,0))," ")))))</f>
        <v xml:space="preserve"> </v>
      </c>
      <c r="P225" s="70" t="str">
        <f>IF($L225=" "," ",(IF($M225=FALSE," ",(IF($M225&gt;0,INDEX('Bin Analysis'!$C$3:$S$10110,MATCH($L225,'Bin Analysis'!$L$3:$L$10110,0),MATCH(P$5,'Bin Analysis'!$C$2:$S$2,0))," ")))))</f>
        <v xml:space="preserve"> </v>
      </c>
      <c r="Q225" s="70" t="str">
        <f>IF($L225=" "," ",(IF($M225=FALSE," ",(IF($M225&gt;0,INDEX('Bin Analysis'!$C$3:$S$10110,MATCH($L225,'Bin Analysis'!$L$3:$L$10110,0),MATCH(Q$5,'Bin Analysis'!$C$2:$S$2,0))," ")))))</f>
        <v xml:space="preserve"> </v>
      </c>
      <c r="R225" s="70" t="str">
        <f>IF($L225=" "," ",(IF($M225=FALSE," ",(IF($M225&gt;0,INDEX('Bin Analysis'!$C$3:$S$10110,MATCH($L225,'Bin Analysis'!$L$3:$L$10110,0),MATCH(R$5,'Bin Analysis'!$C$2:$S$2,0))," ")))))</f>
        <v xml:space="preserve"> </v>
      </c>
      <c r="S225" s="70" t="str">
        <f>IF($L225=" "," ",(IF($M225=FALSE," ",(IF($M225&gt;0,INDEX('Bin Analysis'!$C$3:$S$10110,MATCH($L225,'Bin Analysis'!$L$3:$L$10110,0),MATCH(S$5,'Bin Analysis'!$C$2:$S$2,0))," ")))))</f>
        <v xml:space="preserve"> </v>
      </c>
      <c r="T225" s="70" t="str">
        <f>Assignments!K224</f>
        <v/>
      </c>
      <c r="U225" s="70" t="str">
        <f>Assignments!L224</f>
        <v/>
      </c>
      <c r="V225" s="76" t="str">
        <f>Assignments!V224</f>
        <v/>
      </c>
    </row>
    <row r="226" spans="2:22" x14ac:dyDescent="0.25">
      <c r="B226" s="6"/>
      <c r="E226" s="7"/>
      <c r="G226" s="40" t="str">
        <f>IFERROR('Data Transformation'!M224," ")</f>
        <v xml:space="preserve"> </v>
      </c>
      <c r="L226" s="68" t="str">
        <f t="shared" si="4"/>
        <v xml:space="preserve"> </v>
      </c>
      <c r="M226" s="69" t="str">
        <f>IF(L226=" "," ",(IF($L226&gt;0,INDEX('Bin Analysis'!$C$3:$S$10110,MATCH($L226,'Bin Analysis'!$L$3:$L$10110,0),MATCH(M$5,'Bin Analysis'!$C$2:$S$2,0))," ")))</f>
        <v xml:space="preserve"> </v>
      </c>
      <c r="N226" s="70" t="str">
        <f>IF($L226=" "," ",(IF($M226=FALSE," ",(IF($M226&gt;0,INDEX('Bin Analysis'!$C$3:$S$10110,MATCH($L226,'Bin Analysis'!$L$3:$L$10110,0),MATCH(N$5,'Bin Analysis'!$C$2:$S$2,0))," ")))))</f>
        <v xml:space="preserve"> </v>
      </c>
      <c r="O226" s="70" t="str">
        <f>IF($L226=" "," ",(IF($M226=FALSE," ",(IF($M226&gt;0,INDEX('Bin Analysis'!$C$3:$S$10110,MATCH($L226,'Bin Analysis'!$L$3:$L$10110,0),MATCH(O$5,'Bin Analysis'!$C$2:$S$2,0))," ")))))</f>
        <v xml:space="preserve"> </v>
      </c>
      <c r="P226" s="70" t="str">
        <f>IF($L226=" "," ",(IF($M226=FALSE," ",(IF($M226&gt;0,INDEX('Bin Analysis'!$C$3:$S$10110,MATCH($L226,'Bin Analysis'!$L$3:$L$10110,0),MATCH(P$5,'Bin Analysis'!$C$2:$S$2,0))," ")))))</f>
        <v xml:space="preserve"> </v>
      </c>
      <c r="Q226" s="70" t="str">
        <f>IF($L226=" "," ",(IF($M226=FALSE," ",(IF($M226&gt;0,INDEX('Bin Analysis'!$C$3:$S$10110,MATCH($L226,'Bin Analysis'!$L$3:$L$10110,0),MATCH(Q$5,'Bin Analysis'!$C$2:$S$2,0))," ")))))</f>
        <v xml:space="preserve"> </v>
      </c>
      <c r="R226" s="70" t="str">
        <f>IF($L226=" "," ",(IF($M226=FALSE," ",(IF($M226&gt;0,INDEX('Bin Analysis'!$C$3:$S$10110,MATCH($L226,'Bin Analysis'!$L$3:$L$10110,0),MATCH(R$5,'Bin Analysis'!$C$2:$S$2,0))," ")))))</f>
        <v xml:space="preserve"> </v>
      </c>
      <c r="S226" s="70" t="str">
        <f>IF($L226=" "," ",(IF($M226=FALSE," ",(IF($M226&gt;0,INDEX('Bin Analysis'!$C$3:$S$10110,MATCH($L226,'Bin Analysis'!$L$3:$L$10110,0),MATCH(S$5,'Bin Analysis'!$C$2:$S$2,0))," ")))))</f>
        <v xml:space="preserve"> </v>
      </c>
      <c r="T226" s="70" t="str">
        <f>Assignments!K225</f>
        <v/>
      </c>
      <c r="U226" s="70" t="str">
        <f>Assignments!L225</f>
        <v/>
      </c>
      <c r="V226" s="76" t="str">
        <f>Assignments!V225</f>
        <v/>
      </c>
    </row>
    <row r="227" spans="2:22" x14ac:dyDescent="0.25">
      <c r="B227" s="6"/>
      <c r="E227" s="7"/>
      <c r="G227" s="40" t="str">
        <f>IFERROR('Data Transformation'!M225," ")</f>
        <v xml:space="preserve"> </v>
      </c>
      <c r="L227" s="68" t="str">
        <f t="shared" si="4"/>
        <v xml:space="preserve"> </v>
      </c>
      <c r="M227" s="69" t="str">
        <f>IF(L227=" "," ",(IF($L227&gt;0,INDEX('Bin Analysis'!$C$3:$S$10110,MATCH($L227,'Bin Analysis'!$L$3:$L$10110,0),MATCH(M$5,'Bin Analysis'!$C$2:$S$2,0))," ")))</f>
        <v xml:space="preserve"> </v>
      </c>
      <c r="N227" s="70" t="str">
        <f>IF($L227=" "," ",(IF($M227=FALSE," ",(IF($M227&gt;0,INDEX('Bin Analysis'!$C$3:$S$10110,MATCH($L227,'Bin Analysis'!$L$3:$L$10110,0),MATCH(N$5,'Bin Analysis'!$C$2:$S$2,0))," ")))))</f>
        <v xml:space="preserve"> </v>
      </c>
      <c r="O227" s="70" t="str">
        <f>IF($L227=" "," ",(IF($M227=FALSE," ",(IF($M227&gt;0,INDEX('Bin Analysis'!$C$3:$S$10110,MATCH($L227,'Bin Analysis'!$L$3:$L$10110,0),MATCH(O$5,'Bin Analysis'!$C$2:$S$2,0))," ")))))</f>
        <v xml:space="preserve"> </v>
      </c>
      <c r="P227" s="70" t="str">
        <f>IF($L227=" "," ",(IF($M227=FALSE," ",(IF($M227&gt;0,INDEX('Bin Analysis'!$C$3:$S$10110,MATCH($L227,'Bin Analysis'!$L$3:$L$10110,0),MATCH(P$5,'Bin Analysis'!$C$2:$S$2,0))," ")))))</f>
        <v xml:space="preserve"> </v>
      </c>
      <c r="Q227" s="70" t="str">
        <f>IF($L227=" "," ",(IF($M227=FALSE," ",(IF($M227&gt;0,INDEX('Bin Analysis'!$C$3:$S$10110,MATCH($L227,'Bin Analysis'!$L$3:$L$10110,0),MATCH(Q$5,'Bin Analysis'!$C$2:$S$2,0))," ")))))</f>
        <v xml:space="preserve"> </v>
      </c>
      <c r="R227" s="70" t="str">
        <f>IF($L227=" "," ",(IF($M227=FALSE," ",(IF($M227&gt;0,INDEX('Bin Analysis'!$C$3:$S$10110,MATCH($L227,'Bin Analysis'!$L$3:$L$10110,0),MATCH(R$5,'Bin Analysis'!$C$2:$S$2,0))," ")))))</f>
        <v xml:space="preserve"> </v>
      </c>
      <c r="S227" s="70" t="str">
        <f>IF($L227=" "," ",(IF($M227=FALSE," ",(IF($M227&gt;0,INDEX('Bin Analysis'!$C$3:$S$10110,MATCH($L227,'Bin Analysis'!$L$3:$L$10110,0),MATCH(S$5,'Bin Analysis'!$C$2:$S$2,0))," ")))))</f>
        <v xml:space="preserve"> </v>
      </c>
      <c r="T227" s="70" t="str">
        <f>Assignments!K226</f>
        <v/>
      </c>
      <c r="U227" s="70" t="str">
        <f>Assignments!L226</f>
        <v/>
      </c>
      <c r="V227" s="76" t="str">
        <f>Assignments!V226</f>
        <v/>
      </c>
    </row>
    <row r="228" spans="2:22" x14ac:dyDescent="0.25">
      <c r="B228" s="6"/>
      <c r="E228" s="7"/>
      <c r="G228" s="40" t="str">
        <f>IFERROR('Data Transformation'!M226," ")</f>
        <v xml:space="preserve"> </v>
      </c>
      <c r="L228" s="68" t="str">
        <f t="shared" si="4"/>
        <v xml:space="preserve"> </v>
      </c>
      <c r="M228" s="69" t="str">
        <f>IF(L228=" "," ",(IF($L228&gt;0,INDEX('Bin Analysis'!$C$3:$S$10110,MATCH($L228,'Bin Analysis'!$L$3:$L$10110,0),MATCH(M$5,'Bin Analysis'!$C$2:$S$2,0))," ")))</f>
        <v xml:space="preserve"> </v>
      </c>
      <c r="N228" s="70" t="str">
        <f>IF($L228=" "," ",(IF($M228=FALSE," ",(IF($M228&gt;0,INDEX('Bin Analysis'!$C$3:$S$10110,MATCH($L228,'Bin Analysis'!$L$3:$L$10110,0),MATCH(N$5,'Bin Analysis'!$C$2:$S$2,0))," ")))))</f>
        <v xml:space="preserve"> </v>
      </c>
      <c r="O228" s="70" t="str">
        <f>IF($L228=" "," ",(IF($M228=FALSE," ",(IF($M228&gt;0,INDEX('Bin Analysis'!$C$3:$S$10110,MATCH($L228,'Bin Analysis'!$L$3:$L$10110,0),MATCH(O$5,'Bin Analysis'!$C$2:$S$2,0))," ")))))</f>
        <v xml:space="preserve"> </v>
      </c>
      <c r="P228" s="70" t="str">
        <f>IF($L228=" "," ",(IF($M228=FALSE," ",(IF($M228&gt;0,INDEX('Bin Analysis'!$C$3:$S$10110,MATCH($L228,'Bin Analysis'!$L$3:$L$10110,0),MATCH(P$5,'Bin Analysis'!$C$2:$S$2,0))," ")))))</f>
        <v xml:space="preserve"> </v>
      </c>
      <c r="Q228" s="70" t="str">
        <f>IF($L228=" "," ",(IF($M228=FALSE," ",(IF($M228&gt;0,INDEX('Bin Analysis'!$C$3:$S$10110,MATCH($L228,'Bin Analysis'!$L$3:$L$10110,0),MATCH(Q$5,'Bin Analysis'!$C$2:$S$2,0))," ")))))</f>
        <v xml:space="preserve"> </v>
      </c>
      <c r="R228" s="70" t="str">
        <f>IF($L228=" "," ",(IF($M228=FALSE," ",(IF($M228&gt;0,INDEX('Bin Analysis'!$C$3:$S$10110,MATCH($L228,'Bin Analysis'!$L$3:$L$10110,0),MATCH(R$5,'Bin Analysis'!$C$2:$S$2,0))," ")))))</f>
        <v xml:space="preserve"> </v>
      </c>
      <c r="S228" s="70" t="str">
        <f>IF($L228=" "," ",(IF($M228=FALSE," ",(IF($M228&gt;0,INDEX('Bin Analysis'!$C$3:$S$10110,MATCH($L228,'Bin Analysis'!$L$3:$L$10110,0),MATCH(S$5,'Bin Analysis'!$C$2:$S$2,0))," ")))))</f>
        <v xml:space="preserve"> </v>
      </c>
      <c r="T228" s="70" t="str">
        <f>Assignments!K227</f>
        <v/>
      </c>
      <c r="U228" s="70" t="str">
        <f>Assignments!L227</f>
        <v/>
      </c>
      <c r="V228" s="76" t="str">
        <f>Assignments!V227</f>
        <v/>
      </c>
    </row>
    <row r="229" spans="2:22" x14ac:dyDescent="0.25">
      <c r="B229" s="6"/>
      <c r="E229" s="7"/>
      <c r="G229" s="40" t="str">
        <f>IFERROR('Data Transformation'!M227," ")</f>
        <v xml:space="preserve"> </v>
      </c>
      <c r="L229" s="68" t="str">
        <f t="shared" si="4"/>
        <v xml:space="preserve"> </v>
      </c>
      <c r="M229" s="69" t="str">
        <f>IF(L229=" "," ",(IF($L229&gt;0,INDEX('Bin Analysis'!$C$3:$S$10110,MATCH($L229,'Bin Analysis'!$L$3:$L$10110,0),MATCH(M$5,'Bin Analysis'!$C$2:$S$2,0))," ")))</f>
        <v xml:space="preserve"> </v>
      </c>
      <c r="N229" s="70" t="str">
        <f>IF($L229=" "," ",(IF($M229=FALSE," ",(IF($M229&gt;0,INDEX('Bin Analysis'!$C$3:$S$10110,MATCH($L229,'Bin Analysis'!$L$3:$L$10110,0),MATCH(N$5,'Bin Analysis'!$C$2:$S$2,0))," ")))))</f>
        <v xml:space="preserve"> </v>
      </c>
      <c r="O229" s="70" t="str">
        <f>IF($L229=" "," ",(IF($M229=FALSE," ",(IF($M229&gt;0,INDEX('Bin Analysis'!$C$3:$S$10110,MATCH($L229,'Bin Analysis'!$L$3:$L$10110,0),MATCH(O$5,'Bin Analysis'!$C$2:$S$2,0))," ")))))</f>
        <v xml:space="preserve"> </v>
      </c>
      <c r="P229" s="70" t="str">
        <f>IF($L229=" "," ",(IF($M229=FALSE," ",(IF($M229&gt;0,INDEX('Bin Analysis'!$C$3:$S$10110,MATCH($L229,'Bin Analysis'!$L$3:$L$10110,0),MATCH(P$5,'Bin Analysis'!$C$2:$S$2,0))," ")))))</f>
        <v xml:space="preserve"> </v>
      </c>
      <c r="Q229" s="70" t="str">
        <f>IF($L229=" "," ",(IF($M229=FALSE," ",(IF($M229&gt;0,INDEX('Bin Analysis'!$C$3:$S$10110,MATCH($L229,'Bin Analysis'!$L$3:$L$10110,0),MATCH(Q$5,'Bin Analysis'!$C$2:$S$2,0))," ")))))</f>
        <v xml:space="preserve"> </v>
      </c>
      <c r="R229" s="70" t="str">
        <f>IF($L229=" "," ",(IF($M229=FALSE," ",(IF($M229&gt;0,INDEX('Bin Analysis'!$C$3:$S$10110,MATCH($L229,'Bin Analysis'!$L$3:$L$10110,0),MATCH(R$5,'Bin Analysis'!$C$2:$S$2,0))," ")))))</f>
        <v xml:space="preserve"> </v>
      </c>
      <c r="S229" s="70" t="str">
        <f>IF($L229=" "," ",(IF($M229=FALSE," ",(IF($M229&gt;0,INDEX('Bin Analysis'!$C$3:$S$10110,MATCH($L229,'Bin Analysis'!$L$3:$L$10110,0),MATCH(S$5,'Bin Analysis'!$C$2:$S$2,0))," ")))))</f>
        <v xml:space="preserve"> </v>
      </c>
      <c r="T229" s="70" t="str">
        <f>Assignments!K228</f>
        <v/>
      </c>
      <c r="U229" s="70" t="str">
        <f>Assignments!L228</f>
        <v/>
      </c>
      <c r="V229" s="76" t="str">
        <f>Assignments!V228</f>
        <v/>
      </c>
    </row>
    <row r="230" spans="2:22" x14ac:dyDescent="0.25">
      <c r="B230" s="6"/>
      <c r="E230" s="7"/>
      <c r="G230" s="40" t="str">
        <f>IFERROR('Data Transformation'!M228," ")</f>
        <v xml:space="preserve"> </v>
      </c>
      <c r="L230" s="68" t="str">
        <f t="shared" si="4"/>
        <v xml:space="preserve"> </v>
      </c>
      <c r="M230" s="69" t="str">
        <f>IF(L230=" "," ",(IF($L230&gt;0,INDEX('Bin Analysis'!$C$3:$S$10110,MATCH($L230,'Bin Analysis'!$L$3:$L$10110,0),MATCH(M$5,'Bin Analysis'!$C$2:$S$2,0))," ")))</f>
        <v xml:space="preserve"> </v>
      </c>
      <c r="N230" s="70" t="str">
        <f>IF($L230=" "," ",(IF($M230=FALSE," ",(IF($M230&gt;0,INDEX('Bin Analysis'!$C$3:$S$10110,MATCH($L230,'Bin Analysis'!$L$3:$L$10110,0),MATCH(N$5,'Bin Analysis'!$C$2:$S$2,0))," ")))))</f>
        <v xml:space="preserve"> </v>
      </c>
      <c r="O230" s="70" t="str">
        <f>IF($L230=" "," ",(IF($M230=FALSE," ",(IF($M230&gt;0,INDEX('Bin Analysis'!$C$3:$S$10110,MATCH($L230,'Bin Analysis'!$L$3:$L$10110,0),MATCH(O$5,'Bin Analysis'!$C$2:$S$2,0))," ")))))</f>
        <v xml:space="preserve"> </v>
      </c>
      <c r="P230" s="70" t="str">
        <f>IF($L230=" "," ",(IF($M230=FALSE," ",(IF($M230&gt;0,INDEX('Bin Analysis'!$C$3:$S$10110,MATCH($L230,'Bin Analysis'!$L$3:$L$10110,0),MATCH(P$5,'Bin Analysis'!$C$2:$S$2,0))," ")))))</f>
        <v xml:space="preserve"> </v>
      </c>
      <c r="Q230" s="70" t="str">
        <f>IF($L230=" "," ",(IF($M230=FALSE," ",(IF($M230&gt;0,INDEX('Bin Analysis'!$C$3:$S$10110,MATCH($L230,'Bin Analysis'!$L$3:$L$10110,0),MATCH(Q$5,'Bin Analysis'!$C$2:$S$2,0))," ")))))</f>
        <v xml:space="preserve"> </v>
      </c>
      <c r="R230" s="70" t="str">
        <f>IF($L230=" "," ",(IF($M230=FALSE," ",(IF($M230&gt;0,INDEX('Bin Analysis'!$C$3:$S$10110,MATCH($L230,'Bin Analysis'!$L$3:$L$10110,0),MATCH(R$5,'Bin Analysis'!$C$2:$S$2,0))," ")))))</f>
        <v xml:space="preserve"> </v>
      </c>
      <c r="S230" s="70" t="str">
        <f>IF($L230=" "," ",(IF($M230=FALSE," ",(IF($M230&gt;0,INDEX('Bin Analysis'!$C$3:$S$10110,MATCH($L230,'Bin Analysis'!$L$3:$L$10110,0),MATCH(S$5,'Bin Analysis'!$C$2:$S$2,0))," ")))))</f>
        <v xml:space="preserve"> </v>
      </c>
      <c r="T230" s="70" t="str">
        <f>Assignments!K229</f>
        <v/>
      </c>
      <c r="U230" s="70" t="str">
        <f>Assignments!L229</f>
        <v/>
      </c>
      <c r="V230" s="76" t="str">
        <f>Assignments!V229</f>
        <v/>
      </c>
    </row>
    <row r="231" spans="2:22" x14ac:dyDescent="0.25">
      <c r="B231" s="6"/>
      <c r="E231" s="7"/>
      <c r="G231" s="40" t="str">
        <f>IFERROR('Data Transformation'!M229," ")</f>
        <v xml:space="preserve"> </v>
      </c>
      <c r="L231" s="68" t="str">
        <f t="shared" si="4"/>
        <v xml:space="preserve"> </v>
      </c>
      <c r="M231" s="69" t="str">
        <f>IF(L231=" "," ",(IF($L231&gt;0,INDEX('Bin Analysis'!$C$3:$S$10110,MATCH($L231,'Bin Analysis'!$L$3:$L$10110,0),MATCH(M$5,'Bin Analysis'!$C$2:$S$2,0))," ")))</f>
        <v xml:space="preserve"> </v>
      </c>
      <c r="N231" s="70" t="str">
        <f>IF($L231=" "," ",(IF($M231=FALSE," ",(IF($M231&gt;0,INDEX('Bin Analysis'!$C$3:$S$10110,MATCH($L231,'Bin Analysis'!$L$3:$L$10110,0),MATCH(N$5,'Bin Analysis'!$C$2:$S$2,0))," ")))))</f>
        <v xml:space="preserve"> </v>
      </c>
      <c r="O231" s="70" t="str">
        <f>IF($L231=" "," ",(IF($M231=FALSE," ",(IF($M231&gt;0,INDEX('Bin Analysis'!$C$3:$S$10110,MATCH($L231,'Bin Analysis'!$L$3:$L$10110,0),MATCH(O$5,'Bin Analysis'!$C$2:$S$2,0))," ")))))</f>
        <v xml:space="preserve"> </v>
      </c>
      <c r="P231" s="70" t="str">
        <f>IF($L231=" "," ",(IF($M231=FALSE," ",(IF($M231&gt;0,INDEX('Bin Analysis'!$C$3:$S$10110,MATCH($L231,'Bin Analysis'!$L$3:$L$10110,0),MATCH(P$5,'Bin Analysis'!$C$2:$S$2,0))," ")))))</f>
        <v xml:space="preserve"> </v>
      </c>
      <c r="Q231" s="70" t="str">
        <f>IF($L231=" "," ",(IF($M231=FALSE," ",(IF($M231&gt;0,INDEX('Bin Analysis'!$C$3:$S$10110,MATCH($L231,'Bin Analysis'!$L$3:$L$10110,0),MATCH(Q$5,'Bin Analysis'!$C$2:$S$2,0))," ")))))</f>
        <v xml:space="preserve"> </v>
      </c>
      <c r="R231" s="70" t="str">
        <f>IF($L231=" "," ",(IF($M231=FALSE," ",(IF($M231&gt;0,INDEX('Bin Analysis'!$C$3:$S$10110,MATCH($L231,'Bin Analysis'!$L$3:$L$10110,0),MATCH(R$5,'Bin Analysis'!$C$2:$S$2,0))," ")))))</f>
        <v xml:space="preserve"> </v>
      </c>
      <c r="S231" s="70" t="str">
        <f>IF($L231=" "," ",(IF($M231=FALSE," ",(IF($M231&gt;0,INDEX('Bin Analysis'!$C$3:$S$10110,MATCH($L231,'Bin Analysis'!$L$3:$L$10110,0),MATCH(S$5,'Bin Analysis'!$C$2:$S$2,0))," ")))))</f>
        <v xml:space="preserve"> </v>
      </c>
      <c r="T231" s="70" t="str">
        <f>Assignments!K230</f>
        <v/>
      </c>
      <c r="U231" s="70" t="str">
        <f>Assignments!L230</f>
        <v/>
      </c>
      <c r="V231" s="76" t="str">
        <f>Assignments!V230</f>
        <v/>
      </c>
    </row>
    <row r="232" spans="2:22" x14ac:dyDescent="0.25">
      <c r="B232" s="6"/>
      <c r="E232" s="7"/>
      <c r="G232" s="40" t="str">
        <f>IFERROR('Data Transformation'!M230," ")</f>
        <v xml:space="preserve"> </v>
      </c>
      <c r="L232" s="68" t="str">
        <f t="shared" si="4"/>
        <v xml:space="preserve"> </v>
      </c>
      <c r="M232" s="69" t="str">
        <f>IF(L232=" "," ",(IF($L232&gt;0,INDEX('Bin Analysis'!$C$3:$S$10110,MATCH($L232,'Bin Analysis'!$L$3:$L$10110,0),MATCH(M$5,'Bin Analysis'!$C$2:$S$2,0))," ")))</f>
        <v xml:space="preserve"> </v>
      </c>
      <c r="N232" s="70" t="str">
        <f>IF($L232=" "," ",(IF($M232=FALSE," ",(IF($M232&gt;0,INDEX('Bin Analysis'!$C$3:$S$10110,MATCH($L232,'Bin Analysis'!$L$3:$L$10110,0),MATCH(N$5,'Bin Analysis'!$C$2:$S$2,0))," ")))))</f>
        <v xml:space="preserve"> </v>
      </c>
      <c r="O232" s="70" t="str">
        <f>IF($L232=" "," ",(IF($M232=FALSE," ",(IF($M232&gt;0,INDEX('Bin Analysis'!$C$3:$S$10110,MATCH($L232,'Bin Analysis'!$L$3:$L$10110,0),MATCH(O$5,'Bin Analysis'!$C$2:$S$2,0))," ")))))</f>
        <v xml:space="preserve"> </v>
      </c>
      <c r="P232" s="70" t="str">
        <f>IF($L232=" "," ",(IF($M232=FALSE," ",(IF($M232&gt;0,INDEX('Bin Analysis'!$C$3:$S$10110,MATCH($L232,'Bin Analysis'!$L$3:$L$10110,0),MATCH(P$5,'Bin Analysis'!$C$2:$S$2,0))," ")))))</f>
        <v xml:space="preserve"> </v>
      </c>
      <c r="Q232" s="70" t="str">
        <f>IF($L232=" "," ",(IF($M232=FALSE," ",(IF($M232&gt;0,INDEX('Bin Analysis'!$C$3:$S$10110,MATCH($L232,'Bin Analysis'!$L$3:$L$10110,0),MATCH(Q$5,'Bin Analysis'!$C$2:$S$2,0))," ")))))</f>
        <v xml:space="preserve"> </v>
      </c>
      <c r="R232" s="70" t="str">
        <f>IF($L232=" "," ",(IF($M232=FALSE," ",(IF($M232&gt;0,INDEX('Bin Analysis'!$C$3:$S$10110,MATCH($L232,'Bin Analysis'!$L$3:$L$10110,0),MATCH(R$5,'Bin Analysis'!$C$2:$S$2,0))," ")))))</f>
        <v xml:space="preserve"> </v>
      </c>
      <c r="S232" s="70" t="str">
        <f>IF($L232=" "," ",(IF($M232=FALSE," ",(IF($M232&gt;0,INDEX('Bin Analysis'!$C$3:$S$10110,MATCH($L232,'Bin Analysis'!$L$3:$L$10110,0),MATCH(S$5,'Bin Analysis'!$C$2:$S$2,0))," ")))))</f>
        <v xml:space="preserve"> </v>
      </c>
      <c r="T232" s="70" t="str">
        <f>Assignments!K231</f>
        <v/>
      </c>
      <c r="U232" s="70" t="str">
        <f>Assignments!L231</f>
        <v/>
      </c>
      <c r="V232" s="76" t="str">
        <f>Assignments!V231</f>
        <v/>
      </c>
    </row>
    <row r="233" spans="2:22" x14ac:dyDescent="0.25">
      <c r="B233" s="6"/>
      <c r="E233" s="7"/>
      <c r="G233" s="40" t="str">
        <f>IFERROR('Data Transformation'!M231," ")</f>
        <v xml:space="preserve"> </v>
      </c>
      <c r="L233" s="68" t="str">
        <f t="shared" si="4"/>
        <v xml:space="preserve"> </v>
      </c>
      <c r="M233" s="69" t="str">
        <f>IF(L233=" "," ",(IF($L233&gt;0,INDEX('Bin Analysis'!$C$3:$S$10110,MATCH($L233,'Bin Analysis'!$L$3:$L$10110,0),MATCH(M$5,'Bin Analysis'!$C$2:$S$2,0))," ")))</f>
        <v xml:space="preserve"> </v>
      </c>
      <c r="N233" s="70" t="str">
        <f>IF($L233=" "," ",(IF($M233=FALSE," ",(IF($M233&gt;0,INDEX('Bin Analysis'!$C$3:$S$10110,MATCH($L233,'Bin Analysis'!$L$3:$L$10110,0),MATCH(N$5,'Bin Analysis'!$C$2:$S$2,0))," ")))))</f>
        <v xml:space="preserve"> </v>
      </c>
      <c r="O233" s="70" t="str">
        <f>IF($L233=" "," ",(IF($M233=FALSE," ",(IF($M233&gt;0,INDEX('Bin Analysis'!$C$3:$S$10110,MATCH($L233,'Bin Analysis'!$L$3:$L$10110,0),MATCH(O$5,'Bin Analysis'!$C$2:$S$2,0))," ")))))</f>
        <v xml:space="preserve"> </v>
      </c>
      <c r="P233" s="70" t="str">
        <f>IF($L233=" "," ",(IF($M233=FALSE," ",(IF($M233&gt;0,INDEX('Bin Analysis'!$C$3:$S$10110,MATCH($L233,'Bin Analysis'!$L$3:$L$10110,0),MATCH(P$5,'Bin Analysis'!$C$2:$S$2,0))," ")))))</f>
        <v xml:space="preserve"> </v>
      </c>
      <c r="Q233" s="70" t="str">
        <f>IF($L233=" "," ",(IF($M233=FALSE," ",(IF($M233&gt;0,INDEX('Bin Analysis'!$C$3:$S$10110,MATCH($L233,'Bin Analysis'!$L$3:$L$10110,0),MATCH(Q$5,'Bin Analysis'!$C$2:$S$2,0))," ")))))</f>
        <v xml:space="preserve"> </v>
      </c>
      <c r="R233" s="70" t="str">
        <f>IF($L233=" "," ",(IF($M233=FALSE," ",(IF($M233&gt;0,INDEX('Bin Analysis'!$C$3:$S$10110,MATCH($L233,'Bin Analysis'!$L$3:$L$10110,0),MATCH(R$5,'Bin Analysis'!$C$2:$S$2,0))," ")))))</f>
        <v xml:space="preserve"> </v>
      </c>
      <c r="S233" s="70" t="str">
        <f>IF($L233=" "," ",(IF($M233=FALSE," ",(IF($M233&gt;0,INDEX('Bin Analysis'!$C$3:$S$10110,MATCH($L233,'Bin Analysis'!$L$3:$L$10110,0),MATCH(S$5,'Bin Analysis'!$C$2:$S$2,0))," ")))))</f>
        <v xml:space="preserve"> </v>
      </c>
      <c r="T233" s="70" t="str">
        <f>Assignments!K232</f>
        <v/>
      </c>
      <c r="U233" s="70" t="str">
        <f>Assignments!L232</f>
        <v/>
      </c>
      <c r="V233" s="76" t="str">
        <f>Assignments!V232</f>
        <v/>
      </c>
    </row>
    <row r="234" spans="2:22" x14ac:dyDescent="0.25">
      <c r="B234" s="6"/>
      <c r="E234" s="7"/>
      <c r="G234" s="40" t="str">
        <f>IFERROR('Data Transformation'!M232," ")</f>
        <v xml:space="preserve"> </v>
      </c>
      <c r="L234" s="68" t="str">
        <f t="shared" si="4"/>
        <v xml:space="preserve"> </v>
      </c>
      <c r="M234" s="69" t="str">
        <f>IF(L234=" "," ",(IF($L234&gt;0,INDEX('Bin Analysis'!$C$3:$S$10110,MATCH($L234,'Bin Analysis'!$L$3:$L$10110,0),MATCH(M$5,'Bin Analysis'!$C$2:$S$2,0))," ")))</f>
        <v xml:space="preserve"> </v>
      </c>
      <c r="N234" s="70" t="str">
        <f>IF($L234=" "," ",(IF($M234=FALSE," ",(IF($M234&gt;0,INDEX('Bin Analysis'!$C$3:$S$10110,MATCH($L234,'Bin Analysis'!$L$3:$L$10110,0),MATCH(N$5,'Bin Analysis'!$C$2:$S$2,0))," ")))))</f>
        <v xml:space="preserve"> </v>
      </c>
      <c r="O234" s="70" t="str">
        <f>IF($L234=" "," ",(IF($M234=FALSE," ",(IF($M234&gt;0,INDEX('Bin Analysis'!$C$3:$S$10110,MATCH($L234,'Bin Analysis'!$L$3:$L$10110,0),MATCH(O$5,'Bin Analysis'!$C$2:$S$2,0))," ")))))</f>
        <v xml:space="preserve"> </v>
      </c>
      <c r="P234" s="70" t="str">
        <f>IF($L234=" "," ",(IF($M234=FALSE," ",(IF($M234&gt;0,INDEX('Bin Analysis'!$C$3:$S$10110,MATCH($L234,'Bin Analysis'!$L$3:$L$10110,0),MATCH(P$5,'Bin Analysis'!$C$2:$S$2,0))," ")))))</f>
        <v xml:space="preserve"> </v>
      </c>
      <c r="Q234" s="70" t="str">
        <f>IF($L234=" "," ",(IF($M234=FALSE," ",(IF($M234&gt;0,INDEX('Bin Analysis'!$C$3:$S$10110,MATCH($L234,'Bin Analysis'!$L$3:$L$10110,0),MATCH(Q$5,'Bin Analysis'!$C$2:$S$2,0))," ")))))</f>
        <v xml:space="preserve"> </v>
      </c>
      <c r="R234" s="70" t="str">
        <f>IF($L234=" "," ",(IF($M234=FALSE," ",(IF($M234&gt;0,INDEX('Bin Analysis'!$C$3:$S$10110,MATCH($L234,'Bin Analysis'!$L$3:$L$10110,0),MATCH(R$5,'Bin Analysis'!$C$2:$S$2,0))," ")))))</f>
        <v xml:space="preserve"> </v>
      </c>
      <c r="S234" s="70" t="str">
        <f>IF($L234=" "," ",(IF($M234=FALSE," ",(IF($M234&gt;0,INDEX('Bin Analysis'!$C$3:$S$10110,MATCH($L234,'Bin Analysis'!$L$3:$L$10110,0),MATCH(S$5,'Bin Analysis'!$C$2:$S$2,0))," ")))))</f>
        <v xml:space="preserve"> </v>
      </c>
      <c r="T234" s="70" t="str">
        <f>Assignments!K233</f>
        <v/>
      </c>
      <c r="U234" s="70" t="str">
        <f>Assignments!L233</f>
        <v/>
      </c>
      <c r="V234" s="76" t="str">
        <f>Assignments!V233</f>
        <v/>
      </c>
    </row>
    <row r="235" spans="2:22" x14ac:dyDescent="0.25">
      <c r="B235" s="6"/>
      <c r="E235" s="7"/>
      <c r="G235" s="40" t="str">
        <f>IFERROR('Data Transformation'!M233," ")</f>
        <v xml:space="preserve"> </v>
      </c>
      <c r="L235" s="68" t="str">
        <f t="shared" si="4"/>
        <v xml:space="preserve"> </v>
      </c>
      <c r="M235" s="69" t="str">
        <f>IF(L235=" "," ",(IF($L235&gt;0,INDEX('Bin Analysis'!$C$3:$S$10110,MATCH($L235,'Bin Analysis'!$L$3:$L$10110,0),MATCH(M$5,'Bin Analysis'!$C$2:$S$2,0))," ")))</f>
        <v xml:space="preserve"> </v>
      </c>
      <c r="N235" s="70" t="str">
        <f>IF($L235=" "," ",(IF($M235=FALSE," ",(IF($M235&gt;0,INDEX('Bin Analysis'!$C$3:$S$10110,MATCH($L235,'Bin Analysis'!$L$3:$L$10110,0),MATCH(N$5,'Bin Analysis'!$C$2:$S$2,0))," ")))))</f>
        <v xml:space="preserve"> </v>
      </c>
      <c r="O235" s="70" t="str">
        <f>IF($L235=" "," ",(IF($M235=FALSE," ",(IF($M235&gt;0,INDEX('Bin Analysis'!$C$3:$S$10110,MATCH($L235,'Bin Analysis'!$L$3:$L$10110,0),MATCH(O$5,'Bin Analysis'!$C$2:$S$2,0))," ")))))</f>
        <v xml:space="preserve"> </v>
      </c>
      <c r="P235" s="70" t="str">
        <f>IF($L235=" "," ",(IF($M235=FALSE," ",(IF($M235&gt;0,INDEX('Bin Analysis'!$C$3:$S$10110,MATCH($L235,'Bin Analysis'!$L$3:$L$10110,0),MATCH(P$5,'Bin Analysis'!$C$2:$S$2,0))," ")))))</f>
        <v xml:space="preserve"> </v>
      </c>
      <c r="Q235" s="70" t="str">
        <f>IF($L235=" "," ",(IF($M235=FALSE," ",(IF($M235&gt;0,INDEX('Bin Analysis'!$C$3:$S$10110,MATCH($L235,'Bin Analysis'!$L$3:$L$10110,0),MATCH(Q$5,'Bin Analysis'!$C$2:$S$2,0))," ")))))</f>
        <v xml:space="preserve"> </v>
      </c>
      <c r="R235" s="70" t="str">
        <f>IF($L235=" "," ",(IF($M235=FALSE," ",(IF($M235&gt;0,INDEX('Bin Analysis'!$C$3:$S$10110,MATCH($L235,'Bin Analysis'!$L$3:$L$10110,0),MATCH(R$5,'Bin Analysis'!$C$2:$S$2,0))," ")))))</f>
        <v xml:space="preserve"> </v>
      </c>
      <c r="S235" s="70" t="str">
        <f>IF($L235=" "," ",(IF($M235=FALSE," ",(IF($M235&gt;0,INDEX('Bin Analysis'!$C$3:$S$10110,MATCH($L235,'Bin Analysis'!$L$3:$L$10110,0),MATCH(S$5,'Bin Analysis'!$C$2:$S$2,0))," ")))))</f>
        <v xml:space="preserve"> </v>
      </c>
      <c r="T235" s="70" t="str">
        <f>Assignments!K234</f>
        <v/>
      </c>
      <c r="U235" s="70" t="str">
        <f>Assignments!L234</f>
        <v/>
      </c>
      <c r="V235" s="76" t="str">
        <f>Assignments!V234</f>
        <v/>
      </c>
    </row>
    <row r="236" spans="2:22" x14ac:dyDescent="0.25">
      <c r="B236" s="6"/>
      <c r="E236" s="7"/>
      <c r="G236" s="40" t="str">
        <f>IFERROR('Data Transformation'!M234," ")</f>
        <v xml:space="preserve"> </v>
      </c>
      <c r="L236" s="68" t="str">
        <f t="shared" si="4"/>
        <v xml:space="preserve"> </v>
      </c>
      <c r="M236" s="69" t="str">
        <f>IF(L236=" "," ",(IF($L236&gt;0,INDEX('Bin Analysis'!$C$3:$S$10110,MATCH($L236,'Bin Analysis'!$L$3:$L$10110,0),MATCH(M$5,'Bin Analysis'!$C$2:$S$2,0))," ")))</f>
        <v xml:space="preserve"> </v>
      </c>
      <c r="N236" s="70" t="str">
        <f>IF($L236=" "," ",(IF($M236=FALSE," ",(IF($M236&gt;0,INDEX('Bin Analysis'!$C$3:$S$10110,MATCH($L236,'Bin Analysis'!$L$3:$L$10110,0),MATCH(N$5,'Bin Analysis'!$C$2:$S$2,0))," ")))))</f>
        <v xml:space="preserve"> </v>
      </c>
      <c r="O236" s="70" t="str">
        <f>IF($L236=" "," ",(IF($M236=FALSE," ",(IF($M236&gt;0,INDEX('Bin Analysis'!$C$3:$S$10110,MATCH($L236,'Bin Analysis'!$L$3:$L$10110,0),MATCH(O$5,'Bin Analysis'!$C$2:$S$2,0))," ")))))</f>
        <v xml:space="preserve"> </v>
      </c>
      <c r="P236" s="70" t="str">
        <f>IF($L236=" "," ",(IF($M236=FALSE," ",(IF($M236&gt;0,INDEX('Bin Analysis'!$C$3:$S$10110,MATCH($L236,'Bin Analysis'!$L$3:$L$10110,0),MATCH(P$5,'Bin Analysis'!$C$2:$S$2,0))," ")))))</f>
        <v xml:space="preserve"> </v>
      </c>
      <c r="Q236" s="70" t="str">
        <f>IF($L236=" "," ",(IF($M236=FALSE," ",(IF($M236&gt;0,INDEX('Bin Analysis'!$C$3:$S$10110,MATCH($L236,'Bin Analysis'!$L$3:$L$10110,0),MATCH(Q$5,'Bin Analysis'!$C$2:$S$2,0))," ")))))</f>
        <v xml:space="preserve"> </v>
      </c>
      <c r="R236" s="70" t="str">
        <f>IF($L236=" "," ",(IF($M236=FALSE," ",(IF($M236&gt;0,INDEX('Bin Analysis'!$C$3:$S$10110,MATCH($L236,'Bin Analysis'!$L$3:$L$10110,0),MATCH(R$5,'Bin Analysis'!$C$2:$S$2,0))," ")))))</f>
        <v xml:space="preserve"> </v>
      </c>
      <c r="S236" s="70" t="str">
        <f>IF($L236=" "," ",(IF($M236=FALSE," ",(IF($M236&gt;0,INDEX('Bin Analysis'!$C$3:$S$10110,MATCH($L236,'Bin Analysis'!$L$3:$L$10110,0),MATCH(S$5,'Bin Analysis'!$C$2:$S$2,0))," ")))))</f>
        <v xml:space="preserve"> </v>
      </c>
      <c r="T236" s="70" t="str">
        <f>Assignments!K235</f>
        <v/>
      </c>
      <c r="U236" s="70" t="str">
        <f>Assignments!L235</f>
        <v/>
      </c>
      <c r="V236" s="76" t="str">
        <f>Assignments!V235</f>
        <v/>
      </c>
    </row>
    <row r="237" spans="2:22" x14ac:dyDescent="0.25">
      <c r="B237" s="6"/>
      <c r="E237" s="7"/>
      <c r="G237" s="40" t="str">
        <f>IFERROR('Data Transformation'!M235," ")</f>
        <v xml:space="preserve"> </v>
      </c>
      <c r="L237" s="68" t="str">
        <f t="shared" si="4"/>
        <v xml:space="preserve"> </v>
      </c>
      <c r="M237" s="69" t="str">
        <f>IF(L237=" "," ",(IF($L237&gt;0,INDEX('Bin Analysis'!$C$3:$S$10110,MATCH($L237,'Bin Analysis'!$L$3:$L$10110,0),MATCH(M$5,'Bin Analysis'!$C$2:$S$2,0))," ")))</f>
        <v xml:space="preserve"> </v>
      </c>
      <c r="N237" s="70" t="str">
        <f>IF($L237=" "," ",(IF($M237=FALSE," ",(IF($M237&gt;0,INDEX('Bin Analysis'!$C$3:$S$10110,MATCH($L237,'Bin Analysis'!$L$3:$L$10110,0),MATCH(N$5,'Bin Analysis'!$C$2:$S$2,0))," ")))))</f>
        <v xml:space="preserve"> </v>
      </c>
      <c r="O237" s="70" t="str">
        <f>IF($L237=" "," ",(IF($M237=FALSE," ",(IF($M237&gt;0,INDEX('Bin Analysis'!$C$3:$S$10110,MATCH($L237,'Bin Analysis'!$L$3:$L$10110,0),MATCH(O$5,'Bin Analysis'!$C$2:$S$2,0))," ")))))</f>
        <v xml:space="preserve"> </v>
      </c>
      <c r="P237" s="70" t="str">
        <f>IF($L237=" "," ",(IF($M237=FALSE," ",(IF($M237&gt;0,INDEX('Bin Analysis'!$C$3:$S$10110,MATCH($L237,'Bin Analysis'!$L$3:$L$10110,0),MATCH(P$5,'Bin Analysis'!$C$2:$S$2,0))," ")))))</f>
        <v xml:space="preserve"> </v>
      </c>
      <c r="Q237" s="70" t="str">
        <f>IF($L237=" "," ",(IF($M237=FALSE," ",(IF($M237&gt;0,INDEX('Bin Analysis'!$C$3:$S$10110,MATCH($L237,'Bin Analysis'!$L$3:$L$10110,0),MATCH(Q$5,'Bin Analysis'!$C$2:$S$2,0))," ")))))</f>
        <v xml:space="preserve"> </v>
      </c>
      <c r="R237" s="70" t="str">
        <f>IF($L237=" "," ",(IF($M237=FALSE," ",(IF($M237&gt;0,INDEX('Bin Analysis'!$C$3:$S$10110,MATCH($L237,'Bin Analysis'!$L$3:$L$10110,0),MATCH(R$5,'Bin Analysis'!$C$2:$S$2,0))," ")))))</f>
        <v xml:space="preserve"> </v>
      </c>
      <c r="S237" s="70" t="str">
        <f>IF($L237=" "," ",(IF($M237=FALSE," ",(IF($M237&gt;0,INDEX('Bin Analysis'!$C$3:$S$10110,MATCH($L237,'Bin Analysis'!$L$3:$L$10110,0),MATCH(S$5,'Bin Analysis'!$C$2:$S$2,0))," ")))))</f>
        <v xml:space="preserve"> </v>
      </c>
      <c r="T237" s="70" t="str">
        <f>Assignments!K236</f>
        <v/>
      </c>
      <c r="U237" s="70" t="str">
        <f>Assignments!L236</f>
        <v/>
      </c>
      <c r="V237" s="76" t="str">
        <f>Assignments!V236</f>
        <v/>
      </c>
    </row>
    <row r="238" spans="2:22" x14ac:dyDescent="0.25">
      <c r="B238" s="6"/>
      <c r="E238" s="7"/>
      <c r="G238" s="40" t="str">
        <f>IFERROR('Data Transformation'!M236," ")</f>
        <v xml:space="preserve"> </v>
      </c>
      <c r="L238" s="68" t="str">
        <f t="shared" si="4"/>
        <v xml:space="preserve"> </v>
      </c>
      <c r="M238" s="69" t="str">
        <f>IF(L238=" "," ",(IF($L238&gt;0,INDEX('Bin Analysis'!$C$3:$S$10110,MATCH($L238,'Bin Analysis'!$L$3:$L$10110,0),MATCH(M$5,'Bin Analysis'!$C$2:$S$2,0))," ")))</f>
        <v xml:space="preserve"> </v>
      </c>
      <c r="N238" s="70" t="str">
        <f>IF($L238=" "," ",(IF($M238=FALSE," ",(IF($M238&gt;0,INDEX('Bin Analysis'!$C$3:$S$10110,MATCH($L238,'Bin Analysis'!$L$3:$L$10110,0),MATCH(N$5,'Bin Analysis'!$C$2:$S$2,0))," ")))))</f>
        <v xml:space="preserve"> </v>
      </c>
      <c r="O238" s="70" t="str">
        <f>IF($L238=" "," ",(IF($M238=FALSE," ",(IF($M238&gt;0,INDEX('Bin Analysis'!$C$3:$S$10110,MATCH($L238,'Bin Analysis'!$L$3:$L$10110,0),MATCH(O$5,'Bin Analysis'!$C$2:$S$2,0))," ")))))</f>
        <v xml:space="preserve"> </v>
      </c>
      <c r="P238" s="70" t="str">
        <f>IF($L238=" "," ",(IF($M238=FALSE," ",(IF($M238&gt;0,INDEX('Bin Analysis'!$C$3:$S$10110,MATCH($L238,'Bin Analysis'!$L$3:$L$10110,0),MATCH(P$5,'Bin Analysis'!$C$2:$S$2,0))," ")))))</f>
        <v xml:space="preserve"> </v>
      </c>
      <c r="Q238" s="70" t="str">
        <f>IF($L238=" "," ",(IF($M238=FALSE," ",(IF($M238&gt;0,INDEX('Bin Analysis'!$C$3:$S$10110,MATCH($L238,'Bin Analysis'!$L$3:$L$10110,0),MATCH(Q$5,'Bin Analysis'!$C$2:$S$2,0))," ")))))</f>
        <v xml:space="preserve"> </v>
      </c>
      <c r="R238" s="70" t="str">
        <f>IF($L238=" "," ",(IF($M238=FALSE," ",(IF($M238&gt;0,INDEX('Bin Analysis'!$C$3:$S$10110,MATCH($L238,'Bin Analysis'!$L$3:$L$10110,0),MATCH(R$5,'Bin Analysis'!$C$2:$S$2,0))," ")))))</f>
        <v xml:space="preserve"> </v>
      </c>
      <c r="S238" s="70" t="str">
        <f>IF($L238=" "," ",(IF($M238=FALSE," ",(IF($M238&gt;0,INDEX('Bin Analysis'!$C$3:$S$10110,MATCH($L238,'Bin Analysis'!$L$3:$L$10110,0),MATCH(S$5,'Bin Analysis'!$C$2:$S$2,0))," ")))))</f>
        <v xml:space="preserve"> </v>
      </c>
      <c r="T238" s="70" t="str">
        <f>Assignments!K237</f>
        <v/>
      </c>
      <c r="U238" s="70" t="str">
        <f>Assignments!L237</f>
        <v/>
      </c>
      <c r="V238" s="76" t="str">
        <f>Assignments!V237</f>
        <v/>
      </c>
    </row>
    <row r="239" spans="2:22" x14ac:dyDescent="0.25">
      <c r="B239" s="6"/>
      <c r="E239" s="7"/>
      <c r="G239" s="40" t="str">
        <f>IFERROR('Data Transformation'!M237," ")</f>
        <v xml:space="preserve"> </v>
      </c>
      <c r="L239" s="68" t="str">
        <f t="shared" si="4"/>
        <v xml:space="preserve"> </v>
      </c>
      <c r="M239" s="69" t="str">
        <f>IF(L239=" "," ",(IF($L239&gt;0,INDEX('Bin Analysis'!$C$3:$S$10110,MATCH($L239,'Bin Analysis'!$L$3:$L$10110,0),MATCH(M$5,'Bin Analysis'!$C$2:$S$2,0))," ")))</f>
        <v xml:space="preserve"> </v>
      </c>
      <c r="N239" s="70" t="str">
        <f>IF($L239=" "," ",(IF($M239=FALSE," ",(IF($M239&gt;0,INDEX('Bin Analysis'!$C$3:$S$10110,MATCH($L239,'Bin Analysis'!$L$3:$L$10110,0),MATCH(N$5,'Bin Analysis'!$C$2:$S$2,0))," ")))))</f>
        <v xml:space="preserve"> </v>
      </c>
      <c r="O239" s="70" t="str">
        <f>IF($L239=" "," ",(IF($M239=FALSE," ",(IF($M239&gt;0,INDEX('Bin Analysis'!$C$3:$S$10110,MATCH($L239,'Bin Analysis'!$L$3:$L$10110,0),MATCH(O$5,'Bin Analysis'!$C$2:$S$2,0))," ")))))</f>
        <v xml:space="preserve"> </v>
      </c>
      <c r="P239" s="70" t="str">
        <f>IF($L239=" "," ",(IF($M239=FALSE," ",(IF($M239&gt;0,INDEX('Bin Analysis'!$C$3:$S$10110,MATCH($L239,'Bin Analysis'!$L$3:$L$10110,0),MATCH(P$5,'Bin Analysis'!$C$2:$S$2,0))," ")))))</f>
        <v xml:space="preserve"> </v>
      </c>
      <c r="Q239" s="70" t="str">
        <f>IF($L239=" "," ",(IF($M239=FALSE," ",(IF($M239&gt;0,INDEX('Bin Analysis'!$C$3:$S$10110,MATCH($L239,'Bin Analysis'!$L$3:$L$10110,0),MATCH(Q$5,'Bin Analysis'!$C$2:$S$2,0))," ")))))</f>
        <v xml:space="preserve"> </v>
      </c>
      <c r="R239" s="70" t="str">
        <f>IF($L239=" "," ",(IF($M239=FALSE," ",(IF($M239&gt;0,INDEX('Bin Analysis'!$C$3:$S$10110,MATCH($L239,'Bin Analysis'!$L$3:$L$10110,0),MATCH(R$5,'Bin Analysis'!$C$2:$S$2,0))," ")))))</f>
        <v xml:space="preserve"> </v>
      </c>
      <c r="S239" s="70" t="str">
        <f>IF($L239=" "," ",(IF($M239=FALSE," ",(IF($M239&gt;0,INDEX('Bin Analysis'!$C$3:$S$10110,MATCH($L239,'Bin Analysis'!$L$3:$L$10110,0),MATCH(S$5,'Bin Analysis'!$C$2:$S$2,0))," ")))))</f>
        <v xml:space="preserve"> </v>
      </c>
      <c r="T239" s="70" t="str">
        <f>Assignments!K238</f>
        <v/>
      </c>
      <c r="U239" s="70" t="str">
        <f>Assignments!L238</f>
        <v/>
      </c>
      <c r="V239" s="76" t="str">
        <f>Assignments!V238</f>
        <v/>
      </c>
    </row>
    <row r="240" spans="2:22" x14ac:dyDescent="0.25">
      <c r="B240" s="6"/>
      <c r="E240" s="7"/>
      <c r="G240" s="40" t="str">
        <f>IFERROR('Data Transformation'!M238," ")</f>
        <v xml:space="preserve"> </v>
      </c>
      <c r="L240" s="68" t="str">
        <f t="shared" si="4"/>
        <v xml:space="preserve"> </v>
      </c>
      <c r="M240" s="69" t="str">
        <f>IF(L240=" "," ",(IF($L240&gt;0,INDEX('Bin Analysis'!$C$3:$S$10110,MATCH($L240,'Bin Analysis'!$L$3:$L$10110,0),MATCH(M$5,'Bin Analysis'!$C$2:$S$2,0))," ")))</f>
        <v xml:space="preserve"> </v>
      </c>
      <c r="N240" s="70" t="str">
        <f>IF($L240=" "," ",(IF($M240=FALSE," ",(IF($M240&gt;0,INDEX('Bin Analysis'!$C$3:$S$10110,MATCH($L240,'Bin Analysis'!$L$3:$L$10110,0),MATCH(N$5,'Bin Analysis'!$C$2:$S$2,0))," ")))))</f>
        <v xml:space="preserve"> </v>
      </c>
      <c r="O240" s="70" t="str">
        <f>IF($L240=" "," ",(IF($M240=FALSE," ",(IF($M240&gt;0,INDEX('Bin Analysis'!$C$3:$S$10110,MATCH($L240,'Bin Analysis'!$L$3:$L$10110,0),MATCH(O$5,'Bin Analysis'!$C$2:$S$2,0))," ")))))</f>
        <v xml:space="preserve"> </v>
      </c>
      <c r="P240" s="70" t="str">
        <f>IF($L240=" "," ",(IF($M240=FALSE," ",(IF($M240&gt;0,INDEX('Bin Analysis'!$C$3:$S$10110,MATCH($L240,'Bin Analysis'!$L$3:$L$10110,0),MATCH(P$5,'Bin Analysis'!$C$2:$S$2,0))," ")))))</f>
        <v xml:space="preserve"> </v>
      </c>
      <c r="Q240" s="70" t="str">
        <f>IF($L240=" "," ",(IF($M240=FALSE," ",(IF($M240&gt;0,INDEX('Bin Analysis'!$C$3:$S$10110,MATCH($L240,'Bin Analysis'!$L$3:$L$10110,0),MATCH(Q$5,'Bin Analysis'!$C$2:$S$2,0))," ")))))</f>
        <v xml:space="preserve"> </v>
      </c>
      <c r="R240" s="70" t="str">
        <f>IF($L240=" "," ",(IF($M240=FALSE," ",(IF($M240&gt;0,INDEX('Bin Analysis'!$C$3:$S$10110,MATCH($L240,'Bin Analysis'!$L$3:$L$10110,0),MATCH(R$5,'Bin Analysis'!$C$2:$S$2,0))," ")))))</f>
        <v xml:space="preserve"> </v>
      </c>
      <c r="S240" s="70" t="str">
        <f>IF($L240=" "," ",(IF($M240=FALSE," ",(IF($M240&gt;0,INDEX('Bin Analysis'!$C$3:$S$10110,MATCH($L240,'Bin Analysis'!$L$3:$L$10110,0),MATCH(S$5,'Bin Analysis'!$C$2:$S$2,0))," ")))))</f>
        <v xml:space="preserve"> </v>
      </c>
      <c r="T240" s="70" t="str">
        <f>Assignments!K239</f>
        <v/>
      </c>
      <c r="U240" s="70" t="str">
        <f>Assignments!L239</f>
        <v/>
      </c>
      <c r="V240" s="76" t="str">
        <f>Assignments!V239</f>
        <v/>
      </c>
    </row>
    <row r="241" spans="2:22" x14ac:dyDescent="0.25">
      <c r="B241" s="6"/>
      <c r="E241" s="7"/>
      <c r="G241" s="40" t="str">
        <f>IFERROR('Data Transformation'!M239," ")</f>
        <v xml:space="preserve"> </v>
      </c>
      <c r="L241" s="68" t="str">
        <f t="shared" si="4"/>
        <v xml:space="preserve"> </v>
      </c>
      <c r="M241" s="69" t="str">
        <f>IF(L241=" "," ",(IF($L241&gt;0,INDEX('Bin Analysis'!$C$3:$S$10110,MATCH($L241,'Bin Analysis'!$L$3:$L$10110,0),MATCH(M$5,'Bin Analysis'!$C$2:$S$2,0))," ")))</f>
        <v xml:space="preserve"> </v>
      </c>
      <c r="N241" s="70" t="str">
        <f>IF($L241=" "," ",(IF($M241=FALSE," ",(IF($M241&gt;0,INDEX('Bin Analysis'!$C$3:$S$10110,MATCH($L241,'Bin Analysis'!$L$3:$L$10110,0),MATCH(N$5,'Bin Analysis'!$C$2:$S$2,0))," ")))))</f>
        <v xml:space="preserve"> </v>
      </c>
      <c r="O241" s="70" t="str">
        <f>IF($L241=" "," ",(IF($M241=FALSE," ",(IF($M241&gt;0,INDEX('Bin Analysis'!$C$3:$S$10110,MATCH($L241,'Bin Analysis'!$L$3:$L$10110,0),MATCH(O$5,'Bin Analysis'!$C$2:$S$2,0))," ")))))</f>
        <v xml:space="preserve"> </v>
      </c>
      <c r="P241" s="70" t="str">
        <f>IF($L241=" "," ",(IF($M241=FALSE," ",(IF($M241&gt;0,INDEX('Bin Analysis'!$C$3:$S$10110,MATCH($L241,'Bin Analysis'!$L$3:$L$10110,0),MATCH(P$5,'Bin Analysis'!$C$2:$S$2,0))," ")))))</f>
        <v xml:space="preserve"> </v>
      </c>
      <c r="Q241" s="70" t="str">
        <f>IF($L241=" "," ",(IF($M241=FALSE," ",(IF($M241&gt;0,INDEX('Bin Analysis'!$C$3:$S$10110,MATCH($L241,'Bin Analysis'!$L$3:$L$10110,0),MATCH(Q$5,'Bin Analysis'!$C$2:$S$2,0))," ")))))</f>
        <v xml:space="preserve"> </v>
      </c>
      <c r="R241" s="70" t="str">
        <f>IF($L241=" "," ",(IF($M241=FALSE," ",(IF($M241&gt;0,INDEX('Bin Analysis'!$C$3:$S$10110,MATCH($L241,'Bin Analysis'!$L$3:$L$10110,0),MATCH(R$5,'Bin Analysis'!$C$2:$S$2,0))," ")))))</f>
        <v xml:space="preserve"> </v>
      </c>
      <c r="S241" s="70" t="str">
        <f>IF($L241=" "," ",(IF($M241=FALSE," ",(IF($M241&gt;0,INDEX('Bin Analysis'!$C$3:$S$10110,MATCH($L241,'Bin Analysis'!$L$3:$L$10110,0),MATCH(S$5,'Bin Analysis'!$C$2:$S$2,0))," ")))))</f>
        <v xml:space="preserve"> </v>
      </c>
      <c r="T241" s="70" t="str">
        <f>Assignments!K240</f>
        <v/>
      </c>
      <c r="U241" s="70" t="str">
        <f>Assignments!L240</f>
        <v/>
      </c>
      <c r="V241" s="76" t="str">
        <f>Assignments!V240</f>
        <v/>
      </c>
    </row>
    <row r="242" spans="2:22" x14ac:dyDescent="0.25">
      <c r="B242" s="6"/>
      <c r="E242" s="7"/>
      <c r="G242" s="40" t="str">
        <f>IFERROR('Data Transformation'!M240," ")</f>
        <v xml:space="preserve"> </v>
      </c>
      <c r="L242" s="68" t="str">
        <f t="shared" si="4"/>
        <v xml:space="preserve"> </v>
      </c>
      <c r="M242" s="69" t="str">
        <f>IF(L242=" "," ",(IF($L242&gt;0,INDEX('Bin Analysis'!$C$3:$S$10110,MATCH($L242,'Bin Analysis'!$L$3:$L$10110,0),MATCH(M$5,'Bin Analysis'!$C$2:$S$2,0))," ")))</f>
        <v xml:space="preserve"> </v>
      </c>
      <c r="N242" s="70" t="str">
        <f>IF($L242=" "," ",(IF($M242=FALSE," ",(IF($M242&gt;0,INDEX('Bin Analysis'!$C$3:$S$10110,MATCH($L242,'Bin Analysis'!$L$3:$L$10110,0),MATCH(N$5,'Bin Analysis'!$C$2:$S$2,0))," ")))))</f>
        <v xml:space="preserve"> </v>
      </c>
      <c r="O242" s="70" t="str">
        <f>IF($L242=" "," ",(IF($M242=FALSE," ",(IF($M242&gt;0,INDEX('Bin Analysis'!$C$3:$S$10110,MATCH($L242,'Bin Analysis'!$L$3:$L$10110,0),MATCH(O$5,'Bin Analysis'!$C$2:$S$2,0))," ")))))</f>
        <v xml:space="preserve"> </v>
      </c>
      <c r="P242" s="70" t="str">
        <f>IF($L242=" "," ",(IF($M242=FALSE," ",(IF($M242&gt;0,INDEX('Bin Analysis'!$C$3:$S$10110,MATCH($L242,'Bin Analysis'!$L$3:$L$10110,0),MATCH(P$5,'Bin Analysis'!$C$2:$S$2,0))," ")))))</f>
        <v xml:space="preserve"> </v>
      </c>
      <c r="Q242" s="70" t="str">
        <f>IF($L242=" "," ",(IF($M242=FALSE," ",(IF($M242&gt;0,INDEX('Bin Analysis'!$C$3:$S$10110,MATCH($L242,'Bin Analysis'!$L$3:$L$10110,0),MATCH(Q$5,'Bin Analysis'!$C$2:$S$2,0))," ")))))</f>
        <v xml:space="preserve"> </v>
      </c>
      <c r="R242" s="70" t="str">
        <f>IF($L242=" "," ",(IF($M242=FALSE," ",(IF($M242&gt;0,INDEX('Bin Analysis'!$C$3:$S$10110,MATCH($L242,'Bin Analysis'!$L$3:$L$10110,0),MATCH(R$5,'Bin Analysis'!$C$2:$S$2,0))," ")))))</f>
        <v xml:space="preserve"> </v>
      </c>
      <c r="S242" s="70" t="str">
        <f>IF($L242=" "," ",(IF($M242=FALSE," ",(IF($M242&gt;0,INDEX('Bin Analysis'!$C$3:$S$10110,MATCH($L242,'Bin Analysis'!$L$3:$L$10110,0),MATCH(S$5,'Bin Analysis'!$C$2:$S$2,0))," ")))))</f>
        <v xml:space="preserve"> </v>
      </c>
      <c r="T242" s="70" t="str">
        <f>Assignments!K241</f>
        <v/>
      </c>
      <c r="U242" s="70" t="str">
        <f>Assignments!L241</f>
        <v/>
      </c>
      <c r="V242" s="76" t="str">
        <f>Assignments!V241</f>
        <v/>
      </c>
    </row>
    <row r="243" spans="2:22" x14ac:dyDescent="0.25">
      <c r="B243" s="6"/>
      <c r="E243" s="7"/>
      <c r="G243" s="40" t="str">
        <f>IFERROR('Data Transformation'!M241," ")</f>
        <v xml:space="preserve"> </v>
      </c>
      <c r="L243" s="68" t="str">
        <f t="shared" si="4"/>
        <v xml:space="preserve"> </v>
      </c>
      <c r="M243" s="69" t="str">
        <f>IF(L243=" "," ",(IF($L243&gt;0,INDEX('Bin Analysis'!$C$3:$S$10110,MATCH($L243,'Bin Analysis'!$L$3:$L$10110,0),MATCH(M$5,'Bin Analysis'!$C$2:$S$2,0))," ")))</f>
        <v xml:space="preserve"> </v>
      </c>
      <c r="N243" s="70" t="str">
        <f>IF($L243=" "," ",(IF($M243=FALSE," ",(IF($M243&gt;0,INDEX('Bin Analysis'!$C$3:$S$10110,MATCH($L243,'Bin Analysis'!$L$3:$L$10110,0),MATCH(N$5,'Bin Analysis'!$C$2:$S$2,0))," ")))))</f>
        <v xml:space="preserve"> </v>
      </c>
      <c r="O243" s="70" t="str">
        <f>IF($L243=" "," ",(IF($M243=FALSE," ",(IF($M243&gt;0,INDEX('Bin Analysis'!$C$3:$S$10110,MATCH($L243,'Bin Analysis'!$L$3:$L$10110,0),MATCH(O$5,'Bin Analysis'!$C$2:$S$2,0))," ")))))</f>
        <v xml:space="preserve"> </v>
      </c>
      <c r="P243" s="70" t="str">
        <f>IF($L243=" "," ",(IF($M243=FALSE," ",(IF($M243&gt;0,INDEX('Bin Analysis'!$C$3:$S$10110,MATCH($L243,'Bin Analysis'!$L$3:$L$10110,0),MATCH(P$5,'Bin Analysis'!$C$2:$S$2,0))," ")))))</f>
        <v xml:space="preserve"> </v>
      </c>
      <c r="Q243" s="70" t="str">
        <f>IF($L243=" "," ",(IF($M243=FALSE," ",(IF($M243&gt;0,INDEX('Bin Analysis'!$C$3:$S$10110,MATCH($L243,'Bin Analysis'!$L$3:$L$10110,0),MATCH(Q$5,'Bin Analysis'!$C$2:$S$2,0))," ")))))</f>
        <v xml:space="preserve"> </v>
      </c>
      <c r="R243" s="70" t="str">
        <f>IF($L243=" "," ",(IF($M243=FALSE," ",(IF($M243&gt;0,INDEX('Bin Analysis'!$C$3:$S$10110,MATCH($L243,'Bin Analysis'!$L$3:$L$10110,0),MATCH(R$5,'Bin Analysis'!$C$2:$S$2,0))," ")))))</f>
        <v xml:space="preserve"> </v>
      </c>
      <c r="S243" s="70" t="str">
        <f>IF($L243=" "," ",(IF($M243=FALSE," ",(IF($M243&gt;0,INDEX('Bin Analysis'!$C$3:$S$10110,MATCH($L243,'Bin Analysis'!$L$3:$L$10110,0),MATCH(S$5,'Bin Analysis'!$C$2:$S$2,0))," ")))))</f>
        <v xml:space="preserve"> </v>
      </c>
      <c r="T243" s="70" t="str">
        <f>Assignments!K242</f>
        <v/>
      </c>
      <c r="U243" s="70" t="str">
        <f>Assignments!L242</f>
        <v/>
      </c>
      <c r="V243" s="76" t="str">
        <f>Assignments!V242</f>
        <v/>
      </c>
    </row>
    <row r="244" spans="2:22" x14ac:dyDescent="0.25">
      <c r="B244" s="6"/>
      <c r="E244" s="7"/>
      <c r="G244" s="40" t="str">
        <f>IFERROR('Data Transformation'!M242," ")</f>
        <v xml:space="preserve"> </v>
      </c>
      <c r="L244" s="68" t="str">
        <f t="shared" si="4"/>
        <v xml:space="preserve"> </v>
      </c>
      <c r="M244" s="69" t="str">
        <f>IF(L244=" "," ",(IF($L244&gt;0,INDEX('Bin Analysis'!$C$3:$S$10110,MATCH($L244,'Bin Analysis'!$L$3:$L$10110,0),MATCH(M$5,'Bin Analysis'!$C$2:$S$2,0))," ")))</f>
        <v xml:space="preserve"> </v>
      </c>
      <c r="N244" s="70" t="str">
        <f>IF($L244=" "," ",(IF($M244=FALSE," ",(IF($M244&gt;0,INDEX('Bin Analysis'!$C$3:$S$10110,MATCH($L244,'Bin Analysis'!$L$3:$L$10110,0),MATCH(N$5,'Bin Analysis'!$C$2:$S$2,0))," ")))))</f>
        <v xml:space="preserve"> </v>
      </c>
      <c r="O244" s="70" t="str">
        <f>IF($L244=" "," ",(IF($M244=FALSE," ",(IF($M244&gt;0,INDEX('Bin Analysis'!$C$3:$S$10110,MATCH($L244,'Bin Analysis'!$L$3:$L$10110,0),MATCH(O$5,'Bin Analysis'!$C$2:$S$2,0))," ")))))</f>
        <v xml:space="preserve"> </v>
      </c>
      <c r="P244" s="70" t="str">
        <f>IF($L244=" "," ",(IF($M244=FALSE," ",(IF($M244&gt;0,INDEX('Bin Analysis'!$C$3:$S$10110,MATCH($L244,'Bin Analysis'!$L$3:$L$10110,0),MATCH(P$5,'Bin Analysis'!$C$2:$S$2,0))," ")))))</f>
        <v xml:space="preserve"> </v>
      </c>
      <c r="Q244" s="70" t="str">
        <f>IF($L244=" "," ",(IF($M244=FALSE," ",(IF($M244&gt;0,INDEX('Bin Analysis'!$C$3:$S$10110,MATCH($L244,'Bin Analysis'!$L$3:$L$10110,0),MATCH(Q$5,'Bin Analysis'!$C$2:$S$2,0))," ")))))</f>
        <v xml:space="preserve"> </v>
      </c>
      <c r="R244" s="70" t="str">
        <f>IF($L244=" "," ",(IF($M244=FALSE," ",(IF($M244&gt;0,INDEX('Bin Analysis'!$C$3:$S$10110,MATCH($L244,'Bin Analysis'!$L$3:$L$10110,0),MATCH(R$5,'Bin Analysis'!$C$2:$S$2,0))," ")))))</f>
        <v xml:space="preserve"> </v>
      </c>
      <c r="S244" s="70" t="str">
        <f>IF($L244=" "," ",(IF($M244=FALSE," ",(IF($M244&gt;0,INDEX('Bin Analysis'!$C$3:$S$10110,MATCH($L244,'Bin Analysis'!$L$3:$L$10110,0),MATCH(S$5,'Bin Analysis'!$C$2:$S$2,0))," ")))))</f>
        <v xml:space="preserve"> </v>
      </c>
      <c r="T244" s="70" t="str">
        <f>Assignments!K243</f>
        <v/>
      </c>
      <c r="U244" s="70" t="str">
        <f>Assignments!L243</f>
        <v/>
      </c>
      <c r="V244" s="76" t="str">
        <f>Assignments!V243</f>
        <v/>
      </c>
    </row>
    <row r="245" spans="2:22" x14ac:dyDescent="0.25">
      <c r="B245" s="6"/>
      <c r="E245" s="7"/>
      <c r="G245" s="40" t="str">
        <f>IFERROR('Data Transformation'!M243," ")</f>
        <v xml:space="preserve"> </v>
      </c>
      <c r="L245" s="68" t="str">
        <f t="shared" si="4"/>
        <v xml:space="preserve"> </v>
      </c>
      <c r="M245" s="69" t="str">
        <f>IF(L245=" "," ",(IF($L245&gt;0,INDEX('Bin Analysis'!$C$3:$S$10110,MATCH($L245,'Bin Analysis'!$L$3:$L$10110,0),MATCH(M$5,'Bin Analysis'!$C$2:$S$2,0))," ")))</f>
        <v xml:space="preserve"> </v>
      </c>
      <c r="N245" s="70" t="str">
        <f>IF($L245=" "," ",(IF($M245=FALSE," ",(IF($M245&gt;0,INDEX('Bin Analysis'!$C$3:$S$10110,MATCH($L245,'Bin Analysis'!$L$3:$L$10110,0),MATCH(N$5,'Bin Analysis'!$C$2:$S$2,0))," ")))))</f>
        <v xml:space="preserve"> </v>
      </c>
      <c r="O245" s="70" t="str">
        <f>IF($L245=" "," ",(IF($M245=FALSE," ",(IF($M245&gt;0,INDEX('Bin Analysis'!$C$3:$S$10110,MATCH($L245,'Bin Analysis'!$L$3:$L$10110,0),MATCH(O$5,'Bin Analysis'!$C$2:$S$2,0))," ")))))</f>
        <v xml:space="preserve"> </v>
      </c>
      <c r="P245" s="70" t="str">
        <f>IF($L245=" "," ",(IF($M245=FALSE," ",(IF($M245&gt;0,INDEX('Bin Analysis'!$C$3:$S$10110,MATCH($L245,'Bin Analysis'!$L$3:$L$10110,0),MATCH(P$5,'Bin Analysis'!$C$2:$S$2,0))," ")))))</f>
        <v xml:space="preserve"> </v>
      </c>
      <c r="Q245" s="70" t="str">
        <f>IF($L245=" "," ",(IF($M245=FALSE," ",(IF($M245&gt;0,INDEX('Bin Analysis'!$C$3:$S$10110,MATCH($L245,'Bin Analysis'!$L$3:$L$10110,0),MATCH(Q$5,'Bin Analysis'!$C$2:$S$2,0))," ")))))</f>
        <v xml:space="preserve"> </v>
      </c>
      <c r="R245" s="70" t="str">
        <f>IF($L245=" "," ",(IF($M245=FALSE," ",(IF($M245&gt;0,INDEX('Bin Analysis'!$C$3:$S$10110,MATCH($L245,'Bin Analysis'!$L$3:$L$10110,0),MATCH(R$5,'Bin Analysis'!$C$2:$S$2,0))," ")))))</f>
        <v xml:space="preserve"> </v>
      </c>
      <c r="S245" s="70" t="str">
        <f>IF($L245=" "," ",(IF($M245=FALSE," ",(IF($M245&gt;0,INDEX('Bin Analysis'!$C$3:$S$10110,MATCH($L245,'Bin Analysis'!$L$3:$L$10110,0),MATCH(S$5,'Bin Analysis'!$C$2:$S$2,0))," ")))))</f>
        <v xml:space="preserve"> </v>
      </c>
      <c r="T245" s="70" t="str">
        <f>Assignments!K244</f>
        <v/>
      </c>
      <c r="U245" s="70" t="str">
        <f>Assignments!L244</f>
        <v/>
      </c>
      <c r="V245" s="76" t="str">
        <f>Assignments!V244</f>
        <v/>
      </c>
    </row>
    <row r="246" spans="2:22" x14ac:dyDescent="0.25">
      <c r="B246" s="6"/>
      <c r="E246" s="7"/>
      <c r="G246" s="40" t="str">
        <f>IFERROR('Data Transformation'!M244," ")</f>
        <v xml:space="preserve"> </v>
      </c>
      <c r="L246" s="68" t="str">
        <f t="shared" si="4"/>
        <v xml:space="preserve"> </v>
      </c>
      <c r="M246" s="69" t="str">
        <f>IF(L246=" "," ",(IF($L246&gt;0,INDEX('Bin Analysis'!$C$3:$S$10110,MATCH($L246,'Bin Analysis'!$L$3:$L$10110,0),MATCH(M$5,'Bin Analysis'!$C$2:$S$2,0))," ")))</f>
        <v xml:space="preserve"> </v>
      </c>
      <c r="N246" s="70" t="str">
        <f>IF($L246=" "," ",(IF($M246=FALSE," ",(IF($M246&gt;0,INDEX('Bin Analysis'!$C$3:$S$10110,MATCH($L246,'Bin Analysis'!$L$3:$L$10110,0),MATCH(N$5,'Bin Analysis'!$C$2:$S$2,0))," ")))))</f>
        <v xml:space="preserve"> </v>
      </c>
      <c r="O246" s="70" t="str">
        <f>IF($L246=" "," ",(IF($M246=FALSE," ",(IF($M246&gt;0,INDEX('Bin Analysis'!$C$3:$S$10110,MATCH($L246,'Bin Analysis'!$L$3:$L$10110,0),MATCH(O$5,'Bin Analysis'!$C$2:$S$2,0))," ")))))</f>
        <v xml:space="preserve"> </v>
      </c>
      <c r="P246" s="70" t="str">
        <f>IF($L246=" "," ",(IF($M246=FALSE," ",(IF($M246&gt;0,INDEX('Bin Analysis'!$C$3:$S$10110,MATCH($L246,'Bin Analysis'!$L$3:$L$10110,0),MATCH(P$5,'Bin Analysis'!$C$2:$S$2,0))," ")))))</f>
        <v xml:space="preserve"> </v>
      </c>
      <c r="Q246" s="70" t="str">
        <f>IF($L246=" "," ",(IF($M246=FALSE," ",(IF($M246&gt;0,INDEX('Bin Analysis'!$C$3:$S$10110,MATCH($L246,'Bin Analysis'!$L$3:$L$10110,0),MATCH(Q$5,'Bin Analysis'!$C$2:$S$2,0))," ")))))</f>
        <v xml:space="preserve"> </v>
      </c>
      <c r="R246" s="70" t="str">
        <f>IF($L246=" "," ",(IF($M246=FALSE," ",(IF($M246&gt;0,INDEX('Bin Analysis'!$C$3:$S$10110,MATCH($L246,'Bin Analysis'!$L$3:$L$10110,0),MATCH(R$5,'Bin Analysis'!$C$2:$S$2,0))," ")))))</f>
        <v xml:space="preserve"> </v>
      </c>
      <c r="S246" s="70" t="str">
        <f>IF($L246=" "," ",(IF($M246=FALSE," ",(IF($M246&gt;0,INDEX('Bin Analysis'!$C$3:$S$10110,MATCH($L246,'Bin Analysis'!$L$3:$L$10110,0),MATCH(S$5,'Bin Analysis'!$C$2:$S$2,0))," ")))))</f>
        <v xml:space="preserve"> </v>
      </c>
      <c r="T246" s="70" t="str">
        <f>Assignments!K245</f>
        <v/>
      </c>
      <c r="U246" s="70" t="str">
        <f>Assignments!L245</f>
        <v/>
      </c>
      <c r="V246" s="76" t="str">
        <f>Assignments!V245</f>
        <v/>
      </c>
    </row>
    <row r="247" spans="2:22" x14ac:dyDescent="0.25">
      <c r="B247" s="6"/>
      <c r="E247" s="7"/>
      <c r="G247" s="40" t="str">
        <f>IFERROR('Data Transformation'!M245," ")</f>
        <v xml:space="preserve"> </v>
      </c>
      <c r="L247" s="68" t="str">
        <f t="shared" si="4"/>
        <v xml:space="preserve"> </v>
      </c>
      <c r="M247" s="69" t="str">
        <f>IF(L247=" "," ",(IF($L247&gt;0,INDEX('Bin Analysis'!$C$3:$S$10110,MATCH($L247,'Bin Analysis'!$L$3:$L$10110,0),MATCH(M$5,'Bin Analysis'!$C$2:$S$2,0))," ")))</f>
        <v xml:space="preserve"> </v>
      </c>
      <c r="N247" s="70" t="str">
        <f>IF($L247=" "," ",(IF($M247=FALSE," ",(IF($M247&gt;0,INDEX('Bin Analysis'!$C$3:$S$10110,MATCH($L247,'Bin Analysis'!$L$3:$L$10110,0),MATCH(N$5,'Bin Analysis'!$C$2:$S$2,0))," ")))))</f>
        <v xml:space="preserve"> </v>
      </c>
      <c r="O247" s="70" t="str">
        <f>IF($L247=" "," ",(IF($M247=FALSE," ",(IF($M247&gt;0,INDEX('Bin Analysis'!$C$3:$S$10110,MATCH($L247,'Bin Analysis'!$L$3:$L$10110,0),MATCH(O$5,'Bin Analysis'!$C$2:$S$2,0))," ")))))</f>
        <v xml:space="preserve"> </v>
      </c>
      <c r="P247" s="70" t="str">
        <f>IF($L247=" "," ",(IF($M247=FALSE," ",(IF($M247&gt;0,INDEX('Bin Analysis'!$C$3:$S$10110,MATCH($L247,'Bin Analysis'!$L$3:$L$10110,0),MATCH(P$5,'Bin Analysis'!$C$2:$S$2,0))," ")))))</f>
        <v xml:space="preserve"> </v>
      </c>
      <c r="Q247" s="70" t="str">
        <f>IF($L247=" "," ",(IF($M247=FALSE," ",(IF($M247&gt;0,INDEX('Bin Analysis'!$C$3:$S$10110,MATCH($L247,'Bin Analysis'!$L$3:$L$10110,0),MATCH(Q$5,'Bin Analysis'!$C$2:$S$2,0))," ")))))</f>
        <v xml:space="preserve"> </v>
      </c>
      <c r="R247" s="70" t="str">
        <f>IF($L247=" "," ",(IF($M247=FALSE," ",(IF($M247&gt;0,INDEX('Bin Analysis'!$C$3:$S$10110,MATCH($L247,'Bin Analysis'!$L$3:$L$10110,0),MATCH(R$5,'Bin Analysis'!$C$2:$S$2,0))," ")))))</f>
        <v xml:space="preserve"> </v>
      </c>
      <c r="S247" s="70" t="str">
        <f>IF($L247=" "," ",(IF($M247=FALSE," ",(IF($M247&gt;0,INDEX('Bin Analysis'!$C$3:$S$10110,MATCH($L247,'Bin Analysis'!$L$3:$L$10110,0),MATCH(S$5,'Bin Analysis'!$C$2:$S$2,0))," ")))))</f>
        <v xml:space="preserve"> </v>
      </c>
      <c r="T247" s="70" t="str">
        <f>Assignments!K246</f>
        <v/>
      </c>
      <c r="U247" s="70" t="str">
        <f>Assignments!L246</f>
        <v/>
      </c>
      <c r="V247" s="76" t="str">
        <f>Assignments!V246</f>
        <v/>
      </c>
    </row>
    <row r="248" spans="2:22" x14ac:dyDescent="0.25">
      <c r="B248" s="6"/>
      <c r="E248" s="7"/>
      <c r="G248" s="40" t="str">
        <f>IFERROR('Data Transformation'!M246," ")</f>
        <v xml:space="preserve"> </v>
      </c>
      <c r="L248" s="68" t="str">
        <f t="shared" si="4"/>
        <v xml:space="preserve"> </v>
      </c>
      <c r="M248" s="69" t="str">
        <f>IF(L248=" "," ",(IF($L248&gt;0,INDEX('Bin Analysis'!$C$3:$S$10110,MATCH($L248,'Bin Analysis'!$L$3:$L$10110,0),MATCH(M$5,'Bin Analysis'!$C$2:$S$2,0))," ")))</f>
        <v xml:space="preserve"> </v>
      </c>
      <c r="N248" s="70" t="str">
        <f>IF($L248=" "," ",(IF($M248=FALSE," ",(IF($M248&gt;0,INDEX('Bin Analysis'!$C$3:$S$10110,MATCH($L248,'Bin Analysis'!$L$3:$L$10110,0),MATCH(N$5,'Bin Analysis'!$C$2:$S$2,0))," ")))))</f>
        <v xml:space="preserve"> </v>
      </c>
      <c r="O248" s="70" t="str">
        <f>IF($L248=" "," ",(IF($M248=FALSE," ",(IF($M248&gt;0,INDEX('Bin Analysis'!$C$3:$S$10110,MATCH($L248,'Bin Analysis'!$L$3:$L$10110,0),MATCH(O$5,'Bin Analysis'!$C$2:$S$2,0))," ")))))</f>
        <v xml:space="preserve"> </v>
      </c>
      <c r="P248" s="70" t="str">
        <f>IF($L248=" "," ",(IF($M248=FALSE," ",(IF($M248&gt;0,INDEX('Bin Analysis'!$C$3:$S$10110,MATCH($L248,'Bin Analysis'!$L$3:$L$10110,0),MATCH(P$5,'Bin Analysis'!$C$2:$S$2,0))," ")))))</f>
        <v xml:space="preserve"> </v>
      </c>
      <c r="Q248" s="70" t="str">
        <f>IF($L248=" "," ",(IF($M248=FALSE," ",(IF($M248&gt;0,INDEX('Bin Analysis'!$C$3:$S$10110,MATCH($L248,'Bin Analysis'!$L$3:$L$10110,0),MATCH(Q$5,'Bin Analysis'!$C$2:$S$2,0))," ")))))</f>
        <v xml:space="preserve"> </v>
      </c>
      <c r="R248" s="70" t="str">
        <f>IF($L248=" "," ",(IF($M248=FALSE," ",(IF($M248&gt;0,INDEX('Bin Analysis'!$C$3:$S$10110,MATCH($L248,'Bin Analysis'!$L$3:$L$10110,0),MATCH(R$5,'Bin Analysis'!$C$2:$S$2,0))," ")))))</f>
        <v xml:space="preserve"> </v>
      </c>
      <c r="S248" s="70" t="str">
        <f>IF($L248=" "," ",(IF($M248=FALSE," ",(IF($M248&gt;0,INDEX('Bin Analysis'!$C$3:$S$10110,MATCH($L248,'Bin Analysis'!$L$3:$L$10110,0),MATCH(S$5,'Bin Analysis'!$C$2:$S$2,0))," ")))))</f>
        <v xml:space="preserve"> </v>
      </c>
      <c r="T248" s="70" t="str">
        <f>Assignments!K247</f>
        <v/>
      </c>
      <c r="U248" s="70" t="str">
        <f>Assignments!L247</f>
        <v/>
      </c>
      <c r="V248" s="76" t="str">
        <f>Assignments!V247</f>
        <v/>
      </c>
    </row>
    <row r="249" spans="2:22" x14ac:dyDescent="0.25">
      <c r="B249" s="6"/>
      <c r="E249" s="7"/>
      <c r="G249" s="40" t="str">
        <f>IFERROR('Data Transformation'!M247," ")</f>
        <v xml:space="preserve"> </v>
      </c>
      <c r="L249" s="68" t="str">
        <f t="shared" si="4"/>
        <v xml:space="preserve"> </v>
      </c>
      <c r="M249" s="69" t="str">
        <f>IF(L249=" "," ",(IF($L249&gt;0,INDEX('Bin Analysis'!$C$3:$S$10110,MATCH($L249,'Bin Analysis'!$L$3:$L$10110,0),MATCH(M$5,'Bin Analysis'!$C$2:$S$2,0))," ")))</f>
        <v xml:space="preserve"> </v>
      </c>
      <c r="N249" s="70" t="str">
        <f>IF($L249=" "," ",(IF($M249=FALSE," ",(IF($M249&gt;0,INDEX('Bin Analysis'!$C$3:$S$10110,MATCH($L249,'Bin Analysis'!$L$3:$L$10110,0),MATCH(N$5,'Bin Analysis'!$C$2:$S$2,0))," ")))))</f>
        <v xml:space="preserve"> </v>
      </c>
      <c r="O249" s="70" t="str">
        <f>IF($L249=" "," ",(IF($M249=FALSE," ",(IF($M249&gt;0,INDEX('Bin Analysis'!$C$3:$S$10110,MATCH($L249,'Bin Analysis'!$L$3:$L$10110,0),MATCH(O$5,'Bin Analysis'!$C$2:$S$2,0))," ")))))</f>
        <v xml:space="preserve"> </v>
      </c>
      <c r="P249" s="70" t="str">
        <f>IF($L249=" "," ",(IF($M249=FALSE," ",(IF($M249&gt;0,INDEX('Bin Analysis'!$C$3:$S$10110,MATCH($L249,'Bin Analysis'!$L$3:$L$10110,0),MATCH(P$5,'Bin Analysis'!$C$2:$S$2,0))," ")))))</f>
        <v xml:space="preserve"> </v>
      </c>
      <c r="Q249" s="70" t="str">
        <f>IF($L249=" "," ",(IF($M249=FALSE," ",(IF($M249&gt;0,INDEX('Bin Analysis'!$C$3:$S$10110,MATCH($L249,'Bin Analysis'!$L$3:$L$10110,0),MATCH(Q$5,'Bin Analysis'!$C$2:$S$2,0))," ")))))</f>
        <v xml:space="preserve"> </v>
      </c>
      <c r="R249" s="70" t="str">
        <f>IF($L249=" "," ",(IF($M249=FALSE," ",(IF($M249&gt;0,INDEX('Bin Analysis'!$C$3:$S$10110,MATCH($L249,'Bin Analysis'!$L$3:$L$10110,0),MATCH(R$5,'Bin Analysis'!$C$2:$S$2,0))," ")))))</f>
        <v xml:space="preserve"> </v>
      </c>
      <c r="S249" s="70" t="str">
        <f>IF($L249=" "," ",(IF($M249=FALSE," ",(IF($M249&gt;0,INDEX('Bin Analysis'!$C$3:$S$10110,MATCH($L249,'Bin Analysis'!$L$3:$L$10110,0),MATCH(S$5,'Bin Analysis'!$C$2:$S$2,0))," ")))))</f>
        <v xml:space="preserve"> </v>
      </c>
      <c r="T249" s="70" t="str">
        <f>Assignments!K248</f>
        <v/>
      </c>
      <c r="U249" s="70" t="str">
        <f>Assignments!L248</f>
        <v/>
      </c>
      <c r="V249" s="76" t="str">
        <f>Assignments!V248</f>
        <v/>
      </c>
    </row>
    <row r="250" spans="2:22" x14ac:dyDescent="0.25">
      <c r="B250" s="6"/>
      <c r="E250" s="7"/>
      <c r="G250" s="40" t="str">
        <f>IFERROR('Data Transformation'!M248," ")</f>
        <v xml:space="preserve"> </v>
      </c>
      <c r="L250" s="68" t="str">
        <f t="shared" si="4"/>
        <v xml:space="preserve"> </v>
      </c>
      <c r="M250" s="69" t="str">
        <f>IF(L250=" "," ",(IF($L250&gt;0,INDEX('Bin Analysis'!$C$3:$S$10110,MATCH($L250,'Bin Analysis'!$L$3:$L$10110,0),MATCH(M$5,'Bin Analysis'!$C$2:$S$2,0))," ")))</f>
        <v xml:space="preserve"> </v>
      </c>
      <c r="N250" s="70" t="str">
        <f>IF($L250=" "," ",(IF($M250=FALSE," ",(IF($M250&gt;0,INDEX('Bin Analysis'!$C$3:$S$10110,MATCH($L250,'Bin Analysis'!$L$3:$L$10110,0),MATCH(N$5,'Bin Analysis'!$C$2:$S$2,0))," ")))))</f>
        <v xml:space="preserve"> </v>
      </c>
      <c r="O250" s="70" t="str">
        <f>IF($L250=" "," ",(IF($M250=FALSE," ",(IF($M250&gt;0,INDEX('Bin Analysis'!$C$3:$S$10110,MATCH($L250,'Bin Analysis'!$L$3:$L$10110,0),MATCH(O$5,'Bin Analysis'!$C$2:$S$2,0))," ")))))</f>
        <v xml:space="preserve"> </v>
      </c>
      <c r="P250" s="70" t="str">
        <f>IF($L250=" "," ",(IF($M250=FALSE," ",(IF($M250&gt;0,INDEX('Bin Analysis'!$C$3:$S$10110,MATCH($L250,'Bin Analysis'!$L$3:$L$10110,0),MATCH(P$5,'Bin Analysis'!$C$2:$S$2,0))," ")))))</f>
        <v xml:space="preserve"> </v>
      </c>
      <c r="Q250" s="70" t="str">
        <f>IF($L250=" "," ",(IF($M250=FALSE," ",(IF($M250&gt;0,INDEX('Bin Analysis'!$C$3:$S$10110,MATCH($L250,'Bin Analysis'!$L$3:$L$10110,0),MATCH(Q$5,'Bin Analysis'!$C$2:$S$2,0))," ")))))</f>
        <v xml:space="preserve"> </v>
      </c>
      <c r="R250" s="70" t="str">
        <f>IF($L250=" "," ",(IF($M250=FALSE," ",(IF($M250&gt;0,INDEX('Bin Analysis'!$C$3:$S$10110,MATCH($L250,'Bin Analysis'!$L$3:$L$10110,0),MATCH(R$5,'Bin Analysis'!$C$2:$S$2,0))," ")))))</f>
        <v xml:space="preserve"> </v>
      </c>
      <c r="S250" s="70" t="str">
        <f>IF($L250=" "," ",(IF($M250=FALSE," ",(IF($M250&gt;0,INDEX('Bin Analysis'!$C$3:$S$10110,MATCH($L250,'Bin Analysis'!$L$3:$L$10110,0),MATCH(S$5,'Bin Analysis'!$C$2:$S$2,0))," ")))))</f>
        <v xml:space="preserve"> </v>
      </c>
      <c r="T250" s="70" t="str">
        <f>Assignments!K249</f>
        <v/>
      </c>
      <c r="U250" s="70" t="str">
        <f>Assignments!L249</f>
        <v/>
      </c>
      <c r="V250" s="76" t="str">
        <f>Assignments!V249</f>
        <v/>
      </c>
    </row>
    <row r="251" spans="2:22" x14ac:dyDescent="0.25">
      <c r="B251" s="6"/>
      <c r="E251" s="7"/>
      <c r="G251" s="40" t="str">
        <f>IFERROR('Data Transformation'!M249," ")</f>
        <v xml:space="preserve"> </v>
      </c>
      <c r="L251" s="68" t="str">
        <f t="shared" si="4"/>
        <v xml:space="preserve"> </v>
      </c>
      <c r="M251" s="69" t="str">
        <f>IF(L251=" "," ",(IF($L251&gt;0,INDEX('Bin Analysis'!$C$3:$S$10110,MATCH($L251,'Bin Analysis'!$L$3:$L$10110,0),MATCH(M$5,'Bin Analysis'!$C$2:$S$2,0))," ")))</f>
        <v xml:space="preserve"> </v>
      </c>
      <c r="N251" s="70" t="str">
        <f>IF($L251=" "," ",(IF($M251=FALSE," ",(IF($M251&gt;0,INDEX('Bin Analysis'!$C$3:$S$10110,MATCH($L251,'Bin Analysis'!$L$3:$L$10110,0),MATCH(N$5,'Bin Analysis'!$C$2:$S$2,0))," ")))))</f>
        <v xml:space="preserve"> </v>
      </c>
      <c r="O251" s="70" t="str">
        <f>IF($L251=" "," ",(IF($M251=FALSE," ",(IF($M251&gt;0,INDEX('Bin Analysis'!$C$3:$S$10110,MATCH($L251,'Bin Analysis'!$L$3:$L$10110,0),MATCH(O$5,'Bin Analysis'!$C$2:$S$2,0))," ")))))</f>
        <v xml:space="preserve"> </v>
      </c>
      <c r="P251" s="70" t="str">
        <f>IF($L251=" "," ",(IF($M251=FALSE," ",(IF($M251&gt;0,INDEX('Bin Analysis'!$C$3:$S$10110,MATCH($L251,'Bin Analysis'!$L$3:$L$10110,0),MATCH(P$5,'Bin Analysis'!$C$2:$S$2,0))," ")))))</f>
        <v xml:space="preserve"> </v>
      </c>
      <c r="Q251" s="70" t="str">
        <f>IF($L251=" "," ",(IF($M251=FALSE," ",(IF($M251&gt;0,INDEX('Bin Analysis'!$C$3:$S$10110,MATCH($L251,'Bin Analysis'!$L$3:$L$10110,0),MATCH(Q$5,'Bin Analysis'!$C$2:$S$2,0))," ")))))</f>
        <v xml:space="preserve"> </v>
      </c>
      <c r="R251" s="70" t="str">
        <f>IF($L251=" "," ",(IF($M251=FALSE," ",(IF($M251&gt;0,INDEX('Bin Analysis'!$C$3:$S$10110,MATCH($L251,'Bin Analysis'!$L$3:$L$10110,0),MATCH(R$5,'Bin Analysis'!$C$2:$S$2,0))," ")))))</f>
        <v xml:space="preserve"> </v>
      </c>
      <c r="S251" s="70" t="str">
        <f>IF($L251=" "," ",(IF($M251=FALSE," ",(IF($M251&gt;0,INDEX('Bin Analysis'!$C$3:$S$10110,MATCH($L251,'Bin Analysis'!$L$3:$L$10110,0),MATCH(S$5,'Bin Analysis'!$C$2:$S$2,0))," ")))))</f>
        <v xml:space="preserve"> </v>
      </c>
      <c r="T251" s="70" t="str">
        <f>Assignments!K250</f>
        <v/>
      </c>
      <c r="U251" s="70" t="str">
        <f>Assignments!L250</f>
        <v/>
      </c>
      <c r="V251" s="76" t="str">
        <f>Assignments!V250</f>
        <v/>
      </c>
    </row>
    <row r="252" spans="2:22" x14ac:dyDescent="0.25">
      <c r="B252" s="6"/>
      <c r="E252" s="7"/>
      <c r="G252" s="40" t="str">
        <f>IFERROR('Data Transformation'!M250," ")</f>
        <v xml:space="preserve"> </v>
      </c>
      <c r="L252" s="68" t="str">
        <f t="shared" si="4"/>
        <v xml:space="preserve"> </v>
      </c>
      <c r="M252" s="69" t="str">
        <f>IF(L252=" "," ",(IF($L252&gt;0,INDEX('Bin Analysis'!$C$3:$S$10110,MATCH($L252,'Bin Analysis'!$L$3:$L$10110,0),MATCH(M$5,'Bin Analysis'!$C$2:$S$2,0))," ")))</f>
        <v xml:space="preserve"> </v>
      </c>
      <c r="N252" s="70" t="str">
        <f>IF($L252=" "," ",(IF($M252=FALSE," ",(IF($M252&gt;0,INDEX('Bin Analysis'!$C$3:$S$10110,MATCH($L252,'Bin Analysis'!$L$3:$L$10110,0),MATCH(N$5,'Bin Analysis'!$C$2:$S$2,0))," ")))))</f>
        <v xml:space="preserve"> </v>
      </c>
      <c r="O252" s="70" t="str">
        <f>IF($L252=" "," ",(IF($M252=FALSE," ",(IF($M252&gt;0,INDEX('Bin Analysis'!$C$3:$S$10110,MATCH($L252,'Bin Analysis'!$L$3:$L$10110,0),MATCH(O$5,'Bin Analysis'!$C$2:$S$2,0))," ")))))</f>
        <v xml:space="preserve"> </v>
      </c>
      <c r="P252" s="70" t="str">
        <f>IF($L252=" "," ",(IF($M252=FALSE," ",(IF($M252&gt;0,INDEX('Bin Analysis'!$C$3:$S$10110,MATCH($L252,'Bin Analysis'!$L$3:$L$10110,0),MATCH(P$5,'Bin Analysis'!$C$2:$S$2,0))," ")))))</f>
        <v xml:space="preserve"> </v>
      </c>
      <c r="Q252" s="70" t="str">
        <f>IF($L252=" "," ",(IF($M252=FALSE," ",(IF($M252&gt;0,INDEX('Bin Analysis'!$C$3:$S$10110,MATCH($L252,'Bin Analysis'!$L$3:$L$10110,0),MATCH(Q$5,'Bin Analysis'!$C$2:$S$2,0))," ")))))</f>
        <v xml:space="preserve"> </v>
      </c>
      <c r="R252" s="70" t="str">
        <f>IF($L252=" "," ",(IF($M252=FALSE," ",(IF($M252&gt;0,INDEX('Bin Analysis'!$C$3:$S$10110,MATCH($L252,'Bin Analysis'!$L$3:$L$10110,0),MATCH(R$5,'Bin Analysis'!$C$2:$S$2,0))," ")))))</f>
        <v xml:space="preserve"> </v>
      </c>
      <c r="S252" s="70" t="str">
        <f>IF($L252=" "," ",(IF($M252=FALSE," ",(IF($M252&gt;0,INDEX('Bin Analysis'!$C$3:$S$10110,MATCH($L252,'Bin Analysis'!$L$3:$L$10110,0),MATCH(S$5,'Bin Analysis'!$C$2:$S$2,0))," ")))))</f>
        <v xml:space="preserve"> </v>
      </c>
      <c r="T252" s="70" t="str">
        <f>Assignments!K251</f>
        <v/>
      </c>
      <c r="U252" s="70" t="str">
        <f>Assignments!L251</f>
        <v/>
      </c>
      <c r="V252" s="76" t="str">
        <f>Assignments!V251</f>
        <v/>
      </c>
    </row>
    <row r="253" spans="2:22" x14ac:dyDescent="0.25">
      <c r="B253" s="6"/>
      <c r="E253" s="7"/>
      <c r="G253" s="40" t="str">
        <f>IFERROR('Data Transformation'!M251," ")</f>
        <v xml:space="preserve"> </v>
      </c>
      <c r="L253" s="68" t="str">
        <f t="shared" si="4"/>
        <v xml:space="preserve"> </v>
      </c>
      <c r="M253" s="69" t="str">
        <f>IF(L253=" "," ",(IF($L253&gt;0,INDEX('Bin Analysis'!$C$3:$S$10110,MATCH($L253,'Bin Analysis'!$L$3:$L$10110,0),MATCH(M$5,'Bin Analysis'!$C$2:$S$2,0))," ")))</f>
        <v xml:space="preserve"> </v>
      </c>
      <c r="N253" s="70" t="str">
        <f>IF($L253=" "," ",(IF($M253=FALSE," ",(IF($M253&gt;0,INDEX('Bin Analysis'!$C$3:$S$10110,MATCH($L253,'Bin Analysis'!$L$3:$L$10110,0),MATCH(N$5,'Bin Analysis'!$C$2:$S$2,0))," ")))))</f>
        <v xml:space="preserve"> </v>
      </c>
      <c r="O253" s="70" t="str">
        <f>IF($L253=" "," ",(IF($M253=FALSE," ",(IF($M253&gt;0,INDEX('Bin Analysis'!$C$3:$S$10110,MATCH($L253,'Bin Analysis'!$L$3:$L$10110,0),MATCH(O$5,'Bin Analysis'!$C$2:$S$2,0))," ")))))</f>
        <v xml:space="preserve"> </v>
      </c>
      <c r="P253" s="70" t="str">
        <f>IF($L253=" "," ",(IF($M253=FALSE," ",(IF($M253&gt;0,INDEX('Bin Analysis'!$C$3:$S$10110,MATCH($L253,'Bin Analysis'!$L$3:$L$10110,0),MATCH(P$5,'Bin Analysis'!$C$2:$S$2,0))," ")))))</f>
        <v xml:space="preserve"> </v>
      </c>
      <c r="Q253" s="70" t="str">
        <f>IF($L253=" "," ",(IF($M253=FALSE," ",(IF($M253&gt;0,INDEX('Bin Analysis'!$C$3:$S$10110,MATCH($L253,'Bin Analysis'!$L$3:$L$10110,0),MATCH(Q$5,'Bin Analysis'!$C$2:$S$2,0))," ")))))</f>
        <v xml:space="preserve"> </v>
      </c>
      <c r="R253" s="70" t="str">
        <f>IF($L253=" "," ",(IF($M253=FALSE," ",(IF($M253&gt;0,INDEX('Bin Analysis'!$C$3:$S$10110,MATCH($L253,'Bin Analysis'!$L$3:$L$10110,0),MATCH(R$5,'Bin Analysis'!$C$2:$S$2,0))," ")))))</f>
        <v xml:space="preserve"> </v>
      </c>
      <c r="S253" s="70" t="str">
        <f>IF($L253=" "," ",(IF($M253=FALSE," ",(IF($M253&gt;0,INDEX('Bin Analysis'!$C$3:$S$10110,MATCH($L253,'Bin Analysis'!$L$3:$L$10110,0),MATCH(S$5,'Bin Analysis'!$C$2:$S$2,0))," ")))))</f>
        <v xml:space="preserve"> </v>
      </c>
      <c r="T253" s="70" t="str">
        <f>Assignments!K252</f>
        <v/>
      </c>
      <c r="U253" s="70" t="str">
        <f>Assignments!L252</f>
        <v/>
      </c>
      <c r="V253" s="76" t="str">
        <f>Assignments!V252</f>
        <v/>
      </c>
    </row>
    <row r="254" spans="2:22" x14ac:dyDescent="0.25">
      <c r="B254" s="6"/>
      <c r="E254" s="7"/>
      <c r="G254" s="40" t="str">
        <f>IFERROR('Data Transformation'!M252," ")</f>
        <v xml:space="preserve"> </v>
      </c>
      <c r="L254" s="68" t="str">
        <f t="shared" si="4"/>
        <v xml:space="preserve"> </v>
      </c>
      <c r="M254" s="69" t="str">
        <f>IF(L254=" "," ",(IF($L254&gt;0,INDEX('Bin Analysis'!$C$3:$S$10110,MATCH($L254,'Bin Analysis'!$L$3:$L$10110,0),MATCH(M$5,'Bin Analysis'!$C$2:$S$2,0))," ")))</f>
        <v xml:space="preserve"> </v>
      </c>
      <c r="N254" s="70" t="str">
        <f>IF($L254=" "," ",(IF($M254=FALSE," ",(IF($M254&gt;0,INDEX('Bin Analysis'!$C$3:$S$10110,MATCH($L254,'Bin Analysis'!$L$3:$L$10110,0),MATCH(N$5,'Bin Analysis'!$C$2:$S$2,0))," ")))))</f>
        <v xml:space="preserve"> </v>
      </c>
      <c r="O254" s="70" t="str">
        <f>IF($L254=" "," ",(IF($M254=FALSE," ",(IF($M254&gt;0,INDEX('Bin Analysis'!$C$3:$S$10110,MATCH($L254,'Bin Analysis'!$L$3:$L$10110,0),MATCH(O$5,'Bin Analysis'!$C$2:$S$2,0))," ")))))</f>
        <v xml:space="preserve"> </v>
      </c>
      <c r="P254" s="70" t="str">
        <f>IF($L254=" "," ",(IF($M254=FALSE," ",(IF($M254&gt;0,INDEX('Bin Analysis'!$C$3:$S$10110,MATCH($L254,'Bin Analysis'!$L$3:$L$10110,0),MATCH(P$5,'Bin Analysis'!$C$2:$S$2,0))," ")))))</f>
        <v xml:space="preserve"> </v>
      </c>
      <c r="Q254" s="70" t="str">
        <f>IF($L254=" "," ",(IF($M254=FALSE," ",(IF($M254&gt;0,INDEX('Bin Analysis'!$C$3:$S$10110,MATCH($L254,'Bin Analysis'!$L$3:$L$10110,0),MATCH(Q$5,'Bin Analysis'!$C$2:$S$2,0))," ")))))</f>
        <v xml:space="preserve"> </v>
      </c>
      <c r="R254" s="70" t="str">
        <f>IF($L254=" "," ",(IF($M254=FALSE," ",(IF($M254&gt;0,INDEX('Bin Analysis'!$C$3:$S$10110,MATCH($L254,'Bin Analysis'!$L$3:$L$10110,0),MATCH(R$5,'Bin Analysis'!$C$2:$S$2,0))," ")))))</f>
        <v xml:space="preserve"> </v>
      </c>
      <c r="S254" s="70" t="str">
        <f>IF($L254=" "," ",(IF($M254=FALSE," ",(IF($M254&gt;0,INDEX('Bin Analysis'!$C$3:$S$10110,MATCH($L254,'Bin Analysis'!$L$3:$L$10110,0),MATCH(S$5,'Bin Analysis'!$C$2:$S$2,0))," ")))))</f>
        <v xml:space="preserve"> </v>
      </c>
      <c r="T254" s="70" t="str">
        <f>Assignments!K253</f>
        <v/>
      </c>
      <c r="U254" s="70" t="str">
        <f>Assignments!L253</f>
        <v/>
      </c>
      <c r="V254" s="76" t="str">
        <f>Assignments!V253</f>
        <v/>
      </c>
    </row>
    <row r="255" spans="2:22" x14ac:dyDescent="0.25">
      <c r="B255" s="6"/>
      <c r="E255" s="7"/>
      <c r="G255" s="40" t="str">
        <f>IFERROR('Data Transformation'!M253," ")</f>
        <v xml:space="preserve"> </v>
      </c>
      <c r="L255" s="68" t="str">
        <f t="shared" si="4"/>
        <v xml:space="preserve"> </v>
      </c>
      <c r="M255" s="69" t="str">
        <f>IF(L255=" "," ",(IF($L255&gt;0,INDEX('Bin Analysis'!$C$3:$S$10110,MATCH($L255,'Bin Analysis'!$L$3:$L$10110,0),MATCH(M$5,'Bin Analysis'!$C$2:$S$2,0))," ")))</f>
        <v xml:space="preserve"> </v>
      </c>
      <c r="N255" s="70" t="str">
        <f>IF($L255=" "," ",(IF($M255=FALSE," ",(IF($M255&gt;0,INDEX('Bin Analysis'!$C$3:$S$10110,MATCH($L255,'Bin Analysis'!$L$3:$L$10110,0),MATCH(N$5,'Bin Analysis'!$C$2:$S$2,0))," ")))))</f>
        <v xml:space="preserve"> </v>
      </c>
      <c r="O255" s="70" t="str">
        <f>IF($L255=" "," ",(IF($M255=FALSE," ",(IF($M255&gt;0,INDEX('Bin Analysis'!$C$3:$S$10110,MATCH($L255,'Bin Analysis'!$L$3:$L$10110,0),MATCH(O$5,'Bin Analysis'!$C$2:$S$2,0))," ")))))</f>
        <v xml:space="preserve"> </v>
      </c>
      <c r="P255" s="70" t="str">
        <f>IF($L255=" "," ",(IF($M255=FALSE," ",(IF($M255&gt;0,INDEX('Bin Analysis'!$C$3:$S$10110,MATCH($L255,'Bin Analysis'!$L$3:$L$10110,0),MATCH(P$5,'Bin Analysis'!$C$2:$S$2,0))," ")))))</f>
        <v xml:space="preserve"> </v>
      </c>
      <c r="Q255" s="70" t="str">
        <f>IF($L255=" "," ",(IF($M255=FALSE," ",(IF($M255&gt;0,INDEX('Bin Analysis'!$C$3:$S$10110,MATCH($L255,'Bin Analysis'!$L$3:$L$10110,0),MATCH(Q$5,'Bin Analysis'!$C$2:$S$2,0))," ")))))</f>
        <v xml:space="preserve"> </v>
      </c>
      <c r="R255" s="70" t="str">
        <f>IF($L255=" "," ",(IF($M255=FALSE," ",(IF($M255&gt;0,INDEX('Bin Analysis'!$C$3:$S$10110,MATCH($L255,'Bin Analysis'!$L$3:$L$10110,0),MATCH(R$5,'Bin Analysis'!$C$2:$S$2,0))," ")))))</f>
        <v xml:space="preserve"> </v>
      </c>
      <c r="S255" s="70" t="str">
        <f>IF($L255=" "," ",(IF($M255=FALSE," ",(IF($M255&gt;0,INDEX('Bin Analysis'!$C$3:$S$10110,MATCH($L255,'Bin Analysis'!$L$3:$L$10110,0),MATCH(S$5,'Bin Analysis'!$C$2:$S$2,0))," ")))))</f>
        <v xml:space="preserve"> </v>
      </c>
      <c r="T255" s="70" t="str">
        <f>Assignments!K254</f>
        <v/>
      </c>
      <c r="U255" s="70" t="str">
        <f>Assignments!L254</f>
        <v/>
      </c>
      <c r="V255" s="76" t="str">
        <f>Assignments!V254</f>
        <v/>
      </c>
    </row>
    <row r="256" spans="2:22" x14ac:dyDescent="0.25">
      <c r="B256" s="6"/>
      <c r="E256" s="7"/>
      <c r="G256" s="40" t="str">
        <f>IFERROR('Data Transformation'!M254," ")</f>
        <v xml:space="preserve"> </v>
      </c>
      <c r="L256" s="68" t="str">
        <f t="shared" si="4"/>
        <v xml:space="preserve"> </v>
      </c>
      <c r="M256" s="69" t="str">
        <f>IF(L256=" "," ",(IF($L256&gt;0,INDEX('Bin Analysis'!$C$3:$S$10110,MATCH($L256,'Bin Analysis'!$L$3:$L$10110,0),MATCH(M$5,'Bin Analysis'!$C$2:$S$2,0))," ")))</f>
        <v xml:space="preserve"> </v>
      </c>
      <c r="N256" s="70" t="str">
        <f>IF($L256=" "," ",(IF($M256=FALSE," ",(IF($M256&gt;0,INDEX('Bin Analysis'!$C$3:$S$10110,MATCH($L256,'Bin Analysis'!$L$3:$L$10110,0),MATCH(N$5,'Bin Analysis'!$C$2:$S$2,0))," ")))))</f>
        <v xml:space="preserve"> </v>
      </c>
      <c r="O256" s="70" t="str">
        <f>IF($L256=" "," ",(IF($M256=FALSE," ",(IF($M256&gt;0,INDEX('Bin Analysis'!$C$3:$S$10110,MATCH($L256,'Bin Analysis'!$L$3:$L$10110,0),MATCH(O$5,'Bin Analysis'!$C$2:$S$2,0))," ")))))</f>
        <v xml:space="preserve"> </v>
      </c>
      <c r="P256" s="70" t="str">
        <f>IF($L256=" "," ",(IF($M256=FALSE," ",(IF($M256&gt;0,INDEX('Bin Analysis'!$C$3:$S$10110,MATCH($L256,'Bin Analysis'!$L$3:$L$10110,0),MATCH(P$5,'Bin Analysis'!$C$2:$S$2,0))," ")))))</f>
        <v xml:space="preserve"> </v>
      </c>
      <c r="Q256" s="70" t="str">
        <f>IF($L256=" "," ",(IF($M256=FALSE," ",(IF($M256&gt;0,INDEX('Bin Analysis'!$C$3:$S$10110,MATCH($L256,'Bin Analysis'!$L$3:$L$10110,0),MATCH(Q$5,'Bin Analysis'!$C$2:$S$2,0))," ")))))</f>
        <v xml:space="preserve"> </v>
      </c>
      <c r="R256" s="70" t="str">
        <f>IF($L256=" "," ",(IF($M256=FALSE," ",(IF($M256&gt;0,INDEX('Bin Analysis'!$C$3:$S$10110,MATCH($L256,'Bin Analysis'!$L$3:$L$10110,0),MATCH(R$5,'Bin Analysis'!$C$2:$S$2,0))," ")))))</f>
        <v xml:space="preserve"> </v>
      </c>
      <c r="S256" s="70" t="str">
        <f>IF($L256=" "," ",(IF($M256=FALSE," ",(IF($M256&gt;0,INDEX('Bin Analysis'!$C$3:$S$10110,MATCH($L256,'Bin Analysis'!$L$3:$L$10110,0),MATCH(S$5,'Bin Analysis'!$C$2:$S$2,0))," ")))))</f>
        <v xml:space="preserve"> </v>
      </c>
      <c r="T256" s="70" t="str">
        <f>Assignments!K255</f>
        <v/>
      </c>
      <c r="U256" s="70" t="str">
        <f>Assignments!L255</f>
        <v/>
      </c>
      <c r="V256" s="76" t="str">
        <f>Assignments!V255</f>
        <v/>
      </c>
    </row>
    <row r="257" spans="2:22" x14ac:dyDescent="0.25">
      <c r="B257" s="6"/>
      <c r="E257" s="7"/>
      <c r="G257" s="40" t="str">
        <f>IFERROR('Data Transformation'!M255," ")</f>
        <v xml:space="preserve"> </v>
      </c>
      <c r="L257" s="68" t="str">
        <f t="shared" si="4"/>
        <v xml:space="preserve"> </v>
      </c>
      <c r="M257" s="69" t="str">
        <f>IF(L257=" "," ",(IF($L257&gt;0,INDEX('Bin Analysis'!$C$3:$S$10110,MATCH($L257,'Bin Analysis'!$L$3:$L$10110,0),MATCH(M$5,'Bin Analysis'!$C$2:$S$2,0))," ")))</f>
        <v xml:space="preserve"> </v>
      </c>
      <c r="N257" s="70" t="str">
        <f>IF($L257=" "," ",(IF($M257=FALSE," ",(IF($M257&gt;0,INDEX('Bin Analysis'!$C$3:$S$10110,MATCH($L257,'Bin Analysis'!$L$3:$L$10110,0),MATCH(N$5,'Bin Analysis'!$C$2:$S$2,0))," ")))))</f>
        <v xml:space="preserve"> </v>
      </c>
      <c r="O257" s="70" t="str">
        <f>IF($L257=" "," ",(IF($M257=FALSE," ",(IF($M257&gt;0,INDEX('Bin Analysis'!$C$3:$S$10110,MATCH($L257,'Bin Analysis'!$L$3:$L$10110,0),MATCH(O$5,'Bin Analysis'!$C$2:$S$2,0))," ")))))</f>
        <v xml:space="preserve"> </v>
      </c>
      <c r="P257" s="70" t="str">
        <f>IF($L257=" "," ",(IF($M257=FALSE," ",(IF($M257&gt;0,INDEX('Bin Analysis'!$C$3:$S$10110,MATCH($L257,'Bin Analysis'!$L$3:$L$10110,0),MATCH(P$5,'Bin Analysis'!$C$2:$S$2,0))," ")))))</f>
        <v xml:space="preserve"> </v>
      </c>
      <c r="Q257" s="70" t="str">
        <f>IF($L257=" "," ",(IF($M257=FALSE," ",(IF($M257&gt;0,INDEX('Bin Analysis'!$C$3:$S$10110,MATCH($L257,'Bin Analysis'!$L$3:$L$10110,0),MATCH(Q$5,'Bin Analysis'!$C$2:$S$2,0))," ")))))</f>
        <v xml:space="preserve"> </v>
      </c>
      <c r="R257" s="70" t="str">
        <f>IF($L257=" "," ",(IF($M257=FALSE," ",(IF($M257&gt;0,INDEX('Bin Analysis'!$C$3:$S$10110,MATCH($L257,'Bin Analysis'!$L$3:$L$10110,0),MATCH(R$5,'Bin Analysis'!$C$2:$S$2,0))," ")))))</f>
        <v xml:space="preserve"> </v>
      </c>
      <c r="S257" s="70" t="str">
        <f>IF($L257=" "," ",(IF($M257=FALSE," ",(IF($M257&gt;0,INDEX('Bin Analysis'!$C$3:$S$10110,MATCH($L257,'Bin Analysis'!$L$3:$L$10110,0),MATCH(S$5,'Bin Analysis'!$C$2:$S$2,0))," ")))))</f>
        <v xml:space="preserve"> </v>
      </c>
      <c r="T257" s="70" t="str">
        <f>Assignments!K256</f>
        <v/>
      </c>
      <c r="U257" s="70" t="str">
        <f>Assignments!L256</f>
        <v/>
      </c>
      <c r="V257" s="76" t="str">
        <f>Assignments!V256</f>
        <v/>
      </c>
    </row>
    <row r="258" spans="2:22" x14ac:dyDescent="0.25">
      <c r="B258" s="6"/>
      <c r="E258" s="7"/>
      <c r="G258" s="40" t="str">
        <f>IFERROR('Data Transformation'!M256," ")</f>
        <v xml:space="preserve"> </v>
      </c>
      <c r="L258" s="68" t="str">
        <f t="shared" si="4"/>
        <v xml:space="preserve"> </v>
      </c>
      <c r="M258" s="69" t="str">
        <f>IF(L258=" "," ",(IF($L258&gt;0,INDEX('Bin Analysis'!$C$3:$S$10110,MATCH($L258,'Bin Analysis'!$L$3:$L$10110,0),MATCH(M$5,'Bin Analysis'!$C$2:$S$2,0))," ")))</f>
        <v xml:space="preserve"> </v>
      </c>
      <c r="N258" s="70" t="str">
        <f>IF($L258=" "," ",(IF($M258=FALSE," ",(IF($M258&gt;0,INDEX('Bin Analysis'!$C$3:$S$10110,MATCH($L258,'Bin Analysis'!$L$3:$L$10110,0),MATCH(N$5,'Bin Analysis'!$C$2:$S$2,0))," ")))))</f>
        <v xml:space="preserve"> </v>
      </c>
      <c r="O258" s="70" t="str">
        <f>IF($L258=" "," ",(IF($M258=FALSE," ",(IF($M258&gt;0,INDEX('Bin Analysis'!$C$3:$S$10110,MATCH($L258,'Bin Analysis'!$L$3:$L$10110,0),MATCH(O$5,'Bin Analysis'!$C$2:$S$2,0))," ")))))</f>
        <v xml:space="preserve"> </v>
      </c>
      <c r="P258" s="70" t="str">
        <f>IF($L258=" "," ",(IF($M258=FALSE," ",(IF($M258&gt;0,INDEX('Bin Analysis'!$C$3:$S$10110,MATCH($L258,'Bin Analysis'!$L$3:$L$10110,0),MATCH(P$5,'Bin Analysis'!$C$2:$S$2,0))," ")))))</f>
        <v xml:space="preserve"> </v>
      </c>
      <c r="Q258" s="70" t="str">
        <f>IF($L258=" "," ",(IF($M258=FALSE," ",(IF($M258&gt;0,INDEX('Bin Analysis'!$C$3:$S$10110,MATCH($L258,'Bin Analysis'!$L$3:$L$10110,0),MATCH(Q$5,'Bin Analysis'!$C$2:$S$2,0))," ")))))</f>
        <v xml:space="preserve"> </v>
      </c>
      <c r="R258" s="70" t="str">
        <f>IF($L258=" "," ",(IF($M258=FALSE," ",(IF($M258&gt;0,INDEX('Bin Analysis'!$C$3:$S$10110,MATCH($L258,'Bin Analysis'!$L$3:$L$10110,0),MATCH(R$5,'Bin Analysis'!$C$2:$S$2,0))," ")))))</f>
        <v xml:space="preserve"> </v>
      </c>
      <c r="S258" s="70" t="str">
        <f>IF($L258=" "," ",(IF($M258=FALSE," ",(IF($M258&gt;0,INDEX('Bin Analysis'!$C$3:$S$10110,MATCH($L258,'Bin Analysis'!$L$3:$L$10110,0),MATCH(S$5,'Bin Analysis'!$C$2:$S$2,0))," ")))))</f>
        <v xml:space="preserve"> </v>
      </c>
      <c r="T258" s="70" t="str">
        <f>Assignments!K257</f>
        <v/>
      </c>
      <c r="U258" s="70" t="str">
        <f>Assignments!L257</f>
        <v/>
      </c>
      <c r="V258" s="76" t="str">
        <f>Assignments!V257</f>
        <v/>
      </c>
    </row>
    <row r="259" spans="2:22" x14ac:dyDescent="0.25">
      <c r="B259" s="6"/>
      <c r="E259" s="7"/>
      <c r="G259" s="40" t="str">
        <f>IFERROR('Data Transformation'!M257," ")</f>
        <v xml:space="preserve"> </v>
      </c>
      <c r="L259" s="68" t="str">
        <f t="shared" si="4"/>
        <v xml:space="preserve"> </v>
      </c>
      <c r="M259" s="69" t="str">
        <f>IF(L259=" "," ",(IF($L259&gt;0,INDEX('Bin Analysis'!$C$3:$S$10110,MATCH($L259,'Bin Analysis'!$L$3:$L$10110,0),MATCH(M$5,'Bin Analysis'!$C$2:$S$2,0))," ")))</f>
        <v xml:space="preserve"> </v>
      </c>
      <c r="N259" s="70" t="str">
        <f>IF($L259=" "," ",(IF($M259=FALSE," ",(IF($M259&gt;0,INDEX('Bin Analysis'!$C$3:$S$10110,MATCH($L259,'Bin Analysis'!$L$3:$L$10110,0),MATCH(N$5,'Bin Analysis'!$C$2:$S$2,0))," ")))))</f>
        <v xml:space="preserve"> </v>
      </c>
      <c r="O259" s="70" t="str">
        <f>IF($L259=" "," ",(IF($M259=FALSE," ",(IF($M259&gt;0,INDEX('Bin Analysis'!$C$3:$S$10110,MATCH($L259,'Bin Analysis'!$L$3:$L$10110,0),MATCH(O$5,'Bin Analysis'!$C$2:$S$2,0))," ")))))</f>
        <v xml:space="preserve"> </v>
      </c>
      <c r="P259" s="70" t="str">
        <f>IF($L259=" "," ",(IF($M259=FALSE," ",(IF($M259&gt;0,INDEX('Bin Analysis'!$C$3:$S$10110,MATCH($L259,'Bin Analysis'!$L$3:$L$10110,0),MATCH(P$5,'Bin Analysis'!$C$2:$S$2,0))," ")))))</f>
        <v xml:space="preserve"> </v>
      </c>
      <c r="Q259" s="70" t="str">
        <f>IF($L259=" "," ",(IF($M259=FALSE," ",(IF($M259&gt;0,INDEX('Bin Analysis'!$C$3:$S$10110,MATCH($L259,'Bin Analysis'!$L$3:$L$10110,0),MATCH(Q$5,'Bin Analysis'!$C$2:$S$2,0))," ")))))</f>
        <v xml:space="preserve"> </v>
      </c>
      <c r="R259" s="70" t="str">
        <f>IF($L259=" "," ",(IF($M259=FALSE," ",(IF($M259&gt;0,INDEX('Bin Analysis'!$C$3:$S$10110,MATCH($L259,'Bin Analysis'!$L$3:$L$10110,0),MATCH(R$5,'Bin Analysis'!$C$2:$S$2,0))," ")))))</f>
        <v xml:space="preserve"> </v>
      </c>
      <c r="S259" s="70" t="str">
        <f>IF($L259=" "," ",(IF($M259=FALSE," ",(IF($M259&gt;0,INDEX('Bin Analysis'!$C$3:$S$10110,MATCH($L259,'Bin Analysis'!$L$3:$L$10110,0),MATCH(S$5,'Bin Analysis'!$C$2:$S$2,0))," ")))))</f>
        <v xml:space="preserve"> </v>
      </c>
      <c r="T259" s="70" t="str">
        <f>Assignments!K258</f>
        <v/>
      </c>
      <c r="U259" s="70" t="str">
        <f>Assignments!L258</f>
        <v/>
      </c>
      <c r="V259" s="76" t="str">
        <f>Assignments!V258</f>
        <v/>
      </c>
    </row>
    <row r="260" spans="2:22" x14ac:dyDescent="0.25">
      <c r="B260" s="6"/>
      <c r="E260" s="7"/>
      <c r="G260" s="40" t="str">
        <f>IFERROR('Data Transformation'!M258," ")</f>
        <v xml:space="preserve"> </v>
      </c>
      <c r="L260" s="68" t="str">
        <f t="shared" si="4"/>
        <v xml:space="preserve"> </v>
      </c>
      <c r="M260" s="69" t="str">
        <f>IF(L260=" "," ",(IF($L260&gt;0,INDEX('Bin Analysis'!$C$3:$S$10110,MATCH($L260,'Bin Analysis'!$L$3:$L$10110,0),MATCH(M$5,'Bin Analysis'!$C$2:$S$2,0))," ")))</f>
        <v xml:space="preserve"> </v>
      </c>
      <c r="N260" s="70" t="str">
        <f>IF($L260=" "," ",(IF($M260=FALSE," ",(IF($M260&gt;0,INDEX('Bin Analysis'!$C$3:$S$10110,MATCH($L260,'Bin Analysis'!$L$3:$L$10110,0),MATCH(N$5,'Bin Analysis'!$C$2:$S$2,0))," ")))))</f>
        <v xml:space="preserve"> </v>
      </c>
      <c r="O260" s="70" t="str">
        <f>IF($L260=" "," ",(IF($M260=FALSE," ",(IF($M260&gt;0,INDEX('Bin Analysis'!$C$3:$S$10110,MATCH($L260,'Bin Analysis'!$L$3:$L$10110,0),MATCH(O$5,'Bin Analysis'!$C$2:$S$2,0))," ")))))</f>
        <v xml:space="preserve"> </v>
      </c>
      <c r="P260" s="70" t="str">
        <f>IF($L260=" "," ",(IF($M260=FALSE," ",(IF($M260&gt;0,INDEX('Bin Analysis'!$C$3:$S$10110,MATCH($L260,'Bin Analysis'!$L$3:$L$10110,0),MATCH(P$5,'Bin Analysis'!$C$2:$S$2,0))," ")))))</f>
        <v xml:space="preserve"> </v>
      </c>
      <c r="Q260" s="70" t="str">
        <f>IF($L260=" "," ",(IF($M260=FALSE," ",(IF($M260&gt;0,INDEX('Bin Analysis'!$C$3:$S$10110,MATCH($L260,'Bin Analysis'!$L$3:$L$10110,0),MATCH(Q$5,'Bin Analysis'!$C$2:$S$2,0))," ")))))</f>
        <v xml:space="preserve"> </v>
      </c>
      <c r="R260" s="70" t="str">
        <f>IF($L260=" "," ",(IF($M260=FALSE," ",(IF($M260&gt;0,INDEX('Bin Analysis'!$C$3:$S$10110,MATCH($L260,'Bin Analysis'!$L$3:$L$10110,0),MATCH(R$5,'Bin Analysis'!$C$2:$S$2,0))," ")))))</f>
        <v xml:space="preserve"> </v>
      </c>
      <c r="S260" s="70" t="str">
        <f>IF($L260=" "," ",(IF($M260=FALSE," ",(IF($M260&gt;0,INDEX('Bin Analysis'!$C$3:$S$10110,MATCH($L260,'Bin Analysis'!$L$3:$L$10110,0),MATCH(S$5,'Bin Analysis'!$C$2:$S$2,0))," ")))))</f>
        <v xml:space="preserve"> </v>
      </c>
      <c r="T260" s="70" t="str">
        <f>Assignments!K259</f>
        <v/>
      </c>
      <c r="U260" s="70" t="str">
        <f>Assignments!L259</f>
        <v/>
      </c>
      <c r="V260" s="76" t="str">
        <f>Assignments!V259</f>
        <v/>
      </c>
    </row>
    <row r="261" spans="2:22" x14ac:dyDescent="0.25">
      <c r="B261" s="6"/>
      <c r="E261" s="7"/>
      <c r="G261" s="40" t="str">
        <f>IFERROR('Data Transformation'!M259," ")</f>
        <v xml:space="preserve"> </v>
      </c>
      <c r="L261" s="68" t="str">
        <f t="shared" si="4"/>
        <v xml:space="preserve"> </v>
      </c>
      <c r="M261" s="69" t="str">
        <f>IF(L261=" "," ",(IF($L261&gt;0,INDEX('Bin Analysis'!$C$3:$S$10110,MATCH($L261,'Bin Analysis'!$L$3:$L$10110,0),MATCH(M$5,'Bin Analysis'!$C$2:$S$2,0))," ")))</f>
        <v xml:space="preserve"> </v>
      </c>
      <c r="N261" s="70" t="str">
        <f>IF($L261=" "," ",(IF($M261=FALSE," ",(IF($M261&gt;0,INDEX('Bin Analysis'!$C$3:$S$10110,MATCH($L261,'Bin Analysis'!$L$3:$L$10110,0),MATCH(N$5,'Bin Analysis'!$C$2:$S$2,0))," ")))))</f>
        <v xml:space="preserve"> </v>
      </c>
      <c r="O261" s="70" t="str">
        <f>IF($L261=" "," ",(IF($M261=FALSE," ",(IF($M261&gt;0,INDEX('Bin Analysis'!$C$3:$S$10110,MATCH($L261,'Bin Analysis'!$L$3:$L$10110,0),MATCH(O$5,'Bin Analysis'!$C$2:$S$2,0))," ")))))</f>
        <v xml:space="preserve"> </v>
      </c>
      <c r="P261" s="70" t="str">
        <f>IF($L261=" "," ",(IF($M261=FALSE," ",(IF($M261&gt;0,INDEX('Bin Analysis'!$C$3:$S$10110,MATCH($L261,'Bin Analysis'!$L$3:$L$10110,0),MATCH(P$5,'Bin Analysis'!$C$2:$S$2,0))," ")))))</f>
        <v xml:space="preserve"> </v>
      </c>
      <c r="Q261" s="70" t="str">
        <f>IF($L261=" "," ",(IF($M261=FALSE," ",(IF($M261&gt;0,INDEX('Bin Analysis'!$C$3:$S$10110,MATCH($L261,'Bin Analysis'!$L$3:$L$10110,0),MATCH(Q$5,'Bin Analysis'!$C$2:$S$2,0))," ")))))</f>
        <v xml:space="preserve"> </v>
      </c>
      <c r="R261" s="70" t="str">
        <f>IF($L261=" "," ",(IF($M261=FALSE," ",(IF($M261&gt;0,INDEX('Bin Analysis'!$C$3:$S$10110,MATCH($L261,'Bin Analysis'!$L$3:$L$10110,0),MATCH(R$5,'Bin Analysis'!$C$2:$S$2,0))," ")))))</f>
        <v xml:space="preserve"> </v>
      </c>
      <c r="S261" s="70" t="str">
        <f>IF($L261=" "," ",(IF($M261=FALSE," ",(IF($M261&gt;0,INDEX('Bin Analysis'!$C$3:$S$10110,MATCH($L261,'Bin Analysis'!$L$3:$L$10110,0),MATCH(S$5,'Bin Analysis'!$C$2:$S$2,0))," ")))))</f>
        <v xml:space="preserve"> </v>
      </c>
      <c r="T261" s="70" t="str">
        <f>Assignments!K260</f>
        <v/>
      </c>
      <c r="U261" s="70" t="str">
        <f>Assignments!L260</f>
        <v/>
      </c>
      <c r="V261" s="76" t="str">
        <f>Assignments!V260</f>
        <v/>
      </c>
    </row>
    <row r="262" spans="2:22" x14ac:dyDescent="0.25">
      <c r="B262" s="6"/>
      <c r="E262" s="7"/>
      <c r="G262" s="40" t="str">
        <f>IFERROR('Data Transformation'!M260," ")</f>
        <v xml:space="preserve"> </v>
      </c>
      <c r="L262" s="68" t="str">
        <f t="shared" si="4"/>
        <v xml:space="preserve"> </v>
      </c>
      <c r="M262" s="69" t="str">
        <f>IF(L262=" "," ",(IF($L262&gt;0,INDEX('Bin Analysis'!$C$3:$S$10110,MATCH($L262,'Bin Analysis'!$L$3:$L$10110,0),MATCH(M$5,'Bin Analysis'!$C$2:$S$2,0))," ")))</f>
        <v xml:space="preserve"> </v>
      </c>
      <c r="N262" s="70" t="str">
        <f>IF($L262=" "," ",(IF($M262=FALSE," ",(IF($M262&gt;0,INDEX('Bin Analysis'!$C$3:$S$10110,MATCH($L262,'Bin Analysis'!$L$3:$L$10110,0),MATCH(N$5,'Bin Analysis'!$C$2:$S$2,0))," ")))))</f>
        <v xml:space="preserve"> </v>
      </c>
      <c r="O262" s="70" t="str">
        <f>IF($L262=" "," ",(IF($M262=FALSE," ",(IF($M262&gt;0,INDEX('Bin Analysis'!$C$3:$S$10110,MATCH($L262,'Bin Analysis'!$L$3:$L$10110,0),MATCH(O$5,'Bin Analysis'!$C$2:$S$2,0))," ")))))</f>
        <v xml:space="preserve"> </v>
      </c>
      <c r="P262" s="70" t="str">
        <f>IF($L262=" "," ",(IF($M262=FALSE," ",(IF($M262&gt;0,INDEX('Bin Analysis'!$C$3:$S$10110,MATCH($L262,'Bin Analysis'!$L$3:$L$10110,0),MATCH(P$5,'Bin Analysis'!$C$2:$S$2,0))," ")))))</f>
        <v xml:space="preserve"> </v>
      </c>
      <c r="Q262" s="70" t="str">
        <f>IF($L262=" "," ",(IF($M262=FALSE," ",(IF($M262&gt;0,INDEX('Bin Analysis'!$C$3:$S$10110,MATCH($L262,'Bin Analysis'!$L$3:$L$10110,0),MATCH(Q$5,'Bin Analysis'!$C$2:$S$2,0))," ")))))</f>
        <v xml:space="preserve"> </v>
      </c>
      <c r="R262" s="70" t="str">
        <f>IF($L262=" "," ",(IF($M262=FALSE," ",(IF($M262&gt;0,INDEX('Bin Analysis'!$C$3:$S$10110,MATCH($L262,'Bin Analysis'!$L$3:$L$10110,0),MATCH(R$5,'Bin Analysis'!$C$2:$S$2,0))," ")))))</f>
        <v xml:space="preserve"> </v>
      </c>
      <c r="S262" s="70" t="str">
        <f>IF($L262=" "," ",(IF($M262=FALSE," ",(IF($M262&gt;0,INDEX('Bin Analysis'!$C$3:$S$10110,MATCH($L262,'Bin Analysis'!$L$3:$L$10110,0),MATCH(S$5,'Bin Analysis'!$C$2:$S$2,0))," ")))))</f>
        <v xml:space="preserve"> </v>
      </c>
      <c r="T262" s="70" t="str">
        <f>Assignments!K261</f>
        <v/>
      </c>
      <c r="U262" s="70" t="str">
        <f>Assignments!L261</f>
        <v/>
      </c>
      <c r="V262" s="76" t="str">
        <f>Assignments!V261</f>
        <v/>
      </c>
    </row>
    <row r="263" spans="2:22" x14ac:dyDescent="0.25">
      <c r="B263" s="6"/>
      <c r="E263" s="7"/>
      <c r="G263" s="40" t="str">
        <f>IFERROR('Data Transformation'!M261," ")</f>
        <v xml:space="preserve"> </v>
      </c>
      <c r="L263" s="68" t="str">
        <f t="shared" ref="L263:L326" si="5">$G264</f>
        <v xml:space="preserve"> </v>
      </c>
      <c r="M263" s="69" t="str">
        <f>IF(L263=" "," ",(IF($L263&gt;0,INDEX('Bin Analysis'!$C$3:$S$10110,MATCH($L263,'Bin Analysis'!$L$3:$L$10110,0),MATCH(M$5,'Bin Analysis'!$C$2:$S$2,0))," ")))</f>
        <v xml:space="preserve"> </v>
      </c>
      <c r="N263" s="70" t="str">
        <f>IF($L263=" "," ",(IF($M263=FALSE," ",(IF($M263&gt;0,INDEX('Bin Analysis'!$C$3:$S$10110,MATCH($L263,'Bin Analysis'!$L$3:$L$10110,0),MATCH(N$5,'Bin Analysis'!$C$2:$S$2,0))," ")))))</f>
        <v xml:space="preserve"> </v>
      </c>
      <c r="O263" s="70" t="str">
        <f>IF($L263=" "," ",(IF($M263=FALSE," ",(IF($M263&gt;0,INDEX('Bin Analysis'!$C$3:$S$10110,MATCH($L263,'Bin Analysis'!$L$3:$L$10110,0),MATCH(O$5,'Bin Analysis'!$C$2:$S$2,0))," ")))))</f>
        <v xml:space="preserve"> </v>
      </c>
      <c r="P263" s="70" t="str">
        <f>IF($L263=" "," ",(IF($M263=FALSE," ",(IF($M263&gt;0,INDEX('Bin Analysis'!$C$3:$S$10110,MATCH($L263,'Bin Analysis'!$L$3:$L$10110,0),MATCH(P$5,'Bin Analysis'!$C$2:$S$2,0))," ")))))</f>
        <v xml:space="preserve"> </v>
      </c>
      <c r="Q263" s="70" t="str">
        <f>IF($L263=" "," ",(IF($M263=FALSE," ",(IF($M263&gt;0,INDEX('Bin Analysis'!$C$3:$S$10110,MATCH($L263,'Bin Analysis'!$L$3:$L$10110,0),MATCH(Q$5,'Bin Analysis'!$C$2:$S$2,0))," ")))))</f>
        <v xml:space="preserve"> </v>
      </c>
      <c r="R263" s="70" t="str">
        <f>IF($L263=" "," ",(IF($M263=FALSE," ",(IF($M263&gt;0,INDEX('Bin Analysis'!$C$3:$S$10110,MATCH($L263,'Bin Analysis'!$L$3:$L$10110,0),MATCH(R$5,'Bin Analysis'!$C$2:$S$2,0))," ")))))</f>
        <v xml:space="preserve"> </v>
      </c>
      <c r="S263" s="70" t="str">
        <f>IF($L263=" "," ",(IF($M263=FALSE," ",(IF($M263&gt;0,INDEX('Bin Analysis'!$C$3:$S$10110,MATCH($L263,'Bin Analysis'!$L$3:$L$10110,0),MATCH(S$5,'Bin Analysis'!$C$2:$S$2,0))," ")))))</f>
        <v xml:space="preserve"> </v>
      </c>
      <c r="T263" s="70" t="str">
        <f>Assignments!K262</f>
        <v/>
      </c>
      <c r="U263" s="70" t="str">
        <f>Assignments!L262</f>
        <v/>
      </c>
      <c r="V263" s="76" t="str">
        <f>Assignments!V262</f>
        <v/>
      </c>
    </row>
    <row r="264" spans="2:22" x14ac:dyDescent="0.25">
      <c r="B264" s="6"/>
      <c r="E264" s="7"/>
      <c r="G264" s="40" t="str">
        <f>IFERROR('Data Transformation'!M262," ")</f>
        <v xml:space="preserve"> </v>
      </c>
      <c r="L264" s="68" t="str">
        <f t="shared" si="5"/>
        <v xml:space="preserve"> </v>
      </c>
      <c r="M264" s="69" t="str">
        <f>IF(L264=" "," ",(IF($L264&gt;0,INDEX('Bin Analysis'!$C$3:$S$10110,MATCH($L264,'Bin Analysis'!$L$3:$L$10110,0),MATCH(M$5,'Bin Analysis'!$C$2:$S$2,0))," ")))</f>
        <v xml:space="preserve"> </v>
      </c>
      <c r="N264" s="70" t="str">
        <f>IF($L264=" "," ",(IF($M264=FALSE," ",(IF($M264&gt;0,INDEX('Bin Analysis'!$C$3:$S$10110,MATCH($L264,'Bin Analysis'!$L$3:$L$10110,0),MATCH(N$5,'Bin Analysis'!$C$2:$S$2,0))," ")))))</f>
        <v xml:space="preserve"> </v>
      </c>
      <c r="O264" s="70" t="str">
        <f>IF($L264=" "," ",(IF($M264=FALSE," ",(IF($M264&gt;0,INDEX('Bin Analysis'!$C$3:$S$10110,MATCH($L264,'Bin Analysis'!$L$3:$L$10110,0),MATCH(O$5,'Bin Analysis'!$C$2:$S$2,0))," ")))))</f>
        <v xml:space="preserve"> </v>
      </c>
      <c r="P264" s="70" t="str">
        <f>IF($L264=" "," ",(IF($M264=FALSE," ",(IF($M264&gt;0,INDEX('Bin Analysis'!$C$3:$S$10110,MATCH($L264,'Bin Analysis'!$L$3:$L$10110,0),MATCH(P$5,'Bin Analysis'!$C$2:$S$2,0))," ")))))</f>
        <v xml:space="preserve"> </v>
      </c>
      <c r="Q264" s="70" t="str">
        <f>IF($L264=" "," ",(IF($M264=FALSE," ",(IF($M264&gt;0,INDEX('Bin Analysis'!$C$3:$S$10110,MATCH($L264,'Bin Analysis'!$L$3:$L$10110,0),MATCH(Q$5,'Bin Analysis'!$C$2:$S$2,0))," ")))))</f>
        <v xml:space="preserve"> </v>
      </c>
      <c r="R264" s="70" t="str">
        <f>IF($L264=" "," ",(IF($M264=FALSE," ",(IF($M264&gt;0,INDEX('Bin Analysis'!$C$3:$S$10110,MATCH($L264,'Bin Analysis'!$L$3:$L$10110,0),MATCH(R$5,'Bin Analysis'!$C$2:$S$2,0))," ")))))</f>
        <v xml:space="preserve"> </v>
      </c>
      <c r="S264" s="70" t="str">
        <f>IF($L264=" "," ",(IF($M264=FALSE," ",(IF($M264&gt;0,INDEX('Bin Analysis'!$C$3:$S$10110,MATCH($L264,'Bin Analysis'!$L$3:$L$10110,0),MATCH(S$5,'Bin Analysis'!$C$2:$S$2,0))," ")))))</f>
        <v xml:space="preserve"> </v>
      </c>
      <c r="T264" s="70" t="str">
        <f>Assignments!K263</f>
        <v/>
      </c>
      <c r="U264" s="70" t="str">
        <f>Assignments!L263</f>
        <v/>
      </c>
      <c r="V264" s="76" t="str">
        <f>Assignments!V263</f>
        <v/>
      </c>
    </row>
    <row r="265" spans="2:22" x14ac:dyDescent="0.25">
      <c r="B265" s="6"/>
      <c r="E265" s="7"/>
      <c r="G265" s="40" t="str">
        <f>IFERROR('Data Transformation'!M263," ")</f>
        <v xml:space="preserve"> </v>
      </c>
      <c r="L265" s="68" t="str">
        <f t="shared" si="5"/>
        <v xml:space="preserve"> </v>
      </c>
      <c r="M265" s="69" t="str">
        <f>IF(L265=" "," ",(IF($L265&gt;0,INDEX('Bin Analysis'!$C$3:$S$10110,MATCH($L265,'Bin Analysis'!$L$3:$L$10110,0),MATCH(M$5,'Bin Analysis'!$C$2:$S$2,0))," ")))</f>
        <v xml:space="preserve"> </v>
      </c>
      <c r="N265" s="70" t="str">
        <f>IF($L265=" "," ",(IF($M265=FALSE," ",(IF($M265&gt;0,INDEX('Bin Analysis'!$C$3:$S$10110,MATCH($L265,'Bin Analysis'!$L$3:$L$10110,0),MATCH(N$5,'Bin Analysis'!$C$2:$S$2,0))," ")))))</f>
        <v xml:space="preserve"> </v>
      </c>
      <c r="O265" s="70" t="str">
        <f>IF($L265=" "," ",(IF($M265=FALSE," ",(IF($M265&gt;0,INDEX('Bin Analysis'!$C$3:$S$10110,MATCH($L265,'Bin Analysis'!$L$3:$L$10110,0),MATCH(O$5,'Bin Analysis'!$C$2:$S$2,0))," ")))))</f>
        <v xml:space="preserve"> </v>
      </c>
      <c r="P265" s="70" t="str">
        <f>IF($L265=" "," ",(IF($M265=FALSE," ",(IF($M265&gt;0,INDEX('Bin Analysis'!$C$3:$S$10110,MATCH($L265,'Bin Analysis'!$L$3:$L$10110,0),MATCH(P$5,'Bin Analysis'!$C$2:$S$2,0))," ")))))</f>
        <v xml:space="preserve"> </v>
      </c>
      <c r="Q265" s="70" t="str">
        <f>IF($L265=" "," ",(IF($M265=FALSE," ",(IF($M265&gt;0,INDEX('Bin Analysis'!$C$3:$S$10110,MATCH($L265,'Bin Analysis'!$L$3:$L$10110,0),MATCH(Q$5,'Bin Analysis'!$C$2:$S$2,0))," ")))))</f>
        <v xml:space="preserve"> </v>
      </c>
      <c r="R265" s="70" t="str">
        <f>IF($L265=" "," ",(IF($M265=FALSE," ",(IF($M265&gt;0,INDEX('Bin Analysis'!$C$3:$S$10110,MATCH($L265,'Bin Analysis'!$L$3:$L$10110,0),MATCH(R$5,'Bin Analysis'!$C$2:$S$2,0))," ")))))</f>
        <v xml:space="preserve"> </v>
      </c>
      <c r="S265" s="70" t="str">
        <f>IF($L265=" "," ",(IF($M265=FALSE," ",(IF($M265&gt;0,INDEX('Bin Analysis'!$C$3:$S$10110,MATCH($L265,'Bin Analysis'!$L$3:$L$10110,0),MATCH(S$5,'Bin Analysis'!$C$2:$S$2,0))," ")))))</f>
        <v xml:space="preserve"> </v>
      </c>
      <c r="T265" s="70" t="str">
        <f>Assignments!K264</f>
        <v/>
      </c>
      <c r="U265" s="70" t="str">
        <f>Assignments!L264</f>
        <v/>
      </c>
      <c r="V265" s="76" t="str">
        <f>Assignments!V264</f>
        <v/>
      </c>
    </row>
    <row r="266" spans="2:22" x14ac:dyDescent="0.25">
      <c r="B266" s="6"/>
      <c r="E266" s="7"/>
      <c r="G266" s="40" t="str">
        <f>IFERROR('Data Transformation'!M264," ")</f>
        <v xml:space="preserve"> </v>
      </c>
      <c r="L266" s="68" t="str">
        <f t="shared" si="5"/>
        <v xml:space="preserve"> </v>
      </c>
      <c r="M266" s="69" t="str">
        <f>IF(L266=" "," ",(IF($L266&gt;0,INDEX('Bin Analysis'!$C$3:$S$10110,MATCH($L266,'Bin Analysis'!$L$3:$L$10110,0),MATCH(M$5,'Bin Analysis'!$C$2:$S$2,0))," ")))</f>
        <v xml:space="preserve"> </v>
      </c>
      <c r="N266" s="70" t="str">
        <f>IF($L266=" "," ",(IF($M266=FALSE," ",(IF($M266&gt;0,INDEX('Bin Analysis'!$C$3:$S$10110,MATCH($L266,'Bin Analysis'!$L$3:$L$10110,0),MATCH(N$5,'Bin Analysis'!$C$2:$S$2,0))," ")))))</f>
        <v xml:space="preserve"> </v>
      </c>
      <c r="O266" s="70" t="str">
        <f>IF($L266=" "," ",(IF($M266=FALSE," ",(IF($M266&gt;0,INDEX('Bin Analysis'!$C$3:$S$10110,MATCH($L266,'Bin Analysis'!$L$3:$L$10110,0),MATCH(O$5,'Bin Analysis'!$C$2:$S$2,0))," ")))))</f>
        <v xml:space="preserve"> </v>
      </c>
      <c r="P266" s="70" t="str">
        <f>IF($L266=" "," ",(IF($M266=FALSE," ",(IF($M266&gt;0,INDEX('Bin Analysis'!$C$3:$S$10110,MATCH($L266,'Bin Analysis'!$L$3:$L$10110,0),MATCH(P$5,'Bin Analysis'!$C$2:$S$2,0))," ")))))</f>
        <v xml:space="preserve"> </v>
      </c>
      <c r="Q266" s="70" t="str">
        <f>IF($L266=" "," ",(IF($M266=FALSE," ",(IF($M266&gt;0,INDEX('Bin Analysis'!$C$3:$S$10110,MATCH($L266,'Bin Analysis'!$L$3:$L$10110,0),MATCH(Q$5,'Bin Analysis'!$C$2:$S$2,0))," ")))))</f>
        <v xml:space="preserve"> </v>
      </c>
      <c r="R266" s="70" t="str">
        <f>IF($L266=" "," ",(IF($M266=FALSE," ",(IF($M266&gt;0,INDEX('Bin Analysis'!$C$3:$S$10110,MATCH($L266,'Bin Analysis'!$L$3:$L$10110,0),MATCH(R$5,'Bin Analysis'!$C$2:$S$2,0))," ")))))</f>
        <v xml:space="preserve"> </v>
      </c>
      <c r="S266" s="70" t="str">
        <f>IF($L266=" "," ",(IF($M266=FALSE," ",(IF($M266&gt;0,INDEX('Bin Analysis'!$C$3:$S$10110,MATCH($L266,'Bin Analysis'!$L$3:$L$10110,0),MATCH(S$5,'Bin Analysis'!$C$2:$S$2,0))," ")))))</f>
        <v xml:space="preserve"> </v>
      </c>
      <c r="T266" s="70" t="str">
        <f>Assignments!K265</f>
        <v/>
      </c>
      <c r="U266" s="70" t="str">
        <f>Assignments!L265</f>
        <v/>
      </c>
      <c r="V266" s="76" t="str">
        <f>Assignments!V265</f>
        <v/>
      </c>
    </row>
    <row r="267" spans="2:22" x14ac:dyDescent="0.25">
      <c r="B267" s="6"/>
      <c r="E267" s="7"/>
      <c r="G267" s="40" t="str">
        <f>IFERROR('Data Transformation'!M265," ")</f>
        <v xml:space="preserve"> </v>
      </c>
      <c r="L267" s="68" t="str">
        <f t="shared" si="5"/>
        <v xml:space="preserve"> </v>
      </c>
      <c r="M267" s="69" t="str">
        <f>IF(L267=" "," ",(IF($L267&gt;0,INDEX('Bin Analysis'!$C$3:$S$10110,MATCH($L267,'Bin Analysis'!$L$3:$L$10110,0),MATCH(M$5,'Bin Analysis'!$C$2:$S$2,0))," ")))</f>
        <v xml:space="preserve"> </v>
      </c>
      <c r="N267" s="70" t="str">
        <f>IF($L267=" "," ",(IF($M267=FALSE," ",(IF($M267&gt;0,INDEX('Bin Analysis'!$C$3:$S$10110,MATCH($L267,'Bin Analysis'!$L$3:$L$10110,0),MATCH(N$5,'Bin Analysis'!$C$2:$S$2,0))," ")))))</f>
        <v xml:space="preserve"> </v>
      </c>
      <c r="O267" s="70" t="str">
        <f>IF($L267=" "," ",(IF($M267=FALSE," ",(IF($M267&gt;0,INDEX('Bin Analysis'!$C$3:$S$10110,MATCH($L267,'Bin Analysis'!$L$3:$L$10110,0),MATCH(O$5,'Bin Analysis'!$C$2:$S$2,0))," ")))))</f>
        <v xml:space="preserve"> </v>
      </c>
      <c r="P267" s="70" t="str">
        <f>IF($L267=" "," ",(IF($M267=FALSE," ",(IF($M267&gt;0,INDEX('Bin Analysis'!$C$3:$S$10110,MATCH($L267,'Bin Analysis'!$L$3:$L$10110,0),MATCH(P$5,'Bin Analysis'!$C$2:$S$2,0))," ")))))</f>
        <v xml:space="preserve"> </v>
      </c>
      <c r="Q267" s="70" t="str">
        <f>IF($L267=" "," ",(IF($M267=FALSE," ",(IF($M267&gt;0,INDEX('Bin Analysis'!$C$3:$S$10110,MATCH($L267,'Bin Analysis'!$L$3:$L$10110,0),MATCH(Q$5,'Bin Analysis'!$C$2:$S$2,0))," ")))))</f>
        <v xml:space="preserve"> </v>
      </c>
      <c r="R267" s="70" t="str">
        <f>IF($L267=" "," ",(IF($M267=FALSE," ",(IF($M267&gt;0,INDEX('Bin Analysis'!$C$3:$S$10110,MATCH($L267,'Bin Analysis'!$L$3:$L$10110,0),MATCH(R$5,'Bin Analysis'!$C$2:$S$2,0))," ")))))</f>
        <v xml:space="preserve"> </v>
      </c>
      <c r="S267" s="70" t="str">
        <f>IF($L267=" "," ",(IF($M267=FALSE," ",(IF($M267&gt;0,INDEX('Bin Analysis'!$C$3:$S$10110,MATCH($L267,'Bin Analysis'!$L$3:$L$10110,0),MATCH(S$5,'Bin Analysis'!$C$2:$S$2,0))," ")))))</f>
        <v xml:space="preserve"> </v>
      </c>
      <c r="T267" s="70" t="str">
        <f>Assignments!K266</f>
        <v/>
      </c>
      <c r="U267" s="70" t="str">
        <f>Assignments!L266</f>
        <v/>
      </c>
      <c r="V267" s="76" t="str">
        <f>Assignments!V266</f>
        <v/>
      </c>
    </row>
    <row r="268" spans="2:22" x14ac:dyDescent="0.25">
      <c r="B268" s="6"/>
      <c r="E268" s="7"/>
      <c r="G268" s="40" t="str">
        <f>IFERROR('Data Transformation'!M266," ")</f>
        <v xml:space="preserve"> </v>
      </c>
      <c r="L268" s="68" t="str">
        <f t="shared" si="5"/>
        <v xml:space="preserve"> </v>
      </c>
      <c r="M268" s="69" t="str">
        <f>IF(L268=" "," ",(IF($L268&gt;0,INDEX('Bin Analysis'!$C$3:$S$10110,MATCH($L268,'Bin Analysis'!$L$3:$L$10110,0),MATCH(M$5,'Bin Analysis'!$C$2:$S$2,0))," ")))</f>
        <v xml:space="preserve"> </v>
      </c>
      <c r="N268" s="70" t="str">
        <f>IF($L268=" "," ",(IF($M268=FALSE," ",(IF($M268&gt;0,INDEX('Bin Analysis'!$C$3:$S$10110,MATCH($L268,'Bin Analysis'!$L$3:$L$10110,0),MATCH(N$5,'Bin Analysis'!$C$2:$S$2,0))," ")))))</f>
        <v xml:space="preserve"> </v>
      </c>
      <c r="O268" s="70" t="str">
        <f>IF($L268=" "," ",(IF($M268=FALSE," ",(IF($M268&gt;0,INDEX('Bin Analysis'!$C$3:$S$10110,MATCH($L268,'Bin Analysis'!$L$3:$L$10110,0),MATCH(O$5,'Bin Analysis'!$C$2:$S$2,0))," ")))))</f>
        <v xml:space="preserve"> </v>
      </c>
      <c r="P268" s="70" t="str">
        <f>IF($L268=" "," ",(IF($M268=FALSE," ",(IF($M268&gt;0,INDEX('Bin Analysis'!$C$3:$S$10110,MATCH($L268,'Bin Analysis'!$L$3:$L$10110,0),MATCH(P$5,'Bin Analysis'!$C$2:$S$2,0))," ")))))</f>
        <v xml:space="preserve"> </v>
      </c>
      <c r="Q268" s="70" t="str">
        <f>IF($L268=" "," ",(IF($M268=FALSE," ",(IF($M268&gt;0,INDEX('Bin Analysis'!$C$3:$S$10110,MATCH($L268,'Bin Analysis'!$L$3:$L$10110,0),MATCH(Q$5,'Bin Analysis'!$C$2:$S$2,0))," ")))))</f>
        <v xml:space="preserve"> </v>
      </c>
      <c r="R268" s="70" t="str">
        <f>IF($L268=" "," ",(IF($M268=FALSE," ",(IF($M268&gt;0,INDEX('Bin Analysis'!$C$3:$S$10110,MATCH($L268,'Bin Analysis'!$L$3:$L$10110,0),MATCH(R$5,'Bin Analysis'!$C$2:$S$2,0))," ")))))</f>
        <v xml:space="preserve"> </v>
      </c>
      <c r="S268" s="70" t="str">
        <f>IF($L268=" "," ",(IF($M268=FALSE," ",(IF($M268&gt;0,INDEX('Bin Analysis'!$C$3:$S$10110,MATCH($L268,'Bin Analysis'!$L$3:$L$10110,0),MATCH(S$5,'Bin Analysis'!$C$2:$S$2,0))," ")))))</f>
        <v xml:space="preserve"> </v>
      </c>
      <c r="T268" s="70" t="str">
        <f>Assignments!K267</f>
        <v/>
      </c>
      <c r="U268" s="70" t="str">
        <f>Assignments!L267</f>
        <v/>
      </c>
      <c r="V268" s="76" t="str">
        <f>Assignments!V267</f>
        <v/>
      </c>
    </row>
    <row r="269" spans="2:22" x14ac:dyDescent="0.25">
      <c r="B269" s="6"/>
      <c r="E269" s="7"/>
      <c r="G269" s="40" t="str">
        <f>IFERROR('Data Transformation'!M267," ")</f>
        <v xml:space="preserve"> </v>
      </c>
      <c r="L269" s="68" t="str">
        <f t="shared" si="5"/>
        <v xml:space="preserve"> </v>
      </c>
      <c r="M269" s="69" t="str">
        <f>IF(L269=" "," ",(IF($L269&gt;0,INDEX('Bin Analysis'!$C$3:$S$10110,MATCH($L269,'Bin Analysis'!$L$3:$L$10110,0),MATCH(M$5,'Bin Analysis'!$C$2:$S$2,0))," ")))</f>
        <v xml:space="preserve"> </v>
      </c>
      <c r="N269" s="70" t="str">
        <f>IF($L269=" "," ",(IF($M269=FALSE," ",(IF($M269&gt;0,INDEX('Bin Analysis'!$C$3:$S$10110,MATCH($L269,'Bin Analysis'!$L$3:$L$10110,0),MATCH(N$5,'Bin Analysis'!$C$2:$S$2,0))," ")))))</f>
        <v xml:space="preserve"> </v>
      </c>
      <c r="O269" s="70" t="str">
        <f>IF($L269=" "," ",(IF($M269=FALSE," ",(IF($M269&gt;0,INDEX('Bin Analysis'!$C$3:$S$10110,MATCH($L269,'Bin Analysis'!$L$3:$L$10110,0),MATCH(O$5,'Bin Analysis'!$C$2:$S$2,0))," ")))))</f>
        <v xml:space="preserve"> </v>
      </c>
      <c r="P269" s="70" t="str">
        <f>IF($L269=" "," ",(IF($M269=FALSE," ",(IF($M269&gt;0,INDEX('Bin Analysis'!$C$3:$S$10110,MATCH($L269,'Bin Analysis'!$L$3:$L$10110,0),MATCH(P$5,'Bin Analysis'!$C$2:$S$2,0))," ")))))</f>
        <v xml:space="preserve"> </v>
      </c>
      <c r="Q269" s="70" t="str">
        <f>IF($L269=" "," ",(IF($M269=FALSE," ",(IF($M269&gt;0,INDEX('Bin Analysis'!$C$3:$S$10110,MATCH($L269,'Bin Analysis'!$L$3:$L$10110,0),MATCH(Q$5,'Bin Analysis'!$C$2:$S$2,0))," ")))))</f>
        <v xml:space="preserve"> </v>
      </c>
      <c r="R269" s="70" t="str">
        <f>IF($L269=" "," ",(IF($M269=FALSE," ",(IF($M269&gt;0,INDEX('Bin Analysis'!$C$3:$S$10110,MATCH($L269,'Bin Analysis'!$L$3:$L$10110,0),MATCH(R$5,'Bin Analysis'!$C$2:$S$2,0))," ")))))</f>
        <v xml:space="preserve"> </v>
      </c>
      <c r="S269" s="70" t="str">
        <f>IF($L269=" "," ",(IF($M269=FALSE," ",(IF($M269&gt;0,INDEX('Bin Analysis'!$C$3:$S$10110,MATCH($L269,'Bin Analysis'!$L$3:$L$10110,0),MATCH(S$5,'Bin Analysis'!$C$2:$S$2,0))," ")))))</f>
        <v xml:space="preserve"> </v>
      </c>
      <c r="T269" s="70" t="str">
        <f>Assignments!K268</f>
        <v/>
      </c>
      <c r="U269" s="70" t="str">
        <f>Assignments!L268</f>
        <v/>
      </c>
      <c r="V269" s="76" t="str">
        <f>Assignments!V268</f>
        <v/>
      </c>
    </row>
    <row r="270" spans="2:22" x14ac:dyDescent="0.25">
      <c r="B270" s="6"/>
      <c r="E270" s="7"/>
      <c r="G270" s="40" t="str">
        <f>IFERROR('Data Transformation'!M268," ")</f>
        <v xml:space="preserve"> </v>
      </c>
      <c r="L270" s="68" t="str">
        <f t="shared" si="5"/>
        <v xml:space="preserve"> </v>
      </c>
      <c r="M270" s="69" t="str">
        <f>IF(L270=" "," ",(IF($L270&gt;0,INDEX('Bin Analysis'!$C$3:$S$10110,MATCH($L270,'Bin Analysis'!$L$3:$L$10110,0),MATCH(M$5,'Bin Analysis'!$C$2:$S$2,0))," ")))</f>
        <v xml:space="preserve"> </v>
      </c>
      <c r="N270" s="70" t="str">
        <f>IF($L270=" "," ",(IF($M270=FALSE," ",(IF($M270&gt;0,INDEX('Bin Analysis'!$C$3:$S$10110,MATCH($L270,'Bin Analysis'!$L$3:$L$10110,0),MATCH(N$5,'Bin Analysis'!$C$2:$S$2,0))," ")))))</f>
        <v xml:space="preserve"> </v>
      </c>
      <c r="O270" s="70" t="str">
        <f>IF($L270=" "," ",(IF($M270=FALSE," ",(IF($M270&gt;0,INDEX('Bin Analysis'!$C$3:$S$10110,MATCH($L270,'Bin Analysis'!$L$3:$L$10110,0),MATCH(O$5,'Bin Analysis'!$C$2:$S$2,0))," ")))))</f>
        <v xml:space="preserve"> </v>
      </c>
      <c r="P270" s="70" t="str">
        <f>IF($L270=" "," ",(IF($M270=FALSE," ",(IF($M270&gt;0,INDEX('Bin Analysis'!$C$3:$S$10110,MATCH($L270,'Bin Analysis'!$L$3:$L$10110,0),MATCH(P$5,'Bin Analysis'!$C$2:$S$2,0))," ")))))</f>
        <v xml:space="preserve"> </v>
      </c>
      <c r="Q270" s="70" t="str">
        <f>IF($L270=" "," ",(IF($M270=FALSE," ",(IF($M270&gt;0,INDEX('Bin Analysis'!$C$3:$S$10110,MATCH($L270,'Bin Analysis'!$L$3:$L$10110,0),MATCH(Q$5,'Bin Analysis'!$C$2:$S$2,0))," ")))))</f>
        <v xml:space="preserve"> </v>
      </c>
      <c r="R270" s="70" t="str">
        <f>IF($L270=" "," ",(IF($M270=FALSE," ",(IF($M270&gt;0,INDEX('Bin Analysis'!$C$3:$S$10110,MATCH($L270,'Bin Analysis'!$L$3:$L$10110,0),MATCH(R$5,'Bin Analysis'!$C$2:$S$2,0))," ")))))</f>
        <v xml:space="preserve"> </v>
      </c>
      <c r="S270" s="70" t="str">
        <f>IF($L270=" "," ",(IF($M270=FALSE," ",(IF($M270&gt;0,INDEX('Bin Analysis'!$C$3:$S$10110,MATCH($L270,'Bin Analysis'!$L$3:$L$10110,0),MATCH(S$5,'Bin Analysis'!$C$2:$S$2,0))," ")))))</f>
        <v xml:space="preserve"> </v>
      </c>
      <c r="T270" s="70" t="str">
        <f>Assignments!K269</f>
        <v/>
      </c>
      <c r="U270" s="70" t="str">
        <f>Assignments!L269</f>
        <v/>
      </c>
      <c r="V270" s="76" t="str">
        <f>Assignments!V269</f>
        <v/>
      </c>
    </row>
    <row r="271" spans="2:22" x14ac:dyDescent="0.25">
      <c r="B271" s="6"/>
      <c r="E271" s="7"/>
      <c r="G271" s="40" t="str">
        <f>IFERROR('Data Transformation'!M269," ")</f>
        <v xml:space="preserve"> </v>
      </c>
      <c r="L271" s="68" t="str">
        <f t="shared" si="5"/>
        <v xml:space="preserve"> </v>
      </c>
      <c r="M271" s="69" t="str">
        <f>IF(L271=" "," ",(IF($L271&gt;0,INDEX('Bin Analysis'!$C$3:$S$10110,MATCH($L271,'Bin Analysis'!$L$3:$L$10110,0),MATCH(M$5,'Bin Analysis'!$C$2:$S$2,0))," ")))</f>
        <v xml:space="preserve"> </v>
      </c>
      <c r="N271" s="70" t="str">
        <f>IF($L271=" "," ",(IF($M271=FALSE," ",(IF($M271&gt;0,INDEX('Bin Analysis'!$C$3:$S$10110,MATCH($L271,'Bin Analysis'!$L$3:$L$10110,0),MATCH(N$5,'Bin Analysis'!$C$2:$S$2,0))," ")))))</f>
        <v xml:space="preserve"> </v>
      </c>
      <c r="O271" s="70" t="str">
        <f>IF($L271=" "," ",(IF($M271=FALSE," ",(IF($M271&gt;0,INDEX('Bin Analysis'!$C$3:$S$10110,MATCH($L271,'Bin Analysis'!$L$3:$L$10110,0),MATCH(O$5,'Bin Analysis'!$C$2:$S$2,0))," ")))))</f>
        <v xml:space="preserve"> </v>
      </c>
      <c r="P271" s="70" t="str">
        <f>IF($L271=" "," ",(IF($M271=FALSE," ",(IF($M271&gt;0,INDEX('Bin Analysis'!$C$3:$S$10110,MATCH($L271,'Bin Analysis'!$L$3:$L$10110,0),MATCH(P$5,'Bin Analysis'!$C$2:$S$2,0))," ")))))</f>
        <v xml:space="preserve"> </v>
      </c>
      <c r="Q271" s="70" t="str">
        <f>IF($L271=" "," ",(IF($M271=FALSE," ",(IF($M271&gt;0,INDEX('Bin Analysis'!$C$3:$S$10110,MATCH($L271,'Bin Analysis'!$L$3:$L$10110,0),MATCH(Q$5,'Bin Analysis'!$C$2:$S$2,0))," ")))))</f>
        <v xml:space="preserve"> </v>
      </c>
      <c r="R271" s="70" t="str">
        <f>IF($L271=" "," ",(IF($M271=FALSE," ",(IF($M271&gt;0,INDEX('Bin Analysis'!$C$3:$S$10110,MATCH($L271,'Bin Analysis'!$L$3:$L$10110,0),MATCH(R$5,'Bin Analysis'!$C$2:$S$2,0))," ")))))</f>
        <v xml:space="preserve"> </v>
      </c>
      <c r="S271" s="70" t="str">
        <f>IF($L271=" "," ",(IF($M271=FALSE," ",(IF($M271&gt;0,INDEX('Bin Analysis'!$C$3:$S$10110,MATCH($L271,'Bin Analysis'!$L$3:$L$10110,0),MATCH(S$5,'Bin Analysis'!$C$2:$S$2,0))," ")))))</f>
        <v xml:space="preserve"> </v>
      </c>
      <c r="T271" s="70" t="str">
        <f>Assignments!K270</f>
        <v/>
      </c>
      <c r="U271" s="70" t="str">
        <f>Assignments!L270</f>
        <v/>
      </c>
      <c r="V271" s="76" t="str">
        <f>Assignments!V270</f>
        <v/>
      </c>
    </row>
    <row r="272" spans="2:22" x14ac:dyDescent="0.25">
      <c r="B272" s="6"/>
      <c r="E272" s="7"/>
      <c r="G272" s="40" t="str">
        <f>IFERROR('Data Transformation'!M270," ")</f>
        <v xml:space="preserve"> </v>
      </c>
      <c r="L272" s="68" t="str">
        <f t="shared" si="5"/>
        <v xml:space="preserve"> </v>
      </c>
      <c r="M272" s="69" t="str">
        <f>IF(L272=" "," ",(IF($L272&gt;0,INDEX('Bin Analysis'!$C$3:$S$10110,MATCH($L272,'Bin Analysis'!$L$3:$L$10110,0),MATCH(M$5,'Bin Analysis'!$C$2:$S$2,0))," ")))</f>
        <v xml:space="preserve"> </v>
      </c>
      <c r="N272" s="70" t="str">
        <f>IF($L272=" "," ",(IF($M272=FALSE," ",(IF($M272&gt;0,INDEX('Bin Analysis'!$C$3:$S$10110,MATCH($L272,'Bin Analysis'!$L$3:$L$10110,0),MATCH(N$5,'Bin Analysis'!$C$2:$S$2,0))," ")))))</f>
        <v xml:space="preserve"> </v>
      </c>
      <c r="O272" s="70" t="str">
        <f>IF($L272=" "," ",(IF($M272=FALSE," ",(IF($M272&gt;0,INDEX('Bin Analysis'!$C$3:$S$10110,MATCH($L272,'Bin Analysis'!$L$3:$L$10110,0),MATCH(O$5,'Bin Analysis'!$C$2:$S$2,0))," ")))))</f>
        <v xml:space="preserve"> </v>
      </c>
      <c r="P272" s="70" t="str">
        <f>IF($L272=" "," ",(IF($M272=FALSE," ",(IF($M272&gt;0,INDEX('Bin Analysis'!$C$3:$S$10110,MATCH($L272,'Bin Analysis'!$L$3:$L$10110,0),MATCH(P$5,'Bin Analysis'!$C$2:$S$2,0))," ")))))</f>
        <v xml:space="preserve"> </v>
      </c>
      <c r="Q272" s="70" t="str">
        <f>IF($L272=" "," ",(IF($M272=FALSE," ",(IF($M272&gt;0,INDEX('Bin Analysis'!$C$3:$S$10110,MATCH($L272,'Bin Analysis'!$L$3:$L$10110,0),MATCH(Q$5,'Bin Analysis'!$C$2:$S$2,0))," ")))))</f>
        <v xml:space="preserve"> </v>
      </c>
      <c r="R272" s="70" t="str">
        <f>IF($L272=" "," ",(IF($M272=FALSE," ",(IF($M272&gt;0,INDEX('Bin Analysis'!$C$3:$S$10110,MATCH($L272,'Bin Analysis'!$L$3:$L$10110,0),MATCH(R$5,'Bin Analysis'!$C$2:$S$2,0))," ")))))</f>
        <v xml:space="preserve"> </v>
      </c>
      <c r="S272" s="70" t="str">
        <f>IF($L272=" "," ",(IF($M272=FALSE," ",(IF($M272&gt;0,INDEX('Bin Analysis'!$C$3:$S$10110,MATCH($L272,'Bin Analysis'!$L$3:$L$10110,0),MATCH(S$5,'Bin Analysis'!$C$2:$S$2,0))," ")))))</f>
        <v xml:space="preserve"> </v>
      </c>
      <c r="T272" s="70" t="str">
        <f>Assignments!K271</f>
        <v/>
      </c>
      <c r="U272" s="70" t="str">
        <f>Assignments!L271</f>
        <v/>
      </c>
      <c r="V272" s="76" t="str">
        <f>Assignments!V271</f>
        <v/>
      </c>
    </row>
    <row r="273" spans="2:22" x14ac:dyDescent="0.25">
      <c r="B273" s="6"/>
      <c r="E273" s="7"/>
      <c r="G273" s="40" t="str">
        <f>IFERROR('Data Transformation'!M271," ")</f>
        <v xml:space="preserve"> </v>
      </c>
      <c r="L273" s="68" t="str">
        <f t="shared" si="5"/>
        <v xml:space="preserve"> </v>
      </c>
      <c r="M273" s="69" t="str">
        <f>IF(L273=" "," ",(IF($L273&gt;0,INDEX('Bin Analysis'!$C$3:$S$10110,MATCH($L273,'Bin Analysis'!$L$3:$L$10110,0),MATCH(M$5,'Bin Analysis'!$C$2:$S$2,0))," ")))</f>
        <v xml:space="preserve"> </v>
      </c>
      <c r="N273" s="70" t="str">
        <f>IF($L273=" "," ",(IF($M273=FALSE," ",(IF($M273&gt;0,INDEX('Bin Analysis'!$C$3:$S$10110,MATCH($L273,'Bin Analysis'!$L$3:$L$10110,0),MATCH(N$5,'Bin Analysis'!$C$2:$S$2,0))," ")))))</f>
        <v xml:space="preserve"> </v>
      </c>
      <c r="O273" s="70" t="str">
        <f>IF($L273=" "," ",(IF($M273=FALSE," ",(IF($M273&gt;0,INDEX('Bin Analysis'!$C$3:$S$10110,MATCH($L273,'Bin Analysis'!$L$3:$L$10110,0),MATCH(O$5,'Bin Analysis'!$C$2:$S$2,0))," ")))))</f>
        <v xml:space="preserve"> </v>
      </c>
      <c r="P273" s="70" t="str">
        <f>IF($L273=" "," ",(IF($M273=FALSE," ",(IF($M273&gt;0,INDEX('Bin Analysis'!$C$3:$S$10110,MATCH($L273,'Bin Analysis'!$L$3:$L$10110,0),MATCH(P$5,'Bin Analysis'!$C$2:$S$2,0))," ")))))</f>
        <v xml:space="preserve"> </v>
      </c>
      <c r="Q273" s="70" t="str">
        <f>IF($L273=" "," ",(IF($M273=FALSE," ",(IF($M273&gt;0,INDEX('Bin Analysis'!$C$3:$S$10110,MATCH($L273,'Bin Analysis'!$L$3:$L$10110,0),MATCH(Q$5,'Bin Analysis'!$C$2:$S$2,0))," ")))))</f>
        <v xml:space="preserve"> </v>
      </c>
      <c r="R273" s="70" t="str">
        <f>IF($L273=" "," ",(IF($M273=FALSE," ",(IF($M273&gt;0,INDEX('Bin Analysis'!$C$3:$S$10110,MATCH($L273,'Bin Analysis'!$L$3:$L$10110,0),MATCH(R$5,'Bin Analysis'!$C$2:$S$2,0))," ")))))</f>
        <v xml:space="preserve"> </v>
      </c>
      <c r="S273" s="70" t="str">
        <f>IF($L273=" "," ",(IF($M273=FALSE," ",(IF($M273&gt;0,INDEX('Bin Analysis'!$C$3:$S$10110,MATCH($L273,'Bin Analysis'!$L$3:$L$10110,0),MATCH(S$5,'Bin Analysis'!$C$2:$S$2,0))," ")))))</f>
        <v xml:space="preserve"> </v>
      </c>
      <c r="T273" s="70" t="str">
        <f>Assignments!K272</f>
        <v/>
      </c>
      <c r="U273" s="70" t="str">
        <f>Assignments!L272</f>
        <v/>
      </c>
      <c r="V273" s="76" t="str">
        <f>Assignments!V272</f>
        <v/>
      </c>
    </row>
    <row r="274" spans="2:22" x14ac:dyDescent="0.25">
      <c r="B274" s="6"/>
      <c r="E274" s="7"/>
      <c r="G274" s="40" t="str">
        <f>IFERROR('Data Transformation'!M272," ")</f>
        <v xml:space="preserve"> </v>
      </c>
      <c r="L274" s="68" t="str">
        <f t="shared" si="5"/>
        <v xml:space="preserve"> </v>
      </c>
      <c r="M274" s="69" t="str">
        <f>IF(L274=" "," ",(IF($L274&gt;0,INDEX('Bin Analysis'!$C$3:$S$10110,MATCH($L274,'Bin Analysis'!$L$3:$L$10110,0),MATCH(M$5,'Bin Analysis'!$C$2:$S$2,0))," ")))</f>
        <v xml:space="preserve"> </v>
      </c>
      <c r="N274" s="70" t="str">
        <f>IF($L274=" "," ",(IF($M274=FALSE," ",(IF($M274&gt;0,INDEX('Bin Analysis'!$C$3:$S$10110,MATCH($L274,'Bin Analysis'!$L$3:$L$10110,0),MATCH(N$5,'Bin Analysis'!$C$2:$S$2,0))," ")))))</f>
        <v xml:space="preserve"> </v>
      </c>
      <c r="O274" s="70" t="str">
        <f>IF($L274=" "," ",(IF($M274=FALSE," ",(IF($M274&gt;0,INDEX('Bin Analysis'!$C$3:$S$10110,MATCH($L274,'Bin Analysis'!$L$3:$L$10110,0),MATCH(O$5,'Bin Analysis'!$C$2:$S$2,0))," ")))))</f>
        <v xml:space="preserve"> </v>
      </c>
      <c r="P274" s="70" t="str">
        <f>IF($L274=" "," ",(IF($M274=FALSE," ",(IF($M274&gt;0,INDEX('Bin Analysis'!$C$3:$S$10110,MATCH($L274,'Bin Analysis'!$L$3:$L$10110,0),MATCH(P$5,'Bin Analysis'!$C$2:$S$2,0))," ")))))</f>
        <v xml:space="preserve"> </v>
      </c>
      <c r="Q274" s="70" t="str">
        <f>IF($L274=" "," ",(IF($M274=FALSE," ",(IF($M274&gt;0,INDEX('Bin Analysis'!$C$3:$S$10110,MATCH($L274,'Bin Analysis'!$L$3:$L$10110,0),MATCH(Q$5,'Bin Analysis'!$C$2:$S$2,0))," ")))))</f>
        <v xml:space="preserve"> </v>
      </c>
      <c r="R274" s="70" t="str">
        <f>IF($L274=" "," ",(IF($M274=FALSE," ",(IF($M274&gt;0,INDEX('Bin Analysis'!$C$3:$S$10110,MATCH($L274,'Bin Analysis'!$L$3:$L$10110,0),MATCH(R$5,'Bin Analysis'!$C$2:$S$2,0))," ")))))</f>
        <v xml:space="preserve"> </v>
      </c>
      <c r="S274" s="70" t="str">
        <f>IF($L274=" "," ",(IF($M274=FALSE," ",(IF($M274&gt;0,INDEX('Bin Analysis'!$C$3:$S$10110,MATCH($L274,'Bin Analysis'!$L$3:$L$10110,0),MATCH(S$5,'Bin Analysis'!$C$2:$S$2,0))," ")))))</f>
        <v xml:space="preserve"> </v>
      </c>
      <c r="T274" s="70" t="str">
        <f>Assignments!K273</f>
        <v/>
      </c>
      <c r="U274" s="70" t="str">
        <f>Assignments!L273</f>
        <v/>
      </c>
      <c r="V274" s="76" t="str">
        <f>Assignments!V273</f>
        <v/>
      </c>
    </row>
    <row r="275" spans="2:22" x14ac:dyDescent="0.25">
      <c r="B275" s="6"/>
      <c r="E275" s="7"/>
      <c r="G275" s="40" t="str">
        <f>IFERROR('Data Transformation'!M273," ")</f>
        <v xml:space="preserve"> </v>
      </c>
      <c r="L275" s="68" t="str">
        <f t="shared" si="5"/>
        <v xml:space="preserve"> </v>
      </c>
      <c r="M275" s="69" t="str">
        <f>IF(L275=" "," ",(IF($L275&gt;0,INDEX('Bin Analysis'!$C$3:$S$10110,MATCH($L275,'Bin Analysis'!$L$3:$L$10110,0),MATCH(M$5,'Bin Analysis'!$C$2:$S$2,0))," ")))</f>
        <v xml:space="preserve"> </v>
      </c>
      <c r="N275" s="70" t="str">
        <f>IF($L275=" "," ",(IF($M275=FALSE," ",(IF($M275&gt;0,INDEX('Bin Analysis'!$C$3:$S$10110,MATCH($L275,'Bin Analysis'!$L$3:$L$10110,0),MATCH(N$5,'Bin Analysis'!$C$2:$S$2,0))," ")))))</f>
        <v xml:space="preserve"> </v>
      </c>
      <c r="O275" s="70" t="str">
        <f>IF($L275=" "," ",(IF($M275=FALSE," ",(IF($M275&gt;0,INDEX('Bin Analysis'!$C$3:$S$10110,MATCH($L275,'Bin Analysis'!$L$3:$L$10110,0),MATCH(O$5,'Bin Analysis'!$C$2:$S$2,0))," ")))))</f>
        <v xml:space="preserve"> </v>
      </c>
      <c r="P275" s="70" t="str">
        <f>IF($L275=" "," ",(IF($M275=FALSE," ",(IF($M275&gt;0,INDEX('Bin Analysis'!$C$3:$S$10110,MATCH($L275,'Bin Analysis'!$L$3:$L$10110,0),MATCH(P$5,'Bin Analysis'!$C$2:$S$2,0))," ")))))</f>
        <v xml:space="preserve"> </v>
      </c>
      <c r="Q275" s="70" t="str">
        <f>IF($L275=" "," ",(IF($M275=FALSE," ",(IF($M275&gt;0,INDEX('Bin Analysis'!$C$3:$S$10110,MATCH($L275,'Bin Analysis'!$L$3:$L$10110,0),MATCH(Q$5,'Bin Analysis'!$C$2:$S$2,0))," ")))))</f>
        <v xml:space="preserve"> </v>
      </c>
      <c r="R275" s="70" t="str">
        <f>IF($L275=" "," ",(IF($M275=FALSE," ",(IF($M275&gt;0,INDEX('Bin Analysis'!$C$3:$S$10110,MATCH($L275,'Bin Analysis'!$L$3:$L$10110,0),MATCH(R$5,'Bin Analysis'!$C$2:$S$2,0))," ")))))</f>
        <v xml:space="preserve"> </v>
      </c>
      <c r="S275" s="70" t="str">
        <f>IF($L275=" "," ",(IF($M275=FALSE," ",(IF($M275&gt;0,INDEX('Bin Analysis'!$C$3:$S$10110,MATCH($L275,'Bin Analysis'!$L$3:$L$10110,0),MATCH(S$5,'Bin Analysis'!$C$2:$S$2,0))," ")))))</f>
        <v xml:space="preserve"> </v>
      </c>
      <c r="T275" s="70" t="str">
        <f>Assignments!K274</f>
        <v/>
      </c>
      <c r="U275" s="70" t="str">
        <f>Assignments!L274</f>
        <v/>
      </c>
      <c r="V275" s="76" t="str">
        <f>Assignments!V274</f>
        <v/>
      </c>
    </row>
    <row r="276" spans="2:22" x14ac:dyDescent="0.25">
      <c r="B276" s="6"/>
      <c r="E276" s="7"/>
      <c r="G276" s="40" t="str">
        <f>IFERROR('Data Transformation'!M274," ")</f>
        <v xml:space="preserve"> </v>
      </c>
      <c r="L276" s="68" t="str">
        <f t="shared" si="5"/>
        <v xml:space="preserve"> </v>
      </c>
      <c r="M276" s="69" t="str">
        <f>IF(L276=" "," ",(IF($L276&gt;0,INDEX('Bin Analysis'!$C$3:$S$10110,MATCH($L276,'Bin Analysis'!$L$3:$L$10110,0),MATCH(M$5,'Bin Analysis'!$C$2:$S$2,0))," ")))</f>
        <v xml:space="preserve"> </v>
      </c>
      <c r="N276" s="70" t="str">
        <f>IF($L276=" "," ",(IF($M276=FALSE," ",(IF($M276&gt;0,INDEX('Bin Analysis'!$C$3:$S$10110,MATCH($L276,'Bin Analysis'!$L$3:$L$10110,0),MATCH(N$5,'Bin Analysis'!$C$2:$S$2,0))," ")))))</f>
        <v xml:space="preserve"> </v>
      </c>
      <c r="O276" s="70" t="str">
        <f>IF($L276=" "," ",(IF($M276=FALSE," ",(IF($M276&gt;0,INDEX('Bin Analysis'!$C$3:$S$10110,MATCH($L276,'Bin Analysis'!$L$3:$L$10110,0),MATCH(O$5,'Bin Analysis'!$C$2:$S$2,0))," ")))))</f>
        <v xml:space="preserve"> </v>
      </c>
      <c r="P276" s="70" t="str">
        <f>IF($L276=" "," ",(IF($M276=FALSE," ",(IF($M276&gt;0,INDEX('Bin Analysis'!$C$3:$S$10110,MATCH($L276,'Bin Analysis'!$L$3:$L$10110,0),MATCH(P$5,'Bin Analysis'!$C$2:$S$2,0))," ")))))</f>
        <v xml:space="preserve"> </v>
      </c>
      <c r="Q276" s="70" t="str">
        <f>IF($L276=" "," ",(IF($M276=FALSE," ",(IF($M276&gt;0,INDEX('Bin Analysis'!$C$3:$S$10110,MATCH($L276,'Bin Analysis'!$L$3:$L$10110,0),MATCH(Q$5,'Bin Analysis'!$C$2:$S$2,0))," ")))))</f>
        <v xml:space="preserve"> </v>
      </c>
      <c r="R276" s="70" t="str">
        <f>IF($L276=" "," ",(IF($M276=FALSE," ",(IF($M276&gt;0,INDEX('Bin Analysis'!$C$3:$S$10110,MATCH($L276,'Bin Analysis'!$L$3:$L$10110,0),MATCH(R$5,'Bin Analysis'!$C$2:$S$2,0))," ")))))</f>
        <v xml:space="preserve"> </v>
      </c>
      <c r="S276" s="70" t="str">
        <f>IF($L276=" "," ",(IF($M276=FALSE," ",(IF($M276&gt;0,INDEX('Bin Analysis'!$C$3:$S$10110,MATCH($L276,'Bin Analysis'!$L$3:$L$10110,0),MATCH(S$5,'Bin Analysis'!$C$2:$S$2,0))," ")))))</f>
        <v xml:space="preserve"> </v>
      </c>
      <c r="T276" s="70" t="str">
        <f>Assignments!K275</f>
        <v/>
      </c>
      <c r="U276" s="70" t="str">
        <f>Assignments!L275</f>
        <v/>
      </c>
      <c r="V276" s="76" t="str">
        <f>Assignments!V275</f>
        <v/>
      </c>
    </row>
    <row r="277" spans="2:22" x14ac:dyDescent="0.25">
      <c r="B277" s="6"/>
      <c r="E277" s="7"/>
      <c r="G277" s="40" t="str">
        <f>IFERROR('Data Transformation'!M275," ")</f>
        <v xml:space="preserve"> </v>
      </c>
      <c r="L277" s="68" t="str">
        <f t="shared" si="5"/>
        <v xml:space="preserve"> </v>
      </c>
      <c r="M277" s="69" t="str">
        <f>IF(L277=" "," ",(IF($L277&gt;0,INDEX('Bin Analysis'!$C$3:$S$10110,MATCH($L277,'Bin Analysis'!$L$3:$L$10110,0),MATCH(M$5,'Bin Analysis'!$C$2:$S$2,0))," ")))</f>
        <v xml:space="preserve"> </v>
      </c>
      <c r="N277" s="70" t="str">
        <f>IF($L277=" "," ",(IF($M277=FALSE," ",(IF($M277&gt;0,INDEX('Bin Analysis'!$C$3:$S$10110,MATCH($L277,'Bin Analysis'!$L$3:$L$10110,0),MATCH(N$5,'Bin Analysis'!$C$2:$S$2,0))," ")))))</f>
        <v xml:space="preserve"> </v>
      </c>
      <c r="O277" s="70" t="str">
        <f>IF($L277=" "," ",(IF($M277=FALSE," ",(IF($M277&gt;0,INDEX('Bin Analysis'!$C$3:$S$10110,MATCH($L277,'Bin Analysis'!$L$3:$L$10110,0),MATCH(O$5,'Bin Analysis'!$C$2:$S$2,0))," ")))))</f>
        <v xml:space="preserve"> </v>
      </c>
      <c r="P277" s="70" t="str">
        <f>IF($L277=" "," ",(IF($M277=FALSE," ",(IF($M277&gt;0,INDEX('Bin Analysis'!$C$3:$S$10110,MATCH($L277,'Bin Analysis'!$L$3:$L$10110,0),MATCH(P$5,'Bin Analysis'!$C$2:$S$2,0))," ")))))</f>
        <v xml:space="preserve"> </v>
      </c>
      <c r="Q277" s="70" t="str">
        <f>IF($L277=" "," ",(IF($M277=FALSE," ",(IF($M277&gt;0,INDEX('Bin Analysis'!$C$3:$S$10110,MATCH($L277,'Bin Analysis'!$L$3:$L$10110,0),MATCH(Q$5,'Bin Analysis'!$C$2:$S$2,0))," ")))))</f>
        <v xml:space="preserve"> </v>
      </c>
      <c r="R277" s="70" t="str">
        <f>IF($L277=" "," ",(IF($M277=FALSE," ",(IF($M277&gt;0,INDEX('Bin Analysis'!$C$3:$S$10110,MATCH($L277,'Bin Analysis'!$L$3:$L$10110,0),MATCH(R$5,'Bin Analysis'!$C$2:$S$2,0))," ")))))</f>
        <v xml:space="preserve"> </v>
      </c>
      <c r="S277" s="70" t="str">
        <f>IF($L277=" "," ",(IF($M277=FALSE," ",(IF($M277&gt;0,INDEX('Bin Analysis'!$C$3:$S$10110,MATCH($L277,'Bin Analysis'!$L$3:$L$10110,0),MATCH(S$5,'Bin Analysis'!$C$2:$S$2,0))," ")))))</f>
        <v xml:space="preserve"> </v>
      </c>
      <c r="T277" s="70" t="str">
        <f>Assignments!K276</f>
        <v/>
      </c>
      <c r="U277" s="70" t="str">
        <f>Assignments!L276</f>
        <v/>
      </c>
      <c r="V277" s="76" t="str">
        <f>Assignments!V276</f>
        <v/>
      </c>
    </row>
    <row r="278" spans="2:22" x14ac:dyDescent="0.25">
      <c r="B278" s="6"/>
      <c r="E278" s="7"/>
      <c r="G278" s="40" t="str">
        <f>IFERROR('Data Transformation'!M276," ")</f>
        <v xml:space="preserve"> </v>
      </c>
      <c r="L278" s="68" t="str">
        <f t="shared" si="5"/>
        <v xml:space="preserve"> </v>
      </c>
      <c r="M278" s="69" t="str">
        <f>IF(L278=" "," ",(IF($L278&gt;0,INDEX('Bin Analysis'!$C$3:$S$10110,MATCH($L278,'Bin Analysis'!$L$3:$L$10110,0),MATCH(M$5,'Bin Analysis'!$C$2:$S$2,0))," ")))</f>
        <v xml:space="preserve"> </v>
      </c>
      <c r="N278" s="70" t="str">
        <f>IF($L278=" "," ",(IF($M278=FALSE," ",(IF($M278&gt;0,INDEX('Bin Analysis'!$C$3:$S$10110,MATCH($L278,'Bin Analysis'!$L$3:$L$10110,0),MATCH(N$5,'Bin Analysis'!$C$2:$S$2,0))," ")))))</f>
        <v xml:space="preserve"> </v>
      </c>
      <c r="O278" s="70" t="str">
        <f>IF($L278=" "," ",(IF($M278=FALSE," ",(IF($M278&gt;0,INDEX('Bin Analysis'!$C$3:$S$10110,MATCH($L278,'Bin Analysis'!$L$3:$L$10110,0),MATCH(O$5,'Bin Analysis'!$C$2:$S$2,0))," ")))))</f>
        <v xml:space="preserve"> </v>
      </c>
      <c r="P278" s="70" t="str">
        <f>IF($L278=" "," ",(IF($M278=FALSE," ",(IF($M278&gt;0,INDEX('Bin Analysis'!$C$3:$S$10110,MATCH($L278,'Bin Analysis'!$L$3:$L$10110,0),MATCH(P$5,'Bin Analysis'!$C$2:$S$2,0))," ")))))</f>
        <v xml:space="preserve"> </v>
      </c>
      <c r="Q278" s="70" t="str">
        <f>IF($L278=" "," ",(IF($M278=FALSE," ",(IF($M278&gt;0,INDEX('Bin Analysis'!$C$3:$S$10110,MATCH($L278,'Bin Analysis'!$L$3:$L$10110,0),MATCH(Q$5,'Bin Analysis'!$C$2:$S$2,0))," ")))))</f>
        <v xml:space="preserve"> </v>
      </c>
      <c r="R278" s="70" t="str">
        <f>IF($L278=" "," ",(IF($M278=FALSE," ",(IF($M278&gt;0,INDEX('Bin Analysis'!$C$3:$S$10110,MATCH($L278,'Bin Analysis'!$L$3:$L$10110,0),MATCH(R$5,'Bin Analysis'!$C$2:$S$2,0))," ")))))</f>
        <v xml:space="preserve"> </v>
      </c>
      <c r="S278" s="70" t="str">
        <f>IF($L278=" "," ",(IF($M278=FALSE," ",(IF($M278&gt;0,INDEX('Bin Analysis'!$C$3:$S$10110,MATCH($L278,'Bin Analysis'!$L$3:$L$10110,0),MATCH(S$5,'Bin Analysis'!$C$2:$S$2,0))," ")))))</f>
        <v xml:space="preserve"> </v>
      </c>
      <c r="T278" s="70" t="str">
        <f>Assignments!K277</f>
        <v/>
      </c>
      <c r="U278" s="70" t="str">
        <f>Assignments!L277</f>
        <v/>
      </c>
      <c r="V278" s="76" t="str">
        <f>Assignments!V277</f>
        <v/>
      </c>
    </row>
    <row r="279" spans="2:22" x14ac:dyDescent="0.25">
      <c r="B279" s="6"/>
      <c r="E279" s="7"/>
      <c r="G279" s="40" t="str">
        <f>IFERROR('Data Transformation'!M277," ")</f>
        <v xml:space="preserve"> </v>
      </c>
      <c r="L279" s="68" t="str">
        <f t="shared" si="5"/>
        <v xml:space="preserve"> </v>
      </c>
      <c r="M279" s="69" t="str">
        <f>IF(L279=" "," ",(IF($L279&gt;0,INDEX('Bin Analysis'!$C$3:$S$10110,MATCH($L279,'Bin Analysis'!$L$3:$L$10110,0),MATCH(M$5,'Bin Analysis'!$C$2:$S$2,0))," ")))</f>
        <v xml:space="preserve"> </v>
      </c>
      <c r="N279" s="70" t="str">
        <f>IF($L279=" "," ",(IF($M279=FALSE," ",(IF($M279&gt;0,INDEX('Bin Analysis'!$C$3:$S$10110,MATCH($L279,'Bin Analysis'!$L$3:$L$10110,0),MATCH(N$5,'Bin Analysis'!$C$2:$S$2,0))," ")))))</f>
        <v xml:space="preserve"> </v>
      </c>
      <c r="O279" s="70" t="str">
        <f>IF($L279=" "," ",(IF($M279=FALSE," ",(IF($M279&gt;0,INDEX('Bin Analysis'!$C$3:$S$10110,MATCH($L279,'Bin Analysis'!$L$3:$L$10110,0),MATCH(O$5,'Bin Analysis'!$C$2:$S$2,0))," ")))))</f>
        <v xml:space="preserve"> </v>
      </c>
      <c r="P279" s="70" t="str">
        <f>IF($L279=" "," ",(IF($M279=FALSE," ",(IF($M279&gt;0,INDEX('Bin Analysis'!$C$3:$S$10110,MATCH($L279,'Bin Analysis'!$L$3:$L$10110,0),MATCH(P$5,'Bin Analysis'!$C$2:$S$2,0))," ")))))</f>
        <v xml:space="preserve"> </v>
      </c>
      <c r="Q279" s="70" t="str">
        <f>IF($L279=" "," ",(IF($M279=FALSE," ",(IF($M279&gt;0,INDEX('Bin Analysis'!$C$3:$S$10110,MATCH($L279,'Bin Analysis'!$L$3:$L$10110,0),MATCH(Q$5,'Bin Analysis'!$C$2:$S$2,0))," ")))))</f>
        <v xml:space="preserve"> </v>
      </c>
      <c r="R279" s="70" t="str">
        <f>IF($L279=" "," ",(IF($M279=FALSE," ",(IF($M279&gt;0,INDEX('Bin Analysis'!$C$3:$S$10110,MATCH($L279,'Bin Analysis'!$L$3:$L$10110,0),MATCH(R$5,'Bin Analysis'!$C$2:$S$2,0))," ")))))</f>
        <v xml:space="preserve"> </v>
      </c>
      <c r="S279" s="70" t="str">
        <f>IF($L279=" "," ",(IF($M279=FALSE," ",(IF($M279&gt;0,INDEX('Bin Analysis'!$C$3:$S$10110,MATCH($L279,'Bin Analysis'!$L$3:$L$10110,0),MATCH(S$5,'Bin Analysis'!$C$2:$S$2,0))," ")))))</f>
        <v xml:space="preserve"> </v>
      </c>
      <c r="T279" s="70" t="str">
        <f>Assignments!K278</f>
        <v/>
      </c>
      <c r="U279" s="70" t="str">
        <f>Assignments!L278</f>
        <v/>
      </c>
      <c r="V279" s="76" t="str">
        <f>Assignments!V278</f>
        <v/>
      </c>
    </row>
    <row r="280" spans="2:22" x14ac:dyDescent="0.25">
      <c r="B280" s="6"/>
      <c r="E280" s="7"/>
      <c r="G280" s="40" t="str">
        <f>IFERROR('Data Transformation'!M278," ")</f>
        <v xml:space="preserve"> </v>
      </c>
      <c r="L280" s="68" t="str">
        <f t="shared" si="5"/>
        <v xml:space="preserve"> </v>
      </c>
      <c r="M280" s="69" t="str">
        <f>IF(L280=" "," ",(IF($L280&gt;0,INDEX('Bin Analysis'!$C$3:$S$10110,MATCH($L280,'Bin Analysis'!$L$3:$L$10110,0),MATCH(M$5,'Bin Analysis'!$C$2:$S$2,0))," ")))</f>
        <v xml:space="preserve"> </v>
      </c>
      <c r="N280" s="70" t="str">
        <f>IF($L280=" "," ",(IF($M280=FALSE," ",(IF($M280&gt;0,INDEX('Bin Analysis'!$C$3:$S$10110,MATCH($L280,'Bin Analysis'!$L$3:$L$10110,0),MATCH(N$5,'Bin Analysis'!$C$2:$S$2,0))," ")))))</f>
        <v xml:space="preserve"> </v>
      </c>
      <c r="O280" s="70" t="str">
        <f>IF($L280=" "," ",(IF($M280=FALSE," ",(IF($M280&gt;0,INDEX('Bin Analysis'!$C$3:$S$10110,MATCH($L280,'Bin Analysis'!$L$3:$L$10110,0),MATCH(O$5,'Bin Analysis'!$C$2:$S$2,0))," ")))))</f>
        <v xml:space="preserve"> </v>
      </c>
      <c r="P280" s="70" t="str">
        <f>IF($L280=" "," ",(IF($M280=FALSE," ",(IF($M280&gt;0,INDEX('Bin Analysis'!$C$3:$S$10110,MATCH($L280,'Bin Analysis'!$L$3:$L$10110,0),MATCH(P$5,'Bin Analysis'!$C$2:$S$2,0))," ")))))</f>
        <v xml:space="preserve"> </v>
      </c>
      <c r="Q280" s="70" t="str">
        <f>IF($L280=" "," ",(IF($M280=FALSE," ",(IF($M280&gt;0,INDEX('Bin Analysis'!$C$3:$S$10110,MATCH($L280,'Bin Analysis'!$L$3:$L$10110,0),MATCH(Q$5,'Bin Analysis'!$C$2:$S$2,0))," ")))))</f>
        <v xml:space="preserve"> </v>
      </c>
      <c r="R280" s="70" t="str">
        <f>IF($L280=" "," ",(IF($M280=FALSE," ",(IF($M280&gt;0,INDEX('Bin Analysis'!$C$3:$S$10110,MATCH($L280,'Bin Analysis'!$L$3:$L$10110,0),MATCH(R$5,'Bin Analysis'!$C$2:$S$2,0))," ")))))</f>
        <v xml:space="preserve"> </v>
      </c>
      <c r="S280" s="70" t="str">
        <f>IF($L280=" "," ",(IF($M280=FALSE," ",(IF($M280&gt;0,INDEX('Bin Analysis'!$C$3:$S$10110,MATCH($L280,'Bin Analysis'!$L$3:$L$10110,0),MATCH(S$5,'Bin Analysis'!$C$2:$S$2,0))," ")))))</f>
        <v xml:space="preserve"> </v>
      </c>
      <c r="T280" s="70" t="str">
        <f>Assignments!K279</f>
        <v/>
      </c>
      <c r="U280" s="70" t="str">
        <f>Assignments!L279</f>
        <v/>
      </c>
      <c r="V280" s="76" t="str">
        <f>Assignments!V279</f>
        <v/>
      </c>
    </row>
    <row r="281" spans="2:22" x14ac:dyDescent="0.25">
      <c r="B281" s="6"/>
      <c r="E281" s="7"/>
      <c r="G281" s="40" t="str">
        <f>IFERROR('Data Transformation'!M279," ")</f>
        <v xml:space="preserve"> </v>
      </c>
      <c r="L281" s="68" t="str">
        <f t="shared" si="5"/>
        <v xml:space="preserve"> </v>
      </c>
      <c r="M281" s="69" t="str">
        <f>IF(L281=" "," ",(IF($L281&gt;0,INDEX('Bin Analysis'!$C$3:$S$10110,MATCH($L281,'Bin Analysis'!$L$3:$L$10110,0),MATCH(M$5,'Bin Analysis'!$C$2:$S$2,0))," ")))</f>
        <v xml:space="preserve"> </v>
      </c>
      <c r="N281" s="70" t="str">
        <f>IF($L281=" "," ",(IF($M281=FALSE," ",(IF($M281&gt;0,INDEX('Bin Analysis'!$C$3:$S$10110,MATCH($L281,'Bin Analysis'!$L$3:$L$10110,0),MATCH(N$5,'Bin Analysis'!$C$2:$S$2,0))," ")))))</f>
        <v xml:space="preserve"> </v>
      </c>
      <c r="O281" s="70" t="str">
        <f>IF($L281=" "," ",(IF($M281=FALSE," ",(IF($M281&gt;0,INDEX('Bin Analysis'!$C$3:$S$10110,MATCH($L281,'Bin Analysis'!$L$3:$L$10110,0),MATCH(O$5,'Bin Analysis'!$C$2:$S$2,0))," ")))))</f>
        <v xml:space="preserve"> </v>
      </c>
      <c r="P281" s="70" t="str">
        <f>IF($L281=" "," ",(IF($M281=FALSE," ",(IF($M281&gt;0,INDEX('Bin Analysis'!$C$3:$S$10110,MATCH($L281,'Bin Analysis'!$L$3:$L$10110,0),MATCH(P$5,'Bin Analysis'!$C$2:$S$2,0))," ")))))</f>
        <v xml:space="preserve"> </v>
      </c>
      <c r="Q281" s="70" t="str">
        <f>IF($L281=" "," ",(IF($M281=FALSE," ",(IF($M281&gt;0,INDEX('Bin Analysis'!$C$3:$S$10110,MATCH($L281,'Bin Analysis'!$L$3:$L$10110,0),MATCH(Q$5,'Bin Analysis'!$C$2:$S$2,0))," ")))))</f>
        <v xml:space="preserve"> </v>
      </c>
      <c r="R281" s="70" t="str">
        <f>IF($L281=" "," ",(IF($M281=FALSE," ",(IF($M281&gt;0,INDEX('Bin Analysis'!$C$3:$S$10110,MATCH($L281,'Bin Analysis'!$L$3:$L$10110,0),MATCH(R$5,'Bin Analysis'!$C$2:$S$2,0))," ")))))</f>
        <v xml:space="preserve"> </v>
      </c>
      <c r="S281" s="70" t="str">
        <f>IF($L281=" "," ",(IF($M281=FALSE," ",(IF($M281&gt;0,INDEX('Bin Analysis'!$C$3:$S$10110,MATCH($L281,'Bin Analysis'!$L$3:$L$10110,0),MATCH(S$5,'Bin Analysis'!$C$2:$S$2,0))," ")))))</f>
        <v xml:space="preserve"> </v>
      </c>
      <c r="T281" s="70" t="str">
        <f>Assignments!K280</f>
        <v/>
      </c>
      <c r="U281" s="70" t="str">
        <f>Assignments!L280</f>
        <v/>
      </c>
      <c r="V281" s="76" t="str">
        <f>Assignments!V280</f>
        <v/>
      </c>
    </row>
    <row r="282" spans="2:22" x14ac:dyDescent="0.25">
      <c r="B282" s="6"/>
      <c r="E282" s="7"/>
      <c r="G282" s="40" t="str">
        <f>IFERROR('Data Transformation'!M280," ")</f>
        <v xml:space="preserve"> </v>
      </c>
      <c r="L282" s="68" t="str">
        <f t="shared" si="5"/>
        <v xml:space="preserve"> </v>
      </c>
      <c r="M282" s="69" t="str">
        <f>IF(L282=" "," ",(IF($L282&gt;0,INDEX('Bin Analysis'!$C$3:$S$10110,MATCH($L282,'Bin Analysis'!$L$3:$L$10110,0),MATCH(M$5,'Bin Analysis'!$C$2:$S$2,0))," ")))</f>
        <v xml:space="preserve"> </v>
      </c>
      <c r="N282" s="70" t="str">
        <f>IF($L282=" "," ",(IF($M282=FALSE," ",(IF($M282&gt;0,INDEX('Bin Analysis'!$C$3:$S$10110,MATCH($L282,'Bin Analysis'!$L$3:$L$10110,0),MATCH(N$5,'Bin Analysis'!$C$2:$S$2,0))," ")))))</f>
        <v xml:space="preserve"> </v>
      </c>
      <c r="O282" s="70" t="str">
        <f>IF($L282=" "," ",(IF($M282=FALSE," ",(IF($M282&gt;0,INDEX('Bin Analysis'!$C$3:$S$10110,MATCH($L282,'Bin Analysis'!$L$3:$L$10110,0),MATCH(O$5,'Bin Analysis'!$C$2:$S$2,0))," ")))))</f>
        <v xml:space="preserve"> </v>
      </c>
      <c r="P282" s="70" t="str">
        <f>IF($L282=" "," ",(IF($M282=FALSE," ",(IF($M282&gt;0,INDEX('Bin Analysis'!$C$3:$S$10110,MATCH($L282,'Bin Analysis'!$L$3:$L$10110,0),MATCH(P$5,'Bin Analysis'!$C$2:$S$2,0))," ")))))</f>
        <v xml:space="preserve"> </v>
      </c>
      <c r="Q282" s="70" t="str">
        <f>IF($L282=" "," ",(IF($M282=FALSE," ",(IF($M282&gt;0,INDEX('Bin Analysis'!$C$3:$S$10110,MATCH($L282,'Bin Analysis'!$L$3:$L$10110,0),MATCH(Q$5,'Bin Analysis'!$C$2:$S$2,0))," ")))))</f>
        <v xml:space="preserve"> </v>
      </c>
      <c r="R282" s="70" t="str">
        <f>IF($L282=" "," ",(IF($M282=FALSE," ",(IF($M282&gt;0,INDEX('Bin Analysis'!$C$3:$S$10110,MATCH($L282,'Bin Analysis'!$L$3:$L$10110,0),MATCH(R$5,'Bin Analysis'!$C$2:$S$2,0))," ")))))</f>
        <v xml:space="preserve"> </v>
      </c>
      <c r="S282" s="70" t="str">
        <f>IF($L282=" "," ",(IF($M282=FALSE," ",(IF($M282&gt;0,INDEX('Bin Analysis'!$C$3:$S$10110,MATCH($L282,'Bin Analysis'!$L$3:$L$10110,0),MATCH(S$5,'Bin Analysis'!$C$2:$S$2,0))," ")))))</f>
        <v xml:space="preserve"> </v>
      </c>
      <c r="T282" s="70" t="str">
        <f>Assignments!K281</f>
        <v/>
      </c>
      <c r="U282" s="70" t="str">
        <f>Assignments!L281</f>
        <v/>
      </c>
      <c r="V282" s="76" t="str">
        <f>Assignments!V281</f>
        <v/>
      </c>
    </row>
    <row r="283" spans="2:22" x14ac:dyDescent="0.25">
      <c r="B283" s="6"/>
      <c r="E283" s="7"/>
      <c r="G283" s="40" t="str">
        <f>IFERROR('Data Transformation'!M281," ")</f>
        <v xml:space="preserve"> </v>
      </c>
      <c r="L283" s="68" t="str">
        <f t="shared" si="5"/>
        <v xml:space="preserve"> </v>
      </c>
      <c r="M283" s="69" t="str">
        <f>IF(L283=" "," ",(IF($L283&gt;0,INDEX('Bin Analysis'!$C$3:$S$10110,MATCH($L283,'Bin Analysis'!$L$3:$L$10110,0),MATCH(M$5,'Bin Analysis'!$C$2:$S$2,0))," ")))</f>
        <v xml:space="preserve"> </v>
      </c>
      <c r="N283" s="70" t="str">
        <f>IF($L283=" "," ",(IF($M283=FALSE," ",(IF($M283&gt;0,INDEX('Bin Analysis'!$C$3:$S$10110,MATCH($L283,'Bin Analysis'!$L$3:$L$10110,0),MATCH(N$5,'Bin Analysis'!$C$2:$S$2,0))," ")))))</f>
        <v xml:space="preserve"> </v>
      </c>
      <c r="O283" s="70" t="str">
        <f>IF($L283=" "," ",(IF($M283=FALSE," ",(IF($M283&gt;0,INDEX('Bin Analysis'!$C$3:$S$10110,MATCH($L283,'Bin Analysis'!$L$3:$L$10110,0),MATCH(O$5,'Bin Analysis'!$C$2:$S$2,0))," ")))))</f>
        <v xml:space="preserve"> </v>
      </c>
      <c r="P283" s="70" t="str">
        <f>IF($L283=" "," ",(IF($M283=FALSE," ",(IF($M283&gt;0,INDEX('Bin Analysis'!$C$3:$S$10110,MATCH($L283,'Bin Analysis'!$L$3:$L$10110,0),MATCH(P$5,'Bin Analysis'!$C$2:$S$2,0))," ")))))</f>
        <v xml:space="preserve"> </v>
      </c>
      <c r="Q283" s="70" t="str">
        <f>IF($L283=" "," ",(IF($M283=FALSE," ",(IF($M283&gt;0,INDEX('Bin Analysis'!$C$3:$S$10110,MATCH($L283,'Bin Analysis'!$L$3:$L$10110,0),MATCH(Q$5,'Bin Analysis'!$C$2:$S$2,0))," ")))))</f>
        <v xml:space="preserve"> </v>
      </c>
      <c r="R283" s="70" t="str">
        <f>IF($L283=" "," ",(IF($M283=FALSE," ",(IF($M283&gt;0,INDEX('Bin Analysis'!$C$3:$S$10110,MATCH($L283,'Bin Analysis'!$L$3:$L$10110,0),MATCH(R$5,'Bin Analysis'!$C$2:$S$2,0))," ")))))</f>
        <v xml:space="preserve"> </v>
      </c>
      <c r="S283" s="70" t="str">
        <f>IF($L283=" "," ",(IF($M283=FALSE," ",(IF($M283&gt;0,INDEX('Bin Analysis'!$C$3:$S$10110,MATCH($L283,'Bin Analysis'!$L$3:$L$10110,0),MATCH(S$5,'Bin Analysis'!$C$2:$S$2,0))," ")))))</f>
        <v xml:space="preserve"> </v>
      </c>
      <c r="T283" s="70" t="str">
        <f>Assignments!K282</f>
        <v/>
      </c>
      <c r="U283" s="70" t="str">
        <f>Assignments!L282</f>
        <v/>
      </c>
      <c r="V283" s="76" t="str">
        <f>Assignments!V282</f>
        <v/>
      </c>
    </row>
    <row r="284" spans="2:22" x14ac:dyDescent="0.25">
      <c r="B284" s="6"/>
      <c r="E284" s="7"/>
      <c r="G284" s="40" t="str">
        <f>IFERROR('Data Transformation'!M282," ")</f>
        <v xml:space="preserve"> </v>
      </c>
      <c r="L284" s="68" t="str">
        <f t="shared" si="5"/>
        <v xml:space="preserve"> </v>
      </c>
      <c r="M284" s="69" t="str">
        <f>IF(L284=" "," ",(IF($L284&gt;0,INDEX('Bin Analysis'!$C$3:$S$10110,MATCH($L284,'Bin Analysis'!$L$3:$L$10110,0),MATCH(M$5,'Bin Analysis'!$C$2:$S$2,0))," ")))</f>
        <v xml:space="preserve"> </v>
      </c>
      <c r="N284" s="70" t="str">
        <f>IF($L284=" "," ",(IF($M284=FALSE," ",(IF($M284&gt;0,INDEX('Bin Analysis'!$C$3:$S$10110,MATCH($L284,'Bin Analysis'!$L$3:$L$10110,0),MATCH(N$5,'Bin Analysis'!$C$2:$S$2,0))," ")))))</f>
        <v xml:space="preserve"> </v>
      </c>
      <c r="O284" s="70" t="str">
        <f>IF($L284=" "," ",(IF($M284=FALSE," ",(IF($M284&gt;0,INDEX('Bin Analysis'!$C$3:$S$10110,MATCH($L284,'Bin Analysis'!$L$3:$L$10110,0),MATCH(O$5,'Bin Analysis'!$C$2:$S$2,0))," ")))))</f>
        <v xml:space="preserve"> </v>
      </c>
      <c r="P284" s="70" t="str">
        <f>IF($L284=" "," ",(IF($M284=FALSE," ",(IF($M284&gt;0,INDEX('Bin Analysis'!$C$3:$S$10110,MATCH($L284,'Bin Analysis'!$L$3:$L$10110,0),MATCH(P$5,'Bin Analysis'!$C$2:$S$2,0))," ")))))</f>
        <v xml:space="preserve"> </v>
      </c>
      <c r="Q284" s="70" t="str">
        <f>IF($L284=" "," ",(IF($M284=FALSE," ",(IF($M284&gt;0,INDEX('Bin Analysis'!$C$3:$S$10110,MATCH($L284,'Bin Analysis'!$L$3:$L$10110,0),MATCH(Q$5,'Bin Analysis'!$C$2:$S$2,0))," ")))))</f>
        <v xml:space="preserve"> </v>
      </c>
      <c r="R284" s="70" t="str">
        <f>IF($L284=" "," ",(IF($M284=FALSE," ",(IF($M284&gt;0,INDEX('Bin Analysis'!$C$3:$S$10110,MATCH($L284,'Bin Analysis'!$L$3:$L$10110,0),MATCH(R$5,'Bin Analysis'!$C$2:$S$2,0))," ")))))</f>
        <v xml:space="preserve"> </v>
      </c>
      <c r="S284" s="70" t="str">
        <f>IF($L284=" "," ",(IF($M284=FALSE," ",(IF($M284&gt;0,INDEX('Bin Analysis'!$C$3:$S$10110,MATCH($L284,'Bin Analysis'!$L$3:$L$10110,0),MATCH(S$5,'Bin Analysis'!$C$2:$S$2,0))," ")))))</f>
        <v xml:space="preserve"> </v>
      </c>
      <c r="T284" s="70" t="str">
        <f>Assignments!K283</f>
        <v/>
      </c>
      <c r="U284" s="70" t="str">
        <f>Assignments!L283</f>
        <v/>
      </c>
      <c r="V284" s="76" t="str">
        <f>Assignments!V283</f>
        <v/>
      </c>
    </row>
    <row r="285" spans="2:22" x14ac:dyDescent="0.25">
      <c r="B285" s="6"/>
      <c r="E285" s="7"/>
      <c r="G285" s="40" t="str">
        <f>IFERROR('Data Transformation'!M283," ")</f>
        <v xml:space="preserve"> </v>
      </c>
      <c r="L285" s="68" t="str">
        <f t="shared" si="5"/>
        <v xml:space="preserve"> </v>
      </c>
      <c r="M285" s="69" t="str">
        <f>IF(L285=" "," ",(IF($L285&gt;0,INDEX('Bin Analysis'!$C$3:$S$10110,MATCH($L285,'Bin Analysis'!$L$3:$L$10110,0),MATCH(M$5,'Bin Analysis'!$C$2:$S$2,0))," ")))</f>
        <v xml:space="preserve"> </v>
      </c>
      <c r="N285" s="70" t="str">
        <f>IF($L285=" "," ",(IF($M285=FALSE," ",(IF($M285&gt;0,INDEX('Bin Analysis'!$C$3:$S$10110,MATCH($L285,'Bin Analysis'!$L$3:$L$10110,0),MATCH(N$5,'Bin Analysis'!$C$2:$S$2,0))," ")))))</f>
        <v xml:space="preserve"> </v>
      </c>
      <c r="O285" s="70" t="str">
        <f>IF($L285=" "," ",(IF($M285=FALSE," ",(IF($M285&gt;0,INDEX('Bin Analysis'!$C$3:$S$10110,MATCH($L285,'Bin Analysis'!$L$3:$L$10110,0),MATCH(O$5,'Bin Analysis'!$C$2:$S$2,0))," ")))))</f>
        <v xml:space="preserve"> </v>
      </c>
      <c r="P285" s="70" t="str">
        <f>IF($L285=" "," ",(IF($M285=FALSE," ",(IF($M285&gt;0,INDEX('Bin Analysis'!$C$3:$S$10110,MATCH($L285,'Bin Analysis'!$L$3:$L$10110,0),MATCH(P$5,'Bin Analysis'!$C$2:$S$2,0))," ")))))</f>
        <v xml:space="preserve"> </v>
      </c>
      <c r="Q285" s="70" t="str">
        <f>IF($L285=" "," ",(IF($M285=FALSE," ",(IF($M285&gt;0,INDEX('Bin Analysis'!$C$3:$S$10110,MATCH($L285,'Bin Analysis'!$L$3:$L$10110,0),MATCH(Q$5,'Bin Analysis'!$C$2:$S$2,0))," ")))))</f>
        <v xml:space="preserve"> </v>
      </c>
      <c r="R285" s="70" t="str">
        <f>IF($L285=" "," ",(IF($M285=FALSE," ",(IF($M285&gt;0,INDEX('Bin Analysis'!$C$3:$S$10110,MATCH($L285,'Bin Analysis'!$L$3:$L$10110,0),MATCH(R$5,'Bin Analysis'!$C$2:$S$2,0))," ")))))</f>
        <v xml:space="preserve"> </v>
      </c>
      <c r="S285" s="70" t="str">
        <f>IF($L285=" "," ",(IF($M285=FALSE," ",(IF($M285&gt;0,INDEX('Bin Analysis'!$C$3:$S$10110,MATCH($L285,'Bin Analysis'!$L$3:$L$10110,0),MATCH(S$5,'Bin Analysis'!$C$2:$S$2,0))," ")))))</f>
        <v xml:space="preserve"> </v>
      </c>
      <c r="T285" s="70" t="str">
        <f>Assignments!K284</f>
        <v/>
      </c>
      <c r="U285" s="70" t="str">
        <f>Assignments!L284</f>
        <v/>
      </c>
      <c r="V285" s="76" t="str">
        <f>Assignments!V284</f>
        <v/>
      </c>
    </row>
    <row r="286" spans="2:22" x14ac:dyDescent="0.25">
      <c r="B286" s="6"/>
      <c r="E286" s="7"/>
      <c r="G286" s="40" t="str">
        <f>IFERROR('Data Transformation'!M284," ")</f>
        <v xml:space="preserve"> </v>
      </c>
      <c r="L286" s="68" t="str">
        <f t="shared" si="5"/>
        <v xml:space="preserve"> </v>
      </c>
      <c r="M286" s="69" t="str">
        <f>IF(L286=" "," ",(IF($L286&gt;0,INDEX('Bin Analysis'!$C$3:$S$10110,MATCH($L286,'Bin Analysis'!$L$3:$L$10110,0),MATCH(M$5,'Bin Analysis'!$C$2:$S$2,0))," ")))</f>
        <v xml:space="preserve"> </v>
      </c>
      <c r="N286" s="70" t="str">
        <f>IF($L286=" "," ",(IF($M286=FALSE," ",(IF($M286&gt;0,INDEX('Bin Analysis'!$C$3:$S$10110,MATCH($L286,'Bin Analysis'!$L$3:$L$10110,0),MATCH(N$5,'Bin Analysis'!$C$2:$S$2,0))," ")))))</f>
        <v xml:space="preserve"> </v>
      </c>
      <c r="O286" s="70" t="str">
        <f>IF($L286=" "," ",(IF($M286=FALSE," ",(IF($M286&gt;0,INDEX('Bin Analysis'!$C$3:$S$10110,MATCH($L286,'Bin Analysis'!$L$3:$L$10110,0),MATCH(O$5,'Bin Analysis'!$C$2:$S$2,0))," ")))))</f>
        <v xml:space="preserve"> </v>
      </c>
      <c r="P286" s="70" t="str">
        <f>IF($L286=" "," ",(IF($M286=FALSE," ",(IF($M286&gt;0,INDEX('Bin Analysis'!$C$3:$S$10110,MATCH($L286,'Bin Analysis'!$L$3:$L$10110,0),MATCH(P$5,'Bin Analysis'!$C$2:$S$2,0))," ")))))</f>
        <v xml:space="preserve"> </v>
      </c>
      <c r="Q286" s="70" t="str">
        <f>IF($L286=" "," ",(IF($M286=FALSE," ",(IF($M286&gt;0,INDEX('Bin Analysis'!$C$3:$S$10110,MATCH($L286,'Bin Analysis'!$L$3:$L$10110,0),MATCH(Q$5,'Bin Analysis'!$C$2:$S$2,0))," ")))))</f>
        <v xml:space="preserve"> </v>
      </c>
      <c r="R286" s="70" t="str">
        <f>IF($L286=" "," ",(IF($M286=FALSE," ",(IF($M286&gt;0,INDEX('Bin Analysis'!$C$3:$S$10110,MATCH($L286,'Bin Analysis'!$L$3:$L$10110,0),MATCH(R$5,'Bin Analysis'!$C$2:$S$2,0))," ")))))</f>
        <v xml:space="preserve"> </v>
      </c>
      <c r="S286" s="70" t="str">
        <f>IF($L286=" "," ",(IF($M286=FALSE," ",(IF($M286&gt;0,INDEX('Bin Analysis'!$C$3:$S$10110,MATCH($L286,'Bin Analysis'!$L$3:$L$10110,0),MATCH(S$5,'Bin Analysis'!$C$2:$S$2,0))," ")))))</f>
        <v xml:space="preserve"> </v>
      </c>
      <c r="T286" s="70" t="str">
        <f>Assignments!K285</f>
        <v/>
      </c>
      <c r="U286" s="70" t="str">
        <f>Assignments!L285</f>
        <v/>
      </c>
      <c r="V286" s="76" t="str">
        <f>Assignments!V285</f>
        <v/>
      </c>
    </row>
    <row r="287" spans="2:22" x14ac:dyDescent="0.25">
      <c r="B287" s="6"/>
      <c r="E287" s="7"/>
      <c r="G287" s="40" t="str">
        <f>IFERROR('Data Transformation'!M285," ")</f>
        <v xml:space="preserve"> </v>
      </c>
      <c r="L287" s="68" t="str">
        <f t="shared" si="5"/>
        <v xml:space="preserve"> </v>
      </c>
      <c r="M287" s="69" t="str">
        <f>IF(L287=" "," ",(IF($L287&gt;0,INDEX('Bin Analysis'!$C$3:$S$10110,MATCH($L287,'Bin Analysis'!$L$3:$L$10110,0),MATCH(M$5,'Bin Analysis'!$C$2:$S$2,0))," ")))</f>
        <v xml:space="preserve"> </v>
      </c>
      <c r="N287" s="70" t="str">
        <f>IF($L287=" "," ",(IF($M287=FALSE," ",(IF($M287&gt;0,INDEX('Bin Analysis'!$C$3:$S$10110,MATCH($L287,'Bin Analysis'!$L$3:$L$10110,0),MATCH(N$5,'Bin Analysis'!$C$2:$S$2,0))," ")))))</f>
        <v xml:space="preserve"> </v>
      </c>
      <c r="O287" s="70" t="str">
        <f>IF($L287=" "," ",(IF($M287=FALSE," ",(IF($M287&gt;0,INDEX('Bin Analysis'!$C$3:$S$10110,MATCH($L287,'Bin Analysis'!$L$3:$L$10110,0),MATCH(O$5,'Bin Analysis'!$C$2:$S$2,0))," ")))))</f>
        <v xml:space="preserve"> </v>
      </c>
      <c r="P287" s="70" t="str">
        <f>IF($L287=" "," ",(IF($M287=FALSE," ",(IF($M287&gt;0,INDEX('Bin Analysis'!$C$3:$S$10110,MATCH($L287,'Bin Analysis'!$L$3:$L$10110,0),MATCH(P$5,'Bin Analysis'!$C$2:$S$2,0))," ")))))</f>
        <v xml:space="preserve"> </v>
      </c>
      <c r="Q287" s="70" t="str">
        <f>IF($L287=" "," ",(IF($M287=FALSE," ",(IF($M287&gt;0,INDEX('Bin Analysis'!$C$3:$S$10110,MATCH($L287,'Bin Analysis'!$L$3:$L$10110,0),MATCH(Q$5,'Bin Analysis'!$C$2:$S$2,0))," ")))))</f>
        <v xml:space="preserve"> </v>
      </c>
      <c r="R287" s="70" t="str">
        <f>IF($L287=" "," ",(IF($M287=FALSE," ",(IF($M287&gt;0,INDEX('Bin Analysis'!$C$3:$S$10110,MATCH($L287,'Bin Analysis'!$L$3:$L$10110,0),MATCH(R$5,'Bin Analysis'!$C$2:$S$2,0))," ")))))</f>
        <v xml:space="preserve"> </v>
      </c>
      <c r="S287" s="70" t="str">
        <f>IF($L287=" "," ",(IF($M287=FALSE," ",(IF($M287&gt;0,INDEX('Bin Analysis'!$C$3:$S$10110,MATCH($L287,'Bin Analysis'!$L$3:$L$10110,0),MATCH(S$5,'Bin Analysis'!$C$2:$S$2,0))," ")))))</f>
        <v xml:space="preserve"> </v>
      </c>
      <c r="T287" s="70" t="str">
        <f>Assignments!K286</f>
        <v/>
      </c>
      <c r="U287" s="70" t="str">
        <f>Assignments!L286</f>
        <v/>
      </c>
      <c r="V287" s="76" t="str">
        <f>Assignments!V286</f>
        <v/>
      </c>
    </row>
    <row r="288" spans="2:22" x14ac:dyDescent="0.25">
      <c r="B288" s="6"/>
      <c r="E288" s="7"/>
      <c r="G288" s="40" t="str">
        <f>IFERROR('Data Transformation'!M286," ")</f>
        <v xml:space="preserve"> </v>
      </c>
      <c r="L288" s="68" t="str">
        <f t="shared" si="5"/>
        <v xml:space="preserve"> </v>
      </c>
      <c r="M288" s="69" t="str">
        <f>IF(L288=" "," ",(IF($L288&gt;0,INDEX('Bin Analysis'!$C$3:$S$10110,MATCH($L288,'Bin Analysis'!$L$3:$L$10110,0),MATCH(M$5,'Bin Analysis'!$C$2:$S$2,0))," ")))</f>
        <v xml:space="preserve"> </v>
      </c>
      <c r="N288" s="70" t="str">
        <f>IF($L288=" "," ",(IF($M288=FALSE," ",(IF($M288&gt;0,INDEX('Bin Analysis'!$C$3:$S$10110,MATCH($L288,'Bin Analysis'!$L$3:$L$10110,0),MATCH(N$5,'Bin Analysis'!$C$2:$S$2,0))," ")))))</f>
        <v xml:space="preserve"> </v>
      </c>
      <c r="O288" s="70" t="str">
        <f>IF($L288=" "," ",(IF($M288=FALSE," ",(IF($M288&gt;0,INDEX('Bin Analysis'!$C$3:$S$10110,MATCH($L288,'Bin Analysis'!$L$3:$L$10110,0),MATCH(O$5,'Bin Analysis'!$C$2:$S$2,0))," ")))))</f>
        <v xml:space="preserve"> </v>
      </c>
      <c r="P288" s="70" t="str">
        <f>IF($L288=" "," ",(IF($M288=FALSE," ",(IF($M288&gt;0,INDEX('Bin Analysis'!$C$3:$S$10110,MATCH($L288,'Bin Analysis'!$L$3:$L$10110,0),MATCH(P$5,'Bin Analysis'!$C$2:$S$2,0))," ")))))</f>
        <v xml:space="preserve"> </v>
      </c>
      <c r="Q288" s="70" t="str">
        <f>IF($L288=" "," ",(IF($M288=FALSE," ",(IF($M288&gt;0,INDEX('Bin Analysis'!$C$3:$S$10110,MATCH($L288,'Bin Analysis'!$L$3:$L$10110,0),MATCH(Q$5,'Bin Analysis'!$C$2:$S$2,0))," ")))))</f>
        <v xml:space="preserve"> </v>
      </c>
      <c r="R288" s="70" t="str">
        <f>IF($L288=" "," ",(IF($M288=FALSE," ",(IF($M288&gt;0,INDEX('Bin Analysis'!$C$3:$S$10110,MATCH($L288,'Bin Analysis'!$L$3:$L$10110,0),MATCH(R$5,'Bin Analysis'!$C$2:$S$2,0))," ")))))</f>
        <v xml:space="preserve"> </v>
      </c>
      <c r="S288" s="70" t="str">
        <f>IF($L288=" "," ",(IF($M288=FALSE," ",(IF($M288&gt;0,INDEX('Bin Analysis'!$C$3:$S$10110,MATCH($L288,'Bin Analysis'!$L$3:$L$10110,0),MATCH(S$5,'Bin Analysis'!$C$2:$S$2,0))," ")))))</f>
        <v xml:space="preserve"> </v>
      </c>
      <c r="T288" s="70" t="str">
        <f>Assignments!K287</f>
        <v/>
      </c>
      <c r="U288" s="70" t="str">
        <f>Assignments!L287</f>
        <v/>
      </c>
      <c r="V288" s="76" t="str">
        <f>Assignments!V287</f>
        <v/>
      </c>
    </row>
    <row r="289" spans="2:22" x14ac:dyDescent="0.25">
      <c r="B289" s="6"/>
      <c r="E289" s="7"/>
      <c r="G289" s="40" t="str">
        <f>IFERROR('Data Transformation'!M287," ")</f>
        <v xml:space="preserve"> </v>
      </c>
      <c r="L289" s="68" t="str">
        <f t="shared" si="5"/>
        <v xml:space="preserve"> </v>
      </c>
      <c r="M289" s="69" t="str">
        <f>IF(L289=" "," ",(IF($L289&gt;0,INDEX('Bin Analysis'!$C$3:$S$10110,MATCH($L289,'Bin Analysis'!$L$3:$L$10110,0),MATCH(M$5,'Bin Analysis'!$C$2:$S$2,0))," ")))</f>
        <v xml:space="preserve"> </v>
      </c>
      <c r="N289" s="70" t="str">
        <f>IF($L289=" "," ",(IF($M289=FALSE," ",(IF($M289&gt;0,INDEX('Bin Analysis'!$C$3:$S$10110,MATCH($L289,'Bin Analysis'!$L$3:$L$10110,0),MATCH(N$5,'Bin Analysis'!$C$2:$S$2,0))," ")))))</f>
        <v xml:space="preserve"> </v>
      </c>
      <c r="O289" s="70" t="str">
        <f>IF($L289=" "," ",(IF($M289=FALSE," ",(IF($M289&gt;0,INDEX('Bin Analysis'!$C$3:$S$10110,MATCH($L289,'Bin Analysis'!$L$3:$L$10110,0),MATCH(O$5,'Bin Analysis'!$C$2:$S$2,0))," ")))))</f>
        <v xml:space="preserve"> </v>
      </c>
      <c r="P289" s="70" t="str">
        <f>IF($L289=" "," ",(IF($M289=FALSE," ",(IF($M289&gt;0,INDEX('Bin Analysis'!$C$3:$S$10110,MATCH($L289,'Bin Analysis'!$L$3:$L$10110,0),MATCH(P$5,'Bin Analysis'!$C$2:$S$2,0))," ")))))</f>
        <v xml:space="preserve"> </v>
      </c>
      <c r="Q289" s="70" t="str">
        <f>IF($L289=" "," ",(IF($M289=FALSE," ",(IF($M289&gt;0,INDEX('Bin Analysis'!$C$3:$S$10110,MATCH($L289,'Bin Analysis'!$L$3:$L$10110,0),MATCH(Q$5,'Bin Analysis'!$C$2:$S$2,0))," ")))))</f>
        <v xml:space="preserve"> </v>
      </c>
      <c r="R289" s="70" t="str">
        <f>IF($L289=" "," ",(IF($M289=FALSE," ",(IF($M289&gt;0,INDEX('Bin Analysis'!$C$3:$S$10110,MATCH($L289,'Bin Analysis'!$L$3:$L$10110,0),MATCH(R$5,'Bin Analysis'!$C$2:$S$2,0))," ")))))</f>
        <v xml:space="preserve"> </v>
      </c>
      <c r="S289" s="70" t="str">
        <f>IF($L289=" "," ",(IF($M289=FALSE," ",(IF($M289&gt;0,INDEX('Bin Analysis'!$C$3:$S$10110,MATCH($L289,'Bin Analysis'!$L$3:$L$10110,0),MATCH(S$5,'Bin Analysis'!$C$2:$S$2,0))," ")))))</f>
        <v xml:space="preserve"> </v>
      </c>
      <c r="T289" s="70" t="str">
        <f>Assignments!K288</f>
        <v/>
      </c>
      <c r="U289" s="70" t="str">
        <f>Assignments!L288</f>
        <v/>
      </c>
      <c r="V289" s="76" t="str">
        <f>Assignments!V288</f>
        <v/>
      </c>
    </row>
    <row r="290" spans="2:22" x14ac:dyDescent="0.25">
      <c r="B290" s="6"/>
      <c r="E290" s="7"/>
      <c r="G290" s="40" t="str">
        <f>IFERROR('Data Transformation'!M288," ")</f>
        <v xml:space="preserve"> </v>
      </c>
      <c r="L290" s="68" t="str">
        <f t="shared" si="5"/>
        <v xml:space="preserve"> </v>
      </c>
      <c r="M290" s="69" t="str">
        <f>IF(L290=" "," ",(IF($L290&gt;0,INDEX('Bin Analysis'!$C$3:$S$10110,MATCH($L290,'Bin Analysis'!$L$3:$L$10110,0),MATCH(M$5,'Bin Analysis'!$C$2:$S$2,0))," ")))</f>
        <v xml:space="preserve"> </v>
      </c>
      <c r="N290" s="70" t="str">
        <f>IF($L290=" "," ",(IF($M290=FALSE," ",(IF($M290&gt;0,INDEX('Bin Analysis'!$C$3:$S$10110,MATCH($L290,'Bin Analysis'!$L$3:$L$10110,0),MATCH(N$5,'Bin Analysis'!$C$2:$S$2,0))," ")))))</f>
        <v xml:space="preserve"> </v>
      </c>
      <c r="O290" s="70" t="str">
        <f>IF($L290=" "," ",(IF($M290=FALSE," ",(IF($M290&gt;0,INDEX('Bin Analysis'!$C$3:$S$10110,MATCH($L290,'Bin Analysis'!$L$3:$L$10110,0),MATCH(O$5,'Bin Analysis'!$C$2:$S$2,0))," ")))))</f>
        <v xml:space="preserve"> </v>
      </c>
      <c r="P290" s="70" t="str">
        <f>IF($L290=" "," ",(IF($M290=FALSE," ",(IF($M290&gt;0,INDEX('Bin Analysis'!$C$3:$S$10110,MATCH($L290,'Bin Analysis'!$L$3:$L$10110,0),MATCH(P$5,'Bin Analysis'!$C$2:$S$2,0))," ")))))</f>
        <v xml:space="preserve"> </v>
      </c>
      <c r="Q290" s="70" t="str">
        <f>IF($L290=" "," ",(IF($M290=FALSE," ",(IF($M290&gt;0,INDEX('Bin Analysis'!$C$3:$S$10110,MATCH($L290,'Bin Analysis'!$L$3:$L$10110,0),MATCH(Q$5,'Bin Analysis'!$C$2:$S$2,0))," ")))))</f>
        <v xml:space="preserve"> </v>
      </c>
      <c r="R290" s="70" t="str">
        <f>IF($L290=" "," ",(IF($M290=FALSE," ",(IF($M290&gt;0,INDEX('Bin Analysis'!$C$3:$S$10110,MATCH($L290,'Bin Analysis'!$L$3:$L$10110,0),MATCH(R$5,'Bin Analysis'!$C$2:$S$2,0))," ")))))</f>
        <v xml:space="preserve"> </v>
      </c>
      <c r="S290" s="70" t="str">
        <f>IF($L290=" "," ",(IF($M290=FALSE," ",(IF($M290&gt;0,INDEX('Bin Analysis'!$C$3:$S$10110,MATCH($L290,'Bin Analysis'!$L$3:$L$10110,0),MATCH(S$5,'Bin Analysis'!$C$2:$S$2,0))," ")))))</f>
        <v xml:space="preserve"> </v>
      </c>
      <c r="T290" s="70" t="str">
        <f>Assignments!K289</f>
        <v/>
      </c>
      <c r="U290" s="70" t="str">
        <f>Assignments!L289</f>
        <v/>
      </c>
      <c r="V290" s="76" t="str">
        <f>Assignments!V289</f>
        <v/>
      </c>
    </row>
    <row r="291" spans="2:22" x14ac:dyDescent="0.25">
      <c r="B291" s="6"/>
      <c r="E291" s="7"/>
      <c r="G291" s="40" t="str">
        <f>IFERROR('Data Transformation'!M289," ")</f>
        <v xml:space="preserve"> </v>
      </c>
      <c r="L291" s="68" t="str">
        <f t="shared" si="5"/>
        <v xml:space="preserve"> </v>
      </c>
      <c r="M291" s="69" t="str">
        <f>IF(L291=" "," ",(IF($L291&gt;0,INDEX('Bin Analysis'!$C$3:$S$10110,MATCH($L291,'Bin Analysis'!$L$3:$L$10110,0),MATCH(M$5,'Bin Analysis'!$C$2:$S$2,0))," ")))</f>
        <v xml:space="preserve"> </v>
      </c>
      <c r="N291" s="70" t="str">
        <f>IF($L291=" "," ",(IF($M291=FALSE," ",(IF($M291&gt;0,INDEX('Bin Analysis'!$C$3:$S$10110,MATCH($L291,'Bin Analysis'!$L$3:$L$10110,0),MATCH(N$5,'Bin Analysis'!$C$2:$S$2,0))," ")))))</f>
        <v xml:space="preserve"> </v>
      </c>
      <c r="O291" s="70" t="str">
        <f>IF($L291=" "," ",(IF($M291=FALSE," ",(IF($M291&gt;0,INDEX('Bin Analysis'!$C$3:$S$10110,MATCH($L291,'Bin Analysis'!$L$3:$L$10110,0),MATCH(O$5,'Bin Analysis'!$C$2:$S$2,0))," ")))))</f>
        <v xml:space="preserve"> </v>
      </c>
      <c r="P291" s="70" t="str">
        <f>IF($L291=" "," ",(IF($M291=FALSE," ",(IF($M291&gt;0,INDEX('Bin Analysis'!$C$3:$S$10110,MATCH($L291,'Bin Analysis'!$L$3:$L$10110,0),MATCH(P$5,'Bin Analysis'!$C$2:$S$2,0))," ")))))</f>
        <v xml:space="preserve"> </v>
      </c>
      <c r="Q291" s="70" t="str">
        <f>IF($L291=" "," ",(IF($M291=FALSE," ",(IF($M291&gt;0,INDEX('Bin Analysis'!$C$3:$S$10110,MATCH($L291,'Bin Analysis'!$L$3:$L$10110,0),MATCH(Q$5,'Bin Analysis'!$C$2:$S$2,0))," ")))))</f>
        <v xml:space="preserve"> </v>
      </c>
      <c r="R291" s="70" t="str">
        <f>IF($L291=" "," ",(IF($M291=FALSE," ",(IF($M291&gt;0,INDEX('Bin Analysis'!$C$3:$S$10110,MATCH($L291,'Bin Analysis'!$L$3:$L$10110,0),MATCH(R$5,'Bin Analysis'!$C$2:$S$2,0))," ")))))</f>
        <v xml:space="preserve"> </v>
      </c>
      <c r="S291" s="70" t="str">
        <f>IF($L291=" "," ",(IF($M291=FALSE," ",(IF($M291&gt;0,INDEX('Bin Analysis'!$C$3:$S$10110,MATCH($L291,'Bin Analysis'!$L$3:$L$10110,0),MATCH(S$5,'Bin Analysis'!$C$2:$S$2,0))," ")))))</f>
        <v xml:space="preserve"> </v>
      </c>
      <c r="T291" s="70" t="str">
        <f>Assignments!K290</f>
        <v/>
      </c>
      <c r="U291" s="70" t="str">
        <f>Assignments!L290</f>
        <v/>
      </c>
      <c r="V291" s="76" t="str">
        <f>Assignments!V290</f>
        <v/>
      </c>
    </row>
    <row r="292" spans="2:22" x14ac:dyDescent="0.25">
      <c r="B292" s="6"/>
      <c r="E292" s="7"/>
      <c r="G292" s="40" t="str">
        <f>IFERROR('Data Transformation'!M290," ")</f>
        <v xml:space="preserve"> </v>
      </c>
      <c r="L292" s="68" t="str">
        <f t="shared" si="5"/>
        <v xml:space="preserve"> </v>
      </c>
      <c r="M292" s="69" t="str">
        <f>IF(L292=" "," ",(IF($L292&gt;0,INDEX('Bin Analysis'!$C$3:$S$10110,MATCH($L292,'Bin Analysis'!$L$3:$L$10110,0),MATCH(M$5,'Bin Analysis'!$C$2:$S$2,0))," ")))</f>
        <v xml:space="preserve"> </v>
      </c>
      <c r="N292" s="70" t="str">
        <f>IF($L292=" "," ",(IF($M292=FALSE," ",(IF($M292&gt;0,INDEX('Bin Analysis'!$C$3:$S$10110,MATCH($L292,'Bin Analysis'!$L$3:$L$10110,0),MATCH(N$5,'Bin Analysis'!$C$2:$S$2,0))," ")))))</f>
        <v xml:space="preserve"> </v>
      </c>
      <c r="O292" s="70" t="str">
        <f>IF($L292=" "," ",(IF($M292=FALSE," ",(IF($M292&gt;0,INDEX('Bin Analysis'!$C$3:$S$10110,MATCH($L292,'Bin Analysis'!$L$3:$L$10110,0),MATCH(O$5,'Bin Analysis'!$C$2:$S$2,0))," ")))))</f>
        <v xml:space="preserve"> </v>
      </c>
      <c r="P292" s="70" t="str">
        <f>IF($L292=" "," ",(IF($M292=FALSE," ",(IF($M292&gt;0,INDEX('Bin Analysis'!$C$3:$S$10110,MATCH($L292,'Bin Analysis'!$L$3:$L$10110,0),MATCH(P$5,'Bin Analysis'!$C$2:$S$2,0))," ")))))</f>
        <v xml:space="preserve"> </v>
      </c>
      <c r="Q292" s="70" t="str">
        <f>IF($L292=" "," ",(IF($M292=FALSE," ",(IF($M292&gt;0,INDEX('Bin Analysis'!$C$3:$S$10110,MATCH($L292,'Bin Analysis'!$L$3:$L$10110,0),MATCH(Q$5,'Bin Analysis'!$C$2:$S$2,0))," ")))))</f>
        <v xml:space="preserve"> </v>
      </c>
      <c r="R292" s="70" t="str">
        <f>IF($L292=" "," ",(IF($M292=FALSE," ",(IF($M292&gt;0,INDEX('Bin Analysis'!$C$3:$S$10110,MATCH($L292,'Bin Analysis'!$L$3:$L$10110,0),MATCH(R$5,'Bin Analysis'!$C$2:$S$2,0))," ")))))</f>
        <v xml:space="preserve"> </v>
      </c>
      <c r="S292" s="70" t="str">
        <f>IF($L292=" "," ",(IF($M292=FALSE," ",(IF($M292&gt;0,INDEX('Bin Analysis'!$C$3:$S$10110,MATCH($L292,'Bin Analysis'!$L$3:$L$10110,0),MATCH(S$5,'Bin Analysis'!$C$2:$S$2,0))," ")))))</f>
        <v xml:space="preserve"> </v>
      </c>
      <c r="T292" s="70" t="str">
        <f>Assignments!K291</f>
        <v/>
      </c>
      <c r="U292" s="70" t="str">
        <f>Assignments!L291</f>
        <v/>
      </c>
      <c r="V292" s="76" t="str">
        <f>Assignments!V291</f>
        <v/>
      </c>
    </row>
    <row r="293" spans="2:22" x14ac:dyDescent="0.25">
      <c r="B293" s="6"/>
      <c r="E293" s="7"/>
      <c r="G293" s="40" t="str">
        <f>IFERROR('Data Transformation'!M291," ")</f>
        <v xml:space="preserve"> </v>
      </c>
      <c r="L293" s="68" t="str">
        <f t="shared" si="5"/>
        <v xml:space="preserve"> </v>
      </c>
      <c r="M293" s="69" t="str">
        <f>IF(L293=" "," ",(IF($L293&gt;0,INDEX('Bin Analysis'!$C$3:$S$10110,MATCH($L293,'Bin Analysis'!$L$3:$L$10110,0),MATCH(M$5,'Bin Analysis'!$C$2:$S$2,0))," ")))</f>
        <v xml:space="preserve"> </v>
      </c>
      <c r="N293" s="70" t="str">
        <f>IF($L293=" "," ",(IF($M293=FALSE," ",(IF($M293&gt;0,INDEX('Bin Analysis'!$C$3:$S$10110,MATCH($L293,'Bin Analysis'!$L$3:$L$10110,0),MATCH(N$5,'Bin Analysis'!$C$2:$S$2,0))," ")))))</f>
        <v xml:space="preserve"> </v>
      </c>
      <c r="O293" s="70" t="str">
        <f>IF($L293=" "," ",(IF($M293=FALSE," ",(IF($M293&gt;0,INDEX('Bin Analysis'!$C$3:$S$10110,MATCH($L293,'Bin Analysis'!$L$3:$L$10110,0),MATCH(O$5,'Bin Analysis'!$C$2:$S$2,0))," ")))))</f>
        <v xml:space="preserve"> </v>
      </c>
      <c r="P293" s="70" t="str">
        <f>IF($L293=" "," ",(IF($M293=FALSE," ",(IF($M293&gt;0,INDEX('Bin Analysis'!$C$3:$S$10110,MATCH($L293,'Bin Analysis'!$L$3:$L$10110,0),MATCH(P$5,'Bin Analysis'!$C$2:$S$2,0))," ")))))</f>
        <v xml:space="preserve"> </v>
      </c>
      <c r="Q293" s="70" t="str">
        <f>IF($L293=" "," ",(IF($M293=FALSE," ",(IF($M293&gt;0,INDEX('Bin Analysis'!$C$3:$S$10110,MATCH($L293,'Bin Analysis'!$L$3:$L$10110,0),MATCH(Q$5,'Bin Analysis'!$C$2:$S$2,0))," ")))))</f>
        <v xml:space="preserve"> </v>
      </c>
      <c r="R293" s="70" t="str">
        <f>IF($L293=" "," ",(IF($M293=FALSE," ",(IF($M293&gt;0,INDEX('Bin Analysis'!$C$3:$S$10110,MATCH($L293,'Bin Analysis'!$L$3:$L$10110,0),MATCH(R$5,'Bin Analysis'!$C$2:$S$2,0))," ")))))</f>
        <v xml:space="preserve"> </v>
      </c>
      <c r="S293" s="70" t="str">
        <f>IF($L293=" "," ",(IF($M293=FALSE," ",(IF($M293&gt;0,INDEX('Bin Analysis'!$C$3:$S$10110,MATCH($L293,'Bin Analysis'!$L$3:$L$10110,0),MATCH(S$5,'Bin Analysis'!$C$2:$S$2,0))," ")))))</f>
        <v xml:space="preserve"> </v>
      </c>
      <c r="T293" s="70" t="str">
        <f>Assignments!K292</f>
        <v/>
      </c>
      <c r="U293" s="70" t="str">
        <f>Assignments!L292</f>
        <v/>
      </c>
      <c r="V293" s="76" t="str">
        <f>Assignments!V292</f>
        <v/>
      </c>
    </row>
    <row r="294" spans="2:22" x14ac:dyDescent="0.25">
      <c r="B294" s="6"/>
      <c r="E294" s="7"/>
      <c r="G294" s="40" t="str">
        <f>IFERROR('Data Transformation'!M292," ")</f>
        <v xml:space="preserve"> </v>
      </c>
      <c r="L294" s="68" t="str">
        <f t="shared" si="5"/>
        <v xml:space="preserve"> </v>
      </c>
      <c r="M294" s="69" t="str">
        <f>IF(L294=" "," ",(IF($L294&gt;0,INDEX('Bin Analysis'!$C$3:$S$10110,MATCH($L294,'Bin Analysis'!$L$3:$L$10110,0),MATCH(M$5,'Bin Analysis'!$C$2:$S$2,0))," ")))</f>
        <v xml:space="preserve"> </v>
      </c>
      <c r="N294" s="70" t="str">
        <f>IF($L294=" "," ",(IF($M294=FALSE," ",(IF($M294&gt;0,INDEX('Bin Analysis'!$C$3:$S$10110,MATCH($L294,'Bin Analysis'!$L$3:$L$10110,0),MATCH(N$5,'Bin Analysis'!$C$2:$S$2,0))," ")))))</f>
        <v xml:space="preserve"> </v>
      </c>
      <c r="O294" s="70" t="str">
        <f>IF($L294=" "," ",(IF($M294=FALSE," ",(IF($M294&gt;0,INDEX('Bin Analysis'!$C$3:$S$10110,MATCH($L294,'Bin Analysis'!$L$3:$L$10110,0),MATCH(O$5,'Bin Analysis'!$C$2:$S$2,0))," ")))))</f>
        <v xml:space="preserve"> </v>
      </c>
      <c r="P294" s="70" t="str">
        <f>IF($L294=" "," ",(IF($M294=FALSE," ",(IF($M294&gt;0,INDEX('Bin Analysis'!$C$3:$S$10110,MATCH($L294,'Bin Analysis'!$L$3:$L$10110,0),MATCH(P$5,'Bin Analysis'!$C$2:$S$2,0))," ")))))</f>
        <v xml:space="preserve"> </v>
      </c>
      <c r="Q294" s="70" t="str">
        <f>IF($L294=" "," ",(IF($M294=FALSE," ",(IF($M294&gt;0,INDEX('Bin Analysis'!$C$3:$S$10110,MATCH($L294,'Bin Analysis'!$L$3:$L$10110,0),MATCH(Q$5,'Bin Analysis'!$C$2:$S$2,0))," ")))))</f>
        <v xml:space="preserve"> </v>
      </c>
      <c r="R294" s="70" t="str">
        <f>IF($L294=" "," ",(IF($M294=FALSE," ",(IF($M294&gt;0,INDEX('Bin Analysis'!$C$3:$S$10110,MATCH($L294,'Bin Analysis'!$L$3:$L$10110,0),MATCH(R$5,'Bin Analysis'!$C$2:$S$2,0))," ")))))</f>
        <v xml:space="preserve"> </v>
      </c>
      <c r="S294" s="70" t="str">
        <f>IF($L294=" "," ",(IF($M294=FALSE," ",(IF($M294&gt;0,INDEX('Bin Analysis'!$C$3:$S$10110,MATCH($L294,'Bin Analysis'!$L$3:$L$10110,0),MATCH(S$5,'Bin Analysis'!$C$2:$S$2,0))," ")))))</f>
        <v xml:space="preserve"> </v>
      </c>
      <c r="T294" s="70" t="str">
        <f>Assignments!K293</f>
        <v/>
      </c>
      <c r="U294" s="70" t="str">
        <f>Assignments!L293</f>
        <v/>
      </c>
      <c r="V294" s="76" t="str">
        <f>Assignments!V293</f>
        <v/>
      </c>
    </row>
    <row r="295" spans="2:22" x14ac:dyDescent="0.25">
      <c r="B295" s="6"/>
      <c r="E295" s="7"/>
      <c r="G295" s="40" t="str">
        <f>IFERROR('Data Transformation'!M293," ")</f>
        <v xml:space="preserve"> </v>
      </c>
      <c r="L295" s="68" t="str">
        <f t="shared" si="5"/>
        <v xml:space="preserve"> </v>
      </c>
      <c r="M295" s="69" t="str">
        <f>IF(L295=" "," ",(IF($L295&gt;0,INDEX('Bin Analysis'!$C$3:$S$10110,MATCH($L295,'Bin Analysis'!$L$3:$L$10110,0),MATCH(M$5,'Bin Analysis'!$C$2:$S$2,0))," ")))</f>
        <v xml:space="preserve"> </v>
      </c>
      <c r="N295" s="70" t="str">
        <f>IF($L295=" "," ",(IF($M295=FALSE," ",(IF($M295&gt;0,INDEX('Bin Analysis'!$C$3:$S$10110,MATCH($L295,'Bin Analysis'!$L$3:$L$10110,0),MATCH(N$5,'Bin Analysis'!$C$2:$S$2,0))," ")))))</f>
        <v xml:space="preserve"> </v>
      </c>
      <c r="O295" s="70" t="str">
        <f>IF($L295=" "," ",(IF($M295=FALSE," ",(IF($M295&gt;0,INDEX('Bin Analysis'!$C$3:$S$10110,MATCH($L295,'Bin Analysis'!$L$3:$L$10110,0),MATCH(O$5,'Bin Analysis'!$C$2:$S$2,0))," ")))))</f>
        <v xml:space="preserve"> </v>
      </c>
      <c r="P295" s="70" t="str">
        <f>IF($L295=" "," ",(IF($M295=FALSE," ",(IF($M295&gt;0,INDEX('Bin Analysis'!$C$3:$S$10110,MATCH($L295,'Bin Analysis'!$L$3:$L$10110,0),MATCH(P$5,'Bin Analysis'!$C$2:$S$2,0))," ")))))</f>
        <v xml:space="preserve"> </v>
      </c>
      <c r="Q295" s="70" t="str">
        <f>IF($L295=" "," ",(IF($M295=FALSE," ",(IF($M295&gt;0,INDEX('Bin Analysis'!$C$3:$S$10110,MATCH($L295,'Bin Analysis'!$L$3:$L$10110,0),MATCH(Q$5,'Bin Analysis'!$C$2:$S$2,0))," ")))))</f>
        <v xml:space="preserve"> </v>
      </c>
      <c r="R295" s="70" t="str">
        <f>IF($L295=" "," ",(IF($M295=FALSE," ",(IF($M295&gt;0,INDEX('Bin Analysis'!$C$3:$S$10110,MATCH($L295,'Bin Analysis'!$L$3:$L$10110,0),MATCH(R$5,'Bin Analysis'!$C$2:$S$2,0))," ")))))</f>
        <v xml:space="preserve"> </v>
      </c>
      <c r="S295" s="70" t="str">
        <f>IF($L295=" "," ",(IF($M295=FALSE," ",(IF($M295&gt;0,INDEX('Bin Analysis'!$C$3:$S$10110,MATCH($L295,'Bin Analysis'!$L$3:$L$10110,0),MATCH(S$5,'Bin Analysis'!$C$2:$S$2,0))," ")))))</f>
        <v xml:space="preserve"> </v>
      </c>
      <c r="T295" s="70" t="str">
        <f>Assignments!K294</f>
        <v/>
      </c>
      <c r="U295" s="70" t="str">
        <f>Assignments!L294</f>
        <v/>
      </c>
      <c r="V295" s="76" t="str">
        <f>Assignments!V294</f>
        <v/>
      </c>
    </row>
    <row r="296" spans="2:22" x14ac:dyDescent="0.25">
      <c r="B296" s="6"/>
      <c r="E296" s="7"/>
      <c r="G296" s="40" t="str">
        <f>IFERROR('Data Transformation'!M294," ")</f>
        <v xml:space="preserve"> </v>
      </c>
      <c r="L296" s="68" t="str">
        <f t="shared" si="5"/>
        <v xml:space="preserve"> </v>
      </c>
      <c r="M296" s="69" t="str">
        <f>IF(L296=" "," ",(IF($L296&gt;0,INDEX('Bin Analysis'!$C$3:$S$10110,MATCH($L296,'Bin Analysis'!$L$3:$L$10110,0),MATCH(M$5,'Bin Analysis'!$C$2:$S$2,0))," ")))</f>
        <v xml:space="preserve"> </v>
      </c>
      <c r="N296" s="70" t="str">
        <f>IF($L296=" "," ",(IF($M296=FALSE," ",(IF($M296&gt;0,INDEX('Bin Analysis'!$C$3:$S$10110,MATCH($L296,'Bin Analysis'!$L$3:$L$10110,0),MATCH(N$5,'Bin Analysis'!$C$2:$S$2,0))," ")))))</f>
        <v xml:space="preserve"> </v>
      </c>
      <c r="O296" s="70" t="str">
        <f>IF($L296=" "," ",(IF($M296=FALSE," ",(IF($M296&gt;0,INDEX('Bin Analysis'!$C$3:$S$10110,MATCH($L296,'Bin Analysis'!$L$3:$L$10110,0),MATCH(O$5,'Bin Analysis'!$C$2:$S$2,0))," ")))))</f>
        <v xml:space="preserve"> </v>
      </c>
      <c r="P296" s="70" t="str">
        <f>IF($L296=" "," ",(IF($M296=FALSE," ",(IF($M296&gt;0,INDEX('Bin Analysis'!$C$3:$S$10110,MATCH($L296,'Bin Analysis'!$L$3:$L$10110,0),MATCH(P$5,'Bin Analysis'!$C$2:$S$2,0))," ")))))</f>
        <v xml:space="preserve"> </v>
      </c>
      <c r="Q296" s="70" t="str">
        <f>IF($L296=" "," ",(IF($M296=FALSE," ",(IF($M296&gt;0,INDEX('Bin Analysis'!$C$3:$S$10110,MATCH($L296,'Bin Analysis'!$L$3:$L$10110,0),MATCH(Q$5,'Bin Analysis'!$C$2:$S$2,0))," ")))))</f>
        <v xml:space="preserve"> </v>
      </c>
      <c r="R296" s="70" t="str">
        <f>IF($L296=" "," ",(IF($M296=FALSE," ",(IF($M296&gt;0,INDEX('Bin Analysis'!$C$3:$S$10110,MATCH($L296,'Bin Analysis'!$L$3:$L$10110,0),MATCH(R$5,'Bin Analysis'!$C$2:$S$2,0))," ")))))</f>
        <v xml:space="preserve"> </v>
      </c>
      <c r="S296" s="70" t="str">
        <f>IF($L296=" "," ",(IF($M296=FALSE," ",(IF($M296&gt;0,INDEX('Bin Analysis'!$C$3:$S$10110,MATCH($L296,'Bin Analysis'!$L$3:$L$10110,0),MATCH(S$5,'Bin Analysis'!$C$2:$S$2,0))," ")))))</f>
        <v xml:space="preserve"> </v>
      </c>
      <c r="T296" s="70" t="str">
        <f>Assignments!K295</f>
        <v/>
      </c>
      <c r="U296" s="70" t="str">
        <f>Assignments!L295</f>
        <v/>
      </c>
      <c r="V296" s="76" t="str">
        <f>Assignments!V295</f>
        <v/>
      </c>
    </row>
    <row r="297" spans="2:22" x14ac:dyDescent="0.25">
      <c r="B297" s="6"/>
      <c r="E297" s="7"/>
      <c r="G297" s="40" t="str">
        <f>IFERROR('Data Transformation'!M295," ")</f>
        <v xml:space="preserve"> </v>
      </c>
      <c r="L297" s="68" t="str">
        <f t="shared" si="5"/>
        <v xml:space="preserve"> </v>
      </c>
      <c r="M297" s="69" t="str">
        <f>IF(L297=" "," ",(IF($L297&gt;0,INDEX('Bin Analysis'!$C$3:$S$10110,MATCH($L297,'Bin Analysis'!$L$3:$L$10110,0),MATCH(M$5,'Bin Analysis'!$C$2:$S$2,0))," ")))</f>
        <v xml:space="preserve"> </v>
      </c>
      <c r="N297" s="70" t="str">
        <f>IF($L297=" "," ",(IF($M297=FALSE," ",(IF($M297&gt;0,INDEX('Bin Analysis'!$C$3:$S$10110,MATCH($L297,'Bin Analysis'!$L$3:$L$10110,0),MATCH(N$5,'Bin Analysis'!$C$2:$S$2,0))," ")))))</f>
        <v xml:space="preserve"> </v>
      </c>
      <c r="O297" s="70" t="str">
        <f>IF($L297=" "," ",(IF($M297=FALSE," ",(IF($M297&gt;0,INDEX('Bin Analysis'!$C$3:$S$10110,MATCH($L297,'Bin Analysis'!$L$3:$L$10110,0),MATCH(O$5,'Bin Analysis'!$C$2:$S$2,0))," ")))))</f>
        <v xml:space="preserve"> </v>
      </c>
      <c r="P297" s="70" t="str">
        <f>IF($L297=" "," ",(IF($M297=FALSE," ",(IF($M297&gt;0,INDEX('Bin Analysis'!$C$3:$S$10110,MATCH($L297,'Bin Analysis'!$L$3:$L$10110,0),MATCH(P$5,'Bin Analysis'!$C$2:$S$2,0))," ")))))</f>
        <v xml:space="preserve"> </v>
      </c>
      <c r="Q297" s="70" t="str">
        <f>IF($L297=" "," ",(IF($M297=FALSE," ",(IF($M297&gt;0,INDEX('Bin Analysis'!$C$3:$S$10110,MATCH($L297,'Bin Analysis'!$L$3:$L$10110,0),MATCH(Q$5,'Bin Analysis'!$C$2:$S$2,0))," ")))))</f>
        <v xml:space="preserve"> </v>
      </c>
      <c r="R297" s="70" t="str">
        <f>IF($L297=" "," ",(IF($M297=FALSE," ",(IF($M297&gt;0,INDEX('Bin Analysis'!$C$3:$S$10110,MATCH($L297,'Bin Analysis'!$L$3:$L$10110,0),MATCH(R$5,'Bin Analysis'!$C$2:$S$2,0))," ")))))</f>
        <v xml:space="preserve"> </v>
      </c>
      <c r="S297" s="70" t="str">
        <f>IF($L297=" "," ",(IF($M297=FALSE," ",(IF($M297&gt;0,INDEX('Bin Analysis'!$C$3:$S$10110,MATCH($L297,'Bin Analysis'!$L$3:$L$10110,0),MATCH(S$5,'Bin Analysis'!$C$2:$S$2,0))," ")))))</f>
        <v xml:space="preserve"> </v>
      </c>
      <c r="T297" s="70" t="str">
        <f>Assignments!K296</f>
        <v/>
      </c>
      <c r="U297" s="70" t="str">
        <f>Assignments!L296</f>
        <v/>
      </c>
      <c r="V297" s="76" t="str">
        <f>Assignments!V296</f>
        <v/>
      </c>
    </row>
    <row r="298" spans="2:22" x14ac:dyDescent="0.25">
      <c r="B298" s="6"/>
      <c r="E298" s="7"/>
      <c r="G298" s="40" t="str">
        <f>IFERROR('Data Transformation'!M296," ")</f>
        <v xml:space="preserve"> </v>
      </c>
      <c r="L298" s="68" t="str">
        <f t="shared" si="5"/>
        <v xml:space="preserve"> </v>
      </c>
      <c r="M298" s="69" t="str">
        <f>IF(L298=" "," ",(IF($L298&gt;0,INDEX('Bin Analysis'!$C$3:$S$10110,MATCH($L298,'Bin Analysis'!$L$3:$L$10110,0),MATCH(M$5,'Bin Analysis'!$C$2:$S$2,0))," ")))</f>
        <v xml:space="preserve"> </v>
      </c>
      <c r="N298" s="70" t="str">
        <f>IF($L298=" "," ",(IF($M298=FALSE," ",(IF($M298&gt;0,INDEX('Bin Analysis'!$C$3:$S$10110,MATCH($L298,'Bin Analysis'!$L$3:$L$10110,0),MATCH(N$5,'Bin Analysis'!$C$2:$S$2,0))," ")))))</f>
        <v xml:space="preserve"> </v>
      </c>
      <c r="O298" s="70" t="str">
        <f>IF($L298=" "," ",(IF($M298=FALSE," ",(IF($M298&gt;0,INDEX('Bin Analysis'!$C$3:$S$10110,MATCH($L298,'Bin Analysis'!$L$3:$L$10110,0),MATCH(O$5,'Bin Analysis'!$C$2:$S$2,0))," ")))))</f>
        <v xml:space="preserve"> </v>
      </c>
      <c r="P298" s="70" t="str">
        <f>IF($L298=" "," ",(IF($M298=FALSE," ",(IF($M298&gt;0,INDEX('Bin Analysis'!$C$3:$S$10110,MATCH($L298,'Bin Analysis'!$L$3:$L$10110,0),MATCH(P$5,'Bin Analysis'!$C$2:$S$2,0))," ")))))</f>
        <v xml:space="preserve"> </v>
      </c>
      <c r="Q298" s="70" t="str">
        <f>IF($L298=" "," ",(IF($M298=FALSE," ",(IF($M298&gt;0,INDEX('Bin Analysis'!$C$3:$S$10110,MATCH($L298,'Bin Analysis'!$L$3:$L$10110,0),MATCH(Q$5,'Bin Analysis'!$C$2:$S$2,0))," ")))))</f>
        <v xml:space="preserve"> </v>
      </c>
      <c r="R298" s="70" t="str">
        <f>IF($L298=" "," ",(IF($M298=FALSE," ",(IF($M298&gt;0,INDEX('Bin Analysis'!$C$3:$S$10110,MATCH($L298,'Bin Analysis'!$L$3:$L$10110,0),MATCH(R$5,'Bin Analysis'!$C$2:$S$2,0))," ")))))</f>
        <v xml:space="preserve"> </v>
      </c>
      <c r="S298" s="70" t="str">
        <f>IF($L298=" "," ",(IF($M298=FALSE," ",(IF($M298&gt;0,INDEX('Bin Analysis'!$C$3:$S$10110,MATCH($L298,'Bin Analysis'!$L$3:$L$10110,0),MATCH(S$5,'Bin Analysis'!$C$2:$S$2,0))," ")))))</f>
        <v xml:space="preserve"> </v>
      </c>
      <c r="T298" s="70" t="str">
        <f>Assignments!K297</f>
        <v/>
      </c>
      <c r="U298" s="70" t="str">
        <f>Assignments!L297</f>
        <v/>
      </c>
      <c r="V298" s="76" t="str">
        <f>Assignments!V297</f>
        <v/>
      </c>
    </row>
    <row r="299" spans="2:22" x14ac:dyDescent="0.25">
      <c r="B299" s="6"/>
      <c r="E299" s="7"/>
      <c r="G299" s="40" t="str">
        <f>IFERROR('Data Transformation'!M297," ")</f>
        <v xml:space="preserve"> </v>
      </c>
      <c r="L299" s="68" t="str">
        <f t="shared" si="5"/>
        <v xml:space="preserve"> </v>
      </c>
      <c r="M299" s="69" t="str">
        <f>IF(L299=" "," ",(IF($L299&gt;0,INDEX('Bin Analysis'!$C$3:$S$10110,MATCH($L299,'Bin Analysis'!$L$3:$L$10110,0),MATCH(M$5,'Bin Analysis'!$C$2:$S$2,0))," ")))</f>
        <v xml:space="preserve"> </v>
      </c>
      <c r="N299" s="70" t="str">
        <f>IF($L299=" "," ",(IF($M299=FALSE," ",(IF($M299&gt;0,INDEX('Bin Analysis'!$C$3:$S$10110,MATCH($L299,'Bin Analysis'!$L$3:$L$10110,0),MATCH(N$5,'Bin Analysis'!$C$2:$S$2,0))," ")))))</f>
        <v xml:space="preserve"> </v>
      </c>
      <c r="O299" s="70" t="str">
        <f>IF($L299=" "," ",(IF($M299=FALSE," ",(IF($M299&gt;0,INDEX('Bin Analysis'!$C$3:$S$10110,MATCH($L299,'Bin Analysis'!$L$3:$L$10110,0),MATCH(O$5,'Bin Analysis'!$C$2:$S$2,0))," ")))))</f>
        <v xml:space="preserve"> </v>
      </c>
      <c r="P299" s="70" t="str">
        <f>IF($L299=" "," ",(IF($M299=FALSE," ",(IF($M299&gt;0,INDEX('Bin Analysis'!$C$3:$S$10110,MATCH($L299,'Bin Analysis'!$L$3:$L$10110,0),MATCH(P$5,'Bin Analysis'!$C$2:$S$2,0))," ")))))</f>
        <v xml:space="preserve"> </v>
      </c>
      <c r="Q299" s="70" t="str">
        <f>IF($L299=" "," ",(IF($M299=FALSE," ",(IF($M299&gt;0,INDEX('Bin Analysis'!$C$3:$S$10110,MATCH($L299,'Bin Analysis'!$L$3:$L$10110,0),MATCH(Q$5,'Bin Analysis'!$C$2:$S$2,0))," ")))))</f>
        <v xml:space="preserve"> </v>
      </c>
      <c r="R299" s="70" t="str">
        <f>IF($L299=" "," ",(IF($M299=FALSE," ",(IF($M299&gt;0,INDEX('Bin Analysis'!$C$3:$S$10110,MATCH($L299,'Bin Analysis'!$L$3:$L$10110,0),MATCH(R$5,'Bin Analysis'!$C$2:$S$2,0))," ")))))</f>
        <v xml:space="preserve"> </v>
      </c>
      <c r="S299" s="70" t="str">
        <f>IF($L299=" "," ",(IF($M299=FALSE," ",(IF($M299&gt;0,INDEX('Bin Analysis'!$C$3:$S$10110,MATCH($L299,'Bin Analysis'!$L$3:$L$10110,0),MATCH(S$5,'Bin Analysis'!$C$2:$S$2,0))," ")))))</f>
        <v xml:space="preserve"> </v>
      </c>
      <c r="T299" s="70" t="str">
        <f>Assignments!K298</f>
        <v/>
      </c>
      <c r="U299" s="70" t="str">
        <f>Assignments!L298</f>
        <v/>
      </c>
      <c r="V299" s="76" t="str">
        <f>Assignments!V298</f>
        <v/>
      </c>
    </row>
    <row r="300" spans="2:22" x14ac:dyDescent="0.25">
      <c r="B300" s="6"/>
      <c r="E300" s="7"/>
      <c r="G300" s="40" t="str">
        <f>IFERROR('Data Transformation'!M298," ")</f>
        <v xml:space="preserve"> </v>
      </c>
      <c r="L300" s="68" t="str">
        <f t="shared" si="5"/>
        <v xml:space="preserve"> </v>
      </c>
      <c r="M300" s="69" t="str">
        <f>IF(L300=" "," ",(IF($L300&gt;0,INDEX('Bin Analysis'!$C$3:$S$10110,MATCH($L300,'Bin Analysis'!$L$3:$L$10110,0),MATCH(M$5,'Bin Analysis'!$C$2:$S$2,0))," ")))</f>
        <v xml:space="preserve"> </v>
      </c>
      <c r="N300" s="70" t="str">
        <f>IF($L300=" "," ",(IF($M300=FALSE," ",(IF($M300&gt;0,INDEX('Bin Analysis'!$C$3:$S$10110,MATCH($L300,'Bin Analysis'!$L$3:$L$10110,0),MATCH(N$5,'Bin Analysis'!$C$2:$S$2,0))," ")))))</f>
        <v xml:space="preserve"> </v>
      </c>
      <c r="O300" s="70" t="str">
        <f>IF($L300=" "," ",(IF($M300=FALSE," ",(IF($M300&gt;0,INDEX('Bin Analysis'!$C$3:$S$10110,MATCH($L300,'Bin Analysis'!$L$3:$L$10110,0),MATCH(O$5,'Bin Analysis'!$C$2:$S$2,0))," ")))))</f>
        <v xml:space="preserve"> </v>
      </c>
      <c r="P300" s="70" t="str">
        <f>IF($L300=" "," ",(IF($M300=FALSE," ",(IF($M300&gt;0,INDEX('Bin Analysis'!$C$3:$S$10110,MATCH($L300,'Bin Analysis'!$L$3:$L$10110,0),MATCH(P$5,'Bin Analysis'!$C$2:$S$2,0))," ")))))</f>
        <v xml:space="preserve"> </v>
      </c>
      <c r="Q300" s="70" t="str">
        <f>IF($L300=" "," ",(IF($M300=FALSE," ",(IF($M300&gt;0,INDEX('Bin Analysis'!$C$3:$S$10110,MATCH($L300,'Bin Analysis'!$L$3:$L$10110,0),MATCH(Q$5,'Bin Analysis'!$C$2:$S$2,0))," ")))))</f>
        <v xml:space="preserve"> </v>
      </c>
      <c r="R300" s="70" t="str">
        <f>IF($L300=" "," ",(IF($M300=FALSE," ",(IF($M300&gt;0,INDEX('Bin Analysis'!$C$3:$S$10110,MATCH($L300,'Bin Analysis'!$L$3:$L$10110,0),MATCH(R$5,'Bin Analysis'!$C$2:$S$2,0))," ")))))</f>
        <v xml:space="preserve"> </v>
      </c>
      <c r="S300" s="70" t="str">
        <f>IF($L300=" "," ",(IF($M300=FALSE," ",(IF($M300&gt;0,INDEX('Bin Analysis'!$C$3:$S$10110,MATCH($L300,'Bin Analysis'!$L$3:$L$10110,0),MATCH(S$5,'Bin Analysis'!$C$2:$S$2,0))," ")))))</f>
        <v xml:space="preserve"> </v>
      </c>
      <c r="T300" s="70" t="str">
        <f>Assignments!K299</f>
        <v/>
      </c>
      <c r="U300" s="70" t="str">
        <f>Assignments!L299</f>
        <v/>
      </c>
      <c r="V300" s="76" t="str">
        <f>Assignments!V299</f>
        <v/>
      </c>
    </row>
    <row r="301" spans="2:22" x14ac:dyDescent="0.25">
      <c r="B301" s="6"/>
      <c r="E301" s="7"/>
      <c r="G301" s="40" t="str">
        <f>IFERROR('Data Transformation'!M299," ")</f>
        <v xml:space="preserve"> </v>
      </c>
      <c r="L301" s="68" t="str">
        <f t="shared" si="5"/>
        <v xml:space="preserve"> </v>
      </c>
      <c r="M301" s="69" t="str">
        <f>IF(L301=" "," ",(IF($L301&gt;0,INDEX('Bin Analysis'!$C$3:$S$10110,MATCH($L301,'Bin Analysis'!$L$3:$L$10110,0),MATCH(M$5,'Bin Analysis'!$C$2:$S$2,0))," ")))</f>
        <v xml:space="preserve"> </v>
      </c>
      <c r="N301" s="70" t="str">
        <f>IF($L301=" "," ",(IF($M301=FALSE," ",(IF($M301&gt;0,INDEX('Bin Analysis'!$C$3:$S$10110,MATCH($L301,'Bin Analysis'!$L$3:$L$10110,0),MATCH(N$5,'Bin Analysis'!$C$2:$S$2,0))," ")))))</f>
        <v xml:space="preserve"> </v>
      </c>
      <c r="O301" s="70" t="str">
        <f>IF($L301=" "," ",(IF($M301=FALSE," ",(IF($M301&gt;0,INDEX('Bin Analysis'!$C$3:$S$10110,MATCH($L301,'Bin Analysis'!$L$3:$L$10110,0),MATCH(O$5,'Bin Analysis'!$C$2:$S$2,0))," ")))))</f>
        <v xml:space="preserve"> </v>
      </c>
      <c r="P301" s="70" t="str">
        <f>IF($L301=" "," ",(IF($M301=FALSE," ",(IF($M301&gt;0,INDEX('Bin Analysis'!$C$3:$S$10110,MATCH($L301,'Bin Analysis'!$L$3:$L$10110,0),MATCH(P$5,'Bin Analysis'!$C$2:$S$2,0))," ")))))</f>
        <v xml:space="preserve"> </v>
      </c>
      <c r="Q301" s="70" t="str">
        <f>IF($L301=" "," ",(IF($M301=FALSE," ",(IF($M301&gt;0,INDEX('Bin Analysis'!$C$3:$S$10110,MATCH($L301,'Bin Analysis'!$L$3:$L$10110,0),MATCH(Q$5,'Bin Analysis'!$C$2:$S$2,0))," ")))))</f>
        <v xml:space="preserve"> </v>
      </c>
      <c r="R301" s="70" t="str">
        <f>IF($L301=" "," ",(IF($M301=FALSE," ",(IF($M301&gt;0,INDEX('Bin Analysis'!$C$3:$S$10110,MATCH($L301,'Bin Analysis'!$L$3:$L$10110,0),MATCH(R$5,'Bin Analysis'!$C$2:$S$2,0))," ")))))</f>
        <v xml:space="preserve"> </v>
      </c>
      <c r="S301" s="70" t="str">
        <f>IF($L301=" "," ",(IF($M301=FALSE," ",(IF($M301&gt;0,INDEX('Bin Analysis'!$C$3:$S$10110,MATCH($L301,'Bin Analysis'!$L$3:$L$10110,0),MATCH(S$5,'Bin Analysis'!$C$2:$S$2,0))," ")))))</f>
        <v xml:space="preserve"> </v>
      </c>
      <c r="T301" s="70" t="str">
        <f>Assignments!K300</f>
        <v/>
      </c>
      <c r="U301" s="70" t="str">
        <f>Assignments!L300</f>
        <v/>
      </c>
      <c r="V301" s="76" t="str">
        <f>Assignments!V300</f>
        <v/>
      </c>
    </row>
    <row r="302" spans="2:22" x14ac:dyDescent="0.25">
      <c r="B302" s="6"/>
      <c r="E302" s="7"/>
      <c r="G302" s="40" t="str">
        <f>IFERROR('Data Transformation'!M300," ")</f>
        <v xml:space="preserve"> </v>
      </c>
      <c r="L302" s="68" t="str">
        <f t="shared" si="5"/>
        <v xml:space="preserve"> </v>
      </c>
      <c r="M302" s="69" t="str">
        <f>IF(L302=" "," ",(IF($L302&gt;0,INDEX('Bin Analysis'!$C$3:$S$10110,MATCH($L302,'Bin Analysis'!$L$3:$L$10110,0),MATCH(M$5,'Bin Analysis'!$C$2:$S$2,0))," ")))</f>
        <v xml:space="preserve"> </v>
      </c>
      <c r="N302" s="70" t="str">
        <f>IF($L302=" "," ",(IF($M302=FALSE," ",(IF($M302&gt;0,INDEX('Bin Analysis'!$C$3:$S$10110,MATCH($L302,'Bin Analysis'!$L$3:$L$10110,0),MATCH(N$5,'Bin Analysis'!$C$2:$S$2,0))," ")))))</f>
        <v xml:space="preserve"> </v>
      </c>
      <c r="O302" s="70" t="str">
        <f>IF($L302=" "," ",(IF($M302=FALSE," ",(IF($M302&gt;0,INDEX('Bin Analysis'!$C$3:$S$10110,MATCH($L302,'Bin Analysis'!$L$3:$L$10110,0),MATCH(O$5,'Bin Analysis'!$C$2:$S$2,0))," ")))))</f>
        <v xml:space="preserve"> </v>
      </c>
      <c r="P302" s="70" t="str">
        <f>IF($L302=" "," ",(IF($M302=FALSE," ",(IF($M302&gt;0,INDEX('Bin Analysis'!$C$3:$S$10110,MATCH($L302,'Bin Analysis'!$L$3:$L$10110,0),MATCH(P$5,'Bin Analysis'!$C$2:$S$2,0))," ")))))</f>
        <v xml:space="preserve"> </v>
      </c>
      <c r="Q302" s="70" t="str">
        <f>IF($L302=" "," ",(IF($M302=FALSE," ",(IF($M302&gt;0,INDEX('Bin Analysis'!$C$3:$S$10110,MATCH($L302,'Bin Analysis'!$L$3:$L$10110,0),MATCH(Q$5,'Bin Analysis'!$C$2:$S$2,0))," ")))))</f>
        <v xml:space="preserve"> </v>
      </c>
      <c r="R302" s="70" t="str">
        <f>IF($L302=" "," ",(IF($M302=FALSE," ",(IF($M302&gt;0,INDEX('Bin Analysis'!$C$3:$S$10110,MATCH($L302,'Bin Analysis'!$L$3:$L$10110,0),MATCH(R$5,'Bin Analysis'!$C$2:$S$2,0))," ")))))</f>
        <v xml:space="preserve"> </v>
      </c>
      <c r="S302" s="70" t="str">
        <f>IF($L302=" "," ",(IF($M302=FALSE," ",(IF($M302&gt;0,INDEX('Bin Analysis'!$C$3:$S$10110,MATCH($L302,'Bin Analysis'!$L$3:$L$10110,0),MATCH(S$5,'Bin Analysis'!$C$2:$S$2,0))," ")))))</f>
        <v xml:space="preserve"> </v>
      </c>
      <c r="T302" s="70" t="str">
        <f>Assignments!K301</f>
        <v/>
      </c>
      <c r="U302" s="70" t="str">
        <f>Assignments!L301</f>
        <v/>
      </c>
      <c r="V302" s="76" t="str">
        <f>Assignments!V301</f>
        <v/>
      </c>
    </row>
    <row r="303" spans="2:22" x14ac:dyDescent="0.25">
      <c r="B303" s="6"/>
      <c r="E303" s="7"/>
      <c r="G303" s="40" t="str">
        <f>IFERROR('Data Transformation'!M301," ")</f>
        <v xml:space="preserve"> </v>
      </c>
      <c r="L303" s="68" t="str">
        <f t="shared" si="5"/>
        <v xml:space="preserve"> </v>
      </c>
      <c r="M303" s="69" t="str">
        <f>IF(L303=" "," ",(IF($L303&gt;0,INDEX('Bin Analysis'!$C$3:$S$10110,MATCH($L303,'Bin Analysis'!$L$3:$L$10110,0),MATCH(M$5,'Bin Analysis'!$C$2:$S$2,0))," ")))</f>
        <v xml:space="preserve"> </v>
      </c>
      <c r="N303" s="70" t="str">
        <f>IF($L303=" "," ",(IF($M303=FALSE," ",(IF($M303&gt;0,INDEX('Bin Analysis'!$C$3:$S$10110,MATCH($L303,'Bin Analysis'!$L$3:$L$10110,0),MATCH(N$5,'Bin Analysis'!$C$2:$S$2,0))," ")))))</f>
        <v xml:space="preserve"> </v>
      </c>
      <c r="O303" s="70" t="str">
        <f>IF($L303=" "," ",(IF($M303=FALSE," ",(IF($M303&gt;0,INDEX('Bin Analysis'!$C$3:$S$10110,MATCH($L303,'Bin Analysis'!$L$3:$L$10110,0),MATCH(O$5,'Bin Analysis'!$C$2:$S$2,0))," ")))))</f>
        <v xml:space="preserve"> </v>
      </c>
      <c r="P303" s="70" t="str">
        <f>IF($L303=" "," ",(IF($M303=FALSE," ",(IF($M303&gt;0,INDEX('Bin Analysis'!$C$3:$S$10110,MATCH($L303,'Bin Analysis'!$L$3:$L$10110,0),MATCH(P$5,'Bin Analysis'!$C$2:$S$2,0))," ")))))</f>
        <v xml:space="preserve"> </v>
      </c>
      <c r="Q303" s="70" t="str">
        <f>IF($L303=" "," ",(IF($M303=FALSE," ",(IF($M303&gt;0,INDEX('Bin Analysis'!$C$3:$S$10110,MATCH($L303,'Bin Analysis'!$L$3:$L$10110,0),MATCH(Q$5,'Bin Analysis'!$C$2:$S$2,0))," ")))))</f>
        <v xml:space="preserve"> </v>
      </c>
      <c r="R303" s="70" t="str">
        <f>IF($L303=" "," ",(IF($M303=FALSE," ",(IF($M303&gt;0,INDEX('Bin Analysis'!$C$3:$S$10110,MATCH($L303,'Bin Analysis'!$L$3:$L$10110,0),MATCH(R$5,'Bin Analysis'!$C$2:$S$2,0))," ")))))</f>
        <v xml:space="preserve"> </v>
      </c>
      <c r="S303" s="70" t="str">
        <f>IF($L303=" "," ",(IF($M303=FALSE," ",(IF($M303&gt;0,INDEX('Bin Analysis'!$C$3:$S$10110,MATCH($L303,'Bin Analysis'!$L$3:$L$10110,0),MATCH(S$5,'Bin Analysis'!$C$2:$S$2,0))," ")))))</f>
        <v xml:space="preserve"> </v>
      </c>
      <c r="T303" s="70" t="str">
        <f>Assignments!K302</f>
        <v/>
      </c>
      <c r="U303" s="70" t="str">
        <f>Assignments!L302</f>
        <v/>
      </c>
      <c r="V303" s="76" t="str">
        <f>Assignments!V302</f>
        <v/>
      </c>
    </row>
    <row r="304" spans="2:22" x14ac:dyDescent="0.25">
      <c r="B304" s="6"/>
      <c r="E304" s="7"/>
      <c r="G304" s="40" t="str">
        <f>IFERROR('Data Transformation'!M302," ")</f>
        <v xml:space="preserve"> </v>
      </c>
      <c r="L304" s="68" t="str">
        <f t="shared" si="5"/>
        <v xml:space="preserve"> </v>
      </c>
      <c r="M304" s="69" t="str">
        <f>IF(L304=" "," ",(IF($L304&gt;0,INDEX('Bin Analysis'!$C$3:$S$10110,MATCH($L304,'Bin Analysis'!$L$3:$L$10110,0),MATCH(M$5,'Bin Analysis'!$C$2:$S$2,0))," ")))</f>
        <v xml:space="preserve"> </v>
      </c>
      <c r="N304" s="70" t="str">
        <f>IF($L304=" "," ",(IF($M304=FALSE," ",(IF($M304&gt;0,INDEX('Bin Analysis'!$C$3:$S$10110,MATCH($L304,'Bin Analysis'!$L$3:$L$10110,0),MATCH(N$5,'Bin Analysis'!$C$2:$S$2,0))," ")))))</f>
        <v xml:space="preserve"> </v>
      </c>
      <c r="O304" s="70" t="str">
        <f>IF($L304=" "," ",(IF($M304=FALSE," ",(IF($M304&gt;0,INDEX('Bin Analysis'!$C$3:$S$10110,MATCH($L304,'Bin Analysis'!$L$3:$L$10110,0),MATCH(O$5,'Bin Analysis'!$C$2:$S$2,0))," ")))))</f>
        <v xml:space="preserve"> </v>
      </c>
      <c r="P304" s="70" t="str">
        <f>IF($L304=" "," ",(IF($M304=FALSE," ",(IF($M304&gt;0,INDEX('Bin Analysis'!$C$3:$S$10110,MATCH($L304,'Bin Analysis'!$L$3:$L$10110,0),MATCH(P$5,'Bin Analysis'!$C$2:$S$2,0))," ")))))</f>
        <v xml:space="preserve"> </v>
      </c>
      <c r="Q304" s="70" t="str">
        <f>IF($L304=" "," ",(IF($M304=FALSE," ",(IF($M304&gt;0,INDEX('Bin Analysis'!$C$3:$S$10110,MATCH($L304,'Bin Analysis'!$L$3:$L$10110,0),MATCH(Q$5,'Bin Analysis'!$C$2:$S$2,0))," ")))))</f>
        <v xml:space="preserve"> </v>
      </c>
      <c r="R304" s="70" t="str">
        <f>IF($L304=" "," ",(IF($M304=FALSE," ",(IF($M304&gt;0,INDEX('Bin Analysis'!$C$3:$S$10110,MATCH($L304,'Bin Analysis'!$L$3:$L$10110,0),MATCH(R$5,'Bin Analysis'!$C$2:$S$2,0))," ")))))</f>
        <v xml:space="preserve"> </v>
      </c>
      <c r="S304" s="70" t="str">
        <f>IF($L304=" "," ",(IF($M304=FALSE," ",(IF($M304&gt;0,INDEX('Bin Analysis'!$C$3:$S$10110,MATCH($L304,'Bin Analysis'!$L$3:$L$10110,0),MATCH(S$5,'Bin Analysis'!$C$2:$S$2,0))," ")))))</f>
        <v xml:space="preserve"> </v>
      </c>
      <c r="T304" s="70" t="str">
        <f>Assignments!K303</f>
        <v/>
      </c>
      <c r="U304" s="70" t="str">
        <f>Assignments!L303</f>
        <v/>
      </c>
      <c r="V304" s="76" t="str">
        <f>Assignments!V303</f>
        <v/>
      </c>
    </row>
    <row r="305" spans="2:22" x14ac:dyDescent="0.25">
      <c r="B305" s="6"/>
      <c r="E305" s="7"/>
      <c r="G305" s="40" t="str">
        <f>IFERROR('Data Transformation'!M303," ")</f>
        <v xml:space="preserve"> </v>
      </c>
      <c r="L305" s="68" t="str">
        <f t="shared" si="5"/>
        <v xml:space="preserve"> </v>
      </c>
      <c r="M305" s="69" t="str">
        <f>IF(L305=" "," ",(IF($L305&gt;0,INDEX('Bin Analysis'!$C$3:$S$10110,MATCH($L305,'Bin Analysis'!$L$3:$L$10110,0),MATCH(M$5,'Bin Analysis'!$C$2:$S$2,0))," ")))</f>
        <v xml:space="preserve"> </v>
      </c>
      <c r="N305" s="70" t="str">
        <f>IF($L305=" "," ",(IF($M305=FALSE," ",(IF($M305&gt;0,INDEX('Bin Analysis'!$C$3:$S$10110,MATCH($L305,'Bin Analysis'!$L$3:$L$10110,0),MATCH(N$5,'Bin Analysis'!$C$2:$S$2,0))," ")))))</f>
        <v xml:space="preserve"> </v>
      </c>
      <c r="O305" s="70" t="str">
        <f>IF($L305=" "," ",(IF($M305=FALSE," ",(IF($M305&gt;0,INDEX('Bin Analysis'!$C$3:$S$10110,MATCH($L305,'Bin Analysis'!$L$3:$L$10110,0),MATCH(O$5,'Bin Analysis'!$C$2:$S$2,0))," ")))))</f>
        <v xml:space="preserve"> </v>
      </c>
      <c r="P305" s="70" t="str">
        <f>IF($L305=" "," ",(IF($M305=FALSE," ",(IF($M305&gt;0,INDEX('Bin Analysis'!$C$3:$S$10110,MATCH($L305,'Bin Analysis'!$L$3:$L$10110,0),MATCH(P$5,'Bin Analysis'!$C$2:$S$2,0))," ")))))</f>
        <v xml:space="preserve"> </v>
      </c>
      <c r="Q305" s="70" t="str">
        <f>IF($L305=" "," ",(IF($M305=FALSE," ",(IF($M305&gt;0,INDEX('Bin Analysis'!$C$3:$S$10110,MATCH($L305,'Bin Analysis'!$L$3:$L$10110,0),MATCH(Q$5,'Bin Analysis'!$C$2:$S$2,0))," ")))))</f>
        <v xml:space="preserve"> </v>
      </c>
      <c r="R305" s="70" t="str">
        <f>IF($L305=" "," ",(IF($M305=FALSE," ",(IF($M305&gt;0,INDEX('Bin Analysis'!$C$3:$S$10110,MATCH($L305,'Bin Analysis'!$L$3:$L$10110,0),MATCH(R$5,'Bin Analysis'!$C$2:$S$2,0))," ")))))</f>
        <v xml:space="preserve"> </v>
      </c>
      <c r="S305" s="70" t="str">
        <f>IF($L305=" "," ",(IF($M305=FALSE," ",(IF($M305&gt;0,INDEX('Bin Analysis'!$C$3:$S$10110,MATCH($L305,'Bin Analysis'!$L$3:$L$10110,0),MATCH(S$5,'Bin Analysis'!$C$2:$S$2,0))," ")))))</f>
        <v xml:space="preserve"> </v>
      </c>
      <c r="T305" s="70" t="str">
        <f>Assignments!K304</f>
        <v/>
      </c>
      <c r="U305" s="70" t="str">
        <f>Assignments!L304</f>
        <v/>
      </c>
      <c r="V305" s="76" t="str">
        <f>Assignments!V304</f>
        <v/>
      </c>
    </row>
    <row r="306" spans="2:22" x14ac:dyDescent="0.25">
      <c r="B306" s="6"/>
      <c r="E306" s="7"/>
      <c r="G306" s="40" t="str">
        <f>IFERROR('Data Transformation'!M304," ")</f>
        <v xml:space="preserve"> </v>
      </c>
      <c r="L306" s="68" t="str">
        <f t="shared" si="5"/>
        <v xml:space="preserve"> </v>
      </c>
      <c r="M306" s="69" t="str">
        <f>IF(L306=" "," ",(IF($L306&gt;0,INDEX('Bin Analysis'!$C$3:$S$10110,MATCH($L306,'Bin Analysis'!$L$3:$L$10110,0),MATCH(M$5,'Bin Analysis'!$C$2:$S$2,0))," ")))</f>
        <v xml:space="preserve"> </v>
      </c>
      <c r="N306" s="70" t="str">
        <f>IF($L306=" "," ",(IF($M306=FALSE," ",(IF($M306&gt;0,INDEX('Bin Analysis'!$C$3:$S$10110,MATCH($L306,'Bin Analysis'!$L$3:$L$10110,0),MATCH(N$5,'Bin Analysis'!$C$2:$S$2,0))," ")))))</f>
        <v xml:space="preserve"> </v>
      </c>
      <c r="O306" s="70" t="str">
        <f>IF($L306=" "," ",(IF($M306=FALSE," ",(IF($M306&gt;0,INDEX('Bin Analysis'!$C$3:$S$10110,MATCH($L306,'Bin Analysis'!$L$3:$L$10110,0),MATCH(O$5,'Bin Analysis'!$C$2:$S$2,0))," ")))))</f>
        <v xml:space="preserve"> </v>
      </c>
      <c r="P306" s="70" t="str">
        <f>IF($L306=" "," ",(IF($M306=FALSE," ",(IF($M306&gt;0,INDEX('Bin Analysis'!$C$3:$S$10110,MATCH($L306,'Bin Analysis'!$L$3:$L$10110,0),MATCH(P$5,'Bin Analysis'!$C$2:$S$2,0))," ")))))</f>
        <v xml:space="preserve"> </v>
      </c>
      <c r="Q306" s="70" t="str">
        <f>IF($L306=" "," ",(IF($M306=FALSE," ",(IF($M306&gt;0,INDEX('Bin Analysis'!$C$3:$S$10110,MATCH($L306,'Bin Analysis'!$L$3:$L$10110,0),MATCH(Q$5,'Bin Analysis'!$C$2:$S$2,0))," ")))))</f>
        <v xml:space="preserve"> </v>
      </c>
      <c r="R306" s="70" t="str">
        <f>IF($L306=" "," ",(IF($M306=FALSE," ",(IF($M306&gt;0,INDEX('Bin Analysis'!$C$3:$S$10110,MATCH($L306,'Bin Analysis'!$L$3:$L$10110,0),MATCH(R$5,'Bin Analysis'!$C$2:$S$2,0))," ")))))</f>
        <v xml:space="preserve"> </v>
      </c>
      <c r="S306" s="70" t="str">
        <f>IF($L306=" "," ",(IF($M306=FALSE," ",(IF($M306&gt;0,INDEX('Bin Analysis'!$C$3:$S$10110,MATCH($L306,'Bin Analysis'!$L$3:$L$10110,0),MATCH(S$5,'Bin Analysis'!$C$2:$S$2,0))," ")))))</f>
        <v xml:space="preserve"> </v>
      </c>
      <c r="T306" s="70" t="str">
        <f>Assignments!K305</f>
        <v/>
      </c>
      <c r="U306" s="70" t="str">
        <f>Assignments!L305</f>
        <v/>
      </c>
      <c r="V306" s="76" t="str">
        <f>Assignments!V305</f>
        <v/>
      </c>
    </row>
    <row r="307" spans="2:22" x14ac:dyDescent="0.25">
      <c r="B307" s="6"/>
      <c r="E307" s="7"/>
      <c r="G307" s="40" t="str">
        <f>IFERROR('Data Transformation'!M305," ")</f>
        <v xml:space="preserve"> </v>
      </c>
      <c r="L307" s="68" t="str">
        <f t="shared" si="5"/>
        <v xml:space="preserve"> </v>
      </c>
      <c r="M307" s="69" t="str">
        <f>IF(L307=" "," ",(IF($L307&gt;0,INDEX('Bin Analysis'!$C$3:$S$10110,MATCH($L307,'Bin Analysis'!$L$3:$L$10110,0),MATCH(M$5,'Bin Analysis'!$C$2:$S$2,0))," ")))</f>
        <v xml:space="preserve"> </v>
      </c>
      <c r="N307" s="70" t="str">
        <f>IF($L307=" "," ",(IF($M307=FALSE," ",(IF($M307&gt;0,INDEX('Bin Analysis'!$C$3:$S$10110,MATCH($L307,'Bin Analysis'!$L$3:$L$10110,0),MATCH(N$5,'Bin Analysis'!$C$2:$S$2,0))," ")))))</f>
        <v xml:space="preserve"> </v>
      </c>
      <c r="O307" s="70" t="str">
        <f>IF($L307=" "," ",(IF($M307=FALSE," ",(IF($M307&gt;0,INDEX('Bin Analysis'!$C$3:$S$10110,MATCH($L307,'Bin Analysis'!$L$3:$L$10110,0),MATCH(O$5,'Bin Analysis'!$C$2:$S$2,0))," ")))))</f>
        <v xml:space="preserve"> </v>
      </c>
      <c r="P307" s="70" t="str">
        <f>IF($L307=" "," ",(IF($M307=FALSE," ",(IF($M307&gt;0,INDEX('Bin Analysis'!$C$3:$S$10110,MATCH($L307,'Bin Analysis'!$L$3:$L$10110,0),MATCH(P$5,'Bin Analysis'!$C$2:$S$2,0))," ")))))</f>
        <v xml:space="preserve"> </v>
      </c>
      <c r="Q307" s="70" t="str">
        <f>IF($L307=" "," ",(IF($M307=FALSE," ",(IF($M307&gt;0,INDEX('Bin Analysis'!$C$3:$S$10110,MATCH($L307,'Bin Analysis'!$L$3:$L$10110,0),MATCH(Q$5,'Bin Analysis'!$C$2:$S$2,0))," ")))))</f>
        <v xml:space="preserve"> </v>
      </c>
      <c r="R307" s="70" t="str">
        <f>IF($L307=" "," ",(IF($M307=FALSE," ",(IF($M307&gt;0,INDEX('Bin Analysis'!$C$3:$S$10110,MATCH($L307,'Bin Analysis'!$L$3:$L$10110,0),MATCH(R$5,'Bin Analysis'!$C$2:$S$2,0))," ")))))</f>
        <v xml:space="preserve"> </v>
      </c>
      <c r="S307" s="70" t="str">
        <f>IF($L307=" "," ",(IF($M307=FALSE," ",(IF($M307&gt;0,INDEX('Bin Analysis'!$C$3:$S$10110,MATCH($L307,'Bin Analysis'!$L$3:$L$10110,0),MATCH(S$5,'Bin Analysis'!$C$2:$S$2,0))," ")))))</f>
        <v xml:space="preserve"> </v>
      </c>
      <c r="T307" s="70" t="str">
        <f>Assignments!K306</f>
        <v/>
      </c>
      <c r="U307" s="70" t="str">
        <f>Assignments!L306</f>
        <v/>
      </c>
      <c r="V307" s="76" t="str">
        <f>Assignments!V306</f>
        <v/>
      </c>
    </row>
    <row r="308" spans="2:22" x14ac:dyDescent="0.25">
      <c r="B308" s="6"/>
      <c r="E308" s="7"/>
      <c r="G308" s="40" t="str">
        <f>IFERROR('Data Transformation'!M306," ")</f>
        <v xml:space="preserve"> </v>
      </c>
      <c r="L308" s="68" t="str">
        <f t="shared" si="5"/>
        <v xml:space="preserve"> </v>
      </c>
      <c r="M308" s="69" t="str">
        <f>IF(L308=" "," ",(IF($L308&gt;0,INDEX('Bin Analysis'!$C$3:$S$10110,MATCH($L308,'Bin Analysis'!$L$3:$L$10110,0),MATCH(M$5,'Bin Analysis'!$C$2:$S$2,0))," ")))</f>
        <v xml:space="preserve"> </v>
      </c>
      <c r="N308" s="70" t="str">
        <f>IF($L308=" "," ",(IF($M308=FALSE," ",(IF($M308&gt;0,INDEX('Bin Analysis'!$C$3:$S$10110,MATCH($L308,'Bin Analysis'!$L$3:$L$10110,0),MATCH(N$5,'Bin Analysis'!$C$2:$S$2,0))," ")))))</f>
        <v xml:space="preserve"> </v>
      </c>
      <c r="O308" s="70" t="str">
        <f>IF($L308=" "," ",(IF($M308=FALSE," ",(IF($M308&gt;0,INDEX('Bin Analysis'!$C$3:$S$10110,MATCH($L308,'Bin Analysis'!$L$3:$L$10110,0),MATCH(O$5,'Bin Analysis'!$C$2:$S$2,0))," ")))))</f>
        <v xml:space="preserve"> </v>
      </c>
      <c r="P308" s="70" t="str">
        <f>IF($L308=" "," ",(IF($M308=FALSE," ",(IF($M308&gt;0,INDEX('Bin Analysis'!$C$3:$S$10110,MATCH($L308,'Bin Analysis'!$L$3:$L$10110,0),MATCH(P$5,'Bin Analysis'!$C$2:$S$2,0))," ")))))</f>
        <v xml:space="preserve"> </v>
      </c>
      <c r="Q308" s="70" t="str">
        <f>IF($L308=" "," ",(IF($M308=FALSE," ",(IF($M308&gt;0,INDEX('Bin Analysis'!$C$3:$S$10110,MATCH($L308,'Bin Analysis'!$L$3:$L$10110,0),MATCH(Q$5,'Bin Analysis'!$C$2:$S$2,0))," ")))))</f>
        <v xml:space="preserve"> </v>
      </c>
      <c r="R308" s="70" t="str">
        <f>IF($L308=" "," ",(IF($M308=FALSE," ",(IF($M308&gt;0,INDEX('Bin Analysis'!$C$3:$S$10110,MATCH($L308,'Bin Analysis'!$L$3:$L$10110,0),MATCH(R$5,'Bin Analysis'!$C$2:$S$2,0))," ")))))</f>
        <v xml:space="preserve"> </v>
      </c>
      <c r="S308" s="70" t="str">
        <f>IF($L308=" "," ",(IF($M308=FALSE," ",(IF($M308&gt;0,INDEX('Bin Analysis'!$C$3:$S$10110,MATCH($L308,'Bin Analysis'!$L$3:$L$10110,0),MATCH(S$5,'Bin Analysis'!$C$2:$S$2,0))," ")))))</f>
        <v xml:space="preserve"> </v>
      </c>
      <c r="T308" s="70" t="str">
        <f>Assignments!K307</f>
        <v/>
      </c>
      <c r="U308" s="70" t="str">
        <f>Assignments!L307</f>
        <v/>
      </c>
      <c r="V308" s="76" t="str">
        <f>Assignments!V307</f>
        <v/>
      </c>
    </row>
    <row r="309" spans="2:22" x14ac:dyDescent="0.25">
      <c r="B309" s="6"/>
      <c r="E309" s="7"/>
      <c r="G309" s="40" t="str">
        <f>IFERROR('Data Transformation'!M307," ")</f>
        <v xml:space="preserve"> </v>
      </c>
      <c r="L309" s="68" t="str">
        <f t="shared" si="5"/>
        <v xml:space="preserve"> </v>
      </c>
      <c r="M309" s="69" t="str">
        <f>IF(L309=" "," ",(IF($L309&gt;0,INDEX('Bin Analysis'!$C$3:$S$10110,MATCH($L309,'Bin Analysis'!$L$3:$L$10110,0),MATCH(M$5,'Bin Analysis'!$C$2:$S$2,0))," ")))</f>
        <v xml:space="preserve"> </v>
      </c>
      <c r="N309" s="70" t="str">
        <f>IF($L309=" "," ",(IF($M309=FALSE," ",(IF($M309&gt;0,INDEX('Bin Analysis'!$C$3:$S$10110,MATCH($L309,'Bin Analysis'!$L$3:$L$10110,0),MATCH(N$5,'Bin Analysis'!$C$2:$S$2,0))," ")))))</f>
        <v xml:space="preserve"> </v>
      </c>
      <c r="O309" s="70" t="str">
        <f>IF($L309=" "," ",(IF($M309=FALSE," ",(IF($M309&gt;0,INDEX('Bin Analysis'!$C$3:$S$10110,MATCH($L309,'Bin Analysis'!$L$3:$L$10110,0),MATCH(O$5,'Bin Analysis'!$C$2:$S$2,0))," ")))))</f>
        <v xml:space="preserve"> </v>
      </c>
      <c r="P309" s="70" t="str">
        <f>IF($L309=" "," ",(IF($M309=FALSE," ",(IF($M309&gt;0,INDEX('Bin Analysis'!$C$3:$S$10110,MATCH($L309,'Bin Analysis'!$L$3:$L$10110,0),MATCH(P$5,'Bin Analysis'!$C$2:$S$2,0))," ")))))</f>
        <v xml:space="preserve"> </v>
      </c>
      <c r="Q309" s="70" t="str">
        <f>IF($L309=" "," ",(IF($M309=FALSE," ",(IF($M309&gt;0,INDEX('Bin Analysis'!$C$3:$S$10110,MATCH($L309,'Bin Analysis'!$L$3:$L$10110,0),MATCH(Q$5,'Bin Analysis'!$C$2:$S$2,0))," ")))))</f>
        <v xml:space="preserve"> </v>
      </c>
      <c r="R309" s="70" t="str">
        <f>IF($L309=" "," ",(IF($M309=FALSE," ",(IF($M309&gt;0,INDEX('Bin Analysis'!$C$3:$S$10110,MATCH($L309,'Bin Analysis'!$L$3:$L$10110,0),MATCH(R$5,'Bin Analysis'!$C$2:$S$2,0))," ")))))</f>
        <v xml:space="preserve"> </v>
      </c>
      <c r="S309" s="70" t="str">
        <f>IF($L309=" "," ",(IF($M309=FALSE," ",(IF($M309&gt;0,INDEX('Bin Analysis'!$C$3:$S$10110,MATCH($L309,'Bin Analysis'!$L$3:$L$10110,0),MATCH(S$5,'Bin Analysis'!$C$2:$S$2,0))," ")))))</f>
        <v xml:space="preserve"> </v>
      </c>
      <c r="T309" s="70" t="str">
        <f>Assignments!K308</f>
        <v/>
      </c>
      <c r="U309" s="70" t="str">
        <f>Assignments!L308</f>
        <v/>
      </c>
      <c r="V309" s="76" t="str">
        <f>Assignments!V308</f>
        <v/>
      </c>
    </row>
    <row r="310" spans="2:22" x14ac:dyDescent="0.25">
      <c r="B310" s="6"/>
      <c r="E310" s="7"/>
      <c r="G310" s="40" t="str">
        <f>IFERROR('Data Transformation'!M308," ")</f>
        <v xml:space="preserve"> </v>
      </c>
      <c r="L310" s="68" t="str">
        <f t="shared" si="5"/>
        <v xml:space="preserve"> </v>
      </c>
      <c r="M310" s="69" t="str">
        <f>IF(L310=" "," ",(IF($L310&gt;0,INDEX('Bin Analysis'!$C$3:$S$10110,MATCH($L310,'Bin Analysis'!$L$3:$L$10110,0),MATCH(M$5,'Bin Analysis'!$C$2:$S$2,0))," ")))</f>
        <v xml:space="preserve"> </v>
      </c>
      <c r="N310" s="70" t="str">
        <f>IF($L310=" "," ",(IF($M310=FALSE," ",(IF($M310&gt;0,INDEX('Bin Analysis'!$C$3:$S$10110,MATCH($L310,'Bin Analysis'!$L$3:$L$10110,0),MATCH(N$5,'Bin Analysis'!$C$2:$S$2,0))," ")))))</f>
        <v xml:space="preserve"> </v>
      </c>
      <c r="O310" s="70" t="str">
        <f>IF($L310=" "," ",(IF($M310=FALSE," ",(IF($M310&gt;0,INDEX('Bin Analysis'!$C$3:$S$10110,MATCH($L310,'Bin Analysis'!$L$3:$L$10110,0),MATCH(O$5,'Bin Analysis'!$C$2:$S$2,0))," ")))))</f>
        <v xml:space="preserve"> </v>
      </c>
      <c r="P310" s="70" t="str">
        <f>IF($L310=" "," ",(IF($M310=FALSE," ",(IF($M310&gt;0,INDEX('Bin Analysis'!$C$3:$S$10110,MATCH($L310,'Bin Analysis'!$L$3:$L$10110,0),MATCH(P$5,'Bin Analysis'!$C$2:$S$2,0))," ")))))</f>
        <v xml:space="preserve"> </v>
      </c>
      <c r="Q310" s="70" t="str">
        <f>IF($L310=" "," ",(IF($M310=FALSE," ",(IF($M310&gt;0,INDEX('Bin Analysis'!$C$3:$S$10110,MATCH($L310,'Bin Analysis'!$L$3:$L$10110,0),MATCH(Q$5,'Bin Analysis'!$C$2:$S$2,0))," ")))))</f>
        <v xml:space="preserve"> </v>
      </c>
      <c r="R310" s="70" t="str">
        <f>IF($L310=" "," ",(IF($M310=FALSE," ",(IF($M310&gt;0,INDEX('Bin Analysis'!$C$3:$S$10110,MATCH($L310,'Bin Analysis'!$L$3:$L$10110,0),MATCH(R$5,'Bin Analysis'!$C$2:$S$2,0))," ")))))</f>
        <v xml:space="preserve"> </v>
      </c>
      <c r="S310" s="70" t="str">
        <f>IF($L310=" "," ",(IF($M310=FALSE," ",(IF($M310&gt;0,INDEX('Bin Analysis'!$C$3:$S$10110,MATCH($L310,'Bin Analysis'!$L$3:$L$10110,0),MATCH(S$5,'Bin Analysis'!$C$2:$S$2,0))," ")))))</f>
        <v xml:space="preserve"> </v>
      </c>
      <c r="T310" s="70" t="str">
        <f>Assignments!K309</f>
        <v/>
      </c>
      <c r="U310" s="70" t="str">
        <f>Assignments!L309</f>
        <v/>
      </c>
      <c r="V310" s="76" t="str">
        <f>Assignments!V309</f>
        <v/>
      </c>
    </row>
    <row r="311" spans="2:22" x14ac:dyDescent="0.25">
      <c r="B311" s="6"/>
      <c r="E311" s="7"/>
      <c r="G311" s="40" t="str">
        <f>IFERROR('Data Transformation'!M309," ")</f>
        <v xml:space="preserve"> </v>
      </c>
      <c r="L311" s="68" t="str">
        <f t="shared" si="5"/>
        <v xml:space="preserve"> </v>
      </c>
      <c r="M311" s="69" t="str">
        <f>IF(L311=" "," ",(IF($L311&gt;0,INDEX('Bin Analysis'!$C$3:$S$10110,MATCH($L311,'Bin Analysis'!$L$3:$L$10110,0),MATCH(M$5,'Bin Analysis'!$C$2:$S$2,0))," ")))</f>
        <v xml:space="preserve"> </v>
      </c>
      <c r="N311" s="70" t="str">
        <f>IF($L311=" "," ",(IF($M311=FALSE," ",(IF($M311&gt;0,INDEX('Bin Analysis'!$C$3:$S$10110,MATCH($L311,'Bin Analysis'!$L$3:$L$10110,0),MATCH(N$5,'Bin Analysis'!$C$2:$S$2,0))," ")))))</f>
        <v xml:space="preserve"> </v>
      </c>
      <c r="O311" s="70" t="str">
        <f>IF($L311=" "," ",(IF($M311=FALSE," ",(IF($M311&gt;0,INDEX('Bin Analysis'!$C$3:$S$10110,MATCH($L311,'Bin Analysis'!$L$3:$L$10110,0),MATCH(O$5,'Bin Analysis'!$C$2:$S$2,0))," ")))))</f>
        <v xml:space="preserve"> </v>
      </c>
      <c r="P311" s="70" t="str">
        <f>IF($L311=" "," ",(IF($M311=FALSE," ",(IF($M311&gt;0,INDEX('Bin Analysis'!$C$3:$S$10110,MATCH($L311,'Bin Analysis'!$L$3:$L$10110,0),MATCH(P$5,'Bin Analysis'!$C$2:$S$2,0))," ")))))</f>
        <v xml:space="preserve"> </v>
      </c>
      <c r="Q311" s="70" t="str">
        <f>IF($L311=" "," ",(IF($M311=FALSE," ",(IF($M311&gt;0,INDEX('Bin Analysis'!$C$3:$S$10110,MATCH($L311,'Bin Analysis'!$L$3:$L$10110,0),MATCH(Q$5,'Bin Analysis'!$C$2:$S$2,0))," ")))))</f>
        <v xml:space="preserve"> </v>
      </c>
      <c r="R311" s="70" t="str">
        <f>IF($L311=" "," ",(IF($M311=FALSE," ",(IF($M311&gt;0,INDEX('Bin Analysis'!$C$3:$S$10110,MATCH($L311,'Bin Analysis'!$L$3:$L$10110,0),MATCH(R$5,'Bin Analysis'!$C$2:$S$2,0))," ")))))</f>
        <v xml:space="preserve"> </v>
      </c>
      <c r="S311" s="70" t="str">
        <f>IF($L311=" "," ",(IF($M311=FALSE," ",(IF($M311&gt;0,INDEX('Bin Analysis'!$C$3:$S$10110,MATCH($L311,'Bin Analysis'!$L$3:$L$10110,0),MATCH(S$5,'Bin Analysis'!$C$2:$S$2,0))," ")))))</f>
        <v xml:space="preserve"> </v>
      </c>
      <c r="T311" s="70" t="str">
        <f>Assignments!K310</f>
        <v/>
      </c>
      <c r="U311" s="70" t="str">
        <f>Assignments!L310</f>
        <v/>
      </c>
      <c r="V311" s="76" t="str">
        <f>Assignments!V310</f>
        <v/>
      </c>
    </row>
    <row r="312" spans="2:22" x14ac:dyDescent="0.25">
      <c r="B312" s="6"/>
      <c r="E312" s="7"/>
      <c r="G312" s="40" t="str">
        <f>IFERROR('Data Transformation'!M310," ")</f>
        <v xml:space="preserve"> </v>
      </c>
      <c r="L312" s="68" t="str">
        <f t="shared" si="5"/>
        <v xml:space="preserve"> </v>
      </c>
      <c r="M312" s="69" t="str">
        <f>IF(L312=" "," ",(IF($L312&gt;0,INDEX('Bin Analysis'!$C$3:$S$10110,MATCH($L312,'Bin Analysis'!$L$3:$L$10110,0),MATCH(M$5,'Bin Analysis'!$C$2:$S$2,0))," ")))</f>
        <v xml:space="preserve"> </v>
      </c>
      <c r="N312" s="70" t="str">
        <f>IF($L312=" "," ",(IF($M312=FALSE," ",(IF($M312&gt;0,INDEX('Bin Analysis'!$C$3:$S$10110,MATCH($L312,'Bin Analysis'!$L$3:$L$10110,0),MATCH(N$5,'Bin Analysis'!$C$2:$S$2,0))," ")))))</f>
        <v xml:space="preserve"> </v>
      </c>
      <c r="O312" s="70" t="str">
        <f>IF($L312=" "," ",(IF($M312=FALSE," ",(IF($M312&gt;0,INDEX('Bin Analysis'!$C$3:$S$10110,MATCH($L312,'Bin Analysis'!$L$3:$L$10110,0),MATCH(O$5,'Bin Analysis'!$C$2:$S$2,0))," ")))))</f>
        <v xml:space="preserve"> </v>
      </c>
      <c r="P312" s="70" t="str">
        <f>IF($L312=" "," ",(IF($M312=FALSE," ",(IF($M312&gt;0,INDEX('Bin Analysis'!$C$3:$S$10110,MATCH($L312,'Bin Analysis'!$L$3:$L$10110,0),MATCH(P$5,'Bin Analysis'!$C$2:$S$2,0))," ")))))</f>
        <v xml:space="preserve"> </v>
      </c>
      <c r="Q312" s="70" t="str">
        <f>IF($L312=" "," ",(IF($M312=FALSE," ",(IF($M312&gt;0,INDEX('Bin Analysis'!$C$3:$S$10110,MATCH($L312,'Bin Analysis'!$L$3:$L$10110,0),MATCH(Q$5,'Bin Analysis'!$C$2:$S$2,0))," ")))))</f>
        <v xml:space="preserve"> </v>
      </c>
      <c r="R312" s="70" t="str">
        <f>IF($L312=" "," ",(IF($M312=FALSE," ",(IF($M312&gt;0,INDEX('Bin Analysis'!$C$3:$S$10110,MATCH($L312,'Bin Analysis'!$L$3:$L$10110,0),MATCH(R$5,'Bin Analysis'!$C$2:$S$2,0))," ")))))</f>
        <v xml:space="preserve"> </v>
      </c>
      <c r="S312" s="70" t="str">
        <f>IF($L312=" "," ",(IF($M312=FALSE," ",(IF($M312&gt;0,INDEX('Bin Analysis'!$C$3:$S$10110,MATCH($L312,'Bin Analysis'!$L$3:$L$10110,0),MATCH(S$5,'Bin Analysis'!$C$2:$S$2,0))," ")))))</f>
        <v xml:space="preserve"> </v>
      </c>
      <c r="T312" s="70" t="str">
        <f>Assignments!K311</f>
        <v/>
      </c>
      <c r="U312" s="70" t="str">
        <f>Assignments!L311</f>
        <v/>
      </c>
      <c r="V312" s="76" t="str">
        <f>Assignments!V311</f>
        <v/>
      </c>
    </row>
    <row r="313" spans="2:22" x14ac:dyDescent="0.25">
      <c r="B313" s="6"/>
      <c r="E313" s="7"/>
      <c r="G313" s="40" t="str">
        <f>IFERROR('Data Transformation'!M311," ")</f>
        <v xml:space="preserve"> </v>
      </c>
      <c r="L313" s="68" t="str">
        <f t="shared" si="5"/>
        <v xml:space="preserve"> </v>
      </c>
      <c r="M313" s="69" t="str">
        <f>IF(L313=" "," ",(IF($L313&gt;0,INDEX('Bin Analysis'!$C$3:$S$10110,MATCH($L313,'Bin Analysis'!$L$3:$L$10110,0),MATCH(M$5,'Bin Analysis'!$C$2:$S$2,0))," ")))</f>
        <v xml:space="preserve"> </v>
      </c>
      <c r="N313" s="70" t="str">
        <f>IF($L313=" "," ",(IF($M313=FALSE," ",(IF($M313&gt;0,INDEX('Bin Analysis'!$C$3:$S$10110,MATCH($L313,'Bin Analysis'!$L$3:$L$10110,0),MATCH(N$5,'Bin Analysis'!$C$2:$S$2,0))," ")))))</f>
        <v xml:space="preserve"> </v>
      </c>
      <c r="O313" s="70" t="str">
        <f>IF($L313=" "," ",(IF($M313=FALSE," ",(IF($M313&gt;0,INDEX('Bin Analysis'!$C$3:$S$10110,MATCH($L313,'Bin Analysis'!$L$3:$L$10110,0),MATCH(O$5,'Bin Analysis'!$C$2:$S$2,0))," ")))))</f>
        <v xml:space="preserve"> </v>
      </c>
      <c r="P313" s="70" t="str">
        <f>IF($L313=" "," ",(IF($M313=FALSE," ",(IF($M313&gt;0,INDEX('Bin Analysis'!$C$3:$S$10110,MATCH($L313,'Bin Analysis'!$L$3:$L$10110,0),MATCH(P$5,'Bin Analysis'!$C$2:$S$2,0))," ")))))</f>
        <v xml:space="preserve"> </v>
      </c>
      <c r="Q313" s="70" t="str">
        <f>IF($L313=" "," ",(IF($M313=FALSE," ",(IF($M313&gt;0,INDEX('Bin Analysis'!$C$3:$S$10110,MATCH($L313,'Bin Analysis'!$L$3:$L$10110,0),MATCH(Q$5,'Bin Analysis'!$C$2:$S$2,0))," ")))))</f>
        <v xml:space="preserve"> </v>
      </c>
      <c r="R313" s="70" t="str">
        <f>IF($L313=" "," ",(IF($M313=FALSE," ",(IF($M313&gt;0,INDEX('Bin Analysis'!$C$3:$S$10110,MATCH($L313,'Bin Analysis'!$L$3:$L$10110,0),MATCH(R$5,'Bin Analysis'!$C$2:$S$2,0))," ")))))</f>
        <v xml:space="preserve"> </v>
      </c>
      <c r="S313" s="70" t="str">
        <f>IF($L313=" "," ",(IF($M313=FALSE," ",(IF($M313&gt;0,INDEX('Bin Analysis'!$C$3:$S$10110,MATCH($L313,'Bin Analysis'!$L$3:$L$10110,0),MATCH(S$5,'Bin Analysis'!$C$2:$S$2,0))," ")))))</f>
        <v xml:space="preserve"> </v>
      </c>
      <c r="T313" s="70" t="str">
        <f>Assignments!K312</f>
        <v/>
      </c>
      <c r="U313" s="70" t="str">
        <f>Assignments!L312</f>
        <v/>
      </c>
      <c r="V313" s="76" t="str">
        <f>Assignments!V312</f>
        <v/>
      </c>
    </row>
    <row r="314" spans="2:22" x14ac:dyDescent="0.25">
      <c r="B314" s="6"/>
      <c r="E314" s="7"/>
      <c r="G314" s="40" t="str">
        <f>IFERROR('Data Transformation'!M312," ")</f>
        <v xml:space="preserve"> </v>
      </c>
      <c r="L314" s="68" t="str">
        <f t="shared" si="5"/>
        <v xml:space="preserve"> </v>
      </c>
      <c r="M314" s="69" t="str">
        <f>IF(L314=" "," ",(IF($L314&gt;0,INDEX('Bin Analysis'!$C$3:$S$10110,MATCH($L314,'Bin Analysis'!$L$3:$L$10110,0),MATCH(M$5,'Bin Analysis'!$C$2:$S$2,0))," ")))</f>
        <v xml:space="preserve"> </v>
      </c>
      <c r="N314" s="70" t="str">
        <f>IF($L314=" "," ",(IF($M314=FALSE," ",(IF($M314&gt;0,INDEX('Bin Analysis'!$C$3:$S$10110,MATCH($L314,'Bin Analysis'!$L$3:$L$10110,0),MATCH(N$5,'Bin Analysis'!$C$2:$S$2,0))," ")))))</f>
        <v xml:space="preserve"> </v>
      </c>
      <c r="O314" s="70" t="str">
        <f>IF($L314=" "," ",(IF($M314=FALSE," ",(IF($M314&gt;0,INDEX('Bin Analysis'!$C$3:$S$10110,MATCH($L314,'Bin Analysis'!$L$3:$L$10110,0),MATCH(O$5,'Bin Analysis'!$C$2:$S$2,0))," ")))))</f>
        <v xml:space="preserve"> </v>
      </c>
      <c r="P314" s="70" t="str">
        <f>IF($L314=" "," ",(IF($M314=FALSE," ",(IF($M314&gt;0,INDEX('Bin Analysis'!$C$3:$S$10110,MATCH($L314,'Bin Analysis'!$L$3:$L$10110,0),MATCH(P$5,'Bin Analysis'!$C$2:$S$2,0))," ")))))</f>
        <v xml:space="preserve"> </v>
      </c>
      <c r="Q314" s="70" t="str">
        <f>IF($L314=" "," ",(IF($M314=FALSE," ",(IF($M314&gt;0,INDEX('Bin Analysis'!$C$3:$S$10110,MATCH($L314,'Bin Analysis'!$L$3:$L$10110,0),MATCH(Q$5,'Bin Analysis'!$C$2:$S$2,0))," ")))))</f>
        <v xml:space="preserve"> </v>
      </c>
      <c r="R314" s="70" t="str">
        <f>IF($L314=" "," ",(IF($M314=FALSE," ",(IF($M314&gt;0,INDEX('Bin Analysis'!$C$3:$S$10110,MATCH($L314,'Bin Analysis'!$L$3:$L$10110,0),MATCH(R$5,'Bin Analysis'!$C$2:$S$2,0))," ")))))</f>
        <v xml:space="preserve"> </v>
      </c>
      <c r="S314" s="70" t="str">
        <f>IF($L314=" "," ",(IF($M314=FALSE," ",(IF($M314&gt;0,INDEX('Bin Analysis'!$C$3:$S$10110,MATCH($L314,'Bin Analysis'!$L$3:$L$10110,0),MATCH(S$5,'Bin Analysis'!$C$2:$S$2,0))," ")))))</f>
        <v xml:space="preserve"> </v>
      </c>
      <c r="T314" s="70" t="str">
        <f>Assignments!K313</f>
        <v/>
      </c>
      <c r="U314" s="70" t="str">
        <f>Assignments!L313</f>
        <v/>
      </c>
      <c r="V314" s="76" t="str">
        <f>Assignments!V313</f>
        <v/>
      </c>
    </row>
    <row r="315" spans="2:22" x14ac:dyDescent="0.25">
      <c r="B315" s="6"/>
      <c r="E315" s="7"/>
      <c r="G315" s="40" t="str">
        <f>IFERROR('Data Transformation'!M313," ")</f>
        <v xml:space="preserve"> </v>
      </c>
      <c r="L315" s="68" t="str">
        <f t="shared" si="5"/>
        <v xml:space="preserve"> </v>
      </c>
      <c r="M315" s="69" t="str">
        <f>IF(L315=" "," ",(IF($L315&gt;0,INDEX('Bin Analysis'!$C$3:$S$10110,MATCH($L315,'Bin Analysis'!$L$3:$L$10110,0),MATCH(M$5,'Bin Analysis'!$C$2:$S$2,0))," ")))</f>
        <v xml:space="preserve"> </v>
      </c>
      <c r="N315" s="70" t="str">
        <f>IF($L315=" "," ",(IF($M315=FALSE," ",(IF($M315&gt;0,INDEX('Bin Analysis'!$C$3:$S$10110,MATCH($L315,'Bin Analysis'!$L$3:$L$10110,0),MATCH(N$5,'Bin Analysis'!$C$2:$S$2,0))," ")))))</f>
        <v xml:space="preserve"> </v>
      </c>
      <c r="O315" s="70" t="str">
        <f>IF($L315=" "," ",(IF($M315=FALSE," ",(IF($M315&gt;0,INDEX('Bin Analysis'!$C$3:$S$10110,MATCH($L315,'Bin Analysis'!$L$3:$L$10110,0),MATCH(O$5,'Bin Analysis'!$C$2:$S$2,0))," ")))))</f>
        <v xml:space="preserve"> </v>
      </c>
      <c r="P315" s="70" t="str">
        <f>IF($L315=" "," ",(IF($M315=FALSE," ",(IF($M315&gt;0,INDEX('Bin Analysis'!$C$3:$S$10110,MATCH($L315,'Bin Analysis'!$L$3:$L$10110,0),MATCH(P$5,'Bin Analysis'!$C$2:$S$2,0))," ")))))</f>
        <v xml:space="preserve"> </v>
      </c>
      <c r="Q315" s="70" t="str">
        <f>IF($L315=" "," ",(IF($M315=FALSE," ",(IF($M315&gt;0,INDEX('Bin Analysis'!$C$3:$S$10110,MATCH($L315,'Bin Analysis'!$L$3:$L$10110,0),MATCH(Q$5,'Bin Analysis'!$C$2:$S$2,0))," ")))))</f>
        <v xml:space="preserve"> </v>
      </c>
      <c r="R315" s="70" t="str">
        <f>IF($L315=" "," ",(IF($M315=FALSE," ",(IF($M315&gt;0,INDEX('Bin Analysis'!$C$3:$S$10110,MATCH($L315,'Bin Analysis'!$L$3:$L$10110,0),MATCH(R$5,'Bin Analysis'!$C$2:$S$2,0))," ")))))</f>
        <v xml:space="preserve"> </v>
      </c>
      <c r="S315" s="70" t="str">
        <f>IF($L315=" "," ",(IF($M315=FALSE," ",(IF($M315&gt;0,INDEX('Bin Analysis'!$C$3:$S$10110,MATCH($L315,'Bin Analysis'!$L$3:$L$10110,0),MATCH(S$5,'Bin Analysis'!$C$2:$S$2,0))," ")))))</f>
        <v xml:space="preserve"> </v>
      </c>
      <c r="T315" s="70" t="str">
        <f>Assignments!K314</f>
        <v/>
      </c>
      <c r="U315" s="70" t="str">
        <f>Assignments!L314</f>
        <v/>
      </c>
      <c r="V315" s="76" t="str">
        <f>Assignments!V314</f>
        <v/>
      </c>
    </row>
    <row r="316" spans="2:22" x14ac:dyDescent="0.25">
      <c r="B316" s="6"/>
      <c r="E316" s="7"/>
      <c r="G316" s="40" t="str">
        <f>IFERROR('Data Transformation'!M314," ")</f>
        <v xml:space="preserve"> </v>
      </c>
      <c r="L316" s="68" t="str">
        <f t="shared" si="5"/>
        <v xml:space="preserve"> </v>
      </c>
      <c r="M316" s="69" t="str">
        <f>IF(L316=" "," ",(IF($L316&gt;0,INDEX('Bin Analysis'!$C$3:$S$10110,MATCH($L316,'Bin Analysis'!$L$3:$L$10110,0),MATCH(M$5,'Bin Analysis'!$C$2:$S$2,0))," ")))</f>
        <v xml:space="preserve"> </v>
      </c>
      <c r="N316" s="70" t="str">
        <f>IF($L316=" "," ",(IF($M316=FALSE," ",(IF($M316&gt;0,INDEX('Bin Analysis'!$C$3:$S$10110,MATCH($L316,'Bin Analysis'!$L$3:$L$10110,0),MATCH(N$5,'Bin Analysis'!$C$2:$S$2,0))," ")))))</f>
        <v xml:space="preserve"> </v>
      </c>
      <c r="O316" s="70" t="str">
        <f>IF($L316=" "," ",(IF($M316=FALSE," ",(IF($M316&gt;0,INDEX('Bin Analysis'!$C$3:$S$10110,MATCH($L316,'Bin Analysis'!$L$3:$L$10110,0),MATCH(O$5,'Bin Analysis'!$C$2:$S$2,0))," ")))))</f>
        <v xml:space="preserve"> </v>
      </c>
      <c r="P316" s="70" t="str">
        <f>IF($L316=" "," ",(IF($M316=FALSE," ",(IF($M316&gt;0,INDEX('Bin Analysis'!$C$3:$S$10110,MATCH($L316,'Bin Analysis'!$L$3:$L$10110,0),MATCH(P$5,'Bin Analysis'!$C$2:$S$2,0))," ")))))</f>
        <v xml:space="preserve"> </v>
      </c>
      <c r="Q316" s="70" t="str">
        <f>IF($L316=" "," ",(IF($M316=FALSE," ",(IF($M316&gt;0,INDEX('Bin Analysis'!$C$3:$S$10110,MATCH($L316,'Bin Analysis'!$L$3:$L$10110,0),MATCH(Q$5,'Bin Analysis'!$C$2:$S$2,0))," ")))))</f>
        <v xml:space="preserve"> </v>
      </c>
      <c r="R316" s="70" t="str">
        <f>IF($L316=" "," ",(IF($M316=FALSE," ",(IF($M316&gt;0,INDEX('Bin Analysis'!$C$3:$S$10110,MATCH($L316,'Bin Analysis'!$L$3:$L$10110,0),MATCH(R$5,'Bin Analysis'!$C$2:$S$2,0))," ")))))</f>
        <v xml:space="preserve"> </v>
      </c>
      <c r="S316" s="70" t="str">
        <f>IF($L316=" "," ",(IF($M316=FALSE," ",(IF($M316&gt;0,INDEX('Bin Analysis'!$C$3:$S$10110,MATCH($L316,'Bin Analysis'!$L$3:$L$10110,0),MATCH(S$5,'Bin Analysis'!$C$2:$S$2,0))," ")))))</f>
        <v xml:space="preserve"> </v>
      </c>
      <c r="T316" s="70" t="str">
        <f>Assignments!K315</f>
        <v/>
      </c>
      <c r="U316" s="70" t="str">
        <f>Assignments!L315</f>
        <v/>
      </c>
      <c r="V316" s="76" t="str">
        <f>Assignments!V315</f>
        <v/>
      </c>
    </row>
    <row r="317" spans="2:22" x14ac:dyDescent="0.25">
      <c r="B317" s="6"/>
      <c r="E317" s="7"/>
      <c r="G317" s="40" t="str">
        <f>IFERROR('Data Transformation'!M315," ")</f>
        <v xml:space="preserve"> </v>
      </c>
      <c r="L317" s="68" t="str">
        <f t="shared" si="5"/>
        <v xml:space="preserve"> </v>
      </c>
      <c r="M317" s="69" t="str">
        <f>IF(L317=" "," ",(IF($L317&gt;0,INDEX('Bin Analysis'!$C$3:$S$10110,MATCH($L317,'Bin Analysis'!$L$3:$L$10110,0),MATCH(M$5,'Bin Analysis'!$C$2:$S$2,0))," ")))</f>
        <v xml:space="preserve"> </v>
      </c>
      <c r="N317" s="70" t="str">
        <f>IF($L317=" "," ",(IF($M317=FALSE," ",(IF($M317&gt;0,INDEX('Bin Analysis'!$C$3:$S$10110,MATCH($L317,'Bin Analysis'!$L$3:$L$10110,0),MATCH(N$5,'Bin Analysis'!$C$2:$S$2,0))," ")))))</f>
        <v xml:space="preserve"> </v>
      </c>
      <c r="O317" s="70" t="str">
        <f>IF($L317=" "," ",(IF($M317=FALSE," ",(IF($M317&gt;0,INDEX('Bin Analysis'!$C$3:$S$10110,MATCH($L317,'Bin Analysis'!$L$3:$L$10110,0),MATCH(O$5,'Bin Analysis'!$C$2:$S$2,0))," ")))))</f>
        <v xml:space="preserve"> </v>
      </c>
      <c r="P317" s="70" t="str">
        <f>IF($L317=" "," ",(IF($M317=FALSE," ",(IF($M317&gt;0,INDEX('Bin Analysis'!$C$3:$S$10110,MATCH($L317,'Bin Analysis'!$L$3:$L$10110,0),MATCH(P$5,'Bin Analysis'!$C$2:$S$2,0))," ")))))</f>
        <v xml:space="preserve"> </v>
      </c>
      <c r="Q317" s="70" t="str">
        <f>IF($L317=" "," ",(IF($M317=FALSE," ",(IF($M317&gt;0,INDEX('Bin Analysis'!$C$3:$S$10110,MATCH($L317,'Bin Analysis'!$L$3:$L$10110,0),MATCH(Q$5,'Bin Analysis'!$C$2:$S$2,0))," ")))))</f>
        <v xml:space="preserve"> </v>
      </c>
      <c r="R317" s="70" t="str">
        <f>IF($L317=" "," ",(IF($M317=FALSE," ",(IF($M317&gt;0,INDEX('Bin Analysis'!$C$3:$S$10110,MATCH($L317,'Bin Analysis'!$L$3:$L$10110,0),MATCH(R$5,'Bin Analysis'!$C$2:$S$2,0))," ")))))</f>
        <v xml:space="preserve"> </v>
      </c>
      <c r="S317" s="70" t="str">
        <f>IF($L317=" "," ",(IF($M317=FALSE," ",(IF($M317&gt;0,INDEX('Bin Analysis'!$C$3:$S$10110,MATCH($L317,'Bin Analysis'!$L$3:$L$10110,0),MATCH(S$5,'Bin Analysis'!$C$2:$S$2,0))," ")))))</f>
        <v xml:space="preserve"> </v>
      </c>
      <c r="T317" s="70" t="str">
        <f>Assignments!K316</f>
        <v/>
      </c>
      <c r="U317" s="70" t="str">
        <f>Assignments!L316</f>
        <v/>
      </c>
      <c r="V317" s="76" t="str">
        <f>Assignments!V316</f>
        <v/>
      </c>
    </row>
    <row r="318" spans="2:22" x14ac:dyDescent="0.25">
      <c r="B318" s="6"/>
      <c r="E318" s="7"/>
      <c r="G318" s="40" t="str">
        <f>IFERROR('Data Transformation'!M316," ")</f>
        <v xml:space="preserve"> </v>
      </c>
      <c r="L318" s="68" t="str">
        <f t="shared" si="5"/>
        <v xml:space="preserve"> </v>
      </c>
      <c r="M318" s="69" t="str">
        <f>IF(L318=" "," ",(IF($L318&gt;0,INDEX('Bin Analysis'!$C$3:$S$10110,MATCH($L318,'Bin Analysis'!$L$3:$L$10110,0),MATCH(M$5,'Bin Analysis'!$C$2:$S$2,0))," ")))</f>
        <v xml:space="preserve"> </v>
      </c>
      <c r="N318" s="70" t="str">
        <f>IF($L318=" "," ",(IF($M318=FALSE," ",(IF($M318&gt;0,INDEX('Bin Analysis'!$C$3:$S$10110,MATCH($L318,'Bin Analysis'!$L$3:$L$10110,0),MATCH(N$5,'Bin Analysis'!$C$2:$S$2,0))," ")))))</f>
        <v xml:space="preserve"> </v>
      </c>
      <c r="O318" s="70" t="str">
        <f>IF($L318=" "," ",(IF($M318=FALSE," ",(IF($M318&gt;0,INDEX('Bin Analysis'!$C$3:$S$10110,MATCH($L318,'Bin Analysis'!$L$3:$L$10110,0),MATCH(O$5,'Bin Analysis'!$C$2:$S$2,0))," ")))))</f>
        <v xml:space="preserve"> </v>
      </c>
      <c r="P318" s="70" t="str">
        <f>IF($L318=" "," ",(IF($M318=FALSE," ",(IF($M318&gt;0,INDEX('Bin Analysis'!$C$3:$S$10110,MATCH($L318,'Bin Analysis'!$L$3:$L$10110,0),MATCH(P$5,'Bin Analysis'!$C$2:$S$2,0))," ")))))</f>
        <v xml:space="preserve"> </v>
      </c>
      <c r="Q318" s="70" t="str">
        <f>IF($L318=" "," ",(IF($M318=FALSE," ",(IF($M318&gt;0,INDEX('Bin Analysis'!$C$3:$S$10110,MATCH($L318,'Bin Analysis'!$L$3:$L$10110,0),MATCH(Q$5,'Bin Analysis'!$C$2:$S$2,0))," ")))))</f>
        <v xml:space="preserve"> </v>
      </c>
      <c r="R318" s="70" t="str">
        <f>IF($L318=" "," ",(IF($M318=FALSE," ",(IF($M318&gt;0,INDEX('Bin Analysis'!$C$3:$S$10110,MATCH($L318,'Bin Analysis'!$L$3:$L$10110,0),MATCH(R$5,'Bin Analysis'!$C$2:$S$2,0))," ")))))</f>
        <v xml:space="preserve"> </v>
      </c>
      <c r="S318" s="70" t="str">
        <f>IF($L318=" "," ",(IF($M318=FALSE," ",(IF($M318&gt;0,INDEX('Bin Analysis'!$C$3:$S$10110,MATCH($L318,'Bin Analysis'!$L$3:$L$10110,0),MATCH(S$5,'Bin Analysis'!$C$2:$S$2,0))," ")))))</f>
        <v xml:space="preserve"> </v>
      </c>
      <c r="T318" s="70" t="str">
        <f>Assignments!K317</f>
        <v/>
      </c>
      <c r="U318" s="70" t="str">
        <f>Assignments!L317</f>
        <v/>
      </c>
      <c r="V318" s="76" t="str">
        <f>Assignments!V317</f>
        <v/>
      </c>
    </row>
    <row r="319" spans="2:22" x14ac:dyDescent="0.25">
      <c r="B319" s="6"/>
      <c r="E319" s="7"/>
      <c r="G319" s="40" t="str">
        <f>IFERROR('Data Transformation'!M317," ")</f>
        <v xml:space="preserve"> </v>
      </c>
      <c r="L319" s="68" t="str">
        <f t="shared" si="5"/>
        <v xml:space="preserve"> </v>
      </c>
      <c r="M319" s="69" t="str">
        <f>IF(L319=" "," ",(IF($L319&gt;0,INDEX('Bin Analysis'!$C$3:$S$10110,MATCH($L319,'Bin Analysis'!$L$3:$L$10110,0),MATCH(M$5,'Bin Analysis'!$C$2:$S$2,0))," ")))</f>
        <v xml:space="preserve"> </v>
      </c>
      <c r="N319" s="70" t="str">
        <f>IF($L319=" "," ",(IF($M319=FALSE," ",(IF($M319&gt;0,INDEX('Bin Analysis'!$C$3:$S$10110,MATCH($L319,'Bin Analysis'!$L$3:$L$10110,0),MATCH(N$5,'Bin Analysis'!$C$2:$S$2,0))," ")))))</f>
        <v xml:space="preserve"> </v>
      </c>
      <c r="O319" s="70" t="str">
        <f>IF($L319=" "," ",(IF($M319=FALSE," ",(IF($M319&gt;0,INDEX('Bin Analysis'!$C$3:$S$10110,MATCH($L319,'Bin Analysis'!$L$3:$L$10110,0),MATCH(O$5,'Bin Analysis'!$C$2:$S$2,0))," ")))))</f>
        <v xml:space="preserve"> </v>
      </c>
      <c r="P319" s="70" t="str">
        <f>IF($L319=" "," ",(IF($M319=FALSE," ",(IF($M319&gt;0,INDEX('Bin Analysis'!$C$3:$S$10110,MATCH($L319,'Bin Analysis'!$L$3:$L$10110,0),MATCH(P$5,'Bin Analysis'!$C$2:$S$2,0))," ")))))</f>
        <v xml:space="preserve"> </v>
      </c>
      <c r="Q319" s="70" t="str">
        <f>IF($L319=" "," ",(IF($M319=FALSE," ",(IF($M319&gt;0,INDEX('Bin Analysis'!$C$3:$S$10110,MATCH($L319,'Bin Analysis'!$L$3:$L$10110,0),MATCH(Q$5,'Bin Analysis'!$C$2:$S$2,0))," ")))))</f>
        <v xml:space="preserve"> </v>
      </c>
      <c r="R319" s="70" t="str">
        <f>IF($L319=" "," ",(IF($M319=FALSE," ",(IF($M319&gt;0,INDEX('Bin Analysis'!$C$3:$S$10110,MATCH($L319,'Bin Analysis'!$L$3:$L$10110,0),MATCH(R$5,'Bin Analysis'!$C$2:$S$2,0))," ")))))</f>
        <v xml:space="preserve"> </v>
      </c>
      <c r="S319" s="70" t="str">
        <f>IF($L319=" "," ",(IF($M319=FALSE," ",(IF($M319&gt;0,INDEX('Bin Analysis'!$C$3:$S$10110,MATCH($L319,'Bin Analysis'!$L$3:$L$10110,0),MATCH(S$5,'Bin Analysis'!$C$2:$S$2,0))," ")))))</f>
        <v xml:space="preserve"> </v>
      </c>
      <c r="T319" s="70" t="str">
        <f>Assignments!K318</f>
        <v/>
      </c>
      <c r="U319" s="70" t="str">
        <f>Assignments!L318</f>
        <v/>
      </c>
      <c r="V319" s="76" t="str">
        <f>Assignments!V318</f>
        <v/>
      </c>
    </row>
    <row r="320" spans="2:22" x14ac:dyDescent="0.25">
      <c r="B320" s="6"/>
      <c r="E320" s="7"/>
      <c r="G320" s="40" t="str">
        <f>IFERROR('Data Transformation'!M318," ")</f>
        <v xml:space="preserve"> </v>
      </c>
      <c r="L320" s="68" t="str">
        <f t="shared" si="5"/>
        <v xml:space="preserve"> </v>
      </c>
      <c r="M320" s="69" t="str">
        <f>IF(L320=" "," ",(IF($L320&gt;0,INDEX('Bin Analysis'!$C$3:$S$10110,MATCH($L320,'Bin Analysis'!$L$3:$L$10110,0),MATCH(M$5,'Bin Analysis'!$C$2:$S$2,0))," ")))</f>
        <v xml:space="preserve"> </v>
      </c>
      <c r="N320" s="70" t="str">
        <f>IF($L320=" "," ",(IF($M320=FALSE," ",(IF($M320&gt;0,INDEX('Bin Analysis'!$C$3:$S$10110,MATCH($L320,'Bin Analysis'!$L$3:$L$10110,0),MATCH(N$5,'Bin Analysis'!$C$2:$S$2,0))," ")))))</f>
        <v xml:space="preserve"> </v>
      </c>
      <c r="O320" s="70" t="str">
        <f>IF($L320=" "," ",(IF($M320=FALSE," ",(IF($M320&gt;0,INDEX('Bin Analysis'!$C$3:$S$10110,MATCH($L320,'Bin Analysis'!$L$3:$L$10110,0),MATCH(O$5,'Bin Analysis'!$C$2:$S$2,0))," ")))))</f>
        <v xml:space="preserve"> </v>
      </c>
      <c r="P320" s="70" t="str">
        <f>IF($L320=" "," ",(IF($M320=FALSE," ",(IF($M320&gt;0,INDEX('Bin Analysis'!$C$3:$S$10110,MATCH($L320,'Bin Analysis'!$L$3:$L$10110,0),MATCH(P$5,'Bin Analysis'!$C$2:$S$2,0))," ")))))</f>
        <v xml:space="preserve"> </v>
      </c>
      <c r="Q320" s="70" t="str">
        <f>IF($L320=" "," ",(IF($M320=FALSE," ",(IF($M320&gt;0,INDEX('Bin Analysis'!$C$3:$S$10110,MATCH($L320,'Bin Analysis'!$L$3:$L$10110,0),MATCH(Q$5,'Bin Analysis'!$C$2:$S$2,0))," ")))))</f>
        <v xml:space="preserve"> </v>
      </c>
      <c r="R320" s="70" t="str">
        <f>IF($L320=" "," ",(IF($M320=FALSE," ",(IF($M320&gt;0,INDEX('Bin Analysis'!$C$3:$S$10110,MATCH($L320,'Bin Analysis'!$L$3:$L$10110,0),MATCH(R$5,'Bin Analysis'!$C$2:$S$2,0))," ")))))</f>
        <v xml:space="preserve"> </v>
      </c>
      <c r="S320" s="70" t="str">
        <f>IF($L320=" "," ",(IF($M320=FALSE," ",(IF($M320&gt;0,INDEX('Bin Analysis'!$C$3:$S$10110,MATCH($L320,'Bin Analysis'!$L$3:$L$10110,0),MATCH(S$5,'Bin Analysis'!$C$2:$S$2,0))," ")))))</f>
        <v xml:space="preserve"> </v>
      </c>
      <c r="T320" s="70" t="str">
        <f>Assignments!K319</f>
        <v/>
      </c>
      <c r="U320" s="70" t="str">
        <f>Assignments!L319</f>
        <v/>
      </c>
      <c r="V320" s="76" t="str">
        <f>Assignments!V319</f>
        <v/>
      </c>
    </row>
    <row r="321" spans="2:22" x14ac:dyDescent="0.25">
      <c r="B321" s="6"/>
      <c r="E321" s="7"/>
      <c r="G321" s="40" t="str">
        <f>IFERROR('Data Transformation'!M319," ")</f>
        <v xml:space="preserve"> </v>
      </c>
      <c r="L321" s="68" t="str">
        <f t="shared" si="5"/>
        <v xml:space="preserve"> </v>
      </c>
      <c r="M321" s="69" t="str">
        <f>IF(L321=" "," ",(IF($L321&gt;0,INDEX('Bin Analysis'!$C$3:$S$10110,MATCH($L321,'Bin Analysis'!$L$3:$L$10110,0),MATCH(M$5,'Bin Analysis'!$C$2:$S$2,0))," ")))</f>
        <v xml:space="preserve"> </v>
      </c>
      <c r="N321" s="70" t="str">
        <f>IF($L321=" "," ",(IF($M321=FALSE," ",(IF($M321&gt;0,INDEX('Bin Analysis'!$C$3:$S$10110,MATCH($L321,'Bin Analysis'!$L$3:$L$10110,0),MATCH(N$5,'Bin Analysis'!$C$2:$S$2,0))," ")))))</f>
        <v xml:space="preserve"> </v>
      </c>
      <c r="O321" s="70" t="str">
        <f>IF($L321=" "," ",(IF($M321=FALSE," ",(IF($M321&gt;0,INDEX('Bin Analysis'!$C$3:$S$10110,MATCH($L321,'Bin Analysis'!$L$3:$L$10110,0),MATCH(O$5,'Bin Analysis'!$C$2:$S$2,0))," ")))))</f>
        <v xml:space="preserve"> </v>
      </c>
      <c r="P321" s="70" t="str">
        <f>IF($L321=" "," ",(IF($M321=FALSE," ",(IF($M321&gt;0,INDEX('Bin Analysis'!$C$3:$S$10110,MATCH($L321,'Bin Analysis'!$L$3:$L$10110,0),MATCH(P$5,'Bin Analysis'!$C$2:$S$2,0))," ")))))</f>
        <v xml:space="preserve"> </v>
      </c>
      <c r="Q321" s="70" t="str">
        <f>IF($L321=" "," ",(IF($M321=FALSE," ",(IF($M321&gt;0,INDEX('Bin Analysis'!$C$3:$S$10110,MATCH($L321,'Bin Analysis'!$L$3:$L$10110,0),MATCH(Q$5,'Bin Analysis'!$C$2:$S$2,0))," ")))))</f>
        <v xml:space="preserve"> </v>
      </c>
      <c r="R321" s="70" t="str">
        <f>IF($L321=" "," ",(IF($M321=FALSE," ",(IF($M321&gt;0,INDEX('Bin Analysis'!$C$3:$S$10110,MATCH($L321,'Bin Analysis'!$L$3:$L$10110,0),MATCH(R$5,'Bin Analysis'!$C$2:$S$2,0))," ")))))</f>
        <v xml:space="preserve"> </v>
      </c>
      <c r="S321" s="70" t="str">
        <f>IF($L321=" "," ",(IF($M321=FALSE," ",(IF($M321&gt;0,INDEX('Bin Analysis'!$C$3:$S$10110,MATCH($L321,'Bin Analysis'!$L$3:$L$10110,0),MATCH(S$5,'Bin Analysis'!$C$2:$S$2,0))," ")))))</f>
        <v xml:space="preserve"> </v>
      </c>
      <c r="T321" s="70" t="str">
        <f>Assignments!K320</f>
        <v/>
      </c>
      <c r="U321" s="70" t="str">
        <f>Assignments!L320</f>
        <v/>
      </c>
      <c r="V321" s="76" t="str">
        <f>Assignments!V320</f>
        <v/>
      </c>
    </row>
    <row r="322" spans="2:22" x14ac:dyDescent="0.25">
      <c r="B322" s="6"/>
      <c r="E322" s="7"/>
      <c r="G322" s="40" t="str">
        <f>IFERROR('Data Transformation'!M320," ")</f>
        <v xml:space="preserve"> </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25">
      <c r="B323" s="6"/>
      <c r="E323" s="7"/>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25">
      <c r="B324" s="6"/>
      <c r="E324" s="7"/>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25">
      <c r="B325" s="6"/>
      <c r="E325" s="7"/>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25">
      <c r="B326" s="6"/>
      <c r="E326" s="7"/>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25">
      <c r="B327" s="6"/>
      <c r="E327" s="7"/>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25">
      <c r="B328" s="6"/>
      <c r="E328" s="7"/>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25">
      <c r="B329" s="6"/>
      <c r="E329" s="7"/>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25">
      <c r="B330" s="6"/>
      <c r="E330" s="7"/>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25">
      <c r="B331" s="6"/>
      <c r="E331" s="7"/>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25">
      <c r="B332" s="6"/>
      <c r="E332" s="7"/>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25">
      <c r="B333" s="6"/>
      <c r="E333" s="7"/>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25">
      <c r="B334" s="6"/>
      <c r="E334" s="7"/>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25">
      <c r="B335" s="6"/>
      <c r="E335" s="7"/>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25">
      <c r="B336" s="6"/>
      <c r="E336" s="7"/>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25">
      <c r="B337" s="6"/>
      <c r="E337" s="7"/>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25">
      <c r="B338" s="6"/>
      <c r="E338" s="7"/>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25">
      <c r="B339" s="6"/>
      <c r="E339" s="7"/>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25">
      <c r="B340" s="6"/>
      <c r="E340" s="7"/>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25">
      <c r="B341" s="6"/>
      <c r="E341" s="7"/>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25">
      <c r="B342" s="6"/>
      <c r="E342" s="7"/>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25">
      <c r="B343" s="6"/>
      <c r="E343" s="7"/>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25">
      <c r="B344" s="6"/>
      <c r="E344" s="7"/>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25">
      <c r="B345" s="6"/>
      <c r="E345" s="7"/>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25">
      <c r="B346" s="6"/>
      <c r="E346" s="7"/>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25">
      <c r="B347" s="6"/>
      <c r="E347" s="7"/>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25">
      <c r="B348" s="6"/>
      <c r="E348" s="7"/>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25">
      <c r="B349" s="6"/>
      <c r="E349" s="7"/>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25">
      <c r="B350" s="6"/>
      <c r="E350" s="7"/>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25">
      <c r="B351" s="6"/>
      <c r="E351" s="7"/>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25">
      <c r="B352" s="6"/>
      <c r="E352" s="7"/>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25">
      <c r="B353" s="6"/>
      <c r="E353" s="7"/>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25">
      <c r="B354" s="6"/>
      <c r="E354" s="7"/>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25">
      <c r="B355" s="6"/>
      <c r="E355" s="7"/>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5" thickBot="1" x14ac:dyDescent="0.3">
      <c r="B356" s="6"/>
      <c r="E356" s="7"/>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25">
      <c r="B357" s="6"/>
      <c r="E357" s="7"/>
      <c r="G357" s="41" t="str">
        <f>IFERROR('Data Transformation'!M355," ")</f>
        <v xml:space="preserve"> </v>
      </c>
    </row>
    <row r="358" spans="2:22" x14ac:dyDescent="0.25">
      <c r="B358" s="6"/>
      <c r="E358" s="7"/>
    </row>
    <row r="359" spans="2:22" x14ac:dyDescent="0.25">
      <c r="B359" s="6"/>
      <c r="E359" s="7"/>
    </row>
    <row r="360" spans="2:22" x14ac:dyDescent="0.25">
      <c r="B360" s="6"/>
      <c r="E360" s="7"/>
    </row>
    <row r="361" spans="2:22" x14ac:dyDescent="0.25">
      <c r="B361" s="6"/>
      <c r="E361" s="7"/>
    </row>
    <row r="362" spans="2:22" x14ac:dyDescent="0.25">
      <c r="B362" s="6"/>
      <c r="E362" s="7"/>
    </row>
    <row r="363" spans="2:22" x14ac:dyDescent="0.25">
      <c r="B363" s="6"/>
      <c r="E363" s="7"/>
    </row>
    <row r="364" spans="2:22" x14ac:dyDescent="0.25">
      <c r="B364" s="6"/>
      <c r="E364" s="7"/>
    </row>
    <row r="365" spans="2:22" x14ac:dyDescent="0.25">
      <c r="B365" s="6"/>
      <c r="E365" s="7"/>
    </row>
    <row r="366" spans="2:22" x14ac:dyDescent="0.25">
      <c r="B366" s="6"/>
      <c r="E366" s="7"/>
    </row>
    <row r="367" spans="2:22" x14ac:dyDescent="0.25">
      <c r="B367" s="6"/>
      <c r="E367" s="7"/>
    </row>
    <row r="368" spans="2:22" x14ac:dyDescent="0.25">
      <c r="B368" s="6"/>
      <c r="E368" s="7"/>
    </row>
    <row r="369" spans="2:5" x14ac:dyDescent="0.25">
      <c r="B369" s="6"/>
      <c r="E369" s="7"/>
    </row>
    <row r="370" spans="2:5" x14ac:dyDescent="0.25">
      <c r="B370" s="6"/>
      <c r="E370" s="7"/>
    </row>
    <row r="371" spans="2:5" x14ac:dyDescent="0.25">
      <c r="B371" s="6"/>
      <c r="E371" s="7"/>
    </row>
    <row r="372" spans="2:5" x14ac:dyDescent="0.25">
      <c r="B372" s="6"/>
      <c r="E372" s="7"/>
    </row>
    <row r="373" spans="2:5" x14ac:dyDescent="0.25">
      <c r="B373" s="6"/>
      <c r="E373" s="7"/>
    </row>
    <row r="374" spans="2:5" x14ac:dyDescent="0.25">
      <c r="B374" s="6"/>
      <c r="E374" s="7"/>
    </row>
    <row r="375" spans="2:5" x14ac:dyDescent="0.25">
      <c r="B375" s="6"/>
      <c r="E375" s="7"/>
    </row>
    <row r="376" spans="2:5" x14ac:dyDescent="0.25">
      <c r="B376" s="6"/>
      <c r="E376" s="7"/>
    </row>
    <row r="377" spans="2:5" x14ac:dyDescent="0.25">
      <c r="B377" s="6"/>
      <c r="E377" s="7"/>
    </row>
    <row r="378" spans="2:5" x14ac:dyDescent="0.25">
      <c r="B378" s="6"/>
      <c r="E378" s="7"/>
    </row>
    <row r="379" spans="2:5" x14ac:dyDescent="0.25">
      <c r="B379" s="6"/>
      <c r="E379" s="7"/>
    </row>
    <row r="380" spans="2:5" x14ac:dyDescent="0.25">
      <c r="B380" s="6"/>
      <c r="E380" s="7"/>
    </row>
    <row r="381" spans="2:5" x14ac:dyDescent="0.25">
      <c r="B381" s="6"/>
      <c r="E381" s="7"/>
    </row>
    <row r="382" spans="2:5" x14ac:dyDescent="0.25">
      <c r="B382" s="6"/>
      <c r="E382" s="7"/>
    </row>
    <row r="383" spans="2:5" x14ac:dyDescent="0.25">
      <c r="B383" s="6"/>
      <c r="E383" s="7"/>
    </row>
    <row r="384" spans="2:5" x14ac:dyDescent="0.25">
      <c r="B384" s="6"/>
      <c r="E384" s="7"/>
    </row>
    <row r="385" spans="2:5" x14ac:dyDescent="0.25">
      <c r="B385" s="6"/>
      <c r="E385" s="7"/>
    </row>
    <row r="386" spans="2:5" x14ac:dyDescent="0.25">
      <c r="B386" s="6"/>
      <c r="E386" s="7"/>
    </row>
    <row r="387" spans="2:5" x14ac:dyDescent="0.25">
      <c r="B387" s="6"/>
      <c r="E387" s="7"/>
    </row>
    <row r="388" spans="2:5" x14ac:dyDescent="0.25">
      <c r="B388" s="6"/>
      <c r="E388" s="7"/>
    </row>
    <row r="389" spans="2:5" x14ac:dyDescent="0.25">
      <c r="B389" s="6"/>
      <c r="E389" s="7"/>
    </row>
    <row r="390" spans="2:5" x14ac:dyDescent="0.25">
      <c r="B390" s="6"/>
      <c r="E390" s="7"/>
    </row>
    <row r="391" spans="2:5" x14ac:dyDescent="0.25">
      <c r="B391" s="6"/>
      <c r="E391" s="7"/>
    </row>
    <row r="392" spans="2:5" x14ac:dyDescent="0.25">
      <c r="B392" s="6"/>
      <c r="E392" s="7"/>
    </row>
    <row r="393" spans="2:5" x14ac:dyDescent="0.25">
      <c r="B393" s="6"/>
      <c r="E393" s="7"/>
    </row>
    <row r="394" spans="2:5" x14ac:dyDescent="0.25">
      <c r="B394" s="6"/>
      <c r="E394" s="7"/>
    </row>
    <row r="395" spans="2:5" x14ac:dyDescent="0.25">
      <c r="B395" s="6"/>
      <c r="E395" s="7"/>
    </row>
    <row r="396" spans="2:5" x14ac:dyDescent="0.25">
      <c r="B396" s="6"/>
      <c r="E396" s="7"/>
    </row>
    <row r="397" spans="2:5" x14ac:dyDescent="0.25">
      <c r="B397" s="6"/>
      <c r="E397" s="7"/>
    </row>
    <row r="398" spans="2:5" x14ac:dyDescent="0.25">
      <c r="B398" s="6"/>
      <c r="E398" s="7"/>
    </row>
    <row r="399" spans="2:5" x14ac:dyDescent="0.25">
      <c r="B399" s="6"/>
      <c r="E399" s="7"/>
    </row>
    <row r="400" spans="2:5" x14ac:dyDescent="0.25">
      <c r="B400" s="6"/>
      <c r="E400" s="7"/>
    </row>
    <row r="401" spans="2:5" x14ac:dyDescent="0.25">
      <c r="B401" s="6"/>
      <c r="E401" s="7"/>
    </row>
    <row r="402" spans="2:5" x14ac:dyDescent="0.25">
      <c r="B402" s="6"/>
      <c r="E402" s="7"/>
    </row>
    <row r="403" spans="2:5" x14ac:dyDescent="0.25">
      <c r="B403" s="6"/>
      <c r="E403" s="7"/>
    </row>
    <row r="404" spans="2:5" x14ac:dyDescent="0.25">
      <c r="B404" s="6"/>
      <c r="E404" s="7"/>
    </row>
    <row r="405" spans="2:5" x14ac:dyDescent="0.25">
      <c r="B405" s="6"/>
      <c r="E405" s="7"/>
    </row>
    <row r="406" spans="2:5" x14ac:dyDescent="0.25">
      <c r="B406" s="6"/>
      <c r="E406" s="7"/>
    </row>
    <row r="407" spans="2:5" x14ac:dyDescent="0.25">
      <c r="B407" s="6"/>
      <c r="E407" s="7"/>
    </row>
    <row r="408" spans="2:5" x14ac:dyDescent="0.25">
      <c r="B408" s="6"/>
      <c r="E408" s="7"/>
    </row>
    <row r="409" spans="2:5" x14ac:dyDescent="0.25">
      <c r="B409" s="6"/>
      <c r="E409" s="7"/>
    </row>
    <row r="410" spans="2:5" x14ac:dyDescent="0.25">
      <c r="B410" s="6"/>
      <c r="E410" s="7"/>
    </row>
    <row r="411" spans="2:5" x14ac:dyDescent="0.25">
      <c r="B411" s="6"/>
      <c r="E411" s="7"/>
    </row>
    <row r="412" spans="2:5" x14ac:dyDescent="0.25">
      <c r="B412" s="6"/>
      <c r="E412" s="7"/>
    </row>
    <row r="413" spans="2:5" x14ac:dyDescent="0.25">
      <c r="B413" s="6"/>
      <c r="E413" s="7"/>
    </row>
    <row r="414" spans="2:5" x14ac:dyDescent="0.25">
      <c r="B414" s="6"/>
      <c r="E414" s="7"/>
    </row>
    <row r="415" spans="2:5" x14ac:dyDescent="0.25">
      <c r="B415" s="6"/>
      <c r="E415" s="7"/>
    </row>
    <row r="416" spans="2:5" x14ac:dyDescent="0.25">
      <c r="B416" s="6"/>
      <c r="E416" s="7"/>
    </row>
    <row r="417" spans="2:5" x14ac:dyDescent="0.25">
      <c r="B417" s="6"/>
      <c r="E417" s="7"/>
    </row>
    <row r="418" spans="2:5" x14ac:dyDescent="0.25">
      <c r="B418" s="6"/>
      <c r="E418" s="7"/>
    </row>
    <row r="419" spans="2:5" x14ac:dyDescent="0.25">
      <c r="B419" s="6"/>
      <c r="E419" s="7"/>
    </row>
    <row r="420" spans="2:5" x14ac:dyDescent="0.25">
      <c r="B420" s="6"/>
      <c r="E420" s="7"/>
    </row>
    <row r="421" spans="2:5" x14ac:dyDescent="0.25">
      <c r="B421" s="6"/>
      <c r="E421" s="7"/>
    </row>
    <row r="422" spans="2:5" x14ac:dyDescent="0.25">
      <c r="B422" s="6"/>
      <c r="E422" s="7"/>
    </row>
    <row r="423" spans="2:5" x14ac:dyDescent="0.25">
      <c r="B423" s="6"/>
      <c r="E423" s="7"/>
    </row>
    <row r="424" spans="2:5" x14ac:dyDescent="0.25">
      <c r="B424" s="6"/>
      <c r="E424" s="7"/>
    </row>
    <row r="425" spans="2:5" x14ac:dyDescent="0.25">
      <c r="B425" s="6"/>
      <c r="E425" s="7"/>
    </row>
    <row r="426" spans="2:5" x14ac:dyDescent="0.25">
      <c r="B426" s="6"/>
      <c r="E426" s="7"/>
    </row>
    <row r="427" spans="2:5" x14ac:dyDescent="0.25">
      <c r="B427" s="6"/>
      <c r="E427" s="7"/>
    </row>
    <row r="428" spans="2:5" x14ac:dyDescent="0.25">
      <c r="B428" s="6"/>
      <c r="E428" s="7"/>
    </row>
    <row r="429" spans="2:5" x14ac:dyDescent="0.25">
      <c r="B429" s="6"/>
      <c r="E429" s="7"/>
    </row>
    <row r="430" spans="2:5" x14ac:dyDescent="0.25">
      <c r="B430" s="6"/>
      <c r="E430" s="7"/>
    </row>
    <row r="431" spans="2:5" x14ac:dyDescent="0.25">
      <c r="B431" s="6"/>
      <c r="E431" s="7"/>
    </row>
    <row r="432" spans="2:5" x14ac:dyDescent="0.25">
      <c r="B432" s="6"/>
      <c r="E432" s="7"/>
    </row>
    <row r="433" spans="2:5" x14ac:dyDescent="0.25">
      <c r="B433" s="6"/>
      <c r="E433" s="7"/>
    </row>
    <row r="434" spans="2:5" x14ac:dyDescent="0.25">
      <c r="B434" s="6"/>
      <c r="E434" s="7"/>
    </row>
    <row r="435" spans="2:5" x14ac:dyDescent="0.25">
      <c r="B435" s="6"/>
      <c r="E435" s="7"/>
    </row>
    <row r="436" spans="2:5" x14ac:dyDescent="0.25">
      <c r="B436" s="6"/>
      <c r="E436" s="7"/>
    </row>
    <row r="437" spans="2:5" x14ac:dyDescent="0.25">
      <c r="B437" s="6"/>
      <c r="E437" s="7"/>
    </row>
    <row r="438" spans="2:5" x14ac:dyDescent="0.25">
      <c r="B438" s="6"/>
      <c r="E438" s="7"/>
    </row>
    <row r="439" spans="2:5" x14ac:dyDescent="0.25">
      <c r="B439" s="6"/>
      <c r="E439" s="7"/>
    </row>
    <row r="440" spans="2:5" x14ac:dyDescent="0.25">
      <c r="B440" s="6"/>
      <c r="E440" s="7"/>
    </row>
    <row r="441" spans="2:5" x14ac:dyDescent="0.25">
      <c r="B441" s="6"/>
      <c r="E441" s="7"/>
    </row>
    <row r="442" spans="2:5" x14ac:dyDescent="0.25">
      <c r="B442" s="6"/>
      <c r="E442" s="7"/>
    </row>
    <row r="443" spans="2:5" x14ac:dyDescent="0.25">
      <c r="B443" s="6"/>
      <c r="E443" s="7"/>
    </row>
    <row r="444" spans="2:5" x14ac:dyDescent="0.25">
      <c r="B444" s="6"/>
      <c r="E444" s="7"/>
    </row>
    <row r="445" spans="2:5" x14ac:dyDescent="0.25">
      <c r="B445" s="6"/>
      <c r="E445" s="7"/>
    </row>
    <row r="446" spans="2:5" x14ac:dyDescent="0.25">
      <c r="B446" s="6"/>
      <c r="E446" s="7"/>
    </row>
    <row r="447" spans="2:5" x14ac:dyDescent="0.25">
      <c r="B447" s="6"/>
      <c r="E447" s="7"/>
    </row>
    <row r="448" spans="2:5" x14ac:dyDescent="0.25">
      <c r="B448" s="6"/>
      <c r="E448" s="7"/>
    </row>
    <row r="449" spans="2:5" x14ac:dyDescent="0.25">
      <c r="B449" s="6"/>
      <c r="E449" s="7"/>
    </row>
    <row r="450" spans="2:5" x14ac:dyDescent="0.25">
      <c r="B450" s="6"/>
      <c r="E450" s="7"/>
    </row>
    <row r="451" spans="2:5" x14ac:dyDescent="0.25">
      <c r="B451" s="6"/>
      <c r="E451" s="7"/>
    </row>
    <row r="452" spans="2:5" x14ac:dyDescent="0.25">
      <c r="B452" s="6"/>
      <c r="E452" s="7"/>
    </row>
    <row r="453" spans="2:5" x14ac:dyDescent="0.25">
      <c r="B453" s="6"/>
      <c r="E453" s="7"/>
    </row>
    <row r="454" spans="2:5" x14ac:dyDescent="0.25">
      <c r="B454" s="6"/>
      <c r="E454" s="7"/>
    </row>
    <row r="455" spans="2:5" x14ac:dyDescent="0.25">
      <c r="B455" s="6"/>
      <c r="E455" s="7"/>
    </row>
    <row r="456" spans="2:5" x14ac:dyDescent="0.25">
      <c r="B456" s="6"/>
      <c r="E456" s="7"/>
    </row>
    <row r="457" spans="2:5" x14ac:dyDescent="0.25">
      <c r="B457" s="6"/>
      <c r="E457" s="7"/>
    </row>
    <row r="458" spans="2:5" x14ac:dyDescent="0.25">
      <c r="B458" s="6"/>
      <c r="E458" s="7"/>
    </row>
    <row r="459" spans="2:5" x14ac:dyDescent="0.25">
      <c r="B459" s="6"/>
      <c r="E459" s="7"/>
    </row>
    <row r="460" spans="2:5" x14ac:dyDescent="0.25">
      <c r="B460" s="6"/>
      <c r="E460" s="7"/>
    </row>
    <row r="461" spans="2:5" x14ac:dyDescent="0.25">
      <c r="B461" s="6"/>
      <c r="E461" s="7"/>
    </row>
    <row r="462" spans="2:5" x14ac:dyDescent="0.25">
      <c r="B462" s="6"/>
      <c r="E462" s="7"/>
    </row>
    <row r="463" spans="2:5" x14ac:dyDescent="0.25">
      <c r="B463" s="6"/>
      <c r="E463" s="7"/>
    </row>
    <row r="464" spans="2:5" x14ac:dyDescent="0.25">
      <c r="B464" s="6"/>
      <c r="E464" s="7"/>
    </row>
    <row r="465" spans="2:5" x14ac:dyDescent="0.25">
      <c r="B465" s="6"/>
      <c r="E465" s="7"/>
    </row>
    <row r="466" spans="2:5" x14ac:dyDescent="0.25">
      <c r="B466" s="6"/>
      <c r="E466" s="7"/>
    </row>
    <row r="467" spans="2:5" x14ac:dyDescent="0.25">
      <c r="B467" s="6"/>
      <c r="E467" s="7"/>
    </row>
    <row r="468" spans="2:5" x14ac:dyDescent="0.25">
      <c r="B468" s="6"/>
      <c r="E468" s="7"/>
    </row>
    <row r="469" spans="2:5" x14ac:dyDescent="0.25">
      <c r="B469" s="6"/>
      <c r="E469" s="7"/>
    </row>
    <row r="470" spans="2:5" x14ac:dyDescent="0.25">
      <c r="B470" s="6"/>
      <c r="E470" s="7"/>
    </row>
    <row r="471" spans="2:5" x14ac:dyDescent="0.25">
      <c r="B471" s="6"/>
      <c r="E471" s="7"/>
    </row>
    <row r="472" spans="2:5" x14ac:dyDescent="0.25">
      <c r="B472" s="6"/>
      <c r="E472" s="7"/>
    </row>
    <row r="473" spans="2:5" x14ac:dyDescent="0.25">
      <c r="B473" s="6"/>
      <c r="E473" s="7"/>
    </row>
    <row r="474" spans="2:5" x14ac:dyDescent="0.25">
      <c r="B474" s="6"/>
      <c r="E474" s="7"/>
    </row>
    <row r="475" spans="2:5" x14ac:dyDescent="0.25">
      <c r="B475" s="6"/>
      <c r="E475" s="7"/>
    </row>
    <row r="476" spans="2:5" x14ac:dyDescent="0.25">
      <c r="B476" s="6"/>
      <c r="E476" s="7"/>
    </row>
    <row r="477" spans="2:5" x14ac:dyDescent="0.25">
      <c r="B477" s="6"/>
      <c r="E477" s="7"/>
    </row>
    <row r="478" spans="2:5" x14ac:dyDescent="0.25">
      <c r="B478" s="6"/>
      <c r="E478" s="7"/>
    </row>
    <row r="479" spans="2:5" x14ac:dyDescent="0.25">
      <c r="B479" s="6"/>
      <c r="E479" s="7"/>
    </row>
    <row r="480" spans="2:5" x14ac:dyDescent="0.25">
      <c r="B480" s="6"/>
      <c r="E480" s="7"/>
    </row>
    <row r="481" spans="2:5" x14ac:dyDescent="0.25">
      <c r="B481" s="6"/>
      <c r="E481" s="7"/>
    </row>
    <row r="482" spans="2:5" x14ac:dyDescent="0.25">
      <c r="B482" s="6"/>
      <c r="E482" s="7"/>
    </row>
    <row r="483" spans="2:5" x14ac:dyDescent="0.25">
      <c r="B483" s="6"/>
      <c r="E483" s="7"/>
    </row>
    <row r="484" spans="2:5" x14ac:dyDescent="0.25">
      <c r="B484" s="6"/>
      <c r="E484" s="7"/>
    </row>
    <row r="485" spans="2:5" x14ac:dyDescent="0.25">
      <c r="B485" s="6"/>
      <c r="E485" s="7"/>
    </row>
    <row r="486" spans="2:5" x14ac:dyDescent="0.25">
      <c r="B486" s="6"/>
      <c r="E486" s="7"/>
    </row>
    <row r="487" spans="2:5" x14ac:dyDescent="0.25">
      <c r="B487" s="6"/>
      <c r="E487" s="7"/>
    </row>
    <row r="488" spans="2:5" x14ac:dyDescent="0.25">
      <c r="B488" s="6"/>
      <c r="E488" s="7"/>
    </row>
    <row r="489" spans="2:5" x14ac:dyDescent="0.25">
      <c r="B489" s="6"/>
      <c r="E489" s="7"/>
    </row>
    <row r="490" spans="2:5" x14ac:dyDescent="0.25">
      <c r="B490" s="6"/>
      <c r="E490" s="7"/>
    </row>
    <row r="491" spans="2:5" x14ac:dyDescent="0.25">
      <c r="B491" s="6"/>
      <c r="E491" s="7"/>
    </row>
    <row r="492" spans="2:5" x14ac:dyDescent="0.25">
      <c r="B492" s="6"/>
      <c r="E492" s="7"/>
    </row>
    <row r="493" spans="2:5" x14ac:dyDescent="0.25">
      <c r="B493" s="6"/>
      <c r="E493" s="7"/>
    </row>
    <row r="494" spans="2:5" x14ac:dyDescent="0.25">
      <c r="B494" s="6"/>
      <c r="E494" s="7"/>
    </row>
    <row r="495" spans="2:5" x14ac:dyDescent="0.25">
      <c r="B495" s="6"/>
      <c r="E495" s="7"/>
    </row>
    <row r="496" spans="2:5" x14ac:dyDescent="0.25">
      <c r="B496" s="6"/>
      <c r="E496" s="7"/>
    </row>
    <row r="497" spans="2:5" x14ac:dyDescent="0.25">
      <c r="B497" s="6"/>
      <c r="E497" s="7"/>
    </row>
    <row r="498" spans="2:5" x14ac:dyDescent="0.25">
      <c r="B498" s="6"/>
      <c r="E498" s="7"/>
    </row>
    <row r="499" spans="2:5" x14ac:dyDescent="0.25">
      <c r="B499" s="6"/>
      <c r="E499" s="7"/>
    </row>
    <row r="500" spans="2:5" x14ac:dyDescent="0.25">
      <c r="B500" s="6"/>
      <c r="E500" s="7"/>
    </row>
    <row r="501" spans="2:5" x14ac:dyDescent="0.25">
      <c r="B501" s="6"/>
      <c r="E501" s="7"/>
    </row>
    <row r="502" spans="2:5" x14ac:dyDescent="0.25">
      <c r="B502" s="6"/>
      <c r="E502" s="7"/>
    </row>
    <row r="503" spans="2:5" x14ac:dyDescent="0.25">
      <c r="B503" s="6"/>
      <c r="E503" s="7"/>
    </row>
    <row r="504" spans="2:5" x14ac:dyDescent="0.25">
      <c r="B504" s="6"/>
      <c r="E504" s="7"/>
    </row>
    <row r="505" spans="2:5" x14ac:dyDescent="0.25">
      <c r="B505" s="6"/>
      <c r="E505" s="7"/>
    </row>
    <row r="506" spans="2:5" x14ac:dyDescent="0.25">
      <c r="B506" s="6"/>
      <c r="E506" s="7"/>
    </row>
    <row r="507" spans="2:5" x14ac:dyDescent="0.25">
      <c r="B507" s="6"/>
      <c r="E507" s="7"/>
    </row>
    <row r="508" spans="2:5" x14ac:dyDescent="0.25">
      <c r="B508" s="6"/>
      <c r="E508" s="7"/>
    </row>
    <row r="509" spans="2:5" x14ac:dyDescent="0.25">
      <c r="B509" s="6"/>
      <c r="E509" s="7"/>
    </row>
    <row r="510" spans="2:5" x14ac:dyDescent="0.25">
      <c r="B510" s="6"/>
      <c r="E510" s="7"/>
    </row>
    <row r="511" spans="2:5" x14ac:dyDescent="0.25">
      <c r="B511" s="6"/>
      <c r="E511" s="7"/>
    </row>
    <row r="512" spans="2:5" x14ac:dyDescent="0.25">
      <c r="B512" s="6"/>
      <c r="E512" s="7"/>
    </row>
    <row r="513" spans="2:5" x14ac:dyDescent="0.25">
      <c r="B513" s="6"/>
      <c r="E513" s="7"/>
    </row>
    <row r="514" spans="2:5" x14ac:dyDescent="0.25">
      <c r="B514" s="6"/>
      <c r="E514" s="7"/>
    </row>
    <row r="515" spans="2:5" x14ac:dyDescent="0.25">
      <c r="B515" s="6"/>
      <c r="E515" s="7"/>
    </row>
    <row r="516" spans="2:5" x14ac:dyDescent="0.25">
      <c r="B516" s="6"/>
      <c r="E516" s="7"/>
    </row>
    <row r="517" spans="2:5" x14ac:dyDescent="0.25">
      <c r="B517" s="6"/>
      <c r="E517" s="7"/>
    </row>
    <row r="518" spans="2:5" x14ac:dyDescent="0.25">
      <c r="B518" s="6"/>
      <c r="E518" s="7"/>
    </row>
    <row r="519" spans="2:5" x14ac:dyDescent="0.25">
      <c r="B519" s="6"/>
      <c r="E519" s="7"/>
    </row>
    <row r="520" spans="2:5" x14ac:dyDescent="0.25">
      <c r="B520" s="6"/>
      <c r="E520" s="7"/>
    </row>
    <row r="521" spans="2:5" x14ac:dyDescent="0.25">
      <c r="B521" s="6"/>
      <c r="E521" s="7"/>
    </row>
    <row r="522" spans="2:5" x14ac:dyDescent="0.25">
      <c r="B522" s="6"/>
      <c r="E522" s="7"/>
    </row>
    <row r="523" spans="2:5" x14ac:dyDescent="0.25">
      <c r="B523" s="6"/>
      <c r="E523" s="7"/>
    </row>
    <row r="524" spans="2:5" x14ac:dyDescent="0.25">
      <c r="B524" s="6"/>
      <c r="E524" s="7"/>
    </row>
    <row r="525" spans="2:5" x14ac:dyDescent="0.25">
      <c r="B525" s="6"/>
      <c r="E525" s="7"/>
    </row>
    <row r="526" spans="2:5" x14ac:dyDescent="0.25">
      <c r="B526" s="6"/>
      <c r="E526" s="7"/>
    </row>
    <row r="527" spans="2:5" x14ac:dyDescent="0.25">
      <c r="B527" s="6"/>
      <c r="E527" s="7"/>
    </row>
    <row r="528" spans="2:5" x14ac:dyDescent="0.25">
      <c r="B528" s="6"/>
      <c r="E528" s="7"/>
    </row>
    <row r="529" spans="2:5" x14ac:dyDescent="0.25">
      <c r="B529" s="6"/>
      <c r="E529" s="7"/>
    </row>
    <row r="530" spans="2:5" x14ac:dyDescent="0.25">
      <c r="B530" s="6"/>
      <c r="E530" s="7"/>
    </row>
    <row r="531" spans="2:5" x14ac:dyDescent="0.25">
      <c r="B531" s="6"/>
      <c r="E531" s="7"/>
    </row>
    <row r="532" spans="2:5" x14ac:dyDescent="0.25">
      <c r="B532" s="6"/>
      <c r="E532" s="7"/>
    </row>
    <row r="533" spans="2:5" x14ac:dyDescent="0.25">
      <c r="B533" s="6"/>
      <c r="E533" s="7"/>
    </row>
    <row r="534" spans="2:5" x14ac:dyDescent="0.25">
      <c r="B534" s="6"/>
      <c r="E534" s="7"/>
    </row>
    <row r="535" spans="2:5" x14ac:dyDescent="0.25">
      <c r="B535" s="6"/>
      <c r="E535" s="7"/>
    </row>
    <row r="536" spans="2:5" x14ac:dyDescent="0.25">
      <c r="B536" s="6"/>
      <c r="E536" s="7"/>
    </row>
    <row r="537" spans="2:5" x14ac:dyDescent="0.25">
      <c r="B537" s="6"/>
      <c r="E537" s="7"/>
    </row>
    <row r="538" spans="2:5" x14ac:dyDescent="0.25">
      <c r="B538" s="6"/>
      <c r="E538" s="7"/>
    </row>
    <row r="539" spans="2:5" x14ac:dyDescent="0.25">
      <c r="B539" s="6"/>
      <c r="E539" s="7"/>
    </row>
    <row r="540" spans="2:5" x14ac:dyDescent="0.25">
      <c r="B540" s="6"/>
      <c r="E540" s="7"/>
    </row>
    <row r="541" spans="2:5" x14ac:dyDescent="0.25">
      <c r="B541" s="6"/>
      <c r="E541" s="7"/>
    </row>
    <row r="542" spans="2:5" x14ac:dyDescent="0.25">
      <c r="B542" s="6"/>
      <c r="E542" s="7"/>
    </row>
    <row r="543" spans="2:5" x14ac:dyDescent="0.25">
      <c r="B543" s="6"/>
      <c r="E543" s="7"/>
    </row>
    <row r="544" spans="2:5" x14ac:dyDescent="0.25">
      <c r="B544" s="6"/>
      <c r="E544" s="7"/>
    </row>
    <row r="545" spans="2:5" x14ac:dyDescent="0.25">
      <c r="B545" s="6"/>
      <c r="E545" s="7"/>
    </row>
    <row r="546" spans="2:5" x14ac:dyDescent="0.25">
      <c r="B546" s="6"/>
      <c r="E546" s="7"/>
    </row>
    <row r="547" spans="2:5" x14ac:dyDescent="0.25">
      <c r="B547" s="6"/>
      <c r="E547" s="7"/>
    </row>
    <row r="548" spans="2:5" x14ac:dyDescent="0.25">
      <c r="B548" s="6"/>
      <c r="E548" s="7"/>
    </row>
    <row r="549" spans="2:5" x14ac:dyDescent="0.25">
      <c r="B549" s="6"/>
      <c r="E549" s="7"/>
    </row>
    <row r="550" spans="2:5" x14ac:dyDescent="0.25">
      <c r="B550" s="6"/>
      <c r="E550" s="7"/>
    </row>
    <row r="551" spans="2:5" x14ac:dyDescent="0.25">
      <c r="B551" s="6"/>
      <c r="E551" s="7"/>
    </row>
    <row r="552" spans="2:5" x14ac:dyDescent="0.25">
      <c r="B552" s="6"/>
      <c r="E552" s="7"/>
    </row>
    <row r="553" spans="2:5" x14ac:dyDescent="0.25">
      <c r="B553" s="6"/>
      <c r="E553" s="7"/>
    </row>
    <row r="554" spans="2:5" x14ac:dyDescent="0.25">
      <c r="B554" s="6"/>
      <c r="E554" s="7"/>
    </row>
    <row r="555" spans="2:5" x14ac:dyDescent="0.25">
      <c r="B555" s="6"/>
      <c r="E555" s="7"/>
    </row>
    <row r="556" spans="2:5" x14ac:dyDescent="0.25">
      <c r="B556" s="6"/>
      <c r="E556" s="7"/>
    </row>
    <row r="557" spans="2:5" x14ac:dyDescent="0.25">
      <c r="B557" s="6"/>
      <c r="E557" s="7"/>
    </row>
    <row r="558" spans="2:5" x14ac:dyDescent="0.25">
      <c r="B558" s="6"/>
      <c r="E558" s="7"/>
    </row>
    <row r="559" spans="2:5" x14ac:dyDescent="0.25">
      <c r="B559" s="6"/>
      <c r="E559" s="7"/>
    </row>
    <row r="560" spans="2:5" x14ac:dyDescent="0.25">
      <c r="B560" s="6"/>
      <c r="E560" s="7"/>
    </row>
    <row r="561" spans="2:5" x14ac:dyDescent="0.25">
      <c r="B561" s="6"/>
      <c r="E561" s="7"/>
    </row>
    <row r="562" spans="2:5" x14ac:dyDescent="0.25">
      <c r="B562" s="6"/>
      <c r="E562" s="7"/>
    </row>
    <row r="563" spans="2:5" x14ac:dyDescent="0.25">
      <c r="B563" s="6"/>
      <c r="E563" s="7"/>
    </row>
    <row r="564" spans="2:5" x14ac:dyDescent="0.25">
      <c r="B564" s="6"/>
      <c r="E564" s="7"/>
    </row>
    <row r="565" spans="2:5" x14ac:dyDescent="0.25">
      <c r="B565" s="6"/>
      <c r="E565" s="7"/>
    </row>
    <row r="566" spans="2:5" x14ac:dyDescent="0.25">
      <c r="B566" s="6"/>
      <c r="E566" s="7"/>
    </row>
    <row r="567" spans="2:5" x14ac:dyDescent="0.25">
      <c r="B567" s="6"/>
      <c r="E567" s="7"/>
    </row>
    <row r="568" spans="2:5" x14ac:dyDescent="0.25">
      <c r="B568" s="6"/>
      <c r="E568" s="7"/>
    </row>
    <row r="569" spans="2:5" x14ac:dyDescent="0.25">
      <c r="B569" s="6"/>
      <c r="E569" s="7"/>
    </row>
    <row r="570" spans="2:5" x14ac:dyDescent="0.25">
      <c r="B570" s="6"/>
      <c r="E570" s="7"/>
    </row>
    <row r="571" spans="2:5" x14ac:dyDescent="0.25">
      <c r="B571" s="6"/>
      <c r="E571" s="7"/>
    </row>
    <row r="572" spans="2:5" x14ac:dyDescent="0.25">
      <c r="B572" s="6"/>
      <c r="E572" s="7"/>
    </row>
    <row r="573" spans="2:5" x14ac:dyDescent="0.25">
      <c r="B573" s="6"/>
      <c r="E573" s="7"/>
    </row>
    <row r="574" spans="2:5" x14ac:dyDescent="0.25">
      <c r="B574" s="6"/>
      <c r="E574" s="7"/>
    </row>
    <row r="575" spans="2:5" x14ac:dyDescent="0.25">
      <c r="B575" s="6"/>
      <c r="E575" s="7"/>
    </row>
    <row r="576" spans="2:5" x14ac:dyDescent="0.25">
      <c r="B576" s="6"/>
      <c r="E576" s="7"/>
    </row>
    <row r="577" spans="2:5" x14ac:dyDescent="0.25">
      <c r="B577" s="6"/>
      <c r="E577" s="7"/>
    </row>
    <row r="578" spans="2:5" x14ac:dyDescent="0.25">
      <c r="B578" s="6"/>
      <c r="E578" s="7"/>
    </row>
    <row r="579" spans="2:5" x14ac:dyDescent="0.25">
      <c r="B579" s="6"/>
      <c r="E579" s="7"/>
    </row>
    <row r="580" spans="2:5" x14ac:dyDescent="0.25">
      <c r="B580" s="6"/>
      <c r="E580" s="7"/>
    </row>
    <row r="581" spans="2:5" x14ac:dyDescent="0.25">
      <c r="B581" s="6"/>
      <c r="E581" s="7"/>
    </row>
    <row r="582" spans="2:5" x14ac:dyDescent="0.25">
      <c r="B582" s="6"/>
      <c r="E582" s="7"/>
    </row>
    <row r="583" spans="2:5" x14ac:dyDescent="0.25">
      <c r="B583" s="6"/>
      <c r="E583" s="7"/>
    </row>
    <row r="584" spans="2:5" x14ac:dyDescent="0.25">
      <c r="B584" s="6"/>
      <c r="E584" s="7"/>
    </row>
    <row r="585" spans="2:5" x14ac:dyDescent="0.25">
      <c r="B585" s="6"/>
      <c r="E585" s="7"/>
    </row>
    <row r="586" spans="2:5" x14ac:dyDescent="0.25">
      <c r="B586" s="6"/>
      <c r="E586" s="7"/>
    </row>
    <row r="587" spans="2:5" x14ac:dyDescent="0.25">
      <c r="B587" s="6"/>
      <c r="E587" s="7"/>
    </row>
    <row r="588" spans="2:5" x14ac:dyDescent="0.25">
      <c r="B588" s="6"/>
      <c r="E588" s="7"/>
    </row>
    <row r="589" spans="2:5" x14ac:dyDescent="0.25">
      <c r="B589" s="6"/>
      <c r="E589" s="7"/>
    </row>
    <row r="590" spans="2:5" x14ac:dyDescent="0.25">
      <c r="B590" s="6"/>
      <c r="E590" s="7"/>
    </row>
    <row r="591" spans="2:5" x14ac:dyDescent="0.25">
      <c r="B591" s="6"/>
      <c r="E591" s="7"/>
    </row>
    <row r="592" spans="2:5" x14ac:dyDescent="0.25">
      <c r="B592" s="6"/>
      <c r="E592" s="7"/>
    </row>
    <row r="593" spans="2:5" x14ac:dyDescent="0.25">
      <c r="B593" s="6"/>
      <c r="E593" s="7"/>
    </row>
    <row r="594" spans="2:5" x14ac:dyDescent="0.25">
      <c r="B594" s="6"/>
      <c r="E594" s="7"/>
    </row>
    <row r="595" spans="2:5" x14ac:dyDescent="0.25">
      <c r="B595" s="6"/>
      <c r="E595" s="7"/>
    </row>
    <row r="596" spans="2:5" x14ac:dyDescent="0.25">
      <c r="B596" s="6"/>
      <c r="E596" s="7"/>
    </row>
    <row r="597" spans="2:5" x14ac:dyDescent="0.25">
      <c r="B597" s="6"/>
      <c r="E597" s="7"/>
    </row>
    <row r="598" spans="2:5" x14ac:dyDescent="0.25">
      <c r="B598" s="6"/>
      <c r="E598" s="7"/>
    </row>
    <row r="599" spans="2:5" x14ac:dyDescent="0.25">
      <c r="B599" s="6"/>
      <c r="E599" s="7"/>
    </row>
    <row r="600" spans="2:5" x14ac:dyDescent="0.25">
      <c r="B600" s="6"/>
      <c r="E600" s="7"/>
    </row>
    <row r="601" spans="2:5" x14ac:dyDescent="0.25">
      <c r="B601" s="6"/>
      <c r="E601" s="7"/>
    </row>
    <row r="602" spans="2:5" x14ac:dyDescent="0.25">
      <c r="B602" s="6"/>
      <c r="E602" s="7"/>
    </row>
    <row r="603" spans="2:5" x14ac:dyDescent="0.25">
      <c r="B603" s="6"/>
      <c r="E603" s="7"/>
    </row>
    <row r="604" spans="2:5" x14ac:dyDescent="0.25">
      <c r="B604" s="6"/>
      <c r="E604" s="7"/>
    </row>
    <row r="605" spans="2:5" x14ac:dyDescent="0.25">
      <c r="B605" s="6"/>
      <c r="E605" s="7"/>
    </row>
    <row r="606" spans="2:5" x14ac:dyDescent="0.25">
      <c r="B606" s="6"/>
      <c r="E606" s="7"/>
    </row>
    <row r="607" spans="2:5" x14ac:dyDescent="0.25">
      <c r="B607" s="6"/>
      <c r="E607" s="7"/>
    </row>
    <row r="608" spans="2:5" x14ac:dyDescent="0.25">
      <c r="B608" s="6"/>
      <c r="E608" s="7"/>
    </row>
    <row r="609" spans="2:5" x14ac:dyDescent="0.25">
      <c r="B609" s="6"/>
      <c r="E609" s="7"/>
    </row>
    <row r="610" spans="2:5" x14ac:dyDescent="0.25">
      <c r="B610" s="6"/>
      <c r="E610" s="7"/>
    </row>
    <row r="611" spans="2:5" x14ac:dyDescent="0.25">
      <c r="B611" s="6"/>
      <c r="E611" s="7"/>
    </row>
    <row r="612" spans="2:5" x14ac:dyDescent="0.25">
      <c r="B612" s="6"/>
      <c r="E612" s="7"/>
    </row>
    <row r="613" spans="2:5" x14ac:dyDescent="0.25">
      <c r="B613" s="6"/>
      <c r="E613" s="7"/>
    </row>
    <row r="614" spans="2:5" x14ac:dyDescent="0.25">
      <c r="B614" s="6"/>
      <c r="E614" s="7"/>
    </row>
    <row r="615" spans="2:5" x14ac:dyDescent="0.25">
      <c r="B615" s="6"/>
      <c r="E615" s="7"/>
    </row>
    <row r="616" spans="2:5" x14ac:dyDescent="0.25">
      <c r="B616" s="6"/>
      <c r="E616" s="7"/>
    </row>
    <row r="617" spans="2:5" x14ac:dyDescent="0.25">
      <c r="B617" s="6"/>
      <c r="E617" s="7"/>
    </row>
    <row r="618" spans="2:5" x14ac:dyDescent="0.25">
      <c r="B618" s="6"/>
      <c r="E618" s="7"/>
    </row>
    <row r="619" spans="2:5" x14ac:dyDescent="0.25">
      <c r="B619" s="6"/>
      <c r="E619" s="7"/>
    </row>
    <row r="620" spans="2:5" x14ac:dyDescent="0.25">
      <c r="B620" s="6"/>
      <c r="E620" s="7"/>
    </row>
    <row r="621" spans="2:5" x14ac:dyDescent="0.25">
      <c r="B621" s="6"/>
      <c r="E621" s="7"/>
    </row>
    <row r="622" spans="2:5" x14ac:dyDescent="0.25">
      <c r="B622" s="6"/>
      <c r="E622" s="7"/>
    </row>
    <row r="623" spans="2:5" x14ac:dyDescent="0.25">
      <c r="B623" s="6"/>
      <c r="E623" s="7"/>
    </row>
    <row r="624" spans="2:5" x14ac:dyDescent="0.25">
      <c r="B624" s="6"/>
      <c r="E624" s="7"/>
    </row>
    <row r="625" spans="2:5" x14ac:dyDescent="0.25">
      <c r="B625" s="6"/>
      <c r="E625" s="7"/>
    </row>
    <row r="626" spans="2:5" x14ac:dyDescent="0.25">
      <c r="B626" s="6"/>
      <c r="E626" s="7"/>
    </row>
    <row r="627" spans="2:5" x14ac:dyDescent="0.25">
      <c r="B627" s="6"/>
      <c r="E627" s="7"/>
    </row>
    <row r="628" spans="2:5" x14ac:dyDescent="0.25">
      <c r="B628" s="6"/>
      <c r="E628" s="7"/>
    </row>
    <row r="629" spans="2:5" x14ac:dyDescent="0.25">
      <c r="B629" s="6"/>
      <c r="E629" s="7"/>
    </row>
    <row r="630" spans="2:5" x14ac:dyDescent="0.25">
      <c r="B630" s="6"/>
      <c r="E630" s="7"/>
    </row>
    <row r="631" spans="2:5" x14ac:dyDescent="0.25">
      <c r="B631" s="6"/>
      <c r="E631" s="7"/>
    </row>
    <row r="632" spans="2:5" x14ac:dyDescent="0.25">
      <c r="B632" s="6"/>
      <c r="E632" s="7"/>
    </row>
    <row r="633" spans="2:5" x14ac:dyDescent="0.25">
      <c r="B633" s="6"/>
      <c r="E633" s="7"/>
    </row>
    <row r="634" spans="2:5" x14ac:dyDescent="0.25">
      <c r="B634" s="6"/>
      <c r="E634" s="7"/>
    </row>
    <row r="635" spans="2:5" x14ac:dyDescent="0.25">
      <c r="B635" s="6"/>
      <c r="E635" s="7"/>
    </row>
    <row r="636" spans="2:5" x14ac:dyDescent="0.25">
      <c r="B636" s="6"/>
      <c r="E636" s="7"/>
    </row>
    <row r="637" spans="2:5" x14ac:dyDescent="0.25">
      <c r="B637" s="6"/>
      <c r="E637" s="7"/>
    </row>
    <row r="638" spans="2:5" x14ac:dyDescent="0.25">
      <c r="B638" s="6"/>
      <c r="E638" s="7"/>
    </row>
    <row r="639" spans="2:5" x14ac:dyDescent="0.25">
      <c r="B639" s="6"/>
      <c r="E639" s="7"/>
    </row>
    <row r="640" spans="2:5" x14ac:dyDescent="0.25">
      <c r="B640" s="6"/>
      <c r="E640" s="7"/>
    </row>
    <row r="641" spans="2:5" x14ac:dyDescent="0.25">
      <c r="B641" s="6"/>
      <c r="E641" s="7"/>
    </row>
    <row r="642" spans="2:5" x14ac:dyDescent="0.25">
      <c r="B642" s="6"/>
      <c r="E642" s="7"/>
    </row>
    <row r="643" spans="2:5" x14ac:dyDescent="0.25">
      <c r="B643" s="6"/>
      <c r="E643" s="7"/>
    </row>
    <row r="644" spans="2:5" x14ac:dyDescent="0.25">
      <c r="B644" s="6"/>
      <c r="E644" s="7"/>
    </row>
    <row r="645" spans="2:5" x14ac:dyDescent="0.25">
      <c r="B645" s="6"/>
      <c r="E645" s="7"/>
    </row>
    <row r="646" spans="2:5" x14ac:dyDescent="0.25">
      <c r="B646" s="6"/>
      <c r="E646" s="7"/>
    </row>
    <row r="647" spans="2:5" x14ac:dyDescent="0.25">
      <c r="B647" s="6"/>
      <c r="E647" s="7"/>
    </row>
    <row r="648" spans="2:5" x14ac:dyDescent="0.25">
      <c r="B648" s="6"/>
      <c r="E648" s="7"/>
    </row>
    <row r="649" spans="2:5" x14ac:dyDescent="0.25">
      <c r="B649" s="6"/>
      <c r="E649" s="7"/>
    </row>
    <row r="650" spans="2:5" x14ac:dyDescent="0.25">
      <c r="B650" s="6"/>
      <c r="E650" s="7"/>
    </row>
    <row r="651" spans="2:5" x14ac:dyDescent="0.25">
      <c r="B651" s="6"/>
      <c r="E651" s="7"/>
    </row>
    <row r="652" spans="2:5" x14ac:dyDescent="0.25">
      <c r="B652" s="6"/>
      <c r="E652" s="7"/>
    </row>
    <row r="653" spans="2:5" x14ac:dyDescent="0.25">
      <c r="B653" s="6"/>
      <c r="E653" s="7"/>
    </row>
    <row r="654" spans="2:5" x14ac:dyDescent="0.25">
      <c r="B654" s="6"/>
      <c r="E654" s="7"/>
    </row>
    <row r="655" spans="2:5" x14ac:dyDescent="0.25">
      <c r="B655" s="6"/>
      <c r="E655" s="7"/>
    </row>
    <row r="656" spans="2:5" x14ac:dyDescent="0.25">
      <c r="B656" s="6"/>
      <c r="E656" s="7"/>
    </row>
    <row r="657" spans="2:5" x14ac:dyDescent="0.25">
      <c r="B657" s="6"/>
      <c r="E657" s="7"/>
    </row>
    <row r="658" spans="2:5" x14ac:dyDescent="0.25">
      <c r="B658" s="6"/>
      <c r="E658" s="7"/>
    </row>
    <row r="659" spans="2:5" x14ac:dyDescent="0.25">
      <c r="B659" s="6"/>
      <c r="E659" s="7"/>
    </row>
    <row r="660" spans="2:5" x14ac:dyDescent="0.25">
      <c r="B660" s="6"/>
      <c r="E660" s="7"/>
    </row>
    <row r="661" spans="2:5" x14ac:dyDescent="0.25">
      <c r="B661" s="6"/>
      <c r="E661" s="7"/>
    </row>
    <row r="662" spans="2:5" x14ac:dyDescent="0.25">
      <c r="B662" s="6"/>
      <c r="E662" s="7"/>
    </row>
    <row r="663" spans="2:5" x14ac:dyDescent="0.25">
      <c r="B663" s="6"/>
      <c r="E663" s="7"/>
    </row>
    <row r="664" spans="2:5" x14ac:dyDescent="0.25">
      <c r="B664" s="6"/>
      <c r="E664" s="7"/>
    </row>
    <row r="665" spans="2:5" x14ac:dyDescent="0.25">
      <c r="B665" s="6"/>
      <c r="E665" s="7"/>
    </row>
    <row r="666" spans="2:5" x14ac:dyDescent="0.25">
      <c r="B666" s="6"/>
      <c r="E666" s="7"/>
    </row>
    <row r="667" spans="2:5" x14ac:dyDescent="0.25">
      <c r="B667" s="6"/>
      <c r="E667" s="7"/>
    </row>
    <row r="668" spans="2:5" x14ac:dyDescent="0.25">
      <c r="B668" s="6"/>
      <c r="E668" s="7"/>
    </row>
    <row r="669" spans="2:5" x14ac:dyDescent="0.25">
      <c r="B669" s="6"/>
      <c r="E669" s="7"/>
    </row>
    <row r="670" spans="2:5" x14ac:dyDescent="0.25">
      <c r="B670" s="6"/>
      <c r="E670" s="7"/>
    </row>
    <row r="671" spans="2:5" x14ac:dyDescent="0.25">
      <c r="B671" s="6"/>
      <c r="E671" s="7"/>
    </row>
    <row r="672" spans="2:5" x14ac:dyDescent="0.25">
      <c r="B672" s="6"/>
      <c r="E672" s="7"/>
    </row>
    <row r="673" spans="2:5" x14ac:dyDescent="0.25">
      <c r="B673" s="6"/>
      <c r="E673" s="7"/>
    </row>
    <row r="674" spans="2:5" x14ac:dyDescent="0.25">
      <c r="B674" s="6"/>
      <c r="E674" s="7"/>
    </row>
    <row r="675" spans="2:5" x14ac:dyDescent="0.25">
      <c r="B675" s="6"/>
      <c r="E675" s="7"/>
    </row>
    <row r="676" spans="2:5" x14ac:dyDescent="0.25">
      <c r="B676" s="6"/>
      <c r="E676" s="7"/>
    </row>
    <row r="677" spans="2:5" x14ac:dyDescent="0.25">
      <c r="B677" s="6"/>
      <c r="E677" s="7"/>
    </row>
    <row r="678" spans="2:5" x14ac:dyDescent="0.25">
      <c r="B678" s="6"/>
      <c r="E678" s="7"/>
    </row>
    <row r="679" spans="2:5" x14ac:dyDescent="0.25">
      <c r="B679" s="6"/>
      <c r="E679" s="7"/>
    </row>
    <row r="680" spans="2:5" x14ac:dyDescent="0.25">
      <c r="B680" s="6"/>
      <c r="E680" s="7"/>
    </row>
    <row r="681" spans="2:5" x14ac:dyDescent="0.25">
      <c r="B681" s="6"/>
      <c r="E681" s="7"/>
    </row>
    <row r="682" spans="2:5" x14ac:dyDescent="0.25">
      <c r="B682" s="6"/>
      <c r="E682" s="7"/>
    </row>
    <row r="683" spans="2:5" x14ac:dyDescent="0.25">
      <c r="B683" s="6"/>
      <c r="E683" s="7"/>
    </row>
    <row r="684" spans="2:5" x14ac:dyDescent="0.25">
      <c r="B684" s="6"/>
      <c r="E684" s="7"/>
    </row>
    <row r="685" spans="2:5" x14ac:dyDescent="0.25">
      <c r="B685" s="6"/>
      <c r="E685" s="7"/>
    </row>
    <row r="686" spans="2:5" x14ac:dyDescent="0.25">
      <c r="B686" s="6"/>
      <c r="E686" s="7"/>
    </row>
    <row r="687" spans="2:5" x14ac:dyDescent="0.25">
      <c r="B687" s="6"/>
      <c r="E687" s="7"/>
    </row>
    <row r="688" spans="2:5" x14ac:dyDescent="0.25">
      <c r="B688" s="6"/>
      <c r="E688" s="7"/>
    </row>
    <row r="689" spans="2:5" x14ac:dyDescent="0.25">
      <c r="B689" s="6"/>
      <c r="E689" s="7"/>
    </row>
    <row r="690" spans="2:5" x14ac:dyDescent="0.25">
      <c r="B690" s="6"/>
      <c r="E690" s="7"/>
    </row>
    <row r="691" spans="2:5" x14ac:dyDescent="0.25">
      <c r="B691" s="6"/>
      <c r="E691" s="7"/>
    </row>
    <row r="692" spans="2:5" x14ac:dyDescent="0.25">
      <c r="B692" s="6"/>
      <c r="E692" s="7"/>
    </row>
    <row r="693" spans="2:5" x14ac:dyDescent="0.25">
      <c r="B693" s="6"/>
      <c r="E693" s="7"/>
    </row>
    <row r="694" spans="2:5" x14ac:dyDescent="0.25">
      <c r="B694" s="6"/>
      <c r="E694" s="7"/>
    </row>
    <row r="695" spans="2:5" x14ac:dyDescent="0.25">
      <c r="B695" s="6"/>
      <c r="E695" s="7"/>
    </row>
    <row r="696" spans="2:5" x14ac:dyDescent="0.25">
      <c r="B696" s="6"/>
      <c r="E696" s="7"/>
    </row>
    <row r="697" spans="2:5" x14ac:dyDescent="0.25">
      <c r="B697" s="6"/>
      <c r="E697" s="7"/>
    </row>
    <row r="698" spans="2:5" x14ac:dyDescent="0.25">
      <c r="B698" s="6"/>
      <c r="E698" s="7"/>
    </row>
    <row r="699" spans="2:5" x14ac:dyDescent="0.25">
      <c r="B699" s="6"/>
      <c r="E699" s="7"/>
    </row>
    <row r="700" spans="2:5" x14ac:dyDescent="0.25">
      <c r="B700" s="6"/>
      <c r="E700" s="7"/>
    </row>
    <row r="701" spans="2:5" x14ac:dyDescent="0.25">
      <c r="B701" s="6"/>
      <c r="E701" s="7"/>
    </row>
    <row r="702" spans="2:5" x14ac:dyDescent="0.25">
      <c r="B702" s="6"/>
      <c r="E702" s="7"/>
    </row>
    <row r="703" spans="2:5" x14ac:dyDescent="0.25">
      <c r="B703" s="6"/>
      <c r="E703" s="7"/>
    </row>
    <row r="704" spans="2:5" x14ac:dyDescent="0.25">
      <c r="B704" s="6"/>
      <c r="E704" s="7"/>
    </row>
    <row r="705" spans="2:5" x14ac:dyDescent="0.25">
      <c r="B705" s="6"/>
      <c r="E705" s="7"/>
    </row>
    <row r="706" spans="2:5" x14ac:dyDescent="0.25">
      <c r="B706" s="6"/>
      <c r="E706" s="7"/>
    </row>
    <row r="707" spans="2:5" x14ac:dyDescent="0.25">
      <c r="B707" s="6"/>
      <c r="E707" s="7"/>
    </row>
    <row r="708" spans="2:5" x14ac:dyDescent="0.25">
      <c r="B708" s="6"/>
      <c r="E708" s="7"/>
    </row>
    <row r="709" spans="2:5" x14ac:dyDescent="0.25">
      <c r="B709" s="6"/>
      <c r="E709" s="7"/>
    </row>
    <row r="710" spans="2:5" x14ac:dyDescent="0.25">
      <c r="B710" s="6"/>
      <c r="E710" s="7"/>
    </row>
    <row r="711" spans="2:5" x14ac:dyDescent="0.25">
      <c r="B711" s="6"/>
      <c r="E711" s="7"/>
    </row>
    <row r="712" spans="2:5" x14ac:dyDescent="0.25">
      <c r="B712" s="6"/>
      <c r="E712" s="7"/>
    </row>
    <row r="713" spans="2:5" x14ac:dyDescent="0.25">
      <c r="B713" s="6"/>
      <c r="E713" s="7"/>
    </row>
    <row r="714" spans="2:5" x14ac:dyDescent="0.25">
      <c r="B714" s="6"/>
      <c r="E714" s="7"/>
    </row>
    <row r="715" spans="2:5" x14ac:dyDescent="0.25">
      <c r="B715" s="6"/>
      <c r="E715" s="7"/>
    </row>
    <row r="716" spans="2:5" x14ac:dyDescent="0.25">
      <c r="B716" s="6"/>
      <c r="E716" s="7"/>
    </row>
    <row r="717" spans="2:5" x14ac:dyDescent="0.25">
      <c r="B717" s="6"/>
      <c r="E717" s="7"/>
    </row>
    <row r="718" spans="2:5" x14ac:dyDescent="0.25">
      <c r="B718" s="6"/>
      <c r="E718" s="7"/>
    </row>
    <row r="719" spans="2:5" x14ac:dyDescent="0.25">
      <c r="B719" s="6"/>
      <c r="E719" s="7"/>
    </row>
    <row r="720" spans="2:5" x14ac:dyDescent="0.25">
      <c r="B720" s="6"/>
      <c r="E720" s="7"/>
    </row>
    <row r="721" spans="2:5" x14ac:dyDescent="0.25">
      <c r="B721" s="6"/>
      <c r="E721" s="7"/>
    </row>
    <row r="722" spans="2:5" x14ac:dyDescent="0.25">
      <c r="B722" s="6"/>
      <c r="E722" s="7"/>
    </row>
    <row r="723" spans="2:5" x14ac:dyDescent="0.25">
      <c r="B723" s="6"/>
      <c r="E723" s="7"/>
    </row>
    <row r="724" spans="2:5" x14ac:dyDescent="0.25">
      <c r="B724" s="6"/>
      <c r="E724" s="7"/>
    </row>
    <row r="725" spans="2:5" x14ac:dyDescent="0.25">
      <c r="B725" s="6"/>
      <c r="E725" s="7"/>
    </row>
    <row r="726" spans="2:5" x14ac:dyDescent="0.25">
      <c r="B726" s="6"/>
      <c r="E726" s="7"/>
    </row>
    <row r="727" spans="2:5" x14ac:dyDescent="0.25">
      <c r="B727" s="6"/>
      <c r="E727" s="7"/>
    </row>
    <row r="728" spans="2:5" x14ac:dyDescent="0.25">
      <c r="B728" s="6"/>
      <c r="E728" s="7"/>
    </row>
    <row r="729" spans="2:5" x14ac:dyDescent="0.25">
      <c r="B729" s="6"/>
      <c r="E729" s="7"/>
    </row>
    <row r="730" spans="2:5" x14ac:dyDescent="0.25">
      <c r="B730" s="6"/>
      <c r="E730" s="7"/>
    </row>
    <row r="731" spans="2:5" x14ac:dyDescent="0.25">
      <c r="B731" s="6"/>
      <c r="E731" s="7"/>
    </row>
    <row r="732" spans="2:5" x14ac:dyDescent="0.25">
      <c r="B732" s="6"/>
      <c r="E732" s="7"/>
    </row>
    <row r="733" spans="2:5" x14ac:dyDescent="0.25">
      <c r="B733" s="6"/>
      <c r="E733" s="7"/>
    </row>
    <row r="734" spans="2:5" x14ac:dyDescent="0.25">
      <c r="B734" s="6"/>
      <c r="E734" s="7"/>
    </row>
    <row r="735" spans="2:5" x14ac:dyDescent="0.25">
      <c r="B735" s="6"/>
      <c r="E735" s="7"/>
    </row>
    <row r="736" spans="2:5" x14ac:dyDescent="0.25">
      <c r="B736" s="6"/>
      <c r="E736" s="7"/>
    </row>
    <row r="737" spans="2:5" x14ac:dyDescent="0.25">
      <c r="B737" s="6"/>
      <c r="E737" s="7"/>
    </row>
    <row r="738" spans="2:5" x14ac:dyDescent="0.25">
      <c r="B738" s="6"/>
      <c r="E738" s="7"/>
    </row>
    <row r="739" spans="2:5" x14ac:dyDescent="0.25">
      <c r="B739" s="6"/>
      <c r="E739" s="7"/>
    </row>
    <row r="740" spans="2:5" x14ac:dyDescent="0.25">
      <c r="B740" s="6"/>
      <c r="E740" s="7"/>
    </row>
    <row r="741" spans="2:5" x14ac:dyDescent="0.25">
      <c r="B741" s="6"/>
      <c r="E741" s="7"/>
    </row>
    <row r="742" spans="2:5" x14ac:dyDescent="0.25">
      <c r="B742" s="6"/>
      <c r="E742" s="7"/>
    </row>
    <row r="743" spans="2:5" x14ac:dyDescent="0.25">
      <c r="B743" s="6"/>
      <c r="E743" s="7"/>
    </row>
    <row r="744" spans="2:5" x14ac:dyDescent="0.25">
      <c r="B744" s="6"/>
      <c r="E744" s="7"/>
    </row>
    <row r="745" spans="2:5" x14ac:dyDescent="0.25">
      <c r="B745" s="6"/>
      <c r="E745" s="7"/>
    </row>
    <row r="746" spans="2:5" x14ac:dyDescent="0.25">
      <c r="B746" s="6"/>
      <c r="E746" s="7"/>
    </row>
    <row r="747" spans="2:5" x14ac:dyDescent="0.25">
      <c r="B747" s="6"/>
      <c r="E747" s="7"/>
    </row>
    <row r="748" spans="2:5" x14ac:dyDescent="0.25">
      <c r="B748" s="6"/>
      <c r="E748" s="7"/>
    </row>
    <row r="749" spans="2:5" x14ac:dyDescent="0.25">
      <c r="B749" s="6"/>
      <c r="E749" s="7"/>
    </row>
    <row r="750" spans="2:5" x14ac:dyDescent="0.25">
      <c r="B750" s="6"/>
      <c r="E750" s="7"/>
    </row>
    <row r="751" spans="2:5" x14ac:dyDescent="0.25">
      <c r="B751" s="6"/>
      <c r="E751" s="7"/>
    </row>
    <row r="752" spans="2:5" x14ac:dyDescent="0.25">
      <c r="B752" s="6"/>
      <c r="E752" s="7"/>
    </row>
    <row r="753" spans="2:5" x14ac:dyDescent="0.25">
      <c r="B753" s="6"/>
      <c r="E753" s="7"/>
    </row>
    <row r="754" spans="2:5" x14ac:dyDescent="0.25">
      <c r="B754" s="6"/>
      <c r="E754" s="7"/>
    </row>
    <row r="755" spans="2:5" x14ac:dyDescent="0.25">
      <c r="B755" s="6"/>
      <c r="E755" s="7"/>
    </row>
    <row r="756" spans="2:5" x14ac:dyDescent="0.25">
      <c r="B756" s="6"/>
      <c r="E756" s="7"/>
    </row>
    <row r="757" spans="2:5" x14ac:dyDescent="0.25">
      <c r="B757" s="6"/>
      <c r="E757" s="7"/>
    </row>
    <row r="758" spans="2:5" x14ac:dyDescent="0.25">
      <c r="B758" s="6"/>
      <c r="E758" s="7"/>
    </row>
    <row r="759" spans="2:5" x14ac:dyDescent="0.25">
      <c r="B759" s="6"/>
      <c r="E759" s="7"/>
    </row>
    <row r="760" spans="2:5" x14ac:dyDescent="0.25">
      <c r="B760" s="6"/>
      <c r="E760" s="7"/>
    </row>
    <row r="761" spans="2:5" x14ac:dyDescent="0.25">
      <c r="B761" s="6"/>
      <c r="E761" s="7"/>
    </row>
    <row r="762" spans="2:5" x14ac:dyDescent="0.25">
      <c r="B762" s="6"/>
      <c r="E762" s="7"/>
    </row>
    <row r="763" spans="2:5" x14ac:dyDescent="0.25">
      <c r="B763" s="6"/>
      <c r="E763" s="7"/>
    </row>
    <row r="764" spans="2:5" x14ac:dyDescent="0.25">
      <c r="B764" s="6"/>
      <c r="E764" s="7"/>
    </row>
    <row r="765" spans="2:5" x14ac:dyDescent="0.25">
      <c r="B765" s="6"/>
      <c r="E765" s="7"/>
    </row>
    <row r="766" spans="2:5" x14ac:dyDescent="0.25">
      <c r="B766" s="6"/>
      <c r="E766" s="7"/>
    </row>
    <row r="767" spans="2:5" x14ac:dyDescent="0.25">
      <c r="B767" s="6"/>
      <c r="E767" s="7"/>
    </row>
    <row r="768" spans="2:5" x14ac:dyDescent="0.25">
      <c r="B768" s="6"/>
      <c r="E768" s="7"/>
    </row>
    <row r="769" spans="2:5" x14ac:dyDescent="0.25">
      <c r="B769" s="6"/>
      <c r="E769" s="7"/>
    </row>
    <row r="770" spans="2:5" x14ac:dyDescent="0.25">
      <c r="B770" s="6"/>
      <c r="E770" s="7"/>
    </row>
    <row r="771" spans="2:5" x14ac:dyDescent="0.25">
      <c r="B771" s="6"/>
      <c r="E771" s="7"/>
    </row>
    <row r="772" spans="2:5" x14ac:dyDescent="0.25">
      <c r="B772" s="6"/>
      <c r="E772" s="7"/>
    </row>
    <row r="773" spans="2:5" x14ac:dyDescent="0.25">
      <c r="B773" s="6"/>
      <c r="E773" s="7"/>
    </row>
    <row r="774" spans="2:5" x14ac:dyDescent="0.25">
      <c r="B774" s="6"/>
      <c r="E774" s="7"/>
    </row>
    <row r="775" spans="2:5" x14ac:dyDescent="0.25">
      <c r="B775" s="6"/>
      <c r="E775" s="7"/>
    </row>
    <row r="776" spans="2:5" x14ac:dyDescent="0.25">
      <c r="B776" s="6"/>
      <c r="E776" s="7"/>
    </row>
    <row r="777" spans="2:5" x14ac:dyDescent="0.25">
      <c r="B777" s="6"/>
      <c r="E777" s="7"/>
    </row>
    <row r="778" spans="2:5" x14ac:dyDescent="0.25">
      <c r="B778" s="6"/>
      <c r="E778" s="7"/>
    </row>
    <row r="779" spans="2:5" x14ac:dyDescent="0.25">
      <c r="B779" s="6"/>
      <c r="E779" s="7"/>
    </row>
    <row r="780" spans="2:5" x14ac:dyDescent="0.25">
      <c r="B780" s="6"/>
      <c r="E780" s="7"/>
    </row>
    <row r="781" spans="2:5" x14ac:dyDescent="0.25">
      <c r="B781" s="6"/>
      <c r="E781" s="7"/>
    </row>
    <row r="782" spans="2:5" x14ac:dyDescent="0.25">
      <c r="B782" s="6"/>
      <c r="E782" s="7"/>
    </row>
    <row r="783" spans="2:5" x14ac:dyDescent="0.25">
      <c r="B783" s="6"/>
      <c r="E783" s="7"/>
    </row>
    <row r="784" spans="2:5" x14ac:dyDescent="0.25">
      <c r="B784" s="6"/>
      <c r="E784" s="7"/>
    </row>
    <row r="785" spans="2:5" x14ac:dyDescent="0.25">
      <c r="B785" s="6"/>
      <c r="E785" s="7"/>
    </row>
    <row r="786" spans="2:5" x14ac:dyDescent="0.25">
      <c r="B786" s="6"/>
      <c r="E786" s="7"/>
    </row>
    <row r="787" spans="2:5" x14ac:dyDescent="0.25">
      <c r="B787" s="6"/>
      <c r="E787" s="7"/>
    </row>
    <row r="788" spans="2:5" x14ac:dyDescent="0.25">
      <c r="B788" s="6"/>
      <c r="E788" s="7"/>
    </row>
    <row r="789" spans="2:5" x14ac:dyDescent="0.25">
      <c r="B789" s="6"/>
      <c r="E789" s="7"/>
    </row>
    <row r="790" spans="2:5" x14ac:dyDescent="0.25">
      <c r="B790" s="6"/>
      <c r="E790" s="7"/>
    </row>
    <row r="791" spans="2:5" x14ac:dyDescent="0.25">
      <c r="B791" s="6"/>
      <c r="E791" s="7"/>
    </row>
    <row r="792" spans="2:5" x14ac:dyDescent="0.25">
      <c r="B792" s="6"/>
      <c r="E792" s="7"/>
    </row>
    <row r="793" spans="2:5" x14ac:dyDescent="0.25">
      <c r="B793" s="6"/>
      <c r="E793" s="7"/>
    </row>
    <row r="794" spans="2:5" x14ac:dyDescent="0.25">
      <c r="B794" s="6"/>
      <c r="E794" s="7"/>
    </row>
    <row r="795" spans="2:5" x14ac:dyDescent="0.25">
      <c r="B795" s="6"/>
      <c r="E795" s="7"/>
    </row>
    <row r="796" spans="2:5" x14ac:dyDescent="0.25">
      <c r="B796" s="6"/>
      <c r="E796" s="7"/>
    </row>
    <row r="797" spans="2:5" x14ac:dyDescent="0.25">
      <c r="B797" s="6"/>
      <c r="E797" s="7"/>
    </row>
    <row r="798" spans="2:5" x14ac:dyDescent="0.25">
      <c r="B798" s="6"/>
      <c r="E798" s="7"/>
    </row>
    <row r="799" spans="2:5" x14ac:dyDescent="0.25">
      <c r="B799" s="6"/>
      <c r="E799" s="7"/>
    </row>
    <row r="800" spans="2:5" x14ac:dyDescent="0.25">
      <c r="B800" s="6"/>
      <c r="E800" s="7"/>
    </row>
    <row r="801" spans="2:5" x14ac:dyDescent="0.25">
      <c r="B801" s="6"/>
      <c r="E801" s="7"/>
    </row>
    <row r="802" spans="2:5" x14ac:dyDescent="0.25">
      <c r="B802" s="6"/>
      <c r="E802" s="7"/>
    </row>
    <row r="803" spans="2:5" x14ac:dyDescent="0.25">
      <c r="B803" s="6"/>
      <c r="E803" s="7"/>
    </row>
    <row r="804" spans="2:5" x14ac:dyDescent="0.25">
      <c r="B804" s="6"/>
      <c r="E804" s="7"/>
    </row>
    <row r="805" spans="2:5" x14ac:dyDescent="0.25">
      <c r="B805" s="6"/>
      <c r="E805" s="7"/>
    </row>
    <row r="806" spans="2:5" x14ac:dyDescent="0.25">
      <c r="B806" s="6"/>
      <c r="E806" s="7"/>
    </row>
    <row r="807" spans="2:5" x14ac:dyDescent="0.25">
      <c r="B807" s="6"/>
      <c r="E807" s="7"/>
    </row>
    <row r="808" spans="2:5" x14ac:dyDescent="0.25">
      <c r="B808" s="6"/>
      <c r="E808" s="7"/>
    </row>
    <row r="809" spans="2:5" x14ac:dyDescent="0.25">
      <c r="B809" s="6"/>
      <c r="E809" s="7"/>
    </row>
    <row r="810" spans="2:5" x14ac:dyDescent="0.25">
      <c r="B810" s="6"/>
      <c r="E810" s="7"/>
    </row>
    <row r="811" spans="2:5" x14ac:dyDescent="0.25">
      <c r="B811" s="6"/>
      <c r="E811" s="7"/>
    </row>
    <row r="812" spans="2:5" x14ac:dyDescent="0.25">
      <c r="B812" s="6"/>
      <c r="E812" s="7"/>
    </row>
    <row r="813" spans="2:5" x14ac:dyDescent="0.25">
      <c r="B813" s="6"/>
      <c r="E813" s="7"/>
    </row>
    <row r="814" spans="2:5" x14ac:dyDescent="0.25">
      <c r="B814" s="6"/>
      <c r="E814" s="7"/>
    </row>
    <row r="815" spans="2:5" x14ac:dyDescent="0.25">
      <c r="B815" s="6"/>
      <c r="E815" s="7"/>
    </row>
    <row r="816" spans="2:5" x14ac:dyDescent="0.25">
      <c r="B816" s="6"/>
      <c r="E816" s="7"/>
    </row>
    <row r="817" spans="2:5" x14ac:dyDescent="0.25">
      <c r="B817" s="6"/>
      <c r="E817" s="7"/>
    </row>
    <row r="818" spans="2:5" x14ac:dyDescent="0.25">
      <c r="B818" s="6"/>
      <c r="E818" s="7"/>
    </row>
    <row r="819" spans="2:5" x14ac:dyDescent="0.25">
      <c r="B819" s="6"/>
      <c r="E819" s="7"/>
    </row>
    <row r="820" spans="2:5" x14ac:dyDescent="0.25">
      <c r="B820" s="6"/>
      <c r="E820" s="7"/>
    </row>
    <row r="821" spans="2:5" x14ac:dyDescent="0.25">
      <c r="B821" s="6"/>
      <c r="E821" s="7"/>
    </row>
    <row r="822" spans="2:5" x14ac:dyDescent="0.25">
      <c r="B822" s="6"/>
      <c r="E822" s="7"/>
    </row>
    <row r="823" spans="2:5" x14ac:dyDescent="0.25">
      <c r="B823" s="6"/>
      <c r="E823" s="7"/>
    </row>
    <row r="824" spans="2:5" x14ac:dyDescent="0.25">
      <c r="B824" s="6"/>
      <c r="E824" s="7"/>
    </row>
    <row r="825" spans="2:5" x14ac:dyDescent="0.25">
      <c r="B825" s="6"/>
      <c r="E825" s="7"/>
    </row>
    <row r="826" spans="2:5" x14ac:dyDescent="0.25">
      <c r="B826" s="6"/>
      <c r="E826" s="7"/>
    </row>
    <row r="827" spans="2:5" x14ac:dyDescent="0.25">
      <c r="B827" s="6"/>
      <c r="E827" s="7"/>
    </row>
    <row r="828" spans="2:5" x14ac:dyDescent="0.25">
      <c r="B828" s="6"/>
      <c r="E828" s="7"/>
    </row>
    <row r="829" spans="2:5" x14ac:dyDescent="0.25">
      <c r="B829" s="6"/>
      <c r="E829" s="7"/>
    </row>
    <row r="830" spans="2:5" x14ac:dyDescent="0.25">
      <c r="B830" s="6"/>
      <c r="E830" s="7"/>
    </row>
    <row r="831" spans="2:5" x14ac:dyDescent="0.25">
      <c r="B831" s="6"/>
      <c r="E831" s="7"/>
    </row>
    <row r="832" spans="2:5" x14ac:dyDescent="0.25">
      <c r="B832" s="6"/>
      <c r="E832" s="7"/>
    </row>
    <row r="833" spans="2:5" x14ac:dyDescent="0.25">
      <c r="B833" s="6"/>
      <c r="E833" s="7"/>
    </row>
    <row r="834" spans="2:5" x14ac:dyDescent="0.25">
      <c r="B834" s="6"/>
      <c r="E834" s="7"/>
    </row>
    <row r="835" spans="2:5" x14ac:dyDescent="0.25">
      <c r="B835" s="6"/>
      <c r="E835" s="7"/>
    </row>
    <row r="836" spans="2:5" x14ac:dyDescent="0.25">
      <c r="B836" s="6"/>
      <c r="E836" s="7"/>
    </row>
    <row r="837" spans="2:5" x14ac:dyDescent="0.25">
      <c r="B837" s="6"/>
      <c r="E837" s="7"/>
    </row>
    <row r="838" spans="2:5" x14ac:dyDescent="0.25">
      <c r="B838" s="6"/>
      <c r="E838" s="7"/>
    </row>
    <row r="839" spans="2:5" x14ac:dyDescent="0.25">
      <c r="B839" s="6"/>
      <c r="E839" s="7"/>
    </row>
    <row r="840" spans="2:5" x14ac:dyDescent="0.25">
      <c r="B840" s="6"/>
      <c r="E840" s="7"/>
    </row>
    <row r="841" spans="2:5" x14ac:dyDescent="0.25">
      <c r="B841" s="6"/>
      <c r="E841" s="7"/>
    </row>
    <row r="842" spans="2:5" x14ac:dyDescent="0.25">
      <c r="B842" s="6"/>
      <c r="E842" s="7"/>
    </row>
    <row r="843" spans="2:5" x14ac:dyDescent="0.25">
      <c r="B843" s="6"/>
      <c r="E843" s="7"/>
    </row>
    <row r="844" spans="2:5" x14ac:dyDescent="0.25">
      <c r="B844" s="6"/>
      <c r="E844" s="7"/>
    </row>
    <row r="845" spans="2:5" x14ac:dyDescent="0.25">
      <c r="B845" s="6"/>
      <c r="E845" s="7"/>
    </row>
    <row r="846" spans="2:5" x14ac:dyDescent="0.25">
      <c r="B846" s="6"/>
      <c r="E846" s="7"/>
    </row>
    <row r="847" spans="2:5" x14ac:dyDescent="0.25">
      <c r="B847" s="6"/>
      <c r="E847" s="7"/>
    </row>
    <row r="848" spans="2:5" x14ac:dyDescent="0.25">
      <c r="B848" s="6"/>
      <c r="E848" s="7"/>
    </row>
    <row r="849" spans="2:5" x14ac:dyDescent="0.25">
      <c r="B849" s="6"/>
      <c r="E849" s="7"/>
    </row>
    <row r="850" spans="2:5" x14ac:dyDescent="0.25">
      <c r="B850" s="6"/>
      <c r="E850" s="7"/>
    </row>
    <row r="851" spans="2:5" x14ac:dyDescent="0.25">
      <c r="B851" s="6"/>
      <c r="E851" s="7"/>
    </row>
    <row r="852" spans="2:5" x14ac:dyDescent="0.25">
      <c r="B852" s="6"/>
      <c r="E852" s="7"/>
    </row>
    <row r="853" spans="2:5" x14ac:dyDescent="0.25">
      <c r="B853" s="6"/>
      <c r="E853" s="7"/>
    </row>
    <row r="854" spans="2:5" x14ac:dyDescent="0.25">
      <c r="B854" s="6"/>
      <c r="E854" s="7"/>
    </row>
    <row r="855" spans="2:5" x14ac:dyDescent="0.25">
      <c r="B855" s="6"/>
      <c r="E855" s="7"/>
    </row>
    <row r="856" spans="2:5" x14ac:dyDescent="0.25">
      <c r="B856" s="6"/>
      <c r="E856" s="7"/>
    </row>
    <row r="857" spans="2:5" x14ac:dyDescent="0.25">
      <c r="B857" s="6"/>
      <c r="E857" s="7"/>
    </row>
    <row r="858" spans="2:5" x14ac:dyDescent="0.25">
      <c r="B858" s="6"/>
      <c r="E858" s="7"/>
    </row>
    <row r="859" spans="2:5" x14ac:dyDescent="0.25">
      <c r="B859" s="6"/>
      <c r="E859" s="7"/>
    </row>
    <row r="860" spans="2:5" x14ac:dyDescent="0.25">
      <c r="B860" s="6"/>
      <c r="E860" s="7"/>
    </row>
    <row r="861" spans="2:5" x14ac:dyDescent="0.25">
      <c r="B861" s="6"/>
      <c r="E861" s="7"/>
    </row>
    <row r="862" spans="2:5" x14ac:dyDescent="0.25">
      <c r="B862" s="6"/>
      <c r="E862" s="7"/>
    </row>
    <row r="863" spans="2:5" x14ac:dyDescent="0.25">
      <c r="B863" s="6"/>
      <c r="E863" s="7"/>
    </row>
    <row r="864" spans="2:5" x14ac:dyDescent="0.25">
      <c r="B864" s="6"/>
      <c r="E864" s="7"/>
    </row>
    <row r="865" spans="2:5" x14ac:dyDescent="0.25">
      <c r="B865" s="6"/>
      <c r="E865" s="7"/>
    </row>
    <row r="866" spans="2:5" x14ac:dyDescent="0.25">
      <c r="B866" s="6"/>
      <c r="E866" s="7"/>
    </row>
    <row r="867" spans="2:5" x14ac:dyDescent="0.25">
      <c r="B867" s="6"/>
      <c r="E867" s="7"/>
    </row>
    <row r="868" spans="2:5" x14ac:dyDescent="0.25">
      <c r="B868" s="6"/>
      <c r="E868" s="7"/>
    </row>
    <row r="869" spans="2:5" x14ac:dyDescent="0.25">
      <c r="B869" s="6"/>
      <c r="E869" s="7"/>
    </row>
    <row r="870" spans="2:5" x14ac:dyDescent="0.25">
      <c r="B870" s="6"/>
      <c r="E870" s="7"/>
    </row>
    <row r="871" spans="2:5" x14ac:dyDescent="0.25">
      <c r="B871" s="6"/>
      <c r="E871" s="7"/>
    </row>
    <row r="872" spans="2:5" x14ac:dyDescent="0.25">
      <c r="B872" s="6"/>
      <c r="E872" s="7"/>
    </row>
    <row r="873" spans="2:5" x14ac:dyDescent="0.25">
      <c r="B873" s="6"/>
      <c r="E873" s="7"/>
    </row>
    <row r="874" spans="2:5" x14ac:dyDescent="0.25">
      <c r="B874" s="6"/>
      <c r="E874" s="7"/>
    </row>
    <row r="875" spans="2:5" x14ac:dyDescent="0.25">
      <c r="B875" s="6"/>
      <c r="E875" s="7"/>
    </row>
    <row r="876" spans="2:5" x14ac:dyDescent="0.25">
      <c r="B876" s="6"/>
      <c r="E876" s="7"/>
    </row>
    <row r="877" spans="2:5" x14ac:dyDescent="0.25">
      <c r="B877" s="6"/>
      <c r="E877" s="7"/>
    </row>
    <row r="878" spans="2:5" x14ac:dyDescent="0.25">
      <c r="B878" s="6"/>
      <c r="E878" s="7"/>
    </row>
    <row r="879" spans="2:5" x14ac:dyDescent="0.25">
      <c r="B879" s="6"/>
      <c r="E879" s="7"/>
    </row>
    <row r="880" spans="2:5" x14ac:dyDescent="0.25">
      <c r="B880" s="6"/>
      <c r="E880" s="7"/>
    </row>
    <row r="881" spans="2:5" x14ac:dyDescent="0.25">
      <c r="B881" s="6"/>
      <c r="E881" s="7"/>
    </row>
    <row r="882" spans="2:5" x14ac:dyDescent="0.25">
      <c r="B882" s="6"/>
      <c r="E882" s="7"/>
    </row>
    <row r="883" spans="2:5" x14ac:dyDescent="0.25">
      <c r="B883" s="6"/>
      <c r="E883" s="7"/>
    </row>
    <row r="884" spans="2:5" x14ac:dyDescent="0.25">
      <c r="B884" s="6"/>
      <c r="E884" s="7"/>
    </row>
    <row r="885" spans="2:5" x14ac:dyDescent="0.25">
      <c r="B885" s="6"/>
      <c r="E885" s="7"/>
    </row>
    <row r="886" spans="2:5" x14ac:dyDescent="0.25">
      <c r="B886" s="6"/>
      <c r="E886" s="7"/>
    </row>
    <row r="887" spans="2:5" x14ac:dyDescent="0.25">
      <c r="B887" s="6"/>
      <c r="E887" s="7"/>
    </row>
    <row r="888" spans="2:5" x14ac:dyDescent="0.25">
      <c r="B888" s="6"/>
      <c r="E888" s="7"/>
    </row>
    <row r="889" spans="2:5" x14ac:dyDescent="0.25">
      <c r="B889" s="6"/>
      <c r="E889" s="7"/>
    </row>
    <row r="890" spans="2:5" x14ac:dyDescent="0.25">
      <c r="B890" s="6"/>
      <c r="E890" s="7"/>
    </row>
    <row r="891" spans="2:5" x14ac:dyDescent="0.25">
      <c r="B891" s="6"/>
      <c r="E891" s="7"/>
    </row>
    <row r="892" spans="2:5" x14ac:dyDescent="0.25">
      <c r="B892" s="6"/>
      <c r="E892" s="7"/>
    </row>
    <row r="893" spans="2:5" x14ac:dyDescent="0.25">
      <c r="B893" s="6"/>
      <c r="E893" s="7"/>
    </row>
    <row r="894" spans="2:5" x14ac:dyDescent="0.25">
      <c r="B894" s="6"/>
      <c r="E894" s="7"/>
    </row>
    <row r="895" spans="2:5" x14ac:dyDescent="0.25">
      <c r="B895" s="6"/>
      <c r="E895" s="7"/>
    </row>
    <row r="896" spans="2:5" x14ac:dyDescent="0.25">
      <c r="B896" s="6"/>
      <c r="E896" s="7"/>
    </row>
    <row r="897" spans="2:5" x14ac:dyDescent="0.25">
      <c r="B897" s="6"/>
      <c r="E897" s="7"/>
    </row>
    <row r="898" spans="2:5" x14ac:dyDescent="0.25">
      <c r="B898" s="6"/>
      <c r="E898" s="7"/>
    </row>
    <row r="899" spans="2:5" x14ac:dyDescent="0.25">
      <c r="B899" s="6"/>
      <c r="E899" s="7"/>
    </row>
    <row r="900" spans="2:5" x14ac:dyDescent="0.25">
      <c r="B900" s="6"/>
      <c r="E900" s="7"/>
    </row>
    <row r="901" spans="2:5" x14ac:dyDescent="0.25">
      <c r="B901" s="6"/>
      <c r="E901" s="7"/>
    </row>
    <row r="902" spans="2:5" x14ac:dyDescent="0.25">
      <c r="B902" s="6"/>
      <c r="E902" s="7"/>
    </row>
    <row r="903" spans="2:5" x14ac:dyDescent="0.25">
      <c r="B903" s="6"/>
      <c r="E903" s="7"/>
    </row>
    <row r="904" spans="2:5" x14ac:dyDescent="0.25">
      <c r="B904" s="6"/>
      <c r="E904" s="7"/>
    </row>
    <row r="905" spans="2:5" x14ac:dyDescent="0.25">
      <c r="B905" s="6"/>
      <c r="E905" s="7"/>
    </row>
    <row r="906" spans="2:5" x14ac:dyDescent="0.25">
      <c r="B906" s="6"/>
      <c r="E906" s="7"/>
    </row>
    <row r="907" spans="2:5" x14ac:dyDescent="0.25">
      <c r="B907" s="6"/>
      <c r="E907" s="7"/>
    </row>
    <row r="908" spans="2:5" x14ac:dyDescent="0.25">
      <c r="B908" s="6"/>
      <c r="E908" s="7"/>
    </row>
    <row r="909" spans="2:5" x14ac:dyDescent="0.25">
      <c r="B909" s="6"/>
      <c r="E909" s="7"/>
    </row>
    <row r="910" spans="2:5" x14ac:dyDescent="0.25">
      <c r="B910" s="6"/>
      <c r="E910" s="7"/>
    </row>
    <row r="911" spans="2:5" x14ac:dyDescent="0.25">
      <c r="B911" s="6"/>
      <c r="E911" s="7"/>
    </row>
    <row r="912" spans="2:5" x14ac:dyDescent="0.25">
      <c r="B912" s="6"/>
      <c r="E912" s="7"/>
    </row>
    <row r="913" spans="2:5" x14ac:dyDescent="0.25">
      <c r="B913" s="6"/>
      <c r="E913" s="7"/>
    </row>
    <row r="914" spans="2:5" x14ac:dyDescent="0.25">
      <c r="B914" s="6"/>
      <c r="E914" s="7"/>
    </row>
    <row r="915" spans="2:5" x14ac:dyDescent="0.25">
      <c r="B915" s="6"/>
      <c r="E915" s="7"/>
    </row>
    <row r="916" spans="2:5" x14ac:dyDescent="0.25">
      <c r="B916" s="6"/>
      <c r="E916" s="7"/>
    </row>
    <row r="917" spans="2:5" x14ac:dyDescent="0.25">
      <c r="B917" s="6"/>
      <c r="E917" s="7"/>
    </row>
    <row r="918" spans="2:5" x14ac:dyDescent="0.25">
      <c r="B918" s="6"/>
      <c r="E918" s="7"/>
    </row>
    <row r="919" spans="2:5" x14ac:dyDescent="0.25">
      <c r="B919" s="6"/>
      <c r="E919" s="7"/>
    </row>
    <row r="920" spans="2:5" x14ac:dyDescent="0.25">
      <c r="B920" s="6"/>
      <c r="E920" s="7"/>
    </row>
    <row r="921" spans="2:5" x14ac:dyDescent="0.25">
      <c r="B921" s="6"/>
      <c r="E921" s="7"/>
    </row>
    <row r="922" spans="2:5" x14ac:dyDescent="0.25">
      <c r="B922" s="6"/>
      <c r="E922" s="7"/>
    </row>
    <row r="923" spans="2:5" x14ac:dyDescent="0.25">
      <c r="B923" s="6"/>
      <c r="E923" s="7"/>
    </row>
    <row r="924" spans="2:5" x14ac:dyDescent="0.25">
      <c r="B924" s="6"/>
      <c r="E924" s="7"/>
    </row>
    <row r="925" spans="2:5" x14ac:dyDescent="0.25">
      <c r="B925" s="6"/>
      <c r="E925" s="7"/>
    </row>
    <row r="926" spans="2:5" x14ac:dyDescent="0.25">
      <c r="B926" s="6"/>
      <c r="E926" s="7"/>
    </row>
    <row r="927" spans="2:5" x14ac:dyDescent="0.25">
      <c r="B927" s="6"/>
      <c r="E927" s="7"/>
    </row>
    <row r="928" spans="2:5" x14ac:dyDescent="0.25">
      <c r="B928" s="6"/>
      <c r="E928" s="7"/>
    </row>
    <row r="929" spans="2:5" x14ac:dyDescent="0.25">
      <c r="B929" s="6"/>
      <c r="E929" s="7"/>
    </row>
    <row r="930" spans="2:5" x14ac:dyDescent="0.25">
      <c r="B930" s="6"/>
      <c r="E930" s="7"/>
    </row>
    <row r="931" spans="2:5" x14ac:dyDescent="0.25">
      <c r="B931" s="6"/>
      <c r="E931" s="7"/>
    </row>
    <row r="932" spans="2:5" x14ac:dyDescent="0.25">
      <c r="B932" s="6"/>
      <c r="E932" s="7"/>
    </row>
    <row r="933" spans="2:5" x14ac:dyDescent="0.25">
      <c r="B933" s="6"/>
      <c r="E933" s="7"/>
    </row>
    <row r="934" spans="2:5" x14ac:dyDescent="0.25">
      <c r="B934" s="6"/>
      <c r="E934" s="7"/>
    </row>
    <row r="935" spans="2:5" x14ac:dyDescent="0.25">
      <c r="B935" s="6"/>
      <c r="E935" s="7"/>
    </row>
    <row r="936" spans="2:5" x14ac:dyDescent="0.25">
      <c r="B936" s="6"/>
      <c r="E936" s="7"/>
    </row>
    <row r="937" spans="2:5" x14ac:dyDescent="0.25">
      <c r="B937" s="6"/>
      <c r="E937" s="7"/>
    </row>
    <row r="938" spans="2:5" x14ac:dyDescent="0.25">
      <c r="B938" s="6"/>
      <c r="E938" s="7"/>
    </row>
    <row r="939" spans="2:5" x14ac:dyDescent="0.25">
      <c r="B939" s="6"/>
      <c r="E939" s="7"/>
    </row>
    <row r="940" spans="2:5" x14ac:dyDescent="0.25">
      <c r="B940" s="6"/>
      <c r="E940" s="7"/>
    </row>
    <row r="941" spans="2:5" x14ac:dyDescent="0.25">
      <c r="B941" s="6"/>
      <c r="E941" s="7"/>
    </row>
    <row r="942" spans="2:5" x14ac:dyDescent="0.25">
      <c r="B942" s="6"/>
      <c r="E942" s="7"/>
    </row>
    <row r="943" spans="2:5" x14ac:dyDescent="0.25">
      <c r="B943" s="6"/>
      <c r="E943" s="7"/>
    </row>
    <row r="944" spans="2:5" x14ac:dyDescent="0.25">
      <c r="B944" s="6"/>
      <c r="E944" s="7"/>
    </row>
    <row r="945" spans="2:5" x14ac:dyDescent="0.25">
      <c r="B945" s="6"/>
      <c r="E945" s="7"/>
    </row>
    <row r="946" spans="2:5" x14ac:dyDescent="0.25">
      <c r="B946" s="6"/>
      <c r="E946" s="7"/>
    </row>
    <row r="947" spans="2:5" x14ac:dyDescent="0.25">
      <c r="B947" s="6"/>
      <c r="E947" s="7"/>
    </row>
    <row r="948" spans="2:5" x14ac:dyDescent="0.25">
      <c r="B948" s="6"/>
      <c r="E948" s="7"/>
    </row>
    <row r="949" spans="2:5" x14ac:dyDescent="0.25">
      <c r="B949" s="6"/>
      <c r="E949" s="7"/>
    </row>
    <row r="950" spans="2:5" x14ac:dyDescent="0.25">
      <c r="B950" s="6"/>
      <c r="E950" s="7"/>
    </row>
    <row r="951" spans="2:5" x14ac:dyDescent="0.25">
      <c r="B951" s="6"/>
      <c r="E951" s="7"/>
    </row>
    <row r="952" spans="2:5" x14ac:dyDescent="0.25">
      <c r="B952" s="6"/>
      <c r="E952" s="7"/>
    </row>
    <row r="953" spans="2:5" x14ac:dyDescent="0.25">
      <c r="B953" s="6"/>
      <c r="E953" s="7"/>
    </row>
    <row r="954" spans="2:5" x14ac:dyDescent="0.25">
      <c r="B954" s="6"/>
      <c r="E954" s="7"/>
    </row>
    <row r="955" spans="2:5" x14ac:dyDescent="0.25">
      <c r="B955" s="6"/>
      <c r="E955" s="7"/>
    </row>
    <row r="956" spans="2:5" x14ac:dyDescent="0.25">
      <c r="B956" s="6"/>
      <c r="E956" s="7"/>
    </row>
    <row r="957" spans="2:5" x14ac:dyDescent="0.25">
      <c r="B957" s="6"/>
      <c r="E957" s="7"/>
    </row>
    <row r="958" spans="2:5" x14ac:dyDescent="0.25">
      <c r="B958" s="6"/>
      <c r="E958" s="7"/>
    </row>
    <row r="959" spans="2:5" x14ac:dyDescent="0.25">
      <c r="B959" s="6"/>
      <c r="E959" s="7"/>
    </row>
    <row r="960" spans="2:5" x14ac:dyDescent="0.25">
      <c r="B960" s="6"/>
      <c r="E960" s="7"/>
    </row>
    <row r="961" spans="2:5" x14ac:dyDescent="0.25">
      <c r="B961" s="6"/>
      <c r="E961" s="7"/>
    </row>
    <row r="962" spans="2:5" x14ac:dyDescent="0.25">
      <c r="B962" s="6"/>
      <c r="E962" s="7"/>
    </row>
    <row r="963" spans="2:5" x14ac:dyDescent="0.25">
      <c r="B963" s="6"/>
      <c r="E963" s="7"/>
    </row>
    <row r="964" spans="2:5" x14ac:dyDescent="0.25">
      <c r="B964" s="6"/>
      <c r="E964" s="7"/>
    </row>
    <row r="965" spans="2:5" x14ac:dyDescent="0.25">
      <c r="B965" s="6"/>
      <c r="E965" s="7"/>
    </row>
    <row r="966" spans="2:5" x14ac:dyDescent="0.25">
      <c r="B966" s="6"/>
      <c r="E966" s="7"/>
    </row>
    <row r="967" spans="2:5" x14ac:dyDescent="0.25">
      <c r="B967" s="6"/>
      <c r="E967" s="7"/>
    </row>
    <row r="968" spans="2:5" x14ac:dyDescent="0.25">
      <c r="B968" s="6"/>
      <c r="E968" s="7"/>
    </row>
    <row r="969" spans="2:5" x14ac:dyDescent="0.25">
      <c r="B969" s="6"/>
      <c r="E969" s="7"/>
    </row>
    <row r="970" spans="2:5" x14ac:dyDescent="0.25">
      <c r="B970" s="6"/>
      <c r="E970" s="7"/>
    </row>
    <row r="971" spans="2:5" x14ac:dyDescent="0.25">
      <c r="B971" s="6"/>
      <c r="E971" s="7"/>
    </row>
    <row r="972" spans="2:5" x14ac:dyDescent="0.25">
      <c r="B972" s="6"/>
      <c r="E972" s="7"/>
    </row>
    <row r="973" spans="2:5" x14ac:dyDescent="0.25">
      <c r="B973" s="6"/>
      <c r="E973" s="7"/>
    </row>
    <row r="974" spans="2:5" x14ac:dyDescent="0.25">
      <c r="B974" s="6"/>
      <c r="E974" s="7"/>
    </row>
    <row r="975" spans="2:5" x14ac:dyDescent="0.25">
      <c r="B975" s="6"/>
      <c r="E975" s="7"/>
    </row>
    <row r="976" spans="2:5" x14ac:dyDescent="0.25">
      <c r="B976" s="6"/>
      <c r="E976" s="7"/>
    </row>
    <row r="977" spans="2:5" x14ac:dyDescent="0.25">
      <c r="B977" s="6"/>
      <c r="E977" s="7"/>
    </row>
    <row r="978" spans="2:5" x14ac:dyDescent="0.25">
      <c r="B978" s="6"/>
      <c r="E978" s="7"/>
    </row>
    <row r="979" spans="2:5" x14ac:dyDescent="0.25">
      <c r="B979" s="6"/>
      <c r="E979" s="7"/>
    </row>
    <row r="980" spans="2:5" x14ac:dyDescent="0.25">
      <c r="B980" s="6"/>
      <c r="E980" s="7"/>
    </row>
    <row r="981" spans="2:5" x14ac:dyDescent="0.25">
      <c r="B981" s="6"/>
      <c r="E981" s="7"/>
    </row>
    <row r="982" spans="2:5" x14ac:dyDescent="0.25">
      <c r="B982" s="6"/>
      <c r="E982" s="7"/>
    </row>
    <row r="983" spans="2:5" x14ac:dyDescent="0.25">
      <c r="B983" s="6"/>
      <c r="E983" s="7"/>
    </row>
    <row r="984" spans="2:5" x14ac:dyDescent="0.25">
      <c r="B984" s="6"/>
      <c r="E984" s="7"/>
    </row>
    <row r="985" spans="2:5" x14ac:dyDescent="0.25">
      <c r="B985" s="6"/>
      <c r="E985" s="7"/>
    </row>
    <row r="986" spans="2:5" x14ac:dyDescent="0.25">
      <c r="B986" s="6"/>
      <c r="E986" s="7"/>
    </row>
    <row r="987" spans="2:5" x14ac:dyDescent="0.25">
      <c r="B987" s="6"/>
      <c r="E987" s="7"/>
    </row>
    <row r="988" spans="2:5" x14ac:dyDescent="0.25">
      <c r="B988" s="6"/>
      <c r="E988" s="7"/>
    </row>
    <row r="989" spans="2:5" x14ac:dyDescent="0.25">
      <c r="B989" s="6"/>
      <c r="E989" s="7"/>
    </row>
    <row r="990" spans="2:5" x14ac:dyDescent="0.25">
      <c r="B990" s="6"/>
      <c r="E990" s="7"/>
    </row>
    <row r="991" spans="2:5" x14ac:dyDescent="0.25">
      <c r="B991" s="6"/>
      <c r="E991" s="7"/>
    </row>
    <row r="992" spans="2:5" x14ac:dyDescent="0.25">
      <c r="B992" s="6"/>
      <c r="E992" s="7"/>
    </row>
    <row r="993" spans="2:5" x14ac:dyDescent="0.25">
      <c r="B993" s="6"/>
      <c r="E993" s="7"/>
    </row>
    <row r="994" spans="2:5" x14ac:dyDescent="0.25">
      <c r="B994" s="6"/>
      <c r="E994" s="7"/>
    </row>
    <row r="995" spans="2:5" x14ac:dyDescent="0.25">
      <c r="B995" s="6"/>
      <c r="E995" s="7"/>
    </row>
    <row r="996" spans="2:5" x14ac:dyDescent="0.25">
      <c r="B996" s="6"/>
      <c r="E996" s="7"/>
    </row>
    <row r="997" spans="2:5" x14ac:dyDescent="0.25">
      <c r="B997" s="6"/>
      <c r="E997" s="7"/>
    </row>
    <row r="998" spans="2:5" x14ac:dyDescent="0.25">
      <c r="B998" s="6"/>
      <c r="E998" s="7"/>
    </row>
    <row r="999" spans="2:5" x14ac:dyDescent="0.25">
      <c r="B999" s="6"/>
      <c r="E999" s="7"/>
    </row>
    <row r="1000" spans="2:5" x14ac:dyDescent="0.25">
      <c r="B1000" s="6"/>
      <c r="E1000" s="7"/>
    </row>
    <row r="1001" spans="2:5" x14ac:dyDescent="0.25">
      <c r="B1001" s="6"/>
      <c r="E1001" s="7"/>
    </row>
    <row r="1002" spans="2:5" x14ac:dyDescent="0.25">
      <c r="B1002" s="6"/>
      <c r="E1002" s="7"/>
    </row>
    <row r="1003" spans="2:5" x14ac:dyDescent="0.25">
      <c r="B1003" s="6"/>
      <c r="E1003" s="7"/>
    </row>
    <row r="1004" spans="2:5" x14ac:dyDescent="0.25">
      <c r="B1004" s="6"/>
      <c r="E1004" s="7"/>
    </row>
    <row r="1005" spans="2:5" x14ac:dyDescent="0.25">
      <c r="B1005" s="6"/>
      <c r="E1005" s="7"/>
    </row>
    <row r="1006" spans="2:5" x14ac:dyDescent="0.25">
      <c r="B1006" s="6"/>
      <c r="E1006" s="7"/>
    </row>
    <row r="1007" spans="2:5" x14ac:dyDescent="0.25">
      <c r="B1007" s="6"/>
      <c r="E1007" s="7"/>
    </row>
    <row r="1008" spans="2:5" x14ac:dyDescent="0.25">
      <c r="B1008" s="6"/>
      <c r="E1008" s="7"/>
    </row>
    <row r="1009" spans="2:5" x14ac:dyDescent="0.25">
      <c r="B1009" s="6"/>
      <c r="E1009" s="7"/>
    </row>
    <row r="1010" spans="2:5" x14ac:dyDescent="0.25">
      <c r="B1010" s="6"/>
      <c r="E1010" s="7"/>
    </row>
    <row r="1011" spans="2:5" x14ac:dyDescent="0.25">
      <c r="B1011" s="6"/>
      <c r="E1011" s="7"/>
    </row>
    <row r="1012" spans="2:5" x14ac:dyDescent="0.25">
      <c r="B1012" s="6"/>
      <c r="E1012" s="7"/>
    </row>
    <row r="1013" spans="2:5" x14ac:dyDescent="0.25">
      <c r="B1013" s="6"/>
      <c r="E1013" s="7"/>
    </row>
    <row r="1014" spans="2:5" x14ac:dyDescent="0.25">
      <c r="B1014" s="6"/>
      <c r="E1014" s="7"/>
    </row>
    <row r="1015" spans="2:5" x14ac:dyDescent="0.25">
      <c r="B1015" s="6"/>
      <c r="E1015" s="7"/>
    </row>
    <row r="1016" spans="2:5" x14ac:dyDescent="0.25">
      <c r="B1016" s="6"/>
      <c r="E1016" s="7"/>
    </row>
    <row r="1017" spans="2:5" x14ac:dyDescent="0.25">
      <c r="B1017" s="6"/>
      <c r="E1017" s="7"/>
    </row>
    <row r="1018" spans="2:5" x14ac:dyDescent="0.25">
      <c r="B1018" s="6"/>
      <c r="E1018" s="7"/>
    </row>
    <row r="1019" spans="2:5" x14ac:dyDescent="0.25">
      <c r="B1019" s="6"/>
      <c r="E1019" s="7"/>
    </row>
    <row r="1020" spans="2:5" x14ac:dyDescent="0.25">
      <c r="B1020" s="6"/>
      <c r="E1020" s="7"/>
    </row>
    <row r="1021" spans="2:5" x14ac:dyDescent="0.25">
      <c r="B1021" s="6"/>
      <c r="E1021" s="7"/>
    </row>
    <row r="1022" spans="2:5" x14ac:dyDescent="0.25">
      <c r="B1022" s="6"/>
      <c r="E1022" s="7"/>
    </row>
    <row r="1023" spans="2:5" x14ac:dyDescent="0.25">
      <c r="B1023" s="6"/>
      <c r="E1023" s="7"/>
    </row>
    <row r="1024" spans="2:5" x14ac:dyDescent="0.25">
      <c r="B1024" s="6"/>
      <c r="E1024" s="7"/>
    </row>
    <row r="1025" spans="2:5" x14ac:dyDescent="0.25">
      <c r="B1025" s="6"/>
      <c r="E1025" s="7"/>
    </row>
    <row r="1026" spans="2:5" x14ac:dyDescent="0.25">
      <c r="B1026" s="6"/>
      <c r="E1026" s="7"/>
    </row>
    <row r="1027" spans="2:5" x14ac:dyDescent="0.25">
      <c r="B1027" s="6"/>
      <c r="E1027" s="7"/>
    </row>
    <row r="1028" spans="2:5" x14ac:dyDescent="0.25">
      <c r="B1028" s="6"/>
      <c r="E1028" s="7"/>
    </row>
    <row r="1029" spans="2:5" x14ac:dyDescent="0.25">
      <c r="B1029" s="6"/>
      <c r="E1029" s="7"/>
    </row>
    <row r="1030" spans="2:5" x14ac:dyDescent="0.25">
      <c r="B1030" s="6"/>
      <c r="E1030" s="7"/>
    </row>
    <row r="1031" spans="2:5" x14ac:dyDescent="0.25">
      <c r="B1031" s="6"/>
      <c r="E1031" s="7"/>
    </row>
    <row r="1032" spans="2:5" x14ac:dyDescent="0.25">
      <c r="B1032" s="6"/>
      <c r="E1032" s="7"/>
    </row>
    <row r="1033" spans="2:5" x14ac:dyDescent="0.25">
      <c r="B1033" s="6"/>
      <c r="E1033" s="7"/>
    </row>
    <row r="1034" spans="2:5" x14ac:dyDescent="0.25">
      <c r="B1034" s="6"/>
      <c r="E1034" s="7"/>
    </row>
    <row r="1035" spans="2:5" x14ac:dyDescent="0.25">
      <c r="B1035" s="6"/>
      <c r="E1035" s="7"/>
    </row>
    <row r="1036" spans="2:5" x14ac:dyDescent="0.25">
      <c r="B1036" s="6"/>
      <c r="E1036" s="7"/>
    </row>
    <row r="1037" spans="2:5" x14ac:dyDescent="0.25">
      <c r="B1037" s="6"/>
      <c r="E1037" s="7"/>
    </row>
    <row r="1038" spans="2:5" x14ac:dyDescent="0.25">
      <c r="B1038" s="6"/>
      <c r="E1038" s="7"/>
    </row>
    <row r="1039" spans="2:5" x14ac:dyDescent="0.25">
      <c r="B1039" s="6"/>
      <c r="E1039" s="7"/>
    </row>
    <row r="1040" spans="2:5" x14ac:dyDescent="0.25">
      <c r="B1040" s="6"/>
      <c r="E1040" s="7"/>
    </row>
    <row r="1041" spans="2:5" x14ac:dyDescent="0.25">
      <c r="B1041" s="6"/>
      <c r="E1041" s="7"/>
    </row>
    <row r="1042" spans="2:5" x14ac:dyDescent="0.25">
      <c r="B1042" s="6"/>
      <c r="E1042" s="7"/>
    </row>
    <row r="1043" spans="2:5" x14ac:dyDescent="0.25">
      <c r="B1043" s="6"/>
      <c r="E1043" s="7"/>
    </row>
    <row r="1044" spans="2:5" x14ac:dyDescent="0.25">
      <c r="B1044" s="6"/>
      <c r="E1044" s="7"/>
    </row>
    <row r="1045" spans="2:5" x14ac:dyDescent="0.25">
      <c r="B1045" s="6"/>
      <c r="E1045" s="7"/>
    </row>
    <row r="1046" spans="2:5" x14ac:dyDescent="0.25">
      <c r="B1046" s="6"/>
      <c r="E1046" s="7"/>
    </row>
    <row r="1047" spans="2:5" x14ac:dyDescent="0.25">
      <c r="B1047" s="6"/>
      <c r="E1047" s="7"/>
    </row>
    <row r="1048" spans="2:5" x14ac:dyDescent="0.25">
      <c r="B1048" s="6"/>
      <c r="E1048" s="7"/>
    </row>
    <row r="1049" spans="2:5" x14ac:dyDescent="0.25">
      <c r="B1049" s="6"/>
      <c r="E1049" s="7"/>
    </row>
    <row r="1050" spans="2:5" x14ac:dyDescent="0.25">
      <c r="B1050" s="6"/>
      <c r="E1050" s="7"/>
    </row>
    <row r="1051" spans="2:5" x14ac:dyDescent="0.25">
      <c r="B1051" s="6"/>
      <c r="E1051" s="7"/>
    </row>
    <row r="1052" spans="2:5" x14ac:dyDescent="0.25">
      <c r="B1052" s="6"/>
      <c r="E1052" s="7"/>
    </row>
    <row r="1053" spans="2:5" x14ac:dyDescent="0.25">
      <c r="B1053" s="6"/>
      <c r="E1053" s="7"/>
    </row>
    <row r="1054" spans="2:5" x14ac:dyDescent="0.25">
      <c r="B1054" s="6"/>
      <c r="E1054" s="7"/>
    </row>
    <row r="1055" spans="2:5" x14ac:dyDescent="0.25">
      <c r="B1055" s="6"/>
      <c r="E1055" s="7"/>
    </row>
    <row r="1056" spans="2:5" x14ac:dyDescent="0.25">
      <c r="B1056" s="6"/>
      <c r="E1056" s="7"/>
    </row>
    <row r="1057" spans="2:5" x14ac:dyDescent="0.25">
      <c r="B1057" s="6"/>
      <c r="E1057" s="7"/>
    </row>
    <row r="1058" spans="2:5" x14ac:dyDescent="0.25">
      <c r="B1058" s="6"/>
      <c r="E1058" s="7"/>
    </row>
    <row r="1059" spans="2:5" x14ac:dyDescent="0.25">
      <c r="B1059" s="6"/>
      <c r="E1059" s="7"/>
    </row>
    <row r="1060" spans="2:5" x14ac:dyDescent="0.25">
      <c r="B1060" s="6"/>
      <c r="E1060" s="7"/>
    </row>
    <row r="1061" spans="2:5" x14ac:dyDescent="0.25">
      <c r="B1061" s="6"/>
      <c r="E1061" s="7"/>
    </row>
    <row r="1062" spans="2:5" x14ac:dyDescent="0.25">
      <c r="B1062" s="6"/>
      <c r="E1062" s="7"/>
    </row>
    <row r="1063" spans="2:5" x14ac:dyDescent="0.25">
      <c r="B1063" s="6"/>
      <c r="E1063" s="7"/>
    </row>
    <row r="1064" spans="2:5" x14ac:dyDescent="0.25">
      <c r="B1064" s="6"/>
      <c r="E1064" s="7"/>
    </row>
    <row r="1065" spans="2:5" x14ac:dyDescent="0.25">
      <c r="B1065" s="6"/>
      <c r="E1065" s="7"/>
    </row>
    <row r="1066" spans="2:5" x14ac:dyDescent="0.25">
      <c r="B1066" s="6"/>
      <c r="E1066" s="7"/>
    </row>
    <row r="1067" spans="2:5" x14ac:dyDescent="0.25">
      <c r="B1067" s="6"/>
      <c r="E1067" s="7"/>
    </row>
    <row r="1068" spans="2:5" x14ac:dyDescent="0.25">
      <c r="B1068" s="6"/>
      <c r="E1068" s="7"/>
    </row>
    <row r="1069" spans="2:5" x14ac:dyDescent="0.25">
      <c r="B1069" s="6"/>
      <c r="E1069" s="7"/>
    </row>
    <row r="1070" spans="2:5" x14ac:dyDescent="0.25">
      <c r="B1070" s="6"/>
      <c r="E1070" s="7"/>
    </row>
    <row r="1071" spans="2:5" x14ac:dyDescent="0.25">
      <c r="B1071" s="6"/>
      <c r="E1071" s="7"/>
    </row>
    <row r="1072" spans="2:5" x14ac:dyDescent="0.25">
      <c r="B1072" s="6"/>
      <c r="E1072" s="7"/>
    </row>
    <row r="1073" spans="2:5" x14ac:dyDescent="0.25">
      <c r="B1073" s="6"/>
      <c r="E1073" s="7"/>
    </row>
    <row r="1074" spans="2:5" x14ac:dyDescent="0.25">
      <c r="B1074" s="6"/>
      <c r="E1074" s="7"/>
    </row>
    <row r="1075" spans="2:5" x14ac:dyDescent="0.25">
      <c r="B1075" s="6"/>
      <c r="E1075" s="7"/>
    </row>
    <row r="1076" spans="2:5" x14ac:dyDescent="0.25">
      <c r="B1076" s="6"/>
      <c r="E1076" s="7"/>
    </row>
    <row r="1077" spans="2:5" x14ac:dyDescent="0.25">
      <c r="B1077" s="6"/>
      <c r="E1077" s="7"/>
    </row>
    <row r="1078" spans="2:5" x14ac:dyDescent="0.25">
      <c r="B1078" s="6"/>
      <c r="E1078" s="7"/>
    </row>
    <row r="1079" spans="2:5" x14ac:dyDescent="0.25">
      <c r="B1079" s="6"/>
      <c r="E1079" s="7"/>
    </row>
    <row r="1080" spans="2:5" x14ac:dyDescent="0.25">
      <c r="B1080" s="6"/>
      <c r="E1080" s="7"/>
    </row>
    <row r="1081" spans="2:5" x14ac:dyDescent="0.25">
      <c r="B1081" s="6"/>
      <c r="E1081" s="7"/>
    </row>
    <row r="1082" spans="2:5" x14ac:dyDescent="0.25">
      <c r="B1082" s="6"/>
      <c r="E1082" s="7"/>
    </row>
    <row r="1083" spans="2:5" x14ac:dyDescent="0.25">
      <c r="B1083" s="6"/>
      <c r="E1083" s="7"/>
    </row>
    <row r="1084" spans="2:5" x14ac:dyDescent="0.25">
      <c r="B1084" s="6"/>
      <c r="E1084" s="7"/>
    </row>
    <row r="1085" spans="2:5" x14ac:dyDescent="0.25">
      <c r="B1085" s="6"/>
      <c r="E1085" s="7"/>
    </row>
    <row r="1086" spans="2:5" x14ac:dyDescent="0.25">
      <c r="B1086" s="6"/>
      <c r="E1086" s="7"/>
    </row>
    <row r="1087" spans="2:5" x14ac:dyDescent="0.25">
      <c r="B1087" s="6"/>
      <c r="E1087" s="7"/>
    </row>
    <row r="1088" spans="2:5" x14ac:dyDescent="0.25">
      <c r="B1088" s="6"/>
      <c r="E1088" s="7"/>
    </row>
    <row r="1089" spans="2:5" x14ac:dyDescent="0.25">
      <c r="B1089" s="6"/>
      <c r="E1089" s="7"/>
    </row>
    <row r="1090" spans="2:5" x14ac:dyDescent="0.25">
      <c r="B1090" s="6"/>
      <c r="E1090" s="7"/>
    </row>
    <row r="1091" spans="2:5" x14ac:dyDescent="0.25">
      <c r="B1091" s="6"/>
      <c r="E1091" s="7"/>
    </row>
    <row r="1092" spans="2:5" x14ac:dyDescent="0.25">
      <c r="B1092" s="6"/>
      <c r="E1092" s="7"/>
    </row>
    <row r="1093" spans="2:5" x14ac:dyDescent="0.25">
      <c r="B1093" s="6"/>
      <c r="E1093" s="7"/>
    </row>
    <row r="1094" spans="2:5" x14ac:dyDescent="0.25">
      <c r="B1094" s="6"/>
      <c r="E1094" s="7"/>
    </row>
    <row r="1095" spans="2:5" x14ac:dyDescent="0.25">
      <c r="B1095" s="6"/>
      <c r="E1095" s="7"/>
    </row>
    <row r="1096" spans="2:5" x14ac:dyDescent="0.25">
      <c r="B1096" s="6"/>
      <c r="E1096" s="7"/>
    </row>
    <row r="1097" spans="2:5" x14ac:dyDescent="0.25">
      <c r="B1097" s="6"/>
      <c r="E1097" s="7"/>
    </row>
    <row r="1098" spans="2:5" x14ac:dyDescent="0.25">
      <c r="B1098" s="6"/>
      <c r="E1098" s="7"/>
    </row>
    <row r="1099" spans="2:5" x14ac:dyDescent="0.25">
      <c r="B1099" s="6"/>
      <c r="E1099" s="7"/>
    </row>
    <row r="1100" spans="2:5" x14ac:dyDescent="0.25">
      <c r="B1100" s="6"/>
      <c r="E1100" s="7"/>
    </row>
    <row r="1101" spans="2:5" x14ac:dyDescent="0.25">
      <c r="B1101" s="6"/>
      <c r="E1101" s="7"/>
    </row>
    <row r="1102" spans="2:5" x14ac:dyDescent="0.25">
      <c r="B1102" s="6"/>
      <c r="E1102" s="7"/>
    </row>
    <row r="1103" spans="2:5" x14ac:dyDescent="0.25">
      <c r="B1103" s="6"/>
      <c r="E1103" s="7"/>
    </row>
    <row r="1104" spans="2:5" x14ac:dyDescent="0.25">
      <c r="B1104" s="6"/>
      <c r="E1104" s="7"/>
    </row>
    <row r="1105" spans="2:5" x14ac:dyDescent="0.25">
      <c r="B1105" s="6"/>
      <c r="E1105" s="7"/>
    </row>
    <row r="1106" spans="2:5" x14ac:dyDescent="0.25">
      <c r="B1106" s="6"/>
      <c r="E1106" s="7"/>
    </row>
    <row r="1107" spans="2:5" x14ac:dyDescent="0.25">
      <c r="B1107" s="6"/>
      <c r="E1107" s="7"/>
    </row>
    <row r="1108" spans="2:5" x14ac:dyDescent="0.25">
      <c r="B1108" s="6"/>
      <c r="E1108" s="7"/>
    </row>
    <row r="1109" spans="2:5" x14ac:dyDescent="0.25">
      <c r="B1109" s="6"/>
      <c r="E1109" s="7"/>
    </row>
    <row r="1110" spans="2:5" x14ac:dyDescent="0.25">
      <c r="B1110" s="6"/>
      <c r="E1110" s="7"/>
    </row>
    <row r="1111" spans="2:5" x14ac:dyDescent="0.25">
      <c r="B1111" s="6"/>
      <c r="E1111" s="7"/>
    </row>
    <row r="1112" spans="2:5" x14ac:dyDescent="0.25">
      <c r="B1112" s="6"/>
      <c r="E1112" s="7"/>
    </row>
    <row r="1113" spans="2:5" x14ac:dyDescent="0.25">
      <c r="B1113" s="6"/>
      <c r="E1113" s="7"/>
    </row>
    <row r="1114" spans="2:5" x14ac:dyDescent="0.25">
      <c r="B1114" s="6"/>
      <c r="E1114" s="7"/>
    </row>
    <row r="1115" spans="2:5" x14ac:dyDescent="0.25">
      <c r="B1115" s="6"/>
      <c r="E1115" s="7"/>
    </row>
    <row r="1116" spans="2:5" x14ac:dyDescent="0.25">
      <c r="B1116" s="6"/>
      <c r="E1116" s="7"/>
    </row>
    <row r="1117" spans="2:5" x14ac:dyDescent="0.25">
      <c r="B1117" s="6"/>
      <c r="E1117" s="7"/>
    </row>
    <row r="1118" spans="2:5" x14ac:dyDescent="0.25">
      <c r="B1118" s="6"/>
      <c r="E1118" s="7"/>
    </row>
    <row r="1119" spans="2:5" x14ac:dyDescent="0.25">
      <c r="B1119" s="6"/>
      <c r="E1119" s="7"/>
    </row>
    <row r="1120" spans="2:5" x14ac:dyDescent="0.25">
      <c r="B1120" s="6"/>
      <c r="E1120" s="7"/>
    </row>
    <row r="1121" spans="2:5" x14ac:dyDescent="0.25">
      <c r="B1121" s="6"/>
      <c r="E1121" s="7"/>
    </row>
    <row r="1122" spans="2:5" x14ac:dyDescent="0.25">
      <c r="B1122" s="6"/>
      <c r="E1122" s="7"/>
    </row>
    <row r="1123" spans="2:5" x14ac:dyDescent="0.25">
      <c r="B1123" s="6"/>
      <c r="E1123" s="7"/>
    </row>
    <row r="1124" spans="2:5" x14ac:dyDescent="0.25">
      <c r="B1124" s="6"/>
      <c r="E1124" s="7"/>
    </row>
    <row r="1125" spans="2:5" x14ac:dyDescent="0.25">
      <c r="B1125" s="6"/>
      <c r="E1125" s="7"/>
    </row>
    <row r="1126" spans="2:5" x14ac:dyDescent="0.25">
      <c r="B1126" s="6"/>
      <c r="E1126" s="7"/>
    </row>
    <row r="1127" spans="2:5" x14ac:dyDescent="0.25">
      <c r="B1127" s="6"/>
      <c r="E1127" s="7"/>
    </row>
    <row r="1128" spans="2:5" x14ac:dyDescent="0.25">
      <c r="B1128" s="6"/>
      <c r="E1128" s="7"/>
    </row>
    <row r="1129" spans="2:5" x14ac:dyDescent="0.25">
      <c r="B1129" s="6"/>
      <c r="E1129" s="7"/>
    </row>
    <row r="1130" spans="2:5" x14ac:dyDescent="0.25">
      <c r="B1130" s="6"/>
      <c r="E1130" s="7"/>
    </row>
    <row r="1131" spans="2:5" x14ac:dyDescent="0.25">
      <c r="B1131" s="6"/>
      <c r="E1131" s="7"/>
    </row>
    <row r="1132" spans="2:5" x14ac:dyDescent="0.25">
      <c r="B1132" s="6"/>
      <c r="E1132" s="7"/>
    </row>
    <row r="1133" spans="2:5" x14ac:dyDescent="0.25">
      <c r="B1133" s="6"/>
      <c r="E1133" s="7"/>
    </row>
    <row r="1134" spans="2:5" x14ac:dyDescent="0.25">
      <c r="B1134" s="6"/>
      <c r="E1134" s="7"/>
    </row>
    <row r="1135" spans="2:5" x14ac:dyDescent="0.25">
      <c r="B1135" s="6"/>
      <c r="E1135" s="7"/>
    </row>
    <row r="1136" spans="2:5" x14ac:dyDescent="0.25">
      <c r="B1136" s="6"/>
      <c r="E1136" s="7"/>
    </row>
    <row r="1137" spans="2:5" x14ac:dyDescent="0.25">
      <c r="B1137" s="6"/>
      <c r="E1137" s="7"/>
    </row>
    <row r="1138" spans="2:5" x14ac:dyDescent="0.25">
      <c r="B1138" s="6"/>
      <c r="E1138" s="7"/>
    </row>
    <row r="1139" spans="2:5" x14ac:dyDescent="0.25">
      <c r="B1139" s="6"/>
      <c r="E1139" s="7"/>
    </row>
    <row r="1140" spans="2:5" x14ac:dyDescent="0.25">
      <c r="B1140" s="6"/>
      <c r="E1140" s="7"/>
    </row>
    <row r="1141" spans="2:5" x14ac:dyDescent="0.25">
      <c r="B1141" s="6"/>
      <c r="E1141" s="7"/>
    </row>
    <row r="1142" spans="2:5" x14ac:dyDescent="0.25">
      <c r="B1142" s="6"/>
      <c r="E1142" s="7"/>
    </row>
    <row r="1143" spans="2:5" x14ac:dyDescent="0.25">
      <c r="B1143" s="6"/>
      <c r="E1143" s="7"/>
    </row>
    <row r="1144" spans="2:5" x14ac:dyDescent="0.25">
      <c r="B1144" s="6"/>
      <c r="E1144" s="7"/>
    </row>
    <row r="1145" spans="2:5" x14ac:dyDescent="0.25">
      <c r="B1145" s="6"/>
      <c r="E1145" s="7"/>
    </row>
    <row r="1146" spans="2:5" x14ac:dyDescent="0.25">
      <c r="B1146" s="6"/>
      <c r="E1146" s="7"/>
    </row>
    <row r="1147" spans="2:5" x14ac:dyDescent="0.25">
      <c r="B1147" s="6"/>
      <c r="E1147" s="7"/>
    </row>
    <row r="1148" spans="2:5" x14ac:dyDescent="0.25">
      <c r="B1148" s="6"/>
      <c r="E1148" s="7"/>
    </row>
    <row r="1149" spans="2:5" x14ac:dyDescent="0.25">
      <c r="B1149" s="6"/>
      <c r="E1149" s="7"/>
    </row>
    <row r="1150" spans="2:5" x14ac:dyDescent="0.25">
      <c r="B1150" s="6"/>
      <c r="E1150" s="7"/>
    </row>
    <row r="1151" spans="2:5" x14ac:dyDescent="0.25">
      <c r="B1151" s="6"/>
      <c r="E1151" s="7"/>
    </row>
    <row r="1152" spans="2:5" x14ac:dyDescent="0.25">
      <c r="B1152" s="6"/>
      <c r="E1152" s="7"/>
    </row>
    <row r="1153" spans="2:5" x14ac:dyDescent="0.25">
      <c r="B1153" s="6"/>
      <c r="E1153" s="7"/>
    </row>
    <row r="1154" spans="2:5" x14ac:dyDescent="0.25">
      <c r="B1154" s="6"/>
      <c r="E1154" s="7"/>
    </row>
    <row r="1155" spans="2:5" x14ac:dyDescent="0.25">
      <c r="B1155" s="6"/>
      <c r="E1155" s="7"/>
    </row>
    <row r="1156" spans="2:5" x14ac:dyDescent="0.25">
      <c r="B1156" s="6"/>
      <c r="E1156" s="7"/>
    </row>
    <row r="1157" spans="2:5" x14ac:dyDescent="0.25">
      <c r="B1157" s="6"/>
      <c r="E1157" s="7"/>
    </row>
    <row r="1158" spans="2:5" x14ac:dyDescent="0.25">
      <c r="B1158" s="6"/>
      <c r="E1158" s="7"/>
    </row>
    <row r="1159" spans="2:5" x14ac:dyDescent="0.25">
      <c r="B1159" s="6"/>
      <c r="E1159" s="7"/>
    </row>
    <row r="1160" spans="2:5" x14ac:dyDescent="0.25">
      <c r="B1160" s="6"/>
      <c r="E1160" s="7"/>
    </row>
    <row r="1161" spans="2:5" x14ac:dyDescent="0.25">
      <c r="B1161" s="6"/>
      <c r="E1161" s="7"/>
    </row>
    <row r="1162" spans="2:5" x14ac:dyDescent="0.25">
      <c r="B1162" s="6"/>
      <c r="E1162" s="7"/>
    </row>
    <row r="1163" spans="2:5" x14ac:dyDescent="0.25">
      <c r="B1163" s="6"/>
      <c r="E1163" s="7"/>
    </row>
    <row r="1164" spans="2:5" x14ac:dyDescent="0.25">
      <c r="B1164" s="6"/>
      <c r="E1164" s="7"/>
    </row>
    <row r="1165" spans="2:5" x14ac:dyDescent="0.25">
      <c r="B1165" s="6"/>
      <c r="E1165" s="7"/>
    </row>
    <row r="1166" spans="2:5" x14ac:dyDescent="0.25">
      <c r="B1166" s="6"/>
      <c r="E1166" s="7"/>
    </row>
    <row r="1167" spans="2:5" x14ac:dyDescent="0.25">
      <c r="B1167" s="6"/>
      <c r="E1167" s="7"/>
    </row>
    <row r="1168" spans="2:5" x14ac:dyDescent="0.25">
      <c r="B1168" s="6"/>
      <c r="E1168" s="7"/>
    </row>
    <row r="1169" spans="2:5" x14ac:dyDescent="0.25">
      <c r="B1169" s="6"/>
      <c r="E1169" s="7"/>
    </row>
    <row r="1170" spans="2:5" x14ac:dyDescent="0.25">
      <c r="B1170" s="6"/>
      <c r="E1170" s="7"/>
    </row>
    <row r="1171" spans="2:5" x14ac:dyDescent="0.25">
      <c r="B1171" s="6"/>
      <c r="E1171" s="7"/>
    </row>
    <row r="1172" spans="2:5" x14ac:dyDescent="0.25">
      <c r="B1172" s="6"/>
      <c r="E1172" s="7"/>
    </row>
    <row r="1173" spans="2:5" x14ac:dyDescent="0.25">
      <c r="B1173" s="6"/>
      <c r="E1173" s="7"/>
    </row>
    <row r="1174" spans="2:5" x14ac:dyDescent="0.25">
      <c r="B1174" s="6"/>
      <c r="E1174" s="7"/>
    </row>
    <row r="1175" spans="2:5" x14ac:dyDescent="0.25">
      <c r="B1175" s="6"/>
      <c r="E1175" s="7"/>
    </row>
    <row r="1176" spans="2:5" x14ac:dyDescent="0.25">
      <c r="B1176" s="6"/>
      <c r="E1176" s="7"/>
    </row>
    <row r="1177" spans="2:5" x14ac:dyDescent="0.25">
      <c r="B1177" s="6"/>
      <c r="E1177" s="7"/>
    </row>
    <row r="1178" spans="2:5" x14ac:dyDescent="0.25">
      <c r="B1178" s="6"/>
      <c r="E1178" s="7"/>
    </row>
    <row r="1179" spans="2:5" x14ac:dyDescent="0.25">
      <c r="B1179" s="6"/>
      <c r="E1179" s="7"/>
    </row>
    <row r="1180" spans="2:5" x14ac:dyDescent="0.25">
      <c r="B1180" s="6"/>
      <c r="E1180" s="7"/>
    </row>
    <row r="1181" spans="2:5" x14ac:dyDescent="0.25">
      <c r="B1181" s="6"/>
      <c r="E1181" s="7"/>
    </row>
    <row r="1182" spans="2:5" x14ac:dyDescent="0.25">
      <c r="B1182" s="6"/>
      <c r="E1182" s="7"/>
    </row>
    <row r="1183" spans="2:5" x14ac:dyDescent="0.25">
      <c r="B1183" s="6"/>
      <c r="E1183" s="7"/>
    </row>
    <row r="1184" spans="2:5" x14ac:dyDescent="0.25">
      <c r="B1184" s="6"/>
      <c r="E1184" s="7"/>
    </row>
    <row r="1185" spans="2:5" x14ac:dyDescent="0.25">
      <c r="B1185" s="6"/>
      <c r="E1185" s="7"/>
    </row>
    <row r="1186" spans="2:5" x14ac:dyDescent="0.25">
      <c r="B1186" s="6"/>
      <c r="E1186" s="7"/>
    </row>
    <row r="1187" spans="2:5" x14ac:dyDescent="0.25">
      <c r="B1187" s="6"/>
      <c r="E1187" s="7"/>
    </row>
    <row r="1188" spans="2:5" x14ac:dyDescent="0.25">
      <c r="B1188" s="6"/>
      <c r="E1188" s="7"/>
    </row>
    <row r="1189" spans="2:5" x14ac:dyDescent="0.25">
      <c r="B1189" s="6"/>
      <c r="E1189" s="7"/>
    </row>
    <row r="1190" spans="2:5" x14ac:dyDescent="0.25">
      <c r="B1190" s="6"/>
      <c r="E1190" s="7"/>
    </row>
    <row r="1191" spans="2:5" x14ac:dyDescent="0.25">
      <c r="B1191" s="6"/>
      <c r="E1191" s="7"/>
    </row>
    <row r="1192" spans="2:5" x14ac:dyDescent="0.25">
      <c r="B1192" s="6"/>
      <c r="E1192" s="7"/>
    </row>
    <row r="1193" spans="2:5" x14ac:dyDescent="0.25">
      <c r="B1193" s="6"/>
      <c r="E1193" s="7"/>
    </row>
    <row r="1194" spans="2:5" x14ac:dyDescent="0.25">
      <c r="B1194" s="6"/>
      <c r="E1194" s="7"/>
    </row>
    <row r="1195" spans="2:5" x14ac:dyDescent="0.25">
      <c r="B1195" s="6"/>
      <c r="E1195" s="7"/>
    </row>
    <row r="1196" spans="2:5" x14ac:dyDescent="0.25">
      <c r="B1196" s="6"/>
      <c r="E1196" s="7"/>
    </row>
    <row r="1197" spans="2:5" x14ac:dyDescent="0.25">
      <c r="B1197" s="6"/>
      <c r="E1197" s="7"/>
    </row>
    <row r="1198" spans="2:5" x14ac:dyDescent="0.25">
      <c r="B1198" s="6"/>
      <c r="E1198" s="7"/>
    </row>
    <row r="1199" spans="2:5" x14ac:dyDescent="0.25">
      <c r="B1199" s="6"/>
      <c r="E1199" s="7"/>
    </row>
    <row r="1200" spans="2:5" x14ac:dyDescent="0.25">
      <c r="B1200" s="6"/>
      <c r="E1200" s="7"/>
    </row>
    <row r="1201" spans="2:5" x14ac:dyDescent="0.25">
      <c r="B1201" s="6"/>
      <c r="E1201" s="7"/>
    </row>
    <row r="1202" spans="2:5" x14ac:dyDescent="0.25">
      <c r="B1202" s="6"/>
      <c r="E1202" s="7"/>
    </row>
    <row r="1203" spans="2:5" x14ac:dyDescent="0.25">
      <c r="B1203" s="6"/>
      <c r="E1203" s="7"/>
    </row>
    <row r="1204" spans="2:5" x14ac:dyDescent="0.25">
      <c r="B1204" s="6"/>
      <c r="E1204" s="7"/>
    </row>
    <row r="1205" spans="2:5" x14ac:dyDescent="0.25">
      <c r="B1205" s="6"/>
      <c r="E1205" s="7"/>
    </row>
    <row r="1206" spans="2:5" x14ac:dyDescent="0.25">
      <c r="B1206" s="6"/>
      <c r="E1206" s="7"/>
    </row>
    <row r="1207" spans="2:5" x14ac:dyDescent="0.25">
      <c r="B1207" s="6"/>
      <c r="E1207" s="7"/>
    </row>
    <row r="1208" spans="2:5" x14ac:dyDescent="0.25">
      <c r="B1208" s="6"/>
      <c r="E1208" s="7"/>
    </row>
    <row r="1209" spans="2:5" x14ac:dyDescent="0.25">
      <c r="B1209" s="6"/>
      <c r="E1209" s="7"/>
    </row>
    <row r="1210" spans="2:5" x14ac:dyDescent="0.25">
      <c r="B1210" s="6"/>
      <c r="E1210" s="7"/>
    </row>
    <row r="1211" spans="2:5" x14ac:dyDescent="0.25">
      <c r="B1211" s="6"/>
      <c r="E1211" s="7"/>
    </row>
    <row r="1212" spans="2:5" x14ac:dyDescent="0.25">
      <c r="B1212" s="6"/>
      <c r="E1212" s="7"/>
    </row>
    <row r="1213" spans="2:5" x14ac:dyDescent="0.25">
      <c r="B1213" s="6"/>
      <c r="E1213" s="7"/>
    </row>
    <row r="1214" spans="2:5" x14ac:dyDescent="0.25">
      <c r="B1214" s="6"/>
      <c r="E1214" s="7"/>
    </row>
    <row r="1215" spans="2:5" x14ac:dyDescent="0.25">
      <c r="B1215" s="6"/>
      <c r="E1215" s="7"/>
    </row>
    <row r="1216" spans="2:5" x14ac:dyDescent="0.25">
      <c r="B1216" s="6"/>
      <c r="E1216" s="7"/>
    </row>
    <row r="1217" spans="2:5" x14ac:dyDescent="0.25">
      <c r="B1217" s="6"/>
      <c r="E1217" s="7"/>
    </row>
    <row r="1218" spans="2:5" x14ac:dyDescent="0.25">
      <c r="B1218" s="6"/>
      <c r="E1218" s="7"/>
    </row>
    <row r="1219" spans="2:5" x14ac:dyDescent="0.25">
      <c r="B1219" s="6"/>
      <c r="E1219" s="7"/>
    </row>
    <row r="1220" spans="2:5" x14ac:dyDescent="0.25">
      <c r="B1220" s="6"/>
      <c r="E1220" s="7"/>
    </row>
    <row r="1221" spans="2:5" x14ac:dyDescent="0.25">
      <c r="B1221" s="6"/>
      <c r="E1221" s="7"/>
    </row>
    <row r="1222" spans="2:5" x14ac:dyDescent="0.25">
      <c r="B1222" s="6"/>
      <c r="E1222" s="7"/>
    </row>
    <row r="1223" spans="2:5" x14ac:dyDescent="0.25">
      <c r="B1223" s="6"/>
      <c r="E1223" s="7"/>
    </row>
    <row r="1224" spans="2:5" x14ac:dyDescent="0.25">
      <c r="B1224" s="6"/>
      <c r="E1224" s="7"/>
    </row>
    <row r="1225" spans="2:5" x14ac:dyDescent="0.25">
      <c r="B1225" s="6"/>
      <c r="E1225" s="7"/>
    </row>
    <row r="1226" spans="2:5" x14ac:dyDescent="0.25">
      <c r="B1226" s="6"/>
      <c r="E1226" s="7"/>
    </row>
    <row r="1227" spans="2:5" x14ac:dyDescent="0.25">
      <c r="B1227" s="6"/>
      <c r="E1227" s="7"/>
    </row>
    <row r="1228" spans="2:5" x14ac:dyDescent="0.25">
      <c r="B1228" s="6"/>
      <c r="E1228" s="7"/>
    </row>
    <row r="1229" spans="2:5" x14ac:dyDescent="0.25">
      <c r="B1229" s="6"/>
      <c r="E1229" s="7"/>
    </row>
    <row r="1230" spans="2:5" x14ac:dyDescent="0.25">
      <c r="B1230" s="6"/>
      <c r="E1230" s="7"/>
    </row>
    <row r="1231" spans="2:5" x14ac:dyDescent="0.25">
      <c r="B1231" s="6"/>
      <c r="E1231" s="7"/>
    </row>
    <row r="1232" spans="2:5" x14ac:dyDescent="0.25">
      <c r="B1232" s="6"/>
      <c r="E1232" s="7"/>
    </row>
    <row r="1233" spans="2:5" x14ac:dyDescent="0.25">
      <c r="B1233" s="6"/>
      <c r="E1233" s="7"/>
    </row>
    <row r="1234" spans="2:5" x14ac:dyDescent="0.25">
      <c r="B1234" s="6"/>
      <c r="E1234" s="7"/>
    </row>
    <row r="1235" spans="2:5" x14ac:dyDescent="0.25">
      <c r="B1235" s="6"/>
      <c r="E1235" s="7"/>
    </row>
    <row r="1236" spans="2:5" x14ac:dyDescent="0.25">
      <c r="B1236" s="6"/>
      <c r="E1236" s="7"/>
    </row>
    <row r="1237" spans="2:5" x14ac:dyDescent="0.25">
      <c r="B1237" s="6"/>
      <c r="E1237" s="7"/>
    </row>
    <row r="1238" spans="2:5" x14ac:dyDescent="0.25">
      <c r="B1238" s="6"/>
      <c r="E1238" s="7"/>
    </row>
    <row r="1239" spans="2:5" x14ac:dyDescent="0.25">
      <c r="B1239" s="6"/>
      <c r="E1239" s="7"/>
    </row>
    <row r="1240" spans="2:5" x14ac:dyDescent="0.25">
      <c r="B1240" s="6"/>
      <c r="E1240" s="7"/>
    </row>
    <row r="1241" spans="2:5" x14ac:dyDescent="0.25">
      <c r="B1241" s="6"/>
      <c r="E1241" s="7"/>
    </row>
    <row r="1242" spans="2:5" x14ac:dyDescent="0.25">
      <c r="B1242" s="6"/>
      <c r="E1242" s="7"/>
    </row>
    <row r="1243" spans="2:5" x14ac:dyDescent="0.25">
      <c r="B1243" s="6"/>
      <c r="E1243" s="7"/>
    </row>
    <row r="1244" spans="2:5" x14ac:dyDescent="0.25">
      <c r="B1244" s="6"/>
      <c r="E1244" s="7"/>
    </row>
    <row r="1245" spans="2:5" x14ac:dyDescent="0.25">
      <c r="B1245" s="6"/>
      <c r="E1245" s="7"/>
    </row>
    <row r="1246" spans="2:5" x14ac:dyDescent="0.25">
      <c r="B1246" s="6"/>
      <c r="E1246" s="7"/>
    </row>
    <row r="1247" spans="2:5" x14ac:dyDescent="0.25">
      <c r="B1247" s="6"/>
      <c r="E1247" s="7"/>
    </row>
    <row r="1248" spans="2:5" x14ac:dyDescent="0.25">
      <c r="B1248" s="6"/>
      <c r="E1248" s="7"/>
    </row>
    <row r="1249" spans="2:5" x14ac:dyDescent="0.25">
      <c r="B1249" s="6"/>
      <c r="E1249" s="7"/>
    </row>
    <row r="1250" spans="2:5" x14ac:dyDescent="0.25">
      <c r="B1250" s="6"/>
      <c r="E1250" s="7"/>
    </row>
    <row r="1251" spans="2:5" x14ac:dyDescent="0.25">
      <c r="B1251" s="6"/>
      <c r="E1251" s="7"/>
    </row>
    <row r="1252" spans="2:5" x14ac:dyDescent="0.25">
      <c r="B1252" s="6"/>
      <c r="E1252" s="7"/>
    </row>
    <row r="1253" spans="2:5" x14ac:dyDescent="0.25">
      <c r="B1253" s="6"/>
      <c r="E1253" s="7"/>
    </row>
    <row r="1254" spans="2:5" x14ac:dyDescent="0.25">
      <c r="B1254" s="6"/>
      <c r="E1254" s="7"/>
    </row>
    <row r="1255" spans="2:5" x14ac:dyDescent="0.25">
      <c r="B1255" s="6"/>
      <c r="E1255" s="7"/>
    </row>
    <row r="1256" spans="2:5" x14ac:dyDescent="0.25">
      <c r="B1256" s="6"/>
      <c r="E1256" s="7"/>
    </row>
    <row r="1257" spans="2:5" x14ac:dyDescent="0.25">
      <c r="B1257" s="6"/>
      <c r="E1257" s="7"/>
    </row>
    <row r="1258" spans="2:5" x14ac:dyDescent="0.25">
      <c r="B1258" s="6"/>
      <c r="E1258" s="7"/>
    </row>
    <row r="1259" spans="2:5" x14ac:dyDescent="0.25">
      <c r="B1259" s="6"/>
      <c r="E1259" s="7"/>
    </row>
    <row r="1260" spans="2:5" x14ac:dyDescent="0.25">
      <c r="B1260" s="6"/>
      <c r="E1260" s="7"/>
    </row>
    <row r="1261" spans="2:5" x14ac:dyDescent="0.25">
      <c r="B1261" s="6"/>
      <c r="E1261" s="7"/>
    </row>
    <row r="1262" spans="2:5" x14ac:dyDescent="0.25">
      <c r="B1262" s="6"/>
      <c r="E1262" s="7"/>
    </row>
    <row r="1263" spans="2:5" x14ac:dyDescent="0.25">
      <c r="B1263" s="6"/>
      <c r="E1263" s="7"/>
    </row>
    <row r="1264" spans="2:5" x14ac:dyDescent="0.25">
      <c r="B1264" s="6"/>
      <c r="E1264" s="7"/>
    </row>
    <row r="1265" spans="2:5" x14ac:dyDescent="0.25">
      <c r="B1265" s="6"/>
      <c r="E1265" s="7"/>
    </row>
    <row r="1266" spans="2:5" x14ac:dyDescent="0.25">
      <c r="B1266" s="6"/>
      <c r="E1266" s="7"/>
    </row>
    <row r="1267" spans="2:5" x14ac:dyDescent="0.25">
      <c r="B1267" s="6"/>
      <c r="E1267" s="7"/>
    </row>
    <row r="1268" spans="2:5" x14ac:dyDescent="0.25">
      <c r="B1268" s="6"/>
      <c r="E1268" s="7"/>
    </row>
    <row r="1269" spans="2:5" x14ac:dyDescent="0.25">
      <c r="B1269" s="6"/>
      <c r="E1269" s="7"/>
    </row>
    <row r="1270" spans="2:5" x14ac:dyDescent="0.25">
      <c r="B1270" s="6"/>
      <c r="E1270" s="7"/>
    </row>
    <row r="1271" spans="2:5" x14ac:dyDescent="0.25">
      <c r="B1271" s="6"/>
      <c r="E1271" s="7"/>
    </row>
    <row r="1272" spans="2:5" x14ac:dyDescent="0.25">
      <c r="B1272" s="6"/>
      <c r="E1272" s="7"/>
    </row>
    <row r="1273" spans="2:5" x14ac:dyDescent="0.25">
      <c r="B1273" s="6"/>
      <c r="E1273" s="7"/>
    </row>
    <row r="1274" spans="2:5" x14ac:dyDescent="0.25">
      <c r="B1274" s="6"/>
      <c r="E1274" s="7"/>
    </row>
    <row r="1275" spans="2:5" x14ac:dyDescent="0.25">
      <c r="B1275" s="6"/>
      <c r="E1275" s="7"/>
    </row>
    <row r="1276" spans="2:5" x14ac:dyDescent="0.25">
      <c r="B1276" s="6"/>
      <c r="E1276" s="7"/>
    </row>
    <row r="1277" spans="2:5" x14ac:dyDescent="0.25">
      <c r="B1277" s="6"/>
      <c r="E1277" s="7"/>
    </row>
    <row r="1278" spans="2:5" x14ac:dyDescent="0.25">
      <c r="B1278" s="6"/>
      <c r="E1278" s="7"/>
    </row>
    <row r="1279" spans="2:5" x14ac:dyDescent="0.25">
      <c r="B1279" s="6"/>
      <c r="E1279" s="7"/>
    </row>
    <row r="1280" spans="2:5" x14ac:dyDescent="0.25">
      <c r="B1280" s="6"/>
      <c r="E1280" s="7"/>
    </row>
    <row r="1281" spans="2:5" x14ac:dyDescent="0.25">
      <c r="B1281" s="6"/>
      <c r="E1281" s="7"/>
    </row>
    <row r="1282" spans="2:5" x14ac:dyDescent="0.25">
      <c r="B1282" s="6"/>
      <c r="E1282" s="7"/>
    </row>
    <row r="1283" spans="2:5" x14ac:dyDescent="0.25">
      <c r="B1283" s="6"/>
      <c r="E1283" s="7"/>
    </row>
    <row r="1284" spans="2:5" x14ac:dyDescent="0.25">
      <c r="B1284" s="6"/>
      <c r="E1284" s="7"/>
    </row>
    <row r="1285" spans="2:5" x14ac:dyDescent="0.25">
      <c r="B1285" s="6"/>
      <c r="E1285" s="7"/>
    </row>
    <row r="1286" spans="2:5" x14ac:dyDescent="0.25">
      <c r="B1286" s="6"/>
      <c r="E1286" s="7"/>
    </row>
    <row r="1287" spans="2:5" x14ac:dyDescent="0.25">
      <c r="B1287" s="6"/>
      <c r="E1287" s="7"/>
    </row>
    <row r="1288" spans="2:5" x14ac:dyDescent="0.25">
      <c r="B1288" s="6"/>
      <c r="E1288" s="7"/>
    </row>
    <row r="1289" spans="2:5" x14ac:dyDescent="0.25">
      <c r="B1289" s="6"/>
      <c r="E1289" s="7"/>
    </row>
    <row r="1290" spans="2:5" x14ac:dyDescent="0.25">
      <c r="B1290" s="6"/>
      <c r="E1290" s="7"/>
    </row>
    <row r="1291" spans="2:5" x14ac:dyDescent="0.25">
      <c r="B1291" s="6"/>
      <c r="E1291" s="7"/>
    </row>
    <row r="1292" spans="2:5" x14ac:dyDescent="0.25">
      <c r="B1292" s="6"/>
      <c r="E1292" s="7"/>
    </row>
    <row r="1293" spans="2:5" x14ac:dyDescent="0.25">
      <c r="B1293" s="6"/>
      <c r="E1293" s="7"/>
    </row>
    <row r="1294" spans="2:5" x14ac:dyDescent="0.25">
      <c r="B1294" s="6"/>
      <c r="E1294" s="7"/>
    </row>
    <row r="1295" spans="2:5" x14ac:dyDescent="0.25">
      <c r="B1295" s="6"/>
      <c r="E1295" s="7"/>
    </row>
    <row r="1296" spans="2:5" x14ac:dyDescent="0.25">
      <c r="B1296" s="6"/>
      <c r="E1296" s="7"/>
    </row>
    <row r="1297" spans="2:5" x14ac:dyDescent="0.25">
      <c r="B1297" s="6"/>
      <c r="E1297" s="7"/>
    </row>
    <row r="1298" spans="2:5" x14ac:dyDescent="0.25">
      <c r="B1298" s="6"/>
      <c r="E1298" s="7"/>
    </row>
    <row r="1299" spans="2:5" x14ac:dyDescent="0.25">
      <c r="B1299" s="6"/>
      <c r="E1299" s="7"/>
    </row>
    <row r="1300" spans="2:5" x14ac:dyDescent="0.25">
      <c r="B1300" s="6"/>
      <c r="E1300" s="7"/>
    </row>
    <row r="1301" spans="2:5" x14ac:dyDescent="0.25">
      <c r="B1301" s="6"/>
      <c r="E1301" s="7"/>
    </row>
    <row r="1302" spans="2:5" x14ac:dyDescent="0.25">
      <c r="B1302" s="6"/>
      <c r="E1302" s="7"/>
    </row>
    <row r="1303" spans="2:5" x14ac:dyDescent="0.25">
      <c r="B1303" s="6"/>
      <c r="E1303" s="7"/>
    </row>
    <row r="1304" spans="2:5" x14ac:dyDescent="0.25">
      <c r="B1304" s="6"/>
      <c r="E1304" s="7"/>
    </row>
    <row r="1305" spans="2:5" x14ac:dyDescent="0.25">
      <c r="B1305" s="6"/>
      <c r="E1305" s="7"/>
    </row>
    <row r="1306" spans="2:5" x14ac:dyDescent="0.25">
      <c r="B1306" s="6"/>
      <c r="E1306" s="7"/>
    </row>
    <row r="1307" spans="2:5" x14ac:dyDescent="0.25">
      <c r="B1307" s="6"/>
      <c r="E1307" s="7"/>
    </row>
    <row r="1308" spans="2:5" x14ac:dyDescent="0.25">
      <c r="B1308" s="6"/>
      <c r="E1308" s="7"/>
    </row>
    <row r="1309" spans="2:5" x14ac:dyDescent="0.25">
      <c r="B1309" s="6"/>
      <c r="E1309" s="7"/>
    </row>
    <row r="1310" spans="2:5" x14ac:dyDescent="0.25">
      <c r="B1310" s="6"/>
      <c r="E1310" s="7"/>
    </row>
    <row r="1311" spans="2:5" x14ac:dyDescent="0.25">
      <c r="B1311" s="6"/>
      <c r="E1311" s="7"/>
    </row>
    <row r="1312" spans="2:5" x14ac:dyDescent="0.25">
      <c r="B1312" s="6"/>
      <c r="E1312" s="7"/>
    </row>
    <row r="1313" spans="2:5" x14ac:dyDescent="0.25">
      <c r="B1313" s="6"/>
      <c r="E1313" s="7"/>
    </row>
    <row r="1314" spans="2:5" x14ac:dyDescent="0.25">
      <c r="B1314" s="6"/>
      <c r="E1314" s="7"/>
    </row>
    <row r="1315" spans="2:5" x14ac:dyDescent="0.25">
      <c r="B1315" s="6"/>
      <c r="E1315" s="7"/>
    </row>
    <row r="1316" spans="2:5" x14ac:dyDescent="0.25">
      <c r="B1316" s="6"/>
      <c r="E1316" s="7"/>
    </row>
    <row r="1317" spans="2:5" x14ac:dyDescent="0.25">
      <c r="B1317" s="6"/>
      <c r="E1317" s="7"/>
    </row>
    <row r="1318" spans="2:5" x14ac:dyDescent="0.25">
      <c r="B1318" s="6"/>
      <c r="E1318" s="7"/>
    </row>
    <row r="1319" spans="2:5" x14ac:dyDescent="0.25">
      <c r="B1319" s="6"/>
      <c r="E1319" s="7"/>
    </row>
    <row r="1320" spans="2:5" x14ac:dyDescent="0.25">
      <c r="B1320" s="6"/>
      <c r="E1320" s="7"/>
    </row>
    <row r="1321" spans="2:5" x14ac:dyDescent="0.25">
      <c r="B1321" s="6"/>
      <c r="E1321" s="7"/>
    </row>
    <row r="1322" spans="2:5" x14ac:dyDescent="0.25">
      <c r="B1322" s="6"/>
      <c r="E1322" s="7"/>
    </row>
    <row r="1323" spans="2:5" x14ac:dyDescent="0.25">
      <c r="B1323" s="6"/>
      <c r="E1323" s="7"/>
    </row>
    <row r="1324" spans="2:5" x14ac:dyDescent="0.25">
      <c r="B1324" s="6"/>
      <c r="E1324" s="7"/>
    </row>
    <row r="1325" spans="2:5" x14ac:dyDescent="0.25">
      <c r="B1325" s="6"/>
      <c r="E1325" s="7"/>
    </row>
    <row r="1326" spans="2:5" x14ac:dyDescent="0.25">
      <c r="B1326" s="6"/>
      <c r="E1326" s="7"/>
    </row>
    <row r="1327" spans="2:5" x14ac:dyDescent="0.25">
      <c r="B1327" s="6"/>
      <c r="E1327" s="7"/>
    </row>
    <row r="1328" spans="2:5" x14ac:dyDescent="0.25">
      <c r="B1328" s="6"/>
      <c r="E1328" s="7"/>
    </row>
    <row r="1329" spans="2:5" x14ac:dyDescent="0.25">
      <c r="B1329" s="6"/>
      <c r="E1329" s="7"/>
    </row>
    <row r="1330" spans="2:5" x14ac:dyDescent="0.25">
      <c r="B1330" s="6"/>
      <c r="E1330" s="7"/>
    </row>
    <row r="1331" spans="2:5" x14ac:dyDescent="0.25">
      <c r="B1331" s="6"/>
      <c r="E1331" s="7"/>
    </row>
    <row r="1332" spans="2:5" x14ac:dyDescent="0.25">
      <c r="B1332" s="6"/>
      <c r="E1332" s="7"/>
    </row>
    <row r="1333" spans="2:5" x14ac:dyDescent="0.25">
      <c r="B1333" s="6"/>
      <c r="E1333" s="7"/>
    </row>
    <row r="1334" spans="2:5" x14ac:dyDescent="0.25">
      <c r="B1334" s="6"/>
      <c r="E1334" s="7"/>
    </row>
    <row r="1335" spans="2:5" x14ac:dyDescent="0.25">
      <c r="B1335" s="6"/>
      <c r="E1335" s="7"/>
    </row>
    <row r="1336" spans="2:5" x14ac:dyDescent="0.25">
      <c r="B1336" s="6"/>
      <c r="E1336" s="7"/>
    </row>
    <row r="1337" spans="2:5" x14ac:dyDescent="0.25">
      <c r="B1337" s="6"/>
      <c r="E1337" s="7"/>
    </row>
    <row r="1338" spans="2:5" x14ac:dyDescent="0.25">
      <c r="B1338" s="6"/>
      <c r="E1338" s="7"/>
    </row>
    <row r="1339" spans="2:5" x14ac:dyDescent="0.25">
      <c r="B1339" s="6"/>
      <c r="E1339" s="7"/>
    </row>
    <row r="1340" spans="2:5" x14ac:dyDescent="0.25">
      <c r="B1340" s="6"/>
      <c r="E1340" s="7"/>
    </row>
    <row r="1341" spans="2:5" x14ac:dyDescent="0.25">
      <c r="B1341" s="6"/>
      <c r="E1341" s="7"/>
    </row>
    <row r="1342" spans="2:5" x14ac:dyDescent="0.25">
      <c r="B1342" s="6"/>
      <c r="E1342" s="7"/>
    </row>
    <row r="1343" spans="2:5" x14ac:dyDescent="0.25">
      <c r="B1343" s="6"/>
      <c r="E1343" s="7"/>
    </row>
    <row r="1344" spans="2:5" x14ac:dyDescent="0.25">
      <c r="B1344" s="6"/>
      <c r="E1344" s="7"/>
    </row>
    <row r="1345" spans="2:5" x14ac:dyDescent="0.25">
      <c r="B1345" s="6"/>
      <c r="E1345" s="7"/>
    </row>
    <row r="1346" spans="2:5" x14ac:dyDescent="0.25">
      <c r="B1346" s="6"/>
      <c r="E1346" s="7"/>
    </row>
    <row r="1347" spans="2:5" x14ac:dyDescent="0.25">
      <c r="B1347" s="6"/>
      <c r="E1347" s="7"/>
    </row>
    <row r="1348" spans="2:5" x14ac:dyDescent="0.25">
      <c r="B1348" s="6"/>
      <c r="E1348" s="7"/>
    </row>
    <row r="1349" spans="2:5" x14ac:dyDescent="0.25">
      <c r="B1349" s="6"/>
      <c r="E1349" s="7"/>
    </row>
    <row r="1350" spans="2:5" x14ac:dyDescent="0.25">
      <c r="B1350" s="6"/>
      <c r="E1350" s="7"/>
    </row>
    <row r="1351" spans="2:5" x14ac:dyDescent="0.25">
      <c r="B1351" s="6"/>
      <c r="E1351" s="7"/>
    </row>
    <row r="1352" spans="2:5" x14ac:dyDescent="0.25">
      <c r="B1352" s="6"/>
      <c r="E1352" s="7"/>
    </row>
    <row r="1353" spans="2:5" x14ac:dyDescent="0.25">
      <c r="B1353" s="6"/>
      <c r="E1353" s="7"/>
    </row>
    <row r="1354" spans="2:5" x14ac:dyDescent="0.25">
      <c r="B1354" s="6"/>
      <c r="E1354" s="7"/>
    </row>
    <row r="1355" spans="2:5" x14ac:dyDescent="0.25">
      <c r="B1355" s="6"/>
      <c r="E1355" s="7"/>
    </row>
    <row r="1356" spans="2:5" x14ac:dyDescent="0.25">
      <c r="B1356" s="6"/>
      <c r="E1356" s="7"/>
    </row>
    <row r="1357" spans="2:5" x14ac:dyDescent="0.25">
      <c r="B1357" s="6"/>
      <c r="E1357" s="7"/>
    </row>
    <row r="1358" spans="2:5" x14ac:dyDescent="0.25">
      <c r="B1358" s="6"/>
      <c r="E1358" s="7"/>
    </row>
    <row r="1359" spans="2:5" x14ac:dyDescent="0.25">
      <c r="B1359" s="6"/>
      <c r="E1359" s="7"/>
    </row>
    <row r="1360" spans="2:5" x14ac:dyDescent="0.25">
      <c r="B1360" s="6"/>
      <c r="E1360" s="7"/>
    </row>
    <row r="1361" spans="2:5" x14ac:dyDescent="0.25">
      <c r="B1361" s="6"/>
      <c r="E1361" s="7"/>
    </row>
    <row r="1362" spans="2:5" x14ac:dyDescent="0.25">
      <c r="B1362" s="6"/>
      <c r="E1362" s="7"/>
    </row>
    <row r="1363" spans="2:5" x14ac:dyDescent="0.25">
      <c r="B1363" s="6"/>
      <c r="E1363" s="7"/>
    </row>
    <row r="1364" spans="2:5" x14ac:dyDescent="0.25">
      <c r="B1364" s="6"/>
      <c r="E1364" s="7"/>
    </row>
    <row r="1365" spans="2:5" x14ac:dyDescent="0.25">
      <c r="B1365" s="6"/>
      <c r="E1365" s="7"/>
    </row>
    <row r="1366" spans="2:5" x14ac:dyDescent="0.25">
      <c r="B1366" s="6"/>
      <c r="E1366" s="7"/>
    </row>
    <row r="1367" spans="2:5" x14ac:dyDescent="0.25">
      <c r="B1367" s="6"/>
      <c r="E1367" s="7"/>
    </row>
    <row r="1368" spans="2:5" x14ac:dyDescent="0.25">
      <c r="B1368" s="6"/>
      <c r="E1368" s="7"/>
    </row>
    <row r="1369" spans="2:5" x14ac:dyDescent="0.25">
      <c r="B1369" s="6"/>
      <c r="E1369" s="7"/>
    </row>
    <row r="1370" spans="2:5" x14ac:dyDescent="0.25">
      <c r="B1370" s="6"/>
      <c r="E1370" s="7"/>
    </row>
    <row r="1371" spans="2:5" x14ac:dyDescent="0.25">
      <c r="B1371" s="6"/>
      <c r="E1371" s="7"/>
    </row>
    <row r="1372" spans="2:5" x14ac:dyDescent="0.25">
      <c r="B1372" s="6"/>
      <c r="E1372" s="7"/>
    </row>
    <row r="1373" spans="2:5" x14ac:dyDescent="0.25">
      <c r="B1373" s="6"/>
      <c r="E1373" s="7"/>
    </row>
    <row r="1374" spans="2:5" x14ac:dyDescent="0.25">
      <c r="B1374" s="6"/>
      <c r="E1374" s="7"/>
    </row>
    <row r="1375" spans="2:5" x14ac:dyDescent="0.25">
      <c r="B1375" s="6"/>
      <c r="E1375" s="7"/>
    </row>
    <row r="1376" spans="2:5" x14ac:dyDescent="0.25">
      <c r="B1376" s="6"/>
      <c r="E1376" s="7"/>
    </row>
    <row r="1377" spans="2:5" x14ac:dyDescent="0.25">
      <c r="B1377" s="6"/>
      <c r="E1377" s="7"/>
    </row>
    <row r="1378" spans="2:5" x14ac:dyDescent="0.25">
      <c r="B1378" s="6"/>
      <c r="E1378" s="7"/>
    </row>
    <row r="1379" spans="2:5" x14ac:dyDescent="0.25">
      <c r="B1379" s="6"/>
      <c r="E1379" s="7"/>
    </row>
    <row r="1380" spans="2:5" x14ac:dyDescent="0.25">
      <c r="B1380" s="6"/>
      <c r="E1380" s="7"/>
    </row>
    <row r="1381" spans="2:5" x14ac:dyDescent="0.25">
      <c r="B1381" s="6"/>
      <c r="E1381" s="7"/>
    </row>
    <row r="1382" spans="2:5" x14ac:dyDescent="0.25">
      <c r="B1382" s="6"/>
      <c r="E1382" s="7"/>
    </row>
    <row r="1383" spans="2:5" x14ac:dyDescent="0.25">
      <c r="B1383" s="6"/>
      <c r="E1383" s="7"/>
    </row>
    <row r="1384" spans="2:5" x14ac:dyDescent="0.25">
      <c r="B1384" s="6"/>
      <c r="E1384" s="7"/>
    </row>
    <row r="1385" spans="2:5" x14ac:dyDescent="0.25">
      <c r="B1385" s="6"/>
      <c r="E1385" s="7"/>
    </row>
    <row r="1386" spans="2:5" x14ac:dyDescent="0.25">
      <c r="B1386" s="6"/>
      <c r="E1386" s="7"/>
    </row>
    <row r="1387" spans="2:5" x14ac:dyDescent="0.25">
      <c r="B1387" s="6"/>
      <c r="E1387" s="7"/>
    </row>
    <row r="1388" spans="2:5" x14ac:dyDescent="0.25">
      <c r="B1388" s="6"/>
      <c r="E1388" s="7"/>
    </row>
    <row r="1389" spans="2:5" x14ac:dyDescent="0.25">
      <c r="B1389" s="6"/>
      <c r="E1389" s="7"/>
    </row>
    <row r="1390" spans="2:5" x14ac:dyDescent="0.25">
      <c r="B1390" s="6"/>
      <c r="E1390" s="7"/>
    </row>
    <row r="1391" spans="2:5" x14ac:dyDescent="0.25">
      <c r="B1391" s="6"/>
      <c r="E1391" s="7"/>
    </row>
    <row r="1392" spans="2:5" x14ac:dyDescent="0.25">
      <c r="B1392" s="6"/>
      <c r="E1392" s="7"/>
    </row>
    <row r="1393" spans="2:5" x14ac:dyDescent="0.25">
      <c r="B1393" s="6"/>
      <c r="E1393" s="7"/>
    </row>
    <row r="1394" spans="2:5" x14ac:dyDescent="0.25">
      <c r="B1394" s="6"/>
      <c r="E1394" s="7"/>
    </row>
    <row r="1395" spans="2:5" x14ac:dyDescent="0.25">
      <c r="B1395" s="6"/>
      <c r="E1395" s="7"/>
    </row>
    <row r="1396" spans="2:5" x14ac:dyDescent="0.25">
      <c r="B1396" s="6"/>
      <c r="E1396" s="7"/>
    </row>
    <row r="1397" spans="2:5" x14ac:dyDescent="0.25">
      <c r="B1397" s="6"/>
      <c r="E1397" s="7"/>
    </row>
    <row r="1398" spans="2:5" x14ac:dyDescent="0.25">
      <c r="B1398" s="6"/>
      <c r="E1398" s="7"/>
    </row>
    <row r="1399" spans="2:5" x14ac:dyDescent="0.25">
      <c r="B1399" s="6"/>
      <c r="E1399" s="7"/>
    </row>
    <row r="1400" spans="2:5" x14ac:dyDescent="0.25">
      <c r="B1400" s="6"/>
      <c r="E1400" s="7"/>
    </row>
    <row r="1401" spans="2:5" x14ac:dyDescent="0.25">
      <c r="B1401" s="6"/>
      <c r="E1401" s="7"/>
    </row>
    <row r="1402" spans="2:5" x14ac:dyDescent="0.25">
      <c r="B1402" s="6"/>
      <c r="E1402" s="7"/>
    </row>
    <row r="1403" spans="2:5" x14ac:dyDescent="0.25">
      <c r="B1403" s="6"/>
      <c r="E1403" s="7"/>
    </row>
    <row r="1404" spans="2:5" x14ac:dyDescent="0.25">
      <c r="B1404" s="6"/>
      <c r="E1404" s="7"/>
    </row>
    <row r="1405" spans="2:5" x14ac:dyDescent="0.25">
      <c r="B1405" s="6"/>
      <c r="E1405" s="7"/>
    </row>
    <row r="1406" spans="2:5" x14ac:dyDescent="0.25">
      <c r="B1406" s="6"/>
      <c r="E1406" s="7"/>
    </row>
    <row r="1407" spans="2:5" x14ac:dyDescent="0.25">
      <c r="B1407" s="6"/>
      <c r="E1407" s="7"/>
    </row>
    <row r="1408" spans="2:5" x14ac:dyDescent="0.25">
      <c r="B1408" s="6"/>
      <c r="E1408" s="7"/>
    </row>
    <row r="1409" spans="2:5" x14ac:dyDescent="0.25">
      <c r="B1409" s="6"/>
      <c r="E1409" s="7"/>
    </row>
    <row r="1410" spans="2:5" x14ac:dyDescent="0.25">
      <c r="B1410" s="6"/>
      <c r="E1410" s="7"/>
    </row>
    <row r="1411" spans="2:5" x14ac:dyDescent="0.25">
      <c r="B1411" s="6"/>
      <c r="E1411" s="7"/>
    </row>
    <row r="1412" spans="2:5" x14ac:dyDescent="0.25">
      <c r="B1412" s="6"/>
      <c r="E1412" s="7"/>
    </row>
    <row r="1413" spans="2:5" x14ac:dyDescent="0.25">
      <c r="B1413" s="6"/>
      <c r="E1413" s="7"/>
    </row>
    <row r="1414" spans="2:5" x14ac:dyDescent="0.25">
      <c r="B1414" s="6"/>
      <c r="E1414" s="7"/>
    </row>
    <row r="1415" spans="2:5" x14ac:dyDescent="0.25">
      <c r="B1415" s="6"/>
      <c r="E1415" s="7"/>
    </row>
    <row r="1416" spans="2:5" x14ac:dyDescent="0.25">
      <c r="B1416" s="6"/>
      <c r="E1416" s="7"/>
    </row>
    <row r="1417" spans="2:5" x14ac:dyDescent="0.25">
      <c r="B1417" s="6"/>
      <c r="E1417" s="7"/>
    </row>
    <row r="1418" spans="2:5" x14ac:dyDescent="0.25">
      <c r="B1418" s="6"/>
      <c r="E1418" s="7"/>
    </row>
    <row r="1419" spans="2:5" x14ac:dyDescent="0.25">
      <c r="B1419" s="6"/>
      <c r="E1419" s="7"/>
    </row>
    <row r="1420" spans="2:5" x14ac:dyDescent="0.25">
      <c r="B1420" s="6"/>
      <c r="E1420" s="7"/>
    </row>
    <row r="1421" spans="2:5" x14ac:dyDescent="0.25">
      <c r="B1421" s="6"/>
      <c r="E1421" s="7"/>
    </row>
    <row r="1422" spans="2:5" x14ac:dyDescent="0.25">
      <c r="B1422" s="6"/>
      <c r="E1422" s="7"/>
    </row>
    <row r="1423" spans="2:5" x14ac:dyDescent="0.25">
      <c r="B1423" s="6"/>
      <c r="E1423" s="7"/>
    </row>
    <row r="1424" spans="2:5" x14ac:dyDescent="0.25">
      <c r="B1424" s="6"/>
      <c r="E1424" s="7"/>
    </row>
    <row r="1425" spans="2:5" x14ac:dyDescent="0.25">
      <c r="B1425" s="6"/>
      <c r="E1425" s="7"/>
    </row>
    <row r="1426" spans="2:5" x14ac:dyDescent="0.25">
      <c r="B1426" s="6"/>
      <c r="E1426" s="7"/>
    </row>
    <row r="1427" spans="2:5" x14ac:dyDescent="0.25">
      <c r="B1427" s="6"/>
      <c r="E1427" s="7"/>
    </row>
    <row r="1428" spans="2:5" x14ac:dyDescent="0.25">
      <c r="B1428" s="6"/>
      <c r="E1428" s="7"/>
    </row>
    <row r="1429" spans="2:5" x14ac:dyDescent="0.25">
      <c r="B1429" s="6"/>
      <c r="E1429" s="7"/>
    </row>
    <row r="1430" spans="2:5" x14ac:dyDescent="0.25">
      <c r="B1430" s="6"/>
      <c r="E1430" s="7"/>
    </row>
    <row r="1431" spans="2:5" x14ac:dyDescent="0.25">
      <c r="B1431" s="6"/>
      <c r="E1431" s="7"/>
    </row>
    <row r="1432" spans="2:5" x14ac:dyDescent="0.25">
      <c r="B1432" s="6"/>
      <c r="E1432" s="7"/>
    </row>
    <row r="1433" spans="2:5" x14ac:dyDescent="0.25">
      <c r="B1433" s="6"/>
      <c r="E1433" s="7"/>
    </row>
    <row r="1434" spans="2:5" x14ac:dyDescent="0.25">
      <c r="B1434" s="6"/>
      <c r="E1434" s="7"/>
    </row>
    <row r="1435" spans="2:5" x14ac:dyDescent="0.25">
      <c r="B1435" s="6"/>
      <c r="E1435" s="7"/>
    </row>
    <row r="1436" spans="2:5" x14ac:dyDescent="0.25">
      <c r="B1436" s="6"/>
      <c r="E1436" s="7"/>
    </row>
    <row r="1437" spans="2:5" x14ac:dyDescent="0.25">
      <c r="B1437" s="6"/>
      <c r="E1437" s="7"/>
    </row>
    <row r="1438" spans="2:5" x14ac:dyDescent="0.25">
      <c r="B1438" s="6"/>
      <c r="E1438" s="7"/>
    </row>
    <row r="1439" spans="2:5" x14ac:dyDescent="0.25">
      <c r="B1439" s="6"/>
      <c r="E1439" s="7"/>
    </row>
    <row r="1440" spans="2:5" x14ac:dyDescent="0.25">
      <c r="B1440" s="6"/>
      <c r="E1440" s="7"/>
    </row>
    <row r="1441" spans="2:5" x14ac:dyDescent="0.25">
      <c r="B1441" s="6"/>
      <c r="E1441" s="7"/>
    </row>
    <row r="1442" spans="2:5" x14ac:dyDescent="0.25">
      <c r="B1442" s="6"/>
      <c r="E1442" s="7"/>
    </row>
    <row r="1443" spans="2:5" x14ac:dyDescent="0.25">
      <c r="B1443" s="6"/>
      <c r="E1443" s="7"/>
    </row>
    <row r="1444" spans="2:5" x14ac:dyDescent="0.25">
      <c r="B1444" s="6"/>
      <c r="E1444" s="7"/>
    </row>
    <row r="1445" spans="2:5" x14ac:dyDescent="0.25">
      <c r="B1445" s="6"/>
      <c r="E1445" s="7"/>
    </row>
    <row r="1446" spans="2:5" x14ac:dyDescent="0.25">
      <c r="B1446" s="6"/>
      <c r="E1446" s="7"/>
    </row>
    <row r="1447" spans="2:5" x14ac:dyDescent="0.25">
      <c r="B1447" s="6"/>
      <c r="E1447" s="7"/>
    </row>
    <row r="1448" spans="2:5" x14ac:dyDescent="0.25">
      <c r="B1448" s="6"/>
      <c r="E1448" s="7"/>
    </row>
    <row r="1449" spans="2:5" x14ac:dyDescent="0.25">
      <c r="B1449" s="6"/>
      <c r="E1449" s="7"/>
    </row>
    <row r="1450" spans="2:5" x14ac:dyDescent="0.25">
      <c r="B1450" s="6"/>
      <c r="E1450" s="7"/>
    </row>
    <row r="1451" spans="2:5" x14ac:dyDescent="0.25">
      <c r="B1451" s="6"/>
      <c r="E1451" s="7"/>
    </row>
    <row r="1452" spans="2:5" x14ac:dyDescent="0.25">
      <c r="B1452" s="6"/>
      <c r="E1452" s="7"/>
    </row>
    <row r="1453" spans="2:5" x14ac:dyDescent="0.25">
      <c r="B1453" s="6"/>
      <c r="E1453" s="7"/>
    </row>
    <row r="1454" spans="2:5" x14ac:dyDescent="0.25">
      <c r="B1454" s="6"/>
      <c r="E1454" s="7"/>
    </row>
    <row r="1455" spans="2:5" x14ac:dyDescent="0.25">
      <c r="B1455" s="6"/>
      <c r="E1455" s="7"/>
    </row>
    <row r="1456" spans="2:5" x14ac:dyDescent="0.25">
      <c r="B1456" s="6"/>
      <c r="E1456" s="7"/>
    </row>
    <row r="1457" spans="2:5" x14ac:dyDescent="0.25">
      <c r="B1457" s="6"/>
      <c r="E1457" s="7"/>
    </row>
    <row r="1458" spans="2:5" x14ac:dyDescent="0.25">
      <c r="B1458" s="6"/>
      <c r="E1458" s="7"/>
    </row>
    <row r="1459" spans="2:5" x14ac:dyDescent="0.25">
      <c r="B1459" s="6"/>
      <c r="E1459" s="7"/>
    </row>
    <row r="1460" spans="2:5" x14ac:dyDescent="0.25">
      <c r="B1460" s="6"/>
      <c r="E1460" s="7"/>
    </row>
    <row r="1461" spans="2:5" x14ac:dyDescent="0.25">
      <c r="B1461" s="6"/>
      <c r="E1461" s="7"/>
    </row>
    <row r="1462" spans="2:5" x14ac:dyDescent="0.25">
      <c r="B1462" s="6"/>
      <c r="E1462" s="7"/>
    </row>
    <row r="1463" spans="2:5" x14ac:dyDescent="0.25">
      <c r="B1463" s="6"/>
      <c r="E1463" s="7"/>
    </row>
    <row r="1464" spans="2:5" x14ac:dyDescent="0.25">
      <c r="B1464" s="6"/>
      <c r="E1464" s="7"/>
    </row>
    <row r="1465" spans="2:5" x14ac:dyDescent="0.25">
      <c r="B1465" s="6"/>
      <c r="E1465" s="7"/>
    </row>
    <row r="1466" spans="2:5" x14ac:dyDescent="0.25">
      <c r="B1466" s="6"/>
      <c r="E1466" s="7"/>
    </row>
    <row r="1467" spans="2:5" x14ac:dyDescent="0.25">
      <c r="B1467" s="6"/>
      <c r="E1467" s="7"/>
    </row>
    <row r="1468" spans="2:5" x14ac:dyDescent="0.25">
      <c r="B1468" s="6"/>
      <c r="E1468" s="7"/>
    </row>
    <row r="1469" spans="2:5" x14ac:dyDescent="0.25">
      <c r="B1469" s="6"/>
      <c r="E1469" s="7"/>
    </row>
    <row r="1470" spans="2:5" x14ac:dyDescent="0.25">
      <c r="B1470" s="6"/>
      <c r="E1470" s="7"/>
    </row>
    <row r="1471" spans="2:5" x14ac:dyDescent="0.25">
      <c r="B1471" s="6"/>
      <c r="E1471" s="7"/>
    </row>
    <row r="1472" spans="2:5" x14ac:dyDescent="0.25">
      <c r="B1472" s="6"/>
      <c r="E1472" s="7"/>
    </row>
    <row r="1473" spans="2:5" x14ac:dyDescent="0.25">
      <c r="B1473" s="6"/>
      <c r="E1473" s="7"/>
    </row>
    <row r="1474" spans="2:5" x14ac:dyDescent="0.25">
      <c r="B1474" s="6"/>
      <c r="E1474" s="7"/>
    </row>
    <row r="1475" spans="2:5" x14ac:dyDescent="0.25">
      <c r="B1475" s="6"/>
      <c r="E1475" s="7"/>
    </row>
    <row r="1476" spans="2:5" x14ac:dyDescent="0.25">
      <c r="B1476" s="6"/>
      <c r="E1476" s="7"/>
    </row>
    <row r="1477" spans="2:5" x14ac:dyDescent="0.25">
      <c r="B1477" s="6"/>
      <c r="E1477" s="7"/>
    </row>
    <row r="1478" spans="2:5" x14ac:dyDescent="0.25">
      <c r="B1478" s="6"/>
      <c r="E1478" s="7"/>
    </row>
    <row r="1479" spans="2:5" x14ac:dyDescent="0.25">
      <c r="B1479" s="6"/>
      <c r="E1479" s="7"/>
    </row>
    <row r="1480" spans="2:5" x14ac:dyDescent="0.25">
      <c r="B1480" s="6"/>
      <c r="E1480" s="7"/>
    </row>
    <row r="1481" spans="2:5" x14ac:dyDescent="0.25">
      <c r="B1481" s="6"/>
      <c r="E1481" s="7"/>
    </row>
    <row r="1482" spans="2:5" x14ac:dyDescent="0.25">
      <c r="B1482" s="6"/>
      <c r="E1482" s="7"/>
    </row>
    <row r="1483" spans="2:5" x14ac:dyDescent="0.25">
      <c r="B1483" s="6"/>
      <c r="E1483" s="7"/>
    </row>
    <row r="1484" spans="2:5" x14ac:dyDescent="0.25">
      <c r="B1484" s="6"/>
      <c r="E1484" s="7"/>
    </row>
    <row r="1485" spans="2:5" x14ac:dyDescent="0.25">
      <c r="B1485" s="6"/>
      <c r="E1485" s="7"/>
    </row>
    <row r="1486" spans="2:5" x14ac:dyDescent="0.25">
      <c r="B1486" s="6"/>
      <c r="E1486" s="7"/>
    </row>
    <row r="1487" spans="2:5" x14ac:dyDescent="0.25">
      <c r="B1487" s="6"/>
      <c r="E1487" s="7"/>
    </row>
    <row r="1488" spans="2:5" x14ac:dyDescent="0.25">
      <c r="B1488" s="6"/>
      <c r="E1488" s="7"/>
    </row>
    <row r="1489" spans="2:5" x14ac:dyDescent="0.25">
      <c r="B1489" s="6"/>
      <c r="E1489" s="7"/>
    </row>
    <row r="1490" spans="2:5" x14ac:dyDescent="0.25">
      <c r="B1490" s="6"/>
      <c r="E1490" s="7"/>
    </row>
    <row r="1491" spans="2:5" x14ac:dyDescent="0.25">
      <c r="B1491" s="6"/>
      <c r="E1491" s="7"/>
    </row>
    <row r="1492" spans="2:5" x14ac:dyDescent="0.25">
      <c r="B1492" s="6"/>
      <c r="E1492" s="7"/>
    </row>
    <row r="1493" spans="2:5" x14ac:dyDescent="0.25">
      <c r="B1493" s="6"/>
      <c r="E1493" s="7"/>
    </row>
    <row r="1494" spans="2:5" x14ac:dyDescent="0.25">
      <c r="B1494" s="6"/>
      <c r="E1494" s="7"/>
    </row>
    <row r="1495" spans="2:5" x14ac:dyDescent="0.25">
      <c r="B1495" s="6"/>
      <c r="E1495" s="7"/>
    </row>
    <row r="1496" spans="2:5" x14ac:dyDescent="0.25">
      <c r="B1496" s="6"/>
      <c r="E1496" s="7"/>
    </row>
    <row r="1497" spans="2:5" x14ac:dyDescent="0.25">
      <c r="B1497" s="6"/>
      <c r="E1497" s="7"/>
    </row>
    <row r="1498" spans="2:5" x14ac:dyDescent="0.25">
      <c r="B1498" s="6"/>
      <c r="E1498" s="7"/>
    </row>
    <row r="1499" spans="2:5" x14ac:dyDescent="0.25">
      <c r="B1499" s="6"/>
      <c r="E1499" s="7"/>
    </row>
    <row r="1500" spans="2:5" x14ac:dyDescent="0.25">
      <c r="B1500" s="6"/>
      <c r="E1500" s="7"/>
    </row>
    <row r="1501" spans="2:5" x14ac:dyDescent="0.25">
      <c r="B1501" s="6"/>
      <c r="E1501" s="7"/>
    </row>
    <row r="1502" spans="2:5" x14ac:dyDescent="0.25">
      <c r="B1502" s="6"/>
      <c r="E1502" s="7"/>
    </row>
    <row r="1503" spans="2:5" x14ac:dyDescent="0.25">
      <c r="B1503" s="6"/>
      <c r="E1503" s="7"/>
    </row>
    <row r="1504" spans="2:5" x14ac:dyDescent="0.25">
      <c r="B1504" s="6"/>
      <c r="E1504" s="7"/>
    </row>
    <row r="1505" spans="2:5" x14ac:dyDescent="0.25">
      <c r="B1505" s="6"/>
      <c r="E1505" s="7"/>
    </row>
    <row r="1506" spans="2:5" x14ac:dyDescent="0.25">
      <c r="B1506" s="6"/>
      <c r="E1506" s="7"/>
    </row>
    <row r="1507" spans="2:5" x14ac:dyDescent="0.25">
      <c r="B1507" s="6"/>
      <c r="E1507" s="7"/>
    </row>
    <row r="1508" spans="2:5" x14ac:dyDescent="0.25">
      <c r="B1508" s="6"/>
      <c r="E1508" s="7"/>
    </row>
    <row r="1509" spans="2:5" x14ac:dyDescent="0.25">
      <c r="B1509" s="6"/>
      <c r="E1509" s="7"/>
    </row>
    <row r="1510" spans="2:5" x14ac:dyDescent="0.25">
      <c r="B1510" s="6"/>
      <c r="E1510" s="7"/>
    </row>
    <row r="1511" spans="2:5" x14ac:dyDescent="0.25">
      <c r="B1511" s="6"/>
      <c r="E1511" s="7"/>
    </row>
    <row r="1512" spans="2:5" x14ac:dyDescent="0.25">
      <c r="B1512" s="6"/>
      <c r="E1512" s="7"/>
    </row>
    <row r="1513" spans="2:5" x14ac:dyDescent="0.25">
      <c r="B1513" s="6"/>
      <c r="E1513" s="7"/>
    </row>
    <row r="1514" spans="2:5" x14ac:dyDescent="0.25">
      <c r="B1514" s="6"/>
      <c r="E1514" s="7"/>
    </row>
    <row r="1515" spans="2:5" x14ac:dyDescent="0.25">
      <c r="B1515" s="6"/>
      <c r="E1515" s="7"/>
    </row>
    <row r="1516" spans="2:5" x14ac:dyDescent="0.25">
      <c r="B1516" s="6"/>
      <c r="E1516" s="7"/>
    </row>
    <row r="1517" spans="2:5" x14ac:dyDescent="0.25">
      <c r="B1517" s="6"/>
      <c r="E1517" s="7"/>
    </row>
    <row r="1518" spans="2:5" x14ac:dyDescent="0.25">
      <c r="B1518" s="6"/>
      <c r="E1518" s="7"/>
    </row>
    <row r="1519" spans="2:5" x14ac:dyDescent="0.25">
      <c r="B1519" s="6"/>
      <c r="E1519" s="7"/>
    </row>
    <row r="1520" spans="2:5" x14ac:dyDescent="0.25">
      <c r="B1520" s="6"/>
      <c r="E1520" s="7"/>
    </row>
    <row r="1521" spans="2:5" x14ac:dyDescent="0.25">
      <c r="B1521" s="6"/>
      <c r="E1521" s="7"/>
    </row>
    <row r="1522" spans="2:5" x14ac:dyDescent="0.25">
      <c r="B1522" s="6"/>
      <c r="E1522" s="7"/>
    </row>
    <row r="1523" spans="2:5" x14ac:dyDescent="0.25">
      <c r="B1523" s="6"/>
      <c r="E1523" s="7"/>
    </row>
    <row r="1524" spans="2:5" x14ac:dyDescent="0.25">
      <c r="B1524" s="6"/>
      <c r="E1524" s="7"/>
    </row>
    <row r="1525" spans="2:5" x14ac:dyDescent="0.25">
      <c r="B1525" s="6"/>
      <c r="E1525" s="7"/>
    </row>
    <row r="1526" spans="2:5" x14ac:dyDescent="0.25">
      <c r="B1526" s="6"/>
      <c r="E1526" s="7"/>
    </row>
    <row r="1527" spans="2:5" x14ac:dyDescent="0.25">
      <c r="B1527" s="6"/>
      <c r="E1527" s="7"/>
    </row>
    <row r="1528" spans="2:5" x14ac:dyDescent="0.25">
      <c r="B1528" s="6"/>
      <c r="E1528" s="7"/>
    </row>
    <row r="1529" spans="2:5" x14ac:dyDescent="0.25">
      <c r="B1529" s="6"/>
      <c r="E1529" s="7"/>
    </row>
    <row r="1530" spans="2:5" x14ac:dyDescent="0.25">
      <c r="B1530" s="6"/>
      <c r="E1530" s="7"/>
    </row>
    <row r="1531" spans="2:5" x14ac:dyDescent="0.25">
      <c r="B1531" s="6"/>
      <c r="E1531" s="7"/>
    </row>
    <row r="1532" spans="2:5" x14ac:dyDescent="0.25">
      <c r="B1532" s="6"/>
      <c r="E1532" s="7"/>
    </row>
    <row r="1533" spans="2:5" x14ac:dyDescent="0.25">
      <c r="B1533" s="6"/>
      <c r="E1533" s="7"/>
    </row>
    <row r="1534" spans="2:5" x14ac:dyDescent="0.25">
      <c r="B1534" s="6"/>
      <c r="E1534" s="7"/>
    </row>
    <row r="1535" spans="2:5" x14ac:dyDescent="0.25">
      <c r="B1535" s="6"/>
      <c r="E1535" s="7"/>
    </row>
    <row r="1536" spans="2:5" x14ac:dyDescent="0.25">
      <c r="B1536" s="6"/>
      <c r="E1536" s="7"/>
    </row>
    <row r="1537" spans="2:5" x14ac:dyDescent="0.25">
      <c r="B1537" s="6"/>
      <c r="E1537" s="7"/>
    </row>
    <row r="1538" spans="2:5" x14ac:dyDescent="0.25">
      <c r="B1538" s="6"/>
      <c r="E1538" s="7"/>
    </row>
    <row r="1539" spans="2:5" x14ac:dyDescent="0.25">
      <c r="B1539" s="6"/>
      <c r="E1539" s="7"/>
    </row>
    <row r="1540" spans="2:5" x14ac:dyDescent="0.25">
      <c r="B1540" s="6"/>
      <c r="E1540" s="7"/>
    </row>
    <row r="1541" spans="2:5" x14ac:dyDescent="0.25">
      <c r="B1541" s="6"/>
      <c r="E1541" s="7"/>
    </row>
    <row r="1542" spans="2:5" x14ac:dyDescent="0.25">
      <c r="B1542" s="6"/>
      <c r="E1542" s="7"/>
    </row>
    <row r="1543" spans="2:5" x14ac:dyDescent="0.25">
      <c r="B1543" s="6"/>
      <c r="E1543" s="7"/>
    </row>
    <row r="1544" spans="2:5" x14ac:dyDescent="0.25">
      <c r="B1544" s="6"/>
      <c r="E1544" s="7"/>
    </row>
    <row r="1545" spans="2:5" x14ac:dyDescent="0.25">
      <c r="B1545" s="6"/>
      <c r="E1545" s="7"/>
    </row>
    <row r="1546" spans="2:5" x14ac:dyDescent="0.25">
      <c r="B1546" s="6"/>
      <c r="E1546" s="7"/>
    </row>
    <row r="1547" spans="2:5" x14ac:dyDescent="0.25">
      <c r="B1547" s="6"/>
      <c r="E1547" s="7"/>
    </row>
    <row r="1548" spans="2:5" x14ac:dyDescent="0.25">
      <c r="B1548" s="6"/>
      <c r="E1548" s="7"/>
    </row>
    <row r="1549" spans="2:5" x14ac:dyDescent="0.25">
      <c r="B1549" s="6"/>
      <c r="E1549" s="7"/>
    </row>
    <row r="1550" spans="2:5" x14ac:dyDescent="0.25">
      <c r="B1550" s="6"/>
      <c r="E1550" s="7"/>
    </row>
    <row r="1551" spans="2:5" x14ac:dyDescent="0.25">
      <c r="B1551" s="6"/>
      <c r="E1551" s="7"/>
    </row>
    <row r="1552" spans="2:5" x14ac:dyDescent="0.25">
      <c r="B1552" s="6"/>
      <c r="E1552" s="7"/>
    </row>
    <row r="1553" spans="2:5" x14ac:dyDescent="0.25">
      <c r="B1553" s="6"/>
      <c r="E1553" s="7"/>
    </row>
    <row r="1554" spans="2:5" x14ac:dyDescent="0.25">
      <c r="B1554" s="6"/>
      <c r="E1554" s="7"/>
    </row>
    <row r="1555" spans="2:5" x14ac:dyDescent="0.25">
      <c r="B1555" s="6"/>
      <c r="E1555" s="7"/>
    </row>
    <row r="1556" spans="2:5" x14ac:dyDescent="0.25">
      <c r="B1556" s="6"/>
      <c r="E1556" s="7"/>
    </row>
    <row r="1557" spans="2:5" x14ac:dyDescent="0.25">
      <c r="B1557" s="6"/>
      <c r="E1557" s="7"/>
    </row>
    <row r="1558" spans="2:5" x14ac:dyDescent="0.25">
      <c r="B1558" s="6"/>
      <c r="E1558" s="7"/>
    </row>
    <row r="1559" spans="2:5" x14ac:dyDescent="0.25">
      <c r="B1559" s="6"/>
      <c r="E1559" s="7"/>
    </row>
    <row r="1560" spans="2:5" x14ac:dyDescent="0.25">
      <c r="B1560" s="6"/>
      <c r="E1560" s="7"/>
    </row>
    <row r="1561" spans="2:5" x14ac:dyDescent="0.25">
      <c r="B1561" s="6"/>
      <c r="E1561" s="7"/>
    </row>
    <row r="1562" spans="2:5" x14ac:dyDescent="0.25">
      <c r="B1562" s="6"/>
      <c r="E1562" s="7"/>
    </row>
    <row r="1563" spans="2:5" x14ac:dyDescent="0.25">
      <c r="B1563" s="6"/>
      <c r="E1563" s="7"/>
    </row>
    <row r="1564" spans="2:5" x14ac:dyDescent="0.25">
      <c r="B1564" s="6"/>
      <c r="E1564" s="7"/>
    </row>
    <row r="1565" spans="2:5" x14ac:dyDescent="0.25">
      <c r="B1565" s="6"/>
      <c r="E1565" s="7"/>
    </row>
    <row r="1566" spans="2:5" x14ac:dyDescent="0.25">
      <c r="B1566" s="6"/>
      <c r="E1566" s="7"/>
    </row>
    <row r="1567" spans="2:5" x14ac:dyDescent="0.25">
      <c r="B1567" s="6"/>
      <c r="E1567" s="7"/>
    </row>
    <row r="1568" spans="2:5" x14ac:dyDescent="0.25">
      <c r="B1568" s="6"/>
      <c r="E1568" s="7"/>
    </row>
    <row r="1569" spans="2:5" x14ac:dyDescent="0.25">
      <c r="B1569" s="6"/>
      <c r="E1569" s="7"/>
    </row>
    <row r="1570" spans="2:5" x14ac:dyDescent="0.25">
      <c r="B1570" s="6"/>
      <c r="E1570" s="7"/>
    </row>
    <row r="1571" spans="2:5" x14ac:dyDescent="0.25">
      <c r="B1571" s="6"/>
      <c r="E1571" s="7"/>
    </row>
    <row r="1572" spans="2:5" x14ac:dyDescent="0.25">
      <c r="B1572" s="6"/>
      <c r="E1572" s="7"/>
    </row>
    <row r="1573" spans="2:5" x14ac:dyDescent="0.25">
      <c r="B1573" s="6"/>
      <c r="E1573" s="7"/>
    </row>
    <row r="1574" spans="2:5" x14ac:dyDescent="0.25">
      <c r="B1574" s="6"/>
      <c r="E1574" s="7"/>
    </row>
    <row r="1575" spans="2:5" x14ac:dyDescent="0.25">
      <c r="B1575" s="6"/>
      <c r="E1575" s="7"/>
    </row>
    <row r="1576" spans="2:5" x14ac:dyDescent="0.25">
      <c r="B1576" s="6"/>
      <c r="E1576" s="7"/>
    </row>
    <row r="1577" spans="2:5" x14ac:dyDescent="0.25">
      <c r="B1577" s="6"/>
      <c r="E1577" s="7"/>
    </row>
    <row r="1578" spans="2:5" x14ac:dyDescent="0.25">
      <c r="B1578" s="6"/>
      <c r="E1578" s="7"/>
    </row>
    <row r="1579" spans="2:5" x14ac:dyDescent="0.25">
      <c r="B1579" s="6"/>
      <c r="E1579" s="7"/>
    </row>
    <row r="1580" spans="2:5" x14ac:dyDescent="0.25">
      <c r="B1580" s="6"/>
      <c r="E1580" s="7"/>
    </row>
    <row r="1581" spans="2:5" x14ac:dyDescent="0.25">
      <c r="B1581" s="6"/>
      <c r="E1581" s="7"/>
    </row>
    <row r="1582" spans="2:5" x14ac:dyDescent="0.25">
      <c r="B1582" s="6"/>
      <c r="E1582" s="7"/>
    </row>
    <row r="1583" spans="2:5" x14ac:dyDescent="0.25">
      <c r="B1583" s="6"/>
      <c r="E1583" s="7"/>
    </row>
    <row r="1584" spans="2:5" x14ac:dyDescent="0.25">
      <c r="B1584" s="6"/>
      <c r="E1584" s="7"/>
    </row>
    <row r="1585" spans="2:5" x14ac:dyDescent="0.25">
      <c r="B1585" s="6"/>
      <c r="E1585" s="7"/>
    </row>
    <row r="1586" spans="2:5" x14ac:dyDescent="0.25">
      <c r="B1586" s="6"/>
      <c r="E1586" s="7"/>
    </row>
    <row r="1587" spans="2:5" x14ac:dyDescent="0.25">
      <c r="B1587" s="6"/>
      <c r="E1587" s="7"/>
    </row>
    <row r="1588" spans="2:5" x14ac:dyDescent="0.25">
      <c r="B1588" s="6"/>
      <c r="E1588" s="7"/>
    </row>
    <row r="1589" spans="2:5" x14ac:dyDescent="0.25">
      <c r="B1589" s="6"/>
      <c r="E1589" s="7"/>
    </row>
    <row r="1590" spans="2:5" x14ac:dyDescent="0.25">
      <c r="B1590" s="6"/>
      <c r="E1590" s="7"/>
    </row>
    <row r="1591" spans="2:5" x14ac:dyDescent="0.25">
      <c r="B1591" s="6"/>
      <c r="E1591" s="7"/>
    </row>
    <row r="1592" spans="2:5" x14ac:dyDescent="0.25">
      <c r="B1592" s="6"/>
      <c r="E1592" s="7"/>
    </row>
    <row r="1593" spans="2:5" x14ac:dyDescent="0.25">
      <c r="B1593" s="6"/>
      <c r="E1593" s="7"/>
    </row>
    <row r="1594" spans="2:5" x14ac:dyDescent="0.25">
      <c r="B1594" s="6"/>
      <c r="E1594" s="7"/>
    </row>
    <row r="1595" spans="2:5" x14ac:dyDescent="0.25">
      <c r="B1595" s="6"/>
      <c r="E1595" s="7"/>
    </row>
    <row r="1596" spans="2:5" x14ac:dyDescent="0.25">
      <c r="B1596" s="6"/>
      <c r="E1596" s="7"/>
    </row>
    <row r="1597" spans="2:5" x14ac:dyDescent="0.25">
      <c r="B1597" s="6"/>
      <c r="E1597" s="7"/>
    </row>
    <row r="1598" spans="2:5" x14ac:dyDescent="0.25">
      <c r="B1598" s="6"/>
      <c r="E1598" s="7"/>
    </row>
    <row r="1599" spans="2:5" x14ac:dyDescent="0.25">
      <c r="B1599" s="6"/>
      <c r="E1599" s="7"/>
    </row>
    <row r="1600" spans="2:5" x14ac:dyDescent="0.25">
      <c r="B1600" s="6"/>
      <c r="E1600" s="7"/>
    </row>
    <row r="1601" spans="2:5" x14ac:dyDescent="0.25">
      <c r="B1601" s="6"/>
      <c r="E1601" s="7"/>
    </row>
    <row r="1602" spans="2:5" x14ac:dyDescent="0.25">
      <c r="B1602" s="6"/>
      <c r="E1602" s="7"/>
    </row>
    <row r="1603" spans="2:5" x14ac:dyDescent="0.25">
      <c r="B1603" s="6"/>
      <c r="E1603" s="7"/>
    </row>
    <row r="1604" spans="2:5" x14ac:dyDescent="0.25">
      <c r="B1604" s="6"/>
      <c r="E1604" s="7"/>
    </row>
    <row r="1605" spans="2:5" x14ac:dyDescent="0.25">
      <c r="B1605" s="6"/>
      <c r="E1605" s="7"/>
    </row>
    <row r="1606" spans="2:5" x14ac:dyDescent="0.25">
      <c r="B1606" s="6"/>
      <c r="E1606" s="7"/>
    </row>
    <row r="1607" spans="2:5" x14ac:dyDescent="0.25">
      <c r="B1607" s="6"/>
      <c r="E1607" s="7"/>
    </row>
    <row r="1608" spans="2:5" x14ac:dyDescent="0.25">
      <c r="B1608" s="6"/>
      <c r="E1608" s="7"/>
    </row>
    <row r="1609" spans="2:5" x14ac:dyDescent="0.25">
      <c r="B1609" s="6"/>
      <c r="E1609" s="7"/>
    </row>
    <row r="1610" spans="2:5" x14ac:dyDescent="0.25">
      <c r="B1610" s="6"/>
      <c r="E1610" s="7"/>
    </row>
    <row r="1611" spans="2:5" x14ac:dyDescent="0.25">
      <c r="B1611" s="6"/>
      <c r="E1611" s="7"/>
    </row>
    <row r="1612" spans="2:5" x14ac:dyDescent="0.25">
      <c r="B1612" s="6"/>
      <c r="E1612" s="7"/>
    </row>
    <row r="1613" spans="2:5" x14ac:dyDescent="0.25">
      <c r="B1613" s="6"/>
      <c r="E1613" s="7"/>
    </row>
    <row r="1614" spans="2:5" x14ac:dyDescent="0.25">
      <c r="B1614" s="6"/>
      <c r="E1614" s="7"/>
    </row>
    <row r="1615" spans="2:5" x14ac:dyDescent="0.25">
      <c r="B1615" s="6"/>
      <c r="E1615" s="7"/>
    </row>
    <row r="1616" spans="2:5" x14ac:dyDescent="0.25">
      <c r="B1616" s="6"/>
      <c r="E1616" s="7"/>
    </row>
    <row r="1617" spans="2:5" x14ac:dyDescent="0.25">
      <c r="B1617" s="6"/>
      <c r="E1617" s="7"/>
    </row>
    <row r="1618" spans="2:5" x14ac:dyDescent="0.25">
      <c r="B1618" s="6"/>
      <c r="E1618" s="7"/>
    </row>
    <row r="1619" spans="2:5" x14ac:dyDescent="0.25">
      <c r="B1619" s="6"/>
      <c r="E1619" s="7"/>
    </row>
    <row r="1620" spans="2:5" x14ac:dyDescent="0.25">
      <c r="B1620" s="6"/>
      <c r="E1620" s="7"/>
    </row>
    <row r="1621" spans="2:5" x14ac:dyDescent="0.25">
      <c r="B1621" s="6"/>
      <c r="E1621" s="7"/>
    </row>
    <row r="1622" spans="2:5" x14ac:dyDescent="0.25">
      <c r="B1622" s="6"/>
      <c r="E1622" s="7"/>
    </row>
    <row r="1623" spans="2:5" x14ac:dyDescent="0.25">
      <c r="B1623" s="6"/>
      <c r="E1623" s="7"/>
    </row>
    <row r="1624" spans="2:5" x14ac:dyDescent="0.25">
      <c r="B1624" s="6"/>
      <c r="E1624" s="7"/>
    </row>
    <row r="1625" spans="2:5" x14ac:dyDescent="0.25">
      <c r="B1625" s="6"/>
      <c r="E1625" s="7"/>
    </row>
    <row r="1626" spans="2:5" x14ac:dyDescent="0.25">
      <c r="B1626" s="6"/>
      <c r="E1626" s="7"/>
    </row>
    <row r="1627" spans="2:5" x14ac:dyDescent="0.25">
      <c r="B1627" s="6"/>
      <c r="E1627" s="7"/>
    </row>
    <row r="1628" spans="2:5" x14ac:dyDescent="0.25">
      <c r="B1628" s="6"/>
      <c r="E1628" s="7"/>
    </row>
    <row r="1629" spans="2:5" x14ac:dyDescent="0.25">
      <c r="B1629" s="6"/>
      <c r="E1629" s="7"/>
    </row>
    <row r="1630" spans="2:5" x14ac:dyDescent="0.25">
      <c r="B1630" s="6"/>
      <c r="E1630" s="7"/>
    </row>
    <row r="1631" spans="2:5" x14ac:dyDescent="0.25">
      <c r="B1631" s="6"/>
      <c r="E1631" s="7"/>
    </row>
    <row r="1632" spans="2:5" x14ac:dyDescent="0.25">
      <c r="B1632" s="6"/>
      <c r="E1632" s="7"/>
    </row>
    <row r="1633" spans="2:5" x14ac:dyDescent="0.25">
      <c r="B1633" s="6"/>
      <c r="E1633" s="7"/>
    </row>
    <row r="1634" spans="2:5" x14ac:dyDescent="0.25">
      <c r="B1634" s="6"/>
      <c r="E1634" s="7"/>
    </row>
    <row r="1635" spans="2:5" x14ac:dyDescent="0.25">
      <c r="B1635" s="6"/>
      <c r="E1635" s="7"/>
    </row>
    <row r="1636" spans="2:5" x14ac:dyDescent="0.25">
      <c r="B1636" s="6"/>
      <c r="E1636" s="7"/>
    </row>
    <row r="1637" spans="2:5" x14ac:dyDescent="0.25">
      <c r="B1637" s="6"/>
      <c r="E1637" s="7"/>
    </row>
    <row r="1638" spans="2:5" x14ac:dyDescent="0.25">
      <c r="B1638" s="6"/>
      <c r="E1638" s="7"/>
    </row>
    <row r="1639" spans="2:5" x14ac:dyDescent="0.25">
      <c r="B1639" s="6"/>
      <c r="E1639" s="7"/>
    </row>
    <row r="1640" spans="2:5" x14ac:dyDescent="0.25">
      <c r="B1640" s="6"/>
      <c r="E1640" s="7"/>
    </row>
    <row r="1641" spans="2:5" x14ac:dyDescent="0.25">
      <c r="B1641" s="6"/>
      <c r="E1641" s="7"/>
    </row>
    <row r="1642" spans="2:5" x14ac:dyDescent="0.25">
      <c r="B1642" s="6"/>
      <c r="E1642" s="7"/>
    </row>
    <row r="1643" spans="2:5" x14ac:dyDescent="0.25">
      <c r="B1643" s="6"/>
      <c r="E1643" s="7"/>
    </row>
    <row r="1644" spans="2:5" x14ac:dyDescent="0.25">
      <c r="B1644" s="6"/>
      <c r="E1644" s="7"/>
    </row>
    <row r="1645" spans="2:5" x14ac:dyDescent="0.25">
      <c r="B1645" s="6"/>
      <c r="E1645" s="7"/>
    </row>
    <row r="1646" spans="2:5" x14ac:dyDescent="0.25">
      <c r="B1646" s="6"/>
      <c r="E1646" s="7"/>
    </row>
    <row r="1647" spans="2:5" x14ac:dyDescent="0.25">
      <c r="B1647" s="6"/>
      <c r="E1647" s="7"/>
    </row>
    <row r="1648" spans="2:5" x14ac:dyDescent="0.25">
      <c r="B1648" s="6"/>
      <c r="E1648" s="7"/>
    </row>
    <row r="1649" spans="2:5" x14ac:dyDescent="0.25">
      <c r="B1649" s="6"/>
      <c r="E1649" s="7"/>
    </row>
    <row r="1650" spans="2:5" x14ac:dyDescent="0.25">
      <c r="B1650" s="6"/>
      <c r="E1650" s="7"/>
    </row>
    <row r="1651" spans="2:5" x14ac:dyDescent="0.25">
      <c r="B1651" s="6"/>
      <c r="E1651" s="7"/>
    </row>
    <row r="1652" spans="2:5" x14ac:dyDescent="0.25">
      <c r="B1652" s="6"/>
      <c r="E1652" s="7"/>
    </row>
    <row r="1653" spans="2:5" x14ac:dyDescent="0.25">
      <c r="B1653" s="6"/>
      <c r="E1653" s="7"/>
    </row>
    <row r="1654" spans="2:5" x14ac:dyDescent="0.25">
      <c r="B1654" s="6"/>
      <c r="E1654" s="7"/>
    </row>
    <row r="1655" spans="2:5" x14ac:dyDescent="0.25">
      <c r="B1655" s="6"/>
      <c r="E1655" s="7"/>
    </row>
    <row r="1656" spans="2:5" x14ac:dyDescent="0.25">
      <c r="B1656" s="6"/>
      <c r="E1656" s="7"/>
    </row>
    <row r="1657" spans="2:5" x14ac:dyDescent="0.25">
      <c r="B1657" s="6"/>
      <c r="E1657" s="7"/>
    </row>
    <row r="1658" spans="2:5" x14ac:dyDescent="0.25">
      <c r="B1658" s="6"/>
      <c r="E1658" s="7"/>
    </row>
    <row r="1659" spans="2:5" x14ac:dyDescent="0.25">
      <c r="B1659" s="6"/>
      <c r="E1659" s="7"/>
    </row>
    <row r="1660" spans="2:5" x14ac:dyDescent="0.25">
      <c r="B1660" s="6"/>
      <c r="E1660" s="7"/>
    </row>
    <row r="1661" spans="2:5" x14ac:dyDescent="0.25">
      <c r="B1661" s="6"/>
      <c r="E1661" s="7"/>
    </row>
    <row r="1662" spans="2:5" x14ac:dyDescent="0.25">
      <c r="B1662" s="6"/>
      <c r="E1662" s="7"/>
    </row>
    <row r="1663" spans="2:5" x14ac:dyDescent="0.25">
      <c r="B1663" s="6"/>
      <c r="E1663" s="7"/>
    </row>
    <row r="1664" spans="2:5" x14ac:dyDescent="0.25">
      <c r="B1664" s="6"/>
      <c r="E1664" s="7"/>
    </row>
    <row r="1665" spans="2:5" x14ac:dyDescent="0.25">
      <c r="B1665" s="6"/>
      <c r="E1665" s="7"/>
    </row>
    <row r="1666" spans="2:5" x14ac:dyDescent="0.25">
      <c r="B1666" s="6"/>
      <c r="E1666" s="7"/>
    </row>
    <row r="1667" spans="2:5" x14ac:dyDescent="0.25">
      <c r="B1667" s="6"/>
      <c r="E1667" s="7"/>
    </row>
    <row r="1668" spans="2:5" x14ac:dyDescent="0.25">
      <c r="B1668" s="6"/>
      <c r="E1668" s="7"/>
    </row>
    <row r="1669" spans="2:5" x14ac:dyDescent="0.25">
      <c r="B1669" s="6"/>
      <c r="E1669" s="7"/>
    </row>
    <row r="1670" spans="2:5" x14ac:dyDescent="0.25">
      <c r="B1670" s="6"/>
      <c r="E1670" s="7"/>
    </row>
    <row r="1671" spans="2:5" x14ac:dyDescent="0.25">
      <c r="B1671" s="6"/>
      <c r="E1671" s="7"/>
    </row>
    <row r="1672" spans="2:5" x14ac:dyDescent="0.25">
      <c r="B1672" s="6"/>
      <c r="E1672" s="7"/>
    </row>
    <row r="1673" spans="2:5" x14ac:dyDescent="0.25">
      <c r="B1673" s="6"/>
      <c r="E1673" s="7"/>
    </row>
    <row r="1674" spans="2:5" x14ac:dyDescent="0.25">
      <c r="B1674" s="6"/>
      <c r="E1674" s="7"/>
    </row>
    <row r="1675" spans="2:5" x14ac:dyDescent="0.25">
      <c r="B1675" s="6"/>
      <c r="E1675" s="7"/>
    </row>
    <row r="1676" spans="2:5" x14ac:dyDescent="0.25">
      <c r="B1676" s="6"/>
      <c r="E1676" s="7"/>
    </row>
    <row r="1677" spans="2:5" x14ac:dyDescent="0.25">
      <c r="B1677" s="6"/>
      <c r="E1677" s="7"/>
    </row>
    <row r="1678" spans="2:5" x14ac:dyDescent="0.25">
      <c r="B1678" s="6"/>
      <c r="E1678" s="7"/>
    </row>
    <row r="1679" spans="2:5" x14ac:dyDescent="0.25">
      <c r="B1679" s="6"/>
      <c r="E1679" s="7"/>
    </row>
    <row r="1680" spans="2:5" x14ac:dyDescent="0.25">
      <c r="B1680" s="6"/>
      <c r="E1680" s="7"/>
    </row>
    <row r="1681" spans="2:5" x14ac:dyDescent="0.25">
      <c r="B1681" s="6"/>
      <c r="E1681" s="7"/>
    </row>
    <row r="1682" spans="2:5" x14ac:dyDescent="0.25">
      <c r="B1682" s="6"/>
      <c r="E1682" s="7"/>
    </row>
    <row r="1683" spans="2:5" x14ac:dyDescent="0.25">
      <c r="B1683" s="6"/>
      <c r="E1683" s="7"/>
    </row>
    <row r="1684" spans="2:5" x14ac:dyDescent="0.25">
      <c r="B1684" s="6"/>
      <c r="E1684" s="7"/>
    </row>
    <row r="1685" spans="2:5" x14ac:dyDescent="0.25">
      <c r="B1685" s="6"/>
      <c r="E1685" s="7"/>
    </row>
    <row r="1686" spans="2:5" x14ac:dyDescent="0.25">
      <c r="B1686" s="6"/>
      <c r="E1686" s="7"/>
    </row>
    <row r="1687" spans="2:5" x14ac:dyDescent="0.25">
      <c r="B1687" s="6"/>
      <c r="E1687" s="7"/>
    </row>
    <row r="1688" spans="2:5" x14ac:dyDescent="0.25">
      <c r="B1688" s="6"/>
      <c r="E1688" s="7"/>
    </row>
    <row r="1689" spans="2:5" x14ac:dyDescent="0.25">
      <c r="B1689" s="6"/>
      <c r="E1689" s="7"/>
    </row>
    <row r="1690" spans="2:5" x14ac:dyDescent="0.25">
      <c r="B1690" s="6"/>
      <c r="E1690" s="7"/>
    </row>
    <row r="1691" spans="2:5" x14ac:dyDescent="0.25">
      <c r="B1691" s="6"/>
      <c r="E1691" s="7"/>
    </row>
    <row r="1692" spans="2:5" x14ac:dyDescent="0.25">
      <c r="B1692" s="6"/>
      <c r="E1692" s="7"/>
    </row>
    <row r="1693" spans="2:5" x14ac:dyDescent="0.25">
      <c r="B1693" s="6"/>
      <c r="E1693" s="7"/>
    </row>
    <row r="1694" spans="2:5" x14ac:dyDescent="0.25">
      <c r="B1694" s="6"/>
      <c r="E1694" s="7"/>
    </row>
    <row r="1695" spans="2:5" x14ac:dyDescent="0.25">
      <c r="B1695" s="6"/>
      <c r="E1695" s="7"/>
    </row>
    <row r="1696" spans="2:5" x14ac:dyDescent="0.25">
      <c r="B1696" s="6"/>
      <c r="E1696" s="7"/>
    </row>
    <row r="1697" spans="2:5" x14ac:dyDescent="0.25">
      <c r="B1697" s="6"/>
      <c r="E1697" s="7"/>
    </row>
    <row r="1698" spans="2:5" x14ac:dyDescent="0.25">
      <c r="B1698" s="6"/>
      <c r="E1698" s="7"/>
    </row>
    <row r="1699" spans="2:5" x14ac:dyDescent="0.25">
      <c r="B1699" s="6"/>
      <c r="E1699" s="7"/>
    </row>
    <row r="1700" spans="2:5" x14ac:dyDescent="0.25">
      <c r="B1700" s="6"/>
      <c r="E1700" s="7"/>
    </row>
    <row r="1701" spans="2:5" x14ac:dyDescent="0.25">
      <c r="B1701" s="6"/>
      <c r="E1701" s="7"/>
    </row>
    <row r="1702" spans="2:5" x14ac:dyDescent="0.25">
      <c r="B1702" s="6"/>
      <c r="E1702" s="7"/>
    </row>
    <row r="1703" spans="2:5" x14ac:dyDescent="0.25">
      <c r="B1703" s="6"/>
      <c r="E1703" s="7"/>
    </row>
    <row r="1704" spans="2:5" x14ac:dyDescent="0.25">
      <c r="B1704" s="6"/>
      <c r="E1704" s="7"/>
    </row>
    <row r="1705" spans="2:5" x14ac:dyDescent="0.25">
      <c r="B1705" s="6"/>
      <c r="E1705" s="7"/>
    </row>
    <row r="1706" spans="2:5" x14ac:dyDescent="0.25">
      <c r="B1706" s="6"/>
      <c r="E1706" s="7"/>
    </row>
    <row r="1707" spans="2:5" x14ac:dyDescent="0.25">
      <c r="B1707" s="6"/>
      <c r="E1707" s="7"/>
    </row>
    <row r="1708" spans="2:5" x14ac:dyDescent="0.25">
      <c r="B1708" s="6"/>
      <c r="E1708" s="7"/>
    </row>
    <row r="1709" spans="2:5" x14ac:dyDescent="0.25">
      <c r="B1709" s="6"/>
      <c r="E1709" s="7"/>
    </row>
    <row r="1710" spans="2:5" x14ac:dyDescent="0.25">
      <c r="B1710" s="6"/>
      <c r="E1710" s="7"/>
    </row>
    <row r="1711" spans="2:5" x14ac:dyDescent="0.25">
      <c r="B1711" s="6"/>
      <c r="E1711" s="7"/>
    </row>
    <row r="1712" spans="2:5" x14ac:dyDescent="0.25">
      <c r="B1712" s="6"/>
      <c r="E1712" s="7"/>
    </row>
    <row r="1713" spans="2:5" x14ac:dyDescent="0.25">
      <c r="B1713" s="6"/>
      <c r="E1713" s="7"/>
    </row>
    <row r="1714" spans="2:5" x14ac:dyDescent="0.25">
      <c r="B1714" s="6"/>
      <c r="E1714" s="7"/>
    </row>
    <row r="1715" spans="2:5" x14ac:dyDescent="0.25">
      <c r="B1715" s="6"/>
      <c r="E1715" s="7"/>
    </row>
    <row r="1716" spans="2:5" x14ac:dyDescent="0.25">
      <c r="B1716" s="6"/>
      <c r="E1716" s="7"/>
    </row>
    <row r="1717" spans="2:5" x14ac:dyDescent="0.25">
      <c r="B1717" s="6"/>
      <c r="E1717" s="7"/>
    </row>
    <row r="1718" spans="2:5" x14ac:dyDescent="0.25">
      <c r="B1718" s="6"/>
      <c r="E1718" s="7"/>
    </row>
    <row r="1719" spans="2:5" x14ac:dyDescent="0.25">
      <c r="B1719" s="6"/>
      <c r="E1719" s="7"/>
    </row>
    <row r="1720" spans="2:5" x14ac:dyDescent="0.25">
      <c r="B1720" s="6"/>
      <c r="E1720" s="7"/>
    </row>
    <row r="1721" spans="2:5" x14ac:dyDescent="0.25">
      <c r="B1721" s="6"/>
      <c r="E1721" s="7"/>
    </row>
    <row r="1722" spans="2:5" x14ac:dyDescent="0.25">
      <c r="B1722" s="6"/>
      <c r="E1722" s="7"/>
    </row>
    <row r="1723" spans="2:5" x14ac:dyDescent="0.25">
      <c r="B1723" s="6"/>
      <c r="E1723" s="7"/>
    </row>
    <row r="1724" spans="2:5" x14ac:dyDescent="0.25">
      <c r="B1724" s="6"/>
      <c r="E1724" s="7"/>
    </row>
    <row r="1725" spans="2:5" x14ac:dyDescent="0.25">
      <c r="B1725" s="6"/>
      <c r="E1725" s="7"/>
    </row>
    <row r="1726" spans="2:5" x14ac:dyDescent="0.25">
      <c r="B1726" s="6"/>
      <c r="E1726" s="7"/>
    </row>
    <row r="1727" spans="2:5" x14ac:dyDescent="0.25">
      <c r="B1727" s="6"/>
      <c r="E1727" s="7"/>
    </row>
    <row r="1728" spans="2:5" x14ac:dyDescent="0.25">
      <c r="B1728" s="6"/>
      <c r="E1728" s="7"/>
    </row>
    <row r="1729" spans="2:5" x14ac:dyDescent="0.25">
      <c r="B1729" s="6"/>
      <c r="E1729" s="7"/>
    </row>
    <row r="1730" spans="2:5" x14ac:dyDescent="0.25">
      <c r="B1730" s="6"/>
      <c r="E1730" s="7"/>
    </row>
    <row r="1731" spans="2:5" x14ac:dyDescent="0.25">
      <c r="B1731" s="6"/>
      <c r="E1731" s="7"/>
    </row>
    <row r="1732" spans="2:5" x14ac:dyDescent="0.25">
      <c r="B1732" s="6"/>
      <c r="E1732" s="7"/>
    </row>
    <row r="1733" spans="2:5" x14ac:dyDescent="0.25">
      <c r="B1733" s="6"/>
      <c r="E1733" s="7"/>
    </row>
    <row r="1734" spans="2:5" x14ac:dyDescent="0.25">
      <c r="B1734" s="6"/>
      <c r="E1734" s="7"/>
    </row>
    <row r="1735" spans="2:5" x14ac:dyDescent="0.25">
      <c r="B1735" s="6"/>
      <c r="E1735" s="7"/>
    </row>
    <row r="1736" spans="2:5" x14ac:dyDescent="0.25">
      <c r="B1736" s="6"/>
      <c r="E1736" s="7"/>
    </row>
    <row r="1737" spans="2:5" x14ac:dyDescent="0.25">
      <c r="B1737" s="6"/>
      <c r="E1737" s="7"/>
    </row>
    <row r="1738" spans="2:5" x14ac:dyDescent="0.25">
      <c r="B1738" s="6"/>
      <c r="E1738" s="7"/>
    </row>
    <row r="1739" spans="2:5" x14ac:dyDescent="0.25">
      <c r="B1739" s="6"/>
      <c r="E1739" s="7"/>
    </row>
    <row r="1740" spans="2:5" x14ac:dyDescent="0.25">
      <c r="B1740" s="6"/>
      <c r="E1740" s="7"/>
    </row>
    <row r="1741" spans="2:5" x14ac:dyDescent="0.25">
      <c r="B1741" s="6"/>
      <c r="E1741" s="7"/>
    </row>
    <row r="1742" spans="2:5" x14ac:dyDescent="0.25">
      <c r="B1742" s="6"/>
      <c r="E1742" s="7"/>
    </row>
    <row r="1743" spans="2:5" x14ac:dyDescent="0.25">
      <c r="B1743" s="6"/>
      <c r="E1743" s="7"/>
    </row>
    <row r="1744" spans="2:5" x14ac:dyDescent="0.25">
      <c r="B1744" s="6"/>
      <c r="E1744" s="7"/>
    </row>
    <row r="1745" spans="2:5" x14ac:dyDescent="0.25">
      <c r="B1745" s="6"/>
      <c r="E1745" s="7"/>
    </row>
    <row r="1746" spans="2:5" x14ac:dyDescent="0.25">
      <c r="B1746" s="6"/>
      <c r="E1746" s="7"/>
    </row>
    <row r="1747" spans="2:5" x14ac:dyDescent="0.25">
      <c r="B1747" s="6"/>
      <c r="E1747" s="7"/>
    </row>
    <row r="1748" spans="2:5" x14ac:dyDescent="0.25">
      <c r="B1748" s="6"/>
      <c r="E1748" s="7"/>
    </row>
    <row r="1749" spans="2:5" x14ac:dyDescent="0.25">
      <c r="B1749" s="6"/>
      <c r="E1749" s="7"/>
    </row>
    <row r="1750" spans="2:5" x14ac:dyDescent="0.25">
      <c r="B1750" s="6"/>
      <c r="E1750" s="7"/>
    </row>
    <row r="1751" spans="2:5" x14ac:dyDescent="0.25">
      <c r="B1751" s="6"/>
      <c r="E1751" s="7"/>
    </row>
    <row r="1752" spans="2:5" x14ac:dyDescent="0.25">
      <c r="B1752" s="6"/>
      <c r="E1752" s="7"/>
    </row>
    <row r="1753" spans="2:5" x14ac:dyDescent="0.25">
      <c r="B1753" s="6"/>
      <c r="E1753" s="7"/>
    </row>
    <row r="1754" spans="2:5" x14ac:dyDescent="0.25">
      <c r="B1754" s="6"/>
      <c r="E1754" s="7"/>
    </row>
    <row r="1755" spans="2:5" x14ac:dyDescent="0.25">
      <c r="B1755" s="6"/>
      <c r="E1755" s="7"/>
    </row>
    <row r="1756" spans="2:5" x14ac:dyDescent="0.25">
      <c r="B1756" s="6"/>
      <c r="E1756" s="7"/>
    </row>
    <row r="1757" spans="2:5" x14ac:dyDescent="0.25">
      <c r="B1757" s="6"/>
      <c r="E1757" s="7"/>
    </row>
    <row r="1758" spans="2:5" x14ac:dyDescent="0.25">
      <c r="B1758" s="6"/>
      <c r="E1758" s="7"/>
    </row>
    <row r="1759" spans="2:5" x14ac:dyDescent="0.25">
      <c r="B1759" s="6"/>
      <c r="E1759" s="7"/>
    </row>
    <row r="1760" spans="2:5" x14ac:dyDescent="0.25">
      <c r="B1760" s="6"/>
      <c r="E1760" s="7"/>
    </row>
    <row r="1761" spans="2:5" x14ac:dyDescent="0.25">
      <c r="B1761" s="6"/>
      <c r="E1761" s="7"/>
    </row>
    <row r="1762" spans="2:5" x14ac:dyDescent="0.25">
      <c r="B1762" s="6"/>
      <c r="E1762" s="7"/>
    </row>
    <row r="1763" spans="2:5" x14ac:dyDescent="0.25">
      <c r="B1763" s="6"/>
      <c r="E1763" s="7"/>
    </row>
    <row r="1764" spans="2:5" x14ac:dyDescent="0.25">
      <c r="B1764" s="6"/>
      <c r="E1764" s="7"/>
    </row>
    <row r="1765" spans="2:5" x14ac:dyDescent="0.25">
      <c r="B1765" s="6"/>
      <c r="E1765" s="7"/>
    </row>
    <row r="1766" spans="2:5" x14ac:dyDescent="0.25">
      <c r="B1766" s="6"/>
      <c r="E1766" s="7"/>
    </row>
    <row r="1767" spans="2:5" x14ac:dyDescent="0.25">
      <c r="B1767" s="6"/>
      <c r="E1767" s="7"/>
    </row>
    <row r="1768" spans="2:5" x14ac:dyDescent="0.25">
      <c r="B1768" s="6"/>
      <c r="E1768" s="7"/>
    </row>
    <row r="1769" spans="2:5" x14ac:dyDescent="0.25">
      <c r="B1769" s="6"/>
      <c r="E1769" s="7"/>
    </row>
    <row r="1770" spans="2:5" x14ac:dyDescent="0.25">
      <c r="B1770" s="6"/>
      <c r="E1770" s="7"/>
    </row>
    <row r="1771" spans="2:5" x14ac:dyDescent="0.25">
      <c r="B1771" s="6"/>
      <c r="E1771" s="7"/>
    </row>
    <row r="1772" spans="2:5" x14ac:dyDescent="0.25">
      <c r="B1772" s="6"/>
      <c r="E1772" s="7"/>
    </row>
    <row r="1773" spans="2:5" x14ac:dyDescent="0.25">
      <c r="B1773" s="6"/>
      <c r="E1773" s="7"/>
    </row>
    <row r="1774" spans="2:5" x14ac:dyDescent="0.25">
      <c r="B1774" s="6"/>
      <c r="E1774" s="7"/>
    </row>
    <row r="1775" spans="2:5" x14ac:dyDescent="0.25">
      <c r="B1775" s="6"/>
      <c r="E1775" s="7"/>
    </row>
    <row r="1776" spans="2:5" x14ac:dyDescent="0.25">
      <c r="B1776" s="6"/>
      <c r="E1776" s="7"/>
    </row>
    <row r="1777" spans="2:5" x14ac:dyDescent="0.25">
      <c r="B1777" s="6"/>
      <c r="E1777" s="7"/>
    </row>
    <row r="1778" spans="2:5" x14ac:dyDescent="0.25">
      <c r="B1778" s="6"/>
      <c r="E1778" s="7"/>
    </row>
    <row r="1779" spans="2:5" x14ac:dyDescent="0.25">
      <c r="B1779" s="6"/>
      <c r="E1779" s="7"/>
    </row>
    <row r="1780" spans="2:5" x14ac:dyDescent="0.25">
      <c r="B1780" s="6"/>
      <c r="E1780" s="7"/>
    </row>
    <row r="1781" spans="2:5" x14ac:dyDescent="0.25">
      <c r="B1781" s="6"/>
      <c r="E1781" s="7"/>
    </row>
    <row r="1782" spans="2:5" x14ac:dyDescent="0.25">
      <c r="B1782" s="6"/>
      <c r="E1782" s="7"/>
    </row>
    <row r="1783" spans="2:5" x14ac:dyDescent="0.25">
      <c r="B1783" s="6"/>
      <c r="E1783" s="7"/>
    </row>
    <row r="1784" spans="2:5" x14ac:dyDescent="0.25">
      <c r="B1784" s="6"/>
      <c r="E1784" s="7"/>
    </row>
    <row r="1785" spans="2:5" x14ac:dyDescent="0.25">
      <c r="B1785" s="6"/>
      <c r="E1785" s="7"/>
    </row>
    <row r="1786" spans="2:5" x14ac:dyDescent="0.25">
      <c r="B1786" s="6"/>
      <c r="E1786" s="7"/>
    </row>
    <row r="1787" spans="2:5" x14ac:dyDescent="0.25">
      <c r="B1787" s="6"/>
      <c r="E1787" s="7"/>
    </row>
    <row r="1788" spans="2:5" x14ac:dyDescent="0.25">
      <c r="B1788" s="6"/>
      <c r="E1788" s="7"/>
    </row>
    <row r="1789" spans="2:5" x14ac:dyDescent="0.25">
      <c r="B1789" s="6"/>
      <c r="E1789" s="7"/>
    </row>
    <row r="1790" spans="2:5" x14ac:dyDescent="0.25">
      <c r="B1790" s="6"/>
      <c r="E1790" s="7"/>
    </row>
    <row r="1791" spans="2:5" x14ac:dyDescent="0.25">
      <c r="B1791" s="6"/>
      <c r="E1791" s="7"/>
    </row>
    <row r="1792" spans="2:5" x14ac:dyDescent="0.25">
      <c r="B1792" s="6"/>
      <c r="E1792" s="7"/>
    </row>
    <row r="1793" spans="2:5" x14ac:dyDescent="0.25">
      <c r="B1793" s="6"/>
      <c r="E1793" s="7"/>
    </row>
    <row r="1794" spans="2:5" x14ac:dyDescent="0.25">
      <c r="B1794" s="6"/>
      <c r="E1794" s="7"/>
    </row>
    <row r="1795" spans="2:5" x14ac:dyDescent="0.25">
      <c r="B1795" s="6"/>
      <c r="E1795" s="7"/>
    </row>
    <row r="1796" spans="2:5" x14ac:dyDescent="0.25">
      <c r="B1796" s="6"/>
      <c r="E1796" s="7"/>
    </row>
    <row r="1797" spans="2:5" x14ac:dyDescent="0.25">
      <c r="B1797" s="6"/>
      <c r="E1797" s="7"/>
    </row>
    <row r="1798" spans="2:5" x14ac:dyDescent="0.25">
      <c r="B1798" s="6"/>
      <c r="E1798" s="7"/>
    </row>
    <row r="1799" spans="2:5" x14ac:dyDescent="0.25">
      <c r="B1799" s="6"/>
      <c r="E1799" s="7"/>
    </row>
    <row r="1800" spans="2:5" x14ac:dyDescent="0.25">
      <c r="B1800" s="6"/>
      <c r="E1800" s="7"/>
    </row>
    <row r="1801" spans="2:5" x14ac:dyDescent="0.25">
      <c r="B1801" s="6"/>
      <c r="E1801" s="7"/>
    </row>
    <row r="1802" spans="2:5" x14ac:dyDescent="0.25">
      <c r="B1802" s="6"/>
      <c r="E1802" s="7"/>
    </row>
    <row r="1803" spans="2:5" x14ac:dyDescent="0.25">
      <c r="B1803" s="6"/>
      <c r="E1803" s="7"/>
    </row>
    <row r="1804" spans="2:5" x14ac:dyDescent="0.25">
      <c r="B1804" s="6"/>
      <c r="E1804" s="7"/>
    </row>
    <row r="1805" spans="2:5" x14ac:dyDescent="0.25">
      <c r="B1805" s="6"/>
      <c r="E1805" s="7"/>
    </row>
    <row r="1806" spans="2:5" x14ac:dyDescent="0.25">
      <c r="B1806" s="6"/>
      <c r="E1806" s="7"/>
    </row>
    <row r="1807" spans="2:5" x14ac:dyDescent="0.25">
      <c r="B1807" s="6"/>
      <c r="E1807" s="7"/>
    </row>
    <row r="1808" spans="2:5" x14ac:dyDescent="0.25">
      <c r="B1808" s="6"/>
      <c r="E1808" s="7"/>
    </row>
    <row r="1809" spans="2:5" x14ac:dyDescent="0.25">
      <c r="B1809" s="6"/>
      <c r="E1809" s="7"/>
    </row>
    <row r="1810" spans="2:5" x14ac:dyDescent="0.25">
      <c r="B1810" s="6"/>
      <c r="E1810" s="7"/>
    </row>
    <row r="1811" spans="2:5" x14ac:dyDescent="0.25">
      <c r="B1811" s="6"/>
      <c r="E1811" s="7"/>
    </row>
    <row r="1812" spans="2:5" x14ac:dyDescent="0.25">
      <c r="B1812" s="6"/>
      <c r="E1812" s="7"/>
    </row>
    <row r="1813" spans="2:5" x14ac:dyDescent="0.25">
      <c r="B1813" s="6"/>
      <c r="E1813" s="7"/>
    </row>
    <row r="1814" spans="2:5" x14ac:dyDescent="0.25">
      <c r="B1814" s="6"/>
      <c r="E1814" s="7"/>
    </row>
    <row r="1815" spans="2:5" x14ac:dyDescent="0.25">
      <c r="B1815" s="6"/>
      <c r="E1815" s="7"/>
    </row>
    <row r="1816" spans="2:5" x14ac:dyDescent="0.25">
      <c r="B1816" s="6"/>
      <c r="E1816" s="7"/>
    </row>
    <row r="1817" spans="2:5" x14ac:dyDescent="0.25">
      <c r="B1817" s="6"/>
      <c r="E1817" s="7"/>
    </row>
    <row r="1818" spans="2:5" x14ac:dyDescent="0.25">
      <c r="B1818" s="6"/>
      <c r="E1818" s="7"/>
    </row>
    <row r="1819" spans="2:5" x14ac:dyDescent="0.25">
      <c r="B1819" s="6"/>
      <c r="E1819" s="7"/>
    </row>
    <row r="1820" spans="2:5" x14ac:dyDescent="0.25">
      <c r="B1820" s="6"/>
      <c r="E1820" s="7"/>
    </row>
    <row r="1821" spans="2:5" x14ac:dyDescent="0.25">
      <c r="B1821" s="6"/>
      <c r="E1821" s="7"/>
    </row>
    <row r="1822" spans="2:5" x14ac:dyDescent="0.25">
      <c r="B1822" s="6"/>
      <c r="E1822" s="7"/>
    </row>
    <row r="1823" spans="2:5" x14ac:dyDescent="0.25">
      <c r="B1823" s="6"/>
      <c r="E1823" s="7"/>
    </row>
    <row r="1824" spans="2:5" x14ac:dyDescent="0.25">
      <c r="B1824" s="6"/>
      <c r="E1824" s="7"/>
    </row>
    <row r="1825" spans="2:5" x14ac:dyDescent="0.25">
      <c r="B1825" s="6"/>
      <c r="E1825" s="7"/>
    </row>
    <row r="1826" spans="2:5" x14ac:dyDescent="0.25">
      <c r="B1826" s="6"/>
      <c r="E1826" s="7"/>
    </row>
    <row r="1827" spans="2:5" x14ac:dyDescent="0.25">
      <c r="B1827" s="6"/>
      <c r="E1827" s="7"/>
    </row>
    <row r="1828" spans="2:5" x14ac:dyDescent="0.25">
      <c r="B1828" s="6"/>
      <c r="E1828" s="7"/>
    </row>
    <row r="1829" spans="2:5" x14ac:dyDescent="0.25">
      <c r="B1829" s="6"/>
      <c r="E1829" s="7"/>
    </row>
    <row r="1830" spans="2:5" x14ac:dyDescent="0.25">
      <c r="B1830" s="6"/>
      <c r="E1830" s="7"/>
    </row>
    <row r="1831" spans="2:5" x14ac:dyDescent="0.25">
      <c r="B1831" s="6"/>
      <c r="E1831" s="7"/>
    </row>
    <row r="1832" spans="2:5" x14ac:dyDescent="0.25">
      <c r="B1832" s="6"/>
      <c r="E1832" s="7"/>
    </row>
    <row r="1833" spans="2:5" x14ac:dyDescent="0.25">
      <c r="B1833" s="6"/>
      <c r="E1833" s="7"/>
    </row>
    <row r="1834" spans="2:5" x14ac:dyDescent="0.25">
      <c r="B1834" s="6"/>
      <c r="E1834" s="7"/>
    </row>
    <row r="1835" spans="2:5" x14ac:dyDescent="0.25">
      <c r="B1835" s="6"/>
      <c r="E1835" s="7"/>
    </row>
    <row r="1836" spans="2:5" x14ac:dyDescent="0.25">
      <c r="B1836" s="6"/>
      <c r="E1836" s="7"/>
    </row>
    <row r="1837" spans="2:5" x14ac:dyDescent="0.25">
      <c r="B1837" s="6"/>
      <c r="E1837" s="7"/>
    </row>
    <row r="1838" spans="2:5" x14ac:dyDescent="0.25">
      <c r="B1838" s="6"/>
      <c r="E1838" s="7"/>
    </row>
    <row r="1839" spans="2:5" x14ac:dyDescent="0.25">
      <c r="B1839" s="6"/>
      <c r="E1839" s="7"/>
    </row>
    <row r="1840" spans="2:5" x14ac:dyDescent="0.25">
      <c r="B1840" s="6"/>
      <c r="E1840" s="7"/>
    </row>
    <row r="1841" spans="2:5" x14ac:dyDescent="0.25">
      <c r="B1841" s="6"/>
      <c r="E1841" s="7"/>
    </row>
    <row r="1842" spans="2:5" x14ac:dyDescent="0.25">
      <c r="B1842" s="6"/>
      <c r="E1842" s="7"/>
    </row>
    <row r="1843" spans="2:5" x14ac:dyDescent="0.25">
      <c r="B1843" s="6"/>
      <c r="E1843" s="7"/>
    </row>
    <row r="1844" spans="2:5" x14ac:dyDescent="0.25">
      <c r="B1844" s="6"/>
      <c r="E1844" s="7"/>
    </row>
    <row r="1845" spans="2:5" x14ac:dyDescent="0.25">
      <c r="B1845" s="6"/>
      <c r="E1845" s="7"/>
    </row>
    <row r="1846" spans="2:5" x14ac:dyDescent="0.25">
      <c r="B1846" s="6"/>
      <c r="E1846" s="7"/>
    </row>
    <row r="1847" spans="2:5" x14ac:dyDescent="0.25">
      <c r="B1847" s="6"/>
      <c r="E1847" s="7"/>
    </row>
    <row r="1848" spans="2:5" x14ac:dyDescent="0.25">
      <c r="B1848" s="6"/>
      <c r="E1848" s="7"/>
    </row>
    <row r="1849" spans="2:5" x14ac:dyDescent="0.25">
      <c r="B1849" s="6"/>
      <c r="E1849" s="7"/>
    </row>
    <row r="1850" spans="2:5" x14ac:dyDescent="0.25">
      <c r="B1850" s="6"/>
      <c r="E1850" s="7"/>
    </row>
    <row r="1851" spans="2:5" x14ac:dyDescent="0.25">
      <c r="B1851" s="6"/>
      <c r="E1851" s="7"/>
    </row>
    <row r="1852" spans="2:5" x14ac:dyDescent="0.25">
      <c r="B1852" s="6"/>
      <c r="E1852" s="7"/>
    </row>
    <row r="1853" spans="2:5" x14ac:dyDescent="0.25">
      <c r="B1853" s="6"/>
      <c r="E1853" s="7"/>
    </row>
    <row r="1854" spans="2:5" x14ac:dyDescent="0.25">
      <c r="B1854" s="6"/>
      <c r="E1854" s="7"/>
    </row>
    <row r="1855" spans="2:5" x14ac:dyDescent="0.25">
      <c r="B1855" s="6"/>
      <c r="E1855" s="7"/>
    </row>
    <row r="1856" spans="2:5" x14ac:dyDescent="0.25">
      <c r="B1856" s="6"/>
      <c r="E1856" s="7"/>
    </row>
    <row r="1857" spans="2:5" x14ac:dyDescent="0.25">
      <c r="B1857" s="6"/>
      <c r="E1857" s="7"/>
    </row>
    <row r="1858" spans="2:5" x14ac:dyDescent="0.25">
      <c r="B1858" s="6"/>
      <c r="E1858" s="7"/>
    </row>
    <row r="1859" spans="2:5" x14ac:dyDescent="0.25">
      <c r="B1859" s="6"/>
      <c r="E1859" s="7"/>
    </row>
    <row r="1860" spans="2:5" x14ac:dyDescent="0.25">
      <c r="B1860" s="6"/>
      <c r="E1860" s="7"/>
    </row>
    <row r="1861" spans="2:5" x14ac:dyDescent="0.25">
      <c r="B1861" s="6"/>
      <c r="E1861" s="7"/>
    </row>
    <row r="1862" spans="2:5" x14ac:dyDescent="0.25">
      <c r="B1862" s="6"/>
      <c r="E1862" s="7"/>
    </row>
    <row r="1863" spans="2:5" x14ac:dyDescent="0.25">
      <c r="B1863" s="6"/>
      <c r="E1863" s="7"/>
    </row>
    <row r="1864" spans="2:5" x14ac:dyDescent="0.25">
      <c r="B1864" s="6"/>
      <c r="E1864" s="7"/>
    </row>
    <row r="1865" spans="2:5" x14ac:dyDescent="0.25">
      <c r="B1865" s="6"/>
      <c r="E1865" s="7"/>
    </row>
    <row r="1866" spans="2:5" x14ac:dyDescent="0.25">
      <c r="B1866" s="6"/>
      <c r="E1866" s="7"/>
    </row>
    <row r="1867" spans="2:5" x14ac:dyDescent="0.25">
      <c r="B1867" s="6"/>
      <c r="E1867" s="7"/>
    </row>
    <row r="1868" spans="2:5" x14ac:dyDescent="0.25">
      <c r="B1868" s="6"/>
      <c r="E1868" s="7"/>
    </row>
    <row r="1869" spans="2:5" x14ac:dyDescent="0.25">
      <c r="B1869" s="6"/>
      <c r="E1869" s="7"/>
    </row>
    <row r="1870" spans="2:5" x14ac:dyDescent="0.25">
      <c r="B1870" s="6"/>
      <c r="E1870" s="7"/>
    </row>
    <row r="1871" spans="2:5" x14ac:dyDescent="0.25">
      <c r="B1871" s="6"/>
      <c r="E1871" s="7"/>
    </row>
    <row r="1872" spans="2:5" x14ac:dyDescent="0.25">
      <c r="B1872" s="6"/>
      <c r="E1872" s="7"/>
    </row>
    <row r="1873" spans="2:5" x14ac:dyDescent="0.25">
      <c r="B1873" s="6"/>
      <c r="E1873" s="7"/>
    </row>
    <row r="1874" spans="2:5" x14ac:dyDescent="0.25">
      <c r="B1874" s="6"/>
      <c r="E1874" s="7"/>
    </row>
    <row r="1875" spans="2:5" x14ac:dyDescent="0.25">
      <c r="B1875" s="6"/>
      <c r="E1875" s="7"/>
    </row>
    <row r="1876" spans="2:5" x14ac:dyDescent="0.25">
      <c r="B1876" s="6"/>
      <c r="E1876" s="7"/>
    </row>
    <row r="1877" spans="2:5" x14ac:dyDescent="0.25">
      <c r="B1877" s="6"/>
      <c r="E1877" s="7"/>
    </row>
    <row r="1878" spans="2:5" x14ac:dyDescent="0.25">
      <c r="B1878" s="6"/>
      <c r="E1878" s="7"/>
    </row>
    <row r="1879" spans="2:5" x14ac:dyDescent="0.25">
      <c r="B1879" s="6"/>
      <c r="E1879" s="7"/>
    </row>
    <row r="1880" spans="2:5" x14ac:dyDescent="0.25">
      <c r="B1880" s="6"/>
      <c r="E1880" s="7"/>
    </row>
    <row r="1881" spans="2:5" x14ac:dyDescent="0.25">
      <c r="B1881" s="6"/>
      <c r="E1881" s="7"/>
    </row>
    <row r="1882" spans="2:5" x14ac:dyDescent="0.25">
      <c r="B1882" s="6"/>
      <c r="E1882" s="7"/>
    </row>
    <row r="1883" spans="2:5" x14ac:dyDescent="0.25">
      <c r="B1883" s="6"/>
      <c r="E1883" s="7"/>
    </row>
    <row r="1884" spans="2:5" x14ac:dyDescent="0.25">
      <c r="B1884" s="6"/>
      <c r="E1884" s="7"/>
    </row>
    <row r="1885" spans="2:5" x14ac:dyDescent="0.25">
      <c r="B1885" s="6"/>
      <c r="E1885" s="7"/>
    </row>
    <row r="1886" spans="2:5" x14ac:dyDescent="0.25">
      <c r="B1886" s="6"/>
      <c r="E1886" s="7"/>
    </row>
    <row r="1887" spans="2:5" x14ac:dyDescent="0.25">
      <c r="B1887" s="6"/>
      <c r="E1887" s="7"/>
    </row>
    <row r="1888" spans="2:5" x14ac:dyDescent="0.25">
      <c r="B1888" s="6"/>
      <c r="E1888" s="7"/>
    </row>
    <row r="1889" spans="2:5" x14ac:dyDescent="0.25">
      <c r="B1889" s="6"/>
      <c r="E1889" s="7"/>
    </row>
    <row r="1890" spans="2:5" x14ac:dyDescent="0.25">
      <c r="B1890" s="6"/>
      <c r="E1890" s="7"/>
    </row>
    <row r="1891" spans="2:5" x14ac:dyDescent="0.25">
      <c r="B1891" s="6"/>
      <c r="E1891" s="7"/>
    </row>
    <row r="1892" spans="2:5" x14ac:dyDescent="0.25">
      <c r="B1892" s="6"/>
      <c r="E1892" s="7"/>
    </row>
    <row r="1893" spans="2:5" x14ac:dyDescent="0.25">
      <c r="B1893" s="6"/>
      <c r="E1893" s="7"/>
    </row>
    <row r="1894" spans="2:5" x14ac:dyDescent="0.25">
      <c r="B1894" s="6"/>
      <c r="E1894" s="7"/>
    </row>
    <row r="1895" spans="2:5" x14ac:dyDescent="0.25">
      <c r="B1895" s="6"/>
      <c r="E1895" s="7"/>
    </row>
    <row r="1896" spans="2:5" x14ac:dyDescent="0.25">
      <c r="B1896" s="6"/>
      <c r="E1896" s="7"/>
    </row>
    <row r="1897" spans="2:5" x14ac:dyDescent="0.25">
      <c r="B1897" s="6"/>
      <c r="E1897" s="7"/>
    </row>
    <row r="1898" spans="2:5" x14ac:dyDescent="0.25">
      <c r="B1898" s="6"/>
      <c r="E1898" s="7"/>
    </row>
    <row r="1899" spans="2:5" x14ac:dyDescent="0.25">
      <c r="B1899" s="6"/>
      <c r="E1899" s="7"/>
    </row>
    <row r="1900" spans="2:5" x14ac:dyDescent="0.25">
      <c r="B1900" s="6"/>
      <c r="E1900" s="7"/>
    </row>
    <row r="1901" spans="2:5" x14ac:dyDescent="0.25">
      <c r="B1901" s="6"/>
      <c r="E1901" s="7"/>
    </row>
    <row r="1902" spans="2:5" x14ac:dyDescent="0.25">
      <c r="B1902" s="6"/>
      <c r="E1902" s="7"/>
    </row>
    <row r="1903" spans="2:5" x14ac:dyDescent="0.25">
      <c r="B1903" s="6"/>
      <c r="E1903" s="7"/>
    </row>
    <row r="1904" spans="2:5" x14ac:dyDescent="0.25">
      <c r="B1904" s="6"/>
      <c r="E1904" s="7"/>
    </row>
    <row r="1905" spans="2:5" x14ac:dyDescent="0.25">
      <c r="B1905" s="6"/>
      <c r="E1905" s="7"/>
    </row>
    <row r="1906" spans="2:5" x14ac:dyDescent="0.25">
      <c r="B1906" s="6"/>
      <c r="E1906" s="7"/>
    </row>
    <row r="1907" spans="2:5" x14ac:dyDescent="0.25">
      <c r="B1907" s="6"/>
      <c r="E1907" s="7"/>
    </row>
    <row r="1908" spans="2:5" x14ac:dyDescent="0.25">
      <c r="B1908" s="6"/>
      <c r="E1908" s="7"/>
    </row>
    <row r="1909" spans="2:5" x14ac:dyDescent="0.25">
      <c r="B1909" s="6"/>
      <c r="E1909" s="7"/>
    </row>
    <row r="1910" spans="2:5" x14ac:dyDescent="0.25">
      <c r="B1910" s="6"/>
      <c r="E1910" s="7"/>
    </row>
    <row r="1911" spans="2:5" x14ac:dyDescent="0.25">
      <c r="B1911" s="6"/>
      <c r="E1911" s="7"/>
    </row>
    <row r="1912" spans="2:5" x14ac:dyDescent="0.25">
      <c r="B1912" s="6"/>
      <c r="E1912" s="7"/>
    </row>
    <row r="1913" spans="2:5" x14ac:dyDescent="0.25">
      <c r="B1913" s="6"/>
      <c r="E1913" s="7"/>
    </row>
    <row r="1914" spans="2:5" x14ac:dyDescent="0.25">
      <c r="B1914" s="6"/>
      <c r="E1914" s="7"/>
    </row>
    <row r="1915" spans="2:5" x14ac:dyDescent="0.25">
      <c r="B1915" s="6"/>
      <c r="E1915" s="7"/>
    </row>
    <row r="1916" spans="2:5" x14ac:dyDescent="0.25">
      <c r="B1916" s="6"/>
      <c r="E1916" s="7"/>
    </row>
    <row r="1917" spans="2:5" x14ac:dyDescent="0.25">
      <c r="B1917" s="6"/>
      <c r="E1917" s="7"/>
    </row>
    <row r="1918" spans="2:5" x14ac:dyDescent="0.25">
      <c r="B1918" s="6"/>
      <c r="E1918" s="7"/>
    </row>
    <row r="1919" spans="2:5" x14ac:dyDescent="0.25">
      <c r="B1919" s="6"/>
      <c r="E1919" s="7"/>
    </row>
    <row r="1920" spans="2:5" x14ac:dyDescent="0.25">
      <c r="B1920" s="6"/>
      <c r="E1920" s="7"/>
    </row>
    <row r="1921" spans="2:5" x14ac:dyDescent="0.25">
      <c r="B1921" s="6"/>
      <c r="E1921" s="7"/>
    </row>
    <row r="1922" spans="2:5" x14ac:dyDescent="0.25">
      <c r="B1922" s="6"/>
      <c r="E1922" s="7"/>
    </row>
    <row r="1923" spans="2:5" x14ac:dyDescent="0.25">
      <c r="B1923" s="6"/>
      <c r="E1923" s="7"/>
    </row>
    <row r="1924" spans="2:5" x14ac:dyDescent="0.25">
      <c r="B1924" s="6"/>
      <c r="E1924" s="7"/>
    </row>
    <row r="1925" spans="2:5" x14ac:dyDescent="0.25">
      <c r="B1925" s="6"/>
      <c r="E1925" s="7"/>
    </row>
    <row r="1926" spans="2:5" x14ac:dyDescent="0.25">
      <c r="B1926" s="6"/>
      <c r="E1926" s="7"/>
    </row>
    <row r="1927" spans="2:5" x14ac:dyDescent="0.25">
      <c r="B1927" s="6"/>
      <c r="E1927" s="7"/>
    </row>
    <row r="1928" spans="2:5" x14ac:dyDescent="0.25">
      <c r="B1928" s="6"/>
      <c r="E1928" s="7"/>
    </row>
    <row r="1929" spans="2:5" x14ac:dyDescent="0.25">
      <c r="B1929" s="6"/>
      <c r="E1929" s="7"/>
    </row>
    <row r="1930" spans="2:5" x14ac:dyDescent="0.25">
      <c r="B1930" s="6"/>
      <c r="E1930" s="7"/>
    </row>
    <row r="1931" spans="2:5" x14ac:dyDescent="0.25">
      <c r="B1931" s="6"/>
      <c r="E1931" s="7"/>
    </row>
    <row r="1932" spans="2:5" x14ac:dyDescent="0.25">
      <c r="B1932" s="6"/>
      <c r="E1932" s="7"/>
    </row>
    <row r="1933" spans="2:5" x14ac:dyDescent="0.25">
      <c r="B1933" s="6"/>
      <c r="E1933" s="7"/>
    </row>
    <row r="1934" spans="2:5" x14ac:dyDescent="0.25">
      <c r="B1934" s="6"/>
      <c r="E1934" s="7"/>
    </row>
    <row r="1935" spans="2:5" x14ac:dyDescent="0.25">
      <c r="B1935" s="6"/>
      <c r="E1935" s="7"/>
    </row>
    <row r="1936" spans="2:5" x14ac:dyDescent="0.25">
      <c r="B1936" s="6"/>
      <c r="E1936" s="7"/>
    </row>
    <row r="1937" spans="2:5" x14ac:dyDescent="0.25">
      <c r="B1937" s="6"/>
      <c r="E1937" s="7"/>
    </row>
    <row r="1938" spans="2:5" x14ac:dyDescent="0.25">
      <c r="B1938" s="6"/>
      <c r="E1938" s="7"/>
    </row>
    <row r="1939" spans="2:5" x14ac:dyDescent="0.25">
      <c r="B1939" s="6"/>
      <c r="E1939" s="7"/>
    </row>
    <row r="1940" spans="2:5" x14ac:dyDescent="0.25">
      <c r="B1940" s="6"/>
      <c r="E1940" s="7"/>
    </row>
    <row r="1941" spans="2:5" x14ac:dyDescent="0.25">
      <c r="B1941" s="6"/>
      <c r="E1941" s="7"/>
    </row>
    <row r="1942" spans="2:5" x14ac:dyDescent="0.25">
      <c r="B1942" s="6"/>
      <c r="E1942" s="7"/>
    </row>
    <row r="1943" spans="2:5" x14ac:dyDescent="0.25">
      <c r="B1943" s="6"/>
      <c r="E1943" s="7"/>
    </row>
    <row r="1944" spans="2:5" x14ac:dyDescent="0.25">
      <c r="B1944" s="6"/>
      <c r="E1944" s="7"/>
    </row>
    <row r="1945" spans="2:5" x14ac:dyDescent="0.25">
      <c r="B1945" s="6"/>
      <c r="E1945" s="7"/>
    </row>
    <row r="1946" spans="2:5" x14ac:dyDescent="0.25">
      <c r="B1946" s="6"/>
      <c r="E1946" s="7"/>
    </row>
    <row r="1947" spans="2:5" x14ac:dyDescent="0.25">
      <c r="B1947" s="6"/>
      <c r="E1947" s="7"/>
    </row>
    <row r="1948" spans="2:5" x14ac:dyDescent="0.25">
      <c r="B1948" s="6"/>
      <c r="E1948" s="7"/>
    </row>
    <row r="1949" spans="2:5" x14ac:dyDescent="0.25">
      <c r="B1949" s="6"/>
      <c r="E1949" s="7"/>
    </row>
    <row r="1950" spans="2:5" x14ac:dyDescent="0.25">
      <c r="B1950" s="6"/>
      <c r="E1950" s="7"/>
    </row>
    <row r="1951" spans="2:5" x14ac:dyDescent="0.25">
      <c r="B1951" s="6"/>
      <c r="E1951" s="7"/>
    </row>
    <row r="1952" spans="2:5" x14ac:dyDescent="0.25">
      <c r="B1952" s="6"/>
      <c r="E1952" s="7"/>
    </row>
    <row r="1953" spans="2:5" x14ac:dyDescent="0.25">
      <c r="B1953" s="6"/>
      <c r="E1953" s="7"/>
    </row>
    <row r="1954" spans="2:5" x14ac:dyDescent="0.25">
      <c r="B1954" s="6"/>
      <c r="E1954" s="7"/>
    </row>
    <row r="1955" spans="2:5" x14ac:dyDescent="0.25">
      <c r="B1955" s="6"/>
      <c r="E1955" s="7"/>
    </row>
    <row r="1956" spans="2:5" x14ac:dyDescent="0.25">
      <c r="B1956" s="6"/>
      <c r="E1956" s="7"/>
    </row>
    <row r="1957" spans="2:5" x14ac:dyDescent="0.25">
      <c r="B1957" s="6"/>
      <c r="E1957" s="7"/>
    </row>
    <row r="1958" spans="2:5" x14ac:dyDescent="0.25">
      <c r="B1958" s="6"/>
      <c r="E1958" s="7"/>
    </row>
    <row r="1959" spans="2:5" x14ac:dyDescent="0.25">
      <c r="B1959" s="6"/>
      <c r="E1959" s="7"/>
    </row>
    <row r="1960" spans="2:5" x14ac:dyDescent="0.25">
      <c r="B1960" s="6"/>
      <c r="E1960" s="7"/>
    </row>
    <row r="1961" spans="2:5" x14ac:dyDescent="0.25">
      <c r="B1961" s="6"/>
      <c r="E1961" s="7"/>
    </row>
    <row r="1962" spans="2:5" x14ac:dyDescent="0.25">
      <c r="B1962" s="6"/>
      <c r="E1962" s="7"/>
    </row>
    <row r="1963" spans="2:5" x14ac:dyDescent="0.25">
      <c r="B1963" s="6"/>
      <c r="E1963" s="7"/>
    </row>
    <row r="1964" spans="2:5" x14ac:dyDescent="0.25">
      <c r="B1964" s="6"/>
      <c r="E1964" s="7"/>
    </row>
    <row r="1965" spans="2:5" x14ac:dyDescent="0.25">
      <c r="B1965" s="6"/>
      <c r="E1965" s="7"/>
    </row>
    <row r="1966" spans="2:5" x14ac:dyDescent="0.25">
      <c r="B1966" s="6"/>
      <c r="E1966" s="7"/>
    </row>
    <row r="1967" spans="2:5" x14ac:dyDescent="0.25">
      <c r="B1967" s="6"/>
      <c r="E1967" s="7"/>
    </row>
    <row r="1968" spans="2:5" x14ac:dyDescent="0.25">
      <c r="B1968" s="6"/>
      <c r="E1968" s="7"/>
    </row>
    <row r="1969" spans="2:5" x14ac:dyDescent="0.25">
      <c r="B1969" s="6"/>
      <c r="E1969" s="7"/>
    </row>
    <row r="1970" spans="2:5" x14ac:dyDescent="0.25">
      <c r="B1970" s="6"/>
      <c r="E1970" s="7"/>
    </row>
    <row r="1971" spans="2:5" x14ac:dyDescent="0.25">
      <c r="B1971" s="6"/>
      <c r="E1971" s="7"/>
    </row>
    <row r="1972" spans="2:5" x14ac:dyDescent="0.25">
      <c r="B1972" s="6"/>
      <c r="E1972" s="7"/>
    </row>
    <row r="1973" spans="2:5" x14ac:dyDescent="0.25">
      <c r="B1973" s="6"/>
      <c r="E1973" s="7"/>
    </row>
    <row r="1974" spans="2:5" x14ac:dyDescent="0.25">
      <c r="B1974" s="6"/>
      <c r="E1974" s="7"/>
    </row>
    <row r="1975" spans="2:5" x14ac:dyDescent="0.25">
      <c r="B1975" s="6"/>
      <c r="E1975" s="7"/>
    </row>
    <row r="1976" spans="2:5" x14ac:dyDescent="0.25">
      <c r="B1976" s="6"/>
      <c r="E1976" s="7"/>
    </row>
    <row r="1977" spans="2:5" x14ac:dyDescent="0.25">
      <c r="B1977" s="6"/>
      <c r="E1977" s="7"/>
    </row>
    <row r="1978" spans="2:5" x14ac:dyDescent="0.25">
      <c r="B1978" s="6"/>
      <c r="E1978" s="7"/>
    </row>
    <row r="1979" spans="2:5" x14ac:dyDescent="0.25">
      <c r="B1979" s="6"/>
      <c r="E1979" s="7"/>
    </row>
    <row r="1980" spans="2:5" x14ac:dyDescent="0.25">
      <c r="B1980" s="6"/>
      <c r="E1980" s="7"/>
    </row>
    <row r="1981" spans="2:5" x14ac:dyDescent="0.25">
      <c r="B1981" s="6"/>
      <c r="E1981" s="7"/>
    </row>
    <row r="1982" spans="2:5" x14ac:dyDescent="0.25">
      <c r="B1982" s="6"/>
      <c r="E1982" s="7"/>
    </row>
    <row r="1983" spans="2:5" x14ac:dyDescent="0.25">
      <c r="B1983" s="6"/>
      <c r="E1983" s="7"/>
    </row>
    <row r="1984" spans="2:5" x14ac:dyDescent="0.25">
      <c r="B1984" s="6"/>
      <c r="E1984" s="7"/>
    </row>
    <row r="1985" spans="2:5" x14ac:dyDescent="0.25">
      <c r="B1985" s="6"/>
      <c r="E1985" s="7"/>
    </row>
    <row r="1986" spans="2:5" x14ac:dyDescent="0.25">
      <c r="B1986" s="6"/>
      <c r="E1986" s="7"/>
    </row>
    <row r="1987" spans="2:5" x14ac:dyDescent="0.25">
      <c r="B1987" s="6"/>
      <c r="E1987" s="7"/>
    </row>
    <row r="1988" spans="2:5" x14ac:dyDescent="0.25">
      <c r="B1988" s="6"/>
      <c r="E1988" s="7"/>
    </row>
    <row r="1989" spans="2:5" x14ac:dyDescent="0.25">
      <c r="B1989" s="6"/>
      <c r="E1989" s="7"/>
    </row>
    <row r="1990" spans="2:5" x14ac:dyDescent="0.25">
      <c r="B1990" s="6"/>
      <c r="E1990" s="7"/>
    </row>
    <row r="1991" spans="2:5" x14ac:dyDescent="0.25">
      <c r="B1991" s="6"/>
      <c r="E1991" s="7"/>
    </row>
    <row r="1992" spans="2:5" x14ac:dyDescent="0.25">
      <c r="B1992" s="6"/>
      <c r="E1992" s="7"/>
    </row>
    <row r="1993" spans="2:5" x14ac:dyDescent="0.25">
      <c r="B1993" s="6"/>
      <c r="E1993" s="7"/>
    </row>
    <row r="1994" spans="2:5" x14ac:dyDescent="0.25">
      <c r="B1994" s="6"/>
      <c r="E1994" s="7"/>
    </row>
    <row r="1995" spans="2:5" x14ac:dyDescent="0.25">
      <c r="B1995" s="6"/>
      <c r="E1995" s="7"/>
    </row>
    <row r="1996" spans="2:5" x14ac:dyDescent="0.25">
      <c r="B1996" s="6"/>
      <c r="E1996" s="7"/>
    </row>
    <row r="1997" spans="2:5" x14ac:dyDescent="0.25">
      <c r="B1997" s="6"/>
      <c r="E1997" s="7"/>
    </row>
    <row r="1998" spans="2:5" x14ac:dyDescent="0.25">
      <c r="B1998" s="6"/>
      <c r="E1998" s="7"/>
    </row>
    <row r="1999" spans="2:5" x14ac:dyDescent="0.25">
      <c r="B1999" s="6"/>
      <c r="E1999" s="7"/>
    </row>
    <row r="2000" spans="2:5" x14ac:dyDescent="0.25">
      <c r="B2000" s="6"/>
      <c r="E2000" s="7"/>
    </row>
    <row r="2001" spans="2:5" x14ac:dyDescent="0.25">
      <c r="B2001" s="6"/>
      <c r="E2001" s="7"/>
    </row>
    <row r="2002" spans="2:5" x14ac:dyDescent="0.25">
      <c r="B2002" s="6"/>
      <c r="E2002" s="7"/>
    </row>
    <row r="2003" spans="2:5" x14ac:dyDescent="0.25">
      <c r="B2003" s="6"/>
      <c r="E2003" s="7"/>
    </row>
    <row r="2004" spans="2:5" x14ac:dyDescent="0.25">
      <c r="B2004" s="6"/>
      <c r="E2004" s="7"/>
    </row>
    <row r="2005" spans="2:5" x14ac:dyDescent="0.25">
      <c r="B2005" s="6"/>
      <c r="E2005" s="7"/>
    </row>
    <row r="2006" spans="2:5" x14ac:dyDescent="0.25">
      <c r="B2006" s="6"/>
      <c r="E2006" s="7"/>
    </row>
    <row r="2007" spans="2:5" x14ac:dyDescent="0.25">
      <c r="B2007" s="6"/>
      <c r="E2007" s="7"/>
    </row>
    <row r="2008" spans="2:5" x14ac:dyDescent="0.25">
      <c r="B2008" s="6"/>
      <c r="E2008" s="7"/>
    </row>
    <row r="2009" spans="2:5" x14ac:dyDescent="0.25">
      <c r="B2009" s="6"/>
      <c r="E2009" s="7"/>
    </row>
    <row r="2010" spans="2:5" x14ac:dyDescent="0.25">
      <c r="B2010" s="6"/>
      <c r="E2010" s="7"/>
    </row>
    <row r="2011" spans="2:5" x14ac:dyDescent="0.25">
      <c r="B2011" s="6"/>
      <c r="E2011" s="7"/>
    </row>
    <row r="2012" spans="2:5" x14ac:dyDescent="0.25">
      <c r="B2012" s="6"/>
      <c r="E2012" s="7"/>
    </row>
    <row r="2013" spans="2:5" x14ac:dyDescent="0.25">
      <c r="B2013" s="6"/>
      <c r="E2013" s="7"/>
    </row>
    <row r="2014" spans="2:5" x14ac:dyDescent="0.25">
      <c r="B2014" s="6"/>
      <c r="E2014" s="7"/>
    </row>
    <row r="2015" spans="2:5" x14ac:dyDescent="0.25">
      <c r="B2015" s="6"/>
      <c r="E2015" s="7"/>
    </row>
    <row r="2016" spans="2:5" x14ac:dyDescent="0.25">
      <c r="B2016" s="6"/>
      <c r="E2016" s="7"/>
    </row>
    <row r="2017" spans="2:5" x14ac:dyDescent="0.25">
      <c r="B2017" s="6"/>
      <c r="E2017" s="7"/>
    </row>
    <row r="2018" spans="2:5" x14ac:dyDescent="0.25">
      <c r="B2018" s="6"/>
      <c r="E2018" s="7"/>
    </row>
    <row r="2019" spans="2:5" x14ac:dyDescent="0.25">
      <c r="B2019" s="6"/>
      <c r="E2019" s="7"/>
    </row>
    <row r="2020" spans="2:5" x14ac:dyDescent="0.25">
      <c r="B2020" s="6"/>
      <c r="E2020" s="7"/>
    </row>
    <row r="2021" spans="2:5" x14ac:dyDescent="0.25">
      <c r="B2021" s="6"/>
      <c r="E2021" s="7"/>
    </row>
    <row r="2022" spans="2:5" x14ac:dyDescent="0.25">
      <c r="B2022" s="6"/>
      <c r="E2022" s="7"/>
    </row>
    <row r="2023" spans="2:5" x14ac:dyDescent="0.25">
      <c r="B2023" s="6"/>
      <c r="E2023" s="7"/>
    </row>
    <row r="2024" spans="2:5" x14ac:dyDescent="0.25">
      <c r="B2024" s="6"/>
      <c r="E2024" s="7"/>
    </row>
    <row r="2025" spans="2:5" x14ac:dyDescent="0.25">
      <c r="B2025" s="6"/>
      <c r="E2025" s="7"/>
    </row>
    <row r="2026" spans="2:5" x14ac:dyDescent="0.25">
      <c r="B2026" s="6"/>
      <c r="E2026" s="7"/>
    </row>
    <row r="2027" spans="2:5" x14ac:dyDescent="0.25">
      <c r="B2027" s="6"/>
      <c r="E2027" s="7"/>
    </row>
    <row r="2028" spans="2:5" x14ac:dyDescent="0.25">
      <c r="B2028" s="6"/>
      <c r="E2028" s="7"/>
    </row>
    <row r="2029" spans="2:5" x14ac:dyDescent="0.25">
      <c r="B2029" s="6"/>
      <c r="E2029" s="7"/>
    </row>
    <row r="2030" spans="2:5" x14ac:dyDescent="0.25">
      <c r="B2030" s="6"/>
      <c r="E2030" s="7"/>
    </row>
    <row r="2031" spans="2:5" x14ac:dyDescent="0.25">
      <c r="B2031" s="6"/>
      <c r="E2031" s="7"/>
    </row>
    <row r="2032" spans="2:5" x14ac:dyDescent="0.25">
      <c r="B2032" s="6"/>
      <c r="E2032" s="7"/>
    </row>
    <row r="2033" spans="2:5" x14ac:dyDescent="0.25">
      <c r="B2033" s="6"/>
      <c r="E2033" s="7"/>
    </row>
    <row r="2034" spans="2:5" x14ac:dyDescent="0.25">
      <c r="B2034" s="6"/>
      <c r="E2034" s="7"/>
    </row>
    <row r="2035" spans="2:5" x14ac:dyDescent="0.25">
      <c r="B2035" s="6"/>
      <c r="E2035" s="7"/>
    </row>
    <row r="2036" spans="2:5" x14ac:dyDescent="0.25">
      <c r="B2036" s="6"/>
      <c r="E2036" s="7"/>
    </row>
    <row r="2037" spans="2:5" x14ac:dyDescent="0.25">
      <c r="B2037" s="6"/>
      <c r="E2037" s="7"/>
    </row>
    <row r="2038" spans="2:5" x14ac:dyDescent="0.25">
      <c r="B2038" s="6"/>
      <c r="E2038" s="7"/>
    </row>
    <row r="2039" spans="2:5" x14ac:dyDescent="0.25">
      <c r="B2039" s="6"/>
      <c r="E2039" s="7"/>
    </row>
    <row r="2040" spans="2:5" x14ac:dyDescent="0.25">
      <c r="B2040" s="6"/>
      <c r="E2040" s="7"/>
    </row>
    <row r="2041" spans="2:5" x14ac:dyDescent="0.25">
      <c r="B2041" s="6"/>
      <c r="E2041" s="7"/>
    </row>
    <row r="2042" spans="2:5" x14ac:dyDescent="0.25">
      <c r="B2042" s="6"/>
      <c r="E2042" s="7"/>
    </row>
    <row r="2043" spans="2:5" x14ac:dyDescent="0.25">
      <c r="B2043" s="6"/>
      <c r="E2043" s="7"/>
    </row>
    <row r="2044" spans="2:5" x14ac:dyDescent="0.25">
      <c r="B2044" s="6"/>
      <c r="E2044" s="7"/>
    </row>
    <row r="2045" spans="2:5" x14ac:dyDescent="0.25">
      <c r="B2045" s="6"/>
      <c r="E2045" s="7"/>
    </row>
    <row r="2046" spans="2:5" x14ac:dyDescent="0.25">
      <c r="B2046" s="6"/>
      <c r="E2046" s="7"/>
    </row>
    <row r="2047" spans="2:5" x14ac:dyDescent="0.25">
      <c r="B2047" s="6"/>
      <c r="E2047" s="7"/>
    </row>
    <row r="2048" spans="2:5" x14ac:dyDescent="0.25">
      <c r="B2048" s="6"/>
      <c r="E2048" s="7"/>
    </row>
    <row r="2049" spans="2:5" x14ac:dyDescent="0.25">
      <c r="B2049" s="6"/>
      <c r="E2049" s="7"/>
    </row>
    <row r="2050" spans="2:5" x14ac:dyDescent="0.25">
      <c r="B2050" s="6"/>
      <c r="E2050" s="7"/>
    </row>
    <row r="2051" spans="2:5" x14ac:dyDescent="0.25">
      <c r="B2051" s="6"/>
      <c r="E2051" s="7"/>
    </row>
    <row r="2052" spans="2:5" x14ac:dyDescent="0.25">
      <c r="B2052" s="6"/>
      <c r="E2052" s="7"/>
    </row>
    <row r="2053" spans="2:5" x14ac:dyDescent="0.25">
      <c r="B2053" s="6"/>
      <c r="E2053" s="7"/>
    </row>
    <row r="2054" spans="2:5" x14ac:dyDescent="0.25">
      <c r="B2054" s="6"/>
      <c r="E2054" s="7"/>
    </row>
    <row r="2055" spans="2:5" x14ac:dyDescent="0.25">
      <c r="B2055" s="6"/>
      <c r="E2055" s="7"/>
    </row>
    <row r="2056" spans="2:5" x14ac:dyDescent="0.25">
      <c r="B2056" s="6"/>
      <c r="E2056" s="7"/>
    </row>
    <row r="2057" spans="2:5" x14ac:dyDescent="0.25">
      <c r="B2057" s="6"/>
      <c r="E2057" s="7"/>
    </row>
    <row r="2058" spans="2:5" x14ac:dyDescent="0.25">
      <c r="B2058" s="6"/>
      <c r="E2058" s="7"/>
    </row>
    <row r="2059" spans="2:5" x14ac:dyDescent="0.25">
      <c r="B2059" s="6"/>
      <c r="E2059" s="7"/>
    </row>
    <row r="2060" spans="2:5" x14ac:dyDescent="0.25">
      <c r="B2060" s="6"/>
      <c r="E2060" s="7"/>
    </row>
    <row r="2061" spans="2:5" x14ac:dyDescent="0.25">
      <c r="B2061" s="6"/>
      <c r="E2061" s="7"/>
    </row>
    <row r="2062" spans="2:5" x14ac:dyDescent="0.25">
      <c r="B2062" s="6"/>
      <c r="E2062" s="7"/>
    </row>
    <row r="2063" spans="2:5" x14ac:dyDescent="0.25">
      <c r="B2063" s="6"/>
      <c r="E2063" s="7"/>
    </row>
    <row r="2064" spans="2:5" x14ac:dyDescent="0.25">
      <c r="B2064" s="6"/>
      <c r="E2064" s="7"/>
    </row>
    <row r="2065" spans="2:5" x14ac:dyDescent="0.25">
      <c r="B2065" s="6"/>
      <c r="E2065" s="7"/>
    </row>
    <row r="2066" spans="2:5" x14ac:dyDescent="0.25">
      <c r="B2066" s="6"/>
      <c r="E2066" s="7"/>
    </row>
    <row r="2067" spans="2:5" x14ac:dyDescent="0.25">
      <c r="B2067" s="6"/>
      <c r="E2067" s="7"/>
    </row>
    <row r="2068" spans="2:5" x14ac:dyDescent="0.25">
      <c r="B2068" s="6"/>
      <c r="E2068" s="7"/>
    </row>
    <row r="2069" spans="2:5" x14ac:dyDescent="0.25">
      <c r="B2069" s="6"/>
      <c r="E2069" s="7"/>
    </row>
    <row r="2070" spans="2:5" x14ac:dyDescent="0.25">
      <c r="B2070" s="6"/>
      <c r="E2070" s="7"/>
    </row>
    <row r="2071" spans="2:5" x14ac:dyDescent="0.25">
      <c r="B2071" s="6"/>
      <c r="E2071" s="7"/>
    </row>
    <row r="2072" spans="2:5" x14ac:dyDescent="0.25">
      <c r="B2072" s="6"/>
      <c r="E2072" s="7"/>
    </row>
    <row r="2073" spans="2:5" x14ac:dyDescent="0.25">
      <c r="B2073" s="6"/>
      <c r="E2073" s="7"/>
    </row>
    <row r="2074" spans="2:5" x14ac:dyDescent="0.25">
      <c r="B2074" s="6"/>
      <c r="E2074" s="7"/>
    </row>
    <row r="2075" spans="2:5" x14ac:dyDescent="0.25">
      <c r="B2075" s="6"/>
      <c r="E2075" s="7"/>
    </row>
    <row r="2076" spans="2:5" x14ac:dyDescent="0.25">
      <c r="B2076" s="6"/>
      <c r="E2076" s="7"/>
    </row>
    <row r="2077" spans="2:5" x14ac:dyDescent="0.25">
      <c r="B2077" s="6"/>
      <c r="E2077" s="7"/>
    </row>
    <row r="2078" spans="2:5" x14ac:dyDescent="0.25">
      <c r="B2078" s="6"/>
      <c r="E2078" s="7"/>
    </row>
    <row r="2079" spans="2:5" x14ac:dyDescent="0.25">
      <c r="B2079" s="6"/>
      <c r="E2079" s="7"/>
    </row>
    <row r="2080" spans="2:5" x14ac:dyDescent="0.25">
      <c r="B2080" s="6"/>
      <c r="E2080" s="7"/>
    </row>
    <row r="2081" spans="2:5" x14ac:dyDescent="0.25">
      <c r="B2081" s="6"/>
      <c r="E2081" s="7"/>
    </row>
    <row r="2082" spans="2:5" x14ac:dyDescent="0.25">
      <c r="B2082" s="6"/>
      <c r="E2082" s="7"/>
    </row>
    <row r="2083" spans="2:5" x14ac:dyDescent="0.25">
      <c r="B2083" s="6"/>
      <c r="E2083" s="7"/>
    </row>
    <row r="2084" spans="2:5" x14ac:dyDescent="0.25">
      <c r="B2084" s="6"/>
      <c r="E2084" s="7"/>
    </row>
    <row r="2085" spans="2:5" x14ac:dyDescent="0.25">
      <c r="B2085" s="6"/>
      <c r="E2085" s="7"/>
    </row>
    <row r="2086" spans="2:5" x14ac:dyDescent="0.25">
      <c r="B2086" s="6"/>
      <c r="E2086" s="7"/>
    </row>
    <row r="2087" spans="2:5" x14ac:dyDescent="0.25">
      <c r="B2087" s="6"/>
      <c r="E2087" s="7"/>
    </row>
    <row r="2088" spans="2:5" x14ac:dyDescent="0.25">
      <c r="B2088" s="6"/>
      <c r="E2088" s="7"/>
    </row>
    <row r="2089" spans="2:5" x14ac:dyDescent="0.25">
      <c r="B2089" s="6"/>
      <c r="E2089" s="7"/>
    </row>
    <row r="2090" spans="2:5" x14ac:dyDescent="0.25">
      <c r="B2090" s="6"/>
      <c r="E2090" s="7"/>
    </row>
    <row r="2091" spans="2:5" x14ac:dyDescent="0.25">
      <c r="B2091" s="6"/>
      <c r="E2091" s="7"/>
    </row>
    <row r="2092" spans="2:5" x14ac:dyDescent="0.25">
      <c r="B2092" s="6"/>
      <c r="E2092" s="7"/>
    </row>
    <row r="2093" spans="2:5" x14ac:dyDescent="0.25">
      <c r="B2093" s="6"/>
      <c r="E2093" s="7"/>
    </row>
    <row r="2094" spans="2:5" x14ac:dyDescent="0.25">
      <c r="B2094" s="6"/>
      <c r="E2094" s="7"/>
    </row>
    <row r="2095" spans="2:5" x14ac:dyDescent="0.25">
      <c r="B2095" s="6"/>
      <c r="E2095" s="7"/>
    </row>
    <row r="2096" spans="2:5" x14ac:dyDescent="0.25">
      <c r="B2096" s="6"/>
      <c r="E2096" s="7"/>
    </row>
    <row r="2097" spans="2:5" x14ac:dyDescent="0.25">
      <c r="B2097" s="6"/>
      <c r="E2097" s="7"/>
    </row>
    <row r="2098" spans="2:5" x14ac:dyDescent="0.25">
      <c r="B2098" s="6"/>
      <c r="E2098" s="7"/>
    </row>
    <row r="2099" spans="2:5" x14ac:dyDescent="0.25">
      <c r="B2099" s="6"/>
      <c r="E2099" s="7"/>
    </row>
    <row r="2100" spans="2:5" x14ac:dyDescent="0.25">
      <c r="B2100" s="6"/>
      <c r="E2100" s="7"/>
    </row>
    <row r="2101" spans="2:5" x14ac:dyDescent="0.25">
      <c r="B2101" s="6"/>
      <c r="E2101" s="7"/>
    </row>
    <row r="2102" spans="2:5" x14ac:dyDescent="0.25">
      <c r="B2102" s="6"/>
      <c r="E2102" s="7"/>
    </row>
    <row r="2103" spans="2:5" x14ac:dyDescent="0.25">
      <c r="B2103" s="6"/>
      <c r="E2103" s="7"/>
    </row>
    <row r="2104" spans="2:5" x14ac:dyDescent="0.25">
      <c r="B2104" s="6"/>
      <c r="E2104" s="7"/>
    </row>
    <row r="2105" spans="2:5" x14ac:dyDescent="0.25">
      <c r="B2105" s="6"/>
      <c r="E2105" s="7"/>
    </row>
    <row r="2106" spans="2:5" x14ac:dyDescent="0.25">
      <c r="B2106" s="6"/>
      <c r="E2106" s="7"/>
    </row>
    <row r="2107" spans="2:5" x14ac:dyDescent="0.25">
      <c r="B2107" s="6"/>
      <c r="E2107" s="7"/>
    </row>
    <row r="2108" spans="2:5" x14ac:dyDescent="0.25">
      <c r="B2108" s="6"/>
      <c r="E2108" s="7"/>
    </row>
    <row r="2109" spans="2:5" x14ac:dyDescent="0.25">
      <c r="B2109" s="6"/>
      <c r="E2109" s="7"/>
    </row>
    <row r="2110" spans="2:5" x14ac:dyDescent="0.25">
      <c r="B2110" s="6"/>
      <c r="E2110" s="7"/>
    </row>
    <row r="2111" spans="2:5" x14ac:dyDescent="0.25">
      <c r="B2111" s="6"/>
      <c r="E2111" s="7"/>
    </row>
    <row r="2112" spans="2:5" x14ac:dyDescent="0.25">
      <c r="B2112" s="6"/>
      <c r="E2112" s="7"/>
    </row>
    <row r="2113" spans="2:5" x14ac:dyDescent="0.25">
      <c r="B2113" s="6"/>
      <c r="E2113" s="7"/>
    </row>
    <row r="2114" spans="2:5" x14ac:dyDescent="0.25">
      <c r="B2114" s="6"/>
      <c r="E2114" s="7"/>
    </row>
    <row r="2115" spans="2:5" x14ac:dyDescent="0.25">
      <c r="B2115" s="6"/>
      <c r="E2115" s="7"/>
    </row>
    <row r="2116" spans="2:5" x14ac:dyDescent="0.25">
      <c r="B2116" s="6"/>
      <c r="E2116" s="7"/>
    </row>
    <row r="2117" spans="2:5" x14ac:dyDescent="0.25">
      <c r="B2117" s="6"/>
      <c r="E2117" s="7"/>
    </row>
    <row r="2118" spans="2:5" x14ac:dyDescent="0.25">
      <c r="B2118" s="6"/>
      <c r="E2118" s="7"/>
    </row>
    <row r="2119" spans="2:5" x14ac:dyDescent="0.25">
      <c r="B2119" s="6"/>
      <c r="E2119" s="7"/>
    </row>
    <row r="2120" spans="2:5" x14ac:dyDescent="0.25">
      <c r="B2120" s="6"/>
      <c r="E2120" s="7"/>
    </row>
    <row r="2121" spans="2:5" x14ac:dyDescent="0.25">
      <c r="B2121" s="6"/>
      <c r="E2121" s="7"/>
    </row>
    <row r="2122" spans="2:5" x14ac:dyDescent="0.25">
      <c r="B2122" s="6"/>
      <c r="E2122" s="7"/>
    </row>
    <row r="2123" spans="2:5" x14ac:dyDescent="0.25">
      <c r="B2123" s="6"/>
      <c r="E2123" s="7"/>
    </row>
    <row r="2124" spans="2:5" x14ac:dyDescent="0.25">
      <c r="B2124" s="6"/>
      <c r="E2124" s="7"/>
    </row>
    <row r="2125" spans="2:5" x14ac:dyDescent="0.25">
      <c r="B2125" s="6"/>
      <c r="E2125" s="7"/>
    </row>
    <row r="2126" spans="2:5" x14ac:dyDescent="0.25">
      <c r="B2126" s="6"/>
      <c r="E2126" s="7"/>
    </row>
    <row r="2127" spans="2:5" x14ac:dyDescent="0.25">
      <c r="B2127" s="6"/>
      <c r="E2127" s="7"/>
    </row>
    <row r="2128" spans="2:5" x14ac:dyDescent="0.25">
      <c r="B2128" s="6"/>
      <c r="E2128" s="7"/>
    </row>
    <row r="2129" spans="2:5" x14ac:dyDescent="0.25">
      <c r="B2129" s="6"/>
      <c r="E2129" s="7"/>
    </row>
    <row r="2130" spans="2:5" x14ac:dyDescent="0.25">
      <c r="B2130" s="6"/>
      <c r="E2130" s="7"/>
    </row>
    <row r="2131" spans="2:5" x14ac:dyDescent="0.25">
      <c r="B2131" s="6"/>
      <c r="E2131" s="7"/>
    </row>
    <row r="2132" spans="2:5" x14ac:dyDescent="0.25">
      <c r="B2132" s="6"/>
      <c r="E2132" s="7"/>
    </row>
    <row r="2133" spans="2:5" x14ac:dyDescent="0.25">
      <c r="B2133" s="6"/>
      <c r="E2133" s="7"/>
    </row>
    <row r="2134" spans="2:5" x14ac:dyDescent="0.25">
      <c r="B2134" s="6"/>
      <c r="E2134" s="7"/>
    </row>
    <row r="2135" spans="2:5" x14ac:dyDescent="0.25">
      <c r="B2135" s="6"/>
      <c r="E2135" s="7"/>
    </row>
    <row r="2136" spans="2:5" x14ac:dyDescent="0.25">
      <c r="B2136" s="6"/>
      <c r="E2136" s="7"/>
    </row>
    <row r="2137" spans="2:5" x14ac:dyDescent="0.25">
      <c r="B2137" s="6"/>
      <c r="E2137" s="7"/>
    </row>
    <row r="2138" spans="2:5" x14ac:dyDescent="0.25">
      <c r="B2138" s="6"/>
      <c r="E2138" s="7"/>
    </row>
    <row r="2139" spans="2:5" x14ac:dyDescent="0.25">
      <c r="B2139" s="6"/>
      <c r="E2139" s="7"/>
    </row>
    <row r="2140" spans="2:5" x14ac:dyDescent="0.25">
      <c r="B2140" s="6"/>
      <c r="E2140" s="7"/>
    </row>
    <row r="2141" spans="2:5" x14ac:dyDescent="0.25">
      <c r="B2141" s="6"/>
      <c r="E2141" s="7"/>
    </row>
    <row r="2142" spans="2:5" x14ac:dyDescent="0.25">
      <c r="B2142" s="6"/>
      <c r="E2142" s="7"/>
    </row>
    <row r="2143" spans="2:5" x14ac:dyDescent="0.25">
      <c r="B2143" s="6"/>
      <c r="E2143" s="7"/>
    </row>
    <row r="2144" spans="2:5" x14ac:dyDescent="0.25">
      <c r="B2144" s="6"/>
      <c r="E2144" s="7"/>
    </row>
    <row r="2145" spans="2:5" x14ac:dyDescent="0.25">
      <c r="B2145" s="6"/>
      <c r="E2145" s="7"/>
    </row>
    <row r="2146" spans="2:5" x14ac:dyDescent="0.25">
      <c r="B2146" s="6"/>
      <c r="E2146" s="7"/>
    </row>
    <row r="2147" spans="2:5" x14ac:dyDescent="0.25">
      <c r="B2147" s="6"/>
      <c r="E2147" s="7"/>
    </row>
    <row r="2148" spans="2:5" x14ac:dyDescent="0.25">
      <c r="B2148" s="6"/>
      <c r="E2148" s="7"/>
    </row>
    <row r="2149" spans="2:5" x14ac:dyDescent="0.25">
      <c r="B2149" s="6"/>
      <c r="E2149" s="7"/>
    </row>
    <row r="2150" spans="2:5" x14ac:dyDescent="0.25">
      <c r="B2150" s="6"/>
      <c r="E2150" s="7"/>
    </row>
    <row r="2151" spans="2:5" x14ac:dyDescent="0.25">
      <c r="B2151" s="6"/>
      <c r="E2151" s="7"/>
    </row>
    <row r="2152" spans="2:5" x14ac:dyDescent="0.25">
      <c r="B2152" s="6"/>
      <c r="E2152" s="7"/>
    </row>
    <row r="2153" spans="2:5" x14ac:dyDescent="0.25">
      <c r="B2153" s="6"/>
      <c r="E2153" s="7"/>
    </row>
    <row r="2154" spans="2:5" x14ac:dyDescent="0.25">
      <c r="B2154" s="6"/>
      <c r="E2154" s="7"/>
    </row>
    <row r="2155" spans="2:5" x14ac:dyDescent="0.25">
      <c r="B2155" s="6"/>
      <c r="E2155" s="7"/>
    </row>
    <row r="2156" spans="2:5" x14ac:dyDescent="0.25">
      <c r="B2156" s="6"/>
      <c r="E2156" s="7"/>
    </row>
    <row r="2157" spans="2:5" x14ac:dyDescent="0.25">
      <c r="B2157" s="6"/>
      <c r="E2157" s="7"/>
    </row>
    <row r="2158" spans="2:5" x14ac:dyDescent="0.25">
      <c r="B2158" s="6"/>
      <c r="E2158" s="7"/>
    </row>
    <row r="2159" spans="2:5" x14ac:dyDescent="0.25">
      <c r="B2159" s="6"/>
      <c r="E2159" s="7"/>
    </row>
    <row r="2160" spans="2:5" x14ac:dyDescent="0.25">
      <c r="B2160" s="6"/>
      <c r="E2160" s="7"/>
    </row>
    <row r="2161" spans="2:5" x14ac:dyDescent="0.25">
      <c r="B2161" s="6"/>
      <c r="E2161" s="7"/>
    </row>
    <row r="2162" spans="2:5" x14ac:dyDescent="0.25">
      <c r="B2162" s="6"/>
      <c r="E2162" s="7"/>
    </row>
    <row r="2163" spans="2:5" x14ac:dyDescent="0.25">
      <c r="B2163" s="6"/>
      <c r="E2163" s="7"/>
    </row>
    <row r="2164" spans="2:5" x14ac:dyDescent="0.25">
      <c r="B2164" s="6"/>
      <c r="E2164" s="7"/>
    </row>
    <row r="2165" spans="2:5" x14ac:dyDescent="0.25">
      <c r="B2165" s="6"/>
      <c r="E2165" s="7"/>
    </row>
    <row r="2166" spans="2:5" x14ac:dyDescent="0.25">
      <c r="B2166" s="6"/>
      <c r="E2166" s="7"/>
    </row>
    <row r="2167" spans="2:5" x14ac:dyDescent="0.25">
      <c r="B2167" s="6"/>
      <c r="E2167" s="7"/>
    </row>
    <row r="2168" spans="2:5" x14ac:dyDescent="0.25">
      <c r="B2168" s="6"/>
      <c r="E2168" s="7"/>
    </row>
    <row r="2169" spans="2:5" x14ac:dyDescent="0.25">
      <c r="B2169" s="6"/>
      <c r="E2169" s="7"/>
    </row>
    <row r="2170" spans="2:5" x14ac:dyDescent="0.25">
      <c r="B2170" s="6"/>
      <c r="E2170" s="7"/>
    </row>
    <row r="2171" spans="2:5" x14ac:dyDescent="0.25">
      <c r="B2171" s="6"/>
      <c r="E2171" s="7"/>
    </row>
    <row r="2172" spans="2:5" x14ac:dyDescent="0.25">
      <c r="B2172" s="6"/>
      <c r="E2172" s="7"/>
    </row>
    <row r="2173" spans="2:5" x14ac:dyDescent="0.25">
      <c r="B2173" s="6"/>
      <c r="E2173" s="7"/>
    </row>
    <row r="2174" spans="2:5" x14ac:dyDescent="0.25">
      <c r="B2174" s="6"/>
      <c r="E2174" s="7"/>
    </row>
    <row r="2175" spans="2:5" x14ac:dyDescent="0.25">
      <c r="B2175" s="6"/>
      <c r="E2175" s="7"/>
    </row>
    <row r="2176" spans="2:5" x14ac:dyDescent="0.25">
      <c r="B2176" s="6"/>
      <c r="E2176" s="7"/>
    </row>
    <row r="2177" spans="2:5" x14ac:dyDescent="0.25">
      <c r="B2177" s="6"/>
      <c r="E2177" s="7"/>
    </row>
    <row r="2178" spans="2:5" x14ac:dyDescent="0.25">
      <c r="B2178" s="6"/>
      <c r="E2178" s="7"/>
    </row>
    <row r="2179" spans="2:5" x14ac:dyDescent="0.25">
      <c r="B2179" s="6"/>
      <c r="E2179" s="7"/>
    </row>
    <row r="2180" spans="2:5" x14ac:dyDescent="0.25">
      <c r="B2180" s="6"/>
      <c r="E2180" s="7"/>
    </row>
    <row r="2181" spans="2:5" x14ac:dyDescent="0.25">
      <c r="B2181" s="6"/>
      <c r="E2181" s="7"/>
    </row>
    <row r="2182" spans="2:5" x14ac:dyDescent="0.25">
      <c r="B2182" s="6"/>
      <c r="E2182" s="7"/>
    </row>
    <row r="2183" spans="2:5" x14ac:dyDescent="0.25">
      <c r="B2183" s="6"/>
      <c r="E2183" s="7"/>
    </row>
    <row r="2184" spans="2:5" x14ac:dyDescent="0.25">
      <c r="B2184" s="6"/>
      <c r="E2184" s="7"/>
    </row>
    <row r="2185" spans="2:5" x14ac:dyDescent="0.25">
      <c r="B2185" s="6"/>
      <c r="E2185" s="7"/>
    </row>
    <row r="2186" spans="2:5" x14ac:dyDescent="0.25">
      <c r="B2186" s="6"/>
      <c r="E2186" s="7"/>
    </row>
    <row r="2187" spans="2:5" x14ac:dyDescent="0.25">
      <c r="B2187" s="6"/>
      <c r="E2187" s="7"/>
    </row>
    <row r="2188" spans="2:5" x14ac:dyDescent="0.25">
      <c r="B2188" s="6"/>
      <c r="E2188" s="7"/>
    </row>
    <row r="2189" spans="2:5" x14ac:dyDescent="0.25">
      <c r="B2189" s="6"/>
      <c r="E2189" s="7"/>
    </row>
    <row r="2190" spans="2:5" x14ac:dyDescent="0.25">
      <c r="B2190" s="6"/>
      <c r="E2190" s="7"/>
    </row>
    <row r="2191" spans="2:5" x14ac:dyDescent="0.25">
      <c r="B2191" s="6"/>
      <c r="E2191" s="7"/>
    </row>
    <row r="2192" spans="2:5" x14ac:dyDescent="0.25">
      <c r="B2192" s="6"/>
      <c r="E2192" s="7"/>
    </row>
    <row r="2193" spans="2:5" x14ac:dyDescent="0.25">
      <c r="B2193" s="6"/>
      <c r="E2193" s="7"/>
    </row>
    <row r="2194" spans="2:5" x14ac:dyDescent="0.25">
      <c r="B2194" s="6"/>
      <c r="E2194" s="7"/>
    </row>
    <row r="2195" spans="2:5" x14ac:dyDescent="0.25">
      <c r="B2195" s="6"/>
      <c r="E2195" s="7"/>
    </row>
    <row r="2196" spans="2:5" x14ac:dyDescent="0.25">
      <c r="B2196" s="6"/>
      <c r="E2196" s="7"/>
    </row>
    <row r="2197" spans="2:5" x14ac:dyDescent="0.25">
      <c r="B2197" s="6"/>
      <c r="E2197" s="7"/>
    </row>
    <row r="2198" spans="2:5" x14ac:dyDescent="0.25">
      <c r="B2198" s="6"/>
      <c r="E2198" s="7"/>
    </row>
    <row r="2199" spans="2:5" x14ac:dyDescent="0.25">
      <c r="B2199" s="6"/>
      <c r="E2199" s="7"/>
    </row>
    <row r="2200" spans="2:5" x14ac:dyDescent="0.25">
      <c r="B2200" s="6"/>
      <c r="E2200" s="7"/>
    </row>
    <row r="2201" spans="2:5" x14ac:dyDescent="0.25">
      <c r="B2201" s="6"/>
      <c r="E2201" s="7"/>
    </row>
    <row r="2202" spans="2:5" x14ac:dyDescent="0.25">
      <c r="B2202" s="6"/>
      <c r="E2202" s="7"/>
    </row>
    <row r="2203" spans="2:5" x14ac:dyDescent="0.25">
      <c r="B2203" s="6"/>
      <c r="E2203" s="7"/>
    </row>
    <row r="2204" spans="2:5" x14ac:dyDescent="0.25">
      <c r="B2204" s="6"/>
      <c r="E2204" s="7"/>
    </row>
    <row r="2205" spans="2:5" x14ac:dyDescent="0.25">
      <c r="B2205" s="6"/>
      <c r="E2205" s="7"/>
    </row>
    <row r="2206" spans="2:5" x14ac:dyDescent="0.25">
      <c r="B2206" s="6"/>
      <c r="E2206" s="7"/>
    </row>
    <row r="2207" spans="2:5" x14ac:dyDescent="0.25">
      <c r="B2207" s="6"/>
      <c r="E2207" s="7"/>
    </row>
    <row r="2208" spans="2:5" x14ac:dyDescent="0.25">
      <c r="B2208" s="6"/>
      <c r="E2208" s="7"/>
    </row>
    <row r="2209" spans="2:5" x14ac:dyDescent="0.25">
      <c r="B2209" s="6"/>
      <c r="E2209" s="7"/>
    </row>
    <row r="2210" spans="2:5" x14ac:dyDescent="0.25">
      <c r="B2210" s="6"/>
      <c r="E2210" s="7"/>
    </row>
    <row r="2211" spans="2:5" x14ac:dyDescent="0.25">
      <c r="B2211" s="6"/>
      <c r="E2211" s="7"/>
    </row>
    <row r="2212" spans="2:5" x14ac:dyDescent="0.25">
      <c r="B2212" s="6"/>
      <c r="E2212" s="7"/>
    </row>
    <row r="2213" spans="2:5" x14ac:dyDescent="0.25">
      <c r="B2213" s="6"/>
      <c r="E2213" s="7"/>
    </row>
    <row r="2214" spans="2:5" x14ac:dyDescent="0.25">
      <c r="B2214" s="6"/>
      <c r="E2214" s="7"/>
    </row>
    <row r="2215" spans="2:5" x14ac:dyDescent="0.25">
      <c r="B2215" s="6"/>
      <c r="E2215" s="7"/>
    </row>
    <row r="2216" spans="2:5" x14ac:dyDescent="0.25">
      <c r="B2216" s="6"/>
      <c r="E2216" s="7"/>
    </row>
    <row r="2217" spans="2:5" x14ac:dyDescent="0.25">
      <c r="B2217" s="6"/>
      <c r="E2217" s="7"/>
    </row>
    <row r="2218" spans="2:5" x14ac:dyDescent="0.25">
      <c r="B2218" s="6"/>
      <c r="E2218" s="7"/>
    </row>
    <row r="2219" spans="2:5" x14ac:dyDescent="0.25">
      <c r="B2219" s="6"/>
      <c r="E2219" s="7"/>
    </row>
    <row r="2220" spans="2:5" x14ac:dyDescent="0.25">
      <c r="B2220" s="6"/>
      <c r="E2220" s="7"/>
    </row>
    <row r="2221" spans="2:5" x14ac:dyDescent="0.25">
      <c r="B2221" s="6"/>
      <c r="E2221" s="7"/>
    </row>
    <row r="2222" spans="2:5" x14ac:dyDescent="0.25">
      <c r="B2222" s="6"/>
      <c r="E2222" s="7"/>
    </row>
    <row r="2223" spans="2:5" x14ac:dyDescent="0.25">
      <c r="B2223" s="6"/>
      <c r="E2223" s="7"/>
    </row>
    <row r="2224" spans="2:5" x14ac:dyDescent="0.25">
      <c r="B2224" s="6"/>
      <c r="E2224" s="7"/>
    </row>
    <row r="2225" spans="2:5" x14ac:dyDescent="0.25">
      <c r="B2225" s="6"/>
      <c r="E2225" s="7"/>
    </row>
    <row r="2226" spans="2:5" x14ac:dyDescent="0.25">
      <c r="B2226" s="6"/>
      <c r="E2226" s="7"/>
    </row>
    <row r="2227" spans="2:5" x14ac:dyDescent="0.25">
      <c r="B2227" s="6"/>
      <c r="E2227" s="7"/>
    </row>
    <row r="2228" spans="2:5" x14ac:dyDescent="0.25">
      <c r="B2228" s="6"/>
      <c r="E2228" s="7"/>
    </row>
    <row r="2229" spans="2:5" x14ac:dyDescent="0.25">
      <c r="B2229" s="6"/>
      <c r="E2229" s="7"/>
    </row>
    <row r="2230" spans="2:5" x14ac:dyDescent="0.25">
      <c r="B2230" s="6"/>
      <c r="E2230" s="7"/>
    </row>
    <row r="2231" spans="2:5" x14ac:dyDescent="0.25">
      <c r="B2231" s="6"/>
      <c r="E2231" s="7"/>
    </row>
    <row r="2232" spans="2:5" x14ac:dyDescent="0.25">
      <c r="B2232" s="6"/>
      <c r="E2232" s="7"/>
    </row>
    <row r="2233" spans="2:5" x14ac:dyDescent="0.25">
      <c r="B2233" s="6"/>
      <c r="E2233" s="7"/>
    </row>
    <row r="2234" spans="2:5" x14ac:dyDescent="0.25">
      <c r="B2234" s="6"/>
      <c r="E2234" s="7"/>
    </row>
    <row r="2235" spans="2:5" x14ac:dyDescent="0.25">
      <c r="B2235" s="6"/>
      <c r="E2235" s="7"/>
    </row>
    <row r="2236" spans="2:5" x14ac:dyDescent="0.25">
      <c r="B2236" s="6"/>
      <c r="E2236" s="7"/>
    </row>
    <row r="2237" spans="2:5" x14ac:dyDescent="0.25">
      <c r="B2237" s="6"/>
      <c r="E2237" s="7"/>
    </row>
    <row r="2238" spans="2:5" x14ac:dyDescent="0.25">
      <c r="B2238" s="6"/>
      <c r="E2238" s="7"/>
    </row>
    <row r="2239" spans="2:5" x14ac:dyDescent="0.25">
      <c r="B2239" s="6"/>
      <c r="E2239" s="7"/>
    </row>
    <row r="2240" spans="2:5" x14ac:dyDescent="0.25">
      <c r="B2240" s="6"/>
      <c r="E2240" s="7"/>
    </row>
    <row r="2241" spans="2:5" x14ac:dyDescent="0.25">
      <c r="B2241" s="6"/>
      <c r="E2241" s="7"/>
    </row>
    <row r="2242" spans="2:5" x14ac:dyDescent="0.25">
      <c r="B2242" s="6"/>
      <c r="E2242" s="7"/>
    </row>
    <row r="2243" spans="2:5" x14ac:dyDescent="0.25">
      <c r="B2243" s="6"/>
      <c r="E2243" s="7"/>
    </row>
    <row r="2244" spans="2:5" x14ac:dyDescent="0.25">
      <c r="B2244" s="6"/>
      <c r="E2244" s="7"/>
    </row>
    <row r="2245" spans="2:5" x14ac:dyDescent="0.25">
      <c r="B2245" s="6"/>
      <c r="E2245" s="7"/>
    </row>
    <row r="2246" spans="2:5" x14ac:dyDescent="0.25">
      <c r="B2246" s="6"/>
      <c r="E2246" s="7"/>
    </row>
    <row r="2247" spans="2:5" x14ac:dyDescent="0.25">
      <c r="B2247" s="6"/>
      <c r="E2247" s="7"/>
    </row>
    <row r="2248" spans="2:5" x14ac:dyDescent="0.25">
      <c r="B2248" s="6"/>
      <c r="E2248" s="7"/>
    </row>
    <row r="2249" spans="2:5" x14ac:dyDescent="0.25">
      <c r="B2249" s="6"/>
      <c r="E2249" s="7"/>
    </row>
    <row r="2250" spans="2:5" x14ac:dyDescent="0.25">
      <c r="B2250" s="6"/>
      <c r="E2250" s="7"/>
    </row>
    <row r="2251" spans="2:5" x14ac:dyDescent="0.25">
      <c r="B2251" s="6"/>
      <c r="E2251" s="7"/>
    </row>
    <row r="2252" spans="2:5" x14ac:dyDescent="0.25">
      <c r="B2252" s="6"/>
      <c r="E2252" s="7"/>
    </row>
    <row r="2253" spans="2:5" x14ac:dyDescent="0.25">
      <c r="B2253" s="6"/>
      <c r="E2253" s="7"/>
    </row>
    <row r="2254" spans="2:5" x14ac:dyDescent="0.25">
      <c r="B2254" s="6"/>
      <c r="E2254" s="7"/>
    </row>
    <row r="2255" spans="2:5" x14ac:dyDescent="0.25">
      <c r="B2255" s="6"/>
      <c r="E2255" s="7"/>
    </row>
    <row r="2256" spans="2:5" x14ac:dyDescent="0.25">
      <c r="B2256" s="6"/>
      <c r="E2256" s="7"/>
    </row>
    <row r="2257" spans="2:5" x14ac:dyDescent="0.25">
      <c r="B2257" s="6"/>
      <c r="E2257" s="7"/>
    </row>
    <row r="2258" spans="2:5" x14ac:dyDescent="0.25">
      <c r="B2258" s="6"/>
      <c r="E2258" s="7"/>
    </row>
    <row r="2259" spans="2:5" x14ac:dyDescent="0.25">
      <c r="B2259" s="6"/>
      <c r="E2259" s="7"/>
    </row>
    <row r="2260" spans="2:5" x14ac:dyDescent="0.25">
      <c r="B2260" s="6"/>
      <c r="E2260" s="7"/>
    </row>
    <row r="2261" spans="2:5" x14ac:dyDescent="0.25">
      <c r="B2261" s="6"/>
      <c r="E2261" s="7"/>
    </row>
    <row r="2262" spans="2:5" x14ac:dyDescent="0.25">
      <c r="B2262" s="6"/>
      <c r="E2262" s="7"/>
    </row>
    <row r="2263" spans="2:5" x14ac:dyDescent="0.25">
      <c r="B2263" s="6"/>
      <c r="E2263" s="7"/>
    </row>
    <row r="2264" spans="2:5" x14ac:dyDescent="0.25">
      <c r="B2264" s="6"/>
      <c r="E2264" s="7"/>
    </row>
    <row r="2265" spans="2:5" x14ac:dyDescent="0.25">
      <c r="B2265" s="6"/>
      <c r="E2265" s="7"/>
    </row>
    <row r="2266" spans="2:5" x14ac:dyDescent="0.25">
      <c r="B2266" s="6"/>
      <c r="E2266" s="7"/>
    </row>
    <row r="2267" spans="2:5" x14ac:dyDescent="0.25">
      <c r="B2267" s="6"/>
      <c r="E2267" s="7"/>
    </row>
    <row r="2268" spans="2:5" x14ac:dyDescent="0.25">
      <c r="B2268" s="6"/>
      <c r="E2268" s="7"/>
    </row>
    <row r="2269" spans="2:5" x14ac:dyDescent="0.25">
      <c r="B2269" s="6"/>
      <c r="E2269" s="7"/>
    </row>
    <row r="2270" spans="2:5" x14ac:dyDescent="0.25">
      <c r="B2270" s="6"/>
      <c r="E2270" s="7"/>
    </row>
    <row r="2271" spans="2:5" x14ac:dyDescent="0.25">
      <c r="B2271" s="6"/>
      <c r="E2271" s="7"/>
    </row>
    <row r="2272" spans="2:5" x14ac:dyDescent="0.25">
      <c r="B2272" s="6"/>
      <c r="E2272" s="7"/>
    </row>
    <row r="2273" spans="2:5" x14ac:dyDescent="0.25">
      <c r="B2273" s="6"/>
      <c r="E2273" s="7"/>
    </row>
    <row r="2274" spans="2:5" x14ac:dyDescent="0.25">
      <c r="B2274" s="6"/>
      <c r="E2274" s="7"/>
    </row>
    <row r="2275" spans="2:5" x14ac:dyDescent="0.25">
      <c r="B2275" s="6"/>
      <c r="E2275" s="7"/>
    </row>
    <row r="2276" spans="2:5" x14ac:dyDescent="0.25">
      <c r="B2276" s="6"/>
      <c r="E2276" s="7"/>
    </row>
    <row r="2277" spans="2:5" x14ac:dyDescent="0.25">
      <c r="B2277" s="6"/>
      <c r="E2277" s="7"/>
    </row>
    <row r="2278" spans="2:5" x14ac:dyDescent="0.25">
      <c r="B2278" s="6"/>
      <c r="E2278" s="7"/>
    </row>
    <row r="2279" spans="2:5" x14ac:dyDescent="0.25">
      <c r="B2279" s="6"/>
      <c r="E2279" s="7"/>
    </row>
    <row r="2280" spans="2:5" x14ac:dyDescent="0.25">
      <c r="B2280" s="6"/>
      <c r="E2280" s="7"/>
    </row>
    <row r="2281" spans="2:5" x14ac:dyDescent="0.25">
      <c r="B2281" s="6"/>
      <c r="E2281" s="7"/>
    </row>
    <row r="2282" spans="2:5" x14ac:dyDescent="0.25">
      <c r="B2282" s="6"/>
      <c r="E2282" s="7"/>
    </row>
    <row r="2283" spans="2:5" x14ac:dyDescent="0.25">
      <c r="B2283" s="6"/>
      <c r="E2283" s="7"/>
    </row>
    <row r="2284" spans="2:5" x14ac:dyDescent="0.25">
      <c r="B2284" s="6"/>
      <c r="E2284" s="7"/>
    </row>
    <row r="2285" spans="2:5" x14ac:dyDescent="0.25">
      <c r="B2285" s="6"/>
      <c r="E2285" s="7"/>
    </row>
    <row r="2286" spans="2:5" x14ac:dyDescent="0.25">
      <c r="B2286" s="6"/>
      <c r="E2286" s="7"/>
    </row>
    <row r="2287" spans="2:5" x14ac:dyDescent="0.25">
      <c r="B2287" s="6"/>
      <c r="E2287" s="7"/>
    </row>
    <row r="2288" spans="2:5" x14ac:dyDescent="0.25">
      <c r="B2288" s="6"/>
      <c r="E2288" s="7"/>
    </row>
    <row r="2289" spans="2:5" x14ac:dyDescent="0.25">
      <c r="B2289" s="6"/>
      <c r="E2289" s="7"/>
    </row>
    <row r="2290" spans="2:5" x14ac:dyDescent="0.25">
      <c r="B2290" s="6"/>
      <c r="E2290" s="7"/>
    </row>
    <row r="2291" spans="2:5" x14ac:dyDescent="0.25">
      <c r="B2291" s="6"/>
      <c r="E2291" s="7"/>
    </row>
    <row r="2292" spans="2:5" x14ac:dyDescent="0.25">
      <c r="B2292" s="6"/>
      <c r="E2292" s="7"/>
    </row>
    <row r="2293" spans="2:5" x14ac:dyDescent="0.25">
      <c r="B2293" s="6"/>
      <c r="E2293" s="7"/>
    </row>
    <row r="2294" spans="2:5" x14ac:dyDescent="0.25">
      <c r="B2294" s="6"/>
      <c r="E2294" s="7"/>
    </row>
    <row r="2295" spans="2:5" x14ac:dyDescent="0.25">
      <c r="B2295" s="6"/>
      <c r="E2295" s="7"/>
    </row>
    <row r="2296" spans="2:5" x14ac:dyDescent="0.25">
      <c r="B2296" s="6"/>
      <c r="E2296" s="7"/>
    </row>
    <row r="2297" spans="2:5" x14ac:dyDescent="0.25">
      <c r="B2297" s="6"/>
      <c r="E2297" s="7"/>
    </row>
    <row r="2298" spans="2:5" x14ac:dyDescent="0.25">
      <c r="B2298" s="6"/>
      <c r="E2298" s="7"/>
    </row>
    <row r="2299" spans="2:5" x14ac:dyDescent="0.25">
      <c r="B2299" s="6"/>
      <c r="E2299" s="7"/>
    </row>
    <row r="2300" spans="2:5" x14ac:dyDescent="0.25">
      <c r="B2300" s="6"/>
      <c r="E2300" s="7"/>
    </row>
    <row r="2301" spans="2:5" x14ac:dyDescent="0.25">
      <c r="B2301" s="6"/>
      <c r="E2301" s="7"/>
    </row>
    <row r="2302" spans="2:5" x14ac:dyDescent="0.25">
      <c r="B2302" s="6"/>
      <c r="E2302" s="7"/>
    </row>
    <row r="2303" spans="2:5" x14ac:dyDescent="0.25">
      <c r="B2303" s="6"/>
      <c r="E2303" s="7"/>
    </row>
    <row r="2304" spans="2:5" x14ac:dyDescent="0.25">
      <c r="B2304" s="6"/>
      <c r="E2304" s="7"/>
    </row>
    <row r="2305" spans="2:5" x14ac:dyDescent="0.25">
      <c r="B2305" s="6"/>
      <c r="E2305" s="7"/>
    </row>
    <row r="2306" spans="2:5" x14ac:dyDescent="0.25">
      <c r="B2306" s="6"/>
      <c r="E2306" s="7"/>
    </row>
    <row r="2307" spans="2:5" x14ac:dyDescent="0.25">
      <c r="B2307" s="6"/>
      <c r="E2307" s="7"/>
    </row>
    <row r="2308" spans="2:5" x14ac:dyDescent="0.25">
      <c r="B2308" s="6"/>
      <c r="E2308" s="7"/>
    </row>
    <row r="2309" spans="2:5" x14ac:dyDescent="0.25">
      <c r="B2309" s="6"/>
      <c r="E2309" s="7"/>
    </row>
    <row r="2310" spans="2:5" x14ac:dyDescent="0.25">
      <c r="B2310" s="6"/>
      <c r="E2310" s="7"/>
    </row>
    <row r="2311" spans="2:5" x14ac:dyDescent="0.25">
      <c r="B2311" s="6"/>
      <c r="E2311" s="7"/>
    </row>
    <row r="2312" spans="2:5" x14ac:dyDescent="0.25">
      <c r="B2312" s="6"/>
      <c r="E2312" s="7"/>
    </row>
    <row r="2313" spans="2:5" x14ac:dyDescent="0.25">
      <c r="B2313" s="6"/>
      <c r="E2313" s="7"/>
    </row>
    <row r="2314" spans="2:5" x14ac:dyDescent="0.25">
      <c r="B2314" s="6"/>
      <c r="E2314" s="7"/>
    </row>
    <row r="2315" spans="2:5" x14ac:dyDescent="0.25">
      <c r="B2315" s="6"/>
      <c r="E2315" s="7"/>
    </row>
    <row r="2316" spans="2:5" x14ac:dyDescent="0.25">
      <c r="B2316" s="6"/>
      <c r="E2316" s="7"/>
    </row>
    <row r="2317" spans="2:5" x14ac:dyDescent="0.25">
      <c r="B2317" s="6"/>
      <c r="E2317" s="7"/>
    </row>
    <row r="2318" spans="2:5" x14ac:dyDescent="0.25">
      <c r="B2318" s="6"/>
      <c r="E2318" s="7"/>
    </row>
    <row r="2319" spans="2:5" x14ac:dyDescent="0.25">
      <c r="B2319" s="6"/>
      <c r="E2319" s="7"/>
    </row>
    <row r="2320" spans="2:5" x14ac:dyDescent="0.25">
      <c r="B2320" s="6"/>
      <c r="E2320" s="7"/>
    </row>
    <row r="2321" spans="2:5" x14ac:dyDescent="0.25">
      <c r="B2321" s="6"/>
      <c r="E2321" s="7"/>
    </row>
    <row r="2322" spans="2:5" x14ac:dyDescent="0.25">
      <c r="B2322" s="6"/>
      <c r="E2322" s="7"/>
    </row>
    <row r="2323" spans="2:5" x14ac:dyDescent="0.25">
      <c r="B2323" s="6"/>
      <c r="E2323" s="7"/>
    </row>
    <row r="2324" spans="2:5" x14ac:dyDescent="0.25">
      <c r="B2324" s="6"/>
      <c r="E2324" s="7"/>
    </row>
    <row r="2325" spans="2:5" x14ac:dyDescent="0.25">
      <c r="B2325" s="6"/>
      <c r="E2325" s="7"/>
    </row>
    <row r="2326" spans="2:5" x14ac:dyDescent="0.25">
      <c r="B2326" s="6"/>
      <c r="E2326" s="7"/>
    </row>
    <row r="2327" spans="2:5" x14ac:dyDescent="0.25">
      <c r="B2327" s="6"/>
      <c r="E2327" s="7"/>
    </row>
    <row r="2328" spans="2:5" x14ac:dyDescent="0.25">
      <c r="B2328" s="6"/>
      <c r="E2328" s="7"/>
    </row>
    <row r="2329" spans="2:5" x14ac:dyDescent="0.25">
      <c r="B2329" s="6"/>
      <c r="E2329" s="7"/>
    </row>
    <row r="2330" spans="2:5" x14ac:dyDescent="0.25">
      <c r="B2330" s="6"/>
      <c r="E2330" s="7"/>
    </row>
    <row r="2331" spans="2:5" x14ac:dyDescent="0.25">
      <c r="B2331" s="6"/>
      <c r="E2331" s="7"/>
    </row>
    <row r="2332" spans="2:5" x14ac:dyDescent="0.25">
      <c r="B2332" s="6"/>
      <c r="E2332" s="7"/>
    </row>
    <row r="2333" spans="2:5" x14ac:dyDescent="0.25">
      <c r="B2333" s="6"/>
      <c r="E2333" s="7"/>
    </row>
    <row r="2334" spans="2:5" x14ac:dyDescent="0.25">
      <c r="B2334" s="6"/>
      <c r="E2334" s="7"/>
    </row>
    <row r="2335" spans="2:5" x14ac:dyDescent="0.25">
      <c r="B2335" s="6"/>
      <c r="E2335" s="7"/>
    </row>
    <row r="2336" spans="2:5" x14ac:dyDescent="0.25">
      <c r="B2336" s="6"/>
      <c r="E2336" s="7"/>
    </row>
    <row r="2337" spans="2:5" x14ac:dyDescent="0.25">
      <c r="B2337" s="6"/>
      <c r="E2337" s="7"/>
    </row>
    <row r="2338" spans="2:5" x14ac:dyDescent="0.25">
      <c r="B2338" s="6"/>
      <c r="E2338" s="7"/>
    </row>
    <row r="2339" spans="2:5" x14ac:dyDescent="0.25">
      <c r="B2339" s="6"/>
      <c r="E2339" s="7"/>
    </row>
    <row r="2340" spans="2:5" x14ac:dyDescent="0.25">
      <c r="B2340" s="6"/>
      <c r="E2340" s="7"/>
    </row>
    <row r="2341" spans="2:5" x14ac:dyDescent="0.25">
      <c r="B2341" s="6"/>
      <c r="E2341" s="7"/>
    </row>
    <row r="2342" spans="2:5" x14ac:dyDescent="0.25">
      <c r="B2342" s="6"/>
      <c r="E2342" s="7"/>
    </row>
    <row r="2343" spans="2:5" x14ac:dyDescent="0.25">
      <c r="B2343" s="6"/>
      <c r="E2343" s="7"/>
    </row>
    <row r="2344" spans="2:5" x14ac:dyDescent="0.25">
      <c r="B2344" s="6"/>
      <c r="E2344" s="7"/>
    </row>
    <row r="2345" spans="2:5" x14ac:dyDescent="0.25">
      <c r="B2345" s="6"/>
      <c r="E2345" s="7"/>
    </row>
    <row r="2346" spans="2:5" x14ac:dyDescent="0.25">
      <c r="B2346" s="6"/>
      <c r="E2346" s="7"/>
    </row>
    <row r="2347" spans="2:5" x14ac:dyDescent="0.25">
      <c r="B2347" s="6"/>
      <c r="E2347" s="7"/>
    </row>
    <row r="2348" spans="2:5" x14ac:dyDescent="0.25">
      <c r="B2348" s="6"/>
      <c r="E2348" s="7"/>
    </row>
    <row r="2349" spans="2:5" x14ac:dyDescent="0.25">
      <c r="B2349" s="6"/>
      <c r="E2349" s="7"/>
    </row>
    <row r="2350" spans="2:5" x14ac:dyDescent="0.25">
      <c r="B2350" s="6"/>
      <c r="E2350" s="7"/>
    </row>
    <row r="2351" spans="2:5" x14ac:dyDescent="0.25">
      <c r="B2351" s="6"/>
      <c r="E2351" s="7"/>
    </row>
    <row r="2352" spans="2:5" x14ac:dyDescent="0.25">
      <c r="B2352" s="6"/>
      <c r="E2352" s="7"/>
    </row>
    <row r="2353" spans="2:5" x14ac:dyDescent="0.25">
      <c r="B2353" s="6"/>
      <c r="E2353" s="7"/>
    </row>
    <row r="2354" spans="2:5" x14ac:dyDescent="0.25">
      <c r="B2354" s="6"/>
      <c r="E2354" s="7"/>
    </row>
    <row r="2355" spans="2:5" x14ac:dyDescent="0.25">
      <c r="B2355" s="6"/>
      <c r="E2355" s="7"/>
    </row>
    <row r="2356" spans="2:5" x14ac:dyDescent="0.25">
      <c r="B2356" s="6"/>
      <c r="E2356" s="7"/>
    </row>
    <row r="2357" spans="2:5" x14ac:dyDescent="0.25">
      <c r="B2357" s="6"/>
      <c r="E2357" s="7"/>
    </row>
    <row r="2358" spans="2:5" x14ac:dyDescent="0.25">
      <c r="B2358" s="6"/>
      <c r="E2358" s="7"/>
    </row>
    <row r="2359" spans="2:5" x14ac:dyDescent="0.25">
      <c r="B2359" s="6"/>
      <c r="E2359" s="7"/>
    </row>
    <row r="2360" spans="2:5" x14ac:dyDescent="0.25">
      <c r="B2360" s="6"/>
      <c r="E2360" s="7"/>
    </row>
    <row r="2361" spans="2:5" x14ac:dyDescent="0.25">
      <c r="B2361" s="6"/>
      <c r="E2361" s="7"/>
    </row>
    <row r="2362" spans="2:5" x14ac:dyDescent="0.25">
      <c r="B2362" s="6"/>
      <c r="E2362" s="7"/>
    </row>
    <row r="2363" spans="2:5" x14ac:dyDescent="0.25">
      <c r="B2363" s="6"/>
      <c r="E2363" s="7"/>
    </row>
    <row r="2364" spans="2:5" x14ac:dyDescent="0.25">
      <c r="B2364" s="6"/>
      <c r="E2364" s="7"/>
    </row>
    <row r="2365" spans="2:5" x14ac:dyDescent="0.25">
      <c r="B2365" s="6"/>
      <c r="E2365" s="7"/>
    </row>
    <row r="2366" spans="2:5" x14ac:dyDescent="0.25">
      <c r="B2366" s="6"/>
      <c r="E2366" s="7"/>
    </row>
    <row r="2367" spans="2:5" x14ac:dyDescent="0.25">
      <c r="B2367" s="6"/>
      <c r="E2367" s="7"/>
    </row>
    <row r="2368" spans="2:5" x14ac:dyDescent="0.25">
      <c r="B2368" s="6"/>
      <c r="E2368" s="7"/>
    </row>
    <row r="2369" spans="2:5" x14ac:dyDescent="0.25">
      <c r="B2369" s="6"/>
      <c r="E2369" s="7"/>
    </row>
    <row r="2370" spans="2:5" x14ac:dyDescent="0.25">
      <c r="B2370" s="6"/>
      <c r="E2370" s="7"/>
    </row>
    <row r="2371" spans="2:5" x14ac:dyDescent="0.25">
      <c r="B2371" s="6"/>
      <c r="E2371" s="7"/>
    </row>
    <row r="2372" spans="2:5" x14ac:dyDescent="0.25">
      <c r="B2372" s="6"/>
      <c r="E2372" s="7"/>
    </row>
    <row r="2373" spans="2:5" x14ac:dyDescent="0.25">
      <c r="B2373" s="6"/>
      <c r="E2373" s="7"/>
    </row>
    <row r="2374" spans="2:5" x14ac:dyDescent="0.25">
      <c r="B2374" s="6"/>
      <c r="E2374" s="7"/>
    </row>
    <row r="2375" spans="2:5" x14ac:dyDescent="0.25">
      <c r="B2375" s="6"/>
      <c r="E2375" s="7"/>
    </row>
    <row r="2376" spans="2:5" x14ac:dyDescent="0.25">
      <c r="B2376" s="6"/>
      <c r="E2376" s="7"/>
    </row>
    <row r="2377" spans="2:5" x14ac:dyDescent="0.25">
      <c r="B2377" s="6"/>
      <c r="E2377" s="7"/>
    </row>
    <row r="2378" spans="2:5" x14ac:dyDescent="0.25">
      <c r="B2378" s="6"/>
      <c r="E2378" s="7"/>
    </row>
    <row r="2379" spans="2:5" x14ac:dyDescent="0.25">
      <c r="B2379" s="6"/>
      <c r="E2379" s="7"/>
    </row>
    <row r="2380" spans="2:5" x14ac:dyDescent="0.25">
      <c r="B2380" s="6"/>
      <c r="E2380" s="7"/>
    </row>
    <row r="2381" spans="2:5" x14ac:dyDescent="0.25">
      <c r="B2381" s="6"/>
      <c r="E2381" s="7"/>
    </row>
    <row r="2382" spans="2:5" x14ac:dyDescent="0.25">
      <c r="B2382" s="6"/>
      <c r="E2382" s="7"/>
    </row>
    <row r="2383" spans="2:5" x14ac:dyDescent="0.25">
      <c r="B2383" s="6"/>
      <c r="E2383" s="7"/>
    </row>
    <row r="2384" spans="2:5" x14ac:dyDescent="0.25">
      <c r="B2384" s="6"/>
      <c r="E2384" s="7"/>
    </row>
    <row r="2385" spans="2:5" x14ac:dyDescent="0.25">
      <c r="B2385" s="6"/>
      <c r="E2385" s="7"/>
    </row>
    <row r="2386" spans="2:5" x14ac:dyDescent="0.25">
      <c r="B2386" s="6"/>
      <c r="E2386" s="7"/>
    </row>
    <row r="2387" spans="2:5" x14ac:dyDescent="0.25">
      <c r="B2387" s="6"/>
      <c r="E2387" s="7"/>
    </row>
    <row r="2388" spans="2:5" x14ac:dyDescent="0.25">
      <c r="B2388" s="6"/>
      <c r="E2388" s="7"/>
    </row>
    <row r="2389" spans="2:5" x14ac:dyDescent="0.25">
      <c r="B2389" s="6"/>
      <c r="E2389" s="7"/>
    </row>
    <row r="2390" spans="2:5" x14ac:dyDescent="0.25">
      <c r="B2390" s="6"/>
      <c r="E2390" s="7"/>
    </row>
    <row r="2391" spans="2:5" x14ac:dyDescent="0.25">
      <c r="B2391" s="6"/>
      <c r="E2391" s="7"/>
    </row>
    <row r="2392" spans="2:5" x14ac:dyDescent="0.25">
      <c r="B2392" s="6"/>
      <c r="E2392" s="7"/>
    </row>
    <row r="2393" spans="2:5" x14ac:dyDescent="0.25">
      <c r="B2393" s="6"/>
      <c r="E2393" s="7"/>
    </row>
    <row r="2394" spans="2:5" x14ac:dyDescent="0.25">
      <c r="B2394" s="6"/>
      <c r="E2394" s="7"/>
    </row>
    <row r="2395" spans="2:5" x14ac:dyDescent="0.25">
      <c r="B2395" s="6"/>
      <c r="E2395" s="7"/>
    </row>
    <row r="2396" spans="2:5" x14ac:dyDescent="0.25">
      <c r="B2396" s="6"/>
      <c r="E2396" s="7"/>
    </row>
    <row r="2397" spans="2:5" x14ac:dyDescent="0.25">
      <c r="B2397" s="6"/>
      <c r="E2397" s="7"/>
    </row>
    <row r="2398" spans="2:5" x14ac:dyDescent="0.25">
      <c r="B2398" s="6"/>
      <c r="E2398" s="7"/>
    </row>
    <row r="2399" spans="2:5" x14ac:dyDescent="0.25">
      <c r="B2399" s="6"/>
      <c r="E2399" s="7"/>
    </row>
    <row r="2400" spans="2:5" x14ac:dyDescent="0.25">
      <c r="B2400" s="6"/>
      <c r="E2400" s="7"/>
    </row>
    <row r="2401" spans="2:5" x14ac:dyDescent="0.25">
      <c r="B2401" s="6"/>
      <c r="E2401" s="7"/>
    </row>
    <row r="2402" spans="2:5" x14ac:dyDescent="0.25">
      <c r="B2402" s="6"/>
      <c r="E2402" s="7"/>
    </row>
    <row r="2403" spans="2:5" x14ac:dyDescent="0.25">
      <c r="B2403" s="6"/>
      <c r="E2403" s="7"/>
    </row>
    <row r="2404" spans="2:5" x14ac:dyDescent="0.25">
      <c r="B2404" s="6"/>
      <c r="E2404" s="7"/>
    </row>
    <row r="2405" spans="2:5" x14ac:dyDescent="0.25">
      <c r="B2405" s="6"/>
      <c r="E2405" s="7"/>
    </row>
    <row r="2406" spans="2:5" x14ac:dyDescent="0.25">
      <c r="B2406" s="6"/>
      <c r="E2406" s="7"/>
    </row>
    <row r="2407" spans="2:5" x14ac:dyDescent="0.25">
      <c r="B2407" s="6"/>
      <c r="E2407" s="7"/>
    </row>
    <row r="2408" spans="2:5" x14ac:dyDescent="0.25">
      <c r="B2408" s="6"/>
      <c r="E2408" s="7"/>
    </row>
    <row r="2409" spans="2:5" x14ac:dyDescent="0.25">
      <c r="B2409" s="6"/>
      <c r="E2409" s="7"/>
    </row>
    <row r="2410" spans="2:5" x14ac:dyDescent="0.25">
      <c r="B2410" s="6"/>
      <c r="E2410" s="7"/>
    </row>
    <row r="2411" spans="2:5" x14ac:dyDescent="0.25">
      <c r="B2411" s="6"/>
      <c r="E2411" s="7"/>
    </row>
    <row r="2412" spans="2:5" x14ac:dyDescent="0.25">
      <c r="B2412" s="6"/>
      <c r="E2412" s="7"/>
    </row>
    <row r="2413" spans="2:5" x14ac:dyDescent="0.25">
      <c r="B2413" s="6"/>
      <c r="E2413" s="7"/>
    </row>
    <row r="2414" spans="2:5" x14ac:dyDescent="0.25">
      <c r="B2414" s="6"/>
      <c r="E2414" s="7"/>
    </row>
    <row r="2415" spans="2:5" x14ac:dyDescent="0.25">
      <c r="B2415" s="6"/>
      <c r="E2415" s="7"/>
    </row>
    <row r="2416" spans="2:5" x14ac:dyDescent="0.25">
      <c r="B2416" s="6"/>
      <c r="E2416" s="7"/>
    </row>
    <row r="2417" spans="2:5" x14ac:dyDescent="0.25">
      <c r="B2417" s="6"/>
      <c r="E2417" s="7"/>
    </row>
    <row r="2418" spans="2:5" x14ac:dyDescent="0.25">
      <c r="B2418" s="6"/>
      <c r="E2418" s="7"/>
    </row>
    <row r="2419" spans="2:5" x14ac:dyDescent="0.25">
      <c r="B2419" s="6"/>
      <c r="E2419" s="7"/>
    </row>
    <row r="2420" spans="2:5" x14ac:dyDescent="0.25">
      <c r="B2420" s="6"/>
      <c r="E2420" s="7"/>
    </row>
    <row r="2421" spans="2:5" x14ac:dyDescent="0.25">
      <c r="B2421" s="6"/>
      <c r="E2421" s="7"/>
    </row>
    <row r="2422" spans="2:5" x14ac:dyDescent="0.25">
      <c r="B2422" s="6"/>
      <c r="E2422" s="7"/>
    </row>
    <row r="2423" spans="2:5" x14ac:dyDescent="0.25">
      <c r="B2423" s="6"/>
      <c r="E2423" s="7"/>
    </row>
    <row r="2424" spans="2:5" x14ac:dyDescent="0.25">
      <c r="B2424" s="6"/>
      <c r="E2424" s="7"/>
    </row>
    <row r="2425" spans="2:5" x14ac:dyDescent="0.25">
      <c r="B2425" s="6"/>
      <c r="E2425" s="7"/>
    </row>
    <row r="2426" spans="2:5" x14ac:dyDescent="0.25">
      <c r="B2426" s="6"/>
      <c r="E2426" s="7"/>
    </row>
    <row r="2427" spans="2:5" x14ac:dyDescent="0.25">
      <c r="B2427" s="6"/>
      <c r="E2427" s="7"/>
    </row>
    <row r="2428" spans="2:5" x14ac:dyDescent="0.25">
      <c r="B2428" s="6"/>
      <c r="E2428" s="7"/>
    </row>
    <row r="2429" spans="2:5" x14ac:dyDescent="0.25">
      <c r="B2429" s="6"/>
      <c r="E2429" s="7"/>
    </row>
    <row r="2430" spans="2:5" x14ac:dyDescent="0.25">
      <c r="B2430" s="6"/>
      <c r="E2430" s="7"/>
    </row>
    <row r="2431" spans="2:5" x14ac:dyDescent="0.25">
      <c r="B2431" s="6"/>
      <c r="E2431" s="7"/>
    </row>
    <row r="2432" spans="2:5" x14ac:dyDescent="0.25">
      <c r="B2432" s="6"/>
      <c r="E2432" s="7"/>
    </row>
    <row r="2433" spans="2:5" x14ac:dyDescent="0.25">
      <c r="B2433" s="6"/>
      <c r="E2433" s="7"/>
    </row>
    <row r="2434" spans="2:5" x14ac:dyDescent="0.25">
      <c r="B2434" s="6"/>
      <c r="E2434" s="7"/>
    </row>
    <row r="2435" spans="2:5" x14ac:dyDescent="0.25">
      <c r="B2435" s="6"/>
      <c r="E2435" s="7"/>
    </row>
    <row r="2436" spans="2:5" x14ac:dyDescent="0.25">
      <c r="B2436" s="6"/>
      <c r="E2436" s="7"/>
    </row>
    <row r="2437" spans="2:5" x14ac:dyDescent="0.25">
      <c r="B2437" s="6"/>
      <c r="E2437" s="7"/>
    </row>
    <row r="2438" spans="2:5" x14ac:dyDescent="0.25">
      <c r="B2438" s="6"/>
      <c r="E2438" s="7"/>
    </row>
    <row r="2439" spans="2:5" x14ac:dyDescent="0.25">
      <c r="B2439" s="6"/>
      <c r="E2439" s="7"/>
    </row>
    <row r="2440" spans="2:5" x14ac:dyDescent="0.25">
      <c r="B2440" s="6"/>
      <c r="E2440" s="7"/>
    </row>
    <row r="2441" spans="2:5" x14ac:dyDescent="0.25">
      <c r="B2441" s="6"/>
      <c r="E2441" s="7"/>
    </row>
    <row r="2442" spans="2:5" x14ac:dyDescent="0.25">
      <c r="B2442" s="6"/>
      <c r="E2442" s="7"/>
    </row>
    <row r="2443" spans="2:5" x14ac:dyDescent="0.25">
      <c r="B2443" s="6"/>
      <c r="E2443" s="7"/>
    </row>
    <row r="2444" spans="2:5" x14ac:dyDescent="0.25">
      <c r="B2444" s="6"/>
      <c r="E2444" s="7"/>
    </row>
    <row r="2445" spans="2:5" x14ac:dyDescent="0.25">
      <c r="B2445" s="6"/>
      <c r="E2445" s="7"/>
    </row>
    <row r="2446" spans="2:5" x14ac:dyDescent="0.25">
      <c r="B2446" s="6"/>
      <c r="E2446" s="7"/>
    </row>
    <row r="2447" spans="2:5" x14ac:dyDescent="0.25">
      <c r="B2447" s="6"/>
      <c r="E2447" s="7"/>
    </row>
    <row r="2448" spans="2:5" x14ac:dyDescent="0.25">
      <c r="B2448" s="6"/>
      <c r="E2448" s="7"/>
    </row>
    <row r="2449" spans="2:5" x14ac:dyDescent="0.25">
      <c r="B2449" s="6"/>
      <c r="E2449" s="7"/>
    </row>
    <row r="2450" spans="2:5" x14ac:dyDescent="0.25">
      <c r="B2450" s="6"/>
      <c r="E2450" s="7"/>
    </row>
    <row r="2451" spans="2:5" x14ac:dyDescent="0.25">
      <c r="B2451" s="6"/>
      <c r="E2451" s="7"/>
    </row>
    <row r="2452" spans="2:5" x14ac:dyDescent="0.25">
      <c r="B2452" s="6"/>
      <c r="E2452" s="7"/>
    </row>
    <row r="2453" spans="2:5" x14ac:dyDescent="0.25">
      <c r="B2453" s="6"/>
      <c r="E2453" s="7"/>
    </row>
    <row r="2454" spans="2:5" x14ac:dyDescent="0.25">
      <c r="B2454" s="6"/>
      <c r="E2454" s="7"/>
    </row>
    <row r="2455" spans="2:5" x14ac:dyDescent="0.25">
      <c r="B2455" s="6"/>
      <c r="E2455" s="7"/>
    </row>
    <row r="2456" spans="2:5" x14ac:dyDescent="0.25">
      <c r="B2456" s="6"/>
      <c r="E2456" s="7"/>
    </row>
    <row r="2457" spans="2:5" x14ac:dyDescent="0.25">
      <c r="B2457" s="6"/>
      <c r="E2457" s="7"/>
    </row>
    <row r="2458" spans="2:5" x14ac:dyDescent="0.25">
      <c r="B2458" s="6"/>
      <c r="E2458" s="7"/>
    </row>
    <row r="2459" spans="2:5" x14ac:dyDescent="0.25">
      <c r="B2459" s="6"/>
      <c r="E2459" s="7"/>
    </row>
    <row r="2460" spans="2:5" x14ac:dyDescent="0.25">
      <c r="B2460" s="6"/>
      <c r="E2460" s="7"/>
    </row>
    <row r="2461" spans="2:5" x14ac:dyDescent="0.25">
      <c r="B2461" s="6"/>
      <c r="E2461" s="7"/>
    </row>
    <row r="2462" spans="2:5" x14ac:dyDescent="0.25">
      <c r="B2462" s="6"/>
      <c r="E2462" s="7"/>
    </row>
    <row r="2463" spans="2:5" x14ac:dyDescent="0.25">
      <c r="B2463" s="6"/>
      <c r="E2463" s="7"/>
    </row>
    <row r="2464" spans="2:5" x14ac:dyDescent="0.25">
      <c r="B2464" s="6"/>
      <c r="E2464" s="7"/>
    </row>
    <row r="2465" spans="2:5" x14ac:dyDescent="0.25">
      <c r="B2465" s="6"/>
      <c r="E2465" s="7"/>
    </row>
    <row r="2466" spans="2:5" x14ac:dyDescent="0.25">
      <c r="B2466" s="6"/>
      <c r="E2466" s="7"/>
    </row>
    <row r="2467" spans="2:5" x14ac:dyDescent="0.25">
      <c r="B2467" s="6"/>
      <c r="E2467" s="7"/>
    </row>
    <row r="2468" spans="2:5" x14ac:dyDescent="0.25">
      <c r="B2468" s="6"/>
      <c r="E2468" s="7"/>
    </row>
    <row r="2469" spans="2:5" x14ac:dyDescent="0.25">
      <c r="B2469" s="6"/>
      <c r="E2469" s="7"/>
    </row>
    <row r="2470" spans="2:5" x14ac:dyDescent="0.25">
      <c r="B2470" s="6"/>
      <c r="E2470" s="7"/>
    </row>
    <row r="2471" spans="2:5" x14ac:dyDescent="0.25">
      <c r="B2471" s="6"/>
      <c r="E2471" s="7"/>
    </row>
    <row r="2472" spans="2:5" x14ac:dyDescent="0.25">
      <c r="B2472" s="6"/>
      <c r="E2472" s="7"/>
    </row>
    <row r="2473" spans="2:5" x14ac:dyDescent="0.25">
      <c r="B2473" s="6"/>
      <c r="E2473" s="7"/>
    </row>
    <row r="2474" spans="2:5" x14ac:dyDescent="0.25">
      <c r="B2474" s="6"/>
      <c r="E2474" s="7"/>
    </row>
    <row r="2475" spans="2:5" x14ac:dyDescent="0.25">
      <c r="B2475" s="6"/>
      <c r="E2475" s="7"/>
    </row>
    <row r="2476" spans="2:5" x14ac:dyDescent="0.25">
      <c r="B2476" s="6"/>
      <c r="E2476" s="7"/>
    </row>
    <row r="2477" spans="2:5" x14ac:dyDescent="0.25">
      <c r="B2477" s="6"/>
      <c r="E2477" s="7"/>
    </row>
    <row r="2478" spans="2:5" x14ac:dyDescent="0.25">
      <c r="B2478" s="6"/>
      <c r="E2478" s="7"/>
    </row>
    <row r="2479" spans="2:5" x14ac:dyDescent="0.25">
      <c r="B2479" s="6"/>
      <c r="E2479" s="7"/>
    </row>
    <row r="2480" spans="2:5" x14ac:dyDescent="0.25">
      <c r="B2480" s="6"/>
      <c r="E2480" s="7"/>
    </row>
    <row r="2481" spans="2:5" x14ac:dyDescent="0.25">
      <c r="B2481" s="6"/>
      <c r="E2481" s="7"/>
    </row>
    <row r="2482" spans="2:5" x14ac:dyDescent="0.25">
      <c r="B2482" s="6"/>
      <c r="E2482" s="7"/>
    </row>
    <row r="2483" spans="2:5" x14ac:dyDescent="0.25">
      <c r="B2483" s="6"/>
      <c r="E2483" s="7"/>
    </row>
    <row r="2484" spans="2:5" x14ac:dyDescent="0.25">
      <c r="B2484" s="6"/>
      <c r="E2484" s="7"/>
    </row>
    <row r="2485" spans="2:5" x14ac:dyDescent="0.25">
      <c r="B2485" s="6"/>
      <c r="E2485" s="7"/>
    </row>
    <row r="2486" spans="2:5" x14ac:dyDescent="0.25">
      <c r="B2486" s="6"/>
      <c r="E2486" s="7"/>
    </row>
    <row r="2487" spans="2:5" x14ac:dyDescent="0.25">
      <c r="B2487" s="6"/>
      <c r="E2487" s="7"/>
    </row>
    <row r="2488" spans="2:5" x14ac:dyDescent="0.25">
      <c r="B2488" s="6"/>
      <c r="E2488" s="7"/>
    </row>
    <row r="2489" spans="2:5" x14ac:dyDescent="0.25">
      <c r="B2489" s="6"/>
      <c r="E2489" s="7"/>
    </row>
    <row r="2490" spans="2:5" x14ac:dyDescent="0.25">
      <c r="B2490" s="6"/>
      <c r="E2490" s="7"/>
    </row>
    <row r="2491" spans="2:5" x14ac:dyDescent="0.25">
      <c r="B2491" s="6"/>
      <c r="E2491" s="7"/>
    </row>
    <row r="2492" spans="2:5" x14ac:dyDescent="0.25">
      <c r="B2492" s="6"/>
      <c r="E2492" s="7"/>
    </row>
    <row r="2493" spans="2:5" x14ac:dyDescent="0.25">
      <c r="B2493" s="6"/>
      <c r="E2493" s="7"/>
    </row>
    <row r="2494" spans="2:5" x14ac:dyDescent="0.25">
      <c r="B2494" s="6"/>
      <c r="E2494" s="7"/>
    </row>
    <row r="2495" spans="2:5" x14ac:dyDescent="0.25">
      <c r="B2495" s="6"/>
      <c r="E2495" s="7"/>
    </row>
    <row r="2496" spans="2:5" x14ac:dyDescent="0.25">
      <c r="B2496" s="6"/>
      <c r="E2496" s="7"/>
    </row>
    <row r="2497" spans="2:5" x14ac:dyDescent="0.25">
      <c r="B2497" s="6"/>
      <c r="E2497" s="7"/>
    </row>
    <row r="2498" spans="2:5" x14ac:dyDescent="0.25">
      <c r="B2498" s="6"/>
      <c r="E2498" s="7"/>
    </row>
    <row r="2499" spans="2:5" x14ac:dyDescent="0.25">
      <c r="B2499" s="6"/>
      <c r="E2499" s="7"/>
    </row>
    <row r="2500" spans="2:5" x14ac:dyDescent="0.25">
      <c r="B2500" s="6"/>
      <c r="E2500" s="7"/>
    </row>
    <row r="2501" spans="2:5" x14ac:dyDescent="0.25">
      <c r="B2501" s="6"/>
      <c r="E2501" s="7"/>
    </row>
    <row r="2502" spans="2:5" x14ac:dyDescent="0.25">
      <c r="B2502" s="6"/>
      <c r="E2502" s="7"/>
    </row>
    <row r="2503" spans="2:5" x14ac:dyDescent="0.25">
      <c r="B2503" s="6"/>
      <c r="E2503" s="7"/>
    </row>
    <row r="2504" spans="2:5" x14ac:dyDescent="0.25">
      <c r="B2504" s="6"/>
      <c r="E2504" s="7"/>
    </row>
    <row r="2505" spans="2:5" x14ac:dyDescent="0.25">
      <c r="B2505" s="6"/>
      <c r="E2505" s="7"/>
    </row>
    <row r="2506" spans="2:5" x14ac:dyDescent="0.25">
      <c r="B2506" s="6"/>
      <c r="E2506" s="7"/>
    </row>
    <row r="2507" spans="2:5" x14ac:dyDescent="0.25">
      <c r="B2507" s="6"/>
      <c r="E2507" s="7"/>
    </row>
    <row r="2508" spans="2:5" x14ac:dyDescent="0.25">
      <c r="B2508" s="6"/>
      <c r="E2508" s="7"/>
    </row>
    <row r="2509" spans="2:5" x14ac:dyDescent="0.25">
      <c r="B2509" s="6"/>
      <c r="E2509" s="7"/>
    </row>
    <row r="2510" spans="2:5" x14ac:dyDescent="0.25">
      <c r="B2510" s="6"/>
      <c r="E2510" s="7"/>
    </row>
    <row r="2511" spans="2:5" x14ac:dyDescent="0.25">
      <c r="B2511" s="6"/>
      <c r="E2511" s="7"/>
    </row>
    <row r="2512" spans="2:5" x14ac:dyDescent="0.25">
      <c r="B2512" s="6"/>
      <c r="E2512" s="7"/>
    </row>
    <row r="2513" spans="2:5" x14ac:dyDescent="0.25">
      <c r="B2513" s="6"/>
      <c r="E2513" s="7"/>
    </row>
    <row r="2514" spans="2:5" x14ac:dyDescent="0.25">
      <c r="B2514" s="6"/>
      <c r="E2514" s="7"/>
    </row>
    <row r="2515" spans="2:5" x14ac:dyDescent="0.25">
      <c r="B2515" s="6"/>
      <c r="E2515" s="7"/>
    </row>
    <row r="2516" spans="2:5" x14ac:dyDescent="0.25">
      <c r="B2516" s="6"/>
      <c r="E2516" s="7"/>
    </row>
    <row r="2517" spans="2:5" x14ac:dyDescent="0.25">
      <c r="B2517" s="6"/>
      <c r="E2517" s="7"/>
    </row>
    <row r="2518" spans="2:5" x14ac:dyDescent="0.25">
      <c r="B2518" s="6"/>
      <c r="E2518" s="7"/>
    </row>
    <row r="2519" spans="2:5" x14ac:dyDescent="0.25">
      <c r="B2519" s="6"/>
      <c r="E2519" s="7"/>
    </row>
    <row r="2520" spans="2:5" x14ac:dyDescent="0.25">
      <c r="B2520" s="6"/>
      <c r="E2520" s="7"/>
    </row>
    <row r="2521" spans="2:5" x14ac:dyDescent="0.25">
      <c r="B2521" s="6"/>
      <c r="E2521" s="7"/>
    </row>
    <row r="2522" spans="2:5" x14ac:dyDescent="0.25">
      <c r="B2522" s="6"/>
      <c r="E2522" s="7"/>
    </row>
    <row r="2523" spans="2:5" x14ac:dyDescent="0.25">
      <c r="B2523" s="6"/>
      <c r="E2523" s="7"/>
    </row>
    <row r="2524" spans="2:5" x14ac:dyDescent="0.25">
      <c r="B2524" s="6"/>
      <c r="E2524" s="7"/>
    </row>
    <row r="2525" spans="2:5" x14ac:dyDescent="0.25">
      <c r="B2525" s="6"/>
      <c r="E2525" s="7"/>
    </row>
    <row r="2526" spans="2:5" x14ac:dyDescent="0.25">
      <c r="B2526" s="6"/>
      <c r="E2526" s="7"/>
    </row>
    <row r="2527" spans="2:5" x14ac:dyDescent="0.25">
      <c r="B2527" s="6"/>
      <c r="E2527" s="7"/>
    </row>
    <row r="2528" spans="2:5" x14ac:dyDescent="0.25">
      <c r="B2528" s="6"/>
      <c r="E2528" s="7"/>
    </row>
    <row r="2529" spans="2:5" x14ac:dyDescent="0.25">
      <c r="B2529" s="6"/>
      <c r="E2529" s="7"/>
    </row>
    <row r="2530" spans="2:5" x14ac:dyDescent="0.25">
      <c r="B2530" s="6"/>
      <c r="E2530" s="7"/>
    </row>
    <row r="2531" spans="2:5" x14ac:dyDescent="0.25">
      <c r="B2531" s="6"/>
      <c r="E2531" s="7"/>
    </row>
    <row r="2532" spans="2:5" x14ac:dyDescent="0.25">
      <c r="B2532" s="6"/>
      <c r="E2532" s="7"/>
    </row>
    <row r="2533" spans="2:5" x14ac:dyDescent="0.25">
      <c r="B2533" s="6"/>
      <c r="E2533" s="7"/>
    </row>
    <row r="2534" spans="2:5" x14ac:dyDescent="0.25">
      <c r="B2534" s="6"/>
      <c r="E2534" s="7"/>
    </row>
    <row r="2535" spans="2:5" x14ac:dyDescent="0.25">
      <c r="B2535" s="6"/>
      <c r="E2535" s="7"/>
    </row>
    <row r="2536" spans="2:5" x14ac:dyDescent="0.25">
      <c r="B2536" s="6"/>
      <c r="E2536" s="7"/>
    </row>
    <row r="2537" spans="2:5" x14ac:dyDescent="0.25">
      <c r="B2537" s="6"/>
      <c r="E2537" s="7"/>
    </row>
    <row r="2538" spans="2:5" x14ac:dyDescent="0.25">
      <c r="B2538" s="6"/>
      <c r="E2538" s="7"/>
    </row>
    <row r="2539" spans="2:5" x14ac:dyDescent="0.25">
      <c r="B2539" s="6"/>
      <c r="E2539" s="7"/>
    </row>
    <row r="2540" spans="2:5" x14ac:dyDescent="0.25">
      <c r="B2540" s="6"/>
      <c r="E2540" s="7"/>
    </row>
    <row r="2541" spans="2:5" x14ac:dyDescent="0.25">
      <c r="B2541" s="6"/>
      <c r="E2541" s="7"/>
    </row>
    <row r="2542" spans="2:5" x14ac:dyDescent="0.25">
      <c r="B2542" s="6"/>
      <c r="E2542" s="7"/>
    </row>
    <row r="2543" spans="2:5" x14ac:dyDescent="0.25">
      <c r="B2543" s="6"/>
      <c r="E2543" s="7"/>
    </row>
    <row r="2544" spans="2:5" x14ac:dyDescent="0.25">
      <c r="B2544" s="6"/>
      <c r="E2544" s="7"/>
    </row>
    <row r="2545" spans="2:5" x14ac:dyDescent="0.25">
      <c r="B2545" s="6"/>
      <c r="E2545" s="7"/>
    </row>
    <row r="2546" spans="2:5" x14ac:dyDescent="0.25">
      <c r="B2546" s="6"/>
      <c r="E2546" s="7"/>
    </row>
    <row r="2547" spans="2:5" x14ac:dyDescent="0.25">
      <c r="B2547" s="6"/>
      <c r="E2547" s="7"/>
    </row>
    <row r="2548" spans="2:5" x14ac:dyDescent="0.25">
      <c r="B2548" s="6"/>
      <c r="E2548" s="7"/>
    </row>
    <row r="2549" spans="2:5" x14ac:dyDescent="0.25">
      <c r="B2549" s="6"/>
      <c r="E2549" s="7"/>
    </row>
    <row r="2550" spans="2:5" x14ac:dyDescent="0.25">
      <c r="B2550" s="6"/>
      <c r="E2550" s="7"/>
    </row>
    <row r="2551" spans="2:5" x14ac:dyDescent="0.25">
      <c r="B2551" s="6"/>
      <c r="E2551" s="7"/>
    </row>
    <row r="2552" spans="2:5" x14ac:dyDescent="0.25">
      <c r="B2552" s="6"/>
      <c r="E2552" s="7"/>
    </row>
    <row r="2553" spans="2:5" x14ac:dyDescent="0.25">
      <c r="B2553" s="6"/>
      <c r="E2553" s="7"/>
    </row>
    <row r="2554" spans="2:5" x14ac:dyDescent="0.25">
      <c r="B2554" s="6"/>
      <c r="E2554" s="7"/>
    </row>
    <row r="2555" spans="2:5" x14ac:dyDescent="0.25">
      <c r="B2555" s="6"/>
      <c r="E2555" s="7"/>
    </row>
    <row r="2556" spans="2:5" x14ac:dyDescent="0.25">
      <c r="B2556" s="6"/>
      <c r="E2556" s="7"/>
    </row>
    <row r="2557" spans="2:5" x14ac:dyDescent="0.25">
      <c r="B2557" s="6"/>
      <c r="E2557" s="7"/>
    </row>
    <row r="2558" spans="2:5" x14ac:dyDescent="0.25">
      <c r="B2558" s="6"/>
      <c r="E2558" s="7"/>
    </row>
    <row r="2559" spans="2:5" x14ac:dyDescent="0.25">
      <c r="B2559" s="6"/>
      <c r="E2559" s="7"/>
    </row>
    <row r="2560" spans="2:5" x14ac:dyDescent="0.25">
      <c r="B2560" s="6"/>
      <c r="E2560" s="7"/>
    </row>
    <row r="2561" spans="2:5" x14ac:dyDescent="0.25">
      <c r="B2561" s="6"/>
      <c r="E2561" s="7"/>
    </row>
    <row r="2562" spans="2:5" x14ac:dyDescent="0.25">
      <c r="B2562" s="6"/>
      <c r="E2562" s="7"/>
    </row>
    <row r="2563" spans="2:5" x14ac:dyDescent="0.25">
      <c r="B2563" s="6"/>
      <c r="E2563" s="7"/>
    </row>
    <row r="2564" spans="2:5" x14ac:dyDescent="0.25">
      <c r="B2564" s="6"/>
      <c r="E2564" s="7"/>
    </row>
    <row r="2565" spans="2:5" x14ac:dyDescent="0.25">
      <c r="B2565" s="6"/>
      <c r="E2565" s="7"/>
    </row>
    <row r="2566" spans="2:5" x14ac:dyDescent="0.25">
      <c r="B2566" s="6"/>
      <c r="E2566" s="7"/>
    </row>
    <row r="2567" spans="2:5" x14ac:dyDescent="0.25">
      <c r="B2567" s="6"/>
      <c r="E2567" s="7"/>
    </row>
    <row r="2568" spans="2:5" x14ac:dyDescent="0.25">
      <c r="B2568" s="6"/>
      <c r="E2568" s="7"/>
    </row>
    <row r="2569" spans="2:5" x14ac:dyDescent="0.25">
      <c r="B2569" s="6"/>
      <c r="E2569" s="7"/>
    </row>
    <row r="2570" spans="2:5" x14ac:dyDescent="0.25">
      <c r="B2570" s="6"/>
      <c r="E2570" s="7"/>
    </row>
    <row r="2571" spans="2:5" x14ac:dyDescent="0.25">
      <c r="B2571" s="6"/>
      <c r="E2571" s="7"/>
    </row>
    <row r="2572" spans="2:5" x14ac:dyDescent="0.25">
      <c r="B2572" s="6"/>
      <c r="E2572" s="7"/>
    </row>
    <row r="2573" spans="2:5" x14ac:dyDescent="0.25">
      <c r="B2573" s="6"/>
      <c r="E2573" s="7"/>
    </row>
    <row r="2574" spans="2:5" x14ac:dyDescent="0.25">
      <c r="B2574" s="6"/>
      <c r="E2574" s="7"/>
    </row>
    <row r="2575" spans="2:5" x14ac:dyDescent="0.25">
      <c r="B2575" s="6"/>
      <c r="E2575" s="7"/>
    </row>
    <row r="2576" spans="2:5" x14ac:dyDescent="0.25">
      <c r="B2576" s="6"/>
      <c r="E2576" s="7"/>
    </row>
    <row r="2577" spans="2:5" x14ac:dyDescent="0.25">
      <c r="B2577" s="6"/>
      <c r="E2577" s="7"/>
    </row>
    <row r="2578" spans="2:5" x14ac:dyDescent="0.25">
      <c r="B2578" s="6"/>
      <c r="E2578" s="7"/>
    </row>
    <row r="2579" spans="2:5" x14ac:dyDescent="0.25">
      <c r="B2579" s="6"/>
      <c r="E2579" s="7"/>
    </row>
    <row r="2580" spans="2:5" x14ac:dyDescent="0.25">
      <c r="B2580" s="6"/>
      <c r="E2580" s="7"/>
    </row>
    <row r="2581" spans="2:5" x14ac:dyDescent="0.25">
      <c r="B2581" s="6"/>
      <c r="E2581" s="7"/>
    </row>
    <row r="2582" spans="2:5" x14ac:dyDescent="0.25">
      <c r="B2582" s="6"/>
      <c r="E2582" s="7"/>
    </row>
    <row r="2583" spans="2:5" x14ac:dyDescent="0.25">
      <c r="B2583" s="6"/>
      <c r="E2583" s="7"/>
    </row>
    <row r="2584" spans="2:5" x14ac:dyDescent="0.25">
      <c r="B2584" s="6"/>
      <c r="E2584" s="7"/>
    </row>
    <row r="2585" spans="2:5" x14ac:dyDescent="0.25">
      <c r="B2585" s="6"/>
      <c r="E2585" s="7"/>
    </row>
    <row r="2586" spans="2:5" x14ac:dyDescent="0.25">
      <c r="B2586" s="6"/>
      <c r="E2586" s="7"/>
    </row>
    <row r="2587" spans="2:5" x14ac:dyDescent="0.25">
      <c r="B2587" s="6"/>
      <c r="E2587" s="7"/>
    </row>
    <row r="2588" spans="2:5" x14ac:dyDescent="0.25">
      <c r="B2588" s="6"/>
      <c r="E2588" s="7"/>
    </row>
    <row r="2589" spans="2:5" x14ac:dyDescent="0.25">
      <c r="B2589" s="6"/>
      <c r="E2589" s="7"/>
    </row>
    <row r="2590" spans="2:5" x14ac:dyDescent="0.25">
      <c r="B2590" s="6"/>
      <c r="E2590" s="7"/>
    </row>
    <row r="2591" spans="2:5" x14ac:dyDescent="0.25">
      <c r="B2591" s="6"/>
      <c r="E2591" s="7"/>
    </row>
    <row r="2592" spans="2:5" x14ac:dyDescent="0.25">
      <c r="B2592" s="6"/>
      <c r="E2592" s="7"/>
    </row>
    <row r="2593" spans="2:5" x14ac:dyDescent="0.25">
      <c r="B2593" s="6"/>
      <c r="E2593" s="7"/>
    </row>
    <row r="2594" spans="2:5" x14ac:dyDescent="0.25">
      <c r="B2594" s="6"/>
      <c r="E2594" s="7"/>
    </row>
    <row r="2595" spans="2:5" x14ac:dyDescent="0.25">
      <c r="B2595" s="6"/>
      <c r="E2595" s="7"/>
    </row>
    <row r="2596" spans="2:5" x14ac:dyDescent="0.25">
      <c r="B2596" s="6"/>
      <c r="E2596" s="7"/>
    </row>
    <row r="2597" spans="2:5" x14ac:dyDescent="0.25">
      <c r="B2597" s="6"/>
      <c r="E2597" s="7"/>
    </row>
    <row r="2598" spans="2:5" x14ac:dyDescent="0.25">
      <c r="B2598" s="6"/>
      <c r="E2598" s="7"/>
    </row>
    <row r="2599" spans="2:5" x14ac:dyDescent="0.25">
      <c r="B2599" s="6"/>
      <c r="E2599" s="7"/>
    </row>
    <row r="2600" spans="2:5" x14ac:dyDescent="0.25">
      <c r="B2600" s="6"/>
      <c r="E2600" s="7"/>
    </row>
    <row r="2601" spans="2:5" x14ac:dyDescent="0.25">
      <c r="B2601" s="6"/>
      <c r="E2601" s="7"/>
    </row>
    <row r="2602" spans="2:5" x14ac:dyDescent="0.25">
      <c r="B2602" s="6"/>
      <c r="E2602" s="7"/>
    </row>
    <row r="2603" spans="2:5" x14ac:dyDescent="0.25">
      <c r="B2603" s="6"/>
      <c r="E2603" s="7"/>
    </row>
    <row r="2604" spans="2:5" x14ac:dyDescent="0.25">
      <c r="B2604" s="6"/>
      <c r="E2604" s="7"/>
    </row>
    <row r="2605" spans="2:5" x14ac:dyDescent="0.25">
      <c r="B2605" s="6"/>
      <c r="E2605" s="7"/>
    </row>
    <row r="2606" spans="2:5" x14ac:dyDescent="0.25">
      <c r="B2606" s="6"/>
      <c r="E2606" s="7"/>
    </row>
    <row r="2607" spans="2:5" x14ac:dyDescent="0.25">
      <c r="B2607" s="6"/>
      <c r="E2607" s="7"/>
    </row>
    <row r="2608" spans="2:5" x14ac:dyDescent="0.25">
      <c r="B2608" s="6"/>
      <c r="E2608" s="7"/>
    </row>
    <row r="2609" spans="2:5" x14ac:dyDescent="0.25">
      <c r="B2609" s="6"/>
      <c r="E2609" s="7"/>
    </row>
    <row r="2610" spans="2:5" x14ac:dyDescent="0.25">
      <c r="B2610" s="6"/>
      <c r="E2610" s="7"/>
    </row>
    <row r="2611" spans="2:5" x14ac:dyDescent="0.25">
      <c r="B2611" s="6"/>
      <c r="E2611" s="7"/>
    </row>
    <row r="2612" spans="2:5" x14ac:dyDescent="0.25">
      <c r="B2612" s="6"/>
      <c r="E2612" s="7"/>
    </row>
    <row r="2613" spans="2:5" x14ac:dyDescent="0.25">
      <c r="B2613" s="6"/>
      <c r="E2613" s="7"/>
    </row>
    <row r="2614" spans="2:5" x14ac:dyDescent="0.25">
      <c r="B2614" s="6"/>
      <c r="E2614" s="7"/>
    </row>
    <row r="2615" spans="2:5" x14ac:dyDescent="0.25">
      <c r="B2615" s="6"/>
      <c r="E2615" s="7"/>
    </row>
    <row r="2616" spans="2:5" x14ac:dyDescent="0.25">
      <c r="B2616" s="6"/>
      <c r="E2616" s="7"/>
    </row>
    <row r="2617" spans="2:5" x14ac:dyDescent="0.25">
      <c r="B2617" s="6"/>
      <c r="E2617" s="7"/>
    </row>
    <row r="2618" spans="2:5" x14ac:dyDescent="0.25">
      <c r="B2618" s="6"/>
      <c r="E2618" s="7"/>
    </row>
    <row r="2619" spans="2:5" x14ac:dyDescent="0.25">
      <c r="B2619" s="6"/>
      <c r="E2619" s="7"/>
    </row>
    <row r="2620" spans="2:5" x14ac:dyDescent="0.25">
      <c r="B2620" s="6"/>
      <c r="E2620" s="7"/>
    </row>
    <row r="2621" spans="2:5" x14ac:dyDescent="0.25">
      <c r="B2621" s="6"/>
      <c r="E2621" s="7"/>
    </row>
    <row r="2622" spans="2:5" x14ac:dyDescent="0.25">
      <c r="B2622" s="6"/>
      <c r="E2622" s="7"/>
    </row>
    <row r="2623" spans="2:5" x14ac:dyDescent="0.25">
      <c r="B2623" s="6"/>
      <c r="E2623" s="7"/>
    </row>
    <row r="2624" spans="2:5" x14ac:dyDescent="0.25">
      <c r="B2624" s="6"/>
      <c r="E2624" s="7"/>
    </row>
    <row r="2625" spans="2:5" x14ac:dyDescent="0.25">
      <c r="B2625" s="6"/>
      <c r="E2625" s="7"/>
    </row>
    <row r="2626" spans="2:5" x14ac:dyDescent="0.25">
      <c r="B2626" s="6"/>
      <c r="E2626" s="7"/>
    </row>
    <row r="2627" spans="2:5" x14ac:dyDescent="0.25">
      <c r="B2627" s="6"/>
      <c r="E2627" s="7"/>
    </row>
    <row r="2628" spans="2:5" x14ac:dyDescent="0.25">
      <c r="B2628" s="6"/>
      <c r="E2628" s="7"/>
    </row>
    <row r="2629" spans="2:5" x14ac:dyDescent="0.25">
      <c r="B2629" s="6"/>
      <c r="E2629" s="7"/>
    </row>
    <row r="2630" spans="2:5" x14ac:dyDescent="0.25">
      <c r="B2630" s="6"/>
      <c r="E2630" s="7"/>
    </row>
    <row r="2631" spans="2:5" x14ac:dyDescent="0.25">
      <c r="B2631" s="6"/>
      <c r="E2631" s="7"/>
    </row>
    <row r="2632" spans="2:5" x14ac:dyDescent="0.25">
      <c r="B2632" s="6"/>
      <c r="E2632" s="7"/>
    </row>
    <row r="2633" spans="2:5" x14ac:dyDescent="0.25">
      <c r="B2633" s="6"/>
      <c r="E2633" s="7"/>
    </row>
    <row r="2634" spans="2:5" x14ac:dyDescent="0.25">
      <c r="B2634" s="6"/>
      <c r="E2634" s="7"/>
    </row>
    <row r="2635" spans="2:5" x14ac:dyDescent="0.25">
      <c r="B2635" s="6"/>
      <c r="E2635" s="7"/>
    </row>
    <row r="2636" spans="2:5" x14ac:dyDescent="0.25">
      <c r="B2636" s="6"/>
      <c r="E2636" s="7"/>
    </row>
    <row r="2637" spans="2:5" x14ac:dyDescent="0.25">
      <c r="B2637" s="6"/>
      <c r="E2637" s="7"/>
    </row>
    <row r="2638" spans="2:5" x14ac:dyDescent="0.25">
      <c r="B2638" s="6"/>
      <c r="E2638" s="7"/>
    </row>
    <row r="2639" spans="2:5" x14ac:dyDescent="0.25">
      <c r="B2639" s="6"/>
      <c r="E2639" s="7"/>
    </row>
    <row r="2640" spans="2:5" x14ac:dyDescent="0.25">
      <c r="B2640" s="6"/>
      <c r="E2640" s="7"/>
    </row>
    <row r="2641" spans="2:5" x14ac:dyDescent="0.25">
      <c r="B2641" s="6"/>
      <c r="E2641" s="7"/>
    </row>
    <row r="2642" spans="2:5" x14ac:dyDescent="0.25">
      <c r="B2642" s="6"/>
      <c r="E2642" s="7"/>
    </row>
    <row r="2643" spans="2:5" x14ac:dyDescent="0.25">
      <c r="B2643" s="6"/>
      <c r="E2643" s="7"/>
    </row>
    <row r="2644" spans="2:5" x14ac:dyDescent="0.25">
      <c r="B2644" s="6"/>
      <c r="E2644" s="7"/>
    </row>
    <row r="2645" spans="2:5" x14ac:dyDescent="0.25">
      <c r="B2645" s="6"/>
      <c r="E2645" s="7"/>
    </row>
    <row r="2646" spans="2:5" x14ac:dyDescent="0.25">
      <c r="B2646" s="6"/>
      <c r="E2646" s="7"/>
    </row>
    <row r="2647" spans="2:5" x14ac:dyDescent="0.25">
      <c r="B2647" s="6"/>
      <c r="E2647" s="7"/>
    </row>
    <row r="2648" spans="2:5" x14ac:dyDescent="0.25">
      <c r="B2648" s="6"/>
      <c r="E2648" s="7"/>
    </row>
    <row r="2649" spans="2:5" x14ac:dyDescent="0.25">
      <c r="B2649" s="6"/>
      <c r="E2649" s="7"/>
    </row>
    <row r="2650" spans="2:5" x14ac:dyDescent="0.25">
      <c r="B2650" s="6"/>
      <c r="E2650" s="7"/>
    </row>
    <row r="2651" spans="2:5" x14ac:dyDescent="0.25">
      <c r="B2651" s="6"/>
      <c r="E2651" s="7"/>
    </row>
    <row r="2652" spans="2:5" x14ac:dyDescent="0.25">
      <c r="B2652" s="6"/>
      <c r="E2652" s="7"/>
    </row>
    <row r="2653" spans="2:5" x14ac:dyDescent="0.25">
      <c r="B2653" s="6"/>
      <c r="E2653" s="7"/>
    </row>
    <row r="2654" spans="2:5" x14ac:dyDescent="0.25">
      <c r="B2654" s="6"/>
      <c r="E2654" s="7"/>
    </row>
    <row r="2655" spans="2:5" x14ac:dyDescent="0.25">
      <c r="B2655" s="6"/>
      <c r="E2655" s="7"/>
    </row>
    <row r="2656" spans="2:5" x14ac:dyDescent="0.25">
      <c r="B2656" s="6"/>
      <c r="E2656" s="7"/>
    </row>
    <row r="2657" spans="2:5" x14ac:dyDescent="0.25">
      <c r="B2657" s="6"/>
      <c r="E2657" s="7"/>
    </row>
    <row r="2658" spans="2:5" x14ac:dyDescent="0.25">
      <c r="B2658" s="6"/>
      <c r="E2658" s="7"/>
    </row>
    <row r="2659" spans="2:5" x14ac:dyDescent="0.25">
      <c r="B2659" s="6"/>
      <c r="E2659" s="7"/>
    </row>
    <row r="2660" spans="2:5" x14ac:dyDescent="0.25">
      <c r="B2660" s="6"/>
      <c r="E2660" s="7"/>
    </row>
    <row r="2661" spans="2:5" x14ac:dyDescent="0.25">
      <c r="B2661" s="6"/>
      <c r="E2661" s="7"/>
    </row>
    <row r="2662" spans="2:5" x14ac:dyDescent="0.25">
      <c r="B2662" s="6"/>
      <c r="E2662" s="7"/>
    </row>
    <row r="2663" spans="2:5" x14ac:dyDescent="0.25">
      <c r="B2663" s="6"/>
      <c r="E2663" s="7"/>
    </row>
    <row r="2664" spans="2:5" x14ac:dyDescent="0.25">
      <c r="B2664" s="6"/>
      <c r="E2664" s="7"/>
    </row>
    <row r="2665" spans="2:5" x14ac:dyDescent="0.25">
      <c r="B2665" s="6"/>
      <c r="E2665" s="7"/>
    </row>
    <row r="2666" spans="2:5" x14ac:dyDescent="0.25">
      <c r="B2666" s="6"/>
      <c r="E2666" s="7"/>
    </row>
    <row r="2667" spans="2:5" x14ac:dyDescent="0.25">
      <c r="B2667" s="6"/>
      <c r="E2667" s="7"/>
    </row>
    <row r="2668" spans="2:5" x14ac:dyDescent="0.25">
      <c r="B2668" s="6"/>
      <c r="E2668" s="7"/>
    </row>
    <row r="2669" spans="2:5" x14ac:dyDescent="0.25">
      <c r="B2669" s="6"/>
      <c r="E2669" s="7"/>
    </row>
    <row r="2670" spans="2:5" x14ac:dyDescent="0.25">
      <c r="B2670" s="6"/>
      <c r="E2670" s="7"/>
    </row>
    <row r="2671" spans="2:5" x14ac:dyDescent="0.25">
      <c r="B2671" s="6"/>
      <c r="E2671" s="7"/>
    </row>
    <row r="2672" spans="2:5" x14ac:dyDescent="0.25">
      <c r="B2672" s="6"/>
      <c r="E2672" s="7"/>
    </row>
    <row r="2673" spans="2:5" x14ac:dyDescent="0.25">
      <c r="B2673" s="6"/>
      <c r="E2673" s="7"/>
    </row>
    <row r="2674" spans="2:5" x14ac:dyDescent="0.25">
      <c r="B2674" s="6"/>
      <c r="E2674" s="7"/>
    </row>
    <row r="2675" spans="2:5" x14ac:dyDescent="0.25">
      <c r="B2675" s="6"/>
      <c r="E2675" s="7"/>
    </row>
    <row r="2676" spans="2:5" x14ac:dyDescent="0.25">
      <c r="B2676" s="6"/>
      <c r="E2676" s="7"/>
    </row>
    <row r="2677" spans="2:5" x14ac:dyDescent="0.25">
      <c r="B2677" s="6"/>
      <c r="E2677" s="7"/>
    </row>
    <row r="2678" spans="2:5" x14ac:dyDescent="0.25">
      <c r="B2678" s="6"/>
      <c r="E2678" s="7"/>
    </row>
    <row r="2679" spans="2:5" x14ac:dyDescent="0.25">
      <c r="B2679" s="6"/>
      <c r="E2679" s="7"/>
    </row>
    <row r="2680" spans="2:5" x14ac:dyDescent="0.25">
      <c r="B2680" s="6"/>
      <c r="E2680" s="7"/>
    </row>
    <row r="2681" spans="2:5" x14ac:dyDescent="0.25">
      <c r="B2681" s="6"/>
      <c r="E2681" s="7"/>
    </row>
    <row r="2682" spans="2:5" x14ac:dyDescent="0.25">
      <c r="B2682" s="6"/>
      <c r="E2682" s="7"/>
    </row>
    <row r="2683" spans="2:5" x14ac:dyDescent="0.25">
      <c r="B2683" s="6"/>
      <c r="E2683" s="7"/>
    </row>
    <row r="2684" spans="2:5" x14ac:dyDescent="0.25">
      <c r="B2684" s="6"/>
      <c r="E2684" s="7"/>
    </row>
    <row r="2685" spans="2:5" x14ac:dyDescent="0.25">
      <c r="B2685" s="6"/>
      <c r="E2685" s="7"/>
    </row>
    <row r="2686" spans="2:5" x14ac:dyDescent="0.25">
      <c r="B2686" s="6"/>
      <c r="E2686" s="7"/>
    </row>
    <row r="2687" spans="2:5" x14ac:dyDescent="0.25">
      <c r="B2687" s="6"/>
      <c r="E2687" s="7"/>
    </row>
    <row r="2688" spans="2:5" x14ac:dyDescent="0.25">
      <c r="B2688" s="6"/>
      <c r="E2688" s="7"/>
    </row>
    <row r="2689" spans="2:5" x14ac:dyDescent="0.25">
      <c r="B2689" s="6"/>
      <c r="E2689" s="7"/>
    </row>
    <row r="2690" spans="2:5" x14ac:dyDescent="0.25">
      <c r="B2690" s="6"/>
      <c r="E2690" s="7"/>
    </row>
    <row r="2691" spans="2:5" x14ac:dyDescent="0.25">
      <c r="B2691" s="6"/>
      <c r="E2691" s="7"/>
    </row>
    <row r="2692" spans="2:5" x14ac:dyDescent="0.25">
      <c r="B2692" s="6"/>
      <c r="E2692" s="7"/>
    </row>
    <row r="2693" spans="2:5" x14ac:dyDescent="0.25">
      <c r="B2693" s="6"/>
      <c r="E2693" s="7"/>
    </row>
    <row r="2694" spans="2:5" x14ac:dyDescent="0.25">
      <c r="B2694" s="6"/>
      <c r="E2694" s="7"/>
    </row>
    <row r="2695" spans="2:5" x14ac:dyDescent="0.25">
      <c r="B2695" s="6"/>
      <c r="E2695" s="7"/>
    </row>
    <row r="2696" spans="2:5" x14ac:dyDescent="0.25">
      <c r="B2696" s="6"/>
      <c r="E2696" s="7"/>
    </row>
    <row r="2697" spans="2:5" x14ac:dyDescent="0.25">
      <c r="B2697" s="6"/>
      <c r="E2697" s="7"/>
    </row>
    <row r="2698" spans="2:5" x14ac:dyDescent="0.25">
      <c r="B2698" s="6"/>
      <c r="E2698" s="7"/>
    </row>
    <row r="2699" spans="2:5" x14ac:dyDescent="0.25">
      <c r="B2699" s="6"/>
      <c r="E2699" s="7"/>
    </row>
    <row r="2700" spans="2:5" x14ac:dyDescent="0.25">
      <c r="B2700" s="6"/>
      <c r="E2700" s="7"/>
    </row>
    <row r="2701" spans="2:5" x14ac:dyDescent="0.25">
      <c r="B2701" s="6"/>
      <c r="E2701" s="7"/>
    </row>
    <row r="2702" spans="2:5" x14ac:dyDescent="0.25">
      <c r="B2702" s="6"/>
      <c r="E2702" s="7"/>
    </row>
    <row r="2703" spans="2:5" x14ac:dyDescent="0.25">
      <c r="B2703" s="6"/>
      <c r="E2703" s="7"/>
    </row>
    <row r="2704" spans="2:5" x14ac:dyDescent="0.25">
      <c r="B2704" s="6"/>
      <c r="E2704" s="7"/>
    </row>
    <row r="2705" spans="2:5" x14ac:dyDescent="0.25">
      <c r="B2705" s="6"/>
      <c r="E2705" s="7"/>
    </row>
    <row r="2706" spans="2:5" x14ac:dyDescent="0.25">
      <c r="B2706" s="6"/>
      <c r="E2706" s="7"/>
    </row>
    <row r="2707" spans="2:5" x14ac:dyDescent="0.25">
      <c r="B2707" s="6"/>
      <c r="E2707" s="7"/>
    </row>
    <row r="2708" spans="2:5" x14ac:dyDescent="0.25">
      <c r="B2708" s="6"/>
      <c r="E2708" s="7"/>
    </row>
    <row r="2709" spans="2:5" x14ac:dyDescent="0.25">
      <c r="B2709" s="6"/>
      <c r="E2709" s="7"/>
    </row>
    <row r="2710" spans="2:5" x14ac:dyDescent="0.25">
      <c r="B2710" s="6"/>
      <c r="E2710" s="7"/>
    </row>
    <row r="2711" spans="2:5" x14ac:dyDescent="0.25">
      <c r="B2711" s="6"/>
      <c r="E2711" s="7"/>
    </row>
    <row r="2712" spans="2:5" x14ac:dyDescent="0.25">
      <c r="B2712" s="6"/>
      <c r="E2712" s="7"/>
    </row>
    <row r="2713" spans="2:5" x14ac:dyDescent="0.25">
      <c r="B2713" s="6"/>
      <c r="E2713" s="7"/>
    </row>
    <row r="2714" spans="2:5" x14ac:dyDescent="0.25">
      <c r="B2714" s="6"/>
      <c r="E2714" s="7"/>
    </row>
    <row r="2715" spans="2:5" x14ac:dyDescent="0.25">
      <c r="B2715" s="6"/>
      <c r="E2715" s="7"/>
    </row>
    <row r="2716" spans="2:5" x14ac:dyDescent="0.25">
      <c r="B2716" s="6"/>
      <c r="E2716" s="7"/>
    </row>
    <row r="2717" spans="2:5" x14ac:dyDescent="0.25">
      <c r="B2717" s="6"/>
      <c r="E2717" s="7"/>
    </row>
    <row r="2718" spans="2:5" x14ac:dyDescent="0.25">
      <c r="B2718" s="6"/>
      <c r="E2718" s="7"/>
    </row>
    <row r="2719" spans="2:5" x14ac:dyDescent="0.25">
      <c r="B2719" s="6"/>
      <c r="E2719" s="7"/>
    </row>
    <row r="2720" spans="2:5" x14ac:dyDescent="0.25">
      <c r="B2720" s="6"/>
      <c r="E2720" s="7"/>
    </row>
    <row r="2721" spans="2:5" x14ac:dyDescent="0.25">
      <c r="B2721" s="6"/>
      <c r="E2721" s="7"/>
    </row>
    <row r="2722" spans="2:5" x14ac:dyDescent="0.25">
      <c r="B2722" s="6"/>
      <c r="E2722" s="7"/>
    </row>
    <row r="2723" spans="2:5" x14ac:dyDescent="0.25">
      <c r="B2723" s="6"/>
      <c r="E2723" s="7"/>
    </row>
    <row r="2724" spans="2:5" x14ac:dyDescent="0.25">
      <c r="B2724" s="6"/>
      <c r="E2724" s="7"/>
    </row>
    <row r="2725" spans="2:5" x14ac:dyDescent="0.25">
      <c r="B2725" s="6"/>
      <c r="E2725" s="7"/>
    </row>
    <row r="2726" spans="2:5" x14ac:dyDescent="0.25">
      <c r="B2726" s="6"/>
      <c r="E2726" s="7"/>
    </row>
    <row r="2727" spans="2:5" x14ac:dyDescent="0.25">
      <c r="B2727" s="6"/>
      <c r="E2727" s="7"/>
    </row>
    <row r="2728" spans="2:5" x14ac:dyDescent="0.25">
      <c r="B2728" s="6"/>
      <c r="E2728" s="7"/>
    </row>
    <row r="2729" spans="2:5" x14ac:dyDescent="0.25">
      <c r="B2729" s="6"/>
      <c r="E2729" s="7"/>
    </row>
    <row r="2730" spans="2:5" x14ac:dyDescent="0.25">
      <c r="B2730" s="6"/>
      <c r="E2730" s="7"/>
    </row>
    <row r="2731" spans="2:5" x14ac:dyDescent="0.25">
      <c r="B2731" s="6"/>
      <c r="E2731" s="7"/>
    </row>
    <row r="2732" spans="2:5" x14ac:dyDescent="0.25">
      <c r="B2732" s="6"/>
      <c r="E2732" s="7"/>
    </row>
    <row r="2733" spans="2:5" x14ac:dyDescent="0.25">
      <c r="B2733" s="6"/>
      <c r="E2733" s="7"/>
    </row>
    <row r="2734" spans="2:5" x14ac:dyDescent="0.25">
      <c r="B2734" s="6"/>
      <c r="E2734" s="7"/>
    </row>
    <row r="2735" spans="2:5" x14ac:dyDescent="0.25">
      <c r="B2735" s="6"/>
      <c r="E2735" s="7"/>
    </row>
    <row r="2736" spans="2:5" x14ac:dyDescent="0.25">
      <c r="B2736" s="6"/>
      <c r="E2736" s="7"/>
    </row>
    <row r="2737" spans="2:5" x14ac:dyDescent="0.25">
      <c r="B2737" s="6"/>
      <c r="E2737" s="7"/>
    </row>
    <row r="2738" spans="2:5" x14ac:dyDescent="0.25">
      <c r="B2738" s="6"/>
      <c r="E2738" s="7"/>
    </row>
    <row r="2739" spans="2:5" x14ac:dyDescent="0.25">
      <c r="B2739" s="6"/>
      <c r="E2739" s="7"/>
    </row>
    <row r="2740" spans="2:5" x14ac:dyDescent="0.25">
      <c r="B2740" s="6"/>
      <c r="E2740" s="7"/>
    </row>
    <row r="2741" spans="2:5" x14ac:dyDescent="0.25">
      <c r="B2741" s="6"/>
      <c r="E2741" s="7"/>
    </row>
    <row r="2742" spans="2:5" x14ac:dyDescent="0.25">
      <c r="B2742" s="6"/>
      <c r="E2742" s="7"/>
    </row>
    <row r="2743" spans="2:5" x14ac:dyDescent="0.25">
      <c r="B2743" s="6"/>
      <c r="E2743" s="7"/>
    </row>
    <row r="2744" spans="2:5" x14ac:dyDescent="0.25">
      <c r="B2744" s="6"/>
      <c r="E2744" s="7"/>
    </row>
    <row r="2745" spans="2:5" x14ac:dyDescent="0.25">
      <c r="B2745" s="6"/>
      <c r="E2745" s="7"/>
    </row>
    <row r="2746" spans="2:5" x14ac:dyDescent="0.25">
      <c r="B2746" s="6"/>
      <c r="E2746" s="7"/>
    </row>
    <row r="2747" spans="2:5" x14ac:dyDescent="0.25">
      <c r="B2747" s="6"/>
      <c r="E2747" s="7"/>
    </row>
    <row r="2748" spans="2:5" x14ac:dyDescent="0.25">
      <c r="B2748" s="6"/>
      <c r="E2748" s="7"/>
    </row>
    <row r="2749" spans="2:5" x14ac:dyDescent="0.25">
      <c r="B2749" s="6"/>
      <c r="E2749" s="7"/>
    </row>
    <row r="2750" spans="2:5" x14ac:dyDescent="0.25">
      <c r="B2750" s="6"/>
      <c r="E2750" s="7"/>
    </row>
    <row r="2751" spans="2:5" x14ac:dyDescent="0.25">
      <c r="B2751" s="6"/>
      <c r="E2751" s="7"/>
    </row>
    <row r="2752" spans="2:5" x14ac:dyDescent="0.25">
      <c r="B2752" s="6"/>
      <c r="E2752" s="7"/>
    </row>
    <row r="2753" spans="2:5" x14ac:dyDescent="0.25">
      <c r="B2753" s="6"/>
      <c r="E2753" s="7"/>
    </row>
    <row r="2754" spans="2:5" x14ac:dyDescent="0.25">
      <c r="B2754" s="6"/>
      <c r="E2754" s="7"/>
    </row>
    <row r="2755" spans="2:5" x14ac:dyDescent="0.25">
      <c r="B2755" s="6"/>
      <c r="E2755" s="7"/>
    </row>
    <row r="2756" spans="2:5" x14ac:dyDescent="0.25">
      <c r="B2756" s="6"/>
      <c r="E2756" s="7"/>
    </row>
    <row r="2757" spans="2:5" x14ac:dyDescent="0.25">
      <c r="B2757" s="6"/>
      <c r="E2757" s="7"/>
    </row>
    <row r="2758" spans="2:5" x14ac:dyDescent="0.25">
      <c r="B2758" s="6"/>
      <c r="E2758" s="7"/>
    </row>
    <row r="2759" spans="2:5" x14ac:dyDescent="0.25">
      <c r="B2759" s="6"/>
      <c r="E2759" s="7"/>
    </row>
    <row r="2760" spans="2:5" x14ac:dyDescent="0.25">
      <c r="B2760" s="6"/>
      <c r="E2760" s="7"/>
    </row>
    <row r="2761" spans="2:5" x14ac:dyDescent="0.25">
      <c r="B2761" s="6"/>
      <c r="E2761" s="7"/>
    </row>
    <row r="2762" spans="2:5" x14ac:dyDescent="0.25">
      <c r="B2762" s="6"/>
      <c r="E2762" s="7"/>
    </row>
    <row r="2763" spans="2:5" x14ac:dyDescent="0.25">
      <c r="B2763" s="6"/>
      <c r="E2763" s="7"/>
    </row>
    <row r="2764" spans="2:5" x14ac:dyDescent="0.25">
      <c r="B2764" s="6"/>
      <c r="E2764" s="7"/>
    </row>
    <row r="2765" spans="2:5" x14ac:dyDescent="0.25">
      <c r="B2765" s="6"/>
      <c r="E2765" s="7"/>
    </row>
    <row r="2766" spans="2:5" x14ac:dyDescent="0.25">
      <c r="B2766" s="6"/>
      <c r="E2766" s="7"/>
    </row>
    <row r="2767" spans="2:5" x14ac:dyDescent="0.25">
      <c r="B2767" s="6"/>
      <c r="E2767" s="7"/>
    </row>
    <row r="2768" spans="2:5" x14ac:dyDescent="0.25">
      <c r="B2768" s="6"/>
      <c r="E2768" s="7"/>
    </row>
    <row r="2769" spans="2:5" x14ac:dyDescent="0.25">
      <c r="B2769" s="6"/>
      <c r="E2769" s="7"/>
    </row>
    <row r="2770" spans="2:5" x14ac:dyDescent="0.25">
      <c r="B2770" s="6"/>
      <c r="E2770" s="7"/>
    </row>
    <row r="2771" spans="2:5" x14ac:dyDescent="0.25">
      <c r="B2771" s="6"/>
      <c r="E2771" s="7"/>
    </row>
    <row r="2772" spans="2:5" x14ac:dyDescent="0.25">
      <c r="B2772" s="6"/>
      <c r="E2772" s="7"/>
    </row>
    <row r="2773" spans="2:5" x14ac:dyDescent="0.25">
      <c r="B2773" s="6"/>
      <c r="E2773" s="7"/>
    </row>
    <row r="2774" spans="2:5" x14ac:dyDescent="0.25">
      <c r="B2774" s="6"/>
      <c r="E2774" s="7"/>
    </row>
    <row r="2775" spans="2:5" x14ac:dyDescent="0.25">
      <c r="B2775" s="6"/>
      <c r="E2775" s="7"/>
    </row>
    <row r="2776" spans="2:5" x14ac:dyDescent="0.25">
      <c r="B2776" s="6"/>
      <c r="E2776" s="7"/>
    </row>
    <row r="2777" spans="2:5" x14ac:dyDescent="0.25">
      <c r="B2777" s="6"/>
      <c r="E2777" s="7"/>
    </row>
    <row r="2778" spans="2:5" x14ac:dyDescent="0.25">
      <c r="B2778" s="6"/>
      <c r="E2778" s="7"/>
    </row>
    <row r="2779" spans="2:5" x14ac:dyDescent="0.25">
      <c r="B2779" s="6"/>
      <c r="E2779" s="7"/>
    </row>
    <row r="2780" spans="2:5" x14ac:dyDescent="0.25">
      <c r="B2780" s="6"/>
      <c r="E2780" s="7"/>
    </row>
    <row r="2781" spans="2:5" x14ac:dyDescent="0.25">
      <c r="B2781" s="6"/>
      <c r="E2781" s="7"/>
    </row>
    <row r="2782" spans="2:5" x14ac:dyDescent="0.25">
      <c r="B2782" s="6"/>
      <c r="E2782" s="7"/>
    </row>
    <row r="2783" spans="2:5" x14ac:dyDescent="0.25">
      <c r="B2783" s="6"/>
      <c r="E2783" s="7"/>
    </row>
    <row r="2784" spans="2:5" x14ac:dyDescent="0.25">
      <c r="B2784" s="6"/>
      <c r="E2784" s="7"/>
    </row>
    <row r="2785" spans="2:5" x14ac:dyDescent="0.25">
      <c r="B2785" s="6"/>
      <c r="E2785" s="7"/>
    </row>
    <row r="2786" spans="2:5" x14ac:dyDescent="0.25">
      <c r="B2786" s="6"/>
      <c r="E2786" s="7"/>
    </row>
    <row r="2787" spans="2:5" x14ac:dyDescent="0.25">
      <c r="B2787" s="6"/>
      <c r="E2787" s="7"/>
    </row>
    <row r="2788" spans="2:5" x14ac:dyDescent="0.25">
      <c r="B2788" s="6"/>
      <c r="E2788" s="7"/>
    </row>
    <row r="2789" spans="2:5" x14ac:dyDescent="0.25">
      <c r="B2789" s="6"/>
      <c r="E2789" s="7"/>
    </row>
    <row r="2790" spans="2:5" x14ac:dyDescent="0.25">
      <c r="B2790" s="6"/>
      <c r="E2790" s="7"/>
    </row>
    <row r="2791" spans="2:5" x14ac:dyDescent="0.25">
      <c r="B2791" s="6"/>
      <c r="E2791" s="7"/>
    </row>
    <row r="2792" spans="2:5" x14ac:dyDescent="0.25">
      <c r="B2792" s="6"/>
      <c r="E2792" s="7"/>
    </row>
    <row r="2793" spans="2:5" x14ac:dyDescent="0.25">
      <c r="B2793" s="6"/>
      <c r="E2793" s="7"/>
    </row>
    <row r="2794" spans="2:5" x14ac:dyDescent="0.25">
      <c r="B2794" s="6"/>
      <c r="E2794" s="7"/>
    </row>
    <row r="2795" spans="2:5" x14ac:dyDescent="0.25">
      <c r="B2795" s="6"/>
      <c r="E2795" s="7"/>
    </row>
    <row r="2796" spans="2:5" x14ac:dyDescent="0.25">
      <c r="B2796" s="6"/>
      <c r="E2796" s="7"/>
    </row>
    <row r="2797" spans="2:5" x14ac:dyDescent="0.25">
      <c r="B2797" s="6"/>
      <c r="E2797" s="7"/>
    </row>
    <row r="2798" spans="2:5" x14ac:dyDescent="0.25">
      <c r="B2798" s="6"/>
      <c r="E2798" s="7"/>
    </row>
    <row r="2799" spans="2:5" x14ac:dyDescent="0.25">
      <c r="B2799" s="6"/>
      <c r="E2799" s="7"/>
    </row>
    <row r="2800" spans="2:5" x14ac:dyDescent="0.25">
      <c r="B2800" s="6"/>
      <c r="E2800" s="7"/>
    </row>
    <row r="2801" spans="2:5" x14ac:dyDescent="0.25">
      <c r="B2801" s="6"/>
      <c r="E2801" s="7"/>
    </row>
    <row r="2802" spans="2:5" x14ac:dyDescent="0.25">
      <c r="B2802" s="6"/>
      <c r="E2802" s="7"/>
    </row>
    <row r="2803" spans="2:5" x14ac:dyDescent="0.25">
      <c r="B2803" s="6"/>
      <c r="E2803" s="7"/>
    </row>
    <row r="2804" spans="2:5" x14ac:dyDescent="0.25">
      <c r="B2804" s="6"/>
      <c r="E2804" s="7"/>
    </row>
    <row r="2805" spans="2:5" x14ac:dyDescent="0.25">
      <c r="B2805" s="6"/>
      <c r="E2805" s="7"/>
    </row>
    <row r="2806" spans="2:5" x14ac:dyDescent="0.25">
      <c r="B2806" s="6"/>
      <c r="E2806" s="7"/>
    </row>
    <row r="2807" spans="2:5" x14ac:dyDescent="0.25">
      <c r="B2807" s="6"/>
      <c r="E2807" s="7"/>
    </row>
    <row r="2808" spans="2:5" x14ac:dyDescent="0.25">
      <c r="B2808" s="6"/>
      <c r="E2808" s="7"/>
    </row>
    <row r="2809" spans="2:5" x14ac:dyDescent="0.25">
      <c r="B2809" s="6"/>
      <c r="E2809" s="7"/>
    </row>
    <row r="2810" spans="2:5" x14ac:dyDescent="0.25">
      <c r="B2810" s="6"/>
      <c r="E2810" s="7"/>
    </row>
    <row r="2811" spans="2:5" x14ac:dyDescent="0.25">
      <c r="B2811" s="6"/>
      <c r="E2811" s="7"/>
    </row>
    <row r="2812" spans="2:5" x14ac:dyDescent="0.25">
      <c r="B2812" s="6"/>
      <c r="E2812" s="7"/>
    </row>
    <row r="2813" spans="2:5" x14ac:dyDescent="0.25">
      <c r="B2813" s="6"/>
      <c r="E2813" s="7"/>
    </row>
    <row r="2814" spans="2:5" x14ac:dyDescent="0.25">
      <c r="B2814" s="6"/>
      <c r="E2814" s="7"/>
    </row>
    <row r="2815" spans="2:5" x14ac:dyDescent="0.25">
      <c r="B2815" s="6"/>
      <c r="E2815" s="7"/>
    </row>
    <row r="2816" spans="2:5" x14ac:dyDescent="0.25">
      <c r="B2816" s="6"/>
      <c r="E2816" s="7"/>
    </row>
    <row r="2817" spans="2:5" x14ac:dyDescent="0.25">
      <c r="B2817" s="6"/>
      <c r="E2817" s="7"/>
    </row>
    <row r="2818" spans="2:5" x14ac:dyDescent="0.25">
      <c r="B2818" s="6"/>
      <c r="E2818" s="7"/>
    </row>
    <row r="2819" spans="2:5" x14ac:dyDescent="0.25">
      <c r="B2819" s="6"/>
      <c r="E2819" s="7"/>
    </row>
    <row r="2820" spans="2:5" x14ac:dyDescent="0.25">
      <c r="B2820" s="6"/>
      <c r="E2820" s="7"/>
    </row>
    <row r="2821" spans="2:5" x14ac:dyDescent="0.25">
      <c r="B2821" s="6"/>
      <c r="E2821" s="7"/>
    </row>
    <row r="2822" spans="2:5" x14ac:dyDescent="0.25">
      <c r="B2822" s="6"/>
      <c r="E2822" s="7"/>
    </row>
    <row r="2823" spans="2:5" x14ac:dyDescent="0.25">
      <c r="B2823" s="6"/>
      <c r="E2823" s="7"/>
    </row>
    <row r="2824" spans="2:5" x14ac:dyDescent="0.25">
      <c r="B2824" s="6"/>
      <c r="E2824" s="7"/>
    </row>
    <row r="2825" spans="2:5" x14ac:dyDescent="0.25">
      <c r="B2825" s="6"/>
      <c r="E2825" s="7"/>
    </row>
    <row r="2826" spans="2:5" x14ac:dyDescent="0.25">
      <c r="B2826" s="6"/>
      <c r="E2826" s="7"/>
    </row>
    <row r="2827" spans="2:5" x14ac:dyDescent="0.25">
      <c r="B2827" s="6"/>
      <c r="E2827" s="7"/>
    </row>
    <row r="2828" spans="2:5" x14ac:dyDescent="0.25">
      <c r="B2828" s="6"/>
      <c r="E2828" s="7"/>
    </row>
    <row r="2829" spans="2:5" x14ac:dyDescent="0.25">
      <c r="B2829" s="6"/>
      <c r="E2829" s="7"/>
    </row>
    <row r="2830" spans="2:5" x14ac:dyDescent="0.25">
      <c r="B2830" s="6"/>
      <c r="E2830" s="7"/>
    </row>
    <row r="2831" spans="2:5" x14ac:dyDescent="0.25">
      <c r="B2831" s="6"/>
      <c r="E2831" s="7"/>
    </row>
    <row r="2832" spans="2:5" x14ac:dyDescent="0.25">
      <c r="B2832" s="6"/>
      <c r="E2832" s="7"/>
    </row>
    <row r="2833" spans="2:5" x14ac:dyDescent="0.25">
      <c r="B2833" s="6"/>
      <c r="E2833" s="7"/>
    </row>
    <row r="2834" spans="2:5" x14ac:dyDescent="0.25">
      <c r="B2834" s="6"/>
      <c r="E2834" s="7"/>
    </row>
    <row r="2835" spans="2:5" x14ac:dyDescent="0.25">
      <c r="B2835" s="6"/>
      <c r="E2835" s="7"/>
    </row>
    <row r="2836" spans="2:5" x14ac:dyDescent="0.25">
      <c r="B2836" s="6"/>
      <c r="E2836" s="7"/>
    </row>
    <row r="2837" spans="2:5" x14ac:dyDescent="0.25">
      <c r="B2837" s="6"/>
      <c r="E2837" s="7"/>
    </row>
    <row r="2838" spans="2:5" x14ac:dyDescent="0.25">
      <c r="B2838" s="6"/>
      <c r="E2838" s="7"/>
    </row>
    <row r="2839" spans="2:5" x14ac:dyDescent="0.25">
      <c r="B2839" s="6"/>
      <c r="E2839" s="7"/>
    </row>
    <row r="2840" spans="2:5" x14ac:dyDescent="0.25">
      <c r="B2840" s="6"/>
      <c r="E2840" s="7"/>
    </row>
    <row r="2841" spans="2:5" x14ac:dyDescent="0.25">
      <c r="B2841" s="6"/>
      <c r="E2841" s="7"/>
    </row>
    <row r="2842" spans="2:5" x14ac:dyDescent="0.25">
      <c r="B2842" s="6"/>
      <c r="E2842" s="7"/>
    </row>
    <row r="2843" spans="2:5" x14ac:dyDescent="0.25">
      <c r="B2843" s="6"/>
      <c r="E2843" s="7"/>
    </row>
    <row r="2844" spans="2:5" x14ac:dyDescent="0.25">
      <c r="B2844" s="6"/>
      <c r="E2844" s="7"/>
    </row>
    <row r="2845" spans="2:5" x14ac:dyDescent="0.25">
      <c r="B2845" s="6"/>
      <c r="E2845" s="7"/>
    </row>
    <row r="2846" spans="2:5" x14ac:dyDescent="0.25">
      <c r="B2846" s="6"/>
      <c r="E2846" s="7"/>
    </row>
    <row r="2847" spans="2:5" x14ac:dyDescent="0.25">
      <c r="B2847" s="6"/>
      <c r="E2847" s="7"/>
    </row>
    <row r="2848" spans="2:5" x14ac:dyDescent="0.25">
      <c r="B2848" s="6"/>
      <c r="E2848" s="7"/>
    </row>
    <row r="2849" spans="2:5" x14ac:dyDescent="0.25">
      <c r="B2849" s="6"/>
      <c r="E2849" s="7"/>
    </row>
    <row r="2850" spans="2:5" x14ac:dyDescent="0.25">
      <c r="B2850" s="6"/>
      <c r="E2850" s="7"/>
    </row>
    <row r="2851" spans="2:5" x14ac:dyDescent="0.25">
      <c r="B2851" s="6"/>
      <c r="E2851" s="7"/>
    </row>
    <row r="2852" spans="2:5" x14ac:dyDescent="0.25">
      <c r="B2852" s="6"/>
      <c r="E2852" s="7"/>
    </row>
    <row r="2853" spans="2:5" x14ac:dyDescent="0.25">
      <c r="B2853" s="6"/>
      <c r="E2853" s="7"/>
    </row>
    <row r="2854" spans="2:5" x14ac:dyDescent="0.25">
      <c r="B2854" s="6"/>
      <c r="E2854" s="7"/>
    </row>
    <row r="2855" spans="2:5" x14ac:dyDescent="0.25">
      <c r="B2855" s="6"/>
      <c r="E2855" s="7"/>
    </row>
    <row r="2856" spans="2:5" x14ac:dyDescent="0.25">
      <c r="B2856" s="6"/>
      <c r="E2856" s="7"/>
    </row>
    <row r="2857" spans="2:5" x14ac:dyDescent="0.25">
      <c r="B2857" s="6"/>
      <c r="E2857" s="7"/>
    </row>
    <row r="2858" spans="2:5" x14ac:dyDescent="0.25">
      <c r="B2858" s="6"/>
      <c r="E2858" s="7"/>
    </row>
    <row r="2859" spans="2:5" x14ac:dyDescent="0.25">
      <c r="B2859" s="6"/>
      <c r="E2859" s="7"/>
    </row>
    <row r="2860" spans="2:5" x14ac:dyDescent="0.25">
      <c r="B2860" s="6"/>
      <c r="E2860" s="7"/>
    </row>
    <row r="2861" spans="2:5" x14ac:dyDescent="0.25">
      <c r="B2861" s="6"/>
      <c r="E2861" s="7"/>
    </row>
    <row r="2862" spans="2:5" x14ac:dyDescent="0.25">
      <c r="B2862" s="6"/>
      <c r="E2862" s="7"/>
    </row>
    <row r="2863" spans="2:5" x14ac:dyDescent="0.25">
      <c r="B2863" s="6"/>
      <c r="E2863" s="7"/>
    </row>
    <row r="2864" spans="2:5" x14ac:dyDescent="0.25">
      <c r="B2864" s="6"/>
      <c r="E2864" s="7"/>
    </row>
    <row r="2865" spans="2:5" x14ac:dyDescent="0.25">
      <c r="B2865" s="6"/>
      <c r="E2865" s="7"/>
    </row>
    <row r="2866" spans="2:5" x14ac:dyDescent="0.25">
      <c r="B2866" s="6"/>
      <c r="E2866" s="7"/>
    </row>
    <row r="2867" spans="2:5" x14ac:dyDescent="0.25">
      <c r="B2867" s="6"/>
      <c r="E2867" s="7"/>
    </row>
    <row r="2868" spans="2:5" x14ac:dyDescent="0.25">
      <c r="B2868" s="6"/>
      <c r="E2868" s="7"/>
    </row>
    <row r="2869" spans="2:5" x14ac:dyDescent="0.25">
      <c r="B2869" s="6"/>
      <c r="E2869" s="7"/>
    </row>
    <row r="2870" spans="2:5" x14ac:dyDescent="0.25">
      <c r="B2870" s="6"/>
      <c r="E2870" s="7"/>
    </row>
    <row r="2871" spans="2:5" x14ac:dyDescent="0.25">
      <c r="B2871" s="6"/>
      <c r="E2871" s="7"/>
    </row>
    <row r="2872" spans="2:5" x14ac:dyDescent="0.25">
      <c r="B2872" s="6"/>
      <c r="E2872" s="7"/>
    </row>
    <row r="2873" spans="2:5" x14ac:dyDescent="0.25">
      <c r="B2873" s="6"/>
      <c r="E2873" s="7"/>
    </row>
    <row r="2874" spans="2:5" x14ac:dyDescent="0.25">
      <c r="B2874" s="6"/>
      <c r="E2874" s="7"/>
    </row>
    <row r="2875" spans="2:5" x14ac:dyDescent="0.25">
      <c r="B2875" s="6"/>
      <c r="E2875" s="7"/>
    </row>
    <row r="2876" spans="2:5" x14ac:dyDescent="0.25">
      <c r="B2876" s="6"/>
      <c r="E2876" s="7"/>
    </row>
    <row r="2877" spans="2:5" x14ac:dyDescent="0.25">
      <c r="B2877" s="6"/>
      <c r="E2877" s="7"/>
    </row>
    <row r="2878" spans="2:5" x14ac:dyDescent="0.25">
      <c r="B2878" s="6"/>
      <c r="E2878" s="7"/>
    </row>
    <row r="2879" spans="2:5" x14ac:dyDescent="0.25">
      <c r="B2879" s="6"/>
      <c r="E2879" s="7"/>
    </row>
    <row r="2880" spans="2:5" x14ac:dyDescent="0.25">
      <c r="B2880" s="6"/>
      <c r="E2880" s="7"/>
    </row>
    <row r="2881" spans="2:5" x14ac:dyDescent="0.25">
      <c r="B2881" s="6"/>
      <c r="E2881" s="7"/>
    </row>
    <row r="2882" spans="2:5" x14ac:dyDescent="0.25">
      <c r="B2882" s="6"/>
      <c r="E2882" s="7"/>
    </row>
    <row r="2883" spans="2:5" x14ac:dyDescent="0.25">
      <c r="B2883" s="6"/>
      <c r="E2883" s="7"/>
    </row>
    <row r="2884" spans="2:5" x14ac:dyDescent="0.25">
      <c r="B2884" s="6"/>
      <c r="E2884" s="7"/>
    </row>
    <row r="2885" spans="2:5" x14ac:dyDescent="0.25">
      <c r="B2885" s="6"/>
      <c r="E2885" s="7"/>
    </row>
    <row r="2886" spans="2:5" x14ac:dyDescent="0.25">
      <c r="B2886" s="6"/>
      <c r="E2886" s="7"/>
    </row>
    <row r="2887" spans="2:5" x14ac:dyDescent="0.25">
      <c r="B2887" s="6"/>
      <c r="E2887" s="7"/>
    </row>
    <row r="2888" spans="2:5" x14ac:dyDescent="0.25">
      <c r="B2888" s="6"/>
      <c r="E2888" s="7"/>
    </row>
    <row r="2889" spans="2:5" x14ac:dyDescent="0.25">
      <c r="B2889" s="6"/>
      <c r="E2889" s="7"/>
    </row>
    <row r="2890" spans="2:5" x14ac:dyDescent="0.25">
      <c r="B2890" s="6"/>
      <c r="E2890" s="7"/>
    </row>
    <row r="2891" spans="2:5" x14ac:dyDescent="0.25">
      <c r="B2891" s="6"/>
      <c r="E2891" s="7"/>
    </row>
    <row r="2892" spans="2:5" x14ac:dyDescent="0.25">
      <c r="B2892" s="6"/>
      <c r="E2892" s="7"/>
    </row>
    <row r="2893" spans="2:5" x14ac:dyDescent="0.25">
      <c r="B2893" s="6"/>
      <c r="E2893" s="7"/>
    </row>
    <row r="2894" spans="2:5" x14ac:dyDescent="0.25">
      <c r="B2894" s="6"/>
      <c r="E2894" s="7"/>
    </row>
    <row r="2895" spans="2:5" x14ac:dyDescent="0.25">
      <c r="B2895" s="6"/>
      <c r="E2895" s="7"/>
    </row>
    <row r="2896" spans="2:5" x14ac:dyDescent="0.25">
      <c r="B2896" s="6"/>
      <c r="E2896" s="7"/>
    </row>
    <row r="2897" spans="2:5" x14ac:dyDescent="0.25">
      <c r="B2897" s="6"/>
      <c r="E2897" s="7"/>
    </row>
    <row r="2898" spans="2:5" x14ac:dyDescent="0.25">
      <c r="B2898" s="6"/>
      <c r="E2898" s="7"/>
    </row>
    <row r="2899" spans="2:5" x14ac:dyDescent="0.25">
      <c r="B2899" s="6"/>
      <c r="E2899" s="7"/>
    </row>
    <row r="2900" spans="2:5" x14ac:dyDescent="0.25">
      <c r="B2900" s="6"/>
      <c r="E2900" s="7"/>
    </row>
    <row r="2901" spans="2:5" x14ac:dyDescent="0.25">
      <c r="B2901" s="6"/>
      <c r="E2901" s="7"/>
    </row>
    <row r="2902" spans="2:5" x14ac:dyDescent="0.25">
      <c r="B2902" s="6"/>
      <c r="E2902" s="7"/>
    </row>
    <row r="2903" spans="2:5" x14ac:dyDescent="0.25">
      <c r="B2903" s="6"/>
      <c r="E2903" s="7"/>
    </row>
    <row r="2904" spans="2:5" x14ac:dyDescent="0.25">
      <c r="B2904" s="6"/>
      <c r="E2904" s="7"/>
    </row>
    <row r="2905" spans="2:5" x14ac:dyDescent="0.25">
      <c r="B2905" s="6"/>
      <c r="E2905" s="7"/>
    </row>
    <row r="2906" spans="2:5" x14ac:dyDescent="0.25">
      <c r="B2906" s="6"/>
      <c r="E2906" s="7"/>
    </row>
    <row r="2907" spans="2:5" x14ac:dyDescent="0.25">
      <c r="B2907" s="6"/>
      <c r="E2907" s="7"/>
    </row>
    <row r="2908" spans="2:5" x14ac:dyDescent="0.25">
      <c r="B2908" s="6"/>
      <c r="E2908" s="7"/>
    </row>
    <row r="2909" spans="2:5" x14ac:dyDescent="0.25">
      <c r="B2909" s="6"/>
      <c r="E2909" s="7"/>
    </row>
    <row r="2910" spans="2:5" x14ac:dyDescent="0.25">
      <c r="B2910" s="6"/>
      <c r="E2910" s="7"/>
    </row>
    <row r="2911" spans="2:5" x14ac:dyDescent="0.25">
      <c r="B2911" s="6"/>
      <c r="E2911" s="7"/>
    </row>
    <row r="2912" spans="2:5" x14ac:dyDescent="0.25">
      <c r="B2912" s="6"/>
      <c r="E2912" s="7"/>
    </row>
    <row r="2913" spans="2:5" x14ac:dyDescent="0.25">
      <c r="B2913" s="6"/>
      <c r="E2913" s="7"/>
    </row>
    <row r="2914" spans="2:5" x14ac:dyDescent="0.25">
      <c r="B2914" s="6"/>
      <c r="E2914" s="7"/>
    </row>
    <row r="2915" spans="2:5" x14ac:dyDescent="0.25">
      <c r="B2915" s="6"/>
      <c r="E2915" s="7"/>
    </row>
    <row r="2916" spans="2:5" x14ac:dyDescent="0.25">
      <c r="B2916" s="6"/>
      <c r="E2916" s="7"/>
    </row>
    <row r="2917" spans="2:5" x14ac:dyDescent="0.25">
      <c r="B2917" s="6"/>
      <c r="E2917" s="7"/>
    </row>
    <row r="2918" spans="2:5" x14ac:dyDescent="0.25">
      <c r="B2918" s="6"/>
      <c r="E2918" s="7"/>
    </row>
    <row r="2919" spans="2:5" x14ac:dyDescent="0.25">
      <c r="B2919" s="6"/>
      <c r="E2919" s="7"/>
    </row>
    <row r="2920" spans="2:5" x14ac:dyDescent="0.25">
      <c r="B2920" s="6"/>
      <c r="E2920" s="7"/>
    </row>
    <row r="2921" spans="2:5" x14ac:dyDescent="0.25">
      <c r="B2921" s="6"/>
      <c r="E2921" s="7"/>
    </row>
    <row r="2922" spans="2:5" x14ac:dyDescent="0.25">
      <c r="B2922" s="6"/>
      <c r="E2922" s="7"/>
    </row>
    <row r="2923" spans="2:5" x14ac:dyDescent="0.25">
      <c r="B2923" s="6"/>
      <c r="E2923" s="7"/>
    </row>
    <row r="2924" spans="2:5" x14ac:dyDescent="0.25">
      <c r="B2924" s="6"/>
      <c r="E2924" s="7"/>
    </row>
    <row r="2925" spans="2:5" x14ac:dyDescent="0.25">
      <c r="B2925" s="6"/>
      <c r="E2925" s="7"/>
    </row>
    <row r="2926" spans="2:5" x14ac:dyDescent="0.25">
      <c r="B2926" s="6"/>
      <c r="E2926" s="7"/>
    </row>
    <row r="2927" spans="2:5" x14ac:dyDescent="0.25">
      <c r="B2927" s="6"/>
      <c r="E2927" s="7"/>
    </row>
    <row r="2928" spans="2:5" x14ac:dyDescent="0.25">
      <c r="B2928" s="6"/>
      <c r="E2928" s="7"/>
    </row>
    <row r="2929" spans="2:5" x14ac:dyDescent="0.25">
      <c r="B2929" s="6"/>
      <c r="E2929" s="7"/>
    </row>
    <row r="2930" spans="2:5" x14ac:dyDescent="0.25">
      <c r="B2930" s="6"/>
      <c r="E2930" s="7"/>
    </row>
    <row r="2931" spans="2:5" x14ac:dyDescent="0.25">
      <c r="B2931" s="6"/>
      <c r="E2931" s="7"/>
    </row>
    <row r="2932" spans="2:5" x14ac:dyDescent="0.25">
      <c r="B2932" s="6"/>
      <c r="E2932" s="7"/>
    </row>
    <row r="2933" spans="2:5" x14ac:dyDescent="0.25">
      <c r="B2933" s="6"/>
      <c r="E2933" s="7"/>
    </row>
    <row r="2934" spans="2:5" x14ac:dyDescent="0.25">
      <c r="B2934" s="6"/>
      <c r="E2934" s="7"/>
    </row>
    <row r="2935" spans="2:5" x14ac:dyDescent="0.25">
      <c r="B2935" s="6"/>
      <c r="E2935" s="7"/>
    </row>
    <row r="2936" spans="2:5" x14ac:dyDescent="0.25">
      <c r="B2936" s="6"/>
      <c r="E2936" s="7"/>
    </row>
    <row r="2937" spans="2:5" x14ac:dyDescent="0.25">
      <c r="B2937" s="6"/>
      <c r="E2937" s="7"/>
    </row>
    <row r="2938" spans="2:5" x14ac:dyDescent="0.25">
      <c r="B2938" s="6"/>
      <c r="E2938" s="7"/>
    </row>
    <row r="2939" spans="2:5" x14ac:dyDescent="0.25">
      <c r="B2939" s="6"/>
      <c r="E2939" s="7"/>
    </row>
    <row r="2940" spans="2:5" x14ac:dyDescent="0.25">
      <c r="B2940" s="6"/>
      <c r="E2940" s="7"/>
    </row>
    <row r="2941" spans="2:5" x14ac:dyDescent="0.25">
      <c r="B2941" s="6"/>
      <c r="E2941" s="7"/>
    </row>
    <row r="2942" spans="2:5" x14ac:dyDescent="0.25">
      <c r="B2942" s="6"/>
      <c r="E2942" s="7"/>
    </row>
    <row r="2943" spans="2:5" x14ac:dyDescent="0.25">
      <c r="B2943" s="6"/>
      <c r="E2943" s="7"/>
    </row>
    <row r="2944" spans="2:5" x14ac:dyDescent="0.25">
      <c r="B2944" s="6"/>
      <c r="E2944" s="7"/>
    </row>
    <row r="2945" spans="2:5" x14ac:dyDescent="0.25">
      <c r="B2945" s="6"/>
      <c r="E2945" s="7"/>
    </row>
    <row r="2946" spans="2:5" x14ac:dyDescent="0.25">
      <c r="B2946" s="6"/>
      <c r="E2946" s="7"/>
    </row>
    <row r="2947" spans="2:5" x14ac:dyDescent="0.25">
      <c r="B2947" s="6"/>
      <c r="E2947" s="7"/>
    </row>
    <row r="2948" spans="2:5" x14ac:dyDescent="0.25">
      <c r="B2948" s="6"/>
      <c r="E2948" s="7"/>
    </row>
    <row r="2949" spans="2:5" x14ac:dyDescent="0.25">
      <c r="B2949" s="6"/>
      <c r="E2949" s="7"/>
    </row>
    <row r="2950" spans="2:5" x14ac:dyDescent="0.25">
      <c r="B2950" s="6"/>
      <c r="E2950" s="7"/>
    </row>
    <row r="2951" spans="2:5" x14ac:dyDescent="0.25">
      <c r="B2951" s="6"/>
      <c r="E2951" s="7"/>
    </row>
    <row r="2952" spans="2:5" x14ac:dyDescent="0.25">
      <c r="B2952" s="6"/>
      <c r="E2952" s="7"/>
    </row>
    <row r="2953" spans="2:5" x14ac:dyDescent="0.25">
      <c r="B2953" s="6"/>
      <c r="E2953" s="7"/>
    </row>
    <row r="2954" spans="2:5" x14ac:dyDescent="0.25">
      <c r="B2954" s="6"/>
      <c r="E2954" s="7"/>
    </row>
    <row r="2955" spans="2:5" x14ac:dyDescent="0.25">
      <c r="B2955" s="6"/>
      <c r="E2955" s="7"/>
    </row>
    <row r="2956" spans="2:5" x14ac:dyDescent="0.25">
      <c r="B2956" s="6"/>
      <c r="E2956" s="7"/>
    </row>
    <row r="2957" spans="2:5" x14ac:dyDescent="0.25">
      <c r="B2957" s="6"/>
      <c r="E2957" s="7"/>
    </row>
    <row r="2958" spans="2:5" x14ac:dyDescent="0.25">
      <c r="B2958" s="6"/>
      <c r="E2958" s="7"/>
    </row>
    <row r="2959" spans="2:5" x14ac:dyDescent="0.25">
      <c r="B2959" s="6"/>
      <c r="E2959" s="7"/>
    </row>
    <row r="2960" spans="2:5" x14ac:dyDescent="0.25">
      <c r="B2960" s="6"/>
      <c r="E2960" s="7"/>
    </row>
    <row r="2961" spans="2:5" x14ac:dyDescent="0.25">
      <c r="B2961" s="6"/>
      <c r="E2961" s="7"/>
    </row>
    <row r="2962" spans="2:5" x14ac:dyDescent="0.25">
      <c r="B2962" s="6"/>
      <c r="E2962" s="7"/>
    </row>
    <row r="2963" spans="2:5" x14ac:dyDescent="0.25">
      <c r="B2963" s="6"/>
      <c r="E2963" s="7"/>
    </row>
    <row r="2964" spans="2:5" x14ac:dyDescent="0.25">
      <c r="B2964" s="6"/>
      <c r="E2964" s="7"/>
    </row>
    <row r="2965" spans="2:5" x14ac:dyDescent="0.25">
      <c r="B2965" s="6"/>
      <c r="E2965" s="7"/>
    </row>
    <row r="2966" spans="2:5" x14ac:dyDescent="0.25">
      <c r="B2966" s="6"/>
      <c r="E2966" s="7"/>
    </row>
    <row r="2967" spans="2:5" x14ac:dyDescent="0.25">
      <c r="B2967" s="6"/>
      <c r="E2967" s="7"/>
    </row>
    <row r="2968" spans="2:5" x14ac:dyDescent="0.25">
      <c r="B2968" s="6"/>
      <c r="E2968" s="7"/>
    </row>
    <row r="2969" spans="2:5" x14ac:dyDescent="0.25">
      <c r="B2969" s="6"/>
      <c r="E2969" s="7"/>
    </row>
    <row r="2970" spans="2:5" x14ac:dyDescent="0.25">
      <c r="B2970" s="6"/>
      <c r="E2970" s="7"/>
    </row>
    <row r="2971" spans="2:5" x14ac:dyDescent="0.25">
      <c r="B2971" s="6"/>
      <c r="E2971" s="7"/>
    </row>
    <row r="2972" spans="2:5" x14ac:dyDescent="0.25">
      <c r="B2972" s="6"/>
      <c r="E2972" s="7"/>
    </row>
    <row r="2973" spans="2:5" x14ac:dyDescent="0.25">
      <c r="B2973" s="6"/>
      <c r="E2973" s="7"/>
    </row>
    <row r="2974" spans="2:5" x14ac:dyDescent="0.25">
      <c r="B2974" s="6"/>
      <c r="E2974" s="7"/>
    </row>
    <row r="2975" spans="2:5" x14ac:dyDescent="0.25">
      <c r="B2975" s="6"/>
      <c r="E2975" s="7"/>
    </row>
    <row r="2976" spans="2:5" x14ac:dyDescent="0.25">
      <c r="B2976" s="6"/>
      <c r="E2976" s="7"/>
    </row>
    <row r="2977" spans="2:5" x14ac:dyDescent="0.25">
      <c r="B2977" s="6"/>
      <c r="E2977" s="7"/>
    </row>
    <row r="2978" spans="2:5" x14ac:dyDescent="0.25">
      <c r="B2978" s="6"/>
      <c r="E2978" s="7"/>
    </row>
    <row r="2979" spans="2:5" x14ac:dyDescent="0.25">
      <c r="B2979" s="6"/>
      <c r="E2979" s="7"/>
    </row>
    <row r="2980" spans="2:5" x14ac:dyDescent="0.25">
      <c r="B2980" s="6"/>
      <c r="E2980" s="7"/>
    </row>
    <row r="2981" spans="2:5" x14ac:dyDescent="0.25">
      <c r="B2981" s="6"/>
      <c r="E2981" s="7"/>
    </row>
    <row r="2982" spans="2:5" x14ac:dyDescent="0.25">
      <c r="B2982" s="6"/>
      <c r="E2982" s="7"/>
    </row>
    <row r="2983" spans="2:5" x14ac:dyDescent="0.25">
      <c r="B2983" s="6"/>
      <c r="E2983" s="7"/>
    </row>
    <row r="2984" spans="2:5" x14ac:dyDescent="0.25">
      <c r="B2984" s="6"/>
      <c r="E2984" s="7"/>
    </row>
    <row r="2985" spans="2:5" x14ac:dyDescent="0.25">
      <c r="B2985" s="6"/>
      <c r="E2985" s="7"/>
    </row>
    <row r="2986" spans="2:5" x14ac:dyDescent="0.25">
      <c r="B2986" s="6"/>
      <c r="E2986" s="7"/>
    </row>
    <row r="2987" spans="2:5" x14ac:dyDescent="0.25">
      <c r="B2987" s="6"/>
      <c r="E2987" s="7"/>
    </row>
    <row r="2988" spans="2:5" x14ac:dyDescent="0.25">
      <c r="B2988" s="6"/>
      <c r="E2988" s="7"/>
    </row>
    <row r="2989" spans="2:5" x14ac:dyDescent="0.25">
      <c r="B2989" s="6"/>
      <c r="E2989" s="7"/>
    </row>
    <row r="2990" spans="2:5" x14ac:dyDescent="0.25">
      <c r="B2990" s="6"/>
      <c r="E2990" s="7"/>
    </row>
    <row r="2991" spans="2:5" x14ac:dyDescent="0.25">
      <c r="B2991" s="6"/>
      <c r="E2991" s="7"/>
    </row>
    <row r="2992" spans="2:5" x14ac:dyDescent="0.25">
      <c r="B2992" s="6"/>
      <c r="E2992" s="7"/>
    </row>
    <row r="2993" spans="2:5" x14ac:dyDescent="0.25">
      <c r="B2993" s="6"/>
      <c r="E2993" s="7"/>
    </row>
    <row r="2994" spans="2:5" x14ac:dyDescent="0.25">
      <c r="B2994" s="6"/>
      <c r="E2994" s="7"/>
    </row>
    <row r="2995" spans="2:5" x14ac:dyDescent="0.25">
      <c r="B2995" s="6"/>
      <c r="E2995" s="7"/>
    </row>
    <row r="2996" spans="2:5" x14ac:dyDescent="0.25">
      <c r="B2996" s="6"/>
      <c r="E2996" s="7"/>
    </row>
    <row r="2997" spans="2:5" x14ac:dyDescent="0.25">
      <c r="B2997" s="6"/>
      <c r="E2997" s="7"/>
    </row>
    <row r="2998" spans="2:5" x14ac:dyDescent="0.25">
      <c r="B2998" s="6"/>
      <c r="E2998" s="7"/>
    </row>
    <row r="2999" spans="2:5" x14ac:dyDescent="0.25">
      <c r="B2999" s="6"/>
      <c r="E2999" s="7"/>
    </row>
    <row r="3000" spans="2:5" x14ac:dyDescent="0.25">
      <c r="B3000" s="6"/>
      <c r="E3000" s="7"/>
    </row>
    <row r="3001" spans="2:5" x14ac:dyDescent="0.25">
      <c r="B3001" s="6"/>
      <c r="E3001" s="7"/>
    </row>
    <row r="3002" spans="2:5" x14ac:dyDescent="0.25">
      <c r="B3002" s="6"/>
      <c r="E3002" s="7"/>
    </row>
    <row r="3003" spans="2:5" x14ac:dyDescent="0.25">
      <c r="B3003" s="6"/>
      <c r="E3003" s="7"/>
    </row>
    <row r="3004" spans="2:5" x14ac:dyDescent="0.25">
      <c r="B3004" s="6"/>
      <c r="E3004" s="7"/>
    </row>
    <row r="3005" spans="2:5" x14ac:dyDescent="0.25">
      <c r="B3005" s="6"/>
      <c r="E3005" s="7"/>
    </row>
    <row r="3006" spans="2:5" x14ac:dyDescent="0.25">
      <c r="B3006" s="6"/>
      <c r="E3006" s="7"/>
    </row>
    <row r="3007" spans="2:5" x14ac:dyDescent="0.25">
      <c r="B3007" s="6"/>
      <c r="E3007" s="7"/>
    </row>
    <row r="3008" spans="2:5" x14ac:dyDescent="0.25">
      <c r="B3008" s="6"/>
      <c r="E3008" s="7"/>
    </row>
    <row r="3009" spans="2:5" x14ac:dyDescent="0.25">
      <c r="B3009" s="6"/>
      <c r="E3009" s="7"/>
    </row>
    <row r="3010" spans="2:5" x14ac:dyDescent="0.25">
      <c r="B3010" s="6"/>
      <c r="E3010" s="7"/>
    </row>
    <row r="3011" spans="2:5" x14ac:dyDescent="0.25">
      <c r="B3011" s="6"/>
      <c r="E3011" s="7"/>
    </row>
    <row r="3012" spans="2:5" x14ac:dyDescent="0.25">
      <c r="B3012" s="6"/>
      <c r="E3012" s="7"/>
    </row>
    <row r="3013" spans="2:5" x14ac:dyDescent="0.25">
      <c r="B3013" s="6"/>
      <c r="E3013" s="7"/>
    </row>
    <row r="3014" spans="2:5" x14ac:dyDescent="0.25">
      <c r="B3014" s="6"/>
      <c r="E3014" s="7"/>
    </row>
    <row r="3015" spans="2:5" x14ac:dyDescent="0.25">
      <c r="B3015" s="6"/>
      <c r="E3015" s="7"/>
    </row>
    <row r="3016" spans="2:5" x14ac:dyDescent="0.25">
      <c r="B3016" s="6"/>
      <c r="E3016" s="7"/>
    </row>
    <row r="3017" spans="2:5" x14ac:dyDescent="0.25">
      <c r="B3017" s="6"/>
      <c r="E3017" s="7"/>
    </row>
    <row r="3018" spans="2:5" x14ac:dyDescent="0.25">
      <c r="B3018" s="6"/>
      <c r="E3018" s="7"/>
    </row>
    <row r="3019" spans="2:5" x14ac:dyDescent="0.25">
      <c r="B3019" s="6"/>
      <c r="E3019" s="7"/>
    </row>
    <row r="3020" spans="2:5" x14ac:dyDescent="0.25">
      <c r="B3020" s="6"/>
      <c r="E3020" s="7"/>
    </row>
    <row r="3021" spans="2:5" x14ac:dyDescent="0.25">
      <c r="B3021" s="6"/>
      <c r="E3021" s="7"/>
    </row>
    <row r="3022" spans="2:5" x14ac:dyDescent="0.25">
      <c r="B3022" s="6"/>
      <c r="E3022" s="7"/>
    </row>
    <row r="3023" spans="2:5" x14ac:dyDescent="0.25">
      <c r="B3023" s="6"/>
      <c r="E3023" s="7"/>
    </row>
    <row r="3024" spans="2:5" x14ac:dyDescent="0.25">
      <c r="B3024" s="6"/>
      <c r="E3024" s="7"/>
    </row>
    <row r="3025" spans="2:5" x14ac:dyDescent="0.25">
      <c r="B3025" s="6"/>
      <c r="E3025" s="7"/>
    </row>
    <row r="3026" spans="2:5" x14ac:dyDescent="0.25">
      <c r="B3026" s="6"/>
      <c r="E3026" s="7"/>
    </row>
    <row r="3027" spans="2:5" x14ac:dyDescent="0.25">
      <c r="B3027" s="6"/>
      <c r="E3027" s="7"/>
    </row>
    <row r="3028" spans="2:5" x14ac:dyDescent="0.25">
      <c r="B3028" s="6"/>
      <c r="E3028" s="7"/>
    </row>
    <row r="3029" spans="2:5" x14ac:dyDescent="0.25">
      <c r="B3029" s="6"/>
      <c r="E3029" s="7"/>
    </row>
    <row r="3030" spans="2:5" x14ac:dyDescent="0.25">
      <c r="B3030" s="6"/>
      <c r="E3030" s="7"/>
    </row>
    <row r="3031" spans="2:5" x14ac:dyDescent="0.25">
      <c r="B3031" s="6"/>
      <c r="E3031" s="7"/>
    </row>
    <row r="3032" spans="2:5" x14ac:dyDescent="0.25">
      <c r="B3032" s="6"/>
      <c r="E3032" s="7"/>
    </row>
    <row r="3033" spans="2:5" x14ac:dyDescent="0.25">
      <c r="B3033" s="6"/>
      <c r="E3033" s="7"/>
    </row>
    <row r="3034" spans="2:5" x14ac:dyDescent="0.25">
      <c r="B3034" s="6"/>
      <c r="E3034" s="7"/>
    </row>
    <row r="3035" spans="2:5" x14ac:dyDescent="0.25">
      <c r="B3035" s="6"/>
      <c r="E3035" s="7"/>
    </row>
    <row r="3036" spans="2:5" x14ac:dyDescent="0.25">
      <c r="B3036" s="6"/>
      <c r="E3036" s="7"/>
    </row>
    <row r="3037" spans="2:5" x14ac:dyDescent="0.25">
      <c r="B3037" s="6"/>
      <c r="E3037" s="7"/>
    </row>
    <row r="3038" spans="2:5" x14ac:dyDescent="0.25">
      <c r="B3038" s="6"/>
      <c r="E3038" s="7"/>
    </row>
    <row r="3039" spans="2:5" x14ac:dyDescent="0.25">
      <c r="B3039" s="6"/>
      <c r="E3039" s="7"/>
    </row>
    <row r="3040" spans="2:5" x14ac:dyDescent="0.25">
      <c r="B3040" s="6"/>
      <c r="E3040" s="7"/>
    </row>
    <row r="3041" spans="2:5" x14ac:dyDescent="0.25">
      <c r="B3041" s="6"/>
      <c r="E3041" s="7"/>
    </row>
    <row r="3042" spans="2:5" x14ac:dyDescent="0.25">
      <c r="B3042" s="6"/>
      <c r="E3042" s="7"/>
    </row>
    <row r="3043" spans="2:5" x14ac:dyDescent="0.25">
      <c r="B3043" s="6"/>
      <c r="E3043" s="7"/>
    </row>
    <row r="3044" spans="2:5" x14ac:dyDescent="0.25">
      <c r="B3044" s="6"/>
      <c r="E3044" s="7"/>
    </row>
    <row r="3045" spans="2:5" x14ac:dyDescent="0.25">
      <c r="B3045" s="6"/>
      <c r="E3045" s="7"/>
    </row>
    <row r="3046" spans="2:5" x14ac:dyDescent="0.25">
      <c r="B3046" s="6"/>
      <c r="E3046" s="7"/>
    </row>
    <row r="3047" spans="2:5" x14ac:dyDescent="0.25">
      <c r="B3047" s="6"/>
      <c r="E3047" s="7"/>
    </row>
    <row r="3048" spans="2:5" x14ac:dyDescent="0.25">
      <c r="B3048" s="6"/>
      <c r="E3048" s="7"/>
    </row>
    <row r="3049" spans="2:5" x14ac:dyDescent="0.25">
      <c r="B3049" s="6"/>
      <c r="E3049" s="7"/>
    </row>
    <row r="3050" spans="2:5" x14ac:dyDescent="0.25">
      <c r="B3050" s="6"/>
      <c r="E3050" s="7"/>
    </row>
    <row r="3051" spans="2:5" x14ac:dyDescent="0.25">
      <c r="B3051" s="6"/>
      <c r="E3051" s="7"/>
    </row>
    <row r="3052" spans="2:5" x14ac:dyDescent="0.25">
      <c r="B3052" s="6"/>
      <c r="E3052" s="7"/>
    </row>
    <row r="3053" spans="2:5" x14ac:dyDescent="0.25">
      <c r="B3053" s="6"/>
      <c r="E3053" s="7"/>
    </row>
    <row r="3054" spans="2:5" x14ac:dyDescent="0.25">
      <c r="B3054" s="6"/>
      <c r="E3054" s="7"/>
    </row>
    <row r="3055" spans="2:5" x14ac:dyDescent="0.25">
      <c r="B3055" s="6"/>
      <c r="E3055" s="7"/>
    </row>
    <row r="3056" spans="2:5" x14ac:dyDescent="0.25">
      <c r="B3056" s="6"/>
      <c r="E3056" s="7"/>
    </row>
    <row r="3057" spans="2:5" x14ac:dyDescent="0.25">
      <c r="B3057" s="6"/>
      <c r="E3057" s="7"/>
    </row>
    <row r="3058" spans="2:5" x14ac:dyDescent="0.25">
      <c r="B3058" s="6"/>
      <c r="E3058" s="7"/>
    </row>
    <row r="3059" spans="2:5" x14ac:dyDescent="0.25">
      <c r="B3059" s="6"/>
      <c r="E3059" s="7"/>
    </row>
    <row r="3060" spans="2:5" x14ac:dyDescent="0.25">
      <c r="B3060" s="6"/>
      <c r="E3060" s="7"/>
    </row>
    <row r="3061" spans="2:5" x14ac:dyDescent="0.25">
      <c r="B3061" s="6"/>
      <c r="E3061" s="7"/>
    </row>
    <row r="3062" spans="2:5" x14ac:dyDescent="0.25">
      <c r="B3062" s="6"/>
      <c r="E3062" s="7"/>
    </row>
    <row r="3063" spans="2:5" x14ac:dyDescent="0.25">
      <c r="B3063" s="6"/>
      <c r="E3063" s="7"/>
    </row>
    <row r="3064" spans="2:5" x14ac:dyDescent="0.25">
      <c r="B3064" s="6"/>
      <c r="E3064" s="7"/>
    </row>
    <row r="3065" spans="2:5" x14ac:dyDescent="0.25">
      <c r="B3065" s="6"/>
      <c r="E3065" s="7"/>
    </row>
    <row r="3066" spans="2:5" x14ac:dyDescent="0.25">
      <c r="B3066" s="6"/>
      <c r="E3066" s="7"/>
    </row>
    <row r="3067" spans="2:5" x14ac:dyDescent="0.25">
      <c r="B3067" s="6"/>
      <c r="E3067" s="7"/>
    </row>
    <row r="3068" spans="2:5" x14ac:dyDescent="0.25">
      <c r="B3068" s="6"/>
      <c r="E3068" s="7"/>
    </row>
    <row r="3069" spans="2:5" x14ac:dyDescent="0.25">
      <c r="B3069" s="6"/>
      <c r="E3069" s="7"/>
    </row>
    <row r="3070" spans="2:5" x14ac:dyDescent="0.25">
      <c r="B3070" s="6"/>
      <c r="E3070" s="7"/>
    </row>
    <row r="3071" spans="2:5" x14ac:dyDescent="0.25">
      <c r="B3071" s="6"/>
      <c r="E3071" s="7"/>
    </row>
    <row r="3072" spans="2:5" x14ac:dyDescent="0.25">
      <c r="B3072" s="6"/>
      <c r="E3072" s="7"/>
    </row>
    <row r="3073" spans="2:5" x14ac:dyDescent="0.25">
      <c r="B3073" s="6"/>
      <c r="E3073" s="7"/>
    </row>
    <row r="3074" spans="2:5" x14ac:dyDescent="0.25">
      <c r="B3074" s="6"/>
      <c r="E3074" s="7"/>
    </row>
    <row r="3075" spans="2:5" x14ac:dyDescent="0.25">
      <c r="B3075" s="6"/>
      <c r="E3075" s="7"/>
    </row>
    <row r="3076" spans="2:5" x14ac:dyDescent="0.25">
      <c r="B3076" s="6"/>
      <c r="E3076" s="7"/>
    </row>
    <row r="3077" spans="2:5" x14ac:dyDescent="0.25">
      <c r="B3077" s="6"/>
      <c r="E3077" s="7"/>
    </row>
    <row r="3078" spans="2:5" x14ac:dyDescent="0.25">
      <c r="B3078" s="6"/>
      <c r="E3078" s="7"/>
    </row>
    <row r="3079" spans="2:5" x14ac:dyDescent="0.25">
      <c r="B3079" s="6"/>
      <c r="E3079" s="7"/>
    </row>
    <row r="3080" spans="2:5" x14ac:dyDescent="0.25">
      <c r="B3080" s="6"/>
      <c r="E3080" s="7"/>
    </row>
    <row r="3081" spans="2:5" x14ac:dyDescent="0.25">
      <c r="B3081" s="6"/>
      <c r="E3081" s="7"/>
    </row>
    <row r="3082" spans="2:5" x14ac:dyDescent="0.25">
      <c r="B3082" s="6"/>
      <c r="E3082" s="7"/>
    </row>
    <row r="3083" spans="2:5" x14ac:dyDescent="0.25">
      <c r="B3083" s="6"/>
      <c r="E3083" s="7"/>
    </row>
    <row r="3084" spans="2:5" x14ac:dyDescent="0.25">
      <c r="B3084" s="6"/>
      <c r="E3084" s="7"/>
    </row>
    <row r="3085" spans="2:5" x14ac:dyDescent="0.25">
      <c r="B3085" s="6"/>
      <c r="E3085" s="7"/>
    </row>
    <row r="3086" spans="2:5" x14ac:dyDescent="0.25">
      <c r="B3086" s="6"/>
      <c r="E3086" s="7"/>
    </row>
    <row r="3087" spans="2:5" x14ac:dyDescent="0.25">
      <c r="B3087" s="6"/>
      <c r="E3087" s="7"/>
    </row>
    <row r="3088" spans="2:5" x14ac:dyDescent="0.25">
      <c r="B3088" s="6"/>
      <c r="E3088" s="7"/>
    </row>
    <row r="3089" spans="2:5" x14ac:dyDescent="0.25">
      <c r="B3089" s="6"/>
      <c r="E3089" s="7"/>
    </row>
    <row r="3090" spans="2:5" x14ac:dyDescent="0.25">
      <c r="B3090" s="6"/>
      <c r="E3090" s="7"/>
    </row>
    <row r="3091" spans="2:5" x14ac:dyDescent="0.25">
      <c r="B3091" s="6"/>
      <c r="E3091" s="7"/>
    </row>
    <row r="3092" spans="2:5" x14ac:dyDescent="0.25">
      <c r="B3092" s="6"/>
      <c r="E3092" s="7"/>
    </row>
    <row r="3093" spans="2:5" x14ac:dyDescent="0.25">
      <c r="B3093" s="6"/>
      <c r="E3093" s="7"/>
    </row>
    <row r="3094" spans="2:5" x14ac:dyDescent="0.25">
      <c r="B3094" s="6"/>
      <c r="E3094" s="7"/>
    </row>
    <row r="3095" spans="2:5" x14ac:dyDescent="0.25">
      <c r="B3095" s="6"/>
      <c r="E3095" s="7"/>
    </row>
    <row r="3096" spans="2:5" x14ac:dyDescent="0.25">
      <c r="B3096" s="6"/>
      <c r="E3096" s="7"/>
    </row>
    <row r="3097" spans="2:5" x14ac:dyDescent="0.25">
      <c r="B3097" s="6"/>
      <c r="E3097" s="7"/>
    </row>
    <row r="3098" spans="2:5" x14ac:dyDescent="0.25">
      <c r="B3098" s="6"/>
      <c r="E3098" s="7"/>
    </row>
    <row r="3099" spans="2:5" x14ac:dyDescent="0.25">
      <c r="B3099" s="6"/>
      <c r="E3099" s="7"/>
    </row>
    <row r="3100" spans="2:5" x14ac:dyDescent="0.25">
      <c r="B3100" s="6"/>
      <c r="E3100" s="7"/>
    </row>
    <row r="3101" spans="2:5" x14ac:dyDescent="0.25">
      <c r="B3101" s="6"/>
      <c r="E3101" s="7"/>
    </row>
    <row r="3102" spans="2:5" x14ac:dyDescent="0.25">
      <c r="B3102" s="6"/>
      <c r="E3102" s="7"/>
    </row>
    <row r="3103" spans="2:5" x14ac:dyDescent="0.25">
      <c r="B3103" s="6"/>
      <c r="E3103" s="7"/>
    </row>
    <row r="3104" spans="2:5" x14ac:dyDescent="0.25">
      <c r="B3104" s="6"/>
      <c r="E3104" s="7"/>
    </row>
    <row r="3105" spans="2:5" x14ac:dyDescent="0.25">
      <c r="B3105" s="6"/>
      <c r="E3105" s="7"/>
    </row>
    <row r="3106" spans="2:5" x14ac:dyDescent="0.25">
      <c r="B3106" s="6"/>
      <c r="E3106" s="7"/>
    </row>
    <row r="3107" spans="2:5" x14ac:dyDescent="0.25">
      <c r="B3107" s="6"/>
      <c r="E3107" s="7"/>
    </row>
    <row r="3108" spans="2:5" x14ac:dyDescent="0.25">
      <c r="B3108" s="6"/>
      <c r="E3108" s="7"/>
    </row>
    <row r="3109" spans="2:5" x14ac:dyDescent="0.25">
      <c r="B3109" s="6"/>
      <c r="E3109" s="7"/>
    </row>
    <row r="3110" spans="2:5" x14ac:dyDescent="0.25">
      <c r="B3110" s="6"/>
      <c r="E3110" s="7"/>
    </row>
    <row r="3111" spans="2:5" x14ac:dyDescent="0.25">
      <c r="B3111" s="6"/>
      <c r="E3111" s="7"/>
    </row>
    <row r="3112" spans="2:5" x14ac:dyDescent="0.25">
      <c r="B3112" s="6"/>
      <c r="E3112" s="7"/>
    </row>
    <row r="3113" spans="2:5" x14ac:dyDescent="0.25">
      <c r="B3113" s="6"/>
      <c r="E3113" s="7"/>
    </row>
    <row r="3114" spans="2:5" x14ac:dyDescent="0.25">
      <c r="B3114" s="6"/>
      <c r="E3114" s="7"/>
    </row>
    <row r="3115" spans="2:5" x14ac:dyDescent="0.25">
      <c r="B3115" s="6"/>
      <c r="E3115" s="7"/>
    </row>
    <row r="3116" spans="2:5" x14ac:dyDescent="0.25">
      <c r="B3116" s="6"/>
      <c r="E3116" s="7"/>
    </row>
    <row r="3117" spans="2:5" x14ac:dyDescent="0.25">
      <c r="B3117" s="6"/>
      <c r="E3117" s="7"/>
    </row>
    <row r="3118" spans="2:5" x14ac:dyDescent="0.25">
      <c r="B3118" s="6"/>
      <c r="E3118" s="7"/>
    </row>
    <row r="3119" spans="2:5" x14ac:dyDescent="0.25">
      <c r="B3119" s="6"/>
      <c r="E3119" s="7"/>
    </row>
    <row r="3120" spans="2:5" x14ac:dyDescent="0.25">
      <c r="B3120" s="6"/>
      <c r="E3120" s="7"/>
    </row>
    <row r="3121" spans="2:5" x14ac:dyDescent="0.25">
      <c r="B3121" s="6"/>
      <c r="E3121" s="7"/>
    </row>
    <row r="3122" spans="2:5" x14ac:dyDescent="0.25">
      <c r="B3122" s="6"/>
      <c r="E3122" s="7"/>
    </row>
    <row r="3123" spans="2:5" x14ac:dyDescent="0.25">
      <c r="B3123" s="6"/>
      <c r="E3123" s="7"/>
    </row>
    <row r="3124" spans="2:5" x14ac:dyDescent="0.25">
      <c r="B3124" s="6"/>
      <c r="E3124" s="7"/>
    </row>
    <row r="3125" spans="2:5" x14ac:dyDescent="0.25">
      <c r="B3125" s="6"/>
      <c r="E3125" s="7"/>
    </row>
    <row r="3126" spans="2:5" x14ac:dyDescent="0.25">
      <c r="B3126" s="6"/>
      <c r="E3126" s="7"/>
    </row>
    <row r="3127" spans="2:5" x14ac:dyDescent="0.25">
      <c r="B3127" s="6"/>
      <c r="E3127" s="7"/>
    </row>
    <row r="3128" spans="2:5" x14ac:dyDescent="0.25">
      <c r="B3128" s="6"/>
      <c r="E3128" s="7"/>
    </row>
    <row r="3129" spans="2:5" x14ac:dyDescent="0.25">
      <c r="B3129" s="6"/>
      <c r="E3129" s="7"/>
    </row>
    <row r="3130" spans="2:5" x14ac:dyDescent="0.25">
      <c r="B3130" s="6"/>
      <c r="E3130" s="7"/>
    </row>
    <row r="3131" spans="2:5" x14ac:dyDescent="0.25">
      <c r="B3131" s="6"/>
      <c r="E3131" s="7"/>
    </row>
    <row r="3132" spans="2:5" x14ac:dyDescent="0.25">
      <c r="B3132" s="6"/>
      <c r="E3132" s="7"/>
    </row>
    <row r="3133" spans="2:5" x14ac:dyDescent="0.25">
      <c r="B3133" s="6"/>
      <c r="E3133" s="7"/>
    </row>
    <row r="3134" spans="2:5" x14ac:dyDescent="0.25">
      <c r="B3134" s="6"/>
      <c r="E3134" s="7"/>
    </row>
    <row r="3135" spans="2:5" x14ac:dyDescent="0.25">
      <c r="B3135" s="6"/>
      <c r="E3135" s="7"/>
    </row>
    <row r="3136" spans="2:5" x14ac:dyDescent="0.25">
      <c r="B3136" s="6"/>
      <c r="E3136" s="7"/>
    </row>
    <row r="3137" spans="2:5" x14ac:dyDescent="0.25">
      <c r="B3137" s="6"/>
      <c r="E3137" s="7"/>
    </row>
    <row r="3138" spans="2:5" x14ac:dyDescent="0.25">
      <c r="B3138" s="6"/>
      <c r="E3138" s="7"/>
    </row>
    <row r="3139" spans="2:5" x14ac:dyDescent="0.25">
      <c r="B3139" s="6"/>
      <c r="E3139" s="7"/>
    </row>
    <row r="3140" spans="2:5" x14ac:dyDescent="0.25">
      <c r="B3140" s="6"/>
      <c r="E3140" s="7"/>
    </row>
    <row r="3141" spans="2:5" x14ac:dyDescent="0.25">
      <c r="B3141" s="6"/>
      <c r="E3141" s="7"/>
    </row>
    <row r="3142" spans="2:5" x14ac:dyDescent="0.25">
      <c r="B3142" s="6"/>
      <c r="E3142" s="7"/>
    </row>
    <row r="3143" spans="2:5" x14ac:dyDescent="0.25">
      <c r="B3143" s="6"/>
      <c r="E3143" s="7"/>
    </row>
    <row r="3144" spans="2:5" x14ac:dyDescent="0.25">
      <c r="B3144" s="6"/>
      <c r="E3144" s="7"/>
    </row>
    <row r="3145" spans="2:5" x14ac:dyDescent="0.25">
      <c r="B3145" s="6"/>
      <c r="E3145" s="7"/>
    </row>
    <row r="3146" spans="2:5" x14ac:dyDescent="0.25">
      <c r="B3146" s="6"/>
      <c r="E3146" s="7"/>
    </row>
    <row r="3147" spans="2:5" x14ac:dyDescent="0.25">
      <c r="B3147" s="6"/>
      <c r="E3147" s="7"/>
    </row>
    <row r="3148" spans="2:5" x14ac:dyDescent="0.25">
      <c r="B3148" s="6"/>
      <c r="E3148" s="7"/>
    </row>
    <row r="3149" spans="2:5" x14ac:dyDescent="0.25">
      <c r="B3149" s="6"/>
      <c r="E3149" s="7"/>
    </row>
    <row r="3150" spans="2:5" x14ac:dyDescent="0.25">
      <c r="B3150" s="6"/>
      <c r="E3150" s="7"/>
    </row>
    <row r="3151" spans="2:5" x14ac:dyDescent="0.25">
      <c r="B3151" s="6"/>
      <c r="E3151" s="7"/>
    </row>
    <row r="3152" spans="2:5" x14ac:dyDescent="0.25">
      <c r="B3152" s="6"/>
      <c r="E3152" s="7"/>
    </row>
    <row r="3153" spans="2:5" x14ac:dyDescent="0.25">
      <c r="B3153" s="6"/>
      <c r="E3153" s="7"/>
    </row>
    <row r="3154" spans="2:5" x14ac:dyDescent="0.25">
      <c r="B3154" s="6"/>
      <c r="E3154" s="7"/>
    </row>
    <row r="3155" spans="2:5" x14ac:dyDescent="0.25">
      <c r="B3155" s="6"/>
      <c r="E3155" s="7"/>
    </row>
    <row r="3156" spans="2:5" x14ac:dyDescent="0.25">
      <c r="B3156" s="6"/>
      <c r="E3156" s="7"/>
    </row>
    <row r="3157" spans="2:5" x14ac:dyDescent="0.25">
      <c r="B3157" s="6"/>
      <c r="E3157" s="7"/>
    </row>
    <row r="3158" spans="2:5" x14ac:dyDescent="0.25">
      <c r="B3158" s="6"/>
      <c r="E3158" s="7"/>
    </row>
    <row r="3159" spans="2:5" x14ac:dyDescent="0.25">
      <c r="B3159" s="6"/>
      <c r="E3159" s="7"/>
    </row>
    <row r="3160" spans="2:5" x14ac:dyDescent="0.25">
      <c r="B3160" s="6"/>
      <c r="E3160" s="7"/>
    </row>
    <row r="3161" spans="2:5" x14ac:dyDescent="0.25">
      <c r="B3161" s="6"/>
      <c r="E3161" s="7"/>
    </row>
    <row r="3162" spans="2:5" x14ac:dyDescent="0.25">
      <c r="B3162" s="6"/>
      <c r="E3162" s="7"/>
    </row>
    <row r="3163" spans="2:5" x14ac:dyDescent="0.25">
      <c r="B3163" s="6"/>
      <c r="E3163" s="7"/>
    </row>
    <row r="3164" spans="2:5" x14ac:dyDescent="0.25">
      <c r="B3164" s="6"/>
      <c r="E3164" s="7"/>
    </row>
    <row r="3165" spans="2:5" x14ac:dyDescent="0.25">
      <c r="B3165" s="6"/>
      <c r="E3165" s="7"/>
    </row>
    <row r="3166" spans="2:5" x14ac:dyDescent="0.25">
      <c r="B3166" s="6"/>
      <c r="E3166" s="7"/>
    </row>
    <row r="3167" spans="2:5" x14ac:dyDescent="0.25">
      <c r="B3167" s="6"/>
      <c r="E3167" s="7"/>
    </row>
    <row r="3168" spans="2:5" x14ac:dyDescent="0.25">
      <c r="B3168" s="6"/>
      <c r="E3168" s="7"/>
    </row>
    <row r="3169" spans="2:5" x14ac:dyDescent="0.25">
      <c r="B3169" s="6"/>
      <c r="E3169" s="7"/>
    </row>
    <row r="3170" spans="2:5" x14ac:dyDescent="0.25">
      <c r="B3170" s="6"/>
      <c r="E3170" s="7"/>
    </row>
    <row r="3171" spans="2:5" x14ac:dyDescent="0.25">
      <c r="B3171" s="6"/>
      <c r="E3171" s="7"/>
    </row>
    <row r="3172" spans="2:5" x14ac:dyDescent="0.25">
      <c r="B3172" s="6"/>
      <c r="E3172" s="7"/>
    </row>
    <row r="3173" spans="2:5" x14ac:dyDescent="0.25">
      <c r="B3173" s="6"/>
      <c r="E3173" s="7"/>
    </row>
    <row r="3174" spans="2:5" x14ac:dyDescent="0.25">
      <c r="B3174" s="6"/>
      <c r="E3174" s="7"/>
    </row>
    <row r="3175" spans="2:5" x14ac:dyDescent="0.25">
      <c r="B3175" s="6"/>
      <c r="E3175" s="7"/>
    </row>
    <row r="3176" spans="2:5" x14ac:dyDescent="0.25">
      <c r="B3176" s="6"/>
      <c r="E3176" s="7"/>
    </row>
    <row r="3177" spans="2:5" x14ac:dyDescent="0.25">
      <c r="B3177" s="6"/>
      <c r="E3177" s="7"/>
    </row>
    <row r="3178" spans="2:5" x14ac:dyDescent="0.25">
      <c r="B3178" s="6"/>
      <c r="E3178" s="7"/>
    </row>
    <row r="3179" spans="2:5" x14ac:dyDescent="0.25">
      <c r="B3179" s="6"/>
      <c r="E3179" s="7"/>
    </row>
    <row r="3180" spans="2:5" x14ac:dyDescent="0.25">
      <c r="B3180" s="6"/>
      <c r="E3180" s="7"/>
    </row>
    <row r="3181" spans="2:5" x14ac:dyDescent="0.25">
      <c r="B3181" s="6"/>
      <c r="E3181" s="7"/>
    </row>
    <row r="3182" spans="2:5" x14ac:dyDescent="0.25">
      <c r="B3182" s="6"/>
      <c r="E3182" s="7"/>
    </row>
    <row r="3183" spans="2:5" x14ac:dyDescent="0.25">
      <c r="B3183" s="6"/>
      <c r="E3183" s="7"/>
    </row>
    <row r="3184" spans="2:5" x14ac:dyDescent="0.25">
      <c r="B3184" s="6"/>
      <c r="E3184" s="7"/>
    </row>
    <row r="3185" spans="2:5" x14ac:dyDescent="0.25">
      <c r="B3185" s="6"/>
      <c r="E3185" s="7"/>
    </row>
    <row r="3186" spans="2:5" x14ac:dyDescent="0.25">
      <c r="B3186" s="6"/>
      <c r="E3186" s="7"/>
    </row>
    <row r="3187" spans="2:5" x14ac:dyDescent="0.25">
      <c r="B3187" s="6"/>
      <c r="E3187" s="7"/>
    </row>
    <row r="3188" spans="2:5" x14ac:dyDescent="0.25">
      <c r="B3188" s="6"/>
      <c r="E3188" s="7"/>
    </row>
    <row r="3189" spans="2:5" x14ac:dyDescent="0.25">
      <c r="B3189" s="6"/>
      <c r="E3189" s="7"/>
    </row>
    <row r="3190" spans="2:5" x14ac:dyDescent="0.25">
      <c r="B3190" s="6"/>
      <c r="E3190" s="7"/>
    </row>
    <row r="3191" spans="2:5" x14ac:dyDescent="0.25">
      <c r="B3191" s="6"/>
      <c r="E3191" s="7"/>
    </row>
    <row r="3192" spans="2:5" x14ac:dyDescent="0.25">
      <c r="B3192" s="6"/>
      <c r="E3192" s="7"/>
    </row>
    <row r="3193" spans="2:5" x14ac:dyDescent="0.25">
      <c r="B3193" s="6"/>
      <c r="E3193" s="7"/>
    </row>
    <row r="3194" spans="2:5" x14ac:dyDescent="0.25">
      <c r="B3194" s="6"/>
      <c r="E3194" s="7"/>
    </row>
    <row r="3195" spans="2:5" x14ac:dyDescent="0.25">
      <c r="B3195" s="6"/>
      <c r="E3195" s="7"/>
    </row>
    <row r="3196" spans="2:5" x14ac:dyDescent="0.25">
      <c r="B3196" s="6"/>
      <c r="E3196" s="7"/>
    </row>
    <row r="3197" spans="2:5" x14ac:dyDescent="0.25">
      <c r="B3197" s="6"/>
      <c r="E3197" s="7"/>
    </row>
    <row r="3198" spans="2:5" x14ac:dyDescent="0.25">
      <c r="B3198" s="6"/>
      <c r="E3198" s="7"/>
    </row>
    <row r="3199" spans="2:5" x14ac:dyDescent="0.25">
      <c r="B3199" s="6"/>
      <c r="E3199" s="7"/>
    </row>
    <row r="3200" spans="2:5" x14ac:dyDescent="0.25">
      <c r="B3200" s="6"/>
      <c r="E3200" s="7"/>
    </row>
    <row r="3201" spans="2:5" x14ac:dyDescent="0.25">
      <c r="B3201" s="6"/>
      <c r="E3201" s="7"/>
    </row>
    <row r="3202" spans="2:5" x14ac:dyDescent="0.25">
      <c r="B3202" s="6"/>
      <c r="E3202" s="7"/>
    </row>
    <row r="3203" spans="2:5" x14ac:dyDescent="0.25">
      <c r="B3203" s="6"/>
      <c r="E3203" s="7"/>
    </row>
    <row r="3204" spans="2:5" x14ac:dyDescent="0.25">
      <c r="B3204" s="6"/>
      <c r="E3204" s="7"/>
    </row>
    <row r="3205" spans="2:5" x14ac:dyDescent="0.25">
      <c r="B3205" s="6"/>
      <c r="E3205" s="7"/>
    </row>
    <row r="3206" spans="2:5" x14ac:dyDescent="0.25">
      <c r="B3206" s="6"/>
      <c r="E3206" s="7"/>
    </row>
    <row r="3207" spans="2:5" x14ac:dyDescent="0.25">
      <c r="B3207" s="6"/>
      <c r="E3207" s="7"/>
    </row>
    <row r="3208" spans="2:5" x14ac:dyDescent="0.25">
      <c r="B3208" s="6"/>
      <c r="E3208" s="7"/>
    </row>
    <row r="3209" spans="2:5" x14ac:dyDescent="0.25">
      <c r="B3209" s="6"/>
      <c r="E3209" s="7"/>
    </row>
    <row r="3210" spans="2:5" x14ac:dyDescent="0.25">
      <c r="B3210" s="6"/>
      <c r="E3210" s="7"/>
    </row>
    <row r="3211" spans="2:5" x14ac:dyDescent="0.25">
      <c r="B3211" s="6"/>
      <c r="E3211" s="7"/>
    </row>
    <row r="3212" spans="2:5" x14ac:dyDescent="0.25">
      <c r="B3212" s="6"/>
      <c r="E3212" s="7"/>
    </row>
    <row r="3213" spans="2:5" x14ac:dyDescent="0.25">
      <c r="B3213" s="6"/>
      <c r="E3213" s="7"/>
    </row>
    <row r="3214" spans="2:5" x14ac:dyDescent="0.25">
      <c r="B3214" s="6"/>
      <c r="E3214" s="7"/>
    </row>
    <row r="3215" spans="2:5" x14ac:dyDescent="0.25">
      <c r="B3215" s="6"/>
      <c r="E3215" s="7"/>
    </row>
    <row r="3216" spans="2:5" x14ac:dyDescent="0.25">
      <c r="B3216" s="6"/>
      <c r="E3216" s="7"/>
    </row>
    <row r="3217" spans="2:5" x14ac:dyDescent="0.25">
      <c r="B3217" s="6"/>
      <c r="E3217" s="7"/>
    </row>
    <row r="3218" spans="2:5" x14ac:dyDescent="0.25">
      <c r="B3218" s="6"/>
      <c r="E3218" s="7"/>
    </row>
    <row r="3219" spans="2:5" x14ac:dyDescent="0.25">
      <c r="B3219" s="6"/>
      <c r="E3219" s="7"/>
    </row>
    <row r="3220" spans="2:5" x14ac:dyDescent="0.25">
      <c r="B3220" s="6"/>
      <c r="E3220" s="7"/>
    </row>
    <row r="3221" spans="2:5" x14ac:dyDescent="0.25">
      <c r="B3221" s="6"/>
      <c r="E3221" s="7"/>
    </row>
    <row r="3222" spans="2:5" x14ac:dyDescent="0.25">
      <c r="B3222" s="6"/>
      <c r="E3222" s="7"/>
    </row>
    <row r="3223" spans="2:5" x14ac:dyDescent="0.25">
      <c r="B3223" s="6"/>
      <c r="E3223" s="7"/>
    </row>
    <row r="3224" spans="2:5" x14ac:dyDescent="0.25">
      <c r="B3224" s="6"/>
      <c r="E3224" s="7"/>
    </row>
    <row r="3225" spans="2:5" x14ac:dyDescent="0.25">
      <c r="B3225" s="6"/>
      <c r="E3225" s="7"/>
    </row>
    <row r="3226" spans="2:5" x14ac:dyDescent="0.25">
      <c r="B3226" s="6"/>
      <c r="E3226" s="7"/>
    </row>
    <row r="3227" spans="2:5" x14ac:dyDescent="0.25">
      <c r="B3227" s="6"/>
      <c r="E3227" s="7"/>
    </row>
    <row r="3228" spans="2:5" x14ac:dyDescent="0.25">
      <c r="B3228" s="6"/>
      <c r="E3228" s="7"/>
    </row>
    <row r="3229" spans="2:5" x14ac:dyDescent="0.25">
      <c r="B3229" s="6"/>
      <c r="E3229" s="7"/>
    </row>
    <row r="3230" spans="2:5" x14ac:dyDescent="0.25">
      <c r="B3230" s="6"/>
      <c r="E3230" s="7"/>
    </row>
    <row r="3231" spans="2:5" x14ac:dyDescent="0.25">
      <c r="B3231" s="6"/>
      <c r="E3231" s="7"/>
    </row>
    <row r="3232" spans="2:5" x14ac:dyDescent="0.25">
      <c r="B3232" s="6"/>
      <c r="E3232" s="7"/>
    </row>
    <row r="3233" spans="2:5" x14ac:dyDescent="0.25">
      <c r="B3233" s="6"/>
      <c r="E3233" s="7"/>
    </row>
    <row r="3234" spans="2:5" x14ac:dyDescent="0.25">
      <c r="B3234" s="6"/>
      <c r="E3234" s="7"/>
    </row>
    <row r="3235" spans="2:5" x14ac:dyDescent="0.25">
      <c r="B3235" s="6"/>
      <c r="E3235" s="7"/>
    </row>
    <row r="3236" spans="2:5" x14ac:dyDescent="0.25">
      <c r="B3236" s="6"/>
      <c r="E3236" s="7"/>
    </row>
    <row r="3237" spans="2:5" x14ac:dyDescent="0.25">
      <c r="B3237" s="6"/>
      <c r="E3237" s="7"/>
    </row>
    <row r="3238" spans="2:5" x14ac:dyDescent="0.25">
      <c r="B3238" s="6"/>
      <c r="E3238" s="7"/>
    </row>
    <row r="3239" spans="2:5" x14ac:dyDescent="0.25">
      <c r="B3239" s="6"/>
      <c r="E3239" s="7"/>
    </row>
    <row r="3240" spans="2:5" x14ac:dyDescent="0.25">
      <c r="B3240" s="6"/>
      <c r="E3240" s="7"/>
    </row>
    <row r="3241" spans="2:5" x14ac:dyDescent="0.25">
      <c r="B3241" s="6"/>
      <c r="E3241" s="7"/>
    </row>
    <row r="3242" spans="2:5" x14ac:dyDescent="0.25">
      <c r="B3242" s="6"/>
      <c r="E3242" s="7"/>
    </row>
    <row r="3243" spans="2:5" x14ac:dyDescent="0.25">
      <c r="B3243" s="6"/>
      <c r="E3243" s="7"/>
    </row>
    <row r="3244" spans="2:5" x14ac:dyDescent="0.25">
      <c r="B3244" s="6"/>
      <c r="E3244" s="7"/>
    </row>
    <row r="3245" spans="2:5" x14ac:dyDescent="0.25">
      <c r="B3245" s="6"/>
      <c r="E3245" s="7"/>
    </row>
    <row r="3246" spans="2:5" x14ac:dyDescent="0.25">
      <c r="B3246" s="6"/>
      <c r="E3246" s="7"/>
    </row>
    <row r="3247" spans="2:5" x14ac:dyDescent="0.25">
      <c r="B3247" s="6"/>
      <c r="E3247" s="7"/>
    </row>
    <row r="3248" spans="2:5" x14ac:dyDescent="0.25">
      <c r="B3248" s="6"/>
      <c r="E3248" s="7"/>
    </row>
    <row r="3249" spans="2:5" x14ac:dyDescent="0.25">
      <c r="B3249" s="6"/>
      <c r="E3249" s="7"/>
    </row>
    <row r="3250" spans="2:5" x14ac:dyDescent="0.25">
      <c r="B3250" s="6"/>
      <c r="E3250" s="7"/>
    </row>
    <row r="3251" spans="2:5" x14ac:dyDescent="0.25">
      <c r="B3251" s="6"/>
      <c r="E3251" s="7"/>
    </row>
    <row r="3252" spans="2:5" x14ac:dyDescent="0.25">
      <c r="B3252" s="6"/>
      <c r="E3252" s="7"/>
    </row>
    <row r="3253" spans="2:5" x14ac:dyDescent="0.25">
      <c r="B3253" s="6"/>
      <c r="E3253" s="7"/>
    </row>
    <row r="3254" spans="2:5" x14ac:dyDescent="0.25">
      <c r="B3254" s="6"/>
      <c r="E3254" s="7"/>
    </row>
    <row r="3255" spans="2:5" x14ac:dyDescent="0.25">
      <c r="B3255" s="6"/>
      <c r="E3255" s="7"/>
    </row>
    <row r="3256" spans="2:5" x14ac:dyDescent="0.25">
      <c r="B3256" s="6"/>
      <c r="E3256" s="7"/>
    </row>
    <row r="3257" spans="2:5" x14ac:dyDescent="0.25">
      <c r="B3257" s="6"/>
      <c r="E3257" s="7"/>
    </row>
    <row r="3258" spans="2:5" x14ac:dyDescent="0.25">
      <c r="B3258" s="6"/>
      <c r="E3258" s="7"/>
    </row>
    <row r="3259" spans="2:5" x14ac:dyDescent="0.25">
      <c r="B3259" s="6"/>
      <c r="E3259" s="7"/>
    </row>
    <row r="3260" spans="2:5" x14ac:dyDescent="0.25">
      <c r="B3260" s="6"/>
      <c r="E3260" s="7"/>
    </row>
    <row r="3261" spans="2:5" x14ac:dyDescent="0.25">
      <c r="B3261" s="6"/>
      <c r="E3261" s="7"/>
    </row>
    <row r="3262" spans="2:5" x14ac:dyDescent="0.25">
      <c r="B3262" s="6"/>
      <c r="E3262" s="7"/>
    </row>
    <row r="3263" spans="2:5" x14ac:dyDescent="0.25">
      <c r="B3263" s="6"/>
      <c r="E3263" s="7"/>
    </row>
    <row r="3264" spans="2:5" x14ac:dyDescent="0.25">
      <c r="B3264" s="6"/>
      <c r="E3264" s="7"/>
    </row>
    <row r="3265" spans="2:5" x14ac:dyDescent="0.25">
      <c r="B3265" s="6"/>
      <c r="E3265" s="7"/>
    </row>
    <row r="3266" spans="2:5" x14ac:dyDescent="0.25">
      <c r="B3266" s="6"/>
      <c r="E3266" s="7"/>
    </row>
    <row r="3267" spans="2:5" x14ac:dyDescent="0.25">
      <c r="B3267" s="6"/>
      <c r="E3267" s="7"/>
    </row>
    <row r="3268" spans="2:5" x14ac:dyDescent="0.25">
      <c r="B3268" s="6"/>
      <c r="E3268" s="7"/>
    </row>
    <row r="3269" spans="2:5" x14ac:dyDescent="0.25">
      <c r="B3269" s="6"/>
      <c r="E3269" s="7"/>
    </row>
    <row r="3270" spans="2:5" x14ac:dyDescent="0.25">
      <c r="B3270" s="6"/>
      <c r="E3270" s="7"/>
    </row>
    <row r="3271" spans="2:5" x14ac:dyDescent="0.25">
      <c r="B3271" s="6"/>
      <c r="E3271" s="7"/>
    </row>
    <row r="3272" spans="2:5" x14ac:dyDescent="0.25">
      <c r="B3272" s="6"/>
      <c r="E3272" s="7"/>
    </row>
    <row r="3273" spans="2:5" x14ac:dyDescent="0.25">
      <c r="B3273" s="6"/>
      <c r="E3273" s="7"/>
    </row>
    <row r="3274" spans="2:5" x14ac:dyDescent="0.25">
      <c r="B3274" s="6"/>
      <c r="E3274" s="7"/>
    </row>
    <row r="3275" spans="2:5" x14ac:dyDescent="0.25">
      <c r="B3275" s="6"/>
      <c r="E3275" s="7"/>
    </row>
    <row r="3276" spans="2:5" x14ac:dyDescent="0.25">
      <c r="B3276" s="6"/>
      <c r="E3276" s="7"/>
    </row>
    <row r="3277" spans="2:5" x14ac:dyDescent="0.25">
      <c r="B3277" s="6"/>
      <c r="E3277" s="7"/>
    </row>
    <row r="3278" spans="2:5" x14ac:dyDescent="0.25">
      <c r="B3278" s="6"/>
      <c r="E3278" s="7"/>
    </row>
    <row r="3279" spans="2:5" x14ac:dyDescent="0.25">
      <c r="B3279" s="6"/>
      <c r="E3279" s="7"/>
    </row>
    <row r="3280" spans="2:5" x14ac:dyDescent="0.25">
      <c r="B3280" s="6"/>
      <c r="E3280" s="7"/>
    </row>
    <row r="3281" spans="2:5" x14ac:dyDescent="0.25">
      <c r="B3281" s="6"/>
      <c r="E3281" s="7"/>
    </row>
    <row r="3282" spans="2:5" x14ac:dyDescent="0.25">
      <c r="B3282" s="6"/>
      <c r="E3282" s="7"/>
    </row>
    <row r="3283" spans="2:5" x14ac:dyDescent="0.25">
      <c r="B3283" s="6"/>
      <c r="E3283" s="7"/>
    </row>
    <row r="3284" spans="2:5" x14ac:dyDescent="0.25">
      <c r="B3284" s="6"/>
      <c r="E3284" s="7"/>
    </row>
    <row r="3285" spans="2:5" x14ac:dyDescent="0.25">
      <c r="B3285" s="6"/>
      <c r="E3285" s="7"/>
    </row>
    <row r="3286" spans="2:5" x14ac:dyDescent="0.25">
      <c r="B3286" s="6"/>
      <c r="E3286" s="7"/>
    </row>
    <row r="3287" spans="2:5" x14ac:dyDescent="0.25">
      <c r="B3287" s="6"/>
      <c r="E3287" s="7"/>
    </row>
    <row r="3288" spans="2:5" x14ac:dyDescent="0.25">
      <c r="B3288" s="6"/>
      <c r="E3288" s="7"/>
    </row>
    <row r="3289" spans="2:5" x14ac:dyDescent="0.25">
      <c r="B3289" s="6"/>
      <c r="E3289" s="7"/>
    </row>
    <row r="3290" spans="2:5" x14ac:dyDescent="0.25">
      <c r="B3290" s="6"/>
      <c r="E3290" s="7"/>
    </row>
    <row r="3291" spans="2:5" x14ac:dyDescent="0.25">
      <c r="B3291" s="6"/>
      <c r="E3291" s="7"/>
    </row>
    <row r="3292" spans="2:5" x14ac:dyDescent="0.25">
      <c r="B3292" s="6"/>
      <c r="E3292" s="7"/>
    </row>
    <row r="3293" spans="2:5" x14ac:dyDescent="0.25">
      <c r="B3293" s="6"/>
      <c r="E3293" s="7"/>
    </row>
    <row r="3294" spans="2:5" x14ac:dyDescent="0.25">
      <c r="B3294" s="6"/>
      <c r="E3294" s="7"/>
    </row>
    <row r="3295" spans="2:5" x14ac:dyDescent="0.25">
      <c r="B3295" s="6"/>
      <c r="E3295" s="7"/>
    </row>
    <row r="3296" spans="2:5" x14ac:dyDescent="0.25">
      <c r="B3296" s="6"/>
      <c r="E3296" s="7"/>
    </row>
    <row r="3297" spans="2:5" x14ac:dyDescent="0.25">
      <c r="B3297" s="6"/>
      <c r="E3297" s="7"/>
    </row>
    <row r="3298" spans="2:5" x14ac:dyDescent="0.25">
      <c r="B3298" s="6"/>
      <c r="E3298" s="7"/>
    </row>
    <row r="3299" spans="2:5" x14ac:dyDescent="0.25">
      <c r="B3299" s="6"/>
      <c r="E3299" s="7"/>
    </row>
    <row r="3300" spans="2:5" x14ac:dyDescent="0.25">
      <c r="B3300" s="6"/>
      <c r="E3300" s="7"/>
    </row>
    <row r="3301" spans="2:5" x14ac:dyDescent="0.25">
      <c r="B3301" s="6"/>
      <c r="E3301" s="7"/>
    </row>
    <row r="3302" spans="2:5" x14ac:dyDescent="0.25">
      <c r="B3302" s="6"/>
      <c r="E3302" s="7"/>
    </row>
    <row r="3303" spans="2:5" x14ac:dyDescent="0.25">
      <c r="B3303" s="6"/>
      <c r="E3303" s="7"/>
    </row>
    <row r="3304" spans="2:5" x14ac:dyDescent="0.25">
      <c r="B3304" s="6"/>
      <c r="E3304" s="7"/>
    </row>
    <row r="3305" spans="2:5" x14ac:dyDescent="0.25">
      <c r="B3305" s="6"/>
      <c r="E3305" s="7"/>
    </row>
    <row r="3306" spans="2:5" x14ac:dyDescent="0.25">
      <c r="B3306" s="6"/>
      <c r="E3306" s="7"/>
    </row>
    <row r="3307" spans="2:5" x14ac:dyDescent="0.25">
      <c r="B3307" s="6"/>
      <c r="E3307" s="7"/>
    </row>
    <row r="3308" spans="2:5" x14ac:dyDescent="0.25">
      <c r="B3308" s="6"/>
      <c r="E3308" s="7"/>
    </row>
    <row r="3309" spans="2:5" x14ac:dyDescent="0.25">
      <c r="B3309" s="6"/>
      <c r="E3309" s="7"/>
    </row>
    <row r="3310" spans="2:5" x14ac:dyDescent="0.25">
      <c r="B3310" s="6"/>
      <c r="E3310" s="7"/>
    </row>
    <row r="3311" spans="2:5" x14ac:dyDescent="0.25">
      <c r="B3311" s="6"/>
      <c r="E3311" s="7"/>
    </row>
    <row r="3312" spans="2:5" x14ac:dyDescent="0.25">
      <c r="B3312" s="6"/>
      <c r="E3312" s="7"/>
    </row>
    <row r="3313" spans="2:5" x14ac:dyDescent="0.25">
      <c r="B3313" s="6"/>
      <c r="E3313" s="7"/>
    </row>
    <row r="3314" spans="2:5" x14ac:dyDescent="0.25">
      <c r="B3314" s="6"/>
      <c r="E3314" s="7"/>
    </row>
    <row r="3315" spans="2:5" x14ac:dyDescent="0.25">
      <c r="B3315" s="6"/>
      <c r="E3315" s="7"/>
    </row>
    <row r="3316" spans="2:5" x14ac:dyDescent="0.25">
      <c r="B3316" s="6"/>
      <c r="E3316" s="7"/>
    </row>
    <row r="3317" spans="2:5" x14ac:dyDescent="0.25">
      <c r="B3317" s="6"/>
      <c r="E3317" s="7"/>
    </row>
    <row r="3318" spans="2:5" x14ac:dyDescent="0.25">
      <c r="B3318" s="6"/>
      <c r="E3318" s="7"/>
    </row>
    <row r="3319" spans="2:5" x14ac:dyDescent="0.25">
      <c r="B3319" s="6"/>
      <c r="E3319" s="7"/>
    </row>
    <row r="3320" spans="2:5" x14ac:dyDescent="0.25">
      <c r="B3320" s="6"/>
      <c r="E3320" s="7"/>
    </row>
    <row r="3321" spans="2:5" x14ac:dyDescent="0.25">
      <c r="B3321" s="6"/>
      <c r="E3321" s="7"/>
    </row>
    <row r="3322" spans="2:5" x14ac:dyDescent="0.25">
      <c r="B3322" s="6"/>
      <c r="E3322" s="7"/>
    </row>
    <row r="3323" spans="2:5" x14ac:dyDescent="0.25">
      <c r="B3323" s="6"/>
      <c r="E3323" s="7"/>
    </row>
    <row r="3324" spans="2:5" x14ac:dyDescent="0.25">
      <c r="B3324" s="6"/>
      <c r="E3324" s="7"/>
    </row>
    <row r="3325" spans="2:5" x14ac:dyDescent="0.25">
      <c r="B3325" s="6"/>
      <c r="E3325" s="7"/>
    </row>
    <row r="3326" spans="2:5" x14ac:dyDescent="0.25">
      <c r="B3326" s="6"/>
      <c r="E3326" s="7"/>
    </row>
    <row r="3327" spans="2:5" x14ac:dyDescent="0.25">
      <c r="B3327" s="6"/>
      <c r="E3327" s="7"/>
    </row>
    <row r="3328" spans="2:5" x14ac:dyDescent="0.25">
      <c r="B3328" s="6"/>
      <c r="E3328" s="7"/>
    </row>
    <row r="3329" spans="2:5" x14ac:dyDescent="0.25">
      <c r="B3329" s="6"/>
      <c r="E3329" s="7"/>
    </row>
    <row r="3330" spans="2:5" x14ac:dyDescent="0.25">
      <c r="B3330" s="6"/>
      <c r="E3330" s="7"/>
    </row>
    <row r="3331" spans="2:5" x14ac:dyDescent="0.25">
      <c r="B3331" s="6"/>
      <c r="E3331" s="7"/>
    </row>
    <row r="3332" spans="2:5" x14ac:dyDescent="0.25">
      <c r="B3332" s="6"/>
      <c r="E3332" s="7"/>
    </row>
    <row r="3333" spans="2:5" x14ac:dyDescent="0.25">
      <c r="B3333" s="6"/>
      <c r="E3333" s="7"/>
    </row>
    <row r="3334" spans="2:5" x14ac:dyDescent="0.25">
      <c r="B3334" s="6"/>
      <c r="E3334" s="7"/>
    </row>
    <row r="3335" spans="2:5" x14ac:dyDescent="0.25">
      <c r="B3335" s="6"/>
      <c r="E3335" s="7"/>
    </row>
    <row r="3336" spans="2:5" x14ac:dyDescent="0.25">
      <c r="B3336" s="6"/>
      <c r="E3336" s="7"/>
    </row>
    <row r="3337" spans="2:5" x14ac:dyDescent="0.25">
      <c r="B3337" s="6"/>
      <c r="E3337" s="7"/>
    </row>
    <row r="3338" spans="2:5" x14ac:dyDescent="0.25">
      <c r="B3338" s="6"/>
      <c r="E3338" s="7"/>
    </row>
    <row r="3339" spans="2:5" x14ac:dyDescent="0.25">
      <c r="B3339" s="6"/>
      <c r="E3339" s="7"/>
    </row>
    <row r="3340" spans="2:5" x14ac:dyDescent="0.25">
      <c r="B3340" s="6"/>
      <c r="E3340" s="7"/>
    </row>
    <row r="3341" spans="2:5" x14ac:dyDescent="0.25">
      <c r="B3341" s="6"/>
      <c r="E3341" s="7"/>
    </row>
    <row r="3342" spans="2:5" x14ac:dyDescent="0.25">
      <c r="B3342" s="6"/>
      <c r="E3342" s="7"/>
    </row>
    <row r="3343" spans="2:5" x14ac:dyDescent="0.25">
      <c r="B3343" s="6"/>
      <c r="E3343" s="7"/>
    </row>
    <row r="3344" spans="2:5" x14ac:dyDescent="0.25">
      <c r="B3344" s="6"/>
      <c r="E3344" s="7"/>
    </row>
    <row r="3345" spans="2:5" x14ac:dyDescent="0.25">
      <c r="B3345" s="6"/>
      <c r="E3345" s="7"/>
    </row>
    <row r="3346" spans="2:5" x14ac:dyDescent="0.25">
      <c r="B3346" s="6"/>
      <c r="E3346" s="7"/>
    </row>
    <row r="3347" spans="2:5" x14ac:dyDescent="0.25">
      <c r="B3347" s="6"/>
      <c r="E3347" s="7"/>
    </row>
    <row r="3348" spans="2:5" x14ac:dyDescent="0.25">
      <c r="B3348" s="6"/>
      <c r="E3348" s="7"/>
    </row>
    <row r="3349" spans="2:5" x14ac:dyDescent="0.25">
      <c r="B3349" s="6"/>
      <c r="E3349" s="7"/>
    </row>
    <row r="3350" spans="2:5" x14ac:dyDescent="0.25">
      <c r="B3350" s="6"/>
      <c r="E3350" s="7"/>
    </row>
    <row r="3351" spans="2:5" x14ac:dyDescent="0.25">
      <c r="B3351" s="6"/>
      <c r="E3351" s="7"/>
    </row>
    <row r="3352" spans="2:5" x14ac:dyDescent="0.25">
      <c r="B3352" s="6"/>
      <c r="E3352" s="7"/>
    </row>
    <row r="3353" spans="2:5" x14ac:dyDescent="0.25">
      <c r="B3353" s="6"/>
      <c r="E3353" s="7"/>
    </row>
    <row r="3354" spans="2:5" x14ac:dyDescent="0.25">
      <c r="B3354" s="6"/>
      <c r="E3354" s="7"/>
    </row>
    <row r="3355" spans="2:5" x14ac:dyDescent="0.25">
      <c r="B3355" s="6"/>
      <c r="E3355" s="7"/>
    </row>
    <row r="3356" spans="2:5" x14ac:dyDescent="0.25">
      <c r="B3356" s="6"/>
      <c r="E3356" s="7"/>
    </row>
    <row r="3357" spans="2:5" x14ac:dyDescent="0.25">
      <c r="B3357" s="6"/>
      <c r="E3357" s="7"/>
    </row>
    <row r="3358" spans="2:5" x14ac:dyDescent="0.25">
      <c r="B3358" s="6"/>
      <c r="E3358" s="7"/>
    </row>
    <row r="3359" spans="2:5" x14ac:dyDescent="0.25">
      <c r="B3359" s="6"/>
      <c r="E3359" s="7"/>
    </row>
    <row r="3360" spans="2:5" x14ac:dyDescent="0.25">
      <c r="B3360" s="6"/>
      <c r="E3360" s="7"/>
    </row>
    <row r="3361" spans="2:5" x14ac:dyDescent="0.25">
      <c r="B3361" s="6"/>
      <c r="E3361" s="7"/>
    </row>
    <row r="3362" spans="2:5" x14ac:dyDescent="0.25">
      <c r="B3362" s="6"/>
      <c r="E3362" s="7"/>
    </row>
    <row r="3363" spans="2:5" x14ac:dyDescent="0.25">
      <c r="B3363" s="6"/>
      <c r="E3363" s="7"/>
    </row>
    <row r="3364" spans="2:5" x14ac:dyDescent="0.25">
      <c r="B3364" s="6"/>
      <c r="E3364" s="7"/>
    </row>
    <row r="3365" spans="2:5" x14ac:dyDescent="0.25">
      <c r="B3365" s="6"/>
      <c r="E3365" s="7"/>
    </row>
    <row r="3366" spans="2:5" x14ac:dyDescent="0.25">
      <c r="B3366" s="6"/>
      <c r="E3366" s="7"/>
    </row>
    <row r="3367" spans="2:5" x14ac:dyDescent="0.25">
      <c r="B3367" s="6"/>
      <c r="E3367" s="7"/>
    </row>
    <row r="3368" spans="2:5" x14ac:dyDescent="0.25">
      <c r="B3368" s="6"/>
      <c r="E3368" s="7"/>
    </row>
    <row r="3369" spans="2:5" x14ac:dyDescent="0.25">
      <c r="B3369" s="6"/>
      <c r="E3369" s="7"/>
    </row>
    <row r="3370" spans="2:5" x14ac:dyDescent="0.25">
      <c r="B3370" s="6"/>
      <c r="E3370" s="7"/>
    </row>
    <row r="3371" spans="2:5" x14ac:dyDescent="0.25">
      <c r="B3371" s="6"/>
      <c r="E3371" s="7"/>
    </row>
    <row r="3372" spans="2:5" x14ac:dyDescent="0.25">
      <c r="B3372" s="6"/>
      <c r="E3372" s="7"/>
    </row>
    <row r="3373" spans="2:5" x14ac:dyDescent="0.25">
      <c r="B3373" s="6"/>
      <c r="E3373" s="7"/>
    </row>
    <row r="3374" spans="2:5" x14ac:dyDescent="0.25">
      <c r="B3374" s="6"/>
      <c r="E3374" s="7"/>
    </row>
    <row r="3375" spans="2:5" x14ac:dyDescent="0.25">
      <c r="B3375" s="6"/>
      <c r="E3375" s="7"/>
    </row>
    <row r="3376" spans="2:5" x14ac:dyDescent="0.25">
      <c r="B3376" s="6"/>
      <c r="E3376" s="7"/>
    </row>
    <row r="3377" spans="2:5" x14ac:dyDescent="0.25">
      <c r="B3377" s="6"/>
      <c r="E3377" s="7"/>
    </row>
    <row r="3378" spans="2:5" x14ac:dyDescent="0.25">
      <c r="B3378" s="6"/>
      <c r="E3378" s="7"/>
    </row>
    <row r="3379" spans="2:5" x14ac:dyDescent="0.25">
      <c r="B3379" s="6"/>
      <c r="E3379" s="7"/>
    </row>
    <row r="3380" spans="2:5" x14ac:dyDescent="0.25">
      <c r="B3380" s="6"/>
      <c r="E3380" s="7"/>
    </row>
    <row r="3381" spans="2:5" x14ac:dyDescent="0.25">
      <c r="B3381" s="6"/>
      <c r="E3381" s="7"/>
    </row>
    <row r="3382" spans="2:5" x14ac:dyDescent="0.25">
      <c r="B3382" s="6"/>
      <c r="E3382" s="7"/>
    </row>
    <row r="3383" spans="2:5" x14ac:dyDescent="0.25">
      <c r="B3383" s="6"/>
      <c r="E3383" s="7"/>
    </row>
    <row r="3384" spans="2:5" x14ac:dyDescent="0.25">
      <c r="B3384" s="6"/>
      <c r="E3384" s="7"/>
    </row>
    <row r="3385" spans="2:5" x14ac:dyDescent="0.25">
      <c r="B3385" s="6"/>
      <c r="E3385" s="7"/>
    </row>
    <row r="3386" spans="2:5" x14ac:dyDescent="0.25">
      <c r="B3386" s="6"/>
      <c r="E3386" s="7"/>
    </row>
    <row r="3387" spans="2:5" x14ac:dyDescent="0.25">
      <c r="B3387" s="6"/>
      <c r="E3387" s="7"/>
    </row>
    <row r="3388" spans="2:5" x14ac:dyDescent="0.25">
      <c r="B3388" s="6"/>
      <c r="E3388" s="7"/>
    </row>
    <row r="3389" spans="2:5" x14ac:dyDescent="0.25">
      <c r="B3389" s="6"/>
      <c r="E3389" s="7"/>
    </row>
    <row r="3390" spans="2:5" x14ac:dyDescent="0.25">
      <c r="B3390" s="6"/>
      <c r="E3390" s="7"/>
    </row>
    <row r="3391" spans="2:5" x14ac:dyDescent="0.25">
      <c r="B3391" s="6"/>
      <c r="E3391" s="7"/>
    </row>
    <row r="3392" spans="2:5" x14ac:dyDescent="0.25">
      <c r="B3392" s="6"/>
      <c r="E3392" s="7"/>
    </row>
    <row r="3393" spans="2:5" x14ac:dyDescent="0.25">
      <c r="B3393" s="6"/>
      <c r="E3393" s="7"/>
    </row>
    <row r="3394" spans="2:5" x14ac:dyDescent="0.25">
      <c r="B3394" s="6"/>
      <c r="E3394" s="7"/>
    </row>
    <row r="3395" spans="2:5" x14ac:dyDescent="0.25">
      <c r="B3395" s="6"/>
      <c r="E3395" s="7"/>
    </row>
    <row r="3396" spans="2:5" x14ac:dyDescent="0.25">
      <c r="B3396" s="6"/>
      <c r="E3396" s="7"/>
    </row>
    <row r="3397" spans="2:5" x14ac:dyDescent="0.25">
      <c r="B3397" s="6"/>
      <c r="E3397" s="7"/>
    </row>
    <row r="3398" spans="2:5" x14ac:dyDescent="0.25">
      <c r="B3398" s="6"/>
      <c r="E3398" s="7"/>
    </row>
    <row r="3399" spans="2:5" x14ac:dyDescent="0.25">
      <c r="B3399" s="6"/>
      <c r="E3399" s="7"/>
    </row>
    <row r="3400" spans="2:5" x14ac:dyDescent="0.25">
      <c r="B3400" s="6"/>
      <c r="E3400" s="7"/>
    </row>
    <row r="3401" spans="2:5" x14ac:dyDescent="0.25">
      <c r="B3401" s="6"/>
      <c r="E3401" s="7"/>
    </row>
    <row r="3402" spans="2:5" x14ac:dyDescent="0.25">
      <c r="B3402" s="6"/>
      <c r="E3402" s="7"/>
    </row>
    <row r="3403" spans="2:5" x14ac:dyDescent="0.25">
      <c r="B3403" s="6"/>
      <c r="E3403" s="7"/>
    </row>
    <row r="3404" spans="2:5" x14ac:dyDescent="0.25">
      <c r="B3404" s="6"/>
      <c r="E3404" s="7"/>
    </row>
    <row r="3405" spans="2:5" x14ac:dyDescent="0.25">
      <c r="B3405" s="6"/>
      <c r="E3405" s="7"/>
    </row>
    <row r="3406" spans="2:5" x14ac:dyDescent="0.25">
      <c r="B3406" s="6"/>
      <c r="E3406" s="7"/>
    </row>
    <row r="3407" spans="2:5" x14ac:dyDescent="0.25">
      <c r="B3407" s="6"/>
      <c r="E3407" s="7"/>
    </row>
    <row r="3408" spans="2:5" x14ac:dyDescent="0.25">
      <c r="B3408" s="6"/>
      <c r="E3408" s="7"/>
    </row>
    <row r="3409" spans="2:5" x14ac:dyDescent="0.25">
      <c r="B3409" s="6"/>
      <c r="E3409" s="7"/>
    </row>
    <row r="3410" spans="2:5" x14ac:dyDescent="0.25">
      <c r="B3410" s="6"/>
      <c r="E3410" s="7"/>
    </row>
    <row r="3411" spans="2:5" x14ac:dyDescent="0.25">
      <c r="B3411" s="6"/>
      <c r="E3411" s="7"/>
    </row>
    <row r="3412" spans="2:5" x14ac:dyDescent="0.25">
      <c r="B3412" s="6"/>
      <c r="E3412" s="7"/>
    </row>
    <row r="3413" spans="2:5" x14ac:dyDescent="0.25">
      <c r="B3413" s="6"/>
      <c r="E3413" s="7"/>
    </row>
    <row r="3414" spans="2:5" x14ac:dyDescent="0.25">
      <c r="B3414" s="6"/>
      <c r="E3414" s="7"/>
    </row>
    <row r="3415" spans="2:5" x14ac:dyDescent="0.25">
      <c r="B3415" s="6"/>
      <c r="E3415" s="7"/>
    </row>
    <row r="3416" spans="2:5" x14ac:dyDescent="0.25">
      <c r="B3416" s="6"/>
      <c r="E3416" s="7"/>
    </row>
    <row r="3417" spans="2:5" x14ac:dyDescent="0.25">
      <c r="B3417" s="6"/>
      <c r="E3417" s="7"/>
    </row>
    <row r="3418" spans="2:5" x14ac:dyDescent="0.25">
      <c r="B3418" s="6"/>
      <c r="E3418" s="7"/>
    </row>
    <row r="3419" spans="2:5" x14ac:dyDescent="0.25">
      <c r="B3419" s="6"/>
      <c r="E3419" s="7"/>
    </row>
    <row r="3420" spans="2:5" x14ac:dyDescent="0.25">
      <c r="B3420" s="6"/>
      <c r="E3420" s="7"/>
    </row>
    <row r="3421" spans="2:5" x14ac:dyDescent="0.25">
      <c r="B3421" s="6"/>
      <c r="E3421" s="7"/>
    </row>
    <row r="3422" spans="2:5" x14ac:dyDescent="0.25">
      <c r="B3422" s="6"/>
      <c r="E3422" s="7"/>
    </row>
    <row r="3423" spans="2:5" x14ac:dyDescent="0.25">
      <c r="B3423" s="6"/>
      <c r="E3423" s="7"/>
    </row>
    <row r="3424" spans="2:5" x14ac:dyDescent="0.25">
      <c r="B3424" s="6"/>
      <c r="E3424" s="7"/>
    </row>
    <row r="3425" spans="2:5" x14ac:dyDescent="0.25">
      <c r="B3425" s="6"/>
      <c r="E3425" s="7"/>
    </row>
    <row r="3426" spans="2:5" x14ac:dyDescent="0.25">
      <c r="B3426" s="6"/>
      <c r="E3426" s="7"/>
    </row>
    <row r="3427" spans="2:5" x14ac:dyDescent="0.25">
      <c r="B3427" s="6"/>
      <c r="E3427" s="7"/>
    </row>
    <row r="3428" spans="2:5" x14ac:dyDescent="0.25">
      <c r="B3428" s="6"/>
      <c r="E3428" s="7"/>
    </row>
    <row r="3429" spans="2:5" x14ac:dyDescent="0.25">
      <c r="B3429" s="6"/>
      <c r="E3429" s="7"/>
    </row>
    <row r="3430" spans="2:5" x14ac:dyDescent="0.25">
      <c r="B3430" s="6"/>
      <c r="E3430" s="7"/>
    </row>
    <row r="3431" spans="2:5" x14ac:dyDescent="0.25">
      <c r="B3431" s="6"/>
      <c r="E3431" s="7"/>
    </row>
    <row r="3432" spans="2:5" x14ac:dyDescent="0.25">
      <c r="B3432" s="6"/>
      <c r="E3432" s="7"/>
    </row>
    <row r="3433" spans="2:5" x14ac:dyDescent="0.25">
      <c r="B3433" s="6"/>
      <c r="E3433" s="7"/>
    </row>
    <row r="3434" spans="2:5" x14ac:dyDescent="0.25">
      <c r="B3434" s="6"/>
      <c r="E3434" s="7"/>
    </row>
    <row r="3435" spans="2:5" x14ac:dyDescent="0.25">
      <c r="B3435" s="6"/>
      <c r="E3435" s="7"/>
    </row>
    <row r="3436" spans="2:5" x14ac:dyDescent="0.25">
      <c r="B3436" s="6"/>
      <c r="E3436" s="7"/>
    </row>
    <row r="3437" spans="2:5" x14ac:dyDescent="0.25">
      <c r="B3437" s="6"/>
      <c r="E3437" s="7"/>
    </row>
    <row r="3438" spans="2:5" x14ac:dyDescent="0.25">
      <c r="B3438" s="6"/>
      <c r="E3438" s="7"/>
    </row>
    <row r="3439" spans="2:5" x14ac:dyDescent="0.25">
      <c r="B3439" s="6"/>
      <c r="E3439" s="7"/>
    </row>
    <row r="3440" spans="2:5" x14ac:dyDescent="0.25">
      <c r="B3440" s="6"/>
      <c r="E3440" s="7"/>
    </row>
    <row r="3441" spans="2:5" x14ac:dyDescent="0.25">
      <c r="B3441" s="6"/>
      <c r="E3441" s="7"/>
    </row>
    <row r="3442" spans="2:5" x14ac:dyDescent="0.25">
      <c r="B3442" s="6"/>
      <c r="E3442" s="7"/>
    </row>
    <row r="3443" spans="2:5" x14ac:dyDescent="0.25">
      <c r="B3443" s="6"/>
      <c r="E3443" s="7"/>
    </row>
    <row r="3444" spans="2:5" x14ac:dyDescent="0.25">
      <c r="B3444" s="6"/>
      <c r="E3444" s="7"/>
    </row>
    <row r="3445" spans="2:5" x14ac:dyDescent="0.25">
      <c r="B3445" s="6"/>
      <c r="E3445" s="7"/>
    </row>
    <row r="3446" spans="2:5" x14ac:dyDescent="0.25">
      <c r="B3446" s="6"/>
      <c r="E3446" s="7"/>
    </row>
    <row r="3447" spans="2:5" x14ac:dyDescent="0.25">
      <c r="B3447" s="6"/>
      <c r="E3447" s="7"/>
    </row>
    <row r="3448" spans="2:5" x14ac:dyDescent="0.25">
      <c r="B3448" s="6"/>
      <c r="E3448" s="7"/>
    </row>
    <row r="3449" spans="2:5" x14ac:dyDescent="0.25">
      <c r="B3449" s="6"/>
      <c r="E3449" s="7"/>
    </row>
    <row r="3450" spans="2:5" x14ac:dyDescent="0.25">
      <c r="B3450" s="6"/>
      <c r="E3450" s="7"/>
    </row>
    <row r="3451" spans="2:5" x14ac:dyDescent="0.25">
      <c r="B3451" s="6"/>
      <c r="E3451" s="7"/>
    </row>
    <row r="3452" spans="2:5" x14ac:dyDescent="0.25">
      <c r="B3452" s="6"/>
      <c r="E3452" s="7"/>
    </row>
    <row r="3453" spans="2:5" x14ac:dyDescent="0.25">
      <c r="B3453" s="6"/>
      <c r="E3453" s="7"/>
    </row>
    <row r="3454" spans="2:5" x14ac:dyDescent="0.25">
      <c r="B3454" s="6"/>
      <c r="E3454" s="7"/>
    </row>
    <row r="3455" spans="2:5" x14ac:dyDescent="0.25">
      <c r="B3455" s="6"/>
      <c r="E3455" s="7"/>
    </row>
    <row r="3456" spans="2:5" x14ac:dyDescent="0.25">
      <c r="B3456" s="6"/>
      <c r="E3456" s="7"/>
    </row>
    <row r="3457" spans="2:5" x14ac:dyDescent="0.25">
      <c r="B3457" s="6"/>
      <c r="E3457" s="7"/>
    </row>
    <row r="3458" spans="2:5" x14ac:dyDescent="0.25">
      <c r="B3458" s="6"/>
      <c r="E3458" s="7"/>
    </row>
    <row r="3459" spans="2:5" x14ac:dyDescent="0.25">
      <c r="B3459" s="6"/>
      <c r="E3459" s="7"/>
    </row>
    <row r="3460" spans="2:5" x14ac:dyDescent="0.25">
      <c r="B3460" s="6"/>
      <c r="E3460" s="7"/>
    </row>
    <row r="3461" spans="2:5" x14ac:dyDescent="0.25">
      <c r="B3461" s="6"/>
      <c r="E3461" s="7"/>
    </row>
    <row r="3462" spans="2:5" x14ac:dyDescent="0.25">
      <c r="B3462" s="6"/>
      <c r="E3462" s="7"/>
    </row>
    <row r="3463" spans="2:5" x14ac:dyDescent="0.25">
      <c r="B3463" s="6"/>
      <c r="E3463" s="7"/>
    </row>
    <row r="3464" spans="2:5" x14ac:dyDescent="0.25">
      <c r="B3464" s="6"/>
      <c r="E3464" s="7"/>
    </row>
    <row r="3465" spans="2:5" x14ac:dyDescent="0.25">
      <c r="B3465" s="6"/>
      <c r="E3465" s="7"/>
    </row>
    <row r="3466" spans="2:5" x14ac:dyDescent="0.25">
      <c r="B3466" s="6"/>
      <c r="E3466" s="7"/>
    </row>
    <row r="3467" spans="2:5" x14ac:dyDescent="0.25">
      <c r="B3467" s="6"/>
      <c r="E3467" s="7"/>
    </row>
    <row r="3468" spans="2:5" x14ac:dyDescent="0.25">
      <c r="B3468" s="6"/>
      <c r="E3468" s="7"/>
    </row>
    <row r="3469" spans="2:5" x14ac:dyDescent="0.25">
      <c r="B3469" s="6"/>
      <c r="E3469" s="7"/>
    </row>
    <row r="3470" spans="2:5" x14ac:dyDescent="0.25">
      <c r="B3470" s="6"/>
      <c r="E3470" s="7"/>
    </row>
    <row r="3471" spans="2:5" x14ac:dyDescent="0.25">
      <c r="B3471" s="6"/>
      <c r="E3471" s="7"/>
    </row>
    <row r="3472" spans="2:5" x14ac:dyDescent="0.25">
      <c r="B3472" s="6"/>
      <c r="E3472" s="7"/>
    </row>
    <row r="3473" spans="2:5" x14ac:dyDescent="0.25">
      <c r="B3473" s="6"/>
      <c r="E3473" s="7"/>
    </row>
    <row r="3474" spans="2:5" x14ac:dyDescent="0.25">
      <c r="B3474" s="6"/>
      <c r="E3474" s="7"/>
    </row>
    <row r="3475" spans="2:5" x14ac:dyDescent="0.25">
      <c r="B3475" s="6"/>
      <c r="E3475" s="7"/>
    </row>
    <row r="3476" spans="2:5" x14ac:dyDescent="0.25">
      <c r="B3476" s="6"/>
      <c r="E3476" s="7"/>
    </row>
    <row r="3477" spans="2:5" x14ac:dyDescent="0.25">
      <c r="B3477" s="6"/>
      <c r="E3477" s="7"/>
    </row>
    <row r="3478" spans="2:5" x14ac:dyDescent="0.25">
      <c r="B3478" s="6"/>
      <c r="E3478" s="7"/>
    </row>
    <row r="3479" spans="2:5" x14ac:dyDescent="0.25">
      <c r="B3479" s="6"/>
      <c r="E3479" s="7"/>
    </row>
    <row r="3480" spans="2:5" x14ac:dyDescent="0.25">
      <c r="B3480" s="6"/>
      <c r="E3480" s="7"/>
    </row>
    <row r="3481" spans="2:5" x14ac:dyDescent="0.25">
      <c r="B3481" s="6"/>
      <c r="E3481" s="7"/>
    </row>
    <row r="3482" spans="2:5" x14ac:dyDescent="0.25">
      <c r="B3482" s="6"/>
      <c r="E3482" s="7"/>
    </row>
    <row r="3483" spans="2:5" x14ac:dyDescent="0.25">
      <c r="B3483" s="6"/>
      <c r="E3483" s="7"/>
    </row>
    <row r="3484" spans="2:5" x14ac:dyDescent="0.25">
      <c r="B3484" s="6"/>
      <c r="E3484" s="7"/>
    </row>
    <row r="3485" spans="2:5" x14ac:dyDescent="0.25">
      <c r="B3485" s="6"/>
      <c r="E3485" s="7"/>
    </row>
    <row r="3486" spans="2:5" x14ac:dyDescent="0.25">
      <c r="B3486" s="6"/>
      <c r="E3486" s="7"/>
    </row>
    <row r="3487" spans="2:5" x14ac:dyDescent="0.25">
      <c r="B3487" s="6"/>
      <c r="E3487" s="7"/>
    </row>
    <row r="3488" spans="2:5" x14ac:dyDescent="0.25">
      <c r="B3488" s="6"/>
      <c r="E3488" s="7"/>
    </row>
    <row r="3489" spans="2:5" x14ac:dyDescent="0.25">
      <c r="B3489" s="6"/>
      <c r="E3489" s="7"/>
    </row>
    <row r="3490" spans="2:5" x14ac:dyDescent="0.25">
      <c r="B3490" s="6"/>
      <c r="E3490" s="7"/>
    </row>
    <row r="3491" spans="2:5" x14ac:dyDescent="0.25">
      <c r="B3491" s="6"/>
      <c r="E3491" s="7"/>
    </row>
    <row r="3492" spans="2:5" x14ac:dyDescent="0.25">
      <c r="B3492" s="6"/>
      <c r="E3492" s="7"/>
    </row>
    <row r="3493" spans="2:5" x14ac:dyDescent="0.25">
      <c r="B3493" s="6"/>
      <c r="E3493" s="7"/>
    </row>
    <row r="3494" spans="2:5" x14ac:dyDescent="0.25">
      <c r="B3494" s="6"/>
      <c r="E3494" s="7"/>
    </row>
    <row r="3495" spans="2:5" x14ac:dyDescent="0.25">
      <c r="B3495" s="6"/>
      <c r="E3495" s="7"/>
    </row>
    <row r="3496" spans="2:5" x14ac:dyDescent="0.25">
      <c r="B3496" s="6"/>
      <c r="E3496" s="7"/>
    </row>
    <row r="3497" spans="2:5" x14ac:dyDescent="0.25">
      <c r="B3497" s="6"/>
      <c r="E3497" s="7"/>
    </row>
    <row r="3498" spans="2:5" x14ac:dyDescent="0.25">
      <c r="B3498" s="6"/>
      <c r="E3498" s="7"/>
    </row>
    <row r="3499" spans="2:5" x14ac:dyDescent="0.25">
      <c r="B3499" s="6"/>
      <c r="E3499" s="7"/>
    </row>
    <row r="3500" spans="2:5" x14ac:dyDescent="0.25">
      <c r="B3500" s="6"/>
      <c r="E3500" s="7"/>
    </row>
    <row r="3501" spans="2:5" x14ac:dyDescent="0.25">
      <c r="B3501" s="6"/>
      <c r="E3501" s="7"/>
    </row>
    <row r="3502" spans="2:5" x14ac:dyDescent="0.25">
      <c r="B3502" s="6"/>
      <c r="E3502" s="7"/>
    </row>
    <row r="3503" spans="2:5" x14ac:dyDescent="0.25">
      <c r="B3503" s="6"/>
      <c r="E3503" s="7"/>
    </row>
    <row r="3504" spans="2:5" x14ac:dyDescent="0.25">
      <c r="B3504" s="6"/>
      <c r="E3504" s="7"/>
    </row>
    <row r="3505" spans="2:5" x14ac:dyDescent="0.25">
      <c r="B3505" s="6"/>
      <c r="E3505" s="7"/>
    </row>
    <row r="3506" spans="2:5" x14ac:dyDescent="0.25">
      <c r="B3506" s="6"/>
      <c r="E3506" s="7"/>
    </row>
    <row r="3507" spans="2:5" x14ac:dyDescent="0.25">
      <c r="B3507" s="6"/>
      <c r="E3507" s="7"/>
    </row>
    <row r="3508" spans="2:5" x14ac:dyDescent="0.25">
      <c r="B3508" s="6"/>
      <c r="E3508" s="7"/>
    </row>
    <row r="3509" spans="2:5" x14ac:dyDescent="0.25">
      <c r="B3509" s="6"/>
      <c r="E3509" s="7"/>
    </row>
    <row r="3510" spans="2:5" x14ac:dyDescent="0.25">
      <c r="B3510" s="6"/>
      <c r="E3510" s="7"/>
    </row>
    <row r="3511" spans="2:5" x14ac:dyDescent="0.25">
      <c r="B3511" s="6"/>
      <c r="E3511" s="7"/>
    </row>
    <row r="3512" spans="2:5" x14ac:dyDescent="0.25">
      <c r="B3512" s="6"/>
      <c r="E3512" s="7"/>
    </row>
    <row r="3513" spans="2:5" x14ac:dyDescent="0.25">
      <c r="B3513" s="6"/>
      <c r="E3513" s="7"/>
    </row>
    <row r="3514" spans="2:5" x14ac:dyDescent="0.25">
      <c r="B3514" s="6"/>
      <c r="E3514" s="7"/>
    </row>
    <row r="3515" spans="2:5" x14ac:dyDescent="0.25">
      <c r="B3515" s="6"/>
      <c r="E3515" s="7"/>
    </row>
    <row r="3516" spans="2:5" x14ac:dyDescent="0.25">
      <c r="B3516" s="6"/>
      <c r="E3516" s="7"/>
    </row>
    <row r="3517" spans="2:5" x14ac:dyDescent="0.25">
      <c r="B3517" s="6"/>
      <c r="E3517" s="7"/>
    </row>
    <row r="3518" spans="2:5" x14ac:dyDescent="0.25">
      <c r="B3518" s="6"/>
      <c r="E3518" s="7"/>
    </row>
    <row r="3519" spans="2:5" x14ac:dyDescent="0.25">
      <c r="B3519" s="6"/>
      <c r="E3519" s="7"/>
    </row>
    <row r="3520" spans="2:5" x14ac:dyDescent="0.25">
      <c r="B3520" s="6"/>
      <c r="E3520" s="7"/>
    </row>
    <row r="3521" spans="2:5" x14ac:dyDescent="0.25">
      <c r="B3521" s="6"/>
      <c r="E3521" s="7"/>
    </row>
    <row r="3522" spans="2:5" x14ac:dyDescent="0.25">
      <c r="B3522" s="6"/>
      <c r="E3522" s="7"/>
    </row>
    <row r="3523" spans="2:5" x14ac:dyDescent="0.25">
      <c r="B3523" s="6"/>
      <c r="E3523" s="7"/>
    </row>
    <row r="3524" spans="2:5" x14ac:dyDescent="0.25">
      <c r="B3524" s="6"/>
      <c r="E3524" s="7"/>
    </row>
    <row r="3525" spans="2:5" x14ac:dyDescent="0.25">
      <c r="B3525" s="6"/>
      <c r="E3525" s="7"/>
    </row>
    <row r="3526" spans="2:5" x14ac:dyDescent="0.25">
      <c r="B3526" s="6"/>
      <c r="E3526" s="7"/>
    </row>
    <row r="3527" spans="2:5" x14ac:dyDescent="0.25">
      <c r="B3527" s="6"/>
      <c r="E3527" s="7"/>
    </row>
    <row r="3528" spans="2:5" x14ac:dyDescent="0.25">
      <c r="B3528" s="6"/>
      <c r="E3528" s="7"/>
    </row>
    <row r="3529" spans="2:5" x14ac:dyDescent="0.25">
      <c r="B3529" s="6"/>
      <c r="E3529" s="7"/>
    </row>
    <row r="3530" spans="2:5" x14ac:dyDescent="0.25">
      <c r="B3530" s="6"/>
      <c r="E3530" s="7"/>
    </row>
    <row r="3531" spans="2:5" x14ac:dyDescent="0.25">
      <c r="B3531" s="6"/>
      <c r="E3531" s="7"/>
    </row>
    <row r="3532" spans="2:5" x14ac:dyDescent="0.25">
      <c r="B3532" s="6"/>
      <c r="E3532" s="7"/>
    </row>
    <row r="3533" spans="2:5" x14ac:dyDescent="0.25">
      <c r="B3533" s="6"/>
      <c r="E3533" s="7"/>
    </row>
    <row r="3534" spans="2:5" x14ac:dyDescent="0.25">
      <c r="B3534" s="6"/>
      <c r="E3534" s="7"/>
    </row>
    <row r="3535" spans="2:5" x14ac:dyDescent="0.25">
      <c r="B3535" s="6"/>
      <c r="E3535" s="7"/>
    </row>
    <row r="3536" spans="2:5" x14ac:dyDescent="0.25">
      <c r="B3536" s="6"/>
      <c r="E3536" s="7"/>
    </row>
    <row r="3537" spans="2:5" x14ac:dyDescent="0.25">
      <c r="B3537" s="6"/>
      <c r="E3537" s="7"/>
    </row>
    <row r="3538" spans="2:5" x14ac:dyDescent="0.25">
      <c r="B3538" s="6"/>
      <c r="E3538" s="7"/>
    </row>
    <row r="3539" spans="2:5" x14ac:dyDescent="0.25">
      <c r="B3539" s="6"/>
      <c r="E3539" s="7"/>
    </row>
    <row r="3540" spans="2:5" x14ac:dyDescent="0.25">
      <c r="B3540" s="6"/>
      <c r="E3540" s="7"/>
    </row>
    <row r="3541" spans="2:5" x14ac:dyDescent="0.25">
      <c r="B3541" s="6"/>
      <c r="E3541" s="7"/>
    </row>
    <row r="3542" spans="2:5" x14ac:dyDescent="0.25">
      <c r="B3542" s="6"/>
      <c r="E3542" s="7"/>
    </row>
    <row r="3543" spans="2:5" x14ac:dyDescent="0.25">
      <c r="B3543" s="6"/>
      <c r="E3543" s="7"/>
    </row>
    <row r="3544" spans="2:5" x14ac:dyDescent="0.25">
      <c r="B3544" s="6"/>
      <c r="E3544" s="7"/>
    </row>
    <row r="3545" spans="2:5" x14ac:dyDescent="0.25">
      <c r="B3545" s="6"/>
      <c r="E3545" s="7"/>
    </row>
    <row r="3546" spans="2:5" x14ac:dyDescent="0.25">
      <c r="B3546" s="6"/>
      <c r="E3546" s="7"/>
    </row>
    <row r="3547" spans="2:5" x14ac:dyDescent="0.25">
      <c r="B3547" s="6"/>
      <c r="E3547" s="7"/>
    </row>
    <row r="3548" spans="2:5" x14ac:dyDescent="0.25">
      <c r="B3548" s="6"/>
      <c r="E3548" s="7"/>
    </row>
    <row r="3549" spans="2:5" x14ac:dyDescent="0.25">
      <c r="B3549" s="6"/>
      <c r="E3549" s="7"/>
    </row>
    <row r="3550" spans="2:5" x14ac:dyDescent="0.25">
      <c r="B3550" s="6"/>
      <c r="E3550" s="7"/>
    </row>
    <row r="3551" spans="2:5" x14ac:dyDescent="0.25">
      <c r="B3551" s="6"/>
      <c r="E3551" s="7"/>
    </row>
    <row r="3552" spans="2:5" x14ac:dyDescent="0.25">
      <c r="B3552" s="6"/>
      <c r="E3552" s="7"/>
    </row>
    <row r="3553" spans="2:5" x14ac:dyDescent="0.25">
      <c r="B3553" s="6"/>
      <c r="E3553" s="7"/>
    </row>
    <row r="3554" spans="2:5" x14ac:dyDescent="0.25">
      <c r="B3554" s="6"/>
      <c r="E3554" s="7"/>
    </row>
    <row r="3555" spans="2:5" x14ac:dyDescent="0.25">
      <c r="B3555" s="6"/>
      <c r="E3555" s="7"/>
    </row>
    <row r="3556" spans="2:5" x14ac:dyDescent="0.25">
      <c r="B3556" s="6"/>
      <c r="E3556" s="7"/>
    </row>
    <row r="3557" spans="2:5" x14ac:dyDescent="0.25">
      <c r="B3557" s="6"/>
      <c r="E3557" s="7"/>
    </row>
    <row r="3558" spans="2:5" x14ac:dyDescent="0.25">
      <c r="B3558" s="6"/>
      <c r="E3558" s="7"/>
    </row>
    <row r="3559" spans="2:5" x14ac:dyDescent="0.25">
      <c r="B3559" s="6"/>
      <c r="E3559" s="7"/>
    </row>
    <row r="3560" spans="2:5" x14ac:dyDescent="0.25">
      <c r="B3560" s="6"/>
      <c r="E3560" s="7"/>
    </row>
    <row r="3561" spans="2:5" x14ac:dyDescent="0.25">
      <c r="B3561" s="6"/>
      <c r="E3561" s="7"/>
    </row>
    <row r="3562" spans="2:5" x14ac:dyDescent="0.25">
      <c r="B3562" s="6"/>
      <c r="E3562" s="7"/>
    </row>
    <row r="3563" spans="2:5" x14ac:dyDescent="0.25">
      <c r="B3563" s="6"/>
      <c r="E3563" s="7"/>
    </row>
    <row r="3564" spans="2:5" x14ac:dyDescent="0.25">
      <c r="B3564" s="6"/>
      <c r="E3564" s="7"/>
    </row>
    <row r="3565" spans="2:5" x14ac:dyDescent="0.25">
      <c r="B3565" s="6"/>
      <c r="E3565" s="7"/>
    </row>
    <row r="3566" spans="2:5" x14ac:dyDescent="0.25">
      <c r="B3566" s="6"/>
      <c r="E3566" s="7"/>
    </row>
    <row r="3567" spans="2:5" x14ac:dyDescent="0.25">
      <c r="B3567" s="6"/>
      <c r="E3567" s="7"/>
    </row>
    <row r="3568" spans="2:5" x14ac:dyDescent="0.25">
      <c r="B3568" s="6"/>
      <c r="E3568" s="7"/>
    </row>
    <row r="3569" spans="2:5" x14ac:dyDescent="0.25">
      <c r="B3569" s="6"/>
      <c r="E3569" s="7"/>
    </row>
    <row r="3570" spans="2:5" x14ac:dyDescent="0.25">
      <c r="B3570" s="6"/>
      <c r="E3570" s="7"/>
    </row>
    <row r="3571" spans="2:5" x14ac:dyDescent="0.25">
      <c r="B3571" s="6"/>
      <c r="E3571" s="7"/>
    </row>
    <row r="3572" spans="2:5" x14ac:dyDescent="0.25">
      <c r="B3572" s="6"/>
      <c r="E3572" s="7"/>
    </row>
    <row r="3573" spans="2:5" x14ac:dyDescent="0.25">
      <c r="B3573" s="6"/>
      <c r="E3573" s="7"/>
    </row>
    <row r="3574" spans="2:5" x14ac:dyDescent="0.25">
      <c r="B3574" s="6"/>
      <c r="E3574" s="7"/>
    </row>
    <row r="3575" spans="2:5" x14ac:dyDescent="0.25">
      <c r="B3575" s="6"/>
      <c r="E3575" s="7"/>
    </row>
    <row r="3576" spans="2:5" x14ac:dyDescent="0.25">
      <c r="B3576" s="6"/>
      <c r="E3576" s="7"/>
    </row>
    <row r="3577" spans="2:5" x14ac:dyDescent="0.25">
      <c r="B3577" s="6"/>
      <c r="E3577" s="7"/>
    </row>
    <row r="3578" spans="2:5" x14ac:dyDescent="0.25">
      <c r="B3578" s="6"/>
      <c r="E3578" s="7"/>
    </row>
    <row r="3579" spans="2:5" x14ac:dyDescent="0.25">
      <c r="B3579" s="6"/>
      <c r="E3579" s="7"/>
    </row>
    <row r="3580" spans="2:5" x14ac:dyDescent="0.25">
      <c r="B3580" s="6"/>
      <c r="E3580" s="7"/>
    </row>
    <row r="3581" spans="2:5" x14ac:dyDescent="0.25">
      <c r="B3581" s="6"/>
      <c r="E3581" s="7"/>
    </row>
    <row r="3582" spans="2:5" x14ac:dyDescent="0.25">
      <c r="B3582" s="6"/>
      <c r="E3582" s="7"/>
    </row>
    <row r="3583" spans="2:5" x14ac:dyDescent="0.25">
      <c r="B3583" s="6"/>
      <c r="E3583" s="7"/>
    </row>
    <row r="3584" spans="2:5" x14ac:dyDescent="0.25">
      <c r="B3584" s="6"/>
      <c r="E3584" s="7"/>
    </row>
    <row r="3585" spans="2:5" x14ac:dyDescent="0.25">
      <c r="B3585" s="6"/>
      <c r="E3585" s="7"/>
    </row>
    <row r="3586" spans="2:5" x14ac:dyDescent="0.25">
      <c r="B3586" s="6"/>
      <c r="E3586" s="7"/>
    </row>
    <row r="3587" spans="2:5" x14ac:dyDescent="0.25">
      <c r="B3587" s="6"/>
      <c r="E3587" s="7"/>
    </row>
    <row r="3588" spans="2:5" x14ac:dyDescent="0.25">
      <c r="B3588" s="6"/>
      <c r="E3588" s="7"/>
    </row>
    <row r="3589" spans="2:5" x14ac:dyDescent="0.25">
      <c r="B3589" s="6"/>
      <c r="E3589" s="7"/>
    </row>
    <row r="3590" spans="2:5" x14ac:dyDescent="0.25">
      <c r="B3590" s="6"/>
      <c r="E3590" s="7"/>
    </row>
    <row r="3591" spans="2:5" x14ac:dyDescent="0.25">
      <c r="B3591" s="6"/>
      <c r="E3591" s="7"/>
    </row>
    <row r="3592" spans="2:5" x14ac:dyDescent="0.25">
      <c r="B3592" s="6"/>
      <c r="E3592" s="7"/>
    </row>
    <row r="3593" spans="2:5" x14ac:dyDescent="0.25">
      <c r="B3593" s="6"/>
      <c r="E3593" s="7"/>
    </row>
    <row r="3594" spans="2:5" x14ac:dyDescent="0.25">
      <c r="B3594" s="6"/>
      <c r="E3594" s="7"/>
    </row>
    <row r="3595" spans="2:5" x14ac:dyDescent="0.25">
      <c r="B3595" s="6"/>
      <c r="E3595" s="7"/>
    </row>
    <row r="3596" spans="2:5" x14ac:dyDescent="0.25">
      <c r="B3596" s="6"/>
      <c r="E3596" s="7"/>
    </row>
    <row r="3597" spans="2:5" x14ac:dyDescent="0.25">
      <c r="B3597" s="6"/>
      <c r="E3597" s="7"/>
    </row>
    <row r="3598" spans="2:5" x14ac:dyDescent="0.25">
      <c r="B3598" s="6"/>
      <c r="E3598" s="7"/>
    </row>
    <row r="3599" spans="2:5" x14ac:dyDescent="0.25">
      <c r="B3599" s="6"/>
      <c r="E3599" s="7"/>
    </row>
    <row r="3600" spans="2:5" x14ac:dyDescent="0.25">
      <c r="B3600" s="6"/>
      <c r="E3600" s="7"/>
    </row>
    <row r="3601" spans="2:5" x14ac:dyDescent="0.25">
      <c r="B3601" s="6"/>
      <c r="E3601" s="7"/>
    </row>
    <row r="3602" spans="2:5" x14ac:dyDescent="0.25">
      <c r="B3602" s="6"/>
      <c r="E3602" s="7"/>
    </row>
    <row r="3603" spans="2:5" x14ac:dyDescent="0.25">
      <c r="B3603" s="6"/>
      <c r="E3603" s="7"/>
    </row>
    <row r="3604" spans="2:5" x14ac:dyDescent="0.25">
      <c r="B3604" s="6"/>
      <c r="E3604" s="7"/>
    </row>
    <row r="3605" spans="2:5" x14ac:dyDescent="0.25">
      <c r="B3605" s="6"/>
      <c r="E3605" s="7"/>
    </row>
    <row r="3606" spans="2:5" x14ac:dyDescent="0.25">
      <c r="B3606" s="6"/>
      <c r="E3606" s="7"/>
    </row>
    <row r="3607" spans="2:5" x14ac:dyDescent="0.25">
      <c r="B3607" s="6"/>
      <c r="E3607" s="7"/>
    </row>
    <row r="3608" spans="2:5" x14ac:dyDescent="0.25">
      <c r="B3608" s="6"/>
      <c r="E3608" s="7"/>
    </row>
    <row r="3609" spans="2:5" x14ac:dyDescent="0.25">
      <c r="B3609" s="6"/>
      <c r="E3609" s="7"/>
    </row>
    <row r="3610" spans="2:5" x14ac:dyDescent="0.25">
      <c r="B3610" s="6"/>
      <c r="E3610" s="7"/>
    </row>
    <row r="3611" spans="2:5" x14ac:dyDescent="0.25">
      <c r="B3611" s="6"/>
      <c r="E3611" s="7"/>
    </row>
    <row r="3612" spans="2:5" x14ac:dyDescent="0.25">
      <c r="B3612" s="6"/>
      <c r="E3612" s="7"/>
    </row>
    <row r="3613" spans="2:5" x14ac:dyDescent="0.25">
      <c r="B3613" s="6"/>
      <c r="E3613" s="7"/>
    </row>
    <row r="3614" spans="2:5" x14ac:dyDescent="0.25">
      <c r="B3614" s="6"/>
      <c r="E3614" s="7"/>
    </row>
    <row r="3615" spans="2:5" x14ac:dyDescent="0.25">
      <c r="B3615" s="6"/>
      <c r="E3615" s="7"/>
    </row>
    <row r="3616" spans="2:5" x14ac:dyDescent="0.25">
      <c r="B3616" s="6"/>
      <c r="E3616" s="7"/>
    </row>
    <row r="3617" spans="2:5" x14ac:dyDescent="0.25">
      <c r="B3617" s="6"/>
      <c r="E3617" s="7"/>
    </row>
    <row r="3618" spans="2:5" x14ac:dyDescent="0.25">
      <c r="B3618" s="6"/>
      <c r="E3618" s="7"/>
    </row>
    <row r="3619" spans="2:5" x14ac:dyDescent="0.25">
      <c r="B3619" s="6"/>
      <c r="E3619" s="7"/>
    </row>
    <row r="3620" spans="2:5" x14ac:dyDescent="0.25">
      <c r="B3620" s="6"/>
      <c r="E3620" s="7"/>
    </row>
    <row r="3621" spans="2:5" x14ac:dyDescent="0.25">
      <c r="B3621" s="6"/>
      <c r="E3621" s="7"/>
    </row>
    <row r="3622" spans="2:5" x14ac:dyDescent="0.25">
      <c r="B3622" s="6"/>
      <c r="E3622" s="7"/>
    </row>
    <row r="3623" spans="2:5" x14ac:dyDescent="0.25">
      <c r="B3623" s="6"/>
      <c r="E3623" s="7"/>
    </row>
    <row r="3624" spans="2:5" x14ac:dyDescent="0.25">
      <c r="B3624" s="6"/>
      <c r="E3624" s="7"/>
    </row>
    <row r="3625" spans="2:5" x14ac:dyDescent="0.25">
      <c r="B3625" s="6"/>
      <c r="E3625" s="7"/>
    </row>
    <row r="3626" spans="2:5" x14ac:dyDescent="0.25">
      <c r="B3626" s="6"/>
      <c r="E3626" s="7"/>
    </row>
    <row r="3627" spans="2:5" x14ac:dyDescent="0.25">
      <c r="B3627" s="6"/>
      <c r="E3627" s="7"/>
    </row>
    <row r="3628" spans="2:5" x14ac:dyDescent="0.25">
      <c r="B3628" s="6"/>
      <c r="E3628" s="7"/>
    </row>
    <row r="3629" spans="2:5" x14ac:dyDescent="0.25">
      <c r="B3629" s="6"/>
      <c r="E3629" s="7"/>
    </row>
    <row r="3630" spans="2:5" x14ac:dyDescent="0.25">
      <c r="B3630" s="6"/>
      <c r="E3630" s="7"/>
    </row>
    <row r="3631" spans="2:5" x14ac:dyDescent="0.25">
      <c r="B3631" s="6"/>
      <c r="E3631" s="7"/>
    </row>
    <row r="3632" spans="2:5" x14ac:dyDescent="0.25">
      <c r="B3632" s="6"/>
      <c r="E3632" s="7"/>
    </row>
    <row r="3633" spans="2:5" x14ac:dyDescent="0.25">
      <c r="B3633" s="6"/>
      <c r="E3633" s="7"/>
    </row>
    <row r="3634" spans="2:5" x14ac:dyDescent="0.25">
      <c r="B3634" s="6"/>
      <c r="E3634" s="7"/>
    </row>
    <row r="3635" spans="2:5" x14ac:dyDescent="0.25">
      <c r="B3635" s="6"/>
      <c r="E3635" s="7"/>
    </row>
    <row r="3636" spans="2:5" x14ac:dyDescent="0.25">
      <c r="B3636" s="6"/>
      <c r="E3636" s="7"/>
    </row>
    <row r="3637" spans="2:5" x14ac:dyDescent="0.25">
      <c r="B3637" s="6"/>
      <c r="E3637" s="7"/>
    </row>
    <row r="3638" spans="2:5" x14ac:dyDescent="0.25">
      <c r="B3638" s="6"/>
      <c r="E3638" s="7"/>
    </row>
    <row r="3639" spans="2:5" x14ac:dyDescent="0.25">
      <c r="B3639" s="6"/>
      <c r="E3639" s="7"/>
    </row>
    <row r="3640" spans="2:5" x14ac:dyDescent="0.25">
      <c r="B3640" s="6"/>
      <c r="E3640" s="7"/>
    </row>
    <row r="3641" spans="2:5" x14ac:dyDescent="0.25">
      <c r="B3641" s="6"/>
      <c r="E3641" s="7"/>
    </row>
    <row r="3642" spans="2:5" x14ac:dyDescent="0.25">
      <c r="B3642" s="6"/>
      <c r="E3642" s="7"/>
    </row>
    <row r="3643" spans="2:5" x14ac:dyDescent="0.25">
      <c r="B3643" s="6"/>
      <c r="E3643" s="7"/>
    </row>
    <row r="3644" spans="2:5" x14ac:dyDescent="0.25">
      <c r="B3644" s="6"/>
      <c r="E3644" s="7"/>
    </row>
    <row r="3645" spans="2:5" x14ac:dyDescent="0.25">
      <c r="B3645" s="6"/>
      <c r="E3645" s="7"/>
    </row>
    <row r="3646" spans="2:5" x14ac:dyDescent="0.25">
      <c r="B3646" s="6"/>
      <c r="E3646" s="7"/>
    </row>
    <row r="3647" spans="2:5" x14ac:dyDescent="0.25">
      <c r="B3647" s="6"/>
      <c r="E3647" s="7"/>
    </row>
    <row r="3648" spans="2:5" x14ac:dyDescent="0.25">
      <c r="B3648" s="6"/>
      <c r="E3648" s="7"/>
    </row>
    <row r="3649" spans="2:5" x14ac:dyDescent="0.25">
      <c r="B3649" s="6"/>
      <c r="E3649" s="7"/>
    </row>
    <row r="3650" spans="2:5" x14ac:dyDescent="0.25">
      <c r="B3650" s="6"/>
      <c r="E3650" s="7"/>
    </row>
    <row r="3651" spans="2:5" x14ac:dyDescent="0.25">
      <c r="B3651" s="6"/>
      <c r="E3651" s="7"/>
    </row>
    <row r="3652" spans="2:5" x14ac:dyDescent="0.25">
      <c r="B3652" s="6"/>
      <c r="E3652" s="7"/>
    </row>
    <row r="3653" spans="2:5" x14ac:dyDescent="0.25">
      <c r="B3653" s="6"/>
      <c r="E3653" s="7"/>
    </row>
    <row r="3654" spans="2:5" x14ac:dyDescent="0.25">
      <c r="B3654" s="6"/>
      <c r="E3654" s="7"/>
    </row>
    <row r="3655" spans="2:5" x14ac:dyDescent="0.25">
      <c r="B3655" s="6"/>
      <c r="E3655" s="7"/>
    </row>
    <row r="3656" spans="2:5" x14ac:dyDescent="0.25">
      <c r="B3656" s="6"/>
      <c r="E3656" s="7"/>
    </row>
    <row r="3657" spans="2:5" x14ac:dyDescent="0.25">
      <c r="B3657" s="6"/>
      <c r="E3657" s="7"/>
    </row>
    <row r="3658" spans="2:5" x14ac:dyDescent="0.25">
      <c r="B3658" s="6"/>
      <c r="E3658" s="7"/>
    </row>
    <row r="3659" spans="2:5" x14ac:dyDescent="0.25">
      <c r="B3659" s="6"/>
      <c r="E3659" s="7"/>
    </row>
    <row r="3660" spans="2:5" x14ac:dyDescent="0.25">
      <c r="B3660" s="6"/>
      <c r="E3660" s="7"/>
    </row>
    <row r="3661" spans="2:5" x14ac:dyDescent="0.25">
      <c r="B3661" s="6"/>
      <c r="E3661" s="7"/>
    </row>
    <row r="3662" spans="2:5" x14ac:dyDescent="0.25">
      <c r="B3662" s="6"/>
      <c r="E3662" s="7"/>
    </row>
    <row r="3663" spans="2:5" x14ac:dyDescent="0.25">
      <c r="B3663" s="6"/>
      <c r="E3663" s="7"/>
    </row>
    <row r="3664" spans="2:5" x14ac:dyDescent="0.25">
      <c r="B3664" s="6"/>
      <c r="E3664" s="7"/>
    </row>
    <row r="3665" spans="2:5" x14ac:dyDescent="0.25">
      <c r="B3665" s="6"/>
      <c r="E3665" s="7"/>
    </row>
    <row r="3666" spans="2:5" x14ac:dyDescent="0.25">
      <c r="B3666" s="6"/>
      <c r="E3666" s="7"/>
    </row>
    <row r="3667" spans="2:5" x14ac:dyDescent="0.25">
      <c r="B3667" s="6"/>
      <c r="E3667" s="7"/>
    </row>
    <row r="3668" spans="2:5" x14ac:dyDescent="0.25">
      <c r="B3668" s="6"/>
      <c r="E3668" s="7"/>
    </row>
    <row r="3669" spans="2:5" x14ac:dyDescent="0.25">
      <c r="B3669" s="6"/>
      <c r="E3669" s="7"/>
    </row>
    <row r="3670" spans="2:5" x14ac:dyDescent="0.25">
      <c r="B3670" s="6"/>
      <c r="E3670" s="7"/>
    </row>
    <row r="3671" spans="2:5" x14ac:dyDescent="0.25">
      <c r="B3671" s="6"/>
      <c r="E3671" s="7"/>
    </row>
    <row r="3672" spans="2:5" x14ac:dyDescent="0.25">
      <c r="B3672" s="6"/>
      <c r="E3672" s="7"/>
    </row>
    <row r="3673" spans="2:5" x14ac:dyDescent="0.25">
      <c r="B3673" s="6"/>
      <c r="E3673" s="7"/>
    </row>
    <row r="3674" spans="2:5" x14ac:dyDescent="0.25">
      <c r="B3674" s="6"/>
      <c r="E3674" s="7"/>
    </row>
    <row r="3675" spans="2:5" x14ac:dyDescent="0.25">
      <c r="B3675" s="6"/>
      <c r="E3675" s="7"/>
    </row>
    <row r="3676" spans="2:5" x14ac:dyDescent="0.25">
      <c r="B3676" s="6"/>
      <c r="E3676" s="7"/>
    </row>
    <row r="3677" spans="2:5" x14ac:dyDescent="0.25">
      <c r="B3677" s="6"/>
      <c r="E3677" s="7"/>
    </row>
    <row r="3678" spans="2:5" x14ac:dyDescent="0.25">
      <c r="B3678" s="6"/>
      <c r="E3678" s="7"/>
    </row>
    <row r="3679" spans="2:5" x14ac:dyDescent="0.25">
      <c r="B3679" s="6"/>
      <c r="E3679" s="7"/>
    </row>
    <row r="3680" spans="2:5" x14ac:dyDescent="0.25">
      <c r="B3680" s="6"/>
      <c r="E3680" s="7"/>
    </row>
    <row r="3681" spans="2:5" x14ac:dyDescent="0.25">
      <c r="B3681" s="6"/>
      <c r="E3681" s="7"/>
    </row>
    <row r="3682" spans="2:5" x14ac:dyDescent="0.25">
      <c r="B3682" s="6"/>
      <c r="E3682" s="7"/>
    </row>
    <row r="3683" spans="2:5" x14ac:dyDescent="0.25">
      <c r="B3683" s="6"/>
      <c r="E3683" s="7"/>
    </row>
    <row r="3684" spans="2:5" x14ac:dyDescent="0.25">
      <c r="B3684" s="6"/>
      <c r="E3684" s="7"/>
    </row>
    <row r="3685" spans="2:5" x14ac:dyDescent="0.25">
      <c r="B3685" s="6"/>
      <c r="E3685" s="7"/>
    </row>
    <row r="3686" spans="2:5" x14ac:dyDescent="0.25">
      <c r="B3686" s="6"/>
      <c r="E3686" s="7"/>
    </row>
    <row r="3687" spans="2:5" x14ac:dyDescent="0.25">
      <c r="B3687" s="6"/>
      <c r="E3687" s="7"/>
    </row>
    <row r="3688" spans="2:5" x14ac:dyDescent="0.25">
      <c r="B3688" s="6"/>
      <c r="E3688" s="7"/>
    </row>
    <row r="3689" spans="2:5" x14ac:dyDescent="0.25">
      <c r="B3689" s="6"/>
      <c r="E3689" s="7"/>
    </row>
    <row r="3690" spans="2:5" x14ac:dyDescent="0.25">
      <c r="B3690" s="6"/>
      <c r="E3690" s="7"/>
    </row>
    <row r="3691" spans="2:5" x14ac:dyDescent="0.25">
      <c r="B3691" s="6"/>
      <c r="E3691" s="7"/>
    </row>
    <row r="3692" spans="2:5" x14ac:dyDescent="0.25">
      <c r="B3692" s="6"/>
      <c r="E3692" s="7"/>
    </row>
    <row r="3693" spans="2:5" x14ac:dyDescent="0.25">
      <c r="B3693" s="6"/>
      <c r="E3693" s="7"/>
    </row>
    <row r="3694" spans="2:5" x14ac:dyDescent="0.25">
      <c r="B3694" s="6"/>
      <c r="E3694" s="7"/>
    </row>
    <row r="3695" spans="2:5" x14ac:dyDescent="0.25">
      <c r="B3695" s="6"/>
      <c r="E3695" s="7"/>
    </row>
    <row r="3696" spans="2:5" x14ac:dyDescent="0.25">
      <c r="B3696" s="6"/>
      <c r="E3696" s="7"/>
    </row>
    <row r="3697" spans="2:5" x14ac:dyDescent="0.25">
      <c r="B3697" s="6"/>
      <c r="E3697" s="7"/>
    </row>
    <row r="3698" spans="2:5" x14ac:dyDescent="0.25">
      <c r="B3698" s="6"/>
      <c r="E3698" s="7"/>
    </row>
    <row r="3699" spans="2:5" x14ac:dyDescent="0.25">
      <c r="B3699" s="6"/>
      <c r="E3699" s="7"/>
    </row>
    <row r="3700" spans="2:5" x14ac:dyDescent="0.25">
      <c r="B3700" s="6"/>
      <c r="E3700" s="7"/>
    </row>
    <row r="3701" spans="2:5" x14ac:dyDescent="0.25">
      <c r="B3701" s="6"/>
      <c r="E3701" s="7"/>
    </row>
    <row r="3702" spans="2:5" x14ac:dyDescent="0.25">
      <c r="B3702" s="6"/>
      <c r="E3702" s="7"/>
    </row>
    <row r="3703" spans="2:5" x14ac:dyDescent="0.25">
      <c r="B3703" s="6"/>
      <c r="E3703" s="7"/>
    </row>
    <row r="3704" spans="2:5" x14ac:dyDescent="0.25">
      <c r="B3704" s="6"/>
      <c r="E3704" s="7"/>
    </row>
    <row r="3705" spans="2:5" x14ac:dyDescent="0.25">
      <c r="B3705" s="6"/>
      <c r="E3705" s="7"/>
    </row>
    <row r="3706" spans="2:5" x14ac:dyDescent="0.25">
      <c r="B3706" s="6"/>
      <c r="E3706" s="7"/>
    </row>
    <row r="3707" spans="2:5" x14ac:dyDescent="0.25">
      <c r="B3707" s="6"/>
      <c r="E3707" s="7"/>
    </row>
    <row r="3708" spans="2:5" x14ac:dyDescent="0.25">
      <c r="B3708" s="6"/>
      <c r="E3708" s="7"/>
    </row>
    <row r="3709" spans="2:5" x14ac:dyDescent="0.25">
      <c r="B3709" s="6"/>
      <c r="E3709" s="7"/>
    </row>
    <row r="3710" spans="2:5" x14ac:dyDescent="0.25">
      <c r="B3710" s="6"/>
      <c r="E3710" s="7"/>
    </row>
    <row r="3711" spans="2:5" x14ac:dyDescent="0.25">
      <c r="B3711" s="6"/>
      <c r="E3711" s="7"/>
    </row>
    <row r="3712" spans="2:5" x14ac:dyDescent="0.25">
      <c r="B3712" s="6"/>
      <c r="E3712" s="7"/>
    </row>
    <row r="3713" spans="2:5" x14ac:dyDescent="0.25">
      <c r="B3713" s="6"/>
      <c r="E3713" s="7"/>
    </row>
    <row r="3714" spans="2:5" x14ac:dyDescent="0.25">
      <c r="B3714" s="6"/>
      <c r="E3714" s="7"/>
    </row>
    <row r="3715" spans="2:5" x14ac:dyDescent="0.25">
      <c r="B3715" s="6"/>
      <c r="E3715" s="7"/>
    </row>
    <row r="3716" spans="2:5" x14ac:dyDescent="0.25">
      <c r="B3716" s="6"/>
      <c r="E3716" s="7"/>
    </row>
    <row r="3717" spans="2:5" x14ac:dyDescent="0.25">
      <c r="B3717" s="6"/>
      <c r="E3717" s="7"/>
    </row>
    <row r="3718" spans="2:5" x14ac:dyDescent="0.25">
      <c r="B3718" s="6"/>
      <c r="E3718" s="7"/>
    </row>
    <row r="3719" spans="2:5" x14ac:dyDescent="0.25">
      <c r="B3719" s="6"/>
      <c r="E3719" s="7"/>
    </row>
    <row r="3720" spans="2:5" x14ac:dyDescent="0.25">
      <c r="B3720" s="6"/>
      <c r="E3720" s="7"/>
    </row>
    <row r="3721" spans="2:5" x14ac:dyDescent="0.25">
      <c r="B3721" s="6"/>
      <c r="E3721" s="7"/>
    </row>
    <row r="3722" spans="2:5" x14ac:dyDescent="0.25">
      <c r="B3722" s="6"/>
      <c r="E3722" s="7"/>
    </row>
    <row r="3723" spans="2:5" x14ac:dyDescent="0.25">
      <c r="B3723" s="6"/>
      <c r="E3723" s="7"/>
    </row>
    <row r="3724" spans="2:5" x14ac:dyDescent="0.25">
      <c r="B3724" s="6"/>
      <c r="E3724" s="7"/>
    </row>
    <row r="3725" spans="2:5" x14ac:dyDescent="0.25">
      <c r="B3725" s="6"/>
      <c r="E3725" s="7"/>
    </row>
    <row r="3726" spans="2:5" x14ac:dyDescent="0.25">
      <c r="B3726" s="6"/>
      <c r="E3726" s="7"/>
    </row>
    <row r="3727" spans="2:5" x14ac:dyDescent="0.25">
      <c r="B3727" s="6"/>
      <c r="E3727" s="7"/>
    </row>
    <row r="3728" spans="2:5" x14ac:dyDescent="0.25">
      <c r="B3728" s="6"/>
      <c r="E3728" s="7"/>
    </row>
    <row r="3729" spans="2:5" x14ac:dyDescent="0.25">
      <c r="B3729" s="6"/>
      <c r="E3729" s="7"/>
    </row>
    <row r="3730" spans="2:5" x14ac:dyDescent="0.25">
      <c r="B3730" s="6"/>
      <c r="E3730" s="7"/>
    </row>
    <row r="3731" spans="2:5" x14ac:dyDescent="0.25">
      <c r="B3731" s="6"/>
      <c r="E3731" s="7"/>
    </row>
    <row r="3732" spans="2:5" x14ac:dyDescent="0.25">
      <c r="B3732" s="6"/>
      <c r="E3732" s="7"/>
    </row>
    <row r="3733" spans="2:5" x14ac:dyDescent="0.25">
      <c r="B3733" s="6"/>
      <c r="E3733" s="7"/>
    </row>
    <row r="3734" spans="2:5" x14ac:dyDescent="0.25">
      <c r="B3734" s="6"/>
      <c r="E3734" s="7"/>
    </row>
    <row r="3735" spans="2:5" x14ac:dyDescent="0.25">
      <c r="B3735" s="6"/>
      <c r="E3735" s="7"/>
    </row>
    <row r="3736" spans="2:5" x14ac:dyDescent="0.25">
      <c r="B3736" s="6"/>
      <c r="E3736" s="7"/>
    </row>
    <row r="3737" spans="2:5" x14ac:dyDescent="0.25">
      <c r="B3737" s="6"/>
      <c r="E3737" s="7"/>
    </row>
    <row r="3738" spans="2:5" x14ac:dyDescent="0.25">
      <c r="B3738" s="6"/>
      <c r="E3738" s="7"/>
    </row>
    <row r="3739" spans="2:5" x14ac:dyDescent="0.25">
      <c r="B3739" s="6"/>
      <c r="E3739" s="7"/>
    </row>
    <row r="3740" spans="2:5" x14ac:dyDescent="0.25">
      <c r="B3740" s="6"/>
      <c r="E3740" s="7"/>
    </row>
    <row r="3741" spans="2:5" x14ac:dyDescent="0.25">
      <c r="B3741" s="6"/>
      <c r="E3741" s="7"/>
    </row>
    <row r="3742" spans="2:5" x14ac:dyDescent="0.25">
      <c r="B3742" s="6"/>
      <c r="E3742" s="7"/>
    </row>
    <row r="3743" spans="2:5" x14ac:dyDescent="0.25">
      <c r="B3743" s="6"/>
      <c r="E3743" s="7"/>
    </row>
    <row r="3744" spans="2:5" x14ac:dyDescent="0.25">
      <c r="B3744" s="6"/>
      <c r="E3744" s="7"/>
    </row>
    <row r="3745" spans="2:5" x14ac:dyDescent="0.25">
      <c r="B3745" s="6"/>
      <c r="E3745" s="7"/>
    </row>
    <row r="3746" spans="2:5" x14ac:dyDescent="0.25">
      <c r="B3746" s="6"/>
      <c r="E3746" s="7"/>
    </row>
    <row r="3747" spans="2:5" x14ac:dyDescent="0.25">
      <c r="B3747" s="6"/>
      <c r="E3747" s="7"/>
    </row>
    <row r="3748" spans="2:5" x14ac:dyDescent="0.25">
      <c r="B3748" s="6"/>
      <c r="E3748" s="7"/>
    </row>
    <row r="3749" spans="2:5" x14ac:dyDescent="0.25">
      <c r="B3749" s="6"/>
      <c r="E3749" s="7"/>
    </row>
    <row r="3750" spans="2:5" x14ac:dyDescent="0.25">
      <c r="B3750" s="6"/>
      <c r="E3750" s="7"/>
    </row>
    <row r="3751" spans="2:5" x14ac:dyDescent="0.25">
      <c r="B3751" s="6"/>
      <c r="E3751" s="7"/>
    </row>
    <row r="3752" spans="2:5" x14ac:dyDescent="0.25">
      <c r="B3752" s="6"/>
      <c r="E3752" s="7"/>
    </row>
    <row r="3753" spans="2:5" x14ac:dyDescent="0.25">
      <c r="B3753" s="6"/>
      <c r="E3753" s="7"/>
    </row>
    <row r="3754" spans="2:5" x14ac:dyDescent="0.25">
      <c r="B3754" s="6"/>
      <c r="E3754" s="7"/>
    </row>
    <row r="3755" spans="2:5" x14ac:dyDescent="0.25">
      <c r="B3755" s="6"/>
      <c r="E3755" s="7"/>
    </row>
    <row r="3756" spans="2:5" x14ac:dyDescent="0.25">
      <c r="B3756" s="6"/>
      <c r="E3756" s="7"/>
    </row>
    <row r="3757" spans="2:5" x14ac:dyDescent="0.25">
      <c r="B3757" s="6"/>
      <c r="E3757" s="7"/>
    </row>
    <row r="3758" spans="2:5" x14ac:dyDescent="0.25">
      <c r="B3758" s="6"/>
      <c r="E3758" s="7"/>
    </row>
    <row r="3759" spans="2:5" x14ac:dyDescent="0.25">
      <c r="B3759" s="6"/>
      <c r="E3759" s="7"/>
    </row>
    <row r="3760" spans="2:5" x14ac:dyDescent="0.25">
      <c r="B3760" s="6"/>
      <c r="E3760" s="7"/>
    </row>
    <row r="3761" spans="2:5" x14ac:dyDescent="0.25">
      <c r="B3761" s="6"/>
      <c r="E3761" s="7"/>
    </row>
    <row r="3762" spans="2:5" x14ac:dyDescent="0.25">
      <c r="B3762" s="6"/>
      <c r="E3762" s="7"/>
    </row>
    <row r="3763" spans="2:5" x14ac:dyDescent="0.25">
      <c r="B3763" s="6"/>
      <c r="E3763" s="7"/>
    </row>
    <row r="3764" spans="2:5" x14ac:dyDescent="0.25">
      <c r="B3764" s="6"/>
      <c r="E3764" s="7"/>
    </row>
    <row r="3765" spans="2:5" x14ac:dyDescent="0.25">
      <c r="B3765" s="6"/>
      <c r="E3765" s="7"/>
    </row>
    <row r="3766" spans="2:5" x14ac:dyDescent="0.25">
      <c r="B3766" s="6"/>
      <c r="E3766" s="7"/>
    </row>
    <row r="3767" spans="2:5" x14ac:dyDescent="0.25">
      <c r="B3767" s="6"/>
      <c r="E3767" s="7"/>
    </row>
    <row r="3768" spans="2:5" x14ac:dyDescent="0.25">
      <c r="B3768" s="6"/>
      <c r="E3768" s="7"/>
    </row>
    <row r="3769" spans="2:5" x14ac:dyDescent="0.25">
      <c r="B3769" s="6"/>
      <c r="E3769" s="7"/>
    </row>
    <row r="3770" spans="2:5" x14ac:dyDescent="0.25">
      <c r="B3770" s="6"/>
      <c r="E3770" s="7"/>
    </row>
    <row r="3771" spans="2:5" x14ac:dyDescent="0.25">
      <c r="B3771" s="6"/>
      <c r="E3771" s="7"/>
    </row>
    <row r="3772" spans="2:5" x14ac:dyDescent="0.25">
      <c r="B3772" s="6"/>
      <c r="E3772" s="7"/>
    </row>
    <row r="3773" spans="2:5" x14ac:dyDescent="0.25">
      <c r="B3773" s="6"/>
      <c r="E3773" s="7"/>
    </row>
    <row r="3774" spans="2:5" x14ac:dyDescent="0.25">
      <c r="B3774" s="6"/>
      <c r="E3774" s="7"/>
    </row>
    <row r="3775" spans="2:5" x14ac:dyDescent="0.25">
      <c r="B3775" s="6"/>
      <c r="E3775" s="7"/>
    </row>
    <row r="3776" spans="2:5" x14ac:dyDescent="0.25">
      <c r="B3776" s="6"/>
      <c r="E3776" s="7"/>
    </row>
    <row r="3777" spans="2:5" x14ac:dyDescent="0.25">
      <c r="B3777" s="6"/>
      <c r="E3777" s="7"/>
    </row>
    <row r="3778" spans="2:5" x14ac:dyDescent="0.25">
      <c r="B3778" s="6"/>
      <c r="E3778" s="7"/>
    </row>
    <row r="3779" spans="2:5" x14ac:dyDescent="0.25">
      <c r="B3779" s="6"/>
      <c r="E3779" s="7"/>
    </row>
    <row r="3780" spans="2:5" x14ac:dyDescent="0.25">
      <c r="B3780" s="6"/>
      <c r="E3780" s="7"/>
    </row>
    <row r="3781" spans="2:5" x14ac:dyDescent="0.25">
      <c r="B3781" s="6"/>
      <c r="E3781" s="7"/>
    </row>
    <row r="3782" spans="2:5" x14ac:dyDescent="0.25">
      <c r="B3782" s="6"/>
      <c r="E3782" s="7"/>
    </row>
    <row r="3783" spans="2:5" x14ac:dyDescent="0.25">
      <c r="B3783" s="6"/>
      <c r="E3783" s="7"/>
    </row>
    <row r="3784" spans="2:5" x14ac:dyDescent="0.25">
      <c r="B3784" s="6"/>
      <c r="E3784" s="7"/>
    </row>
    <row r="3785" spans="2:5" x14ac:dyDescent="0.25">
      <c r="B3785" s="6"/>
      <c r="E3785" s="7"/>
    </row>
    <row r="3786" spans="2:5" x14ac:dyDescent="0.25">
      <c r="B3786" s="6"/>
      <c r="E3786" s="7"/>
    </row>
    <row r="3787" spans="2:5" x14ac:dyDescent="0.25">
      <c r="B3787" s="6"/>
      <c r="E3787" s="7"/>
    </row>
    <row r="3788" spans="2:5" x14ac:dyDescent="0.25">
      <c r="B3788" s="6"/>
      <c r="E3788" s="7"/>
    </row>
    <row r="3789" spans="2:5" x14ac:dyDescent="0.25">
      <c r="B3789" s="6"/>
      <c r="E3789" s="7"/>
    </row>
    <row r="3790" spans="2:5" x14ac:dyDescent="0.25">
      <c r="B3790" s="6"/>
      <c r="E3790" s="7"/>
    </row>
    <row r="3791" spans="2:5" x14ac:dyDescent="0.25">
      <c r="B3791" s="6"/>
      <c r="E3791" s="7"/>
    </row>
    <row r="3792" spans="2:5" x14ac:dyDescent="0.25">
      <c r="B3792" s="6"/>
      <c r="E3792" s="7"/>
    </row>
    <row r="3793" spans="2:5" x14ac:dyDescent="0.25">
      <c r="B3793" s="6"/>
      <c r="E3793" s="7"/>
    </row>
    <row r="3794" spans="2:5" x14ac:dyDescent="0.25">
      <c r="B3794" s="6"/>
      <c r="E3794" s="7"/>
    </row>
    <row r="3795" spans="2:5" x14ac:dyDescent="0.25">
      <c r="B3795" s="6"/>
      <c r="E3795" s="7"/>
    </row>
    <row r="3796" spans="2:5" x14ac:dyDescent="0.25">
      <c r="B3796" s="6"/>
      <c r="E3796" s="7"/>
    </row>
    <row r="3797" spans="2:5" x14ac:dyDescent="0.25">
      <c r="B3797" s="6"/>
      <c r="E3797" s="7"/>
    </row>
    <row r="3798" spans="2:5" x14ac:dyDescent="0.25">
      <c r="B3798" s="6"/>
      <c r="E3798" s="7"/>
    </row>
    <row r="3799" spans="2:5" x14ac:dyDescent="0.25">
      <c r="B3799" s="6"/>
      <c r="E3799" s="7"/>
    </row>
    <row r="3800" spans="2:5" x14ac:dyDescent="0.25">
      <c r="B3800" s="6"/>
      <c r="E3800" s="7"/>
    </row>
    <row r="3801" spans="2:5" x14ac:dyDescent="0.25">
      <c r="B3801" s="6"/>
      <c r="E3801" s="7"/>
    </row>
    <row r="3802" spans="2:5" x14ac:dyDescent="0.25">
      <c r="B3802" s="6"/>
      <c r="E3802" s="7"/>
    </row>
    <row r="3803" spans="2:5" x14ac:dyDescent="0.25">
      <c r="B3803" s="6"/>
      <c r="E3803" s="7"/>
    </row>
    <row r="3804" spans="2:5" x14ac:dyDescent="0.25">
      <c r="B3804" s="6"/>
      <c r="E3804" s="7"/>
    </row>
    <row r="3805" spans="2:5" x14ac:dyDescent="0.25">
      <c r="B3805" s="6"/>
      <c r="E3805" s="7"/>
    </row>
    <row r="3806" spans="2:5" x14ac:dyDescent="0.25">
      <c r="B3806" s="6"/>
      <c r="E3806" s="7"/>
    </row>
    <row r="3807" spans="2:5" x14ac:dyDescent="0.25">
      <c r="B3807" s="6"/>
      <c r="E3807" s="7"/>
    </row>
    <row r="3808" spans="2:5" x14ac:dyDescent="0.25">
      <c r="B3808" s="6"/>
      <c r="E3808" s="7"/>
    </row>
    <row r="3809" spans="2:5" x14ac:dyDescent="0.25">
      <c r="B3809" s="6"/>
      <c r="E3809" s="7"/>
    </row>
    <row r="3810" spans="2:5" x14ac:dyDescent="0.25">
      <c r="B3810" s="6"/>
      <c r="E3810" s="7"/>
    </row>
    <row r="3811" spans="2:5" x14ac:dyDescent="0.25">
      <c r="B3811" s="6"/>
      <c r="E3811" s="7"/>
    </row>
    <row r="3812" spans="2:5" x14ac:dyDescent="0.25">
      <c r="B3812" s="6"/>
      <c r="E3812" s="7"/>
    </row>
    <row r="3813" spans="2:5" x14ac:dyDescent="0.25">
      <c r="B3813" s="6"/>
      <c r="E3813" s="7"/>
    </row>
    <row r="3814" spans="2:5" x14ac:dyDescent="0.25">
      <c r="B3814" s="6"/>
      <c r="E3814" s="7"/>
    </row>
    <row r="3815" spans="2:5" x14ac:dyDescent="0.25">
      <c r="B3815" s="6"/>
      <c r="E3815" s="7"/>
    </row>
    <row r="3816" spans="2:5" x14ac:dyDescent="0.25">
      <c r="B3816" s="6"/>
      <c r="E3816" s="7"/>
    </row>
    <row r="3817" spans="2:5" x14ac:dyDescent="0.25">
      <c r="B3817" s="6"/>
      <c r="E3817" s="7"/>
    </row>
    <row r="3818" spans="2:5" x14ac:dyDescent="0.25">
      <c r="B3818" s="6"/>
      <c r="E3818" s="7"/>
    </row>
    <row r="3819" spans="2:5" x14ac:dyDescent="0.25">
      <c r="B3819" s="6"/>
      <c r="E3819" s="7"/>
    </row>
    <row r="3820" spans="2:5" x14ac:dyDescent="0.25">
      <c r="B3820" s="6"/>
      <c r="E3820" s="7"/>
    </row>
    <row r="3821" spans="2:5" x14ac:dyDescent="0.25">
      <c r="B3821" s="6"/>
      <c r="E3821" s="7"/>
    </row>
    <row r="3822" spans="2:5" x14ac:dyDescent="0.25">
      <c r="B3822" s="6"/>
      <c r="E3822" s="7"/>
    </row>
    <row r="3823" spans="2:5" x14ac:dyDescent="0.25">
      <c r="B3823" s="6"/>
      <c r="E3823" s="7"/>
    </row>
    <row r="3824" spans="2:5" x14ac:dyDescent="0.25">
      <c r="B3824" s="6"/>
      <c r="E3824" s="7"/>
    </row>
    <row r="3825" spans="2:5" x14ac:dyDescent="0.25">
      <c r="B3825" s="6"/>
      <c r="E3825" s="7"/>
    </row>
    <row r="3826" spans="2:5" x14ac:dyDescent="0.25">
      <c r="B3826" s="6"/>
      <c r="E3826" s="7"/>
    </row>
    <row r="3827" spans="2:5" x14ac:dyDescent="0.25">
      <c r="B3827" s="6"/>
      <c r="E3827" s="7"/>
    </row>
    <row r="3828" spans="2:5" x14ac:dyDescent="0.25">
      <c r="B3828" s="6"/>
      <c r="E3828" s="7"/>
    </row>
    <row r="3829" spans="2:5" x14ac:dyDescent="0.25">
      <c r="B3829" s="6"/>
      <c r="E3829" s="7"/>
    </row>
    <row r="3830" spans="2:5" x14ac:dyDescent="0.25">
      <c r="B3830" s="6"/>
      <c r="E3830" s="7"/>
    </row>
    <row r="3831" spans="2:5" x14ac:dyDescent="0.25">
      <c r="B3831" s="6"/>
      <c r="E3831" s="7"/>
    </row>
    <row r="3832" spans="2:5" x14ac:dyDescent="0.25">
      <c r="B3832" s="6"/>
      <c r="E3832" s="7"/>
    </row>
    <row r="3833" spans="2:5" x14ac:dyDescent="0.25">
      <c r="B3833" s="6"/>
      <c r="E3833" s="7"/>
    </row>
    <row r="3834" spans="2:5" x14ac:dyDescent="0.25">
      <c r="B3834" s="6"/>
      <c r="E3834" s="7"/>
    </row>
    <row r="3835" spans="2:5" x14ac:dyDescent="0.25">
      <c r="B3835" s="6"/>
      <c r="E3835" s="7"/>
    </row>
    <row r="3836" spans="2:5" x14ac:dyDescent="0.25">
      <c r="B3836" s="6"/>
      <c r="E3836" s="7"/>
    </row>
    <row r="3837" spans="2:5" x14ac:dyDescent="0.25">
      <c r="B3837" s="6"/>
      <c r="E3837" s="7"/>
    </row>
    <row r="3838" spans="2:5" x14ac:dyDescent="0.25">
      <c r="B3838" s="6"/>
      <c r="E3838" s="7"/>
    </row>
    <row r="3839" spans="2:5" x14ac:dyDescent="0.25">
      <c r="B3839" s="6"/>
      <c r="E3839" s="7"/>
    </row>
    <row r="3840" spans="2:5" x14ac:dyDescent="0.25">
      <c r="B3840" s="6"/>
      <c r="E3840" s="7"/>
    </row>
    <row r="3841" spans="2:5" x14ac:dyDescent="0.25">
      <c r="B3841" s="6"/>
      <c r="E3841" s="7"/>
    </row>
    <row r="3842" spans="2:5" x14ac:dyDescent="0.25">
      <c r="B3842" s="6"/>
      <c r="E3842" s="7"/>
    </row>
    <row r="3843" spans="2:5" x14ac:dyDescent="0.25">
      <c r="B3843" s="6"/>
      <c r="E3843" s="7"/>
    </row>
    <row r="3844" spans="2:5" x14ac:dyDescent="0.25">
      <c r="B3844" s="6"/>
      <c r="E3844" s="7"/>
    </row>
    <row r="3845" spans="2:5" x14ac:dyDescent="0.25">
      <c r="B3845" s="6"/>
      <c r="E3845" s="7"/>
    </row>
    <row r="3846" spans="2:5" x14ac:dyDescent="0.25">
      <c r="B3846" s="6"/>
      <c r="E3846" s="7"/>
    </row>
    <row r="3847" spans="2:5" x14ac:dyDescent="0.25">
      <c r="B3847" s="6"/>
      <c r="E3847" s="7"/>
    </row>
    <row r="3848" spans="2:5" x14ac:dyDescent="0.25">
      <c r="B3848" s="6"/>
      <c r="E3848" s="7"/>
    </row>
    <row r="3849" spans="2:5" x14ac:dyDescent="0.25">
      <c r="B3849" s="6"/>
      <c r="E3849" s="7"/>
    </row>
    <row r="3850" spans="2:5" x14ac:dyDescent="0.25">
      <c r="B3850" s="6"/>
      <c r="E3850" s="7"/>
    </row>
    <row r="3851" spans="2:5" x14ac:dyDescent="0.25">
      <c r="B3851" s="6"/>
      <c r="E3851" s="7"/>
    </row>
    <row r="3852" spans="2:5" x14ac:dyDescent="0.25">
      <c r="B3852" s="6"/>
      <c r="E3852" s="7"/>
    </row>
    <row r="3853" spans="2:5" x14ac:dyDescent="0.25">
      <c r="B3853" s="6"/>
      <c r="E3853" s="7"/>
    </row>
    <row r="3854" spans="2:5" x14ac:dyDescent="0.25">
      <c r="B3854" s="6"/>
      <c r="E3854" s="7"/>
    </row>
    <row r="3855" spans="2:5" x14ac:dyDescent="0.25">
      <c r="B3855" s="6"/>
      <c r="E3855" s="7"/>
    </row>
    <row r="3856" spans="2:5" x14ac:dyDescent="0.25">
      <c r="B3856" s="6"/>
      <c r="E3856" s="7"/>
    </row>
    <row r="3857" spans="2:5" x14ac:dyDescent="0.25">
      <c r="B3857" s="6"/>
      <c r="E3857" s="7"/>
    </row>
    <row r="3858" spans="2:5" x14ac:dyDescent="0.25">
      <c r="B3858" s="6"/>
      <c r="E3858" s="7"/>
    </row>
    <row r="3859" spans="2:5" x14ac:dyDescent="0.25">
      <c r="B3859" s="6"/>
      <c r="E3859" s="7"/>
    </row>
    <row r="3860" spans="2:5" x14ac:dyDescent="0.25">
      <c r="B3860" s="6"/>
      <c r="E3860" s="7"/>
    </row>
    <row r="3861" spans="2:5" x14ac:dyDescent="0.25">
      <c r="B3861" s="6"/>
      <c r="E3861" s="7"/>
    </row>
    <row r="3862" spans="2:5" x14ac:dyDescent="0.25">
      <c r="B3862" s="6"/>
      <c r="E3862" s="7"/>
    </row>
    <row r="3863" spans="2:5" x14ac:dyDescent="0.25">
      <c r="B3863" s="6"/>
      <c r="E3863" s="7"/>
    </row>
    <row r="3864" spans="2:5" x14ac:dyDescent="0.25">
      <c r="B3864" s="6"/>
      <c r="E3864" s="7"/>
    </row>
    <row r="3865" spans="2:5" x14ac:dyDescent="0.25">
      <c r="B3865" s="6"/>
      <c r="E3865" s="7"/>
    </row>
    <row r="3866" spans="2:5" x14ac:dyDescent="0.25">
      <c r="B3866" s="6"/>
      <c r="E3866" s="7"/>
    </row>
    <row r="3867" spans="2:5" x14ac:dyDescent="0.25">
      <c r="B3867" s="6"/>
      <c r="E3867" s="7"/>
    </row>
    <row r="3868" spans="2:5" x14ac:dyDescent="0.25">
      <c r="B3868" s="6"/>
      <c r="E3868" s="7"/>
    </row>
    <row r="3869" spans="2:5" x14ac:dyDescent="0.25">
      <c r="B3869" s="6"/>
      <c r="E3869" s="7"/>
    </row>
    <row r="3870" spans="2:5" x14ac:dyDescent="0.25">
      <c r="B3870" s="6"/>
      <c r="E3870" s="7"/>
    </row>
    <row r="3871" spans="2:5" x14ac:dyDescent="0.25">
      <c r="B3871" s="6"/>
      <c r="E3871" s="7"/>
    </row>
    <row r="3872" spans="2:5" x14ac:dyDescent="0.25">
      <c r="B3872" s="6"/>
      <c r="E3872" s="7"/>
    </row>
    <row r="3873" spans="2:5" x14ac:dyDescent="0.25">
      <c r="B3873" s="6"/>
      <c r="E3873" s="7"/>
    </row>
    <row r="3874" spans="2:5" x14ac:dyDescent="0.25">
      <c r="B3874" s="6"/>
      <c r="E3874" s="7"/>
    </row>
    <row r="3875" spans="2:5" x14ac:dyDescent="0.25">
      <c r="B3875" s="6"/>
      <c r="E3875" s="7"/>
    </row>
    <row r="3876" spans="2:5" x14ac:dyDescent="0.25">
      <c r="B3876" s="6"/>
      <c r="E3876" s="7"/>
    </row>
    <row r="3877" spans="2:5" x14ac:dyDescent="0.25">
      <c r="B3877" s="6"/>
      <c r="E3877" s="7"/>
    </row>
    <row r="3878" spans="2:5" x14ac:dyDescent="0.25">
      <c r="B3878" s="6"/>
      <c r="E3878" s="7"/>
    </row>
    <row r="3879" spans="2:5" x14ac:dyDescent="0.25">
      <c r="B3879" s="6"/>
      <c r="E3879" s="7"/>
    </row>
    <row r="3880" spans="2:5" x14ac:dyDescent="0.25">
      <c r="B3880" s="6"/>
      <c r="E3880" s="7"/>
    </row>
    <row r="3881" spans="2:5" x14ac:dyDescent="0.25">
      <c r="B3881" s="6"/>
      <c r="E3881" s="7"/>
    </row>
    <row r="3882" spans="2:5" x14ac:dyDescent="0.25">
      <c r="B3882" s="6"/>
      <c r="E3882" s="7"/>
    </row>
    <row r="3883" spans="2:5" x14ac:dyDescent="0.25">
      <c r="B3883" s="6"/>
      <c r="E3883" s="7"/>
    </row>
    <row r="3884" spans="2:5" x14ac:dyDescent="0.25">
      <c r="B3884" s="6"/>
      <c r="E3884" s="7"/>
    </row>
    <row r="3885" spans="2:5" x14ac:dyDescent="0.25">
      <c r="B3885" s="6"/>
      <c r="E3885" s="7"/>
    </row>
    <row r="3886" spans="2:5" x14ac:dyDescent="0.25">
      <c r="B3886" s="6"/>
      <c r="E3886" s="7"/>
    </row>
    <row r="3887" spans="2:5" x14ac:dyDescent="0.25">
      <c r="B3887" s="6"/>
      <c r="E3887" s="7"/>
    </row>
    <row r="3888" spans="2:5" x14ac:dyDescent="0.25">
      <c r="B3888" s="6"/>
      <c r="E3888" s="7"/>
    </row>
    <row r="3889" spans="2:5" x14ac:dyDescent="0.25">
      <c r="B3889" s="6"/>
      <c r="E3889" s="7"/>
    </row>
    <row r="3890" spans="2:5" x14ac:dyDescent="0.25">
      <c r="B3890" s="6"/>
      <c r="E3890" s="7"/>
    </row>
    <row r="3891" spans="2:5" x14ac:dyDescent="0.25">
      <c r="B3891" s="6"/>
      <c r="E3891" s="7"/>
    </row>
    <row r="3892" spans="2:5" x14ac:dyDescent="0.25">
      <c r="B3892" s="6"/>
      <c r="E3892" s="7"/>
    </row>
    <row r="3893" spans="2:5" x14ac:dyDescent="0.25">
      <c r="B3893" s="6"/>
      <c r="E3893" s="7"/>
    </row>
    <row r="3894" spans="2:5" x14ac:dyDescent="0.25">
      <c r="B3894" s="6"/>
      <c r="E3894" s="7"/>
    </row>
    <row r="3895" spans="2:5" x14ac:dyDescent="0.25">
      <c r="B3895" s="6"/>
      <c r="E3895" s="7"/>
    </row>
    <row r="3896" spans="2:5" x14ac:dyDescent="0.25">
      <c r="B3896" s="6"/>
      <c r="E3896" s="7"/>
    </row>
    <row r="3897" spans="2:5" x14ac:dyDescent="0.25">
      <c r="B3897" s="6"/>
      <c r="E3897" s="7"/>
    </row>
    <row r="3898" spans="2:5" x14ac:dyDescent="0.25">
      <c r="B3898" s="6"/>
      <c r="E3898" s="7"/>
    </row>
    <row r="3899" spans="2:5" x14ac:dyDescent="0.25">
      <c r="B3899" s="6"/>
      <c r="E3899" s="7"/>
    </row>
    <row r="3900" spans="2:5" x14ac:dyDescent="0.25">
      <c r="B3900" s="6"/>
      <c r="E3900" s="7"/>
    </row>
    <row r="3901" spans="2:5" x14ac:dyDescent="0.25">
      <c r="B3901" s="6"/>
      <c r="E3901" s="7"/>
    </row>
    <row r="3902" spans="2:5" x14ac:dyDescent="0.25">
      <c r="B3902" s="6"/>
      <c r="E3902" s="7"/>
    </row>
    <row r="3903" spans="2:5" x14ac:dyDescent="0.25">
      <c r="B3903" s="6"/>
      <c r="E3903" s="7"/>
    </row>
    <row r="3904" spans="2:5" x14ac:dyDescent="0.25">
      <c r="B3904" s="6"/>
      <c r="E3904" s="7"/>
    </row>
    <row r="3905" spans="2:5" x14ac:dyDescent="0.25">
      <c r="B3905" s="6"/>
      <c r="E3905" s="7"/>
    </row>
    <row r="3906" spans="2:5" x14ac:dyDescent="0.25">
      <c r="B3906" s="6"/>
      <c r="E3906" s="7"/>
    </row>
    <row r="3907" spans="2:5" x14ac:dyDescent="0.25">
      <c r="B3907" s="6"/>
      <c r="E3907" s="7"/>
    </row>
    <row r="3908" spans="2:5" x14ac:dyDescent="0.25">
      <c r="B3908" s="6"/>
      <c r="E3908" s="7"/>
    </row>
    <row r="3909" spans="2:5" x14ac:dyDescent="0.25">
      <c r="B3909" s="6"/>
      <c r="E3909" s="7"/>
    </row>
    <row r="3910" spans="2:5" x14ac:dyDescent="0.25">
      <c r="B3910" s="6"/>
      <c r="E3910" s="7"/>
    </row>
    <row r="3911" spans="2:5" x14ac:dyDescent="0.25">
      <c r="B3911" s="6"/>
      <c r="E3911" s="7"/>
    </row>
    <row r="3912" spans="2:5" x14ac:dyDescent="0.25">
      <c r="B3912" s="6"/>
      <c r="E3912" s="7"/>
    </row>
    <row r="3913" spans="2:5" x14ac:dyDescent="0.25">
      <c r="B3913" s="6"/>
      <c r="E3913" s="7"/>
    </row>
    <row r="3914" spans="2:5" x14ac:dyDescent="0.25">
      <c r="B3914" s="6"/>
      <c r="E3914" s="7"/>
    </row>
    <row r="3915" spans="2:5" x14ac:dyDescent="0.25">
      <c r="B3915" s="6"/>
      <c r="E3915" s="7"/>
    </row>
    <row r="3916" spans="2:5" x14ac:dyDescent="0.25">
      <c r="B3916" s="6"/>
      <c r="E3916" s="7"/>
    </row>
    <row r="3917" spans="2:5" x14ac:dyDescent="0.25">
      <c r="B3917" s="6"/>
      <c r="E3917" s="7"/>
    </row>
    <row r="3918" spans="2:5" x14ac:dyDescent="0.25">
      <c r="B3918" s="6"/>
      <c r="E3918" s="7"/>
    </row>
    <row r="3919" spans="2:5" x14ac:dyDescent="0.25">
      <c r="B3919" s="6"/>
      <c r="E3919" s="7"/>
    </row>
    <row r="3920" spans="2:5" x14ac:dyDescent="0.25">
      <c r="B3920" s="6"/>
      <c r="E3920" s="7"/>
    </row>
    <row r="3921" spans="2:5" x14ac:dyDescent="0.25">
      <c r="B3921" s="6"/>
      <c r="E3921" s="7"/>
    </row>
    <row r="3922" spans="2:5" x14ac:dyDescent="0.25">
      <c r="B3922" s="6"/>
      <c r="E3922" s="7"/>
    </row>
    <row r="3923" spans="2:5" x14ac:dyDescent="0.25">
      <c r="B3923" s="6"/>
      <c r="E3923" s="7"/>
    </row>
    <row r="3924" spans="2:5" x14ac:dyDescent="0.25">
      <c r="B3924" s="6"/>
      <c r="E3924" s="7"/>
    </row>
    <row r="3925" spans="2:5" x14ac:dyDescent="0.25">
      <c r="B3925" s="6"/>
      <c r="E3925" s="7"/>
    </row>
    <row r="3926" spans="2:5" x14ac:dyDescent="0.25">
      <c r="B3926" s="6"/>
      <c r="E3926" s="7"/>
    </row>
    <row r="3927" spans="2:5" x14ac:dyDescent="0.25">
      <c r="B3927" s="6"/>
      <c r="E3927" s="7"/>
    </row>
    <row r="3928" spans="2:5" x14ac:dyDescent="0.25">
      <c r="B3928" s="6"/>
      <c r="E3928" s="7"/>
    </row>
    <row r="3929" spans="2:5" x14ac:dyDescent="0.25">
      <c r="B3929" s="6"/>
      <c r="E3929" s="7"/>
    </row>
    <row r="3930" spans="2:5" x14ac:dyDescent="0.25">
      <c r="B3930" s="6"/>
      <c r="E3930" s="7"/>
    </row>
    <row r="3931" spans="2:5" x14ac:dyDescent="0.25">
      <c r="B3931" s="6"/>
      <c r="E3931" s="7"/>
    </row>
    <row r="3932" spans="2:5" x14ac:dyDescent="0.25">
      <c r="B3932" s="6"/>
      <c r="E3932" s="7"/>
    </row>
    <row r="3933" spans="2:5" x14ac:dyDescent="0.25">
      <c r="B3933" s="6"/>
      <c r="E3933" s="7"/>
    </row>
    <row r="3934" spans="2:5" x14ac:dyDescent="0.25">
      <c r="B3934" s="6"/>
      <c r="E3934" s="7"/>
    </row>
    <row r="3935" spans="2:5" x14ac:dyDescent="0.25">
      <c r="B3935" s="6"/>
      <c r="E3935" s="7"/>
    </row>
    <row r="3936" spans="2:5" x14ac:dyDescent="0.25">
      <c r="B3936" s="6"/>
      <c r="E3936" s="7"/>
    </row>
    <row r="3937" spans="2:5" x14ac:dyDescent="0.25">
      <c r="B3937" s="6"/>
      <c r="E3937" s="7"/>
    </row>
    <row r="3938" spans="2:5" x14ac:dyDescent="0.25">
      <c r="B3938" s="6"/>
      <c r="E3938" s="7"/>
    </row>
    <row r="3939" spans="2:5" x14ac:dyDescent="0.25">
      <c r="B3939" s="6"/>
      <c r="E3939" s="7"/>
    </row>
    <row r="3940" spans="2:5" x14ac:dyDescent="0.25">
      <c r="B3940" s="6"/>
      <c r="E3940" s="7"/>
    </row>
    <row r="3941" spans="2:5" x14ac:dyDescent="0.25">
      <c r="B3941" s="6"/>
      <c r="E3941" s="7"/>
    </row>
    <row r="3942" spans="2:5" x14ac:dyDescent="0.25">
      <c r="B3942" s="6"/>
      <c r="E3942" s="7"/>
    </row>
    <row r="3943" spans="2:5" x14ac:dyDescent="0.25">
      <c r="B3943" s="6"/>
      <c r="E3943" s="7"/>
    </row>
    <row r="3944" spans="2:5" x14ac:dyDescent="0.25">
      <c r="B3944" s="6"/>
      <c r="E3944" s="7"/>
    </row>
    <row r="3945" spans="2:5" x14ac:dyDescent="0.25">
      <c r="B3945" s="6"/>
      <c r="E3945" s="7"/>
    </row>
    <row r="3946" spans="2:5" x14ac:dyDescent="0.25">
      <c r="B3946" s="6"/>
      <c r="E3946" s="7"/>
    </row>
    <row r="3947" spans="2:5" x14ac:dyDescent="0.25">
      <c r="B3947" s="6"/>
      <c r="E3947" s="7"/>
    </row>
    <row r="3948" spans="2:5" x14ac:dyDescent="0.25">
      <c r="B3948" s="6"/>
      <c r="E3948" s="7"/>
    </row>
    <row r="3949" spans="2:5" x14ac:dyDescent="0.25">
      <c r="B3949" s="6"/>
      <c r="E3949" s="7"/>
    </row>
    <row r="3950" spans="2:5" x14ac:dyDescent="0.25">
      <c r="B3950" s="6"/>
      <c r="E3950" s="7"/>
    </row>
    <row r="3951" spans="2:5" x14ac:dyDescent="0.25">
      <c r="B3951" s="6"/>
      <c r="E3951" s="7"/>
    </row>
    <row r="3952" spans="2:5" x14ac:dyDescent="0.25">
      <c r="B3952" s="6"/>
      <c r="E3952" s="7"/>
    </row>
    <row r="3953" spans="2:5" x14ac:dyDescent="0.25">
      <c r="B3953" s="6"/>
      <c r="E3953" s="7"/>
    </row>
    <row r="3954" spans="2:5" x14ac:dyDescent="0.25">
      <c r="B3954" s="6"/>
      <c r="E3954" s="7"/>
    </row>
    <row r="3955" spans="2:5" x14ac:dyDescent="0.25">
      <c r="B3955" s="6"/>
      <c r="E3955" s="7"/>
    </row>
    <row r="3956" spans="2:5" x14ac:dyDescent="0.25">
      <c r="B3956" s="6"/>
      <c r="E3956" s="7"/>
    </row>
    <row r="3957" spans="2:5" x14ac:dyDescent="0.25">
      <c r="B3957" s="6"/>
      <c r="E3957" s="7"/>
    </row>
    <row r="3958" spans="2:5" x14ac:dyDescent="0.25">
      <c r="B3958" s="6"/>
      <c r="E3958" s="7"/>
    </row>
    <row r="3959" spans="2:5" x14ac:dyDescent="0.25">
      <c r="B3959" s="6"/>
      <c r="E3959" s="7"/>
    </row>
    <row r="3960" spans="2:5" x14ac:dyDescent="0.25">
      <c r="B3960" s="6"/>
      <c r="E3960" s="7"/>
    </row>
    <row r="3961" spans="2:5" x14ac:dyDescent="0.25">
      <c r="B3961" s="6"/>
      <c r="E3961" s="7"/>
    </row>
    <row r="3962" spans="2:5" x14ac:dyDescent="0.25">
      <c r="B3962" s="6"/>
      <c r="E3962" s="7"/>
    </row>
    <row r="3963" spans="2:5" x14ac:dyDescent="0.25">
      <c r="B3963" s="6"/>
      <c r="E3963" s="7"/>
    </row>
    <row r="3964" spans="2:5" x14ac:dyDescent="0.25">
      <c r="B3964" s="6"/>
      <c r="E3964" s="7"/>
    </row>
    <row r="3965" spans="2:5" x14ac:dyDescent="0.25">
      <c r="B3965" s="6"/>
      <c r="E3965" s="7"/>
    </row>
    <row r="3966" spans="2:5" x14ac:dyDescent="0.25">
      <c r="B3966" s="6"/>
      <c r="E3966" s="7"/>
    </row>
    <row r="3967" spans="2:5" x14ac:dyDescent="0.25">
      <c r="B3967" s="6"/>
      <c r="E3967" s="7"/>
    </row>
    <row r="3968" spans="2:5" x14ac:dyDescent="0.25">
      <c r="B3968" s="6"/>
      <c r="E3968" s="7"/>
    </row>
    <row r="3969" spans="2:5" x14ac:dyDescent="0.25">
      <c r="B3969" s="6"/>
      <c r="E3969" s="7"/>
    </row>
    <row r="3970" spans="2:5" x14ac:dyDescent="0.25">
      <c r="B3970" s="6"/>
      <c r="E3970" s="7"/>
    </row>
    <row r="3971" spans="2:5" x14ac:dyDescent="0.25">
      <c r="B3971" s="6"/>
      <c r="E3971" s="7"/>
    </row>
    <row r="3972" spans="2:5" x14ac:dyDescent="0.25">
      <c r="B3972" s="6"/>
      <c r="E3972" s="7"/>
    </row>
    <row r="3973" spans="2:5" x14ac:dyDescent="0.25">
      <c r="B3973" s="6"/>
      <c r="E3973" s="7"/>
    </row>
    <row r="3974" spans="2:5" x14ac:dyDescent="0.25">
      <c r="B3974" s="6"/>
      <c r="E3974" s="7"/>
    </row>
    <row r="3975" spans="2:5" x14ac:dyDescent="0.25">
      <c r="B3975" s="6"/>
      <c r="E3975" s="7"/>
    </row>
    <row r="3976" spans="2:5" x14ac:dyDescent="0.25">
      <c r="B3976" s="6"/>
      <c r="E3976" s="7"/>
    </row>
    <row r="3977" spans="2:5" x14ac:dyDescent="0.25">
      <c r="B3977" s="6"/>
      <c r="E3977" s="7"/>
    </row>
    <row r="3978" spans="2:5" x14ac:dyDescent="0.25">
      <c r="B3978" s="6"/>
      <c r="E3978" s="7"/>
    </row>
    <row r="3979" spans="2:5" x14ac:dyDescent="0.25">
      <c r="B3979" s="6"/>
      <c r="E3979" s="7"/>
    </row>
    <row r="3980" spans="2:5" x14ac:dyDescent="0.25">
      <c r="B3980" s="6"/>
      <c r="E3980" s="7"/>
    </row>
    <row r="3981" spans="2:5" x14ac:dyDescent="0.25">
      <c r="B3981" s="6"/>
      <c r="E3981" s="7"/>
    </row>
    <row r="3982" spans="2:5" x14ac:dyDescent="0.25">
      <c r="B3982" s="6"/>
      <c r="E3982" s="7"/>
    </row>
    <row r="3983" spans="2:5" x14ac:dyDescent="0.25">
      <c r="B3983" s="6"/>
      <c r="E3983" s="7"/>
    </row>
    <row r="3984" spans="2:5" x14ac:dyDescent="0.25">
      <c r="B3984" s="6"/>
      <c r="E3984" s="7"/>
    </row>
    <row r="3985" spans="2:5" x14ac:dyDescent="0.25">
      <c r="B3985" s="6"/>
      <c r="E3985" s="7"/>
    </row>
    <row r="3986" spans="2:5" x14ac:dyDescent="0.25">
      <c r="B3986" s="6"/>
      <c r="E3986" s="7"/>
    </row>
    <row r="3987" spans="2:5" x14ac:dyDescent="0.25">
      <c r="B3987" s="6"/>
      <c r="E3987" s="7"/>
    </row>
    <row r="3988" spans="2:5" x14ac:dyDescent="0.25">
      <c r="B3988" s="6"/>
      <c r="E3988" s="7"/>
    </row>
    <row r="3989" spans="2:5" x14ac:dyDescent="0.25">
      <c r="B3989" s="6"/>
      <c r="E3989" s="7"/>
    </row>
    <row r="3990" spans="2:5" x14ac:dyDescent="0.25">
      <c r="B3990" s="6"/>
      <c r="E3990" s="7"/>
    </row>
    <row r="3991" spans="2:5" x14ac:dyDescent="0.25">
      <c r="B3991" s="6"/>
      <c r="E3991" s="7"/>
    </row>
    <row r="3992" spans="2:5" x14ac:dyDescent="0.25">
      <c r="B3992" s="6"/>
      <c r="E3992" s="7"/>
    </row>
    <row r="3993" spans="2:5" x14ac:dyDescent="0.25">
      <c r="B3993" s="6"/>
      <c r="E3993" s="7"/>
    </row>
    <row r="3994" spans="2:5" x14ac:dyDescent="0.25">
      <c r="B3994" s="6"/>
      <c r="E3994" s="7"/>
    </row>
    <row r="3995" spans="2:5" x14ac:dyDescent="0.25">
      <c r="B3995" s="6"/>
      <c r="E3995" s="7"/>
    </row>
    <row r="3996" spans="2:5" x14ac:dyDescent="0.25">
      <c r="B3996" s="6"/>
      <c r="E3996" s="7"/>
    </row>
    <row r="3997" spans="2:5" x14ac:dyDescent="0.25">
      <c r="B3997" s="6"/>
      <c r="E3997" s="7"/>
    </row>
    <row r="3998" spans="2:5" x14ac:dyDescent="0.25">
      <c r="B3998" s="6"/>
      <c r="E3998" s="7"/>
    </row>
    <row r="3999" spans="2:5" x14ac:dyDescent="0.25">
      <c r="B3999" s="6"/>
      <c r="E3999" s="7"/>
    </row>
    <row r="4000" spans="2:5" x14ac:dyDescent="0.25">
      <c r="B4000" s="6"/>
      <c r="E4000" s="7"/>
    </row>
    <row r="4001" spans="2:5" x14ac:dyDescent="0.25">
      <c r="B4001" s="6"/>
      <c r="E4001" s="7"/>
    </row>
    <row r="4002" spans="2:5" x14ac:dyDescent="0.25">
      <c r="B4002" s="6"/>
      <c r="E4002" s="7"/>
    </row>
    <row r="4003" spans="2:5" x14ac:dyDescent="0.25">
      <c r="B4003" s="6"/>
      <c r="E4003" s="7"/>
    </row>
    <row r="4004" spans="2:5" x14ac:dyDescent="0.25">
      <c r="B4004" s="6"/>
      <c r="E4004" s="7"/>
    </row>
    <row r="4005" spans="2:5" x14ac:dyDescent="0.25">
      <c r="B4005" s="6"/>
      <c r="E4005" s="7"/>
    </row>
    <row r="4006" spans="2:5" x14ac:dyDescent="0.25">
      <c r="B4006" s="6"/>
      <c r="E4006" s="7"/>
    </row>
    <row r="4007" spans="2:5" x14ac:dyDescent="0.25">
      <c r="B4007" s="6"/>
      <c r="E4007" s="7"/>
    </row>
    <row r="4008" spans="2:5" x14ac:dyDescent="0.25">
      <c r="B4008" s="6"/>
      <c r="E4008" s="7"/>
    </row>
    <row r="4009" spans="2:5" x14ac:dyDescent="0.25">
      <c r="B4009" s="6"/>
      <c r="E4009" s="7"/>
    </row>
    <row r="4010" spans="2:5" x14ac:dyDescent="0.25">
      <c r="B4010" s="6"/>
      <c r="E4010" s="7"/>
    </row>
    <row r="4011" spans="2:5" x14ac:dyDescent="0.25">
      <c r="B4011" s="6"/>
      <c r="E4011" s="7"/>
    </row>
    <row r="4012" spans="2:5" x14ac:dyDescent="0.25">
      <c r="B4012" s="6"/>
      <c r="E4012" s="7"/>
    </row>
    <row r="4013" spans="2:5" x14ac:dyDescent="0.25">
      <c r="B4013" s="6"/>
      <c r="E4013" s="7"/>
    </row>
    <row r="4014" spans="2:5" x14ac:dyDescent="0.25">
      <c r="B4014" s="6"/>
      <c r="E4014" s="7"/>
    </row>
    <row r="4015" spans="2:5" x14ac:dyDescent="0.25">
      <c r="B4015" s="6"/>
      <c r="E4015" s="7"/>
    </row>
    <row r="4016" spans="2:5" x14ac:dyDescent="0.25">
      <c r="B4016" s="6"/>
      <c r="E4016" s="7"/>
    </row>
    <row r="4017" spans="2:5" x14ac:dyDescent="0.25">
      <c r="B4017" s="6"/>
      <c r="E4017" s="7"/>
    </row>
    <row r="4018" spans="2:5" x14ac:dyDescent="0.25">
      <c r="B4018" s="6"/>
      <c r="E4018" s="7"/>
    </row>
    <row r="4019" spans="2:5" x14ac:dyDescent="0.25">
      <c r="B4019" s="6"/>
      <c r="E4019" s="7"/>
    </row>
    <row r="4020" spans="2:5" x14ac:dyDescent="0.25">
      <c r="B4020" s="6"/>
      <c r="E4020" s="7"/>
    </row>
    <row r="4021" spans="2:5" x14ac:dyDescent="0.25">
      <c r="B4021" s="6"/>
      <c r="E4021" s="7"/>
    </row>
    <row r="4022" spans="2:5" x14ac:dyDescent="0.25">
      <c r="B4022" s="6"/>
      <c r="E4022" s="7"/>
    </row>
    <row r="4023" spans="2:5" x14ac:dyDescent="0.25">
      <c r="B4023" s="6"/>
      <c r="E4023" s="7"/>
    </row>
    <row r="4024" spans="2:5" x14ac:dyDescent="0.25">
      <c r="B4024" s="6"/>
      <c r="E4024" s="7"/>
    </row>
    <row r="4025" spans="2:5" x14ac:dyDescent="0.25">
      <c r="B4025" s="6"/>
      <c r="E4025" s="7"/>
    </row>
    <row r="4026" spans="2:5" x14ac:dyDescent="0.25">
      <c r="B4026" s="6"/>
      <c r="E4026" s="7"/>
    </row>
    <row r="4027" spans="2:5" x14ac:dyDescent="0.25">
      <c r="B4027" s="6"/>
      <c r="E4027" s="7"/>
    </row>
    <row r="4028" spans="2:5" x14ac:dyDescent="0.25">
      <c r="B4028" s="6"/>
      <c r="E4028" s="7"/>
    </row>
    <row r="4029" spans="2:5" x14ac:dyDescent="0.25">
      <c r="B4029" s="6"/>
      <c r="E4029" s="7"/>
    </row>
    <row r="4030" spans="2:5" x14ac:dyDescent="0.25">
      <c r="B4030" s="6"/>
      <c r="E4030" s="7"/>
    </row>
    <row r="4031" spans="2:5" x14ac:dyDescent="0.25">
      <c r="B4031" s="6"/>
      <c r="E4031" s="7"/>
    </row>
    <row r="4032" spans="2:5" x14ac:dyDescent="0.25">
      <c r="B4032" s="6"/>
      <c r="E4032" s="7"/>
    </row>
    <row r="4033" spans="2:5" x14ac:dyDescent="0.25">
      <c r="B4033" s="6"/>
      <c r="E4033" s="7"/>
    </row>
    <row r="4034" spans="2:5" x14ac:dyDescent="0.25">
      <c r="B4034" s="6"/>
      <c r="E4034" s="7"/>
    </row>
    <row r="4035" spans="2:5" x14ac:dyDescent="0.25">
      <c r="B4035" s="6"/>
      <c r="E4035" s="7"/>
    </row>
    <row r="4036" spans="2:5" x14ac:dyDescent="0.25">
      <c r="B4036" s="6"/>
      <c r="E4036" s="7"/>
    </row>
    <row r="4037" spans="2:5" x14ac:dyDescent="0.25">
      <c r="B4037" s="6"/>
      <c r="E4037" s="7"/>
    </row>
    <row r="4038" spans="2:5" x14ac:dyDescent="0.25">
      <c r="B4038" s="6"/>
      <c r="E4038" s="7"/>
    </row>
    <row r="4039" spans="2:5" x14ac:dyDescent="0.25">
      <c r="B4039" s="6"/>
      <c r="E4039" s="7"/>
    </row>
    <row r="4040" spans="2:5" x14ac:dyDescent="0.25">
      <c r="B4040" s="6"/>
      <c r="E4040" s="7"/>
    </row>
    <row r="4041" spans="2:5" x14ac:dyDescent="0.25">
      <c r="B4041" s="6"/>
      <c r="E4041" s="7"/>
    </row>
    <row r="4042" spans="2:5" x14ac:dyDescent="0.25">
      <c r="B4042" s="6"/>
      <c r="E4042" s="7"/>
    </row>
    <row r="4043" spans="2:5" x14ac:dyDescent="0.25">
      <c r="B4043" s="6"/>
      <c r="E4043" s="7"/>
    </row>
    <row r="4044" spans="2:5" x14ac:dyDescent="0.25">
      <c r="B4044" s="6"/>
      <c r="E4044" s="7"/>
    </row>
    <row r="4045" spans="2:5" x14ac:dyDescent="0.25">
      <c r="B4045" s="6"/>
      <c r="E4045" s="7"/>
    </row>
    <row r="4046" spans="2:5" x14ac:dyDescent="0.25">
      <c r="B4046" s="6"/>
      <c r="E4046" s="7"/>
    </row>
    <row r="4047" spans="2:5" x14ac:dyDescent="0.25">
      <c r="B4047" s="6"/>
      <c r="E4047" s="7"/>
    </row>
    <row r="4048" spans="2:5" x14ac:dyDescent="0.25">
      <c r="B4048" s="6"/>
      <c r="E4048" s="7"/>
    </row>
    <row r="4049" spans="2:5" x14ac:dyDescent="0.25">
      <c r="B4049" s="6"/>
      <c r="E4049" s="7"/>
    </row>
    <row r="4050" spans="2:5" x14ac:dyDescent="0.25">
      <c r="B4050" s="6"/>
      <c r="E4050" s="7"/>
    </row>
    <row r="4051" spans="2:5" x14ac:dyDescent="0.25">
      <c r="B4051" s="6"/>
      <c r="E4051" s="7"/>
    </row>
    <row r="4052" spans="2:5" x14ac:dyDescent="0.25">
      <c r="B4052" s="6"/>
      <c r="E4052" s="7"/>
    </row>
    <row r="4053" spans="2:5" x14ac:dyDescent="0.25">
      <c r="B4053" s="6"/>
      <c r="E4053" s="7"/>
    </row>
    <row r="4054" spans="2:5" x14ac:dyDescent="0.25">
      <c r="B4054" s="6"/>
      <c r="E4054" s="7"/>
    </row>
    <row r="4055" spans="2:5" x14ac:dyDescent="0.25">
      <c r="B4055" s="6"/>
      <c r="E4055" s="7"/>
    </row>
    <row r="4056" spans="2:5" x14ac:dyDescent="0.25">
      <c r="B4056" s="6"/>
      <c r="E4056" s="7"/>
    </row>
    <row r="4057" spans="2:5" x14ac:dyDescent="0.25">
      <c r="B4057" s="6"/>
      <c r="E4057" s="7"/>
    </row>
    <row r="4058" spans="2:5" x14ac:dyDescent="0.25">
      <c r="B4058" s="6"/>
      <c r="E4058" s="7"/>
    </row>
    <row r="4059" spans="2:5" x14ac:dyDescent="0.25">
      <c r="B4059" s="6"/>
      <c r="E4059" s="7"/>
    </row>
    <row r="4060" spans="2:5" x14ac:dyDescent="0.25">
      <c r="B4060" s="6"/>
      <c r="E4060" s="7"/>
    </row>
    <row r="4061" spans="2:5" x14ac:dyDescent="0.25">
      <c r="B4061" s="6"/>
      <c r="E4061" s="7"/>
    </row>
    <row r="4062" spans="2:5" x14ac:dyDescent="0.25">
      <c r="B4062" s="6"/>
      <c r="E4062" s="7"/>
    </row>
    <row r="4063" spans="2:5" x14ac:dyDescent="0.25">
      <c r="B4063" s="6"/>
      <c r="E4063" s="7"/>
    </row>
    <row r="4064" spans="2:5" x14ac:dyDescent="0.25">
      <c r="B4064" s="6"/>
      <c r="E4064" s="7"/>
    </row>
    <row r="4065" spans="2:5" x14ac:dyDescent="0.25">
      <c r="B4065" s="6"/>
      <c r="E4065" s="7"/>
    </row>
    <row r="4066" spans="2:5" x14ac:dyDescent="0.25">
      <c r="B4066" s="6"/>
      <c r="E4066" s="7"/>
    </row>
    <row r="4067" spans="2:5" x14ac:dyDescent="0.25">
      <c r="B4067" s="6"/>
      <c r="E4067" s="7"/>
    </row>
    <row r="4068" spans="2:5" x14ac:dyDescent="0.25">
      <c r="B4068" s="6"/>
      <c r="E4068" s="7"/>
    </row>
    <row r="4069" spans="2:5" x14ac:dyDescent="0.25">
      <c r="B4069" s="6"/>
      <c r="E4069" s="7"/>
    </row>
    <row r="4070" spans="2:5" x14ac:dyDescent="0.25">
      <c r="B4070" s="6"/>
      <c r="E4070" s="7"/>
    </row>
    <row r="4071" spans="2:5" x14ac:dyDescent="0.25">
      <c r="B4071" s="6"/>
      <c r="E4071" s="7"/>
    </row>
    <row r="4072" spans="2:5" x14ac:dyDescent="0.25">
      <c r="B4072" s="6"/>
      <c r="E4072" s="7"/>
    </row>
    <row r="4073" spans="2:5" x14ac:dyDescent="0.25">
      <c r="B4073" s="6"/>
      <c r="E4073" s="7"/>
    </row>
    <row r="4074" spans="2:5" x14ac:dyDescent="0.25">
      <c r="B4074" s="6"/>
      <c r="E4074" s="7"/>
    </row>
    <row r="4075" spans="2:5" x14ac:dyDescent="0.25">
      <c r="B4075" s="6"/>
      <c r="E4075" s="7"/>
    </row>
    <row r="4076" spans="2:5" x14ac:dyDescent="0.25">
      <c r="B4076" s="6"/>
      <c r="E4076" s="7"/>
    </row>
    <row r="4077" spans="2:5" x14ac:dyDescent="0.25">
      <c r="B4077" s="6"/>
      <c r="E4077" s="7"/>
    </row>
    <row r="4078" spans="2:5" x14ac:dyDescent="0.25">
      <c r="B4078" s="6"/>
      <c r="E4078" s="7"/>
    </row>
    <row r="4079" spans="2:5" x14ac:dyDescent="0.25">
      <c r="B4079" s="6"/>
      <c r="E4079" s="7"/>
    </row>
    <row r="4080" spans="2:5" x14ac:dyDescent="0.25">
      <c r="B4080" s="6"/>
      <c r="E4080" s="7"/>
    </row>
    <row r="4081" spans="2:5" x14ac:dyDescent="0.25">
      <c r="B4081" s="6"/>
      <c r="E4081" s="7"/>
    </row>
    <row r="4082" spans="2:5" x14ac:dyDescent="0.25">
      <c r="B4082" s="6"/>
      <c r="E4082" s="7"/>
    </row>
    <row r="4083" spans="2:5" x14ac:dyDescent="0.25">
      <c r="B4083" s="6"/>
      <c r="E4083" s="7"/>
    </row>
    <row r="4084" spans="2:5" x14ac:dyDescent="0.25">
      <c r="B4084" s="6"/>
      <c r="E4084" s="7"/>
    </row>
    <row r="4085" spans="2:5" x14ac:dyDescent="0.25">
      <c r="B4085" s="6"/>
      <c r="E4085" s="7"/>
    </row>
    <row r="4086" spans="2:5" x14ac:dyDescent="0.25">
      <c r="B4086" s="6"/>
      <c r="E4086" s="7"/>
    </row>
    <row r="4087" spans="2:5" x14ac:dyDescent="0.25">
      <c r="B4087" s="6"/>
      <c r="E4087" s="7"/>
    </row>
    <row r="4088" spans="2:5" x14ac:dyDescent="0.25">
      <c r="B4088" s="6"/>
      <c r="E4088" s="7"/>
    </row>
    <row r="4089" spans="2:5" x14ac:dyDescent="0.25">
      <c r="B4089" s="6"/>
      <c r="E4089" s="7"/>
    </row>
    <row r="4090" spans="2:5" x14ac:dyDescent="0.25">
      <c r="B4090" s="6"/>
      <c r="E4090" s="7"/>
    </row>
    <row r="4091" spans="2:5" x14ac:dyDescent="0.25">
      <c r="B4091" s="6"/>
      <c r="E4091" s="7"/>
    </row>
    <row r="4092" spans="2:5" x14ac:dyDescent="0.25">
      <c r="B4092" s="6"/>
      <c r="E4092" s="7"/>
    </row>
    <row r="4093" spans="2:5" x14ac:dyDescent="0.25">
      <c r="B4093" s="6"/>
      <c r="E4093" s="7"/>
    </row>
    <row r="4094" spans="2:5" x14ac:dyDescent="0.25">
      <c r="B4094" s="6"/>
      <c r="E4094" s="7"/>
    </row>
    <row r="4095" spans="2:5" x14ac:dyDescent="0.25">
      <c r="B4095" s="6"/>
      <c r="E4095" s="7"/>
    </row>
    <row r="4096" spans="2:5" x14ac:dyDescent="0.25">
      <c r="B4096" s="6"/>
      <c r="E4096" s="7"/>
    </row>
    <row r="4097" spans="2:5" x14ac:dyDescent="0.25">
      <c r="B4097" s="6"/>
      <c r="E4097" s="7"/>
    </row>
    <row r="4098" spans="2:5" x14ac:dyDescent="0.25">
      <c r="B4098" s="6"/>
      <c r="E4098" s="7"/>
    </row>
    <row r="4099" spans="2:5" x14ac:dyDescent="0.25">
      <c r="B4099" s="6"/>
      <c r="E4099" s="7"/>
    </row>
    <row r="4100" spans="2:5" x14ac:dyDescent="0.25">
      <c r="B4100" s="6"/>
      <c r="E4100" s="7"/>
    </row>
    <row r="4101" spans="2:5" x14ac:dyDescent="0.25">
      <c r="B4101" s="6"/>
      <c r="E4101" s="7"/>
    </row>
    <row r="4102" spans="2:5" x14ac:dyDescent="0.25">
      <c r="B4102" s="6"/>
      <c r="E4102" s="7"/>
    </row>
    <row r="4103" spans="2:5" x14ac:dyDescent="0.25">
      <c r="B4103" s="6"/>
      <c r="E4103" s="7"/>
    </row>
    <row r="4104" spans="2:5" x14ac:dyDescent="0.25">
      <c r="B4104" s="6"/>
      <c r="E4104" s="7"/>
    </row>
    <row r="4105" spans="2:5" x14ac:dyDescent="0.25">
      <c r="B4105" s="6"/>
      <c r="E4105" s="7"/>
    </row>
    <row r="4106" spans="2:5" x14ac:dyDescent="0.25">
      <c r="B4106" s="6"/>
      <c r="E4106" s="7"/>
    </row>
    <row r="4107" spans="2:5" x14ac:dyDescent="0.25">
      <c r="B4107" s="6"/>
      <c r="E4107" s="7"/>
    </row>
    <row r="4108" spans="2:5" x14ac:dyDescent="0.25">
      <c r="B4108" s="6"/>
      <c r="E4108" s="7"/>
    </row>
    <row r="4109" spans="2:5" x14ac:dyDescent="0.25">
      <c r="B4109" s="6"/>
      <c r="E4109" s="7"/>
    </row>
    <row r="4110" spans="2:5" x14ac:dyDescent="0.25">
      <c r="B4110" s="6"/>
      <c r="E4110" s="7"/>
    </row>
    <row r="4111" spans="2:5" x14ac:dyDescent="0.25">
      <c r="B4111" s="6"/>
      <c r="E4111" s="7"/>
    </row>
    <row r="4112" spans="2:5" x14ac:dyDescent="0.25">
      <c r="B4112" s="6"/>
      <c r="E4112" s="7"/>
    </row>
    <row r="4113" spans="2:5" x14ac:dyDescent="0.25">
      <c r="B4113" s="6"/>
      <c r="E4113" s="7"/>
    </row>
    <row r="4114" spans="2:5" x14ac:dyDescent="0.25">
      <c r="B4114" s="6"/>
      <c r="E4114" s="7"/>
    </row>
    <row r="4115" spans="2:5" x14ac:dyDescent="0.25">
      <c r="B4115" s="6"/>
      <c r="E4115" s="7"/>
    </row>
    <row r="4116" spans="2:5" x14ac:dyDescent="0.25">
      <c r="B4116" s="6"/>
      <c r="E4116" s="7"/>
    </row>
    <row r="4117" spans="2:5" x14ac:dyDescent="0.25">
      <c r="B4117" s="6"/>
      <c r="E4117" s="7"/>
    </row>
    <row r="4118" spans="2:5" x14ac:dyDescent="0.25">
      <c r="B4118" s="6"/>
      <c r="E4118" s="7"/>
    </row>
    <row r="4119" spans="2:5" x14ac:dyDescent="0.25">
      <c r="B4119" s="6"/>
      <c r="E4119" s="7"/>
    </row>
    <row r="4120" spans="2:5" x14ac:dyDescent="0.25">
      <c r="B4120" s="6"/>
      <c r="E4120" s="7"/>
    </row>
    <row r="4121" spans="2:5" x14ac:dyDescent="0.25">
      <c r="B4121" s="6"/>
      <c r="E4121" s="7"/>
    </row>
    <row r="4122" spans="2:5" x14ac:dyDescent="0.25">
      <c r="B4122" s="6"/>
      <c r="E4122" s="7"/>
    </row>
    <row r="4123" spans="2:5" x14ac:dyDescent="0.25">
      <c r="B4123" s="6"/>
      <c r="E4123" s="7"/>
    </row>
    <row r="4124" spans="2:5" x14ac:dyDescent="0.25">
      <c r="B4124" s="6"/>
      <c r="E4124" s="7"/>
    </row>
    <row r="4125" spans="2:5" x14ac:dyDescent="0.25">
      <c r="B4125" s="6"/>
      <c r="E4125" s="7"/>
    </row>
    <row r="4126" spans="2:5" x14ac:dyDescent="0.25">
      <c r="B4126" s="6"/>
      <c r="E4126" s="7"/>
    </row>
    <row r="4127" spans="2:5" x14ac:dyDescent="0.25">
      <c r="B4127" s="6"/>
      <c r="E4127" s="7"/>
    </row>
    <row r="4128" spans="2:5" x14ac:dyDescent="0.25">
      <c r="B4128" s="6"/>
      <c r="E4128" s="7"/>
    </row>
    <row r="4129" spans="2:5" x14ac:dyDescent="0.25">
      <c r="B4129" s="6"/>
      <c r="E4129" s="7"/>
    </row>
    <row r="4130" spans="2:5" x14ac:dyDescent="0.25">
      <c r="B4130" s="6"/>
      <c r="E4130" s="7"/>
    </row>
    <row r="4131" spans="2:5" x14ac:dyDescent="0.25">
      <c r="B4131" s="6"/>
      <c r="E4131" s="7"/>
    </row>
    <row r="4132" spans="2:5" x14ac:dyDescent="0.25">
      <c r="B4132" s="6"/>
      <c r="E4132" s="7"/>
    </row>
    <row r="4133" spans="2:5" x14ac:dyDescent="0.25">
      <c r="B4133" s="6"/>
      <c r="E4133" s="7"/>
    </row>
    <row r="4134" spans="2:5" x14ac:dyDescent="0.25">
      <c r="B4134" s="6"/>
      <c r="E4134" s="7"/>
    </row>
    <row r="4135" spans="2:5" x14ac:dyDescent="0.25">
      <c r="B4135" s="6"/>
      <c r="E4135" s="7"/>
    </row>
    <row r="4136" spans="2:5" x14ac:dyDescent="0.25">
      <c r="B4136" s="6"/>
      <c r="E4136" s="7"/>
    </row>
    <row r="4137" spans="2:5" x14ac:dyDescent="0.25">
      <c r="B4137" s="6"/>
      <c r="E4137" s="7"/>
    </row>
    <row r="4138" spans="2:5" x14ac:dyDescent="0.25">
      <c r="B4138" s="6"/>
      <c r="E4138" s="7"/>
    </row>
    <row r="4139" spans="2:5" x14ac:dyDescent="0.25">
      <c r="B4139" s="6"/>
      <c r="E4139" s="7"/>
    </row>
    <row r="4140" spans="2:5" x14ac:dyDescent="0.25">
      <c r="B4140" s="6"/>
      <c r="E4140" s="7"/>
    </row>
    <row r="4141" spans="2:5" x14ac:dyDescent="0.25">
      <c r="B4141" s="6"/>
      <c r="E4141" s="7"/>
    </row>
    <row r="4142" spans="2:5" x14ac:dyDescent="0.25">
      <c r="B4142" s="6"/>
      <c r="E4142" s="7"/>
    </row>
    <row r="4143" spans="2:5" x14ac:dyDescent="0.25">
      <c r="B4143" s="6"/>
      <c r="E4143" s="7"/>
    </row>
    <row r="4144" spans="2:5" x14ac:dyDescent="0.25">
      <c r="B4144" s="6"/>
      <c r="E4144" s="7"/>
    </row>
    <row r="4145" spans="2:5" x14ac:dyDescent="0.25">
      <c r="B4145" s="6"/>
      <c r="E4145" s="7"/>
    </row>
    <row r="4146" spans="2:5" x14ac:dyDescent="0.25">
      <c r="B4146" s="6"/>
      <c r="E4146" s="7"/>
    </row>
    <row r="4147" spans="2:5" x14ac:dyDescent="0.25">
      <c r="B4147" s="6"/>
      <c r="E4147" s="7"/>
    </row>
    <row r="4148" spans="2:5" x14ac:dyDescent="0.25">
      <c r="B4148" s="6"/>
      <c r="E4148" s="7"/>
    </row>
    <row r="4149" spans="2:5" x14ac:dyDescent="0.25">
      <c r="B4149" s="6"/>
      <c r="E4149" s="7"/>
    </row>
    <row r="4150" spans="2:5" x14ac:dyDescent="0.25">
      <c r="B4150" s="6"/>
      <c r="E4150" s="7"/>
    </row>
    <row r="4151" spans="2:5" x14ac:dyDescent="0.25">
      <c r="B4151" s="6"/>
      <c r="E4151" s="7"/>
    </row>
    <row r="4152" spans="2:5" x14ac:dyDescent="0.25">
      <c r="B4152" s="6"/>
      <c r="E4152" s="7"/>
    </row>
    <row r="4153" spans="2:5" x14ac:dyDescent="0.25">
      <c r="B4153" s="6"/>
      <c r="E4153" s="7"/>
    </row>
    <row r="4154" spans="2:5" x14ac:dyDescent="0.25">
      <c r="B4154" s="6"/>
      <c r="E4154" s="7"/>
    </row>
    <row r="4155" spans="2:5" x14ac:dyDescent="0.25">
      <c r="B4155" s="6"/>
      <c r="E4155" s="7"/>
    </row>
    <row r="4156" spans="2:5" x14ac:dyDescent="0.25">
      <c r="B4156" s="6"/>
      <c r="E4156" s="7"/>
    </row>
    <row r="4157" spans="2:5" x14ac:dyDescent="0.25">
      <c r="B4157" s="6"/>
      <c r="E4157" s="7"/>
    </row>
    <row r="4158" spans="2:5" x14ac:dyDescent="0.25">
      <c r="B4158" s="6"/>
      <c r="E4158" s="7"/>
    </row>
    <row r="4159" spans="2:5" x14ac:dyDescent="0.25">
      <c r="B4159" s="6"/>
      <c r="E4159" s="7"/>
    </row>
    <row r="4160" spans="2:5" x14ac:dyDescent="0.25">
      <c r="B4160" s="6"/>
      <c r="E4160" s="7"/>
    </row>
    <row r="4161" spans="2:5" x14ac:dyDescent="0.25">
      <c r="B4161" s="6"/>
      <c r="E4161" s="7"/>
    </row>
    <row r="4162" spans="2:5" x14ac:dyDescent="0.25">
      <c r="B4162" s="6"/>
      <c r="E4162" s="7"/>
    </row>
    <row r="4163" spans="2:5" x14ac:dyDescent="0.25">
      <c r="B4163" s="6"/>
      <c r="E4163" s="7"/>
    </row>
    <row r="4164" spans="2:5" x14ac:dyDescent="0.25">
      <c r="B4164" s="6"/>
      <c r="E4164" s="7"/>
    </row>
    <row r="4165" spans="2:5" x14ac:dyDescent="0.25">
      <c r="B4165" s="6"/>
      <c r="E4165" s="7"/>
    </row>
    <row r="4166" spans="2:5" x14ac:dyDescent="0.25">
      <c r="B4166" s="6"/>
      <c r="E4166" s="7"/>
    </row>
    <row r="4167" spans="2:5" x14ac:dyDescent="0.25">
      <c r="B4167" s="6"/>
      <c r="E4167" s="7"/>
    </row>
    <row r="4168" spans="2:5" x14ac:dyDescent="0.25">
      <c r="B4168" s="6"/>
      <c r="E4168" s="7"/>
    </row>
    <row r="4169" spans="2:5" x14ac:dyDescent="0.25">
      <c r="B4169" s="6"/>
      <c r="E4169" s="7"/>
    </row>
    <row r="4170" spans="2:5" x14ac:dyDescent="0.25">
      <c r="B4170" s="6"/>
      <c r="E4170" s="7"/>
    </row>
    <row r="4171" spans="2:5" x14ac:dyDescent="0.25">
      <c r="B4171" s="6"/>
      <c r="E4171" s="7"/>
    </row>
    <row r="4172" spans="2:5" x14ac:dyDescent="0.25">
      <c r="B4172" s="6"/>
      <c r="E4172" s="7"/>
    </row>
    <row r="4173" spans="2:5" x14ac:dyDescent="0.25">
      <c r="B4173" s="6"/>
      <c r="E4173" s="7"/>
    </row>
    <row r="4174" spans="2:5" x14ac:dyDescent="0.25">
      <c r="B4174" s="6"/>
      <c r="E4174" s="7"/>
    </row>
    <row r="4175" spans="2:5" x14ac:dyDescent="0.25">
      <c r="B4175" s="6"/>
      <c r="E4175" s="7"/>
    </row>
    <row r="4176" spans="2:5" x14ac:dyDescent="0.25">
      <c r="B4176" s="6"/>
      <c r="E4176" s="7"/>
    </row>
    <row r="4177" spans="2:5" x14ac:dyDescent="0.25">
      <c r="B4177" s="6"/>
      <c r="E4177" s="7"/>
    </row>
    <row r="4178" spans="2:5" x14ac:dyDescent="0.25">
      <c r="B4178" s="6"/>
      <c r="E4178" s="7"/>
    </row>
    <row r="4179" spans="2:5" x14ac:dyDescent="0.25">
      <c r="B4179" s="6"/>
      <c r="E4179" s="7"/>
    </row>
    <row r="4180" spans="2:5" x14ac:dyDescent="0.25">
      <c r="B4180" s="6"/>
      <c r="E4180" s="7"/>
    </row>
    <row r="4181" spans="2:5" x14ac:dyDescent="0.25">
      <c r="B4181" s="6"/>
      <c r="E4181" s="7"/>
    </row>
    <row r="4182" spans="2:5" x14ac:dyDescent="0.25">
      <c r="B4182" s="6"/>
      <c r="E4182" s="7"/>
    </row>
    <row r="4183" spans="2:5" x14ac:dyDescent="0.25">
      <c r="B4183" s="6"/>
      <c r="E4183" s="7"/>
    </row>
    <row r="4184" spans="2:5" x14ac:dyDescent="0.25">
      <c r="B4184" s="6"/>
      <c r="E4184" s="7"/>
    </row>
    <row r="4185" spans="2:5" x14ac:dyDescent="0.25">
      <c r="B4185" s="6"/>
      <c r="E4185" s="7"/>
    </row>
    <row r="4186" spans="2:5" x14ac:dyDescent="0.25">
      <c r="B4186" s="6"/>
      <c r="E4186" s="7"/>
    </row>
    <row r="4187" spans="2:5" x14ac:dyDescent="0.25">
      <c r="B4187" s="6"/>
      <c r="E4187" s="7"/>
    </row>
    <row r="4188" spans="2:5" x14ac:dyDescent="0.25">
      <c r="B4188" s="6"/>
      <c r="E4188" s="7"/>
    </row>
    <row r="4189" spans="2:5" x14ac:dyDescent="0.25">
      <c r="B4189" s="6"/>
      <c r="E4189" s="7"/>
    </row>
    <row r="4190" spans="2:5" x14ac:dyDescent="0.25">
      <c r="B4190" s="6"/>
      <c r="E4190" s="7"/>
    </row>
    <row r="4191" spans="2:5" x14ac:dyDescent="0.25">
      <c r="B4191" s="6"/>
      <c r="E4191" s="7"/>
    </row>
    <row r="4192" spans="2:5" x14ac:dyDescent="0.25">
      <c r="B4192" s="6"/>
      <c r="E4192" s="7"/>
    </row>
    <row r="4193" spans="2:5" x14ac:dyDescent="0.25">
      <c r="B4193" s="6"/>
      <c r="E4193" s="7"/>
    </row>
    <row r="4194" spans="2:5" x14ac:dyDescent="0.25">
      <c r="B4194" s="6"/>
      <c r="E4194" s="7"/>
    </row>
    <row r="4195" spans="2:5" x14ac:dyDescent="0.25">
      <c r="B4195" s="6"/>
      <c r="E4195" s="7"/>
    </row>
    <row r="4196" spans="2:5" x14ac:dyDescent="0.25">
      <c r="B4196" s="6"/>
      <c r="E4196" s="7"/>
    </row>
    <row r="4197" spans="2:5" x14ac:dyDescent="0.25">
      <c r="B4197" s="6"/>
      <c r="E4197" s="7"/>
    </row>
    <row r="4198" spans="2:5" x14ac:dyDescent="0.25">
      <c r="B4198" s="6"/>
      <c r="E4198" s="7"/>
    </row>
    <row r="4199" spans="2:5" x14ac:dyDescent="0.25">
      <c r="B4199" s="6"/>
      <c r="E4199" s="7"/>
    </row>
    <row r="4200" spans="2:5" x14ac:dyDescent="0.25">
      <c r="B4200" s="6"/>
      <c r="E4200" s="7"/>
    </row>
    <row r="4201" spans="2:5" x14ac:dyDescent="0.25">
      <c r="B4201" s="6"/>
      <c r="E4201" s="7"/>
    </row>
    <row r="4202" spans="2:5" x14ac:dyDescent="0.25">
      <c r="B4202" s="6"/>
      <c r="E4202" s="7"/>
    </row>
    <row r="4203" spans="2:5" x14ac:dyDescent="0.25">
      <c r="B4203" s="6"/>
      <c r="E4203" s="7"/>
    </row>
    <row r="4204" spans="2:5" x14ac:dyDescent="0.25">
      <c r="B4204" s="6"/>
      <c r="E4204" s="7"/>
    </row>
    <row r="4205" spans="2:5" x14ac:dyDescent="0.25">
      <c r="B4205" s="6"/>
      <c r="E4205" s="7"/>
    </row>
    <row r="4206" spans="2:5" x14ac:dyDescent="0.25">
      <c r="B4206" s="6"/>
      <c r="E4206" s="7"/>
    </row>
    <row r="4207" spans="2:5" x14ac:dyDescent="0.25">
      <c r="B4207" s="6"/>
      <c r="E4207" s="7"/>
    </row>
    <row r="4208" spans="2:5" x14ac:dyDescent="0.25">
      <c r="B4208" s="6"/>
      <c r="E4208" s="7"/>
    </row>
    <row r="4209" spans="2:5" x14ac:dyDescent="0.25">
      <c r="B4209" s="6"/>
      <c r="E4209" s="7"/>
    </row>
    <row r="4210" spans="2:5" x14ac:dyDescent="0.25">
      <c r="B4210" s="6"/>
      <c r="E4210" s="7"/>
    </row>
    <row r="4211" spans="2:5" x14ac:dyDescent="0.25">
      <c r="B4211" s="6"/>
      <c r="E4211" s="7"/>
    </row>
    <row r="4212" spans="2:5" x14ac:dyDescent="0.25">
      <c r="B4212" s="6"/>
      <c r="E4212" s="7"/>
    </row>
    <row r="4213" spans="2:5" x14ac:dyDescent="0.25">
      <c r="B4213" s="6"/>
      <c r="E4213" s="7"/>
    </row>
    <row r="4214" spans="2:5" x14ac:dyDescent="0.25">
      <c r="B4214" s="6"/>
      <c r="E4214" s="7"/>
    </row>
    <row r="4215" spans="2:5" x14ac:dyDescent="0.25">
      <c r="B4215" s="6"/>
      <c r="E4215" s="7"/>
    </row>
    <row r="4216" spans="2:5" x14ac:dyDescent="0.25">
      <c r="B4216" s="6"/>
      <c r="E4216" s="7"/>
    </row>
    <row r="4217" spans="2:5" x14ac:dyDescent="0.25">
      <c r="B4217" s="6"/>
      <c r="E4217" s="7"/>
    </row>
    <row r="4218" spans="2:5" x14ac:dyDescent="0.25">
      <c r="B4218" s="6"/>
      <c r="E4218" s="7"/>
    </row>
    <row r="4219" spans="2:5" x14ac:dyDescent="0.25">
      <c r="B4219" s="6"/>
      <c r="E4219" s="7"/>
    </row>
    <row r="4220" spans="2:5" x14ac:dyDescent="0.25">
      <c r="B4220" s="6"/>
      <c r="E4220" s="7"/>
    </row>
    <row r="4221" spans="2:5" x14ac:dyDescent="0.25">
      <c r="B4221" s="6"/>
      <c r="E4221" s="7"/>
    </row>
    <row r="4222" spans="2:5" x14ac:dyDescent="0.25">
      <c r="B4222" s="6"/>
      <c r="E4222" s="7"/>
    </row>
    <row r="4223" spans="2:5" x14ac:dyDescent="0.25">
      <c r="B4223" s="6"/>
      <c r="E4223" s="7"/>
    </row>
    <row r="4224" spans="2:5" x14ac:dyDescent="0.25">
      <c r="B4224" s="6"/>
      <c r="E4224" s="7"/>
    </row>
    <row r="4225" spans="2:5" x14ac:dyDescent="0.25">
      <c r="B4225" s="6"/>
      <c r="E4225" s="7"/>
    </row>
    <row r="4226" spans="2:5" x14ac:dyDescent="0.25">
      <c r="B4226" s="6"/>
      <c r="E4226" s="7"/>
    </row>
    <row r="4227" spans="2:5" x14ac:dyDescent="0.25">
      <c r="B4227" s="6"/>
      <c r="E4227" s="7"/>
    </row>
    <row r="4228" spans="2:5" x14ac:dyDescent="0.25">
      <c r="B4228" s="6"/>
      <c r="E4228" s="7"/>
    </row>
    <row r="4229" spans="2:5" x14ac:dyDescent="0.25">
      <c r="B4229" s="6"/>
      <c r="E4229" s="7"/>
    </row>
    <row r="4230" spans="2:5" x14ac:dyDescent="0.25">
      <c r="B4230" s="6"/>
      <c r="E4230" s="7"/>
    </row>
    <row r="4231" spans="2:5" x14ac:dyDescent="0.25">
      <c r="B4231" s="6"/>
      <c r="E4231" s="7"/>
    </row>
    <row r="4232" spans="2:5" x14ac:dyDescent="0.25">
      <c r="B4232" s="6"/>
      <c r="E4232" s="7"/>
    </row>
    <row r="4233" spans="2:5" x14ac:dyDescent="0.25">
      <c r="B4233" s="6"/>
      <c r="E4233" s="7"/>
    </row>
    <row r="4234" spans="2:5" x14ac:dyDescent="0.25">
      <c r="B4234" s="6"/>
      <c r="E4234" s="7"/>
    </row>
    <row r="4235" spans="2:5" x14ac:dyDescent="0.25">
      <c r="B4235" s="6"/>
      <c r="E4235" s="7"/>
    </row>
    <row r="4236" spans="2:5" x14ac:dyDescent="0.25">
      <c r="B4236" s="6"/>
      <c r="E4236" s="7"/>
    </row>
    <row r="4237" spans="2:5" x14ac:dyDescent="0.25">
      <c r="B4237" s="6"/>
      <c r="E4237" s="7"/>
    </row>
    <row r="4238" spans="2:5" x14ac:dyDescent="0.25">
      <c r="B4238" s="6"/>
      <c r="E4238" s="7"/>
    </row>
    <row r="4239" spans="2:5" x14ac:dyDescent="0.25">
      <c r="B4239" s="6"/>
      <c r="E4239" s="7"/>
    </row>
    <row r="4240" spans="2:5" x14ac:dyDescent="0.25">
      <c r="B4240" s="6"/>
      <c r="E4240" s="7"/>
    </row>
    <row r="4241" spans="2:5" x14ac:dyDescent="0.25">
      <c r="B4241" s="6"/>
      <c r="E4241" s="7"/>
    </row>
    <row r="4242" spans="2:5" x14ac:dyDescent="0.25">
      <c r="B4242" s="6"/>
      <c r="E4242" s="7"/>
    </row>
    <row r="4243" spans="2:5" x14ac:dyDescent="0.25">
      <c r="B4243" s="6"/>
      <c r="E4243" s="7"/>
    </row>
    <row r="4244" spans="2:5" x14ac:dyDescent="0.25">
      <c r="B4244" s="6"/>
      <c r="E4244" s="7"/>
    </row>
    <row r="4245" spans="2:5" x14ac:dyDescent="0.25">
      <c r="B4245" s="6"/>
      <c r="E4245" s="7"/>
    </row>
    <row r="4246" spans="2:5" x14ac:dyDescent="0.25">
      <c r="B4246" s="6"/>
      <c r="E4246" s="7"/>
    </row>
    <row r="4247" spans="2:5" x14ac:dyDescent="0.25">
      <c r="B4247" s="6"/>
      <c r="E4247" s="7"/>
    </row>
    <row r="4248" spans="2:5" x14ac:dyDescent="0.25">
      <c r="B4248" s="6"/>
      <c r="E4248" s="7"/>
    </row>
    <row r="4249" spans="2:5" x14ac:dyDescent="0.25">
      <c r="B4249" s="6"/>
      <c r="E4249" s="7"/>
    </row>
    <row r="4250" spans="2:5" x14ac:dyDescent="0.25">
      <c r="B4250" s="6"/>
      <c r="E4250" s="7"/>
    </row>
    <row r="4251" spans="2:5" x14ac:dyDescent="0.25">
      <c r="B4251" s="6"/>
      <c r="E4251" s="7"/>
    </row>
    <row r="4252" spans="2:5" x14ac:dyDescent="0.25">
      <c r="B4252" s="6"/>
      <c r="E4252" s="7"/>
    </row>
    <row r="4253" spans="2:5" x14ac:dyDescent="0.25">
      <c r="B4253" s="6"/>
      <c r="E4253" s="7"/>
    </row>
    <row r="4254" spans="2:5" x14ac:dyDescent="0.25">
      <c r="B4254" s="6"/>
      <c r="E4254" s="7"/>
    </row>
    <row r="4255" spans="2:5" x14ac:dyDescent="0.25">
      <c r="B4255" s="6"/>
      <c r="E4255" s="7"/>
    </row>
    <row r="4256" spans="2:5" x14ac:dyDescent="0.25">
      <c r="B4256" s="6"/>
      <c r="E4256" s="7"/>
    </row>
    <row r="4257" spans="2:5" x14ac:dyDescent="0.25">
      <c r="B4257" s="6"/>
      <c r="E4257" s="7"/>
    </row>
    <row r="4258" spans="2:5" x14ac:dyDescent="0.25">
      <c r="B4258" s="6"/>
      <c r="E4258" s="7"/>
    </row>
    <row r="4259" spans="2:5" x14ac:dyDescent="0.25">
      <c r="B4259" s="6"/>
      <c r="E4259" s="7"/>
    </row>
    <row r="4260" spans="2:5" x14ac:dyDescent="0.25">
      <c r="B4260" s="6"/>
      <c r="E4260" s="7"/>
    </row>
    <row r="4261" spans="2:5" x14ac:dyDescent="0.25">
      <c r="B4261" s="6"/>
      <c r="E4261" s="7"/>
    </row>
    <row r="4262" spans="2:5" x14ac:dyDescent="0.25">
      <c r="B4262" s="6"/>
      <c r="E4262" s="7"/>
    </row>
    <row r="4263" spans="2:5" x14ac:dyDescent="0.25">
      <c r="B4263" s="6"/>
      <c r="E4263" s="7"/>
    </row>
    <row r="4264" spans="2:5" x14ac:dyDescent="0.25">
      <c r="B4264" s="6"/>
      <c r="E4264" s="7"/>
    </row>
    <row r="4265" spans="2:5" x14ac:dyDescent="0.25">
      <c r="B4265" s="6"/>
      <c r="E4265" s="7"/>
    </row>
    <row r="4266" spans="2:5" x14ac:dyDescent="0.25">
      <c r="B4266" s="6"/>
      <c r="E4266" s="7"/>
    </row>
    <row r="4267" spans="2:5" x14ac:dyDescent="0.25">
      <c r="B4267" s="6"/>
      <c r="E4267" s="7"/>
    </row>
    <row r="4268" spans="2:5" x14ac:dyDescent="0.25">
      <c r="B4268" s="6"/>
      <c r="E4268" s="7"/>
    </row>
    <row r="4269" spans="2:5" x14ac:dyDescent="0.25">
      <c r="B4269" s="6"/>
      <c r="E4269" s="7"/>
    </row>
    <row r="4270" spans="2:5" x14ac:dyDescent="0.25">
      <c r="B4270" s="6"/>
      <c r="E4270" s="7"/>
    </row>
    <row r="4271" spans="2:5" x14ac:dyDescent="0.25">
      <c r="B4271" s="6"/>
      <c r="E4271" s="7"/>
    </row>
    <row r="4272" spans="2:5" x14ac:dyDescent="0.25">
      <c r="B4272" s="6"/>
      <c r="E4272" s="7"/>
    </row>
    <row r="4273" spans="2:5" x14ac:dyDescent="0.25">
      <c r="B4273" s="6"/>
      <c r="E4273" s="7"/>
    </row>
    <row r="4274" spans="2:5" x14ac:dyDescent="0.25">
      <c r="B4274" s="6"/>
      <c r="E4274" s="7"/>
    </row>
    <row r="4275" spans="2:5" x14ac:dyDescent="0.25">
      <c r="B4275" s="6"/>
      <c r="E4275" s="7"/>
    </row>
    <row r="4276" spans="2:5" x14ac:dyDescent="0.25">
      <c r="B4276" s="6"/>
      <c r="E4276" s="7"/>
    </row>
    <row r="4277" spans="2:5" x14ac:dyDescent="0.25">
      <c r="B4277" s="6"/>
      <c r="E4277" s="7"/>
    </row>
    <row r="4278" spans="2:5" x14ac:dyDescent="0.25">
      <c r="B4278" s="6"/>
      <c r="E4278" s="7"/>
    </row>
    <row r="4279" spans="2:5" x14ac:dyDescent="0.25">
      <c r="B4279" s="6"/>
      <c r="E4279" s="7"/>
    </row>
    <row r="4280" spans="2:5" x14ac:dyDescent="0.25">
      <c r="B4280" s="6"/>
      <c r="E4280" s="7"/>
    </row>
    <row r="4281" spans="2:5" x14ac:dyDescent="0.25">
      <c r="B4281" s="6"/>
      <c r="E4281" s="7"/>
    </row>
    <row r="4282" spans="2:5" x14ac:dyDescent="0.25">
      <c r="B4282" s="6"/>
      <c r="E4282" s="7"/>
    </row>
    <row r="4283" spans="2:5" x14ac:dyDescent="0.25">
      <c r="B4283" s="6"/>
      <c r="E4283" s="7"/>
    </row>
    <row r="4284" spans="2:5" x14ac:dyDescent="0.25">
      <c r="B4284" s="6"/>
      <c r="E4284" s="7"/>
    </row>
    <row r="4285" spans="2:5" x14ac:dyDescent="0.25">
      <c r="B4285" s="6"/>
      <c r="E4285" s="7"/>
    </row>
    <row r="4286" spans="2:5" x14ac:dyDescent="0.25">
      <c r="B4286" s="6"/>
      <c r="E4286" s="7"/>
    </row>
    <row r="4287" spans="2:5" x14ac:dyDescent="0.25">
      <c r="B4287" s="6"/>
      <c r="E4287" s="7"/>
    </row>
    <row r="4288" spans="2:5" x14ac:dyDescent="0.25">
      <c r="B4288" s="6"/>
      <c r="E4288" s="7"/>
    </row>
    <row r="4289" spans="2:5" x14ac:dyDescent="0.25">
      <c r="B4289" s="6"/>
      <c r="E4289" s="7"/>
    </row>
    <row r="4290" spans="2:5" x14ac:dyDescent="0.25">
      <c r="B4290" s="6"/>
      <c r="E4290" s="7"/>
    </row>
    <row r="4291" spans="2:5" x14ac:dyDescent="0.25">
      <c r="B4291" s="6"/>
      <c r="E4291" s="7"/>
    </row>
    <row r="4292" spans="2:5" x14ac:dyDescent="0.25">
      <c r="B4292" s="6"/>
      <c r="E4292" s="7"/>
    </row>
    <row r="4293" spans="2:5" x14ac:dyDescent="0.25">
      <c r="B4293" s="6"/>
      <c r="E4293" s="7"/>
    </row>
    <row r="4294" spans="2:5" x14ac:dyDescent="0.25">
      <c r="B4294" s="6"/>
      <c r="E4294" s="7"/>
    </row>
    <row r="4295" spans="2:5" x14ac:dyDescent="0.25">
      <c r="B4295" s="6"/>
      <c r="E4295" s="7"/>
    </row>
    <row r="4296" spans="2:5" x14ac:dyDescent="0.25">
      <c r="B4296" s="6"/>
      <c r="E4296" s="7"/>
    </row>
    <row r="4297" spans="2:5" x14ac:dyDescent="0.25">
      <c r="B4297" s="6"/>
      <c r="E4297" s="7"/>
    </row>
    <row r="4298" spans="2:5" x14ac:dyDescent="0.25">
      <c r="B4298" s="6"/>
      <c r="E4298" s="7"/>
    </row>
    <row r="4299" spans="2:5" x14ac:dyDescent="0.25">
      <c r="B4299" s="6"/>
      <c r="E4299" s="7"/>
    </row>
    <row r="4300" spans="2:5" x14ac:dyDescent="0.25">
      <c r="B4300" s="6"/>
      <c r="E4300" s="7"/>
    </row>
    <row r="4301" spans="2:5" x14ac:dyDescent="0.25">
      <c r="B4301" s="6"/>
      <c r="E4301" s="7"/>
    </row>
    <row r="4302" spans="2:5" x14ac:dyDescent="0.25">
      <c r="B4302" s="6"/>
      <c r="E4302" s="7"/>
    </row>
    <row r="4303" spans="2:5" x14ac:dyDescent="0.25">
      <c r="B4303" s="6"/>
      <c r="E4303" s="7"/>
    </row>
    <row r="4304" spans="2:5" x14ac:dyDescent="0.25">
      <c r="B4304" s="6"/>
      <c r="E4304" s="7"/>
    </row>
    <row r="4305" spans="2:5" x14ac:dyDescent="0.25">
      <c r="B4305" s="6"/>
      <c r="E4305" s="7"/>
    </row>
    <row r="4306" spans="2:5" x14ac:dyDescent="0.25">
      <c r="B4306" s="6"/>
      <c r="E4306" s="7"/>
    </row>
    <row r="4307" spans="2:5" x14ac:dyDescent="0.25">
      <c r="B4307" s="6"/>
      <c r="E4307" s="7"/>
    </row>
    <row r="4308" spans="2:5" x14ac:dyDescent="0.25">
      <c r="B4308" s="6"/>
      <c r="E4308" s="7"/>
    </row>
    <row r="4309" spans="2:5" x14ac:dyDescent="0.25">
      <c r="B4309" s="6"/>
      <c r="E4309" s="7"/>
    </row>
    <row r="4310" spans="2:5" x14ac:dyDescent="0.25">
      <c r="B4310" s="6"/>
      <c r="E4310" s="7"/>
    </row>
    <row r="4311" spans="2:5" x14ac:dyDescent="0.25">
      <c r="B4311" s="6"/>
      <c r="E4311" s="7"/>
    </row>
    <row r="4312" spans="2:5" x14ac:dyDescent="0.25">
      <c r="B4312" s="6"/>
      <c r="E4312" s="7"/>
    </row>
    <row r="4313" spans="2:5" x14ac:dyDescent="0.25">
      <c r="B4313" s="6"/>
      <c r="E4313" s="7"/>
    </row>
    <row r="4314" spans="2:5" x14ac:dyDescent="0.25">
      <c r="B4314" s="6"/>
      <c r="E4314" s="7"/>
    </row>
    <row r="4315" spans="2:5" x14ac:dyDescent="0.25">
      <c r="B4315" s="6"/>
      <c r="E4315" s="7"/>
    </row>
    <row r="4316" spans="2:5" x14ac:dyDescent="0.25">
      <c r="B4316" s="6"/>
      <c r="E4316" s="7"/>
    </row>
    <row r="4317" spans="2:5" x14ac:dyDescent="0.25">
      <c r="B4317" s="6"/>
      <c r="E4317" s="7"/>
    </row>
    <row r="4318" spans="2:5" x14ac:dyDescent="0.25">
      <c r="B4318" s="6"/>
      <c r="E4318" s="7"/>
    </row>
    <row r="4319" spans="2:5" x14ac:dyDescent="0.25">
      <c r="B4319" s="6"/>
      <c r="E4319" s="7"/>
    </row>
    <row r="4320" spans="2:5" x14ac:dyDescent="0.25">
      <c r="B4320" s="6"/>
      <c r="E4320" s="7"/>
    </row>
    <row r="4321" spans="2:5" x14ac:dyDescent="0.25">
      <c r="B4321" s="6"/>
      <c r="E4321" s="7"/>
    </row>
    <row r="4322" spans="2:5" x14ac:dyDescent="0.25">
      <c r="B4322" s="6"/>
      <c r="E4322" s="7"/>
    </row>
    <row r="4323" spans="2:5" x14ac:dyDescent="0.25">
      <c r="B4323" s="6"/>
      <c r="E4323" s="7"/>
    </row>
    <row r="4324" spans="2:5" x14ac:dyDescent="0.25">
      <c r="B4324" s="6"/>
      <c r="E4324" s="7"/>
    </row>
    <row r="4325" spans="2:5" x14ac:dyDescent="0.25">
      <c r="B4325" s="6"/>
      <c r="E4325" s="7"/>
    </row>
    <row r="4326" spans="2:5" x14ac:dyDescent="0.25">
      <c r="B4326" s="6"/>
      <c r="E4326" s="7"/>
    </row>
    <row r="4327" spans="2:5" x14ac:dyDescent="0.25">
      <c r="B4327" s="6"/>
      <c r="E4327" s="7"/>
    </row>
    <row r="4328" spans="2:5" x14ac:dyDescent="0.25">
      <c r="B4328" s="6"/>
      <c r="E4328" s="7"/>
    </row>
    <row r="4329" spans="2:5" x14ac:dyDescent="0.25">
      <c r="B4329" s="6"/>
      <c r="E4329" s="7"/>
    </row>
    <row r="4330" spans="2:5" x14ac:dyDescent="0.25">
      <c r="B4330" s="6"/>
      <c r="E4330" s="7"/>
    </row>
    <row r="4331" spans="2:5" x14ac:dyDescent="0.25">
      <c r="B4331" s="6"/>
      <c r="E4331" s="7"/>
    </row>
    <row r="4332" spans="2:5" x14ac:dyDescent="0.25">
      <c r="B4332" s="6"/>
      <c r="E4332" s="7"/>
    </row>
    <row r="4333" spans="2:5" x14ac:dyDescent="0.25">
      <c r="B4333" s="6"/>
      <c r="E4333" s="7"/>
    </row>
    <row r="4334" spans="2:5" x14ac:dyDescent="0.25">
      <c r="B4334" s="6"/>
      <c r="E4334" s="7"/>
    </row>
    <row r="4335" spans="2:5" x14ac:dyDescent="0.25">
      <c r="B4335" s="6"/>
      <c r="E4335" s="7"/>
    </row>
    <row r="4336" spans="2:5" x14ac:dyDescent="0.25">
      <c r="B4336" s="6"/>
      <c r="E4336" s="7"/>
    </row>
    <row r="4337" spans="2:5" x14ac:dyDescent="0.25">
      <c r="B4337" s="6"/>
      <c r="E4337" s="7"/>
    </row>
    <row r="4338" spans="2:5" x14ac:dyDescent="0.25">
      <c r="B4338" s="6"/>
      <c r="E4338" s="7"/>
    </row>
    <row r="4339" spans="2:5" x14ac:dyDescent="0.25">
      <c r="B4339" s="6"/>
      <c r="E4339" s="7"/>
    </row>
    <row r="4340" spans="2:5" x14ac:dyDescent="0.25">
      <c r="B4340" s="6"/>
      <c r="E4340" s="7"/>
    </row>
    <row r="4341" spans="2:5" x14ac:dyDescent="0.25">
      <c r="B4341" s="6"/>
      <c r="E4341" s="7"/>
    </row>
    <row r="4342" spans="2:5" x14ac:dyDescent="0.25">
      <c r="B4342" s="6"/>
      <c r="E4342" s="7"/>
    </row>
    <row r="4343" spans="2:5" x14ac:dyDescent="0.25">
      <c r="B4343" s="6"/>
      <c r="E4343" s="7"/>
    </row>
    <row r="4344" spans="2:5" x14ac:dyDescent="0.25">
      <c r="B4344" s="6"/>
      <c r="E4344" s="7"/>
    </row>
    <row r="4345" spans="2:5" x14ac:dyDescent="0.25">
      <c r="B4345" s="6"/>
      <c r="E4345" s="7"/>
    </row>
    <row r="4346" spans="2:5" x14ac:dyDescent="0.25">
      <c r="B4346" s="6"/>
      <c r="E4346" s="7"/>
    </row>
    <row r="4347" spans="2:5" x14ac:dyDescent="0.25">
      <c r="B4347" s="6"/>
      <c r="E4347" s="7"/>
    </row>
    <row r="4348" spans="2:5" x14ac:dyDescent="0.25">
      <c r="B4348" s="6"/>
      <c r="E4348" s="7"/>
    </row>
    <row r="4349" spans="2:5" x14ac:dyDescent="0.25">
      <c r="B4349" s="6"/>
      <c r="E4349" s="7"/>
    </row>
    <row r="4350" spans="2:5" x14ac:dyDescent="0.25">
      <c r="B4350" s="6"/>
      <c r="E4350" s="7"/>
    </row>
    <row r="4351" spans="2:5" x14ac:dyDescent="0.25">
      <c r="B4351" s="6"/>
      <c r="E4351" s="7"/>
    </row>
    <row r="4352" spans="2:5" x14ac:dyDescent="0.25">
      <c r="B4352" s="6"/>
      <c r="E4352" s="7"/>
    </row>
    <row r="4353" spans="2:5" x14ac:dyDescent="0.25">
      <c r="B4353" s="6"/>
      <c r="E4353" s="7"/>
    </row>
    <row r="4354" spans="2:5" x14ac:dyDescent="0.25">
      <c r="B4354" s="6"/>
      <c r="E4354" s="7"/>
    </row>
    <row r="4355" spans="2:5" x14ac:dyDescent="0.25">
      <c r="B4355" s="6"/>
      <c r="E4355" s="7"/>
    </row>
    <row r="4356" spans="2:5" x14ac:dyDescent="0.25">
      <c r="B4356" s="6"/>
      <c r="E4356" s="7"/>
    </row>
    <row r="4357" spans="2:5" x14ac:dyDescent="0.25">
      <c r="B4357" s="6"/>
      <c r="E4357" s="7"/>
    </row>
    <row r="4358" spans="2:5" x14ac:dyDescent="0.25">
      <c r="B4358" s="6"/>
      <c r="E4358" s="7"/>
    </row>
    <row r="4359" spans="2:5" x14ac:dyDescent="0.25">
      <c r="B4359" s="6"/>
      <c r="E4359" s="7"/>
    </row>
    <row r="4360" spans="2:5" x14ac:dyDescent="0.25">
      <c r="B4360" s="6"/>
      <c r="E4360" s="7"/>
    </row>
    <row r="4361" spans="2:5" x14ac:dyDescent="0.25">
      <c r="B4361" s="6"/>
      <c r="E4361" s="7"/>
    </row>
    <row r="4362" spans="2:5" x14ac:dyDescent="0.25">
      <c r="B4362" s="6"/>
      <c r="E4362" s="7"/>
    </row>
    <row r="4363" spans="2:5" x14ac:dyDescent="0.25">
      <c r="B4363" s="6"/>
      <c r="E4363" s="7"/>
    </row>
    <row r="4364" spans="2:5" x14ac:dyDescent="0.25">
      <c r="B4364" s="6"/>
      <c r="E4364" s="7"/>
    </row>
    <row r="4365" spans="2:5" x14ac:dyDescent="0.25">
      <c r="B4365" s="6"/>
      <c r="E4365" s="7"/>
    </row>
    <row r="4366" spans="2:5" x14ac:dyDescent="0.25">
      <c r="B4366" s="6"/>
      <c r="E4366" s="7"/>
    </row>
    <row r="4367" spans="2:5" x14ac:dyDescent="0.25">
      <c r="B4367" s="6"/>
      <c r="E4367" s="7"/>
    </row>
    <row r="4368" spans="2:5" x14ac:dyDescent="0.25">
      <c r="B4368" s="6"/>
      <c r="E4368" s="7"/>
    </row>
    <row r="4369" spans="2:5" x14ac:dyDescent="0.25">
      <c r="B4369" s="6"/>
      <c r="E4369" s="7"/>
    </row>
    <row r="4370" spans="2:5" x14ac:dyDescent="0.25">
      <c r="B4370" s="6"/>
      <c r="E4370" s="7"/>
    </row>
    <row r="4371" spans="2:5" x14ac:dyDescent="0.25">
      <c r="B4371" s="6"/>
      <c r="E4371" s="7"/>
    </row>
    <row r="4372" spans="2:5" x14ac:dyDescent="0.25">
      <c r="B4372" s="6"/>
      <c r="E4372" s="7"/>
    </row>
    <row r="4373" spans="2:5" x14ac:dyDescent="0.25">
      <c r="B4373" s="6"/>
      <c r="E4373" s="7"/>
    </row>
    <row r="4374" spans="2:5" x14ac:dyDescent="0.25">
      <c r="B4374" s="6"/>
      <c r="E4374" s="7"/>
    </row>
    <row r="4375" spans="2:5" x14ac:dyDescent="0.25">
      <c r="B4375" s="6"/>
      <c r="E4375" s="7"/>
    </row>
    <row r="4376" spans="2:5" x14ac:dyDescent="0.25">
      <c r="B4376" s="6"/>
      <c r="E4376" s="7"/>
    </row>
    <row r="4377" spans="2:5" x14ac:dyDescent="0.25">
      <c r="B4377" s="6"/>
      <c r="E4377" s="7"/>
    </row>
    <row r="4378" spans="2:5" x14ac:dyDescent="0.25">
      <c r="B4378" s="6"/>
      <c r="E4378" s="7"/>
    </row>
    <row r="4379" spans="2:5" x14ac:dyDescent="0.25">
      <c r="B4379" s="6"/>
      <c r="E4379" s="7"/>
    </row>
    <row r="4380" spans="2:5" x14ac:dyDescent="0.25">
      <c r="B4380" s="6"/>
      <c r="E4380" s="7"/>
    </row>
    <row r="4381" spans="2:5" x14ac:dyDescent="0.25">
      <c r="B4381" s="6"/>
      <c r="E4381" s="7"/>
    </row>
    <row r="4382" spans="2:5" x14ac:dyDescent="0.25">
      <c r="B4382" s="6"/>
      <c r="E4382" s="7"/>
    </row>
    <row r="4383" spans="2:5" x14ac:dyDescent="0.25">
      <c r="B4383" s="6"/>
      <c r="E4383" s="7"/>
    </row>
    <row r="4384" spans="2:5" x14ac:dyDescent="0.25">
      <c r="B4384" s="6"/>
      <c r="E4384" s="7"/>
    </row>
    <row r="4385" spans="2:5" x14ac:dyDescent="0.25">
      <c r="B4385" s="6"/>
      <c r="E4385" s="7"/>
    </row>
    <row r="4386" spans="2:5" x14ac:dyDescent="0.25">
      <c r="B4386" s="6"/>
      <c r="E4386" s="7"/>
    </row>
    <row r="4387" spans="2:5" x14ac:dyDescent="0.25">
      <c r="B4387" s="6"/>
      <c r="E4387" s="7"/>
    </row>
    <row r="4388" spans="2:5" x14ac:dyDescent="0.25">
      <c r="B4388" s="6"/>
      <c r="E4388" s="7"/>
    </row>
    <row r="4389" spans="2:5" x14ac:dyDescent="0.25">
      <c r="B4389" s="6"/>
      <c r="E4389" s="7"/>
    </row>
    <row r="4390" spans="2:5" x14ac:dyDescent="0.25">
      <c r="B4390" s="6"/>
      <c r="E4390" s="7"/>
    </row>
    <row r="4391" spans="2:5" x14ac:dyDescent="0.25">
      <c r="B4391" s="6"/>
      <c r="E4391" s="7"/>
    </row>
    <row r="4392" spans="2:5" x14ac:dyDescent="0.25">
      <c r="B4392" s="6"/>
      <c r="E4392" s="7"/>
    </row>
    <row r="4393" spans="2:5" x14ac:dyDescent="0.25">
      <c r="B4393" s="6"/>
      <c r="E4393" s="7"/>
    </row>
    <row r="4394" spans="2:5" x14ac:dyDescent="0.25">
      <c r="B4394" s="6"/>
      <c r="E4394" s="7"/>
    </row>
    <row r="4395" spans="2:5" x14ac:dyDescent="0.25">
      <c r="B4395" s="6"/>
      <c r="E4395" s="7"/>
    </row>
    <row r="4396" spans="2:5" x14ac:dyDescent="0.25">
      <c r="B4396" s="6"/>
      <c r="E4396" s="7"/>
    </row>
    <row r="4397" spans="2:5" x14ac:dyDescent="0.25">
      <c r="B4397" s="6"/>
      <c r="E4397" s="7"/>
    </row>
    <row r="4398" spans="2:5" x14ac:dyDescent="0.25">
      <c r="B4398" s="6"/>
      <c r="E4398" s="7"/>
    </row>
    <row r="4399" spans="2:5" x14ac:dyDescent="0.25">
      <c r="B4399" s="6"/>
      <c r="E4399" s="7"/>
    </row>
    <row r="4400" spans="2:5" x14ac:dyDescent="0.25">
      <c r="B4400" s="6"/>
      <c r="E4400" s="7"/>
    </row>
    <row r="4401" spans="2:5" x14ac:dyDescent="0.25">
      <c r="B4401" s="6"/>
      <c r="E4401" s="7"/>
    </row>
    <row r="4402" spans="2:5" x14ac:dyDescent="0.25">
      <c r="B4402" s="6"/>
      <c r="E4402" s="7"/>
    </row>
    <row r="4403" spans="2:5" x14ac:dyDescent="0.25">
      <c r="B4403" s="6"/>
      <c r="E4403" s="7"/>
    </row>
    <row r="4404" spans="2:5" x14ac:dyDescent="0.25">
      <c r="B4404" s="6"/>
      <c r="E4404" s="7"/>
    </row>
    <row r="4405" spans="2:5" x14ac:dyDescent="0.25">
      <c r="B4405" s="6"/>
      <c r="E4405" s="7"/>
    </row>
    <row r="4406" spans="2:5" x14ac:dyDescent="0.25">
      <c r="B4406" s="6"/>
      <c r="E4406" s="7"/>
    </row>
    <row r="4407" spans="2:5" x14ac:dyDescent="0.25">
      <c r="B4407" s="6"/>
      <c r="E4407" s="7"/>
    </row>
    <row r="4408" spans="2:5" x14ac:dyDescent="0.25">
      <c r="B4408" s="6"/>
      <c r="E4408" s="7"/>
    </row>
    <row r="4409" spans="2:5" x14ac:dyDescent="0.25">
      <c r="B4409" s="6"/>
      <c r="E4409" s="7"/>
    </row>
    <row r="4410" spans="2:5" x14ac:dyDescent="0.25">
      <c r="B4410" s="6"/>
      <c r="E4410" s="7"/>
    </row>
    <row r="4411" spans="2:5" x14ac:dyDescent="0.25">
      <c r="B4411" s="6"/>
      <c r="E4411" s="7"/>
    </row>
    <row r="4412" spans="2:5" x14ac:dyDescent="0.25">
      <c r="B4412" s="6"/>
      <c r="E4412" s="7"/>
    </row>
    <row r="4413" spans="2:5" x14ac:dyDescent="0.25">
      <c r="B4413" s="6"/>
      <c r="E4413" s="7"/>
    </row>
    <row r="4414" spans="2:5" x14ac:dyDescent="0.25">
      <c r="B4414" s="6"/>
      <c r="E4414" s="7"/>
    </row>
    <row r="4415" spans="2:5" x14ac:dyDescent="0.25">
      <c r="B4415" s="6"/>
      <c r="E4415" s="7"/>
    </row>
    <row r="4416" spans="2:5" x14ac:dyDescent="0.25">
      <c r="B4416" s="6"/>
      <c r="E4416" s="7"/>
    </row>
    <row r="4417" spans="2:5" x14ac:dyDescent="0.25">
      <c r="B4417" s="6"/>
      <c r="E4417" s="7"/>
    </row>
    <row r="4418" spans="2:5" x14ac:dyDescent="0.25">
      <c r="B4418" s="6"/>
      <c r="E4418" s="7"/>
    </row>
    <row r="4419" spans="2:5" x14ac:dyDescent="0.25">
      <c r="B4419" s="6"/>
      <c r="E4419" s="7"/>
    </row>
    <row r="4420" spans="2:5" x14ac:dyDescent="0.25">
      <c r="B4420" s="6"/>
      <c r="E4420" s="7"/>
    </row>
    <row r="4421" spans="2:5" x14ac:dyDescent="0.25">
      <c r="B4421" s="6"/>
      <c r="E4421" s="7"/>
    </row>
    <row r="4422" spans="2:5" x14ac:dyDescent="0.25">
      <c r="B4422" s="6"/>
      <c r="E4422" s="7"/>
    </row>
    <row r="4423" spans="2:5" x14ac:dyDescent="0.25">
      <c r="B4423" s="6"/>
      <c r="E4423" s="7"/>
    </row>
    <row r="4424" spans="2:5" x14ac:dyDescent="0.25">
      <c r="B4424" s="6"/>
      <c r="E4424" s="7"/>
    </row>
    <row r="4425" spans="2:5" x14ac:dyDescent="0.25">
      <c r="B4425" s="6"/>
      <c r="E4425" s="7"/>
    </row>
    <row r="4426" spans="2:5" x14ac:dyDescent="0.25">
      <c r="B4426" s="6"/>
      <c r="E4426" s="7"/>
    </row>
    <row r="4427" spans="2:5" x14ac:dyDescent="0.25">
      <c r="B4427" s="6"/>
      <c r="E4427" s="7"/>
    </row>
    <row r="4428" spans="2:5" x14ac:dyDescent="0.25">
      <c r="B4428" s="6"/>
      <c r="E4428" s="7"/>
    </row>
    <row r="4429" spans="2:5" x14ac:dyDescent="0.25">
      <c r="B4429" s="6"/>
      <c r="E4429" s="7"/>
    </row>
    <row r="4430" spans="2:5" x14ac:dyDescent="0.25">
      <c r="B4430" s="6"/>
      <c r="E4430" s="7"/>
    </row>
    <row r="4431" spans="2:5" x14ac:dyDescent="0.25">
      <c r="B4431" s="6"/>
      <c r="E4431" s="7"/>
    </row>
    <row r="4432" spans="2:5" x14ac:dyDescent="0.25">
      <c r="B4432" s="6"/>
      <c r="E4432" s="7"/>
    </row>
    <row r="4433" spans="2:5" x14ac:dyDescent="0.25">
      <c r="B4433" s="6"/>
      <c r="E4433" s="7"/>
    </row>
    <row r="4434" spans="2:5" x14ac:dyDescent="0.25">
      <c r="B4434" s="6"/>
      <c r="E4434" s="7"/>
    </row>
    <row r="4435" spans="2:5" x14ac:dyDescent="0.25">
      <c r="B4435" s="6"/>
      <c r="E4435" s="7"/>
    </row>
    <row r="4436" spans="2:5" x14ac:dyDescent="0.25">
      <c r="B4436" s="6"/>
      <c r="E4436" s="7"/>
    </row>
    <row r="4437" spans="2:5" x14ac:dyDescent="0.25">
      <c r="B4437" s="6"/>
      <c r="E4437" s="7"/>
    </row>
    <row r="4438" spans="2:5" x14ac:dyDescent="0.25">
      <c r="B4438" s="6"/>
      <c r="E4438" s="7"/>
    </row>
    <row r="4439" spans="2:5" x14ac:dyDescent="0.25">
      <c r="B4439" s="6"/>
      <c r="E4439" s="7"/>
    </row>
    <row r="4440" spans="2:5" x14ac:dyDescent="0.25">
      <c r="B4440" s="6"/>
      <c r="E4440" s="7"/>
    </row>
    <row r="4441" spans="2:5" x14ac:dyDescent="0.25">
      <c r="B4441" s="6"/>
      <c r="E4441" s="7"/>
    </row>
    <row r="4442" spans="2:5" x14ac:dyDescent="0.25">
      <c r="B4442" s="6"/>
      <c r="E4442" s="7"/>
    </row>
    <row r="4443" spans="2:5" x14ac:dyDescent="0.25">
      <c r="B4443" s="6"/>
      <c r="E4443" s="7"/>
    </row>
    <row r="4444" spans="2:5" x14ac:dyDescent="0.25">
      <c r="B4444" s="6"/>
      <c r="E4444" s="7"/>
    </row>
    <row r="4445" spans="2:5" x14ac:dyDescent="0.25">
      <c r="B4445" s="6"/>
      <c r="E4445" s="7"/>
    </row>
    <row r="4446" spans="2:5" x14ac:dyDescent="0.25">
      <c r="B4446" s="6"/>
      <c r="E4446" s="7"/>
    </row>
    <row r="4447" spans="2:5" x14ac:dyDescent="0.25">
      <c r="B4447" s="6"/>
      <c r="E4447" s="7"/>
    </row>
    <row r="4448" spans="2:5" x14ac:dyDescent="0.25">
      <c r="B4448" s="6"/>
      <c r="E4448" s="7"/>
    </row>
    <row r="4449" spans="2:5" x14ac:dyDescent="0.25">
      <c r="B4449" s="6"/>
      <c r="E4449" s="7"/>
    </row>
    <row r="4450" spans="2:5" x14ac:dyDescent="0.25">
      <c r="B4450" s="6"/>
      <c r="E4450" s="7"/>
    </row>
    <row r="4451" spans="2:5" x14ac:dyDescent="0.25">
      <c r="B4451" s="6"/>
      <c r="E4451" s="7"/>
    </row>
    <row r="4452" spans="2:5" x14ac:dyDescent="0.25">
      <c r="B4452" s="6"/>
      <c r="E4452" s="7"/>
    </row>
    <row r="4453" spans="2:5" x14ac:dyDescent="0.25">
      <c r="B4453" s="6"/>
      <c r="E4453" s="7"/>
    </row>
    <row r="4454" spans="2:5" x14ac:dyDescent="0.25">
      <c r="B4454" s="6"/>
      <c r="E4454" s="7"/>
    </row>
    <row r="4455" spans="2:5" x14ac:dyDescent="0.25">
      <c r="B4455" s="6"/>
      <c r="E4455" s="7"/>
    </row>
    <row r="4456" spans="2:5" x14ac:dyDescent="0.25">
      <c r="B4456" s="6"/>
      <c r="E4456" s="7"/>
    </row>
    <row r="4457" spans="2:5" x14ac:dyDescent="0.25">
      <c r="B4457" s="6"/>
      <c r="E4457" s="7"/>
    </row>
    <row r="4458" spans="2:5" x14ac:dyDescent="0.25">
      <c r="B4458" s="6"/>
      <c r="E4458" s="7"/>
    </row>
    <row r="4459" spans="2:5" x14ac:dyDescent="0.25">
      <c r="B4459" s="6"/>
      <c r="E4459" s="7"/>
    </row>
    <row r="4460" spans="2:5" x14ac:dyDescent="0.25">
      <c r="B4460" s="6"/>
      <c r="E4460" s="7"/>
    </row>
    <row r="4461" spans="2:5" x14ac:dyDescent="0.25">
      <c r="B4461" s="6"/>
      <c r="E4461" s="7"/>
    </row>
    <row r="4462" spans="2:5" x14ac:dyDescent="0.25">
      <c r="B4462" s="6"/>
      <c r="E4462" s="7"/>
    </row>
    <row r="4463" spans="2:5" x14ac:dyDescent="0.25">
      <c r="B4463" s="6"/>
      <c r="E4463" s="7"/>
    </row>
    <row r="4464" spans="2:5" x14ac:dyDescent="0.25">
      <c r="B4464" s="6"/>
      <c r="E4464" s="7"/>
    </row>
    <row r="4465" spans="2:5" x14ac:dyDescent="0.25">
      <c r="B4465" s="6"/>
      <c r="E4465" s="7"/>
    </row>
    <row r="4466" spans="2:5" x14ac:dyDescent="0.25">
      <c r="B4466" s="6"/>
      <c r="E4466" s="7"/>
    </row>
    <row r="4467" spans="2:5" x14ac:dyDescent="0.25">
      <c r="B4467" s="6"/>
      <c r="E4467" s="7"/>
    </row>
    <row r="4468" spans="2:5" x14ac:dyDescent="0.25">
      <c r="B4468" s="6"/>
      <c r="E4468" s="7"/>
    </row>
    <row r="4469" spans="2:5" x14ac:dyDescent="0.25">
      <c r="B4469" s="6"/>
      <c r="E4469" s="7"/>
    </row>
    <row r="4470" spans="2:5" x14ac:dyDescent="0.25">
      <c r="B4470" s="6"/>
      <c r="E4470" s="7"/>
    </row>
    <row r="4471" spans="2:5" x14ac:dyDescent="0.25">
      <c r="B4471" s="6"/>
      <c r="E4471" s="7"/>
    </row>
    <row r="4472" spans="2:5" x14ac:dyDescent="0.25">
      <c r="B4472" s="6"/>
      <c r="E4472" s="7"/>
    </row>
    <row r="4473" spans="2:5" x14ac:dyDescent="0.25">
      <c r="B4473" s="6"/>
      <c r="E4473" s="7"/>
    </row>
    <row r="4474" spans="2:5" x14ac:dyDescent="0.25">
      <c r="B4474" s="6"/>
      <c r="E4474" s="7"/>
    </row>
    <row r="4475" spans="2:5" x14ac:dyDescent="0.25">
      <c r="B4475" s="6"/>
      <c r="E4475" s="7"/>
    </row>
    <row r="4476" spans="2:5" x14ac:dyDescent="0.25">
      <c r="B4476" s="6"/>
      <c r="E4476" s="7"/>
    </row>
    <row r="4477" spans="2:5" x14ac:dyDescent="0.25">
      <c r="B4477" s="6"/>
      <c r="E4477" s="7"/>
    </row>
    <row r="4478" spans="2:5" x14ac:dyDescent="0.25">
      <c r="B4478" s="6"/>
      <c r="E4478" s="7"/>
    </row>
    <row r="4479" spans="2:5" x14ac:dyDescent="0.25">
      <c r="B4479" s="6"/>
      <c r="E4479" s="7"/>
    </row>
    <row r="4480" spans="2:5" x14ac:dyDescent="0.25">
      <c r="B4480" s="6"/>
      <c r="E4480" s="7"/>
    </row>
    <row r="4481" spans="2:5" x14ac:dyDescent="0.25">
      <c r="B4481" s="6"/>
      <c r="E4481" s="7"/>
    </row>
    <row r="4482" spans="2:5" x14ac:dyDescent="0.25">
      <c r="B4482" s="6"/>
      <c r="E4482" s="7"/>
    </row>
    <row r="4483" spans="2:5" x14ac:dyDescent="0.25">
      <c r="B4483" s="6"/>
      <c r="E4483" s="7"/>
    </row>
    <row r="4484" spans="2:5" x14ac:dyDescent="0.25">
      <c r="B4484" s="6"/>
      <c r="E4484" s="7"/>
    </row>
    <row r="4485" spans="2:5" x14ac:dyDescent="0.25">
      <c r="B4485" s="6"/>
      <c r="E4485" s="7"/>
    </row>
    <row r="4486" spans="2:5" x14ac:dyDescent="0.25">
      <c r="B4486" s="6"/>
      <c r="E4486" s="7"/>
    </row>
    <row r="4487" spans="2:5" x14ac:dyDescent="0.25">
      <c r="B4487" s="6"/>
      <c r="E4487" s="7"/>
    </row>
    <row r="4488" spans="2:5" x14ac:dyDescent="0.25">
      <c r="B4488" s="6"/>
      <c r="E4488" s="7"/>
    </row>
    <row r="4489" spans="2:5" x14ac:dyDescent="0.25">
      <c r="B4489" s="6"/>
      <c r="E4489" s="7"/>
    </row>
    <row r="4490" spans="2:5" x14ac:dyDescent="0.25">
      <c r="B4490" s="6"/>
      <c r="E4490" s="7"/>
    </row>
    <row r="4491" spans="2:5" x14ac:dyDescent="0.25">
      <c r="B4491" s="6"/>
      <c r="E4491" s="7"/>
    </row>
    <row r="4492" spans="2:5" x14ac:dyDescent="0.25">
      <c r="B4492" s="6"/>
      <c r="E4492" s="7"/>
    </row>
    <row r="4493" spans="2:5" x14ac:dyDescent="0.25">
      <c r="B4493" s="6"/>
      <c r="E4493" s="7"/>
    </row>
    <row r="4494" spans="2:5" x14ac:dyDescent="0.25">
      <c r="B4494" s="6"/>
      <c r="E4494" s="7"/>
    </row>
    <row r="4495" spans="2:5" x14ac:dyDescent="0.25">
      <c r="B4495" s="6"/>
      <c r="E4495" s="7"/>
    </row>
    <row r="4496" spans="2:5" x14ac:dyDescent="0.25">
      <c r="B4496" s="6"/>
      <c r="E4496" s="7"/>
    </row>
    <row r="4497" spans="2:5" x14ac:dyDescent="0.25">
      <c r="B4497" s="6"/>
      <c r="E4497" s="7"/>
    </row>
    <row r="4498" spans="2:5" x14ac:dyDescent="0.25">
      <c r="B4498" s="6"/>
      <c r="E4498" s="7"/>
    </row>
    <row r="4499" spans="2:5" x14ac:dyDescent="0.25">
      <c r="B4499" s="6"/>
      <c r="E4499" s="7"/>
    </row>
    <row r="4500" spans="2:5" x14ac:dyDescent="0.25">
      <c r="B4500" s="6"/>
      <c r="E4500" s="7"/>
    </row>
    <row r="4501" spans="2:5" x14ac:dyDescent="0.25">
      <c r="B4501" s="6"/>
      <c r="E4501" s="7"/>
    </row>
    <row r="4502" spans="2:5" x14ac:dyDescent="0.25">
      <c r="B4502" s="6"/>
      <c r="E4502" s="7"/>
    </row>
    <row r="4503" spans="2:5" x14ac:dyDescent="0.25">
      <c r="B4503" s="6"/>
      <c r="E4503" s="7"/>
    </row>
    <row r="4504" spans="2:5" x14ac:dyDescent="0.25">
      <c r="B4504" s="6"/>
      <c r="E4504" s="7"/>
    </row>
    <row r="4505" spans="2:5" x14ac:dyDescent="0.25">
      <c r="B4505" s="6"/>
      <c r="E4505" s="7"/>
    </row>
    <row r="4506" spans="2:5" x14ac:dyDescent="0.25">
      <c r="B4506" s="6"/>
      <c r="E4506" s="7"/>
    </row>
    <row r="4507" spans="2:5" x14ac:dyDescent="0.25">
      <c r="B4507" s="6"/>
      <c r="E4507" s="7"/>
    </row>
    <row r="4508" spans="2:5" x14ac:dyDescent="0.25">
      <c r="B4508" s="6"/>
      <c r="E4508" s="7"/>
    </row>
    <row r="4509" spans="2:5" x14ac:dyDescent="0.25">
      <c r="B4509" s="6"/>
      <c r="E4509" s="7"/>
    </row>
    <row r="4510" spans="2:5" x14ac:dyDescent="0.25">
      <c r="B4510" s="6"/>
      <c r="E4510" s="7"/>
    </row>
    <row r="4511" spans="2:5" x14ac:dyDescent="0.25">
      <c r="B4511" s="6"/>
      <c r="E4511" s="7"/>
    </row>
    <row r="4512" spans="2:5" x14ac:dyDescent="0.25">
      <c r="B4512" s="6"/>
      <c r="E4512" s="7"/>
    </row>
    <row r="4513" spans="2:5" x14ac:dyDescent="0.25">
      <c r="B4513" s="6"/>
      <c r="E4513" s="7"/>
    </row>
    <row r="4514" spans="2:5" x14ac:dyDescent="0.25">
      <c r="B4514" s="6"/>
      <c r="E4514" s="7"/>
    </row>
    <row r="4515" spans="2:5" x14ac:dyDescent="0.25">
      <c r="B4515" s="6"/>
      <c r="E4515" s="7"/>
    </row>
    <row r="4516" spans="2:5" x14ac:dyDescent="0.25">
      <c r="B4516" s="6"/>
      <c r="E4516" s="7"/>
    </row>
    <row r="4517" spans="2:5" x14ac:dyDescent="0.25">
      <c r="B4517" s="6"/>
      <c r="E4517" s="7"/>
    </row>
    <row r="4518" spans="2:5" x14ac:dyDescent="0.25">
      <c r="B4518" s="6"/>
      <c r="E4518" s="7"/>
    </row>
    <row r="4519" spans="2:5" x14ac:dyDescent="0.25">
      <c r="B4519" s="6"/>
      <c r="E4519" s="7"/>
    </row>
    <row r="4520" spans="2:5" x14ac:dyDescent="0.25">
      <c r="B4520" s="6"/>
      <c r="E4520" s="7"/>
    </row>
    <row r="4521" spans="2:5" x14ac:dyDescent="0.25">
      <c r="B4521" s="6"/>
      <c r="E4521" s="7"/>
    </row>
    <row r="4522" spans="2:5" x14ac:dyDescent="0.25">
      <c r="B4522" s="6"/>
      <c r="E4522" s="7"/>
    </row>
    <row r="4523" spans="2:5" x14ac:dyDescent="0.25">
      <c r="B4523" s="6"/>
      <c r="E4523" s="7"/>
    </row>
    <row r="4524" spans="2:5" x14ac:dyDescent="0.25">
      <c r="B4524" s="6"/>
      <c r="E4524" s="7"/>
    </row>
    <row r="4525" spans="2:5" x14ac:dyDescent="0.25">
      <c r="B4525" s="6"/>
      <c r="E4525" s="7"/>
    </row>
    <row r="4526" spans="2:5" x14ac:dyDescent="0.25">
      <c r="B4526" s="6"/>
      <c r="E4526" s="7"/>
    </row>
    <row r="4527" spans="2:5" x14ac:dyDescent="0.25">
      <c r="B4527" s="6"/>
      <c r="E4527" s="7"/>
    </row>
    <row r="4528" spans="2:5" x14ac:dyDescent="0.25">
      <c r="B4528" s="6"/>
      <c r="E4528" s="7"/>
    </row>
    <row r="4529" spans="2:5" x14ac:dyDescent="0.25">
      <c r="B4529" s="6"/>
      <c r="E4529" s="7"/>
    </row>
    <row r="4530" spans="2:5" x14ac:dyDescent="0.25">
      <c r="B4530" s="6"/>
      <c r="E4530" s="7"/>
    </row>
    <row r="4531" spans="2:5" x14ac:dyDescent="0.25">
      <c r="B4531" s="6"/>
      <c r="E4531" s="7"/>
    </row>
    <row r="4532" spans="2:5" x14ac:dyDescent="0.25">
      <c r="B4532" s="6"/>
      <c r="E4532" s="7"/>
    </row>
    <row r="4533" spans="2:5" x14ac:dyDescent="0.25">
      <c r="B4533" s="6"/>
      <c r="E4533" s="7"/>
    </row>
    <row r="4534" spans="2:5" x14ac:dyDescent="0.25">
      <c r="B4534" s="6"/>
      <c r="E4534" s="7"/>
    </row>
    <row r="4535" spans="2:5" x14ac:dyDescent="0.25">
      <c r="B4535" s="6"/>
      <c r="E4535" s="7"/>
    </row>
    <row r="4536" spans="2:5" x14ac:dyDescent="0.25">
      <c r="B4536" s="6"/>
      <c r="E4536" s="7"/>
    </row>
    <row r="4537" spans="2:5" x14ac:dyDescent="0.25">
      <c r="B4537" s="6"/>
      <c r="E4537" s="7"/>
    </row>
    <row r="4538" spans="2:5" x14ac:dyDescent="0.25">
      <c r="B4538" s="6"/>
      <c r="E4538" s="7"/>
    </row>
    <row r="4539" spans="2:5" x14ac:dyDescent="0.25">
      <c r="B4539" s="6"/>
      <c r="E4539" s="7"/>
    </row>
    <row r="4540" spans="2:5" x14ac:dyDescent="0.25">
      <c r="B4540" s="6"/>
      <c r="E4540" s="7"/>
    </row>
    <row r="4541" spans="2:5" x14ac:dyDescent="0.25">
      <c r="B4541" s="6"/>
      <c r="E4541" s="7"/>
    </row>
    <row r="4542" spans="2:5" x14ac:dyDescent="0.25">
      <c r="B4542" s="6"/>
      <c r="E4542" s="7"/>
    </row>
    <row r="4543" spans="2:5" x14ac:dyDescent="0.25">
      <c r="B4543" s="6"/>
      <c r="E4543" s="7"/>
    </row>
    <row r="4544" spans="2:5" x14ac:dyDescent="0.25">
      <c r="B4544" s="6"/>
      <c r="E4544" s="7"/>
    </row>
    <row r="4545" spans="2:5" x14ac:dyDescent="0.25">
      <c r="B4545" s="6"/>
      <c r="E4545" s="7"/>
    </row>
    <row r="4546" spans="2:5" x14ac:dyDescent="0.25">
      <c r="B4546" s="6"/>
      <c r="E4546" s="7"/>
    </row>
    <row r="4547" spans="2:5" x14ac:dyDescent="0.25">
      <c r="B4547" s="6"/>
      <c r="E4547" s="7"/>
    </row>
    <row r="4548" spans="2:5" x14ac:dyDescent="0.25">
      <c r="B4548" s="6"/>
      <c r="E4548" s="7"/>
    </row>
    <row r="4549" spans="2:5" x14ac:dyDescent="0.25">
      <c r="B4549" s="6"/>
      <c r="E4549" s="7"/>
    </row>
    <row r="4550" spans="2:5" x14ac:dyDescent="0.25">
      <c r="B4550" s="6"/>
      <c r="E4550" s="7"/>
    </row>
    <row r="4551" spans="2:5" x14ac:dyDescent="0.25">
      <c r="B4551" s="6"/>
      <c r="E4551" s="7"/>
    </row>
    <row r="4552" spans="2:5" x14ac:dyDescent="0.25">
      <c r="B4552" s="6"/>
      <c r="E4552" s="7"/>
    </row>
    <row r="4553" spans="2:5" x14ac:dyDescent="0.25">
      <c r="B4553" s="6"/>
      <c r="E4553" s="7"/>
    </row>
    <row r="4554" spans="2:5" x14ac:dyDescent="0.25">
      <c r="B4554" s="6"/>
      <c r="E4554" s="7"/>
    </row>
    <row r="4555" spans="2:5" x14ac:dyDescent="0.25">
      <c r="B4555" s="6"/>
      <c r="E4555" s="7"/>
    </row>
    <row r="4556" spans="2:5" x14ac:dyDescent="0.25">
      <c r="B4556" s="6"/>
      <c r="E4556" s="7"/>
    </row>
    <row r="4557" spans="2:5" x14ac:dyDescent="0.25">
      <c r="B4557" s="6"/>
      <c r="E4557" s="7"/>
    </row>
    <row r="4558" spans="2:5" x14ac:dyDescent="0.25">
      <c r="B4558" s="6"/>
      <c r="E4558" s="7"/>
    </row>
    <row r="4559" spans="2:5" x14ac:dyDescent="0.25">
      <c r="B4559" s="6"/>
      <c r="E4559" s="7"/>
    </row>
    <row r="4560" spans="2:5" x14ac:dyDescent="0.25">
      <c r="B4560" s="6"/>
      <c r="E4560" s="7"/>
    </row>
    <row r="4561" spans="2:5" x14ac:dyDescent="0.25">
      <c r="B4561" s="6"/>
      <c r="E4561" s="7"/>
    </row>
    <row r="4562" spans="2:5" x14ac:dyDescent="0.25">
      <c r="B4562" s="6"/>
      <c r="E4562" s="7"/>
    </row>
    <row r="4563" spans="2:5" x14ac:dyDescent="0.25">
      <c r="B4563" s="6"/>
      <c r="E4563" s="7"/>
    </row>
    <row r="4564" spans="2:5" x14ac:dyDescent="0.25">
      <c r="B4564" s="6"/>
      <c r="E4564" s="7"/>
    </row>
    <row r="4565" spans="2:5" x14ac:dyDescent="0.25">
      <c r="B4565" s="6"/>
      <c r="E4565" s="7"/>
    </row>
    <row r="4566" spans="2:5" x14ac:dyDescent="0.25">
      <c r="B4566" s="6"/>
      <c r="E4566" s="7"/>
    </row>
    <row r="4567" spans="2:5" x14ac:dyDescent="0.25">
      <c r="B4567" s="6"/>
      <c r="E4567" s="7"/>
    </row>
    <row r="4568" spans="2:5" x14ac:dyDescent="0.25">
      <c r="B4568" s="6"/>
      <c r="E4568" s="7"/>
    </row>
    <row r="4569" spans="2:5" x14ac:dyDescent="0.25">
      <c r="B4569" s="6"/>
      <c r="E4569" s="7"/>
    </row>
    <row r="4570" spans="2:5" x14ac:dyDescent="0.25">
      <c r="B4570" s="6"/>
      <c r="E4570" s="7"/>
    </row>
    <row r="4571" spans="2:5" x14ac:dyDescent="0.25">
      <c r="B4571" s="6"/>
      <c r="E4571" s="7"/>
    </row>
    <row r="4572" spans="2:5" x14ac:dyDescent="0.25">
      <c r="B4572" s="6"/>
      <c r="E4572" s="7"/>
    </row>
    <row r="4573" spans="2:5" x14ac:dyDescent="0.25">
      <c r="B4573" s="6"/>
      <c r="E4573" s="7"/>
    </row>
    <row r="4574" spans="2:5" x14ac:dyDescent="0.25">
      <c r="B4574" s="6"/>
      <c r="E4574" s="7"/>
    </row>
    <row r="4575" spans="2:5" x14ac:dyDescent="0.25">
      <c r="B4575" s="6"/>
      <c r="E4575" s="7"/>
    </row>
    <row r="4576" spans="2:5" x14ac:dyDescent="0.25">
      <c r="B4576" s="6"/>
      <c r="E4576" s="7"/>
    </row>
    <row r="4577" spans="2:5" x14ac:dyDescent="0.25">
      <c r="B4577" s="6"/>
      <c r="E4577" s="7"/>
    </row>
    <row r="4578" spans="2:5" x14ac:dyDescent="0.25">
      <c r="B4578" s="6"/>
      <c r="E4578" s="7"/>
    </row>
    <row r="4579" spans="2:5" x14ac:dyDescent="0.25">
      <c r="B4579" s="6"/>
      <c r="E4579" s="7"/>
    </row>
    <row r="4580" spans="2:5" x14ac:dyDescent="0.25">
      <c r="B4580" s="6"/>
      <c r="E4580" s="7"/>
    </row>
    <row r="4581" spans="2:5" x14ac:dyDescent="0.25">
      <c r="B4581" s="6"/>
      <c r="E4581" s="7"/>
    </row>
    <row r="4582" spans="2:5" x14ac:dyDescent="0.25">
      <c r="B4582" s="6"/>
      <c r="E4582" s="7"/>
    </row>
    <row r="4583" spans="2:5" x14ac:dyDescent="0.25">
      <c r="B4583" s="6"/>
      <c r="E4583" s="7"/>
    </row>
    <row r="4584" spans="2:5" x14ac:dyDescent="0.25">
      <c r="B4584" s="6"/>
      <c r="E4584" s="7"/>
    </row>
    <row r="4585" spans="2:5" x14ac:dyDescent="0.25">
      <c r="B4585" s="6"/>
      <c r="E4585" s="7"/>
    </row>
    <row r="4586" spans="2:5" x14ac:dyDescent="0.25">
      <c r="B4586" s="6"/>
      <c r="E4586" s="7"/>
    </row>
    <row r="4587" spans="2:5" x14ac:dyDescent="0.25">
      <c r="B4587" s="6"/>
      <c r="E4587" s="7"/>
    </row>
    <row r="4588" spans="2:5" x14ac:dyDescent="0.25">
      <c r="B4588" s="6"/>
      <c r="E4588" s="7"/>
    </row>
    <row r="4589" spans="2:5" x14ac:dyDescent="0.25">
      <c r="B4589" s="6"/>
      <c r="E4589" s="7"/>
    </row>
    <row r="4590" spans="2:5" x14ac:dyDescent="0.25">
      <c r="B4590" s="6"/>
      <c r="E4590" s="7"/>
    </row>
    <row r="4591" spans="2:5" x14ac:dyDescent="0.25">
      <c r="B4591" s="6"/>
      <c r="E4591" s="7"/>
    </row>
    <row r="4592" spans="2:5" x14ac:dyDescent="0.25">
      <c r="B4592" s="6"/>
      <c r="E4592" s="7"/>
    </row>
    <row r="4593" spans="2:5" x14ac:dyDescent="0.25">
      <c r="B4593" s="6"/>
      <c r="E4593" s="7"/>
    </row>
    <row r="4594" spans="2:5" x14ac:dyDescent="0.25">
      <c r="B4594" s="6"/>
      <c r="E4594" s="7"/>
    </row>
    <row r="4595" spans="2:5" x14ac:dyDescent="0.25">
      <c r="B4595" s="6"/>
      <c r="E4595" s="7"/>
    </row>
    <row r="4596" spans="2:5" x14ac:dyDescent="0.25">
      <c r="B4596" s="6"/>
      <c r="E4596" s="7"/>
    </row>
    <row r="4597" spans="2:5" x14ac:dyDescent="0.25">
      <c r="B4597" s="6"/>
      <c r="E4597" s="7"/>
    </row>
    <row r="4598" spans="2:5" x14ac:dyDescent="0.25">
      <c r="B4598" s="6"/>
      <c r="E4598" s="7"/>
    </row>
    <row r="4599" spans="2:5" x14ac:dyDescent="0.25">
      <c r="B4599" s="6"/>
      <c r="E4599" s="7"/>
    </row>
    <row r="4600" spans="2:5" x14ac:dyDescent="0.25">
      <c r="B4600" s="6"/>
      <c r="E4600" s="7"/>
    </row>
    <row r="4601" spans="2:5" x14ac:dyDescent="0.25">
      <c r="B4601" s="6"/>
      <c r="E4601" s="7"/>
    </row>
    <row r="4602" spans="2:5" x14ac:dyDescent="0.25">
      <c r="B4602" s="6"/>
      <c r="E4602" s="7"/>
    </row>
    <row r="4603" spans="2:5" x14ac:dyDescent="0.25">
      <c r="B4603" s="6"/>
      <c r="E4603" s="7"/>
    </row>
    <row r="4604" spans="2:5" x14ac:dyDescent="0.25">
      <c r="B4604" s="6"/>
      <c r="E4604" s="7"/>
    </row>
    <row r="4605" spans="2:5" x14ac:dyDescent="0.25">
      <c r="B4605" s="6"/>
      <c r="E4605" s="7"/>
    </row>
    <row r="4606" spans="2:5" x14ac:dyDescent="0.25">
      <c r="B4606" s="6"/>
      <c r="E4606" s="7"/>
    </row>
    <row r="4607" spans="2:5" x14ac:dyDescent="0.25">
      <c r="B4607" s="6"/>
      <c r="E4607" s="7"/>
    </row>
    <row r="4608" spans="2:5" x14ac:dyDescent="0.25">
      <c r="B4608" s="6"/>
      <c r="E4608" s="7"/>
    </row>
    <row r="4609" spans="2:5" x14ac:dyDescent="0.25">
      <c r="B4609" s="6"/>
      <c r="E4609" s="7"/>
    </row>
    <row r="4610" spans="2:5" x14ac:dyDescent="0.25">
      <c r="B4610" s="6"/>
      <c r="E4610" s="7"/>
    </row>
    <row r="4611" spans="2:5" x14ac:dyDescent="0.25">
      <c r="B4611" s="6"/>
      <c r="E4611" s="7"/>
    </row>
    <row r="4612" spans="2:5" x14ac:dyDescent="0.25">
      <c r="B4612" s="6"/>
      <c r="E4612" s="7"/>
    </row>
    <row r="4613" spans="2:5" x14ac:dyDescent="0.25">
      <c r="B4613" s="6"/>
      <c r="E4613" s="7"/>
    </row>
    <row r="4614" spans="2:5" x14ac:dyDescent="0.25">
      <c r="B4614" s="6"/>
      <c r="E4614" s="7"/>
    </row>
    <row r="4615" spans="2:5" x14ac:dyDescent="0.25">
      <c r="B4615" s="6"/>
      <c r="E4615" s="7"/>
    </row>
    <row r="4616" spans="2:5" x14ac:dyDescent="0.25">
      <c r="B4616" s="6"/>
      <c r="E4616" s="7"/>
    </row>
    <row r="4617" spans="2:5" x14ac:dyDescent="0.25">
      <c r="B4617" s="6"/>
      <c r="E4617" s="7"/>
    </row>
    <row r="4618" spans="2:5" x14ac:dyDescent="0.25">
      <c r="B4618" s="6"/>
      <c r="E4618" s="7"/>
    </row>
    <row r="4619" spans="2:5" x14ac:dyDescent="0.25">
      <c r="B4619" s="6"/>
      <c r="E4619" s="7"/>
    </row>
    <row r="4620" spans="2:5" x14ac:dyDescent="0.25">
      <c r="B4620" s="6"/>
      <c r="E4620" s="7"/>
    </row>
    <row r="4621" spans="2:5" x14ac:dyDescent="0.25">
      <c r="B4621" s="6"/>
      <c r="E4621" s="7"/>
    </row>
    <row r="4622" spans="2:5" x14ac:dyDescent="0.25">
      <c r="B4622" s="6"/>
      <c r="E4622" s="7"/>
    </row>
    <row r="4623" spans="2:5" x14ac:dyDescent="0.25">
      <c r="B4623" s="6"/>
      <c r="E4623" s="7"/>
    </row>
    <row r="4624" spans="2:5" x14ac:dyDescent="0.25">
      <c r="B4624" s="6"/>
      <c r="E4624" s="7"/>
    </row>
    <row r="4625" spans="2:5" x14ac:dyDescent="0.25">
      <c r="B4625" s="6"/>
      <c r="E4625" s="7"/>
    </row>
    <row r="4626" spans="2:5" x14ac:dyDescent="0.25">
      <c r="B4626" s="6"/>
      <c r="E4626" s="7"/>
    </row>
    <row r="4627" spans="2:5" x14ac:dyDescent="0.25">
      <c r="B4627" s="6"/>
      <c r="E4627" s="7"/>
    </row>
    <row r="4628" spans="2:5" x14ac:dyDescent="0.25">
      <c r="B4628" s="6"/>
      <c r="E4628" s="7"/>
    </row>
    <row r="4629" spans="2:5" x14ac:dyDescent="0.25">
      <c r="B4629" s="6"/>
      <c r="E4629" s="7"/>
    </row>
    <row r="4630" spans="2:5" x14ac:dyDescent="0.25">
      <c r="B4630" s="6"/>
      <c r="E4630" s="7"/>
    </row>
    <row r="4631" spans="2:5" x14ac:dyDescent="0.25">
      <c r="B4631" s="6"/>
      <c r="E4631" s="7"/>
    </row>
    <row r="4632" spans="2:5" x14ac:dyDescent="0.25">
      <c r="B4632" s="6"/>
      <c r="E4632" s="7"/>
    </row>
    <row r="4633" spans="2:5" x14ac:dyDescent="0.25">
      <c r="B4633" s="6"/>
      <c r="E4633" s="7"/>
    </row>
    <row r="4634" spans="2:5" x14ac:dyDescent="0.25">
      <c r="B4634" s="6"/>
      <c r="E4634" s="7"/>
    </row>
    <row r="4635" spans="2:5" x14ac:dyDescent="0.25">
      <c r="B4635" s="6"/>
      <c r="E4635" s="7"/>
    </row>
    <row r="4636" spans="2:5" x14ac:dyDescent="0.25">
      <c r="B4636" s="6"/>
      <c r="E4636" s="7"/>
    </row>
    <row r="4637" spans="2:5" x14ac:dyDescent="0.25">
      <c r="B4637" s="6"/>
      <c r="E4637" s="7"/>
    </row>
    <row r="4638" spans="2:5" x14ac:dyDescent="0.25">
      <c r="B4638" s="6"/>
      <c r="E4638" s="7"/>
    </row>
    <row r="4639" spans="2:5" x14ac:dyDescent="0.25">
      <c r="B4639" s="6"/>
      <c r="E4639" s="7"/>
    </row>
    <row r="4640" spans="2:5" x14ac:dyDescent="0.25">
      <c r="B4640" s="6"/>
      <c r="E4640" s="7"/>
    </row>
    <row r="4641" spans="2:5" x14ac:dyDescent="0.25">
      <c r="B4641" s="6"/>
      <c r="E4641" s="7"/>
    </row>
    <row r="4642" spans="2:5" x14ac:dyDescent="0.25">
      <c r="B4642" s="6"/>
      <c r="E4642" s="7"/>
    </row>
    <row r="4643" spans="2:5" x14ac:dyDescent="0.25">
      <c r="B4643" s="6"/>
      <c r="E4643" s="7"/>
    </row>
    <row r="4644" spans="2:5" x14ac:dyDescent="0.25">
      <c r="B4644" s="6"/>
      <c r="E4644" s="7"/>
    </row>
    <row r="4645" spans="2:5" x14ac:dyDescent="0.25">
      <c r="B4645" s="6"/>
      <c r="E4645" s="7"/>
    </row>
    <row r="4646" spans="2:5" x14ac:dyDescent="0.25">
      <c r="B4646" s="6"/>
      <c r="E4646" s="7"/>
    </row>
    <row r="4647" spans="2:5" x14ac:dyDescent="0.25">
      <c r="B4647" s="6"/>
      <c r="E4647" s="7"/>
    </row>
    <row r="4648" spans="2:5" x14ac:dyDescent="0.25">
      <c r="B4648" s="6"/>
      <c r="E4648" s="7"/>
    </row>
    <row r="4649" spans="2:5" x14ac:dyDescent="0.25">
      <c r="B4649" s="6"/>
      <c r="E4649" s="7"/>
    </row>
    <row r="4650" spans="2:5" x14ac:dyDescent="0.25">
      <c r="B4650" s="6"/>
      <c r="E4650" s="7"/>
    </row>
    <row r="4651" spans="2:5" x14ac:dyDescent="0.25">
      <c r="B4651" s="6"/>
      <c r="E4651" s="7"/>
    </row>
    <row r="4652" spans="2:5" x14ac:dyDescent="0.25">
      <c r="B4652" s="6"/>
      <c r="E4652" s="7"/>
    </row>
    <row r="4653" spans="2:5" x14ac:dyDescent="0.25">
      <c r="B4653" s="6"/>
      <c r="E4653" s="7"/>
    </row>
    <row r="4654" spans="2:5" x14ac:dyDescent="0.25">
      <c r="B4654" s="6"/>
      <c r="E4654" s="7"/>
    </row>
    <row r="4655" spans="2:5" x14ac:dyDescent="0.25">
      <c r="B4655" s="6"/>
      <c r="E4655" s="7"/>
    </row>
    <row r="4656" spans="2:5" x14ac:dyDescent="0.25">
      <c r="B4656" s="6"/>
      <c r="E4656" s="7"/>
    </row>
    <row r="4657" spans="2:5" x14ac:dyDescent="0.25">
      <c r="B4657" s="6"/>
      <c r="E4657" s="7"/>
    </row>
    <row r="4658" spans="2:5" x14ac:dyDescent="0.25">
      <c r="B4658" s="6"/>
      <c r="E4658" s="7"/>
    </row>
    <row r="4659" spans="2:5" x14ac:dyDescent="0.25">
      <c r="B4659" s="6"/>
      <c r="E4659" s="7"/>
    </row>
    <row r="4660" spans="2:5" x14ac:dyDescent="0.25">
      <c r="B4660" s="6"/>
      <c r="E4660" s="7"/>
    </row>
    <row r="4661" spans="2:5" x14ac:dyDescent="0.25">
      <c r="B4661" s="6"/>
      <c r="E4661" s="7"/>
    </row>
    <row r="4662" spans="2:5" x14ac:dyDescent="0.25">
      <c r="B4662" s="6"/>
      <c r="E4662" s="7"/>
    </row>
    <row r="4663" spans="2:5" x14ac:dyDescent="0.25">
      <c r="B4663" s="6"/>
      <c r="E4663" s="7"/>
    </row>
    <row r="4664" spans="2:5" x14ac:dyDescent="0.25">
      <c r="B4664" s="6"/>
      <c r="E4664" s="7"/>
    </row>
    <row r="4665" spans="2:5" x14ac:dyDescent="0.25">
      <c r="B4665" s="6"/>
      <c r="E4665" s="7"/>
    </row>
    <row r="4666" spans="2:5" x14ac:dyDescent="0.25">
      <c r="B4666" s="6"/>
      <c r="E4666" s="7"/>
    </row>
    <row r="4667" spans="2:5" x14ac:dyDescent="0.25">
      <c r="B4667" s="6"/>
      <c r="E4667" s="7"/>
    </row>
    <row r="4668" spans="2:5" x14ac:dyDescent="0.25">
      <c r="B4668" s="6"/>
      <c r="E4668" s="7"/>
    </row>
    <row r="4669" spans="2:5" x14ac:dyDescent="0.25">
      <c r="B4669" s="6"/>
      <c r="E4669" s="7"/>
    </row>
    <row r="4670" spans="2:5" x14ac:dyDescent="0.25">
      <c r="B4670" s="6"/>
      <c r="E4670" s="7"/>
    </row>
    <row r="4671" spans="2:5" x14ac:dyDescent="0.25">
      <c r="B4671" s="6"/>
      <c r="E4671" s="7"/>
    </row>
    <row r="4672" spans="2:5" x14ac:dyDescent="0.25">
      <c r="B4672" s="6"/>
      <c r="E4672" s="7"/>
    </row>
    <row r="4673" spans="2:5" x14ac:dyDescent="0.25">
      <c r="B4673" s="6"/>
      <c r="E4673" s="7"/>
    </row>
    <row r="4674" spans="2:5" x14ac:dyDescent="0.25">
      <c r="B4674" s="6"/>
      <c r="E4674" s="7"/>
    </row>
    <row r="4675" spans="2:5" x14ac:dyDescent="0.25">
      <c r="B4675" s="6"/>
      <c r="E4675" s="7"/>
    </row>
    <row r="4676" spans="2:5" x14ac:dyDescent="0.25">
      <c r="B4676" s="6"/>
      <c r="E4676" s="7"/>
    </row>
    <row r="4677" spans="2:5" x14ac:dyDescent="0.25">
      <c r="B4677" s="6"/>
      <c r="E4677" s="7"/>
    </row>
    <row r="4678" spans="2:5" x14ac:dyDescent="0.25">
      <c r="B4678" s="6"/>
      <c r="E4678" s="7"/>
    </row>
    <row r="4679" spans="2:5" x14ac:dyDescent="0.25">
      <c r="B4679" s="6"/>
      <c r="E4679" s="7"/>
    </row>
    <row r="4680" spans="2:5" x14ac:dyDescent="0.25">
      <c r="B4680" s="6"/>
      <c r="E4680" s="7"/>
    </row>
    <row r="4681" spans="2:5" x14ac:dyDescent="0.25">
      <c r="B4681" s="6"/>
      <c r="E4681" s="7"/>
    </row>
    <row r="4682" spans="2:5" x14ac:dyDescent="0.25">
      <c r="B4682" s="6"/>
      <c r="E4682" s="7"/>
    </row>
    <row r="4683" spans="2:5" x14ac:dyDescent="0.25">
      <c r="B4683" s="6"/>
      <c r="E4683" s="7"/>
    </row>
    <row r="4684" spans="2:5" x14ac:dyDescent="0.25">
      <c r="B4684" s="6"/>
      <c r="E4684" s="7"/>
    </row>
    <row r="4685" spans="2:5" x14ac:dyDescent="0.25">
      <c r="B4685" s="6"/>
      <c r="E4685" s="7"/>
    </row>
    <row r="4686" spans="2:5" x14ac:dyDescent="0.25">
      <c r="B4686" s="6"/>
      <c r="E4686" s="7"/>
    </row>
    <row r="4687" spans="2:5" x14ac:dyDescent="0.25">
      <c r="B4687" s="6"/>
      <c r="E4687" s="7"/>
    </row>
    <row r="4688" spans="2:5" x14ac:dyDescent="0.25">
      <c r="B4688" s="6"/>
      <c r="E4688" s="7"/>
    </row>
    <row r="4689" spans="2:5" x14ac:dyDescent="0.25">
      <c r="B4689" s="6"/>
      <c r="E4689" s="7"/>
    </row>
    <row r="4690" spans="2:5" x14ac:dyDescent="0.25">
      <c r="B4690" s="6"/>
      <c r="E4690" s="7"/>
    </row>
    <row r="4691" spans="2:5" x14ac:dyDescent="0.25">
      <c r="B4691" s="6"/>
      <c r="E4691" s="7"/>
    </row>
    <row r="4692" spans="2:5" x14ac:dyDescent="0.25">
      <c r="B4692" s="6"/>
      <c r="E4692" s="7"/>
    </row>
    <row r="4693" spans="2:5" x14ac:dyDescent="0.25">
      <c r="B4693" s="6"/>
      <c r="E4693" s="7"/>
    </row>
    <row r="4694" spans="2:5" x14ac:dyDescent="0.25">
      <c r="B4694" s="6"/>
      <c r="E4694" s="7"/>
    </row>
    <row r="4695" spans="2:5" x14ac:dyDescent="0.25">
      <c r="B4695" s="6"/>
      <c r="E4695" s="7"/>
    </row>
    <row r="4696" spans="2:5" x14ac:dyDescent="0.25">
      <c r="B4696" s="6"/>
      <c r="E4696" s="7"/>
    </row>
    <row r="4697" spans="2:5" x14ac:dyDescent="0.25">
      <c r="B4697" s="6"/>
      <c r="E4697" s="7"/>
    </row>
    <row r="4698" spans="2:5" x14ac:dyDescent="0.25">
      <c r="B4698" s="6"/>
      <c r="E4698" s="7"/>
    </row>
    <row r="4699" spans="2:5" x14ac:dyDescent="0.25">
      <c r="B4699" s="6"/>
      <c r="E4699" s="7"/>
    </row>
    <row r="4700" spans="2:5" x14ac:dyDescent="0.25">
      <c r="B4700" s="6"/>
      <c r="E4700" s="7"/>
    </row>
    <row r="4701" spans="2:5" x14ac:dyDescent="0.25">
      <c r="B4701" s="6"/>
      <c r="E4701" s="7"/>
    </row>
    <row r="4702" spans="2:5" x14ac:dyDescent="0.25">
      <c r="B4702" s="6"/>
      <c r="E4702" s="7"/>
    </row>
    <row r="4703" spans="2:5" x14ac:dyDescent="0.25">
      <c r="B4703" s="6"/>
      <c r="E4703" s="7"/>
    </row>
    <row r="4704" spans="2:5" x14ac:dyDescent="0.25">
      <c r="B4704" s="6"/>
      <c r="E4704" s="7"/>
    </row>
    <row r="4705" spans="2:5" x14ac:dyDescent="0.25">
      <c r="B4705" s="6"/>
      <c r="E4705" s="7"/>
    </row>
    <row r="4706" spans="2:5" x14ac:dyDescent="0.25">
      <c r="B4706" s="6"/>
      <c r="E4706" s="7"/>
    </row>
    <row r="4707" spans="2:5" x14ac:dyDescent="0.25">
      <c r="B4707" s="6"/>
      <c r="E4707" s="7"/>
    </row>
    <row r="4708" spans="2:5" x14ac:dyDescent="0.25">
      <c r="B4708" s="6"/>
      <c r="E4708" s="7"/>
    </row>
    <row r="4709" spans="2:5" x14ac:dyDescent="0.25">
      <c r="B4709" s="6"/>
      <c r="E4709" s="7"/>
    </row>
    <row r="4710" spans="2:5" x14ac:dyDescent="0.25">
      <c r="B4710" s="6"/>
      <c r="E4710" s="7"/>
    </row>
    <row r="4711" spans="2:5" x14ac:dyDescent="0.25">
      <c r="B4711" s="6"/>
      <c r="E4711" s="7"/>
    </row>
    <row r="4712" spans="2:5" x14ac:dyDescent="0.25">
      <c r="B4712" s="6"/>
      <c r="E4712" s="7"/>
    </row>
    <row r="4713" spans="2:5" x14ac:dyDescent="0.25">
      <c r="B4713" s="6"/>
      <c r="E4713" s="7"/>
    </row>
    <row r="4714" spans="2:5" x14ac:dyDescent="0.25">
      <c r="B4714" s="6"/>
      <c r="E4714" s="7"/>
    </row>
    <row r="4715" spans="2:5" x14ac:dyDescent="0.25">
      <c r="B4715" s="6"/>
      <c r="E4715" s="7"/>
    </row>
    <row r="4716" spans="2:5" x14ac:dyDescent="0.25">
      <c r="B4716" s="6"/>
      <c r="E4716" s="7"/>
    </row>
    <row r="4717" spans="2:5" x14ac:dyDescent="0.25">
      <c r="B4717" s="6"/>
      <c r="E4717" s="7"/>
    </row>
    <row r="4718" spans="2:5" x14ac:dyDescent="0.25">
      <c r="B4718" s="6"/>
      <c r="E4718" s="7"/>
    </row>
    <row r="4719" spans="2:5" x14ac:dyDescent="0.25">
      <c r="B4719" s="6"/>
      <c r="E4719" s="7"/>
    </row>
    <row r="4720" spans="2:5" x14ac:dyDescent="0.25">
      <c r="B4720" s="6"/>
      <c r="E4720" s="7"/>
    </row>
    <row r="4721" spans="2:5" x14ac:dyDescent="0.25">
      <c r="B4721" s="6"/>
      <c r="E4721" s="7"/>
    </row>
    <row r="4722" spans="2:5" x14ac:dyDescent="0.25">
      <c r="B4722" s="6"/>
      <c r="E4722" s="7"/>
    </row>
    <row r="4723" spans="2:5" x14ac:dyDescent="0.25">
      <c r="B4723" s="6"/>
      <c r="E4723" s="7"/>
    </row>
    <row r="4724" spans="2:5" x14ac:dyDescent="0.25">
      <c r="B4724" s="6"/>
      <c r="E4724" s="7"/>
    </row>
    <row r="4725" spans="2:5" x14ac:dyDescent="0.25">
      <c r="B4725" s="6"/>
      <c r="E4725" s="7"/>
    </row>
    <row r="4726" spans="2:5" x14ac:dyDescent="0.25">
      <c r="B4726" s="6"/>
      <c r="E4726" s="7"/>
    </row>
    <row r="4727" spans="2:5" x14ac:dyDescent="0.25">
      <c r="B4727" s="6"/>
      <c r="E4727" s="7"/>
    </row>
    <row r="4728" spans="2:5" x14ac:dyDescent="0.25">
      <c r="B4728" s="6"/>
      <c r="E4728" s="7"/>
    </row>
    <row r="4729" spans="2:5" x14ac:dyDescent="0.25">
      <c r="B4729" s="6"/>
      <c r="E4729" s="7"/>
    </row>
    <row r="4730" spans="2:5" x14ac:dyDescent="0.25">
      <c r="B4730" s="6"/>
      <c r="E4730" s="7"/>
    </row>
    <row r="4731" spans="2:5" x14ac:dyDescent="0.25">
      <c r="B4731" s="6"/>
      <c r="E4731" s="7"/>
    </row>
    <row r="4732" spans="2:5" x14ac:dyDescent="0.25">
      <c r="B4732" s="6"/>
      <c r="E4732" s="7"/>
    </row>
    <row r="4733" spans="2:5" x14ac:dyDescent="0.25">
      <c r="B4733" s="6"/>
      <c r="E4733" s="7"/>
    </row>
    <row r="4734" spans="2:5" x14ac:dyDescent="0.25">
      <c r="B4734" s="6"/>
      <c r="E4734" s="7"/>
    </row>
    <row r="4735" spans="2:5" x14ac:dyDescent="0.25">
      <c r="B4735" s="6"/>
      <c r="E4735" s="7"/>
    </row>
    <row r="4736" spans="2:5" x14ac:dyDescent="0.25">
      <c r="B4736" s="6"/>
      <c r="E4736" s="7"/>
    </row>
    <row r="4737" spans="2:5" x14ac:dyDescent="0.25">
      <c r="B4737" s="6"/>
      <c r="E4737" s="7"/>
    </row>
    <row r="4738" spans="2:5" x14ac:dyDescent="0.25">
      <c r="B4738" s="6"/>
      <c r="E4738" s="7"/>
    </row>
    <row r="4739" spans="2:5" x14ac:dyDescent="0.25">
      <c r="B4739" s="6"/>
      <c r="E4739" s="7"/>
    </row>
    <row r="4740" spans="2:5" x14ac:dyDescent="0.25">
      <c r="B4740" s="6"/>
      <c r="E4740" s="7"/>
    </row>
    <row r="4741" spans="2:5" x14ac:dyDescent="0.25">
      <c r="B4741" s="6"/>
      <c r="E4741" s="7"/>
    </row>
    <row r="4742" spans="2:5" x14ac:dyDescent="0.25">
      <c r="B4742" s="6"/>
      <c r="E4742" s="7"/>
    </row>
    <row r="4743" spans="2:5" x14ac:dyDescent="0.25">
      <c r="B4743" s="6"/>
      <c r="E4743" s="7"/>
    </row>
    <row r="4744" spans="2:5" x14ac:dyDescent="0.25">
      <c r="B4744" s="6"/>
      <c r="E4744" s="7"/>
    </row>
    <row r="4745" spans="2:5" x14ac:dyDescent="0.25">
      <c r="B4745" s="6"/>
      <c r="E4745" s="7"/>
    </row>
    <row r="4746" spans="2:5" x14ac:dyDescent="0.25">
      <c r="B4746" s="6"/>
      <c r="E4746" s="7"/>
    </row>
    <row r="4747" spans="2:5" x14ac:dyDescent="0.25">
      <c r="B4747" s="6"/>
      <c r="E4747" s="7"/>
    </row>
    <row r="4748" spans="2:5" x14ac:dyDescent="0.25">
      <c r="B4748" s="6"/>
      <c r="E4748" s="7"/>
    </row>
    <row r="4749" spans="2:5" x14ac:dyDescent="0.25">
      <c r="B4749" s="6"/>
      <c r="E4749" s="7"/>
    </row>
    <row r="4750" spans="2:5" x14ac:dyDescent="0.25">
      <c r="B4750" s="6"/>
      <c r="E4750" s="7"/>
    </row>
    <row r="4751" spans="2:5" x14ac:dyDescent="0.25">
      <c r="B4751" s="6"/>
      <c r="E4751" s="7"/>
    </row>
    <row r="4752" spans="2:5" x14ac:dyDescent="0.25">
      <c r="B4752" s="6"/>
      <c r="E4752" s="7"/>
    </row>
    <row r="4753" spans="2:5" x14ac:dyDescent="0.25">
      <c r="B4753" s="6"/>
      <c r="E4753" s="7"/>
    </row>
    <row r="4754" spans="2:5" x14ac:dyDescent="0.25">
      <c r="B4754" s="6"/>
      <c r="E4754" s="7"/>
    </row>
    <row r="4755" spans="2:5" x14ac:dyDescent="0.25">
      <c r="B4755" s="6"/>
      <c r="E4755" s="7"/>
    </row>
    <row r="4756" spans="2:5" x14ac:dyDescent="0.25">
      <c r="B4756" s="6"/>
      <c r="E4756" s="7"/>
    </row>
    <row r="4757" spans="2:5" x14ac:dyDescent="0.25">
      <c r="B4757" s="6"/>
      <c r="E4757" s="7"/>
    </row>
    <row r="4758" spans="2:5" x14ac:dyDescent="0.25">
      <c r="B4758" s="6"/>
      <c r="E4758" s="7"/>
    </row>
    <row r="4759" spans="2:5" x14ac:dyDescent="0.25">
      <c r="B4759" s="6"/>
      <c r="E4759" s="7"/>
    </row>
    <row r="4760" spans="2:5" x14ac:dyDescent="0.25">
      <c r="B4760" s="6"/>
      <c r="E4760" s="7"/>
    </row>
    <row r="4761" spans="2:5" x14ac:dyDescent="0.25">
      <c r="B4761" s="6"/>
      <c r="E4761" s="7"/>
    </row>
    <row r="4762" spans="2:5" x14ac:dyDescent="0.25">
      <c r="B4762" s="6"/>
      <c r="E4762" s="7"/>
    </row>
    <row r="4763" spans="2:5" x14ac:dyDescent="0.25">
      <c r="B4763" s="6"/>
      <c r="E4763" s="7"/>
    </row>
    <row r="4764" spans="2:5" x14ac:dyDescent="0.25">
      <c r="B4764" s="6"/>
      <c r="E4764" s="7"/>
    </row>
    <row r="4765" spans="2:5" x14ac:dyDescent="0.25">
      <c r="B4765" s="6"/>
      <c r="E4765" s="7"/>
    </row>
    <row r="4766" spans="2:5" x14ac:dyDescent="0.25">
      <c r="B4766" s="6"/>
      <c r="E4766" s="7"/>
    </row>
    <row r="4767" spans="2:5" x14ac:dyDescent="0.25">
      <c r="B4767" s="6"/>
      <c r="E4767" s="7"/>
    </row>
    <row r="4768" spans="2:5" x14ac:dyDescent="0.25">
      <c r="B4768" s="6"/>
      <c r="E4768" s="7"/>
    </row>
    <row r="4769" spans="2:5" x14ac:dyDescent="0.25">
      <c r="B4769" s="6"/>
      <c r="E4769" s="7"/>
    </row>
    <row r="4770" spans="2:5" x14ac:dyDescent="0.25">
      <c r="B4770" s="6"/>
      <c r="E4770" s="7"/>
    </row>
    <row r="4771" spans="2:5" x14ac:dyDescent="0.25">
      <c r="B4771" s="6"/>
      <c r="E4771" s="7"/>
    </row>
    <row r="4772" spans="2:5" x14ac:dyDescent="0.25">
      <c r="B4772" s="6"/>
      <c r="E4772" s="7"/>
    </row>
    <row r="4773" spans="2:5" x14ac:dyDescent="0.25">
      <c r="B4773" s="6"/>
      <c r="E4773" s="7"/>
    </row>
    <row r="4774" spans="2:5" x14ac:dyDescent="0.25">
      <c r="B4774" s="6"/>
      <c r="E4774" s="7"/>
    </row>
    <row r="4775" spans="2:5" x14ac:dyDescent="0.25">
      <c r="B4775" s="6"/>
      <c r="E4775" s="7"/>
    </row>
    <row r="4776" spans="2:5" x14ac:dyDescent="0.25">
      <c r="B4776" s="6"/>
      <c r="E4776" s="7"/>
    </row>
    <row r="4777" spans="2:5" x14ac:dyDescent="0.25">
      <c r="B4777" s="6"/>
      <c r="E4777" s="7"/>
    </row>
    <row r="4778" spans="2:5" x14ac:dyDescent="0.25">
      <c r="B4778" s="6"/>
      <c r="E4778" s="7"/>
    </row>
    <row r="4779" spans="2:5" x14ac:dyDescent="0.25">
      <c r="B4779" s="6"/>
      <c r="E4779" s="7"/>
    </row>
    <row r="4780" spans="2:5" x14ac:dyDescent="0.25">
      <c r="B4780" s="6"/>
      <c r="E4780" s="7"/>
    </row>
    <row r="4781" spans="2:5" x14ac:dyDescent="0.25">
      <c r="B4781" s="6"/>
      <c r="E4781" s="7"/>
    </row>
    <row r="4782" spans="2:5" x14ac:dyDescent="0.25">
      <c r="B4782" s="6"/>
      <c r="E4782" s="7"/>
    </row>
    <row r="4783" spans="2:5" x14ac:dyDescent="0.25">
      <c r="B4783" s="6"/>
      <c r="E4783" s="7"/>
    </row>
    <row r="4784" spans="2:5" x14ac:dyDescent="0.25">
      <c r="B4784" s="6"/>
      <c r="E4784" s="7"/>
    </row>
    <row r="4785" spans="2:5" x14ac:dyDescent="0.25">
      <c r="B4785" s="6"/>
      <c r="E4785" s="7"/>
    </row>
    <row r="4786" spans="2:5" x14ac:dyDescent="0.25">
      <c r="B4786" s="6"/>
      <c r="E4786" s="7"/>
    </row>
    <row r="4787" spans="2:5" x14ac:dyDescent="0.25">
      <c r="B4787" s="6"/>
      <c r="E4787" s="7"/>
    </row>
    <row r="4788" spans="2:5" x14ac:dyDescent="0.25">
      <c r="B4788" s="6"/>
      <c r="E4788" s="7"/>
    </row>
    <row r="4789" spans="2:5" x14ac:dyDescent="0.25">
      <c r="B4789" s="6"/>
      <c r="E4789" s="7"/>
    </row>
    <row r="4790" spans="2:5" x14ac:dyDescent="0.25">
      <c r="B4790" s="6"/>
      <c r="E4790" s="7"/>
    </row>
    <row r="4791" spans="2:5" x14ac:dyDescent="0.25">
      <c r="B4791" s="6"/>
      <c r="E4791" s="7"/>
    </row>
    <row r="4792" spans="2:5" x14ac:dyDescent="0.25">
      <c r="B4792" s="6"/>
      <c r="E4792" s="7"/>
    </row>
    <row r="4793" spans="2:5" x14ac:dyDescent="0.25">
      <c r="B4793" s="6"/>
      <c r="E4793" s="7"/>
    </row>
    <row r="4794" spans="2:5" x14ac:dyDescent="0.25">
      <c r="B4794" s="6"/>
      <c r="E4794" s="7"/>
    </row>
    <row r="4795" spans="2:5" x14ac:dyDescent="0.25">
      <c r="B4795" s="6"/>
      <c r="E4795" s="7"/>
    </row>
    <row r="4796" spans="2:5" x14ac:dyDescent="0.25">
      <c r="B4796" s="6"/>
      <c r="E4796" s="7"/>
    </row>
    <row r="4797" spans="2:5" x14ac:dyDescent="0.25">
      <c r="B4797" s="6"/>
      <c r="E4797" s="7"/>
    </row>
    <row r="4798" spans="2:5" x14ac:dyDescent="0.25">
      <c r="B4798" s="6"/>
      <c r="E4798" s="7"/>
    </row>
    <row r="4799" spans="2:5" x14ac:dyDescent="0.25">
      <c r="B4799" s="6"/>
      <c r="E4799" s="7"/>
    </row>
    <row r="4800" spans="2:5" x14ac:dyDescent="0.25">
      <c r="B4800" s="6"/>
      <c r="E4800" s="7"/>
    </row>
    <row r="4801" spans="2:5" x14ac:dyDescent="0.25">
      <c r="B4801" s="6"/>
      <c r="E4801" s="7"/>
    </row>
    <row r="4802" spans="2:5" x14ac:dyDescent="0.25">
      <c r="B4802" s="6"/>
      <c r="E4802" s="7"/>
    </row>
    <row r="4803" spans="2:5" x14ac:dyDescent="0.25">
      <c r="B4803" s="6"/>
      <c r="E4803" s="7"/>
    </row>
    <row r="4804" spans="2:5" x14ac:dyDescent="0.25">
      <c r="B4804" s="6"/>
      <c r="E4804" s="7"/>
    </row>
    <row r="4805" spans="2:5" x14ac:dyDescent="0.25">
      <c r="B4805" s="6"/>
      <c r="E4805" s="7"/>
    </row>
    <row r="4806" spans="2:5" x14ac:dyDescent="0.25">
      <c r="B4806" s="6"/>
      <c r="E4806" s="7"/>
    </row>
    <row r="4807" spans="2:5" x14ac:dyDescent="0.25">
      <c r="B4807" s="6"/>
      <c r="E4807" s="7"/>
    </row>
    <row r="4808" spans="2:5" x14ac:dyDescent="0.25">
      <c r="B4808" s="6"/>
      <c r="E4808" s="7"/>
    </row>
    <row r="4809" spans="2:5" x14ac:dyDescent="0.25">
      <c r="B4809" s="6"/>
      <c r="E4809" s="7"/>
    </row>
    <row r="4810" spans="2:5" x14ac:dyDescent="0.25">
      <c r="B4810" s="6"/>
      <c r="E4810" s="7"/>
    </row>
    <row r="4811" spans="2:5" x14ac:dyDescent="0.25">
      <c r="B4811" s="6"/>
      <c r="E4811" s="7"/>
    </row>
    <row r="4812" spans="2:5" x14ac:dyDescent="0.25">
      <c r="B4812" s="6"/>
      <c r="E4812" s="7"/>
    </row>
    <row r="4813" spans="2:5" x14ac:dyDescent="0.25">
      <c r="B4813" s="6"/>
      <c r="E4813" s="7"/>
    </row>
    <row r="4814" spans="2:5" x14ac:dyDescent="0.25">
      <c r="B4814" s="6"/>
      <c r="E4814" s="7"/>
    </row>
    <row r="4815" spans="2:5" x14ac:dyDescent="0.25">
      <c r="B4815" s="6"/>
      <c r="E4815" s="7"/>
    </row>
    <row r="4816" spans="2:5" x14ac:dyDescent="0.25">
      <c r="B4816" s="6"/>
      <c r="E4816" s="7"/>
    </row>
    <row r="4817" spans="2:5" x14ac:dyDescent="0.25">
      <c r="B4817" s="6"/>
      <c r="E4817" s="7"/>
    </row>
    <row r="4818" spans="2:5" x14ac:dyDescent="0.25">
      <c r="B4818" s="6"/>
      <c r="E4818" s="7"/>
    </row>
    <row r="4819" spans="2:5" x14ac:dyDescent="0.25">
      <c r="B4819" s="6"/>
      <c r="E4819" s="7"/>
    </row>
    <row r="4820" spans="2:5" x14ac:dyDescent="0.25">
      <c r="B4820" s="6"/>
      <c r="E4820" s="7"/>
    </row>
    <row r="4821" spans="2:5" x14ac:dyDescent="0.25">
      <c r="B4821" s="6"/>
      <c r="E4821" s="7"/>
    </row>
    <row r="4822" spans="2:5" x14ac:dyDescent="0.25">
      <c r="B4822" s="6"/>
      <c r="E4822" s="7"/>
    </row>
    <row r="4823" spans="2:5" x14ac:dyDescent="0.25">
      <c r="B4823" s="6"/>
      <c r="E4823" s="7"/>
    </row>
    <row r="4824" spans="2:5" x14ac:dyDescent="0.25">
      <c r="B4824" s="6"/>
      <c r="E4824" s="7"/>
    </row>
    <row r="4825" spans="2:5" x14ac:dyDescent="0.25">
      <c r="B4825" s="6"/>
      <c r="E4825" s="7"/>
    </row>
    <row r="4826" spans="2:5" x14ac:dyDescent="0.25">
      <c r="B4826" s="6"/>
      <c r="E4826" s="7"/>
    </row>
    <row r="4827" spans="2:5" x14ac:dyDescent="0.25">
      <c r="B4827" s="6"/>
      <c r="E4827" s="7"/>
    </row>
    <row r="4828" spans="2:5" x14ac:dyDescent="0.25">
      <c r="B4828" s="6"/>
      <c r="E4828" s="7"/>
    </row>
    <row r="4829" spans="2:5" x14ac:dyDescent="0.25">
      <c r="B4829" s="6"/>
      <c r="E4829" s="7"/>
    </row>
    <row r="4830" spans="2:5" x14ac:dyDescent="0.25">
      <c r="B4830" s="6"/>
      <c r="E4830" s="7"/>
    </row>
    <row r="4831" spans="2:5" x14ac:dyDescent="0.25">
      <c r="B4831" s="6"/>
      <c r="E4831" s="7"/>
    </row>
    <row r="4832" spans="2:5" x14ac:dyDescent="0.25">
      <c r="B4832" s="6"/>
      <c r="E4832" s="7"/>
    </row>
    <row r="4833" spans="2:5" x14ac:dyDescent="0.25">
      <c r="B4833" s="6"/>
      <c r="E4833" s="7"/>
    </row>
    <row r="4834" spans="2:5" x14ac:dyDescent="0.25">
      <c r="B4834" s="6"/>
      <c r="E4834" s="7"/>
    </row>
    <row r="4835" spans="2:5" x14ac:dyDescent="0.25">
      <c r="B4835" s="6"/>
      <c r="E4835" s="7"/>
    </row>
    <row r="4836" spans="2:5" x14ac:dyDescent="0.25">
      <c r="B4836" s="6"/>
      <c r="E4836" s="7"/>
    </row>
    <row r="4837" spans="2:5" x14ac:dyDescent="0.25">
      <c r="B4837" s="6"/>
      <c r="E4837" s="7"/>
    </row>
    <row r="4838" spans="2:5" x14ac:dyDescent="0.25">
      <c r="B4838" s="6"/>
      <c r="E4838" s="7"/>
    </row>
    <row r="4839" spans="2:5" x14ac:dyDescent="0.25">
      <c r="B4839" s="6"/>
      <c r="E4839" s="7"/>
    </row>
    <row r="4840" spans="2:5" x14ac:dyDescent="0.25">
      <c r="B4840" s="6"/>
      <c r="E4840" s="7"/>
    </row>
    <row r="4841" spans="2:5" x14ac:dyDescent="0.25">
      <c r="B4841" s="6"/>
      <c r="E4841" s="7"/>
    </row>
    <row r="4842" spans="2:5" x14ac:dyDescent="0.25">
      <c r="B4842" s="6"/>
      <c r="E4842" s="7"/>
    </row>
    <row r="4843" spans="2:5" x14ac:dyDescent="0.25">
      <c r="B4843" s="6"/>
      <c r="E4843" s="7"/>
    </row>
    <row r="4844" spans="2:5" x14ac:dyDescent="0.25">
      <c r="B4844" s="6"/>
      <c r="E4844" s="7"/>
    </row>
    <row r="4845" spans="2:5" x14ac:dyDescent="0.25">
      <c r="B4845" s="6"/>
      <c r="E4845" s="7"/>
    </row>
    <row r="4846" spans="2:5" x14ac:dyDescent="0.25">
      <c r="B4846" s="6"/>
      <c r="E4846" s="7"/>
    </row>
    <row r="4847" spans="2:5" x14ac:dyDescent="0.25">
      <c r="B4847" s="6"/>
      <c r="E4847" s="7"/>
    </row>
    <row r="4848" spans="2:5" x14ac:dyDescent="0.25">
      <c r="B4848" s="6"/>
      <c r="E4848" s="7"/>
    </row>
    <row r="4849" spans="2:5" x14ac:dyDescent="0.25">
      <c r="B4849" s="6"/>
      <c r="E4849" s="7"/>
    </row>
    <row r="4850" spans="2:5" x14ac:dyDescent="0.25">
      <c r="B4850" s="6"/>
      <c r="E4850" s="7"/>
    </row>
    <row r="4851" spans="2:5" x14ac:dyDescent="0.25">
      <c r="B4851" s="6"/>
      <c r="E4851" s="7"/>
    </row>
    <row r="4852" spans="2:5" x14ac:dyDescent="0.25">
      <c r="B4852" s="6"/>
      <c r="E4852" s="7"/>
    </row>
    <row r="4853" spans="2:5" x14ac:dyDescent="0.25">
      <c r="B4853" s="6"/>
      <c r="E4853" s="7"/>
    </row>
    <row r="4854" spans="2:5" x14ac:dyDescent="0.25">
      <c r="B4854" s="6"/>
      <c r="E4854" s="7"/>
    </row>
    <row r="4855" spans="2:5" x14ac:dyDescent="0.25">
      <c r="B4855" s="6"/>
      <c r="E4855" s="7"/>
    </row>
    <row r="4856" spans="2:5" x14ac:dyDescent="0.25">
      <c r="B4856" s="6"/>
      <c r="E4856" s="7"/>
    </row>
    <row r="4857" spans="2:5" x14ac:dyDescent="0.25">
      <c r="B4857" s="6"/>
      <c r="E4857" s="7"/>
    </row>
    <row r="4858" spans="2:5" x14ac:dyDescent="0.25">
      <c r="B4858" s="6"/>
      <c r="E4858" s="7"/>
    </row>
    <row r="4859" spans="2:5" x14ac:dyDescent="0.25">
      <c r="B4859" s="6"/>
      <c r="E4859" s="7"/>
    </row>
    <row r="4860" spans="2:5" x14ac:dyDescent="0.25">
      <c r="B4860" s="6"/>
      <c r="E4860" s="7"/>
    </row>
    <row r="4861" spans="2:5" x14ac:dyDescent="0.25">
      <c r="B4861" s="6"/>
      <c r="E4861" s="7"/>
    </row>
    <row r="4862" spans="2:5" x14ac:dyDescent="0.25">
      <c r="B4862" s="6"/>
      <c r="E4862" s="7"/>
    </row>
    <row r="4863" spans="2:5" x14ac:dyDescent="0.25">
      <c r="B4863" s="6"/>
      <c r="E4863" s="7"/>
    </row>
    <row r="4864" spans="2:5" x14ac:dyDescent="0.25">
      <c r="B4864" s="6"/>
      <c r="E4864" s="7"/>
    </row>
    <row r="4865" spans="2:5" x14ac:dyDescent="0.25">
      <c r="B4865" s="6"/>
      <c r="E4865" s="7"/>
    </row>
    <row r="4866" spans="2:5" x14ac:dyDescent="0.25">
      <c r="B4866" s="6"/>
      <c r="E4866" s="7"/>
    </row>
    <row r="4867" spans="2:5" x14ac:dyDescent="0.25">
      <c r="B4867" s="6"/>
      <c r="E4867" s="7"/>
    </row>
    <row r="4868" spans="2:5" x14ac:dyDescent="0.25">
      <c r="B4868" s="6"/>
      <c r="E4868" s="7"/>
    </row>
    <row r="4869" spans="2:5" x14ac:dyDescent="0.25">
      <c r="B4869" s="6"/>
      <c r="E4869" s="7"/>
    </row>
    <row r="4870" spans="2:5" x14ac:dyDescent="0.25">
      <c r="B4870" s="6"/>
      <c r="E4870" s="7"/>
    </row>
    <row r="4871" spans="2:5" x14ac:dyDescent="0.25">
      <c r="B4871" s="6"/>
      <c r="E4871" s="7"/>
    </row>
    <row r="4872" spans="2:5" x14ac:dyDescent="0.25">
      <c r="B4872" s="6"/>
      <c r="E4872" s="7"/>
    </row>
    <row r="4873" spans="2:5" x14ac:dyDescent="0.25">
      <c r="B4873" s="6"/>
      <c r="E4873" s="7"/>
    </row>
    <row r="4874" spans="2:5" x14ac:dyDescent="0.25">
      <c r="B4874" s="6"/>
      <c r="E4874" s="7"/>
    </row>
    <row r="4875" spans="2:5" x14ac:dyDescent="0.25">
      <c r="B4875" s="6"/>
      <c r="E4875" s="7"/>
    </row>
    <row r="4876" spans="2:5" x14ac:dyDescent="0.25">
      <c r="B4876" s="6"/>
      <c r="E4876" s="7"/>
    </row>
    <row r="4877" spans="2:5" x14ac:dyDescent="0.25">
      <c r="B4877" s="6"/>
      <c r="E4877" s="7"/>
    </row>
    <row r="4878" spans="2:5" x14ac:dyDescent="0.25">
      <c r="B4878" s="6"/>
      <c r="E4878" s="7"/>
    </row>
    <row r="4879" spans="2:5" x14ac:dyDescent="0.25">
      <c r="B4879" s="6"/>
      <c r="E4879" s="7"/>
    </row>
    <row r="4880" spans="2:5" x14ac:dyDescent="0.25">
      <c r="B4880" s="6"/>
      <c r="E4880" s="7"/>
    </row>
    <row r="4881" spans="2:5" x14ac:dyDescent="0.25">
      <c r="B4881" s="6"/>
      <c r="E4881" s="7"/>
    </row>
    <row r="4882" spans="2:5" x14ac:dyDescent="0.25">
      <c r="B4882" s="6"/>
      <c r="E4882" s="7"/>
    </row>
    <row r="4883" spans="2:5" x14ac:dyDescent="0.25">
      <c r="B4883" s="6"/>
      <c r="E4883" s="7"/>
    </row>
    <row r="4884" spans="2:5" x14ac:dyDescent="0.25">
      <c r="B4884" s="6"/>
      <c r="E4884" s="7"/>
    </row>
    <row r="4885" spans="2:5" x14ac:dyDescent="0.25">
      <c r="B4885" s="6"/>
      <c r="E4885" s="7"/>
    </row>
    <row r="4886" spans="2:5" x14ac:dyDescent="0.25">
      <c r="B4886" s="6"/>
      <c r="E4886" s="7"/>
    </row>
    <row r="4887" spans="2:5" x14ac:dyDescent="0.25">
      <c r="B4887" s="6"/>
      <c r="E4887" s="7"/>
    </row>
    <row r="4888" spans="2:5" x14ac:dyDescent="0.25">
      <c r="B4888" s="6"/>
      <c r="E4888" s="7"/>
    </row>
    <row r="4889" spans="2:5" x14ac:dyDescent="0.25">
      <c r="B4889" s="6"/>
      <c r="E4889" s="7"/>
    </row>
    <row r="4890" spans="2:5" x14ac:dyDescent="0.25">
      <c r="B4890" s="6"/>
      <c r="E4890" s="7"/>
    </row>
    <row r="4891" spans="2:5" x14ac:dyDescent="0.25">
      <c r="B4891" s="6"/>
      <c r="E4891" s="7"/>
    </row>
    <row r="4892" spans="2:5" x14ac:dyDescent="0.25">
      <c r="B4892" s="6"/>
      <c r="E4892" s="7"/>
    </row>
    <row r="4893" spans="2:5" x14ac:dyDescent="0.25">
      <c r="B4893" s="6"/>
      <c r="E4893" s="7"/>
    </row>
    <row r="4894" spans="2:5" x14ac:dyDescent="0.25">
      <c r="B4894" s="6"/>
      <c r="E4894" s="7"/>
    </row>
    <row r="4895" spans="2:5" x14ac:dyDescent="0.25">
      <c r="B4895" s="6"/>
      <c r="E4895" s="7"/>
    </row>
    <row r="4896" spans="2:5" x14ac:dyDescent="0.25">
      <c r="B4896" s="6"/>
      <c r="E4896" s="7"/>
    </row>
    <row r="4897" spans="2:5" x14ac:dyDescent="0.25">
      <c r="B4897" s="6"/>
      <c r="E4897" s="7"/>
    </row>
    <row r="4898" spans="2:5" x14ac:dyDescent="0.25">
      <c r="B4898" s="6"/>
      <c r="E4898" s="7"/>
    </row>
    <row r="4899" spans="2:5" x14ac:dyDescent="0.25">
      <c r="B4899" s="6"/>
      <c r="E4899" s="7"/>
    </row>
    <row r="4900" spans="2:5" x14ac:dyDescent="0.25">
      <c r="B4900" s="6"/>
      <c r="E4900" s="7"/>
    </row>
    <row r="4901" spans="2:5" x14ac:dyDescent="0.25">
      <c r="B4901" s="6"/>
      <c r="E4901" s="7"/>
    </row>
    <row r="4902" spans="2:5" x14ac:dyDescent="0.25">
      <c r="B4902" s="6"/>
      <c r="E4902" s="7"/>
    </row>
    <row r="4903" spans="2:5" x14ac:dyDescent="0.25">
      <c r="B4903" s="6"/>
      <c r="E4903" s="7"/>
    </row>
    <row r="4904" spans="2:5" x14ac:dyDescent="0.25">
      <c r="B4904" s="6"/>
      <c r="E4904" s="7"/>
    </row>
    <row r="4905" spans="2:5" x14ac:dyDescent="0.25">
      <c r="B4905" s="6"/>
      <c r="E4905" s="7"/>
    </row>
    <row r="4906" spans="2:5" x14ac:dyDescent="0.25">
      <c r="B4906" s="6"/>
      <c r="E4906" s="7"/>
    </row>
    <row r="4907" spans="2:5" x14ac:dyDescent="0.25">
      <c r="B4907" s="6"/>
      <c r="E4907" s="7"/>
    </row>
    <row r="4908" spans="2:5" x14ac:dyDescent="0.25">
      <c r="B4908" s="6"/>
      <c r="E4908" s="7"/>
    </row>
    <row r="4909" spans="2:5" x14ac:dyDescent="0.25">
      <c r="B4909" s="6"/>
      <c r="E4909" s="7"/>
    </row>
    <row r="4910" spans="2:5" x14ac:dyDescent="0.25">
      <c r="B4910" s="6"/>
      <c r="E4910" s="7"/>
    </row>
    <row r="4911" spans="2:5" x14ac:dyDescent="0.25">
      <c r="B4911" s="6"/>
      <c r="E4911" s="7"/>
    </row>
    <row r="4912" spans="2:5" x14ac:dyDescent="0.25">
      <c r="B4912" s="6"/>
      <c r="E4912" s="7"/>
    </row>
    <row r="4913" spans="2:5" x14ac:dyDescent="0.25">
      <c r="B4913" s="6"/>
      <c r="E4913" s="7"/>
    </row>
    <row r="4914" spans="2:5" x14ac:dyDescent="0.25">
      <c r="B4914" s="6"/>
      <c r="E4914" s="7"/>
    </row>
    <row r="4915" spans="2:5" x14ac:dyDescent="0.25">
      <c r="B4915" s="6"/>
      <c r="E4915" s="7"/>
    </row>
    <row r="4916" spans="2:5" x14ac:dyDescent="0.25">
      <c r="B4916" s="6"/>
      <c r="E4916" s="7"/>
    </row>
    <row r="4917" spans="2:5" x14ac:dyDescent="0.25">
      <c r="B4917" s="6"/>
      <c r="E4917" s="7"/>
    </row>
    <row r="4918" spans="2:5" x14ac:dyDescent="0.25">
      <c r="B4918" s="6"/>
      <c r="E4918" s="7"/>
    </row>
    <row r="4919" spans="2:5" x14ac:dyDescent="0.25">
      <c r="B4919" s="6"/>
      <c r="E4919" s="7"/>
    </row>
    <row r="4920" spans="2:5" x14ac:dyDescent="0.25">
      <c r="B4920" s="6"/>
      <c r="E4920" s="7"/>
    </row>
    <row r="4921" spans="2:5" x14ac:dyDescent="0.25">
      <c r="B4921" s="6"/>
      <c r="E4921" s="7"/>
    </row>
    <row r="4922" spans="2:5" x14ac:dyDescent="0.25">
      <c r="B4922" s="6"/>
      <c r="E4922" s="7"/>
    </row>
    <row r="4923" spans="2:5" x14ac:dyDescent="0.25">
      <c r="B4923" s="6"/>
      <c r="E4923" s="7"/>
    </row>
    <row r="4924" spans="2:5" x14ac:dyDescent="0.25">
      <c r="B4924" s="6"/>
      <c r="E4924" s="7"/>
    </row>
    <row r="4925" spans="2:5" x14ac:dyDescent="0.25">
      <c r="B4925" s="6"/>
      <c r="E4925" s="7"/>
    </row>
    <row r="4926" spans="2:5" x14ac:dyDescent="0.25">
      <c r="B4926" s="6"/>
      <c r="E4926" s="7"/>
    </row>
    <row r="4927" spans="2:5" x14ac:dyDescent="0.25">
      <c r="B4927" s="6"/>
      <c r="E4927" s="7"/>
    </row>
    <row r="4928" spans="2:5" x14ac:dyDescent="0.25">
      <c r="B4928" s="6"/>
      <c r="E4928" s="7"/>
    </row>
    <row r="4929" spans="2:5" x14ac:dyDescent="0.25">
      <c r="B4929" s="6"/>
      <c r="E4929" s="7"/>
    </row>
    <row r="4930" spans="2:5" x14ac:dyDescent="0.25">
      <c r="B4930" s="6"/>
      <c r="E4930" s="7"/>
    </row>
    <row r="4931" spans="2:5" x14ac:dyDescent="0.25">
      <c r="B4931" s="6"/>
      <c r="E4931" s="7"/>
    </row>
    <row r="4932" spans="2:5" x14ac:dyDescent="0.25">
      <c r="B4932" s="6"/>
      <c r="E4932" s="7"/>
    </row>
    <row r="4933" spans="2:5" x14ac:dyDescent="0.25">
      <c r="B4933" s="6"/>
      <c r="E4933" s="7"/>
    </row>
    <row r="4934" spans="2:5" x14ac:dyDescent="0.25">
      <c r="B4934" s="6"/>
      <c r="E4934" s="7"/>
    </row>
    <row r="4935" spans="2:5" x14ac:dyDescent="0.25">
      <c r="B4935" s="6"/>
      <c r="E4935" s="7"/>
    </row>
    <row r="4936" spans="2:5" x14ac:dyDescent="0.25">
      <c r="B4936" s="6"/>
      <c r="E4936" s="7"/>
    </row>
    <row r="4937" spans="2:5" x14ac:dyDescent="0.25">
      <c r="B4937" s="6"/>
      <c r="E4937" s="7"/>
    </row>
    <row r="4938" spans="2:5" x14ac:dyDescent="0.25">
      <c r="B4938" s="6"/>
      <c r="E4938" s="7"/>
    </row>
    <row r="4939" spans="2:5" x14ac:dyDescent="0.25">
      <c r="B4939" s="6"/>
      <c r="E4939" s="7"/>
    </row>
    <row r="4940" spans="2:5" x14ac:dyDescent="0.25">
      <c r="B4940" s="6"/>
      <c r="E4940" s="7"/>
    </row>
    <row r="4941" spans="2:5" x14ac:dyDescent="0.25">
      <c r="B4941" s="6"/>
      <c r="E4941" s="7"/>
    </row>
    <row r="4942" spans="2:5" x14ac:dyDescent="0.25">
      <c r="B4942" s="6"/>
      <c r="E4942" s="7"/>
    </row>
    <row r="4943" spans="2:5" x14ac:dyDescent="0.25">
      <c r="B4943" s="6"/>
      <c r="E4943" s="7"/>
    </row>
    <row r="4944" spans="2:5" x14ac:dyDescent="0.25">
      <c r="B4944" s="6"/>
      <c r="E4944" s="7"/>
    </row>
    <row r="4945" spans="2:5" x14ac:dyDescent="0.25">
      <c r="B4945" s="6"/>
      <c r="E4945" s="7"/>
    </row>
    <row r="4946" spans="2:5" x14ac:dyDescent="0.25">
      <c r="B4946" s="6"/>
      <c r="E4946" s="7"/>
    </row>
    <row r="4947" spans="2:5" x14ac:dyDescent="0.25">
      <c r="B4947" s="6"/>
      <c r="E4947" s="7"/>
    </row>
    <row r="4948" spans="2:5" x14ac:dyDescent="0.25">
      <c r="B4948" s="6"/>
      <c r="E4948" s="7"/>
    </row>
    <row r="4949" spans="2:5" x14ac:dyDescent="0.25">
      <c r="B4949" s="6"/>
      <c r="E4949" s="7"/>
    </row>
    <row r="4950" spans="2:5" x14ac:dyDescent="0.25">
      <c r="B4950" s="6"/>
      <c r="E4950" s="7"/>
    </row>
    <row r="4951" spans="2:5" x14ac:dyDescent="0.25">
      <c r="B4951" s="6"/>
      <c r="E4951" s="7"/>
    </row>
    <row r="4952" spans="2:5" x14ac:dyDescent="0.25">
      <c r="B4952" s="6"/>
      <c r="E4952" s="7"/>
    </row>
    <row r="4953" spans="2:5" x14ac:dyDescent="0.25">
      <c r="B4953" s="6"/>
      <c r="E4953" s="7"/>
    </row>
    <row r="4954" spans="2:5" x14ac:dyDescent="0.25">
      <c r="B4954" s="6"/>
      <c r="E4954" s="7"/>
    </row>
    <row r="4955" spans="2:5" x14ac:dyDescent="0.25">
      <c r="B4955" s="6"/>
      <c r="E4955" s="7"/>
    </row>
    <row r="4956" spans="2:5" x14ac:dyDescent="0.25">
      <c r="B4956" s="6"/>
      <c r="E4956" s="7"/>
    </row>
    <row r="4957" spans="2:5" x14ac:dyDescent="0.25">
      <c r="B4957" s="6"/>
      <c r="E4957" s="7"/>
    </row>
    <row r="4958" spans="2:5" x14ac:dyDescent="0.25">
      <c r="B4958" s="6"/>
      <c r="E4958" s="7"/>
    </row>
    <row r="4959" spans="2:5" x14ac:dyDescent="0.25">
      <c r="B4959" s="6"/>
      <c r="E4959" s="7"/>
    </row>
    <row r="4960" spans="2:5" x14ac:dyDescent="0.25">
      <c r="B4960" s="6"/>
      <c r="E4960" s="7"/>
    </row>
    <row r="4961" spans="2:5" x14ac:dyDescent="0.25">
      <c r="B4961" s="6"/>
      <c r="E4961" s="7"/>
    </row>
    <row r="4962" spans="2:5" x14ac:dyDescent="0.25">
      <c r="B4962" s="6"/>
      <c r="E4962" s="7"/>
    </row>
    <row r="4963" spans="2:5" x14ac:dyDescent="0.25">
      <c r="B4963" s="6"/>
      <c r="E4963" s="7"/>
    </row>
    <row r="4964" spans="2:5" x14ac:dyDescent="0.25">
      <c r="B4964" s="6"/>
      <c r="E4964" s="7"/>
    </row>
    <row r="4965" spans="2:5" x14ac:dyDescent="0.25">
      <c r="B4965" s="6"/>
      <c r="E4965" s="7"/>
    </row>
    <row r="4966" spans="2:5" x14ac:dyDescent="0.25">
      <c r="B4966" s="6"/>
      <c r="E4966" s="7"/>
    </row>
    <row r="4967" spans="2:5" x14ac:dyDescent="0.25">
      <c r="B4967" s="6"/>
      <c r="E4967" s="7"/>
    </row>
    <row r="4968" spans="2:5" x14ac:dyDescent="0.25">
      <c r="B4968" s="6"/>
      <c r="E4968" s="7"/>
    </row>
    <row r="4969" spans="2:5" x14ac:dyDescent="0.25">
      <c r="B4969" s="6"/>
      <c r="E4969" s="7"/>
    </row>
    <row r="4970" spans="2:5" x14ac:dyDescent="0.25">
      <c r="B4970" s="6"/>
      <c r="E4970" s="7"/>
    </row>
    <row r="4971" spans="2:5" x14ac:dyDescent="0.25">
      <c r="B4971" s="6"/>
      <c r="E4971" s="7"/>
    </row>
    <row r="4972" spans="2:5" x14ac:dyDescent="0.25">
      <c r="B4972" s="6"/>
      <c r="E4972" s="7"/>
    </row>
    <row r="4973" spans="2:5" x14ac:dyDescent="0.25">
      <c r="B4973" s="6"/>
      <c r="E4973" s="7"/>
    </row>
    <row r="4974" spans="2:5" x14ac:dyDescent="0.25">
      <c r="B4974" s="6"/>
      <c r="E4974" s="7"/>
    </row>
    <row r="4975" spans="2:5" x14ac:dyDescent="0.25">
      <c r="B4975" s="6"/>
      <c r="E4975" s="7"/>
    </row>
    <row r="4976" spans="2:5" x14ac:dyDescent="0.25">
      <c r="B4976" s="6"/>
      <c r="E4976" s="7"/>
    </row>
    <row r="4977" spans="2:5" x14ac:dyDescent="0.25">
      <c r="B4977" s="6"/>
      <c r="E4977" s="7"/>
    </row>
    <row r="4978" spans="2:5" x14ac:dyDescent="0.25">
      <c r="B4978" s="6"/>
      <c r="E4978" s="7"/>
    </row>
    <row r="4979" spans="2:5" x14ac:dyDescent="0.25">
      <c r="B4979" s="6"/>
      <c r="E4979" s="7"/>
    </row>
    <row r="4980" spans="2:5" x14ac:dyDescent="0.25">
      <c r="B4980" s="6"/>
      <c r="E4980" s="7"/>
    </row>
    <row r="4981" spans="2:5" x14ac:dyDescent="0.25">
      <c r="B4981" s="6"/>
      <c r="E4981" s="7"/>
    </row>
    <row r="4982" spans="2:5" x14ac:dyDescent="0.25">
      <c r="B4982" s="6"/>
      <c r="E4982" s="7"/>
    </row>
    <row r="4983" spans="2:5" x14ac:dyDescent="0.25">
      <c r="B4983" s="6"/>
      <c r="E4983" s="7"/>
    </row>
    <row r="4984" spans="2:5" x14ac:dyDescent="0.25">
      <c r="B4984" s="6"/>
      <c r="E4984" s="7"/>
    </row>
    <row r="4985" spans="2:5" x14ac:dyDescent="0.25">
      <c r="B4985" s="6"/>
      <c r="E4985" s="7"/>
    </row>
    <row r="4986" spans="2:5" x14ac:dyDescent="0.25">
      <c r="B4986" s="6"/>
      <c r="E4986" s="7"/>
    </row>
    <row r="4987" spans="2:5" x14ac:dyDescent="0.25">
      <c r="B4987" s="6"/>
      <c r="E4987" s="7"/>
    </row>
    <row r="4988" spans="2:5" x14ac:dyDescent="0.25">
      <c r="B4988" s="6"/>
      <c r="E4988" s="7"/>
    </row>
    <row r="4989" spans="2:5" x14ac:dyDescent="0.25">
      <c r="B4989" s="6"/>
      <c r="E4989" s="7"/>
    </row>
    <row r="4990" spans="2:5" x14ac:dyDescent="0.25">
      <c r="B4990" s="6"/>
      <c r="E4990" s="7"/>
    </row>
    <row r="4991" spans="2:5" x14ac:dyDescent="0.25">
      <c r="B4991" s="6"/>
      <c r="E4991" s="7"/>
    </row>
    <row r="4992" spans="2:5" x14ac:dyDescent="0.25">
      <c r="B4992" s="6"/>
      <c r="E4992" s="7"/>
    </row>
    <row r="4993" spans="2:5" x14ac:dyDescent="0.25">
      <c r="B4993" s="6"/>
      <c r="E4993" s="7"/>
    </row>
    <row r="4994" spans="2:5" x14ac:dyDescent="0.25">
      <c r="B4994" s="6"/>
      <c r="E4994" s="7"/>
    </row>
    <row r="4995" spans="2:5" x14ac:dyDescent="0.25">
      <c r="B4995" s="6"/>
      <c r="E4995" s="7"/>
    </row>
    <row r="4996" spans="2:5" x14ac:dyDescent="0.25">
      <c r="B4996" s="6"/>
      <c r="E4996" s="7"/>
    </row>
    <row r="4997" spans="2:5" x14ac:dyDescent="0.25">
      <c r="B4997" s="6"/>
      <c r="E4997" s="7"/>
    </row>
    <row r="4998" spans="2:5" x14ac:dyDescent="0.25">
      <c r="B4998" s="6"/>
      <c r="E4998" s="7"/>
    </row>
    <row r="4999" spans="2:5" x14ac:dyDescent="0.25">
      <c r="B4999" s="6"/>
      <c r="E4999" s="7"/>
    </row>
    <row r="5000" spans="2:5" x14ac:dyDescent="0.25">
      <c r="B5000" s="6"/>
      <c r="E5000" s="7"/>
    </row>
    <row r="5001" spans="2:5" x14ac:dyDescent="0.25">
      <c r="B5001" s="6"/>
      <c r="E5001" s="7"/>
    </row>
    <row r="5002" spans="2:5" x14ac:dyDescent="0.25">
      <c r="B5002" s="6"/>
      <c r="E5002" s="7"/>
    </row>
    <row r="5003" spans="2:5" x14ac:dyDescent="0.25">
      <c r="B5003" s="6"/>
      <c r="E5003" s="7"/>
    </row>
    <row r="5004" spans="2:5" x14ac:dyDescent="0.25">
      <c r="B5004" s="6"/>
      <c r="E5004" s="7"/>
    </row>
    <row r="5005" spans="2:5" x14ac:dyDescent="0.25">
      <c r="B5005" s="6"/>
      <c r="E5005" s="7"/>
    </row>
    <row r="5006" spans="2:5" x14ac:dyDescent="0.25">
      <c r="B5006" s="6"/>
      <c r="E5006" s="7"/>
    </row>
    <row r="5007" spans="2:5" x14ac:dyDescent="0.25">
      <c r="B5007" s="6"/>
      <c r="E5007" s="7"/>
    </row>
    <row r="5008" spans="2:5" x14ac:dyDescent="0.25">
      <c r="B5008" s="6"/>
      <c r="E5008" s="7"/>
    </row>
    <row r="5009" spans="2:5" x14ac:dyDescent="0.25">
      <c r="B5009" s="6"/>
      <c r="E5009" s="7"/>
    </row>
    <row r="5010" spans="2:5" x14ac:dyDescent="0.25">
      <c r="B5010" s="6"/>
      <c r="E5010" s="7"/>
    </row>
    <row r="5011" spans="2:5" x14ac:dyDescent="0.25">
      <c r="B5011" s="6"/>
      <c r="E5011" s="7"/>
    </row>
    <row r="5012" spans="2:5" x14ac:dyDescent="0.25">
      <c r="B5012" s="6"/>
      <c r="E5012" s="7"/>
    </row>
    <row r="5013" spans="2:5" x14ac:dyDescent="0.25">
      <c r="B5013" s="6"/>
      <c r="E5013" s="7"/>
    </row>
    <row r="5014" spans="2:5" x14ac:dyDescent="0.25">
      <c r="B5014" s="6"/>
      <c r="E5014" s="7"/>
    </row>
    <row r="5015" spans="2:5" x14ac:dyDescent="0.25">
      <c r="B5015" s="6"/>
      <c r="E5015" s="7"/>
    </row>
    <row r="5016" spans="2:5" x14ac:dyDescent="0.25">
      <c r="B5016" s="6"/>
      <c r="E5016" s="7"/>
    </row>
    <row r="5017" spans="2:5" x14ac:dyDescent="0.25">
      <c r="B5017" s="6"/>
      <c r="E5017" s="7"/>
    </row>
    <row r="5018" spans="2:5" x14ac:dyDescent="0.25">
      <c r="B5018" s="6"/>
      <c r="E5018" s="7"/>
    </row>
    <row r="5019" spans="2:5" x14ac:dyDescent="0.25">
      <c r="B5019" s="6"/>
      <c r="E5019" s="7"/>
    </row>
    <row r="5020" spans="2:5" x14ac:dyDescent="0.25">
      <c r="B5020" s="6"/>
      <c r="E5020" s="7"/>
    </row>
    <row r="5021" spans="2:5" x14ac:dyDescent="0.25">
      <c r="B5021" s="6"/>
      <c r="E5021" s="7"/>
    </row>
    <row r="5022" spans="2:5" x14ac:dyDescent="0.25">
      <c r="B5022" s="6"/>
      <c r="E5022" s="7"/>
    </row>
    <row r="5023" spans="2:5" x14ac:dyDescent="0.25">
      <c r="B5023" s="6"/>
      <c r="E5023" s="7"/>
    </row>
    <row r="5024" spans="2:5" x14ac:dyDescent="0.25">
      <c r="B5024" s="6"/>
      <c r="E5024" s="7"/>
    </row>
    <row r="5025" spans="2:5" x14ac:dyDescent="0.25">
      <c r="B5025" s="6"/>
      <c r="E5025" s="7"/>
    </row>
    <row r="5026" spans="2:5" x14ac:dyDescent="0.25">
      <c r="B5026" s="6"/>
      <c r="E5026" s="7"/>
    </row>
    <row r="5027" spans="2:5" x14ac:dyDescent="0.25">
      <c r="B5027" s="6"/>
      <c r="E5027" s="7"/>
    </row>
    <row r="5028" spans="2:5" x14ac:dyDescent="0.25">
      <c r="B5028" s="6"/>
      <c r="E5028" s="7"/>
    </row>
    <row r="5029" spans="2:5" x14ac:dyDescent="0.25">
      <c r="B5029" s="6"/>
      <c r="E5029" s="7"/>
    </row>
    <row r="5030" spans="2:5" x14ac:dyDescent="0.25">
      <c r="B5030" s="6"/>
      <c r="E5030" s="7"/>
    </row>
    <row r="5031" spans="2:5" x14ac:dyDescent="0.25">
      <c r="B5031" s="6"/>
      <c r="E5031" s="7"/>
    </row>
    <row r="5032" spans="2:5" x14ac:dyDescent="0.25">
      <c r="B5032" s="6"/>
      <c r="E5032" s="7"/>
    </row>
    <row r="5033" spans="2:5" x14ac:dyDescent="0.25">
      <c r="B5033" s="6"/>
      <c r="E5033" s="7"/>
    </row>
    <row r="5034" spans="2:5" x14ac:dyDescent="0.25">
      <c r="B5034" s="6"/>
      <c r="E5034" s="7"/>
    </row>
    <row r="5035" spans="2:5" x14ac:dyDescent="0.25">
      <c r="B5035" s="6"/>
      <c r="E5035" s="7"/>
    </row>
    <row r="5036" spans="2:5" x14ac:dyDescent="0.25">
      <c r="B5036" s="6"/>
      <c r="E5036" s="7"/>
    </row>
    <row r="5037" spans="2:5" x14ac:dyDescent="0.25">
      <c r="B5037" s="6"/>
      <c r="E5037" s="7"/>
    </row>
    <row r="5038" spans="2:5" x14ac:dyDescent="0.25">
      <c r="B5038" s="6"/>
      <c r="E5038" s="7"/>
    </row>
    <row r="5039" spans="2:5" x14ac:dyDescent="0.25">
      <c r="B5039" s="6"/>
      <c r="E5039" s="7"/>
    </row>
    <row r="5040" spans="2:5" x14ac:dyDescent="0.25">
      <c r="B5040" s="6"/>
      <c r="E5040" s="7"/>
    </row>
    <row r="5041" spans="2:5" x14ac:dyDescent="0.25">
      <c r="B5041" s="6"/>
      <c r="E5041" s="7"/>
    </row>
    <row r="5042" spans="2:5" x14ac:dyDescent="0.25">
      <c r="B5042" s="6"/>
      <c r="E5042" s="7"/>
    </row>
    <row r="5043" spans="2:5" x14ac:dyDescent="0.25">
      <c r="B5043" s="6"/>
      <c r="E5043" s="7"/>
    </row>
    <row r="5044" spans="2:5" x14ac:dyDescent="0.25">
      <c r="B5044" s="6"/>
      <c r="E5044" s="7"/>
    </row>
    <row r="5045" spans="2:5" x14ac:dyDescent="0.25">
      <c r="B5045" s="6"/>
      <c r="E5045" s="7"/>
    </row>
    <row r="5046" spans="2:5" x14ac:dyDescent="0.25">
      <c r="B5046" s="6"/>
      <c r="E5046" s="7"/>
    </row>
    <row r="5047" spans="2:5" x14ac:dyDescent="0.25">
      <c r="B5047" s="6"/>
      <c r="E5047" s="7"/>
    </row>
    <row r="5048" spans="2:5" x14ac:dyDescent="0.25">
      <c r="B5048" s="6"/>
      <c r="E5048" s="7"/>
    </row>
    <row r="5049" spans="2:5" x14ac:dyDescent="0.25">
      <c r="B5049" s="6"/>
      <c r="E5049" s="7"/>
    </row>
    <row r="5050" spans="2:5" x14ac:dyDescent="0.25">
      <c r="B5050" s="6"/>
      <c r="E5050" s="7"/>
    </row>
    <row r="5051" spans="2:5" x14ac:dyDescent="0.25">
      <c r="B5051" s="6"/>
      <c r="E5051" s="7"/>
    </row>
    <row r="5052" spans="2:5" x14ac:dyDescent="0.25">
      <c r="B5052" s="6"/>
      <c r="E5052" s="7"/>
    </row>
    <row r="5053" spans="2:5" x14ac:dyDescent="0.25">
      <c r="B5053" s="6"/>
      <c r="E5053" s="7"/>
    </row>
    <row r="5054" spans="2:5" x14ac:dyDescent="0.25">
      <c r="B5054" s="6"/>
      <c r="E5054" s="7"/>
    </row>
    <row r="5055" spans="2:5" x14ac:dyDescent="0.25">
      <c r="B5055" s="6"/>
      <c r="E5055" s="7"/>
    </row>
    <row r="5056" spans="2:5" x14ac:dyDescent="0.25">
      <c r="B5056" s="6"/>
      <c r="E5056" s="7"/>
    </row>
    <row r="5057" spans="2:5" x14ac:dyDescent="0.25">
      <c r="B5057" s="6"/>
      <c r="E5057" s="7"/>
    </row>
    <row r="5058" spans="2:5" x14ac:dyDescent="0.25">
      <c r="B5058" s="6"/>
      <c r="E5058" s="7"/>
    </row>
    <row r="5059" spans="2:5" x14ac:dyDescent="0.25">
      <c r="B5059" s="6"/>
      <c r="E5059" s="7"/>
    </row>
    <row r="5060" spans="2:5" x14ac:dyDescent="0.25">
      <c r="B5060" s="6"/>
      <c r="E5060" s="7"/>
    </row>
    <row r="5061" spans="2:5" x14ac:dyDescent="0.25">
      <c r="B5061" s="6"/>
      <c r="E5061" s="7"/>
    </row>
    <row r="5062" spans="2:5" x14ac:dyDescent="0.25">
      <c r="B5062" s="6"/>
      <c r="E5062" s="7"/>
    </row>
    <row r="5063" spans="2:5" x14ac:dyDescent="0.25">
      <c r="B5063" s="6"/>
      <c r="E5063" s="7"/>
    </row>
    <row r="5064" spans="2:5" x14ac:dyDescent="0.25">
      <c r="B5064" s="6"/>
      <c r="E5064" s="7"/>
    </row>
    <row r="5065" spans="2:5" x14ac:dyDescent="0.25">
      <c r="B5065" s="6"/>
      <c r="E5065" s="7"/>
    </row>
    <row r="5066" spans="2:5" x14ac:dyDescent="0.25">
      <c r="B5066" s="6"/>
      <c r="E5066" s="7"/>
    </row>
    <row r="5067" spans="2:5" x14ac:dyDescent="0.25">
      <c r="B5067" s="6"/>
      <c r="E5067" s="7"/>
    </row>
    <row r="5068" spans="2:5" x14ac:dyDescent="0.25">
      <c r="B5068" s="6"/>
      <c r="E5068" s="7"/>
    </row>
    <row r="5069" spans="2:5" x14ac:dyDescent="0.25">
      <c r="B5069" s="6"/>
      <c r="E5069" s="7"/>
    </row>
    <row r="5070" spans="2:5" x14ac:dyDescent="0.25">
      <c r="B5070" s="6"/>
      <c r="E5070" s="7"/>
    </row>
    <row r="5071" spans="2:5" x14ac:dyDescent="0.25">
      <c r="B5071" s="6"/>
      <c r="E5071" s="7"/>
    </row>
    <row r="5072" spans="2:5" x14ac:dyDescent="0.25">
      <c r="B5072" s="6"/>
      <c r="E5072" s="7"/>
    </row>
    <row r="5073" spans="2:5" x14ac:dyDescent="0.25">
      <c r="B5073" s="6"/>
      <c r="E5073" s="7"/>
    </row>
    <row r="5074" spans="2:5" x14ac:dyDescent="0.25">
      <c r="B5074" s="6"/>
      <c r="E5074" s="7"/>
    </row>
    <row r="5075" spans="2:5" x14ac:dyDescent="0.25">
      <c r="B5075" s="6"/>
      <c r="E5075" s="7"/>
    </row>
    <row r="5076" spans="2:5" x14ac:dyDescent="0.25">
      <c r="B5076" s="6"/>
      <c r="E5076" s="7"/>
    </row>
    <row r="5077" spans="2:5" x14ac:dyDescent="0.25">
      <c r="B5077" s="6"/>
      <c r="E5077" s="7"/>
    </row>
    <row r="5078" spans="2:5" x14ac:dyDescent="0.25">
      <c r="B5078" s="6"/>
      <c r="E5078" s="7"/>
    </row>
    <row r="5079" spans="2:5" x14ac:dyDescent="0.25">
      <c r="B5079" s="6"/>
      <c r="E5079" s="7"/>
    </row>
    <row r="5080" spans="2:5" x14ac:dyDescent="0.25">
      <c r="B5080" s="6"/>
      <c r="E5080" s="7"/>
    </row>
    <row r="5081" spans="2:5" x14ac:dyDescent="0.25">
      <c r="B5081" s="6"/>
      <c r="E5081" s="7"/>
    </row>
    <row r="5082" spans="2:5" x14ac:dyDescent="0.25">
      <c r="B5082" s="6"/>
      <c r="E5082" s="7"/>
    </row>
    <row r="5083" spans="2:5" x14ac:dyDescent="0.25">
      <c r="B5083" s="6"/>
      <c r="E5083" s="7"/>
    </row>
    <row r="5084" spans="2:5" x14ac:dyDescent="0.25">
      <c r="B5084" s="6"/>
      <c r="E5084" s="7"/>
    </row>
    <row r="5085" spans="2:5" x14ac:dyDescent="0.25">
      <c r="B5085" s="6"/>
      <c r="E5085" s="7"/>
    </row>
    <row r="5086" spans="2:5" x14ac:dyDescent="0.25">
      <c r="B5086" s="6"/>
      <c r="E5086" s="7"/>
    </row>
    <row r="5087" spans="2:5" x14ac:dyDescent="0.25">
      <c r="B5087" s="6"/>
      <c r="E5087" s="7"/>
    </row>
    <row r="5088" spans="2:5" x14ac:dyDescent="0.25">
      <c r="B5088" s="6"/>
      <c r="E5088" s="7"/>
    </row>
    <row r="5089" spans="2:5" x14ac:dyDescent="0.25">
      <c r="B5089" s="6"/>
      <c r="E5089" s="7"/>
    </row>
    <row r="5090" spans="2:5" x14ac:dyDescent="0.25">
      <c r="B5090" s="6"/>
      <c r="E5090" s="7"/>
    </row>
    <row r="5091" spans="2:5" x14ac:dyDescent="0.25">
      <c r="B5091" s="6"/>
      <c r="E5091" s="7"/>
    </row>
    <row r="5092" spans="2:5" x14ac:dyDescent="0.25">
      <c r="B5092" s="6"/>
      <c r="E5092" s="7"/>
    </row>
    <row r="5093" spans="2:5" x14ac:dyDescent="0.25">
      <c r="B5093" s="6"/>
      <c r="E5093" s="7"/>
    </row>
    <row r="5094" spans="2:5" x14ac:dyDescent="0.25">
      <c r="B5094" s="6"/>
      <c r="E5094" s="7"/>
    </row>
    <row r="5095" spans="2:5" x14ac:dyDescent="0.25">
      <c r="B5095" s="6"/>
      <c r="E5095" s="7"/>
    </row>
    <row r="5096" spans="2:5" x14ac:dyDescent="0.25">
      <c r="B5096" s="6"/>
      <c r="E5096" s="7"/>
    </row>
    <row r="5097" spans="2:5" x14ac:dyDescent="0.25">
      <c r="B5097" s="6"/>
      <c r="E5097" s="7"/>
    </row>
    <row r="5098" spans="2:5" x14ac:dyDescent="0.25">
      <c r="B5098" s="6"/>
      <c r="E5098" s="7"/>
    </row>
    <row r="5099" spans="2:5" x14ac:dyDescent="0.25">
      <c r="B5099" s="6"/>
      <c r="E5099" s="7"/>
    </row>
    <row r="5100" spans="2:5" x14ac:dyDescent="0.25">
      <c r="B5100" s="6"/>
      <c r="E5100" s="7"/>
    </row>
    <row r="5101" spans="2:5" x14ac:dyDescent="0.25">
      <c r="B5101" s="6"/>
      <c r="E5101" s="7"/>
    </row>
    <row r="5102" spans="2:5" x14ac:dyDescent="0.25">
      <c r="B5102" s="6"/>
      <c r="E5102" s="7"/>
    </row>
    <row r="5103" spans="2:5" x14ac:dyDescent="0.25">
      <c r="B5103" s="6"/>
      <c r="E5103" s="7"/>
    </row>
    <row r="5104" spans="2:5" x14ac:dyDescent="0.25">
      <c r="B5104" s="6"/>
      <c r="E5104" s="7"/>
    </row>
    <row r="5105" spans="2:5" x14ac:dyDescent="0.25">
      <c r="B5105" s="6"/>
      <c r="E5105" s="7"/>
    </row>
    <row r="5106" spans="2:5" x14ac:dyDescent="0.25">
      <c r="B5106" s="6"/>
      <c r="E5106" s="7"/>
    </row>
    <row r="5107" spans="2:5" x14ac:dyDescent="0.25">
      <c r="B5107" s="6"/>
      <c r="E5107" s="7"/>
    </row>
    <row r="5108" spans="2:5" x14ac:dyDescent="0.25">
      <c r="B5108" s="6"/>
      <c r="E5108" s="7"/>
    </row>
    <row r="5109" spans="2:5" x14ac:dyDescent="0.25">
      <c r="B5109" s="6"/>
      <c r="E5109" s="7"/>
    </row>
    <row r="5110" spans="2:5" x14ac:dyDescent="0.25">
      <c r="B5110" s="6"/>
      <c r="E5110" s="7"/>
    </row>
    <row r="5111" spans="2:5" x14ac:dyDescent="0.25">
      <c r="B5111" s="6"/>
      <c r="E5111" s="7"/>
    </row>
    <row r="5112" spans="2:5" x14ac:dyDescent="0.25">
      <c r="B5112" s="6"/>
      <c r="E5112" s="7"/>
    </row>
    <row r="5113" spans="2:5" x14ac:dyDescent="0.25">
      <c r="B5113" s="6"/>
      <c r="E5113" s="7"/>
    </row>
    <row r="5114" spans="2:5" x14ac:dyDescent="0.25">
      <c r="B5114" s="6"/>
      <c r="E5114" s="7"/>
    </row>
    <row r="5115" spans="2:5" x14ac:dyDescent="0.25">
      <c r="B5115" s="6"/>
      <c r="E5115" s="7"/>
    </row>
    <row r="5116" spans="2:5" x14ac:dyDescent="0.25">
      <c r="B5116" s="6"/>
      <c r="E5116" s="7"/>
    </row>
    <row r="5117" spans="2:5" x14ac:dyDescent="0.25">
      <c r="B5117" s="6"/>
      <c r="E5117" s="7"/>
    </row>
    <row r="5118" spans="2:5" x14ac:dyDescent="0.25">
      <c r="B5118" s="6"/>
      <c r="E5118" s="7"/>
    </row>
    <row r="5119" spans="2:5" x14ac:dyDescent="0.25">
      <c r="B5119" s="6"/>
      <c r="E5119" s="7"/>
    </row>
    <row r="5120" spans="2:5" x14ac:dyDescent="0.25">
      <c r="B5120" s="6"/>
      <c r="E5120" s="7"/>
    </row>
    <row r="5121" spans="2:5" x14ac:dyDescent="0.25">
      <c r="B5121" s="6"/>
      <c r="E5121" s="7"/>
    </row>
    <row r="5122" spans="2:5" x14ac:dyDescent="0.25">
      <c r="B5122" s="6"/>
      <c r="E5122" s="7"/>
    </row>
    <row r="5123" spans="2:5" x14ac:dyDescent="0.25">
      <c r="B5123" s="6"/>
      <c r="E5123" s="7"/>
    </row>
    <row r="5124" spans="2:5" x14ac:dyDescent="0.25">
      <c r="B5124" s="6"/>
      <c r="E5124" s="7"/>
    </row>
    <row r="5125" spans="2:5" x14ac:dyDescent="0.25">
      <c r="B5125" s="6"/>
      <c r="E5125" s="7"/>
    </row>
    <row r="5126" spans="2:5" x14ac:dyDescent="0.25">
      <c r="B5126" s="6"/>
      <c r="E5126" s="7"/>
    </row>
    <row r="5127" spans="2:5" x14ac:dyDescent="0.25">
      <c r="B5127" s="6"/>
      <c r="E5127" s="7"/>
    </row>
    <row r="5128" spans="2:5" x14ac:dyDescent="0.25">
      <c r="B5128" s="6"/>
      <c r="E5128" s="7"/>
    </row>
    <row r="5129" spans="2:5" x14ac:dyDescent="0.25">
      <c r="B5129" s="6"/>
      <c r="E5129" s="7"/>
    </row>
    <row r="5130" spans="2:5" x14ac:dyDescent="0.25">
      <c r="B5130" s="6"/>
      <c r="E5130" s="7"/>
    </row>
    <row r="5131" spans="2:5" x14ac:dyDescent="0.25">
      <c r="B5131" s="6"/>
      <c r="E5131" s="7"/>
    </row>
    <row r="5132" spans="2:5" x14ac:dyDescent="0.25">
      <c r="B5132" s="6"/>
      <c r="E5132" s="7"/>
    </row>
    <row r="5133" spans="2:5" x14ac:dyDescent="0.25">
      <c r="B5133" s="6"/>
      <c r="E5133" s="7"/>
    </row>
    <row r="5134" spans="2:5" x14ac:dyDescent="0.25">
      <c r="B5134" s="6"/>
      <c r="E5134" s="7"/>
    </row>
    <row r="5135" spans="2:5" x14ac:dyDescent="0.25">
      <c r="B5135" s="6"/>
      <c r="E5135" s="7"/>
    </row>
    <row r="5136" spans="2:5" x14ac:dyDescent="0.25">
      <c r="B5136" s="6"/>
      <c r="E5136" s="7"/>
    </row>
    <row r="5137" spans="2:5" x14ac:dyDescent="0.25">
      <c r="B5137" s="6"/>
      <c r="E5137" s="7"/>
    </row>
    <row r="5138" spans="2:5" x14ac:dyDescent="0.25">
      <c r="B5138" s="6"/>
      <c r="E5138" s="7"/>
    </row>
    <row r="5139" spans="2:5" x14ac:dyDescent="0.25">
      <c r="B5139" s="6"/>
      <c r="E5139" s="7"/>
    </row>
    <row r="5140" spans="2:5" x14ac:dyDescent="0.25">
      <c r="B5140" s="6"/>
      <c r="E5140" s="7"/>
    </row>
    <row r="5141" spans="2:5" x14ac:dyDescent="0.25">
      <c r="B5141" s="6"/>
      <c r="E5141" s="7"/>
    </row>
    <row r="5142" spans="2:5" x14ac:dyDescent="0.25">
      <c r="B5142" s="6"/>
      <c r="E5142" s="7"/>
    </row>
    <row r="5143" spans="2:5" x14ac:dyDescent="0.25">
      <c r="B5143" s="6"/>
      <c r="E5143" s="7"/>
    </row>
    <row r="5144" spans="2:5" x14ac:dyDescent="0.25">
      <c r="B5144" s="6"/>
      <c r="E5144" s="7"/>
    </row>
    <row r="5145" spans="2:5" x14ac:dyDescent="0.25">
      <c r="B5145" s="6"/>
      <c r="E5145" s="7"/>
    </row>
    <row r="5146" spans="2:5" x14ac:dyDescent="0.25">
      <c r="B5146" s="6"/>
      <c r="E5146" s="7"/>
    </row>
    <row r="5147" spans="2:5" x14ac:dyDescent="0.25">
      <c r="B5147" s="6"/>
      <c r="E5147" s="7"/>
    </row>
    <row r="5148" spans="2:5" x14ac:dyDescent="0.25">
      <c r="B5148" s="6"/>
      <c r="E5148" s="7"/>
    </row>
    <row r="5149" spans="2:5" x14ac:dyDescent="0.25">
      <c r="B5149" s="6"/>
      <c r="E5149" s="7"/>
    </row>
    <row r="5150" spans="2:5" x14ac:dyDescent="0.25">
      <c r="B5150" s="6"/>
      <c r="E5150" s="7"/>
    </row>
    <row r="5151" spans="2:5" x14ac:dyDescent="0.25">
      <c r="B5151" s="6"/>
      <c r="E5151" s="7"/>
    </row>
    <row r="5152" spans="2:5" x14ac:dyDescent="0.25">
      <c r="B5152" s="6"/>
      <c r="E5152" s="7"/>
    </row>
    <row r="5153" spans="2:5" x14ac:dyDescent="0.25">
      <c r="B5153" s="6"/>
      <c r="E5153" s="7"/>
    </row>
    <row r="5154" spans="2:5" x14ac:dyDescent="0.25">
      <c r="B5154" s="6"/>
      <c r="E5154" s="7"/>
    </row>
    <row r="5155" spans="2:5" x14ac:dyDescent="0.25">
      <c r="B5155" s="6"/>
      <c r="E5155" s="7"/>
    </row>
    <row r="5156" spans="2:5" x14ac:dyDescent="0.25">
      <c r="B5156" s="6"/>
      <c r="E5156" s="7"/>
    </row>
    <row r="5157" spans="2:5" x14ac:dyDescent="0.25">
      <c r="B5157" s="6"/>
      <c r="E5157" s="7"/>
    </row>
    <row r="5158" spans="2:5" x14ac:dyDescent="0.25">
      <c r="B5158" s="6"/>
      <c r="E5158" s="7"/>
    </row>
    <row r="5159" spans="2:5" x14ac:dyDescent="0.25">
      <c r="B5159" s="6"/>
      <c r="E5159" s="7"/>
    </row>
    <row r="5160" spans="2:5" x14ac:dyDescent="0.25">
      <c r="B5160" s="6"/>
      <c r="E5160" s="7"/>
    </row>
    <row r="5161" spans="2:5" x14ac:dyDescent="0.25">
      <c r="B5161" s="6"/>
      <c r="E5161" s="7"/>
    </row>
    <row r="5162" spans="2:5" x14ac:dyDescent="0.25">
      <c r="B5162" s="6"/>
      <c r="E5162" s="7"/>
    </row>
    <row r="5163" spans="2:5" x14ac:dyDescent="0.25">
      <c r="B5163" s="6"/>
      <c r="E5163" s="7"/>
    </row>
    <row r="5164" spans="2:5" x14ac:dyDescent="0.25">
      <c r="B5164" s="6"/>
      <c r="E5164" s="7"/>
    </row>
    <row r="5165" spans="2:5" x14ac:dyDescent="0.25">
      <c r="B5165" s="6"/>
      <c r="E5165" s="7"/>
    </row>
    <row r="5166" spans="2:5" x14ac:dyDescent="0.25">
      <c r="B5166" s="6"/>
      <c r="E5166" s="7"/>
    </row>
    <row r="5167" spans="2:5" x14ac:dyDescent="0.25">
      <c r="B5167" s="6"/>
      <c r="E5167" s="7"/>
    </row>
    <row r="5168" spans="2:5" x14ac:dyDescent="0.25">
      <c r="B5168" s="6"/>
      <c r="E5168" s="7"/>
    </row>
    <row r="5169" spans="2:5" x14ac:dyDescent="0.25">
      <c r="B5169" s="6"/>
      <c r="E5169" s="7"/>
    </row>
    <row r="5170" spans="2:5" x14ac:dyDescent="0.25">
      <c r="B5170" s="6"/>
      <c r="E5170" s="7"/>
    </row>
    <row r="5171" spans="2:5" x14ac:dyDescent="0.25">
      <c r="B5171" s="6"/>
      <c r="E5171" s="7"/>
    </row>
    <row r="5172" spans="2:5" x14ac:dyDescent="0.25">
      <c r="B5172" s="6"/>
      <c r="E5172" s="7"/>
    </row>
    <row r="5173" spans="2:5" x14ac:dyDescent="0.25">
      <c r="B5173" s="6"/>
      <c r="E5173" s="7"/>
    </row>
    <row r="5174" spans="2:5" x14ac:dyDescent="0.25">
      <c r="B5174" s="6"/>
      <c r="E5174" s="7"/>
    </row>
    <row r="5175" spans="2:5" x14ac:dyDescent="0.25">
      <c r="B5175" s="6"/>
      <c r="E5175" s="7"/>
    </row>
    <row r="5176" spans="2:5" x14ac:dyDescent="0.25">
      <c r="B5176" s="6"/>
      <c r="E5176" s="7"/>
    </row>
    <row r="5177" spans="2:5" x14ac:dyDescent="0.25">
      <c r="B5177" s="6"/>
      <c r="E5177" s="7"/>
    </row>
    <row r="5178" spans="2:5" x14ac:dyDescent="0.25">
      <c r="B5178" s="6"/>
      <c r="E5178" s="7"/>
    </row>
    <row r="5179" spans="2:5" x14ac:dyDescent="0.25">
      <c r="B5179" s="6"/>
      <c r="E5179" s="7"/>
    </row>
    <row r="5180" spans="2:5" x14ac:dyDescent="0.25">
      <c r="B5180" s="6"/>
      <c r="E5180" s="7"/>
    </row>
    <row r="5181" spans="2:5" x14ac:dyDescent="0.25">
      <c r="B5181" s="6"/>
      <c r="E5181" s="7"/>
    </row>
    <row r="5182" spans="2:5" x14ac:dyDescent="0.25">
      <c r="B5182" s="6"/>
      <c r="E5182" s="7"/>
    </row>
    <row r="5183" spans="2:5" x14ac:dyDescent="0.25">
      <c r="B5183" s="6"/>
      <c r="E5183" s="7"/>
    </row>
    <row r="5184" spans="2:5" x14ac:dyDescent="0.25">
      <c r="B5184" s="6"/>
      <c r="E5184" s="7"/>
    </row>
    <row r="5185" spans="2:5" x14ac:dyDescent="0.25">
      <c r="B5185" s="6"/>
      <c r="E5185" s="7"/>
    </row>
    <row r="5186" spans="2:5" x14ac:dyDescent="0.25">
      <c r="B5186" s="6"/>
      <c r="E5186" s="7"/>
    </row>
    <row r="5187" spans="2:5" x14ac:dyDescent="0.25">
      <c r="B5187" s="6"/>
      <c r="E5187" s="7"/>
    </row>
    <row r="5188" spans="2:5" x14ac:dyDescent="0.25">
      <c r="B5188" s="6"/>
      <c r="E5188" s="7"/>
    </row>
    <row r="5189" spans="2:5" x14ac:dyDescent="0.25">
      <c r="B5189" s="6"/>
      <c r="E5189" s="7"/>
    </row>
    <row r="5190" spans="2:5" x14ac:dyDescent="0.25">
      <c r="B5190" s="6"/>
      <c r="E5190" s="7"/>
    </row>
    <row r="5191" spans="2:5" x14ac:dyDescent="0.25">
      <c r="B5191" s="6"/>
      <c r="E5191" s="7"/>
    </row>
    <row r="5192" spans="2:5" x14ac:dyDescent="0.25">
      <c r="B5192" s="6"/>
      <c r="E5192" s="7"/>
    </row>
    <row r="5193" spans="2:5" x14ac:dyDescent="0.25">
      <c r="B5193" s="6"/>
      <c r="E5193" s="7"/>
    </row>
    <row r="5194" spans="2:5" x14ac:dyDescent="0.25">
      <c r="B5194" s="6"/>
      <c r="E5194" s="7"/>
    </row>
    <row r="5195" spans="2:5" x14ac:dyDescent="0.25">
      <c r="B5195" s="6"/>
      <c r="E5195" s="7"/>
    </row>
    <row r="5196" spans="2:5" x14ac:dyDescent="0.25">
      <c r="B5196" s="6"/>
      <c r="E5196" s="7"/>
    </row>
    <row r="5197" spans="2:5" x14ac:dyDescent="0.25">
      <c r="B5197" s="6"/>
      <c r="E5197" s="7"/>
    </row>
    <row r="5198" spans="2:5" x14ac:dyDescent="0.25">
      <c r="B5198" s="6"/>
      <c r="E5198" s="7"/>
    </row>
    <row r="5199" spans="2:5" x14ac:dyDescent="0.25">
      <c r="B5199" s="6"/>
      <c r="E5199" s="7"/>
    </row>
    <row r="5200" spans="2:5" x14ac:dyDescent="0.25">
      <c r="B5200" s="6"/>
      <c r="E5200" s="7"/>
    </row>
    <row r="5201" spans="2:5" x14ac:dyDescent="0.25">
      <c r="B5201" s="6"/>
      <c r="E5201" s="7"/>
    </row>
    <row r="5202" spans="2:5" x14ac:dyDescent="0.25">
      <c r="B5202" s="6"/>
      <c r="E5202" s="7"/>
    </row>
    <row r="5203" spans="2:5" x14ac:dyDescent="0.25">
      <c r="B5203" s="6"/>
      <c r="E5203" s="7"/>
    </row>
    <row r="5204" spans="2:5" x14ac:dyDescent="0.25">
      <c r="B5204" s="6"/>
      <c r="E5204" s="7"/>
    </row>
    <row r="5205" spans="2:5" x14ac:dyDescent="0.25">
      <c r="B5205" s="6"/>
      <c r="E5205" s="7"/>
    </row>
    <row r="5206" spans="2:5" x14ac:dyDescent="0.25">
      <c r="B5206" s="6"/>
      <c r="E5206" s="7"/>
    </row>
    <row r="5207" spans="2:5" x14ac:dyDescent="0.25">
      <c r="B5207" s="6"/>
      <c r="E5207" s="7"/>
    </row>
    <row r="5208" spans="2:5" x14ac:dyDescent="0.25">
      <c r="B5208" s="6"/>
      <c r="E5208" s="7"/>
    </row>
    <row r="5209" spans="2:5" x14ac:dyDescent="0.25">
      <c r="B5209" s="6"/>
      <c r="E5209" s="7"/>
    </row>
    <row r="5210" spans="2:5" x14ac:dyDescent="0.25">
      <c r="B5210" s="6"/>
      <c r="E5210" s="7"/>
    </row>
    <row r="5211" spans="2:5" x14ac:dyDescent="0.25">
      <c r="B5211" s="6"/>
      <c r="E5211" s="7"/>
    </row>
    <row r="5212" spans="2:5" x14ac:dyDescent="0.25">
      <c r="B5212" s="6"/>
      <c r="E5212" s="7"/>
    </row>
    <row r="5213" spans="2:5" x14ac:dyDescent="0.25">
      <c r="B5213" s="6"/>
      <c r="E5213" s="7"/>
    </row>
    <row r="5214" spans="2:5" x14ac:dyDescent="0.25">
      <c r="B5214" s="6"/>
      <c r="E5214" s="7"/>
    </row>
    <row r="5215" spans="2:5" x14ac:dyDescent="0.25">
      <c r="B5215" s="6"/>
      <c r="E5215" s="7"/>
    </row>
    <row r="5216" spans="2:5" x14ac:dyDescent="0.25">
      <c r="B5216" s="6"/>
      <c r="E5216" s="7"/>
    </row>
    <row r="5217" spans="2:5" x14ac:dyDescent="0.25">
      <c r="B5217" s="6"/>
      <c r="E5217" s="7"/>
    </row>
    <row r="5218" spans="2:5" x14ac:dyDescent="0.25">
      <c r="B5218" s="6"/>
      <c r="E5218" s="7"/>
    </row>
    <row r="5219" spans="2:5" x14ac:dyDescent="0.25">
      <c r="B5219" s="6"/>
      <c r="E5219" s="7"/>
    </row>
    <row r="5220" spans="2:5" x14ac:dyDescent="0.25">
      <c r="B5220" s="6"/>
      <c r="E5220" s="7"/>
    </row>
    <row r="5221" spans="2:5" x14ac:dyDescent="0.25">
      <c r="B5221" s="6"/>
      <c r="E5221" s="7"/>
    </row>
    <row r="5222" spans="2:5" x14ac:dyDescent="0.25">
      <c r="B5222" s="6"/>
      <c r="E5222" s="7"/>
    </row>
    <row r="5223" spans="2:5" x14ac:dyDescent="0.25">
      <c r="B5223" s="6"/>
      <c r="E5223" s="7"/>
    </row>
    <row r="5224" spans="2:5" x14ac:dyDescent="0.25">
      <c r="B5224" s="6"/>
      <c r="E5224" s="7"/>
    </row>
    <row r="5225" spans="2:5" x14ac:dyDescent="0.25">
      <c r="B5225" s="6"/>
      <c r="E5225" s="7"/>
    </row>
    <row r="5226" spans="2:5" x14ac:dyDescent="0.25">
      <c r="B5226" s="6"/>
      <c r="E5226" s="7"/>
    </row>
    <row r="5227" spans="2:5" x14ac:dyDescent="0.25">
      <c r="B5227" s="6"/>
      <c r="E5227" s="7"/>
    </row>
    <row r="5228" spans="2:5" x14ac:dyDescent="0.25">
      <c r="B5228" s="6"/>
      <c r="E5228" s="7"/>
    </row>
    <row r="5229" spans="2:5" x14ac:dyDescent="0.25">
      <c r="B5229" s="6"/>
      <c r="E5229" s="7"/>
    </row>
    <row r="5230" spans="2:5" x14ac:dyDescent="0.25">
      <c r="B5230" s="6"/>
      <c r="E5230" s="7"/>
    </row>
    <row r="5231" spans="2:5" x14ac:dyDescent="0.25">
      <c r="B5231" s="6"/>
      <c r="E5231" s="7"/>
    </row>
    <row r="5232" spans="2:5" x14ac:dyDescent="0.25">
      <c r="B5232" s="6"/>
      <c r="E5232" s="7"/>
    </row>
    <row r="5233" spans="2:5" x14ac:dyDescent="0.25">
      <c r="B5233" s="6"/>
      <c r="E5233" s="7"/>
    </row>
    <row r="5234" spans="2:5" x14ac:dyDescent="0.25">
      <c r="B5234" s="6"/>
      <c r="E5234" s="7"/>
    </row>
    <row r="5235" spans="2:5" x14ac:dyDescent="0.25">
      <c r="B5235" s="6"/>
      <c r="E5235" s="7"/>
    </row>
    <row r="5236" spans="2:5" x14ac:dyDescent="0.25">
      <c r="B5236" s="6"/>
      <c r="E5236" s="7"/>
    </row>
    <row r="5237" spans="2:5" x14ac:dyDescent="0.25">
      <c r="B5237" s="6"/>
      <c r="E5237" s="7"/>
    </row>
    <row r="5238" spans="2:5" x14ac:dyDescent="0.25">
      <c r="B5238" s="6"/>
      <c r="E5238" s="7"/>
    </row>
    <row r="5239" spans="2:5" x14ac:dyDescent="0.25">
      <c r="B5239" s="6"/>
      <c r="E5239" s="7"/>
    </row>
    <row r="5240" spans="2:5" x14ac:dyDescent="0.25">
      <c r="B5240" s="6"/>
      <c r="E5240" s="7"/>
    </row>
    <row r="5241" spans="2:5" x14ac:dyDescent="0.25">
      <c r="B5241" s="6"/>
      <c r="E5241" s="7"/>
    </row>
    <row r="5242" spans="2:5" x14ac:dyDescent="0.25">
      <c r="B5242" s="6"/>
      <c r="E5242" s="7"/>
    </row>
    <row r="5243" spans="2:5" x14ac:dyDescent="0.25">
      <c r="B5243" s="6"/>
      <c r="E5243" s="7"/>
    </row>
    <row r="5244" spans="2:5" x14ac:dyDescent="0.25">
      <c r="B5244" s="6"/>
      <c r="E5244" s="7"/>
    </row>
    <row r="5245" spans="2:5" x14ac:dyDescent="0.25">
      <c r="B5245" s="6"/>
      <c r="E5245" s="7"/>
    </row>
    <row r="5246" spans="2:5" x14ac:dyDescent="0.25">
      <c r="B5246" s="6"/>
      <c r="E5246" s="7"/>
    </row>
    <row r="5247" spans="2:5" x14ac:dyDescent="0.25">
      <c r="B5247" s="6"/>
      <c r="E5247" s="7"/>
    </row>
    <row r="5248" spans="2:5" x14ac:dyDescent="0.25">
      <c r="B5248" s="6"/>
      <c r="E5248" s="7"/>
    </row>
    <row r="5249" spans="2:5" x14ac:dyDescent="0.25">
      <c r="B5249" s="6"/>
      <c r="E5249" s="7"/>
    </row>
    <row r="5250" spans="2:5" x14ac:dyDescent="0.25">
      <c r="B5250" s="6"/>
      <c r="E5250" s="7"/>
    </row>
    <row r="5251" spans="2:5" x14ac:dyDescent="0.25">
      <c r="B5251" s="6"/>
      <c r="E5251" s="7"/>
    </row>
    <row r="5252" spans="2:5" x14ac:dyDescent="0.25">
      <c r="B5252" s="6"/>
      <c r="E5252" s="7"/>
    </row>
    <row r="5253" spans="2:5" x14ac:dyDescent="0.25">
      <c r="B5253" s="6"/>
      <c r="E5253" s="7"/>
    </row>
    <row r="5254" spans="2:5" x14ac:dyDescent="0.25">
      <c r="B5254" s="6"/>
      <c r="E5254" s="7"/>
    </row>
    <row r="5255" spans="2:5" x14ac:dyDescent="0.25">
      <c r="B5255" s="6"/>
      <c r="E5255" s="7"/>
    </row>
    <row r="5256" spans="2:5" x14ac:dyDescent="0.25">
      <c r="B5256" s="6"/>
      <c r="E5256" s="7"/>
    </row>
    <row r="5257" spans="2:5" x14ac:dyDescent="0.25">
      <c r="B5257" s="6"/>
      <c r="E5257" s="7"/>
    </row>
    <row r="5258" spans="2:5" x14ac:dyDescent="0.25">
      <c r="B5258" s="6"/>
      <c r="E5258" s="7"/>
    </row>
    <row r="5259" spans="2:5" x14ac:dyDescent="0.25">
      <c r="B5259" s="6"/>
      <c r="E5259" s="7"/>
    </row>
    <row r="5260" spans="2:5" x14ac:dyDescent="0.25">
      <c r="B5260" s="6"/>
      <c r="E5260" s="7"/>
    </row>
    <row r="5261" spans="2:5" x14ac:dyDescent="0.25">
      <c r="B5261" s="6"/>
      <c r="E5261" s="7"/>
    </row>
    <row r="5262" spans="2:5" x14ac:dyDescent="0.25">
      <c r="B5262" s="6"/>
      <c r="E5262" s="7"/>
    </row>
    <row r="5263" spans="2:5" x14ac:dyDescent="0.25">
      <c r="B5263" s="6"/>
      <c r="E5263" s="7"/>
    </row>
    <row r="5264" spans="2:5" x14ac:dyDescent="0.25">
      <c r="B5264" s="6"/>
      <c r="E5264" s="7"/>
    </row>
    <row r="5265" spans="2:5" x14ac:dyDescent="0.25">
      <c r="B5265" s="6"/>
      <c r="E5265" s="7"/>
    </row>
    <row r="5266" spans="2:5" x14ac:dyDescent="0.25">
      <c r="B5266" s="6"/>
      <c r="E5266" s="7"/>
    </row>
    <row r="5267" spans="2:5" x14ac:dyDescent="0.25">
      <c r="B5267" s="6"/>
      <c r="E5267" s="7"/>
    </row>
    <row r="5268" spans="2:5" x14ac:dyDescent="0.25">
      <c r="B5268" s="6"/>
      <c r="E5268" s="7"/>
    </row>
    <row r="5269" spans="2:5" x14ac:dyDescent="0.25">
      <c r="B5269" s="6"/>
      <c r="E5269" s="7"/>
    </row>
    <row r="5270" spans="2:5" x14ac:dyDescent="0.25">
      <c r="B5270" s="6"/>
      <c r="E5270" s="7"/>
    </row>
    <row r="5271" spans="2:5" x14ac:dyDescent="0.25">
      <c r="B5271" s="6"/>
      <c r="E5271" s="7"/>
    </row>
    <row r="5272" spans="2:5" x14ac:dyDescent="0.25">
      <c r="B5272" s="6"/>
      <c r="E5272" s="7"/>
    </row>
    <row r="5273" spans="2:5" x14ac:dyDescent="0.25">
      <c r="B5273" s="6"/>
      <c r="E5273" s="7"/>
    </row>
    <row r="5274" spans="2:5" x14ac:dyDescent="0.25">
      <c r="B5274" s="6"/>
      <c r="E5274" s="7"/>
    </row>
    <row r="5275" spans="2:5" x14ac:dyDescent="0.25">
      <c r="B5275" s="6"/>
      <c r="E5275" s="7"/>
    </row>
    <row r="5276" spans="2:5" x14ac:dyDescent="0.25">
      <c r="B5276" s="6"/>
      <c r="E5276" s="7"/>
    </row>
    <row r="5277" spans="2:5" x14ac:dyDescent="0.25">
      <c r="B5277" s="6"/>
      <c r="E5277" s="7"/>
    </row>
    <row r="5278" spans="2:5" x14ac:dyDescent="0.25">
      <c r="B5278" s="6"/>
      <c r="E5278" s="7"/>
    </row>
    <row r="5279" spans="2:5" x14ac:dyDescent="0.25">
      <c r="B5279" s="6"/>
      <c r="E5279" s="7"/>
    </row>
    <row r="5280" spans="2:5" x14ac:dyDescent="0.25">
      <c r="B5280" s="6"/>
      <c r="E5280" s="7"/>
    </row>
    <row r="5281" spans="2:5" x14ac:dyDescent="0.25">
      <c r="B5281" s="6"/>
      <c r="E5281" s="7"/>
    </row>
    <row r="5282" spans="2:5" x14ac:dyDescent="0.25">
      <c r="B5282" s="6"/>
      <c r="E5282" s="7"/>
    </row>
    <row r="5283" spans="2:5" x14ac:dyDescent="0.25">
      <c r="B5283" s="6"/>
      <c r="E5283" s="7"/>
    </row>
    <row r="5284" spans="2:5" x14ac:dyDescent="0.25">
      <c r="B5284" s="6"/>
      <c r="E5284" s="7"/>
    </row>
    <row r="5285" spans="2:5" x14ac:dyDescent="0.25">
      <c r="B5285" s="6"/>
      <c r="E5285" s="7"/>
    </row>
    <row r="5286" spans="2:5" x14ac:dyDescent="0.25">
      <c r="B5286" s="6"/>
      <c r="E5286" s="7"/>
    </row>
    <row r="5287" spans="2:5" x14ac:dyDescent="0.25">
      <c r="B5287" s="6"/>
      <c r="E5287" s="7"/>
    </row>
    <row r="5288" spans="2:5" x14ac:dyDescent="0.25">
      <c r="B5288" s="6"/>
      <c r="E5288" s="7"/>
    </row>
    <row r="5289" spans="2:5" x14ac:dyDescent="0.25">
      <c r="B5289" s="6"/>
      <c r="E5289" s="7"/>
    </row>
    <row r="5290" spans="2:5" x14ac:dyDescent="0.25">
      <c r="B5290" s="6"/>
      <c r="E5290" s="7"/>
    </row>
    <row r="5291" spans="2:5" x14ac:dyDescent="0.25">
      <c r="B5291" s="6"/>
      <c r="E5291" s="7"/>
    </row>
    <row r="5292" spans="2:5" x14ac:dyDescent="0.25">
      <c r="B5292" s="6"/>
      <c r="E5292" s="7"/>
    </row>
    <row r="5293" spans="2:5" x14ac:dyDescent="0.25">
      <c r="B5293" s="6"/>
      <c r="E5293" s="7"/>
    </row>
    <row r="5294" spans="2:5" x14ac:dyDescent="0.25">
      <c r="B5294" s="6"/>
      <c r="E5294" s="7"/>
    </row>
    <row r="5295" spans="2:5" x14ac:dyDescent="0.25">
      <c r="B5295" s="6"/>
      <c r="E5295" s="7"/>
    </row>
    <row r="5296" spans="2:5" x14ac:dyDescent="0.25">
      <c r="B5296" s="6"/>
      <c r="E5296" s="7"/>
    </row>
    <row r="5297" spans="2:5" x14ac:dyDescent="0.25">
      <c r="B5297" s="6"/>
      <c r="E5297" s="7"/>
    </row>
    <row r="5298" spans="2:5" x14ac:dyDescent="0.25">
      <c r="B5298" s="6"/>
      <c r="E5298" s="7"/>
    </row>
    <row r="5299" spans="2:5" x14ac:dyDescent="0.25">
      <c r="B5299" s="6"/>
      <c r="E5299" s="7"/>
    </row>
    <row r="5300" spans="2:5" x14ac:dyDescent="0.25">
      <c r="B5300" s="6"/>
      <c r="E5300" s="7"/>
    </row>
    <row r="5301" spans="2:5" x14ac:dyDescent="0.25">
      <c r="B5301" s="6"/>
      <c r="E5301" s="7"/>
    </row>
    <row r="5302" spans="2:5" x14ac:dyDescent="0.25">
      <c r="B5302" s="6"/>
      <c r="E5302" s="7"/>
    </row>
    <row r="5303" spans="2:5" x14ac:dyDescent="0.25">
      <c r="B5303" s="6"/>
      <c r="E5303" s="7"/>
    </row>
    <row r="5304" spans="2:5" x14ac:dyDescent="0.25">
      <c r="B5304" s="6"/>
      <c r="E5304" s="7"/>
    </row>
    <row r="5305" spans="2:5" x14ac:dyDescent="0.25">
      <c r="B5305" s="6"/>
      <c r="E5305" s="7"/>
    </row>
    <row r="5306" spans="2:5" x14ac:dyDescent="0.25">
      <c r="B5306" s="6"/>
      <c r="E5306" s="7"/>
    </row>
    <row r="5307" spans="2:5" x14ac:dyDescent="0.25">
      <c r="B5307" s="6"/>
      <c r="E5307" s="7"/>
    </row>
    <row r="5308" spans="2:5" x14ac:dyDescent="0.25">
      <c r="B5308" s="6"/>
      <c r="E5308" s="7"/>
    </row>
    <row r="5309" spans="2:5" x14ac:dyDescent="0.25">
      <c r="B5309" s="6"/>
      <c r="E5309" s="7"/>
    </row>
    <row r="5310" spans="2:5" x14ac:dyDescent="0.25">
      <c r="B5310" s="6"/>
      <c r="E5310" s="7"/>
    </row>
    <row r="5311" spans="2:5" x14ac:dyDescent="0.25">
      <c r="B5311" s="6"/>
      <c r="E5311" s="7"/>
    </row>
    <row r="5312" spans="2:5" x14ac:dyDescent="0.25">
      <c r="B5312" s="6"/>
      <c r="E5312" s="7"/>
    </row>
    <row r="5313" spans="2:5" x14ac:dyDescent="0.25">
      <c r="B5313" s="6"/>
      <c r="E5313" s="7"/>
    </row>
    <row r="5314" spans="2:5" x14ac:dyDescent="0.25">
      <c r="B5314" s="6"/>
      <c r="E5314" s="7"/>
    </row>
    <row r="5315" spans="2:5" x14ac:dyDescent="0.25">
      <c r="B5315" s="6"/>
      <c r="E5315" s="7"/>
    </row>
    <row r="5316" spans="2:5" x14ac:dyDescent="0.25">
      <c r="B5316" s="6"/>
      <c r="E5316" s="7"/>
    </row>
    <row r="5317" spans="2:5" x14ac:dyDescent="0.25">
      <c r="B5317" s="6"/>
      <c r="E5317" s="7"/>
    </row>
    <row r="5318" spans="2:5" x14ac:dyDescent="0.25">
      <c r="B5318" s="6"/>
      <c r="E5318" s="7"/>
    </row>
    <row r="5319" spans="2:5" x14ac:dyDescent="0.25">
      <c r="B5319" s="6"/>
      <c r="E5319" s="7"/>
    </row>
    <row r="5320" spans="2:5" x14ac:dyDescent="0.25">
      <c r="B5320" s="6"/>
      <c r="E5320" s="7"/>
    </row>
    <row r="5321" spans="2:5" x14ac:dyDescent="0.25">
      <c r="B5321" s="6"/>
      <c r="E5321" s="7"/>
    </row>
    <row r="5322" spans="2:5" x14ac:dyDescent="0.25">
      <c r="B5322" s="6"/>
      <c r="E5322" s="7"/>
    </row>
    <row r="5323" spans="2:5" x14ac:dyDescent="0.25">
      <c r="B5323" s="6"/>
      <c r="E5323" s="7"/>
    </row>
    <row r="5324" spans="2:5" x14ac:dyDescent="0.25">
      <c r="B5324" s="6"/>
      <c r="E5324" s="7"/>
    </row>
    <row r="5325" spans="2:5" x14ac:dyDescent="0.25">
      <c r="B5325" s="6"/>
      <c r="E5325" s="7"/>
    </row>
    <row r="5326" spans="2:5" x14ac:dyDescent="0.25">
      <c r="B5326" s="6"/>
      <c r="E5326" s="7"/>
    </row>
    <row r="5327" spans="2:5" x14ac:dyDescent="0.25">
      <c r="B5327" s="6"/>
      <c r="E5327" s="7"/>
    </row>
    <row r="5328" spans="2:5" x14ac:dyDescent="0.25">
      <c r="B5328" s="6"/>
      <c r="E5328" s="7"/>
    </row>
    <row r="5329" spans="2:5" x14ac:dyDescent="0.25">
      <c r="B5329" s="6"/>
      <c r="E5329" s="7"/>
    </row>
    <row r="5330" spans="2:5" x14ac:dyDescent="0.25">
      <c r="B5330" s="6"/>
      <c r="E5330" s="7"/>
    </row>
    <row r="5331" spans="2:5" x14ac:dyDescent="0.25">
      <c r="B5331" s="6"/>
      <c r="E5331" s="7"/>
    </row>
    <row r="5332" spans="2:5" x14ac:dyDescent="0.25">
      <c r="B5332" s="6"/>
      <c r="E5332" s="7"/>
    </row>
    <row r="5333" spans="2:5" x14ac:dyDescent="0.25">
      <c r="B5333" s="6"/>
      <c r="E5333" s="7"/>
    </row>
    <row r="5334" spans="2:5" x14ac:dyDescent="0.25">
      <c r="B5334" s="6"/>
      <c r="E5334" s="7"/>
    </row>
    <row r="5335" spans="2:5" x14ac:dyDescent="0.25">
      <c r="B5335" s="6"/>
      <c r="E5335" s="7"/>
    </row>
    <row r="5336" spans="2:5" x14ac:dyDescent="0.25">
      <c r="B5336" s="6"/>
      <c r="E5336" s="7"/>
    </row>
    <row r="5337" spans="2:5" x14ac:dyDescent="0.25">
      <c r="B5337" s="6"/>
      <c r="E5337" s="7"/>
    </row>
    <row r="5338" spans="2:5" x14ac:dyDescent="0.25">
      <c r="B5338" s="6"/>
      <c r="E5338" s="7"/>
    </row>
    <row r="5339" spans="2:5" x14ac:dyDescent="0.25">
      <c r="B5339" s="6"/>
      <c r="E5339" s="7"/>
    </row>
    <row r="5340" spans="2:5" x14ac:dyDescent="0.25">
      <c r="B5340" s="6"/>
      <c r="E5340" s="7"/>
    </row>
    <row r="5341" spans="2:5" x14ac:dyDescent="0.25">
      <c r="B5341" s="6"/>
      <c r="E5341" s="7"/>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6424"/>
  <sheetViews>
    <sheetView zoomScale="66" zoomScaleNormal="85" workbookViewId="0">
      <selection activeCell="B1" sqref="B1"/>
    </sheetView>
  </sheetViews>
  <sheetFormatPr defaultColWidth="11" defaultRowHeight="15.75" x14ac:dyDescent="0.25"/>
  <cols>
    <col min="6" max="6" width="15" bestFit="1" customWidth="1"/>
    <col min="17" max="17" width="23.125" bestFit="1" customWidth="1"/>
  </cols>
  <sheetData>
    <row r="1" spans="1:24" x14ac:dyDescent="0.25">
      <c r="B1" s="2" t="s">
        <v>2</v>
      </c>
      <c r="J1" s="2" t="s">
        <v>12</v>
      </c>
      <c r="K1" s="2"/>
      <c r="L1" s="2"/>
      <c r="M1" s="2"/>
      <c r="Q1" s="2" t="s">
        <v>13</v>
      </c>
      <c r="T1" s="2" t="s">
        <v>59</v>
      </c>
    </row>
    <row r="2" spans="1:24" x14ac:dyDescent="0.25">
      <c r="B2" t="s">
        <v>0</v>
      </c>
      <c r="C2" t="s">
        <v>2</v>
      </c>
      <c r="D2" t="s">
        <v>3</v>
      </c>
      <c r="E2" t="s">
        <v>10</v>
      </c>
      <c r="F2" t="s">
        <v>11</v>
      </c>
      <c r="G2" t="s">
        <v>22</v>
      </c>
      <c r="H2" t="s">
        <v>23</v>
      </c>
      <c r="I2" t="s">
        <v>83</v>
      </c>
      <c r="O2" t="s">
        <v>55</v>
      </c>
    </row>
    <row r="3" spans="1:24" x14ac:dyDescent="0.25">
      <c r="A3" s="13" t="s">
        <v>25</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57</v>
      </c>
      <c r="M3" t="s">
        <v>56</v>
      </c>
      <c r="N3" t="s">
        <v>54</v>
      </c>
      <c r="O3" t="s">
        <v>61</v>
      </c>
      <c r="Q3" t="s">
        <v>14</v>
      </c>
      <c r="R3">
        <f>MIN(G4:G8425)</f>
        <v>0</v>
      </c>
      <c r="T3" t="s">
        <v>64</v>
      </c>
    </row>
    <row r="4" spans="1:24" x14ac:dyDescent="0.25">
      <c r="A4" t="s">
        <v>25</v>
      </c>
      <c r="B4" t="str">
        <f>'Input and Summary Results'!G$8</f>
        <v xml:space="preserve"> </v>
      </c>
      <c r="C4">
        <f>IF(B4=0,FALSE,'Input and Summary Results'!$D$5)</f>
        <v>0</v>
      </c>
      <c r="D4">
        <f>IF(B4=0,FALSE,'Input and Summary Results'!$E$5)</f>
        <v>0</v>
      </c>
      <c r="E4" t="e">
        <f t="shared" ref="E4" si="0">IF(C4=FALSE,FALSE,LOG10(C4))</f>
        <v>#NUM!</v>
      </c>
      <c r="F4" t="e">
        <f>IF(D4=FALSE, FALSE,0.434*D4/C4)</f>
        <v>#DIV/0!</v>
      </c>
      <c r="G4" t="b">
        <f>IF(B4=" ",FALSE,(IF('Input and Summary Results'!$J$4="yes",'Data Transformation'!E4,'Data Transformation'!C4)))</f>
        <v>0</v>
      </c>
      <c r="H4" t="b">
        <f>IF(B4=" ",FALSE,(IF('Input and Summary Results'!$J$4="yes",'Data Transformation'!F4,'Data Transformation'!D4)))</f>
        <v>0</v>
      </c>
      <c r="I4" t="str">
        <f>IF(G4=FALSE,"",B4)</f>
        <v/>
      </c>
      <c r="J4" t="s">
        <v>26</v>
      </c>
      <c r="M4" t="str">
        <f>J4</f>
        <v>all</v>
      </c>
      <c r="N4">
        <f>(COUNTIF(I425:I8425,"&gt;0"))+1</f>
        <v>1</v>
      </c>
      <c r="O4" t="b">
        <f t="shared" ref="O4:O67" si="1">IF(N4&gt;4,N4,FALSE)</f>
        <v>0</v>
      </c>
      <c r="Q4" t="s">
        <v>15</v>
      </c>
      <c r="R4">
        <f>IF('Input and Summary Results'!J4="yes",MAX(E425:E8425),MAX(C425:C8425))</f>
        <v>0</v>
      </c>
      <c r="T4" t="s">
        <v>58</v>
      </c>
    </row>
    <row r="5" spans="1:24" x14ac:dyDescent="0.25">
      <c r="A5" t="s">
        <v>25</v>
      </c>
      <c r="B5" t="str">
        <f>'Input and Summary Results'!$G9</f>
        <v xml:space="preserve"> </v>
      </c>
      <c r="C5">
        <f>IF(B5=0,FALSE,'Input and Summary Results'!$D$5)</f>
        <v>0</v>
      </c>
      <c r="D5">
        <f>IF(B5=0,FALSE,'Input and Summary Results'!$E$5)</f>
        <v>0</v>
      </c>
      <c r="E5" t="e">
        <f t="shared" ref="E5:E68" si="2">IF(C5=FALSE,FALSE,LOG10(C5))</f>
        <v>#NUM!</v>
      </c>
      <c r="F5" t="e">
        <f t="shared" ref="F5:F68" si="3">IF(D5=FALSE, FALSE,0.434*D5/C5)</f>
        <v>#DIV/0!</v>
      </c>
      <c r="G5" t="b">
        <f>IF(B5=" ",FALSE,(IF('Input and Summary Results'!$J$4="yes",'Data Transformation'!E5,'Data Transformation'!C5)))</f>
        <v>0</v>
      </c>
      <c r="H5" t="b">
        <f>IF(B5=" ",FALSE,(IF('Input and Summary Results'!$J$4="yes",'Data Transformation'!F5,'Data Transformation'!D5)))</f>
        <v>0</v>
      </c>
      <c r="I5" t="str">
        <f t="shared" ref="I5:I68" si="4">IF(G5=FALSE,"",B5)</f>
        <v/>
      </c>
      <c r="J5" s="18">
        <f>LOOKUP(2,1/(COUNTIF($J$4:J4,'Input and Summary Results'!$B$7:$B$8007)=0),'Input and Summary Results'!$B$7:$B$8007)</f>
        <v>0</v>
      </c>
      <c r="K5" s="18">
        <f>IFERROR(J5," ")</f>
        <v>0</v>
      </c>
      <c r="M5" s="42" t="s">
        <v>82</v>
      </c>
      <c r="N5" s="43">
        <f>SUM(N6:N426)</f>
        <v>0</v>
      </c>
      <c r="O5" t="b">
        <f t="shared" si="1"/>
        <v>0</v>
      </c>
      <c r="Q5" t="s">
        <v>5</v>
      </c>
      <c r="R5" t="e">
        <f>$G$3</f>
        <v>#NUM!</v>
      </c>
      <c r="T5" t="s">
        <v>60</v>
      </c>
    </row>
    <row r="6" spans="1:24" x14ac:dyDescent="0.25">
      <c r="A6" t="s">
        <v>25</v>
      </c>
      <c r="B6" t="str">
        <f>'Input and Summary Results'!$G10</f>
        <v xml:space="preserve"> </v>
      </c>
      <c r="C6">
        <f>IF(B6=0,FALSE,'Input and Summary Results'!$D$5)</f>
        <v>0</v>
      </c>
      <c r="D6">
        <f>IF(B6=0,FALSE,'Input and Summary Results'!$E$5)</f>
        <v>0</v>
      </c>
      <c r="E6" t="e">
        <f t="shared" si="2"/>
        <v>#NUM!</v>
      </c>
      <c r="F6" t="e">
        <f t="shared" si="3"/>
        <v>#DIV/0!</v>
      </c>
      <c r="G6" t="b">
        <f>IF(B6=" ",FALSE,(IF('Input and Summary Results'!$J$4="yes",'Data Transformation'!E6,'Data Transformation'!C6)))</f>
        <v>0</v>
      </c>
      <c r="H6" t="b">
        <f>IF(B6=" ",FALSE,(IF('Input and Summary Results'!$J$4="yes",'Data Transformation'!F6,'Data Transformation'!D6)))</f>
        <v>0</v>
      </c>
      <c r="I6" t="str">
        <f t="shared" si="4"/>
        <v/>
      </c>
      <c r="J6" s="18" t="e">
        <f>LOOKUP(2,1/(COUNTIF($J$4:J5,'Input and Summary Results'!$B$7:$B$8007)=0),'Input and Summary Results'!$B$7:$B$8007)</f>
        <v>#N/A</v>
      </c>
      <c r="K6" s="18" t="str">
        <f t="shared" ref="K6:K69" si="5">IFERROR(J6," ")</f>
        <v xml:space="preserve"> </v>
      </c>
      <c r="L6" s="18">
        <v>1</v>
      </c>
      <c r="M6" t="e">
        <f>SMALL($K$6:$K$426,L6)</f>
        <v>#NUM!</v>
      </c>
      <c r="N6">
        <f t="shared" ref="N6:N69" si="6">COUNTIF($I$4:$I$8425,M6)</f>
        <v>0</v>
      </c>
      <c r="O6" t="b">
        <f t="shared" si="1"/>
        <v>0</v>
      </c>
      <c r="Q6" t="s">
        <v>16</v>
      </c>
      <c r="R6">
        <f>IF('Input and Summary Results'!J4="yes",LOG('Input and Summary Results'!J17,10),'Input and Summary Results'!J17)</f>
        <v>0</v>
      </c>
    </row>
    <row r="7" spans="1:24" x14ac:dyDescent="0.25">
      <c r="A7" t="s">
        <v>25</v>
      </c>
      <c r="B7" t="str">
        <f>'Input and Summary Results'!$G11</f>
        <v xml:space="preserve"> </v>
      </c>
      <c r="C7">
        <f>IF(B7=0,FALSE,'Input and Summary Results'!$D$5)</f>
        <v>0</v>
      </c>
      <c r="D7">
        <f>IF(B7=0,FALSE,'Input and Summary Results'!$E$5)</f>
        <v>0</v>
      </c>
      <c r="E7" t="e">
        <f t="shared" si="2"/>
        <v>#NUM!</v>
      </c>
      <c r="F7" t="e">
        <f t="shared" si="3"/>
        <v>#DIV/0!</v>
      </c>
      <c r="G7" t="b">
        <f>IF(B7=" ",FALSE,(IF('Input and Summary Results'!$J$4="yes",'Data Transformation'!E7,'Data Transformation'!C7)))</f>
        <v>0</v>
      </c>
      <c r="H7" t="b">
        <f>IF(B7=" ",FALSE,(IF('Input and Summary Results'!$J$4="yes",'Data Transformation'!F7,'Data Transformation'!D7)))</f>
        <v>0</v>
      </c>
      <c r="I7" t="str">
        <f t="shared" si="4"/>
        <v/>
      </c>
      <c r="J7" s="18" t="e">
        <f>LOOKUP(2,1/(COUNTIF($J$4:J6,'Input and Summary Results'!$B$7:$B$8007)=0),'Input and Summary Results'!$B$7:$B$8007)</f>
        <v>#N/A</v>
      </c>
      <c r="K7" s="18" t="str">
        <f t="shared" si="5"/>
        <v xml:space="preserve"> </v>
      </c>
      <c r="L7" s="18">
        <f>L6+1</f>
        <v>2</v>
      </c>
      <c r="M7" t="e">
        <f t="shared" ref="M7:M70" si="7">SMALL($K$6:$K$426,L7)</f>
        <v>#NUM!</v>
      </c>
      <c r="N7">
        <f t="shared" si="6"/>
        <v>0</v>
      </c>
      <c r="O7" t="b">
        <f t="shared" si="1"/>
        <v>0</v>
      </c>
      <c r="T7" t="s">
        <v>65</v>
      </c>
    </row>
    <row r="8" spans="1:24" x14ac:dyDescent="0.25">
      <c r="A8" t="s">
        <v>25</v>
      </c>
      <c r="B8" t="str">
        <f>'Input and Summary Results'!$G12</f>
        <v xml:space="preserve"> </v>
      </c>
      <c r="C8">
        <f>IF(B8=0,FALSE,'Input and Summary Results'!$D$5)</f>
        <v>0</v>
      </c>
      <c r="D8">
        <f>IF(B8=0,FALSE,'Input and Summary Results'!$E$5)</f>
        <v>0</v>
      </c>
      <c r="E8" t="e">
        <f t="shared" si="2"/>
        <v>#NUM!</v>
      </c>
      <c r="F8" t="e">
        <f t="shared" si="3"/>
        <v>#DIV/0!</v>
      </c>
      <c r="G8" t="b">
        <f>IF(B8=" ",FALSE,(IF('Input and Summary Results'!$J$4="yes",'Data Transformation'!E8,'Data Transformation'!C8)))</f>
        <v>0</v>
      </c>
      <c r="H8" t="b">
        <f>IF(B8=" ",FALSE,(IF('Input and Summary Results'!$J$4="yes",'Data Transformation'!F8,'Data Transformation'!D8)))</f>
        <v>0</v>
      </c>
      <c r="I8" t="str">
        <f t="shared" si="4"/>
        <v/>
      </c>
      <c r="J8" s="18" t="e">
        <f>LOOKUP(2,1/(COUNTIF($J$4:J7,'Input and Summary Results'!$B$7:$B$8007)=0),'Input and Summary Results'!$B$7:$B$8007)</f>
        <v>#N/A</v>
      </c>
      <c r="K8" s="18" t="str">
        <f t="shared" si="5"/>
        <v xml:space="preserve"> </v>
      </c>
      <c r="L8" s="18">
        <f t="shared" ref="L8:L71" si="8">L7+1</f>
        <v>3</v>
      </c>
      <c r="M8" t="e">
        <f t="shared" si="7"/>
        <v>#NUM!</v>
      </c>
      <c r="N8">
        <f t="shared" si="6"/>
        <v>0</v>
      </c>
      <c r="O8" t="b">
        <f t="shared" si="1"/>
        <v>0</v>
      </c>
      <c r="Q8" t="s">
        <v>85</v>
      </c>
      <c r="T8" t="s">
        <v>30</v>
      </c>
      <c r="U8">
        <f>IF('Input and Summary Results'!J4="yes",10^R9,R9)</f>
        <v>1</v>
      </c>
      <c r="W8" t="s">
        <v>141</v>
      </c>
      <c r="X8">
        <f>(R10-R9)*0.1</f>
        <v>0</v>
      </c>
    </row>
    <row r="9" spans="1:24" x14ac:dyDescent="0.25">
      <c r="A9" t="s">
        <v>25</v>
      </c>
      <c r="B9" t="str">
        <f>'Input and Summary Results'!$G13</f>
        <v xml:space="preserve"> </v>
      </c>
      <c r="C9">
        <f>IF(B9=0,FALSE,'Input and Summary Results'!$D$5)</f>
        <v>0</v>
      </c>
      <c r="D9">
        <f>IF(B9=0,FALSE,'Input and Summary Results'!$E$5)</f>
        <v>0</v>
      </c>
      <c r="E9" t="e">
        <f t="shared" si="2"/>
        <v>#NUM!</v>
      </c>
      <c r="F9" t="e">
        <f t="shared" si="3"/>
        <v>#DIV/0!</v>
      </c>
      <c r="G9" t="b">
        <f>IF(B9=" ",FALSE,(IF('Input and Summary Results'!$J$4="yes",'Data Transformation'!E9,'Data Transformation'!C9)))</f>
        <v>0</v>
      </c>
      <c r="H9" t="b">
        <f>IF(B9=" ",FALSE,(IF('Input and Summary Results'!$J$4="yes",'Data Transformation'!F9,'Data Transformation'!D9)))</f>
        <v>0</v>
      </c>
      <c r="I9" t="str">
        <f t="shared" si="4"/>
        <v/>
      </c>
      <c r="J9" s="18" t="e">
        <f>LOOKUP(2,1/(COUNTIF($J$4:J8,'Input and Summary Results'!$B$7:$B$8007)=0),'Input and Summary Results'!$B$7:$B$8007)</f>
        <v>#N/A</v>
      </c>
      <c r="K9" s="18" t="str">
        <f t="shared" si="5"/>
        <v xml:space="preserve"> </v>
      </c>
      <c r="L9" s="18">
        <f t="shared" si="8"/>
        <v>4</v>
      </c>
      <c r="M9" t="e">
        <f t="shared" si="7"/>
        <v>#NUM!</v>
      </c>
      <c r="N9">
        <f t="shared" si="6"/>
        <v>0</v>
      </c>
      <c r="O9" t="b">
        <f t="shared" si="1"/>
        <v>0</v>
      </c>
      <c r="Q9" t="s">
        <v>14</v>
      </c>
      <c r="R9">
        <f>IF('Input and Summary Results'!J11="",'Data Transformation'!R3,IF('Input and Summary Results'!$J$4="yes",LOG('Input and Summary Results'!J11,10),'Input and Summary Results'!J11))</f>
        <v>0</v>
      </c>
      <c r="T9" t="s">
        <v>79</v>
      </c>
      <c r="U9">
        <f>IF('Input and Summary Results'!J4="yes",10^R10,R10)</f>
        <v>1</v>
      </c>
    </row>
    <row r="10" spans="1:24" x14ac:dyDescent="0.25">
      <c r="A10" t="s">
        <v>25</v>
      </c>
      <c r="B10" t="str">
        <f>'Input and Summary Results'!$G14</f>
        <v xml:space="preserve"> </v>
      </c>
      <c r="C10">
        <f>IF(B10=0,FALSE,'Input and Summary Results'!$D$5)</f>
        <v>0</v>
      </c>
      <c r="D10">
        <f>IF(B10=0,FALSE,'Input and Summary Results'!$E$5)</f>
        <v>0</v>
      </c>
      <c r="E10" t="e">
        <f t="shared" si="2"/>
        <v>#NUM!</v>
      </c>
      <c r="F10" t="e">
        <f t="shared" si="3"/>
        <v>#DIV/0!</v>
      </c>
      <c r="G10" t="b">
        <f>IF(B10=" ",FALSE,(IF('Input and Summary Results'!$J$4="yes",'Data Transformation'!E10,'Data Transformation'!C10)))</f>
        <v>0</v>
      </c>
      <c r="H10" t="b">
        <f>IF(B10=" ",FALSE,(IF('Input and Summary Results'!$J$4="yes",'Data Transformation'!F10,'Data Transformation'!D10)))</f>
        <v>0</v>
      </c>
      <c r="I10" t="str">
        <f t="shared" si="4"/>
        <v/>
      </c>
      <c r="J10" s="18" t="e">
        <f>LOOKUP(2,1/(COUNTIF($J$4:J9,'Input and Summary Results'!$B$7:$B$8007)=0),'Input and Summary Results'!$B$7:$B$8007)</f>
        <v>#N/A</v>
      </c>
      <c r="K10" s="18" t="str">
        <f t="shared" si="5"/>
        <v xml:space="preserve"> </v>
      </c>
      <c r="L10" s="18">
        <f t="shared" si="8"/>
        <v>5</v>
      </c>
      <c r="M10" t="e">
        <f t="shared" si="7"/>
        <v>#NUM!</v>
      </c>
      <c r="N10">
        <f t="shared" si="6"/>
        <v>0</v>
      </c>
      <c r="O10" t="b">
        <f t="shared" si="1"/>
        <v>0</v>
      </c>
      <c r="Q10" t="s">
        <v>15</v>
      </c>
      <c r="R10">
        <f>IF('Input and Summary Results'!J12="",'Data Transformation'!R4,IF('Input and Summary Results'!$J$4="yes",LOG('Input and Summary Results'!J12,10),'Input and Summary Results'!J12))</f>
        <v>0</v>
      </c>
    </row>
    <row r="11" spans="1:24" x14ac:dyDescent="0.25">
      <c r="A11" t="s">
        <v>25</v>
      </c>
      <c r="B11" t="str">
        <f>'Input and Summary Results'!$G15</f>
        <v xml:space="preserve"> </v>
      </c>
      <c r="C11">
        <f>IF(B11=0,FALSE,'Input and Summary Results'!$D$5)</f>
        <v>0</v>
      </c>
      <c r="D11">
        <f>IF(B11=0,FALSE,'Input and Summary Results'!$E$5)</f>
        <v>0</v>
      </c>
      <c r="E11" t="e">
        <f t="shared" si="2"/>
        <v>#NUM!</v>
      </c>
      <c r="F11" t="e">
        <f t="shared" si="3"/>
        <v>#DIV/0!</v>
      </c>
      <c r="G11" t="b">
        <f>IF(B11=" ",FALSE,(IF('Input and Summary Results'!$J$4="yes",'Data Transformation'!E11,'Data Transformation'!C11)))</f>
        <v>0</v>
      </c>
      <c r="H11" t="b">
        <f>IF(B11=" ",FALSE,(IF('Input and Summary Results'!$J$4="yes",'Data Transformation'!F11,'Data Transformation'!D11)))</f>
        <v>0</v>
      </c>
      <c r="I11" t="str">
        <f t="shared" si="4"/>
        <v/>
      </c>
      <c r="J11" s="18" t="e">
        <f>LOOKUP(2,1/(COUNTIF($J$4:J10,'Input and Summary Results'!$B$7:$B$8007)=0),'Input and Summary Results'!$B$7:$B$8007)</f>
        <v>#N/A</v>
      </c>
      <c r="K11" s="18" t="str">
        <f t="shared" si="5"/>
        <v xml:space="preserve"> </v>
      </c>
      <c r="L11" s="18">
        <f t="shared" si="8"/>
        <v>6</v>
      </c>
      <c r="M11" t="e">
        <f t="shared" si="7"/>
        <v>#NUM!</v>
      </c>
      <c r="N11">
        <f t="shared" si="6"/>
        <v>0</v>
      </c>
      <c r="O11" t="b">
        <f t="shared" si="1"/>
        <v>0</v>
      </c>
      <c r="T11" t="s">
        <v>104</v>
      </c>
      <c r="U11" t="e">
        <f>'Data Transformation'!$G$3+0.5*'Data Transformation'!$U$25</f>
        <v>#NUM!</v>
      </c>
    </row>
    <row r="12" spans="1:24" x14ac:dyDescent="0.25">
      <c r="A12" t="s">
        <v>25</v>
      </c>
      <c r="B12" t="str">
        <f>'Input and Summary Results'!$G16</f>
        <v xml:space="preserve"> </v>
      </c>
      <c r="C12">
        <f>IF(B12=0,FALSE,'Input and Summary Results'!$D$5)</f>
        <v>0</v>
      </c>
      <c r="D12">
        <f>IF(B12=0,FALSE,'Input and Summary Results'!$E$5)</f>
        <v>0</v>
      </c>
      <c r="E12" t="e">
        <f t="shared" si="2"/>
        <v>#NUM!</v>
      </c>
      <c r="F12" t="e">
        <f t="shared" si="3"/>
        <v>#DIV/0!</v>
      </c>
      <c r="G12" t="b">
        <f>IF(B12=" ",FALSE,(IF('Input and Summary Results'!$J$4="yes",'Data Transformation'!E12,'Data Transformation'!C12)))</f>
        <v>0</v>
      </c>
      <c r="H12" t="b">
        <f>IF(B12=" ",FALSE,(IF('Input and Summary Results'!$J$4="yes",'Data Transformation'!F12,'Data Transformation'!D12)))</f>
        <v>0</v>
      </c>
      <c r="I12" t="str">
        <f t="shared" si="4"/>
        <v/>
      </c>
      <c r="J12" s="18" t="e">
        <f>LOOKUP(2,1/(COUNTIF($J$4:J11,'Input and Summary Results'!$B$7:$B$8007)=0),'Input and Summary Results'!$B$7:$B$8007)</f>
        <v>#N/A</v>
      </c>
      <c r="K12" s="18" t="str">
        <f t="shared" si="5"/>
        <v xml:space="preserve"> </v>
      </c>
      <c r="L12" s="18">
        <f t="shared" si="8"/>
        <v>7</v>
      </c>
      <c r="M12" t="e">
        <f t="shared" si="7"/>
        <v>#NUM!</v>
      </c>
      <c r="N12">
        <f t="shared" si="6"/>
        <v>0</v>
      </c>
      <c r="O12" t="b">
        <f t="shared" si="1"/>
        <v>0</v>
      </c>
      <c r="T12" t="s">
        <v>105</v>
      </c>
      <c r="U12" t="e">
        <f>U11-W25</f>
        <v>#NUM!</v>
      </c>
    </row>
    <row r="13" spans="1:24" x14ac:dyDescent="0.25">
      <c r="A13" t="s">
        <v>25</v>
      </c>
      <c r="B13" t="str">
        <f>'Input and Summary Results'!$G17</f>
        <v xml:space="preserve"> </v>
      </c>
      <c r="C13">
        <f>IF(B13=0,FALSE,'Input and Summary Results'!$D$5)</f>
        <v>0</v>
      </c>
      <c r="D13">
        <f>IF(B13=0,FALSE,'Input and Summary Results'!$E$5)</f>
        <v>0</v>
      </c>
      <c r="E13" t="e">
        <f t="shared" si="2"/>
        <v>#NUM!</v>
      </c>
      <c r="F13" t="e">
        <f t="shared" si="3"/>
        <v>#DIV/0!</v>
      </c>
      <c r="G13" t="b">
        <f>IF(B13=" ",FALSE,(IF('Input and Summary Results'!$J$4="yes",'Data Transformation'!E13,'Data Transformation'!C13)))</f>
        <v>0</v>
      </c>
      <c r="H13" t="b">
        <f>IF(B13=" ",FALSE,(IF('Input and Summary Results'!$J$4="yes",'Data Transformation'!F13,'Data Transformation'!D13)))</f>
        <v>0</v>
      </c>
      <c r="I13" t="str">
        <f t="shared" si="4"/>
        <v/>
      </c>
      <c r="J13" s="18" t="e">
        <f>LOOKUP(2,1/(COUNTIF($J$4:J12,'Input and Summary Results'!$B$7:$B$8007)=0),'Input and Summary Results'!$B$7:$B$8007)</f>
        <v>#N/A</v>
      </c>
      <c r="K13" s="18" t="str">
        <f t="shared" si="5"/>
        <v xml:space="preserve"> </v>
      </c>
      <c r="L13" s="18">
        <f t="shared" si="8"/>
        <v>8</v>
      </c>
      <c r="M13" t="e">
        <f t="shared" si="7"/>
        <v>#NUM!</v>
      </c>
      <c r="N13">
        <f t="shared" si="6"/>
        <v>0</v>
      </c>
      <c r="O13" t="b">
        <f t="shared" si="1"/>
        <v>0</v>
      </c>
    </row>
    <row r="14" spans="1:24" x14ac:dyDescent="0.25">
      <c r="A14" t="s">
        <v>25</v>
      </c>
      <c r="B14" t="str">
        <f>'Input and Summary Results'!$G18</f>
        <v xml:space="preserve"> </v>
      </c>
      <c r="C14">
        <f>IF(B14=0,FALSE,'Input and Summary Results'!$D$5)</f>
        <v>0</v>
      </c>
      <c r="D14">
        <f>IF(B14=0,FALSE,'Input and Summary Results'!$E$5)</f>
        <v>0</v>
      </c>
      <c r="E14" t="e">
        <f t="shared" si="2"/>
        <v>#NUM!</v>
      </c>
      <c r="F14" t="e">
        <f t="shared" si="3"/>
        <v>#DIV/0!</v>
      </c>
      <c r="G14" t="b">
        <f>IF(B14=" ",FALSE,(IF('Input and Summary Results'!$J$4="yes",'Data Transformation'!E14,'Data Transformation'!C14)))</f>
        <v>0</v>
      </c>
      <c r="H14" t="b">
        <f>IF(B14=" ",FALSE,(IF('Input and Summary Results'!$J$4="yes",'Data Transformation'!F14,'Data Transformation'!D14)))</f>
        <v>0</v>
      </c>
      <c r="I14" t="str">
        <f t="shared" si="4"/>
        <v/>
      </c>
      <c r="J14" s="18" t="e">
        <f>LOOKUP(2,1/(COUNTIF($J$4:J13,'Input and Summary Results'!$B$7:$B$8007)=0),'Input and Summary Results'!$B$7:$B$8007)</f>
        <v>#N/A</v>
      </c>
      <c r="K14" s="18" t="str">
        <f t="shared" si="5"/>
        <v xml:space="preserve"> </v>
      </c>
      <c r="L14" s="18">
        <f t="shared" si="8"/>
        <v>9</v>
      </c>
      <c r="M14" t="e">
        <f t="shared" si="7"/>
        <v>#NUM!</v>
      </c>
      <c r="N14">
        <f t="shared" si="6"/>
        <v>0</v>
      </c>
      <c r="O14" t="b">
        <f t="shared" si="1"/>
        <v>0</v>
      </c>
    </row>
    <row r="15" spans="1:24" x14ac:dyDescent="0.25">
      <c r="A15" t="s">
        <v>25</v>
      </c>
      <c r="B15" t="str">
        <f>'Input and Summary Results'!$G19</f>
        <v xml:space="preserve"> </v>
      </c>
      <c r="C15">
        <f>IF(B15=0,FALSE,'Input and Summary Results'!$D$5)</f>
        <v>0</v>
      </c>
      <c r="D15">
        <f>IF(B15=0,FALSE,'Input and Summary Results'!$E$5)</f>
        <v>0</v>
      </c>
      <c r="E15" t="e">
        <f t="shared" si="2"/>
        <v>#NUM!</v>
      </c>
      <c r="F15" t="e">
        <f t="shared" si="3"/>
        <v>#DIV/0!</v>
      </c>
      <c r="G15" t="b">
        <f>IF(B15=" ",FALSE,(IF('Input and Summary Results'!$J$4="yes",'Data Transformation'!E15,'Data Transformation'!C15)))</f>
        <v>0</v>
      </c>
      <c r="H15" t="b">
        <f>IF(B15=" ",FALSE,(IF('Input and Summary Results'!$J$4="yes",'Data Transformation'!F15,'Data Transformation'!D15)))</f>
        <v>0</v>
      </c>
      <c r="I15" t="str">
        <f t="shared" si="4"/>
        <v/>
      </c>
      <c r="J15" s="18" t="e">
        <f>LOOKUP(2,1/(COUNTIF($J$4:J14,'Input and Summary Results'!$B$7:$B$8007)=0),'Input and Summary Results'!$B$7:$B$8007)</f>
        <v>#N/A</v>
      </c>
      <c r="K15" s="18" t="str">
        <f t="shared" si="5"/>
        <v xml:space="preserve"> </v>
      </c>
      <c r="L15" s="18">
        <f t="shared" si="8"/>
        <v>10</v>
      </c>
      <c r="M15" t="e">
        <f t="shared" si="7"/>
        <v>#NUM!</v>
      </c>
      <c r="N15">
        <f t="shared" si="6"/>
        <v>0</v>
      </c>
      <c r="O15" t="b">
        <f t="shared" si="1"/>
        <v>0</v>
      </c>
      <c r="Q15" t="s">
        <v>86</v>
      </c>
      <c r="R15" t="e">
        <f>IF('Input and Summary Results'!J19="",_xlfn.AGGREGATE(1,6,H4,H425:H6424),(IF('Input and Summary Results'!J4="yes",'Input and Summary Results'!J19*0.434/C3,'Input and Summary Results'!J19)))</f>
        <v>#DIV/0!</v>
      </c>
      <c r="T15" t="s">
        <v>139</v>
      </c>
      <c r="U15" t="e">
        <f>IF('Input and Summary Results'!J4="yes",'Input and Summary Results'!J19*0.434/C3,'Input and Summary Results'!J19)</f>
        <v>#DIV/0!</v>
      </c>
    </row>
    <row r="16" spans="1:24" x14ac:dyDescent="0.25">
      <c r="A16" t="s">
        <v>25</v>
      </c>
      <c r="B16" t="str">
        <f>'Input and Summary Results'!$G20</f>
        <v xml:space="preserve"> </v>
      </c>
      <c r="C16">
        <f>IF(B16=0,FALSE,'Input and Summary Results'!$D$5)</f>
        <v>0</v>
      </c>
      <c r="D16">
        <f>IF(B16=0,FALSE,'Input and Summary Results'!$E$5)</f>
        <v>0</v>
      </c>
      <c r="E16" t="e">
        <f t="shared" si="2"/>
        <v>#NUM!</v>
      </c>
      <c r="F16" t="e">
        <f t="shared" si="3"/>
        <v>#DIV/0!</v>
      </c>
      <c r="G16" t="b">
        <f>IF(B16=" ",FALSE,(IF('Input and Summary Results'!$J$4="yes",'Data Transformation'!E16,'Data Transformation'!C16)))</f>
        <v>0</v>
      </c>
      <c r="H16" t="b">
        <f>IF(B16=" ",FALSE,(IF('Input and Summary Results'!$J$4="yes",'Data Transformation'!F16,'Data Transformation'!D16)))</f>
        <v>0</v>
      </c>
      <c r="I16" t="str">
        <f t="shared" si="4"/>
        <v/>
      </c>
      <c r="J16" s="18" t="e">
        <f>LOOKUP(2,1/(COUNTIF($J$4:J15,'Input and Summary Results'!$B$7:$B$8007)=0),'Input and Summary Results'!$B$7:$B$8007)</f>
        <v>#N/A</v>
      </c>
      <c r="K16" s="18" t="str">
        <f t="shared" si="5"/>
        <v xml:space="preserve"> </v>
      </c>
      <c r="L16" s="18">
        <f t="shared" si="8"/>
        <v>11</v>
      </c>
      <c r="M16" t="e">
        <f t="shared" si="7"/>
        <v>#NUM!</v>
      </c>
      <c r="N16">
        <f t="shared" si="6"/>
        <v>0</v>
      </c>
      <c r="O16" t="b">
        <f t="shared" si="1"/>
        <v>0</v>
      </c>
      <c r="Q16" t="s">
        <v>103</v>
      </c>
      <c r="R16" t="e">
        <f>R15*2</f>
        <v>#DIV/0!</v>
      </c>
    </row>
    <row r="17" spans="1:23" x14ac:dyDescent="0.25">
      <c r="A17" t="s">
        <v>25</v>
      </c>
      <c r="B17" t="str">
        <f>'Input and Summary Results'!$G21</f>
        <v xml:space="preserve"> </v>
      </c>
      <c r="C17">
        <f>IF(B17=0,FALSE,'Input and Summary Results'!$D$5)</f>
        <v>0</v>
      </c>
      <c r="D17">
        <f>IF(B17=0,FALSE,'Input and Summary Results'!$E$5)</f>
        <v>0</v>
      </c>
      <c r="E17" t="e">
        <f t="shared" si="2"/>
        <v>#NUM!</v>
      </c>
      <c r="F17" t="e">
        <f t="shared" si="3"/>
        <v>#DIV/0!</v>
      </c>
      <c r="G17" t="b">
        <f>IF(B17=" ",FALSE,(IF('Input and Summary Results'!$J$4="yes",'Data Transformation'!E17,'Data Transformation'!C17)))</f>
        <v>0</v>
      </c>
      <c r="H17" t="b">
        <f>IF(B17=" ",FALSE,(IF('Input and Summary Results'!$J$4="yes",'Data Transformation'!F17,'Data Transformation'!D17)))</f>
        <v>0</v>
      </c>
      <c r="I17" t="str">
        <f t="shared" si="4"/>
        <v/>
      </c>
      <c r="J17" s="18" t="e">
        <f>LOOKUP(2,1/(COUNTIF($J$4:J16,'Input and Summary Results'!$B$7:$B$8007)=0),'Input and Summary Results'!$B$7:$B$8007)</f>
        <v>#N/A</v>
      </c>
      <c r="K17" s="18" t="str">
        <f t="shared" si="5"/>
        <v xml:space="preserve"> </v>
      </c>
      <c r="L17" s="18">
        <f t="shared" si="8"/>
        <v>12</v>
      </c>
      <c r="M17" t="e">
        <f t="shared" si="7"/>
        <v>#NUM!</v>
      </c>
      <c r="N17">
        <f t="shared" si="6"/>
        <v>0</v>
      </c>
      <c r="O17" t="b">
        <f t="shared" si="1"/>
        <v>0</v>
      </c>
    </row>
    <row r="18" spans="1:23" x14ac:dyDescent="0.25">
      <c r="A18" t="s">
        <v>25</v>
      </c>
      <c r="B18" t="str">
        <f>'Input and Summary Results'!$G22</f>
        <v xml:space="preserve"> </v>
      </c>
      <c r="C18">
        <f>IF(B18=0,FALSE,'Input and Summary Results'!$D$5)</f>
        <v>0</v>
      </c>
      <c r="D18">
        <f>IF(B18=0,FALSE,'Input and Summary Results'!$E$5)</f>
        <v>0</v>
      </c>
      <c r="E18" t="e">
        <f t="shared" si="2"/>
        <v>#NUM!</v>
      </c>
      <c r="F18" t="e">
        <f t="shared" si="3"/>
        <v>#DIV/0!</v>
      </c>
      <c r="G18" t="b">
        <f>IF(B18=" ",FALSE,(IF('Input and Summary Results'!$J$4="yes",'Data Transformation'!E18,'Data Transformation'!C18)))</f>
        <v>0</v>
      </c>
      <c r="H18" t="b">
        <f>IF(B18=" ",FALSE,(IF('Input and Summary Results'!$J$4="yes",'Data Transformation'!F18,'Data Transformation'!D18)))</f>
        <v>0</v>
      </c>
      <c r="I18" t="str">
        <f t="shared" si="4"/>
        <v/>
      </c>
      <c r="J18" s="18" t="e">
        <f>LOOKUP(2,1/(COUNTIF($J$4:J17,'Input and Summary Results'!$B$7:$B$8007)=0),'Input and Summary Results'!$B$7:$B$8007)</f>
        <v>#N/A</v>
      </c>
      <c r="K18" s="18" t="str">
        <f t="shared" si="5"/>
        <v xml:space="preserve"> </v>
      </c>
      <c r="L18" s="18">
        <f t="shared" si="8"/>
        <v>13</v>
      </c>
      <c r="M18" t="e">
        <f t="shared" si="7"/>
        <v>#NUM!</v>
      </c>
      <c r="N18">
        <f t="shared" si="6"/>
        <v>0</v>
      </c>
      <c r="O18" t="b">
        <f t="shared" si="1"/>
        <v>0</v>
      </c>
      <c r="Q18" s="2" t="s">
        <v>17</v>
      </c>
    </row>
    <row r="19" spans="1:23" x14ac:dyDescent="0.25">
      <c r="A19" t="s">
        <v>25</v>
      </c>
      <c r="B19" t="str">
        <f>'Input and Summary Results'!$G23</f>
        <v xml:space="preserve"> </v>
      </c>
      <c r="C19">
        <f>IF(B19=0,FALSE,'Input and Summary Results'!$D$5)</f>
        <v>0</v>
      </c>
      <c r="D19">
        <f>IF(B19=0,FALSE,'Input and Summary Results'!$E$5)</f>
        <v>0</v>
      </c>
      <c r="E19" t="e">
        <f t="shared" si="2"/>
        <v>#NUM!</v>
      </c>
      <c r="F19" t="e">
        <f t="shared" si="3"/>
        <v>#DIV/0!</v>
      </c>
      <c r="G19" t="b">
        <f>IF(B19=" ",FALSE,(IF('Input and Summary Results'!$J$4="yes",'Data Transformation'!E19,'Data Transformation'!C19)))</f>
        <v>0</v>
      </c>
      <c r="H19" t="b">
        <f>IF(B19=" ",FALSE,(IF('Input and Summary Results'!$J$4="yes",'Data Transformation'!F19,'Data Transformation'!D19)))</f>
        <v>0</v>
      </c>
      <c r="I19" t="str">
        <f t="shared" si="4"/>
        <v/>
      </c>
      <c r="J19" s="18" t="e">
        <f>LOOKUP(2,1/(COUNTIF($J$4:J18,'Input and Summary Results'!$B$7:$B$8007)=0),'Input and Summary Results'!$B$7:$B$8007)</f>
        <v>#N/A</v>
      </c>
      <c r="K19" s="18" t="str">
        <f t="shared" si="5"/>
        <v xml:space="preserve"> </v>
      </c>
      <c r="L19" s="18">
        <f t="shared" si="8"/>
        <v>14</v>
      </c>
      <c r="M19" t="e">
        <f t="shared" si="7"/>
        <v>#NUM!</v>
      </c>
      <c r="N19">
        <f t="shared" si="6"/>
        <v>0</v>
      </c>
      <c r="O19" t="b">
        <f t="shared" si="1"/>
        <v>0</v>
      </c>
      <c r="Q19" t="s">
        <v>18</v>
      </c>
      <c r="R19" s="12" t="e">
        <f>(R10-R9)/R16</f>
        <v>#DIV/0!</v>
      </c>
    </row>
    <row r="20" spans="1:23" x14ac:dyDescent="0.25">
      <c r="A20" t="s">
        <v>25</v>
      </c>
      <c r="B20" t="str">
        <f>'Input and Summary Results'!$G24</f>
        <v xml:space="preserve"> </v>
      </c>
      <c r="C20">
        <f>IF(B20=0,FALSE,'Input and Summary Results'!$D$5)</f>
        <v>0</v>
      </c>
      <c r="D20">
        <f>IF(B20=0,FALSE,'Input and Summary Results'!$E$5)</f>
        <v>0</v>
      </c>
      <c r="E20" t="e">
        <f t="shared" si="2"/>
        <v>#NUM!</v>
      </c>
      <c r="F20" t="e">
        <f t="shared" si="3"/>
        <v>#DIV/0!</v>
      </c>
      <c r="G20" t="b">
        <f>IF(B20=" ",FALSE,(IF('Input and Summary Results'!$J$4="yes",'Data Transformation'!E20,'Data Transformation'!C20)))</f>
        <v>0</v>
      </c>
      <c r="H20" t="b">
        <f>IF(B20=" ",FALSE,(IF('Input and Summary Results'!$J$4="yes",'Data Transformation'!F20,'Data Transformation'!D20)))</f>
        <v>0</v>
      </c>
      <c r="I20" t="str">
        <f t="shared" si="4"/>
        <v/>
      </c>
      <c r="J20" s="18" t="e">
        <f>LOOKUP(2,1/(COUNTIF($J$4:J19,'Input and Summary Results'!$B$7:$B$8007)=0),'Input and Summary Results'!$B$7:$B$8007)</f>
        <v>#N/A</v>
      </c>
      <c r="K20" s="18" t="str">
        <f t="shared" si="5"/>
        <v xml:space="preserve"> </v>
      </c>
      <c r="L20" s="18">
        <f t="shared" si="8"/>
        <v>15</v>
      </c>
      <c r="M20" t="e">
        <f t="shared" si="7"/>
        <v>#NUM!</v>
      </c>
      <c r="N20">
        <f t="shared" si="6"/>
        <v>0</v>
      </c>
      <c r="O20" t="b">
        <f t="shared" si="1"/>
        <v>0</v>
      </c>
      <c r="Q20" t="s">
        <v>19</v>
      </c>
      <c r="R20" t="e">
        <f>AVERAGE(O6:O427)</f>
        <v>#DIV/0!</v>
      </c>
    </row>
    <row r="21" spans="1:23" x14ac:dyDescent="0.25">
      <c r="A21" t="s">
        <v>25</v>
      </c>
      <c r="B21" t="str">
        <f>'Input and Summary Results'!$G25</f>
        <v xml:space="preserve"> </v>
      </c>
      <c r="C21">
        <f>IF(B21=0,FALSE,'Input and Summary Results'!$D$5)</f>
        <v>0</v>
      </c>
      <c r="D21">
        <f>IF(B21=0,FALSE,'Input and Summary Results'!$E$5)</f>
        <v>0</v>
      </c>
      <c r="E21" t="e">
        <f t="shared" si="2"/>
        <v>#NUM!</v>
      </c>
      <c r="F21" t="e">
        <f t="shared" si="3"/>
        <v>#DIV/0!</v>
      </c>
      <c r="G21" t="b">
        <f>IF(B21=" ",FALSE,(IF('Input and Summary Results'!$J$4="yes",'Data Transformation'!E21,'Data Transformation'!C21)))</f>
        <v>0</v>
      </c>
      <c r="H21" t="b">
        <f>IF(B21=" ",FALSE,(IF('Input and Summary Results'!$J$4="yes",'Data Transformation'!F21,'Data Transformation'!D21)))</f>
        <v>0</v>
      </c>
      <c r="I21" t="str">
        <f t="shared" si="4"/>
        <v/>
      </c>
      <c r="J21" s="18" t="e">
        <f>LOOKUP(2,1/(COUNTIF($J$4:J20,'Input and Summary Results'!$B$7:$B$8007)=0),'Input and Summary Results'!$B$7:$B$8007)</f>
        <v>#N/A</v>
      </c>
      <c r="K21" s="18" t="str">
        <f t="shared" si="5"/>
        <v xml:space="preserve"> </v>
      </c>
      <c r="L21" s="18">
        <f t="shared" si="8"/>
        <v>16</v>
      </c>
      <c r="M21" t="e">
        <f t="shared" si="7"/>
        <v>#NUM!</v>
      </c>
      <c r="N21">
        <f t="shared" si="6"/>
        <v>0</v>
      </c>
      <c r="O21" t="b">
        <f t="shared" si="1"/>
        <v>0</v>
      </c>
      <c r="Q21" t="s">
        <v>20</v>
      </c>
      <c r="R21" t="e">
        <f>MEDIAN(O6:O427)</f>
        <v>#NUM!</v>
      </c>
    </row>
    <row r="22" spans="1:23" x14ac:dyDescent="0.25">
      <c r="A22" t="s">
        <v>25</v>
      </c>
      <c r="B22" t="str">
        <f>'Input and Summary Results'!$G26</f>
        <v xml:space="preserve"> </v>
      </c>
      <c r="C22">
        <f>IF(B22=0,FALSE,'Input and Summary Results'!$D$5)</f>
        <v>0</v>
      </c>
      <c r="D22">
        <f>IF(B22=0,FALSE,'Input and Summary Results'!$E$5)</f>
        <v>0</v>
      </c>
      <c r="E22" t="e">
        <f t="shared" si="2"/>
        <v>#NUM!</v>
      </c>
      <c r="F22" t="e">
        <f t="shared" si="3"/>
        <v>#DIV/0!</v>
      </c>
      <c r="G22" t="b">
        <f>IF(B22=" ",FALSE,(IF('Input and Summary Results'!$J$4="yes",'Data Transformation'!E22,'Data Transformation'!C22)))</f>
        <v>0</v>
      </c>
      <c r="H22" t="b">
        <f>IF(B22=" ",FALSE,(IF('Input and Summary Results'!$J$4="yes",'Data Transformation'!F22,'Data Transformation'!D22)))</f>
        <v>0</v>
      </c>
      <c r="I22" t="str">
        <f t="shared" si="4"/>
        <v/>
      </c>
      <c r="J22" s="18" t="e">
        <f>LOOKUP(2,1/(COUNTIF($J$4:J21,'Input and Summary Results'!$B$7:$B$8007)=0),'Input and Summary Results'!$B$7:$B$8007)</f>
        <v>#N/A</v>
      </c>
      <c r="K22" s="18" t="str">
        <f t="shared" si="5"/>
        <v xml:space="preserve"> </v>
      </c>
      <c r="L22" s="18">
        <f t="shared" si="8"/>
        <v>17</v>
      </c>
      <c r="M22" t="e">
        <f t="shared" si="7"/>
        <v>#NUM!</v>
      </c>
      <c r="N22">
        <f t="shared" si="6"/>
        <v>0</v>
      </c>
      <c r="O22" t="b">
        <f t="shared" si="1"/>
        <v>0</v>
      </c>
    </row>
    <row r="23" spans="1:23" x14ac:dyDescent="0.25">
      <c r="A23" t="s">
        <v>25</v>
      </c>
      <c r="B23" t="str">
        <f>'Input and Summary Results'!$G27</f>
        <v xml:space="preserve"> </v>
      </c>
      <c r="C23">
        <f>IF(B23=0,FALSE,'Input and Summary Results'!$D$5)</f>
        <v>0</v>
      </c>
      <c r="D23">
        <f>IF(B23=0,FALSE,'Input and Summary Results'!$E$5)</f>
        <v>0</v>
      </c>
      <c r="E23" t="e">
        <f t="shared" si="2"/>
        <v>#NUM!</v>
      </c>
      <c r="F23" t="e">
        <f t="shared" si="3"/>
        <v>#DIV/0!</v>
      </c>
      <c r="G23" t="b">
        <f>IF(B23=" ",FALSE,(IF('Input and Summary Results'!$J$4="yes",'Data Transformation'!E23,'Data Transformation'!C23)))</f>
        <v>0</v>
      </c>
      <c r="H23" t="b">
        <f>IF(B23=" ",FALSE,(IF('Input and Summary Results'!$J$4="yes",'Data Transformation'!F23,'Data Transformation'!D23)))</f>
        <v>0</v>
      </c>
      <c r="I23" t="str">
        <f t="shared" si="4"/>
        <v/>
      </c>
      <c r="J23" s="18" t="e">
        <f>LOOKUP(2,1/(COUNTIF($J$4:J22,'Input and Summary Results'!$B$7:$B$8007)=0),'Input and Summary Results'!$B$7:$B$8007)</f>
        <v>#N/A</v>
      </c>
      <c r="K23" s="18" t="str">
        <f t="shared" si="5"/>
        <v xml:space="preserve"> </v>
      </c>
      <c r="L23" s="18">
        <f t="shared" si="8"/>
        <v>18</v>
      </c>
      <c r="M23" t="e">
        <f t="shared" si="7"/>
        <v>#NUM!</v>
      </c>
      <c r="N23">
        <f t="shared" si="6"/>
        <v>0</v>
      </c>
      <c r="O23" t="b">
        <f t="shared" si="1"/>
        <v>0</v>
      </c>
      <c r="Q23" t="s">
        <v>21</v>
      </c>
      <c r="R23" s="12" t="e">
        <f>ROUNDDOWN(MIN(R19:R21),0)</f>
        <v>#DIV/0!</v>
      </c>
    </row>
    <row r="24" spans="1:23" x14ac:dyDescent="0.25">
      <c r="A24" t="s">
        <v>25</v>
      </c>
      <c r="B24" t="str">
        <f>'Input and Summary Results'!$G28</f>
        <v xml:space="preserve"> </v>
      </c>
      <c r="C24">
        <f>IF(B24=0,FALSE,'Input and Summary Results'!$D$5)</f>
        <v>0</v>
      </c>
      <c r="D24">
        <f>IF(B24=0,FALSE,'Input and Summary Results'!$E$5)</f>
        <v>0</v>
      </c>
      <c r="E24" t="e">
        <f t="shared" si="2"/>
        <v>#NUM!</v>
      </c>
      <c r="F24" t="e">
        <f t="shared" si="3"/>
        <v>#DIV/0!</v>
      </c>
      <c r="G24" t="b">
        <f>IF(B24=" ",FALSE,(IF('Input and Summary Results'!$J$4="yes",'Data Transformation'!E24,'Data Transformation'!C24)))</f>
        <v>0</v>
      </c>
      <c r="H24" t="b">
        <f>IF(B24=" ",FALSE,(IF('Input and Summary Results'!$J$4="yes",'Data Transformation'!F24,'Data Transformation'!D24)))</f>
        <v>0</v>
      </c>
      <c r="I24" t="str">
        <f t="shared" si="4"/>
        <v/>
      </c>
      <c r="J24" s="18" t="e">
        <f>LOOKUP(2,1/(COUNTIF($J$4:J23,'Input and Summary Results'!$B$7:$B$8007)=0),'Input and Summary Results'!$B$7:$B$8007)</f>
        <v>#N/A</v>
      </c>
      <c r="K24" s="18" t="str">
        <f t="shared" si="5"/>
        <v xml:space="preserve"> </v>
      </c>
      <c r="L24" s="18">
        <f t="shared" si="8"/>
        <v>19</v>
      </c>
      <c r="M24" t="e">
        <f t="shared" si="7"/>
        <v>#NUM!</v>
      </c>
      <c r="N24">
        <f t="shared" si="6"/>
        <v>0</v>
      </c>
      <c r="O24" t="b">
        <f t="shared" si="1"/>
        <v>0</v>
      </c>
      <c r="Q24" t="s">
        <v>24</v>
      </c>
      <c r="R24" t="e">
        <f>IF('Input and Summary Results'!J23&gt;0,(ROUNDDOWN('Input and Summary Results'!J23,0)),'Data Transformation'!R23)</f>
        <v>#DIV/0!</v>
      </c>
    </row>
    <row r="25" spans="1:23" x14ac:dyDescent="0.25">
      <c r="A25" t="s">
        <v>25</v>
      </c>
      <c r="B25" t="str">
        <f>'Input and Summary Results'!$G29</f>
        <v xml:space="preserve"> </v>
      </c>
      <c r="C25">
        <f>IF(B25=0,FALSE,'Input and Summary Results'!$D$5)</f>
        <v>0</v>
      </c>
      <c r="D25">
        <f>IF(B25=0,FALSE,'Input and Summary Results'!$E$5)</f>
        <v>0</v>
      </c>
      <c r="E25" t="e">
        <f t="shared" si="2"/>
        <v>#NUM!</v>
      </c>
      <c r="F25" t="e">
        <f t="shared" si="3"/>
        <v>#DIV/0!</v>
      </c>
      <c r="G25" t="b">
        <f>IF(B25=" ",FALSE,(IF('Input and Summary Results'!$J$4="yes",'Data Transformation'!E25,'Data Transformation'!C25)))</f>
        <v>0</v>
      </c>
      <c r="H25" t="b">
        <f>IF(B25=" ",FALSE,(IF('Input and Summary Results'!$J$4="yes",'Data Transformation'!F25,'Data Transformation'!D25)))</f>
        <v>0</v>
      </c>
      <c r="I25" t="str">
        <f t="shared" si="4"/>
        <v/>
      </c>
      <c r="J25" s="18" t="e">
        <f>LOOKUP(2,1/(COUNTIF($J$4:J24,'Input and Summary Results'!$B$7:$B$8007)=0),'Input and Summary Results'!$B$7:$B$8007)</f>
        <v>#N/A</v>
      </c>
      <c r="K25" s="18" t="str">
        <f t="shared" si="5"/>
        <v xml:space="preserve"> </v>
      </c>
      <c r="L25" s="18">
        <f t="shared" si="8"/>
        <v>20</v>
      </c>
      <c r="M25" t="e">
        <f t="shared" si="7"/>
        <v>#NUM!</v>
      </c>
      <c r="N25">
        <f t="shared" si="6"/>
        <v>0</v>
      </c>
      <c r="O25" t="b">
        <f t="shared" si="1"/>
        <v>0</v>
      </c>
      <c r="Q25" t="s">
        <v>8</v>
      </c>
      <c r="R25" t="e">
        <f>(R10-R9)/R24</f>
        <v>#DIV/0!</v>
      </c>
      <c r="T25" t="s">
        <v>117</v>
      </c>
      <c r="U25" t="e">
        <f>IF(ISNUMBER('Input and Summary Results'!J27),'Input and Summary Results'!J27,'Data Transformation'!W25)</f>
        <v>#DIV/0!</v>
      </c>
      <c r="V25" t="s">
        <v>140</v>
      </c>
      <c r="W25" t="e">
        <f>IF(ISNUMBER('Input and Summary Results'!J19),'Data Transformation'!U15*4,IF(ISNUMBER('Input and Summary Results'!E5),'Data Transformation'!H3*4,'Data Transformation'!U26))</f>
        <v>#DIV/0!</v>
      </c>
    </row>
    <row r="26" spans="1:23" x14ac:dyDescent="0.25">
      <c r="A26" t="s">
        <v>25</v>
      </c>
      <c r="B26" t="str">
        <f>'Input and Summary Results'!$G30</f>
        <v xml:space="preserve"> </v>
      </c>
      <c r="C26">
        <f>IF(B26=0,FALSE,'Input and Summary Results'!$D$5)</f>
        <v>0</v>
      </c>
      <c r="D26">
        <f>IF(B26=0,FALSE,'Input and Summary Results'!$E$5)</f>
        <v>0</v>
      </c>
      <c r="E26" t="e">
        <f t="shared" si="2"/>
        <v>#NUM!</v>
      </c>
      <c r="F26" t="e">
        <f t="shared" si="3"/>
        <v>#DIV/0!</v>
      </c>
      <c r="G26" t="b">
        <f>IF(B26=" ",FALSE,(IF('Input and Summary Results'!$J$4="yes",'Data Transformation'!E26,'Data Transformation'!C26)))</f>
        <v>0</v>
      </c>
      <c r="H26" t="b">
        <f>IF(B26=" ",FALSE,(IF('Input and Summary Results'!$J$4="yes",'Data Transformation'!F26,'Data Transformation'!D26)))</f>
        <v>0</v>
      </c>
      <c r="I26" t="str">
        <f t="shared" si="4"/>
        <v/>
      </c>
      <c r="J26" s="18" t="e">
        <f>LOOKUP(2,1/(COUNTIF($J$4:J25,'Input and Summary Results'!$B$7:$B$8007)=0),'Input and Summary Results'!$B$7:$B$8007)</f>
        <v>#N/A</v>
      </c>
      <c r="K26" s="18" t="str">
        <f t="shared" si="5"/>
        <v xml:space="preserve"> </v>
      </c>
      <c r="L26" s="18">
        <f t="shared" si="8"/>
        <v>21</v>
      </c>
      <c r="M26" t="e">
        <f t="shared" si="7"/>
        <v>#NUM!</v>
      </c>
      <c r="N26">
        <f t="shared" si="6"/>
        <v>0</v>
      </c>
      <c r="O26" t="b">
        <f t="shared" si="1"/>
        <v>0</v>
      </c>
      <c r="Q26" t="s">
        <v>80</v>
      </c>
      <c r="R26" t="e">
        <f>10^R25</f>
        <v>#DIV/0!</v>
      </c>
      <c r="T26" t="s">
        <v>106</v>
      </c>
      <c r="U26" t="e">
        <f>R25*2</f>
        <v>#DIV/0!</v>
      </c>
    </row>
    <row r="27" spans="1:23" x14ac:dyDescent="0.25">
      <c r="A27" t="s">
        <v>25</v>
      </c>
      <c r="B27" t="str">
        <f>'Input and Summary Results'!$G31</f>
        <v xml:space="preserve"> </v>
      </c>
      <c r="C27">
        <f>IF(B27=0,FALSE,'Input and Summary Results'!$D$5)</f>
        <v>0</v>
      </c>
      <c r="D27">
        <f>IF(B27=0,FALSE,'Input and Summary Results'!$E$5)</f>
        <v>0</v>
      </c>
      <c r="E27" t="e">
        <f t="shared" si="2"/>
        <v>#NUM!</v>
      </c>
      <c r="F27" t="e">
        <f t="shared" si="3"/>
        <v>#DIV/0!</v>
      </c>
      <c r="G27" t="b">
        <f>IF(B27=" ",FALSE,(IF('Input and Summary Results'!$J$4="yes",'Data Transformation'!E27,'Data Transformation'!C27)))</f>
        <v>0</v>
      </c>
      <c r="H27" t="b">
        <f>IF(B27=" ",FALSE,(IF('Input and Summary Results'!$J$4="yes",'Data Transformation'!F27,'Data Transformation'!D27)))</f>
        <v>0</v>
      </c>
      <c r="I27" t="str">
        <f t="shared" si="4"/>
        <v/>
      </c>
      <c r="J27" s="18" t="e">
        <f>LOOKUP(2,1/(COUNTIF($J$4:J26,'Input and Summary Results'!$B$7:$B$8007)=0),'Input and Summary Results'!$B$7:$B$8007)</f>
        <v>#N/A</v>
      </c>
      <c r="K27" s="18" t="str">
        <f t="shared" si="5"/>
        <v xml:space="preserve"> </v>
      </c>
      <c r="L27" s="18">
        <f t="shared" si="8"/>
        <v>22</v>
      </c>
      <c r="M27" t="e">
        <f t="shared" si="7"/>
        <v>#NUM!</v>
      </c>
      <c r="N27">
        <f t="shared" si="6"/>
        <v>0</v>
      </c>
      <c r="O27" t="b">
        <f t="shared" si="1"/>
        <v>0</v>
      </c>
    </row>
    <row r="28" spans="1:23" x14ac:dyDescent="0.25">
      <c r="A28" t="s">
        <v>25</v>
      </c>
      <c r="B28" t="str">
        <f>'Input and Summary Results'!$G32</f>
        <v xml:space="preserve"> </v>
      </c>
      <c r="C28">
        <f>IF(B28=0,FALSE,'Input and Summary Results'!$D$5)</f>
        <v>0</v>
      </c>
      <c r="D28">
        <f>IF(B28=0,FALSE,'Input and Summary Results'!$E$5)</f>
        <v>0</v>
      </c>
      <c r="E28" t="e">
        <f t="shared" si="2"/>
        <v>#NUM!</v>
      </c>
      <c r="F28" t="e">
        <f t="shared" si="3"/>
        <v>#DIV/0!</v>
      </c>
      <c r="G28" t="b">
        <f>IF(B28=" ",FALSE,(IF('Input and Summary Results'!$J$4="yes",'Data Transformation'!E28,'Data Transformation'!C28)))</f>
        <v>0</v>
      </c>
      <c r="H28" t="b">
        <f>IF(B28=" ",FALSE,(IF('Input and Summary Results'!$J$4="yes",'Data Transformation'!F28,'Data Transformation'!D28)))</f>
        <v>0</v>
      </c>
      <c r="I28" t="str">
        <f t="shared" si="4"/>
        <v/>
      </c>
      <c r="J28" s="18" t="e">
        <f>LOOKUP(2,1/(COUNTIF($J$4:J27,'Input and Summary Results'!$B$7:$B$8007)=0),'Input and Summary Results'!$B$7:$B$8007)</f>
        <v>#N/A</v>
      </c>
      <c r="K28" s="18" t="str">
        <f t="shared" si="5"/>
        <v xml:space="preserve"> </v>
      </c>
      <c r="L28" s="18">
        <f t="shared" si="8"/>
        <v>23</v>
      </c>
      <c r="M28" t="e">
        <f t="shared" si="7"/>
        <v>#NUM!</v>
      </c>
      <c r="N28">
        <f t="shared" si="6"/>
        <v>0</v>
      </c>
      <c r="O28" t="b">
        <f t="shared" si="1"/>
        <v>0</v>
      </c>
      <c r="Q28" t="s">
        <v>126</v>
      </c>
      <c r="R28">
        <f>IF(ISNUMBER('Input and Summary Results'!J36),'Input and Summary Results'!J36,'Input and Summary Results'!J37)</f>
        <v>0.5</v>
      </c>
    </row>
    <row r="29" spans="1:23" x14ac:dyDescent="0.25">
      <c r="A29" t="s">
        <v>25</v>
      </c>
      <c r="B29" t="str">
        <f>'Input and Summary Results'!$G33</f>
        <v xml:space="preserve"> </v>
      </c>
      <c r="C29">
        <f>IF(B29=0,FALSE,'Input and Summary Results'!$D$5)</f>
        <v>0</v>
      </c>
      <c r="D29">
        <f>IF(B29=0,FALSE,'Input and Summary Results'!$E$5)</f>
        <v>0</v>
      </c>
      <c r="E29" t="e">
        <f t="shared" si="2"/>
        <v>#NUM!</v>
      </c>
      <c r="F29" t="e">
        <f t="shared" si="3"/>
        <v>#DIV/0!</v>
      </c>
      <c r="G29" t="b">
        <f>IF(B29=" ",FALSE,(IF('Input and Summary Results'!$J$4="yes",'Data Transformation'!E29,'Data Transformation'!C29)))</f>
        <v>0</v>
      </c>
      <c r="H29" t="b">
        <f>IF(B29=" ",FALSE,(IF('Input and Summary Results'!$J$4="yes",'Data Transformation'!F29,'Data Transformation'!D29)))</f>
        <v>0</v>
      </c>
      <c r="I29" t="str">
        <f t="shared" si="4"/>
        <v/>
      </c>
      <c r="J29" s="18" t="e">
        <f>LOOKUP(2,1/(COUNTIF($J$4:J28,'Input and Summary Results'!$B$7:$B$8007)=0),'Input and Summary Results'!$B$7:$B$8007)</f>
        <v>#N/A</v>
      </c>
      <c r="K29" s="18" t="str">
        <f t="shared" si="5"/>
        <v xml:space="preserve"> </v>
      </c>
      <c r="L29" s="18">
        <f t="shared" si="8"/>
        <v>24</v>
      </c>
      <c r="M29" t="e">
        <f t="shared" si="7"/>
        <v>#NUM!</v>
      </c>
      <c r="N29">
        <f t="shared" si="6"/>
        <v>0</v>
      </c>
      <c r="O29" t="b">
        <f t="shared" si="1"/>
        <v>0</v>
      </c>
      <c r="Q29" t="s">
        <v>127</v>
      </c>
      <c r="R29">
        <f>IF(ISNUMBER('Input and Summary Results'!J33),'Input and Summary Results'!J33,'Input and Summary Results'!J34)</f>
        <v>0.7</v>
      </c>
    </row>
    <row r="30" spans="1:23" x14ac:dyDescent="0.25">
      <c r="A30" t="s">
        <v>25</v>
      </c>
      <c r="B30" t="str">
        <f>'Input and Summary Results'!$G34</f>
        <v xml:space="preserve"> </v>
      </c>
      <c r="C30">
        <f>IF(B30=0,FALSE,'Input and Summary Results'!$D$5)</f>
        <v>0</v>
      </c>
      <c r="D30">
        <f>IF(B30=0,FALSE,'Input and Summary Results'!$E$5)</f>
        <v>0</v>
      </c>
      <c r="E30" t="e">
        <f t="shared" si="2"/>
        <v>#NUM!</v>
      </c>
      <c r="F30" t="e">
        <f t="shared" si="3"/>
        <v>#DIV/0!</v>
      </c>
      <c r="G30" t="b">
        <f>IF(B30=" ",FALSE,(IF('Input and Summary Results'!$J$4="yes",'Data Transformation'!E30,'Data Transformation'!C30)))</f>
        <v>0</v>
      </c>
      <c r="H30" t="b">
        <f>IF(B30=" ",FALSE,(IF('Input and Summary Results'!$J$4="yes",'Data Transformation'!F30,'Data Transformation'!D30)))</f>
        <v>0</v>
      </c>
      <c r="I30" t="str">
        <f t="shared" si="4"/>
        <v/>
      </c>
      <c r="J30" s="18" t="e">
        <f>LOOKUP(2,1/(COUNTIF($J$4:J29,'Input and Summary Results'!$B$7:$B$8007)=0),'Input and Summary Results'!$B$7:$B$8007)</f>
        <v>#N/A</v>
      </c>
      <c r="K30" s="18" t="str">
        <f t="shared" si="5"/>
        <v xml:space="preserve"> </v>
      </c>
      <c r="L30" s="18">
        <f t="shared" si="8"/>
        <v>25</v>
      </c>
      <c r="M30" t="e">
        <f t="shared" si="7"/>
        <v>#NUM!</v>
      </c>
      <c r="N30">
        <f t="shared" si="6"/>
        <v>0</v>
      </c>
      <c r="O30" t="b">
        <f t="shared" si="1"/>
        <v>0</v>
      </c>
      <c r="Q30" t="s">
        <v>128</v>
      </c>
      <c r="R30">
        <f>IF(ISNUMBER('Input and Summary Results'!J39),'Input and Summary Results'!J39,'Input and Summary Results'!J40)</f>
        <v>0.64</v>
      </c>
    </row>
    <row r="31" spans="1:23" x14ac:dyDescent="0.25">
      <c r="A31" t="s">
        <v>25</v>
      </c>
      <c r="B31" t="str">
        <f>'Input and Summary Results'!$G35</f>
        <v xml:space="preserve"> </v>
      </c>
      <c r="C31">
        <f>IF(B31=0,FALSE,'Input and Summary Results'!$D$5)</f>
        <v>0</v>
      </c>
      <c r="D31">
        <f>IF(B31=0,FALSE,'Input and Summary Results'!$E$5)</f>
        <v>0</v>
      </c>
      <c r="E31" t="e">
        <f t="shared" si="2"/>
        <v>#NUM!</v>
      </c>
      <c r="F31" t="e">
        <f t="shared" si="3"/>
        <v>#DIV/0!</v>
      </c>
      <c r="G31" t="b">
        <f>IF(B31=" ",FALSE,(IF('Input and Summary Results'!$J$4="yes",'Data Transformation'!E31,'Data Transformation'!C31)))</f>
        <v>0</v>
      </c>
      <c r="H31" t="b">
        <f>IF(B31=" ",FALSE,(IF('Input and Summary Results'!$J$4="yes",'Data Transformation'!F31,'Data Transformation'!D31)))</f>
        <v>0</v>
      </c>
      <c r="I31" t="str">
        <f t="shared" si="4"/>
        <v/>
      </c>
      <c r="J31" s="18" t="e">
        <f>LOOKUP(2,1/(COUNTIF($J$4:J30,'Input and Summary Results'!$B$7:$B$8007)=0),'Input and Summary Results'!$B$7:$B$8007)</f>
        <v>#N/A</v>
      </c>
      <c r="K31" s="18" t="str">
        <f t="shared" si="5"/>
        <v xml:space="preserve"> </v>
      </c>
      <c r="L31" s="18">
        <f t="shared" si="8"/>
        <v>26</v>
      </c>
      <c r="M31" t="e">
        <f t="shared" si="7"/>
        <v>#NUM!</v>
      </c>
      <c r="N31">
        <f t="shared" si="6"/>
        <v>0</v>
      </c>
      <c r="O31" t="b">
        <f t="shared" si="1"/>
        <v>0</v>
      </c>
      <c r="Q31" t="s">
        <v>129</v>
      </c>
      <c r="R31">
        <f>IF(ISNUMBER('Input and Summary Results'!J30),'Input and Summary Results'!J30,'Input and Summary Results'!J31)</f>
        <v>0.8</v>
      </c>
    </row>
    <row r="32" spans="1:23" x14ac:dyDescent="0.25">
      <c r="A32" t="s">
        <v>25</v>
      </c>
      <c r="B32" t="str">
        <f>'Input and Summary Results'!$G36</f>
        <v xml:space="preserve"> </v>
      </c>
      <c r="C32">
        <f>IF(B32=0,FALSE,'Input and Summary Results'!$D$5)</f>
        <v>0</v>
      </c>
      <c r="D32">
        <f>IF(B32=0,FALSE,'Input and Summary Results'!$E$5)</f>
        <v>0</v>
      </c>
      <c r="E32" t="e">
        <f t="shared" si="2"/>
        <v>#NUM!</v>
      </c>
      <c r="F32" t="e">
        <f t="shared" si="3"/>
        <v>#DIV/0!</v>
      </c>
      <c r="G32" t="b">
        <f>IF(B32=" ",FALSE,(IF('Input and Summary Results'!$J$4="yes",'Data Transformation'!E32,'Data Transformation'!C32)))</f>
        <v>0</v>
      </c>
      <c r="H32" t="b">
        <f>IF(B32=" ",FALSE,(IF('Input and Summary Results'!$J$4="yes",'Data Transformation'!F32,'Data Transformation'!D32)))</f>
        <v>0</v>
      </c>
      <c r="I32" t="str">
        <f t="shared" si="4"/>
        <v/>
      </c>
      <c r="J32" s="18" t="e">
        <f>LOOKUP(2,1/(COUNTIF($J$4:J31,'Input and Summary Results'!$B$7:$B$8007)=0),'Input and Summary Results'!$B$7:$B$8007)</f>
        <v>#N/A</v>
      </c>
      <c r="K32" s="18" t="str">
        <f t="shared" si="5"/>
        <v xml:space="preserve"> </v>
      </c>
      <c r="L32" s="18">
        <f t="shared" si="8"/>
        <v>27</v>
      </c>
      <c r="M32" t="e">
        <f t="shared" si="7"/>
        <v>#NUM!</v>
      </c>
      <c r="N32">
        <f t="shared" si="6"/>
        <v>0</v>
      </c>
      <c r="O32" t="b">
        <f t="shared" si="1"/>
        <v>0</v>
      </c>
    </row>
    <row r="33" spans="1:15" x14ac:dyDescent="0.25">
      <c r="A33" t="s">
        <v>25</v>
      </c>
      <c r="B33" t="str">
        <f>'Input and Summary Results'!$G37</f>
        <v xml:space="preserve"> </v>
      </c>
      <c r="C33">
        <f>IF(B33=0,FALSE,'Input and Summary Results'!$D$5)</f>
        <v>0</v>
      </c>
      <c r="D33">
        <f>IF(B33=0,FALSE,'Input and Summary Results'!$E$5)</f>
        <v>0</v>
      </c>
      <c r="E33" t="e">
        <f t="shared" si="2"/>
        <v>#NUM!</v>
      </c>
      <c r="F33" t="e">
        <f t="shared" si="3"/>
        <v>#DIV/0!</v>
      </c>
      <c r="G33" t="b">
        <f>IF(B33=" ",FALSE,(IF('Input and Summary Results'!$J$4="yes",'Data Transformation'!E33,'Data Transformation'!C33)))</f>
        <v>0</v>
      </c>
      <c r="H33" t="b">
        <f>IF(B33=" ",FALSE,(IF('Input and Summary Results'!$J$4="yes",'Data Transformation'!F33,'Data Transformation'!D33)))</f>
        <v>0</v>
      </c>
      <c r="I33" t="str">
        <f t="shared" si="4"/>
        <v/>
      </c>
      <c r="J33" s="18" t="e">
        <f>LOOKUP(2,1/(COUNTIF($J$4:J32,'Input and Summary Results'!$B$7:$B$8007)=0),'Input and Summary Results'!$B$7:$B$8007)</f>
        <v>#N/A</v>
      </c>
      <c r="K33" s="18" t="str">
        <f t="shared" si="5"/>
        <v xml:space="preserve"> </v>
      </c>
      <c r="L33" s="18">
        <f t="shared" si="8"/>
        <v>28</v>
      </c>
      <c r="M33" t="e">
        <f t="shared" si="7"/>
        <v>#NUM!</v>
      </c>
      <c r="N33">
        <f t="shared" si="6"/>
        <v>0</v>
      </c>
      <c r="O33" t="b">
        <f t="shared" si="1"/>
        <v>0</v>
      </c>
    </row>
    <row r="34" spans="1:15" x14ac:dyDescent="0.25">
      <c r="A34" t="s">
        <v>25</v>
      </c>
      <c r="B34" t="str">
        <f>'Input and Summary Results'!$G38</f>
        <v xml:space="preserve"> </v>
      </c>
      <c r="C34">
        <f>IF(B34=0,FALSE,'Input and Summary Results'!$D$5)</f>
        <v>0</v>
      </c>
      <c r="D34">
        <f>IF(B34=0,FALSE,'Input and Summary Results'!$E$5)</f>
        <v>0</v>
      </c>
      <c r="E34" t="e">
        <f t="shared" si="2"/>
        <v>#NUM!</v>
      </c>
      <c r="F34" t="e">
        <f t="shared" si="3"/>
        <v>#DIV/0!</v>
      </c>
      <c r="G34" t="b">
        <f>IF(B34=" ",FALSE,(IF('Input and Summary Results'!$J$4="yes",'Data Transformation'!E34,'Data Transformation'!C34)))</f>
        <v>0</v>
      </c>
      <c r="H34" t="b">
        <f>IF(B34=" ",FALSE,(IF('Input and Summary Results'!$J$4="yes",'Data Transformation'!F34,'Data Transformation'!D34)))</f>
        <v>0</v>
      </c>
      <c r="I34" t="str">
        <f t="shared" si="4"/>
        <v/>
      </c>
      <c r="J34" s="18" t="e">
        <f>LOOKUP(2,1/(COUNTIF($J$4:J33,'Input and Summary Results'!$B$7:$B$8007)=0),'Input and Summary Results'!$B$7:$B$8007)</f>
        <v>#N/A</v>
      </c>
      <c r="K34" s="18" t="str">
        <f t="shared" si="5"/>
        <v xml:space="preserve"> </v>
      </c>
      <c r="L34" s="18">
        <f t="shared" si="8"/>
        <v>29</v>
      </c>
      <c r="M34" t="e">
        <f t="shared" si="7"/>
        <v>#NUM!</v>
      </c>
      <c r="N34">
        <f t="shared" si="6"/>
        <v>0</v>
      </c>
      <c r="O34" t="b">
        <f t="shared" si="1"/>
        <v>0</v>
      </c>
    </row>
    <row r="35" spans="1:15" x14ac:dyDescent="0.25">
      <c r="A35" t="s">
        <v>25</v>
      </c>
      <c r="B35" t="str">
        <f>'Input and Summary Results'!$G39</f>
        <v xml:space="preserve"> </v>
      </c>
      <c r="C35">
        <f>IF(B35=0,FALSE,'Input and Summary Results'!$D$5)</f>
        <v>0</v>
      </c>
      <c r="D35">
        <f>IF(B35=0,FALSE,'Input and Summary Results'!$E$5)</f>
        <v>0</v>
      </c>
      <c r="E35" t="e">
        <f t="shared" si="2"/>
        <v>#NUM!</v>
      </c>
      <c r="F35" t="e">
        <f t="shared" si="3"/>
        <v>#DIV/0!</v>
      </c>
      <c r="G35" t="b">
        <f>IF(B35=" ",FALSE,(IF('Input and Summary Results'!$J$4="yes",'Data Transformation'!E35,'Data Transformation'!C35)))</f>
        <v>0</v>
      </c>
      <c r="H35" t="b">
        <f>IF(B35=" ",FALSE,(IF('Input and Summary Results'!$J$4="yes",'Data Transformation'!F35,'Data Transformation'!D35)))</f>
        <v>0</v>
      </c>
      <c r="I35" t="str">
        <f t="shared" si="4"/>
        <v/>
      </c>
      <c r="J35" s="18" t="e">
        <f>LOOKUP(2,1/(COUNTIF($J$4:J34,'Input and Summary Results'!$B$7:$B$8007)=0),'Input and Summary Results'!$B$7:$B$8007)</f>
        <v>#N/A</v>
      </c>
      <c r="K35" s="18" t="str">
        <f t="shared" si="5"/>
        <v xml:space="preserve"> </v>
      </c>
      <c r="L35" s="18">
        <f t="shared" si="8"/>
        <v>30</v>
      </c>
      <c r="M35" t="e">
        <f t="shared" si="7"/>
        <v>#NUM!</v>
      </c>
      <c r="N35">
        <f t="shared" si="6"/>
        <v>0</v>
      </c>
      <c r="O35" t="b">
        <f t="shared" si="1"/>
        <v>0</v>
      </c>
    </row>
    <row r="36" spans="1:15" x14ac:dyDescent="0.25">
      <c r="A36" t="s">
        <v>25</v>
      </c>
      <c r="B36" t="str">
        <f>'Input and Summary Results'!$G40</f>
        <v xml:space="preserve"> </v>
      </c>
      <c r="C36">
        <f>IF(B36=0,FALSE,'Input and Summary Results'!$D$5)</f>
        <v>0</v>
      </c>
      <c r="D36">
        <f>IF(B36=0,FALSE,'Input and Summary Results'!$E$5)</f>
        <v>0</v>
      </c>
      <c r="E36" t="e">
        <f t="shared" si="2"/>
        <v>#NUM!</v>
      </c>
      <c r="F36" t="e">
        <f t="shared" si="3"/>
        <v>#DIV/0!</v>
      </c>
      <c r="G36" t="b">
        <f>IF(B36=" ",FALSE,(IF('Input and Summary Results'!$J$4="yes",'Data Transformation'!E36,'Data Transformation'!C36)))</f>
        <v>0</v>
      </c>
      <c r="H36" t="b">
        <f>IF(B36=" ",FALSE,(IF('Input and Summary Results'!$J$4="yes",'Data Transformation'!F36,'Data Transformation'!D36)))</f>
        <v>0</v>
      </c>
      <c r="I36" t="str">
        <f t="shared" si="4"/>
        <v/>
      </c>
      <c r="J36" s="18" t="e">
        <f>LOOKUP(2,1/(COUNTIF($J$4:J35,'Input and Summary Results'!$B$7:$B$8007)=0),'Input and Summary Results'!$B$7:$B$8007)</f>
        <v>#N/A</v>
      </c>
      <c r="K36" s="18" t="str">
        <f t="shared" si="5"/>
        <v xml:space="preserve"> </v>
      </c>
      <c r="L36" s="18">
        <f t="shared" si="8"/>
        <v>31</v>
      </c>
      <c r="M36" t="e">
        <f t="shared" si="7"/>
        <v>#NUM!</v>
      </c>
      <c r="N36">
        <f t="shared" si="6"/>
        <v>0</v>
      </c>
      <c r="O36" t="b">
        <f t="shared" si="1"/>
        <v>0</v>
      </c>
    </row>
    <row r="37" spans="1:15" x14ac:dyDescent="0.25">
      <c r="A37" t="s">
        <v>25</v>
      </c>
      <c r="B37" t="str">
        <f>'Input and Summary Results'!$G41</f>
        <v xml:space="preserve"> </v>
      </c>
      <c r="C37">
        <f>IF(B37=0,FALSE,'Input and Summary Results'!$D$5)</f>
        <v>0</v>
      </c>
      <c r="D37">
        <f>IF(B37=0,FALSE,'Input and Summary Results'!$E$5)</f>
        <v>0</v>
      </c>
      <c r="E37" t="e">
        <f t="shared" si="2"/>
        <v>#NUM!</v>
      </c>
      <c r="F37" t="e">
        <f t="shared" si="3"/>
        <v>#DIV/0!</v>
      </c>
      <c r="G37" t="b">
        <f>IF(B37=" ",FALSE,(IF('Input and Summary Results'!$J$4="yes",'Data Transformation'!E37,'Data Transformation'!C37)))</f>
        <v>0</v>
      </c>
      <c r="H37" t="b">
        <f>IF(B37=" ",FALSE,(IF('Input and Summary Results'!$J$4="yes",'Data Transformation'!F37,'Data Transformation'!D37)))</f>
        <v>0</v>
      </c>
      <c r="I37" t="str">
        <f t="shared" si="4"/>
        <v/>
      </c>
      <c r="J37" s="18" t="e">
        <f>LOOKUP(2,1/(COUNTIF($J$4:J36,'Input and Summary Results'!$B$7:$B$8007)=0),'Input and Summary Results'!$B$7:$B$8007)</f>
        <v>#N/A</v>
      </c>
      <c r="K37" s="18" t="str">
        <f t="shared" si="5"/>
        <v xml:space="preserve"> </v>
      </c>
      <c r="L37" s="18">
        <f t="shared" si="8"/>
        <v>32</v>
      </c>
      <c r="M37" t="e">
        <f t="shared" si="7"/>
        <v>#NUM!</v>
      </c>
      <c r="N37">
        <f t="shared" si="6"/>
        <v>0</v>
      </c>
      <c r="O37" t="b">
        <f t="shared" si="1"/>
        <v>0</v>
      </c>
    </row>
    <row r="38" spans="1:15" x14ac:dyDescent="0.25">
      <c r="A38" t="s">
        <v>25</v>
      </c>
      <c r="B38" t="str">
        <f>'Input and Summary Results'!$G42</f>
        <v xml:space="preserve"> </v>
      </c>
      <c r="C38">
        <f>IF(B38=0,FALSE,'Input and Summary Results'!$D$5)</f>
        <v>0</v>
      </c>
      <c r="D38">
        <f>IF(B38=0,FALSE,'Input and Summary Results'!$E$5)</f>
        <v>0</v>
      </c>
      <c r="E38" t="e">
        <f t="shared" si="2"/>
        <v>#NUM!</v>
      </c>
      <c r="F38" t="e">
        <f t="shared" si="3"/>
        <v>#DIV/0!</v>
      </c>
      <c r="G38" t="b">
        <f>IF(B38=" ",FALSE,(IF('Input and Summary Results'!$J$4="yes",'Data Transformation'!E38,'Data Transformation'!C38)))</f>
        <v>0</v>
      </c>
      <c r="H38" t="b">
        <f>IF(B38=" ",FALSE,(IF('Input and Summary Results'!$J$4="yes",'Data Transformation'!F38,'Data Transformation'!D38)))</f>
        <v>0</v>
      </c>
      <c r="I38" t="str">
        <f t="shared" si="4"/>
        <v/>
      </c>
      <c r="J38" s="18" t="e">
        <f>LOOKUP(2,1/(COUNTIF($J$4:J37,'Input and Summary Results'!$B$7:$B$8007)=0),'Input and Summary Results'!$B$7:$B$8007)</f>
        <v>#N/A</v>
      </c>
      <c r="K38" s="18" t="str">
        <f t="shared" si="5"/>
        <v xml:space="preserve"> </v>
      </c>
      <c r="L38" s="18">
        <f t="shared" si="8"/>
        <v>33</v>
      </c>
      <c r="M38" t="e">
        <f t="shared" si="7"/>
        <v>#NUM!</v>
      </c>
      <c r="N38">
        <f t="shared" si="6"/>
        <v>0</v>
      </c>
      <c r="O38" t="b">
        <f t="shared" si="1"/>
        <v>0</v>
      </c>
    </row>
    <row r="39" spans="1:15" x14ac:dyDescent="0.25">
      <c r="A39" t="s">
        <v>25</v>
      </c>
      <c r="B39" t="str">
        <f>'Input and Summary Results'!$G43</f>
        <v xml:space="preserve"> </v>
      </c>
      <c r="C39">
        <f>IF(B39=0,FALSE,'Input and Summary Results'!$D$5)</f>
        <v>0</v>
      </c>
      <c r="D39">
        <f>IF(B39=0,FALSE,'Input and Summary Results'!$E$5)</f>
        <v>0</v>
      </c>
      <c r="E39" t="e">
        <f t="shared" si="2"/>
        <v>#NUM!</v>
      </c>
      <c r="F39" t="e">
        <f t="shared" si="3"/>
        <v>#DIV/0!</v>
      </c>
      <c r="G39" t="b">
        <f>IF(B39=" ",FALSE,(IF('Input and Summary Results'!$J$4="yes",'Data Transformation'!E39,'Data Transformation'!C39)))</f>
        <v>0</v>
      </c>
      <c r="H39" t="b">
        <f>IF(B39=" ",FALSE,(IF('Input and Summary Results'!$J$4="yes",'Data Transformation'!F39,'Data Transformation'!D39)))</f>
        <v>0</v>
      </c>
      <c r="I39" t="str">
        <f t="shared" si="4"/>
        <v/>
      </c>
      <c r="J39" s="18" t="e">
        <f>LOOKUP(2,1/(COUNTIF($J$4:J38,'Input and Summary Results'!$B$7:$B$8007)=0),'Input and Summary Results'!$B$7:$B$8007)</f>
        <v>#N/A</v>
      </c>
      <c r="K39" s="18" t="str">
        <f t="shared" si="5"/>
        <v xml:space="preserve"> </v>
      </c>
      <c r="L39" s="18">
        <f t="shared" si="8"/>
        <v>34</v>
      </c>
      <c r="M39" t="e">
        <f t="shared" si="7"/>
        <v>#NUM!</v>
      </c>
      <c r="N39">
        <f t="shared" si="6"/>
        <v>0</v>
      </c>
      <c r="O39" t="b">
        <f t="shared" si="1"/>
        <v>0</v>
      </c>
    </row>
    <row r="40" spans="1:15" x14ac:dyDescent="0.25">
      <c r="A40" t="s">
        <v>25</v>
      </c>
      <c r="B40" t="str">
        <f>'Input and Summary Results'!$G44</f>
        <v xml:space="preserve"> </v>
      </c>
      <c r="C40">
        <f>IF(B40=0,FALSE,'Input and Summary Results'!$D$5)</f>
        <v>0</v>
      </c>
      <c r="D40">
        <f>IF(B40=0,FALSE,'Input and Summary Results'!$E$5)</f>
        <v>0</v>
      </c>
      <c r="E40" t="e">
        <f t="shared" si="2"/>
        <v>#NUM!</v>
      </c>
      <c r="F40" t="e">
        <f t="shared" si="3"/>
        <v>#DIV/0!</v>
      </c>
      <c r="G40" t="b">
        <f>IF(B40=" ",FALSE,(IF('Input and Summary Results'!$J$4="yes",'Data Transformation'!E40,'Data Transformation'!C40)))</f>
        <v>0</v>
      </c>
      <c r="H40" t="b">
        <f>IF(B40=" ",FALSE,(IF('Input and Summary Results'!$J$4="yes",'Data Transformation'!F40,'Data Transformation'!D40)))</f>
        <v>0</v>
      </c>
      <c r="I40" t="str">
        <f t="shared" si="4"/>
        <v/>
      </c>
      <c r="J40" s="18" t="e">
        <f>LOOKUP(2,1/(COUNTIF($J$4:J39,'Input and Summary Results'!$B$7:$B$8007)=0),'Input and Summary Results'!$B$7:$B$8007)</f>
        <v>#N/A</v>
      </c>
      <c r="K40" s="18" t="str">
        <f t="shared" si="5"/>
        <v xml:space="preserve"> </v>
      </c>
      <c r="L40" s="18">
        <f t="shared" si="8"/>
        <v>35</v>
      </c>
      <c r="M40" t="e">
        <f t="shared" si="7"/>
        <v>#NUM!</v>
      </c>
      <c r="N40">
        <f t="shared" si="6"/>
        <v>0</v>
      </c>
      <c r="O40" t="b">
        <f t="shared" si="1"/>
        <v>0</v>
      </c>
    </row>
    <row r="41" spans="1:15" x14ac:dyDescent="0.25">
      <c r="A41" t="s">
        <v>25</v>
      </c>
      <c r="B41" t="str">
        <f>'Input and Summary Results'!$G45</f>
        <v xml:space="preserve"> </v>
      </c>
      <c r="C41">
        <f>IF(B41=0,FALSE,'Input and Summary Results'!$D$5)</f>
        <v>0</v>
      </c>
      <c r="D41">
        <f>IF(B41=0,FALSE,'Input and Summary Results'!$E$5)</f>
        <v>0</v>
      </c>
      <c r="E41" t="e">
        <f t="shared" si="2"/>
        <v>#NUM!</v>
      </c>
      <c r="F41" t="e">
        <f t="shared" si="3"/>
        <v>#DIV/0!</v>
      </c>
      <c r="G41" t="b">
        <f>IF(B41=" ",FALSE,(IF('Input and Summary Results'!$J$4="yes",'Data Transformation'!E41,'Data Transformation'!C41)))</f>
        <v>0</v>
      </c>
      <c r="H41" t="b">
        <f>IF(B41=" ",FALSE,(IF('Input and Summary Results'!$J$4="yes",'Data Transformation'!F41,'Data Transformation'!D41)))</f>
        <v>0</v>
      </c>
      <c r="I41" t="str">
        <f t="shared" si="4"/>
        <v/>
      </c>
      <c r="J41" s="18" t="e">
        <f>LOOKUP(2,1/(COUNTIF($J$4:J40,'Input and Summary Results'!$B$7:$B$8007)=0),'Input and Summary Results'!$B$7:$B$8007)</f>
        <v>#N/A</v>
      </c>
      <c r="K41" s="18" t="str">
        <f t="shared" si="5"/>
        <v xml:space="preserve"> </v>
      </c>
      <c r="L41" s="18">
        <f t="shared" si="8"/>
        <v>36</v>
      </c>
      <c r="M41" t="e">
        <f t="shared" si="7"/>
        <v>#NUM!</v>
      </c>
      <c r="N41">
        <f t="shared" si="6"/>
        <v>0</v>
      </c>
      <c r="O41" t="b">
        <f t="shared" si="1"/>
        <v>0</v>
      </c>
    </row>
    <row r="42" spans="1:15" x14ac:dyDescent="0.25">
      <c r="A42" t="s">
        <v>25</v>
      </c>
      <c r="B42" t="str">
        <f>'Input and Summary Results'!$G46</f>
        <v xml:space="preserve"> </v>
      </c>
      <c r="C42">
        <f>IF(B42=0,FALSE,'Input and Summary Results'!$D$5)</f>
        <v>0</v>
      </c>
      <c r="D42">
        <f>IF(B42=0,FALSE,'Input and Summary Results'!$E$5)</f>
        <v>0</v>
      </c>
      <c r="E42" t="e">
        <f t="shared" si="2"/>
        <v>#NUM!</v>
      </c>
      <c r="F42" t="e">
        <f t="shared" si="3"/>
        <v>#DIV/0!</v>
      </c>
      <c r="G42" t="b">
        <f>IF(B42=" ",FALSE,(IF('Input and Summary Results'!$J$4="yes",'Data Transformation'!E42,'Data Transformation'!C42)))</f>
        <v>0</v>
      </c>
      <c r="H42" t="b">
        <f>IF(B42=" ",FALSE,(IF('Input and Summary Results'!$J$4="yes",'Data Transformation'!F42,'Data Transformation'!D42)))</f>
        <v>0</v>
      </c>
      <c r="I42" t="str">
        <f t="shared" si="4"/>
        <v/>
      </c>
      <c r="J42" s="18" t="e">
        <f>LOOKUP(2,1/(COUNTIF($J$4:J41,'Input and Summary Results'!$B$7:$B$8007)=0),'Input and Summary Results'!$B$7:$B$8007)</f>
        <v>#N/A</v>
      </c>
      <c r="K42" s="18" t="str">
        <f t="shared" si="5"/>
        <v xml:space="preserve"> </v>
      </c>
      <c r="L42" s="18">
        <f t="shared" si="8"/>
        <v>37</v>
      </c>
      <c r="M42" t="e">
        <f t="shared" si="7"/>
        <v>#NUM!</v>
      </c>
      <c r="N42">
        <f t="shared" si="6"/>
        <v>0</v>
      </c>
      <c r="O42" t="b">
        <f t="shared" si="1"/>
        <v>0</v>
      </c>
    </row>
    <row r="43" spans="1:15" x14ac:dyDescent="0.25">
      <c r="A43" t="s">
        <v>25</v>
      </c>
      <c r="B43" t="str">
        <f>'Input and Summary Results'!$G47</f>
        <v xml:space="preserve"> </v>
      </c>
      <c r="C43">
        <f>IF(B43=0,FALSE,'Input and Summary Results'!$D$5)</f>
        <v>0</v>
      </c>
      <c r="D43">
        <f>IF(B43=0,FALSE,'Input and Summary Results'!$E$5)</f>
        <v>0</v>
      </c>
      <c r="E43" t="e">
        <f t="shared" si="2"/>
        <v>#NUM!</v>
      </c>
      <c r="F43" t="e">
        <f t="shared" si="3"/>
        <v>#DIV/0!</v>
      </c>
      <c r="G43" t="b">
        <f>IF(B43=" ",FALSE,(IF('Input and Summary Results'!$J$4="yes",'Data Transformation'!E43,'Data Transformation'!C43)))</f>
        <v>0</v>
      </c>
      <c r="H43" t="b">
        <f>IF(B43=" ",FALSE,(IF('Input and Summary Results'!$J$4="yes",'Data Transformation'!F43,'Data Transformation'!D43)))</f>
        <v>0</v>
      </c>
      <c r="I43" t="str">
        <f t="shared" si="4"/>
        <v/>
      </c>
      <c r="J43" s="18" t="e">
        <f>LOOKUP(2,1/(COUNTIF($J$4:J42,'Input and Summary Results'!$B$7:$B$8007)=0),'Input and Summary Results'!$B$7:$B$8007)</f>
        <v>#N/A</v>
      </c>
      <c r="K43" s="18" t="str">
        <f t="shared" si="5"/>
        <v xml:space="preserve"> </v>
      </c>
      <c r="L43" s="18">
        <f t="shared" si="8"/>
        <v>38</v>
      </c>
      <c r="M43" t="e">
        <f t="shared" si="7"/>
        <v>#NUM!</v>
      </c>
      <c r="N43">
        <f t="shared" si="6"/>
        <v>0</v>
      </c>
      <c r="O43" t="b">
        <f t="shared" si="1"/>
        <v>0</v>
      </c>
    </row>
    <row r="44" spans="1:15" x14ac:dyDescent="0.25">
      <c r="A44" t="s">
        <v>25</v>
      </c>
      <c r="B44" t="str">
        <f>'Input and Summary Results'!$G48</f>
        <v xml:space="preserve"> </v>
      </c>
      <c r="C44">
        <f>IF(B44=0,FALSE,'Input and Summary Results'!$D$5)</f>
        <v>0</v>
      </c>
      <c r="D44">
        <f>IF(B44=0,FALSE,'Input and Summary Results'!$E$5)</f>
        <v>0</v>
      </c>
      <c r="E44" t="e">
        <f t="shared" si="2"/>
        <v>#NUM!</v>
      </c>
      <c r="F44" t="e">
        <f t="shared" si="3"/>
        <v>#DIV/0!</v>
      </c>
      <c r="G44" t="b">
        <f>IF(B44=" ",FALSE,(IF('Input and Summary Results'!$J$4="yes",'Data Transformation'!E44,'Data Transformation'!C44)))</f>
        <v>0</v>
      </c>
      <c r="H44" t="b">
        <f>IF(B44=" ",FALSE,(IF('Input and Summary Results'!$J$4="yes",'Data Transformation'!F44,'Data Transformation'!D44)))</f>
        <v>0</v>
      </c>
      <c r="I44" t="str">
        <f t="shared" si="4"/>
        <v/>
      </c>
      <c r="J44" s="18" t="e">
        <f>LOOKUP(2,1/(COUNTIF($J$4:J43,'Input and Summary Results'!$B$7:$B$8007)=0),'Input and Summary Results'!$B$7:$B$8007)</f>
        <v>#N/A</v>
      </c>
      <c r="K44" s="18" t="str">
        <f t="shared" si="5"/>
        <v xml:space="preserve"> </v>
      </c>
      <c r="L44" s="18">
        <f t="shared" si="8"/>
        <v>39</v>
      </c>
      <c r="M44" t="e">
        <f t="shared" si="7"/>
        <v>#NUM!</v>
      </c>
      <c r="N44">
        <f t="shared" si="6"/>
        <v>0</v>
      </c>
      <c r="O44" t="b">
        <f t="shared" si="1"/>
        <v>0</v>
      </c>
    </row>
    <row r="45" spans="1:15" x14ac:dyDescent="0.25">
      <c r="A45" t="s">
        <v>25</v>
      </c>
      <c r="B45" t="str">
        <f>'Input and Summary Results'!$G49</f>
        <v xml:space="preserve"> </v>
      </c>
      <c r="C45">
        <f>IF(B45=0,FALSE,'Input and Summary Results'!$D$5)</f>
        <v>0</v>
      </c>
      <c r="D45">
        <f>IF(B45=0,FALSE,'Input and Summary Results'!$E$5)</f>
        <v>0</v>
      </c>
      <c r="E45" t="e">
        <f t="shared" si="2"/>
        <v>#NUM!</v>
      </c>
      <c r="F45" t="e">
        <f t="shared" si="3"/>
        <v>#DIV/0!</v>
      </c>
      <c r="G45" t="b">
        <f>IF(B45=" ",FALSE,(IF('Input and Summary Results'!$J$4="yes",'Data Transformation'!E45,'Data Transformation'!C45)))</f>
        <v>0</v>
      </c>
      <c r="H45" t="b">
        <f>IF(B45=" ",FALSE,(IF('Input and Summary Results'!$J$4="yes",'Data Transformation'!F45,'Data Transformation'!D45)))</f>
        <v>0</v>
      </c>
      <c r="I45" t="str">
        <f t="shared" si="4"/>
        <v/>
      </c>
      <c r="J45" s="18" t="e">
        <f>LOOKUP(2,1/(COUNTIF($J$4:J44,'Input and Summary Results'!$B$7:$B$8007)=0),'Input and Summary Results'!$B$7:$B$8007)</f>
        <v>#N/A</v>
      </c>
      <c r="K45" s="18" t="str">
        <f t="shared" si="5"/>
        <v xml:space="preserve"> </v>
      </c>
      <c r="L45" s="18">
        <f t="shared" si="8"/>
        <v>40</v>
      </c>
      <c r="M45" t="e">
        <f t="shared" si="7"/>
        <v>#NUM!</v>
      </c>
      <c r="N45">
        <f t="shared" si="6"/>
        <v>0</v>
      </c>
      <c r="O45" t="b">
        <f t="shared" si="1"/>
        <v>0</v>
      </c>
    </row>
    <row r="46" spans="1:15" x14ac:dyDescent="0.25">
      <c r="A46" t="s">
        <v>25</v>
      </c>
      <c r="B46" t="str">
        <f>'Input and Summary Results'!$G50</f>
        <v xml:space="preserve"> </v>
      </c>
      <c r="C46">
        <f>IF(B46=0,FALSE,'Input and Summary Results'!$D$5)</f>
        <v>0</v>
      </c>
      <c r="D46">
        <f>IF(B46=0,FALSE,'Input and Summary Results'!$E$5)</f>
        <v>0</v>
      </c>
      <c r="E46" t="e">
        <f t="shared" si="2"/>
        <v>#NUM!</v>
      </c>
      <c r="F46" t="e">
        <f t="shared" si="3"/>
        <v>#DIV/0!</v>
      </c>
      <c r="G46" t="b">
        <f>IF(B46=" ",FALSE,(IF('Input and Summary Results'!$J$4="yes",'Data Transformation'!E46,'Data Transformation'!C46)))</f>
        <v>0</v>
      </c>
      <c r="H46" t="b">
        <f>IF(B46=" ",FALSE,(IF('Input and Summary Results'!$J$4="yes",'Data Transformation'!F46,'Data Transformation'!D46)))</f>
        <v>0</v>
      </c>
      <c r="I46" t="str">
        <f t="shared" si="4"/>
        <v/>
      </c>
      <c r="J46" s="18" t="e">
        <f>LOOKUP(2,1/(COUNTIF($J$4:J45,'Input and Summary Results'!$B$7:$B$8007)=0),'Input and Summary Results'!$B$7:$B$8007)</f>
        <v>#N/A</v>
      </c>
      <c r="K46" s="18" t="str">
        <f t="shared" si="5"/>
        <v xml:space="preserve"> </v>
      </c>
      <c r="L46" s="18">
        <f t="shared" si="8"/>
        <v>41</v>
      </c>
      <c r="M46" t="e">
        <f t="shared" si="7"/>
        <v>#NUM!</v>
      </c>
      <c r="N46">
        <f t="shared" si="6"/>
        <v>0</v>
      </c>
      <c r="O46" t="b">
        <f t="shared" si="1"/>
        <v>0</v>
      </c>
    </row>
    <row r="47" spans="1:15" x14ac:dyDescent="0.25">
      <c r="A47" t="s">
        <v>25</v>
      </c>
      <c r="B47" t="str">
        <f>'Input and Summary Results'!$G51</f>
        <v xml:space="preserve"> </v>
      </c>
      <c r="C47">
        <f>IF(B47=0,FALSE,'Input and Summary Results'!$D$5)</f>
        <v>0</v>
      </c>
      <c r="D47">
        <f>IF(B47=0,FALSE,'Input and Summary Results'!$E$5)</f>
        <v>0</v>
      </c>
      <c r="E47" t="e">
        <f t="shared" si="2"/>
        <v>#NUM!</v>
      </c>
      <c r="F47" t="e">
        <f t="shared" si="3"/>
        <v>#DIV/0!</v>
      </c>
      <c r="G47" t="b">
        <f>IF(B47=" ",FALSE,(IF('Input and Summary Results'!$J$4="yes",'Data Transformation'!E47,'Data Transformation'!C47)))</f>
        <v>0</v>
      </c>
      <c r="H47" t="b">
        <f>IF(B47=" ",FALSE,(IF('Input and Summary Results'!$J$4="yes",'Data Transformation'!F47,'Data Transformation'!D47)))</f>
        <v>0</v>
      </c>
      <c r="I47" t="str">
        <f t="shared" si="4"/>
        <v/>
      </c>
      <c r="J47" s="18" t="e">
        <f>LOOKUP(2,1/(COUNTIF($J$4:J46,'Input and Summary Results'!$B$7:$B$8007)=0),'Input and Summary Results'!$B$7:$B$8007)</f>
        <v>#N/A</v>
      </c>
      <c r="K47" s="18" t="str">
        <f t="shared" si="5"/>
        <v xml:space="preserve"> </v>
      </c>
      <c r="L47" s="18">
        <f t="shared" si="8"/>
        <v>42</v>
      </c>
      <c r="M47" t="e">
        <f t="shared" si="7"/>
        <v>#NUM!</v>
      </c>
      <c r="N47">
        <f t="shared" si="6"/>
        <v>0</v>
      </c>
      <c r="O47" t="b">
        <f t="shared" si="1"/>
        <v>0</v>
      </c>
    </row>
    <row r="48" spans="1:15" x14ac:dyDescent="0.25">
      <c r="A48" t="s">
        <v>25</v>
      </c>
      <c r="B48" t="str">
        <f>'Input and Summary Results'!$G52</f>
        <v xml:space="preserve"> </v>
      </c>
      <c r="C48">
        <f>IF(B48=0,FALSE,'Input and Summary Results'!$D$5)</f>
        <v>0</v>
      </c>
      <c r="D48">
        <f>IF(B48=0,FALSE,'Input and Summary Results'!$E$5)</f>
        <v>0</v>
      </c>
      <c r="E48" t="e">
        <f t="shared" si="2"/>
        <v>#NUM!</v>
      </c>
      <c r="F48" t="e">
        <f t="shared" si="3"/>
        <v>#DIV/0!</v>
      </c>
      <c r="G48" t="b">
        <f>IF(B48=" ",FALSE,(IF('Input and Summary Results'!$J$4="yes",'Data Transformation'!E48,'Data Transformation'!C48)))</f>
        <v>0</v>
      </c>
      <c r="H48" t="b">
        <f>IF(B48=" ",FALSE,(IF('Input and Summary Results'!$J$4="yes",'Data Transformation'!F48,'Data Transformation'!D48)))</f>
        <v>0</v>
      </c>
      <c r="I48" t="str">
        <f t="shared" si="4"/>
        <v/>
      </c>
      <c r="J48" s="18" t="e">
        <f>LOOKUP(2,1/(COUNTIF($J$4:J47,'Input and Summary Results'!$B$7:$B$8007)=0),'Input and Summary Results'!$B$7:$B$8007)</f>
        <v>#N/A</v>
      </c>
      <c r="K48" s="18" t="str">
        <f t="shared" si="5"/>
        <v xml:space="preserve"> </v>
      </c>
      <c r="L48" s="18">
        <f t="shared" si="8"/>
        <v>43</v>
      </c>
      <c r="M48" t="e">
        <f t="shared" si="7"/>
        <v>#NUM!</v>
      </c>
      <c r="N48">
        <f t="shared" si="6"/>
        <v>0</v>
      </c>
      <c r="O48" t="b">
        <f t="shared" si="1"/>
        <v>0</v>
      </c>
    </row>
    <row r="49" spans="1:15" x14ac:dyDescent="0.25">
      <c r="A49" t="s">
        <v>25</v>
      </c>
      <c r="B49" t="str">
        <f>'Input and Summary Results'!$G53</f>
        <v xml:space="preserve"> </v>
      </c>
      <c r="C49">
        <f>IF(B49=0,FALSE,'Input and Summary Results'!$D$5)</f>
        <v>0</v>
      </c>
      <c r="D49">
        <f>IF(B49=0,FALSE,'Input and Summary Results'!$E$5)</f>
        <v>0</v>
      </c>
      <c r="E49" t="e">
        <f t="shared" si="2"/>
        <v>#NUM!</v>
      </c>
      <c r="F49" t="e">
        <f t="shared" si="3"/>
        <v>#DIV/0!</v>
      </c>
      <c r="G49" t="b">
        <f>IF(B49=" ",FALSE,(IF('Input and Summary Results'!$J$4="yes",'Data Transformation'!E49,'Data Transformation'!C49)))</f>
        <v>0</v>
      </c>
      <c r="H49" t="b">
        <f>IF(B49=" ",FALSE,(IF('Input and Summary Results'!$J$4="yes",'Data Transformation'!F49,'Data Transformation'!D49)))</f>
        <v>0</v>
      </c>
      <c r="I49" t="str">
        <f t="shared" si="4"/>
        <v/>
      </c>
      <c r="J49" s="18" t="e">
        <f>LOOKUP(2,1/(COUNTIF($J$4:J48,'Input and Summary Results'!$B$7:$B$8007)=0),'Input and Summary Results'!$B$7:$B$8007)</f>
        <v>#N/A</v>
      </c>
      <c r="K49" s="18" t="str">
        <f t="shared" si="5"/>
        <v xml:space="preserve"> </v>
      </c>
      <c r="L49" s="18">
        <f t="shared" si="8"/>
        <v>44</v>
      </c>
      <c r="M49" t="e">
        <f t="shared" si="7"/>
        <v>#NUM!</v>
      </c>
      <c r="N49">
        <f t="shared" si="6"/>
        <v>0</v>
      </c>
      <c r="O49" t="b">
        <f t="shared" si="1"/>
        <v>0</v>
      </c>
    </row>
    <row r="50" spans="1:15" x14ac:dyDescent="0.25">
      <c r="A50" t="s">
        <v>25</v>
      </c>
      <c r="B50" t="str">
        <f>'Input and Summary Results'!$G54</f>
        <v xml:space="preserve"> </v>
      </c>
      <c r="C50">
        <f>IF(B50=0,FALSE,'Input and Summary Results'!$D$5)</f>
        <v>0</v>
      </c>
      <c r="D50">
        <f>IF(B50=0,FALSE,'Input and Summary Results'!$E$5)</f>
        <v>0</v>
      </c>
      <c r="E50" t="e">
        <f t="shared" si="2"/>
        <v>#NUM!</v>
      </c>
      <c r="F50" t="e">
        <f t="shared" si="3"/>
        <v>#DIV/0!</v>
      </c>
      <c r="G50" t="b">
        <f>IF(B50=" ",FALSE,(IF('Input and Summary Results'!$J$4="yes",'Data Transformation'!E50,'Data Transformation'!C50)))</f>
        <v>0</v>
      </c>
      <c r="H50" t="b">
        <f>IF(B50=" ",FALSE,(IF('Input and Summary Results'!$J$4="yes",'Data Transformation'!F50,'Data Transformation'!D50)))</f>
        <v>0</v>
      </c>
      <c r="I50" t="str">
        <f t="shared" si="4"/>
        <v/>
      </c>
      <c r="J50" s="18" t="e">
        <f>LOOKUP(2,1/(COUNTIF($J$4:J49,'Input and Summary Results'!$B$7:$B$8007)=0),'Input and Summary Results'!$B$7:$B$8007)</f>
        <v>#N/A</v>
      </c>
      <c r="K50" s="18" t="str">
        <f t="shared" si="5"/>
        <v xml:space="preserve"> </v>
      </c>
      <c r="L50" s="18">
        <f t="shared" si="8"/>
        <v>45</v>
      </c>
      <c r="M50" t="e">
        <f t="shared" si="7"/>
        <v>#NUM!</v>
      </c>
      <c r="N50">
        <f t="shared" si="6"/>
        <v>0</v>
      </c>
      <c r="O50" t="b">
        <f t="shared" si="1"/>
        <v>0</v>
      </c>
    </row>
    <row r="51" spans="1:15" x14ac:dyDescent="0.25">
      <c r="A51" t="s">
        <v>25</v>
      </c>
      <c r="B51" t="str">
        <f>'Input and Summary Results'!$G55</f>
        <v xml:space="preserve"> </v>
      </c>
      <c r="C51">
        <f>IF(B51=0,FALSE,'Input and Summary Results'!$D$5)</f>
        <v>0</v>
      </c>
      <c r="D51">
        <f>IF(B51=0,FALSE,'Input and Summary Results'!$E$5)</f>
        <v>0</v>
      </c>
      <c r="E51" t="e">
        <f t="shared" si="2"/>
        <v>#NUM!</v>
      </c>
      <c r="F51" t="e">
        <f t="shared" si="3"/>
        <v>#DIV/0!</v>
      </c>
      <c r="G51" t="b">
        <f>IF(B51=" ",FALSE,(IF('Input and Summary Results'!$J$4="yes",'Data Transformation'!E51,'Data Transformation'!C51)))</f>
        <v>0</v>
      </c>
      <c r="H51" t="b">
        <f>IF(B51=" ",FALSE,(IF('Input and Summary Results'!$J$4="yes",'Data Transformation'!F51,'Data Transformation'!D51)))</f>
        <v>0</v>
      </c>
      <c r="I51" t="str">
        <f t="shared" si="4"/>
        <v/>
      </c>
      <c r="J51" s="18" t="e">
        <f>LOOKUP(2,1/(COUNTIF($J$4:J50,'Input and Summary Results'!$B$7:$B$8007)=0),'Input and Summary Results'!$B$7:$B$8007)</f>
        <v>#N/A</v>
      </c>
      <c r="K51" s="18" t="str">
        <f t="shared" si="5"/>
        <v xml:space="preserve"> </v>
      </c>
      <c r="L51" s="18">
        <f t="shared" si="8"/>
        <v>46</v>
      </c>
      <c r="M51" t="e">
        <f t="shared" si="7"/>
        <v>#NUM!</v>
      </c>
      <c r="N51">
        <f t="shared" si="6"/>
        <v>0</v>
      </c>
      <c r="O51" t="b">
        <f t="shared" si="1"/>
        <v>0</v>
      </c>
    </row>
    <row r="52" spans="1:15" x14ac:dyDescent="0.25">
      <c r="A52" t="s">
        <v>25</v>
      </c>
      <c r="B52" t="str">
        <f>'Input and Summary Results'!$G56</f>
        <v xml:space="preserve"> </v>
      </c>
      <c r="C52">
        <f>IF(B52=0,FALSE,'Input and Summary Results'!$D$5)</f>
        <v>0</v>
      </c>
      <c r="D52">
        <f>IF(B52=0,FALSE,'Input and Summary Results'!$E$5)</f>
        <v>0</v>
      </c>
      <c r="E52" t="e">
        <f t="shared" si="2"/>
        <v>#NUM!</v>
      </c>
      <c r="F52" t="e">
        <f t="shared" si="3"/>
        <v>#DIV/0!</v>
      </c>
      <c r="G52" t="b">
        <f>IF(B52=" ",FALSE,(IF('Input and Summary Results'!$J$4="yes",'Data Transformation'!E52,'Data Transformation'!C52)))</f>
        <v>0</v>
      </c>
      <c r="H52" t="b">
        <f>IF(B52=" ",FALSE,(IF('Input and Summary Results'!$J$4="yes",'Data Transformation'!F52,'Data Transformation'!D52)))</f>
        <v>0</v>
      </c>
      <c r="I52" t="str">
        <f t="shared" si="4"/>
        <v/>
      </c>
      <c r="J52" s="18" t="e">
        <f>LOOKUP(2,1/(COUNTIF($J$4:J51,'Input and Summary Results'!$B$7:$B$8007)=0),'Input and Summary Results'!$B$7:$B$8007)</f>
        <v>#N/A</v>
      </c>
      <c r="K52" s="18" t="str">
        <f t="shared" si="5"/>
        <v xml:space="preserve"> </v>
      </c>
      <c r="L52" s="18">
        <f t="shared" si="8"/>
        <v>47</v>
      </c>
      <c r="M52" t="e">
        <f t="shared" si="7"/>
        <v>#NUM!</v>
      </c>
      <c r="N52">
        <f t="shared" si="6"/>
        <v>0</v>
      </c>
      <c r="O52" t="b">
        <f t="shared" si="1"/>
        <v>0</v>
      </c>
    </row>
    <row r="53" spans="1:15" x14ac:dyDescent="0.25">
      <c r="A53" t="s">
        <v>25</v>
      </c>
      <c r="B53" t="str">
        <f>'Input and Summary Results'!$G57</f>
        <v xml:space="preserve"> </v>
      </c>
      <c r="C53">
        <f>IF(B53=0,FALSE,'Input and Summary Results'!$D$5)</f>
        <v>0</v>
      </c>
      <c r="D53">
        <f>IF(B53=0,FALSE,'Input and Summary Results'!$E$5)</f>
        <v>0</v>
      </c>
      <c r="E53" t="e">
        <f t="shared" si="2"/>
        <v>#NUM!</v>
      </c>
      <c r="F53" t="e">
        <f t="shared" si="3"/>
        <v>#DIV/0!</v>
      </c>
      <c r="G53" t="b">
        <f>IF(B53=" ",FALSE,(IF('Input and Summary Results'!$J$4="yes",'Data Transformation'!E53,'Data Transformation'!C53)))</f>
        <v>0</v>
      </c>
      <c r="H53" t="b">
        <f>IF(B53=" ",FALSE,(IF('Input and Summary Results'!$J$4="yes",'Data Transformation'!F53,'Data Transformation'!D53)))</f>
        <v>0</v>
      </c>
      <c r="I53" t="str">
        <f t="shared" si="4"/>
        <v/>
      </c>
      <c r="J53" s="18" t="e">
        <f>LOOKUP(2,1/(COUNTIF($J$4:J52,'Input and Summary Results'!$B$7:$B$8007)=0),'Input and Summary Results'!$B$7:$B$8007)</f>
        <v>#N/A</v>
      </c>
      <c r="K53" s="18" t="str">
        <f t="shared" si="5"/>
        <v xml:space="preserve"> </v>
      </c>
      <c r="L53" s="18">
        <f t="shared" si="8"/>
        <v>48</v>
      </c>
      <c r="M53" t="e">
        <f t="shared" si="7"/>
        <v>#NUM!</v>
      </c>
      <c r="N53">
        <f t="shared" si="6"/>
        <v>0</v>
      </c>
      <c r="O53" t="b">
        <f t="shared" si="1"/>
        <v>0</v>
      </c>
    </row>
    <row r="54" spans="1:15" x14ac:dyDescent="0.25">
      <c r="A54" t="s">
        <v>25</v>
      </c>
      <c r="B54" t="str">
        <f>'Input and Summary Results'!$G58</f>
        <v xml:space="preserve"> </v>
      </c>
      <c r="C54">
        <f>IF(B54=0,FALSE,'Input and Summary Results'!$D$5)</f>
        <v>0</v>
      </c>
      <c r="D54">
        <f>IF(B54=0,FALSE,'Input and Summary Results'!$E$5)</f>
        <v>0</v>
      </c>
      <c r="E54" t="e">
        <f t="shared" si="2"/>
        <v>#NUM!</v>
      </c>
      <c r="F54" t="e">
        <f t="shared" si="3"/>
        <v>#DIV/0!</v>
      </c>
      <c r="G54" t="b">
        <f>IF(B54=" ",FALSE,(IF('Input and Summary Results'!$J$4="yes",'Data Transformation'!E54,'Data Transformation'!C54)))</f>
        <v>0</v>
      </c>
      <c r="H54" t="b">
        <f>IF(B54=" ",FALSE,(IF('Input and Summary Results'!$J$4="yes",'Data Transformation'!F54,'Data Transformation'!D54)))</f>
        <v>0</v>
      </c>
      <c r="I54" t="str">
        <f t="shared" si="4"/>
        <v/>
      </c>
      <c r="J54" s="18" t="e">
        <f>LOOKUP(2,1/(COUNTIF($J$4:J53,'Input and Summary Results'!$B$7:$B$8007)=0),'Input and Summary Results'!$B$7:$B$8007)</f>
        <v>#N/A</v>
      </c>
      <c r="K54" s="18" t="str">
        <f t="shared" si="5"/>
        <v xml:space="preserve"> </v>
      </c>
      <c r="L54" s="18">
        <f t="shared" si="8"/>
        <v>49</v>
      </c>
      <c r="M54" t="e">
        <f t="shared" si="7"/>
        <v>#NUM!</v>
      </c>
      <c r="N54">
        <f t="shared" si="6"/>
        <v>0</v>
      </c>
      <c r="O54" t="b">
        <f t="shared" si="1"/>
        <v>0</v>
      </c>
    </row>
    <row r="55" spans="1:15" x14ac:dyDescent="0.25">
      <c r="A55" t="s">
        <v>25</v>
      </c>
      <c r="B55" t="str">
        <f>'Input and Summary Results'!$G59</f>
        <v xml:space="preserve"> </v>
      </c>
      <c r="C55">
        <f>IF(B55=0,FALSE,'Input and Summary Results'!$D$5)</f>
        <v>0</v>
      </c>
      <c r="D55">
        <f>IF(B55=0,FALSE,'Input and Summary Results'!$E$5)</f>
        <v>0</v>
      </c>
      <c r="E55" t="e">
        <f t="shared" si="2"/>
        <v>#NUM!</v>
      </c>
      <c r="F55" t="e">
        <f t="shared" si="3"/>
        <v>#DIV/0!</v>
      </c>
      <c r="G55" t="b">
        <f>IF(B55=" ",FALSE,(IF('Input and Summary Results'!$J$4="yes",'Data Transformation'!E55,'Data Transformation'!C55)))</f>
        <v>0</v>
      </c>
      <c r="H55" t="b">
        <f>IF(B55=" ",FALSE,(IF('Input and Summary Results'!$J$4="yes",'Data Transformation'!F55,'Data Transformation'!D55)))</f>
        <v>0</v>
      </c>
      <c r="I55" t="str">
        <f t="shared" si="4"/>
        <v/>
      </c>
      <c r="J55" s="18" t="e">
        <f>LOOKUP(2,1/(COUNTIF($J$4:J54,'Input and Summary Results'!$B$7:$B$8007)=0),'Input and Summary Results'!$B$7:$B$8007)</f>
        <v>#N/A</v>
      </c>
      <c r="K55" s="18" t="str">
        <f t="shared" si="5"/>
        <v xml:space="preserve"> </v>
      </c>
      <c r="L55" s="18">
        <f t="shared" si="8"/>
        <v>50</v>
      </c>
      <c r="M55" t="e">
        <f t="shared" si="7"/>
        <v>#NUM!</v>
      </c>
      <c r="N55">
        <f t="shared" si="6"/>
        <v>0</v>
      </c>
      <c r="O55" t="b">
        <f t="shared" si="1"/>
        <v>0</v>
      </c>
    </row>
    <row r="56" spans="1:15" x14ac:dyDescent="0.25">
      <c r="A56" t="s">
        <v>25</v>
      </c>
      <c r="B56" t="str">
        <f>'Input and Summary Results'!$G60</f>
        <v xml:space="preserve"> </v>
      </c>
      <c r="C56">
        <f>IF(B56=0,FALSE,'Input and Summary Results'!$D$5)</f>
        <v>0</v>
      </c>
      <c r="D56">
        <f>IF(B56=0,FALSE,'Input and Summary Results'!$E$5)</f>
        <v>0</v>
      </c>
      <c r="E56" t="e">
        <f t="shared" si="2"/>
        <v>#NUM!</v>
      </c>
      <c r="F56" t="e">
        <f t="shared" si="3"/>
        <v>#DIV/0!</v>
      </c>
      <c r="G56" t="b">
        <f>IF(B56=" ",FALSE,(IF('Input and Summary Results'!$J$4="yes",'Data Transformation'!E56,'Data Transformation'!C56)))</f>
        <v>0</v>
      </c>
      <c r="H56" t="b">
        <f>IF(B56=" ",FALSE,(IF('Input and Summary Results'!$J$4="yes",'Data Transformation'!F56,'Data Transformation'!D56)))</f>
        <v>0</v>
      </c>
      <c r="I56" t="str">
        <f t="shared" si="4"/>
        <v/>
      </c>
      <c r="J56" s="18" t="e">
        <f>LOOKUP(2,1/(COUNTIF($J$4:J55,'Input and Summary Results'!$B$7:$B$8007)=0),'Input and Summary Results'!$B$7:$B$8007)</f>
        <v>#N/A</v>
      </c>
      <c r="K56" s="18" t="str">
        <f t="shared" si="5"/>
        <v xml:space="preserve"> </v>
      </c>
      <c r="L56" s="18">
        <f t="shared" si="8"/>
        <v>51</v>
      </c>
      <c r="M56" t="e">
        <f t="shared" si="7"/>
        <v>#NUM!</v>
      </c>
      <c r="N56">
        <f t="shared" si="6"/>
        <v>0</v>
      </c>
      <c r="O56" t="b">
        <f t="shared" si="1"/>
        <v>0</v>
      </c>
    </row>
    <row r="57" spans="1:15" x14ac:dyDescent="0.25">
      <c r="A57" t="s">
        <v>25</v>
      </c>
      <c r="B57" t="str">
        <f>'Input and Summary Results'!$G61</f>
        <v xml:space="preserve"> </v>
      </c>
      <c r="C57">
        <f>IF(B57=0,FALSE,'Input and Summary Results'!$D$5)</f>
        <v>0</v>
      </c>
      <c r="D57">
        <f>IF(B57=0,FALSE,'Input and Summary Results'!$E$5)</f>
        <v>0</v>
      </c>
      <c r="E57" t="e">
        <f t="shared" si="2"/>
        <v>#NUM!</v>
      </c>
      <c r="F57" t="e">
        <f t="shared" si="3"/>
        <v>#DIV/0!</v>
      </c>
      <c r="G57" t="b">
        <f>IF(B57=" ",FALSE,(IF('Input and Summary Results'!$J$4="yes",'Data Transformation'!E57,'Data Transformation'!C57)))</f>
        <v>0</v>
      </c>
      <c r="H57" t="b">
        <f>IF(B57=" ",FALSE,(IF('Input and Summary Results'!$J$4="yes",'Data Transformation'!F57,'Data Transformation'!D57)))</f>
        <v>0</v>
      </c>
      <c r="I57" t="str">
        <f t="shared" si="4"/>
        <v/>
      </c>
      <c r="J57" s="18" t="e">
        <f>LOOKUP(2,1/(COUNTIF($J$4:J56,'Input and Summary Results'!$B$7:$B$8007)=0),'Input and Summary Results'!$B$7:$B$8007)</f>
        <v>#N/A</v>
      </c>
      <c r="K57" s="18" t="str">
        <f t="shared" si="5"/>
        <v xml:space="preserve"> </v>
      </c>
      <c r="L57" s="18">
        <f t="shared" si="8"/>
        <v>52</v>
      </c>
      <c r="M57" t="e">
        <f t="shared" si="7"/>
        <v>#NUM!</v>
      </c>
      <c r="N57">
        <f t="shared" si="6"/>
        <v>0</v>
      </c>
      <c r="O57" t="b">
        <f t="shared" si="1"/>
        <v>0</v>
      </c>
    </row>
    <row r="58" spans="1:15" x14ac:dyDescent="0.25">
      <c r="A58" t="s">
        <v>25</v>
      </c>
      <c r="B58" t="str">
        <f>'Input and Summary Results'!$G62</f>
        <v xml:space="preserve"> </v>
      </c>
      <c r="C58">
        <f>IF(B58=0,FALSE,'Input and Summary Results'!$D$5)</f>
        <v>0</v>
      </c>
      <c r="D58">
        <f>IF(B58=0,FALSE,'Input and Summary Results'!$E$5)</f>
        <v>0</v>
      </c>
      <c r="E58" t="e">
        <f t="shared" si="2"/>
        <v>#NUM!</v>
      </c>
      <c r="F58" t="e">
        <f t="shared" si="3"/>
        <v>#DIV/0!</v>
      </c>
      <c r="G58" t="b">
        <f>IF(B58=" ",FALSE,(IF('Input and Summary Results'!$J$4="yes",'Data Transformation'!E58,'Data Transformation'!C58)))</f>
        <v>0</v>
      </c>
      <c r="H58" t="b">
        <f>IF(B58=" ",FALSE,(IF('Input and Summary Results'!$J$4="yes",'Data Transformation'!F58,'Data Transformation'!D58)))</f>
        <v>0</v>
      </c>
      <c r="I58" t="str">
        <f t="shared" si="4"/>
        <v/>
      </c>
      <c r="J58" s="18" t="e">
        <f>LOOKUP(2,1/(COUNTIF($J$4:J57,'Input and Summary Results'!$B$7:$B$8007)=0),'Input and Summary Results'!$B$7:$B$8007)</f>
        <v>#N/A</v>
      </c>
      <c r="K58" s="18" t="str">
        <f t="shared" si="5"/>
        <v xml:space="preserve"> </v>
      </c>
      <c r="L58" s="18">
        <f t="shared" si="8"/>
        <v>53</v>
      </c>
      <c r="M58" t="e">
        <f t="shared" si="7"/>
        <v>#NUM!</v>
      </c>
      <c r="N58">
        <f t="shared" si="6"/>
        <v>0</v>
      </c>
      <c r="O58" t="b">
        <f t="shared" si="1"/>
        <v>0</v>
      </c>
    </row>
    <row r="59" spans="1:15" x14ac:dyDescent="0.25">
      <c r="A59" t="s">
        <v>25</v>
      </c>
      <c r="B59" t="str">
        <f>'Input and Summary Results'!$G63</f>
        <v xml:space="preserve"> </v>
      </c>
      <c r="C59">
        <f>IF(B59=0,FALSE,'Input and Summary Results'!$D$5)</f>
        <v>0</v>
      </c>
      <c r="D59">
        <f>IF(B59=0,FALSE,'Input and Summary Results'!$E$5)</f>
        <v>0</v>
      </c>
      <c r="E59" t="e">
        <f t="shared" si="2"/>
        <v>#NUM!</v>
      </c>
      <c r="F59" t="e">
        <f t="shared" si="3"/>
        <v>#DIV/0!</v>
      </c>
      <c r="G59" t="b">
        <f>IF(B59=" ",FALSE,(IF('Input and Summary Results'!$J$4="yes",'Data Transformation'!E59,'Data Transformation'!C59)))</f>
        <v>0</v>
      </c>
      <c r="H59" t="b">
        <f>IF(B59=" ",FALSE,(IF('Input and Summary Results'!$J$4="yes",'Data Transformation'!F59,'Data Transformation'!D59)))</f>
        <v>0</v>
      </c>
      <c r="I59" t="str">
        <f t="shared" si="4"/>
        <v/>
      </c>
      <c r="J59" s="18" t="e">
        <f>LOOKUP(2,1/(COUNTIF($J$4:J58,'Input and Summary Results'!$B$7:$B$8007)=0),'Input and Summary Results'!$B$7:$B$8007)</f>
        <v>#N/A</v>
      </c>
      <c r="K59" s="18" t="str">
        <f t="shared" si="5"/>
        <v xml:space="preserve"> </v>
      </c>
      <c r="L59" s="18">
        <f t="shared" si="8"/>
        <v>54</v>
      </c>
      <c r="M59" t="e">
        <f t="shared" si="7"/>
        <v>#NUM!</v>
      </c>
      <c r="N59">
        <f t="shared" si="6"/>
        <v>0</v>
      </c>
      <c r="O59" t="b">
        <f t="shared" si="1"/>
        <v>0</v>
      </c>
    </row>
    <row r="60" spans="1:15" x14ac:dyDescent="0.25">
      <c r="A60" t="s">
        <v>25</v>
      </c>
      <c r="B60" t="str">
        <f>'Input and Summary Results'!$G64</f>
        <v xml:space="preserve"> </v>
      </c>
      <c r="C60">
        <f>IF(B60=0,FALSE,'Input and Summary Results'!$D$5)</f>
        <v>0</v>
      </c>
      <c r="D60">
        <f>IF(B60=0,FALSE,'Input and Summary Results'!$E$5)</f>
        <v>0</v>
      </c>
      <c r="E60" t="e">
        <f t="shared" si="2"/>
        <v>#NUM!</v>
      </c>
      <c r="F60" t="e">
        <f t="shared" si="3"/>
        <v>#DIV/0!</v>
      </c>
      <c r="G60" t="b">
        <f>IF(B60=" ",FALSE,(IF('Input and Summary Results'!$J$4="yes",'Data Transformation'!E60,'Data Transformation'!C60)))</f>
        <v>0</v>
      </c>
      <c r="H60" t="b">
        <f>IF(B60=" ",FALSE,(IF('Input and Summary Results'!$J$4="yes",'Data Transformation'!F60,'Data Transformation'!D60)))</f>
        <v>0</v>
      </c>
      <c r="I60" t="str">
        <f t="shared" si="4"/>
        <v/>
      </c>
      <c r="J60" s="18" t="e">
        <f>LOOKUP(2,1/(COUNTIF($J$4:J59,'Input and Summary Results'!$B$7:$B$8007)=0),'Input and Summary Results'!$B$7:$B$8007)</f>
        <v>#N/A</v>
      </c>
      <c r="K60" s="18" t="str">
        <f t="shared" si="5"/>
        <v xml:space="preserve"> </v>
      </c>
      <c r="L60" s="18">
        <f t="shared" si="8"/>
        <v>55</v>
      </c>
      <c r="M60" t="e">
        <f t="shared" si="7"/>
        <v>#NUM!</v>
      </c>
      <c r="N60">
        <f t="shared" si="6"/>
        <v>0</v>
      </c>
      <c r="O60" t="b">
        <f t="shared" si="1"/>
        <v>0</v>
      </c>
    </row>
    <row r="61" spans="1:15" x14ac:dyDescent="0.25">
      <c r="A61" t="s">
        <v>25</v>
      </c>
      <c r="B61" t="str">
        <f>'Input and Summary Results'!$G65</f>
        <v xml:space="preserve"> </v>
      </c>
      <c r="C61">
        <f>IF(B61=0,FALSE,'Input and Summary Results'!$D$5)</f>
        <v>0</v>
      </c>
      <c r="D61">
        <f>IF(B61=0,FALSE,'Input and Summary Results'!$E$5)</f>
        <v>0</v>
      </c>
      <c r="E61" t="e">
        <f t="shared" si="2"/>
        <v>#NUM!</v>
      </c>
      <c r="F61" t="e">
        <f t="shared" si="3"/>
        <v>#DIV/0!</v>
      </c>
      <c r="G61" t="b">
        <f>IF(B61=" ",FALSE,(IF('Input and Summary Results'!$J$4="yes",'Data Transformation'!E61,'Data Transformation'!C61)))</f>
        <v>0</v>
      </c>
      <c r="H61" t="b">
        <f>IF(B61=" ",FALSE,(IF('Input and Summary Results'!$J$4="yes",'Data Transformation'!F61,'Data Transformation'!D61)))</f>
        <v>0</v>
      </c>
      <c r="I61" t="str">
        <f t="shared" si="4"/>
        <v/>
      </c>
      <c r="J61" s="18" t="e">
        <f>LOOKUP(2,1/(COUNTIF($J$4:J60,'Input and Summary Results'!$B$7:$B$8007)=0),'Input and Summary Results'!$B$7:$B$8007)</f>
        <v>#N/A</v>
      </c>
      <c r="K61" s="18" t="str">
        <f t="shared" si="5"/>
        <v xml:space="preserve"> </v>
      </c>
      <c r="L61" s="18">
        <f t="shared" si="8"/>
        <v>56</v>
      </c>
      <c r="M61" t="e">
        <f t="shared" si="7"/>
        <v>#NUM!</v>
      </c>
      <c r="N61">
        <f t="shared" si="6"/>
        <v>0</v>
      </c>
      <c r="O61" t="b">
        <f t="shared" si="1"/>
        <v>0</v>
      </c>
    </row>
    <row r="62" spans="1:15" x14ac:dyDescent="0.25">
      <c r="A62" t="s">
        <v>25</v>
      </c>
      <c r="B62" t="str">
        <f>'Input and Summary Results'!$G66</f>
        <v xml:space="preserve"> </v>
      </c>
      <c r="C62">
        <f>IF(B62=0,FALSE,'Input and Summary Results'!$D$5)</f>
        <v>0</v>
      </c>
      <c r="D62">
        <f>IF(B62=0,FALSE,'Input and Summary Results'!$E$5)</f>
        <v>0</v>
      </c>
      <c r="E62" t="e">
        <f t="shared" si="2"/>
        <v>#NUM!</v>
      </c>
      <c r="F62" t="e">
        <f t="shared" si="3"/>
        <v>#DIV/0!</v>
      </c>
      <c r="G62" t="b">
        <f>IF(B62=" ",FALSE,(IF('Input and Summary Results'!$J$4="yes",'Data Transformation'!E62,'Data Transformation'!C62)))</f>
        <v>0</v>
      </c>
      <c r="H62" t="b">
        <f>IF(B62=" ",FALSE,(IF('Input and Summary Results'!$J$4="yes",'Data Transformation'!F62,'Data Transformation'!D62)))</f>
        <v>0</v>
      </c>
      <c r="I62" t="str">
        <f t="shared" si="4"/>
        <v/>
      </c>
      <c r="J62" s="18" t="e">
        <f>LOOKUP(2,1/(COUNTIF($J$4:J61,'Input and Summary Results'!$B$7:$B$8007)=0),'Input and Summary Results'!$B$7:$B$8007)</f>
        <v>#N/A</v>
      </c>
      <c r="K62" s="18" t="str">
        <f t="shared" si="5"/>
        <v xml:space="preserve"> </v>
      </c>
      <c r="L62" s="18">
        <f t="shared" si="8"/>
        <v>57</v>
      </c>
      <c r="M62" t="e">
        <f t="shared" si="7"/>
        <v>#NUM!</v>
      </c>
      <c r="N62">
        <f t="shared" si="6"/>
        <v>0</v>
      </c>
      <c r="O62" t="b">
        <f t="shared" si="1"/>
        <v>0</v>
      </c>
    </row>
    <row r="63" spans="1:15" x14ac:dyDescent="0.25">
      <c r="A63" t="s">
        <v>25</v>
      </c>
      <c r="B63" t="str">
        <f>'Input and Summary Results'!$G67</f>
        <v xml:space="preserve"> </v>
      </c>
      <c r="C63">
        <f>IF(B63=0,FALSE,'Input and Summary Results'!$D$5)</f>
        <v>0</v>
      </c>
      <c r="D63">
        <f>IF(B63=0,FALSE,'Input and Summary Results'!$E$5)</f>
        <v>0</v>
      </c>
      <c r="E63" t="e">
        <f t="shared" si="2"/>
        <v>#NUM!</v>
      </c>
      <c r="F63" t="e">
        <f t="shared" si="3"/>
        <v>#DIV/0!</v>
      </c>
      <c r="G63" t="b">
        <f>IF(B63=" ",FALSE,(IF('Input and Summary Results'!$J$4="yes",'Data Transformation'!E63,'Data Transformation'!C63)))</f>
        <v>0</v>
      </c>
      <c r="H63" t="b">
        <f>IF(B63=" ",FALSE,(IF('Input and Summary Results'!$J$4="yes",'Data Transformation'!F63,'Data Transformation'!D63)))</f>
        <v>0</v>
      </c>
      <c r="I63" t="str">
        <f t="shared" si="4"/>
        <v/>
      </c>
      <c r="J63" s="18" t="e">
        <f>LOOKUP(2,1/(COUNTIF($J$4:J62,'Input and Summary Results'!$B$7:$B$8007)=0),'Input and Summary Results'!$B$7:$B$8007)</f>
        <v>#N/A</v>
      </c>
      <c r="K63" s="18" t="str">
        <f t="shared" si="5"/>
        <v xml:space="preserve"> </v>
      </c>
      <c r="L63" s="18">
        <f t="shared" si="8"/>
        <v>58</v>
      </c>
      <c r="M63" t="e">
        <f t="shared" si="7"/>
        <v>#NUM!</v>
      </c>
      <c r="N63">
        <f t="shared" si="6"/>
        <v>0</v>
      </c>
      <c r="O63" t="b">
        <f t="shared" si="1"/>
        <v>0</v>
      </c>
    </row>
    <row r="64" spans="1:15" x14ac:dyDescent="0.25">
      <c r="A64" t="s">
        <v>25</v>
      </c>
      <c r="B64" t="str">
        <f>'Input and Summary Results'!$G68</f>
        <v xml:space="preserve"> </v>
      </c>
      <c r="C64">
        <f>IF(B64=0,FALSE,'Input and Summary Results'!$D$5)</f>
        <v>0</v>
      </c>
      <c r="D64">
        <f>IF(B64=0,FALSE,'Input and Summary Results'!$E$5)</f>
        <v>0</v>
      </c>
      <c r="E64" t="e">
        <f t="shared" si="2"/>
        <v>#NUM!</v>
      </c>
      <c r="F64" t="e">
        <f t="shared" si="3"/>
        <v>#DIV/0!</v>
      </c>
      <c r="G64" t="b">
        <f>IF(B64=" ",FALSE,(IF('Input and Summary Results'!$J$4="yes",'Data Transformation'!E64,'Data Transformation'!C64)))</f>
        <v>0</v>
      </c>
      <c r="H64" t="b">
        <f>IF(B64=" ",FALSE,(IF('Input and Summary Results'!$J$4="yes",'Data Transformation'!F64,'Data Transformation'!D64)))</f>
        <v>0</v>
      </c>
      <c r="I64" t="str">
        <f t="shared" si="4"/>
        <v/>
      </c>
      <c r="J64" s="18" t="e">
        <f>LOOKUP(2,1/(COUNTIF($J$4:J63,'Input and Summary Results'!$B$7:$B$8007)=0),'Input and Summary Results'!$B$7:$B$8007)</f>
        <v>#N/A</v>
      </c>
      <c r="K64" s="18" t="str">
        <f t="shared" si="5"/>
        <v xml:space="preserve"> </v>
      </c>
      <c r="L64" s="18">
        <f t="shared" si="8"/>
        <v>59</v>
      </c>
      <c r="M64" t="e">
        <f t="shared" si="7"/>
        <v>#NUM!</v>
      </c>
      <c r="N64">
        <f t="shared" si="6"/>
        <v>0</v>
      </c>
      <c r="O64" t="b">
        <f t="shared" si="1"/>
        <v>0</v>
      </c>
    </row>
    <row r="65" spans="1:15" x14ac:dyDescent="0.25">
      <c r="A65" t="s">
        <v>25</v>
      </c>
      <c r="B65" t="str">
        <f>'Input and Summary Results'!$G69</f>
        <v xml:space="preserve"> </v>
      </c>
      <c r="C65">
        <f>IF(B65=0,FALSE,'Input and Summary Results'!$D$5)</f>
        <v>0</v>
      </c>
      <c r="D65">
        <f>IF(B65=0,FALSE,'Input and Summary Results'!$E$5)</f>
        <v>0</v>
      </c>
      <c r="E65" t="e">
        <f t="shared" si="2"/>
        <v>#NUM!</v>
      </c>
      <c r="F65" t="e">
        <f t="shared" si="3"/>
        <v>#DIV/0!</v>
      </c>
      <c r="G65" t="b">
        <f>IF(B65=" ",FALSE,(IF('Input and Summary Results'!$J$4="yes",'Data Transformation'!E65,'Data Transformation'!C65)))</f>
        <v>0</v>
      </c>
      <c r="H65" t="b">
        <f>IF(B65=" ",FALSE,(IF('Input and Summary Results'!$J$4="yes",'Data Transformation'!F65,'Data Transformation'!D65)))</f>
        <v>0</v>
      </c>
      <c r="I65" t="str">
        <f t="shared" si="4"/>
        <v/>
      </c>
      <c r="J65" s="18" t="e">
        <f>LOOKUP(2,1/(COUNTIF($J$4:J64,'Input and Summary Results'!$B$7:$B$8007)=0),'Input and Summary Results'!$B$7:$B$8007)</f>
        <v>#N/A</v>
      </c>
      <c r="K65" s="18" t="str">
        <f t="shared" si="5"/>
        <v xml:space="preserve"> </v>
      </c>
      <c r="L65" s="18">
        <f t="shared" si="8"/>
        <v>60</v>
      </c>
      <c r="M65" t="e">
        <f t="shared" si="7"/>
        <v>#NUM!</v>
      </c>
      <c r="N65">
        <f t="shared" si="6"/>
        <v>0</v>
      </c>
      <c r="O65" t="b">
        <f t="shared" si="1"/>
        <v>0</v>
      </c>
    </row>
    <row r="66" spans="1:15" x14ac:dyDescent="0.25">
      <c r="A66" t="s">
        <v>25</v>
      </c>
      <c r="B66" t="str">
        <f>'Input and Summary Results'!$G70</f>
        <v xml:space="preserve"> </v>
      </c>
      <c r="C66">
        <f>IF(B66=0,FALSE,'Input and Summary Results'!$D$5)</f>
        <v>0</v>
      </c>
      <c r="D66">
        <f>IF(B66=0,FALSE,'Input and Summary Results'!$E$5)</f>
        <v>0</v>
      </c>
      <c r="E66" t="e">
        <f t="shared" si="2"/>
        <v>#NUM!</v>
      </c>
      <c r="F66" t="e">
        <f t="shared" si="3"/>
        <v>#DIV/0!</v>
      </c>
      <c r="G66" t="b">
        <f>IF(B66=" ",FALSE,(IF('Input and Summary Results'!$J$4="yes",'Data Transformation'!E66,'Data Transformation'!C66)))</f>
        <v>0</v>
      </c>
      <c r="H66" t="b">
        <f>IF(B66=" ",FALSE,(IF('Input and Summary Results'!$J$4="yes",'Data Transformation'!F66,'Data Transformation'!D66)))</f>
        <v>0</v>
      </c>
      <c r="I66" t="str">
        <f t="shared" si="4"/>
        <v/>
      </c>
      <c r="J66" s="18" t="e">
        <f>LOOKUP(2,1/(COUNTIF($J$4:J65,'Input and Summary Results'!$B$7:$B$8007)=0),'Input and Summary Results'!$B$7:$B$8007)</f>
        <v>#N/A</v>
      </c>
      <c r="K66" s="18" t="str">
        <f t="shared" si="5"/>
        <v xml:space="preserve"> </v>
      </c>
      <c r="L66" s="18">
        <f t="shared" si="8"/>
        <v>61</v>
      </c>
      <c r="M66" t="e">
        <f t="shared" si="7"/>
        <v>#NUM!</v>
      </c>
      <c r="N66">
        <f t="shared" si="6"/>
        <v>0</v>
      </c>
      <c r="O66" t="b">
        <f t="shared" si="1"/>
        <v>0</v>
      </c>
    </row>
    <row r="67" spans="1:15" x14ac:dyDescent="0.25">
      <c r="A67" t="s">
        <v>25</v>
      </c>
      <c r="B67" t="str">
        <f>'Input and Summary Results'!$G71</f>
        <v xml:space="preserve"> </v>
      </c>
      <c r="C67">
        <f>IF(B67=0,FALSE,'Input and Summary Results'!$D$5)</f>
        <v>0</v>
      </c>
      <c r="D67">
        <f>IF(B67=0,FALSE,'Input and Summary Results'!$E$5)</f>
        <v>0</v>
      </c>
      <c r="E67" t="e">
        <f t="shared" si="2"/>
        <v>#NUM!</v>
      </c>
      <c r="F67" t="e">
        <f t="shared" si="3"/>
        <v>#DIV/0!</v>
      </c>
      <c r="G67" t="b">
        <f>IF(B67=" ",FALSE,(IF('Input and Summary Results'!$J$4="yes",'Data Transformation'!E67,'Data Transformation'!C67)))</f>
        <v>0</v>
      </c>
      <c r="H67" t="b">
        <f>IF(B67=" ",FALSE,(IF('Input and Summary Results'!$J$4="yes",'Data Transformation'!F67,'Data Transformation'!D67)))</f>
        <v>0</v>
      </c>
      <c r="I67" t="str">
        <f t="shared" si="4"/>
        <v/>
      </c>
      <c r="J67" s="18" t="e">
        <f>LOOKUP(2,1/(COUNTIF($J$4:J66,'Input and Summary Results'!$B$7:$B$8007)=0),'Input and Summary Results'!$B$7:$B$8007)</f>
        <v>#N/A</v>
      </c>
      <c r="K67" s="18" t="str">
        <f t="shared" si="5"/>
        <v xml:space="preserve"> </v>
      </c>
      <c r="L67" s="18">
        <f t="shared" si="8"/>
        <v>62</v>
      </c>
      <c r="M67" t="e">
        <f t="shared" si="7"/>
        <v>#NUM!</v>
      </c>
      <c r="N67">
        <f t="shared" si="6"/>
        <v>0</v>
      </c>
      <c r="O67" t="b">
        <f t="shared" si="1"/>
        <v>0</v>
      </c>
    </row>
    <row r="68" spans="1:15" x14ac:dyDescent="0.25">
      <c r="A68" t="s">
        <v>25</v>
      </c>
      <c r="B68" t="str">
        <f>'Input and Summary Results'!$G72</f>
        <v xml:space="preserve"> </v>
      </c>
      <c r="C68">
        <f>IF(B68=0,FALSE,'Input and Summary Results'!$D$5)</f>
        <v>0</v>
      </c>
      <c r="D68">
        <f>IF(B68=0,FALSE,'Input and Summary Results'!$E$5)</f>
        <v>0</v>
      </c>
      <c r="E68" t="e">
        <f t="shared" si="2"/>
        <v>#NUM!</v>
      </c>
      <c r="F68" t="e">
        <f t="shared" si="3"/>
        <v>#DIV/0!</v>
      </c>
      <c r="G68" t="b">
        <f>IF(B68=" ",FALSE,(IF('Input and Summary Results'!$J$4="yes",'Data Transformation'!E68,'Data Transformation'!C68)))</f>
        <v>0</v>
      </c>
      <c r="H68" t="b">
        <f>IF(B68=" ",FALSE,(IF('Input and Summary Results'!$J$4="yes",'Data Transformation'!F68,'Data Transformation'!D68)))</f>
        <v>0</v>
      </c>
      <c r="I68" t="str">
        <f t="shared" si="4"/>
        <v/>
      </c>
      <c r="J68" s="18" t="e">
        <f>LOOKUP(2,1/(COUNTIF($J$4:J67,'Input and Summary Results'!$B$7:$B$8007)=0),'Input and Summary Results'!$B$7:$B$8007)</f>
        <v>#N/A</v>
      </c>
      <c r="K68" s="18" t="str">
        <f t="shared" si="5"/>
        <v xml:space="preserve"> </v>
      </c>
      <c r="L68" s="18">
        <f t="shared" si="8"/>
        <v>63</v>
      </c>
      <c r="M68" t="e">
        <f t="shared" si="7"/>
        <v>#NUM!</v>
      </c>
      <c r="N68">
        <f t="shared" si="6"/>
        <v>0</v>
      </c>
      <c r="O68" t="b">
        <f t="shared" ref="O68:O131" si="9">IF(N68&gt;4,N68,FALSE)</f>
        <v>0</v>
      </c>
    </row>
    <row r="69" spans="1:15" x14ac:dyDescent="0.25">
      <c r="A69" t="s">
        <v>25</v>
      </c>
      <c r="B69" t="str">
        <f>'Input and Summary Results'!$G73</f>
        <v xml:space="preserve"> </v>
      </c>
      <c r="C69">
        <f>IF(B69=0,FALSE,'Input and Summary Results'!$D$5)</f>
        <v>0</v>
      </c>
      <c r="D69">
        <f>IF(B69=0,FALSE,'Input and Summary Results'!$E$5)</f>
        <v>0</v>
      </c>
      <c r="E69" t="e">
        <f t="shared" ref="E69:E132" si="10">IF(C69=FALSE,FALSE,LOG10(C69))</f>
        <v>#NUM!</v>
      </c>
      <c r="F69" t="e">
        <f t="shared" ref="F69:F132" si="11">IF(D69=FALSE, FALSE,0.434*D69/C69)</f>
        <v>#DIV/0!</v>
      </c>
      <c r="G69" t="b">
        <f>IF(B69=" ",FALSE,(IF('Input and Summary Results'!$J$4="yes",'Data Transformation'!E69,'Data Transformation'!C69)))</f>
        <v>0</v>
      </c>
      <c r="H69" t="b">
        <f>IF(B69=" ",FALSE,(IF('Input and Summary Results'!$J$4="yes",'Data Transformation'!F69,'Data Transformation'!D69)))</f>
        <v>0</v>
      </c>
      <c r="I69" t="str">
        <f t="shared" ref="I69:I132" si="12">IF(G69=FALSE,"",B69)</f>
        <v/>
      </c>
      <c r="J69" s="18" t="e">
        <f>LOOKUP(2,1/(COUNTIF($J$4:J68,'Input and Summary Results'!$B$7:$B$8007)=0),'Input and Summary Results'!$B$7:$B$8007)</f>
        <v>#N/A</v>
      </c>
      <c r="K69" s="18" t="str">
        <f t="shared" si="5"/>
        <v xml:space="preserve"> </v>
      </c>
      <c r="L69" s="18">
        <f t="shared" si="8"/>
        <v>64</v>
      </c>
      <c r="M69" t="e">
        <f t="shared" si="7"/>
        <v>#NUM!</v>
      </c>
      <c r="N69">
        <f t="shared" si="6"/>
        <v>0</v>
      </c>
      <c r="O69" t="b">
        <f t="shared" si="9"/>
        <v>0</v>
      </c>
    </row>
    <row r="70" spans="1:15" x14ac:dyDescent="0.25">
      <c r="A70" t="s">
        <v>25</v>
      </c>
      <c r="B70" t="str">
        <f>'Input and Summary Results'!$G74</f>
        <v xml:space="preserve"> </v>
      </c>
      <c r="C70">
        <f>IF(B70=0,FALSE,'Input and Summary Results'!$D$5)</f>
        <v>0</v>
      </c>
      <c r="D70">
        <f>IF(B70=0,FALSE,'Input and Summary Results'!$E$5)</f>
        <v>0</v>
      </c>
      <c r="E70" t="e">
        <f t="shared" si="10"/>
        <v>#NUM!</v>
      </c>
      <c r="F70" t="e">
        <f t="shared" si="11"/>
        <v>#DIV/0!</v>
      </c>
      <c r="G70" t="b">
        <f>IF(B70=" ",FALSE,(IF('Input and Summary Results'!$J$4="yes",'Data Transformation'!E70,'Data Transformation'!C70)))</f>
        <v>0</v>
      </c>
      <c r="H70" t="b">
        <f>IF(B70=" ",FALSE,(IF('Input and Summary Results'!$J$4="yes",'Data Transformation'!F70,'Data Transformation'!D70)))</f>
        <v>0</v>
      </c>
      <c r="I70" t="str">
        <f t="shared" si="12"/>
        <v/>
      </c>
      <c r="J70" s="18" t="e">
        <f>LOOKUP(2,1/(COUNTIF($J$4:J69,'Input and Summary Results'!$B$7:$B$8007)=0),'Input and Summary Results'!$B$7:$B$8007)</f>
        <v>#N/A</v>
      </c>
      <c r="K70" s="18" t="str">
        <f t="shared" ref="K70:K133" si="13">IFERROR(J70," ")</f>
        <v xml:space="preserve"> </v>
      </c>
      <c r="L70" s="18">
        <f t="shared" si="8"/>
        <v>65</v>
      </c>
      <c r="M70" t="e">
        <f t="shared" si="7"/>
        <v>#NUM!</v>
      </c>
      <c r="N70">
        <f t="shared" ref="N70:N133" si="14">COUNTIF($I$4:$I$8425,M70)</f>
        <v>0</v>
      </c>
      <c r="O70" t="b">
        <f t="shared" si="9"/>
        <v>0</v>
      </c>
    </row>
    <row r="71" spans="1:15" x14ac:dyDescent="0.25">
      <c r="A71" t="s">
        <v>25</v>
      </c>
      <c r="B71" t="str">
        <f>'Input and Summary Results'!$G75</f>
        <v xml:space="preserve"> </v>
      </c>
      <c r="C71">
        <f>IF(B71=0,FALSE,'Input and Summary Results'!$D$5)</f>
        <v>0</v>
      </c>
      <c r="D71">
        <f>IF(B71=0,FALSE,'Input and Summary Results'!$E$5)</f>
        <v>0</v>
      </c>
      <c r="E71" t="e">
        <f t="shared" si="10"/>
        <v>#NUM!</v>
      </c>
      <c r="F71" t="e">
        <f t="shared" si="11"/>
        <v>#DIV/0!</v>
      </c>
      <c r="G71" t="b">
        <f>IF(B71=" ",FALSE,(IF('Input and Summary Results'!$J$4="yes",'Data Transformation'!E71,'Data Transformation'!C71)))</f>
        <v>0</v>
      </c>
      <c r="H71" t="b">
        <f>IF(B71=" ",FALSE,(IF('Input and Summary Results'!$J$4="yes",'Data Transformation'!F71,'Data Transformation'!D71)))</f>
        <v>0</v>
      </c>
      <c r="I71" t="str">
        <f t="shared" si="12"/>
        <v/>
      </c>
      <c r="J71" s="18" t="e">
        <f>LOOKUP(2,1/(COUNTIF($J$4:J70,'Input and Summary Results'!$B$7:$B$8007)=0),'Input and Summary Results'!$B$7:$B$8007)</f>
        <v>#N/A</v>
      </c>
      <c r="K71" s="18" t="str">
        <f t="shared" si="13"/>
        <v xml:space="preserve"> </v>
      </c>
      <c r="L71" s="18">
        <f t="shared" si="8"/>
        <v>66</v>
      </c>
      <c r="M71" t="e">
        <f t="shared" ref="M71:M134" si="15">SMALL($K$6:$K$426,L71)</f>
        <v>#NUM!</v>
      </c>
      <c r="N71">
        <f t="shared" si="14"/>
        <v>0</v>
      </c>
      <c r="O71" t="b">
        <f t="shared" si="9"/>
        <v>0</v>
      </c>
    </row>
    <row r="72" spans="1:15" x14ac:dyDescent="0.25">
      <c r="A72" t="s">
        <v>25</v>
      </c>
      <c r="B72" t="str">
        <f>'Input and Summary Results'!$G76</f>
        <v xml:space="preserve"> </v>
      </c>
      <c r="C72">
        <f>IF(B72=0,FALSE,'Input and Summary Results'!$D$5)</f>
        <v>0</v>
      </c>
      <c r="D72">
        <f>IF(B72=0,FALSE,'Input and Summary Results'!$E$5)</f>
        <v>0</v>
      </c>
      <c r="E72" t="e">
        <f t="shared" si="10"/>
        <v>#NUM!</v>
      </c>
      <c r="F72" t="e">
        <f t="shared" si="11"/>
        <v>#DIV/0!</v>
      </c>
      <c r="G72" t="b">
        <f>IF(B72=" ",FALSE,(IF('Input and Summary Results'!$J$4="yes",'Data Transformation'!E72,'Data Transformation'!C72)))</f>
        <v>0</v>
      </c>
      <c r="H72" t="b">
        <f>IF(B72=" ",FALSE,(IF('Input and Summary Results'!$J$4="yes",'Data Transformation'!F72,'Data Transformation'!D72)))</f>
        <v>0</v>
      </c>
      <c r="I72" t="str">
        <f t="shared" si="12"/>
        <v/>
      </c>
      <c r="J72" s="18" t="e">
        <f>LOOKUP(2,1/(COUNTIF($J$4:J71,'Input and Summary Results'!$B$7:$B$8007)=0),'Input and Summary Results'!$B$7:$B$8007)</f>
        <v>#N/A</v>
      </c>
      <c r="K72" s="18" t="str">
        <f t="shared" si="13"/>
        <v xml:space="preserve"> </v>
      </c>
      <c r="L72" s="18">
        <f t="shared" ref="L72:L135" si="16">L71+1</f>
        <v>67</v>
      </c>
      <c r="M72" t="e">
        <f t="shared" si="15"/>
        <v>#NUM!</v>
      </c>
      <c r="N72">
        <f t="shared" si="14"/>
        <v>0</v>
      </c>
      <c r="O72" t="b">
        <f t="shared" si="9"/>
        <v>0</v>
      </c>
    </row>
    <row r="73" spans="1:15" x14ac:dyDescent="0.25">
      <c r="A73" t="s">
        <v>25</v>
      </c>
      <c r="B73" t="str">
        <f>'Input and Summary Results'!$G77</f>
        <v xml:space="preserve"> </v>
      </c>
      <c r="C73">
        <f>IF(B73=0,FALSE,'Input and Summary Results'!$D$5)</f>
        <v>0</v>
      </c>
      <c r="D73">
        <f>IF(B73=0,FALSE,'Input and Summary Results'!$E$5)</f>
        <v>0</v>
      </c>
      <c r="E73" t="e">
        <f t="shared" si="10"/>
        <v>#NUM!</v>
      </c>
      <c r="F73" t="e">
        <f t="shared" si="11"/>
        <v>#DIV/0!</v>
      </c>
      <c r="G73" t="b">
        <f>IF(B73=" ",FALSE,(IF('Input and Summary Results'!$J$4="yes",'Data Transformation'!E73,'Data Transformation'!C73)))</f>
        <v>0</v>
      </c>
      <c r="H73" t="b">
        <f>IF(B73=" ",FALSE,(IF('Input and Summary Results'!$J$4="yes",'Data Transformation'!F73,'Data Transformation'!D73)))</f>
        <v>0</v>
      </c>
      <c r="I73" t="str">
        <f t="shared" si="12"/>
        <v/>
      </c>
      <c r="J73" s="18" t="e">
        <f>LOOKUP(2,1/(COUNTIF($J$4:J72,'Input and Summary Results'!$B$7:$B$8007)=0),'Input and Summary Results'!$B$7:$B$8007)</f>
        <v>#N/A</v>
      </c>
      <c r="K73" s="18" t="str">
        <f t="shared" si="13"/>
        <v xml:space="preserve"> </v>
      </c>
      <c r="L73" s="18">
        <f t="shared" si="16"/>
        <v>68</v>
      </c>
      <c r="M73" t="e">
        <f t="shared" si="15"/>
        <v>#NUM!</v>
      </c>
      <c r="N73">
        <f t="shared" si="14"/>
        <v>0</v>
      </c>
      <c r="O73" t="b">
        <f t="shared" si="9"/>
        <v>0</v>
      </c>
    </row>
    <row r="74" spans="1:15" x14ac:dyDescent="0.25">
      <c r="A74" t="s">
        <v>25</v>
      </c>
      <c r="B74" t="str">
        <f>'Input and Summary Results'!$G78</f>
        <v xml:space="preserve"> </v>
      </c>
      <c r="C74">
        <f>IF(B74=0,FALSE,'Input and Summary Results'!$D$5)</f>
        <v>0</v>
      </c>
      <c r="D74">
        <f>IF(B74=0,FALSE,'Input and Summary Results'!$E$5)</f>
        <v>0</v>
      </c>
      <c r="E74" t="e">
        <f t="shared" si="10"/>
        <v>#NUM!</v>
      </c>
      <c r="F74" t="e">
        <f t="shared" si="11"/>
        <v>#DIV/0!</v>
      </c>
      <c r="G74" t="b">
        <f>IF(B74=" ",FALSE,(IF('Input and Summary Results'!$J$4="yes",'Data Transformation'!E74,'Data Transformation'!C74)))</f>
        <v>0</v>
      </c>
      <c r="H74" t="b">
        <f>IF(B74=" ",FALSE,(IF('Input and Summary Results'!$J$4="yes",'Data Transformation'!F74,'Data Transformation'!D74)))</f>
        <v>0</v>
      </c>
      <c r="I74" t="str">
        <f t="shared" si="12"/>
        <v/>
      </c>
      <c r="J74" s="18" t="e">
        <f>LOOKUP(2,1/(COUNTIF($J$4:J73,'Input and Summary Results'!$B$7:$B$8007)=0),'Input and Summary Results'!$B$7:$B$8007)</f>
        <v>#N/A</v>
      </c>
      <c r="K74" s="18" t="str">
        <f t="shared" si="13"/>
        <v xml:space="preserve"> </v>
      </c>
      <c r="L74" s="18">
        <f t="shared" si="16"/>
        <v>69</v>
      </c>
      <c r="M74" t="e">
        <f t="shared" si="15"/>
        <v>#NUM!</v>
      </c>
      <c r="N74">
        <f t="shared" si="14"/>
        <v>0</v>
      </c>
      <c r="O74" t="b">
        <f t="shared" si="9"/>
        <v>0</v>
      </c>
    </row>
    <row r="75" spans="1:15" x14ac:dyDescent="0.25">
      <c r="A75" t="s">
        <v>25</v>
      </c>
      <c r="B75" t="str">
        <f>'Input and Summary Results'!$G79</f>
        <v xml:space="preserve"> </v>
      </c>
      <c r="C75">
        <f>IF(B75=0,FALSE,'Input and Summary Results'!$D$5)</f>
        <v>0</v>
      </c>
      <c r="D75">
        <f>IF(B75=0,FALSE,'Input and Summary Results'!$E$5)</f>
        <v>0</v>
      </c>
      <c r="E75" t="e">
        <f t="shared" si="10"/>
        <v>#NUM!</v>
      </c>
      <c r="F75" t="e">
        <f t="shared" si="11"/>
        <v>#DIV/0!</v>
      </c>
      <c r="G75" t="b">
        <f>IF(B75=" ",FALSE,(IF('Input and Summary Results'!$J$4="yes",'Data Transformation'!E75,'Data Transformation'!C75)))</f>
        <v>0</v>
      </c>
      <c r="H75" t="b">
        <f>IF(B75=" ",FALSE,(IF('Input and Summary Results'!$J$4="yes",'Data Transformation'!F75,'Data Transformation'!D75)))</f>
        <v>0</v>
      </c>
      <c r="I75" t="str">
        <f t="shared" si="12"/>
        <v/>
      </c>
      <c r="J75" s="18" t="e">
        <f>LOOKUP(2,1/(COUNTIF($J$4:J74,'Input and Summary Results'!$B$7:$B$8007)=0),'Input and Summary Results'!$B$7:$B$8007)</f>
        <v>#N/A</v>
      </c>
      <c r="K75" s="18" t="str">
        <f t="shared" si="13"/>
        <v xml:space="preserve"> </v>
      </c>
      <c r="L75" s="18">
        <f t="shared" si="16"/>
        <v>70</v>
      </c>
      <c r="M75" t="e">
        <f t="shared" si="15"/>
        <v>#NUM!</v>
      </c>
      <c r="N75">
        <f t="shared" si="14"/>
        <v>0</v>
      </c>
      <c r="O75" t="b">
        <f t="shared" si="9"/>
        <v>0</v>
      </c>
    </row>
    <row r="76" spans="1:15" x14ac:dyDescent="0.25">
      <c r="A76" t="s">
        <v>25</v>
      </c>
      <c r="B76" t="str">
        <f>'Input and Summary Results'!$G80</f>
        <v xml:space="preserve"> </v>
      </c>
      <c r="C76">
        <f>IF(B76=0,FALSE,'Input and Summary Results'!$D$5)</f>
        <v>0</v>
      </c>
      <c r="D76">
        <f>IF(B76=0,FALSE,'Input and Summary Results'!$E$5)</f>
        <v>0</v>
      </c>
      <c r="E76" t="e">
        <f t="shared" si="10"/>
        <v>#NUM!</v>
      </c>
      <c r="F76" t="e">
        <f t="shared" si="11"/>
        <v>#DIV/0!</v>
      </c>
      <c r="G76" t="b">
        <f>IF(B76=" ",FALSE,(IF('Input and Summary Results'!$J$4="yes",'Data Transformation'!E76,'Data Transformation'!C76)))</f>
        <v>0</v>
      </c>
      <c r="H76" t="b">
        <f>IF(B76=" ",FALSE,(IF('Input and Summary Results'!$J$4="yes",'Data Transformation'!F76,'Data Transformation'!D76)))</f>
        <v>0</v>
      </c>
      <c r="I76" t="str">
        <f t="shared" si="12"/>
        <v/>
      </c>
      <c r="J76" s="18" t="e">
        <f>LOOKUP(2,1/(COUNTIF($J$4:J75,'Input and Summary Results'!$B$7:$B$8007)=0),'Input and Summary Results'!$B$7:$B$8007)</f>
        <v>#N/A</v>
      </c>
      <c r="K76" s="18" t="str">
        <f t="shared" si="13"/>
        <v xml:space="preserve"> </v>
      </c>
      <c r="L76" s="18">
        <f t="shared" si="16"/>
        <v>71</v>
      </c>
      <c r="M76" t="e">
        <f t="shared" si="15"/>
        <v>#NUM!</v>
      </c>
      <c r="N76">
        <f t="shared" si="14"/>
        <v>0</v>
      </c>
      <c r="O76" t="b">
        <f t="shared" si="9"/>
        <v>0</v>
      </c>
    </row>
    <row r="77" spans="1:15" x14ac:dyDescent="0.25">
      <c r="A77" t="s">
        <v>25</v>
      </c>
      <c r="B77" t="str">
        <f>'Input and Summary Results'!$G81</f>
        <v xml:space="preserve"> </v>
      </c>
      <c r="C77">
        <f>IF(B77=0,FALSE,'Input and Summary Results'!$D$5)</f>
        <v>0</v>
      </c>
      <c r="D77">
        <f>IF(B77=0,FALSE,'Input and Summary Results'!$E$5)</f>
        <v>0</v>
      </c>
      <c r="E77" t="e">
        <f t="shared" si="10"/>
        <v>#NUM!</v>
      </c>
      <c r="F77" t="e">
        <f t="shared" si="11"/>
        <v>#DIV/0!</v>
      </c>
      <c r="G77" t="b">
        <f>IF(B77=" ",FALSE,(IF('Input and Summary Results'!$J$4="yes",'Data Transformation'!E77,'Data Transformation'!C77)))</f>
        <v>0</v>
      </c>
      <c r="H77" t="b">
        <f>IF(B77=" ",FALSE,(IF('Input and Summary Results'!$J$4="yes",'Data Transformation'!F77,'Data Transformation'!D77)))</f>
        <v>0</v>
      </c>
      <c r="I77" t="str">
        <f t="shared" si="12"/>
        <v/>
      </c>
      <c r="J77" s="18" t="e">
        <f>LOOKUP(2,1/(COUNTIF($J$4:J76,'Input and Summary Results'!$B$7:$B$8007)=0),'Input and Summary Results'!$B$7:$B$8007)</f>
        <v>#N/A</v>
      </c>
      <c r="K77" s="18" t="str">
        <f t="shared" si="13"/>
        <v xml:space="preserve"> </v>
      </c>
      <c r="L77" s="18">
        <f t="shared" si="16"/>
        <v>72</v>
      </c>
      <c r="M77" t="e">
        <f t="shared" si="15"/>
        <v>#NUM!</v>
      </c>
      <c r="N77">
        <f t="shared" si="14"/>
        <v>0</v>
      </c>
      <c r="O77" t="b">
        <f t="shared" si="9"/>
        <v>0</v>
      </c>
    </row>
    <row r="78" spans="1:15" x14ac:dyDescent="0.25">
      <c r="A78" t="s">
        <v>25</v>
      </c>
      <c r="B78" t="str">
        <f>'Input and Summary Results'!$G82</f>
        <v xml:space="preserve"> </v>
      </c>
      <c r="C78">
        <f>IF(B78=0,FALSE,'Input and Summary Results'!$D$5)</f>
        <v>0</v>
      </c>
      <c r="D78">
        <f>IF(B78=0,FALSE,'Input and Summary Results'!$E$5)</f>
        <v>0</v>
      </c>
      <c r="E78" t="e">
        <f t="shared" si="10"/>
        <v>#NUM!</v>
      </c>
      <c r="F78" t="e">
        <f t="shared" si="11"/>
        <v>#DIV/0!</v>
      </c>
      <c r="G78" t="b">
        <f>IF(B78=" ",FALSE,(IF('Input and Summary Results'!$J$4="yes",'Data Transformation'!E78,'Data Transformation'!C78)))</f>
        <v>0</v>
      </c>
      <c r="H78" t="b">
        <f>IF(B78=" ",FALSE,(IF('Input and Summary Results'!$J$4="yes",'Data Transformation'!F78,'Data Transformation'!D78)))</f>
        <v>0</v>
      </c>
      <c r="I78" t="str">
        <f t="shared" si="12"/>
        <v/>
      </c>
      <c r="J78" s="18" t="e">
        <f>LOOKUP(2,1/(COUNTIF($J$4:J77,'Input and Summary Results'!$B$7:$B$8007)=0),'Input and Summary Results'!$B$7:$B$8007)</f>
        <v>#N/A</v>
      </c>
      <c r="K78" s="18" t="str">
        <f t="shared" si="13"/>
        <v xml:space="preserve"> </v>
      </c>
      <c r="L78" s="18">
        <f t="shared" si="16"/>
        <v>73</v>
      </c>
      <c r="M78" t="e">
        <f t="shared" si="15"/>
        <v>#NUM!</v>
      </c>
      <c r="N78">
        <f t="shared" si="14"/>
        <v>0</v>
      </c>
      <c r="O78" t="b">
        <f t="shared" si="9"/>
        <v>0</v>
      </c>
    </row>
    <row r="79" spans="1:15" x14ac:dyDescent="0.25">
      <c r="A79" t="s">
        <v>25</v>
      </c>
      <c r="B79" t="str">
        <f>'Input and Summary Results'!$G83</f>
        <v xml:space="preserve"> </v>
      </c>
      <c r="C79">
        <f>IF(B79=0,FALSE,'Input and Summary Results'!$D$5)</f>
        <v>0</v>
      </c>
      <c r="D79">
        <f>IF(B79=0,FALSE,'Input and Summary Results'!$E$5)</f>
        <v>0</v>
      </c>
      <c r="E79" t="e">
        <f t="shared" si="10"/>
        <v>#NUM!</v>
      </c>
      <c r="F79" t="e">
        <f t="shared" si="11"/>
        <v>#DIV/0!</v>
      </c>
      <c r="G79" t="b">
        <f>IF(B79=" ",FALSE,(IF('Input and Summary Results'!$J$4="yes",'Data Transformation'!E79,'Data Transformation'!C79)))</f>
        <v>0</v>
      </c>
      <c r="H79" t="b">
        <f>IF(B79=" ",FALSE,(IF('Input and Summary Results'!$J$4="yes",'Data Transformation'!F79,'Data Transformation'!D79)))</f>
        <v>0</v>
      </c>
      <c r="I79" t="str">
        <f t="shared" si="12"/>
        <v/>
      </c>
      <c r="J79" s="18" t="e">
        <f>LOOKUP(2,1/(COUNTIF($J$4:J78,'Input and Summary Results'!$B$7:$B$8007)=0),'Input and Summary Results'!$B$7:$B$8007)</f>
        <v>#N/A</v>
      </c>
      <c r="K79" s="18" t="str">
        <f t="shared" si="13"/>
        <v xml:space="preserve"> </v>
      </c>
      <c r="L79" s="18">
        <f t="shared" si="16"/>
        <v>74</v>
      </c>
      <c r="M79" t="e">
        <f t="shared" si="15"/>
        <v>#NUM!</v>
      </c>
      <c r="N79">
        <f t="shared" si="14"/>
        <v>0</v>
      </c>
      <c r="O79" t="b">
        <f t="shared" si="9"/>
        <v>0</v>
      </c>
    </row>
    <row r="80" spans="1:15" x14ac:dyDescent="0.25">
      <c r="A80" t="s">
        <v>25</v>
      </c>
      <c r="B80" t="str">
        <f>'Input and Summary Results'!$G84</f>
        <v xml:space="preserve"> </v>
      </c>
      <c r="C80">
        <f>IF(B80=0,FALSE,'Input and Summary Results'!$D$5)</f>
        <v>0</v>
      </c>
      <c r="D80">
        <f>IF(B80=0,FALSE,'Input and Summary Results'!$E$5)</f>
        <v>0</v>
      </c>
      <c r="E80" t="e">
        <f t="shared" si="10"/>
        <v>#NUM!</v>
      </c>
      <c r="F80" t="e">
        <f t="shared" si="11"/>
        <v>#DIV/0!</v>
      </c>
      <c r="G80" t="b">
        <f>IF(B80=" ",FALSE,(IF('Input and Summary Results'!$J$4="yes",'Data Transformation'!E80,'Data Transformation'!C80)))</f>
        <v>0</v>
      </c>
      <c r="H80" t="b">
        <f>IF(B80=" ",FALSE,(IF('Input and Summary Results'!$J$4="yes",'Data Transformation'!F80,'Data Transformation'!D80)))</f>
        <v>0</v>
      </c>
      <c r="I80" t="str">
        <f t="shared" si="12"/>
        <v/>
      </c>
      <c r="J80" s="18" t="e">
        <f>LOOKUP(2,1/(COUNTIF($J$4:J79,'Input and Summary Results'!$B$7:$B$8007)=0),'Input and Summary Results'!$B$7:$B$8007)</f>
        <v>#N/A</v>
      </c>
      <c r="K80" s="18" t="str">
        <f t="shared" si="13"/>
        <v xml:space="preserve"> </v>
      </c>
      <c r="L80" s="18">
        <f t="shared" si="16"/>
        <v>75</v>
      </c>
      <c r="M80" t="e">
        <f t="shared" si="15"/>
        <v>#NUM!</v>
      </c>
      <c r="N80">
        <f t="shared" si="14"/>
        <v>0</v>
      </c>
      <c r="O80" t="b">
        <f t="shared" si="9"/>
        <v>0</v>
      </c>
    </row>
    <row r="81" spans="1:15" x14ac:dyDescent="0.25">
      <c r="A81" t="s">
        <v>25</v>
      </c>
      <c r="B81" t="str">
        <f>'Input and Summary Results'!$G85</f>
        <v xml:space="preserve"> </v>
      </c>
      <c r="C81">
        <f>IF(B81=0,FALSE,'Input and Summary Results'!$D$5)</f>
        <v>0</v>
      </c>
      <c r="D81">
        <f>IF(B81=0,FALSE,'Input and Summary Results'!$E$5)</f>
        <v>0</v>
      </c>
      <c r="E81" t="e">
        <f t="shared" si="10"/>
        <v>#NUM!</v>
      </c>
      <c r="F81" t="e">
        <f t="shared" si="11"/>
        <v>#DIV/0!</v>
      </c>
      <c r="G81" t="b">
        <f>IF(B81=" ",FALSE,(IF('Input and Summary Results'!$J$4="yes",'Data Transformation'!E81,'Data Transformation'!C81)))</f>
        <v>0</v>
      </c>
      <c r="H81" t="b">
        <f>IF(B81=" ",FALSE,(IF('Input and Summary Results'!$J$4="yes",'Data Transformation'!F81,'Data Transformation'!D81)))</f>
        <v>0</v>
      </c>
      <c r="I81" t="str">
        <f t="shared" si="12"/>
        <v/>
      </c>
      <c r="J81" s="18" t="e">
        <f>LOOKUP(2,1/(COUNTIF($J$4:J80,'Input and Summary Results'!$B$7:$B$8007)=0),'Input and Summary Results'!$B$7:$B$8007)</f>
        <v>#N/A</v>
      </c>
      <c r="K81" s="18" t="str">
        <f t="shared" si="13"/>
        <v xml:space="preserve"> </v>
      </c>
      <c r="L81" s="18">
        <f t="shared" si="16"/>
        <v>76</v>
      </c>
      <c r="M81" t="e">
        <f t="shared" si="15"/>
        <v>#NUM!</v>
      </c>
      <c r="N81">
        <f t="shared" si="14"/>
        <v>0</v>
      </c>
      <c r="O81" t="b">
        <f t="shared" si="9"/>
        <v>0</v>
      </c>
    </row>
    <row r="82" spans="1:15" x14ac:dyDescent="0.25">
      <c r="A82" t="s">
        <v>25</v>
      </c>
      <c r="B82" t="str">
        <f>'Input and Summary Results'!$G86</f>
        <v xml:space="preserve"> </v>
      </c>
      <c r="C82">
        <f>IF(B82=0,FALSE,'Input and Summary Results'!$D$5)</f>
        <v>0</v>
      </c>
      <c r="D82">
        <f>IF(B82=0,FALSE,'Input and Summary Results'!$E$5)</f>
        <v>0</v>
      </c>
      <c r="E82" t="e">
        <f t="shared" si="10"/>
        <v>#NUM!</v>
      </c>
      <c r="F82" t="e">
        <f t="shared" si="11"/>
        <v>#DIV/0!</v>
      </c>
      <c r="G82" t="b">
        <f>IF(B82=" ",FALSE,(IF('Input and Summary Results'!$J$4="yes",'Data Transformation'!E82,'Data Transformation'!C82)))</f>
        <v>0</v>
      </c>
      <c r="H82" t="b">
        <f>IF(B82=" ",FALSE,(IF('Input and Summary Results'!$J$4="yes",'Data Transformation'!F82,'Data Transformation'!D82)))</f>
        <v>0</v>
      </c>
      <c r="I82" t="str">
        <f t="shared" si="12"/>
        <v/>
      </c>
      <c r="J82" s="18" t="e">
        <f>LOOKUP(2,1/(COUNTIF($J$4:J81,'Input and Summary Results'!$B$7:$B$8007)=0),'Input and Summary Results'!$B$7:$B$8007)</f>
        <v>#N/A</v>
      </c>
      <c r="K82" s="18" t="str">
        <f t="shared" si="13"/>
        <v xml:space="preserve"> </v>
      </c>
      <c r="L82" s="18">
        <f t="shared" si="16"/>
        <v>77</v>
      </c>
      <c r="M82" t="e">
        <f t="shared" si="15"/>
        <v>#NUM!</v>
      </c>
      <c r="N82">
        <f t="shared" si="14"/>
        <v>0</v>
      </c>
      <c r="O82" t="b">
        <f t="shared" si="9"/>
        <v>0</v>
      </c>
    </row>
    <row r="83" spans="1:15" x14ac:dyDescent="0.25">
      <c r="A83" t="s">
        <v>25</v>
      </c>
      <c r="B83" t="str">
        <f>'Input and Summary Results'!$G87</f>
        <v xml:space="preserve"> </v>
      </c>
      <c r="C83">
        <f>IF(B83=0,FALSE,'Input and Summary Results'!$D$5)</f>
        <v>0</v>
      </c>
      <c r="D83">
        <f>IF(B83=0,FALSE,'Input and Summary Results'!$E$5)</f>
        <v>0</v>
      </c>
      <c r="E83" t="e">
        <f t="shared" si="10"/>
        <v>#NUM!</v>
      </c>
      <c r="F83" t="e">
        <f t="shared" si="11"/>
        <v>#DIV/0!</v>
      </c>
      <c r="G83" t="b">
        <f>IF(B83=" ",FALSE,(IF('Input and Summary Results'!$J$4="yes",'Data Transformation'!E83,'Data Transformation'!C83)))</f>
        <v>0</v>
      </c>
      <c r="H83" t="b">
        <f>IF(B83=" ",FALSE,(IF('Input and Summary Results'!$J$4="yes",'Data Transformation'!F83,'Data Transformation'!D83)))</f>
        <v>0</v>
      </c>
      <c r="I83" t="str">
        <f t="shared" si="12"/>
        <v/>
      </c>
      <c r="J83" s="18" t="e">
        <f>LOOKUP(2,1/(COUNTIF($J$4:J82,'Input and Summary Results'!$B$7:$B$8007)=0),'Input and Summary Results'!$B$7:$B$8007)</f>
        <v>#N/A</v>
      </c>
      <c r="K83" s="18" t="str">
        <f t="shared" si="13"/>
        <v xml:space="preserve"> </v>
      </c>
      <c r="L83" s="18">
        <f t="shared" si="16"/>
        <v>78</v>
      </c>
      <c r="M83" t="e">
        <f t="shared" si="15"/>
        <v>#NUM!</v>
      </c>
      <c r="N83">
        <f t="shared" si="14"/>
        <v>0</v>
      </c>
      <c r="O83" t="b">
        <f t="shared" si="9"/>
        <v>0</v>
      </c>
    </row>
    <row r="84" spans="1:15" x14ac:dyDescent="0.25">
      <c r="A84" t="s">
        <v>25</v>
      </c>
      <c r="B84" t="str">
        <f>'Input and Summary Results'!$G88</f>
        <v xml:space="preserve"> </v>
      </c>
      <c r="C84">
        <f>IF(B84=0,FALSE,'Input and Summary Results'!$D$5)</f>
        <v>0</v>
      </c>
      <c r="D84">
        <f>IF(B84=0,FALSE,'Input and Summary Results'!$E$5)</f>
        <v>0</v>
      </c>
      <c r="E84" t="e">
        <f t="shared" si="10"/>
        <v>#NUM!</v>
      </c>
      <c r="F84" t="e">
        <f t="shared" si="11"/>
        <v>#DIV/0!</v>
      </c>
      <c r="G84" t="b">
        <f>IF(B84=" ",FALSE,(IF('Input and Summary Results'!$J$4="yes",'Data Transformation'!E84,'Data Transformation'!C84)))</f>
        <v>0</v>
      </c>
      <c r="H84" t="b">
        <f>IF(B84=" ",FALSE,(IF('Input and Summary Results'!$J$4="yes",'Data Transformation'!F84,'Data Transformation'!D84)))</f>
        <v>0</v>
      </c>
      <c r="I84" t="str">
        <f t="shared" si="12"/>
        <v/>
      </c>
      <c r="J84" s="18" t="e">
        <f>LOOKUP(2,1/(COUNTIF($J$4:J83,'Input and Summary Results'!$B$7:$B$8007)=0),'Input and Summary Results'!$B$7:$B$8007)</f>
        <v>#N/A</v>
      </c>
      <c r="K84" s="18" t="str">
        <f t="shared" si="13"/>
        <v xml:space="preserve"> </v>
      </c>
      <c r="L84" s="18">
        <f t="shared" si="16"/>
        <v>79</v>
      </c>
      <c r="M84" t="e">
        <f t="shared" si="15"/>
        <v>#NUM!</v>
      </c>
      <c r="N84">
        <f t="shared" si="14"/>
        <v>0</v>
      </c>
      <c r="O84" t="b">
        <f t="shared" si="9"/>
        <v>0</v>
      </c>
    </row>
    <row r="85" spans="1:15" x14ac:dyDescent="0.25">
      <c r="A85" t="s">
        <v>25</v>
      </c>
      <c r="B85" t="str">
        <f>'Input and Summary Results'!$G89</f>
        <v xml:space="preserve"> </v>
      </c>
      <c r="C85">
        <f>IF(B85=0,FALSE,'Input and Summary Results'!$D$5)</f>
        <v>0</v>
      </c>
      <c r="D85">
        <f>IF(B85=0,FALSE,'Input and Summary Results'!$E$5)</f>
        <v>0</v>
      </c>
      <c r="E85" t="e">
        <f t="shared" si="10"/>
        <v>#NUM!</v>
      </c>
      <c r="F85" t="e">
        <f t="shared" si="11"/>
        <v>#DIV/0!</v>
      </c>
      <c r="G85" t="b">
        <f>IF(B85=" ",FALSE,(IF('Input and Summary Results'!$J$4="yes",'Data Transformation'!E85,'Data Transformation'!C85)))</f>
        <v>0</v>
      </c>
      <c r="H85" t="b">
        <f>IF(B85=" ",FALSE,(IF('Input and Summary Results'!$J$4="yes",'Data Transformation'!F85,'Data Transformation'!D85)))</f>
        <v>0</v>
      </c>
      <c r="I85" t="str">
        <f t="shared" si="12"/>
        <v/>
      </c>
      <c r="J85" s="18" t="e">
        <f>LOOKUP(2,1/(COUNTIF($J$4:J84,'Input and Summary Results'!$B$7:$B$8007)=0),'Input and Summary Results'!$B$7:$B$8007)</f>
        <v>#N/A</v>
      </c>
      <c r="K85" s="18" t="str">
        <f t="shared" si="13"/>
        <v xml:space="preserve"> </v>
      </c>
      <c r="L85" s="18">
        <f t="shared" si="16"/>
        <v>80</v>
      </c>
      <c r="M85" t="e">
        <f t="shared" si="15"/>
        <v>#NUM!</v>
      </c>
      <c r="N85">
        <f t="shared" si="14"/>
        <v>0</v>
      </c>
      <c r="O85" t="b">
        <f t="shared" si="9"/>
        <v>0</v>
      </c>
    </row>
    <row r="86" spans="1:15" x14ac:dyDescent="0.25">
      <c r="A86" t="s">
        <v>25</v>
      </c>
      <c r="B86" t="str">
        <f>'Input and Summary Results'!$G90</f>
        <v xml:space="preserve"> </v>
      </c>
      <c r="C86">
        <f>IF(B86=0,FALSE,'Input and Summary Results'!$D$5)</f>
        <v>0</v>
      </c>
      <c r="D86">
        <f>IF(B86=0,FALSE,'Input and Summary Results'!$E$5)</f>
        <v>0</v>
      </c>
      <c r="E86" t="e">
        <f t="shared" si="10"/>
        <v>#NUM!</v>
      </c>
      <c r="F86" t="e">
        <f t="shared" si="11"/>
        <v>#DIV/0!</v>
      </c>
      <c r="G86" t="b">
        <f>IF(B86=" ",FALSE,(IF('Input and Summary Results'!$J$4="yes",'Data Transformation'!E86,'Data Transformation'!C86)))</f>
        <v>0</v>
      </c>
      <c r="H86" t="b">
        <f>IF(B86=" ",FALSE,(IF('Input and Summary Results'!$J$4="yes",'Data Transformation'!F86,'Data Transformation'!D86)))</f>
        <v>0</v>
      </c>
      <c r="I86" t="str">
        <f t="shared" si="12"/>
        <v/>
      </c>
      <c r="J86" s="18" t="e">
        <f>LOOKUP(2,1/(COUNTIF($J$4:J85,'Input and Summary Results'!$B$7:$B$8007)=0),'Input and Summary Results'!$B$7:$B$8007)</f>
        <v>#N/A</v>
      </c>
      <c r="K86" s="18" t="str">
        <f t="shared" si="13"/>
        <v xml:space="preserve"> </v>
      </c>
      <c r="L86" s="18">
        <f t="shared" si="16"/>
        <v>81</v>
      </c>
      <c r="M86" t="e">
        <f t="shared" si="15"/>
        <v>#NUM!</v>
      </c>
      <c r="N86">
        <f t="shared" si="14"/>
        <v>0</v>
      </c>
      <c r="O86" t="b">
        <f t="shared" si="9"/>
        <v>0</v>
      </c>
    </row>
    <row r="87" spans="1:15" x14ac:dyDescent="0.25">
      <c r="A87" t="s">
        <v>25</v>
      </c>
      <c r="B87" t="str">
        <f>'Input and Summary Results'!$G91</f>
        <v xml:space="preserve"> </v>
      </c>
      <c r="C87">
        <f>IF(B87=0,FALSE,'Input and Summary Results'!$D$5)</f>
        <v>0</v>
      </c>
      <c r="D87">
        <f>IF(B87=0,FALSE,'Input and Summary Results'!$E$5)</f>
        <v>0</v>
      </c>
      <c r="E87" t="e">
        <f t="shared" si="10"/>
        <v>#NUM!</v>
      </c>
      <c r="F87" t="e">
        <f t="shared" si="11"/>
        <v>#DIV/0!</v>
      </c>
      <c r="G87" t="b">
        <f>IF(B87=" ",FALSE,(IF('Input and Summary Results'!$J$4="yes",'Data Transformation'!E87,'Data Transformation'!C87)))</f>
        <v>0</v>
      </c>
      <c r="H87" t="b">
        <f>IF(B87=" ",FALSE,(IF('Input and Summary Results'!$J$4="yes",'Data Transformation'!F87,'Data Transformation'!D87)))</f>
        <v>0</v>
      </c>
      <c r="I87" t="str">
        <f t="shared" si="12"/>
        <v/>
      </c>
      <c r="J87" s="18" t="e">
        <f>LOOKUP(2,1/(COUNTIF($J$4:J86,'Input and Summary Results'!$B$7:$B$8007)=0),'Input and Summary Results'!$B$7:$B$8007)</f>
        <v>#N/A</v>
      </c>
      <c r="K87" s="18" t="str">
        <f t="shared" si="13"/>
        <v xml:space="preserve"> </v>
      </c>
      <c r="L87" s="18">
        <f t="shared" si="16"/>
        <v>82</v>
      </c>
      <c r="M87" t="e">
        <f t="shared" si="15"/>
        <v>#NUM!</v>
      </c>
      <c r="N87">
        <f t="shared" si="14"/>
        <v>0</v>
      </c>
      <c r="O87" t="b">
        <f t="shared" si="9"/>
        <v>0</v>
      </c>
    </row>
    <row r="88" spans="1:15" x14ac:dyDescent="0.25">
      <c r="A88" t="s">
        <v>25</v>
      </c>
      <c r="B88" t="str">
        <f>'Input and Summary Results'!$G92</f>
        <v xml:space="preserve"> </v>
      </c>
      <c r="C88">
        <f>IF(B88=0,FALSE,'Input and Summary Results'!$D$5)</f>
        <v>0</v>
      </c>
      <c r="D88">
        <f>IF(B88=0,FALSE,'Input and Summary Results'!$E$5)</f>
        <v>0</v>
      </c>
      <c r="E88" t="e">
        <f t="shared" si="10"/>
        <v>#NUM!</v>
      </c>
      <c r="F88" t="e">
        <f t="shared" si="11"/>
        <v>#DIV/0!</v>
      </c>
      <c r="G88" t="b">
        <f>IF(B88=" ",FALSE,(IF('Input and Summary Results'!$J$4="yes",'Data Transformation'!E88,'Data Transformation'!C88)))</f>
        <v>0</v>
      </c>
      <c r="H88" t="b">
        <f>IF(B88=" ",FALSE,(IF('Input and Summary Results'!$J$4="yes",'Data Transformation'!F88,'Data Transformation'!D88)))</f>
        <v>0</v>
      </c>
      <c r="I88" t="str">
        <f t="shared" si="12"/>
        <v/>
      </c>
      <c r="J88" s="18" t="e">
        <f>LOOKUP(2,1/(COUNTIF($J$4:J87,'Input and Summary Results'!$B$7:$B$8007)=0),'Input and Summary Results'!$B$7:$B$8007)</f>
        <v>#N/A</v>
      </c>
      <c r="K88" s="18" t="str">
        <f t="shared" si="13"/>
        <v xml:space="preserve"> </v>
      </c>
      <c r="L88" s="18">
        <f t="shared" si="16"/>
        <v>83</v>
      </c>
      <c r="M88" t="e">
        <f t="shared" si="15"/>
        <v>#NUM!</v>
      </c>
      <c r="N88">
        <f t="shared" si="14"/>
        <v>0</v>
      </c>
      <c r="O88" t="b">
        <f t="shared" si="9"/>
        <v>0</v>
      </c>
    </row>
    <row r="89" spans="1:15" x14ac:dyDescent="0.25">
      <c r="A89" t="s">
        <v>25</v>
      </c>
      <c r="B89" t="str">
        <f>'Input and Summary Results'!$G93</f>
        <v xml:space="preserve"> </v>
      </c>
      <c r="C89">
        <f>IF(B89=0,FALSE,'Input and Summary Results'!$D$5)</f>
        <v>0</v>
      </c>
      <c r="D89">
        <f>IF(B89=0,FALSE,'Input and Summary Results'!$E$5)</f>
        <v>0</v>
      </c>
      <c r="E89" t="e">
        <f t="shared" si="10"/>
        <v>#NUM!</v>
      </c>
      <c r="F89" t="e">
        <f t="shared" si="11"/>
        <v>#DIV/0!</v>
      </c>
      <c r="G89" t="b">
        <f>IF(B89=" ",FALSE,(IF('Input and Summary Results'!$J$4="yes",'Data Transformation'!E89,'Data Transformation'!C89)))</f>
        <v>0</v>
      </c>
      <c r="H89" t="b">
        <f>IF(B89=" ",FALSE,(IF('Input and Summary Results'!$J$4="yes",'Data Transformation'!F89,'Data Transformation'!D89)))</f>
        <v>0</v>
      </c>
      <c r="I89" t="str">
        <f t="shared" si="12"/>
        <v/>
      </c>
      <c r="J89" s="18" t="e">
        <f>LOOKUP(2,1/(COUNTIF($J$4:J88,'Input and Summary Results'!$B$7:$B$8007)=0),'Input and Summary Results'!$B$7:$B$8007)</f>
        <v>#N/A</v>
      </c>
      <c r="K89" s="18" t="str">
        <f t="shared" si="13"/>
        <v xml:space="preserve"> </v>
      </c>
      <c r="L89" s="18">
        <f t="shared" si="16"/>
        <v>84</v>
      </c>
      <c r="M89" t="e">
        <f t="shared" si="15"/>
        <v>#NUM!</v>
      </c>
      <c r="N89">
        <f t="shared" si="14"/>
        <v>0</v>
      </c>
      <c r="O89" t="b">
        <f t="shared" si="9"/>
        <v>0</v>
      </c>
    </row>
    <row r="90" spans="1:15" x14ac:dyDescent="0.25">
      <c r="A90" t="s">
        <v>25</v>
      </c>
      <c r="B90" t="str">
        <f>'Input and Summary Results'!$G94</f>
        <v xml:space="preserve"> </v>
      </c>
      <c r="C90">
        <f>IF(B90=0,FALSE,'Input and Summary Results'!$D$5)</f>
        <v>0</v>
      </c>
      <c r="D90">
        <f>IF(B90=0,FALSE,'Input and Summary Results'!$E$5)</f>
        <v>0</v>
      </c>
      <c r="E90" t="e">
        <f t="shared" si="10"/>
        <v>#NUM!</v>
      </c>
      <c r="F90" t="e">
        <f t="shared" si="11"/>
        <v>#DIV/0!</v>
      </c>
      <c r="G90" t="b">
        <f>IF(B90=" ",FALSE,(IF('Input and Summary Results'!$J$4="yes",'Data Transformation'!E90,'Data Transformation'!C90)))</f>
        <v>0</v>
      </c>
      <c r="H90" t="b">
        <f>IF(B90=" ",FALSE,(IF('Input and Summary Results'!$J$4="yes",'Data Transformation'!F90,'Data Transformation'!D90)))</f>
        <v>0</v>
      </c>
      <c r="I90" t="str">
        <f t="shared" si="12"/>
        <v/>
      </c>
      <c r="J90" s="18" t="e">
        <f>LOOKUP(2,1/(COUNTIF($J$4:J89,'Input and Summary Results'!$B$7:$B$8007)=0),'Input and Summary Results'!$B$7:$B$8007)</f>
        <v>#N/A</v>
      </c>
      <c r="K90" s="18" t="str">
        <f t="shared" si="13"/>
        <v xml:space="preserve"> </v>
      </c>
      <c r="L90" s="18">
        <f t="shared" si="16"/>
        <v>85</v>
      </c>
      <c r="M90" t="e">
        <f t="shared" si="15"/>
        <v>#NUM!</v>
      </c>
      <c r="N90">
        <f t="shared" si="14"/>
        <v>0</v>
      </c>
      <c r="O90" t="b">
        <f t="shared" si="9"/>
        <v>0</v>
      </c>
    </row>
    <row r="91" spans="1:15" x14ac:dyDescent="0.25">
      <c r="A91" t="s">
        <v>25</v>
      </c>
      <c r="B91" t="str">
        <f>'Input and Summary Results'!$G95</f>
        <v xml:space="preserve"> </v>
      </c>
      <c r="C91">
        <f>IF(B91=0,FALSE,'Input and Summary Results'!$D$5)</f>
        <v>0</v>
      </c>
      <c r="D91">
        <f>IF(B91=0,FALSE,'Input and Summary Results'!$E$5)</f>
        <v>0</v>
      </c>
      <c r="E91" t="e">
        <f t="shared" si="10"/>
        <v>#NUM!</v>
      </c>
      <c r="F91" t="e">
        <f t="shared" si="11"/>
        <v>#DIV/0!</v>
      </c>
      <c r="G91" t="b">
        <f>IF(B91=" ",FALSE,(IF('Input and Summary Results'!$J$4="yes",'Data Transformation'!E91,'Data Transformation'!C91)))</f>
        <v>0</v>
      </c>
      <c r="H91" t="b">
        <f>IF(B91=" ",FALSE,(IF('Input and Summary Results'!$J$4="yes",'Data Transformation'!F91,'Data Transformation'!D91)))</f>
        <v>0</v>
      </c>
      <c r="I91" t="str">
        <f t="shared" si="12"/>
        <v/>
      </c>
      <c r="J91" s="18" t="e">
        <f>LOOKUP(2,1/(COUNTIF($J$4:J90,'Input and Summary Results'!$B$7:$B$8007)=0),'Input and Summary Results'!$B$7:$B$8007)</f>
        <v>#N/A</v>
      </c>
      <c r="K91" s="18" t="str">
        <f t="shared" si="13"/>
        <v xml:space="preserve"> </v>
      </c>
      <c r="L91" s="18">
        <f t="shared" si="16"/>
        <v>86</v>
      </c>
      <c r="M91" t="e">
        <f t="shared" si="15"/>
        <v>#NUM!</v>
      </c>
      <c r="N91">
        <f t="shared" si="14"/>
        <v>0</v>
      </c>
      <c r="O91" t="b">
        <f t="shared" si="9"/>
        <v>0</v>
      </c>
    </row>
    <row r="92" spans="1:15" x14ac:dyDescent="0.25">
      <c r="A92" t="s">
        <v>25</v>
      </c>
      <c r="B92" t="str">
        <f>'Input and Summary Results'!$G96</f>
        <v xml:space="preserve"> </v>
      </c>
      <c r="C92">
        <f>IF(B92=0,FALSE,'Input and Summary Results'!$D$5)</f>
        <v>0</v>
      </c>
      <c r="D92">
        <f>IF(B92=0,FALSE,'Input and Summary Results'!$E$5)</f>
        <v>0</v>
      </c>
      <c r="E92" t="e">
        <f t="shared" si="10"/>
        <v>#NUM!</v>
      </c>
      <c r="F92" t="e">
        <f t="shared" si="11"/>
        <v>#DIV/0!</v>
      </c>
      <c r="G92" t="b">
        <f>IF(B92=" ",FALSE,(IF('Input and Summary Results'!$J$4="yes",'Data Transformation'!E92,'Data Transformation'!C92)))</f>
        <v>0</v>
      </c>
      <c r="H92" t="b">
        <f>IF(B92=" ",FALSE,(IF('Input and Summary Results'!$J$4="yes",'Data Transformation'!F92,'Data Transformation'!D92)))</f>
        <v>0</v>
      </c>
      <c r="I92" t="str">
        <f t="shared" si="12"/>
        <v/>
      </c>
      <c r="J92" s="18" t="e">
        <f>LOOKUP(2,1/(COUNTIF($J$4:J91,'Input and Summary Results'!$B$7:$B$8007)=0),'Input and Summary Results'!$B$7:$B$8007)</f>
        <v>#N/A</v>
      </c>
      <c r="K92" s="18" t="str">
        <f t="shared" si="13"/>
        <v xml:space="preserve"> </v>
      </c>
      <c r="L92" s="18">
        <f t="shared" si="16"/>
        <v>87</v>
      </c>
      <c r="M92" t="e">
        <f t="shared" si="15"/>
        <v>#NUM!</v>
      </c>
      <c r="N92">
        <f t="shared" si="14"/>
        <v>0</v>
      </c>
      <c r="O92" t="b">
        <f t="shared" si="9"/>
        <v>0</v>
      </c>
    </row>
    <row r="93" spans="1:15" x14ac:dyDescent="0.25">
      <c r="A93" t="s">
        <v>25</v>
      </c>
      <c r="B93" t="str">
        <f>'Input and Summary Results'!$G97</f>
        <v xml:space="preserve"> </v>
      </c>
      <c r="C93">
        <f>IF(B93=0,FALSE,'Input and Summary Results'!$D$5)</f>
        <v>0</v>
      </c>
      <c r="D93">
        <f>IF(B93=0,FALSE,'Input and Summary Results'!$E$5)</f>
        <v>0</v>
      </c>
      <c r="E93" t="e">
        <f t="shared" si="10"/>
        <v>#NUM!</v>
      </c>
      <c r="F93" t="e">
        <f t="shared" si="11"/>
        <v>#DIV/0!</v>
      </c>
      <c r="G93" t="b">
        <f>IF(B93=" ",FALSE,(IF('Input and Summary Results'!$J$4="yes",'Data Transformation'!E93,'Data Transformation'!C93)))</f>
        <v>0</v>
      </c>
      <c r="H93" t="b">
        <f>IF(B93=" ",FALSE,(IF('Input and Summary Results'!$J$4="yes",'Data Transformation'!F93,'Data Transformation'!D93)))</f>
        <v>0</v>
      </c>
      <c r="I93" t="str">
        <f t="shared" si="12"/>
        <v/>
      </c>
      <c r="J93" s="18" t="e">
        <f>LOOKUP(2,1/(COUNTIF($J$4:J92,'Input and Summary Results'!$B$7:$B$8007)=0),'Input and Summary Results'!$B$7:$B$8007)</f>
        <v>#N/A</v>
      </c>
      <c r="K93" s="18" t="str">
        <f t="shared" si="13"/>
        <v xml:space="preserve"> </v>
      </c>
      <c r="L93" s="18">
        <f t="shared" si="16"/>
        <v>88</v>
      </c>
      <c r="M93" t="e">
        <f t="shared" si="15"/>
        <v>#NUM!</v>
      </c>
      <c r="N93">
        <f t="shared" si="14"/>
        <v>0</v>
      </c>
      <c r="O93" t="b">
        <f t="shared" si="9"/>
        <v>0</v>
      </c>
    </row>
    <row r="94" spans="1:15" x14ac:dyDescent="0.25">
      <c r="A94" t="s">
        <v>25</v>
      </c>
      <c r="B94" t="str">
        <f>'Input and Summary Results'!$G98</f>
        <v xml:space="preserve"> </v>
      </c>
      <c r="C94">
        <f>IF(B94=0,FALSE,'Input and Summary Results'!$D$5)</f>
        <v>0</v>
      </c>
      <c r="D94">
        <f>IF(B94=0,FALSE,'Input and Summary Results'!$E$5)</f>
        <v>0</v>
      </c>
      <c r="E94" t="e">
        <f t="shared" si="10"/>
        <v>#NUM!</v>
      </c>
      <c r="F94" t="e">
        <f t="shared" si="11"/>
        <v>#DIV/0!</v>
      </c>
      <c r="G94" t="b">
        <f>IF(B94=" ",FALSE,(IF('Input and Summary Results'!$J$4="yes",'Data Transformation'!E94,'Data Transformation'!C94)))</f>
        <v>0</v>
      </c>
      <c r="H94" t="b">
        <f>IF(B94=" ",FALSE,(IF('Input and Summary Results'!$J$4="yes",'Data Transformation'!F94,'Data Transformation'!D94)))</f>
        <v>0</v>
      </c>
      <c r="I94" t="str">
        <f t="shared" si="12"/>
        <v/>
      </c>
      <c r="J94" s="18" t="e">
        <f>LOOKUP(2,1/(COUNTIF($J$4:J93,'Input and Summary Results'!$B$7:$B$8007)=0),'Input and Summary Results'!$B$7:$B$8007)</f>
        <v>#N/A</v>
      </c>
      <c r="K94" s="18" t="str">
        <f t="shared" si="13"/>
        <v xml:space="preserve"> </v>
      </c>
      <c r="L94" s="18">
        <f t="shared" si="16"/>
        <v>89</v>
      </c>
      <c r="M94" t="e">
        <f t="shared" si="15"/>
        <v>#NUM!</v>
      </c>
      <c r="N94">
        <f t="shared" si="14"/>
        <v>0</v>
      </c>
      <c r="O94" t="b">
        <f t="shared" si="9"/>
        <v>0</v>
      </c>
    </row>
    <row r="95" spans="1:15" x14ac:dyDescent="0.25">
      <c r="A95" t="s">
        <v>25</v>
      </c>
      <c r="B95" t="str">
        <f>'Input and Summary Results'!$G99</f>
        <v xml:space="preserve"> </v>
      </c>
      <c r="C95">
        <f>IF(B95=0,FALSE,'Input and Summary Results'!$D$5)</f>
        <v>0</v>
      </c>
      <c r="D95">
        <f>IF(B95=0,FALSE,'Input and Summary Results'!$E$5)</f>
        <v>0</v>
      </c>
      <c r="E95" t="e">
        <f t="shared" si="10"/>
        <v>#NUM!</v>
      </c>
      <c r="F95" t="e">
        <f t="shared" si="11"/>
        <v>#DIV/0!</v>
      </c>
      <c r="G95" t="b">
        <f>IF(B95=" ",FALSE,(IF('Input and Summary Results'!$J$4="yes",'Data Transformation'!E95,'Data Transformation'!C95)))</f>
        <v>0</v>
      </c>
      <c r="H95" t="b">
        <f>IF(B95=" ",FALSE,(IF('Input and Summary Results'!$J$4="yes",'Data Transformation'!F95,'Data Transformation'!D95)))</f>
        <v>0</v>
      </c>
      <c r="I95" t="str">
        <f t="shared" si="12"/>
        <v/>
      </c>
      <c r="J95" s="18" t="e">
        <f>LOOKUP(2,1/(COUNTIF($J$4:J94,'Input and Summary Results'!$B$7:$B$8007)=0),'Input and Summary Results'!$B$7:$B$8007)</f>
        <v>#N/A</v>
      </c>
      <c r="K95" s="18" t="str">
        <f t="shared" si="13"/>
        <v xml:space="preserve"> </v>
      </c>
      <c r="L95" s="18">
        <f t="shared" si="16"/>
        <v>90</v>
      </c>
      <c r="M95" t="e">
        <f t="shared" si="15"/>
        <v>#NUM!</v>
      </c>
      <c r="N95">
        <f t="shared" si="14"/>
        <v>0</v>
      </c>
      <c r="O95" t="b">
        <f t="shared" si="9"/>
        <v>0</v>
      </c>
    </row>
    <row r="96" spans="1:15" x14ac:dyDescent="0.25">
      <c r="A96" t="s">
        <v>25</v>
      </c>
      <c r="B96" t="str">
        <f>'Input and Summary Results'!$G100</f>
        <v xml:space="preserve"> </v>
      </c>
      <c r="C96">
        <f>IF(B96=0,FALSE,'Input and Summary Results'!$D$5)</f>
        <v>0</v>
      </c>
      <c r="D96">
        <f>IF(B96=0,FALSE,'Input and Summary Results'!$E$5)</f>
        <v>0</v>
      </c>
      <c r="E96" t="e">
        <f t="shared" si="10"/>
        <v>#NUM!</v>
      </c>
      <c r="F96" t="e">
        <f t="shared" si="11"/>
        <v>#DIV/0!</v>
      </c>
      <c r="G96" t="b">
        <f>IF(B96=" ",FALSE,(IF('Input and Summary Results'!$J$4="yes",'Data Transformation'!E96,'Data Transformation'!C96)))</f>
        <v>0</v>
      </c>
      <c r="H96" t="b">
        <f>IF(B96=" ",FALSE,(IF('Input and Summary Results'!$J$4="yes",'Data Transformation'!F96,'Data Transformation'!D96)))</f>
        <v>0</v>
      </c>
      <c r="I96" t="str">
        <f t="shared" si="12"/>
        <v/>
      </c>
      <c r="J96" s="18" t="e">
        <f>LOOKUP(2,1/(COUNTIF($J$4:J95,'Input and Summary Results'!$B$7:$B$8007)=0),'Input and Summary Results'!$B$7:$B$8007)</f>
        <v>#N/A</v>
      </c>
      <c r="K96" s="18" t="str">
        <f t="shared" si="13"/>
        <v xml:space="preserve"> </v>
      </c>
      <c r="L96" s="18">
        <f t="shared" si="16"/>
        <v>91</v>
      </c>
      <c r="M96" t="e">
        <f t="shared" si="15"/>
        <v>#NUM!</v>
      </c>
      <c r="N96">
        <f t="shared" si="14"/>
        <v>0</v>
      </c>
      <c r="O96" t="b">
        <f t="shared" si="9"/>
        <v>0</v>
      </c>
    </row>
    <row r="97" spans="1:15" x14ac:dyDescent="0.25">
      <c r="A97" t="s">
        <v>25</v>
      </c>
      <c r="B97" t="str">
        <f>'Input and Summary Results'!$G101</f>
        <v xml:space="preserve"> </v>
      </c>
      <c r="C97">
        <f>IF(B97=0,FALSE,'Input and Summary Results'!$D$5)</f>
        <v>0</v>
      </c>
      <c r="D97">
        <f>IF(B97=0,FALSE,'Input and Summary Results'!$E$5)</f>
        <v>0</v>
      </c>
      <c r="E97" t="e">
        <f t="shared" si="10"/>
        <v>#NUM!</v>
      </c>
      <c r="F97" t="e">
        <f t="shared" si="11"/>
        <v>#DIV/0!</v>
      </c>
      <c r="G97" t="b">
        <f>IF(B97=" ",FALSE,(IF('Input and Summary Results'!$J$4="yes",'Data Transformation'!E97,'Data Transformation'!C97)))</f>
        <v>0</v>
      </c>
      <c r="H97" t="b">
        <f>IF(B97=" ",FALSE,(IF('Input and Summary Results'!$J$4="yes",'Data Transformation'!F97,'Data Transformation'!D97)))</f>
        <v>0</v>
      </c>
      <c r="I97" t="str">
        <f t="shared" si="12"/>
        <v/>
      </c>
      <c r="J97" s="18" t="e">
        <f>LOOKUP(2,1/(COUNTIF($J$4:J96,'Input and Summary Results'!$B$7:$B$8007)=0),'Input and Summary Results'!$B$7:$B$8007)</f>
        <v>#N/A</v>
      </c>
      <c r="K97" s="18" t="str">
        <f t="shared" si="13"/>
        <v xml:space="preserve"> </v>
      </c>
      <c r="L97" s="18">
        <f t="shared" si="16"/>
        <v>92</v>
      </c>
      <c r="M97" t="e">
        <f t="shared" si="15"/>
        <v>#NUM!</v>
      </c>
      <c r="N97">
        <f t="shared" si="14"/>
        <v>0</v>
      </c>
      <c r="O97" t="b">
        <f t="shared" si="9"/>
        <v>0</v>
      </c>
    </row>
    <row r="98" spans="1:15" x14ac:dyDescent="0.25">
      <c r="A98" t="s">
        <v>25</v>
      </c>
      <c r="B98" t="str">
        <f>'Input and Summary Results'!$G102</f>
        <v xml:space="preserve"> </v>
      </c>
      <c r="C98">
        <f>IF(B98=0,FALSE,'Input and Summary Results'!$D$5)</f>
        <v>0</v>
      </c>
      <c r="D98">
        <f>IF(B98=0,FALSE,'Input and Summary Results'!$E$5)</f>
        <v>0</v>
      </c>
      <c r="E98" t="e">
        <f t="shared" si="10"/>
        <v>#NUM!</v>
      </c>
      <c r="F98" t="e">
        <f t="shared" si="11"/>
        <v>#DIV/0!</v>
      </c>
      <c r="G98" t="b">
        <f>IF(B98=" ",FALSE,(IF('Input and Summary Results'!$J$4="yes",'Data Transformation'!E98,'Data Transformation'!C98)))</f>
        <v>0</v>
      </c>
      <c r="H98" t="b">
        <f>IF(B98=" ",FALSE,(IF('Input and Summary Results'!$J$4="yes",'Data Transformation'!F98,'Data Transformation'!D98)))</f>
        <v>0</v>
      </c>
      <c r="I98" t="str">
        <f t="shared" si="12"/>
        <v/>
      </c>
      <c r="J98" s="18" t="e">
        <f>LOOKUP(2,1/(COUNTIF($J$4:J97,'Input and Summary Results'!$B$7:$B$8007)=0),'Input and Summary Results'!$B$7:$B$8007)</f>
        <v>#N/A</v>
      </c>
      <c r="K98" s="18" t="str">
        <f t="shared" si="13"/>
        <v xml:space="preserve"> </v>
      </c>
      <c r="L98" s="18">
        <f t="shared" si="16"/>
        <v>93</v>
      </c>
      <c r="M98" t="e">
        <f t="shared" si="15"/>
        <v>#NUM!</v>
      </c>
      <c r="N98">
        <f t="shared" si="14"/>
        <v>0</v>
      </c>
      <c r="O98" t="b">
        <f t="shared" si="9"/>
        <v>0</v>
      </c>
    </row>
    <row r="99" spans="1:15" x14ac:dyDescent="0.25">
      <c r="A99" t="s">
        <v>25</v>
      </c>
      <c r="B99" t="str">
        <f>'Input and Summary Results'!$G103</f>
        <v xml:space="preserve"> </v>
      </c>
      <c r="C99">
        <f>IF(B99=0,FALSE,'Input and Summary Results'!$D$5)</f>
        <v>0</v>
      </c>
      <c r="D99">
        <f>IF(B99=0,FALSE,'Input and Summary Results'!$E$5)</f>
        <v>0</v>
      </c>
      <c r="E99" t="e">
        <f t="shared" si="10"/>
        <v>#NUM!</v>
      </c>
      <c r="F99" t="e">
        <f t="shared" si="11"/>
        <v>#DIV/0!</v>
      </c>
      <c r="G99" t="b">
        <f>IF(B99=" ",FALSE,(IF('Input and Summary Results'!$J$4="yes",'Data Transformation'!E99,'Data Transformation'!C99)))</f>
        <v>0</v>
      </c>
      <c r="H99" t="b">
        <f>IF(B99=" ",FALSE,(IF('Input and Summary Results'!$J$4="yes",'Data Transformation'!F99,'Data Transformation'!D99)))</f>
        <v>0</v>
      </c>
      <c r="I99" t="str">
        <f t="shared" si="12"/>
        <v/>
      </c>
      <c r="J99" s="18" t="e">
        <f>LOOKUP(2,1/(COUNTIF($J$4:J98,'Input and Summary Results'!$B$7:$B$8007)=0),'Input and Summary Results'!$B$7:$B$8007)</f>
        <v>#N/A</v>
      </c>
      <c r="K99" s="18" t="str">
        <f t="shared" si="13"/>
        <v xml:space="preserve"> </v>
      </c>
      <c r="L99" s="18">
        <f t="shared" si="16"/>
        <v>94</v>
      </c>
      <c r="M99" t="e">
        <f t="shared" si="15"/>
        <v>#NUM!</v>
      </c>
      <c r="N99">
        <f t="shared" si="14"/>
        <v>0</v>
      </c>
      <c r="O99" t="b">
        <f t="shared" si="9"/>
        <v>0</v>
      </c>
    </row>
    <row r="100" spans="1:15" x14ac:dyDescent="0.25">
      <c r="A100" t="s">
        <v>25</v>
      </c>
      <c r="B100" t="str">
        <f>'Input and Summary Results'!$G104</f>
        <v xml:space="preserve"> </v>
      </c>
      <c r="C100">
        <f>IF(B100=0,FALSE,'Input and Summary Results'!$D$5)</f>
        <v>0</v>
      </c>
      <c r="D100">
        <f>IF(B100=0,FALSE,'Input and Summary Results'!$E$5)</f>
        <v>0</v>
      </c>
      <c r="E100" t="e">
        <f t="shared" si="10"/>
        <v>#NUM!</v>
      </c>
      <c r="F100" t="e">
        <f t="shared" si="11"/>
        <v>#DIV/0!</v>
      </c>
      <c r="G100" t="b">
        <f>IF(B100=" ",FALSE,(IF('Input and Summary Results'!$J$4="yes",'Data Transformation'!E100,'Data Transformation'!C100)))</f>
        <v>0</v>
      </c>
      <c r="H100" t="b">
        <f>IF(B100=" ",FALSE,(IF('Input and Summary Results'!$J$4="yes",'Data Transformation'!F100,'Data Transformation'!D100)))</f>
        <v>0</v>
      </c>
      <c r="I100" t="str">
        <f t="shared" si="12"/>
        <v/>
      </c>
      <c r="J100" s="18" t="e">
        <f>LOOKUP(2,1/(COUNTIF($J$4:J99,'Input and Summary Results'!$B$7:$B$8007)=0),'Input and Summary Results'!$B$7:$B$8007)</f>
        <v>#N/A</v>
      </c>
      <c r="K100" s="18" t="str">
        <f t="shared" si="13"/>
        <v xml:space="preserve"> </v>
      </c>
      <c r="L100" s="18">
        <f t="shared" si="16"/>
        <v>95</v>
      </c>
      <c r="M100" t="e">
        <f t="shared" si="15"/>
        <v>#NUM!</v>
      </c>
      <c r="N100">
        <f t="shared" si="14"/>
        <v>0</v>
      </c>
      <c r="O100" t="b">
        <f t="shared" si="9"/>
        <v>0</v>
      </c>
    </row>
    <row r="101" spans="1:15" x14ac:dyDescent="0.25">
      <c r="A101" t="s">
        <v>25</v>
      </c>
      <c r="B101" t="str">
        <f>'Input and Summary Results'!$G105</f>
        <v xml:space="preserve"> </v>
      </c>
      <c r="C101">
        <f>IF(B101=0,FALSE,'Input and Summary Results'!$D$5)</f>
        <v>0</v>
      </c>
      <c r="D101">
        <f>IF(B101=0,FALSE,'Input and Summary Results'!$E$5)</f>
        <v>0</v>
      </c>
      <c r="E101" t="e">
        <f t="shared" si="10"/>
        <v>#NUM!</v>
      </c>
      <c r="F101" t="e">
        <f t="shared" si="11"/>
        <v>#DIV/0!</v>
      </c>
      <c r="G101" t="b">
        <f>IF(B101=" ",FALSE,(IF('Input and Summary Results'!$J$4="yes",'Data Transformation'!E101,'Data Transformation'!C101)))</f>
        <v>0</v>
      </c>
      <c r="H101" t="b">
        <f>IF(B101=" ",FALSE,(IF('Input and Summary Results'!$J$4="yes",'Data Transformation'!F101,'Data Transformation'!D101)))</f>
        <v>0</v>
      </c>
      <c r="I101" t="str">
        <f t="shared" si="12"/>
        <v/>
      </c>
      <c r="J101" s="18" t="e">
        <f>LOOKUP(2,1/(COUNTIF($J$4:J100,'Input and Summary Results'!$B$7:$B$8007)=0),'Input and Summary Results'!$B$7:$B$8007)</f>
        <v>#N/A</v>
      </c>
      <c r="K101" s="18" t="str">
        <f t="shared" si="13"/>
        <v xml:space="preserve"> </v>
      </c>
      <c r="L101" s="18">
        <f t="shared" si="16"/>
        <v>96</v>
      </c>
      <c r="M101" t="e">
        <f t="shared" si="15"/>
        <v>#NUM!</v>
      </c>
      <c r="N101">
        <f t="shared" si="14"/>
        <v>0</v>
      </c>
      <c r="O101" t="b">
        <f t="shared" si="9"/>
        <v>0</v>
      </c>
    </row>
    <row r="102" spans="1:15" x14ac:dyDescent="0.25">
      <c r="A102" t="s">
        <v>25</v>
      </c>
      <c r="B102" t="str">
        <f>'Input and Summary Results'!$G106</f>
        <v xml:space="preserve"> </v>
      </c>
      <c r="C102">
        <f>IF(B102=0,FALSE,'Input and Summary Results'!$D$5)</f>
        <v>0</v>
      </c>
      <c r="D102">
        <f>IF(B102=0,FALSE,'Input and Summary Results'!$E$5)</f>
        <v>0</v>
      </c>
      <c r="E102" t="e">
        <f t="shared" si="10"/>
        <v>#NUM!</v>
      </c>
      <c r="F102" t="e">
        <f t="shared" si="11"/>
        <v>#DIV/0!</v>
      </c>
      <c r="G102" t="b">
        <f>IF(B102=" ",FALSE,(IF('Input and Summary Results'!$J$4="yes",'Data Transformation'!E102,'Data Transformation'!C102)))</f>
        <v>0</v>
      </c>
      <c r="H102" t="b">
        <f>IF(B102=" ",FALSE,(IF('Input and Summary Results'!$J$4="yes",'Data Transformation'!F102,'Data Transformation'!D102)))</f>
        <v>0</v>
      </c>
      <c r="I102" t="str">
        <f t="shared" si="12"/>
        <v/>
      </c>
      <c r="J102" s="18" t="e">
        <f>LOOKUP(2,1/(COUNTIF($J$4:J101,'Input and Summary Results'!$B$7:$B$8007)=0),'Input and Summary Results'!$B$7:$B$8007)</f>
        <v>#N/A</v>
      </c>
      <c r="K102" s="18" t="str">
        <f t="shared" si="13"/>
        <v xml:space="preserve"> </v>
      </c>
      <c r="L102" s="18">
        <f t="shared" si="16"/>
        <v>97</v>
      </c>
      <c r="M102" t="e">
        <f t="shared" si="15"/>
        <v>#NUM!</v>
      </c>
      <c r="N102">
        <f t="shared" si="14"/>
        <v>0</v>
      </c>
      <c r="O102" t="b">
        <f t="shared" si="9"/>
        <v>0</v>
      </c>
    </row>
    <row r="103" spans="1:15" x14ac:dyDescent="0.25">
      <c r="A103" t="s">
        <v>25</v>
      </c>
      <c r="B103" t="str">
        <f>'Input and Summary Results'!$G107</f>
        <v xml:space="preserve"> </v>
      </c>
      <c r="C103">
        <f>IF(B103=0,FALSE,'Input and Summary Results'!$D$5)</f>
        <v>0</v>
      </c>
      <c r="D103">
        <f>IF(B103=0,FALSE,'Input and Summary Results'!$E$5)</f>
        <v>0</v>
      </c>
      <c r="E103" t="e">
        <f t="shared" si="10"/>
        <v>#NUM!</v>
      </c>
      <c r="F103" t="e">
        <f t="shared" si="11"/>
        <v>#DIV/0!</v>
      </c>
      <c r="G103" t="b">
        <f>IF(B103=" ",FALSE,(IF('Input and Summary Results'!$J$4="yes",'Data Transformation'!E103,'Data Transformation'!C103)))</f>
        <v>0</v>
      </c>
      <c r="H103" t="b">
        <f>IF(B103=" ",FALSE,(IF('Input and Summary Results'!$J$4="yes",'Data Transformation'!F103,'Data Transformation'!D103)))</f>
        <v>0</v>
      </c>
      <c r="I103" t="str">
        <f t="shared" si="12"/>
        <v/>
      </c>
      <c r="J103" s="18" t="e">
        <f>LOOKUP(2,1/(COUNTIF($J$4:J102,'Input and Summary Results'!$B$7:$B$8007)=0),'Input and Summary Results'!$B$7:$B$8007)</f>
        <v>#N/A</v>
      </c>
      <c r="K103" s="18" t="str">
        <f t="shared" si="13"/>
        <v xml:space="preserve"> </v>
      </c>
      <c r="L103" s="18">
        <f t="shared" si="16"/>
        <v>98</v>
      </c>
      <c r="M103" t="e">
        <f t="shared" si="15"/>
        <v>#NUM!</v>
      </c>
      <c r="N103">
        <f t="shared" si="14"/>
        <v>0</v>
      </c>
      <c r="O103" t="b">
        <f t="shared" si="9"/>
        <v>0</v>
      </c>
    </row>
    <row r="104" spans="1:15" x14ac:dyDescent="0.25">
      <c r="A104" t="s">
        <v>25</v>
      </c>
      <c r="B104" t="str">
        <f>'Input and Summary Results'!$G108</f>
        <v xml:space="preserve"> </v>
      </c>
      <c r="C104">
        <f>IF(B104=0,FALSE,'Input and Summary Results'!$D$5)</f>
        <v>0</v>
      </c>
      <c r="D104">
        <f>IF(B104=0,FALSE,'Input and Summary Results'!$E$5)</f>
        <v>0</v>
      </c>
      <c r="E104" t="e">
        <f t="shared" si="10"/>
        <v>#NUM!</v>
      </c>
      <c r="F104" t="e">
        <f t="shared" si="11"/>
        <v>#DIV/0!</v>
      </c>
      <c r="G104" t="b">
        <f>IF(B104=" ",FALSE,(IF('Input and Summary Results'!$J$4="yes",'Data Transformation'!E104,'Data Transformation'!C104)))</f>
        <v>0</v>
      </c>
      <c r="H104" t="b">
        <f>IF(B104=" ",FALSE,(IF('Input and Summary Results'!$J$4="yes",'Data Transformation'!F104,'Data Transformation'!D104)))</f>
        <v>0</v>
      </c>
      <c r="I104" t="str">
        <f t="shared" si="12"/>
        <v/>
      </c>
      <c r="J104" s="18" t="e">
        <f>LOOKUP(2,1/(COUNTIF($J$4:J103,'Input and Summary Results'!$B$7:$B$8007)=0),'Input and Summary Results'!$B$7:$B$8007)</f>
        <v>#N/A</v>
      </c>
      <c r="K104" s="18" t="str">
        <f t="shared" si="13"/>
        <v xml:space="preserve"> </v>
      </c>
      <c r="L104" s="18">
        <f t="shared" si="16"/>
        <v>99</v>
      </c>
      <c r="M104" t="e">
        <f t="shared" si="15"/>
        <v>#NUM!</v>
      </c>
      <c r="N104">
        <f t="shared" si="14"/>
        <v>0</v>
      </c>
      <c r="O104" t="b">
        <f t="shared" si="9"/>
        <v>0</v>
      </c>
    </row>
    <row r="105" spans="1:15" x14ac:dyDescent="0.25">
      <c r="A105" t="s">
        <v>25</v>
      </c>
      <c r="B105" t="str">
        <f>'Input and Summary Results'!$G109</f>
        <v xml:space="preserve"> </v>
      </c>
      <c r="C105">
        <f>IF(B105=0,FALSE,'Input and Summary Results'!$D$5)</f>
        <v>0</v>
      </c>
      <c r="D105">
        <f>IF(B105=0,FALSE,'Input and Summary Results'!$E$5)</f>
        <v>0</v>
      </c>
      <c r="E105" t="e">
        <f t="shared" si="10"/>
        <v>#NUM!</v>
      </c>
      <c r="F105" t="e">
        <f t="shared" si="11"/>
        <v>#DIV/0!</v>
      </c>
      <c r="G105" t="b">
        <f>IF(B105=" ",FALSE,(IF('Input and Summary Results'!$J$4="yes",'Data Transformation'!E105,'Data Transformation'!C105)))</f>
        <v>0</v>
      </c>
      <c r="H105" t="b">
        <f>IF(B105=" ",FALSE,(IF('Input and Summary Results'!$J$4="yes",'Data Transformation'!F105,'Data Transformation'!D105)))</f>
        <v>0</v>
      </c>
      <c r="I105" t="str">
        <f t="shared" si="12"/>
        <v/>
      </c>
      <c r="J105" s="18" t="e">
        <f>LOOKUP(2,1/(COUNTIF($J$4:J104,'Input and Summary Results'!$B$7:$B$8007)=0),'Input and Summary Results'!$B$7:$B$8007)</f>
        <v>#N/A</v>
      </c>
      <c r="K105" s="18" t="str">
        <f t="shared" si="13"/>
        <v xml:space="preserve"> </v>
      </c>
      <c r="L105" s="18">
        <f t="shared" si="16"/>
        <v>100</v>
      </c>
      <c r="M105" t="e">
        <f t="shared" si="15"/>
        <v>#NUM!</v>
      </c>
      <c r="N105">
        <f t="shared" si="14"/>
        <v>0</v>
      </c>
      <c r="O105" t="b">
        <f t="shared" si="9"/>
        <v>0</v>
      </c>
    </row>
    <row r="106" spans="1:15" x14ac:dyDescent="0.25">
      <c r="A106" t="s">
        <v>25</v>
      </c>
      <c r="B106" t="str">
        <f>'Input and Summary Results'!$G110</f>
        <v xml:space="preserve"> </v>
      </c>
      <c r="C106">
        <f>IF(B106=0,FALSE,'Input and Summary Results'!$D$5)</f>
        <v>0</v>
      </c>
      <c r="D106">
        <f>IF(B106=0,FALSE,'Input and Summary Results'!$E$5)</f>
        <v>0</v>
      </c>
      <c r="E106" t="e">
        <f t="shared" si="10"/>
        <v>#NUM!</v>
      </c>
      <c r="F106" t="e">
        <f t="shared" si="11"/>
        <v>#DIV/0!</v>
      </c>
      <c r="G106" t="b">
        <f>IF(B106=" ",FALSE,(IF('Input and Summary Results'!$J$4="yes",'Data Transformation'!E106,'Data Transformation'!C106)))</f>
        <v>0</v>
      </c>
      <c r="H106" t="b">
        <f>IF(B106=" ",FALSE,(IF('Input and Summary Results'!$J$4="yes",'Data Transformation'!F106,'Data Transformation'!D106)))</f>
        <v>0</v>
      </c>
      <c r="I106" t="str">
        <f t="shared" si="12"/>
        <v/>
      </c>
      <c r="J106" s="18" t="e">
        <f>LOOKUP(2,1/(COUNTIF($J$4:J105,'Input and Summary Results'!$B$7:$B$8007)=0),'Input and Summary Results'!$B$7:$B$8007)</f>
        <v>#N/A</v>
      </c>
      <c r="K106" s="18" t="str">
        <f t="shared" si="13"/>
        <v xml:space="preserve"> </v>
      </c>
      <c r="L106" s="18">
        <f t="shared" si="16"/>
        <v>101</v>
      </c>
      <c r="M106" t="e">
        <f t="shared" si="15"/>
        <v>#NUM!</v>
      </c>
      <c r="N106">
        <f t="shared" si="14"/>
        <v>0</v>
      </c>
      <c r="O106" t="b">
        <f t="shared" si="9"/>
        <v>0</v>
      </c>
    </row>
    <row r="107" spans="1:15" x14ac:dyDescent="0.25">
      <c r="A107" t="s">
        <v>25</v>
      </c>
      <c r="B107" t="str">
        <f>'Input and Summary Results'!$G111</f>
        <v xml:space="preserve"> </v>
      </c>
      <c r="C107">
        <f>IF(B107=0,FALSE,'Input and Summary Results'!$D$5)</f>
        <v>0</v>
      </c>
      <c r="D107">
        <f>IF(B107=0,FALSE,'Input and Summary Results'!$E$5)</f>
        <v>0</v>
      </c>
      <c r="E107" t="e">
        <f t="shared" si="10"/>
        <v>#NUM!</v>
      </c>
      <c r="F107" t="e">
        <f t="shared" si="11"/>
        <v>#DIV/0!</v>
      </c>
      <c r="G107" t="b">
        <f>IF(B107=" ",FALSE,(IF('Input and Summary Results'!$J$4="yes",'Data Transformation'!E107,'Data Transformation'!C107)))</f>
        <v>0</v>
      </c>
      <c r="H107" t="b">
        <f>IF(B107=" ",FALSE,(IF('Input and Summary Results'!$J$4="yes",'Data Transformation'!F107,'Data Transformation'!D107)))</f>
        <v>0</v>
      </c>
      <c r="I107" t="str">
        <f t="shared" si="12"/>
        <v/>
      </c>
      <c r="J107" s="18" t="e">
        <f>LOOKUP(2,1/(COUNTIF($J$4:J106,'Input and Summary Results'!$B$7:$B$8007)=0),'Input and Summary Results'!$B$7:$B$8007)</f>
        <v>#N/A</v>
      </c>
      <c r="K107" s="18" t="str">
        <f t="shared" si="13"/>
        <v xml:space="preserve"> </v>
      </c>
      <c r="L107" s="18">
        <f t="shared" si="16"/>
        <v>102</v>
      </c>
      <c r="M107" t="e">
        <f t="shared" si="15"/>
        <v>#NUM!</v>
      </c>
      <c r="N107">
        <f t="shared" si="14"/>
        <v>0</v>
      </c>
      <c r="O107" t="b">
        <f t="shared" si="9"/>
        <v>0</v>
      </c>
    </row>
    <row r="108" spans="1:15" x14ac:dyDescent="0.25">
      <c r="A108" t="s">
        <v>25</v>
      </c>
      <c r="B108" t="str">
        <f>'Input and Summary Results'!$G112</f>
        <v xml:space="preserve"> </v>
      </c>
      <c r="C108">
        <f>IF(B108=0,FALSE,'Input and Summary Results'!$D$5)</f>
        <v>0</v>
      </c>
      <c r="D108">
        <f>IF(B108=0,FALSE,'Input and Summary Results'!$E$5)</f>
        <v>0</v>
      </c>
      <c r="E108" t="e">
        <f t="shared" si="10"/>
        <v>#NUM!</v>
      </c>
      <c r="F108" t="e">
        <f t="shared" si="11"/>
        <v>#DIV/0!</v>
      </c>
      <c r="G108" t="b">
        <f>IF(B108=" ",FALSE,(IF('Input and Summary Results'!$J$4="yes",'Data Transformation'!E108,'Data Transformation'!C108)))</f>
        <v>0</v>
      </c>
      <c r="H108" t="b">
        <f>IF(B108=" ",FALSE,(IF('Input and Summary Results'!$J$4="yes",'Data Transformation'!F108,'Data Transformation'!D108)))</f>
        <v>0</v>
      </c>
      <c r="I108" t="str">
        <f t="shared" si="12"/>
        <v/>
      </c>
      <c r="J108" s="18" t="e">
        <f>LOOKUP(2,1/(COUNTIF($J$4:J107,'Input and Summary Results'!$B$7:$B$8007)=0),'Input and Summary Results'!$B$7:$B$8007)</f>
        <v>#N/A</v>
      </c>
      <c r="K108" s="18" t="str">
        <f t="shared" si="13"/>
        <v xml:space="preserve"> </v>
      </c>
      <c r="L108" s="18">
        <f t="shared" si="16"/>
        <v>103</v>
      </c>
      <c r="M108" t="e">
        <f t="shared" si="15"/>
        <v>#NUM!</v>
      </c>
      <c r="N108">
        <f t="shared" si="14"/>
        <v>0</v>
      </c>
      <c r="O108" t="b">
        <f t="shared" si="9"/>
        <v>0</v>
      </c>
    </row>
    <row r="109" spans="1:15" x14ac:dyDescent="0.25">
      <c r="A109" t="s">
        <v>25</v>
      </c>
      <c r="B109" t="str">
        <f>'Input and Summary Results'!$G113</f>
        <v xml:space="preserve"> </v>
      </c>
      <c r="C109">
        <f>IF(B109=0,FALSE,'Input and Summary Results'!$D$5)</f>
        <v>0</v>
      </c>
      <c r="D109">
        <f>IF(B109=0,FALSE,'Input and Summary Results'!$E$5)</f>
        <v>0</v>
      </c>
      <c r="E109" t="e">
        <f t="shared" si="10"/>
        <v>#NUM!</v>
      </c>
      <c r="F109" t="e">
        <f t="shared" si="11"/>
        <v>#DIV/0!</v>
      </c>
      <c r="G109" t="b">
        <f>IF(B109=" ",FALSE,(IF('Input and Summary Results'!$J$4="yes",'Data Transformation'!E109,'Data Transformation'!C109)))</f>
        <v>0</v>
      </c>
      <c r="H109" t="b">
        <f>IF(B109=" ",FALSE,(IF('Input and Summary Results'!$J$4="yes",'Data Transformation'!F109,'Data Transformation'!D109)))</f>
        <v>0</v>
      </c>
      <c r="I109" t="str">
        <f t="shared" si="12"/>
        <v/>
      </c>
      <c r="J109" s="18" t="e">
        <f>LOOKUP(2,1/(COUNTIF($J$4:J108,'Input and Summary Results'!$B$7:$B$8007)=0),'Input and Summary Results'!$B$7:$B$8007)</f>
        <v>#N/A</v>
      </c>
      <c r="K109" s="18" t="str">
        <f t="shared" si="13"/>
        <v xml:space="preserve"> </v>
      </c>
      <c r="L109" s="18">
        <f t="shared" si="16"/>
        <v>104</v>
      </c>
      <c r="M109" t="e">
        <f t="shared" si="15"/>
        <v>#NUM!</v>
      </c>
      <c r="N109">
        <f t="shared" si="14"/>
        <v>0</v>
      </c>
      <c r="O109" t="b">
        <f t="shared" si="9"/>
        <v>0</v>
      </c>
    </row>
    <row r="110" spans="1:15" x14ac:dyDescent="0.25">
      <c r="A110" t="s">
        <v>25</v>
      </c>
      <c r="B110" t="str">
        <f>'Input and Summary Results'!$G114</f>
        <v xml:space="preserve"> </v>
      </c>
      <c r="C110">
        <f>IF(B110=0,FALSE,'Input and Summary Results'!$D$5)</f>
        <v>0</v>
      </c>
      <c r="D110">
        <f>IF(B110=0,FALSE,'Input and Summary Results'!$E$5)</f>
        <v>0</v>
      </c>
      <c r="E110" t="e">
        <f t="shared" si="10"/>
        <v>#NUM!</v>
      </c>
      <c r="F110" t="e">
        <f t="shared" si="11"/>
        <v>#DIV/0!</v>
      </c>
      <c r="G110" t="b">
        <f>IF(B110=" ",FALSE,(IF('Input and Summary Results'!$J$4="yes",'Data Transformation'!E110,'Data Transformation'!C110)))</f>
        <v>0</v>
      </c>
      <c r="H110" t="b">
        <f>IF(B110=" ",FALSE,(IF('Input and Summary Results'!$J$4="yes",'Data Transformation'!F110,'Data Transformation'!D110)))</f>
        <v>0</v>
      </c>
      <c r="I110" t="str">
        <f t="shared" si="12"/>
        <v/>
      </c>
      <c r="J110" s="18" t="e">
        <f>LOOKUP(2,1/(COUNTIF($J$4:J109,'Input and Summary Results'!$B$7:$B$8007)=0),'Input and Summary Results'!$B$7:$B$8007)</f>
        <v>#N/A</v>
      </c>
      <c r="K110" s="18" t="str">
        <f t="shared" si="13"/>
        <v xml:space="preserve"> </v>
      </c>
      <c r="L110" s="18">
        <f t="shared" si="16"/>
        <v>105</v>
      </c>
      <c r="M110" t="e">
        <f t="shared" si="15"/>
        <v>#NUM!</v>
      </c>
      <c r="N110">
        <f t="shared" si="14"/>
        <v>0</v>
      </c>
      <c r="O110" t="b">
        <f t="shared" si="9"/>
        <v>0</v>
      </c>
    </row>
    <row r="111" spans="1:15" x14ac:dyDescent="0.25">
      <c r="A111" t="s">
        <v>25</v>
      </c>
      <c r="B111" t="str">
        <f>'Input and Summary Results'!$G115</f>
        <v xml:space="preserve"> </v>
      </c>
      <c r="C111">
        <f>IF(B111=0,FALSE,'Input and Summary Results'!$D$5)</f>
        <v>0</v>
      </c>
      <c r="D111">
        <f>IF(B111=0,FALSE,'Input and Summary Results'!$E$5)</f>
        <v>0</v>
      </c>
      <c r="E111" t="e">
        <f t="shared" si="10"/>
        <v>#NUM!</v>
      </c>
      <c r="F111" t="e">
        <f t="shared" si="11"/>
        <v>#DIV/0!</v>
      </c>
      <c r="G111" t="b">
        <f>IF(B111=" ",FALSE,(IF('Input and Summary Results'!$J$4="yes",'Data Transformation'!E111,'Data Transformation'!C111)))</f>
        <v>0</v>
      </c>
      <c r="H111" t="b">
        <f>IF(B111=" ",FALSE,(IF('Input and Summary Results'!$J$4="yes",'Data Transformation'!F111,'Data Transformation'!D111)))</f>
        <v>0</v>
      </c>
      <c r="I111" t="str">
        <f t="shared" si="12"/>
        <v/>
      </c>
      <c r="J111" s="18" t="e">
        <f>LOOKUP(2,1/(COUNTIF($J$4:J110,'Input and Summary Results'!$B$7:$B$8007)=0),'Input and Summary Results'!$B$7:$B$8007)</f>
        <v>#N/A</v>
      </c>
      <c r="K111" s="18" t="str">
        <f t="shared" si="13"/>
        <v xml:space="preserve"> </v>
      </c>
      <c r="L111" s="18">
        <f t="shared" si="16"/>
        <v>106</v>
      </c>
      <c r="M111" t="e">
        <f t="shared" si="15"/>
        <v>#NUM!</v>
      </c>
      <c r="N111">
        <f t="shared" si="14"/>
        <v>0</v>
      </c>
      <c r="O111" t="b">
        <f t="shared" si="9"/>
        <v>0</v>
      </c>
    </row>
    <row r="112" spans="1:15" x14ac:dyDescent="0.25">
      <c r="A112" t="s">
        <v>25</v>
      </c>
      <c r="B112" t="str">
        <f>'Input and Summary Results'!$G116</f>
        <v xml:space="preserve"> </v>
      </c>
      <c r="C112">
        <f>IF(B112=0,FALSE,'Input and Summary Results'!$D$5)</f>
        <v>0</v>
      </c>
      <c r="D112">
        <f>IF(B112=0,FALSE,'Input and Summary Results'!$E$5)</f>
        <v>0</v>
      </c>
      <c r="E112" t="e">
        <f t="shared" si="10"/>
        <v>#NUM!</v>
      </c>
      <c r="F112" t="e">
        <f t="shared" si="11"/>
        <v>#DIV/0!</v>
      </c>
      <c r="G112" t="b">
        <f>IF(B112=" ",FALSE,(IF('Input and Summary Results'!$J$4="yes",'Data Transformation'!E112,'Data Transformation'!C112)))</f>
        <v>0</v>
      </c>
      <c r="H112" t="b">
        <f>IF(B112=" ",FALSE,(IF('Input and Summary Results'!$J$4="yes",'Data Transformation'!F112,'Data Transformation'!D112)))</f>
        <v>0</v>
      </c>
      <c r="I112" t="str">
        <f t="shared" si="12"/>
        <v/>
      </c>
      <c r="J112" s="18" t="e">
        <f>LOOKUP(2,1/(COUNTIF($J$4:J111,'Input and Summary Results'!$B$7:$B$8007)=0),'Input and Summary Results'!$B$7:$B$8007)</f>
        <v>#N/A</v>
      </c>
      <c r="K112" s="18" t="str">
        <f t="shared" si="13"/>
        <v xml:space="preserve"> </v>
      </c>
      <c r="L112" s="18">
        <f t="shared" si="16"/>
        <v>107</v>
      </c>
      <c r="M112" t="e">
        <f t="shared" si="15"/>
        <v>#NUM!</v>
      </c>
      <c r="N112">
        <f t="shared" si="14"/>
        <v>0</v>
      </c>
      <c r="O112" t="b">
        <f t="shared" si="9"/>
        <v>0</v>
      </c>
    </row>
    <row r="113" spans="1:15" x14ac:dyDescent="0.25">
      <c r="A113" t="s">
        <v>25</v>
      </c>
      <c r="B113" t="str">
        <f>'Input and Summary Results'!$G117</f>
        <v xml:space="preserve"> </v>
      </c>
      <c r="C113">
        <f>IF(B113=0,FALSE,'Input and Summary Results'!$D$5)</f>
        <v>0</v>
      </c>
      <c r="D113">
        <f>IF(B113=0,FALSE,'Input and Summary Results'!$E$5)</f>
        <v>0</v>
      </c>
      <c r="E113" t="e">
        <f t="shared" si="10"/>
        <v>#NUM!</v>
      </c>
      <c r="F113" t="e">
        <f t="shared" si="11"/>
        <v>#DIV/0!</v>
      </c>
      <c r="G113" t="b">
        <f>IF(B113=" ",FALSE,(IF('Input and Summary Results'!$J$4="yes",'Data Transformation'!E113,'Data Transformation'!C113)))</f>
        <v>0</v>
      </c>
      <c r="H113" t="b">
        <f>IF(B113=" ",FALSE,(IF('Input and Summary Results'!$J$4="yes",'Data Transformation'!F113,'Data Transformation'!D113)))</f>
        <v>0</v>
      </c>
      <c r="I113" t="str">
        <f t="shared" si="12"/>
        <v/>
      </c>
      <c r="J113" s="18" t="e">
        <f>LOOKUP(2,1/(COUNTIF($J$4:J112,'Input and Summary Results'!$B$7:$B$8007)=0),'Input and Summary Results'!$B$7:$B$8007)</f>
        <v>#N/A</v>
      </c>
      <c r="K113" s="18" t="str">
        <f t="shared" si="13"/>
        <v xml:space="preserve"> </v>
      </c>
      <c r="L113" s="18">
        <f t="shared" si="16"/>
        <v>108</v>
      </c>
      <c r="M113" t="e">
        <f t="shared" si="15"/>
        <v>#NUM!</v>
      </c>
      <c r="N113">
        <f t="shared" si="14"/>
        <v>0</v>
      </c>
      <c r="O113" t="b">
        <f t="shared" si="9"/>
        <v>0</v>
      </c>
    </row>
    <row r="114" spans="1:15" x14ac:dyDescent="0.25">
      <c r="A114" t="s">
        <v>25</v>
      </c>
      <c r="B114" t="str">
        <f>'Input and Summary Results'!$G118</f>
        <v xml:space="preserve"> </v>
      </c>
      <c r="C114">
        <f>IF(B114=0,FALSE,'Input and Summary Results'!$D$5)</f>
        <v>0</v>
      </c>
      <c r="D114">
        <f>IF(B114=0,FALSE,'Input and Summary Results'!$E$5)</f>
        <v>0</v>
      </c>
      <c r="E114" t="e">
        <f t="shared" si="10"/>
        <v>#NUM!</v>
      </c>
      <c r="F114" t="e">
        <f t="shared" si="11"/>
        <v>#DIV/0!</v>
      </c>
      <c r="G114" t="b">
        <f>IF(B114=" ",FALSE,(IF('Input and Summary Results'!$J$4="yes",'Data Transformation'!E114,'Data Transformation'!C114)))</f>
        <v>0</v>
      </c>
      <c r="H114" t="b">
        <f>IF(B114=" ",FALSE,(IF('Input and Summary Results'!$J$4="yes",'Data Transformation'!F114,'Data Transformation'!D114)))</f>
        <v>0</v>
      </c>
      <c r="I114" t="str">
        <f t="shared" si="12"/>
        <v/>
      </c>
      <c r="J114" s="18" t="e">
        <f>LOOKUP(2,1/(COUNTIF($J$4:J113,'Input and Summary Results'!$B$7:$B$8007)=0),'Input and Summary Results'!$B$7:$B$8007)</f>
        <v>#N/A</v>
      </c>
      <c r="K114" s="18" t="str">
        <f t="shared" si="13"/>
        <v xml:space="preserve"> </v>
      </c>
      <c r="L114" s="18">
        <f t="shared" si="16"/>
        <v>109</v>
      </c>
      <c r="M114" t="e">
        <f t="shared" si="15"/>
        <v>#NUM!</v>
      </c>
      <c r="N114">
        <f t="shared" si="14"/>
        <v>0</v>
      </c>
      <c r="O114" t="b">
        <f t="shared" si="9"/>
        <v>0</v>
      </c>
    </row>
    <row r="115" spans="1:15" x14ac:dyDescent="0.25">
      <c r="A115" t="s">
        <v>25</v>
      </c>
      <c r="B115" t="str">
        <f>'Input and Summary Results'!$G119</f>
        <v xml:space="preserve"> </v>
      </c>
      <c r="C115">
        <f>IF(B115=0,FALSE,'Input and Summary Results'!$D$5)</f>
        <v>0</v>
      </c>
      <c r="D115">
        <f>IF(B115=0,FALSE,'Input and Summary Results'!$E$5)</f>
        <v>0</v>
      </c>
      <c r="E115" t="e">
        <f t="shared" si="10"/>
        <v>#NUM!</v>
      </c>
      <c r="F115" t="e">
        <f t="shared" si="11"/>
        <v>#DIV/0!</v>
      </c>
      <c r="G115" t="b">
        <f>IF(B115=" ",FALSE,(IF('Input and Summary Results'!$J$4="yes",'Data Transformation'!E115,'Data Transformation'!C115)))</f>
        <v>0</v>
      </c>
      <c r="H115" t="b">
        <f>IF(B115=" ",FALSE,(IF('Input and Summary Results'!$J$4="yes",'Data Transformation'!F115,'Data Transformation'!D115)))</f>
        <v>0</v>
      </c>
      <c r="I115" t="str">
        <f t="shared" si="12"/>
        <v/>
      </c>
      <c r="J115" s="18" t="e">
        <f>LOOKUP(2,1/(COUNTIF($J$4:J114,'Input and Summary Results'!$B$7:$B$8007)=0),'Input and Summary Results'!$B$7:$B$8007)</f>
        <v>#N/A</v>
      </c>
      <c r="K115" s="18" t="str">
        <f t="shared" si="13"/>
        <v xml:space="preserve"> </v>
      </c>
      <c r="L115" s="18">
        <f t="shared" si="16"/>
        <v>110</v>
      </c>
      <c r="M115" t="e">
        <f t="shared" si="15"/>
        <v>#NUM!</v>
      </c>
      <c r="N115">
        <f t="shared" si="14"/>
        <v>0</v>
      </c>
      <c r="O115" t="b">
        <f t="shared" si="9"/>
        <v>0</v>
      </c>
    </row>
    <row r="116" spans="1:15" x14ac:dyDescent="0.25">
      <c r="A116" t="s">
        <v>25</v>
      </c>
      <c r="B116" t="str">
        <f>'Input and Summary Results'!$G120</f>
        <v xml:space="preserve"> </v>
      </c>
      <c r="C116">
        <f>IF(B116=0,FALSE,'Input and Summary Results'!$D$5)</f>
        <v>0</v>
      </c>
      <c r="D116">
        <f>IF(B116=0,FALSE,'Input and Summary Results'!$E$5)</f>
        <v>0</v>
      </c>
      <c r="E116" t="e">
        <f t="shared" si="10"/>
        <v>#NUM!</v>
      </c>
      <c r="F116" t="e">
        <f t="shared" si="11"/>
        <v>#DIV/0!</v>
      </c>
      <c r="G116" t="b">
        <f>IF(B116=" ",FALSE,(IF('Input and Summary Results'!$J$4="yes",'Data Transformation'!E116,'Data Transformation'!C116)))</f>
        <v>0</v>
      </c>
      <c r="H116" t="b">
        <f>IF(B116=" ",FALSE,(IF('Input and Summary Results'!$J$4="yes",'Data Transformation'!F116,'Data Transformation'!D116)))</f>
        <v>0</v>
      </c>
      <c r="I116" t="str">
        <f t="shared" si="12"/>
        <v/>
      </c>
      <c r="J116" s="18" t="e">
        <f>LOOKUP(2,1/(COUNTIF($J$4:J115,'Input and Summary Results'!$B$7:$B$8007)=0),'Input and Summary Results'!$B$7:$B$8007)</f>
        <v>#N/A</v>
      </c>
      <c r="K116" s="18" t="str">
        <f t="shared" si="13"/>
        <v xml:space="preserve"> </v>
      </c>
      <c r="L116" s="18">
        <f t="shared" si="16"/>
        <v>111</v>
      </c>
      <c r="M116" t="e">
        <f t="shared" si="15"/>
        <v>#NUM!</v>
      </c>
      <c r="N116">
        <f t="shared" si="14"/>
        <v>0</v>
      </c>
      <c r="O116" t="b">
        <f t="shared" si="9"/>
        <v>0</v>
      </c>
    </row>
    <row r="117" spans="1:15" x14ac:dyDescent="0.25">
      <c r="A117" t="s">
        <v>25</v>
      </c>
      <c r="B117" t="str">
        <f>'Input and Summary Results'!$G121</f>
        <v xml:space="preserve"> </v>
      </c>
      <c r="C117">
        <f>IF(B117=0,FALSE,'Input and Summary Results'!$D$5)</f>
        <v>0</v>
      </c>
      <c r="D117">
        <f>IF(B117=0,FALSE,'Input and Summary Results'!$E$5)</f>
        <v>0</v>
      </c>
      <c r="E117" t="e">
        <f t="shared" si="10"/>
        <v>#NUM!</v>
      </c>
      <c r="F117" t="e">
        <f t="shared" si="11"/>
        <v>#DIV/0!</v>
      </c>
      <c r="G117" t="b">
        <f>IF(B117=" ",FALSE,(IF('Input and Summary Results'!$J$4="yes",'Data Transformation'!E117,'Data Transformation'!C117)))</f>
        <v>0</v>
      </c>
      <c r="H117" t="b">
        <f>IF(B117=" ",FALSE,(IF('Input and Summary Results'!$J$4="yes",'Data Transformation'!F117,'Data Transformation'!D117)))</f>
        <v>0</v>
      </c>
      <c r="I117" t="str">
        <f t="shared" si="12"/>
        <v/>
      </c>
      <c r="J117" s="18" t="e">
        <f>LOOKUP(2,1/(COUNTIF($J$4:J116,'Input and Summary Results'!$B$7:$B$8007)=0),'Input and Summary Results'!$B$7:$B$8007)</f>
        <v>#N/A</v>
      </c>
      <c r="K117" s="18" t="str">
        <f t="shared" si="13"/>
        <v xml:space="preserve"> </v>
      </c>
      <c r="L117" s="18">
        <f t="shared" si="16"/>
        <v>112</v>
      </c>
      <c r="M117" t="e">
        <f t="shared" si="15"/>
        <v>#NUM!</v>
      </c>
      <c r="N117">
        <f t="shared" si="14"/>
        <v>0</v>
      </c>
      <c r="O117" t="b">
        <f t="shared" si="9"/>
        <v>0</v>
      </c>
    </row>
    <row r="118" spans="1:15" x14ac:dyDescent="0.25">
      <c r="A118" t="s">
        <v>25</v>
      </c>
      <c r="B118" t="str">
        <f>'Input and Summary Results'!$G122</f>
        <v xml:space="preserve"> </v>
      </c>
      <c r="C118">
        <f>IF(B118=0,FALSE,'Input and Summary Results'!$D$5)</f>
        <v>0</v>
      </c>
      <c r="D118">
        <f>IF(B118=0,FALSE,'Input and Summary Results'!$E$5)</f>
        <v>0</v>
      </c>
      <c r="E118" t="e">
        <f t="shared" si="10"/>
        <v>#NUM!</v>
      </c>
      <c r="F118" t="e">
        <f t="shared" si="11"/>
        <v>#DIV/0!</v>
      </c>
      <c r="G118" t="b">
        <f>IF(B118=" ",FALSE,(IF('Input and Summary Results'!$J$4="yes",'Data Transformation'!E118,'Data Transformation'!C118)))</f>
        <v>0</v>
      </c>
      <c r="H118" t="b">
        <f>IF(B118=" ",FALSE,(IF('Input and Summary Results'!$J$4="yes",'Data Transformation'!F118,'Data Transformation'!D118)))</f>
        <v>0</v>
      </c>
      <c r="I118" t="str">
        <f t="shared" si="12"/>
        <v/>
      </c>
      <c r="J118" s="18" t="e">
        <f>LOOKUP(2,1/(COUNTIF($J$4:J117,'Input and Summary Results'!$B$7:$B$8007)=0),'Input and Summary Results'!$B$7:$B$8007)</f>
        <v>#N/A</v>
      </c>
      <c r="K118" s="18" t="str">
        <f t="shared" si="13"/>
        <v xml:space="preserve"> </v>
      </c>
      <c r="L118" s="18">
        <f t="shared" si="16"/>
        <v>113</v>
      </c>
      <c r="M118" t="e">
        <f t="shared" si="15"/>
        <v>#NUM!</v>
      </c>
      <c r="N118">
        <f t="shared" si="14"/>
        <v>0</v>
      </c>
      <c r="O118" t="b">
        <f t="shared" si="9"/>
        <v>0</v>
      </c>
    </row>
    <row r="119" spans="1:15" x14ac:dyDescent="0.25">
      <c r="A119" t="s">
        <v>25</v>
      </c>
      <c r="B119" t="str">
        <f>'Input and Summary Results'!$G123</f>
        <v xml:space="preserve"> </v>
      </c>
      <c r="C119">
        <f>IF(B119=0,FALSE,'Input and Summary Results'!$D$5)</f>
        <v>0</v>
      </c>
      <c r="D119">
        <f>IF(B119=0,FALSE,'Input and Summary Results'!$E$5)</f>
        <v>0</v>
      </c>
      <c r="E119" t="e">
        <f t="shared" si="10"/>
        <v>#NUM!</v>
      </c>
      <c r="F119" t="e">
        <f t="shared" si="11"/>
        <v>#DIV/0!</v>
      </c>
      <c r="G119" t="b">
        <f>IF(B119=" ",FALSE,(IF('Input and Summary Results'!$J$4="yes",'Data Transformation'!E119,'Data Transformation'!C119)))</f>
        <v>0</v>
      </c>
      <c r="H119" t="b">
        <f>IF(B119=" ",FALSE,(IF('Input and Summary Results'!$J$4="yes",'Data Transformation'!F119,'Data Transformation'!D119)))</f>
        <v>0</v>
      </c>
      <c r="I119" t="str">
        <f t="shared" si="12"/>
        <v/>
      </c>
      <c r="J119" s="18" t="e">
        <f>LOOKUP(2,1/(COUNTIF($J$4:J118,'Input and Summary Results'!$B$7:$B$8007)=0),'Input and Summary Results'!$B$7:$B$8007)</f>
        <v>#N/A</v>
      </c>
      <c r="K119" s="18" t="str">
        <f t="shared" si="13"/>
        <v xml:space="preserve"> </v>
      </c>
      <c r="L119" s="18">
        <f t="shared" si="16"/>
        <v>114</v>
      </c>
      <c r="M119" t="e">
        <f t="shared" si="15"/>
        <v>#NUM!</v>
      </c>
      <c r="N119">
        <f t="shared" si="14"/>
        <v>0</v>
      </c>
      <c r="O119" t="b">
        <f t="shared" si="9"/>
        <v>0</v>
      </c>
    </row>
    <row r="120" spans="1:15" x14ac:dyDescent="0.25">
      <c r="A120" t="s">
        <v>25</v>
      </c>
      <c r="B120" t="str">
        <f>'Input and Summary Results'!$G124</f>
        <v xml:space="preserve"> </v>
      </c>
      <c r="C120">
        <f>IF(B120=0,FALSE,'Input and Summary Results'!$D$5)</f>
        <v>0</v>
      </c>
      <c r="D120">
        <f>IF(B120=0,FALSE,'Input and Summary Results'!$E$5)</f>
        <v>0</v>
      </c>
      <c r="E120" t="e">
        <f t="shared" si="10"/>
        <v>#NUM!</v>
      </c>
      <c r="F120" t="e">
        <f t="shared" si="11"/>
        <v>#DIV/0!</v>
      </c>
      <c r="G120" t="b">
        <f>IF(B120=" ",FALSE,(IF('Input and Summary Results'!$J$4="yes",'Data Transformation'!E120,'Data Transformation'!C120)))</f>
        <v>0</v>
      </c>
      <c r="H120" t="b">
        <f>IF(B120=" ",FALSE,(IF('Input and Summary Results'!$J$4="yes",'Data Transformation'!F120,'Data Transformation'!D120)))</f>
        <v>0</v>
      </c>
      <c r="I120" t="str">
        <f t="shared" si="12"/>
        <v/>
      </c>
      <c r="J120" s="18" t="e">
        <f>LOOKUP(2,1/(COUNTIF($J$4:J119,'Input and Summary Results'!$B$7:$B$8007)=0),'Input and Summary Results'!$B$7:$B$8007)</f>
        <v>#N/A</v>
      </c>
      <c r="K120" s="18" t="str">
        <f t="shared" si="13"/>
        <v xml:space="preserve"> </v>
      </c>
      <c r="L120" s="18">
        <f t="shared" si="16"/>
        <v>115</v>
      </c>
      <c r="M120" t="e">
        <f t="shared" si="15"/>
        <v>#NUM!</v>
      </c>
      <c r="N120">
        <f t="shared" si="14"/>
        <v>0</v>
      </c>
      <c r="O120" t="b">
        <f t="shared" si="9"/>
        <v>0</v>
      </c>
    </row>
    <row r="121" spans="1:15" x14ac:dyDescent="0.25">
      <c r="A121" t="s">
        <v>25</v>
      </c>
      <c r="B121" t="str">
        <f>'Input and Summary Results'!$G125</f>
        <v xml:space="preserve"> </v>
      </c>
      <c r="C121">
        <f>IF(B121=0,FALSE,'Input and Summary Results'!$D$5)</f>
        <v>0</v>
      </c>
      <c r="D121">
        <f>IF(B121=0,FALSE,'Input and Summary Results'!$E$5)</f>
        <v>0</v>
      </c>
      <c r="E121" t="e">
        <f t="shared" si="10"/>
        <v>#NUM!</v>
      </c>
      <c r="F121" t="e">
        <f t="shared" si="11"/>
        <v>#DIV/0!</v>
      </c>
      <c r="G121" t="b">
        <f>IF(B121=" ",FALSE,(IF('Input and Summary Results'!$J$4="yes",'Data Transformation'!E121,'Data Transformation'!C121)))</f>
        <v>0</v>
      </c>
      <c r="H121" t="b">
        <f>IF(B121=" ",FALSE,(IF('Input and Summary Results'!$J$4="yes",'Data Transformation'!F121,'Data Transformation'!D121)))</f>
        <v>0</v>
      </c>
      <c r="I121" t="str">
        <f t="shared" si="12"/>
        <v/>
      </c>
      <c r="J121" s="18" t="e">
        <f>LOOKUP(2,1/(COUNTIF($J$4:J120,'Input and Summary Results'!$B$7:$B$8007)=0),'Input and Summary Results'!$B$7:$B$8007)</f>
        <v>#N/A</v>
      </c>
      <c r="K121" s="18" t="str">
        <f t="shared" si="13"/>
        <v xml:space="preserve"> </v>
      </c>
      <c r="L121" s="18">
        <f t="shared" si="16"/>
        <v>116</v>
      </c>
      <c r="M121" t="e">
        <f t="shared" si="15"/>
        <v>#NUM!</v>
      </c>
      <c r="N121">
        <f t="shared" si="14"/>
        <v>0</v>
      </c>
      <c r="O121" t="b">
        <f t="shared" si="9"/>
        <v>0</v>
      </c>
    </row>
    <row r="122" spans="1:15" x14ac:dyDescent="0.25">
      <c r="A122" t="s">
        <v>25</v>
      </c>
      <c r="B122" t="str">
        <f>'Input and Summary Results'!$G126</f>
        <v xml:space="preserve"> </v>
      </c>
      <c r="C122">
        <f>IF(B122=0,FALSE,'Input and Summary Results'!$D$5)</f>
        <v>0</v>
      </c>
      <c r="D122">
        <f>IF(B122=0,FALSE,'Input and Summary Results'!$E$5)</f>
        <v>0</v>
      </c>
      <c r="E122" t="e">
        <f t="shared" si="10"/>
        <v>#NUM!</v>
      </c>
      <c r="F122" t="e">
        <f t="shared" si="11"/>
        <v>#DIV/0!</v>
      </c>
      <c r="G122" t="b">
        <f>IF(B122=" ",FALSE,(IF('Input and Summary Results'!$J$4="yes",'Data Transformation'!E122,'Data Transformation'!C122)))</f>
        <v>0</v>
      </c>
      <c r="H122" t="b">
        <f>IF(B122=" ",FALSE,(IF('Input and Summary Results'!$J$4="yes",'Data Transformation'!F122,'Data Transformation'!D122)))</f>
        <v>0</v>
      </c>
      <c r="I122" t="str">
        <f t="shared" si="12"/>
        <v/>
      </c>
      <c r="J122" s="18" t="e">
        <f>LOOKUP(2,1/(COUNTIF($J$4:J121,'Input and Summary Results'!$B$7:$B$8007)=0),'Input and Summary Results'!$B$7:$B$8007)</f>
        <v>#N/A</v>
      </c>
      <c r="K122" s="18" t="str">
        <f t="shared" si="13"/>
        <v xml:space="preserve"> </v>
      </c>
      <c r="L122" s="18">
        <f t="shared" si="16"/>
        <v>117</v>
      </c>
      <c r="M122" t="e">
        <f t="shared" si="15"/>
        <v>#NUM!</v>
      </c>
      <c r="N122">
        <f t="shared" si="14"/>
        <v>0</v>
      </c>
      <c r="O122" t="b">
        <f t="shared" si="9"/>
        <v>0</v>
      </c>
    </row>
    <row r="123" spans="1:15" x14ac:dyDescent="0.25">
      <c r="A123" t="s">
        <v>25</v>
      </c>
      <c r="B123" t="str">
        <f>'Input and Summary Results'!$G127</f>
        <v xml:space="preserve"> </v>
      </c>
      <c r="C123">
        <f>IF(B123=0,FALSE,'Input and Summary Results'!$D$5)</f>
        <v>0</v>
      </c>
      <c r="D123">
        <f>IF(B123=0,FALSE,'Input and Summary Results'!$E$5)</f>
        <v>0</v>
      </c>
      <c r="E123" t="e">
        <f t="shared" si="10"/>
        <v>#NUM!</v>
      </c>
      <c r="F123" t="e">
        <f t="shared" si="11"/>
        <v>#DIV/0!</v>
      </c>
      <c r="G123" t="b">
        <f>IF(B123=" ",FALSE,(IF('Input and Summary Results'!$J$4="yes",'Data Transformation'!E123,'Data Transformation'!C123)))</f>
        <v>0</v>
      </c>
      <c r="H123" t="b">
        <f>IF(B123=" ",FALSE,(IF('Input and Summary Results'!$J$4="yes",'Data Transformation'!F123,'Data Transformation'!D123)))</f>
        <v>0</v>
      </c>
      <c r="I123" t="str">
        <f t="shared" si="12"/>
        <v/>
      </c>
      <c r="J123" s="18" t="e">
        <f>LOOKUP(2,1/(COUNTIF($J$4:J122,'Input and Summary Results'!$B$7:$B$8007)=0),'Input and Summary Results'!$B$7:$B$8007)</f>
        <v>#N/A</v>
      </c>
      <c r="K123" s="18" t="str">
        <f t="shared" si="13"/>
        <v xml:space="preserve"> </v>
      </c>
      <c r="L123" s="18">
        <f t="shared" si="16"/>
        <v>118</v>
      </c>
      <c r="M123" t="e">
        <f t="shared" si="15"/>
        <v>#NUM!</v>
      </c>
      <c r="N123">
        <f t="shared" si="14"/>
        <v>0</v>
      </c>
      <c r="O123" t="b">
        <f t="shared" si="9"/>
        <v>0</v>
      </c>
    </row>
    <row r="124" spans="1:15" x14ac:dyDescent="0.25">
      <c r="A124" t="s">
        <v>25</v>
      </c>
      <c r="B124" t="str">
        <f>'Input and Summary Results'!$G128</f>
        <v xml:space="preserve"> </v>
      </c>
      <c r="C124">
        <f>IF(B124=0,FALSE,'Input and Summary Results'!$D$5)</f>
        <v>0</v>
      </c>
      <c r="D124">
        <f>IF(B124=0,FALSE,'Input and Summary Results'!$E$5)</f>
        <v>0</v>
      </c>
      <c r="E124" t="e">
        <f t="shared" si="10"/>
        <v>#NUM!</v>
      </c>
      <c r="F124" t="e">
        <f t="shared" si="11"/>
        <v>#DIV/0!</v>
      </c>
      <c r="G124" t="b">
        <f>IF(B124=" ",FALSE,(IF('Input and Summary Results'!$J$4="yes",'Data Transformation'!E124,'Data Transformation'!C124)))</f>
        <v>0</v>
      </c>
      <c r="H124" t="b">
        <f>IF(B124=" ",FALSE,(IF('Input and Summary Results'!$J$4="yes",'Data Transformation'!F124,'Data Transformation'!D124)))</f>
        <v>0</v>
      </c>
      <c r="I124" t="str">
        <f t="shared" si="12"/>
        <v/>
      </c>
      <c r="J124" s="18" t="e">
        <f>LOOKUP(2,1/(COUNTIF($J$4:J123,'Input and Summary Results'!$B$7:$B$8007)=0),'Input and Summary Results'!$B$7:$B$8007)</f>
        <v>#N/A</v>
      </c>
      <c r="K124" s="18" t="str">
        <f t="shared" si="13"/>
        <v xml:space="preserve"> </v>
      </c>
      <c r="L124" s="18">
        <f t="shared" si="16"/>
        <v>119</v>
      </c>
      <c r="M124" t="e">
        <f t="shared" si="15"/>
        <v>#NUM!</v>
      </c>
      <c r="N124">
        <f t="shared" si="14"/>
        <v>0</v>
      </c>
      <c r="O124" t="b">
        <f t="shared" si="9"/>
        <v>0</v>
      </c>
    </row>
    <row r="125" spans="1:15" x14ac:dyDescent="0.25">
      <c r="A125" t="s">
        <v>25</v>
      </c>
      <c r="B125" t="str">
        <f>'Input and Summary Results'!$G129</f>
        <v xml:space="preserve"> </v>
      </c>
      <c r="C125">
        <f>IF(B125=0,FALSE,'Input and Summary Results'!$D$5)</f>
        <v>0</v>
      </c>
      <c r="D125">
        <f>IF(B125=0,FALSE,'Input and Summary Results'!$E$5)</f>
        <v>0</v>
      </c>
      <c r="E125" t="e">
        <f t="shared" si="10"/>
        <v>#NUM!</v>
      </c>
      <c r="F125" t="e">
        <f t="shared" si="11"/>
        <v>#DIV/0!</v>
      </c>
      <c r="G125" t="b">
        <f>IF(B125=" ",FALSE,(IF('Input and Summary Results'!$J$4="yes",'Data Transformation'!E125,'Data Transformation'!C125)))</f>
        <v>0</v>
      </c>
      <c r="H125" t="b">
        <f>IF(B125=" ",FALSE,(IF('Input and Summary Results'!$J$4="yes",'Data Transformation'!F125,'Data Transformation'!D125)))</f>
        <v>0</v>
      </c>
      <c r="I125" t="str">
        <f t="shared" si="12"/>
        <v/>
      </c>
      <c r="J125" s="18" t="e">
        <f>LOOKUP(2,1/(COUNTIF($J$4:J124,'Input and Summary Results'!$B$7:$B$8007)=0),'Input and Summary Results'!$B$7:$B$8007)</f>
        <v>#N/A</v>
      </c>
      <c r="K125" s="18" t="str">
        <f t="shared" si="13"/>
        <v xml:space="preserve"> </v>
      </c>
      <c r="L125" s="18">
        <f t="shared" si="16"/>
        <v>120</v>
      </c>
      <c r="M125" t="e">
        <f t="shared" si="15"/>
        <v>#NUM!</v>
      </c>
      <c r="N125">
        <f t="shared" si="14"/>
        <v>0</v>
      </c>
      <c r="O125" t="b">
        <f t="shared" si="9"/>
        <v>0</v>
      </c>
    </row>
    <row r="126" spans="1:15" x14ac:dyDescent="0.25">
      <c r="A126" t="s">
        <v>25</v>
      </c>
      <c r="B126" t="str">
        <f>'Input and Summary Results'!$G130</f>
        <v xml:space="preserve"> </v>
      </c>
      <c r="C126">
        <f>IF(B126=0,FALSE,'Input and Summary Results'!$D$5)</f>
        <v>0</v>
      </c>
      <c r="D126">
        <f>IF(B126=0,FALSE,'Input and Summary Results'!$E$5)</f>
        <v>0</v>
      </c>
      <c r="E126" t="e">
        <f t="shared" si="10"/>
        <v>#NUM!</v>
      </c>
      <c r="F126" t="e">
        <f t="shared" si="11"/>
        <v>#DIV/0!</v>
      </c>
      <c r="G126" t="b">
        <f>IF(B126=" ",FALSE,(IF('Input and Summary Results'!$J$4="yes",'Data Transformation'!E126,'Data Transformation'!C126)))</f>
        <v>0</v>
      </c>
      <c r="H126" t="b">
        <f>IF(B126=" ",FALSE,(IF('Input and Summary Results'!$J$4="yes",'Data Transformation'!F126,'Data Transformation'!D126)))</f>
        <v>0</v>
      </c>
      <c r="I126" t="str">
        <f t="shared" si="12"/>
        <v/>
      </c>
      <c r="J126" s="18" t="e">
        <f>LOOKUP(2,1/(COUNTIF($J$4:J125,'Input and Summary Results'!$B$7:$B$8007)=0),'Input and Summary Results'!$B$7:$B$8007)</f>
        <v>#N/A</v>
      </c>
      <c r="K126" s="18" t="str">
        <f t="shared" si="13"/>
        <v xml:space="preserve"> </v>
      </c>
      <c r="L126" s="18">
        <f t="shared" si="16"/>
        <v>121</v>
      </c>
      <c r="M126" t="e">
        <f t="shared" si="15"/>
        <v>#NUM!</v>
      </c>
      <c r="N126">
        <f t="shared" si="14"/>
        <v>0</v>
      </c>
      <c r="O126" t="b">
        <f t="shared" si="9"/>
        <v>0</v>
      </c>
    </row>
    <row r="127" spans="1:15" x14ac:dyDescent="0.25">
      <c r="A127" t="s">
        <v>25</v>
      </c>
      <c r="B127" t="str">
        <f>'Input and Summary Results'!$G131</f>
        <v xml:space="preserve"> </v>
      </c>
      <c r="C127">
        <f>IF(B127=0,FALSE,'Input and Summary Results'!$D$5)</f>
        <v>0</v>
      </c>
      <c r="D127">
        <f>IF(B127=0,FALSE,'Input and Summary Results'!$E$5)</f>
        <v>0</v>
      </c>
      <c r="E127" t="e">
        <f t="shared" si="10"/>
        <v>#NUM!</v>
      </c>
      <c r="F127" t="e">
        <f t="shared" si="11"/>
        <v>#DIV/0!</v>
      </c>
      <c r="G127" t="b">
        <f>IF(B127=" ",FALSE,(IF('Input and Summary Results'!$J$4="yes",'Data Transformation'!E127,'Data Transformation'!C127)))</f>
        <v>0</v>
      </c>
      <c r="H127" t="b">
        <f>IF(B127=" ",FALSE,(IF('Input and Summary Results'!$J$4="yes",'Data Transformation'!F127,'Data Transformation'!D127)))</f>
        <v>0</v>
      </c>
      <c r="I127" t="str">
        <f t="shared" si="12"/>
        <v/>
      </c>
      <c r="J127" s="18" t="e">
        <f>LOOKUP(2,1/(COUNTIF($J$4:J126,'Input and Summary Results'!$B$7:$B$8007)=0),'Input and Summary Results'!$B$7:$B$8007)</f>
        <v>#N/A</v>
      </c>
      <c r="K127" s="18" t="str">
        <f t="shared" si="13"/>
        <v xml:space="preserve"> </v>
      </c>
      <c r="L127" s="18">
        <f t="shared" si="16"/>
        <v>122</v>
      </c>
      <c r="M127" t="e">
        <f t="shared" si="15"/>
        <v>#NUM!</v>
      </c>
      <c r="N127">
        <f t="shared" si="14"/>
        <v>0</v>
      </c>
      <c r="O127" t="b">
        <f t="shared" si="9"/>
        <v>0</v>
      </c>
    </row>
    <row r="128" spans="1:15" x14ac:dyDescent="0.25">
      <c r="A128" t="s">
        <v>25</v>
      </c>
      <c r="B128" t="str">
        <f>'Input and Summary Results'!$G132</f>
        <v xml:space="preserve"> </v>
      </c>
      <c r="C128">
        <f>IF(B128=0,FALSE,'Input and Summary Results'!$D$5)</f>
        <v>0</v>
      </c>
      <c r="D128">
        <f>IF(B128=0,FALSE,'Input and Summary Results'!$E$5)</f>
        <v>0</v>
      </c>
      <c r="E128" t="e">
        <f t="shared" si="10"/>
        <v>#NUM!</v>
      </c>
      <c r="F128" t="e">
        <f t="shared" si="11"/>
        <v>#DIV/0!</v>
      </c>
      <c r="G128" t="b">
        <f>IF(B128=" ",FALSE,(IF('Input and Summary Results'!$J$4="yes",'Data Transformation'!E128,'Data Transformation'!C128)))</f>
        <v>0</v>
      </c>
      <c r="H128" t="b">
        <f>IF(B128=" ",FALSE,(IF('Input and Summary Results'!$J$4="yes",'Data Transformation'!F128,'Data Transformation'!D128)))</f>
        <v>0</v>
      </c>
      <c r="I128" t="str">
        <f t="shared" si="12"/>
        <v/>
      </c>
      <c r="J128" s="18" t="e">
        <f>LOOKUP(2,1/(COUNTIF($J$4:J127,'Input and Summary Results'!$B$7:$B$8007)=0),'Input and Summary Results'!$B$7:$B$8007)</f>
        <v>#N/A</v>
      </c>
      <c r="K128" s="18" t="str">
        <f t="shared" si="13"/>
        <v xml:space="preserve"> </v>
      </c>
      <c r="L128" s="18">
        <f t="shared" si="16"/>
        <v>123</v>
      </c>
      <c r="M128" t="e">
        <f t="shared" si="15"/>
        <v>#NUM!</v>
      </c>
      <c r="N128">
        <f t="shared" si="14"/>
        <v>0</v>
      </c>
      <c r="O128" t="b">
        <f t="shared" si="9"/>
        <v>0</v>
      </c>
    </row>
    <row r="129" spans="1:15" x14ac:dyDescent="0.25">
      <c r="A129" t="s">
        <v>25</v>
      </c>
      <c r="B129" t="str">
        <f>'Input and Summary Results'!$G133</f>
        <v xml:space="preserve"> </v>
      </c>
      <c r="C129">
        <f>IF(B129=0,FALSE,'Input and Summary Results'!$D$5)</f>
        <v>0</v>
      </c>
      <c r="D129">
        <f>IF(B129=0,FALSE,'Input and Summary Results'!$E$5)</f>
        <v>0</v>
      </c>
      <c r="E129" t="e">
        <f t="shared" si="10"/>
        <v>#NUM!</v>
      </c>
      <c r="F129" t="e">
        <f t="shared" si="11"/>
        <v>#DIV/0!</v>
      </c>
      <c r="G129" t="b">
        <f>IF(B129=" ",FALSE,(IF('Input and Summary Results'!$J$4="yes",'Data Transformation'!E129,'Data Transformation'!C129)))</f>
        <v>0</v>
      </c>
      <c r="H129" t="b">
        <f>IF(B129=" ",FALSE,(IF('Input and Summary Results'!$J$4="yes",'Data Transformation'!F129,'Data Transformation'!D129)))</f>
        <v>0</v>
      </c>
      <c r="I129" t="str">
        <f t="shared" si="12"/>
        <v/>
      </c>
      <c r="J129" s="18" t="e">
        <f>LOOKUP(2,1/(COUNTIF($J$4:J128,'Input and Summary Results'!$B$7:$B$8007)=0),'Input and Summary Results'!$B$7:$B$8007)</f>
        <v>#N/A</v>
      </c>
      <c r="K129" s="18" t="str">
        <f t="shared" si="13"/>
        <v xml:space="preserve"> </v>
      </c>
      <c r="L129" s="18">
        <f t="shared" si="16"/>
        <v>124</v>
      </c>
      <c r="M129" t="e">
        <f t="shared" si="15"/>
        <v>#NUM!</v>
      </c>
      <c r="N129">
        <f t="shared" si="14"/>
        <v>0</v>
      </c>
      <c r="O129" t="b">
        <f t="shared" si="9"/>
        <v>0</v>
      </c>
    </row>
    <row r="130" spans="1:15" x14ac:dyDescent="0.25">
      <c r="A130" t="s">
        <v>25</v>
      </c>
      <c r="B130" t="str">
        <f>'Input and Summary Results'!$G134</f>
        <v xml:space="preserve"> </v>
      </c>
      <c r="C130">
        <f>IF(B130=0,FALSE,'Input and Summary Results'!$D$5)</f>
        <v>0</v>
      </c>
      <c r="D130">
        <f>IF(B130=0,FALSE,'Input and Summary Results'!$E$5)</f>
        <v>0</v>
      </c>
      <c r="E130" t="e">
        <f t="shared" si="10"/>
        <v>#NUM!</v>
      </c>
      <c r="F130" t="e">
        <f t="shared" si="11"/>
        <v>#DIV/0!</v>
      </c>
      <c r="G130" t="b">
        <f>IF(B130=" ",FALSE,(IF('Input and Summary Results'!$J$4="yes",'Data Transformation'!E130,'Data Transformation'!C130)))</f>
        <v>0</v>
      </c>
      <c r="H130" t="b">
        <f>IF(B130=" ",FALSE,(IF('Input and Summary Results'!$J$4="yes",'Data Transformation'!F130,'Data Transformation'!D130)))</f>
        <v>0</v>
      </c>
      <c r="I130" t="str">
        <f t="shared" si="12"/>
        <v/>
      </c>
      <c r="J130" s="18" t="e">
        <f>LOOKUP(2,1/(COUNTIF($J$4:J129,'Input and Summary Results'!$B$7:$B$8007)=0),'Input and Summary Results'!$B$7:$B$8007)</f>
        <v>#N/A</v>
      </c>
      <c r="K130" s="18" t="str">
        <f t="shared" si="13"/>
        <v xml:space="preserve"> </v>
      </c>
      <c r="L130" s="18">
        <f t="shared" si="16"/>
        <v>125</v>
      </c>
      <c r="M130" t="e">
        <f t="shared" si="15"/>
        <v>#NUM!</v>
      </c>
      <c r="N130">
        <f t="shared" si="14"/>
        <v>0</v>
      </c>
      <c r="O130" t="b">
        <f t="shared" si="9"/>
        <v>0</v>
      </c>
    </row>
    <row r="131" spans="1:15" x14ac:dyDescent="0.25">
      <c r="A131" t="s">
        <v>25</v>
      </c>
      <c r="B131" t="str">
        <f>'Input and Summary Results'!$G135</f>
        <v xml:space="preserve"> </v>
      </c>
      <c r="C131">
        <f>IF(B131=0,FALSE,'Input and Summary Results'!$D$5)</f>
        <v>0</v>
      </c>
      <c r="D131">
        <f>IF(B131=0,FALSE,'Input and Summary Results'!$E$5)</f>
        <v>0</v>
      </c>
      <c r="E131" t="e">
        <f t="shared" si="10"/>
        <v>#NUM!</v>
      </c>
      <c r="F131" t="e">
        <f t="shared" si="11"/>
        <v>#DIV/0!</v>
      </c>
      <c r="G131" t="b">
        <f>IF(B131=" ",FALSE,(IF('Input and Summary Results'!$J$4="yes",'Data Transformation'!E131,'Data Transformation'!C131)))</f>
        <v>0</v>
      </c>
      <c r="H131" t="b">
        <f>IF(B131=" ",FALSE,(IF('Input and Summary Results'!$J$4="yes",'Data Transformation'!F131,'Data Transformation'!D131)))</f>
        <v>0</v>
      </c>
      <c r="I131" t="str">
        <f t="shared" si="12"/>
        <v/>
      </c>
      <c r="J131" s="18" t="e">
        <f>LOOKUP(2,1/(COUNTIF($J$4:J130,'Input and Summary Results'!$B$7:$B$8007)=0),'Input and Summary Results'!$B$7:$B$8007)</f>
        <v>#N/A</v>
      </c>
      <c r="K131" s="18" t="str">
        <f t="shared" si="13"/>
        <v xml:space="preserve"> </v>
      </c>
      <c r="L131" s="18">
        <f t="shared" si="16"/>
        <v>126</v>
      </c>
      <c r="M131" t="e">
        <f t="shared" si="15"/>
        <v>#NUM!</v>
      </c>
      <c r="N131">
        <f t="shared" si="14"/>
        <v>0</v>
      </c>
      <c r="O131" t="b">
        <f t="shared" si="9"/>
        <v>0</v>
      </c>
    </row>
    <row r="132" spans="1:15" x14ac:dyDescent="0.25">
      <c r="A132" t="s">
        <v>25</v>
      </c>
      <c r="B132" t="str">
        <f>'Input and Summary Results'!$G136</f>
        <v xml:space="preserve"> </v>
      </c>
      <c r="C132">
        <f>IF(B132=0,FALSE,'Input and Summary Results'!$D$5)</f>
        <v>0</v>
      </c>
      <c r="D132">
        <f>IF(B132=0,FALSE,'Input and Summary Results'!$E$5)</f>
        <v>0</v>
      </c>
      <c r="E132" t="e">
        <f t="shared" si="10"/>
        <v>#NUM!</v>
      </c>
      <c r="F132" t="e">
        <f t="shared" si="11"/>
        <v>#DIV/0!</v>
      </c>
      <c r="G132" t="b">
        <f>IF(B132=" ",FALSE,(IF('Input and Summary Results'!$J$4="yes",'Data Transformation'!E132,'Data Transformation'!C132)))</f>
        <v>0</v>
      </c>
      <c r="H132" t="b">
        <f>IF(B132=" ",FALSE,(IF('Input and Summary Results'!$J$4="yes",'Data Transformation'!F132,'Data Transformation'!D132)))</f>
        <v>0</v>
      </c>
      <c r="I132" t="str">
        <f t="shared" si="12"/>
        <v/>
      </c>
      <c r="J132" s="18" t="e">
        <f>LOOKUP(2,1/(COUNTIF($J$4:J131,'Input and Summary Results'!$B$7:$B$8007)=0),'Input and Summary Results'!$B$7:$B$8007)</f>
        <v>#N/A</v>
      </c>
      <c r="K132" s="18" t="str">
        <f t="shared" si="13"/>
        <v xml:space="preserve"> </v>
      </c>
      <c r="L132" s="18">
        <f t="shared" si="16"/>
        <v>127</v>
      </c>
      <c r="M132" t="e">
        <f t="shared" si="15"/>
        <v>#NUM!</v>
      </c>
      <c r="N132">
        <f t="shared" si="14"/>
        <v>0</v>
      </c>
      <c r="O132" t="b">
        <f t="shared" ref="O132:O195" si="17">IF(N132&gt;4,N132,FALSE)</f>
        <v>0</v>
      </c>
    </row>
    <row r="133" spans="1:15" x14ac:dyDescent="0.25">
      <c r="A133" t="s">
        <v>25</v>
      </c>
      <c r="B133" t="str">
        <f>'Input and Summary Results'!$G137</f>
        <v xml:space="preserve"> </v>
      </c>
      <c r="C133">
        <f>IF(B133=0,FALSE,'Input and Summary Results'!$D$5)</f>
        <v>0</v>
      </c>
      <c r="D133">
        <f>IF(B133=0,FALSE,'Input and Summary Results'!$E$5)</f>
        <v>0</v>
      </c>
      <c r="E133" t="e">
        <f t="shared" ref="E133:E196" si="18">IF(C133=FALSE,FALSE,LOG10(C133))</f>
        <v>#NUM!</v>
      </c>
      <c r="F133" t="e">
        <f t="shared" ref="F133:F196" si="19">IF(D133=FALSE, FALSE,0.434*D133/C133)</f>
        <v>#DIV/0!</v>
      </c>
      <c r="G133" t="b">
        <f>IF(B133=" ",FALSE,(IF('Input and Summary Results'!$J$4="yes",'Data Transformation'!E133,'Data Transformation'!C133)))</f>
        <v>0</v>
      </c>
      <c r="H133" t="b">
        <f>IF(B133=" ",FALSE,(IF('Input and Summary Results'!$J$4="yes",'Data Transformation'!F133,'Data Transformation'!D133)))</f>
        <v>0</v>
      </c>
      <c r="I133" t="str">
        <f t="shared" ref="I133:I196" si="20">IF(G133=FALSE,"",B133)</f>
        <v/>
      </c>
      <c r="J133" s="18" t="e">
        <f>LOOKUP(2,1/(COUNTIF($J$4:J132,'Input and Summary Results'!$B$7:$B$8007)=0),'Input and Summary Results'!$B$7:$B$8007)</f>
        <v>#N/A</v>
      </c>
      <c r="K133" s="18" t="str">
        <f t="shared" si="13"/>
        <v xml:space="preserve"> </v>
      </c>
      <c r="L133" s="18">
        <f t="shared" si="16"/>
        <v>128</v>
      </c>
      <c r="M133" t="e">
        <f t="shared" si="15"/>
        <v>#NUM!</v>
      </c>
      <c r="N133">
        <f t="shared" si="14"/>
        <v>0</v>
      </c>
      <c r="O133" t="b">
        <f t="shared" si="17"/>
        <v>0</v>
      </c>
    </row>
    <row r="134" spans="1:15" x14ac:dyDescent="0.25">
      <c r="A134" t="s">
        <v>25</v>
      </c>
      <c r="B134" t="str">
        <f>'Input and Summary Results'!$G138</f>
        <v xml:space="preserve"> </v>
      </c>
      <c r="C134">
        <f>IF(B134=0,FALSE,'Input and Summary Results'!$D$5)</f>
        <v>0</v>
      </c>
      <c r="D134">
        <f>IF(B134=0,FALSE,'Input and Summary Results'!$E$5)</f>
        <v>0</v>
      </c>
      <c r="E134" t="e">
        <f t="shared" si="18"/>
        <v>#NUM!</v>
      </c>
      <c r="F134" t="e">
        <f t="shared" si="19"/>
        <v>#DIV/0!</v>
      </c>
      <c r="G134" t="b">
        <f>IF(B134=" ",FALSE,(IF('Input and Summary Results'!$J$4="yes",'Data Transformation'!E134,'Data Transformation'!C134)))</f>
        <v>0</v>
      </c>
      <c r="H134" t="b">
        <f>IF(B134=" ",FALSE,(IF('Input and Summary Results'!$J$4="yes",'Data Transformation'!F134,'Data Transformation'!D134)))</f>
        <v>0</v>
      </c>
      <c r="I134" t="str">
        <f t="shared" si="20"/>
        <v/>
      </c>
      <c r="J134" s="18" t="e">
        <f>LOOKUP(2,1/(COUNTIF($J$4:J133,'Input and Summary Results'!$B$7:$B$8007)=0),'Input and Summary Results'!$B$7:$B$8007)</f>
        <v>#N/A</v>
      </c>
      <c r="K134" s="18" t="str">
        <f t="shared" ref="K134:K197" si="21">IFERROR(J134," ")</f>
        <v xml:space="preserve"> </v>
      </c>
      <c r="L134" s="18">
        <f t="shared" si="16"/>
        <v>129</v>
      </c>
      <c r="M134" t="e">
        <f t="shared" si="15"/>
        <v>#NUM!</v>
      </c>
      <c r="N134">
        <f t="shared" ref="N134:N197" si="22">COUNTIF($I$4:$I$8425,M134)</f>
        <v>0</v>
      </c>
      <c r="O134" t="b">
        <f t="shared" si="17"/>
        <v>0</v>
      </c>
    </row>
    <row r="135" spans="1:15" x14ac:dyDescent="0.25">
      <c r="A135" t="s">
        <v>25</v>
      </c>
      <c r="B135" t="str">
        <f>'Input and Summary Results'!$G139</f>
        <v xml:space="preserve"> </v>
      </c>
      <c r="C135">
        <f>IF(B135=0,FALSE,'Input and Summary Results'!$D$5)</f>
        <v>0</v>
      </c>
      <c r="D135">
        <f>IF(B135=0,FALSE,'Input and Summary Results'!$E$5)</f>
        <v>0</v>
      </c>
      <c r="E135" t="e">
        <f t="shared" si="18"/>
        <v>#NUM!</v>
      </c>
      <c r="F135" t="e">
        <f t="shared" si="19"/>
        <v>#DIV/0!</v>
      </c>
      <c r="G135" t="b">
        <f>IF(B135=" ",FALSE,(IF('Input and Summary Results'!$J$4="yes",'Data Transformation'!E135,'Data Transformation'!C135)))</f>
        <v>0</v>
      </c>
      <c r="H135" t="b">
        <f>IF(B135=" ",FALSE,(IF('Input and Summary Results'!$J$4="yes",'Data Transformation'!F135,'Data Transformation'!D135)))</f>
        <v>0</v>
      </c>
      <c r="I135" t="str">
        <f t="shared" si="20"/>
        <v/>
      </c>
      <c r="J135" s="18" t="e">
        <f>LOOKUP(2,1/(COUNTIF($J$4:J134,'Input and Summary Results'!$B$7:$B$8007)=0),'Input and Summary Results'!$B$7:$B$8007)</f>
        <v>#N/A</v>
      </c>
      <c r="K135" s="18" t="str">
        <f t="shared" si="21"/>
        <v xml:space="preserve"> </v>
      </c>
      <c r="L135" s="18">
        <f t="shared" si="16"/>
        <v>130</v>
      </c>
      <c r="M135" t="e">
        <f t="shared" ref="M135:M198" si="23">SMALL($K$6:$K$426,L135)</f>
        <v>#NUM!</v>
      </c>
      <c r="N135">
        <f t="shared" si="22"/>
        <v>0</v>
      </c>
      <c r="O135" t="b">
        <f t="shared" si="17"/>
        <v>0</v>
      </c>
    </row>
    <row r="136" spans="1:15" x14ac:dyDescent="0.25">
      <c r="A136" t="s">
        <v>25</v>
      </c>
      <c r="B136" t="str">
        <f>'Input and Summary Results'!$G140</f>
        <v xml:space="preserve"> </v>
      </c>
      <c r="C136">
        <f>IF(B136=0,FALSE,'Input and Summary Results'!$D$5)</f>
        <v>0</v>
      </c>
      <c r="D136">
        <f>IF(B136=0,FALSE,'Input and Summary Results'!$E$5)</f>
        <v>0</v>
      </c>
      <c r="E136" t="e">
        <f t="shared" si="18"/>
        <v>#NUM!</v>
      </c>
      <c r="F136" t="e">
        <f t="shared" si="19"/>
        <v>#DIV/0!</v>
      </c>
      <c r="G136" t="b">
        <f>IF(B136=" ",FALSE,(IF('Input and Summary Results'!$J$4="yes",'Data Transformation'!E136,'Data Transformation'!C136)))</f>
        <v>0</v>
      </c>
      <c r="H136" t="b">
        <f>IF(B136=" ",FALSE,(IF('Input and Summary Results'!$J$4="yes",'Data Transformation'!F136,'Data Transformation'!D136)))</f>
        <v>0</v>
      </c>
      <c r="I136" t="str">
        <f t="shared" si="20"/>
        <v/>
      </c>
      <c r="J136" s="18" t="e">
        <f>LOOKUP(2,1/(COUNTIF($J$4:J135,'Input and Summary Results'!$B$7:$B$8007)=0),'Input and Summary Results'!$B$7:$B$8007)</f>
        <v>#N/A</v>
      </c>
      <c r="K136" s="18" t="str">
        <f t="shared" si="21"/>
        <v xml:space="preserve"> </v>
      </c>
      <c r="L136" s="18">
        <f t="shared" ref="L136:L199" si="24">L135+1</f>
        <v>131</v>
      </c>
      <c r="M136" t="e">
        <f t="shared" si="23"/>
        <v>#NUM!</v>
      </c>
      <c r="N136">
        <f t="shared" si="22"/>
        <v>0</v>
      </c>
      <c r="O136" t="b">
        <f t="shared" si="17"/>
        <v>0</v>
      </c>
    </row>
    <row r="137" spans="1:15" x14ac:dyDescent="0.25">
      <c r="A137" t="s">
        <v>25</v>
      </c>
      <c r="B137" t="str">
        <f>'Input and Summary Results'!$G141</f>
        <v xml:space="preserve"> </v>
      </c>
      <c r="C137">
        <f>IF(B137=0,FALSE,'Input and Summary Results'!$D$5)</f>
        <v>0</v>
      </c>
      <c r="D137">
        <f>IF(B137=0,FALSE,'Input and Summary Results'!$E$5)</f>
        <v>0</v>
      </c>
      <c r="E137" t="e">
        <f t="shared" si="18"/>
        <v>#NUM!</v>
      </c>
      <c r="F137" t="e">
        <f t="shared" si="19"/>
        <v>#DIV/0!</v>
      </c>
      <c r="G137" t="b">
        <f>IF(B137=" ",FALSE,(IF('Input and Summary Results'!$J$4="yes",'Data Transformation'!E137,'Data Transformation'!C137)))</f>
        <v>0</v>
      </c>
      <c r="H137" t="b">
        <f>IF(B137=" ",FALSE,(IF('Input and Summary Results'!$J$4="yes",'Data Transformation'!F137,'Data Transformation'!D137)))</f>
        <v>0</v>
      </c>
      <c r="I137" t="str">
        <f t="shared" si="20"/>
        <v/>
      </c>
      <c r="J137" s="18" t="e">
        <f>LOOKUP(2,1/(COUNTIF($J$4:J136,'Input and Summary Results'!$B$7:$B$8007)=0),'Input and Summary Results'!$B$7:$B$8007)</f>
        <v>#N/A</v>
      </c>
      <c r="K137" s="18" t="str">
        <f t="shared" si="21"/>
        <v xml:space="preserve"> </v>
      </c>
      <c r="L137" s="18">
        <f t="shared" si="24"/>
        <v>132</v>
      </c>
      <c r="M137" t="e">
        <f t="shared" si="23"/>
        <v>#NUM!</v>
      </c>
      <c r="N137">
        <f t="shared" si="22"/>
        <v>0</v>
      </c>
      <c r="O137" t="b">
        <f t="shared" si="17"/>
        <v>0</v>
      </c>
    </row>
    <row r="138" spans="1:15" x14ac:dyDescent="0.25">
      <c r="A138" t="s">
        <v>25</v>
      </c>
      <c r="B138" t="str">
        <f>'Input and Summary Results'!$G142</f>
        <v xml:space="preserve"> </v>
      </c>
      <c r="C138">
        <f>IF(B138=0,FALSE,'Input and Summary Results'!$D$5)</f>
        <v>0</v>
      </c>
      <c r="D138">
        <f>IF(B138=0,FALSE,'Input and Summary Results'!$E$5)</f>
        <v>0</v>
      </c>
      <c r="E138" t="e">
        <f t="shared" si="18"/>
        <v>#NUM!</v>
      </c>
      <c r="F138" t="e">
        <f t="shared" si="19"/>
        <v>#DIV/0!</v>
      </c>
      <c r="G138" t="b">
        <f>IF(B138=" ",FALSE,(IF('Input and Summary Results'!$J$4="yes",'Data Transformation'!E138,'Data Transformation'!C138)))</f>
        <v>0</v>
      </c>
      <c r="H138" t="b">
        <f>IF(B138=" ",FALSE,(IF('Input and Summary Results'!$J$4="yes",'Data Transformation'!F138,'Data Transformation'!D138)))</f>
        <v>0</v>
      </c>
      <c r="I138" t="str">
        <f t="shared" si="20"/>
        <v/>
      </c>
      <c r="J138" s="18" t="e">
        <f>LOOKUP(2,1/(COUNTIF($J$4:J137,'Input and Summary Results'!$B$7:$B$8007)=0),'Input and Summary Results'!$B$7:$B$8007)</f>
        <v>#N/A</v>
      </c>
      <c r="K138" s="18" t="str">
        <f t="shared" si="21"/>
        <v xml:space="preserve"> </v>
      </c>
      <c r="L138" s="18">
        <f t="shared" si="24"/>
        <v>133</v>
      </c>
      <c r="M138" t="e">
        <f t="shared" si="23"/>
        <v>#NUM!</v>
      </c>
      <c r="N138">
        <f t="shared" si="22"/>
        <v>0</v>
      </c>
      <c r="O138" t="b">
        <f t="shared" si="17"/>
        <v>0</v>
      </c>
    </row>
    <row r="139" spans="1:15" x14ac:dyDescent="0.25">
      <c r="A139" t="s">
        <v>25</v>
      </c>
      <c r="B139" t="str">
        <f>'Input and Summary Results'!$G143</f>
        <v xml:space="preserve"> </v>
      </c>
      <c r="C139">
        <f>IF(B139=0,FALSE,'Input and Summary Results'!$D$5)</f>
        <v>0</v>
      </c>
      <c r="D139">
        <f>IF(B139=0,FALSE,'Input and Summary Results'!$E$5)</f>
        <v>0</v>
      </c>
      <c r="E139" t="e">
        <f t="shared" si="18"/>
        <v>#NUM!</v>
      </c>
      <c r="F139" t="e">
        <f t="shared" si="19"/>
        <v>#DIV/0!</v>
      </c>
      <c r="G139" t="b">
        <f>IF(B139=" ",FALSE,(IF('Input and Summary Results'!$J$4="yes",'Data Transformation'!E139,'Data Transformation'!C139)))</f>
        <v>0</v>
      </c>
      <c r="H139" t="b">
        <f>IF(B139=" ",FALSE,(IF('Input and Summary Results'!$J$4="yes",'Data Transformation'!F139,'Data Transformation'!D139)))</f>
        <v>0</v>
      </c>
      <c r="I139" t="str">
        <f t="shared" si="20"/>
        <v/>
      </c>
      <c r="J139" s="18" t="e">
        <f>LOOKUP(2,1/(COUNTIF($J$4:J138,'Input and Summary Results'!$B$7:$B$8007)=0),'Input and Summary Results'!$B$7:$B$8007)</f>
        <v>#N/A</v>
      </c>
      <c r="K139" s="18" t="str">
        <f t="shared" si="21"/>
        <v xml:space="preserve"> </v>
      </c>
      <c r="L139" s="18">
        <f t="shared" si="24"/>
        <v>134</v>
      </c>
      <c r="M139" t="e">
        <f t="shared" si="23"/>
        <v>#NUM!</v>
      </c>
      <c r="N139">
        <f t="shared" si="22"/>
        <v>0</v>
      </c>
      <c r="O139" t="b">
        <f t="shared" si="17"/>
        <v>0</v>
      </c>
    </row>
    <row r="140" spans="1:15" x14ac:dyDescent="0.25">
      <c r="A140" t="s">
        <v>25</v>
      </c>
      <c r="B140" t="str">
        <f>'Input and Summary Results'!$G144</f>
        <v xml:space="preserve"> </v>
      </c>
      <c r="C140">
        <f>IF(B140=0,FALSE,'Input and Summary Results'!$D$5)</f>
        <v>0</v>
      </c>
      <c r="D140">
        <f>IF(B140=0,FALSE,'Input and Summary Results'!$E$5)</f>
        <v>0</v>
      </c>
      <c r="E140" t="e">
        <f t="shared" si="18"/>
        <v>#NUM!</v>
      </c>
      <c r="F140" t="e">
        <f t="shared" si="19"/>
        <v>#DIV/0!</v>
      </c>
      <c r="G140" t="b">
        <f>IF(B140=" ",FALSE,(IF('Input and Summary Results'!$J$4="yes",'Data Transformation'!E140,'Data Transformation'!C140)))</f>
        <v>0</v>
      </c>
      <c r="H140" t="b">
        <f>IF(B140=" ",FALSE,(IF('Input and Summary Results'!$J$4="yes",'Data Transformation'!F140,'Data Transformation'!D140)))</f>
        <v>0</v>
      </c>
      <c r="I140" t="str">
        <f t="shared" si="20"/>
        <v/>
      </c>
      <c r="J140" s="18" t="e">
        <f>LOOKUP(2,1/(COUNTIF($J$4:J139,'Input and Summary Results'!$B$7:$B$8007)=0),'Input and Summary Results'!$B$7:$B$8007)</f>
        <v>#N/A</v>
      </c>
      <c r="K140" s="18" t="str">
        <f t="shared" si="21"/>
        <v xml:space="preserve"> </v>
      </c>
      <c r="L140" s="18">
        <f t="shared" si="24"/>
        <v>135</v>
      </c>
      <c r="M140" t="e">
        <f t="shared" si="23"/>
        <v>#NUM!</v>
      </c>
      <c r="N140">
        <f t="shared" si="22"/>
        <v>0</v>
      </c>
      <c r="O140" t="b">
        <f t="shared" si="17"/>
        <v>0</v>
      </c>
    </row>
    <row r="141" spans="1:15" x14ac:dyDescent="0.25">
      <c r="A141" t="s">
        <v>25</v>
      </c>
      <c r="B141" t="str">
        <f>'Input and Summary Results'!$G145</f>
        <v xml:space="preserve"> </v>
      </c>
      <c r="C141">
        <f>IF(B141=0,FALSE,'Input and Summary Results'!$D$5)</f>
        <v>0</v>
      </c>
      <c r="D141">
        <f>IF(B141=0,FALSE,'Input and Summary Results'!$E$5)</f>
        <v>0</v>
      </c>
      <c r="E141" t="e">
        <f t="shared" si="18"/>
        <v>#NUM!</v>
      </c>
      <c r="F141" t="e">
        <f t="shared" si="19"/>
        <v>#DIV/0!</v>
      </c>
      <c r="G141" t="b">
        <f>IF(B141=" ",FALSE,(IF('Input and Summary Results'!$J$4="yes",'Data Transformation'!E141,'Data Transformation'!C141)))</f>
        <v>0</v>
      </c>
      <c r="H141" t="b">
        <f>IF(B141=" ",FALSE,(IF('Input and Summary Results'!$J$4="yes",'Data Transformation'!F141,'Data Transformation'!D141)))</f>
        <v>0</v>
      </c>
      <c r="I141" t="str">
        <f t="shared" si="20"/>
        <v/>
      </c>
      <c r="J141" s="18" t="e">
        <f>LOOKUP(2,1/(COUNTIF($J$4:J140,'Input and Summary Results'!$B$7:$B$8007)=0),'Input and Summary Results'!$B$7:$B$8007)</f>
        <v>#N/A</v>
      </c>
      <c r="K141" s="18" t="str">
        <f t="shared" si="21"/>
        <v xml:space="preserve"> </v>
      </c>
      <c r="L141" s="18">
        <f t="shared" si="24"/>
        <v>136</v>
      </c>
      <c r="M141" t="e">
        <f t="shared" si="23"/>
        <v>#NUM!</v>
      </c>
      <c r="N141">
        <f t="shared" si="22"/>
        <v>0</v>
      </c>
      <c r="O141" t="b">
        <f t="shared" si="17"/>
        <v>0</v>
      </c>
    </row>
    <row r="142" spans="1:15" x14ac:dyDescent="0.25">
      <c r="A142" t="s">
        <v>25</v>
      </c>
      <c r="B142" t="str">
        <f>'Input and Summary Results'!$G146</f>
        <v xml:space="preserve"> </v>
      </c>
      <c r="C142">
        <f>IF(B142=0,FALSE,'Input and Summary Results'!$D$5)</f>
        <v>0</v>
      </c>
      <c r="D142">
        <f>IF(B142=0,FALSE,'Input and Summary Results'!$E$5)</f>
        <v>0</v>
      </c>
      <c r="E142" t="e">
        <f t="shared" si="18"/>
        <v>#NUM!</v>
      </c>
      <c r="F142" t="e">
        <f t="shared" si="19"/>
        <v>#DIV/0!</v>
      </c>
      <c r="G142" t="b">
        <f>IF(B142=" ",FALSE,(IF('Input and Summary Results'!$J$4="yes",'Data Transformation'!E142,'Data Transformation'!C142)))</f>
        <v>0</v>
      </c>
      <c r="H142" t="b">
        <f>IF(B142=" ",FALSE,(IF('Input and Summary Results'!$J$4="yes",'Data Transformation'!F142,'Data Transformation'!D142)))</f>
        <v>0</v>
      </c>
      <c r="I142" t="str">
        <f t="shared" si="20"/>
        <v/>
      </c>
      <c r="J142" s="18" t="e">
        <f>LOOKUP(2,1/(COUNTIF($J$4:J141,'Input and Summary Results'!$B$7:$B$8007)=0),'Input and Summary Results'!$B$7:$B$8007)</f>
        <v>#N/A</v>
      </c>
      <c r="K142" s="18" t="str">
        <f t="shared" si="21"/>
        <v xml:space="preserve"> </v>
      </c>
      <c r="L142" s="18">
        <f t="shared" si="24"/>
        <v>137</v>
      </c>
      <c r="M142" t="e">
        <f t="shared" si="23"/>
        <v>#NUM!</v>
      </c>
      <c r="N142">
        <f t="shared" si="22"/>
        <v>0</v>
      </c>
      <c r="O142" t="b">
        <f t="shared" si="17"/>
        <v>0</v>
      </c>
    </row>
    <row r="143" spans="1:15" x14ac:dyDescent="0.25">
      <c r="A143" t="s">
        <v>25</v>
      </c>
      <c r="B143" t="str">
        <f>'Input and Summary Results'!$G147</f>
        <v xml:space="preserve"> </v>
      </c>
      <c r="C143">
        <f>IF(B143=0,FALSE,'Input and Summary Results'!$D$5)</f>
        <v>0</v>
      </c>
      <c r="D143">
        <f>IF(B143=0,FALSE,'Input and Summary Results'!$E$5)</f>
        <v>0</v>
      </c>
      <c r="E143" t="e">
        <f t="shared" si="18"/>
        <v>#NUM!</v>
      </c>
      <c r="F143" t="e">
        <f t="shared" si="19"/>
        <v>#DIV/0!</v>
      </c>
      <c r="G143" t="b">
        <f>IF(B143=" ",FALSE,(IF('Input and Summary Results'!$J$4="yes",'Data Transformation'!E143,'Data Transformation'!C143)))</f>
        <v>0</v>
      </c>
      <c r="H143" t="b">
        <f>IF(B143=" ",FALSE,(IF('Input and Summary Results'!$J$4="yes",'Data Transformation'!F143,'Data Transformation'!D143)))</f>
        <v>0</v>
      </c>
      <c r="I143" t="str">
        <f t="shared" si="20"/>
        <v/>
      </c>
      <c r="J143" s="18" t="e">
        <f>LOOKUP(2,1/(COUNTIF($J$4:J142,'Input and Summary Results'!$B$7:$B$8007)=0),'Input and Summary Results'!$B$7:$B$8007)</f>
        <v>#N/A</v>
      </c>
      <c r="K143" s="18" t="str">
        <f t="shared" si="21"/>
        <v xml:space="preserve"> </v>
      </c>
      <c r="L143" s="18">
        <f t="shared" si="24"/>
        <v>138</v>
      </c>
      <c r="M143" t="e">
        <f t="shared" si="23"/>
        <v>#NUM!</v>
      </c>
      <c r="N143">
        <f t="shared" si="22"/>
        <v>0</v>
      </c>
      <c r="O143" t="b">
        <f t="shared" si="17"/>
        <v>0</v>
      </c>
    </row>
    <row r="144" spans="1:15" x14ac:dyDescent="0.25">
      <c r="A144" t="s">
        <v>25</v>
      </c>
      <c r="B144" t="str">
        <f>'Input and Summary Results'!$G148</f>
        <v xml:space="preserve"> </v>
      </c>
      <c r="C144">
        <f>IF(B144=0,FALSE,'Input and Summary Results'!$D$5)</f>
        <v>0</v>
      </c>
      <c r="D144">
        <f>IF(B144=0,FALSE,'Input and Summary Results'!$E$5)</f>
        <v>0</v>
      </c>
      <c r="E144" t="e">
        <f t="shared" si="18"/>
        <v>#NUM!</v>
      </c>
      <c r="F144" t="e">
        <f t="shared" si="19"/>
        <v>#DIV/0!</v>
      </c>
      <c r="G144" t="b">
        <f>IF(B144=" ",FALSE,(IF('Input and Summary Results'!$J$4="yes",'Data Transformation'!E144,'Data Transformation'!C144)))</f>
        <v>0</v>
      </c>
      <c r="H144" t="b">
        <f>IF(B144=" ",FALSE,(IF('Input and Summary Results'!$J$4="yes",'Data Transformation'!F144,'Data Transformation'!D144)))</f>
        <v>0</v>
      </c>
      <c r="I144" t="str">
        <f t="shared" si="20"/>
        <v/>
      </c>
      <c r="J144" s="18" t="e">
        <f>LOOKUP(2,1/(COUNTIF($J$4:J143,'Input and Summary Results'!$B$7:$B$8007)=0),'Input and Summary Results'!$B$7:$B$8007)</f>
        <v>#N/A</v>
      </c>
      <c r="K144" s="18" t="str">
        <f t="shared" si="21"/>
        <v xml:space="preserve"> </v>
      </c>
      <c r="L144" s="18">
        <f t="shared" si="24"/>
        <v>139</v>
      </c>
      <c r="M144" t="e">
        <f t="shared" si="23"/>
        <v>#NUM!</v>
      </c>
      <c r="N144">
        <f t="shared" si="22"/>
        <v>0</v>
      </c>
      <c r="O144" t="b">
        <f t="shared" si="17"/>
        <v>0</v>
      </c>
    </row>
    <row r="145" spans="1:15" x14ac:dyDescent="0.25">
      <c r="A145" t="s">
        <v>25</v>
      </c>
      <c r="B145" t="str">
        <f>'Input and Summary Results'!$G149</f>
        <v xml:space="preserve"> </v>
      </c>
      <c r="C145">
        <f>IF(B145=0,FALSE,'Input and Summary Results'!$D$5)</f>
        <v>0</v>
      </c>
      <c r="D145">
        <f>IF(B145=0,FALSE,'Input and Summary Results'!$E$5)</f>
        <v>0</v>
      </c>
      <c r="E145" t="e">
        <f t="shared" si="18"/>
        <v>#NUM!</v>
      </c>
      <c r="F145" t="e">
        <f t="shared" si="19"/>
        <v>#DIV/0!</v>
      </c>
      <c r="G145" t="b">
        <f>IF(B145=" ",FALSE,(IF('Input and Summary Results'!$J$4="yes",'Data Transformation'!E145,'Data Transformation'!C145)))</f>
        <v>0</v>
      </c>
      <c r="H145" t="b">
        <f>IF(B145=" ",FALSE,(IF('Input and Summary Results'!$J$4="yes",'Data Transformation'!F145,'Data Transformation'!D145)))</f>
        <v>0</v>
      </c>
      <c r="I145" t="str">
        <f t="shared" si="20"/>
        <v/>
      </c>
      <c r="J145" s="18" t="e">
        <f>LOOKUP(2,1/(COUNTIF($J$4:J144,'Input and Summary Results'!$B$7:$B$8007)=0),'Input and Summary Results'!$B$7:$B$8007)</f>
        <v>#N/A</v>
      </c>
      <c r="K145" s="18" t="str">
        <f t="shared" si="21"/>
        <v xml:space="preserve"> </v>
      </c>
      <c r="L145" s="18">
        <f t="shared" si="24"/>
        <v>140</v>
      </c>
      <c r="M145" t="e">
        <f t="shared" si="23"/>
        <v>#NUM!</v>
      </c>
      <c r="N145">
        <f t="shared" si="22"/>
        <v>0</v>
      </c>
      <c r="O145" t="b">
        <f t="shared" si="17"/>
        <v>0</v>
      </c>
    </row>
    <row r="146" spans="1:15" x14ac:dyDescent="0.25">
      <c r="A146" t="s">
        <v>25</v>
      </c>
      <c r="B146" t="str">
        <f>'Input and Summary Results'!$G150</f>
        <v xml:space="preserve"> </v>
      </c>
      <c r="C146">
        <f>IF(B146=0,FALSE,'Input and Summary Results'!$D$5)</f>
        <v>0</v>
      </c>
      <c r="D146">
        <f>IF(B146=0,FALSE,'Input and Summary Results'!$E$5)</f>
        <v>0</v>
      </c>
      <c r="E146" t="e">
        <f t="shared" si="18"/>
        <v>#NUM!</v>
      </c>
      <c r="F146" t="e">
        <f t="shared" si="19"/>
        <v>#DIV/0!</v>
      </c>
      <c r="G146" t="b">
        <f>IF(B146=" ",FALSE,(IF('Input and Summary Results'!$J$4="yes",'Data Transformation'!E146,'Data Transformation'!C146)))</f>
        <v>0</v>
      </c>
      <c r="H146" t="b">
        <f>IF(B146=" ",FALSE,(IF('Input and Summary Results'!$J$4="yes",'Data Transformation'!F146,'Data Transformation'!D146)))</f>
        <v>0</v>
      </c>
      <c r="I146" t="str">
        <f t="shared" si="20"/>
        <v/>
      </c>
      <c r="J146" s="18" t="e">
        <f>LOOKUP(2,1/(COUNTIF($J$4:J145,'Input and Summary Results'!$B$7:$B$8007)=0),'Input and Summary Results'!$B$7:$B$8007)</f>
        <v>#N/A</v>
      </c>
      <c r="K146" s="18" t="str">
        <f t="shared" si="21"/>
        <v xml:space="preserve"> </v>
      </c>
      <c r="L146" s="18">
        <f t="shared" si="24"/>
        <v>141</v>
      </c>
      <c r="M146" t="e">
        <f t="shared" si="23"/>
        <v>#NUM!</v>
      </c>
      <c r="N146">
        <f t="shared" si="22"/>
        <v>0</v>
      </c>
      <c r="O146" t="b">
        <f t="shared" si="17"/>
        <v>0</v>
      </c>
    </row>
    <row r="147" spans="1:15" x14ac:dyDescent="0.25">
      <c r="A147" t="s">
        <v>25</v>
      </c>
      <c r="B147" t="str">
        <f>'Input and Summary Results'!$G151</f>
        <v xml:space="preserve"> </v>
      </c>
      <c r="C147">
        <f>IF(B147=0,FALSE,'Input and Summary Results'!$D$5)</f>
        <v>0</v>
      </c>
      <c r="D147">
        <f>IF(B147=0,FALSE,'Input and Summary Results'!$E$5)</f>
        <v>0</v>
      </c>
      <c r="E147" t="e">
        <f t="shared" si="18"/>
        <v>#NUM!</v>
      </c>
      <c r="F147" t="e">
        <f t="shared" si="19"/>
        <v>#DIV/0!</v>
      </c>
      <c r="G147" t="b">
        <f>IF(B147=" ",FALSE,(IF('Input and Summary Results'!$J$4="yes",'Data Transformation'!E147,'Data Transformation'!C147)))</f>
        <v>0</v>
      </c>
      <c r="H147" t="b">
        <f>IF(B147=" ",FALSE,(IF('Input and Summary Results'!$J$4="yes",'Data Transformation'!F147,'Data Transformation'!D147)))</f>
        <v>0</v>
      </c>
      <c r="I147" t="str">
        <f t="shared" si="20"/>
        <v/>
      </c>
      <c r="J147" s="18" t="e">
        <f>LOOKUP(2,1/(COUNTIF($J$4:J146,'Input and Summary Results'!$B$7:$B$8007)=0),'Input and Summary Results'!$B$7:$B$8007)</f>
        <v>#N/A</v>
      </c>
      <c r="K147" s="18" t="str">
        <f t="shared" si="21"/>
        <v xml:space="preserve"> </v>
      </c>
      <c r="L147" s="18">
        <f t="shared" si="24"/>
        <v>142</v>
      </c>
      <c r="M147" t="e">
        <f t="shared" si="23"/>
        <v>#NUM!</v>
      </c>
      <c r="N147">
        <f t="shared" si="22"/>
        <v>0</v>
      </c>
      <c r="O147" t="b">
        <f t="shared" si="17"/>
        <v>0</v>
      </c>
    </row>
    <row r="148" spans="1:15" x14ac:dyDescent="0.25">
      <c r="A148" t="s">
        <v>25</v>
      </c>
      <c r="B148" t="str">
        <f>'Input and Summary Results'!$G152</f>
        <v xml:space="preserve"> </v>
      </c>
      <c r="C148">
        <f>IF(B148=0,FALSE,'Input and Summary Results'!$D$5)</f>
        <v>0</v>
      </c>
      <c r="D148">
        <f>IF(B148=0,FALSE,'Input and Summary Results'!$E$5)</f>
        <v>0</v>
      </c>
      <c r="E148" t="e">
        <f t="shared" si="18"/>
        <v>#NUM!</v>
      </c>
      <c r="F148" t="e">
        <f t="shared" si="19"/>
        <v>#DIV/0!</v>
      </c>
      <c r="G148" t="b">
        <f>IF(B148=" ",FALSE,(IF('Input and Summary Results'!$J$4="yes",'Data Transformation'!E148,'Data Transformation'!C148)))</f>
        <v>0</v>
      </c>
      <c r="H148" t="b">
        <f>IF(B148=" ",FALSE,(IF('Input and Summary Results'!$J$4="yes",'Data Transformation'!F148,'Data Transformation'!D148)))</f>
        <v>0</v>
      </c>
      <c r="I148" t="str">
        <f t="shared" si="20"/>
        <v/>
      </c>
      <c r="J148" s="18" t="e">
        <f>LOOKUP(2,1/(COUNTIF($J$4:J147,'Input and Summary Results'!$B$7:$B$8007)=0),'Input and Summary Results'!$B$7:$B$8007)</f>
        <v>#N/A</v>
      </c>
      <c r="K148" s="18" t="str">
        <f t="shared" si="21"/>
        <v xml:space="preserve"> </v>
      </c>
      <c r="L148" s="18">
        <f t="shared" si="24"/>
        <v>143</v>
      </c>
      <c r="M148" t="e">
        <f t="shared" si="23"/>
        <v>#NUM!</v>
      </c>
      <c r="N148">
        <f t="shared" si="22"/>
        <v>0</v>
      </c>
      <c r="O148" t="b">
        <f t="shared" si="17"/>
        <v>0</v>
      </c>
    </row>
    <row r="149" spans="1:15" x14ac:dyDescent="0.25">
      <c r="A149" t="s">
        <v>25</v>
      </c>
      <c r="B149" t="str">
        <f>'Input and Summary Results'!$G153</f>
        <v xml:space="preserve"> </v>
      </c>
      <c r="C149">
        <f>IF(B149=0,FALSE,'Input and Summary Results'!$D$5)</f>
        <v>0</v>
      </c>
      <c r="D149">
        <f>IF(B149=0,FALSE,'Input and Summary Results'!$E$5)</f>
        <v>0</v>
      </c>
      <c r="E149" t="e">
        <f t="shared" si="18"/>
        <v>#NUM!</v>
      </c>
      <c r="F149" t="e">
        <f t="shared" si="19"/>
        <v>#DIV/0!</v>
      </c>
      <c r="G149" t="b">
        <f>IF(B149=" ",FALSE,(IF('Input and Summary Results'!$J$4="yes",'Data Transformation'!E149,'Data Transformation'!C149)))</f>
        <v>0</v>
      </c>
      <c r="H149" t="b">
        <f>IF(B149=" ",FALSE,(IF('Input and Summary Results'!$J$4="yes",'Data Transformation'!F149,'Data Transformation'!D149)))</f>
        <v>0</v>
      </c>
      <c r="I149" t="str">
        <f t="shared" si="20"/>
        <v/>
      </c>
      <c r="J149" s="18" t="e">
        <f>LOOKUP(2,1/(COUNTIF($J$4:J148,'Input and Summary Results'!$B$7:$B$8007)=0),'Input and Summary Results'!$B$7:$B$8007)</f>
        <v>#N/A</v>
      </c>
      <c r="K149" s="18" t="str">
        <f t="shared" si="21"/>
        <v xml:space="preserve"> </v>
      </c>
      <c r="L149" s="18">
        <f t="shared" si="24"/>
        <v>144</v>
      </c>
      <c r="M149" t="e">
        <f t="shared" si="23"/>
        <v>#NUM!</v>
      </c>
      <c r="N149">
        <f t="shared" si="22"/>
        <v>0</v>
      </c>
      <c r="O149" t="b">
        <f t="shared" si="17"/>
        <v>0</v>
      </c>
    </row>
    <row r="150" spans="1:15" x14ac:dyDescent="0.25">
      <c r="A150" t="s">
        <v>25</v>
      </c>
      <c r="B150" t="str">
        <f>'Input and Summary Results'!$G154</f>
        <v xml:space="preserve"> </v>
      </c>
      <c r="C150">
        <f>IF(B150=0,FALSE,'Input and Summary Results'!$D$5)</f>
        <v>0</v>
      </c>
      <c r="D150">
        <f>IF(B150=0,FALSE,'Input and Summary Results'!$E$5)</f>
        <v>0</v>
      </c>
      <c r="E150" t="e">
        <f t="shared" si="18"/>
        <v>#NUM!</v>
      </c>
      <c r="F150" t="e">
        <f t="shared" si="19"/>
        <v>#DIV/0!</v>
      </c>
      <c r="G150" t="b">
        <f>IF(B150=" ",FALSE,(IF('Input and Summary Results'!$J$4="yes",'Data Transformation'!E150,'Data Transformation'!C150)))</f>
        <v>0</v>
      </c>
      <c r="H150" t="b">
        <f>IF(B150=" ",FALSE,(IF('Input and Summary Results'!$J$4="yes",'Data Transformation'!F150,'Data Transformation'!D150)))</f>
        <v>0</v>
      </c>
      <c r="I150" t="str">
        <f t="shared" si="20"/>
        <v/>
      </c>
      <c r="J150" s="18" t="e">
        <f>LOOKUP(2,1/(COUNTIF($J$4:J149,'Input and Summary Results'!$B$7:$B$8007)=0),'Input and Summary Results'!$B$7:$B$8007)</f>
        <v>#N/A</v>
      </c>
      <c r="K150" s="18" t="str">
        <f t="shared" si="21"/>
        <v xml:space="preserve"> </v>
      </c>
      <c r="L150" s="18">
        <f t="shared" si="24"/>
        <v>145</v>
      </c>
      <c r="M150" t="e">
        <f t="shared" si="23"/>
        <v>#NUM!</v>
      </c>
      <c r="N150">
        <f t="shared" si="22"/>
        <v>0</v>
      </c>
      <c r="O150" t="b">
        <f t="shared" si="17"/>
        <v>0</v>
      </c>
    </row>
    <row r="151" spans="1:15" x14ac:dyDescent="0.25">
      <c r="A151" t="s">
        <v>25</v>
      </c>
      <c r="B151" t="str">
        <f>'Input and Summary Results'!$G155</f>
        <v xml:space="preserve"> </v>
      </c>
      <c r="C151">
        <f>IF(B151=0,FALSE,'Input and Summary Results'!$D$5)</f>
        <v>0</v>
      </c>
      <c r="D151">
        <f>IF(B151=0,FALSE,'Input and Summary Results'!$E$5)</f>
        <v>0</v>
      </c>
      <c r="E151" t="e">
        <f t="shared" si="18"/>
        <v>#NUM!</v>
      </c>
      <c r="F151" t="e">
        <f t="shared" si="19"/>
        <v>#DIV/0!</v>
      </c>
      <c r="G151" t="b">
        <f>IF(B151=" ",FALSE,(IF('Input and Summary Results'!$J$4="yes",'Data Transformation'!E151,'Data Transformation'!C151)))</f>
        <v>0</v>
      </c>
      <c r="H151" t="b">
        <f>IF(B151=" ",FALSE,(IF('Input and Summary Results'!$J$4="yes",'Data Transformation'!F151,'Data Transformation'!D151)))</f>
        <v>0</v>
      </c>
      <c r="I151" t="str">
        <f t="shared" si="20"/>
        <v/>
      </c>
      <c r="J151" s="18" t="e">
        <f>LOOKUP(2,1/(COUNTIF($J$4:J150,'Input and Summary Results'!$B$7:$B$8007)=0),'Input and Summary Results'!$B$7:$B$8007)</f>
        <v>#N/A</v>
      </c>
      <c r="K151" s="18" t="str">
        <f t="shared" si="21"/>
        <v xml:space="preserve"> </v>
      </c>
      <c r="L151" s="18">
        <f t="shared" si="24"/>
        <v>146</v>
      </c>
      <c r="M151" t="e">
        <f t="shared" si="23"/>
        <v>#NUM!</v>
      </c>
      <c r="N151">
        <f t="shared" si="22"/>
        <v>0</v>
      </c>
      <c r="O151" t="b">
        <f t="shared" si="17"/>
        <v>0</v>
      </c>
    </row>
    <row r="152" spans="1:15" x14ac:dyDescent="0.25">
      <c r="A152" t="s">
        <v>25</v>
      </c>
      <c r="B152" t="str">
        <f>'Input and Summary Results'!$G156</f>
        <v xml:space="preserve"> </v>
      </c>
      <c r="C152">
        <f>IF(B152=0,FALSE,'Input and Summary Results'!$D$5)</f>
        <v>0</v>
      </c>
      <c r="D152">
        <f>IF(B152=0,FALSE,'Input and Summary Results'!$E$5)</f>
        <v>0</v>
      </c>
      <c r="E152" t="e">
        <f t="shared" si="18"/>
        <v>#NUM!</v>
      </c>
      <c r="F152" t="e">
        <f t="shared" si="19"/>
        <v>#DIV/0!</v>
      </c>
      <c r="G152" t="b">
        <f>IF(B152=" ",FALSE,(IF('Input and Summary Results'!$J$4="yes",'Data Transformation'!E152,'Data Transformation'!C152)))</f>
        <v>0</v>
      </c>
      <c r="H152" t="b">
        <f>IF(B152=" ",FALSE,(IF('Input and Summary Results'!$J$4="yes",'Data Transformation'!F152,'Data Transformation'!D152)))</f>
        <v>0</v>
      </c>
      <c r="I152" t="str">
        <f t="shared" si="20"/>
        <v/>
      </c>
      <c r="J152" s="18" t="e">
        <f>LOOKUP(2,1/(COUNTIF($J$4:J151,'Input and Summary Results'!$B$7:$B$8007)=0),'Input and Summary Results'!$B$7:$B$8007)</f>
        <v>#N/A</v>
      </c>
      <c r="K152" s="18" t="str">
        <f t="shared" si="21"/>
        <v xml:space="preserve"> </v>
      </c>
      <c r="L152" s="18">
        <f t="shared" si="24"/>
        <v>147</v>
      </c>
      <c r="M152" t="e">
        <f t="shared" si="23"/>
        <v>#NUM!</v>
      </c>
      <c r="N152">
        <f t="shared" si="22"/>
        <v>0</v>
      </c>
      <c r="O152" t="b">
        <f t="shared" si="17"/>
        <v>0</v>
      </c>
    </row>
    <row r="153" spans="1:15" x14ac:dyDescent="0.25">
      <c r="A153" t="s">
        <v>25</v>
      </c>
      <c r="B153" t="str">
        <f>'Input and Summary Results'!$G157</f>
        <v xml:space="preserve"> </v>
      </c>
      <c r="C153">
        <f>IF(B153=0,FALSE,'Input and Summary Results'!$D$5)</f>
        <v>0</v>
      </c>
      <c r="D153">
        <f>IF(B153=0,FALSE,'Input and Summary Results'!$E$5)</f>
        <v>0</v>
      </c>
      <c r="E153" t="e">
        <f t="shared" si="18"/>
        <v>#NUM!</v>
      </c>
      <c r="F153" t="e">
        <f t="shared" si="19"/>
        <v>#DIV/0!</v>
      </c>
      <c r="G153" t="b">
        <f>IF(B153=" ",FALSE,(IF('Input and Summary Results'!$J$4="yes",'Data Transformation'!E153,'Data Transformation'!C153)))</f>
        <v>0</v>
      </c>
      <c r="H153" t="b">
        <f>IF(B153=" ",FALSE,(IF('Input and Summary Results'!$J$4="yes",'Data Transformation'!F153,'Data Transformation'!D153)))</f>
        <v>0</v>
      </c>
      <c r="I153" t="str">
        <f t="shared" si="20"/>
        <v/>
      </c>
      <c r="J153" s="18" t="e">
        <f>LOOKUP(2,1/(COUNTIF($J$4:J152,'Input and Summary Results'!$B$7:$B$8007)=0),'Input and Summary Results'!$B$7:$B$8007)</f>
        <v>#N/A</v>
      </c>
      <c r="K153" s="18" t="str">
        <f t="shared" si="21"/>
        <v xml:space="preserve"> </v>
      </c>
      <c r="L153" s="18">
        <f t="shared" si="24"/>
        <v>148</v>
      </c>
      <c r="M153" t="e">
        <f t="shared" si="23"/>
        <v>#NUM!</v>
      </c>
      <c r="N153">
        <f t="shared" si="22"/>
        <v>0</v>
      </c>
      <c r="O153" t="b">
        <f t="shared" si="17"/>
        <v>0</v>
      </c>
    </row>
    <row r="154" spans="1:15" x14ac:dyDescent="0.25">
      <c r="A154" t="s">
        <v>25</v>
      </c>
      <c r="B154" t="str">
        <f>'Input and Summary Results'!$G158</f>
        <v xml:space="preserve"> </v>
      </c>
      <c r="C154">
        <f>IF(B154=0,FALSE,'Input and Summary Results'!$D$5)</f>
        <v>0</v>
      </c>
      <c r="D154">
        <f>IF(B154=0,FALSE,'Input and Summary Results'!$E$5)</f>
        <v>0</v>
      </c>
      <c r="E154" t="e">
        <f t="shared" si="18"/>
        <v>#NUM!</v>
      </c>
      <c r="F154" t="e">
        <f t="shared" si="19"/>
        <v>#DIV/0!</v>
      </c>
      <c r="G154" t="b">
        <f>IF(B154=" ",FALSE,(IF('Input and Summary Results'!$J$4="yes",'Data Transformation'!E154,'Data Transformation'!C154)))</f>
        <v>0</v>
      </c>
      <c r="H154" t="b">
        <f>IF(B154=" ",FALSE,(IF('Input and Summary Results'!$J$4="yes",'Data Transformation'!F154,'Data Transformation'!D154)))</f>
        <v>0</v>
      </c>
      <c r="I154" t="str">
        <f t="shared" si="20"/>
        <v/>
      </c>
      <c r="J154" s="18" t="e">
        <f>LOOKUP(2,1/(COUNTIF($J$4:J153,'Input and Summary Results'!$B$7:$B$8007)=0),'Input and Summary Results'!$B$7:$B$8007)</f>
        <v>#N/A</v>
      </c>
      <c r="K154" s="18" t="str">
        <f t="shared" si="21"/>
        <v xml:space="preserve"> </v>
      </c>
      <c r="L154" s="18">
        <f t="shared" si="24"/>
        <v>149</v>
      </c>
      <c r="M154" t="e">
        <f t="shared" si="23"/>
        <v>#NUM!</v>
      </c>
      <c r="N154">
        <f t="shared" si="22"/>
        <v>0</v>
      </c>
      <c r="O154" t="b">
        <f t="shared" si="17"/>
        <v>0</v>
      </c>
    </row>
    <row r="155" spans="1:15" x14ac:dyDescent="0.25">
      <c r="A155" t="s">
        <v>25</v>
      </c>
      <c r="B155" t="str">
        <f>'Input and Summary Results'!$G159</f>
        <v xml:space="preserve"> </v>
      </c>
      <c r="C155">
        <f>IF(B155=0,FALSE,'Input and Summary Results'!$D$5)</f>
        <v>0</v>
      </c>
      <c r="D155">
        <f>IF(B155=0,FALSE,'Input and Summary Results'!$E$5)</f>
        <v>0</v>
      </c>
      <c r="E155" t="e">
        <f t="shared" si="18"/>
        <v>#NUM!</v>
      </c>
      <c r="F155" t="e">
        <f t="shared" si="19"/>
        <v>#DIV/0!</v>
      </c>
      <c r="G155" t="b">
        <f>IF(B155=" ",FALSE,(IF('Input and Summary Results'!$J$4="yes",'Data Transformation'!E155,'Data Transformation'!C155)))</f>
        <v>0</v>
      </c>
      <c r="H155" t="b">
        <f>IF(B155=" ",FALSE,(IF('Input and Summary Results'!$J$4="yes",'Data Transformation'!F155,'Data Transformation'!D155)))</f>
        <v>0</v>
      </c>
      <c r="I155" t="str">
        <f t="shared" si="20"/>
        <v/>
      </c>
      <c r="J155" s="18" t="e">
        <f>LOOKUP(2,1/(COUNTIF($J$4:J154,'Input and Summary Results'!$B$7:$B$8007)=0),'Input and Summary Results'!$B$7:$B$8007)</f>
        <v>#N/A</v>
      </c>
      <c r="K155" s="18" t="str">
        <f t="shared" si="21"/>
        <v xml:space="preserve"> </v>
      </c>
      <c r="L155" s="18">
        <f t="shared" si="24"/>
        <v>150</v>
      </c>
      <c r="M155" t="e">
        <f t="shared" si="23"/>
        <v>#NUM!</v>
      </c>
      <c r="N155">
        <f t="shared" si="22"/>
        <v>0</v>
      </c>
      <c r="O155" t="b">
        <f t="shared" si="17"/>
        <v>0</v>
      </c>
    </row>
    <row r="156" spans="1:15" x14ac:dyDescent="0.25">
      <c r="A156" t="s">
        <v>25</v>
      </c>
      <c r="B156" t="str">
        <f>'Input and Summary Results'!$G160</f>
        <v xml:space="preserve"> </v>
      </c>
      <c r="C156">
        <f>IF(B156=0,FALSE,'Input and Summary Results'!$D$5)</f>
        <v>0</v>
      </c>
      <c r="D156">
        <f>IF(B156=0,FALSE,'Input and Summary Results'!$E$5)</f>
        <v>0</v>
      </c>
      <c r="E156" t="e">
        <f t="shared" si="18"/>
        <v>#NUM!</v>
      </c>
      <c r="F156" t="e">
        <f t="shared" si="19"/>
        <v>#DIV/0!</v>
      </c>
      <c r="G156" t="b">
        <f>IF(B156=" ",FALSE,(IF('Input and Summary Results'!$J$4="yes",'Data Transformation'!E156,'Data Transformation'!C156)))</f>
        <v>0</v>
      </c>
      <c r="H156" t="b">
        <f>IF(B156=" ",FALSE,(IF('Input and Summary Results'!$J$4="yes",'Data Transformation'!F156,'Data Transformation'!D156)))</f>
        <v>0</v>
      </c>
      <c r="I156" t="str">
        <f t="shared" si="20"/>
        <v/>
      </c>
      <c r="J156" s="18" t="e">
        <f>LOOKUP(2,1/(COUNTIF($J$4:J155,'Input and Summary Results'!$B$7:$B$8007)=0),'Input and Summary Results'!$B$7:$B$8007)</f>
        <v>#N/A</v>
      </c>
      <c r="K156" s="18" t="str">
        <f t="shared" si="21"/>
        <v xml:space="preserve"> </v>
      </c>
      <c r="L156" s="18">
        <f t="shared" si="24"/>
        <v>151</v>
      </c>
      <c r="M156" t="e">
        <f t="shared" si="23"/>
        <v>#NUM!</v>
      </c>
      <c r="N156">
        <f t="shared" si="22"/>
        <v>0</v>
      </c>
      <c r="O156" t="b">
        <f t="shared" si="17"/>
        <v>0</v>
      </c>
    </row>
    <row r="157" spans="1:15" x14ac:dyDescent="0.25">
      <c r="A157" t="s">
        <v>25</v>
      </c>
      <c r="B157" t="str">
        <f>'Input and Summary Results'!$G161</f>
        <v xml:space="preserve"> </v>
      </c>
      <c r="C157">
        <f>IF(B157=0,FALSE,'Input and Summary Results'!$D$5)</f>
        <v>0</v>
      </c>
      <c r="D157">
        <f>IF(B157=0,FALSE,'Input and Summary Results'!$E$5)</f>
        <v>0</v>
      </c>
      <c r="E157" t="e">
        <f t="shared" si="18"/>
        <v>#NUM!</v>
      </c>
      <c r="F157" t="e">
        <f t="shared" si="19"/>
        <v>#DIV/0!</v>
      </c>
      <c r="G157" t="b">
        <f>IF(B157=" ",FALSE,(IF('Input and Summary Results'!$J$4="yes",'Data Transformation'!E157,'Data Transformation'!C157)))</f>
        <v>0</v>
      </c>
      <c r="H157" t="b">
        <f>IF(B157=" ",FALSE,(IF('Input and Summary Results'!$J$4="yes",'Data Transformation'!F157,'Data Transformation'!D157)))</f>
        <v>0</v>
      </c>
      <c r="I157" t="str">
        <f t="shared" si="20"/>
        <v/>
      </c>
      <c r="J157" s="18" t="e">
        <f>LOOKUP(2,1/(COUNTIF($J$4:J156,'Input and Summary Results'!$B$7:$B$8007)=0),'Input and Summary Results'!$B$7:$B$8007)</f>
        <v>#N/A</v>
      </c>
      <c r="K157" s="18" t="str">
        <f t="shared" si="21"/>
        <v xml:space="preserve"> </v>
      </c>
      <c r="L157" s="18">
        <f t="shared" si="24"/>
        <v>152</v>
      </c>
      <c r="M157" t="e">
        <f t="shared" si="23"/>
        <v>#NUM!</v>
      </c>
      <c r="N157">
        <f t="shared" si="22"/>
        <v>0</v>
      </c>
      <c r="O157" t="b">
        <f t="shared" si="17"/>
        <v>0</v>
      </c>
    </row>
    <row r="158" spans="1:15" x14ac:dyDescent="0.25">
      <c r="A158" t="s">
        <v>25</v>
      </c>
      <c r="B158" t="str">
        <f>'Input and Summary Results'!$G162</f>
        <v xml:space="preserve"> </v>
      </c>
      <c r="C158">
        <f>IF(B158=0,FALSE,'Input and Summary Results'!$D$5)</f>
        <v>0</v>
      </c>
      <c r="D158">
        <f>IF(B158=0,FALSE,'Input and Summary Results'!$E$5)</f>
        <v>0</v>
      </c>
      <c r="E158" t="e">
        <f t="shared" si="18"/>
        <v>#NUM!</v>
      </c>
      <c r="F158" t="e">
        <f t="shared" si="19"/>
        <v>#DIV/0!</v>
      </c>
      <c r="G158" t="b">
        <f>IF(B158=" ",FALSE,(IF('Input and Summary Results'!$J$4="yes",'Data Transformation'!E158,'Data Transformation'!C158)))</f>
        <v>0</v>
      </c>
      <c r="H158" t="b">
        <f>IF(B158=" ",FALSE,(IF('Input and Summary Results'!$J$4="yes",'Data Transformation'!F158,'Data Transformation'!D158)))</f>
        <v>0</v>
      </c>
      <c r="I158" t="str">
        <f t="shared" si="20"/>
        <v/>
      </c>
      <c r="J158" s="18" t="e">
        <f>LOOKUP(2,1/(COUNTIF($J$4:J157,'Input and Summary Results'!$B$7:$B$8007)=0),'Input and Summary Results'!$B$7:$B$8007)</f>
        <v>#N/A</v>
      </c>
      <c r="K158" s="18" t="str">
        <f t="shared" si="21"/>
        <v xml:space="preserve"> </v>
      </c>
      <c r="L158" s="18">
        <f t="shared" si="24"/>
        <v>153</v>
      </c>
      <c r="M158" t="e">
        <f t="shared" si="23"/>
        <v>#NUM!</v>
      </c>
      <c r="N158">
        <f t="shared" si="22"/>
        <v>0</v>
      </c>
      <c r="O158" t="b">
        <f t="shared" si="17"/>
        <v>0</v>
      </c>
    </row>
    <row r="159" spans="1:15" x14ac:dyDescent="0.25">
      <c r="A159" t="s">
        <v>25</v>
      </c>
      <c r="B159" t="str">
        <f>'Input and Summary Results'!$G163</f>
        <v xml:space="preserve"> </v>
      </c>
      <c r="C159">
        <f>IF(B159=0,FALSE,'Input and Summary Results'!$D$5)</f>
        <v>0</v>
      </c>
      <c r="D159">
        <f>IF(B159=0,FALSE,'Input and Summary Results'!$E$5)</f>
        <v>0</v>
      </c>
      <c r="E159" t="e">
        <f t="shared" si="18"/>
        <v>#NUM!</v>
      </c>
      <c r="F159" t="e">
        <f t="shared" si="19"/>
        <v>#DIV/0!</v>
      </c>
      <c r="G159" t="b">
        <f>IF(B159=" ",FALSE,(IF('Input and Summary Results'!$J$4="yes",'Data Transformation'!E159,'Data Transformation'!C159)))</f>
        <v>0</v>
      </c>
      <c r="H159" t="b">
        <f>IF(B159=" ",FALSE,(IF('Input and Summary Results'!$J$4="yes",'Data Transformation'!F159,'Data Transformation'!D159)))</f>
        <v>0</v>
      </c>
      <c r="I159" t="str">
        <f t="shared" si="20"/>
        <v/>
      </c>
      <c r="J159" s="18" t="e">
        <f>LOOKUP(2,1/(COUNTIF($J$4:J158,'Input and Summary Results'!$B$7:$B$8007)=0),'Input and Summary Results'!$B$7:$B$8007)</f>
        <v>#N/A</v>
      </c>
      <c r="K159" s="18" t="str">
        <f t="shared" si="21"/>
        <v xml:space="preserve"> </v>
      </c>
      <c r="L159" s="18">
        <f t="shared" si="24"/>
        <v>154</v>
      </c>
      <c r="M159" t="e">
        <f t="shared" si="23"/>
        <v>#NUM!</v>
      </c>
      <c r="N159">
        <f t="shared" si="22"/>
        <v>0</v>
      </c>
      <c r="O159" t="b">
        <f t="shared" si="17"/>
        <v>0</v>
      </c>
    </row>
    <row r="160" spans="1:15" x14ac:dyDescent="0.25">
      <c r="A160" t="s">
        <v>25</v>
      </c>
      <c r="B160" t="str">
        <f>'Input and Summary Results'!$G164</f>
        <v xml:space="preserve"> </v>
      </c>
      <c r="C160">
        <f>IF(B160=0,FALSE,'Input and Summary Results'!$D$5)</f>
        <v>0</v>
      </c>
      <c r="D160">
        <f>IF(B160=0,FALSE,'Input and Summary Results'!$E$5)</f>
        <v>0</v>
      </c>
      <c r="E160" t="e">
        <f t="shared" si="18"/>
        <v>#NUM!</v>
      </c>
      <c r="F160" t="e">
        <f t="shared" si="19"/>
        <v>#DIV/0!</v>
      </c>
      <c r="G160" t="b">
        <f>IF(B160=" ",FALSE,(IF('Input and Summary Results'!$J$4="yes",'Data Transformation'!E160,'Data Transformation'!C160)))</f>
        <v>0</v>
      </c>
      <c r="H160" t="b">
        <f>IF(B160=" ",FALSE,(IF('Input and Summary Results'!$J$4="yes",'Data Transformation'!F160,'Data Transformation'!D160)))</f>
        <v>0</v>
      </c>
      <c r="I160" t="str">
        <f t="shared" si="20"/>
        <v/>
      </c>
      <c r="J160" s="18" t="e">
        <f>LOOKUP(2,1/(COUNTIF($J$4:J159,'Input and Summary Results'!$B$7:$B$8007)=0),'Input and Summary Results'!$B$7:$B$8007)</f>
        <v>#N/A</v>
      </c>
      <c r="K160" s="18" t="str">
        <f t="shared" si="21"/>
        <v xml:space="preserve"> </v>
      </c>
      <c r="L160" s="18">
        <f t="shared" si="24"/>
        <v>155</v>
      </c>
      <c r="M160" t="e">
        <f t="shared" si="23"/>
        <v>#NUM!</v>
      </c>
      <c r="N160">
        <f t="shared" si="22"/>
        <v>0</v>
      </c>
      <c r="O160" t="b">
        <f t="shared" si="17"/>
        <v>0</v>
      </c>
    </row>
    <row r="161" spans="1:15" x14ac:dyDescent="0.25">
      <c r="A161" t="s">
        <v>25</v>
      </c>
      <c r="B161" t="str">
        <f>'Input and Summary Results'!$G165</f>
        <v xml:space="preserve"> </v>
      </c>
      <c r="C161">
        <f>IF(B161=0,FALSE,'Input and Summary Results'!$D$5)</f>
        <v>0</v>
      </c>
      <c r="D161">
        <f>IF(B161=0,FALSE,'Input and Summary Results'!$E$5)</f>
        <v>0</v>
      </c>
      <c r="E161" t="e">
        <f t="shared" si="18"/>
        <v>#NUM!</v>
      </c>
      <c r="F161" t="e">
        <f t="shared" si="19"/>
        <v>#DIV/0!</v>
      </c>
      <c r="G161" t="b">
        <f>IF(B161=" ",FALSE,(IF('Input and Summary Results'!$J$4="yes",'Data Transformation'!E161,'Data Transformation'!C161)))</f>
        <v>0</v>
      </c>
      <c r="H161" t="b">
        <f>IF(B161=" ",FALSE,(IF('Input and Summary Results'!$J$4="yes",'Data Transformation'!F161,'Data Transformation'!D161)))</f>
        <v>0</v>
      </c>
      <c r="I161" t="str">
        <f t="shared" si="20"/>
        <v/>
      </c>
      <c r="J161" s="18" t="e">
        <f>LOOKUP(2,1/(COUNTIF($J$4:J160,'Input and Summary Results'!$B$7:$B$8007)=0),'Input and Summary Results'!$B$7:$B$8007)</f>
        <v>#N/A</v>
      </c>
      <c r="K161" s="18" t="str">
        <f t="shared" si="21"/>
        <v xml:space="preserve"> </v>
      </c>
      <c r="L161" s="18">
        <f t="shared" si="24"/>
        <v>156</v>
      </c>
      <c r="M161" t="e">
        <f t="shared" si="23"/>
        <v>#NUM!</v>
      </c>
      <c r="N161">
        <f t="shared" si="22"/>
        <v>0</v>
      </c>
      <c r="O161" t="b">
        <f t="shared" si="17"/>
        <v>0</v>
      </c>
    </row>
    <row r="162" spans="1:15" x14ac:dyDescent="0.25">
      <c r="A162" t="s">
        <v>25</v>
      </c>
      <c r="B162" t="str">
        <f>'Input and Summary Results'!$G166</f>
        <v xml:space="preserve"> </v>
      </c>
      <c r="C162">
        <f>IF(B162=0,FALSE,'Input and Summary Results'!$D$5)</f>
        <v>0</v>
      </c>
      <c r="D162">
        <f>IF(B162=0,FALSE,'Input and Summary Results'!$E$5)</f>
        <v>0</v>
      </c>
      <c r="E162" t="e">
        <f t="shared" si="18"/>
        <v>#NUM!</v>
      </c>
      <c r="F162" t="e">
        <f t="shared" si="19"/>
        <v>#DIV/0!</v>
      </c>
      <c r="G162" t="b">
        <f>IF(B162=" ",FALSE,(IF('Input and Summary Results'!$J$4="yes",'Data Transformation'!E162,'Data Transformation'!C162)))</f>
        <v>0</v>
      </c>
      <c r="H162" t="b">
        <f>IF(B162=" ",FALSE,(IF('Input and Summary Results'!$J$4="yes",'Data Transformation'!F162,'Data Transformation'!D162)))</f>
        <v>0</v>
      </c>
      <c r="I162" t="str">
        <f t="shared" si="20"/>
        <v/>
      </c>
      <c r="J162" s="18" t="e">
        <f>LOOKUP(2,1/(COUNTIF($J$4:J161,'Input and Summary Results'!$B$7:$B$8007)=0),'Input and Summary Results'!$B$7:$B$8007)</f>
        <v>#N/A</v>
      </c>
      <c r="K162" s="18" t="str">
        <f t="shared" si="21"/>
        <v xml:space="preserve"> </v>
      </c>
      <c r="L162" s="18">
        <f t="shared" si="24"/>
        <v>157</v>
      </c>
      <c r="M162" t="e">
        <f t="shared" si="23"/>
        <v>#NUM!</v>
      </c>
      <c r="N162">
        <f t="shared" si="22"/>
        <v>0</v>
      </c>
      <c r="O162" t="b">
        <f t="shared" si="17"/>
        <v>0</v>
      </c>
    </row>
    <row r="163" spans="1:15" x14ac:dyDescent="0.25">
      <c r="A163" t="s">
        <v>25</v>
      </c>
      <c r="B163" t="str">
        <f>'Input and Summary Results'!$G167</f>
        <v xml:space="preserve"> </v>
      </c>
      <c r="C163">
        <f>IF(B163=0,FALSE,'Input and Summary Results'!$D$5)</f>
        <v>0</v>
      </c>
      <c r="D163">
        <f>IF(B163=0,FALSE,'Input and Summary Results'!$E$5)</f>
        <v>0</v>
      </c>
      <c r="E163" t="e">
        <f t="shared" si="18"/>
        <v>#NUM!</v>
      </c>
      <c r="F163" t="e">
        <f t="shared" si="19"/>
        <v>#DIV/0!</v>
      </c>
      <c r="G163" t="b">
        <f>IF(B163=" ",FALSE,(IF('Input and Summary Results'!$J$4="yes",'Data Transformation'!E163,'Data Transformation'!C163)))</f>
        <v>0</v>
      </c>
      <c r="H163" t="b">
        <f>IF(B163=" ",FALSE,(IF('Input and Summary Results'!$J$4="yes",'Data Transformation'!F163,'Data Transformation'!D163)))</f>
        <v>0</v>
      </c>
      <c r="I163" t="str">
        <f t="shared" si="20"/>
        <v/>
      </c>
      <c r="J163" s="18" t="e">
        <f>LOOKUP(2,1/(COUNTIF($J$4:J162,'Input and Summary Results'!$B$7:$B$8007)=0),'Input and Summary Results'!$B$7:$B$8007)</f>
        <v>#N/A</v>
      </c>
      <c r="K163" s="18" t="str">
        <f t="shared" si="21"/>
        <v xml:space="preserve"> </v>
      </c>
      <c r="L163" s="18">
        <f t="shared" si="24"/>
        <v>158</v>
      </c>
      <c r="M163" t="e">
        <f t="shared" si="23"/>
        <v>#NUM!</v>
      </c>
      <c r="N163">
        <f t="shared" si="22"/>
        <v>0</v>
      </c>
      <c r="O163" t="b">
        <f t="shared" si="17"/>
        <v>0</v>
      </c>
    </row>
    <row r="164" spans="1:15" x14ac:dyDescent="0.25">
      <c r="A164" t="s">
        <v>25</v>
      </c>
      <c r="B164" t="str">
        <f>'Input and Summary Results'!$G168</f>
        <v xml:space="preserve"> </v>
      </c>
      <c r="C164">
        <f>IF(B164=0,FALSE,'Input and Summary Results'!$D$5)</f>
        <v>0</v>
      </c>
      <c r="D164">
        <f>IF(B164=0,FALSE,'Input and Summary Results'!$E$5)</f>
        <v>0</v>
      </c>
      <c r="E164" t="e">
        <f t="shared" si="18"/>
        <v>#NUM!</v>
      </c>
      <c r="F164" t="e">
        <f t="shared" si="19"/>
        <v>#DIV/0!</v>
      </c>
      <c r="G164" t="b">
        <f>IF(B164=" ",FALSE,(IF('Input and Summary Results'!$J$4="yes",'Data Transformation'!E164,'Data Transformation'!C164)))</f>
        <v>0</v>
      </c>
      <c r="H164" t="b">
        <f>IF(B164=" ",FALSE,(IF('Input and Summary Results'!$J$4="yes",'Data Transformation'!F164,'Data Transformation'!D164)))</f>
        <v>0</v>
      </c>
      <c r="I164" t="str">
        <f t="shared" si="20"/>
        <v/>
      </c>
      <c r="J164" s="18" t="e">
        <f>LOOKUP(2,1/(COUNTIF($J$4:J163,'Input and Summary Results'!$B$7:$B$8007)=0),'Input and Summary Results'!$B$7:$B$8007)</f>
        <v>#N/A</v>
      </c>
      <c r="K164" s="18" t="str">
        <f t="shared" si="21"/>
        <v xml:space="preserve"> </v>
      </c>
      <c r="L164" s="18">
        <f t="shared" si="24"/>
        <v>159</v>
      </c>
      <c r="M164" t="e">
        <f t="shared" si="23"/>
        <v>#NUM!</v>
      </c>
      <c r="N164">
        <f t="shared" si="22"/>
        <v>0</v>
      </c>
      <c r="O164" t="b">
        <f t="shared" si="17"/>
        <v>0</v>
      </c>
    </row>
    <row r="165" spans="1:15" x14ac:dyDescent="0.25">
      <c r="A165" t="s">
        <v>25</v>
      </c>
      <c r="B165" t="str">
        <f>'Input and Summary Results'!$G169</f>
        <v xml:space="preserve"> </v>
      </c>
      <c r="C165">
        <f>IF(B165=0,FALSE,'Input and Summary Results'!$D$5)</f>
        <v>0</v>
      </c>
      <c r="D165">
        <f>IF(B165=0,FALSE,'Input and Summary Results'!$E$5)</f>
        <v>0</v>
      </c>
      <c r="E165" t="e">
        <f t="shared" si="18"/>
        <v>#NUM!</v>
      </c>
      <c r="F165" t="e">
        <f t="shared" si="19"/>
        <v>#DIV/0!</v>
      </c>
      <c r="G165" t="b">
        <f>IF(B165=" ",FALSE,(IF('Input and Summary Results'!$J$4="yes",'Data Transformation'!E165,'Data Transformation'!C165)))</f>
        <v>0</v>
      </c>
      <c r="H165" t="b">
        <f>IF(B165=" ",FALSE,(IF('Input and Summary Results'!$J$4="yes",'Data Transformation'!F165,'Data Transformation'!D165)))</f>
        <v>0</v>
      </c>
      <c r="I165" t="str">
        <f t="shared" si="20"/>
        <v/>
      </c>
      <c r="J165" s="18" t="e">
        <f>LOOKUP(2,1/(COUNTIF($J$4:J164,'Input and Summary Results'!$B$7:$B$8007)=0),'Input and Summary Results'!$B$7:$B$8007)</f>
        <v>#N/A</v>
      </c>
      <c r="K165" s="18" t="str">
        <f t="shared" si="21"/>
        <v xml:space="preserve"> </v>
      </c>
      <c r="L165" s="18">
        <f t="shared" si="24"/>
        <v>160</v>
      </c>
      <c r="M165" t="e">
        <f t="shared" si="23"/>
        <v>#NUM!</v>
      </c>
      <c r="N165">
        <f t="shared" si="22"/>
        <v>0</v>
      </c>
      <c r="O165" t="b">
        <f t="shared" si="17"/>
        <v>0</v>
      </c>
    </row>
    <row r="166" spans="1:15" x14ac:dyDescent="0.25">
      <c r="A166" t="s">
        <v>25</v>
      </c>
      <c r="B166" t="str">
        <f>'Input and Summary Results'!$G170</f>
        <v xml:space="preserve"> </v>
      </c>
      <c r="C166">
        <f>IF(B166=0,FALSE,'Input and Summary Results'!$D$5)</f>
        <v>0</v>
      </c>
      <c r="D166">
        <f>IF(B166=0,FALSE,'Input and Summary Results'!$E$5)</f>
        <v>0</v>
      </c>
      <c r="E166" t="e">
        <f t="shared" si="18"/>
        <v>#NUM!</v>
      </c>
      <c r="F166" t="e">
        <f t="shared" si="19"/>
        <v>#DIV/0!</v>
      </c>
      <c r="G166" t="b">
        <f>IF(B166=" ",FALSE,(IF('Input and Summary Results'!$J$4="yes",'Data Transformation'!E166,'Data Transformation'!C166)))</f>
        <v>0</v>
      </c>
      <c r="H166" t="b">
        <f>IF(B166=" ",FALSE,(IF('Input and Summary Results'!$J$4="yes",'Data Transformation'!F166,'Data Transformation'!D166)))</f>
        <v>0</v>
      </c>
      <c r="I166" t="str">
        <f t="shared" si="20"/>
        <v/>
      </c>
      <c r="J166" s="18" t="e">
        <f>LOOKUP(2,1/(COUNTIF($J$4:J165,'Input and Summary Results'!$B$7:$B$8007)=0),'Input and Summary Results'!$B$7:$B$8007)</f>
        <v>#N/A</v>
      </c>
      <c r="K166" s="18" t="str">
        <f t="shared" si="21"/>
        <v xml:space="preserve"> </v>
      </c>
      <c r="L166" s="18">
        <f t="shared" si="24"/>
        <v>161</v>
      </c>
      <c r="M166" t="e">
        <f t="shared" si="23"/>
        <v>#NUM!</v>
      </c>
      <c r="N166">
        <f t="shared" si="22"/>
        <v>0</v>
      </c>
      <c r="O166" t="b">
        <f t="shared" si="17"/>
        <v>0</v>
      </c>
    </row>
    <row r="167" spans="1:15" x14ac:dyDescent="0.25">
      <c r="A167" t="s">
        <v>25</v>
      </c>
      <c r="B167" t="str">
        <f>'Input and Summary Results'!$G171</f>
        <v xml:space="preserve"> </v>
      </c>
      <c r="C167">
        <f>IF(B167=0,FALSE,'Input and Summary Results'!$D$5)</f>
        <v>0</v>
      </c>
      <c r="D167">
        <f>IF(B167=0,FALSE,'Input and Summary Results'!$E$5)</f>
        <v>0</v>
      </c>
      <c r="E167" t="e">
        <f t="shared" si="18"/>
        <v>#NUM!</v>
      </c>
      <c r="F167" t="e">
        <f t="shared" si="19"/>
        <v>#DIV/0!</v>
      </c>
      <c r="G167" t="b">
        <f>IF(B167=" ",FALSE,(IF('Input and Summary Results'!$J$4="yes",'Data Transformation'!E167,'Data Transformation'!C167)))</f>
        <v>0</v>
      </c>
      <c r="H167" t="b">
        <f>IF(B167=" ",FALSE,(IF('Input and Summary Results'!$J$4="yes",'Data Transformation'!F167,'Data Transformation'!D167)))</f>
        <v>0</v>
      </c>
      <c r="I167" t="str">
        <f t="shared" si="20"/>
        <v/>
      </c>
      <c r="J167" s="18" t="e">
        <f>LOOKUP(2,1/(COUNTIF($J$4:J166,'Input and Summary Results'!$B$7:$B$8007)=0),'Input and Summary Results'!$B$7:$B$8007)</f>
        <v>#N/A</v>
      </c>
      <c r="K167" s="18" t="str">
        <f t="shared" si="21"/>
        <v xml:space="preserve"> </v>
      </c>
      <c r="L167" s="18">
        <f t="shared" si="24"/>
        <v>162</v>
      </c>
      <c r="M167" t="e">
        <f t="shared" si="23"/>
        <v>#NUM!</v>
      </c>
      <c r="N167">
        <f t="shared" si="22"/>
        <v>0</v>
      </c>
      <c r="O167" t="b">
        <f t="shared" si="17"/>
        <v>0</v>
      </c>
    </row>
    <row r="168" spans="1:15" x14ac:dyDescent="0.25">
      <c r="A168" t="s">
        <v>25</v>
      </c>
      <c r="B168" t="str">
        <f>'Input and Summary Results'!$G172</f>
        <v xml:space="preserve"> </v>
      </c>
      <c r="C168">
        <f>IF(B168=0,FALSE,'Input and Summary Results'!$D$5)</f>
        <v>0</v>
      </c>
      <c r="D168">
        <f>IF(B168=0,FALSE,'Input and Summary Results'!$E$5)</f>
        <v>0</v>
      </c>
      <c r="E168" t="e">
        <f t="shared" si="18"/>
        <v>#NUM!</v>
      </c>
      <c r="F168" t="e">
        <f t="shared" si="19"/>
        <v>#DIV/0!</v>
      </c>
      <c r="G168" t="b">
        <f>IF(B168=" ",FALSE,(IF('Input and Summary Results'!$J$4="yes",'Data Transformation'!E168,'Data Transformation'!C168)))</f>
        <v>0</v>
      </c>
      <c r="H168" t="b">
        <f>IF(B168=" ",FALSE,(IF('Input and Summary Results'!$J$4="yes",'Data Transformation'!F168,'Data Transformation'!D168)))</f>
        <v>0</v>
      </c>
      <c r="I168" t="str">
        <f t="shared" si="20"/>
        <v/>
      </c>
      <c r="J168" s="18" t="e">
        <f>LOOKUP(2,1/(COUNTIF($J$4:J167,'Input and Summary Results'!$B$7:$B$8007)=0),'Input and Summary Results'!$B$7:$B$8007)</f>
        <v>#N/A</v>
      </c>
      <c r="K168" s="18" t="str">
        <f t="shared" si="21"/>
        <v xml:space="preserve"> </v>
      </c>
      <c r="L168" s="18">
        <f t="shared" si="24"/>
        <v>163</v>
      </c>
      <c r="M168" t="e">
        <f t="shared" si="23"/>
        <v>#NUM!</v>
      </c>
      <c r="N168">
        <f t="shared" si="22"/>
        <v>0</v>
      </c>
      <c r="O168" t="b">
        <f t="shared" si="17"/>
        <v>0</v>
      </c>
    </row>
    <row r="169" spans="1:15" x14ac:dyDescent="0.25">
      <c r="A169" t="s">
        <v>25</v>
      </c>
      <c r="B169" t="str">
        <f>'Input and Summary Results'!$G173</f>
        <v xml:space="preserve"> </v>
      </c>
      <c r="C169">
        <f>IF(B169=0,FALSE,'Input and Summary Results'!$D$5)</f>
        <v>0</v>
      </c>
      <c r="D169">
        <f>IF(B169=0,FALSE,'Input and Summary Results'!$E$5)</f>
        <v>0</v>
      </c>
      <c r="E169" t="e">
        <f t="shared" si="18"/>
        <v>#NUM!</v>
      </c>
      <c r="F169" t="e">
        <f t="shared" si="19"/>
        <v>#DIV/0!</v>
      </c>
      <c r="G169" t="b">
        <f>IF(B169=" ",FALSE,(IF('Input and Summary Results'!$J$4="yes",'Data Transformation'!E169,'Data Transformation'!C169)))</f>
        <v>0</v>
      </c>
      <c r="H169" t="b">
        <f>IF(B169=" ",FALSE,(IF('Input and Summary Results'!$J$4="yes",'Data Transformation'!F169,'Data Transformation'!D169)))</f>
        <v>0</v>
      </c>
      <c r="I169" t="str">
        <f t="shared" si="20"/>
        <v/>
      </c>
      <c r="J169" s="18" t="e">
        <f>LOOKUP(2,1/(COUNTIF($J$4:J168,'Input and Summary Results'!$B$7:$B$8007)=0),'Input and Summary Results'!$B$7:$B$8007)</f>
        <v>#N/A</v>
      </c>
      <c r="K169" s="18" t="str">
        <f t="shared" si="21"/>
        <v xml:space="preserve"> </v>
      </c>
      <c r="L169" s="18">
        <f t="shared" si="24"/>
        <v>164</v>
      </c>
      <c r="M169" t="e">
        <f t="shared" si="23"/>
        <v>#NUM!</v>
      </c>
      <c r="N169">
        <f t="shared" si="22"/>
        <v>0</v>
      </c>
      <c r="O169" t="b">
        <f t="shared" si="17"/>
        <v>0</v>
      </c>
    </row>
    <row r="170" spans="1:15" x14ac:dyDescent="0.25">
      <c r="A170" t="s">
        <v>25</v>
      </c>
      <c r="B170" t="str">
        <f>'Input and Summary Results'!$G174</f>
        <v xml:space="preserve"> </v>
      </c>
      <c r="C170">
        <f>IF(B170=0,FALSE,'Input and Summary Results'!$D$5)</f>
        <v>0</v>
      </c>
      <c r="D170">
        <f>IF(B170=0,FALSE,'Input and Summary Results'!$E$5)</f>
        <v>0</v>
      </c>
      <c r="E170" t="e">
        <f t="shared" si="18"/>
        <v>#NUM!</v>
      </c>
      <c r="F170" t="e">
        <f t="shared" si="19"/>
        <v>#DIV/0!</v>
      </c>
      <c r="G170" t="b">
        <f>IF(B170=" ",FALSE,(IF('Input and Summary Results'!$J$4="yes",'Data Transformation'!E170,'Data Transformation'!C170)))</f>
        <v>0</v>
      </c>
      <c r="H170" t="b">
        <f>IF(B170=" ",FALSE,(IF('Input and Summary Results'!$J$4="yes",'Data Transformation'!F170,'Data Transformation'!D170)))</f>
        <v>0</v>
      </c>
      <c r="I170" t="str">
        <f t="shared" si="20"/>
        <v/>
      </c>
      <c r="J170" s="18" t="e">
        <f>LOOKUP(2,1/(COUNTIF($J$4:J169,'Input and Summary Results'!$B$7:$B$8007)=0),'Input and Summary Results'!$B$7:$B$8007)</f>
        <v>#N/A</v>
      </c>
      <c r="K170" s="18" t="str">
        <f t="shared" si="21"/>
        <v xml:space="preserve"> </v>
      </c>
      <c r="L170" s="18">
        <f t="shared" si="24"/>
        <v>165</v>
      </c>
      <c r="M170" t="e">
        <f t="shared" si="23"/>
        <v>#NUM!</v>
      </c>
      <c r="N170">
        <f t="shared" si="22"/>
        <v>0</v>
      </c>
      <c r="O170" t="b">
        <f t="shared" si="17"/>
        <v>0</v>
      </c>
    </row>
    <row r="171" spans="1:15" x14ac:dyDescent="0.25">
      <c r="A171" t="s">
        <v>25</v>
      </c>
      <c r="B171" t="str">
        <f>'Input and Summary Results'!$G175</f>
        <v xml:space="preserve"> </v>
      </c>
      <c r="C171">
        <f>IF(B171=0,FALSE,'Input and Summary Results'!$D$5)</f>
        <v>0</v>
      </c>
      <c r="D171">
        <f>IF(B171=0,FALSE,'Input and Summary Results'!$E$5)</f>
        <v>0</v>
      </c>
      <c r="E171" t="e">
        <f t="shared" si="18"/>
        <v>#NUM!</v>
      </c>
      <c r="F171" t="e">
        <f t="shared" si="19"/>
        <v>#DIV/0!</v>
      </c>
      <c r="G171" t="b">
        <f>IF(B171=" ",FALSE,(IF('Input and Summary Results'!$J$4="yes",'Data Transformation'!E171,'Data Transformation'!C171)))</f>
        <v>0</v>
      </c>
      <c r="H171" t="b">
        <f>IF(B171=" ",FALSE,(IF('Input and Summary Results'!$J$4="yes",'Data Transformation'!F171,'Data Transformation'!D171)))</f>
        <v>0</v>
      </c>
      <c r="I171" t="str">
        <f t="shared" si="20"/>
        <v/>
      </c>
      <c r="J171" s="18" t="e">
        <f>LOOKUP(2,1/(COUNTIF($J$4:J170,'Input and Summary Results'!$B$7:$B$8007)=0),'Input and Summary Results'!$B$7:$B$8007)</f>
        <v>#N/A</v>
      </c>
      <c r="K171" s="18" t="str">
        <f t="shared" si="21"/>
        <v xml:space="preserve"> </v>
      </c>
      <c r="L171" s="18">
        <f t="shared" si="24"/>
        <v>166</v>
      </c>
      <c r="M171" t="e">
        <f t="shared" si="23"/>
        <v>#NUM!</v>
      </c>
      <c r="N171">
        <f t="shared" si="22"/>
        <v>0</v>
      </c>
      <c r="O171" t="b">
        <f t="shared" si="17"/>
        <v>0</v>
      </c>
    </row>
    <row r="172" spans="1:15" x14ac:dyDescent="0.25">
      <c r="A172" t="s">
        <v>25</v>
      </c>
      <c r="B172" t="str">
        <f>'Input and Summary Results'!$G176</f>
        <v xml:space="preserve"> </v>
      </c>
      <c r="C172">
        <f>IF(B172=0,FALSE,'Input and Summary Results'!$D$5)</f>
        <v>0</v>
      </c>
      <c r="D172">
        <f>IF(B172=0,FALSE,'Input and Summary Results'!$E$5)</f>
        <v>0</v>
      </c>
      <c r="E172" t="e">
        <f t="shared" si="18"/>
        <v>#NUM!</v>
      </c>
      <c r="F172" t="e">
        <f t="shared" si="19"/>
        <v>#DIV/0!</v>
      </c>
      <c r="G172" t="b">
        <f>IF(B172=" ",FALSE,(IF('Input and Summary Results'!$J$4="yes",'Data Transformation'!E172,'Data Transformation'!C172)))</f>
        <v>0</v>
      </c>
      <c r="H172" t="b">
        <f>IF(B172=" ",FALSE,(IF('Input and Summary Results'!$J$4="yes",'Data Transformation'!F172,'Data Transformation'!D172)))</f>
        <v>0</v>
      </c>
      <c r="I172" t="str">
        <f t="shared" si="20"/>
        <v/>
      </c>
      <c r="J172" s="18" t="e">
        <f>LOOKUP(2,1/(COUNTIF($J$4:J171,'Input and Summary Results'!$B$7:$B$8007)=0),'Input and Summary Results'!$B$7:$B$8007)</f>
        <v>#N/A</v>
      </c>
      <c r="K172" s="18" t="str">
        <f t="shared" si="21"/>
        <v xml:space="preserve"> </v>
      </c>
      <c r="L172" s="18">
        <f t="shared" si="24"/>
        <v>167</v>
      </c>
      <c r="M172" t="e">
        <f t="shared" si="23"/>
        <v>#NUM!</v>
      </c>
      <c r="N172">
        <f t="shared" si="22"/>
        <v>0</v>
      </c>
      <c r="O172" t="b">
        <f t="shared" si="17"/>
        <v>0</v>
      </c>
    </row>
    <row r="173" spans="1:15" x14ac:dyDescent="0.25">
      <c r="A173" t="s">
        <v>25</v>
      </c>
      <c r="B173" t="str">
        <f>'Input and Summary Results'!$G177</f>
        <v xml:space="preserve"> </v>
      </c>
      <c r="C173">
        <f>IF(B173=0,FALSE,'Input and Summary Results'!$D$5)</f>
        <v>0</v>
      </c>
      <c r="D173">
        <f>IF(B173=0,FALSE,'Input and Summary Results'!$E$5)</f>
        <v>0</v>
      </c>
      <c r="E173" t="e">
        <f t="shared" si="18"/>
        <v>#NUM!</v>
      </c>
      <c r="F173" t="e">
        <f t="shared" si="19"/>
        <v>#DIV/0!</v>
      </c>
      <c r="G173" t="b">
        <f>IF(B173=" ",FALSE,(IF('Input and Summary Results'!$J$4="yes",'Data Transformation'!E173,'Data Transformation'!C173)))</f>
        <v>0</v>
      </c>
      <c r="H173" t="b">
        <f>IF(B173=" ",FALSE,(IF('Input and Summary Results'!$J$4="yes",'Data Transformation'!F173,'Data Transformation'!D173)))</f>
        <v>0</v>
      </c>
      <c r="I173" t="str">
        <f t="shared" si="20"/>
        <v/>
      </c>
      <c r="J173" s="18" t="e">
        <f>LOOKUP(2,1/(COUNTIF($J$4:J172,'Input and Summary Results'!$B$7:$B$8007)=0),'Input and Summary Results'!$B$7:$B$8007)</f>
        <v>#N/A</v>
      </c>
      <c r="K173" s="18" t="str">
        <f t="shared" si="21"/>
        <v xml:space="preserve"> </v>
      </c>
      <c r="L173" s="18">
        <f t="shared" si="24"/>
        <v>168</v>
      </c>
      <c r="M173" t="e">
        <f t="shared" si="23"/>
        <v>#NUM!</v>
      </c>
      <c r="N173">
        <f t="shared" si="22"/>
        <v>0</v>
      </c>
      <c r="O173" t="b">
        <f t="shared" si="17"/>
        <v>0</v>
      </c>
    </row>
    <row r="174" spans="1:15" x14ac:dyDescent="0.25">
      <c r="A174" t="s">
        <v>25</v>
      </c>
      <c r="B174" t="str">
        <f>'Input and Summary Results'!$G178</f>
        <v xml:space="preserve"> </v>
      </c>
      <c r="C174">
        <f>IF(B174=0,FALSE,'Input and Summary Results'!$D$5)</f>
        <v>0</v>
      </c>
      <c r="D174">
        <f>IF(B174=0,FALSE,'Input and Summary Results'!$E$5)</f>
        <v>0</v>
      </c>
      <c r="E174" t="e">
        <f t="shared" si="18"/>
        <v>#NUM!</v>
      </c>
      <c r="F174" t="e">
        <f t="shared" si="19"/>
        <v>#DIV/0!</v>
      </c>
      <c r="G174" t="b">
        <f>IF(B174=" ",FALSE,(IF('Input and Summary Results'!$J$4="yes",'Data Transformation'!E174,'Data Transformation'!C174)))</f>
        <v>0</v>
      </c>
      <c r="H174" t="b">
        <f>IF(B174=" ",FALSE,(IF('Input and Summary Results'!$J$4="yes",'Data Transformation'!F174,'Data Transformation'!D174)))</f>
        <v>0</v>
      </c>
      <c r="I174" t="str">
        <f t="shared" si="20"/>
        <v/>
      </c>
      <c r="J174" s="18" t="e">
        <f>LOOKUP(2,1/(COUNTIF($J$4:J173,'Input and Summary Results'!$B$7:$B$8007)=0),'Input and Summary Results'!$B$7:$B$8007)</f>
        <v>#N/A</v>
      </c>
      <c r="K174" s="18" t="str">
        <f t="shared" si="21"/>
        <v xml:space="preserve"> </v>
      </c>
      <c r="L174" s="18">
        <f t="shared" si="24"/>
        <v>169</v>
      </c>
      <c r="M174" t="e">
        <f t="shared" si="23"/>
        <v>#NUM!</v>
      </c>
      <c r="N174">
        <f t="shared" si="22"/>
        <v>0</v>
      </c>
      <c r="O174" t="b">
        <f t="shared" si="17"/>
        <v>0</v>
      </c>
    </row>
    <row r="175" spans="1:15" x14ac:dyDescent="0.25">
      <c r="A175" t="s">
        <v>25</v>
      </c>
      <c r="B175" t="str">
        <f>'Input and Summary Results'!$G179</f>
        <v xml:space="preserve"> </v>
      </c>
      <c r="C175">
        <f>IF(B175=0,FALSE,'Input and Summary Results'!$D$5)</f>
        <v>0</v>
      </c>
      <c r="D175">
        <f>IF(B175=0,FALSE,'Input and Summary Results'!$E$5)</f>
        <v>0</v>
      </c>
      <c r="E175" t="e">
        <f t="shared" si="18"/>
        <v>#NUM!</v>
      </c>
      <c r="F175" t="e">
        <f t="shared" si="19"/>
        <v>#DIV/0!</v>
      </c>
      <c r="G175" t="b">
        <f>IF(B175=" ",FALSE,(IF('Input and Summary Results'!$J$4="yes",'Data Transformation'!E175,'Data Transformation'!C175)))</f>
        <v>0</v>
      </c>
      <c r="H175" t="b">
        <f>IF(B175=" ",FALSE,(IF('Input and Summary Results'!$J$4="yes",'Data Transformation'!F175,'Data Transformation'!D175)))</f>
        <v>0</v>
      </c>
      <c r="I175" t="str">
        <f t="shared" si="20"/>
        <v/>
      </c>
      <c r="J175" s="18" t="e">
        <f>LOOKUP(2,1/(COUNTIF($J$4:J174,'Input and Summary Results'!$B$7:$B$8007)=0),'Input and Summary Results'!$B$7:$B$8007)</f>
        <v>#N/A</v>
      </c>
      <c r="K175" s="18" t="str">
        <f t="shared" si="21"/>
        <v xml:space="preserve"> </v>
      </c>
      <c r="L175" s="18">
        <f t="shared" si="24"/>
        <v>170</v>
      </c>
      <c r="M175" t="e">
        <f t="shared" si="23"/>
        <v>#NUM!</v>
      </c>
      <c r="N175">
        <f t="shared" si="22"/>
        <v>0</v>
      </c>
      <c r="O175" t="b">
        <f t="shared" si="17"/>
        <v>0</v>
      </c>
    </row>
    <row r="176" spans="1:15" x14ac:dyDescent="0.25">
      <c r="A176" t="s">
        <v>25</v>
      </c>
      <c r="B176" t="str">
        <f>'Input and Summary Results'!$G180</f>
        <v xml:space="preserve"> </v>
      </c>
      <c r="C176">
        <f>IF(B176=0,FALSE,'Input and Summary Results'!$D$5)</f>
        <v>0</v>
      </c>
      <c r="D176">
        <f>IF(B176=0,FALSE,'Input and Summary Results'!$E$5)</f>
        <v>0</v>
      </c>
      <c r="E176" t="e">
        <f t="shared" si="18"/>
        <v>#NUM!</v>
      </c>
      <c r="F176" t="e">
        <f t="shared" si="19"/>
        <v>#DIV/0!</v>
      </c>
      <c r="G176" t="b">
        <f>IF(B176=" ",FALSE,(IF('Input and Summary Results'!$J$4="yes",'Data Transformation'!E176,'Data Transformation'!C176)))</f>
        <v>0</v>
      </c>
      <c r="H176" t="b">
        <f>IF(B176=" ",FALSE,(IF('Input and Summary Results'!$J$4="yes",'Data Transformation'!F176,'Data Transformation'!D176)))</f>
        <v>0</v>
      </c>
      <c r="I176" t="str">
        <f t="shared" si="20"/>
        <v/>
      </c>
      <c r="J176" s="18" t="e">
        <f>LOOKUP(2,1/(COUNTIF($J$4:J175,'Input and Summary Results'!$B$7:$B$8007)=0),'Input and Summary Results'!$B$7:$B$8007)</f>
        <v>#N/A</v>
      </c>
      <c r="K176" s="18" t="str">
        <f t="shared" si="21"/>
        <v xml:space="preserve"> </v>
      </c>
      <c r="L176" s="18">
        <f t="shared" si="24"/>
        <v>171</v>
      </c>
      <c r="M176" t="e">
        <f t="shared" si="23"/>
        <v>#NUM!</v>
      </c>
      <c r="N176">
        <f t="shared" si="22"/>
        <v>0</v>
      </c>
      <c r="O176" t="b">
        <f t="shared" si="17"/>
        <v>0</v>
      </c>
    </row>
    <row r="177" spans="1:15" x14ac:dyDescent="0.25">
      <c r="A177" t="s">
        <v>25</v>
      </c>
      <c r="B177" t="str">
        <f>'Input and Summary Results'!$G181</f>
        <v xml:space="preserve"> </v>
      </c>
      <c r="C177">
        <f>IF(B177=0,FALSE,'Input and Summary Results'!$D$5)</f>
        <v>0</v>
      </c>
      <c r="D177">
        <f>IF(B177=0,FALSE,'Input and Summary Results'!$E$5)</f>
        <v>0</v>
      </c>
      <c r="E177" t="e">
        <f t="shared" si="18"/>
        <v>#NUM!</v>
      </c>
      <c r="F177" t="e">
        <f t="shared" si="19"/>
        <v>#DIV/0!</v>
      </c>
      <c r="G177" t="b">
        <f>IF(B177=" ",FALSE,(IF('Input and Summary Results'!$J$4="yes",'Data Transformation'!E177,'Data Transformation'!C177)))</f>
        <v>0</v>
      </c>
      <c r="H177" t="b">
        <f>IF(B177=" ",FALSE,(IF('Input and Summary Results'!$J$4="yes",'Data Transformation'!F177,'Data Transformation'!D177)))</f>
        <v>0</v>
      </c>
      <c r="I177" t="str">
        <f t="shared" si="20"/>
        <v/>
      </c>
      <c r="J177" s="18" t="e">
        <f>LOOKUP(2,1/(COUNTIF($J$4:J176,'Input and Summary Results'!$B$7:$B$8007)=0),'Input and Summary Results'!$B$7:$B$8007)</f>
        <v>#N/A</v>
      </c>
      <c r="K177" s="18" t="str">
        <f t="shared" si="21"/>
        <v xml:space="preserve"> </v>
      </c>
      <c r="L177" s="18">
        <f t="shared" si="24"/>
        <v>172</v>
      </c>
      <c r="M177" t="e">
        <f t="shared" si="23"/>
        <v>#NUM!</v>
      </c>
      <c r="N177">
        <f t="shared" si="22"/>
        <v>0</v>
      </c>
      <c r="O177" t="b">
        <f t="shared" si="17"/>
        <v>0</v>
      </c>
    </row>
    <row r="178" spans="1:15" x14ac:dyDescent="0.25">
      <c r="A178" t="s">
        <v>25</v>
      </c>
      <c r="B178" t="str">
        <f>'Input and Summary Results'!$G182</f>
        <v xml:space="preserve"> </v>
      </c>
      <c r="C178">
        <f>IF(B178=0,FALSE,'Input and Summary Results'!$D$5)</f>
        <v>0</v>
      </c>
      <c r="D178">
        <f>IF(B178=0,FALSE,'Input and Summary Results'!$E$5)</f>
        <v>0</v>
      </c>
      <c r="E178" t="e">
        <f t="shared" si="18"/>
        <v>#NUM!</v>
      </c>
      <c r="F178" t="e">
        <f t="shared" si="19"/>
        <v>#DIV/0!</v>
      </c>
      <c r="G178" t="b">
        <f>IF(B178=" ",FALSE,(IF('Input and Summary Results'!$J$4="yes",'Data Transformation'!E178,'Data Transformation'!C178)))</f>
        <v>0</v>
      </c>
      <c r="H178" t="b">
        <f>IF(B178=" ",FALSE,(IF('Input and Summary Results'!$J$4="yes",'Data Transformation'!F178,'Data Transformation'!D178)))</f>
        <v>0</v>
      </c>
      <c r="I178" t="str">
        <f t="shared" si="20"/>
        <v/>
      </c>
      <c r="J178" s="18" t="e">
        <f>LOOKUP(2,1/(COUNTIF($J$4:J177,'Input and Summary Results'!$B$7:$B$8007)=0),'Input and Summary Results'!$B$7:$B$8007)</f>
        <v>#N/A</v>
      </c>
      <c r="K178" s="18" t="str">
        <f t="shared" si="21"/>
        <v xml:space="preserve"> </v>
      </c>
      <c r="L178" s="18">
        <f t="shared" si="24"/>
        <v>173</v>
      </c>
      <c r="M178" t="e">
        <f t="shared" si="23"/>
        <v>#NUM!</v>
      </c>
      <c r="N178">
        <f t="shared" si="22"/>
        <v>0</v>
      </c>
      <c r="O178" t="b">
        <f t="shared" si="17"/>
        <v>0</v>
      </c>
    </row>
    <row r="179" spans="1:15" x14ac:dyDescent="0.25">
      <c r="A179" t="s">
        <v>25</v>
      </c>
      <c r="B179" t="str">
        <f>'Input and Summary Results'!$G183</f>
        <v xml:space="preserve"> </v>
      </c>
      <c r="C179">
        <f>IF(B179=0,FALSE,'Input and Summary Results'!$D$5)</f>
        <v>0</v>
      </c>
      <c r="D179">
        <f>IF(B179=0,FALSE,'Input and Summary Results'!$E$5)</f>
        <v>0</v>
      </c>
      <c r="E179" t="e">
        <f t="shared" si="18"/>
        <v>#NUM!</v>
      </c>
      <c r="F179" t="e">
        <f t="shared" si="19"/>
        <v>#DIV/0!</v>
      </c>
      <c r="G179" t="b">
        <f>IF(B179=" ",FALSE,(IF('Input and Summary Results'!$J$4="yes",'Data Transformation'!E179,'Data Transformation'!C179)))</f>
        <v>0</v>
      </c>
      <c r="H179" t="b">
        <f>IF(B179=" ",FALSE,(IF('Input and Summary Results'!$J$4="yes",'Data Transformation'!F179,'Data Transformation'!D179)))</f>
        <v>0</v>
      </c>
      <c r="I179" t="str">
        <f t="shared" si="20"/>
        <v/>
      </c>
      <c r="J179" s="18" t="e">
        <f>LOOKUP(2,1/(COUNTIF($J$4:J178,'Input and Summary Results'!$B$7:$B$8007)=0),'Input and Summary Results'!$B$7:$B$8007)</f>
        <v>#N/A</v>
      </c>
      <c r="K179" s="18" t="str">
        <f t="shared" si="21"/>
        <v xml:space="preserve"> </v>
      </c>
      <c r="L179" s="18">
        <f t="shared" si="24"/>
        <v>174</v>
      </c>
      <c r="M179" t="e">
        <f t="shared" si="23"/>
        <v>#NUM!</v>
      </c>
      <c r="N179">
        <f t="shared" si="22"/>
        <v>0</v>
      </c>
      <c r="O179" t="b">
        <f t="shared" si="17"/>
        <v>0</v>
      </c>
    </row>
    <row r="180" spans="1:15" x14ac:dyDescent="0.25">
      <c r="A180" t="s">
        <v>25</v>
      </c>
      <c r="B180" t="str">
        <f>'Input and Summary Results'!$G184</f>
        <v xml:space="preserve"> </v>
      </c>
      <c r="C180">
        <f>IF(B180=0,FALSE,'Input and Summary Results'!$D$5)</f>
        <v>0</v>
      </c>
      <c r="D180">
        <f>IF(B180=0,FALSE,'Input and Summary Results'!$E$5)</f>
        <v>0</v>
      </c>
      <c r="E180" t="e">
        <f t="shared" si="18"/>
        <v>#NUM!</v>
      </c>
      <c r="F180" t="e">
        <f t="shared" si="19"/>
        <v>#DIV/0!</v>
      </c>
      <c r="G180" t="b">
        <f>IF(B180=" ",FALSE,(IF('Input and Summary Results'!$J$4="yes",'Data Transformation'!E180,'Data Transformation'!C180)))</f>
        <v>0</v>
      </c>
      <c r="H180" t="b">
        <f>IF(B180=" ",FALSE,(IF('Input and Summary Results'!$J$4="yes",'Data Transformation'!F180,'Data Transformation'!D180)))</f>
        <v>0</v>
      </c>
      <c r="I180" t="str">
        <f t="shared" si="20"/>
        <v/>
      </c>
      <c r="J180" s="18" t="e">
        <f>LOOKUP(2,1/(COUNTIF($J$4:J179,'Input and Summary Results'!$B$7:$B$8007)=0),'Input and Summary Results'!$B$7:$B$8007)</f>
        <v>#N/A</v>
      </c>
      <c r="K180" s="18" t="str">
        <f t="shared" si="21"/>
        <v xml:space="preserve"> </v>
      </c>
      <c r="L180" s="18">
        <f t="shared" si="24"/>
        <v>175</v>
      </c>
      <c r="M180" t="e">
        <f t="shared" si="23"/>
        <v>#NUM!</v>
      </c>
      <c r="N180">
        <f t="shared" si="22"/>
        <v>0</v>
      </c>
      <c r="O180" t="b">
        <f t="shared" si="17"/>
        <v>0</v>
      </c>
    </row>
    <row r="181" spans="1:15" x14ac:dyDescent="0.25">
      <c r="A181" t="s">
        <v>25</v>
      </c>
      <c r="B181" t="str">
        <f>'Input and Summary Results'!$G185</f>
        <v xml:space="preserve"> </v>
      </c>
      <c r="C181">
        <f>IF(B181=0,FALSE,'Input and Summary Results'!$D$5)</f>
        <v>0</v>
      </c>
      <c r="D181">
        <f>IF(B181=0,FALSE,'Input and Summary Results'!$E$5)</f>
        <v>0</v>
      </c>
      <c r="E181" t="e">
        <f t="shared" si="18"/>
        <v>#NUM!</v>
      </c>
      <c r="F181" t="e">
        <f t="shared" si="19"/>
        <v>#DIV/0!</v>
      </c>
      <c r="G181" t="b">
        <f>IF(B181=" ",FALSE,(IF('Input and Summary Results'!$J$4="yes",'Data Transformation'!E181,'Data Transformation'!C181)))</f>
        <v>0</v>
      </c>
      <c r="H181" t="b">
        <f>IF(B181=" ",FALSE,(IF('Input and Summary Results'!$J$4="yes",'Data Transformation'!F181,'Data Transformation'!D181)))</f>
        <v>0</v>
      </c>
      <c r="I181" t="str">
        <f t="shared" si="20"/>
        <v/>
      </c>
      <c r="J181" s="18" t="e">
        <f>LOOKUP(2,1/(COUNTIF($J$4:J180,'Input and Summary Results'!$B$7:$B$8007)=0),'Input and Summary Results'!$B$7:$B$8007)</f>
        <v>#N/A</v>
      </c>
      <c r="K181" s="18" t="str">
        <f t="shared" si="21"/>
        <v xml:space="preserve"> </v>
      </c>
      <c r="L181" s="18">
        <f t="shared" si="24"/>
        <v>176</v>
      </c>
      <c r="M181" t="e">
        <f t="shared" si="23"/>
        <v>#NUM!</v>
      </c>
      <c r="N181">
        <f t="shared" si="22"/>
        <v>0</v>
      </c>
      <c r="O181" t="b">
        <f t="shared" si="17"/>
        <v>0</v>
      </c>
    </row>
    <row r="182" spans="1:15" x14ac:dyDescent="0.25">
      <c r="A182" t="s">
        <v>25</v>
      </c>
      <c r="B182" t="str">
        <f>'Input and Summary Results'!$G186</f>
        <v xml:space="preserve"> </v>
      </c>
      <c r="C182">
        <f>IF(B182=0,FALSE,'Input and Summary Results'!$D$5)</f>
        <v>0</v>
      </c>
      <c r="D182">
        <f>IF(B182=0,FALSE,'Input and Summary Results'!$E$5)</f>
        <v>0</v>
      </c>
      <c r="E182" t="e">
        <f t="shared" si="18"/>
        <v>#NUM!</v>
      </c>
      <c r="F182" t="e">
        <f t="shared" si="19"/>
        <v>#DIV/0!</v>
      </c>
      <c r="G182" t="b">
        <f>IF(B182=" ",FALSE,(IF('Input and Summary Results'!$J$4="yes",'Data Transformation'!E182,'Data Transformation'!C182)))</f>
        <v>0</v>
      </c>
      <c r="H182" t="b">
        <f>IF(B182=" ",FALSE,(IF('Input and Summary Results'!$J$4="yes",'Data Transformation'!F182,'Data Transformation'!D182)))</f>
        <v>0</v>
      </c>
      <c r="I182" t="str">
        <f t="shared" si="20"/>
        <v/>
      </c>
      <c r="J182" s="18" t="e">
        <f>LOOKUP(2,1/(COUNTIF($J$4:J181,'Input and Summary Results'!$B$7:$B$8007)=0),'Input and Summary Results'!$B$7:$B$8007)</f>
        <v>#N/A</v>
      </c>
      <c r="K182" s="18" t="str">
        <f t="shared" si="21"/>
        <v xml:space="preserve"> </v>
      </c>
      <c r="L182" s="18">
        <f t="shared" si="24"/>
        <v>177</v>
      </c>
      <c r="M182" t="e">
        <f t="shared" si="23"/>
        <v>#NUM!</v>
      </c>
      <c r="N182">
        <f t="shared" si="22"/>
        <v>0</v>
      </c>
      <c r="O182" t="b">
        <f t="shared" si="17"/>
        <v>0</v>
      </c>
    </row>
    <row r="183" spans="1:15" x14ac:dyDescent="0.25">
      <c r="A183" t="s">
        <v>25</v>
      </c>
      <c r="B183" t="str">
        <f>'Input and Summary Results'!$G187</f>
        <v xml:space="preserve"> </v>
      </c>
      <c r="C183">
        <f>IF(B183=0,FALSE,'Input and Summary Results'!$D$5)</f>
        <v>0</v>
      </c>
      <c r="D183">
        <f>IF(B183=0,FALSE,'Input and Summary Results'!$E$5)</f>
        <v>0</v>
      </c>
      <c r="E183" t="e">
        <f t="shared" si="18"/>
        <v>#NUM!</v>
      </c>
      <c r="F183" t="e">
        <f t="shared" si="19"/>
        <v>#DIV/0!</v>
      </c>
      <c r="G183" t="b">
        <f>IF(B183=" ",FALSE,(IF('Input and Summary Results'!$J$4="yes",'Data Transformation'!E183,'Data Transformation'!C183)))</f>
        <v>0</v>
      </c>
      <c r="H183" t="b">
        <f>IF(B183=" ",FALSE,(IF('Input and Summary Results'!$J$4="yes",'Data Transformation'!F183,'Data Transformation'!D183)))</f>
        <v>0</v>
      </c>
      <c r="I183" t="str">
        <f t="shared" si="20"/>
        <v/>
      </c>
      <c r="J183" s="18" t="e">
        <f>LOOKUP(2,1/(COUNTIF($J$4:J182,'Input and Summary Results'!$B$7:$B$8007)=0),'Input and Summary Results'!$B$7:$B$8007)</f>
        <v>#N/A</v>
      </c>
      <c r="K183" s="18" t="str">
        <f t="shared" si="21"/>
        <v xml:space="preserve"> </v>
      </c>
      <c r="L183" s="18">
        <f t="shared" si="24"/>
        <v>178</v>
      </c>
      <c r="M183" t="e">
        <f t="shared" si="23"/>
        <v>#NUM!</v>
      </c>
      <c r="N183">
        <f t="shared" si="22"/>
        <v>0</v>
      </c>
      <c r="O183" t="b">
        <f t="shared" si="17"/>
        <v>0</v>
      </c>
    </row>
    <row r="184" spans="1:15" x14ac:dyDescent="0.25">
      <c r="A184" t="s">
        <v>25</v>
      </c>
      <c r="B184" t="str">
        <f>'Input and Summary Results'!$G188</f>
        <v xml:space="preserve"> </v>
      </c>
      <c r="C184">
        <f>IF(B184=0,FALSE,'Input and Summary Results'!$D$5)</f>
        <v>0</v>
      </c>
      <c r="D184">
        <f>IF(B184=0,FALSE,'Input and Summary Results'!$E$5)</f>
        <v>0</v>
      </c>
      <c r="E184" t="e">
        <f t="shared" si="18"/>
        <v>#NUM!</v>
      </c>
      <c r="F184" t="e">
        <f t="shared" si="19"/>
        <v>#DIV/0!</v>
      </c>
      <c r="G184" t="b">
        <f>IF(B184=" ",FALSE,(IF('Input and Summary Results'!$J$4="yes",'Data Transformation'!E184,'Data Transformation'!C184)))</f>
        <v>0</v>
      </c>
      <c r="H184" t="b">
        <f>IF(B184=" ",FALSE,(IF('Input and Summary Results'!$J$4="yes",'Data Transformation'!F184,'Data Transformation'!D184)))</f>
        <v>0</v>
      </c>
      <c r="I184" t="str">
        <f t="shared" si="20"/>
        <v/>
      </c>
      <c r="J184" s="18" t="e">
        <f>LOOKUP(2,1/(COUNTIF($J$4:J183,'Input and Summary Results'!$B$7:$B$8007)=0),'Input and Summary Results'!$B$7:$B$8007)</f>
        <v>#N/A</v>
      </c>
      <c r="K184" s="18" t="str">
        <f t="shared" si="21"/>
        <v xml:space="preserve"> </v>
      </c>
      <c r="L184" s="18">
        <f t="shared" si="24"/>
        <v>179</v>
      </c>
      <c r="M184" t="e">
        <f t="shared" si="23"/>
        <v>#NUM!</v>
      </c>
      <c r="N184">
        <f t="shared" si="22"/>
        <v>0</v>
      </c>
      <c r="O184" t="b">
        <f t="shared" si="17"/>
        <v>0</v>
      </c>
    </row>
    <row r="185" spans="1:15" x14ac:dyDescent="0.25">
      <c r="A185" t="s">
        <v>25</v>
      </c>
      <c r="B185" t="str">
        <f>'Input and Summary Results'!$G189</f>
        <v xml:space="preserve"> </v>
      </c>
      <c r="C185">
        <f>IF(B185=0,FALSE,'Input and Summary Results'!$D$5)</f>
        <v>0</v>
      </c>
      <c r="D185">
        <f>IF(B185=0,FALSE,'Input and Summary Results'!$E$5)</f>
        <v>0</v>
      </c>
      <c r="E185" t="e">
        <f t="shared" si="18"/>
        <v>#NUM!</v>
      </c>
      <c r="F185" t="e">
        <f t="shared" si="19"/>
        <v>#DIV/0!</v>
      </c>
      <c r="G185" t="b">
        <f>IF(B185=" ",FALSE,(IF('Input and Summary Results'!$J$4="yes",'Data Transformation'!E185,'Data Transformation'!C185)))</f>
        <v>0</v>
      </c>
      <c r="H185" t="b">
        <f>IF(B185=" ",FALSE,(IF('Input and Summary Results'!$J$4="yes",'Data Transformation'!F185,'Data Transformation'!D185)))</f>
        <v>0</v>
      </c>
      <c r="I185" t="str">
        <f t="shared" si="20"/>
        <v/>
      </c>
      <c r="J185" s="18" t="e">
        <f>LOOKUP(2,1/(COUNTIF($J$4:J184,'Input and Summary Results'!$B$7:$B$8007)=0),'Input and Summary Results'!$B$7:$B$8007)</f>
        <v>#N/A</v>
      </c>
      <c r="K185" s="18" t="str">
        <f t="shared" si="21"/>
        <v xml:space="preserve"> </v>
      </c>
      <c r="L185" s="18">
        <f t="shared" si="24"/>
        <v>180</v>
      </c>
      <c r="M185" t="e">
        <f t="shared" si="23"/>
        <v>#NUM!</v>
      </c>
      <c r="N185">
        <f t="shared" si="22"/>
        <v>0</v>
      </c>
      <c r="O185" t="b">
        <f t="shared" si="17"/>
        <v>0</v>
      </c>
    </row>
    <row r="186" spans="1:15" x14ac:dyDescent="0.25">
      <c r="A186" t="s">
        <v>25</v>
      </c>
      <c r="B186" t="str">
        <f>'Input and Summary Results'!$G190</f>
        <v xml:space="preserve"> </v>
      </c>
      <c r="C186">
        <f>IF(B186=0,FALSE,'Input and Summary Results'!$D$5)</f>
        <v>0</v>
      </c>
      <c r="D186">
        <f>IF(B186=0,FALSE,'Input and Summary Results'!$E$5)</f>
        <v>0</v>
      </c>
      <c r="E186" t="e">
        <f t="shared" si="18"/>
        <v>#NUM!</v>
      </c>
      <c r="F186" t="e">
        <f t="shared" si="19"/>
        <v>#DIV/0!</v>
      </c>
      <c r="G186" t="b">
        <f>IF(B186=" ",FALSE,(IF('Input and Summary Results'!$J$4="yes",'Data Transformation'!E186,'Data Transformation'!C186)))</f>
        <v>0</v>
      </c>
      <c r="H186" t="b">
        <f>IF(B186=" ",FALSE,(IF('Input and Summary Results'!$J$4="yes",'Data Transformation'!F186,'Data Transformation'!D186)))</f>
        <v>0</v>
      </c>
      <c r="I186" t="str">
        <f t="shared" si="20"/>
        <v/>
      </c>
      <c r="J186" s="18" t="e">
        <f>LOOKUP(2,1/(COUNTIF($J$4:J185,'Input and Summary Results'!$B$7:$B$8007)=0),'Input and Summary Results'!$B$7:$B$8007)</f>
        <v>#N/A</v>
      </c>
      <c r="K186" s="18" t="str">
        <f t="shared" si="21"/>
        <v xml:space="preserve"> </v>
      </c>
      <c r="L186" s="18">
        <f t="shared" si="24"/>
        <v>181</v>
      </c>
      <c r="M186" t="e">
        <f t="shared" si="23"/>
        <v>#NUM!</v>
      </c>
      <c r="N186">
        <f t="shared" si="22"/>
        <v>0</v>
      </c>
      <c r="O186" t="b">
        <f t="shared" si="17"/>
        <v>0</v>
      </c>
    </row>
    <row r="187" spans="1:15" x14ac:dyDescent="0.25">
      <c r="A187" t="s">
        <v>25</v>
      </c>
      <c r="B187" t="str">
        <f>'Input and Summary Results'!$G191</f>
        <v xml:space="preserve"> </v>
      </c>
      <c r="C187">
        <f>IF(B187=0,FALSE,'Input and Summary Results'!$D$5)</f>
        <v>0</v>
      </c>
      <c r="D187">
        <f>IF(B187=0,FALSE,'Input and Summary Results'!$E$5)</f>
        <v>0</v>
      </c>
      <c r="E187" t="e">
        <f t="shared" si="18"/>
        <v>#NUM!</v>
      </c>
      <c r="F187" t="e">
        <f t="shared" si="19"/>
        <v>#DIV/0!</v>
      </c>
      <c r="G187" t="b">
        <f>IF(B187=" ",FALSE,(IF('Input and Summary Results'!$J$4="yes",'Data Transformation'!E187,'Data Transformation'!C187)))</f>
        <v>0</v>
      </c>
      <c r="H187" t="b">
        <f>IF(B187=" ",FALSE,(IF('Input and Summary Results'!$J$4="yes",'Data Transformation'!F187,'Data Transformation'!D187)))</f>
        <v>0</v>
      </c>
      <c r="I187" t="str">
        <f t="shared" si="20"/>
        <v/>
      </c>
      <c r="J187" s="18" t="e">
        <f>LOOKUP(2,1/(COUNTIF($J$4:J186,'Input and Summary Results'!$B$7:$B$8007)=0),'Input and Summary Results'!$B$7:$B$8007)</f>
        <v>#N/A</v>
      </c>
      <c r="K187" s="18" t="str">
        <f t="shared" si="21"/>
        <v xml:space="preserve"> </v>
      </c>
      <c r="L187" s="18">
        <f t="shared" si="24"/>
        <v>182</v>
      </c>
      <c r="M187" t="e">
        <f t="shared" si="23"/>
        <v>#NUM!</v>
      </c>
      <c r="N187">
        <f t="shared" si="22"/>
        <v>0</v>
      </c>
      <c r="O187" t="b">
        <f t="shared" si="17"/>
        <v>0</v>
      </c>
    </row>
    <row r="188" spans="1:15" x14ac:dyDescent="0.25">
      <c r="A188" t="s">
        <v>25</v>
      </c>
      <c r="B188" t="str">
        <f>'Input and Summary Results'!$G192</f>
        <v xml:space="preserve"> </v>
      </c>
      <c r="C188">
        <f>IF(B188=0,FALSE,'Input and Summary Results'!$D$5)</f>
        <v>0</v>
      </c>
      <c r="D188">
        <f>IF(B188=0,FALSE,'Input and Summary Results'!$E$5)</f>
        <v>0</v>
      </c>
      <c r="E188" t="e">
        <f t="shared" si="18"/>
        <v>#NUM!</v>
      </c>
      <c r="F188" t="e">
        <f t="shared" si="19"/>
        <v>#DIV/0!</v>
      </c>
      <c r="G188" t="b">
        <f>IF(B188=" ",FALSE,(IF('Input and Summary Results'!$J$4="yes",'Data Transformation'!E188,'Data Transformation'!C188)))</f>
        <v>0</v>
      </c>
      <c r="H188" t="b">
        <f>IF(B188=" ",FALSE,(IF('Input and Summary Results'!$J$4="yes",'Data Transformation'!F188,'Data Transformation'!D188)))</f>
        <v>0</v>
      </c>
      <c r="I188" t="str">
        <f t="shared" si="20"/>
        <v/>
      </c>
      <c r="J188" s="18" t="e">
        <f>LOOKUP(2,1/(COUNTIF($J$4:J187,'Input and Summary Results'!$B$7:$B$8007)=0),'Input and Summary Results'!$B$7:$B$8007)</f>
        <v>#N/A</v>
      </c>
      <c r="K188" s="18" t="str">
        <f t="shared" si="21"/>
        <v xml:space="preserve"> </v>
      </c>
      <c r="L188" s="18">
        <f t="shared" si="24"/>
        <v>183</v>
      </c>
      <c r="M188" t="e">
        <f t="shared" si="23"/>
        <v>#NUM!</v>
      </c>
      <c r="N188">
        <f t="shared" si="22"/>
        <v>0</v>
      </c>
      <c r="O188" t="b">
        <f t="shared" si="17"/>
        <v>0</v>
      </c>
    </row>
    <row r="189" spans="1:15" x14ac:dyDescent="0.25">
      <c r="A189" t="s">
        <v>25</v>
      </c>
      <c r="B189" t="str">
        <f>'Input and Summary Results'!$G193</f>
        <v xml:space="preserve"> </v>
      </c>
      <c r="C189">
        <f>IF(B189=0,FALSE,'Input and Summary Results'!$D$5)</f>
        <v>0</v>
      </c>
      <c r="D189">
        <f>IF(B189=0,FALSE,'Input and Summary Results'!$E$5)</f>
        <v>0</v>
      </c>
      <c r="E189" t="e">
        <f t="shared" si="18"/>
        <v>#NUM!</v>
      </c>
      <c r="F189" t="e">
        <f t="shared" si="19"/>
        <v>#DIV/0!</v>
      </c>
      <c r="G189" t="b">
        <f>IF(B189=" ",FALSE,(IF('Input and Summary Results'!$J$4="yes",'Data Transformation'!E189,'Data Transformation'!C189)))</f>
        <v>0</v>
      </c>
      <c r="H189" t="b">
        <f>IF(B189=" ",FALSE,(IF('Input and Summary Results'!$J$4="yes",'Data Transformation'!F189,'Data Transformation'!D189)))</f>
        <v>0</v>
      </c>
      <c r="I189" t="str">
        <f t="shared" si="20"/>
        <v/>
      </c>
      <c r="J189" s="18" t="e">
        <f>LOOKUP(2,1/(COUNTIF($J$4:J188,'Input and Summary Results'!$B$7:$B$8007)=0),'Input and Summary Results'!$B$7:$B$8007)</f>
        <v>#N/A</v>
      </c>
      <c r="K189" s="18" t="str">
        <f t="shared" si="21"/>
        <v xml:space="preserve"> </v>
      </c>
      <c r="L189" s="18">
        <f t="shared" si="24"/>
        <v>184</v>
      </c>
      <c r="M189" t="e">
        <f t="shared" si="23"/>
        <v>#NUM!</v>
      </c>
      <c r="N189">
        <f t="shared" si="22"/>
        <v>0</v>
      </c>
      <c r="O189" t="b">
        <f t="shared" si="17"/>
        <v>0</v>
      </c>
    </row>
    <row r="190" spans="1:15" x14ac:dyDescent="0.25">
      <c r="A190" t="s">
        <v>25</v>
      </c>
      <c r="B190" t="str">
        <f>'Input and Summary Results'!$G194</f>
        <v xml:space="preserve"> </v>
      </c>
      <c r="C190">
        <f>IF(B190=0,FALSE,'Input and Summary Results'!$D$5)</f>
        <v>0</v>
      </c>
      <c r="D190">
        <f>IF(B190=0,FALSE,'Input and Summary Results'!$E$5)</f>
        <v>0</v>
      </c>
      <c r="E190" t="e">
        <f t="shared" si="18"/>
        <v>#NUM!</v>
      </c>
      <c r="F190" t="e">
        <f t="shared" si="19"/>
        <v>#DIV/0!</v>
      </c>
      <c r="G190" t="b">
        <f>IF(B190=" ",FALSE,(IF('Input and Summary Results'!$J$4="yes",'Data Transformation'!E190,'Data Transformation'!C190)))</f>
        <v>0</v>
      </c>
      <c r="H190" t="b">
        <f>IF(B190=" ",FALSE,(IF('Input and Summary Results'!$J$4="yes",'Data Transformation'!F190,'Data Transformation'!D190)))</f>
        <v>0</v>
      </c>
      <c r="I190" t="str">
        <f t="shared" si="20"/>
        <v/>
      </c>
      <c r="J190" s="18" t="e">
        <f>LOOKUP(2,1/(COUNTIF($J$4:J189,'Input and Summary Results'!$B$7:$B$8007)=0),'Input and Summary Results'!$B$7:$B$8007)</f>
        <v>#N/A</v>
      </c>
      <c r="K190" s="18" t="str">
        <f t="shared" si="21"/>
        <v xml:space="preserve"> </v>
      </c>
      <c r="L190" s="18">
        <f t="shared" si="24"/>
        <v>185</v>
      </c>
      <c r="M190" t="e">
        <f t="shared" si="23"/>
        <v>#NUM!</v>
      </c>
      <c r="N190">
        <f t="shared" si="22"/>
        <v>0</v>
      </c>
      <c r="O190" t="b">
        <f t="shared" si="17"/>
        <v>0</v>
      </c>
    </row>
    <row r="191" spans="1:15" x14ac:dyDescent="0.25">
      <c r="A191" t="s">
        <v>25</v>
      </c>
      <c r="B191" t="str">
        <f>'Input and Summary Results'!$G195</f>
        <v xml:space="preserve"> </v>
      </c>
      <c r="C191">
        <f>IF(B191=0,FALSE,'Input and Summary Results'!$D$5)</f>
        <v>0</v>
      </c>
      <c r="D191">
        <f>IF(B191=0,FALSE,'Input and Summary Results'!$E$5)</f>
        <v>0</v>
      </c>
      <c r="E191" t="e">
        <f t="shared" si="18"/>
        <v>#NUM!</v>
      </c>
      <c r="F191" t="e">
        <f t="shared" si="19"/>
        <v>#DIV/0!</v>
      </c>
      <c r="G191" t="b">
        <f>IF(B191=" ",FALSE,(IF('Input and Summary Results'!$J$4="yes",'Data Transformation'!E191,'Data Transformation'!C191)))</f>
        <v>0</v>
      </c>
      <c r="H191" t="b">
        <f>IF(B191=" ",FALSE,(IF('Input and Summary Results'!$J$4="yes",'Data Transformation'!F191,'Data Transformation'!D191)))</f>
        <v>0</v>
      </c>
      <c r="I191" t="str">
        <f t="shared" si="20"/>
        <v/>
      </c>
      <c r="J191" s="18" t="e">
        <f>LOOKUP(2,1/(COUNTIF($J$4:J190,'Input and Summary Results'!$B$7:$B$8007)=0),'Input and Summary Results'!$B$7:$B$8007)</f>
        <v>#N/A</v>
      </c>
      <c r="K191" s="18" t="str">
        <f t="shared" si="21"/>
        <v xml:space="preserve"> </v>
      </c>
      <c r="L191" s="18">
        <f t="shared" si="24"/>
        <v>186</v>
      </c>
      <c r="M191" t="e">
        <f t="shared" si="23"/>
        <v>#NUM!</v>
      </c>
      <c r="N191">
        <f t="shared" si="22"/>
        <v>0</v>
      </c>
      <c r="O191" t="b">
        <f t="shared" si="17"/>
        <v>0</v>
      </c>
    </row>
    <row r="192" spans="1:15" x14ac:dyDescent="0.25">
      <c r="A192" t="s">
        <v>25</v>
      </c>
      <c r="B192" t="str">
        <f>'Input and Summary Results'!$G196</f>
        <v xml:space="preserve"> </v>
      </c>
      <c r="C192">
        <f>IF(B192=0,FALSE,'Input and Summary Results'!$D$5)</f>
        <v>0</v>
      </c>
      <c r="D192">
        <f>IF(B192=0,FALSE,'Input and Summary Results'!$E$5)</f>
        <v>0</v>
      </c>
      <c r="E192" t="e">
        <f t="shared" si="18"/>
        <v>#NUM!</v>
      </c>
      <c r="F192" t="e">
        <f t="shared" si="19"/>
        <v>#DIV/0!</v>
      </c>
      <c r="G192" t="b">
        <f>IF(B192=" ",FALSE,(IF('Input and Summary Results'!$J$4="yes",'Data Transformation'!E192,'Data Transformation'!C192)))</f>
        <v>0</v>
      </c>
      <c r="H192" t="b">
        <f>IF(B192=" ",FALSE,(IF('Input and Summary Results'!$J$4="yes",'Data Transformation'!F192,'Data Transformation'!D192)))</f>
        <v>0</v>
      </c>
      <c r="I192" t="str">
        <f t="shared" si="20"/>
        <v/>
      </c>
      <c r="J192" s="18" t="e">
        <f>LOOKUP(2,1/(COUNTIF($J$4:J191,'Input and Summary Results'!$B$7:$B$8007)=0),'Input and Summary Results'!$B$7:$B$8007)</f>
        <v>#N/A</v>
      </c>
      <c r="K192" s="18" t="str">
        <f t="shared" si="21"/>
        <v xml:space="preserve"> </v>
      </c>
      <c r="L192" s="18">
        <f t="shared" si="24"/>
        <v>187</v>
      </c>
      <c r="M192" t="e">
        <f t="shared" si="23"/>
        <v>#NUM!</v>
      </c>
      <c r="N192">
        <f t="shared" si="22"/>
        <v>0</v>
      </c>
      <c r="O192" t="b">
        <f t="shared" si="17"/>
        <v>0</v>
      </c>
    </row>
    <row r="193" spans="1:15" x14ac:dyDescent="0.25">
      <c r="A193" t="s">
        <v>25</v>
      </c>
      <c r="B193" t="str">
        <f>'Input and Summary Results'!$G197</f>
        <v xml:space="preserve"> </v>
      </c>
      <c r="C193">
        <f>IF(B193=0,FALSE,'Input and Summary Results'!$D$5)</f>
        <v>0</v>
      </c>
      <c r="D193">
        <f>IF(B193=0,FALSE,'Input and Summary Results'!$E$5)</f>
        <v>0</v>
      </c>
      <c r="E193" t="e">
        <f t="shared" si="18"/>
        <v>#NUM!</v>
      </c>
      <c r="F193" t="e">
        <f t="shared" si="19"/>
        <v>#DIV/0!</v>
      </c>
      <c r="G193" t="b">
        <f>IF(B193=" ",FALSE,(IF('Input and Summary Results'!$J$4="yes",'Data Transformation'!E193,'Data Transformation'!C193)))</f>
        <v>0</v>
      </c>
      <c r="H193" t="b">
        <f>IF(B193=" ",FALSE,(IF('Input and Summary Results'!$J$4="yes",'Data Transformation'!F193,'Data Transformation'!D193)))</f>
        <v>0</v>
      </c>
      <c r="I193" t="str">
        <f t="shared" si="20"/>
        <v/>
      </c>
      <c r="J193" s="18" t="e">
        <f>LOOKUP(2,1/(COUNTIF($J$4:J192,'Input and Summary Results'!$B$7:$B$8007)=0),'Input and Summary Results'!$B$7:$B$8007)</f>
        <v>#N/A</v>
      </c>
      <c r="K193" s="18" t="str">
        <f t="shared" si="21"/>
        <v xml:space="preserve"> </v>
      </c>
      <c r="L193" s="18">
        <f t="shared" si="24"/>
        <v>188</v>
      </c>
      <c r="M193" t="e">
        <f t="shared" si="23"/>
        <v>#NUM!</v>
      </c>
      <c r="N193">
        <f t="shared" si="22"/>
        <v>0</v>
      </c>
      <c r="O193" t="b">
        <f t="shared" si="17"/>
        <v>0</v>
      </c>
    </row>
    <row r="194" spans="1:15" x14ac:dyDescent="0.25">
      <c r="A194" t="s">
        <v>25</v>
      </c>
      <c r="B194" t="str">
        <f>'Input and Summary Results'!$G198</f>
        <v xml:space="preserve"> </v>
      </c>
      <c r="C194">
        <f>IF(B194=0,FALSE,'Input and Summary Results'!$D$5)</f>
        <v>0</v>
      </c>
      <c r="D194">
        <f>IF(B194=0,FALSE,'Input and Summary Results'!$E$5)</f>
        <v>0</v>
      </c>
      <c r="E194" t="e">
        <f t="shared" si="18"/>
        <v>#NUM!</v>
      </c>
      <c r="F194" t="e">
        <f t="shared" si="19"/>
        <v>#DIV/0!</v>
      </c>
      <c r="G194" t="b">
        <f>IF(B194=" ",FALSE,(IF('Input and Summary Results'!$J$4="yes",'Data Transformation'!E194,'Data Transformation'!C194)))</f>
        <v>0</v>
      </c>
      <c r="H194" t="b">
        <f>IF(B194=" ",FALSE,(IF('Input and Summary Results'!$J$4="yes",'Data Transformation'!F194,'Data Transformation'!D194)))</f>
        <v>0</v>
      </c>
      <c r="I194" t="str">
        <f t="shared" si="20"/>
        <v/>
      </c>
      <c r="J194" s="18" t="e">
        <f>LOOKUP(2,1/(COUNTIF($J$4:J193,'Input and Summary Results'!$B$7:$B$8007)=0),'Input and Summary Results'!$B$7:$B$8007)</f>
        <v>#N/A</v>
      </c>
      <c r="K194" s="18" t="str">
        <f t="shared" si="21"/>
        <v xml:space="preserve"> </v>
      </c>
      <c r="L194" s="18">
        <f t="shared" si="24"/>
        <v>189</v>
      </c>
      <c r="M194" t="e">
        <f t="shared" si="23"/>
        <v>#NUM!</v>
      </c>
      <c r="N194">
        <f t="shared" si="22"/>
        <v>0</v>
      </c>
      <c r="O194" t="b">
        <f t="shared" si="17"/>
        <v>0</v>
      </c>
    </row>
    <row r="195" spans="1:15" x14ac:dyDescent="0.25">
      <c r="A195" t="s">
        <v>25</v>
      </c>
      <c r="B195" t="str">
        <f>'Input and Summary Results'!$G199</f>
        <v xml:space="preserve"> </v>
      </c>
      <c r="C195">
        <f>IF(B195=0,FALSE,'Input and Summary Results'!$D$5)</f>
        <v>0</v>
      </c>
      <c r="D195">
        <f>IF(B195=0,FALSE,'Input and Summary Results'!$E$5)</f>
        <v>0</v>
      </c>
      <c r="E195" t="e">
        <f t="shared" si="18"/>
        <v>#NUM!</v>
      </c>
      <c r="F195" t="e">
        <f t="shared" si="19"/>
        <v>#DIV/0!</v>
      </c>
      <c r="G195" t="b">
        <f>IF(B195=" ",FALSE,(IF('Input and Summary Results'!$J$4="yes",'Data Transformation'!E195,'Data Transformation'!C195)))</f>
        <v>0</v>
      </c>
      <c r="H195" t="b">
        <f>IF(B195=" ",FALSE,(IF('Input and Summary Results'!$J$4="yes",'Data Transformation'!F195,'Data Transformation'!D195)))</f>
        <v>0</v>
      </c>
      <c r="I195" t="str">
        <f t="shared" si="20"/>
        <v/>
      </c>
      <c r="J195" s="18" t="e">
        <f>LOOKUP(2,1/(COUNTIF($J$4:J194,'Input and Summary Results'!$B$7:$B$8007)=0),'Input and Summary Results'!$B$7:$B$8007)</f>
        <v>#N/A</v>
      </c>
      <c r="K195" s="18" t="str">
        <f t="shared" si="21"/>
        <v xml:space="preserve"> </v>
      </c>
      <c r="L195" s="18">
        <f t="shared" si="24"/>
        <v>190</v>
      </c>
      <c r="M195" t="e">
        <f t="shared" si="23"/>
        <v>#NUM!</v>
      </c>
      <c r="N195">
        <f t="shared" si="22"/>
        <v>0</v>
      </c>
      <c r="O195" t="b">
        <f t="shared" si="17"/>
        <v>0</v>
      </c>
    </row>
    <row r="196" spans="1:15" x14ac:dyDescent="0.25">
      <c r="A196" t="s">
        <v>25</v>
      </c>
      <c r="B196" t="str">
        <f>'Input and Summary Results'!$G200</f>
        <v xml:space="preserve"> </v>
      </c>
      <c r="C196">
        <f>IF(B196=0,FALSE,'Input and Summary Results'!$D$5)</f>
        <v>0</v>
      </c>
      <c r="D196">
        <f>IF(B196=0,FALSE,'Input and Summary Results'!$E$5)</f>
        <v>0</v>
      </c>
      <c r="E196" t="e">
        <f t="shared" si="18"/>
        <v>#NUM!</v>
      </c>
      <c r="F196" t="e">
        <f t="shared" si="19"/>
        <v>#DIV/0!</v>
      </c>
      <c r="G196" t="b">
        <f>IF(B196=" ",FALSE,(IF('Input and Summary Results'!$J$4="yes",'Data Transformation'!E196,'Data Transformation'!C196)))</f>
        <v>0</v>
      </c>
      <c r="H196" t="b">
        <f>IF(B196=" ",FALSE,(IF('Input and Summary Results'!$J$4="yes",'Data Transformation'!F196,'Data Transformation'!D196)))</f>
        <v>0</v>
      </c>
      <c r="I196" t="str">
        <f t="shared" si="20"/>
        <v/>
      </c>
      <c r="J196" s="18" t="e">
        <f>LOOKUP(2,1/(COUNTIF($J$4:J195,'Input and Summary Results'!$B$7:$B$8007)=0),'Input and Summary Results'!$B$7:$B$8007)</f>
        <v>#N/A</v>
      </c>
      <c r="K196" s="18" t="str">
        <f t="shared" si="21"/>
        <v xml:space="preserve"> </v>
      </c>
      <c r="L196" s="18">
        <f t="shared" si="24"/>
        <v>191</v>
      </c>
      <c r="M196" t="e">
        <f t="shared" si="23"/>
        <v>#NUM!</v>
      </c>
      <c r="N196">
        <f t="shared" si="22"/>
        <v>0</v>
      </c>
      <c r="O196" t="b">
        <f t="shared" ref="O196:O259" si="25">IF(N196&gt;4,N196,FALSE)</f>
        <v>0</v>
      </c>
    </row>
    <row r="197" spans="1:15" x14ac:dyDescent="0.25">
      <c r="A197" t="s">
        <v>25</v>
      </c>
      <c r="B197" t="str">
        <f>'Input and Summary Results'!$G201</f>
        <v xml:space="preserve"> </v>
      </c>
      <c r="C197">
        <f>IF(B197=0,FALSE,'Input and Summary Results'!$D$5)</f>
        <v>0</v>
      </c>
      <c r="D197">
        <f>IF(B197=0,FALSE,'Input and Summary Results'!$E$5)</f>
        <v>0</v>
      </c>
      <c r="E197" t="e">
        <f t="shared" ref="E197:E260" si="26">IF(C197=FALSE,FALSE,LOG10(C197))</f>
        <v>#NUM!</v>
      </c>
      <c r="F197" t="e">
        <f t="shared" ref="F197:F260" si="27">IF(D197=FALSE, FALSE,0.434*D197/C197)</f>
        <v>#DIV/0!</v>
      </c>
      <c r="G197" t="b">
        <f>IF(B197=" ",FALSE,(IF('Input and Summary Results'!$J$4="yes",'Data Transformation'!E197,'Data Transformation'!C197)))</f>
        <v>0</v>
      </c>
      <c r="H197" t="b">
        <f>IF(B197=" ",FALSE,(IF('Input and Summary Results'!$J$4="yes",'Data Transformation'!F197,'Data Transformation'!D197)))</f>
        <v>0</v>
      </c>
      <c r="I197" t="str">
        <f t="shared" ref="I197:I260" si="28">IF(G197=FALSE,"",B197)</f>
        <v/>
      </c>
      <c r="J197" s="18" t="e">
        <f>LOOKUP(2,1/(COUNTIF($J$4:J196,'Input and Summary Results'!$B$7:$B$8007)=0),'Input and Summary Results'!$B$7:$B$8007)</f>
        <v>#N/A</v>
      </c>
      <c r="K197" s="18" t="str">
        <f t="shared" si="21"/>
        <v xml:space="preserve"> </v>
      </c>
      <c r="L197" s="18">
        <f t="shared" si="24"/>
        <v>192</v>
      </c>
      <c r="M197" t="e">
        <f t="shared" si="23"/>
        <v>#NUM!</v>
      </c>
      <c r="N197">
        <f t="shared" si="22"/>
        <v>0</v>
      </c>
      <c r="O197" t="b">
        <f t="shared" si="25"/>
        <v>0</v>
      </c>
    </row>
    <row r="198" spans="1:15" x14ac:dyDescent="0.25">
      <c r="A198" t="s">
        <v>25</v>
      </c>
      <c r="B198" t="str">
        <f>'Input and Summary Results'!$G202</f>
        <v xml:space="preserve"> </v>
      </c>
      <c r="C198">
        <f>IF(B198=0,FALSE,'Input and Summary Results'!$D$5)</f>
        <v>0</v>
      </c>
      <c r="D198">
        <f>IF(B198=0,FALSE,'Input and Summary Results'!$E$5)</f>
        <v>0</v>
      </c>
      <c r="E198" t="e">
        <f t="shared" si="26"/>
        <v>#NUM!</v>
      </c>
      <c r="F198" t="e">
        <f t="shared" si="27"/>
        <v>#DIV/0!</v>
      </c>
      <c r="G198" t="b">
        <f>IF(B198=" ",FALSE,(IF('Input and Summary Results'!$J$4="yes",'Data Transformation'!E198,'Data Transformation'!C198)))</f>
        <v>0</v>
      </c>
      <c r="H198" t="b">
        <f>IF(B198=" ",FALSE,(IF('Input and Summary Results'!$J$4="yes",'Data Transformation'!F198,'Data Transformation'!D198)))</f>
        <v>0</v>
      </c>
      <c r="I198" t="str">
        <f t="shared" si="28"/>
        <v/>
      </c>
      <c r="J198" s="18" t="e">
        <f>LOOKUP(2,1/(COUNTIF($J$4:J197,'Input and Summary Results'!$B$7:$B$8007)=0),'Input and Summary Results'!$B$7:$B$8007)</f>
        <v>#N/A</v>
      </c>
      <c r="K198" s="18" t="str">
        <f t="shared" ref="K198:K261" si="29">IFERROR(J198," ")</f>
        <v xml:space="preserve"> </v>
      </c>
      <c r="L198" s="18">
        <f t="shared" si="24"/>
        <v>193</v>
      </c>
      <c r="M198" t="e">
        <f t="shared" si="23"/>
        <v>#NUM!</v>
      </c>
      <c r="N198">
        <f t="shared" ref="N198:N261" si="30">COUNTIF($I$4:$I$8425,M198)</f>
        <v>0</v>
      </c>
      <c r="O198" t="b">
        <f t="shared" si="25"/>
        <v>0</v>
      </c>
    </row>
    <row r="199" spans="1:15" x14ac:dyDescent="0.25">
      <c r="A199" t="s">
        <v>25</v>
      </c>
      <c r="B199" t="str">
        <f>'Input and Summary Results'!$G203</f>
        <v xml:space="preserve"> </v>
      </c>
      <c r="C199">
        <f>IF(B199=0,FALSE,'Input and Summary Results'!$D$5)</f>
        <v>0</v>
      </c>
      <c r="D199">
        <f>IF(B199=0,FALSE,'Input and Summary Results'!$E$5)</f>
        <v>0</v>
      </c>
      <c r="E199" t="e">
        <f t="shared" si="26"/>
        <v>#NUM!</v>
      </c>
      <c r="F199" t="e">
        <f t="shared" si="27"/>
        <v>#DIV/0!</v>
      </c>
      <c r="G199" t="b">
        <f>IF(B199=" ",FALSE,(IF('Input and Summary Results'!$J$4="yes",'Data Transformation'!E199,'Data Transformation'!C199)))</f>
        <v>0</v>
      </c>
      <c r="H199" t="b">
        <f>IF(B199=" ",FALSE,(IF('Input and Summary Results'!$J$4="yes",'Data Transformation'!F199,'Data Transformation'!D199)))</f>
        <v>0</v>
      </c>
      <c r="I199" t="str">
        <f t="shared" si="28"/>
        <v/>
      </c>
      <c r="J199" s="18" t="e">
        <f>LOOKUP(2,1/(COUNTIF($J$4:J198,'Input and Summary Results'!$B$7:$B$8007)=0),'Input and Summary Results'!$B$7:$B$8007)</f>
        <v>#N/A</v>
      </c>
      <c r="K199" s="18" t="str">
        <f t="shared" si="29"/>
        <v xml:space="preserve"> </v>
      </c>
      <c r="L199" s="18">
        <f t="shared" si="24"/>
        <v>194</v>
      </c>
      <c r="M199" t="e">
        <f t="shared" ref="M199:M262" si="31">SMALL($K$6:$K$426,L199)</f>
        <v>#NUM!</v>
      </c>
      <c r="N199">
        <f t="shared" si="30"/>
        <v>0</v>
      </c>
      <c r="O199" t="b">
        <f t="shared" si="25"/>
        <v>0</v>
      </c>
    </row>
    <row r="200" spans="1:15" x14ac:dyDescent="0.25">
      <c r="A200" t="s">
        <v>25</v>
      </c>
      <c r="B200" t="str">
        <f>'Input and Summary Results'!$G204</f>
        <v xml:space="preserve"> </v>
      </c>
      <c r="C200">
        <f>IF(B200=0,FALSE,'Input and Summary Results'!$D$5)</f>
        <v>0</v>
      </c>
      <c r="D200">
        <f>IF(B200=0,FALSE,'Input and Summary Results'!$E$5)</f>
        <v>0</v>
      </c>
      <c r="E200" t="e">
        <f t="shared" si="26"/>
        <v>#NUM!</v>
      </c>
      <c r="F200" t="e">
        <f t="shared" si="27"/>
        <v>#DIV/0!</v>
      </c>
      <c r="G200" t="b">
        <f>IF(B200=" ",FALSE,(IF('Input and Summary Results'!$J$4="yes",'Data Transformation'!E200,'Data Transformation'!C200)))</f>
        <v>0</v>
      </c>
      <c r="H200" t="b">
        <f>IF(B200=" ",FALSE,(IF('Input and Summary Results'!$J$4="yes",'Data Transformation'!F200,'Data Transformation'!D200)))</f>
        <v>0</v>
      </c>
      <c r="I200" t="str">
        <f t="shared" si="28"/>
        <v/>
      </c>
      <c r="J200" s="18" t="e">
        <f>LOOKUP(2,1/(COUNTIF($J$4:J199,'Input and Summary Results'!$B$7:$B$8007)=0),'Input and Summary Results'!$B$7:$B$8007)</f>
        <v>#N/A</v>
      </c>
      <c r="K200" s="18" t="str">
        <f t="shared" si="29"/>
        <v xml:space="preserve"> </v>
      </c>
      <c r="L200" s="18">
        <f t="shared" ref="L200:L263" si="32">L199+1</f>
        <v>195</v>
      </c>
      <c r="M200" t="e">
        <f t="shared" si="31"/>
        <v>#NUM!</v>
      </c>
      <c r="N200">
        <f t="shared" si="30"/>
        <v>0</v>
      </c>
      <c r="O200" t="b">
        <f t="shared" si="25"/>
        <v>0</v>
      </c>
    </row>
    <row r="201" spans="1:15" x14ac:dyDescent="0.25">
      <c r="A201" t="s">
        <v>25</v>
      </c>
      <c r="B201" t="str">
        <f>'Input and Summary Results'!$G205</f>
        <v xml:space="preserve"> </v>
      </c>
      <c r="C201">
        <f>IF(B201=0,FALSE,'Input and Summary Results'!$D$5)</f>
        <v>0</v>
      </c>
      <c r="D201">
        <f>IF(B201=0,FALSE,'Input and Summary Results'!$E$5)</f>
        <v>0</v>
      </c>
      <c r="E201" t="e">
        <f t="shared" si="26"/>
        <v>#NUM!</v>
      </c>
      <c r="F201" t="e">
        <f t="shared" si="27"/>
        <v>#DIV/0!</v>
      </c>
      <c r="G201" t="b">
        <f>IF(B201=" ",FALSE,(IF('Input and Summary Results'!$J$4="yes",'Data Transformation'!E201,'Data Transformation'!C201)))</f>
        <v>0</v>
      </c>
      <c r="H201" t="b">
        <f>IF(B201=" ",FALSE,(IF('Input and Summary Results'!$J$4="yes",'Data Transformation'!F201,'Data Transformation'!D201)))</f>
        <v>0</v>
      </c>
      <c r="I201" t="str">
        <f t="shared" si="28"/>
        <v/>
      </c>
      <c r="J201" s="18" t="e">
        <f>LOOKUP(2,1/(COUNTIF($J$4:J200,'Input and Summary Results'!$B$7:$B$8007)=0),'Input and Summary Results'!$B$7:$B$8007)</f>
        <v>#N/A</v>
      </c>
      <c r="K201" s="18" t="str">
        <f t="shared" si="29"/>
        <v xml:space="preserve"> </v>
      </c>
      <c r="L201" s="18">
        <f t="shared" si="32"/>
        <v>196</v>
      </c>
      <c r="M201" t="e">
        <f t="shared" si="31"/>
        <v>#NUM!</v>
      </c>
      <c r="N201">
        <f t="shared" si="30"/>
        <v>0</v>
      </c>
      <c r="O201" t="b">
        <f t="shared" si="25"/>
        <v>0</v>
      </c>
    </row>
    <row r="202" spans="1:15" x14ac:dyDescent="0.25">
      <c r="A202" t="s">
        <v>25</v>
      </c>
      <c r="B202" t="str">
        <f>'Input and Summary Results'!$G206</f>
        <v xml:space="preserve"> </v>
      </c>
      <c r="C202">
        <f>IF(B202=0,FALSE,'Input and Summary Results'!$D$5)</f>
        <v>0</v>
      </c>
      <c r="D202">
        <f>IF(B202=0,FALSE,'Input and Summary Results'!$E$5)</f>
        <v>0</v>
      </c>
      <c r="E202" t="e">
        <f t="shared" si="26"/>
        <v>#NUM!</v>
      </c>
      <c r="F202" t="e">
        <f t="shared" si="27"/>
        <v>#DIV/0!</v>
      </c>
      <c r="G202" t="b">
        <f>IF(B202=" ",FALSE,(IF('Input and Summary Results'!$J$4="yes",'Data Transformation'!E202,'Data Transformation'!C202)))</f>
        <v>0</v>
      </c>
      <c r="H202" t="b">
        <f>IF(B202=" ",FALSE,(IF('Input and Summary Results'!$J$4="yes",'Data Transformation'!F202,'Data Transformation'!D202)))</f>
        <v>0</v>
      </c>
      <c r="I202" t="str">
        <f t="shared" si="28"/>
        <v/>
      </c>
      <c r="J202" s="18" t="e">
        <f>LOOKUP(2,1/(COUNTIF($J$4:J201,'Input and Summary Results'!$B$7:$B$8007)=0),'Input and Summary Results'!$B$7:$B$8007)</f>
        <v>#N/A</v>
      </c>
      <c r="K202" s="18" t="str">
        <f t="shared" si="29"/>
        <v xml:space="preserve"> </v>
      </c>
      <c r="L202" s="18">
        <f t="shared" si="32"/>
        <v>197</v>
      </c>
      <c r="M202" t="e">
        <f t="shared" si="31"/>
        <v>#NUM!</v>
      </c>
      <c r="N202">
        <f t="shared" si="30"/>
        <v>0</v>
      </c>
      <c r="O202" t="b">
        <f t="shared" si="25"/>
        <v>0</v>
      </c>
    </row>
    <row r="203" spans="1:15" x14ac:dyDescent="0.25">
      <c r="A203" t="s">
        <v>25</v>
      </c>
      <c r="B203" t="str">
        <f>'Input and Summary Results'!$G207</f>
        <v xml:space="preserve"> </v>
      </c>
      <c r="C203">
        <f>IF(B203=0,FALSE,'Input and Summary Results'!$D$5)</f>
        <v>0</v>
      </c>
      <c r="D203">
        <f>IF(B203=0,FALSE,'Input and Summary Results'!$E$5)</f>
        <v>0</v>
      </c>
      <c r="E203" t="e">
        <f t="shared" si="26"/>
        <v>#NUM!</v>
      </c>
      <c r="F203" t="e">
        <f t="shared" si="27"/>
        <v>#DIV/0!</v>
      </c>
      <c r="G203" t="b">
        <f>IF(B203=" ",FALSE,(IF('Input and Summary Results'!$J$4="yes",'Data Transformation'!E203,'Data Transformation'!C203)))</f>
        <v>0</v>
      </c>
      <c r="H203" t="b">
        <f>IF(B203=" ",FALSE,(IF('Input and Summary Results'!$J$4="yes",'Data Transformation'!F203,'Data Transformation'!D203)))</f>
        <v>0</v>
      </c>
      <c r="I203" t="str">
        <f t="shared" si="28"/>
        <v/>
      </c>
      <c r="J203" s="18" t="e">
        <f>LOOKUP(2,1/(COUNTIF($J$4:J202,'Input and Summary Results'!$B$7:$B$8007)=0),'Input and Summary Results'!$B$7:$B$8007)</f>
        <v>#N/A</v>
      </c>
      <c r="K203" s="18" t="str">
        <f t="shared" si="29"/>
        <v xml:space="preserve"> </v>
      </c>
      <c r="L203" s="18">
        <f t="shared" si="32"/>
        <v>198</v>
      </c>
      <c r="M203" t="e">
        <f t="shared" si="31"/>
        <v>#NUM!</v>
      </c>
      <c r="N203">
        <f t="shared" si="30"/>
        <v>0</v>
      </c>
      <c r="O203" t="b">
        <f t="shared" si="25"/>
        <v>0</v>
      </c>
    </row>
    <row r="204" spans="1:15" x14ac:dyDescent="0.25">
      <c r="A204" t="s">
        <v>25</v>
      </c>
      <c r="B204" t="str">
        <f>'Input and Summary Results'!$G208</f>
        <v xml:space="preserve"> </v>
      </c>
      <c r="C204">
        <f>IF(B204=0,FALSE,'Input and Summary Results'!$D$5)</f>
        <v>0</v>
      </c>
      <c r="D204">
        <f>IF(B204=0,FALSE,'Input and Summary Results'!$E$5)</f>
        <v>0</v>
      </c>
      <c r="E204" t="e">
        <f t="shared" si="26"/>
        <v>#NUM!</v>
      </c>
      <c r="F204" t="e">
        <f t="shared" si="27"/>
        <v>#DIV/0!</v>
      </c>
      <c r="G204" t="b">
        <f>IF(B204=" ",FALSE,(IF('Input and Summary Results'!$J$4="yes",'Data Transformation'!E204,'Data Transformation'!C204)))</f>
        <v>0</v>
      </c>
      <c r="H204" t="b">
        <f>IF(B204=" ",FALSE,(IF('Input and Summary Results'!$J$4="yes",'Data Transformation'!F204,'Data Transformation'!D204)))</f>
        <v>0</v>
      </c>
      <c r="I204" t="str">
        <f t="shared" si="28"/>
        <v/>
      </c>
      <c r="J204" s="18" t="e">
        <f>LOOKUP(2,1/(COUNTIF($J$4:J203,'Input and Summary Results'!$B$7:$B$8007)=0),'Input and Summary Results'!$B$7:$B$8007)</f>
        <v>#N/A</v>
      </c>
      <c r="K204" s="18" t="str">
        <f t="shared" si="29"/>
        <v xml:space="preserve"> </v>
      </c>
      <c r="L204" s="18">
        <f t="shared" si="32"/>
        <v>199</v>
      </c>
      <c r="M204" t="e">
        <f t="shared" si="31"/>
        <v>#NUM!</v>
      </c>
      <c r="N204">
        <f t="shared" si="30"/>
        <v>0</v>
      </c>
      <c r="O204" t="b">
        <f t="shared" si="25"/>
        <v>0</v>
      </c>
    </row>
    <row r="205" spans="1:15" x14ac:dyDescent="0.25">
      <c r="A205" t="s">
        <v>25</v>
      </c>
      <c r="B205" t="str">
        <f>'Input and Summary Results'!$G209</f>
        <v xml:space="preserve"> </v>
      </c>
      <c r="C205">
        <f>IF(B205=0,FALSE,'Input and Summary Results'!$D$5)</f>
        <v>0</v>
      </c>
      <c r="D205">
        <f>IF(B205=0,FALSE,'Input and Summary Results'!$E$5)</f>
        <v>0</v>
      </c>
      <c r="E205" t="e">
        <f t="shared" si="26"/>
        <v>#NUM!</v>
      </c>
      <c r="F205" t="e">
        <f t="shared" si="27"/>
        <v>#DIV/0!</v>
      </c>
      <c r="G205" t="b">
        <f>IF(B205=" ",FALSE,(IF('Input and Summary Results'!$J$4="yes",'Data Transformation'!E205,'Data Transformation'!C205)))</f>
        <v>0</v>
      </c>
      <c r="H205" t="b">
        <f>IF(B205=" ",FALSE,(IF('Input and Summary Results'!$J$4="yes",'Data Transformation'!F205,'Data Transformation'!D205)))</f>
        <v>0</v>
      </c>
      <c r="I205" t="str">
        <f t="shared" si="28"/>
        <v/>
      </c>
      <c r="J205" s="18" t="e">
        <f>LOOKUP(2,1/(COUNTIF($J$4:J204,'Input and Summary Results'!$B$7:$B$8007)=0),'Input and Summary Results'!$B$7:$B$8007)</f>
        <v>#N/A</v>
      </c>
      <c r="K205" s="18" t="str">
        <f t="shared" si="29"/>
        <v xml:space="preserve"> </v>
      </c>
      <c r="L205" s="18">
        <f t="shared" si="32"/>
        <v>200</v>
      </c>
      <c r="M205" t="e">
        <f t="shared" si="31"/>
        <v>#NUM!</v>
      </c>
      <c r="N205">
        <f t="shared" si="30"/>
        <v>0</v>
      </c>
      <c r="O205" t="b">
        <f t="shared" si="25"/>
        <v>0</v>
      </c>
    </row>
    <row r="206" spans="1:15" x14ac:dyDescent="0.25">
      <c r="A206" t="s">
        <v>25</v>
      </c>
      <c r="B206" t="str">
        <f>'Input and Summary Results'!$G210</f>
        <v xml:space="preserve"> </v>
      </c>
      <c r="C206">
        <f>IF(B206=0,FALSE,'Input and Summary Results'!$D$5)</f>
        <v>0</v>
      </c>
      <c r="D206">
        <f>IF(B206=0,FALSE,'Input and Summary Results'!$E$5)</f>
        <v>0</v>
      </c>
      <c r="E206" t="e">
        <f t="shared" si="26"/>
        <v>#NUM!</v>
      </c>
      <c r="F206" t="e">
        <f t="shared" si="27"/>
        <v>#DIV/0!</v>
      </c>
      <c r="G206" t="b">
        <f>IF(B206=" ",FALSE,(IF('Input and Summary Results'!$J$4="yes",'Data Transformation'!E206,'Data Transformation'!C206)))</f>
        <v>0</v>
      </c>
      <c r="H206" t="b">
        <f>IF(B206=" ",FALSE,(IF('Input and Summary Results'!$J$4="yes",'Data Transformation'!F206,'Data Transformation'!D206)))</f>
        <v>0</v>
      </c>
      <c r="I206" t="str">
        <f t="shared" si="28"/>
        <v/>
      </c>
      <c r="J206" s="18" t="e">
        <f>LOOKUP(2,1/(COUNTIF($J$4:J205,'Input and Summary Results'!$B$7:$B$8007)=0),'Input and Summary Results'!$B$7:$B$8007)</f>
        <v>#N/A</v>
      </c>
      <c r="K206" s="18" t="str">
        <f t="shared" si="29"/>
        <v xml:space="preserve"> </v>
      </c>
      <c r="L206" s="18">
        <f t="shared" si="32"/>
        <v>201</v>
      </c>
      <c r="M206" t="e">
        <f t="shared" si="31"/>
        <v>#NUM!</v>
      </c>
      <c r="N206">
        <f t="shared" si="30"/>
        <v>0</v>
      </c>
      <c r="O206" t="b">
        <f t="shared" si="25"/>
        <v>0</v>
      </c>
    </row>
    <row r="207" spans="1:15" x14ac:dyDescent="0.25">
      <c r="A207" t="s">
        <v>25</v>
      </c>
      <c r="B207" t="str">
        <f>'Input and Summary Results'!$G211</f>
        <v xml:space="preserve"> </v>
      </c>
      <c r="C207">
        <f>IF(B207=0,FALSE,'Input and Summary Results'!$D$5)</f>
        <v>0</v>
      </c>
      <c r="D207">
        <f>IF(B207=0,FALSE,'Input and Summary Results'!$E$5)</f>
        <v>0</v>
      </c>
      <c r="E207" t="e">
        <f t="shared" si="26"/>
        <v>#NUM!</v>
      </c>
      <c r="F207" t="e">
        <f t="shared" si="27"/>
        <v>#DIV/0!</v>
      </c>
      <c r="G207" t="b">
        <f>IF(B207=" ",FALSE,(IF('Input and Summary Results'!$J$4="yes",'Data Transformation'!E207,'Data Transformation'!C207)))</f>
        <v>0</v>
      </c>
      <c r="H207" t="b">
        <f>IF(B207=" ",FALSE,(IF('Input and Summary Results'!$J$4="yes",'Data Transformation'!F207,'Data Transformation'!D207)))</f>
        <v>0</v>
      </c>
      <c r="I207" t="str">
        <f t="shared" si="28"/>
        <v/>
      </c>
      <c r="J207" s="18" t="e">
        <f>LOOKUP(2,1/(COUNTIF($J$4:J206,'Input and Summary Results'!$B$7:$B$8007)=0),'Input and Summary Results'!$B$7:$B$8007)</f>
        <v>#N/A</v>
      </c>
      <c r="K207" s="18" t="str">
        <f t="shared" si="29"/>
        <v xml:space="preserve"> </v>
      </c>
      <c r="L207" s="18">
        <f t="shared" si="32"/>
        <v>202</v>
      </c>
      <c r="M207" t="e">
        <f t="shared" si="31"/>
        <v>#NUM!</v>
      </c>
      <c r="N207">
        <f t="shared" si="30"/>
        <v>0</v>
      </c>
      <c r="O207" t="b">
        <f t="shared" si="25"/>
        <v>0</v>
      </c>
    </row>
    <row r="208" spans="1:15" x14ac:dyDescent="0.25">
      <c r="A208" t="s">
        <v>25</v>
      </c>
      <c r="B208" t="str">
        <f>'Input and Summary Results'!$G212</f>
        <v xml:space="preserve"> </v>
      </c>
      <c r="C208">
        <f>IF(B208=0,FALSE,'Input and Summary Results'!$D$5)</f>
        <v>0</v>
      </c>
      <c r="D208">
        <f>IF(B208=0,FALSE,'Input and Summary Results'!$E$5)</f>
        <v>0</v>
      </c>
      <c r="E208" t="e">
        <f t="shared" si="26"/>
        <v>#NUM!</v>
      </c>
      <c r="F208" t="e">
        <f t="shared" si="27"/>
        <v>#DIV/0!</v>
      </c>
      <c r="G208" t="b">
        <f>IF(B208=" ",FALSE,(IF('Input and Summary Results'!$J$4="yes",'Data Transformation'!E208,'Data Transformation'!C208)))</f>
        <v>0</v>
      </c>
      <c r="H208" t="b">
        <f>IF(B208=" ",FALSE,(IF('Input and Summary Results'!$J$4="yes",'Data Transformation'!F208,'Data Transformation'!D208)))</f>
        <v>0</v>
      </c>
      <c r="I208" t="str">
        <f t="shared" si="28"/>
        <v/>
      </c>
      <c r="J208" s="18" t="e">
        <f>LOOKUP(2,1/(COUNTIF($J$4:J207,'Input and Summary Results'!$B$7:$B$8007)=0),'Input and Summary Results'!$B$7:$B$8007)</f>
        <v>#N/A</v>
      </c>
      <c r="K208" s="18" t="str">
        <f t="shared" si="29"/>
        <v xml:space="preserve"> </v>
      </c>
      <c r="L208" s="18">
        <f t="shared" si="32"/>
        <v>203</v>
      </c>
      <c r="M208" t="e">
        <f t="shared" si="31"/>
        <v>#NUM!</v>
      </c>
      <c r="N208">
        <f t="shared" si="30"/>
        <v>0</v>
      </c>
      <c r="O208" t="b">
        <f t="shared" si="25"/>
        <v>0</v>
      </c>
    </row>
    <row r="209" spans="1:15" x14ac:dyDescent="0.25">
      <c r="A209" t="s">
        <v>25</v>
      </c>
      <c r="B209" t="str">
        <f>'Input and Summary Results'!$G213</f>
        <v xml:space="preserve"> </v>
      </c>
      <c r="C209">
        <f>IF(B209=0,FALSE,'Input and Summary Results'!$D$5)</f>
        <v>0</v>
      </c>
      <c r="D209">
        <f>IF(B209=0,FALSE,'Input and Summary Results'!$E$5)</f>
        <v>0</v>
      </c>
      <c r="E209" t="e">
        <f t="shared" si="26"/>
        <v>#NUM!</v>
      </c>
      <c r="F209" t="e">
        <f t="shared" si="27"/>
        <v>#DIV/0!</v>
      </c>
      <c r="G209" t="b">
        <f>IF(B209=" ",FALSE,(IF('Input and Summary Results'!$J$4="yes",'Data Transformation'!E209,'Data Transformation'!C209)))</f>
        <v>0</v>
      </c>
      <c r="H209" t="b">
        <f>IF(B209=" ",FALSE,(IF('Input and Summary Results'!$J$4="yes",'Data Transformation'!F209,'Data Transformation'!D209)))</f>
        <v>0</v>
      </c>
      <c r="I209" t="str">
        <f t="shared" si="28"/>
        <v/>
      </c>
      <c r="J209" s="18" t="e">
        <f>LOOKUP(2,1/(COUNTIF($J$4:J208,'Input and Summary Results'!$B$7:$B$8007)=0),'Input and Summary Results'!$B$7:$B$8007)</f>
        <v>#N/A</v>
      </c>
      <c r="K209" s="18" t="str">
        <f t="shared" si="29"/>
        <v xml:space="preserve"> </v>
      </c>
      <c r="L209" s="18">
        <f t="shared" si="32"/>
        <v>204</v>
      </c>
      <c r="M209" t="e">
        <f t="shared" si="31"/>
        <v>#NUM!</v>
      </c>
      <c r="N209">
        <f t="shared" si="30"/>
        <v>0</v>
      </c>
      <c r="O209" t="b">
        <f t="shared" si="25"/>
        <v>0</v>
      </c>
    </row>
    <row r="210" spans="1:15" x14ac:dyDescent="0.25">
      <c r="A210" t="s">
        <v>25</v>
      </c>
      <c r="B210" t="str">
        <f>'Input and Summary Results'!$G214</f>
        <v xml:space="preserve"> </v>
      </c>
      <c r="C210">
        <f>IF(B210=0,FALSE,'Input and Summary Results'!$D$5)</f>
        <v>0</v>
      </c>
      <c r="D210">
        <f>IF(B210=0,FALSE,'Input and Summary Results'!$E$5)</f>
        <v>0</v>
      </c>
      <c r="E210" t="e">
        <f t="shared" si="26"/>
        <v>#NUM!</v>
      </c>
      <c r="F210" t="e">
        <f t="shared" si="27"/>
        <v>#DIV/0!</v>
      </c>
      <c r="G210" t="b">
        <f>IF(B210=" ",FALSE,(IF('Input and Summary Results'!$J$4="yes",'Data Transformation'!E210,'Data Transformation'!C210)))</f>
        <v>0</v>
      </c>
      <c r="H210" t="b">
        <f>IF(B210=" ",FALSE,(IF('Input and Summary Results'!$J$4="yes",'Data Transformation'!F210,'Data Transformation'!D210)))</f>
        <v>0</v>
      </c>
      <c r="I210" t="str">
        <f t="shared" si="28"/>
        <v/>
      </c>
      <c r="J210" s="18" t="e">
        <f>LOOKUP(2,1/(COUNTIF($J$4:J209,'Input and Summary Results'!$B$7:$B$8007)=0),'Input and Summary Results'!$B$7:$B$8007)</f>
        <v>#N/A</v>
      </c>
      <c r="K210" s="18" t="str">
        <f t="shared" si="29"/>
        <v xml:space="preserve"> </v>
      </c>
      <c r="L210" s="18">
        <f t="shared" si="32"/>
        <v>205</v>
      </c>
      <c r="M210" t="e">
        <f t="shared" si="31"/>
        <v>#NUM!</v>
      </c>
      <c r="N210">
        <f t="shared" si="30"/>
        <v>0</v>
      </c>
      <c r="O210" t="b">
        <f t="shared" si="25"/>
        <v>0</v>
      </c>
    </row>
    <row r="211" spans="1:15" x14ac:dyDescent="0.25">
      <c r="A211" t="s">
        <v>25</v>
      </c>
      <c r="B211" t="str">
        <f>'Input and Summary Results'!$G215</f>
        <v xml:space="preserve"> </v>
      </c>
      <c r="C211">
        <f>IF(B211=0,FALSE,'Input and Summary Results'!$D$5)</f>
        <v>0</v>
      </c>
      <c r="D211">
        <f>IF(B211=0,FALSE,'Input and Summary Results'!$E$5)</f>
        <v>0</v>
      </c>
      <c r="E211" t="e">
        <f t="shared" si="26"/>
        <v>#NUM!</v>
      </c>
      <c r="F211" t="e">
        <f t="shared" si="27"/>
        <v>#DIV/0!</v>
      </c>
      <c r="G211" t="b">
        <f>IF(B211=" ",FALSE,(IF('Input and Summary Results'!$J$4="yes",'Data Transformation'!E211,'Data Transformation'!C211)))</f>
        <v>0</v>
      </c>
      <c r="H211" t="b">
        <f>IF(B211=" ",FALSE,(IF('Input and Summary Results'!$J$4="yes",'Data Transformation'!F211,'Data Transformation'!D211)))</f>
        <v>0</v>
      </c>
      <c r="I211" t="str">
        <f t="shared" si="28"/>
        <v/>
      </c>
      <c r="J211" s="18" t="e">
        <f>LOOKUP(2,1/(COUNTIF($J$4:J210,'Input and Summary Results'!$B$7:$B$8007)=0),'Input and Summary Results'!$B$7:$B$8007)</f>
        <v>#N/A</v>
      </c>
      <c r="K211" s="18" t="str">
        <f t="shared" si="29"/>
        <v xml:space="preserve"> </v>
      </c>
      <c r="L211" s="18">
        <f t="shared" si="32"/>
        <v>206</v>
      </c>
      <c r="M211" t="e">
        <f t="shared" si="31"/>
        <v>#NUM!</v>
      </c>
      <c r="N211">
        <f t="shared" si="30"/>
        <v>0</v>
      </c>
      <c r="O211" t="b">
        <f t="shared" si="25"/>
        <v>0</v>
      </c>
    </row>
    <row r="212" spans="1:15" x14ac:dyDescent="0.25">
      <c r="A212" t="s">
        <v>25</v>
      </c>
      <c r="B212" t="str">
        <f>'Input and Summary Results'!$G216</f>
        <v xml:space="preserve"> </v>
      </c>
      <c r="C212">
        <f>IF(B212=0,FALSE,'Input and Summary Results'!$D$5)</f>
        <v>0</v>
      </c>
      <c r="D212">
        <f>IF(B212=0,FALSE,'Input and Summary Results'!$E$5)</f>
        <v>0</v>
      </c>
      <c r="E212" t="e">
        <f t="shared" si="26"/>
        <v>#NUM!</v>
      </c>
      <c r="F212" t="e">
        <f t="shared" si="27"/>
        <v>#DIV/0!</v>
      </c>
      <c r="G212" t="b">
        <f>IF(B212=" ",FALSE,(IF('Input and Summary Results'!$J$4="yes",'Data Transformation'!E212,'Data Transformation'!C212)))</f>
        <v>0</v>
      </c>
      <c r="H212" t="b">
        <f>IF(B212=" ",FALSE,(IF('Input and Summary Results'!$J$4="yes",'Data Transformation'!F212,'Data Transformation'!D212)))</f>
        <v>0</v>
      </c>
      <c r="I212" t="str">
        <f t="shared" si="28"/>
        <v/>
      </c>
      <c r="J212" s="18" t="e">
        <f>LOOKUP(2,1/(COUNTIF($J$4:J211,'Input and Summary Results'!$B$7:$B$8007)=0),'Input and Summary Results'!$B$7:$B$8007)</f>
        <v>#N/A</v>
      </c>
      <c r="K212" s="18" t="str">
        <f t="shared" si="29"/>
        <v xml:space="preserve"> </v>
      </c>
      <c r="L212" s="18">
        <f t="shared" si="32"/>
        <v>207</v>
      </c>
      <c r="M212" t="e">
        <f t="shared" si="31"/>
        <v>#NUM!</v>
      </c>
      <c r="N212">
        <f t="shared" si="30"/>
        <v>0</v>
      </c>
      <c r="O212" t="b">
        <f t="shared" si="25"/>
        <v>0</v>
      </c>
    </row>
    <row r="213" spans="1:15" x14ac:dyDescent="0.25">
      <c r="A213" t="s">
        <v>25</v>
      </c>
      <c r="B213" t="str">
        <f>'Input and Summary Results'!$G217</f>
        <v xml:space="preserve"> </v>
      </c>
      <c r="C213">
        <f>IF(B213=0,FALSE,'Input and Summary Results'!$D$5)</f>
        <v>0</v>
      </c>
      <c r="D213">
        <f>IF(B213=0,FALSE,'Input and Summary Results'!$E$5)</f>
        <v>0</v>
      </c>
      <c r="E213" t="e">
        <f t="shared" si="26"/>
        <v>#NUM!</v>
      </c>
      <c r="F213" t="e">
        <f t="shared" si="27"/>
        <v>#DIV/0!</v>
      </c>
      <c r="G213" t="b">
        <f>IF(B213=" ",FALSE,(IF('Input and Summary Results'!$J$4="yes",'Data Transformation'!E213,'Data Transformation'!C213)))</f>
        <v>0</v>
      </c>
      <c r="H213" t="b">
        <f>IF(B213=" ",FALSE,(IF('Input and Summary Results'!$J$4="yes",'Data Transformation'!F213,'Data Transformation'!D213)))</f>
        <v>0</v>
      </c>
      <c r="I213" t="str">
        <f t="shared" si="28"/>
        <v/>
      </c>
      <c r="J213" s="18" t="e">
        <f>LOOKUP(2,1/(COUNTIF($J$4:J212,'Input and Summary Results'!$B$7:$B$8007)=0),'Input and Summary Results'!$B$7:$B$8007)</f>
        <v>#N/A</v>
      </c>
      <c r="K213" s="18" t="str">
        <f t="shared" si="29"/>
        <v xml:space="preserve"> </v>
      </c>
      <c r="L213" s="18">
        <f t="shared" si="32"/>
        <v>208</v>
      </c>
      <c r="M213" t="e">
        <f t="shared" si="31"/>
        <v>#NUM!</v>
      </c>
      <c r="N213">
        <f t="shared" si="30"/>
        <v>0</v>
      </c>
      <c r="O213" t="b">
        <f t="shared" si="25"/>
        <v>0</v>
      </c>
    </row>
    <row r="214" spans="1:15" x14ac:dyDescent="0.25">
      <c r="A214" t="s">
        <v>25</v>
      </c>
      <c r="B214" t="str">
        <f>'Input and Summary Results'!$G218</f>
        <v xml:space="preserve"> </v>
      </c>
      <c r="C214">
        <f>IF(B214=0,FALSE,'Input and Summary Results'!$D$5)</f>
        <v>0</v>
      </c>
      <c r="D214">
        <f>IF(B214=0,FALSE,'Input and Summary Results'!$E$5)</f>
        <v>0</v>
      </c>
      <c r="E214" t="e">
        <f t="shared" si="26"/>
        <v>#NUM!</v>
      </c>
      <c r="F214" t="e">
        <f t="shared" si="27"/>
        <v>#DIV/0!</v>
      </c>
      <c r="G214" t="b">
        <f>IF(B214=" ",FALSE,(IF('Input and Summary Results'!$J$4="yes",'Data Transformation'!E214,'Data Transformation'!C214)))</f>
        <v>0</v>
      </c>
      <c r="H214" t="b">
        <f>IF(B214=" ",FALSE,(IF('Input and Summary Results'!$J$4="yes",'Data Transformation'!F214,'Data Transformation'!D214)))</f>
        <v>0</v>
      </c>
      <c r="I214" t="str">
        <f t="shared" si="28"/>
        <v/>
      </c>
      <c r="J214" s="18" t="e">
        <f>LOOKUP(2,1/(COUNTIF($J$4:J213,'Input and Summary Results'!$B$7:$B$8007)=0),'Input and Summary Results'!$B$7:$B$8007)</f>
        <v>#N/A</v>
      </c>
      <c r="K214" s="18" t="str">
        <f t="shared" si="29"/>
        <v xml:space="preserve"> </v>
      </c>
      <c r="L214" s="18">
        <f t="shared" si="32"/>
        <v>209</v>
      </c>
      <c r="M214" t="e">
        <f t="shared" si="31"/>
        <v>#NUM!</v>
      </c>
      <c r="N214">
        <f t="shared" si="30"/>
        <v>0</v>
      </c>
      <c r="O214" t="b">
        <f t="shared" si="25"/>
        <v>0</v>
      </c>
    </row>
    <row r="215" spans="1:15" x14ac:dyDescent="0.25">
      <c r="A215" t="s">
        <v>25</v>
      </c>
      <c r="B215" t="str">
        <f>'Input and Summary Results'!$G219</f>
        <v xml:space="preserve"> </v>
      </c>
      <c r="C215">
        <f>IF(B215=0,FALSE,'Input and Summary Results'!$D$5)</f>
        <v>0</v>
      </c>
      <c r="D215">
        <f>IF(B215=0,FALSE,'Input and Summary Results'!$E$5)</f>
        <v>0</v>
      </c>
      <c r="E215" t="e">
        <f t="shared" si="26"/>
        <v>#NUM!</v>
      </c>
      <c r="F215" t="e">
        <f t="shared" si="27"/>
        <v>#DIV/0!</v>
      </c>
      <c r="G215" t="b">
        <f>IF(B215=" ",FALSE,(IF('Input and Summary Results'!$J$4="yes",'Data Transformation'!E215,'Data Transformation'!C215)))</f>
        <v>0</v>
      </c>
      <c r="H215" t="b">
        <f>IF(B215=" ",FALSE,(IF('Input and Summary Results'!$J$4="yes",'Data Transformation'!F215,'Data Transformation'!D215)))</f>
        <v>0</v>
      </c>
      <c r="I215" t="str">
        <f t="shared" si="28"/>
        <v/>
      </c>
      <c r="J215" s="18" t="e">
        <f>LOOKUP(2,1/(COUNTIF($J$4:J214,'Input and Summary Results'!$B$7:$B$8007)=0),'Input and Summary Results'!$B$7:$B$8007)</f>
        <v>#N/A</v>
      </c>
      <c r="K215" s="18" t="str">
        <f t="shared" si="29"/>
        <v xml:space="preserve"> </v>
      </c>
      <c r="L215" s="18">
        <f t="shared" si="32"/>
        <v>210</v>
      </c>
      <c r="M215" t="e">
        <f t="shared" si="31"/>
        <v>#NUM!</v>
      </c>
      <c r="N215">
        <f t="shared" si="30"/>
        <v>0</v>
      </c>
      <c r="O215" t="b">
        <f t="shared" si="25"/>
        <v>0</v>
      </c>
    </row>
    <row r="216" spans="1:15" x14ac:dyDescent="0.25">
      <c r="A216" t="s">
        <v>25</v>
      </c>
      <c r="B216" t="str">
        <f>'Input and Summary Results'!$G220</f>
        <v xml:space="preserve"> </v>
      </c>
      <c r="C216">
        <f>IF(B216=0,FALSE,'Input and Summary Results'!$D$5)</f>
        <v>0</v>
      </c>
      <c r="D216">
        <f>IF(B216=0,FALSE,'Input and Summary Results'!$E$5)</f>
        <v>0</v>
      </c>
      <c r="E216" t="e">
        <f t="shared" si="26"/>
        <v>#NUM!</v>
      </c>
      <c r="F216" t="e">
        <f t="shared" si="27"/>
        <v>#DIV/0!</v>
      </c>
      <c r="G216" t="b">
        <f>IF(B216=" ",FALSE,(IF('Input and Summary Results'!$J$4="yes",'Data Transformation'!E216,'Data Transformation'!C216)))</f>
        <v>0</v>
      </c>
      <c r="H216" t="b">
        <f>IF(B216=" ",FALSE,(IF('Input and Summary Results'!$J$4="yes",'Data Transformation'!F216,'Data Transformation'!D216)))</f>
        <v>0</v>
      </c>
      <c r="I216" t="str">
        <f t="shared" si="28"/>
        <v/>
      </c>
      <c r="J216" s="18" t="e">
        <f>LOOKUP(2,1/(COUNTIF($J$4:J215,'Input and Summary Results'!$B$7:$B$8007)=0),'Input and Summary Results'!$B$7:$B$8007)</f>
        <v>#N/A</v>
      </c>
      <c r="K216" s="18" t="str">
        <f t="shared" si="29"/>
        <v xml:space="preserve"> </v>
      </c>
      <c r="L216" s="18">
        <f t="shared" si="32"/>
        <v>211</v>
      </c>
      <c r="M216" t="e">
        <f t="shared" si="31"/>
        <v>#NUM!</v>
      </c>
      <c r="N216">
        <f t="shared" si="30"/>
        <v>0</v>
      </c>
      <c r="O216" t="b">
        <f t="shared" si="25"/>
        <v>0</v>
      </c>
    </row>
    <row r="217" spans="1:15" x14ac:dyDescent="0.25">
      <c r="A217" t="s">
        <v>25</v>
      </c>
      <c r="B217" t="str">
        <f>'Input and Summary Results'!$G221</f>
        <v xml:space="preserve"> </v>
      </c>
      <c r="C217">
        <f>IF(B217=0,FALSE,'Input and Summary Results'!$D$5)</f>
        <v>0</v>
      </c>
      <c r="D217">
        <f>IF(B217=0,FALSE,'Input and Summary Results'!$E$5)</f>
        <v>0</v>
      </c>
      <c r="E217" t="e">
        <f t="shared" si="26"/>
        <v>#NUM!</v>
      </c>
      <c r="F217" t="e">
        <f t="shared" si="27"/>
        <v>#DIV/0!</v>
      </c>
      <c r="G217" t="b">
        <f>IF(B217=" ",FALSE,(IF('Input and Summary Results'!$J$4="yes",'Data Transformation'!E217,'Data Transformation'!C217)))</f>
        <v>0</v>
      </c>
      <c r="H217" t="b">
        <f>IF(B217=" ",FALSE,(IF('Input and Summary Results'!$J$4="yes",'Data Transformation'!F217,'Data Transformation'!D217)))</f>
        <v>0</v>
      </c>
      <c r="I217" t="str">
        <f t="shared" si="28"/>
        <v/>
      </c>
      <c r="J217" s="18" t="e">
        <f>LOOKUP(2,1/(COUNTIF($J$4:J216,'Input and Summary Results'!$B$7:$B$8007)=0),'Input and Summary Results'!$B$7:$B$8007)</f>
        <v>#N/A</v>
      </c>
      <c r="K217" s="18" t="str">
        <f t="shared" si="29"/>
        <v xml:space="preserve"> </v>
      </c>
      <c r="L217" s="18">
        <f t="shared" si="32"/>
        <v>212</v>
      </c>
      <c r="M217" t="e">
        <f t="shared" si="31"/>
        <v>#NUM!</v>
      </c>
      <c r="N217">
        <f t="shared" si="30"/>
        <v>0</v>
      </c>
      <c r="O217" t="b">
        <f t="shared" si="25"/>
        <v>0</v>
      </c>
    </row>
    <row r="218" spans="1:15" x14ac:dyDescent="0.25">
      <c r="A218" t="s">
        <v>25</v>
      </c>
      <c r="B218" t="str">
        <f>'Input and Summary Results'!$G222</f>
        <v xml:space="preserve"> </v>
      </c>
      <c r="C218">
        <f>IF(B218=0,FALSE,'Input and Summary Results'!$D$5)</f>
        <v>0</v>
      </c>
      <c r="D218">
        <f>IF(B218=0,FALSE,'Input and Summary Results'!$E$5)</f>
        <v>0</v>
      </c>
      <c r="E218" t="e">
        <f t="shared" si="26"/>
        <v>#NUM!</v>
      </c>
      <c r="F218" t="e">
        <f t="shared" si="27"/>
        <v>#DIV/0!</v>
      </c>
      <c r="G218" t="b">
        <f>IF(B218=" ",FALSE,(IF('Input and Summary Results'!$J$4="yes",'Data Transformation'!E218,'Data Transformation'!C218)))</f>
        <v>0</v>
      </c>
      <c r="H218" t="b">
        <f>IF(B218=" ",FALSE,(IF('Input and Summary Results'!$J$4="yes",'Data Transformation'!F218,'Data Transformation'!D218)))</f>
        <v>0</v>
      </c>
      <c r="I218" t="str">
        <f t="shared" si="28"/>
        <v/>
      </c>
      <c r="J218" s="18" t="e">
        <f>LOOKUP(2,1/(COUNTIF($J$4:J217,'Input and Summary Results'!$B$7:$B$8007)=0),'Input and Summary Results'!$B$7:$B$8007)</f>
        <v>#N/A</v>
      </c>
      <c r="K218" s="18" t="str">
        <f t="shared" si="29"/>
        <v xml:space="preserve"> </v>
      </c>
      <c r="L218" s="18">
        <f t="shared" si="32"/>
        <v>213</v>
      </c>
      <c r="M218" t="e">
        <f t="shared" si="31"/>
        <v>#NUM!</v>
      </c>
      <c r="N218">
        <f t="shared" si="30"/>
        <v>0</v>
      </c>
      <c r="O218" t="b">
        <f t="shared" si="25"/>
        <v>0</v>
      </c>
    </row>
    <row r="219" spans="1:15" x14ac:dyDescent="0.25">
      <c r="A219" t="s">
        <v>25</v>
      </c>
      <c r="B219" t="str">
        <f>'Input and Summary Results'!$G223</f>
        <v xml:space="preserve"> </v>
      </c>
      <c r="C219">
        <f>IF(B219=0,FALSE,'Input and Summary Results'!$D$5)</f>
        <v>0</v>
      </c>
      <c r="D219">
        <f>IF(B219=0,FALSE,'Input and Summary Results'!$E$5)</f>
        <v>0</v>
      </c>
      <c r="E219" t="e">
        <f t="shared" si="26"/>
        <v>#NUM!</v>
      </c>
      <c r="F219" t="e">
        <f t="shared" si="27"/>
        <v>#DIV/0!</v>
      </c>
      <c r="G219" t="b">
        <f>IF(B219=" ",FALSE,(IF('Input and Summary Results'!$J$4="yes",'Data Transformation'!E219,'Data Transformation'!C219)))</f>
        <v>0</v>
      </c>
      <c r="H219" t="b">
        <f>IF(B219=" ",FALSE,(IF('Input and Summary Results'!$J$4="yes",'Data Transformation'!F219,'Data Transformation'!D219)))</f>
        <v>0</v>
      </c>
      <c r="I219" t="str">
        <f t="shared" si="28"/>
        <v/>
      </c>
      <c r="J219" s="18" t="e">
        <f>LOOKUP(2,1/(COUNTIF($J$4:J218,'Input and Summary Results'!$B$7:$B$8007)=0),'Input and Summary Results'!$B$7:$B$8007)</f>
        <v>#N/A</v>
      </c>
      <c r="K219" s="18" t="str">
        <f t="shared" si="29"/>
        <v xml:space="preserve"> </v>
      </c>
      <c r="L219" s="18">
        <f t="shared" si="32"/>
        <v>214</v>
      </c>
      <c r="M219" t="e">
        <f t="shared" si="31"/>
        <v>#NUM!</v>
      </c>
      <c r="N219">
        <f t="shared" si="30"/>
        <v>0</v>
      </c>
      <c r="O219" t="b">
        <f t="shared" si="25"/>
        <v>0</v>
      </c>
    </row>
    <row r="220" spans="1:15" x14ac:dyDescent="0.25">
      <c r="A220" t="s">
        <v>25</v>
      </c>
      <c r="B220" t="str">
        <f>'Input and Summary Results'!$G224</f>
        <v xml:space="preserve"> </v>
      </c>
      <c r="C220">
        <f>IF(B220=0,FALSE,'Input and Summary Results'!$D$5)</f>
        <v>0</v>
      </c>
      <c r="D220">
        <f>IF(B220=0,FALSE,'Input and Summary Results'!$E$5)</f>
        <v>0</v>
      </c>
      <c r="E220" t="e">
        <f t="shared" si="26"/>
        <v>#NUM!</v>
      </c>
      <c r="F220" t="e">
        <f t="shared" si="27"/>
        <v>#DIV/0!</v>
      </c>
      <c r="G220" t="b">
        <f>IF(B220=" ",FALSE,(IF('Input and Summary Results'!$J$4="yes",'Data Transformation'!E220,'Data Transformation'!C220)))</f>
        <v>0</v>
      </c>
      <c r="H220" t="b">
        <f>IF(B220=" ",FALSE,(IF('Input and Summary Results'!$J$4="yes",'Data Transformation'!F220,'Data Transformation'!D220)))</f>
        <v>0</v>
      </c>
      <c r="I220" t="str">
        <f t="shared" si="28"/>
        <v/>
      </c>
      <c r="J220" s="18" t="e">
        <f>LOOKUP(2,1/(COUNTIF($J$4:J219,'Input and Summary Results'!$B$7:$B$8007)=0),'Input and Summary Results'!$B$7:$B$8007)</f>
        <v>#N/A</v>
      </c>
      <c r="K220" s="18" t="str">
        <f t="shared" si="29"/>
        <v xml:space="preserve"> </v>
      </c>
      <c r="L220" s="18">
        <f t="shared" si="32"/>
        <v>215</v>
      </c>
      <c r="M220" t="e">
        <f t="shared" si="31"/>
        <v>#NUM!</v>
      </c>
      <c r="N220">
        <f t="shared" si="30"/>
        <v>0</v>
      </c>
      <c r="O220" t="b">
        <f t="shared" si="25"/>
        <v>0</v>
      </c>
    </row>
    <row r="221" spans="1:15" x14ac:dyDescent="0.25">
      <c r="A221" t="s">
        <v>25</v>
      </c>
      <c r="B221" t="str">
        <f>'Input and Summary Results'!$G225</f>
        <v xml:space="preserve"> </v>
      </c>
      <c r="C221">
        <f>IF(B221=0,FALSE,'Input and Summary Results'!$D$5)</f>
        <v>0</v>
      </c>
      <c r="D221">
        <f>IF(B221=0,FALSE,'Input and Summary Results'!$E$5)</f>
        <v>0</v>
      </c>
      <c r="E221" t="e">
        <f t="shared" si="26"/>
        <v>#NUM!</v>
      </c>
      <c r="F221" t="e">
        <f t="shared" si="27"/>
        <v>#DIV/0!</v>
      </c>
      <c r="G221" t="b">
        <f>IF(B221=" ",FALSE,(IF('Input and Summary Results'!$J$4="yes",'Data Transformation'!E221,'Data Transformation'!C221)))</f>
        <v>0</v>
      </c>
      <c r="H221" t="b">
        <f>IF(B221=" ",FALSE,(IF('Input and Summary Results'!$J$4="yes",'Data Transformation'!F221,'Data Transformation'!D221)))</f>
        <v>0</v>
      </c>
      <c r="I221" t="str">
        <f t="shared" si="28"/>
        <v/>
      </c>
      <c r="J221" s="18" t="e">
        <f>LOOKUP(2,1/(COUNTIF($J$4:J220,'Input and Summary Results'!$B$7:$B$8007)=0),'Input and Summary Results'!$B$7:$B$8007)</f>
        <v>#N/A</v>
      </c>
      <c r="K221" s="18" t="str">
        <f t="shared" si="29"/>
        <v xml:space="preserve"> </v>
      </c>
      <c r="L221" s="18">
        <f t="shared" si="32"/>
        <v>216</v>
      </c>
      <c r="M221" t="e">
        <f t="shared" si="31"/>
        <v>#NUM!</v>
      </c>
      <c r="N221">
        <f t="shared" si="30"/>
        <v>0</v>
      </c>
      <c r="O221" t="b">
        <f t="shared" si="25"/>
        <v>0</v>
      </c>
    </row>
    <row r="222" spans="1:15" x14ac:dyDescent="0.25">
      <c r="A222" t="s">
        <v>25</v>
      </c>
      <c r="B222" t="str">
        <f>'Input and Summary Results'!$G226</f>
        <v xml:space="preserve"> </v>
      </c>
      <c r="C222">
        <f>IF(B222=0,FALSE,'Input and Summary Results'!$D$5)</f>
        <v>0</v>
      </c>
      <c r="D222">
        <f>IF(B222=0,FALSE,'Input and Summary Results'!$E$5)</f>
        <v>0</v>
      </c>
      <c r="E222" t="e">
        <f t="shared" si="26"/>
        <v>#NUM!</v>
      </c>
      <c r="F222" t="e">
        <f t="shared" si="27"/>
        <v>#DIV/0!</v>
      </c>
      <c r="G222" t="b">
        <f>IF(B222=" ",FALSE,(IF('Input and Summary Results'!$J$4="yes",'Data Transformation'!E222,'Data Transformation'!C222)))</f>
        <v>0</v>
      </c>
      <c r="H222" t="b">
        <f>IF(B222=" ",FALSE,(IF('Input and Summary Results'!$J$4="yes",'Data Transformation'!F222,'Data Transformation'!D222)))</f>
        <v>0</v>
      </c>
      <c r="I222" t="str">
        <f t="shared" si="28"/>
        <v/>
      </c>
      <c r="J222" s="18" t="e">
        <f>LOOKUP(2,1/(COUNTIF($J$4:J221,'Input and Summary Results'!$B$7:$B$8007)=0),'Input and Summary Results'!$B$7:$B$8007)</f>
        <v>#N/A</v>
      </c>
      <c r="K222" s="18" t="str">
        <f t="shared" si="29"/>
        <v xml:space="preserve"> </v>
      </c>
      <c r="L222" s="18">
        <f t="shared" si="32"/>
        <v>217</v>
      </c>
      <c r="M222" t="e">
        <f t="shared" si="31"/>
        <v>#NUM!</v>
      </c>
      <c r="N222">
        <f t="shared" si="30"/>
        <v>0</v>
      </c>
      <c r="O222" t="b">
        <f t="shared" si="25"/>
        <v>0</v>
      </c>
    </row>
    <row r="223" spans="1:15" x14ac:dyDescent="0.25">
      <c r="A223" t="s">
        <v>25</v>
      </c>
      <c r="B223" t="str">
        <f>'Input and Summary Results'!$G227</f>
        <v xml:space="preserve"> </v>
      </c>
      <c r="C223">
        <f>IF(B223=0,FALSE,'Input and Summary Results'!$D$5)</f>
        <v>0</v>
      </c>
      <c r="D223">
        <f>IF(B223=0,FALSE,'Input and Summary Results'!$E$5)</f>
        <v>0</v>
      </c>
      <c r="E223" t="e">
        <f t="shared" si="26"/>
        <v>#NUM!</v>
      </c>
      <c r="F223" t="e">
        <f t="shared" si="27"/>
        <v>#DIV/0!</v>
      </c>
      <c r="G223" t="b">
        <f>IF(B223=" ",FALSE,(IF('Input and Summary Results'!$J$4="yes",'Data Transformation'!E223,'Data Transformation'!C223)))</f>
        <v>0</v>
      </c>
      <c r="H223" t="b">
        <f>IF(B223=" ",FALSE,(IF('Input and Summary Results'!$J$4="yes",'Data Transformation'!F223,'Data Transformation'!D223)))</f>
        <v>0</v>
      </c>
      <c r="I223" t="str">
        <f t="shared" si="28"/>
        <v/>
      </c>
      <c r="J223" s="18" t="e">
        <f>LOOKUP(2,1/(COUNTIF($J$4:J222,'Input and Summary Results'!$B$7:$B$8007)=0),'Input and Summary Results'!$B$7:$B$8007)</f>
        <v>#N/A</v>
      </c>
      <c r="K223" s="18" t="str">
        <f t="shared" si="29"/>
        <v xml:space="preserve"> </v>
      </c>
      <c r="L223" s="18">
        <f t="shared" si="32"/>
        <v>218</v>
      </c>
      <c r="M223" t="e">
        <f t="shared" si="31"/>
        <v>#NUM!</v>
      </c>
      <c r="N223">
        <f t="shared" si="30"/>
        <v>0</v>
      </c>
      <c r="O223" t="b">
        <f t="shared" si="25"/>
        <v>0</v>
      </c>
    </row>
    <row r="224" spans="1:15" x14ac:dyDescent="0.25">
      <c r="A224" t="s">
        <v>25</v>
      </c>
      <c r="B224" t="str">
        <f>'Input and Summary Results'!$G228</f>
        <v xml:space="preserve"> </v>
      </c>
      <c r="C224">
        <f>IF(B224=0,FALSE,'Input and Summary Results'!$D$5)</f>
        <v>0</v>
      </c>
      <c r="D224">
        <f>IF(B224=0,FALSE,'Input and Summary Results'!$E$5)</f>
        <v>0</v>
      </c>
      <c r="E224" t="e">
        <f t="shared" si="26"/>
        <v>#NUM!</v>
      </c>
      <c r="F224" t="e">
        <f t="shared" si="27"/>
        <v>#DIV/0!</v>
      </c>
      <c r="G224" t="b">
        <f>IF(B224=" ",FALSE,(IF('Input and Summary Results'!$J$4="yes",'Data Transformation'!E224,'Data Transformation'!C224)))</f>
        <v>0</v>
      </c>
      <c r="H224" t="b">
        <f>IF(B224=" ",FALSE,(IF('Input and Summary Results'!$J$4="yes",'Data Transformation'!F224,'Data Transformation'!D224)))</f>
        <v>0</v>
      </c>
      <c r="I224" t="str">
        <f t="shared" si="28"/>
        <v/>
      </c>
      <c r="J224" s="18" t="e">
        <f>LOOKUP(2,1/(COUNTIF($J$4:J223,'Input and Summary Results'!$B$7:$B$8007)=0),'Input and Summary Results'!$B$7:$B$8007)</f>
        <v>#N/A</v>
      </c>
      <c r="K224" s="18" t="str">
        <f t="shared" si="29"/>
        <v xml:space="preserve"> </v>
      </c>
      <c r="L224" s="18">
        <f t="shared" si="32"/>
        <v>219</v>
      </c>
      <c r="M224" t="e">
        <f t="shared" si="31"/>
        <v>#NUM!</v>
      </c>
      <c r="N224">
        <f t="shared" si="30"/>
        <v>0</v>
      </c>
      <c r="O224" t="b">
        <f t="shared" si="25"/>
        <v>0</v>
      </c>
    </row>
    <row r="225" spans="1:15" x14ac:dyDescent="0.25">
      <c r="A225" t="s">
        <v>25</v>
      </c>
      <c r="B225" t="str">
        <f>'Input and Summary Results'!$G229</f>
        <v xml:space="preserve"> </v>
      </c>
      <c r="C225">
        <f>IF(B225=0,FALSE,'Input and Summary Results'!$D$5)</f>
        <v>0</v>
      </c>
      <c r="D225">
        <f>IF(B225=0,FALSE,'Input and Summary Results'!$E$5)</f>
        <v>0</v>
      </c>
      <c r="E225" t="e">
        <f t="shared" si="26"/>
        <v>#NUM!</v>
      </c>
      <c r="F225" t="e">
        <f t="shared" si="27"/>
        <v>#DIV/0!</v>
      </c>
      <c r="G225" t="b">
        <f>IF(B225=" ",FALSE,(IF('Input and Summary Results'!$J$4="yes",'Data Transformation'!E225,'Data Transformation'!C225)))</f>
        <v>0</v>
      </c>
      <c r="H225" t="b">
        <f>IF(B225=" ",FALSE,(IF('Input and Summary Results'!$J$4="yes",'Data Transformation'!F225,'Data Transformation'!D225)))</f>
        <v>0</v>
      </c>
      <c r="I225" t="str">
        <f t="shared" si="28"/>
        <v/>
      </c>
      <c r="J225" s="18" t="e">
        <f>LOOKUP(2,1/(COUNTIF($J$4:J224,'Input and Summary Results'!$B$7:$B$8007)=0),'Input and Summary Results'!$B$7:$B$8007)</f>
        <v>#N/A</v>
      </c>
      <c r="K225" s="18" t="str">
        <f t="shared" si="29"/>
        <v xml:space="preserve"> </v>
      </c>
      <c r="L225" s="18">
        <f t="shared" si="32"/>
        <v>220</v>
      </c>
      <c r="M225" t="e">
        <f t="shared" si="31"/>
        <v>#NUM!</v>
      </c>
      <c r="N225">
        <f t="shared" si="30"/>
        <v>0</v>
      </c>
      <c r="O225" t="b">
        <f t="shared" si="25"/>
        <v>0</v>
      </c>
    </row>
    <row r="226" spans="1:15" x14ac:dyDescent="0.25">
      <c r="A226" t="s">
        <v>25</v>
      </c>
      <c r="B226" t="str">
        <f>'Input and Summary Results'!$G230</f>
        <v xml:space="preserve"> </v>
      </c>
      <c r="C226">
        <f>IF(B226=0,FALSE,'Input and Summary Results'!$D$5)</f>
        <v>0</v>
      </c>
      <c r="D226">
        <f>IF(B226=0,FALSE,'Input and Summary Results'!$E$5)</f>
        <v>0</v>
      </c>
      <c r="E226" t="e">
        <f t="shared" si="26"/>
        <v>#NUM!</v>
      </c>
      <c r="F226" t="e">
        <f t="shared" si="27"/>
        <v>#DIV/0!</v>
      </c>
      <c r="G226" t="b">
        <f>IF(B226=" ",FALSE,(IF('Input and Summary Results'!$J$4="yes",'Data Transformation'!E226,'Data Transformation'!C226)))</f>
        <v>0</v>
      </c>
      <c r="H226" t="b">
        <f>IF(B226=" ",FALSE,(IF('Input and Summary Results'!$J$4="yes",'Data Transformation'!F226,'Data Transformation'!D226)))</f>
        <v>0</v>
      </c>
      <c r="I226" t="str">
        <f t="shared" si="28"/>
        <v/>
      </c>
      <c r="J226" s="18" t="e">
        <f>LOOKUP(2,1/(COUNTIF($J$4:J225,'Input and Summary Results'!$B$7:$B$8007)=0),'Input and Summary Results'!$B$7:$B$8007)</f>
        <v>#N/A</v>
      </c>
      <c r="K226" s="18" t="str">
        <f t="shared" si="29"/>
        <v xml:space="preserve"> </v>
      </c>
      <c r="L226" s="18">
        <f t="shared" si="32"/>
        <v>221</v>
      </c>
      <c r="M226" t="e">
        <f t="shared" si="31"/>
        <v>#NUM!</v>
      </c>
      <c r="N226">
        <f t="shared" si="30"/>
        <v>0</v>
      </c>
      <c r="O226" t="b">
        <f t="shared" si="25"/>
        <v>0</v>
      </c>
    </row>
    <row r="227" spans="1:15" x14ac:dyDescent="0.25">
      <c r="A227" t="s">
        <v>25</v>
      </c>
      <c r="B227" t="str">
        <f>'Input and Summary Results'!$G231</f>
        <v xml:space="preserve"> </v>
      </c>
      <c r="C227">
        <f>IF(B227=0,FALSE,'Input and Summary Results'!$D$5)</f>
        <v>0</v>
      </c>
      <c r="D227">
        <f>IF(B227=0,FALSE,'Input and Summary Results'!$E$5)</f>
        <v>0</v>
      </c>
      <c r="E227" t="e">
        <f t="shared" si="26"/>
        <v>#NUM!</v>
      </c>
      <c r="F227" t="e">
        <f t="shared" si="27"/>
        <v>#DIV/0!</v>
      </c>
      <c r="G227" t="b">
        <f>IF(B227=" ",FALSE,(IF('Input and Summary Results'!$J$4="yes",'Data Transformation'!E227,'Data Transformation'!C227)))</f>
        <v>0</v>
      </c>
      <c r="H227" t="b">
        <f>IF(B227=" ",FALSE,(IF('Input and Summary Results'!$J$4="yes",'Data Transformation'!F227,'Data Transformation'!D227)))</f>
        <v>0</v>
      </c>
      <c r="I227" t="str">
        <f t="shared" si="28"/>
        <v/>
      </c>
      <c r="J227" s="18" t="e">
        <f>LOOKUP(2,1/(COUNTIF($J$4:J226,'Input and Summary Results'!$B$7:$B$8007)=0),'Input and Summary Results'!$B$7:$B$8007)</f>
        <v>#N/A</v>
      </c>
      <c r="K227" s="18" t="str">
        <f t="shared" si="29"/>
        <v xml:space="preserve"> </v>
      </c>
      <c r="L227" s="18">
        <f t="shared" si="32"/>
        <v>222</v>
      </c>
      <c r="M227" t="e">
        <f t="shared" si="31"/>
        <v>#NUM!</v>
      </c>
      <c r="N227">
        <f t="shared" si="30"/>
        <v>0</v>
      </c>
      <c r="O227" t="b">
        <f t="shared" si="25"/>
        <v>0</v>
      </c>
    </row>
    <row r="228" spans="1:15" x14ac:dyDescent="0.25">
      <c r="A228" t="s">
        <v>25</v>
      </c>
      <c r="B228" t="str">
        <f>'Input and Summary Results'!$G232</f>
        <v xml:space="preserve"> </v>
      </c>
      <c r="C228">
        <f>IF(B228=0,FALSE,'Input and Summary Results'!$D$5)</f>
        <v>0</v>
      </c>
      <c r="D228">
        <f>IF(B228=0,FALSE,'Input and Summary Results'!$E$5)</f>
        <v>0</v>
      </c>
      <c r="E228" t="e">
        <f t="shared" si="26"/>
        <v>#NUM!</v>
      </c>
      <c r="F228" t="e">
        <f t="shared" si="27"/>
        <v>#DIV/0!</v>
      </c>
      <c r="G228" t="b">
        <f>IF(B228=" ",FALSE,(IF('Input and Summary Results'!$J$4="yes",'Data Transformation'!E228,'Data Transformation'!C228)))</f>
        <v>0</v>
      </c>
      <c r="H228" t="b">
        <f>IF(B228=" ",FALSE,(IF('Input and Summary Results'!$J$4="yes",'Data Transformation'!F228,'Data Transformation'!D228)))</f>
        <v>0</v>
      </c>
      <c r="I228" t="str">
        <f t="shared" si="28"/>
        <v/>
      </c>
      <c r="J228" s="18" t="e">
        <f>LOOKUP(2,1/(COUNTIF($J$4:J227,'Input and Summary Results'!$B$7:$B$8007)=0),'Input and Summary Results'!$B$7:$B$8007)</f>
        <v>#N/A</v>
      </c>
      <c r="K228" s="18" t="str">
        <f t="shared" si="29"/>
        <v xml:space="preserve"> </v>
      </c>
      <c r="L228" s="18">
        <f t="shared" si="32"/>
        <v>223</v>
      </c>
      <c r="M228" t="e">
        <f t="shared" si="31"/>
        <v>#NUM!</v>
      </c>
      <c r="N228">
        <f t="shared" si="30"/>
        <v>0</v>
      </c>
      <c r="O228" t="b">
        <f t="shared" si="25"/>
        <v>0</v>
      </c>
    </row>
    <row r="229" spans="1:15" x14ac:dyDescent="0.25">
      <c r="A229" t="s">
        <v>25</v>
      </c>
      <c r="B229" t="str">
        <f>'Input and Summary Results'!$G233</f>
        <v xml:space="preserve"> </v>
      </c>
      <c r="C229">
        <f>IF(B229=0,FALSE,'Input and Summary Results'!$D$5)</f>
        <v>0</v>
      </c>
      <c r="D229">
        <f>IF(B229=0,FALSE,'Input and Summary Results'!$E$5)</f>
        <v>0</v>
      </c>
      <c r="E229" t="e">
        <f t="shared" si="26"/>
        <v>#NUM!</v>
      </c>
      <c r="F229" t="e">
        <f t="shared" si="27"/>
        <v>#DIV/0!</v>
      </c>
      <c r="G229" t="b">
        <f>IF(B229=" ",FALSE,(IF('Input and Summary Results'!$J$4="yes",'Data Transformation'!E229,'Data Transformation'!C229)))</f>
        <v>0</v>
      </c>
      <c r="H229" t="b">
        <f>IF(B229=" ",FALSE,(IF('Input and Summary Results'!$J$4="yes",'Data Transformation'!F229,'Data Transformation'!D229)))</f>
        <v>0</v>
      </c>
      <c r="I229" t="str">
        <f t="shared" si="28"/>
        <v/>
      </c>
      <c r="J229" s="18" t="e">
        <f>LOOKUP(2,1/(COUNTIF($J$4:J228,'Input and Summary Results'!$B$7:$B$8007)=0),'Input and Summary Results'!$B$7:$B$8007)</f>
        <v>#N/A</v>
      </c>
      <c r="K229" s="18" t="str">
        <f t="shared" si="29"/>
        <v xml:space="preserve"> </v>
      </c>
      <c r="L229" s="18">
        <f t="shared" si="32"/>
        <v>224</v>
      </c>
      <c r="M229" t="e">
        <f t="shared" si="31"/>
        <v>#NUM!</v>
      </c>
      <c r="N229">
        <f t="shared" si="30"/>
        <v>0</v>
      </c>
      <c r="O229" t="b">
        <f t="shared" si="25"/>
        <v>0</v>
      </c>
    </row>
    <row r="230" spans="1:15" x14ac:dyDescent="0.25">
      <c r="A230" t="s">
        <v>25</v>
      </c>
      <c r="B230" t="str">
        <f>'Input and Summary Results'!$G234</f>
        <v xml:space="preserve"> </v>
      </c>
      <c r="C230">
        <f>IF(B230=0,FALSE,'Input and Summary Results'!$D$5)</f>
        <v>0</v>
      </c>
      <c r="D230">
        <f>IF(B230=0,FALSE,'Input and Summary Results'!$E$5)</f>
        <v>0</v>
      </c>
      <c r="E230" t="e">
        <f t="shared" si="26"/>
        <v>#NUM!</v>
      </c>
      <c r="F230" t="e">
        <f t="shared" si="27"/>
        <v>#DIV/0!</v>
      </c>
      <c r="G230" t="b">
        <f>IF(B230=" ",FALSE,(IF('Input and Summary Results'!$J$4="yes",'Data Transformation'!E230,'Data Transformation'!C230)))</f>
        <v>0</v>
      </c>
      <c r="H230" t="b">
        <f>IF(B230=" ",FALSE,(IF('Input and Summary Results'!$J$4="yes",'Data Transformation'!F230,'Data Transformation'!D230)))</f>
        <v>0</v>
      </c>
      <c r="I230" t="str">
        <f t="shared" si="28"/>
        <v/>
      </c>
      <c r="J230" s="18" t="e">
        <f>LOOKUP(2,1/(COUNTIF($J$4:J229,'Input and Summary Results'!$B$7:$B$8007)=0),'Input and Summary Results'!$B$7:$B$8007)</f>
        <v>#N/A</v>
      </c>
      <c r="K230" s="18" t="str">
        <f t="shared" si="29"/>
        <v xml:space="preserve"> </v>
      </c>
      <c r="L230" s="18">
        <f t="shared" si="32"/>
        <v>225</v>
      </c>
      <c r="M230" t="e">
        <f t="shared" si="31"/>
        <v>#NUM!</v>
      </c>
      <c r="N230">
        <f t="shared" si="30"/>
        <v>0</v>
      </c>
      <c r="O230" t="b">
        <f t="shared" si="25"/>
        <v>0</v>
      </c>
    </row>
    <row r="231" spans="1:15" x14ac:dyDescent="0.25">
      <c r="A231" t="s">
        <v>25</v>
      </c>
      <c r="B231" t="str">
        <f>'Input and Summary Results'!$G235</f>
        <v xml:space="preserve"> </v>
      </c>
      <c r="C231">
        <f>IF(B231=0,FALSE,'Input and Summary Results'!$D$5)</f>
        <v>0</v>
      </c>
      <c r="D231">
        <f>IF(B231=0,FALSE,'Input and Summary Results'!$E$5)</f>
        <v>0</v>
      </c>
      <c r="E231" t="e">
        <f t="shared" si="26"/>
        <v>#NUM!</v>
      </c>
      <c r="F231" t="e">
        <f t="shared" si="27"/>
        <v>#DIV/0!</v>
      </c>
      <c r="G231" t="b">
        <f>IF(B231=" ",FALSE,(IF('Input and Summary Results'!$J$4="yes",'Data Transformation'!E231,'Data Transformation'!C231)))</f>
        <v>0</v>
      </c>
      <c r="H231" t="b">
        <f>IF(B231=" ",FALSE,(IF('Input and Summary Results'!$J$4="yes",'Data Transformation'!F231,'Data Transformation'!D231)))</f>
        <v>0</v>
      </c>
      <c r="I231" t="str">
        <f t="shared" si="28"/>
        <v/>
      </c>
      <c r="J231" s="18" t="e">
        <f>LOOKUP(2,1/(COUNTIF($J$4:J230,'Input and Summary Results'!$B$7:$B$8007)=0),'Input and Summary Results'!$B$7:$B$8007)</f>
        <v>#N/A</v>
      </c>
      <c r="K231" s="18" t="str">
        <f t="shared" si="29"/>
        <v xml:space="preserve"> </v>
      </c>
      <c r="L231" s="18">
        <f t="shared" si="32"/>
        <v>226</v>
      </c>
      <c r="M231" t="e">
        <f t="shared" si="31"/>
        <v>#NUM!</v>
      </c>
      <c r="N231">
        <f t="shared" si="30"/>
        <v>0</v>
      </c>
      <c r="O231" t="b">
        <f t="shared" si="25"/>
        <v>0</v>
      </c>
    </row>
    <row r="232" spans="1:15" x14ac:dyDescent="0.25">
      <c r="A232" t="s">
        <v>25</v>
      </c>
      <c r="B232" t="str">
        <f>'Input and Summary Results'!$G236</f>
        <v xml:space="preserve"> </v>
      </c>
      <c r="C232">
        <f>IF(B232=0,FALSE,'Input and Summary Results'!$D$5)</f>
        <v>0</v>
      </c>
      <c r="D232">
        <f>IF(B232=0,FALSE,'Input and Summary Results'!$E$5)</f>
        <v>0</v>
      </c>
      <c r="E232" t="e">
        <f t="shared" si="26"/>
        <v>#NUM!</v>
      </c>
      <c r="F232" t="e">
        <f t="shared" si="27"/>
        <v>#DIV/0!</v>
      </c>
      <c r="G232" t="b">
        <f>IF(B232=" ",FALSE,(IF('Input and Summary Results'!$J$4="yes",'Data Transformation'!E232,'Data Transformation'!C232)))</f>
        <v>0</v>
      </c>
      <c r="H232" t="b">
        <f>IF(B232=" ",FALSE,(IF('Input and Summary Results'!$J$4="yes",'Data Transformation'!F232,'Data Transformation'!D232)))</f>
        <v>0</v>
      </c>
      <c r="I232" t="str">
        <f t="shared" si="28"/>
        <v/>
      </c>
      <c r="J232" s="18" t="e">
        <f>LOOKUP(2,1/(COUNTIF($J$4:J231,'Input and Summary Results'!$B$7:$B$8007)=0),'Input and Summary Results'!$B$7:$B$8007)</f>
        <v>#N/A</v>
      </c>
      <c r="K232" s="18" t="str">
        <f t="shared" si="29"/>
        <v xml:space="preserve"> </v>
      </c>
      <c r="L232" s="18">
        <f t="shared" si="32"/>
        <v>227</v>
      </c>
      <c r="M232" t="e">
        <f t="shared" si="31"/>
        <v>#NUM!</v>
      </c>
      <c r="N232">
        <f t="shared" si="30"/>
        <v>0</v>
      </c>
      <c r="O232" t="b">
        <f t="shared" si="25"/>
        <v>0</v>
      </c>
    </row>
    <row r="233" spans="1:15" x14ac:dyDescent="0.25">
      <c r="A233" t="s">
        <v>25</v>
      </c>
      <c r="B233" t="str">
        <f>'Input and Summary Results'!$G237</f>
        <v xml:space="preserve"> </v>
      </c>
      <c r="C233">
        <f>IF(B233=0,FALSE,'Input and Summary Results'!$D$5)</f>
        <v>0</v>
      </c>
      <c r="D233">
        <f>IF(B233=0,FALSE,'Input and Summary Results'!$E$5)</f>
        <v>0</v>
      </c>
      <c r="E233" t="e">
        <f t="shared" si="26"/>
        <v>#NUM!</v>
      </c>
      <c r="F233" t="e">
        <f t="shared" si="27"/>
        <v>#DIV/0!</v>
      </c>
      <c r="G233" t="b">
        <f>IF(B233=" ",FALSE,(IF('Input and Summary Results'!$J$4="yes",'Data Transformation'!E233,'Data Transformation'!C233)))</f>
        <v>0</v>
      </c>
      <c r="H233" t="b">
        <f>IF(B233=" ",FALSE,(IF('Input and Summary Results'!$J$4="yes",'Data Transformation'!F233,'Data Transformation'!D233)))</f>
        <v>0</v>
      </c>
      <c r="I233" t="str">
        <f t="shared" si="28"/>
        <v/>
      </c>
      <c r="J233" s="18" t="e">
        <f>LOOKUP(2,1/(COUNTIF($J$4:J232,'Input and Summary Results'!$B$7:$B$8007)=0),'Input and Summary Results'!$B$7:$B$8007)</f>
        <v>#N/A</v>
      </c>
      <c r="K233" s="18" t="str">
        <f t="shared" si="29"/>
        <v xml:space="preserve"> </v>
      </c>
      <c r="L233" s="18">
        <f t="shared" si="32"/>
        <v>228</v>
      </c>
      <c r="M233" t="e">
        <f t="shared" si="31"/>
        <v>#NUM!</v>
      </c>
      <c r="N233">
        <f t="shared" si="30"/>
        <v>0</v>
      </c>
      <c r="O233" t="b">
        <f t="shared" si="25"/>
        <v>0</v>
      </c>
    </row>
    <row r="234" spans="1:15" x14ac:dyDescent="0.25">
      <c r="A234" t="s">
        <v>25</v>
      </c>
      <c r="B234" t="str">
        <f>'Input and Summary Results'!$G238</f>
        <v xml:space="preserve"> </v>
      </c>
      <c r="C234">
        <f>IF(B234=0,FALSE,'Input and Summary Results'!$D$5)</f>
        <v>0</v>
      </c>
      <c r="D234">
        <f>IF(B234=0,FALSE,'Input and Summary Results'!$E$5)</f>
        <v>0</v>
      </c>
      <c r="E234" t="e">
        <f t="shared" si="26"/>
        <v>#NUM!</v>
      </c>
      <c r="F234" t="e">
        <f t="shared" si="27"/>
        <v>#DIV/0!</v>
      </c>
      <c r="G234" t="b">
        <f>IF(B234=" ",FALSE,(IF('Input and Summary Results'!$J$4="yes",'Data Transformation'!E234,'Data Transformation'!C234)))</f>
        <v>0</v>
      </c>
      <c r="H234" t="b">
        <f>IF(B234=" ",FALSE,(IF('Input and Summary Results'!$J$4="yes",'Data Transformation'!F234,'Data Transformation'!D234)))</f>
        <v>0</v>
      </c>
      <c r="I234" t="str">
        <f t="shared" si="28"/>
        <v/>
      </c>
      <c r="J234" s="18" t="e">
        <f>LOOKUP(2,1/(COUNTIF($J$4:J233,'Input and Summary Results'!$B$7:$B$8007)=0),'Input and Summary Results'!$B$7:$B$8007)</f>
        <v>#N/A</v>
      </c>
      <c r="K234" s="18" t="str">
        <f t="shared" si="29"/>
        <v xml:space="preserve"> </v>
      </c>
      <c r="L234" s="18">
        <f t="shared" si="32"/>
        <v>229</v>
      </c>
      <c r="M234" t="e">
        <f t="shared" si="31"/>
        <v>#NUM!</v>
      </c>
      <c r="N234">
        <f t="shared" si="30"/>
        <v>0</v>
      </c>
      <c r="O234" t="b">
        <f t="shared" si="25"/>
        <v>0</v>
      </c>
    </row>
    <row r="235" spans="1:15" x14ac:dyDescent="0.25">
      <c r="A235" t="s">
        <v>25</v>
      </c>
      <c r="B235" t="str">
        <f>'Input and Summary Results'!$G239</f>
        <v xml:space="preserve"> </v>
      </c>
      <c r="C235">
        <f>IF(B235=0,FALSE,'Input and Summary Results'!$D$5)</f>
        <v>0</v>
      </c>
      <c r="D235">
        <f>IF(B235=0,FALSE,'Input and Summary Results'!$E$5)</f>
        <v>0</v>
      </c>
      <c r="E235" t="e">
        <f t="shared" si="26"/>
        <v>#NUM!</v>
      </c>
      <c r="F235" t="e">
        <f t="shared" si="27"/>
        <v>#DIV/0!</v>
      </c>
      <c r="G235" t="b">
        <f>IF(B235=" ",FALSE,(IF('Input and Summary Results'!$J$4="yes",'Data Transformation'!E235,'Data Transformation'!C235)))</f>
        <v>0</v>
      </c>
      <c r="H235" t="b">
        <f>IF(B235=" ",FALSE,(IF('Input and Summary Results'!$J$4="yes",'Data Transformation'!F235,'Data Transformation'!D235)))</f>
        <v>0</v>
      </c>
      <c r="I235" t="str">
        <f t="shared" si="28"/>
        <v/>
      </c>
      <c r="J235" s="18" t="e">
        <f>LOOKUP(2,1/(COUNTIF($J$4:J234,'Input and Summary Results'!$B$7:$B$8007)=0),'Input and Summary Results'!$B$7:$B$8007)</f>
        <v>#N/A</v>
      </c>
      <c r="K235" s="18" t="str">
        <f t="shared" si="29"/>
        <v xml:space="preserve"> </v>
      </c>
      <c r="L235" s="18">
        <f t="shared" si="32"/>
        <v>230</v>
      </c>
      <c r="M235" t="e">
        <f t="shared" si="31"/>
        <v>#NUM!</v>
      </c>
      <c r="N235">
        <f t="shared" si="30"/>
        <v>0</v>
      </c>
      <c r="O235" t="b">
        <f t="shared" si="25"/>
        <v>0</v>
      </c>
    </row>
    <row r="236" spans="1:15" x14ac:dyDescent="0.25">
      <c r="A236" t="s">
        <v>25</v>
      </c>
      <c r="B236" t="str">
        <f>'Input and Summary Results'!$G240</f>
        <v xml:space="preserve"> </v>
      </c>
      <c r="C236">
        <f>IF(B236=0,FALSE,'Input and Summary Results'!$D$5)</f>
        <v>0</v>
      </c>
      <c r="D236">
        <f>IF(B236=0,FALSE,'Input and Summary Results'!$E$5)</f>
        <v>0</v>
      </c>
      <c r="E236" t="e">
        <f t="shared" si="26"/>
        <v>#NUM!</v>
      </c>
      <c r="F236" t="e">
        <f t="shared" si="27"/>
        <v>#DIV/0!</v>
      </c>
      <c r="G236" t="b">
        <f>IF(B236=" ",FALSE,(IF('Input and Summary Results'!$J$4="yes",'Data Transformation'!E236,'Data Transformation'!C236)))</f>
        <v>0</v>
      </c>
      <c r="H236" t="b">
        <f>IF(B236=" ",FALSE,(IF('Input and Summary Results'!$J$4="yes",'Data Transformation'!F236,'Data Transformation'!D236)))</f>
        <v>0</v>
      </c>
      <c r="I236" t="str">
        <f t="shared" si="28"/>
        <v/>
      </c>
      <c r="J236" s="18" t="e">
        <f>LOOKUP(2,1/(COUNTIF($J$4:J235,'Input and Summary Results'!$B$7:$B$8007)=0),'Input and Summary Results'!$B$7:$B$8007)</f>
        <v>#N/A</v>
      </c>
      <c r="K236" s="18" t="str">
        <f t="shared" si="29"/>
        <v xml:space="preserve"> </v>
      </c>
      <c r="L236" s="18">
        <f t="shared" si="32"/>
        <v>231</v>
      </c>
      <c r="M236" t="e">
        <f t="shared" si="31"/>
        <v>#NUM!</v>
      </c>
      <c r="N236">
        <f t="shared" si="30"/>
        <v>0</v>
      </c>
      <c r="O236" t="b">
        <f t="shared" si="25"/>
        <v>0</v>
      </c>
    </row>
    <row r="237" spans="1:15" x14ac:dyDescent="0.25">
      <c r="A237" t="s">
        <v>25</v>
      </c>
      <c r="B237" t="str">
        <f>'Input and Summary Results'!$G241</f>
        <v xml:space="preserve"> </v>
      </c>
      <c r="C237">
        <f>IF(B237=0,FALSE,'Input and Summary Results'!$D$5)</f>
        <v>0</v>
      </c>
      <c r="D237">
        <f>IF(B237=0,FALSE,'Input and Summary Results'!$E$5)</f>
        <v>0</v>
      </c>
      <c r="E237" t="e">
        <f t="shared" si="26"/>
        <v>#NUM!</v>
      </c>
      <c r="F237" t="e">
        <f t="shared" si="27"/>
        <v>#DIV/0!</v>
      </c>
      <c r="G237" t="b">
        <f>IF(B237=" ",FALSE,(IF('Input and Summary Results'!$J$4="yes",'Data Transformation'!E237,'Data Transformation'!C237)))</f>
        <v>0</v>
      </c>
      <c r="H237" t="b">
        <f>IF(B237=" ",FALSE,(IF('Input and Summary Results'!$J$4="yes",'Data Transformation'!F237,'Data Transformation'!D237)))</f>
        <v>0</v>
      </c>
      <c r="I237" t="str">
        <f t="shared" si="28"/>
        <v/>
      </c>
      <c r="J237" s="18" t="e">
        <f>LOOKUP(2,1/(COUNTIF($J$4:J236,'Input and Summary Results'!$B$7:$B$8007)=0),'Input and Summary Results'!$B$7:$B$8007)</f>
        <v>#N/A</v>
      </c>
      <c r="K237" s="18" t="str">
        <f t="shared" si="29"/>
        <v xml:space="preserve"> </v>
      </c>
      <c r="L237" s="18">
        <f t="shared" si="32"/>
        <v>232</v>
      </c>
      <c r="M237" t="e">
        <f t="shared" si="31"/>
        <v>#NUM!</v>
      </c>
      <c r="N237">
        <f t="shared" si="30"/>
        <v>0</v>
      </c>
      <c r="O237" t="b">
        <f t="shared" si="25"/>
        <v>0</v>
      </c>
    </row>
    <row r="238" spans="1:15" x14ac:dyDescent="0.25">
      <c r="A238" t="s">
        <v>25</v>
      </c>
      <c r="B238" t="str">
        <f>'Input and Summary Results'!$G242</f>
        <v xml:space="preserve"> </v>
      </c>
      <c r="C238">
        <f>IF(B238=0,FALSE,'Input and Summary Results'!$D$5)</f>
        <v>0</v>
      </c>
      <c r="D238">
        <f>IF(B238=0,FALSE,'Input and Summary Results'!$E$5)</f>
        <v>0</v>
      </c>
      <c r="E238" t="e">
        <f t="shared" si="26"/>
        <v>#NUM!</v>
      </c>
      <c r="F238" t="e">
        <f t="shared" si="27"/>
        <v>#DIV/0!</v>
      </c>
      <c r="G238" t="b">
        <f>IF(B238=" ",FALSE,(IF('Input and Summary Results'!$J$4="yes",'Data Transformation'!E238,'Data Transformation'!C238)))</f>
        <v>0</v>
      </c>
      <c r="H238" t="b">
        <f>IF(B238=" ",FALSE,(IF('Input and Summary Results'!$J$4="yes",'Data Transformation'!F238,'Data Transformation'!D238)))</f>
        <v>0</v>
      </c>
      <c r="I238" t="str">
        <f t="shared" si="28"/>
        <v/>
      </c>
      <c r="J238" s="18" t="e">
        <f>LOOKUP(2,1/(COUNTIF($J$4:J237,'Input and Summary Results'!$B$7:$B$8007)=0),'Input and Summary Results'!$B$7:$B$8007)</f>
        <v>#N/A</v>
      </c>
      <c r="K238" s="18" t="str">
        <f t="shared" si="29"/>
        <v xml:space="preserve"> </v>
      </c>
      <c r="L238" s="18">
        <f t="shared" si="32"/>
        <v>233</v>
      </c>
      <c r="M238" t="e">
        <f t="shared" si="31"/>
        <v>#NUM!</v>
      </c>
      <c r="N238">
        <f t="shared" si="30"/>
        <v>0</v>
      </c>
      <c r="O238" t="b">
        <f t="shared" si="25"/>
        <v>0</v>
      </c>
    </row>
    <row r="239" spans="1:15" x14ac:dyDescent="0.25">
      <c r="A239" t="s">
        <v>25</v>
      </c>
      <c r="B239" t="str">
        <f>'Input and Summary Results'!$G243</f>
        <v xml:space="preserve"> </v>
      </c>
      <c r="C239">
        <f>IF(B239=0,FALSE,'Input and Summary Results'!$D$5)</f>
        <v>0</v>
      </c>
      <c r="D239">
        <f>IF(B239=0,FALSE,'Input and Summary Results'!$E$5)</f>
        <v>0</v>
      </c>
      <c r="E239" t="e">
        <f t="shared" si="26"/>
        <v>#NUM!</v>
      </c>
      <c r="F239" t="e">
        <f t="shared" si="27"/>
        <v>#DIV/0!</v>
      </c>
      <c r="G239" t="b">
        <f>IF(B239=" ",FALSE,(IF('Input and Summary Results'!$J$4="yes",'Data Transformation'!E239,'Data Transformation'!C239)))</f>
        <v>0</v>
      </c>
      <c r="H239" t="b">
        <f>IF(B239=" ",FALSE,(IF('Input and Summary Results'!$J$4="yes",'Data Transformation'!F239,'Data Transformation'!D239)))</f>
        <v>0</v>
      </c>
      <c r="I239" t="str">
        <f t="shared" si="28"/>
        <v/>
      </c>
      <c r="J239" s="18" t="e">
        <f>LOOKUP(2,1/(COUNTIF($J$4:J238,'Input and Summary Results'!$B$7:$B$8007)=0),'Input and Summary Results'!$B$7:$B$8007)</f>
        <v>#N/A</v>
      </c>
      <c r="K239" s="18" t="str">
        <f t="shared" si="29"/>
        <v xml:space="preserve"> </v>
      </c>
      <c r="L239" s="18">
        <f t="shared" si="32"/>
        <v>234</v>
      </c>
      <c r="M239" t="e">
        <f t="shared" si="31"/>
        <v>#NUM!</v>
      </c>
      <c r="N239">
        <f t="shared" si="30"/>
        <v>0</v>
      </c>
      <c r="O239" t="b">
        <f t="shared" si="25"/>
        <v>0</v>
      </c>
    </row>
    <row r="240" spans="1:15" x14ac:dyDescent="0.25">
      <c r="A240" t="s">
        <v>25</v>
      </c>
      <c r="B240" t="str">
        <f>'Input and Summary Results'!$G244</f>
        <v xml:space="preserve"> </v>
      </c>
      <c r="C240">
        <f>IF(B240=0,FALSE,'Input and Summary Results'!$D$5)</f>
        <v>0</v>
      </c>
      <c r="D240">
        <f>IF(B240=0,FALSE,'Input and Summary Results'!$E$5)</f>
        <v>0</v>
      </c>
      <c r="E240" t="e">
        <f t="shared" si="26"/>
        <v>#NUM!</v>
      </c>
      <c r="F240" t="e">
        <f t="shared" si="27"/>
        <v>#DIV/0!</v>
      </c>
      <c r="G240" t="b">
        <f>IF(B240=" ",FALSE,(IF('Input and Summary Results'!$J$4="yes",'Data Transformation'!E240,'Data Transformation'!C240)))</f>
        <v>0</v>
      </c>
      <c r="H240" t="b">
        <f>IF(B240=" ",FALSE,(IF('Input and Summary Results'!$J$4="yes",'Data Transformation'!F240,'Data Transformation'!D240)))</f>
        <v>0</v>
      </c>
      <c r="I240" t="str">
        <f t="shared" si="28"/>
        <v/>
      </c>
      <c r="J240" s="18" t="e">
        <f>LOOKUP(2,1/(COUNTIF($J$4:J239,'Input and Summary Results'!$B$7:$B$8007)=0),'Input and Summary Results'!$B$7:$B$8007)</f>
        <v>#N/A</v>
      </c>
      <c r="K240" s="18" t="str">
        <f t="shared" si="29"/>
        <v xml:space="preserve"> </v>
      </c>
      <c r="L240" s="18">
        <f t="shared" si="32"/>
        <v>235</v>
      </c>
      <c r="M240" t="e">
        <f t="shared" si="31"/>
        <v>#NUM!</v>
      </c>
      <c r="N240">
        <f t="shared" si="30"/>
        <v>0</v>
      </c>
      <c r="O240" t="b">
        <f t="shared" si="25"/>
        <v>0</v>
      </c>
    </row>
    <row r="241" spans="1:15" x14ac:dyDescent="0.25">
      <c r="A241" t="s">
        <v>25</v>
      </c>
      <c r="B241" t="str">
        <f>'Input and Summary Results'!$G245</f>
        <v xml:space="preserve"> </v>
      </c>
      <c r="C241">
        <f>IF(B241=0,FALSE,'Input and Summary Results'!$D$5)</f>
        <v>0</v>
      </c>
      <c r="D241">
        <f>IF(B241=0,FALSE,'Input and Summary Results'!$E$5)</f>
        <v>0</v>
      </c>
      <c r="E241" t="e">
        <f t="shared" si="26"/>
        <v>#NUM!</v>
      </c>
      <c r="F241" t="e">
        <f t="shared" si="27"/>
        <v>#DIV/0!</v>
      </c>
      <c r="G241" t="b">
        <f>IF(B241=" ",FALSE,(IF('Input and Summary Results'!$J$4="yes",'Data Transformation'!E241,'Data Transformation'!C241)))</f>
        <v>0</v>
      </c>
      <c r="H241" t="b">
        <f>IF(B241=" ",FALSE,(IF('Input and Summary Results'!$J$4="yes",'Data Transformation'!F241,'Data Transformation'!D241)))</f>
        <v>0</v>
      </c>
      <c r="I241" t="str">
        <f t="shared" si="28"/>
        <v/>
      </c>
      <c r="J241" s="18" t="e">
        <f>LOOKUP(2,1/(COUNTIF($J$4:J240,'Input and Summary Results'!$B$7:$B$8007)=0),'Input and Summary Results'!$B$7:$B$8007)</f>
        <v>#N/A</v>
      </c>
      <c r="K241" s="18" t="str">
        <f t="shared" si="29"/>
        <v xml:space="preserve"> </v>
      </c>
      <c r="L241" s="18">
        <f t="shared" si="32"/>
        <v>236</v>
      </c>
      <c r="M241" t="e">
        <f t="shared" si="31"/>
        <v>#NUM!</v>
      </c>
      <c r="N241">
        <f t="shared" si="30"/>
        <v>0</v>
      </c>
      <c r="O241" t="b">
        <f t="shared" si="25"/>
        <v>0</v>
      </c>
    </row>
    <row r="242" spans="1:15" x14ac:dyDescent="0.25">
      <c r="A242" t="s">
        <v>25</v>
      </c>
      <c r="B242" t="str">
        <f>'Input and Summary Results'!$G246</f>
        <v xml:space="preserve"> </v>
      </c>
      <c r="C242">
        <f>IF(B242=0,FALSE,'Input and Summary Results'!$D$5)</f>
        <v>0</v>
      </c>
      <c r="D242">
        <f>IF(B242=0,FALSE,'Input and Summary Results'!$E$5)</f>
        <v>0</v>
      </c>
      <c r="E242" t="e">
        <f t="shared" si="26"/>
        <v>#NUM!</v>
      </c>
      <c r="F242" t="e">
        <f t="shared" si="27"/>
        <v>#DIV/0!</v>
      </c>
      <c r="G242" t="b">
        <f>IF(B242=" ",FALSE,(IF('Input and Summary Results'!$J$4="yes",'Data Transformation'!E242,'Data Transformation'!C242)))</f>
        <v>0</v>
      </c>
      <c r="H242" t="b">
        <f>IF(B242=" ",FALSE,(IF('Input and Summary Results'!$J$4="yes",'Data Transformation'!F242,'Data Transformation'!D242)))</f>
        <v>0</v>
      </c>
      <c r="I242" t="str">
        <f t="shared" si="28"/>
        <v/>
      </c>
      <c r="J242" s="18" t="e">
        <f>LOOKUP(2,1/(COUNTIF($J$4:J241,'Input and Summary Results'!$B$7:$B$8007)=0),'Input and Summary Results'!$B$7:$B$8007)</f>
        <v>#N/A</v>
      </c>
      <c r="K242" s="18" t="str">
        <f t="shared" si="29"/>
        <v xml:space="preserve"> </v>
      </c>
      <c r="L242" s="18">
        <f t="shared" si="32"/>
        <v>237</v>
      </c>
      <c r="M242" t="e">
        <f t="shared" si="31"/>
        <v>#NUM!</v>
      </c>
      <c r="N242">
        <f t="shared" si="30"/>
        <v>0</v>
      </c>
      <c r="O242" t="b">
        <f t="shared" si="25"/>
        <v>0</v>
      </c>
    </row>
    <row r="243" spans="1:15" x14ac:dyDescent="0.25">
      <c r="A243" t="s">
        <v>25</v>
      </c>
      <c r="B243" t="str">
        <f>'Input and Summary Results'!$G247</f>
        <v xml:space="preserve"> </v>
      </c>
      <c r="C243">
        <f>IF(B243=0,FALSE,'Input and Summary Results'!$D$5)</f>
        <v>0</v>
      </c>
      <c r="D243">
        <f>IF(B243=0,FALSE,'Input and Summary Results'!$E$5)</f>
        <v>0</v>
      </c>
      <c r="E243" t="e">
        <f t="shared" si="26"/>
        <v>#NUM!</v>
      </c>
      <c r="F243" t="e">
        <f t="shared" si="27"/>
        <v>#DIV/0!</v>
      </c>
      <c r="G243" t="b">
        <f>IF(B243=" ",FALSE,(IF('Input and Summary Results'!$J$4="yes",'Data Transformation'!E243,'Data Transformation'!C243)))</f>
        <v>0</v>
      </c>
      <c r="H243" t="b">
        <f>IF(B243=" ",FALSE,(IF('Input and Summary Results'!$J$4="yes",'Data Transformation'!F243,'Data Transformation'!D243)))</f>
        <v>0</v>
      </c>
      <c r="I243" t="str">
        <f t="shared" si="28"/>
        <v/>
      </c>
      <c r="J243" s="18" t="e">
        <f>LOOKUP(2,1/(COUNTIF($J$4:J242,'Input and Summary Results'!$B$7:$B$8007)=0),'Input and Summary Results'!$B$7:$B$8007)</f>
        <v>#N/A</v>
      </c>
      <c r="K243" s="18" t="str">
        <f t="shared" si="29"/>
        <v xml:space="preserve"> </v>
      </c>
      <c r="L243" s="18">
        <f t="shared" si="32"/>
        <v>238</v>
      </c>
      <c r="M243" t="e">
        <f t="shared" si="31"/>
        <v>#NUM!</v>
      </c>
      <c r="N243">
        <f t="shared" si="30"/>
        <v>0</v>
      </c>
      <c r="O243" t="b">
        <f t="shared" si="25"/>
        <v>0</v>
      </c>
    </row>
    <row r="244" spans="1:15" x14ac:dyDescent="0.25">
      <c r="A244" t="s">
        <v>25</v>
      </c>
      <c r="B244" t="str">
        <f>'Input and Summary Results'!$G248</f>
        <v xml:space="preserve"> </v>
      </c>
      <c r="C244">
        <f>IF(B244=0,FALSE,'Input and Summary Results'!$D$5)</f>
        <v>0</v>
      </c>
      <c r="D244">
        <f>IF(B244=0,FALSE,'Input and Summary Results'!$E$5)</f>
        <v>0</v>
      </c>
      <c r="E244" t="e">
        <f t="shared" si="26"/>
        <v>#NUM!</v>
      </c>
      <c r="F244" t="e">
        <f t="shared" si="27"/>
        <v>#DIV/0!</v>
      </c>
      <c r="G244" t="b">
        <f>IF(B244=" ",FALSE,(IF('Input and Summary Results'!$J$4="yes",'Data Transformation'!E244,'Data Transformation'!C244)))</f>
        <v>0</v>
      </c>
      <c r="H244" t="b">
        <f>IF(B244=" ",FALSE,(IF('Input and Summary Results'!$J$4="yes",'Data Transformation'!F244,'Data Transformation'!D244)))</f>
        <v>0</v>
      </c>
      <c r="I244" t="str">
        <f t="shared" si="28"/>
        <v/>
      </c>
      <c r="J244" s="18" t="e">
        <f>LOOKUP(2,1/(COUNTIF($J$4:J243,'Input and Summary Results'!$B$7:$B$8007)=0),'Input and Summary Results'!$B$7:$B$8007)</f>
        <v>#N/A</v>
      </c>
      <c r="K244" s="18" t="str">
        <f t="shared" si="29"/>
        <v xml:space="preserve"> </v>
      </c>
      <c r="L244" s="18">
        <f t="shared" si="32"/>
        <v>239</v>
      </c>
      <c r="M244" t="e">
        <f t="shared" si="31"/>
        <v>#NUM!</v>
      </c>
      <c r="N244">
        <f t="shared" si="30"/>
        <v>0</v>
      </c>
      <c r="O244" t="b">
        <f t="shared" si="25"/>
        <v>0</v>
      </c>
    </row>
    <row r="245" spans="1:15" x14ac:dyDescent="0.25">
      <c r="A245" t="s">
        <v>25</v>
      </c>
      <c r="B245" t="str">
        <f>'Input and Summary Results'!$G249</f>
        <v xml:space="preserve"> </v>
      </c>
      <c r="C245">
        <f>IF(B245=0,FALSE,'Input and Summary Results'!$D$5)</f>
        <v>0</v>
      </c>
      <c r="D245">
        <f>IF(B245=0,FALSE,'Input and Summary Results'!$E$5)</f>
        <v>0</v>
      </c>
      <c r="E245" t="e">
        <f t="shared" si="26"/>
        <v>#NUM!</v>
      </c>
      <c r="F245" t="e">
        <f t="shared" si="27"/>
        <v>#DIV/0!</v>
      </c>
      <c r="G245" t="b">
        <f>IF(B245=" ",FALSE,(IF('Input and Summary Results'!$J$4="yes",'Data Transformation'!E245,'Data Transformation'!C245)))</f>
        <v>0</v>
      </c>
      <c r="H245" t="b">
        <f>IF(B245=" ",FALSE,(IF('Input and Summary Results'!$J$4="yes",'Data Transformation'!F245,'Data Transformation'!D245)))</f>
        <v>0</v>
      </c>
      <c r="I245" t="str">
        <f t="shared" si="28"/>
        <v/>
      </c>
      <c r="J245" s="18" t="e">
        <f>LOOKUP(2,1/(COUNTIF($J$4:J244,'Input and Summary Results'!$B$7:$B$8007)=0),'Input and Summary Results'!$B$7:$B$8007)</f>
        <v>#N/A</v>
      </c>
      <c r="K245" s="18" t="str">
        <f t="shared" si="29"/>
        <v xml:space="preserve"> </v>
      </c>
      <c r="L245" s="18">
        <f t="shared" si="32"/>
        <v>240</v>
      </c>
      <c r="M245" t="e">
        <f t="shared" si="31"/>
        <v>#NUM!</v>
      </c>
      <c r="N245">
        <f t="shared" si="30"/>
        <v>0</v>
      </c>
      <c r="O245" t="b">
        <f t="shared" si="25"/>
        <v>0</v>
      </c>
    </row>
    <row r="246" spans="1:15" x14ac:dyDescent="0.25">
      <c r="A246" t="s">
        <v>25</v>
      </c>
      <c r="B246" t="str">
        <f>'Input and Summary Results'!$G250</f>
        <v xml:space="preserve"> </v>
      </c>
      <c r="C246">
        <f>IF(B246=0,FALSE,'Input and Summary Results'!$D$5)</f>
        <v>0</v>
      </c>
      <c r="D246">
        <f>IF(B246=0,FALSE,'Input and Summary Results'!$E$5)</f>
        <v>0</v>
      </c>
      <c r="E246" t="e">
        <f t="shared" si="26"/>
        <v>#NUM!</v>
      </c>
      <c r="F246" t="e">
        <f t="shared" si="27"/>
        <v>#DIV/0!</v>
      </c>
      <c r="G246" t="b">
        <f>IF(B246=" ",FALSE,(IF('Input and Summary Results'!$J$4="yes",'Data Transformation'!E246,'Data Transformation'!C246)))</f>
        <v>0</v>
      </c>
      <c r="H246" t="b">
        <f>IF(B246=" ",FALSE,(IF('Input and Summary Results'!$J$4="yes",'Data Transformation'!F246,'Data Transformation'!D246)))</f>
        <v>0</v>
      </c>
      <c r="I246" t="str">
        <f t="shared" si="28"/>
        <v/>
      </c>
      <c r="J246" s="18" t="e">
        <f>LOOKUP(2,1/(COUNTIF($J$4:J245,'Input and Summary Results'!$B$7:$B$8007)=0),'Input and Summary Results'!$B$7:$B$8007)</f>
        <v>#N/A</v>
      </c>
      <c r="K246" s="18" t="str">
        <f t="shared" si="29"/>
        <v xml:space="preserve"> </v>
      </c>
      <c r="L246" s="18">
        <f t="shared" si="32"/>
        <v>241</v>
      </c>
      <c r="M246" t="e">
        <f t="shared" si="31"/>
        <v>#NUM!</v>
      </c>
      <c r="N246">
        <f t="shared" si="30"/>
        <v>0</v>
      </c>
      <c r="O246" t="b">
        <f t="shared" si="25"/>
        <v>0</v>
      </c>
    </row>
    <row r="247" spans="1:15" x14ac:dyDescent="0.25">
      <c r="A247" t="s">
        <v>25</v>
      </c>
      <c r="B247" t="str">
        <f>'Input and Summary Results'!$G251</f>
        <v xml:space="preserve"> </v>
      </c>
      <c r="C247">
        <f>IF(B247=0,FALSE,'Input and Summary Results'!$D$5)</f>
        <v>0</v>
      </c>
      <c r="D247">
        <f>IF(B247=0,FALSE,'Input and Summary Results'!$E$5)</f>
        <v>0</v>
      </c>
      <c r="E247" t="e">
        <f t="shared" si="26"/>
        <v>#NUM!</v>
      </c>
      <c r="F247" t="e">
        <f t="shared" si="27"/>
        <v>#DIV/0!</v>
      </c>
      <c r="G247" t="b">
        <f>IF(B247=" ",FALSE,(IF('Input and Summary Results'!$J$4="yes",'Data Transformation'!E247,'Data Transformation'!C247)))</f>
        <v>0</v>
      </c>
      <c r="H247" t="b">
        <f>IF(B247=" ",FALSE,(IF('Input and Summary Results'!$J$4="yes",'Data Transformation'!F247,'Data Transformation'!D247)))</f>
        <v>0</v>
      </c>
      <c r="I247" t="str">
        <f t="shared" si="28"/>
        <v/>
      </c>
      <c r="J247" s="18" t="e">
        <f>LOOKUP(2,1/(COUNTIF($J$4:J246,'Input and Summary Results'!$B$7:$B$8007)=0),'Input and Summary Results'!$B$7:$B$8007)</f>
        <v>#N/A</v>
      </c>
      <c r="K247" s="18" t="str">
        <f t="shared" si="29"/>
        <v xml:space="preserve"> </v>
      </c>
      <c r="L247" s="18">
        <f t="shared" si="32"/>
        <v>242</v>
      </c>
      <c r="M247" t="e">
        <f t="shared" si="31"/>
        <v>#NUM!</v>
      </c>
      <c r="N247">
        <f t="shared" si="30"/>
        <v>0</v>
      </c>
      <c r="O247" t="b">
        <f t="shared" si="25"/>
        <v>0</v>
      </c>
    </row>
    <row r="248" spans="1:15" x14ac:dyDescent="0.25">
      <c r="A248" t="s">
        <v>25</v>
      </c>
      <c r="B248" t="str">
        <f>'Input and Summary Results'!$G252</f>
        <v xml:space="preserve"> </v>
      </c>
      <c r="C248">
        <f>IF(B248=0,FALSE,'Input and Summary Results'!$D$5)</f>
        <v>0</v>
      </c>
      <c r="D248">
        <f>IF(B248=0,FALSE,'Input and Summary Results'!$E$5)</f>
        <v>0</v>
      </c>
      <c r="E248" t="e">
        <f t="shared" si="26"/>
        <v>#NUM!</v>
      </c>
      <c r="F248" t="e">
        <f t="shared" si="27"/>
        <v>#DIV/0!</v>
      </c>
      <c r="G248" t="b">
        <f>IF(B248=" ",FALSE,(IF('Input and Summary Results'!$J$4="yes",'Data Transformation'!E248,'Data Transformation'!C248)))</f>
        <v>0</v>
      </c>
      <c r="H248" t="b">
        <f>IF(B248=" ",FALSE,(IF('Input and Summary Results'!$J$4="yes",'Data Transformation'!F248,'Data Transformation'!D248)))</f>
        <v>0</v>
      </c>
      <c r="I248" t="str">
        <f t="shared" si="28"/>
        <v/>
      </c>
      <c r="J248" s="18" t="e">
        <f>LOOKUP(2,1/(COUNTIF($J$4:J247,'Input and Summary Results'!$B$7:$B$8007)=0),'Input and Summary Results'!$B$7:$B$8007)</f>
        <v>#N/A</v>
      </c>
      <c r="K248" s="18" t="str">
        <f t="shared" si="29"/>
        <v xml:space="preserve"> </v>
      </c>
      <c r="L248" s="18">
        <f t="shared" si="32"/>
        <v>243</v>
      </c>
      <c r="M248" t="e">
        <f t="shared" si="31"/>
        <v>#NUM!</v>
      </c>
      <c r="N248">
        <f t="shared" si="30"/>
        <v>0</v>
      </c>
      <c r="O248" t="b">
        <f t="shared" si="25"/>
        <v>0</v>
      </c>
    </row>
    <row r="249" spans="1:15" x14ac:dyDescent="0.25">
      <c r="A249" t="s">
        <v>25</v>
      </c>
      <c r="B249" t="str">
        <f>'Input and Summary Results'!$G253</f>
        <v xml:space="preserve"> </v>
      </c>
      <c r="C249">
        <f>IF(B249=0,FALSE,'Input and Summary Results'!$D$5)</f>
        <v>0</v>
      </c>
      <c r="D249">
        <f>IF(B249=0,FALSE,'Input and Summary Results'!$E$5)</f>
        <v>0</v>
      </c>
      <c r="E249" t="e">
        <f t="shared" si="26"/>
        <v>#NUM!</v>
      </c>
      <c r="F249" t="e">
        <f t="shared" si="27"/>
        <v>#DIV/0!</v>
      </c>
      <c r="G249" t="b">
        <f>IF(B249=" ",FALSE,(IF('Input and Summary Results'!$J$4="yes",'Data Transformation'!E249,'Data Transformation'!C249)))</f>
        <v>0</v>
      </c>
      <c r="H249" t="b">
        <f>IF(B249=" ",FALSE,(IF('Input and Summary Results'!$J$4="yes",'Data Transformation'!F249,'Data Transformation'!D249)))</f>
        <v>0</v>
      </c>
      <c r="I249" t="str">
        <f t="shared" si="28"/>
        <v/>
      </c>
      <c r="J249" s="18" t="e">
        <f>LOOKUP(2,1/(COUNTIF($J$4:J248,'Input and Summary Results'!$B$7:$B$8007)=0),'Input and Summary Results'!$B$7:$B$8007)</f>
        <v>#N/A</v>
      </c>
      <c r="K249" s="18" t="str">
        <f t="shared" si="29"/>
        <v xml:space="preserve"> </v>
      </c>
      <c r="L249" s="18">
        <f t="shared" si="32"/>
        <v>244</v>
      </c>
      <c r="M249" t="e">
        <f t="shared" si="31"/>
        <v>#NUM!</v>
      </c>
      <c r="N249">
        <f t="shared" si="30"/>
        <v>0</v>
      </c>
      <c r="O249" t="b">
        <f t="shared" si="25"/>
        <v>0</v>
      </c>
    </row>
    <row r="250" spans="1:15" x14ac:dyDescent="0.25">
      <c r="A250" t="s">
        <v>25</v>
      </c>
      <c r="B250" t="str">
        <f>'Input and Summary Results'!$G254</f>
        <v xml:space="preserve"> </v>
      </c>
      <c r="C250">
        <f>IF(B250=0,FALSE,'Input and Summary Results'!$D$5)</f>
        <v>0</v>
      </c>
      <c r="D250">
        <f>IF(B250=0,FALSE,'Input and Summary Results'!$E$5)</f>
        <v>0</v>
      </c>
      <c r="E250" t="e">
        <f t="shared" si="26"/>
        <v>#NUM!</v>
      </c>
      <c r="F250" t="e">
        <f t="shared" si="27"/>
        <v>#DIV/0!</v>
      </c>
      <c r="G250" t="b">
        <f>IF(B250=" ",FALSE,(IF('Input and Summary Results'!$J$4="yes",'Data Transformation'!E250,'Data Transformation'!C250)))</f>
        <v>0</v>
      </c>
      <c r="H250" t="b">
        <f>IF(B250=" ",FALSE,(IF('Input and Summary Results'!$J$4="yes",'Data Transformation'!F250,'Data Transformation'!D250)))</f>
        <v>0</v>
      </c>
      <c r="I250" t="str">
        <f t="shared" si="28"/>
        <v/>
      </c>
      <c r="J250" s="18" t="e">
        <f>LOOKUP(2,1/(COUNTIF($J$4:J249,'Input and Summary Results'!$B$7:$B$8007)=0),'Input and Summary Results'!$B$7:$B$8007)</f>
        <v>#N/A</v>
      </c>
      <c r="K250" s="18" t="str">
        <f t="shared" si="29"/>
        <v xml:space="preserve"> </v>
      </c>
      <c r="L250" s="18">
        <f t="shared" si="32"/>
        <v>245</v>
      </c>
      <c r="M250" t="e">
        <f t="shared" si="31"/>
        <v>#NUM!</v>
      </c>
      <c r="N250">
        <f t="shared" si="30"/>
        <v>0</v>
      </c>
      <c r="O250" t="b">
        <f t="shared" si="25"/>
        <v>0</v>
      </c>
    </row>
    <row r="251" spans="1:15" x14ac:dyDescent="0.25">
      <c r="A251" t="s">
        <v>25</v>
      </c>
      <c r="B251" t="str">
        <f>'Input and Summary Results'!$G255</f>
        <v xml:space="preserve"> </v>
      </c>
      <c r="C251">
        <f>IF(B251=0,FALSE,'Input and Summary Results'!$D$5)</f>
        <v>0</v>
      </c>
      <c r="D251">
        <f>IF(B251=0,FALSE,'Input and Summary Results'!$E$5)</f>
        <v>0</v>
      </c>
      <c r="E251" t="e">
        <f t="shared" si="26"/>
        <v>#NUM!</v>
      </c>
      <c r="F251" t="e">
        <f t="shared" si="27"/>
        <v>#DIV/0!</v>
      </c>
      <c r="G251" t="b">
        <f>IF(B251=" ",FALSE,(IF('Input and Summary Results'!$J$4="yes",'Data Transformation'!E251,'Data Transformation'!C251)))</f>
        <v>0</v>
      </c>
      <c r="H251" t="b">
        <f>IF(B251=" ",FALSE,(IF('Input and Summary Results'!$J$4="yes",'Data Transformation'!F251,'Data Transformation'!D251)))</f>
        <v>0</v>
      </c>
      <c r="I251" t="str">
        <f t="shared" si="28"/>
        <v/>
      </c>
      <c r="J251" s="18" t="e">
        <f>LOOKUP(2,1/(COUNTIF($J$4:J250,'Input and Summary Results'!$B$7:$B$8007)=0),'Input and Summary Results'!$B$7:$B$8007)</f>
        <v>#N/A</v>
      </c>
      <c r="K251" s="18" t="str">
        <f t="shared" si="29"/>
        <v xml:space="preserve"> </v>
      </c>
      <c r="L251" s="18">
        <f t="shared" si="32"/>
        <v>246</v>
      </c>
      <c r="M251" t="e">
        <f t="shared" si="31"/>
        <v>#NUM!</v>
      </c>
      <c r="N251">
        <f t="shared" si="30"/>
        <v>0</v>
      </c>
      <c r="O251" t="b">
        <f t="shared" si="25"/>
        <v>0</v>
      </c>
    </row>
    <row r="252" spans="1:15" x14ac:dyDescent="0.25">
      <c r="A252" t="s">
        <v>25</v>
      </c>
      <c r="B252" t="str">
        <f>'Input and Summary Results'!$G256</f>
        <v xml:space="preserve"> </v>
      </c>
      <c r="C252">
        <f>IF(B252=0,FALSE,'Input and Summary Results'!$D$5)</f>
        <v>0</v>
      </c>
      <c r="D252">
        <f>IF(B252=0,FALSE,'Input and Summary Results'!$E$5)</f>
        <v>0</v>
      </c>
      <c r="E252" t="e">
        <f t="shared" si="26"/>
        <v>#NUM!</v>
      </c>
      <c r="F252" t="e">
        <f t="shared" si="27"/>
        <v>#DIV/0!</v>
      </c>
      <c r="G252" t="b">
        <f>IF(B252=" ",FALSE,(IF('Input and Summary Results'!$J$4="yes",'Data Transformation'!E252,'Data Transformation'!C252)))</f>
        <v>0</v>
      </c>
      <c r="H252" t="b">
        <f>IF(B252=" ",FALSE,(IF('Input and Summary Results'!$J$4="yes",'Data Transformation'!F252,'Data Transformation'!D252)))</f>
        <v>0</v>
      </c>
      <c r="I252" t="str">
        <f t="shared" si="28"/>
        <v/>
      </c>
      <c r="J252" s="18" t="e">
        <f>LOOKUP(2,1/(COUNTIF($J$4:J251,'Input and Summary Results'!$B$7:$B$8007)=0),'Input and Summary Results'!$B$7:$B$8007)</f>
        <v>#N/A</v>
      </c>
      <c r="K252" s="18" t="str">
        <f t="shared" si="29"/>
        <v xml:space="preserve"> </v>
      </c>
      <c r="L252" s="18">
        <f t="shared" si="32"/>
        <v>247</v>
      </c>
      <c r="M252" t="e">
        <f t="shared" si="31"/>
        <v>#NUM!</v>
      </c>
      <c r="N252">
        <f t="shared" si="30"/>
        <v>0</v>
      </c>
      <c r="O252" t="b">
        <f t="shared" si="25"/>
        <v>0</v>
      </c>
    </row>
    <row r="253" spans="1:15" x14ac:dyDescent="0.25">
      <c r="A253" t="s">
        <v>25</v>
      </c>
      <c r="B253" t="str">
        <f>'Input and Summary Results'!$G257</f>
        <v xml:space="preserve"> </v>
      </c>
      <c r="C253">
        <f>IF(B253=0,FALSE,'Input and Summary Results'!$D$5)</f>
        <v>0</v>
      </c>
      <c r="D253">
        <f>IF(B253=0,FALSE,'Input and Summary Results'!$E$5)</f>
        <v>0</v>
      </c>
      <c r="E253" t="e">
        <f t="shared" si="26"/>
        <v>#NUM!</v>
      </c>
      <c r="F253" t="e">
        <f t="shared" si="27"/>
        <v>#DIV/0!</v>
      </c>
      <c r="G253" t="b">
        <f>IF(B253=" ",FALSE,(IF('Input and Summary Results'!$J$4="yes",'Data Transformation'!E253,'Data Transformation'!C253)))</f>
        <v>0</v>
      </c>
      <c r="H253" t="b">
        <f>IF(B253=" ",FALSE,(IF('Input and Summary Results'!$J$4="yes",'Data Transformation'!F253,'Data Transformation'!D253)))</f>
        <v>0</v>
      </c>
      <c r="I253" t="str">
        <f t="shared" si="28"/>
        <v/>
      </c>
      <c r="J253" s="18" t="e">
        <f>LOOKUP(2,1/(COUNTIF($J$4:J252,'Input and Summary Results'!$B$7:$B$8007)=0),'Input and Summary Results'!$B$7:$B$8007)</f>
        <v>#N/A</v>
      </c>
      <c r="K253" s="18" t="str">
        <f t="shared" si="29"/>
        <v xml:space="preserve"> </v>
      </c>
      <c r="L253" s="18">
        <f t="shared" si="32"/>
        <v>248</v>
      </c>
      <c r="M253" t="e">
        <f t="shared" si="31"/>
        <v>#NUM!</v>
      </c>
      <c r="N253">
        <f t="shared" si="30"/>
        <v>0</v>
      </c>
      <c r="O253" t="b">
        <f t="shared" si="25"/>
        <v>0</v>
      </c>
    </row>
    <row r="254" spans="1:15" x14ac:dyDescent="0.25">
      <c r="A254" t="s">
        <v>25</v>
      </c>
      <c r="B254" t="str">
        <f>'Input and Summary Results'!$G258</f>
        <v xml:space="preserve"> </v>
      </c>
      <c r="C254">
        <f>IF(B254=0,FALSE,'Input and Summary Results'!$D$5)</f>
        <v>0</v>
      </c>
      <c r="D254">
        <f>IF(B254=0,FALSE,'Input and Summary Results'!$E$5)</f>
        <v>0</v>
      </c>
      <c r="E254" t="e">
        <f t="shared" si="26"/>
        <v>#NUM!</v>
      </c>
      <c r="F254" t="e">
        <f t="shared" si="27"/>
        <v>#DIV/0!</v>
      </c>
      <c r="G254" t="b">
        <f>IF(B254=" ",FALSE,(IF('Input and Summary Results'!$J$4="yes",'Data Transformation'!E254,'Data Transformation'!C254)))</f>
        <v>0</v>
      </c>
      <c r="H254" t="b">
        <f>IF(B254=" ",FALSE,(IF('Input and Summary Results'!$J$4="yes",'Data Transformation'!F254,'Data Transformation'!D254)))</f>
        <v>0</v>
      </c>
      <c r="I254" t="str">
        <f t="shared" si="28"/>
        <v/>
      </c>
      <c r="J254" s="18" t="e">
        <f>LOOKUP(2,1/(COUNTIF($J$4:J253,'Input and Summary Results'!$B$7:$B$8007)=0),'Input and Summary Results'!$B$7:$B$8007)</f>
        <v>#N/A</v>
      </c>
      <c r="K254" s="18" t="str">
        <f t="shared" si="29"/>
        <v xml:space="preserve"> </v>
      </c>
      <c r="L254" s="18">
        <f t="shared" si="32"/>
        <v>249</v>
      </c>
      <c r="M254" t="e">
        <f t="shared" si="31"/>
        <v>#NUM!</v>
      </c>
      <c r="N254">
        <f t="shared" si="30"/>
        <v>0</v>
      </c>
      <c r="O254" t="b">
        <f t="shared" si="25"/>
        <v>0</v>
      </c>
    </row>
    <row r="255" spans="1:15" x14ac:dyDescent="0.25">
      <c r="A255" t="s">
        <v>25</v>
      </c>
      <c r="B255" t="str">
        <f>'Input and Summary Results'!$G259</f>
        <v xml:space="preserve"> </v>
      </c>
      <c r="C255">
        <f>IF(B255=0,FALSE,'Input and Summary Results'!$D$5)</f>
        <v>0</v>
      </c>
      <c r="D255">
        <f>IF(B255=0,FALSE,'Input and Summary Results'!$E$5)</f>
        <v>0</v>
      </c>
      <c r="E255" t="e">
        <f t="shared" si="26"/>
        <v>#NUM!</v>
      </c>
      <c r="F255" t="e">
        <f t="shared" si="27"/>
        <v>#DIV/0!</v>
      </c>
      <c r="G255" t="b">
        <f>IF(B255=" ",FALSE,(IF('Input and Summary Results'!$J$4="yes",'Data Transformation'!E255,'Data Transformation'!C255)))</f>
        <v>0</v>
      </c>
      <c r="H255" t="b">
        <f>IF(B255=" ",FALSE,(IF('Input and Summary Results'!$J$4="yes",'Data Transformation'!F255,'Data Transformation'!D255)))</f>
        <v>0</v>
      </c>
      <c r="I255" t="str">
        <f t="shared" si="28"/>
        <v/>
      </c>
      <c r="J255" s="18" t="e">
        <f>LOOKUP(2,1/(COUNTIF($J$4:J254,'Input and Summary Results'!$B$7:$B$8007)=0),'Input and Summary Results'!$B$7:$B$8007)</f>
        <v>#N/A</v>
      </c>
      <c r="K255" s="18" t="str">
        <f t="shared" si="29"/>
        <v xml:space="preserve"> </v>
      </c>
      <c r="L255" s="18">
        <f t="shared" si="32"/>
        <v>250</v>
      </c>
      <c r="M255" t="e">
        <f t="shared" si="31"/>
        <v>#NUM!</v>
      </c>
      <c r="N255">
        <f t="shared" si="30"/>
        <v>0</v>
      </c>
      <c r="O255" t="b">
        <f t="shared" si="25"/>
        <v>0</v>
      </c>
    </row>
    <row r="256" spans="1:15" x14ac:dyDescent="0.25">
      <c r="A256" t="s">
        <v>25</v>
      </c>
      <c r="B256" t="str">
        <f>'Input and Summary Results'!$G260</f>
        <v xml:space="preserve"> </v>
      </c>
      <c r="C256">
        <f>IF(B256=0,FALSE,'Input and Summary Results'!$D$5)</f>
        <v>0</v>
      </c>
      <c r="D256">
        <f>IF(B256=0,FALSE,'Input and Summary Results'!$E$5)</f>
        <v>0</v>
      </c>
      <c r="E256" t="e">
        <f t="shared" si="26"/>
        <v>#NUM!</v>
      </c>
      <c r="F256" t="e">
        <f t="shared" si="27"/>
        <v>#DIV/0!</v>
      </c>
      <c r="G256" t="b">
        <f>IF(B256=" ",FALSE,(IF('Input and Summary Results'!$J$4="yes",'Data Transformation'!E256,'Data Transformation'!C256)))</f>
        <v>0</v>
      </c>
      <c r="H256" t="b">
        <f>IF(B256=" ",FALSE,(IF('Input and Summary Results'!$J$4="yes",'Data Transformation'!F256,'Data Transformation'!D256)))</f>
        <v>0</v>
      </c>
      <c r="I256" t="str">
        <f t="shared" si="28"/>
        <v/>
      </c>
      <c r="J256" s="18" t="e">
        <f>LOOKUP(2,1/(COUNTIF($J$4:J255,'Input and Summary Results'!$B$7:$B$8007)=0),'Input and Summary Results'!$B$7:$B$8007)</f>
        <v>#N/A</v>
      </c>
      <c r="K256" s="18" t="str">
        <f t="shared" si="29"/>
        <v xml:space="preserve"> </v>
      </c>
      <c r="L256" s="18">
        <f t="shared" si="32"/>
        <v>251</v>
      </c>
      <c r="M256" t="e">
        <f t="shared" si="31"/>
        <v>#NUM!</v>
      </c>
      <c r="N256">
        <f t="shared" si="30"/>
        <v>0</v>
      </c>
      <c r="O256" t="b">
        <f t="shared" si="25"/>
        <v>0</v>
      </c>
    </row>
    <row r="257" spans="1:15" x14ac:dyDescent="0.25">
      <c r="A257" t="s">
        <v>25</v>
      </c>
      <c r="B257" t="str">
        <f>'Input and Summary Results'!$G261</f>
        <v xml:space="preserve"> </v>
      </c>
      <c r="C257">
        <f>IF(B257=0,FALSE,'Input and Summary Results'!$D$5)</f>
        <v>0</v>
      </c>
      <c r="D257">
        <f>IF(B257=0,FALSE,'Input and Summary Results'!$E$5)</f>
        <v>0</v>
      </c>
      <c r="E257" t="e">
        <f t="shared" si="26"/>
        <v>#NUM!</v>
      </c>
      <c r="F257" t="e">
        <f t="shared" si="27"/>
        <v>#DIV/0!</v>
      </c>
      <c r="G257" t="b">
        <f>IF(B257=" ",FALSE,(IF('Input and Summary Results'!$J$4="yes",'Data Transformation'!E257,'Data Transformation'!C257)))</f>
        <v>0</v>
      </c>
      <c r="H257" t="b">
        <f>IF(B257=" ",FALSE,(IF('Input and Summary Results'!$J$4="yes",'Data Transformation'!F257,'Data Transformation'!D257)))</f>
        <v>0</v>
      </c>
      <c r="I257" t="str">
        <f t="shared" si="28"/>
        <v/>
      </c>
      <c r="J257" s="18" t="e">
        <f>LOOKUP(2,1/(COUNTIF($J$4:J256,'Input and Summary Results'!$B$7:$B$8007)=0),'Input and Summary Results'!$B$7:$B$8007)</f>
        <v>#N/A</v>
      </c>
      <c r="K257" s="18" t="str">
        <f t="shared" si="29"/>
        <v xml:space="preserve"> </v>
      </c>
      <c r="L257" s="18">
        <f t="shared" si="32"/>
        <v>252</v>
      </c>
      <c r="M257" t="e">
        <f t="shared" si="31"/>
        <v>#NUM!</v>
      </c>
      <c r="N257">
        <f t="shared" si="30"/>
        <v>0</v>
      </c>
      <c r="O257" t="b">
        <f t="shared" si="25"/>
        <v>0</v>
      </c>
    </row>
    <row r="258" spans="1:15" x14ac:dyDescent="0.25">
      <c r="A258" t="s">
        <v>25</v>
      </c>
      <c r="B258" t="str">
        <f>'Input and Summary Results'!$G262</f>
        <v xml:space="preserve"> </v>
      </c>
      <c r="C258">
        <f>IF(B258=0,FALSE,'Input and Summary Results'!$D$5)</f>
        <v>0</v>
      </c>
      <c r="D258">
        <f>IF(B258=0,FALSE,'Input and Summary Results'!$E$5)</f>
        <v>0</v>
      </c>
      <c r="E258" t="e">
        <f t="shared" si="26"/>
        <v>#NUM!</v>
      </c>
      <c r="F258" t="e">
        <f t="shared" si="27"/>
        <v>#DIV/0!</v>
      </c>
      <c r="G258" t="b">
        <f>IF(B258=" ",FALSE,(IF('Input and Summary Results'!$J$4="yes",'Data Transformation'!E258,'Data Transformation'!C258)))</f>
        <v>0</v>
      </c>
      <c r="H258" t="b">
        <f>IF(B258=" ",FALSE,(IF('Input and Summary Results'!$J$4="yes",'Data Transformation'!F258,'Data Transformation'!D258)))</f>
        <v>0</v>
      </c>
      <c r="I258" t="str">
        <f t="shared" si="28"/>
        <v/>
      </c>
      <c r="J258" s="18" t="e">
        <f>LOOKUP(2,1/(COUNTIF($J$4:J257,'Input and Summary Results'!$B$7:$B$8007)=0),'Input and Summary Results'!$B$7:$B$8007)</f>
        <v>#N/A</v>
      </c>
      <c r="K258" s="18" t="str">
        <f t="shared" si="29"/>
        <v xml:space="preserve"> </v>
      </c>
      <c r="L258" s="18">
        <f t="shared" si="32"/>
        <v>253</v>
      </c>
      <c r="M258" t="e">
        <f t="shared" si="31"/>
        <v>#NUM!</v>
      </c>
      <c r="N258">
        <f t="shared" si="30"/>
        <v>0</v>
      </c>
      <c r="O258" t="b">
        <f t="shared" si="25"/>
        <v>0</v>
      </c>
    </row>
    <row r="259" spans="1:15" x14ac:dyDescent="0.25">
      <c r="A259" t="s">
        <v>25</v>
      </c>
      <c r="B259" t="str">
        <f>'Input and Summary Results'!$G263</f>
        <v xml:space="preserve"> </v>
      </c>
      <c r="C259">
        <f>IF(B259=0,FALSE,'Input and Summary Results'!$D$5)</f>
        <v>0</v>
      </c>
      <c r="D259">
        <f>IF(B259=0,FALSE,'Input and Summary Results'!$E$5)</f>
        <v>0</v>
      </c>
      <c r="E259" t="e">
        <f t="shared" si="26"/>
        <v>#NUM!</v>
      </c>
      <c r="F259" t="e">
        <f t="shared" si="27"/>
        <v>#DIV/0!</v>
      </c>
      <c r="G259" t="b">
        <f>IF(B259=" ",FALSE,(IF('Input and Summary Results'!$J$4="yes",'Data Transformation'!E259,'Data Transformation'!C259)))</f>
        <v>0</v>
      </c>
      <c r="H259" t="b">
        <f>IF(B259=" ",FALSE,(IF('Input and Summary Results'!$J$4="yes",'Data Transformation'!F259,'Data Transformation'!D259)))</f>
        <v>0</v>
      </c>
      <c r="I259" t="str">
        <f t="shared" si="28"/>
        <v/>
      </c>
      <c r="J259" s="18" t="e">
        <f>LOOKUP(2,1/(COUNTIF($J$4:J258,'Input and Summary Results'!$B$7:$B$8007)=0),'Input and Summary Results'!$B$7:$B$8007)</f>
        <v>#N/A</v>
      </c>
      <c r="K259" s="18" t="str">
        <f t="shared" si="29"/>
        <v xml:space="preserve"> </v>
      </c>
      <c r="L259" s="18">
        <f t="shared" si="32"/>
        <v>254</v>
      </c>
      <c r="M259" t="e">
        <f t="shared" si="31"/>
        <v>#NUM!</v>
      </c>
      <c r="N259">
        <f t="shared" si="30"/>
        <v>0</v>
      </c>
      <c r="O259" t="b">
        <f t="shared" si="25"/>
        <v>0</v>
      </c>
    </row>
    <row r="260" spans="1:15" x14ac:dyDescent="0.25">
      <c r="A260" t="s">
        <v>25</v>
      </c>
      <c r="B260" t="str">
        <f>'Input and Summary Results'!$G264</f>
        <v xml:space="preserve"> </v>
      </c>
      <c r="C260">
        <f>IF(B260=0,FALSE,'Input and Summary Results'!$D$5)</f>
        <v>0</v>
      </c>
      <c r="D260">
        <f>IF(B260=0,FALSE,'Input and Summary Results'!$E$5)</f>
        <v>0</v>
      </c>
      <c r="E260" t="e">
        <f t="shared" si="26"/>
        <v>#NUM!</v>
      </c>
      <c r="F260" t="e">
        <f t="shared" si="27"/>
        <v>#DIV/0!</v>
      </c>
      <c r="G260" t="b">
        <f>IF(B260=" ",FALSE,(IF('Input and Summary Results'!$J$4="yes",'Data Transformation'!E260,'Data Transformation'!C260)))</f>
        <v>0</v>
      </c>
      <c r="H260" t="b">
        <f>IF(B260=" ",FALSE,(IF('Input and Summary Results'!$J$4="yes",'Data Transformation'!F260,'Data Transformation'!D260)))</f>
        <v>0</v>
      </c>
      <c r="I260" t="str">
        <f t="shared" si="28"/>
        <v/>
      </c>
      <c r="J260" s="18" t="e">
        <f>LOOKUP(2,1/(COUNTIF($J$4:J259,'Input and Summary Results'!$B$7:$B$8007)=0),'Input and Summary Results'!$B$7:$B$8007)</f>
        <v>#N/A</v>
      </c>
      <c r="K260" s="18" t="str">
        <f t="shared" si="29"/>
        <v xml:space="preserve"> </v>
      </c>
      <c r="L260" s="18">
        <f t="shared" si="32"/>
        <v>255</v>
      </c>
      <c r="M260" t="e">
        <f t="shared" si="31"/>
        <v>#NUM!</v>
      </c>
      <c r="N260">
        <f t="shared" si="30"/>
        <v>0</v>
      </c>
      <c r="O260" t="b">
        <f t="shared" ref="O260:O323" si="33">IF(N260&gt;4,N260,FALSE)</f>
        <v>0</v>
      </c>
    </row>
    <row r="261" spans="1:15" x14ac:dyDescent="0.25">
      <c r="A261" t="s">
        <v>25</v>
      </c>
      <c r="B261" t="str">
        <f>'Input and Summary Results'!$G265</f>
        <v xml:space="preserve"> </v>
      </c>
      <c r="C261">
        <f>IF(B261=0,FALSE,'Input and Summary Results'!$D$5)</f>
        <v>0</v>
      </c>
      <c r="D261">
        <f>IF(B261=0,FALSE,'Input and Summary Results'!$E$5)</f>
        <v>0</v>
      </c>
      <c r="E261" t="e">
        <f t="shared" ref="E261:E324" si="34">IF(C261=FALSE,FALSE,LOG10(C261))</f>
        <v>#NUM!</v>
      </c>
      <c r="F261" t="e">
        <f t="shared" ref="F261:F324" si="35">IF(D261=FALSE, FALSE,0.434*D261/C261)</f>
        <v>#DIV/0!</v>
      </c>
      <c r="G261" t="b">
        <f>IF(B261=" ",FALSE,(IF('Input and Summary Results'!$J$4="yes",'Data Transformation'!E261,'Data Transformation'!C261)))</f>
        <v>0</v>
      </c>
      <c r="H261" t="b">
        <f>IF(B261=" ",FALSE,(IF('Input and Summary Results'!$J$4="yes",'Data Transformation'!F261,'Data Transformation'!D261)))</f>
        <v>0</v>
      </c>
      <c r="I261" t="str">
        <f t="shared" ref="I261:I324" si="36">IF(G261=FALSE,"",B261)</f>
        <v/>
      </c>
      <c r="J261" s="18" t="e">
        <f>LOOKUP(2,1/(COUNTIF($J$4:J260,'Input and Summary Results'!$B$7:$B$8007)=0),'Input and Summary Results'!$B$7:$B$8007)</f>
        <v>#N/A</v>
      </c>
      <c r="K261" s="18" t="str">
        <f t="shared" si="29"/>
        <v xml:space="preserve"> </v>
      </c>
      <c r="L261" s="18">
        <f t="shared" si="32"/>
        <v>256</v>
      </c>
      <c r="M261" t="e">
        <f t="shared" si="31"/>
        <v>#NUM!</v>
      </c>
      <c r="N261">
        <f t="shared" si="30"/>
        <v>0</v>
      </c>
      <c r="O261" t="b">
        <f t="shared" si="33"/>
        <v>0</v>
      </c>
    </row>
    <row r="262" spans="1:15" x14ac:dyDescent="0.25">
      <c r="A262" t="s">
        <v>25</v>
      </c>
      <c r="B262" t="str">
        <f>'Input and Summary Results'!$G266</f>
        <v xml:space="preserve"> </v>
      </c>
      <c r="C262">
        <f>IF(B262=0,FALSE,'Input and Summary Results'!$D$5)</f>
        <v>0</v>
      </c>
      <c r="D262">
        <f>IF(B262=0,FALSE,'Input and Summary Results'!$E$5)</f>
        <v>0</v>
      </c>
      <c r="E262" t="e">
        <f t="shared" si="34"/>
        <v>#NUM!</v>
      </c>
      <c r="F262" t="e">
        <f t="shared" si="35"/>
        <v>#DIV/0!</v>
      </c>
      <c r="G262" t="b">
        <f>IF(B262=" ",FALSE,(IF('Input and Summary Results'!$J$4="yes",'Data Transformation'!E262,'Data Transformation'!C262)))</f>
        <v>0</v>
      </c>
      <c r="H262" t="b">
        <f>IF(B262=" ",FALSE,(IF('Input and Summary Results'!$J$4="yes",'Data Transformation'!F262,'Data Transformation'!D262)))</f>
        <v>0</v>
      </c>
      <c r="I262" t="str">
        <f t="shared" si="36"/>
        <v/>
      </c>
      <c r="J262" s="18" t="e">
        <f>LOOKUP(2,1/(COUNTIF($J$4:J261,'Input and Summary Results'!$B$7:$B$8007)=0),'Input and Summary Results'!$B$7:$B$8007)</f>
        <v>#N/A</v>
      </c>
      <c r="K262" s="18" t="str">
        <f t="shared" ref="K262:K325" si="37">IFERROR(J262," ")</f>
        <v xml:space="preserve"> </v>
      </c>
      <c r="L262" s="18">
        <f t="shared" si="32"/>
        <v>257</v>
      </c>
      <c r="M262" t="e">
        <f t="shared" si="31"/>
        <v>#NUM!</v>
      </c>
      <c r="N262">
        <f t="shared" ref="N262:N325" si="38">COUNTIF($I$4:$I$8425,M262)</f>
        <v>0</v>
      </c>
      <c r="O262" t="b">
        <f t="shared" si="33"/>
        <v>0</v>
      </c>
    </row>
    <row r="263" spans="1:15" x14ac:dyDescent="0.25">
      <c r="A263" t="s">
        <v>25</v>
      </c>
      <c r="B263" t="str">
        <f>'Input and Summary Results'!$G267</f>
        <v xml:space="preserve"> </v>
      </c>
      <c r="C263">
        <f>IF(B263=0,FALSE,'Input and Summary Results'!$D$5)</f>
        <v>0</v>
      </c>
      <c r="D263">
        <f>IF(B263=0,FALSE,'Input and Summary Results'!$E$5)</f>
        <v>0</v>
      </c>
      <c r="E263" t="e">
        <f t="shared" si="34"/>
        <v>#NUM!</v>
      </c>
      <c r="F263" t="e">
        <f t="shared" si="35"/>
        <v>#DIV/0!</v>
      </c>
      <c r="G263" t="b">
        <f>IF(B263=" ",FALSE,(IF('Input and Summary Results'!$J$4="yes",'Data Transformation'!E263,'Data Transformation'!C263)))</f>
        <v>0</v>
      </c>
      <c r="H263" t="b">
        <f>IF(B263=" ",FALSE,(IF('Input and Summary Results'!$J$4="yes",'Data Transformation'!F263,'Data Transformation'!D263)))</f>
        <v>0</v>
      </c>
      <c r="I263" t="str">
        <f t="shared" si="36"/>
        <v/>
      </c>
      <c r="J263" s="18" t="e">
        <f>LOOKUP(2,1/(COUNTIF($J$4:J262,'Input and Summary Results'!$B$7:$B$8007)=0),'Input and Summary Results'!$B$7:$B$8007)</f>
        <v>#N/A</v>
      </c>
      <c r="K263" s="18" t="str">
        <f t="shared" si="37"/>
        <v xml:space="preserve"> </v>
      </c>
      <c r="L263" s="18">
        <f t="shared" si="32"/>
        <v>258</v>
      </c>
      <c r="M263" t="e">
        <f t="shared" ref="M263:M326" si="39">SMALL($K$6:$K$426,L263)</f>
        <v>#NUM!</v>
      </c>
      <c r="N263">
        <f t="shared" si="38"/>
        <v>0</v>
      </c>
      <c r="O263" t="b">
        <f t="shared" si="33"/>
        <v>0</v>
      </c>
    </row>
    <row r="264" spans="1:15" x14ac:dyDescent="0.25">
      <c r="A264" t="s">
        <v>25</v>
      </c>
      <c r="B264" t="str">
        <f>'Input and Summary Results'!$G268</f>
        <v xml:space="preserve"> </v>
      </c>
      <c r="C264">
        <f>IF(B264=0,FALSE,'Input and Summary Results'!$D$5)</f>
        <v>0</v>
      </c>
      <c r="D264">
        <f>IF(B264=0,FALSE,'Input and Summary Results'!$E$5)</f>
        <v>0</v>
      </c>
      <c r="E264" t="e">
        <f t="shared" si="34"/>
        <v>#NUM!</v>
      </c>
      <c r="F264" t="e">
        <f t="shared" si="35"/>
        <v>#DIV/0!</v>
      </c>
      <c r="G264" t="b">
        <f>IF(B264=" ",FALSE,(IF('Input and Summary Results'!$J$4="yes",'Data Transformation'!E264,'Data Transformation'!C264)))</f>
        <v>0</v>
      </c>
      <c r="H264" t="b">
        <f>IF(B264=" ",FALSE,(IF('Input and Summary Results'!$J$4="yes",'Data Transformation'!F264,'Data Transformation'!D264)))</f>
        <v>0</v>
      </c>
      <c r="I264" t="str">
        <f t="shared" si="36"/>
        <v/>
      </c>
      <c r="J264" s="18" t="e">
        <f>LOOKUP(2,1/(COUNTIF($J$4:J263,'Input and Summary Results'!$B$7:$B$8007)=0),'Input and Summary Results'!$B$7:$B$8007)</f>
        <v>#N/A</v>
      </c>
      <c r="K264" s="18" t="str">
        <f t="shared" si="37"/>
        <v xml:space="preserve"> </v>
      </c>
      <c r="L264" s="18">
        <f t="shared" ref="L264:L327" si="40">L263+1</f>
        <v>259</v>
      </c>
      <c r="M264" t="e">
        <f t="shared" si="39"/>
        <v>#NUM!</v>
      </c>
      <c r="N264">
        <f t="shared" si="38"/>
        <v>0</v>
      </c>
      <c r="O264" t="b">
        <f t="shared" si="33"/>
        <v>0</v>
      </c>
    </row>
    <row r="265" spans="1:15" x14ac:dyDescent="0.25">
      <c r="A265" t="s">
        <v>25</v>
      </c>
      <c r="B265" t="str">
        <f>'Input and Summary Results'!$G269</f>
        <v xml:space="preserve"> </v>
      </c>
      <c r="C265">
        <f>IF(B265=0,FALSE,'Input and Summary Results'!$D$5)</f>
        <v>0</v>
      </c>
      <c r="D265">
        <f>IF(B265=0,FALSE,'Input and Summary Results'!$E$5)</f>
        <v>0</v>
      </c>
      <c r="E265" t="e">
        <f t="shared" si="34"/>
        <v>#NUM!</v>
      </c>
      <c r="F265" t="e">
        <f t="shared" si="35"/>
        <v>#DIV/0!</v>
      </c>
      <c r="G265" t="b">
        <f>IF(B265=" ",FALSE,(IF('Input and Summary Results'!$J$4="yes",'Data Transformation'!E265,'Data Transformation'!C265)))</f>
        <v>0</v>
      </c>
      <c r="H265" t="b">
        <f>IF(B265=" ",FALSE,(IF('Input and Summary Results'!$J$4="yes",'Data Transformation'!F265,'Data Transformation'!D265)))</f>
        <v>0</v>
      </c>
      <c r="I265" t="str">
        <f t="shared" si="36"/>
        <v/>
      </c>
      <c r="J265" s="18" t="e">
        <f>LOOKUP(2,1/(COUNTIF($J$4:J264,'Input and Summary Results'!$B$7:$B$8007)=0),'Input and Summary Results'!$B$7:$B$8007)</f>
        <v>#N/A</v>
      </c>
      <c r="K265" s="18" t="str">
        <f t="shared" si="37"/>
        <v xml:space="preserve"> </v>
      </c>
      <c r="L265" s="18">
        <f t="shared" si="40"/>
        <v>260</v>
      </c>
      <c r="M265" t="e">
        <f t="shared" si="39"/>
        <v>#NUM!</v>
      </c>
      <c r="N265">
        <f t="shared" si="38"/>
        <v>0</v>
      </c>
      <c r="O265" t="b">
        <f t="shared" si="33"/>
        <v>0</v>
      </c>
    </row>
    <row r="266" spans="1:15" x14ac:dyDescent="0.25">
      <c r="A266" t="s">
        <v>25</v>
      </c>
      <c r="B266" t="str">
        <f>'Input and Summary Results'!$G270</f>
        <v xml:space="preserve"> </v>
      </c>
      <c r="C266">
        <f>IF(B266=0,FALSE,'Input and Summary Results'!$D$5)</f>
        <v>0</v>
      </c>
      <c r="D266">
        <f>IF(B266=0,FALSE,'Input and Summary Results'!$E$5)</f>
        <v>0</v>
      </c>
      <c r="E266" t="e">
        <f t="shared" si="34"/>
        <v>#NUM!</v>
      </c>
      <c r="F266" t="e">
        <f t="shared" si="35"/>
        <v>#DIV/0!</v>
      </c>
      <c r="G266" t="b">
        <f>IF(B266=" ",FALSE,(IF('Input and Summary Results'!$J$4="yes",'Data Transformation'!E266,'Data Transformation'!C266)))</f>
        <v>0</v>
      </c>
      <c r="H266" t="b">
        <f>IF(B266=" ",FALSE,(IF('Input and Summary Results'!$J$4="yes",'Data Transformation'!F266,'Data Transformation'!D266)))</f>
        <v>0</v>
      </c>
      <c r="I266" t="str">
        <f t="shared" si="36"/>
        <v/>
      </c>
      <c r="J266" s="18" t="e">
        <f>LOOKUP(2,1/(COUNTIF($J$4:J265,'Input and Summary Results'!$B$7:$B$8007)=0),'Input and Summary Results'!$B$7:$B$8007)</f>
        <v>#N/A</v>
      </c>
      <c r="K266" s="18" t="str">
        <f t="shared" si="37"/>
        <v xml:space="preserve"> </v>
      </c>
      <c r="L266" s="18">
        <f t="shared" si="40"/>
        <v>261</v>
      </c>
      <c r="M266" t="e">
        <f t="shared" si="39"/>
        <v>#NUM!</v>
      </c>
      <c r="N266">
        <f t="shared" si="38"/>
        <v>0</v>
      </c>
      <c r="O266" t="b">
        <f t="shared" si="33"/>
        <v>0</v>
      </c>
    </row>
    <row r="267" spans="1:15" x14ac:dyDescent="0.25">
      <c r="A267" t="s">
        <v>25</v>
      </c>
      <c r="B267" t="str">
        <f>'Input and Summary Results'!$G271</f>
        <v xml:space="preserve"> </v>
      </c>
      <c r="C267">
        <f>IF(B267=0,FALSE,'Input and Summary Results'!$D$5)</f>
        <v>0</v>
      </c>
      <c r="D267">
        <f>IF(B267=0,FALSE,'Input and Summary Results'!$E$5)</f>
        <v>0</v>
      </c>
      <c r="E267" t="e">
        <f t="shared" si="34"/>
        <v>#NUM!</v>
      </c>
      <c r="F267" t="e">
        <f t="shared" si="35"/>
        <v>#DIV/0!</v>
      </c>
      <c r="G267" t="b">
        <f>IF(B267=" ",FALSE,(IF('Input and Summary Results'!$J$4="yes",'Data Transformation'!E267,'Data Transformation'!C267)))</f>
        <v>0</v>
      </c>
      <c r="H267" t="b">
        <f>IF(B267=" ",FALSE,(IF('Input and Summary Results'!$J$4="yes",'Data Transformation'!F267,'Data Transformation'!D267)))</f>
        <v>0</v>
      </c>
      <c r="I267" t="str">
        <f t="shared" si="36"/>
        <v/>
      </c>
      <c r="J267" s="18" t="e">
        <f>LOOKUP(2,1/(COUNTIF($J$4:J266,'Input and Summary Results'!$B$7:$B$8007)=0),'Input and Summary Results'!$B$7:$B$8007)</f>
        <v>#N/A</v>
      </c>
      <c r="K267" s="18" t="str">
        <f t="shared" si="37"/>
        <v xml:space="preserve"> </v>
      </c>
      <c r="L267" s="18">
        <f t="shared" si="40"/>
        <v>262</v>
      </c>
      <c r="M267" t="e">
        <f t="shared" si="39"/>
        <v>#NUM!</v>
      </c>
      <c r="N267">
        <f t="shared" si="38"/>
        <v>0</v>
      </c>
      <c r="O267" t="b">
        <f t="shared" si="33"/>
        <v>0</v>
      </c>
    </row>
    <row r="268" spans="1:15" x14ac:dyDescent="0.25">
      <c r="A268" t="s">
        <v>25</v>
      </c>
      <c r="B268" t="str">
        <f>'Input and Summary Results'!$G272</f>
        <v xml:space="preserve"> </v>
      </c>
      <c r="C268">
        <f>IF(B268=0,FALSE,'Input and Summary Results'!$D$5)</f>
        <v>0</v>
      </c>
      <c r="D268">
        <f>IF(B268=0,FALSE,'Input and Summary Results'!$E$5)</f>
        <v>0</v>
      </c>
      <c r="E268" t="e">
        <f t="shared" si="34"/>
        <v>#NUM!</v>
      </c>
      <c r="F268" t="e">
        <f t="shared" si="35"/>
        <v>#DIV/0!</v>
      </c>
      <c r="G268" t="b">
        <f>IF(B268=" ",FALSE,(IF('Input and Summary Results'!$J$4="yes",'Data Transformation'!E268,'Data Transformation'!C268)))</f>
        <v>0</v>
      </c>
      <c r="H268" t="b">
        <f>IF(B268=" ",FALSE,(IF('Input and Summary Results'!$J$4="yes",'Data Transformation'!F268,'Data Transformation'!D268)))</f>
        <v>0</v>
      </c>
      <c r="I268" t="str">
        <f t="shared" si="36"/>
        <v/>
      </c>
      <c r="J268" s="18" t="e">
        <f>LOOKUP(2,1/(COUNTIF($J$4:J267,'Input and Summary Results'!$B$7:$B$8007)=0),'Input and Summary Results'!$B$7:$B$8007)</f>
        <v>#N/A</v>
      </c>
      <c r="K268" s="18" t="str">
        <f t="shared" si="37"/>
        <v xml:space="preserve"> </v>
      </c>
      <c r="L268" s="18">
        <f t="shared" si="40"/>
        <v>263</v>
      </c>
      <c r="M268" t="e">
        <f t="shared" si="39"/>
        <v>#NUM!</v>
      </c>
      <c r="N268">
        <f t="shared" si="38"/>
        <v>0</v>
      </c>
      <c r="O268" t="b">
        <f t="shared" si="33"/>
        <v>0</v>
      </c>
    </row>
    <row r="269" spans="1:15" x14ac:dyDescent="0.25">
      <c r="A269" t="s">
        <v>25</v>
      </c>
      <c r="B269" t="str">
        <f>'Input and Summary Results'!$G273</f>
        <v xml:space="preserve"> </v>
      </c>
      <c r="C269">
        <f>IF(B269=0,FALSE,'Input and Summary Results'!$D$5)</f>
        <v>0</v>
      </c>
      <c r="D269">
        <f>IF(B269=0,FALSE,'Input and Summary Results'!$E$5)</f>
        <v>0</v>
      </c>
      <c r="E269" t="e">
        <f t="shared" si="34"/>
        <v>#NUM!</v>
      </c>
      <c r="F269" t="e">
        <f t="shared" si="35"/>
        <v>#DIV/0!</v>
      </c>
      <c r="G269" t="b">
        <f>IF(B269=" ",FALSE,(IF('Input and Summary Results'!$J$4="yes",'Data Transformation'!E269,'Data Transformation'!C269)))</f>
        <v>0</v>
      </c>
      <c r="H269" t="b">
        <f>IF(B269=" ",FALSE,(IF('Input and Summary Results'!$J$4="yes",'Data Transformation'!F269,'Data Transformation'!D269)))</f>
        <v>0</v>
      </c>
      <c r="I269" t="str">
        <f t="shared" si="36"/>
        <v/>
      </c>
      <c r="J269" s="18" t="e">
        <f>LOOKUP(2,1/(COUNTIF($J$4:J268,'Input and Summary Results'!$B$7:$B$8007)=0),'Input and Summary Results'!$B$7:$B$8007)</f>
        <v>#N/A</v>
      </c>
      <c r="K269" s="18" t="str">
        <f t="shared" si="37"/>
        <v xml:space="preserve"> </v>
      </c>
      <c r="L269" s="18">
        <f t="shared" si="40"/>
        <v>264</v>
      </c>
      <c r="M269" t="e">
        <f t="shared" si="39"/>
        <v>#NUM!</v>
      </c>
      <c r="N269">
        <f t="shared" si="38"/>
        <v>0</v>
      </c>
      <c r="O269" t="b">
        <f t="shared" si="33"/>
        <v>0</v>
      </c>
    </row>
    <row r="270" spans="1:15" x14ac:dyDescent="0.25">
      <c r="A270" t="s">
        <v>25</v>
      </c>
      <c r="B270" t="str">
        <f>'Input and Summary Results'!$G274</f>
        <v xml:space="preserve"> </v>
      </c>
      <c r="C270">
        <f>IF(B270=0,FALSE,'Input and Summary Results'!$D$5)</f>
        <v>0</v>
      </c>
      <c r="D270">
        <f>IF(B270=0,FALSE,'Input and Summary Results'!$E$5)</f>
        <v>0</v>
      </c>
      <c r="E270" t="e">
        <f t="shared" si="34"/>
        <v>#NUM!</v>
      </c>
      <c r="F270" t="e">
        <f t="shared" si="35"/>
        <v>#DIV/0!</v>
      </c>
      <c r="G270" t="b">
        <f>IF(B270=" ",FALSE,(IF('Input and Summary Results'!$J$4="yes",'Data Transformation'!E270,'Data Transformation'!C270)))</f>
        <v>0</v>
      </c>
      <c r="H270" t="b">
        <f>IF(B270=" ",FALSE,(IF('Input and Summary Results'!$J$4="yes",'Data Transformation'!F270,'Data Transformation'!D270)))</f>
        <v>0</v>
      </c>
      <c r="I270" t="str">
        <f t="shared" si="36"/>
        <v/>
      </c>
      <c r="J270" s="18" t="e">
        <f>LOOKUP(2,1/(COUNTIF($J$4:J269,'Input and Summary Results'!$B$7:$B$8007)=0),'Input and Summary Results'!$B$7:$B$8007)</f>
        <v>#N/A</v>
      </c>
      <c r="K270" s="18" t="str">
        <f t="shared" si="37"/>
        <v xml:space="preserve"> </v>
      </c>
      <c r="L270" s="18">
        <f t="shared" si="40"/>
        <v>265</v>
      </c>
      <c r="M270" t="e">
        <f t="shared" si="39"/>
        <v>#NUM!</v>
      </c>
      <c r="N270">
        <f t="shared" si="38"/>
        <v>0</v>
      </c>
      <c r="O270" t="b">
        <f t="shared" si="33"/>
        <v>0</v>
      </c>
    </row>
    <row r="271" spans="1:15" x14ac:dyDescent="0.25">
      <c r="A271" t="s">
        <v>25</v>
      </c>
      <c r="B271" t="str">
        <f>'Input and Summary Results'!$G275</f>
        <v xml:space="preserve"> </v>
      </c>
      <c r="C271">
        <f>IF(B271=0,FALSE,'Input and Summary Results'!$D$5)</f>
        <v>0</v>
      </c>
      <c r="D271">
        <f>IF(B271=0,FALSE,'Input and Summary Results'!$E$5)</f>
        <v>0</v>
      </c>
      <c r="E271" t="e">
        <f t="shared" si="34"/>
        <v>#NUM!</v>
      </c>
      <c r="F271" t="e">
        <f t="shared" si="35"/>
        <v>#DIV/0!</v>
      </c>
      <c r="G271" t="b">
        <f>IF(B271=" ",FALSE,(IF('Input and Summary Results'!$J$4="yes",'Data Transformation'!E271,'Data Transformation'!C271)))</f>
        <v>0</v>
      </c>
      <c r="H271" t="b">
        <f>IF(B271=" ",FALSE,(IF('Input and Summary Results'!$J$4="yes",'Data Transformation'!F271,'Data Transformation'!D271)))</f>
        <v>0</v>
      </c>
      <c r="I271" t="str">
        <f t="shared" si="36"/>
        <v/>
      </c>
      <c r="J271" s="18" t="e">
        <f>LOOKUP(2,1/(COUNTIF($J$4:J270,'Input and Summary Results'!$B$7:$B$8007)=0),'Input and Summary Results'!$B$7:$B$8007)</f>
        <v>#N/A</v>
      </c>
      <c r="K271" s="18" t="str">
        <f t="shared" si="37"/>
        <v xml:space="preserve"> </v>
      </c>
      <c r="L271" s="18">
        <f t="shared" si="40"/>
        <v>266</v>
      </c>
      <c r="M271" t="e">
        <f t="shared" si="39"/>
        <v>#NUM!</v>
      </c>
      <c r="N271">
        <f t="shared" si="38"/>
        <v>0</v>
      </c>
      <c r="O271" t="b">
        <f t="shared" si="33"/>
        <v>0</v>
      </c>
    </row>
    <row r="272" spans="1:15" x14ac:dyDescent="0.25">
      <c r="A272" t="s">
        <v>25</v>
      </c>
      <c r="B272" t="str">
        <f>'Input and Summary Results'!$G276</f>
        <v xml:space="preserve"> </v>
      </c>
      <c r="C272">
        <f>IF(B272=0,FALSE,'Input and Summary Results'!$D$5)</f>
        <v>0</v>
      </c>
      <c r="D272">
        <f>IF(B272=0,FALSE,'Input and Summary Results'!$E$5)</f>
        <v>0</v>
      </c>
      <c r="E272" t="e">
        <f t="shared" si="34"/>
        <v>#NUM!</v>
      </c>
      <c r="F272" t="e">
        <f t="shared" si="35"/>
        <v>#DIV/0!</v>
      </c>
      <c r="G272" t="b">
        <f>IF(B272=" ",FALSE,(IF('Input and Summary Results'!$J$4="yes",'Data Transformation'!E272,'Data Transformation'!C272)))</f>
        <v>0</v>
      </c>
      <c r="H272" t="b">
        <f>IF(B272=" ",FALSE,(IF('Input and Summary Results'!$J$4="yes",'Data Transformation'!F272,'Data Transformation'!D272)))</f>
        <v>0</v>
      </c>
      <c r="I272" t="str">
        <f t="shared" si="36"/>
        <v/>
      </c>
      <c r="J272" s="18" t="e">
        <f>LOOKUP(2,1/(COUNTIF($J$4:J271,'Input and Summary Results'!$B$7:$B$8007)=0),'Input and Summary Results'!$B$7:$B$8007)</f>
        <v>#N/A</v>
      </c>
      <c r="K272" s="18" t="str">
        <f t="shared" si="37"/>
        <v xml:space="preserve"> </v>
      </c>
      <c r="L272" s="18">
        <f t="shared" si="40"/>
        <v>267</v>
      </c>
      <c r="M272" t="e">
        <f t="shared" si="39"/>
        <v>#NUM!</v>
      </c>
      <c r="N272">
        <f t="shared" si="38"/>
        <v>0</v>
      </c>
      <c r="O272" t="b">
        <f t="shared" si="33"/>
        <v>0</v>
      </c>
    </row>
    <row r="273" spans="1:15" x14ac:dyDescent="0.25">
      <c r="A273" t="s">
        <v>25</v>
      </c>
      <c r="B273" t="str">
        <f>'Input and Summary Results'!$G277</f>
        <v xml:space="preserve"> </v>
      </c>
      <c r="C273">
        <f>IF(B273=0,FALSE,'Input and Summary Results'!$D$5)</f>
        <v>0</v>
      </c>
      <c r="D273">
        <f>IF(B273=0,FALSE,'Input and Summary Results'!$E$5)</f>
        <v>0</v>
      </c>
      <c r="E273" t="e">
        <f t="shared" si="34"/>
        <v>#NUM!</v>
      </c>
      <c r="F273" t="e">
        <f t="shared" si="35"/>
        <v>#DIV/0!</v>
      </c>
      <c r="G273" t="b">
        <f>IF(B273=" ",FALSE,(IF('Input and Summary Results'!$J$4="yes",'Data Transformation'!E273,'Data Transformation'!C273)))</f>
        <v>0</v>
      </c>
      <c r="H273" t="b">
        <f>IF(B273=" ",FALSE,(IF('Input and Summary Results'!$J$4="yes",'Data Transformation'!F273,'Data Transformation'!D273)))</f>
        <v>0</v>
      </c>
      <c r="I273" t="str">
        <f t="shared" si="36"/>
        <v/>
      </c>
      <c r="J273" s="18" t="e">
        <f>LOOKUP(2,1/(COUNTIF($J$4:J272,'Input and Summary Results'!$B$7:$B$8007)=0),'Input and Summary Results'!$B$7:$B$8007)</f>
        <v>#N/A</v>
      </c>
      <c r="K273" s="18" t="str">
        <f t="shared" si="37"/>
        <v xml:space="preserve"> </v>
      </c>
      <c r="L273" s="18">
        <f t="shared" si="40"/>
        <v>268</v>
      </c>
      <c r="M273" t="e">
        <f t="shared" si="39"/>
        <v>#NUM!</v>
      </c>
      <c r="N273">
        <f t="shared" si="38"/>
        <v>0</v>
      </c>
      <c r="O273" t="b">
        <f t="shared" si="33"/>
        <v>0</v>
      </c>
    </row>
    <row r="274" spans="1:15" x14ac:dyDescent="0.25">
      <c r="A274" t="s">
        <v>25</v>
      </c>
      <c r="B274" t="str">
        <f>'Input and Summary Results'!$G278</f>
        <v xml:space="preserve"> </v>
      </c>
      <c r="C274">
        <f>IF(B274=0,FALSE,'Input and Summary Results'!$D$5)</f>
        <v>0</v>
      </c>
      <c r="D274">
        <f>IF(B274=0,FALSE,'Input and Summary Results'!$E$5)</f>
        <v>0</v>
      </c>
      <c r="E274" t="e">
        <f t="shared" si="34"/>
        <v>#NUM!</v>
      </c>
      <c r="F274" t="e">
        <f t="shared" si="35"/>
        <v>#DIV/0!</v>
      </c>
      <c r="G274" t="b">
        <f>IF(B274=" ",FALSE,(IF('Input and Summary Results'!$J$4="yes",'Data Transformation'!E274,'Data Transformation'!C274)))</f>
        <v>0</v>
      </c>
      <c r="H274" t="b">
        <f>IF(B274=" ",FALSE,(IF('Input and Summary Results'!$J$4="yes",'Data Transformation'!F274,'Data Transformation'!D274)))</f>
        <v>0</v>
      </c>
      <c r="I274" t="str">
        <f t="shared" si="36"/>
        <v/>
      </c>
      <c r="J274" s="18" t="e">
        <f>LOOKUP(2,1/(COUNTIF($J$4:J273,'Input and Summary Results'!$B$7:$B$8007)=0),'Input and Summary Results'!$B$7:$B$8007)</f>
        <v>#N/A</v>
      </c>
      <c r="K274" s="18" t="str">
        <f t="shared" si="37"/>
        <v xml:space="preserve"> </v>
      </c>
      <c r="L274" s="18">
        <f t="shared" si="40"/>
        <v>269</v>
      </c>
      <c r="M274" t="e">
        <f t="shared" si="39"/>
        <v>#NUM!</v>
      </c>
      <c r="N274">
        <f t="shared" si="38"/>
        <v>0</v>
      </c>
      <c r="O274" t="b">
        <f t="shared" si="33"/>
        <v>0</v>
      </c>
    </row>
    <row r="275" spans="1:15" x14ac:dyDescent="0.25">
      <c r="A275" t="s">
        <v>25</v>
      </c>
      <c r="B275" t="str">
        <f>'Input and Summary Results'!$G279</f>
        <v xml:space="preserve"> </v>
      </c>
      <c r="C275">
        <f>IF(B275=0,FALSE,'Input and Summary Results'!$D$5)</f>
        <v>0</v>
      </c>
      <c r="D275">
        <f>IF(B275=0,FALSE,'Input and Summary Results'!$E$5)</f>
        <v>0</v>
      </c>
      <c r="E275" t="e">
        <f t="shared" si="34"/>
        <v>#NUM!</v>
      </c>
      <c r="F275" t="e">
        <f t="shared" si="35"/>
        <v>#DIV/0!</v>
      </c>
      <c r="G275" t="b">
        <f>IF(B275=" ",FALSE,(IF('Input and Summary Results'!$J$4="yes",'Data Transformation'!E275,'Data Transformation'!C275)))</f>
        <v>0</v>
      </c>
      <c r="H275" t="b">
        <f>IF(B275=" ",FALSE,(IF('Input and Summary Results'!$J$4="yes",'Data Transformation'!F275,'Data Transformation'!D275)))</f>
        <v>0</v>
      </c>
      <c r="I275" t="str">
        <f t="shared" si="36"/>
        <v/>
      </c>
      <c r="J275" s="18" t="e">
        <f>LOOKUP(2,1/(COUNTIF($J$4:J274,'Input and Summary Results'!$B$7:$B$8007)=0),'Input and Summary Results'!$B$7:$B$8007)</f>
        <v>#N/A</v>
      </c>
      <c r="K275" s="18" t="str">
        <f t="shared" si="37"/>
        <v xml:space="preserve"> </v>
      </c>
      <c r="L275" s="18">
        <f t="shared" si="40"/>
        <v>270</v>
      </c>
      <c r="M275" t="e">
        <f t="shared" si="39"/>
        <v>#NUM!</v>
      </c>
      <c r="N275">
        <f t="shared" si="38"/>
        <v>0</v>
      </c>
      <c r="O275" t="b">
        <f t="shared" si="33"/>
        <v>0</v>
      </c>
    </row>
    <row r="276" spans="1:15" x14ac:dyDescent="0.25">
      <c r="A276" t="s">
        <v>25</v>
      </c>
      <c r="B276" t="str">
        <f>'Input and Summary Results'!$G280</f>
        <v xml:space="preserve"> </v>
      </c>
      <c r="C276">
        <f>IF(B276=0,FALSE,'Input and Summary Results'!$D$5)</f>
        <v>0</v>
      </c>
      <c r="D276">
        <f>IF(B276=0,FALSE,'Input and Summary Results'!$E$5)</f>
        <v>0</v>
      </c>
      <c r="E276" t="e">
        <f t="shared" si="34"/>
        <v>#NUM!</v>
      </c>
      <c r="F276" t="e">
        <f t="shared" si="35"/>
        <v>#DIV/0!</v>
      </c>
      <c r="G276" t="b">
        <f>IF(B276=" ",FALSE,(IF('Input and Summary Results'!$J$4="yes",'Data Transformation'!E276,'Data Transformation'!C276)))</f>
        <v>0</v>
      </c>
      <c r="H276" t="b">
        <f>IF(B276=" ",FALSE,(IF('Input and Summary Results'!$J$4="yes",'Data Transformation'!F276,'Data Transformation'!D276)))</f>
        <v>0</v>
      </c>
      <c r="I276" t="str">
        <f t="shared" si="36"/>
        <v/>
      </c>
      <c r="J276" s="18" t="e">
        <f>LOOKUP(2,1/(COUNTIF($J$4:J275,'Input and Summary Results'!$B$7:$B$8007)=0),'Input and Summary Results'!$B$7:$B$8007)</f>
        <v>#N/A</v>
      </c>
      <c r="K276" s="18" t="str">
        <f t="shared" si="37"/>
        <v xml:space="preserve"> </v>
      </c>
      <c r="L276" s="18">
        <f t="shared" si="40"/>
        <v>271</v>
      </c>
      <c r="M276" t="e">
        <f t="shared" si="39"/>
        <v>#NUM!</v>
      </c>
      <c r="N276">
        <f t="shared" si="38"/>
        <v>0</v>
      </c>
      <c r="O276" t="b">
        <f t="shared" si="33"/>
        <v>0</v>
      </c>
    </row>
    <row r="277" spans="1:15" x14ac:dyDescent="0.25">
      <c r="A277" t="s">
        <v>25</v>
      </c>
      <c r="B277" t="str">
        <f>'Input and Summary Results'!$G281</f>
        <v xml:space="preserve"> </v>
      </c>
      <c r="C277">
        <f>IF(B277=0,FALSE,'Input and Summary Results'!$D$5)</f>
        <v>0</v>
      </c>
      <c r="D277">
        <f>IF(B277=0,FALSE,'Input and Summary Results'!$E$5)</f>
        <v>0</v>
      </c>
      <c r="E277" t="e">
        <f t="shared" si="34"/>
        <v>#NUM!</v>
      </c>
      <c r="F277" t="e">
        <f t="shared" si="35"/>
        <v>#DIV/0!</v>
      </c>
      <c r="G277" t="b">
        <f>IF(B277=" ",FALSE,(IF('Input and Summary Results'!$J$4="yes",'Data Transformation'!E277,'Data Transformation'!C277)))</f>
        <v>0</v>
      </c>
      <c r="H277" t="b">
        <f>IF(B277=" ",FALSE,(IF('Input and Summary Results'!$J$4="yes",'Data Transformation'!F277,'Data Transformation'!D277)))</f>
        <v>0</v>
      </c>
      <c r="I277" t="str">
        <f t="shared" si="36"/>
        <v/>
      </c>
      <c r="J277" s="18" t="e">
        <f>LOOKUP(2,1/(COUNTIF($J$4:J276,'Input and Summary Results'!$B$7:$B$8007)=0),'Input and Summary Results'!$B$7:$B$8007)</f>
        <v>#N/A</v>
      </c>
      <c r="K277" s="18" t="str">
        <f t="shared" si="37"/>
        <v xml:space="preserve"> </v>
      </c>
      <c r="L277" s="18">
        <f t="shared" si="40"/>
        <v>272</v>
      </c>
      <c r="M277" t="e">
        <f t="shared" si="39"/>
        <v>#NUM!</v>
      </c>
      <c r="N277">
        <f t="shared" si="38"/>
        <v>0</v>
      </c>
      <c r="O277" t="b">
        <f t="shared" si="33"/>
        <v>0</v>
      </c>
    </row>
    <row r="278" spans="1:15" x14ac:dyDescent="0.25">
      <c r="A278" t="s">
        <v>25</v>
      </c>
      <c r="B278" t="str">
        <f>'Input and Summary Results'!$G282</f>
        <v xml:space="preserve"> </v>
      </c>
      <c r="C278">
        <f>IF(B278=0,FALSE,'Input and Summary Results'!$D$5)</f>
        <v>0</v>
      </c>
      <c r="D278">
        <f>IF(B278=0,FALSE,'Input and Summary Results'!$E$5)</f>
        <v>0</v>
      </c>
      <c r="E278" t="e">
        <f t="shared" si="34"/>
        <v>#NUM!</v>
      </c>
      <c r="F278" t="e">
        <f t="shared" si="35"/>
        <v>#DIV/0!</v>
      </c>
      <c r="G278" t="b">
        <f>IF(B278=" ",FALSE,(IF('Input and Summary Results'!$J$4="yes",'Data Transformation'!E278,'Data Transformation'!C278)))</f>
        <v>0</v>
      </c>
      <c r="H278" t="b">
        <f>IF(B278=" ",FALSE,(IF('Input and Summary Results'!$J$4="yes",'Data Transformation'!F278,'Data Transformation'!D278)))</f>
        <v>0</v>
      </c>
      <c r="I278" t="str">
        <f t="shared" si="36"/>
        <v/>
      </c>
      <c r="J278" s="18" t="e">
        <f>LOOKUP(2,1/(COUNTIF($J$4:J277,'Input and Summary Results'!$B$7:$B$8007)=0),'Input and Summary Results'!$B$7:$B$8007)</f>
        <v>#N/A</v>
      </c>
      <c r="K278" s="18" t="str">
        <f t="shared" si="37"/>
        <v xml:space="preserve"> </v>
      </c>
      <c r="L278" s="18">
        <f t="shared" si="40"/>
        <v>273</v>
      </c>
      <c r="M278" t="e">
        <f t="shared" si="39"/>
        <v>#NUM!</v>
      </c>
      <c r="N278">
        <f t="shared" si="38"/>
        <v>0</v>
      </c>
      <c r="O278" t="b">
        <f t="shared" si="33"/>
        <v>0</v>
      </c>
    </row>
    <row r="279" spans="1:15" x14ac:dyDescent="0.25">
      <c r="A279" t="s">
        <v>25</v>
      </c>
      <c r="B279" t="str">
        <f>'Input and Summary Results'!$G283</f>
        <v xml:space="preserve"> </v>
      </c>
      <c r="C279">
        <f>IF(B279=0,FALSE,'Input and Summary Results'!$D$5)</f>
        <v>0</v>
      </c>
      <c r="D279">
        <f>IF(B279=0,FALSE,'Input and Summary Results'!$E$5)</f>
        <v>0</v>
      </c>
      <c r="E279" t="e">
        <f t="shared" si="34"/>
        <v>#NUM!</v>
      </c>
      <c r="F279" t="e">
        <f t="shared" si="35"/>
        <v>#DIV/0!</v>
      </c>
      <c r="G279" t="b">
        <f>IF(B279=" ",FALSE,(IF('Input and Summary Results'!$J$4="yes",'Data Transformation'!E279,'Data Transformation'!C279)))</f>
        <v>0</v>
      </c>
      <c r="H279" t="b">
        <f>IF(B279=" ",FALSE,(IF('Input and Summary Results'!$J$4="yes",'Data Transformation'!F279,'Data Transformation'!D279)))</f>
        <v>0</v>
      </c>
      <c r="I279" t="str">
        <f t="shared" si="36"/>
        <v/>
      </c>
      <c r="J279" s="18" t="e">
        <f>LOOKUP(2,1/(COUNTIF($J$4:J278,'Input and Summary Results'!$B$7:$B$8007)=0),'Input and Summary Results'!$B$7:$B$8007)</f>
        <v>#N/A</v>
      </c>
      <c r="K279" s="18" t="str">
        <f t="shared" si="37"/>
        <v xml:space="preserve"> </v>
      </c>
      <c r="L279" s="18">
        <f t="shared" si="40"/>
        <v>274</v>
      </c>
      <c r="M279" t="e">
        <f t="shared" si="39"/>
        <v>#NUM!</v>
      </c>
      <c r="N279">
        <f t="shared" si="38"/>
        <v>0</v>
      </c>
      <c r="O279" t="b">
        <f t="shared" si="33"/>
        <v>0</v>
      </c>
    </row>
    <row r="280" spans="1:15" x14ac:dyDescent="0.25">
      <c r="A280" t="s">
        <v>25</v>
      </c>
      <c r="B280" t="str">
        <f>'Input and Summary Results'!$G284</f>
        <v xml:space="preserve"> </v>
      </c>
      <c r="C280">
        <f>IF(B280=0,FALSE,'Input and Summary Results'!$D$5)</f>
        <v>0</v>
      </c>
      <c r="D280">
        <f>IF(B280=0,FALSE,'Input and Summary Results'!$E$5)</f>
        <v>0</v>
      </c>
      <c r="E280" t="e">
        <f t="shared" si="34"/>
        <v>#NUM!</v>
      </c>
      <c r="F280" t="e">
        <f t="shared" si="35"/>
        <v>#DIV/0!</v>
      </c>
      <c r="G280" t="b">
        <f>IF(B280=" ",FALSE,(IF('Input and Summary Results'!$J$4="yes",'Data Transformation'!E280,'Data Transformation'!C280)))</f>
        <v>0</v>
      </c>
      <c r="H280" t="b">
        <f>IF(B280=" ",FALSE,(IF('Input and Summary Results'!$J$4="yes",'Data Transformation'!F280,'Data Transformation'!D280)))</f>
        <v>0</v>
      </c>
      <c r="I280" t="str">
        <f t="shared" si="36"/>
        <v/>
      </c>
      <c r="J280" s="18" t="e">
        <f>LOOKUP(2,1/(COUNTIF($J$4:J279,'Input and Summary Results'!$B$7:$B$8007)=0),'Input and Summary Results'!$B$7:$B$8007)</f>
        <v>#N/A</v>
      </c>
      <c r="K280" s="18" t="str">
        <f t="shared" si="37"/>
        <v xml:space="preserve"> </v>
      </c>
      <c r="L280" s="18">
        <f t="shared" si="40"/>
        <v>275</v>
      </c>
      <c r="M280" t="e">
        <f t="shared" si="39"/>
        <v>#NUM!</v>
      </c>
      <c r="N280">
        <f t="shared" si="38"/>
        <v>0</v>
      </c>
      <c r="O280" t="b">
        <f t="shared" si="33"/>
        <v>0</v>
      </c>
    </row>
    <row r="281" spans="1:15" x14ac:dyDescent="0.25">
      <c r="A281" t="s">
        <v>25</v>
      </c>
      <c r="B281" t="str">
        <f>'Input and Summary Results'!$G285</f>
        <v xml:space="preserve"> </v>
      </c>
      <c r="C281">
        <f>IF(B281=0,FALSE,'Input and Summary Results'!$D$5)</f>
        <v>0</v>
      </c>
      <c r="D281">
        <f>IF(B281=0,FALSE,'Input and Summary Results'!$E$5)</f>
        <v>0</v>
      </c>
      <c r="E281" t="e">
        <f t="shared" si="34"/>
        <v>#NUM!</v>
      </c>
      <c r="F281" t="e">
        <f t="shared" si="35"/>
        <v>#DIV/0!</v>
      </c>
      <c r="G281" t="b">
        <f>IF(B281=" ",FALSE,(IF('Input and Summary Results'!$J$4="yes",'Data Transformation'!E281,'Data Transformation'!C281)))</f>
        <v>0</v>
      </c>
      <c r="H281" t="b">
        <f>IF(B281=" ",FALSE,(IF('Input and Summary Results'!$J$4="yes",'Data Transformation'!F281,'Data Transformation'!D281)))</f>
        <v>0</v>
      </c>
      <c r="I281" t="str">
        <f t="shared" si="36"/>
        <v/>
      </c>
      <c r="J281" s="18" t="e">
        <f>LOOKUP(2,1/(COUNTIF($J$4:J280,'Input and Summary Results'!$B$7:$B$8007)=0),'Input and Summary Results'!$B$7:$B$8007)</f>
        <v>#N/A</v>
      </c>
      <c r="K281" s="18" t="str">
        <f t="shared" si="37"/>
        <v xml:space="preserve"> </v>
      </c>
      <c r="L281" s="18">
        <f t="shared" si="40"/>
        <v>276</v>
      </c>
      <c r="M281" t="e">
        <f t="shared" si="39"/>
        <v>#NUM!</v>
      </c>
      <c r="N281">
        <f t="shared" si="38"/>
        <v>0</v>
      </c>
      <c r="O281" t="b">
        <f t="shared" si="33"/>
        <v>0</v>
      </c>
    </row>
    <row r="282" spans="1:15" x14ac:dyDescent="0.25">
      <c r="A282" t="s">
        <v>25</v>
      </c>
      <c r="B282" t="str">
        <f>'Input and Summary Results'!$G286</f>
        <v xml:space="preserve"> </v>
      </c>
      <c r="C282">
        <f>IF(B282=0,FALSE,'Input and Summary Results'!$D$5)</f>
        <v>0</v>
      </c>
      <c r="D282">
        <f>IF(B282=0,FALSE,'Input and Summary Results'!$E$5)</f>
        <v>0</v>
      </c>
      <c r="E282" t="e">
        <f t="shared" si="34"/>
        <v>#NUM!</v>
      </c>
      <c r="F282" t="e">
        <f t="shared" si="35"/>
        <v>#DIV/0!</v>
      </c>
      <c r="G282" t="b">
        <f>IF(B282=" ",FALSE,(IF('Input and Summary Results'!$J$4="yes",'Data Transformation'!E282,'Data Transformation'!C282)))</f>
        <v>0</v>
      </c>
      <c r="H282" t="b">
        <f>IF(B282=" ",FALSE,(IF('Input and Summary Results'!$J$4="yes",'Data Transformation'!F282,'Data Transformation'!D282)))</f>
        <v>0</v>
      </c>
      <c r="I282" t="str">
        <f t="shared" si="36"/>
        <v/>
      </c>
      <c r="J282" s="18" t="e">
        <f>LOOKUP(2,1/(COUNTIF($J$4:J281,'Input and Summary Results'!$B$7:$B$8007)=0),'Input and Summary Results'!$B$7:$B$8007)</f>
        <v>#N/A</v>
      </c>
      <c r="K282" s="18" t="str">
        <f t="shared" si="37"/>
        <v xml:space="preserve"> </v>
      </c>
      <c r="L282" s="18">
        <f t="shared" si="40"/>
        <v>277</v>
      </c>
      <c r="M282" t="e">
        <f t="shared" si="39"/>
        <v>#NUM!</v>
      </c>
      <c r="N282">
        <f t="shared" si="38"/>
        <v>0</v>
      </c>
      <c r="O282" t="b">
        <f t="shared" si="33"/>
        <v>0</v>
      </c>
    </row>
    <row r="283" spans="1:15" x14ac:dyDescent="0.25">
      <c r="A283" t="s">
        <v>25</v>
      </c>
      <c r="B283" t="str">
        <f>'Input and Summary Results'!$G287</f>
        <v xml:space="preserve"> </v>
      </c>
      <c r="C283">
        <f>IF(B283=0,FALSE,'Input and Summary Results'!$D$5)</f>
        <v>0</v>
      </c>
      <c r="D283">
        <f>IF(B283=0,FALSE,'Input and Summary Results'!$E$5)</f>
        <v>0</v>
      </c>
      <c r="E283" t="e">
        <f t="shared" si="34"/>
        <v>#NUM!</v>
      </c>
      <c r="F283" t="e">
        <f t="shared" si="35"/>
        <v>#DIV/0!</v>
      </c>
      <c r="G283" t="b">
        <f>IF(B283=" ",FALSE,(IF('Input and Summary Results'!$J$4="yes",'Data Transformation'!E283,'Data Transformation'!C283)))</f>
        <v>0</v>
      </c>
      <c r="H283" t="b">
        <f>IF(B283=" ",FALSE,(IF('Input and Summary Results'!$J$4="yes",'Data Transformation'!F283,'Data Transformation'!D283)))</f>
        <v>0</v>
      </c>
      <c r="I283" t="str">
        <f t="shared" si="36"/>
        <v/>
      </c>
      <c r="J283" s="18" t="e">
        <f>LOOKUP(2,1/(COUNTIF($J$4:J282,'Input and Summary Results'!$B$7:$B$8007)=0),'Input and Summary Results'!$B$7:$B$8007)</f>
        <v>#N/A</v>
      </c>
      <c r="K283" s="18" t="str">
        <f t="shared" si="37"/>
        <v xml:space="preserve"> </v>
      </c>
      <c r="L283" s="18">
        <f t="shared" si="40"/>
        <v>278</v>
      </c>
      <c r="M283" t="e">
        <f t="shared" si="39"/>
        <v>#NUM!</v>
      </c>
      <c r="N283">
        <f t="shared" si="38"/>
        <v>0</v>
      </c>
      <c r="O283" t="b">
        <f t="shared" si="33"/>
        <v>0</v>
      </c>
    </row>
    <row r="284" spans="1:15" x14ac:dyDescent="0.25">
      <c r="A284" t="s">
        <v>25</v>
      </c>
      <c r="B284" t="str">
        <f>'Input and Summary Results'!$G288</f>
        <v xml:space="preserve"> </v>
      </c>
      <c r="C284">
        <f>IF(B284=0,FALSE,'Input and Summary Results'!$D$5)</f>
        <v>0</v>
      </c>
      <c r="D284">
        <f>IF(B284=0,FALSE,'Input and Summary Results'!$E$5)</f>
        <v>0</v>
      </c>
      <c r="E284" t="e">
        <f t="shared" si="34"/>
        <v>#NUM!</v>
      </c>
      <c r="F284" t="e">
        <f t="shared" si="35"/>
        <v>#DIV/0!</v>
      </c>
      <c r="G284" t="b">
        <f>IF(B284=" ",FALSE,(IF('Input and Summary Results'!$J$4="yes",'Data Transformation'!E284,'Data Transformation'!C284)))</f>
        <v>0</v>
      </c>
      <c r="H284" t="b">
        <f>IF(B284=" ",FALSE,(IF('Input and Summary Results'!$J$4="yes",'Data Transformation'!F284,'Data Transformation'!D284)))</f>
        <v>0</v>
      </c>
      <c r="I284" t="str">
        <f t="shared" si="36"/>
        <v/>
      </c>
      <c r="J284" s="18" t="e">
        <f>LOOKUP(2,1/(COUNTIF($J$4:J283,'Input and Summary Results'!$B$7:$B$8007)=0),'Input and Summary Results'!$B$7:$B$8007)</f>
        <v>#N/A</v>
      </c>
      <c r="K284" s="18" t="str">
        <f t="shared" si="37"/>
        <v xml:space="preserve"> </v>
      </c>
      <c r="L284" s="18">
        <f t="shared" si="40"/>
        <v>279</v>
      </c>
      <c r="M284" t="e">
        <f t="shared" si="39"/>
        <v>#NUM!</v>
      </c>
      <c r="N284">
        <f t="shared" si="38"/>
        <v>0</v>
      </c>
      <c r="O284" t="b">
        <f t="shared" si="33"/>
        <v>0</v>
      </c>
    </row>
    <row r="285" spans="1:15" x14ac:dyDescent="0.25">
      <c r="A285" t="s">
        <v>25</v>
      </c>
      <c r="B285" t="str">
        <f>'Input and Summary Results'!$G289</f>
        <v xml:space="preserve"> </v>
      </c>
      <c r="C285">
        <f>IF(B285=0,FALSE,'Input and Summary Results'!$D$5)</f>
        <v>0</v>
      </c>
      <c r="D285">
        <f>IF(B285=0,FALSE,'Input and Summary Results'!$E$5)</f>
        <v>0</v>
      </c>
      <c r="E285" t="e">
        <f t="shared" si="34"/>
        <v>#NUM!</v>
      </c>
      <c r="F285" t="e">
        <f t="shared" si="35"/>
        <v>#DIV/0!</v>
      </c>
      <c r="G285" t="b">
        <f>IF(B285=" ",FALSE,(IF('Input and Summary Results'!$J$4="yes",'Data Transformation'!E285,'Data Transformation'!C285)))</f>
        <v>0</v>
      </c>
      <c r="H285" t="b">
        <f>IF(B285=" ",FALSE,(IF('Input and Summary Results'!$J$4="yes",'Data Transformation'!F285,'Data Transformation'!D285)))</f>
        <v>0</v>
      </c>
      <c r="I285" t="str">
        <f t="shared" si="36"/>
        <v/>
      </c>
      <c r="J285" s="18" t="e">
        <f>LOOKUP(2,1/(COUNTIF($J$4:J284,'Input and Summary Results'!$B$7:$B$8007)=0),'Input and Summary Results'!$B$7:$B$8007)</f>
        <v>#N/A</v>
      </c>
      <c r="K285" s="18" t="str">
        <f t="shared" si="37"/>
        <v xml:space="preserve"> </v>
      </c>
      <c r="L285" s="18">
        <f t="shared" si="40"/>
        <v>280</v>
      </c>
      <c r="M285" t="e">
        <f t="shared" si="39"/>
        <v>#NUM!</v>
      </c>
      <c r="N285">
        <f t="shared" si="38"/>
        <v>0</v>
      </c>
      <c r="O285" t="b">
        <f t="shared" si="33"/>
        <v>0</v>
      </c>
    </row>
    <row r="286" spans="1:15" x14ac:dyDescent="0.25">
      <c r="A286" t="s">
        <v>25</v>
      </c>
      <c r="B286" t="str">
        <f>'Input and Summary Results'!$G290</f>
        <v xml:space="preserve"> </v>
      </c>
      <c r="C286">
        <f>IF(B286=0,FALSE,'Input and Summary Results'!$D$5)</f>
        <v>0</v>
      </c>
      <c r="D286">
        <f>IF(B286=0,FALSE,'Input and Summary Results'!$E$5)</f>
        <v>0</v>
      </c>
      <c r="E286" t="e">
        <f t="shared" si="34"/>
        <v>#NUM!</v>
      </c>
      <c r="F286" t="e">
        <f t="shared" si="35"/>
        <v>#DIV/0!</v>
      </c>
      <c r="G286" t="b">
        <f>IF(B286=" ",FALSE,(IF('Input and Summary Results'!$J$4="yes",'Data Transformation'!E286,'Data Transformation'!C286)))</f>
        <v>0</v>
      </c>
      <c r="H286" t="b">
        <f>IF(B286=" ",FALSE,(IF('Input and Summary Results'!$J$4="yes",'Data Transformation'!F286,'Data Transformation'!D286)))</f>
        <v>0</v>
      </c>
      <c r="I286" t="str">
        <f t="shared" si="36"/>
        <v/>
      </c>
      <c r="J286" s="18" t="e">
        <f>LOOKUP(2,1/(COUNTIF($J$4:J285,'Input and Summary Results'!$B$7:$B$8007)=0),'Input and Summary Results'!$B$7:$B$8007)</f>
        <v>#N/A</v>
      </c>
      <c r="K286" s="18" t="str">
        <f t="shared" si="37"/>
        <v xml:space="preserve"> </v>
      </c>
      <c r="L286" s="18">
        <f t="shared" si="40"/>
        <v>281</v>
      </c>
      <c r="M286" t="e">
        <f t="shared" si="39"/>
        <v>#NUM!</v>
      </c>
      <c r="N286">
        <f t="shared" si="38"/>
        <v>0</v>
      </c>
      <c r="O286" t="b">
        <f t="shared" si="33"/>
        <v>0</v>
      </c>
    </row>
    <row r="287" spans="1:15" x14ac:dyDescent="0.25">
      <c r="A287" t="s">
        <v>25</v>
      </c>
      <c r="B287" t="str">
        <f>'Input and Summary Results'!$G291</f>
        <v xml:space="preserve"> </v>
      </c>
      <c r="C287">
        <f>IF(B287=0,FALSE,'Input and Summary Results'!$D$5)</f>
        <v>0</v>
      </c>
      <c r="D287">
        <f>IF(B287=0,FALSE,'Input and Summary Results'!$E$5)</f>
        <v>0</v>
      </c>
      <c r="E287" t="e">
        <f t="shared" si="34"/>
        <v>#NUM!</v>
      </c>
      <c r="F287" t="e">
        <f t="shared" si="35"/>
        <v>#DIV/0!</v>
      </c>
      <c r="G287" t="b">
        <f>IF(B287=" ",FALSE,(IF('Input and Summary Results'!$J$4="yes",'Data Transformation'!E287,'Data Transformation'!C287)))</f>
        <v>0</v>
      </c>
      <c r="H287" t="b">
        <f>IF(B287=" ",FALSE,(IF('Input and Summary Results'!$J$4="yes",'Data Transformation'!F287,'Data Transformation'!D287)))</f>
        <v>0</v>
      </c>
      <c r="I287" t="str">
        <f t="shared" si="36"/>
        <v/>
      </c>
      <c r="J287" s="18" t="e">
        <f>LOOKUP(2,1/(COUNTIF($J$4:J286,'Input and Summary Results'!$B$7:$B$8007)=0),'Input and Summary Results'!$B$7:$B$8007)</f>
        <v>#N/A</v>
      </c>
      <c r="K287" s="18" t="str">
        <f t="shared" si="37"/>
        <v xml:space="preserve"> </v>
      </c>
      <c r="L287" s="18">
        <f t="shared" si="40"/>
        <v>282</v>
      </c>
      <c r="M287" t="e">
        <f t="shared" si="39"/>
        <v>#NUM!</v>
      </c>
      <c r="N287">
        <f t="shared" si="38"/>
        <v>0</v>
      </c>
      <c r="O287" t="b">
        <f t="shared" si="33"/>
        <v>0</v>
      </c>
    </row>
    <row r="288" spans="1:15" x14ac:dyDescent="0.25">
      <c r="A288" t="s">
        <v>25</v>
      </c>
      <c r="B288" t="str">
        <f>'Input and Summary Results'!$G292</f>
        <v xml:space="preserve"> </v>
      </c>
      <c r="C288">
        <f>IF(B288=0,FALSE,'Input and Summary Results'!$D$5)</f>
        <v>0</v>
      </c>
      <c r="D288">
        <f>IF(B288=0,FALSE,'Input and Summary Results'!$E$5)</f>
        <v>0</v>
      </c>
      <c r="E288" t="e">
        <f t="shared" si="34"/>
        <v>#NUM!</v>
      </c>
      <c r="F288" t="e">
        <f t="shared" si="35"/>
        <v>#DIV/0!</v>
      </c>
      <c r="G288" t="b">
        <f>IF(B288=" ",FALSE,(IF('Input and Summary Results'!$J$4="yes",'Data Transformation'!E288,'Data Transformation'!C288)))</f>
        <v>0</v>
      </c>
      <c r="H288" t="b">
        <f>IF(B288=" ",FALSE,(IF('Input and Summary Results'!$J$4="yes",'Data Transformation'!F288,'Data Transformation'!D288)))</f>
        <v>0</v>
      </c>
      <c r="I288" t="str">
        <f t="shared" si="36"/>
        <v/>
      </c>
      <c r="J288" s="18" t="e">
        <f>LOOKUP(2,1/(COUNTIF($J$4:J287,'Input and Summary Results'!$B$7:$B$8007)=0),'Input and Summary Results'!$B$7:$B$8007)</f>
        <v>#N/A</v>
      </c>
      <c r="K288" s="18" t="str">
        <f t="shared" si="37"/>
        <v xml:space="preserve"> </v>
      </c>
      <c r="L288" s="18">
        <f t="shared" si="40"/>
        <v>283</v>
      </c>
      <c r="M288" t="e">
        <f t="shared" si="39"/>
        <v>#NUM!</v>
      </c>
      <c r="N288">
        <f t="shared" si="38"/>
        <v>0</v>
      </c>
      <c r="O288" t="b">
        <f t="shared" si="33"/>
        <v>0</v>
      </c>
    </row>
    <row r="289" spans="1:15" x14ac:dyDescent="0.25">
      <c r="A289" t="s">
        <v>25</v>
      </c>
      <c r="B289" t="str">
        <f>'Input and Summary Results'!$G293</f>
        <v xml:space="preserve"> </v>
      </c>
      <c r="C289">
        <f>IF(B289=0,FALSE,'Input and Summary Results'!$D$5)</f>
        <v>0</v>
      </c>
      <c r="D289">
        <f>IF(B289=0,FALSE,'Input and Summary Results'!$E$5)</f>
        <v>0</v>
      </c>
      <c r="E289" t="e">
        <f t="shared" si="34"/>
        <v>#NUM!</v>
      </c>
      <c r="F289" t="e">
        <f t="shared" si="35"/>
        <v>#DIV/0!</v>
      </c>
      <c r="G289" t="b">
        <f>IF(B289=" ",FALSE,(IF('Input and Summary Results'!$J$4="yes",'Data Transformation'!E289,'Data Transformation'!C289)))</f>
        <v>0</v>
      </c>
      <c r="H289" t="b">
        <f>IF(B289=" ",FALSE,(IF('Input and Summary Results'!$J$4="yes",'Data Transformation'!F289,'Data Transformation'!D289)))</f>
        <v>0</v>
      </c>
      <c r="I289" t="str">
        <f t="shared" si="36"/>
        <v/>
      </c>
      <c r="J289" s="18" t="e">
        <f>LOOKUP(2,1/(COUNTIF($J$4:J288,'Input and Summary Results'!$B$7:$B$8007)=0),'Input and Summary Results'!$B$7:$B$8007)</f>
        <v>#N/A</v>
      </c>
      <c r="K289" s="18" t="str">
        <f t="shared" si="37"/>
        <v xml:space="preserve"> </v>
      </c>
      <c r="L289" s="18">
        <f t="shared" si="40"/>
        <v>284</v>
      </c>
      <c r="M289" t="e">
        <f t="shared" si="39"/>
        <v>#NUM!</v>
      </c>
      <c r="N289">
        <f t="shared" si="38"/>
        <v>0</v>
      </c>
      <c r="O289" t="b">
        <f t="shared" si="33"/>
        <v>0</v>
      </c>
    </row>
    <row r="290" spans="1:15" x14ac:dyDescent="0.25">
      <c r="A290" t="s">
        <v>25</v>
      </c>
      <c r="B290" t="str">
        <f>'Input and Summary Results'!$G294</f>
        <v xml:space="preserve"> </v>
      </c>
      <c r="C290">
        <f>IF(B290=0,FALSE,'Input and Summary Results'!$D$5)</f>
        <v>0</v>
      </c>
      <c r="D290">
        <f>IF(B290=0,FALSE,'Input and Summary Results'!$E$5)</f>
        <v>0</v>
      </c>
      <c r="E290" t="e">
        <f t="shared" si="34"/>
        <v>#NUM!</v>
      </c>
      <c r="F290" t="e">
        <f t="shared" si="35"/>
        <v>#DIV/0!</v>
      </c>
      <c r="G290" t="b">
        <f>IF(B290=" ",FALSE,(IF('Input and Summary Results'!$J$4="yes",'Data Transformation'!E290,'Data Transformation'!C290)))</f>
        <v>0</v>
      </c>
      <c r="H290" t="b">
        <f>IF(B290=" ",FALSE,(IF('Input and Summary Results'!$J$4="yes",'Data Transformation'!F290,'Data Transformation'!D290)))</f>
        <v>0</v>
      </c>
      <c r="I290" t="str">
        <f t="shared" si="36"/>
        <v/>
      </c>
      <c r="J290" s="18" t="e">
        <f>LOOKUP(2,1/(COUNTIF($J$4:J289,'Input and Summary Results'!$B$7:$B$8007)=0),'Input and Summary Results'!$B$7:$B$8007)</f>
        <v>#N/A</v>
      </c>
      <c r="K290" s="18" t="str">
        <f t="shared" si="37"/>
        <v xml:space="preserve"> </v>
      </c>
      <c r="L290" s="18">
        <f t="shared" si="40"/>
        <v>285</v>
      </c>
      <c r="M290" t="e">
        <f t="shared" si="39"/>
        <v>#NUM!</v>
      </c>
      <c r="N290">
        <f t="shared" si="38"/>
        <v>0</v>
      </c>
      <c r="O290" t="b">
        <f t="shared" si="33"/>
        <v>0</v>
      </c>
    </row>
    <row r="291" spans="1:15" x14ac:dyDescent="0.25">
      <c r="A291" t="s">
        <v>25</v>
      </c>
      <c r="B291" t="str">
        <f>'Input and Summary Results'!$G295</f>
        <v xml:space="preserve"> </v>
      </c>
      <c r="C291">
        <f>IF(B291=0,FALSE,'Input and Summary Results'!$D$5)</f>
        <v>0</v>
      </c>
      <c r="D291">
        <f>IF(B291=0,FALSE,'Input and Summary Results'!$E$5)</f>
        <v>0</v>
      </c>
      <c r="E291" t="e">
        <f t="shared" si="34"/>
        <v>#NUM!</v>
      </c>
      <c r="F291" t="e">
        <f t="shared" si="35"/>
        <v>#DIV/0!</v>
      </c>
      <c r="G291" t="b">
        <f>IF(B291=" ",FALSE,(IF('Input and Summary Results'!$J$4="yes",'Data Transformation'!E291,'Data Transformation'!C291)))</f>
        <v>0</v>
      </c>
      <c r="H291" t="b">
        <f>IF(B291=" ",FALSE,(IF('Input and Summary Results'!$J$4="yes",'Data Transformation'!F291,'Data Transformation'!D291)))</f>
        <v>0</v>
      </c>
      <c r="I291" t="str">
        <f t="shared" si="36"/>
        <v/>
      </c>
      <c r="J291" s="18" t="e">
        <f>LOOKUP(2,1/(COUNTIF($J$4:J290,'Input and Summary Results'!$B$7:$B$8007)=0),'Input and Summary Results'!$B$7:$B$8007)</f>
        <v>#N/A</v>
      </c>
      <c r="K291" s="18" t="str">
        <f t="shared" si="37"/>
        <v xml:space="preserve"> </v>
      </c>
      <c r="L291" s="18">
        <f t="shared" si="40"/>
        <v>286</v>
      </c>
      <c r="M291" t="e">
        <f t="shared" si="39"/>
        <v>#NUM!</v>
      </c>
      <c r="N291">
        <f t="shared" si="38"/>
        <v>0</v>
      </c>
      <c r="O291" t="b">
        <f t="shared" si="33"/>
        <v>0</v>
      </c>
    </row>
    <row r="292" spans="1:15" x14ac:dyDescent="0.25">
      <c r="A292" t="s">
        <v>25</v>
      </c>
      <c r="B292" t="str">
        <f>'Input and Summary Results'!$G296</f>
        <v xml:space="preserve"> </v>
      </c>
      <c r="C292">
        <f>IF(B292=0,FALSE,'Input and Summary Results'!$D$5)</f>
        <v>0</v>
      </c>
      <c r="D292">
        <f>IF(B292=0,FALSE,'Input and Summary Results'!$E$5)</f>
        <v>0</v>
      </c>
      <c r="E292" t="e">
        <f t="shared" si="34"/>
        <v>#NUM!</v>
      </c>
      <c r="F292" t="e">
        <f t="shared" si="35"/>
        <v>#DIV/0!</v>
      </c>
      <c r="G292" t="b">
        <f>IF(B292=" ",FALSE,(IF('Input and Summary Results'!$J$4="yes",'Data Transformation'!E292,'Data Transformation'!C292)))</f>
        <v>0</v>
      </c>
      <c r="H292" t="b">
        <f>IF(B292=" ",FALSE,(IF('Input and Summary Results'!$J$4="yes",'Data Transformation'!F292,'Data Transformation'!D292)))</f>
        <v>0</v>
      </c>
      <c r="I292" t="str">
        <f t="shared" si="36"/>
        <v/>
      </c>
      <c r="J292" s="18" t="e">
        <f>LOOKUP(2,1/(COUNTIF($J$4:J291,'Input and Summary Results'!$B$7:$B$8007)=0),'Input and Summary Results'!$B$7:$B$8007)</f>
        <v>#N/A</v>
      </c>
      <c r="K292" s="18" t="str">
        <f t="shared" si="37"/>
        <v xml:space="preserve"> </v>
      </c>
      <c r="L292" s="18">
        <f t="shared" si="40"/>
        <v>287</v>
      </c>
      <c r="M292" t="e">
        <f t="shared" si="39"/>
        <v>#NUM!</v>
      </c>
      <c r="N292">
        <f t="shared" si="38"/>
        <v>0</v>
      </c>
      <c r="O292" t="b">
        <f t="shared" si="33"/>
        <v>0</v>
      </c>
    </row>
    <row r="293" spans="1:15" x14ac:dyDescent="0.25">
      <c r="A293" t="s">
        <v>25</v>
      </c>
      <c r="B293" t="str">
        <f>'Input and Summary Results'!$G297</f>
        <v xml:space="preserve"> </v>
      </c>
      <c r="C293">
        <f>IF(B293=0,FALSE,'Input and Summary Results'!$D$5)</f>
        <v>0</v>
      </c>
      <c r="D293">
        <f>IF(B293=0,FALSE,'Input and Summary Results'!$E$5)</f>
        <v>0</v>
      </c>
      <c r="E293" t="e">
        <f t="shared" si="34"/>
        <v>#NUM!</v>
      </c>
      <c r="F293" t="e">
        <f t="shared" si="35"/>
        <v>#DIV/0!</v>
      </c>
      <c r="G293" t="b">
        <f>IF(B293=" ",FALSE,(IF('Input and Summary Results'!$J$4="yes",'Data Transformation'!E293,'Data Transformation'!C293)))</f>
        <v>0</v>
      </c>
      <c r="H293" t="b">
        <f>IF(B293=" ",FALSE,(IF('Input and Summary Results'!$J$4="yes",'Data Transformation'!F293,'Data Transformation'!D293)))</f>
        <v>0</v>
      </c>
      <c r="I293" t="str">
        <f t="shared" si="36"/>
        <v/>
      </c>
      <c r="J293" s="18" t="e">
        <f>LOOKUP(2,1/(COUNTIF($J$4:J292,'Input and Summary Results'!$B$7:$B$8007)=0),'Input and Summary Results'!$B$7:$B$8007)</f>
        <v>#N/A</v>
      </c>
      <c r="K293" s="18" t="str">
        <f t="shared" si="37"/>
        <v xml:space="preserve"> </v>
      </c>
      <c r="L293" s="18">
        <f t="shared" si="40"/>
        <v>288</v>
      </c>
      <c r="M293" t="e">
        <f t="shared" si="39"/>
        <v>#NUM!</v>
      </c>
      <c r="N293">
        <f t="shared" si="38"/>
        <v>0</v>
      </c>
      <c r="O293" t="b">
        <f t="shared" si="33"/>
        <v>0</v>
      </c>
    </row>
    <row r="294" spans="1:15" x14ac:dyDescent="0.25">
      <c r="A294" t="s">
        <v>25</v>
      </c>
      <c r="B294" t="str">
        <f>'Input and Summary Results'!$G298</f>
        <v xml:space="preserve"> </v>
      </c>
      <c r="C294">
        <f>IF(B294=0,FALSE,'Input and Summary Results'!$D$5)</f>
        <v>0</v>
      </c>
      <c r="D294">
        <f>IF(B294=0,FALSE,'Input and Summary Results'!$E$5)</f>
        <v>0</v>
      </c>
      <c r="E294" t="e">
        <f t="shared" si="34"/>
        <v>#NUM!</v>
      </c>
      <c r="F294" t="e">
        <f t="shared" si="35"/>
        <v>#DIV/0!</v>
      </c>
      <c r="G294" t="b">
        <f>IF(B294=" ",FALSE,(IF('Input and Summary Results'!$J$4="yes",'Data Transformation'!E294,'Data Transformation'!C294)))</f>
        <v>0</v>
      </c>
      <c r="H294" t="b">
        <f>IF(B294=" ",FALSE,(IF('Input and Summary Results'!$J$4="yes",'Data Transformation'!F294,'Data Transformation'!D294)))</f>
        <v>0</v>
      </c>
      <c r="I294" t="str">
        <f t="shared" si="36"/>
        <v/>
      </c>
      <c r="J294" s="18" t="e">
        <f>LOOKUP(2,1/(COUNTIF($J$4:J293,'Input and Summary Results'!$B$7:$B$8007)=0),'Input and Summary Results'!$B$7:$B$8007)</f>
        <v>#N/A</v>
      </c>
      <c r="K294" s="18" t="str">
        <f t="shared" si="37"/>
        <v xml:space="preserve"> </v>
      </c>
      <c r="L294" s="18">
        <f t="shared" si="40"/>
        <v>289</v>
      </c>
      <c r="M294" t="e">
        <f t="shared" si="39"/>
        <v>#NUM!</v>
      </c>
      <c r="N294">
        <f t="shared" si="38"/>
        <v>0</v>
      </c>
      <c r="O294" t="b">
        <f t="shared" si="33"/>
        <v>0</v>
      </c>
    </row>
    <row r="295" spans="1:15" x14ac:dyDescent="0.25">
      <c r="A295" t="s">
        <v>25</v>
      </c>
      <c r="B295" t="str">
        <f>'Input and Summary Results'!$G299</f>
        <v xml:space="preserve"> </v>
      </c>
      <c r="C295">
        <f>IF(B295=0,FALSE,'Input and Summary Results'!$D$5)</f>
        <v>0</v>
      </c>
      <c r="D295">
        <f>IF(B295=0,FALSE,'Input and Summary Results'!$E$5)</f>
        <v>0</v>
      </c>
      <c r="E295" t="e">
        <f t="shared" si="34"/>
        <v>#NUM!</v>
      </c>
      <c r="F295" t="e">
        <f t="shared" si="35"/>
        <v>#DIV/0!</v>
      </c>
      <c r="G295" t="b">
        <f>IF(B295=" ",FALSE,(IF('Input and Summary Results'!$J$4="yes",'Data Transformation'!E295,'Data Transformation'!C295)))</f>
        <v>0</v>
      </c>
      <c r="H295" t="b">
        <f>IF(B295=" ",FALSE,(IF('Input and Summary Results'!$J$4="yes",'Data Transformation'!F295,'Data Transformation'!D295)))</f>
        <v>0</v>
      </c>
      <c r="I295" t="str">
        <f t="shared" si="36"/>
        <v/>
      </c>
      <c r="J295" s="18" t="e">
        <f>LOOKUP(2,1/(COUNTIF($J$4:J294,'Input and Summary Results'!$B$7:$B$8007)=0),'Input and Summary Results'!$B$7:$B$8007)</f>
        <v>#N/A</v>
      </c>
      <c r="K295" s="18" t="str">
        <f t="shared" si="37"/>
        <v xml:space="preserve"> </v>
      </c>
      <c r="L295" s="18">
        <f t="shared" si="40"/>
        <v>290</v>
      </c>
      <c r="M295" t="e">
        <f t="shared" si="39"/>
        <v>#NUM!</v>
      </c>
      <c r="N295">
        <f t="shared" si="38"/>
        <v>0</v>
      </c>
      <c r="O295" t="b">
        <f t="shared" si="33"/>
        <v>0</v>
      </c>
    </row>
    <row r="296" spans="1:15" x14ac:dyDescent="0.25">
      <c r="A296" t="s">
        <v>25</v>
      </c>
      <c r="B296" t="str">
        <f>'Input and Summary Results'!$G300</f>
        <v xml:space="preserve"> </v>
      </c>
      <c r="C296">
        <f>IF(B296=0,FALSE,'Input and Summary Results'!$D$5)</f>
        <v>0</v>
      </c>
      <c r="D296">
        <f>IF(B296=0,FALSE,'Input and Summary Results'!$E$5)</f>
        <v>0</v>
      </c>
      <c r="E296" t="e">
        <f t="shared" si="34"/>
        <v>#NUM!</v>
      </c>
      <c r="F296" t="e">
        <f t="shared" si="35"/>
        <v>#DIV/0!</v>
      </c>
      <c r="G296" t="b">
        <f>IF(B296=" ",FALSE,(IF('Input and Summary Results'!$J$4="yes",'Data Transformation'!E296,'Data Transformation'!C296)))</f>
        <v>0</v>
      </c>
      <c r="H296" t="b">
        <f>IF(B296=" ",FALSE,(IF('Input and Summary Results'!$J$4="yes",'Data Transformation'!F296,'Data Transformation'!D296)))</f>
        <v>0</v>
      </c>
      <c r="I296" t="str">
        <f t="shared" si="36"/>
        <v/>
      </c>
      <c r="J296" s="18" t="e">
        <f>LOOKUP(2,1/(COUNTIF($J$4:J295,'Input and Summary Results'!$B$7:$B$8007)=0),'Input and Summary Results'!$B$7:$B$8007)</f>
        <v>#N/A</v>
      </c>
      <c r="K296" s="18" t="str">
        <f t="shared" si="37"/>
        <v xml:space="preserve"> </v>
      </c>
      <c r="L296" s="18">
        <f t="shared" si="40"/>
        <v>291</v>
      </c>
      <c r="M296" t="e">
        <f t="shared" si="39"/>
        <v>#NUM!</v>
      </c>
      <c r="N296">
        <f t="shared" si="38"/>
        <v>0</v>
      </c>
      <c r="O296" t="b">
        <f t="shared" si="33"/>
        <v>0</v>
      </c>
    </row>
    <row r="297" spans="1:15" x14ac:dyDescent="0.25">
      <c r="A297" t="s">
        <v>25</v>
      </c>
      <c r="B297" t="str">
        <f>'Input and Summary Results'!$G301</f>
        <v xml:space="preserve"> </v>
      </c>
      <c r="C297">
        <f>IF(B297=0,FALSE,'Input and Summary Results'!$D$5)</f>
        <v>0</v>
      </c>
      <c r="D297">
        <f>IF(B297=0,FALSE,'Input and Summary Results'!$E$5)</f>
        <v>0</v>
      </c>
      <c r="E297" t="e">
        <f t="shared" si="34"/>
        <v>#NUM!</v>
      </c>
      <c r="F297" t="e">
        <f t="shared" si="35"/>
        <v>#DIV/0!</v>
      </c>
      <c r="G297" t="b">
        <f>IF(B297=" ",FALSE,(IF('Input and Summary Results'!$J$4="yes",'Data Transformation'!E297,'Data Transformation'!C297)))</f>
        <v>0</v>
      </c>
      <c r="H297" t="b">
        <f>IF(B297=" ",FALSE,(IF('Input and Summary Results'!$J$4="yes",'Data Transformation'!F297,'Data Transformation'!D297)))</f>
        <v>0</v>
      </c>
      <c r="I297" t="str">
        <f t="shared" si="36"/>
        <v/>
      </c>
      <c r="J297" s="18" t="e">
        <f>LOOKUP(2,1/(COUNTIF($J$4:J296,'Input and Summary Results'!$B$7:$B$8007)=0),'Input and Summary Results'!$B$7:$B$8007)</f>
        <v>#N/A</v>
      </c>
      <c r="K297" s="18" t="str">
        <f t="shared" si="37"/>
        <v xml:space="preserve"> </v>
      </c>
      <c r="L297" s="18">
        <f t="shared" si="40"/>
        <v>292</v>
      </c>
      <c r="M297" t="e">
        <f t="shared" si="39"/>
        <v>#NUM!</v>
      </c>
      <c r="N297">
        <f t="shared" si="38"/>
        <v>0</v>
      </c>
      <c r="O297" t="b">
        <f t="shared" si="33"/>
        <v>0</v>
      </c>
    </row>
    <row r="298" spans="1:15" x14ac:dyDescent="0.25">
      <c r="A298" t="s">
        <v>25</v>
      </c>
      <c r="B298" t="str">
        <f>'Input and Summary Results'!$G302</f>
        <v xml:space="preserve"> </v>
      </c>
      <c r="C298">
        <f>IF(B298=0,FALSE,'Input and Summary Results'!$D$5)</f>
        <v>0</v>
      </c>
      <c r="D298">
        <f>IF(B298=0,FALSE,'Input and Summary Results'!$E$5)</f>
        <v>0</v>
      </c>
      <c r="E298" t="e">
        <f t="shared" si="34"/>
        <v>#NUM!</v>
      </c>
      <c r="F298" t="e">
        <f t="shared" si="35"/>
        <v>#DIV/0!</v>
      </c>
      <c r="G298" t="b">
        <f>IF(B298=" ",FALSE,(IF('Input and Summary Results'!$J$4="yes",'Data Transformation'!E298,'Data Transformation'!C298)))</f>
        <v>0</v>
      </c>
      <c r="H298" t="b">
        <f>IF(B298=" ",FALSE,(IF('Input and Summary Results'!$J$4="yes",'Data Transformation'!F298,'Data Transformation'!D298)))</f>
        <v>0</v>
      </c>
      <c r="I298" t="str">
        <f t="shared" si="36"/>
        <v/>
      </c>
      <c r="J298" s="18" t="e">
        <f>LOOKUP(2,1/(COUNTIF($J$4:J297,'Input and Summary Results'!$B$7:$B$8007)=0),'Input and Summary Results'!$B$7:$B$8007)</f>
        <v>#N/A</v>
      </c>
      <c r="K298" s="18" t="str">
        <f t="shared" si="37"/>
        <v xml:space="preserve"> </v>
      </c>
      <c r="L298" s="18">
        <f t="shared" si="40"/>
        <v>293</v>
      </c>
      <c r="M298" t="e">
        <f t="shared" si="39"/>
        <v>#NUM!</v>
      </c>
      <c r="N298">
        <f t="shared" si="38"/>
        <v>0</v>
      </c>
      <c r="O298" t="b">
        <f t="shared" si="33"/>
        <v>0</v>
      </c>
    </row>
    <row r="299" spans="1:15" x14ac:dyDescent="0.25">
      <c r="A299" t="s">
        <v>25</v>
      </c>
      <c r="B299" t="str">
        <f>'Input and Summary Results'!$G303</f>
        <v xml:space="preserve"> </v>
      </c>
      <c r="C299">
        <f>IF(B299=0,FALSE,'Input and Summary Results'!$D$5)</f>
        <v>0</v>
      </c>
      <c r="D299">
        <f>IF(B299=0,FALSE,'Input and Summary Results'!$E$5)</f>
        <v>0</v>
      </c>
      <c r="E299" t="e">
        <f t="shared" si="34"/>
        <v>#NUM!</v>
      </c>
      <c r="F299" t="e">
        <f t="shared" si="35"/>
        <v>#DIV/0!</v>
      </c>
      <c r="G299" t="b">
        <f>IF(B299=" ",FALSE,(IF('Input and Summary Results'!$J$4="yes",'Data Transformation'!E299,'Data Transformation'!C299)))</f>
        <v>0</v>
      </c>
      <c r="H299" t="b">
        <f>IF(B299=" ",FALSE,(IF('Input and Summary Results'!$J$4="yes",'Data Transformation'!F299,'Data Transformation'!D299)))</f>
        <v>0</v>
      </c>
      <c r="I299" t="str">
        <f t="shared" si="36"/>
        <v/>
      </c>
      <c r="J299" s="18" t="e">
        <f>LOOKUP(2,1/(COUNTIF($J$4:J298,'Input and Summary Results'!$B$7:$B$8007)=0),'Input and Summary Results'!$B$7:$B$8007)</f>
        <v>#N/A</v>
      </c>
      <c r="K299" s="18" t="str">
        <f t="shared" si="37"/>
        <v xml:space="preserve"> </v>
      </c>
      <c r="L299" s="18">
        <f t="shared" si="40"/>
        <v>294</v>
      </c>
      <c r="M299" t="e">
        <f t="shared" si="39"/>
        <v>#NUM!</v>
      </c>
      <c r="N299">
        <f t="shared" si="38"/>
        <v>0</v>
      </c>
      <c r="O299" t="b">
        <f t="shared" si="33"/>
        <v>0</v>
      </c>
    </row>
    <row r="300" spans="1:15" x14ac:dyDescent="0.25">
      <c r="A300" t="s">
        <v>25</v>
      </c>
      <c r="B300" t="str">
        <f>'Input and Summary Results'!$G304</f>
        <v xml:space="preserve"> </v>
      </c>
      <c r="C300">
        <f>IF(B300=0,FALSE,'Input and Summary Results'!$D$5)</f>
        <v>0</v>
      </c>
      <c r="D300">
        <f>IF(B300=0,FALSE,'Input and Summary Results'!$E$5)</f>
        <v>0</v>
      </c>
      <c r="E300" t="e">
        <f t="shared" si="34"/>
        <v>#NUM!</v>
      </c>
      <c r="F300" t="e">
        <f t="shared" si="35"/>
        <v>#DIV/0!</v>
      </c>
      <c r="G300" t="b">
        <f>IF(B300=" ",FALSE,(IF('Input and Summary Results'!$J$4="yes",'Data Transformation'!E300,'Data Transformation'!C300)))</f>
        <v>0</v>
      </c>
      <c r="H300" t="b">
        <f>IF(B300=" ",FALSE,(IF('Input and Summary Results'!$J$4="yes",'Data Transformation'!F300,'Data Transformation'!D300)))</f>
        <v>0</v>
      </c>
      <c r="I300" t="str">
        <f t="shared" si="36"/>
        <v/>
      </c>
      <c r="J300" s="18" t="e">
        <f>LOOKUP(2,1/(COUNTIF($J$4:J299,'Input and Summary Results'!$B$7:$B$8007)=0),'Input and Summary Results'!$B$7:$B$8007)</f>
        <v>#N/A</v>
      </c>
      <c r="K300" s="18" t="str">
        <f t="shared" si="37"/>
        <v xml:space="preserve"> </v>
      </c>
      <c r="L300" s="18">
        <f t="shared" si="40"/>
        <v>295</v>
      </c>
      <c r="M300" t="e">
        <f t="shared" si="39"/>
        <v>#NUM!</v>
      </c>
      <c r="N300">
        <f t="shared" si="38"/>
        <v>0</v>
      </c>
      <c r="O300" t="b">
        <f t="shared" si="33"/>
        <v>0</v>
      </c>
    </row>
    <row r="301" spans="1:15" x14ac:dyDescent="0.25">
      <c r="A301" t="s">
        <v>25</v>
      </c>
      <c r="B301" t="str">
        <f>'Input and Summary Results'!$G305</f>
        <v xml:space="preserve"> </v>
      </c>
      <c r="C301">
        <f>IF(B301=0,FALSE,'Input and Summary Results'!$D$5)</f>
        <v>0</v>
      </c>
      <c r="D301">
        <f>IF(B301=0,FALSE,'Input and Summary Results'!$E$5)</f>
        <v>0</v>
      </c>
      <c r="E301" t="e">
        <f t="shared" si="34"/>
        <v>#NUM!</v>
      </c>
      <c r="F301" t="e">
        <f t="shared" si="35"/>
        <v>#DIV/0!</v>
      </c>
      <c r="G301" t="b">
        <f>IF(B301=" ",FALSE,(IF('Input and Summary Results'!$J$4="yes",'Data Transformation'!E301,'Data Transformation'!C301)))</f>
        <v>0</v>
      </c>
      <c r="H301" t="b">
        <f>IF(B301=" ",FALSE,(IF('Input and Summary Results'!$J$4="yes",'Data Transformation'!F301,'Data Transformation'!D301)))</f>
        <v>0</v>
      </c>
      <c r="I301" t="str">
        <f t="shared" si="36"/>
        <v/>
      </c>
      <c r="J301" s="18" t="e">
        <f>LOOKUP(2,1/(COUNTIF($J$4:J300,'Input and Summary Results'!$B$7:$B$8007)=0),'Input and Summary Results'!$B$7:$B$8007)</f>
        <v>#N/A</v>
      </c>
      <c r="K301" s="18" t="str">
        <f t="shared" si="37"/>
        <v xml:space="preserve"> </v>
      </c>
      <c r="L301" s="18">
        <f t="shared" si="40"/>
        <v>296</v>
      </c>
      <c r="M301" t="e">
        <f t="shared" si="39"/>
        <v>#NUM!</v>
      </c>
      <c r="N301">
        <f t="shared" si="38"/>
        <v>0</v>
      </c>
      <c r="O301" t="b">
        <f t="shared" si="33"/>
        <v>0</v>
      </c>
    </row>
    <row r="302" spans="1:15" x14ac:dyDescent="0.25">
      <c r="A302" t="s">
        <v>25</v>
      </c>
      <c r="B302" t="str">
        <f>'Input and Summary Results'!$G306</f>
        <v xml:space="preserve"> </v>
      </c>
      <c r="C302">
        <f>IF(B302=0,FALSE,'Input and Summary Results'!$D$5)</f>
        <v>0</v>
      </c>
      <c r="D302">
        <f>IF(B302=0,FALSE,'Input and Summary Results'!$E$5)</f>
        <v>0</v>
      </c>
      <c r="E302" t="e">
        <f t="shared" si="34"/>
        <v>#NUM!</v>
      </c>
      <c r="F302" t="e">
        <f t="shared" si="35"/>
        <v>#DIV/0!</v>
      </c>
      <c r="G302" t="b">
        <f>IF(B302=" ",FALSE,(IF('Input and Summary Results'!$J$4="yes",'Data Transformation'!E302,'Data Transformation'!C302)))</f>
        <v>0</v>
      </c>
      <c r="H302" t="b">
        <f>IF(B302=" ",FALSE,(IF('Input and Summary Results'!$J$4="yes",'Data Transformation'!F302,'Data Transformation'!D302)))</f>
        <v>0</v>
      </c>
      <c r="I302" t="str">
        <f t="shared" si="36"/>
        <v/>
      </c>
      <c r="J302" s="18" t="e">
        <f>LOOKUP(2,1/(COUNTIF($J$4:J301,'Input and Summary Results'!$B$7:$B$8007)=0),'Input and Summary Results'!$B$7:$B$8007)</f>
        <v>#N/A</v>
      </c>
      <c r="K302" s="18" t="str">
        <f t="shared" si="37"/>
        <v xml:space="preserve"> </v>
      </c>
      <c r="L302" s="18">
        <f t="shared" si="40"/>
        <v>297</v>
      </c>
      <c r="M302" t="e">
        <f t="shared" si="39"/>
        <v>#NUM!</v>
      </c>
      <c r="N302">
        <f t="shared" si="38"/>
        <v>0</v>
      </c>
      <c r="O302" t="b">
        <f t="shared" si="33"/>
        <v>0</v>
      </c>
    </row>
    <row r="303" spans="1:15" x14ac:dyDescent="0.25">
      <c r="A303" t="s">
        <v>25</v>
      </c>
      <c r="B303" t="str">
        <f>'Input and Summary Results'!$G307</f>
        <v xml:space="preserve"> </v>
      </c>
      <c r="C303">
        <f>IF(B303=0,FALSE,'Input and Summary Results'!$D$5)</f>
        <v>0</v>
      </c>
      <c r="D303">
        <f>IF(B303=0,FALSE,'Input and Summary Results'!$E$5)</f>
        <v>0</v>
      </c>
      <c r="E303" t="e">
        <f t="shared" si="34"/>
        <v>#NUM!</v>
      </c>
      <c r="F303" t="e">
        <f t="shared" si="35"/>
        <v>#DIV/0!</v>
      </c>
      <c r="G303" t="b">
        <f>IF(B303=" ",FALSE,(IF('Input and Summary Results'!$J$4="yes",'Data Transformation'!E303,'Data Transformation'!C303)))</f>
        <v>0</v>
      </c>
      <c r="H303" t="b">
        <f>IF(B303=" ",FALSE,(IF('Input and Summary Results'!$J$4="yes",'Data Transformation'!F303,'Data Transformation'!D303)))</f>
        <v>0</v>
      </c>
      <c r="I303" t="str">
        <f t="shared" si="36"/>
        <v/>
      </c>
      <c r="J303" s="18" t="e">
        <f>LOOKUP(2,1/(COUNTIF($J$4:J302,'Input and Summary Results'!$B$7:$B$8007)=0),'Input and Summary Results'!$B$7:$B$8007)</f>
        <v>#N/A</v>
      </c>
      <c r="K303" s="18" t="str">
        <f t="shared" si="37"/>
        <v xml:space="preserve"> </v>
      </c>
      <c r="L303" s="18">
        <f t="shared" si="40"/>
        <v>298</v>
      </c>
      <c r="M303" t="e">
        <f t="shared" si="39"/>
        <v>#NUM!</v>
      </c>
      <c r="N303">
        <f t="shared" si="38"/>
        <v>0</v>
      </c>
      <c r="O303" t="b">
        <f t="shared" si="33"/>
        <v>0</v>
      </c>
    </row>
    <row r="304" spans="1:15" x14ac:dyDescent="0.25">
      <c r="A304" t="s">
        <v>25</v>
      </c>
      <c r="B304" t="str">
        <f>'Input and Summary Results'!$G308</f>
        <v xml:space="preserve"> </v>
      </c>
      <c r="C304">
        <f>IF(B304=0,FALSE,'Input and Summary Results'!$D$5)</f>
        <v>0</v>
      </c>
      <c r="D304">
        <f>IF(B304=0,FALSE,'Input and Summary Results'!$E$5)</f>
        <v>0</v>
      </c>
      <c r="E304" t="e">
        <f t="shared" si="34"/>
        <v>#NUM!</v>
      </c>
      <c r="F304" t="e">
        <f t="shared" si="35"/>
        <v>#DIV/0!</v>
      </c>
      <c r="G304" t="b">
        <f>IF(B304=" ",FALSE,(IF('Input and Summary Results'!$J$4="yes",'Data Transformation'!E304,'Data Transformation'!C304)))</f>
        <v>0</v>
      </c>
      <c r="H304" t="b">
        <f>IF(B304=" ",FALSE,(IF('Input and Summary Results'!$J$4="yes",'Data Transformation'!F304,'Data Transformation'!D304)))</f>
        <v>0</v>
      </c>
      <c r="I304" t="str">
        <f t="shared" si="36"/>
        <v/>
      </c>
      <c r="J304" s="18" t="e">
        <f>LOOKUP(2,1/(COUNTIF($J$4:J303,'Input and Summary Results'!$B$7:$B$8007)=0),'Input and Summary Results'!$B$7:$B$8007)</f>
        <v>#N/A</v>
      </c>
      <c r="K304" s="18" t="str">
        <f t="shared" si="37"/>
        <v xml:space="preserve"> </v>
      </c>
      <c r="L304" s="18">
        <f t="shared" si="40"/>
        <v>299</v>
      </c>
      <c r="M304" t="e">
        <f t="shared" si="39"/>
        <v>#NUM!</v>
      </c>
      <c r="N304">
        <f t="shared" si="38"/>
        <v>0</v>
      </c>
      <c r="O304" t="b">
        <f t="shared" si="33"/>
        <v>0</v>
      </c>
    </row>
    <row r="305" spans="1:15" x14ac:dyDescent="0.25">
      <c r="A305" t="s">
        <v>25</v>
      </c>
      <c r="B305" t="str">
        <f>'Input and Summary Results'!$G309</f>
        <v xml:space="preserve"> </v>
      </c>
      <c r="C305">
        <f>IF(B305=0,FALSE,'Input and Summary Results'!$D$5)</f>
        <v>0</v>
      </c>
      <c r="D305">
        <f>IF(B305=0,FALSE,'Input and Summary Results'!$E$5)</f>
        <v>0</v>
      </c>
      <c r="E305" t="e">
        <f t="shared" si="34"/>
        <v>#NUM!</v>
      </c>
      <c r="F305" t="e">
        <f t="shared" si="35"/>
        <v>#DIV/0!</v>
      </c>
      <c r="G305" t="b">
        <f>IF(B305=" ",FALSE,(IF('Input and Summary Results'!$J$4="yes",'Data Transformation'!E305,'Data Transformation'!C305)))</f>
        <v>0</v>
      </c>
      <c r="H305" t="b">
        <f>IF(B305=" ",FALSE,(IF('Input and Summary Results'!$J$4="yes",'Data Transformation'!F305,'Data Transformation'!D305)))</f>
        <v>0</v>
      </c>
      <c r="I305" t="str">
        <f t="shared" si="36"/>
        <v/>
      </c>
      <c r="J305" s="18" t="e">
        <f>LOOKUP(2,1/(COUNTIF($J$4:J304,'Input and Summary Results'!$B$7:$B$8007)=0),'Input and Summary Results'!$B$7:$B$8007)</f>
        <v>#N/A</v>
      </c>
      <c r="K305" s="18" t="str">
        <f t="shared" si="37"/>
        <v xml:space="preserve"> </v>
      </c>
      <c r="L305" s="18">
        <f t="shared" si="40"/>
        <v>300</v>
      </c>
      <c r="M305" t="e">
        <f t="shared" si="39"/>
        <v>#NUM!</v>
      </c>
      <c r="N305">
        <f t="shared" si="38"/>
        <v>0</v>
      </c>
      <c r="O305" t="b">
        <f t="shared" si="33"/>
        <v>0</v>
      </c>
    </row>
    <row r="306" spans="1:15" x14ac:dyDescent="0.25">
      <c r="A306" t="s">
        <v>25</v>
      </c>
      <c r="B306" t="str">
        <f>'Input and Summary Results'!$G310</f>
        <v xml:space="preserve"> </v>
      </c>
      <c r="C306">
        <f>IF(B306=0,FALSE,'Input and Summary Results'!$D$5)</f>
        <v>0</v>
      </c>
      <c r="D306">
        <f>IF(B306=0,FALSE,'Input and Summary Results'!$E$5)</f>
        <v>0</v>
      </c>
      <c r="E306" t="e">
        <f t="shared" si="34"/>
        <v>#NUM!</v>
      </c>
      <c r="F306" t="e">
        <f t="shared" si="35"/>
        <v>#DIV/0!</v>
      </c>
      <c r="G306" t="b">
        <f>IF(B306=" ",FALSE,(IF('Input and Summary Results'!$J$4="yes",'Data Transformation'!E306,'Data Transformation'!C306)))</f>
        <v>0</v>
      </c>
      <c r="H306" t="b">
        <f>IF(B306=" ",FALSE,(IF('Input and Summary Results'!$J$4="yes",'Data Transformation'!F306,'Data Transformation'!D306)))</f>
        <v>0</v>
      </c>
      <c r="I306" t="str">
        <f t="shared" si="36"/>
        <v/>
      </c>
      <c r="J306" s="18" t="e">
        <f>LOOKUP(2,1/(COUNTIF($J$4:J305,'Input and Summary Results'!$B$7:$B$8007)=0),'Input and Summary Results'!$B$7:$B$8007)</f>
        <v>#N/A</v>
      </c>
      <c r="K306" s="18" t="str">
        <f t="shared" si="37"/>
        <v xml:space="preserve"> </v>
      </c>
      <c r="L306" s="18">
        <f t="shared" si="40"/>
        <v>301</v>
      </c>
      <c r="M306" t="e">
        <f t="shared" si="39"/>
        <v>#NUM!</v>
      </c>
      <c r="N306">
        <f t="shared" si="38"/>
        <v>0</v>
      </c>
      <c r="O306" t="b">
        <f t="shared" si="33"/>
        <v>0</v>
      </c>
    </row>
    <row r="307" spans="1:15" x14ac:dyDescent="0.25">
      <c r="A307" t="s">
        <v>25</v>
      </c>
      <c r="B307" t="str">
        <f>'Input and Summary Results'!$G311</f>
        <v xml:space="preserve"> </v>
      </c>
      <c r="C307">
        <f>IF(B307=0,FALSE,'Input and Summary Results'!$D$5)</f>
        <v>0</v>
      </c>
      <c r="D307">
        <f>IF(B307=0,FALSE,'Input and Summary Results'!$E$5)</f>
        <v>0</v>
      </c>
      <c r="E307" t="e">
        <f t="shared" si="34"/>
        <v>#NUM!</v>
      </c>
      <c r="F307" t="e">
        <f t="shared" si="35"/>
        <v>#DIV/0!</v>
      </c>
      <c r="G307" t="b">
        <f>IF(B307=" ",FALSE,(IF('Input and Summary Results'!$J$4="yes",'Data Transformation'!E307,'Data Transformation'!C307)))</f>
        <v>0</v>
      </c>
      <c r="H307" t="b">
        <f>IF(B307=" ",FALSE,(IF('Input and Summary Results'!$J$4="yes",'Data Transformation'!F307,'Data Transformation'!D307)))</f>
        <v>0</v>
      </c>
      <c r="I307" t="str">
        <f t="shared" si="36"/>
        <v/>
      </c>
      <c r="J307" s="18" t="e">
        <f>LOOKUP(2,1/(COUNTIF($J$4:J306,'Input and Summary Results'!$B$7:$B$8007)=0),'Input and Summary Results'!$B$7:$B$8007)</f>
        <v>#N/A</v>
      </c>
      <c r="K307" s="18" t="str">
        <f t="shared" si="37"/>
        <v xml:space="preserve"> </v>
      </c>
      <c r="L307" s="18">
        <f t="shared" si="40"/>
        <v>302</v>
      </c>
      <c r="M307" t="e">
        <f t="shared" si="39"/>
        <v>#NUM!</v>
      </c>
      <c r="N307">
        <f t="shared" si="38"/>
        <v>0</v>
      </c>
      <c r="O307" t="b">
        <f t="shared" si="33"/>
        <v>0</v>
      </c>
    </row>
    <row r="308" spans="1:15" x14ac:dyDescent="0.25">
      <c r="A308" t="s">
        <v>25</v>
      </c>
      <c r="B308" t="str">
        <f>'Input and Summary Results'!$G312</f>
        <v xml:space="preserve"> </v>
      </c>
      <c r="C308">
        <f>IF(B308=0,FALSE,'Input and Summary Results'!$D$5)</f>
        <v>0</v>
      </c>
      <c r="D308">
        <f>IF(B308=0,FALSE,'Input and Summary Results'!$E$5)</f>
        <v>0</v>
      </c>
      <c r="E308" t="e">
        <f t="shared" si="34"/>
        <v>#NUM!</v>
      </c>
      <c r="F308" t="e">
        <f t="shared" si="35"/>
        <v>#DIV/0!</v>
      </c>
      <c r="G308" t="b">
        <f>IF(B308=" ",FALSE,(IF('Input and Summary Results'!$J$4="yes",'Data Transformation'!E308,'Data Transformation'!C308)))</f>
        <v>0</v>
      </c>
      <c r="H308" t="b">
        <f>IF(B308=" ",FALSE,(IF('Input and Summary Results'!$J$4="yes",'Data Transformation'!F308,'Data Transformation'!D308)))</f>
        <v>0</v>
      </c>
      <c r="I308" t="str">
        <f t="shared" si="36"/>
        <v/>
      </c>
      <c r="J308" s="18" t="e">
        <f>LOOKUP(2,1/(COUNTIF($J$4:J307,'Input and Summary Results'!$B$7:$B$8007)=0),'Input and Summary Results'!$B$7:$B$8007)</f>
        <v>#N/A</v>
      </c>
      <c r="K308" s="18" t="str">
        <f t="shared" si="37"/>
        <v xml:space="preserve"> </v>
      </c>
      <c r="L308" s="18">
        <f t="shared" si="40"/>
        <v>303</v>
      </c>
      <c r="M308" t="e">
        <f t="shared" si="39"/>
        <v>#NUM!</v>
      </c>
      <c r="N308">
        <f t="shared" si="38"/>
        <v>0</v>
      </c>
      <c r="O308" t="b">
        <f t="shared" si="33"/>
        <v>0</v>
      </c>
    </row>
    <row r="309" spans="1:15" x14ac:dyDescent="0.25">
      <c r="A309" t="s">
        <v>25</v>
      </c>
      <c r="B309" t="str">
        <f>'Input and Summary Results'!$G313</f>
        <v xml:space="preserve"> </v>
      </c>
      <c r="C309">
        <f>IF(B309=0,FALSE,'Input and Summary Results'!$D$5)</f>
        <v>0</v>
      </c>
      <c r="D309">
        <f>IF(B309=0,FALSE,'Input and Summary Results'!$E$5)</f>
        <v>0</v>
      </c>
      <c r="E309" t="e">
        <f t="shared" si="34"/>
        <v>#NUM!</v>
      </c>
      <c r="F309" t="e">
        <f t="shared" si="35"/>
        <v>#DIV/0!</v>
      </c>
      <c r="G309" t="b">
        <f>IF(B309=" ",FALSE,(IF('Input and Summary Results'!$J$4="yes",'Data Transformation'!E309,'Data Transformation'!C309)))</f>
        <v>0</v>
      </c>
      <c r="H309" t="b">
        <f>IF(B309=" ",FALSE,(IF('Input and Summary Results'!$J$4="yes",'Data Transformation'!F309,'Data Transformation'!D309)))</f>
        <v>0</v>
      </c>
      <c r="I309" t="str">
        <f t="shared" si="36"/>
        <v/>
      </c>
      <c r="J309" s="18" t="e">
        <f>LOOKUP(2,1/(COUNTIF($J$4:J308,'Input and Summary Results'!$B$7:$B$8007)=0),'Input and Summary Results'!$B$7:$B$8007)</f>
        <v>#N/A</v>
      </c>
      <c r="K309" s="18" t="str">
        <f t="shared" si="37"/>
        <v xml:space="preserve"> </v>
      </c>
      <c r="L309" s="18">
        <f t="shared" si="40"/>
        <v>304</v>
      </c>
      <c r="M309" t="e">
        <f t="shared" si="39"/>
        <v>#NUM!</v>
      </c>
      <c r="N309">
        <f t="shared" si="38"/>
        <v>0</v>
      </c>
      <c r="O309" t="b">
        <f t="shared" si="33"/>
        <v>0</v>
      </c>
    </row>
    <row r="310" spans="1:15" x14ac:dyDescent="0.25">
      <c r="A310" t="s">
        <v>25</v>
      </c>
      <c r="B310" t="str">
        <f>'Input and Summary Results'!$G314</f>
        <v xml:space="preserve"> </v>
      </c>
      <c r="C310">
        <f>IF(B310=0,FALSE,'Input and Summary Results'!$D$5)</f>
        <v>0</v>
      </c>
      <c r="D310">
        <f>IF(B310=0,FALSE,'Input and Summary Results'!$E$5)</f>
        <v>0</v>
      </c>
      <c r="E310" t="e">
        <f t="shared" si="34"/>
        <v>#NUM!</v>
      </c>
      <c r="F310" t="e">
        <f t="shared" si="35"/>
        <v>#DIV/0!</v>
      </c>
      <c r="G310" t="b">
        <f>IF(B310=" ",FALSE,(IF('Input and Summary Results'!$J$4="yes",'Data Transformation'!E310,'Data Transformation'!C310)))</f>
        <v>0</v>
      </c>
      <c r="H310" t="b">
        <f>IF(B310=" ",FALSE,(IF('Input and Summary Results'!$J$4="yes",'Data Transformation'!F310,'Data Transformation'!D310)))</f>
        <v>0</v>
      </c>
      <c r="I310" t="str">
        <f t="shared" si="36"/>
        <v/>
      </c>
      <c r="J310" s="18" t="e">
        <f>LOOKUP(2,1/(COUNTIF($J$4:J309,'Input and Summary Results'!$B$7:$B$8007)=0),'Input and Summary Results'!$B$7:$B$8007)</f>
        <v>#N/A</v>
      </c>
      <c r="K310" s="18" t="str">
        <f t="shared" si="37"/>
        <v xml:space="preserve"> </v>
      </c>
      <c r="L310" s="18">
        <f t="shared" si="40"/>
        <v>305</v>
      </c>
      <c r="M310" t="e">
        <f t="shared" si="39"/>
        <v>#NUM!</v>
      </c>
      <c r="N310">
        <f t="shared" si="38"/>
        <v>0</v>
      </c>
      <c r="O310" t="b">
        <f t="shared" si="33"/>
        <v>0</v>
      </c>
    </row>
    <row r="311" spans="1:15" x14ac:dyDescent="0.25">
      <c r="A311" t="s">
        <v>25</v>
      </c>
      <c r="B311" t="str">
        <f>'Input and Summary Results'!$G315</f>
        <v xml:space="preserve"> </v>
      </c>
      <c r="C311">
        <f>IF(B311=0,FALSE,'Input and Summary Results'!$D$5)</f>
        <v>0</v>
      </c>
      <c r="D311">
        <f>IF(B311=0,FALSE,'Input and Summary Results'!$E$5)</f>
        <v>0</v>
      </c>
      <c r="E311" t="e">
        <f t="shared" si="34"/>
        <v>#NUM!</v>
      </c>
      <c r="F311" t="e">
        <f t="shared" si="35"/>
        <v>#DIV/0!</v>
      </c>
      <c r="G311" t="b">
        <f>IF(B311=" ",FALSE,(IF('Input and Summary Results'!$J$4="yes",'Data Transformation'!E311,'Data Transformation'!C311)))</f>
        <v>0</v>
      </c>
      <c r="H311" t="b">
        <f>IF(B311=" ",FALSE,(IF('Input and Summary Results'!$J$4="yes",'Data Transformation'!F311,'Data Transformation'!D311)))</f>
        <v>0</v>
      </c>
      <c r="I311" t="str">
        <f t="shared" si="36"/>
        <v/>
      </c>
      <c r="J311" s="18" t="e">
        <f>LOOKUP(2,1/(COUNTIF($J$4:J310,'Input and Summary Results'!$B$7:$B$8007)=0),'Input and Summary Results'!$B$7:$B$8007)</f>
        <v>#N/A</v>
      </c>
      <c r="K311" s="18" t="str">
        <f t="shared" si="37"/>
        <v xml:space="preserve"> </v>
      </c>
      <c r="L311" s="18">
        <f t="shared" si="40"/>
        <v>306</v>
      </c>
      <c r="M311" t="e">
        <f t="shared" si="39"/>
        <v>#NUM!</v>
      </c>
      <c r="N311">
        <f t="shared" si="38"/>
        <v>0</v>
      </c>
      <c r="O311" t="b">
        <f t="shared" si="33"/>
        <v>0</v>
      </c>
    </row>
    <row r="312" spans="1:15" x14ac:dyDescent="0.25">
      <c r="A312" t="s">
        <v>25</v>
      </c>
      <c r="B312" t="str">
        <f>'Input and Summary Results'!$G316</f>
        <v xml:space="preserve"> </v>
      </c>
      <c r="C312">
        <f>IF(B312=0,FALSE,'Input and Summary Results'!$D$5)</f>
        <v>0</v>
      </c>
      <c r="D312">
        <f>IF(B312=0,FALSE,'Input and Summary Results'!$E$5)</f>
        <v>0</v>
      </c>
      <c r="E312" t="e">
        <f t="shared" si="34"/>
        <v>#NUM!</v>
      </c>
      <c r="F312" t="e">
        <f t="shared" si="35"/>
        <v>#DIV/0!</v>
      </c>
      <c r="G312" t="b">
        <f>IF(B312=" ",FALSE,(IF('Input and Summary Results'!$J$4="yes",'Data Transformation'!E312,'Data Transformation'!C312)))</f>
        <v>0</v>
      </c>
      <c r="H312" t="b">
        <f>IF(B312=" ",FALSE,(IF('Input and Summary Results'!$J$4="yes",'Data Transformation'!F312,'Data Transformation'!D312)))</f>
        <v>0</v>
      </c>
      <c r="I312" t="str">
        <f t="shared" si="36"/>
        <v/>
      </c>
      <c r="J312" s="18" t="e">
        <f>LOOKUP(2,1/(COUNTIF($J$4:J311,'Input and Summary Results'!$B$7:$B$8007)=0),'Input and Summary Results'!$B$7:$B$8007)</f>
        <v>#N/A</v>
      </c>
      <c r="K312" s="18" t="str">
        <f t="shared" si="37"/>
        <v xml:space="preserve"> </v>
      </c>
      <c r="L312" s="18">
        <f t="shared" si="40"/>
        <v>307</v>
      </c>
      <c r="M312" t="e">
        <f t="shared" si="39"/>
        <v>#NUM!</v>
      </c>
      <c r="N312">
        <f t="shared" si="38"/>
        <v>0</v>
      </c>
      <c r="O312" t="b">
        <f t="shared" si="33"/>
        <v>0</v>
      </c>
    </row>
    <row r="313" spans="1:15" x14ac:dyDescent="0.25">
      <c r="A313" t="s">
        <v>25</v>
      </c>
      <c r="B313" t="str">
        <f>'Input and Summary Results'!$G317</f>
        <v xml:space="preserve"> </v>
      </c>
      <c r="C313">
        <f>IF(B313=0,FALSE,'Input and Summary Results'!$D$5)</f>
        <v>0</v>
      </c>
      <c r="D313">
        <f>IF(B313=0,FALSE,'Input and Summary Results'!$E$5)</f>
        <v>0</v>
      </c>
      <c r="E313" t="e">
        <f t="shared" si="34"/>
        <v>#NUM!</v>
      </c>
      <c r="F313" t="e">
        <f t="shared" si="35"/>
        <v>#DIV/0!</v>
      </c>
      <c r="G313" t="b">
        <f>IF(B313=" ",FALSE,(IF('Input and Summary Results'!$J$4="yes",'Data Transformation'!E313,'Data Transformation'!C313)))</f>
        <v>0</v>
      </c>
      <c r="H313" t="b">
        <f>IF(B313=" ",FALSE,(IF('Input and Summary Results'!$J$4="yes",'Data Transformation'!F313,'Data Transformation'!D313)))</f>
        <v>0</v>
      </c>
      <c r="I313" t="str">
        <f t="shared" si="36"/>
        <v/>
      </c>
      <c r="J313" s="18" t="e">
        <f>LOOKUP(2,1/(COUNTIF($J$4:J312,'Input and Summary Results'!$B$7:$B$8007)=0),'Input and Summary Results'!$B$7:$B$8007)</f>
        <v>#N/A</v>
      </c>
      <c r="K313" s="18" t="str">
        <f t="shared" si="37"/>
        <v xml:space="preserve"> </v>
      </c>
      <c r="L313" s="18">
        <f t="shared" si="40"/>
        <v>308</v>
      </c>
      <c r="M313" t="e">
        <f t="shared" si="39"/>
        <v>#NUM!</v>
      </c>
      <c r="N313">
        <f t="shared" si="38"/>
        <v>0</v>
      </c>
      <c r="O313" t="b">
        <f t="shared" si="33"/>
        <v>0</v>
      </c>
    </row>
    <row r="314" spans="1:15" x14ac:dyDescent="0.25">
      <c r="A314" t="s">
        <v>25</v>
      </c>
      <c r="B314" t="str">
        <f>'Input and Summary Results'!$G318</f>
        <v xml:space="preserve"> </v>
      </c>
      <c r="C314">
        <f>IF(B314=0,FALSE,'Input and Summary Results'!$D$5)</f>
        <v>0</v>
      </c>
      <c r="D314">
        <f>IF(B314=0,FALSE,'Input and Summary Results'!$E$5)</f>
        <v>0</v>
      </c>
      <c r="E314" t="e">
        <f t="shared" si="34"/>
        <v>#NUM!</v>
      </c>
      <c r="F314" t="e">
        <f t="shared" si="35"/>
        <v>#DIV/0!</v>
      </c>
      <c r="G314" t="b">
        <f>IF(B314=" ",FALSE,(IF('Input and Summary Results'!$J$4="yes",'Data Transformation'!E314,'Data Transformation'!C314)))</f>
        <v>0</v>
      </c>
      <c r="H314" t="b">
        <f>IF(B314=" ",FALSE,(IF('Input and Summary Results'!$J$4="yes",'Data Transformation'!F314,'Data Transformation'!D314)))</f>
        <v>0</v>
      </c>
      <c r="I314" t="str">
        <f t="shared" si="36"/>
        <v/>
      </c>
      <c r="J314" s="18" t="e">
        <f>LOOKUP(2,1/(COUNTIF($J$4:J313,'Input and Summary Results'!$B$7:$B$8007)=0),'Input and Summary Results'!$B$7:$B$8007)</f>
        <v>#N/A</v>
      </c>
      <c r="K314" s="18" t="str">
        <f t="shared" si="37"/>
        <v xml:space="preserve"> </v>
      </c>
      <c r="L314" s="18">
        <f t="shared" si="40"/>
        <v>309</v>
      </c>
      <c r="M314" t="e">
        <f t="shared" si="39"/>
        <v>#NUM!</v>
      </c>
      <c r="N314">
        <f t="shared" si="38"/>
        <v>0</v>
      </c>
      <c r="O314" t="b">
        <f t="shared" si="33"/>
        <v>0</v>
      </c>
    </row>
    <row r="315" spans="1:15" x14ac:dyDescent="0.25">
      <c r="A315" t="s">
        <v>25</v>
      </c>
      <c r="B315" t="str">
        <f>'Input and Summary Results'!$G319</f>
        <v xml:space="preserve"> </v>
      </c>
      <c r="C315">
        <f>IF(B315=0,FALSE,'Input and Summary Results'!$D$5)</f>
        <v>0</v>
      </c>
      <c r="D315">
        <f>IF(B315=0,FALSE,'Input and Summary Results'!$E$5)</f>
        <v>0</v>
      </c>
      <c r="E315" t="e">
        <f t="shared" si="34"/>
        <v>#NUM!</v>
      </c>
      <c r="F315" t="e">
        <f t="shared" si="35"/>
        <v>#DIV/0!</v>
      </c>
      <c r="G315" t="b">
        <f>IF(B315=" ",FALSE,(IF('Input and Summary Results'!$J$4="yes",'Data Transformation'!E315,'Data Transformation'!C315)))</f>
        <v>0</v>
      </c>
      <c r="H315" t="b">
        <f>IF(B315=" ",FALSE,(IF('Input and Summary Results'!$J$4="yes",'Data Transformation'!F315,'Data Transformation'!D315)))</f>
        <v>0</v>
      </c>
      <c r="I315" t="str">
        <f t="shared" si="36"/>
        <v/>
      </c>
      <c r="J315" s="18" t="e">
        <f>LOOKUP(2,1/(COUNTIF($J$4:J314,'Input and Summary Results'!$B$7:$B$8007)=0),'Input and Summary Results'!$B$7:$B$8007)</f>
        <v>#N/A</v>
      </c>
      <c r="K315" s="18" t="str">
        <f t="shared" si="37"/>
        <v xml:space="preserve"> </v>
      </c>
      <c r="L315" s="18">
        <f t="shared" si="40"/>
        <v>310</v>
      </c>
      <c r="M315" t="e">
        <f t="shared" si="39"/>
        <v>#NUM!</v>
      </c>
      <c r="N315">
        <f t="shared" si="38"/>
        <v>0</v>
      </c>
      <c r="O315" t="b">
        <f t="shared" si="33"/>
        <v>0</v>
      </c>
    </row>
    <row r="316" spans="1:15" x14ac:dyDescent="0.25">
      <c r="A316" t="s">
        <v>25</v>
      </c>
      <c r="B316" t="str">
        <f>'Input and Summary Results'!$G320</f>
        <v xml:space="preserve"> </v>
      </c>
      <c r="C316">
        <f>IF(B316=0,FALSE,'Input and Summary Results'!$D$5)</f>
        <v>0</v>
      </c>
      <c r="D316">
        <f>IF(B316=0,FALSE,'Input and Summary Results'!$E$5)</f>
        <v>0</v>
      </c>
      <c r="E316" t="e">
        <f t="shared" si="34"/>
        <v>#NUM!</v>
      </c>
      <c r="F316" t="e">
        <f t="shared" si="35"/>
        <v>#DIV/0!</v>
      </c>
      <c r="G316" t="b">
        <f>IF(B316=" ",FALSE,(IF('Input and Summary Results'!$J$4="yes",'Data Transformation'!E316,'Data Transformation'!C316)))</f>
        <v>0</v>
      </c>
      <c r="H316" t="b">
        <f>IF(B316=" ",FALSE,(IF('Input and Summary Results'!$J$4="yes",'Data Transformation'!F316,'Data Transformation'!D316)))</f>
        <v>0</v>
      </c>
      <c r="I316" t="str">
        <f t="shared" si="36"/>
        <v/>
      </c>
      <c r="J316" s="18" t="e">
        <f>LOOKUP(2,1/(COUNTIF($J$4:J315,'Input and Summary Results'!$B$7:$B$8007)=0),'Input and Summary Results'!$B$7:$B$8007)</f>
        <v>#N/A</v>
      </c>
      <c r="K316" s="18" t="str">
        <f t="shared" si="37"/>
        <v xml:space="preserve"> </v>
      </c>
      <c r="L316" s="18">
        <f t="shared" si="40"/>
        <v>311</v>
      </c>
      <c r="M316" t="e">
        <f t="shared" si="39"/>
        <v>#NUM!</v>
      </c>
      <c r="N316">
        <f t="shared" si="38"/>
        <v>0</v>
      </c>
      <c r="O316" t="b">
        <f t="shared" si="33"/>
        <v>0</v>
      </c>
    </row>
    <row r="317" spans="1:15" x14ac:dyDescent="0.25">
      <c r="A317" t="s">
        <v>25</v>
      </c>
      <c r="B317" t="str">
        <f>'Input and Summary Results'!$G321</f>
        <v xml:space="preserve"> </v>
      </c>
      <c r="C317">
        <f>IF(B317=0,FALSE,'Input and Summary Results'!$D$5)</f>
        <v>0</v>
      </c>
      <c r="D317">
        <f>IF(B317=0,FALSE,'Input and Summary Results'!$E$5)</f>
        <v>0</v>
      </c>
      <c r="E317" t="e">
        <f t="shared" si="34"/>
        <v>#NUM!</v>
      </c>
      <c r="F317" t="e">
        <f t="shared" si="35"/>
        <v>#DIV/0!</v>
      </c>
      <c r="G317" t="b">
        <f>IF(B317=" ",FALSE,(IF('Input and Summary Results'!$J$4="yes",'Data Transformation'!E317,'Data Transformation'!C317)))</f>
        <v>0</v>
      </c>
      <c r="H317" t="b">
        <f>IF(B317=" ",FALSE,(IF('Input and Summary Results'!$J$4="yes",'Data Transformation'!F317,'Data Transformation'!D317)))</f>
        <v>0</v>
      </c>
      <c r="I317" t="str">
        <f t="shared" si="36"/>
        <v/>
      </c>
      <c r="J317" s="18" t="e">
        <f>LOOKUP(2,1/(COUNTIF($J$4:J316,'Input and Summary Results'!$B$7:$B$8007)=0),'Input and Summary Results'!$B$7:$B$8007)</f>
        <v>#N/A</v>
      </c>
      <c r="K317" s="18" t="str">
        <f t="shared" si="37"/>
        <v xml:space="preserve"> </v>
      </c>
      <c r="L317" s="18">
        <f t="shared" si="40"/>
        <v>312</v>
      </c>
      <c r="M317" t="e">
        <f t="shared" si="39"/>
        <v>#NUM!</v>
      </c>
      <c r="N317">
        <f t="shared" si="38"/>
        <v>0</v>
      </c>
      <c r="O317" t="b">
        <f t="shared" si="33"/>
        <v>0</v>
      </c>
    </row>
    <row r="318" spans="1:15" x14ac:dyDescent="0.25">
      <c r="A318" t="s">
        <v>25</v>
      </c>
      <c r="B318" t="str">
        <f>'Input and Summary Results'!$G322</f>
        <v xml:space="preserve"> </v>
      </c>
      <c r="C318">
        <f>IF(B318=0,FALSE,'Input and Summary Results'!$D$5)</f>
        <v>0</v>
      </c>
      <c r="D318">
        <f>IF(B318=0,FALSE,'Input and Summary Results'!$E$5)</f>
        <v>0</v>
      </c>
      <c r="E318" t="e">
        <f t="shared" si="34"/>
        <v>#NUM!</v>
      </c>
      <c r="F318" t="e">
        <f t="shared" si="35"/>
        <v>#DIV/0!</v>
      </c>
      <c r="G318" t="b">
        <f>IF(B318=" ",FALSE,(IF('Input and Summary Results'!$J$4="yes",'Data Transformation'!E318,'Data Transformation'!C318)))</f>
        <v>0</v>
      </c>
      <c r="H318" t="b">
        <f>IF(B318=" ",FALSE,(IF('Input and Summary Results'!$J$4="yes",'Data Transformation'!F318,'Data Transformation'!D318)))</f>
        <v>0</v>
      </c>
      <c r="I318" t="str">
        <f t="shared" si="36"/>
        <v/>
      </c>
      <c r="J318" s="18" t="e">
        <f>LOOKUP(2,1/(COUNTIF($J$4:J317,'Input and Summary Results'!$B$7:$B$8007)=0),'Input and Summary Results'!$B$7:$B$8007)</f>
        <v>#N/A</v>
      </c>
      <c r="K318" s="18" t="str">
        <f t="shared" si="37"/>
        <v xml:space="preserve"> </v>
      </c>
      <c r="L318" s="18">
        <f t="shared" si="40"/>
        <v>313</v>
      </c>
      <c r="M318" t="e">
        <f t="shared" si="39"/>
        <v>#NUM!</v>
      </c>
      <c r="N318">
        <f t="shared" si="38"/>
        <v>0</v>
      </c>
      <c r="O318" t="b">
        <f t="shared" si="33"/>
        <v>0</v>
      </c>
    </row>
    <row r="319" spans="1:15" x14ac:dyDescent="0.25">
      <c r="A319" t="s">
        <v>25</v>
      </c>
      <c r="B319" t="str">
        <f>'Input and Summary Results'!$G323</f>
        <v xml:space="preserve"> </v>
      </c>
      <c r="C319">
        <f>IF(B319=0,FALSE,'Input and Summary Results'!$D$5)</f>
        <v>0</v>
      </c>
      <c r="D319">
        <f>IF(B319=0,FALSE,'Input and Summary Results'!$E$5)</f>
        <v>0</v>
      </c>
      <c r="E319" t="e">
        <f t="shared" si="34"/>
        <v>#NUM!</v>
      </c>
      <c r="F319" t="e">
        <f t="shared" si="35"/>
        <v>#DIV/0!</v>
      </c>
      <c r="G319" t="b">
        <f>IF(B319=" ",FALSE,(IF('Input and Summary Results'!$J$4="yes",'Data Transformation'!E319,'Data Transformation'!C319)))</f>
        <v>0</v>
      </c>
      <c r="H319" t="b">
        <f>IF(B319=" ",FALSE,(IF('Input and Summary Results'!$J$4="yes",'Data Transformation'!F319,'Data Transformation'!D319)))</f>
        <v>0</v>
      </c>
      <c r="I319" t="str">
        <f t="shared" si="36"/>
        <v/>
      </c>
      <c r="J319" s="18" t="e">
        <f>LOOKUP(2,1/(COUNTIF($J$4:J318,'Input and Summary Results'!$B$7:$B$8007)=0),'Input and Summary Results'!$B$7:$B$8007)</f>
        <v>#N/A</v>
      </c>
      <c r="K319" s="18" t="str">
        <f t="shared" si="37"/>
        <v xml:space="preserve"> </v>
      </c>
      <c r="L319" s="18">
        <f t="shared" si="40"/>
        <v>314</v>
      </c>
      <c r="M319" t="e">
        <f t="shared" si="39"/>
        <v>#NUM!</v>
      </c>
      <c r="N319">
        <f t="shared" si="38"/>
        <v>0</v>
      </c>
      <c r="O319" t="b">
        <f t="shared" si="33"/>
        <v>0</v>
      </c>
    </row>
    <row r="320" spans="1:15" x14ac:dyDescent="0.25">
      <c r="A320" t="s">
        <v>25</v>
      </c>
      <c r="B320" t="str">
        <f>'Input and Summary Results'!$G324</f>
        <v xml:space="preserve"> </v>
      </c>
      <c r="C320">
        <f>IF(B320=0,FALSE,'Input and Summary Results'!$D$5)</f>
        <v>0</v>
      </c>
      <c r="D320">
        <f>IF(B320=0,FALSE,'Input and Summary Results'!$E$5)</f>
        <v>0</v>
      </c>
      <c r="E320" t="e">
        <f t="shared" si="34"/>
        <v>#NUM!</v>
      </c>
      <c r="F320" t="e">
        <f t="shared" si="35"/>
        <v>#DIV/0!</v>
      </c>
      <c r="G320" t="b">
        <f>IF(B320=" ",FALSE,(IF('Input and Summary Results'!$J$4="yes",'Data Transformation'!E320,'Data Transformation'!C320)))</f>
        <v>0</v>
      </c>
      <c r="H320" t="b">
        <f>IF(B320=" ",FALSE,(IF('Input and Summary Results'!$J$4="yes",'Data Transformation'!F320,'Data Transformation'!D320)))</f>
        <v>0</v>
      </c>
      <c r="I320" t="str">
        <f t="shared" si="36"/>
        <v/>
      </c>
      <c r="J320" s="18" t="e">
        <f>LOOKUP(2,1/(COUNTIF($J$4:J319,'Input and Summary Results'!$B$7:$B$8007)=0),'Input and Summary Results'!$B$7:$B$8007)</f>
        <v>#N/A</v>
      </c>
      <c r="K320" s="18" t="str">
        <f t="shared" si="37"/>
        <v xml:space="preserve"> </v>
      </c>
      <c r="L320" s="18">
        <f t="shared" si="40"/>
        <v>315</v>
      </c>
      <c r="M320" t="e">
        <f t="shared" si="39"/>
        <v>#NUM!</v>
      </c>
      <c r="N320">
        <f t="shared" si="38"/>
        <v>0</v>
      </c>
      <c r="O320" t="b">
        <f t="shared" si="33"/>
        <v>0</v>
      </c>
    </row>
    <row r="321" spans="1:15" x14ac:dyDescent="0.25">
      <c r="A321" t="s">
        <v>25</v>
      </c>
      <c r="B321" t="str">
        <f>'Input and Summary Results'!$G325</f>
        <v xml:space="preserve"> </v>
      </c>
      <c r="C321">
        <f>IF(B321=0,FALSE,'Input and Summary Results'!$D$5)</f>
        <v>0</v>
      </c>
      <c r="D321">
        <f>IF(B321=0,FALSE,'Input and Summary Results'!$E$5)</f>
        <v>0</v>
      </c>
      <c r="E321" t="e">
        <f t="shared" si="34"/>
        <v>#NUM!</v>
      </c>
      <c r="F321" t="e">
        <f t="shared" si="35"/>
        <v>#DIV/0!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0</v>
      </c>
      <c r="D322">
        <f>IF(B322=0,FALSE,'Input and Summary Results'!$E$5)</f>
        <v>0</v>
      </c>
      <c r="E322" t="e">
        <f t="shared" si="34"/>
        <v>#NUM!</v>
      </c>
      <c r="F322" t="e">
        <f t="shared" si="35"/>
        <v>#DIV/0!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0</v>
      </c>
      <c r="D323">
        <f>IF(B323=0,FALSE,'Input and Summary Results'!$E$5)</f>
        <v>0</v>
      </c>
      <c r="E323" t="e">
        <f t="shared" si="34"/>
        <v>#NUM!</v>
      </c>
      <c r="F323" t="e">
        <f t="shared" si="35"/>
        <v>#DIV/0!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0</v>
      </c>
      <c r="D324">
        <f>IF(B324=0,FALSE,'Input and Summary Results'!$E$5)</f>
        <v>0</v>
      </c>
      <c r="E324" t="e">
        <f t="shared" si="34"/>
        <v>#NUM!</v>
      </c>
      <c r="F324" t="e">
        <f t="shared" si="35"/>
        <v>#DIV/0!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0</v>
      </c>
      <c r="D325">
        <f>IF(B325=0,FALSE,'Input and Summary Results'!$E$5)</f>
        <v>0</v>
      </c>
      <c r="E325" t="e">
        <f t="shared" ref="E325:E352" si="42">IF(C325=FALSE,FALSE,LOG10(C325))</f>
        <v>#NUM!</v>
      </c>
      <c r="F325" t="e">
        <f t="shared" ref="F325:F352" si="43">IF(D325=FALSE, FALSE,0.434*D325/C325)</f>
        <v>#DIV/0!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0</v>
      </c>
      <c r="D326">
        <f>IF(B326=0,FALSE,'Input and Summary Results'!$E$5)</f>
        <v>0</v>
      </c>
      <c r="E326" t="e">
        <f t="shared" si="42"/>
        <v>#NUM!</v>
      </c>
      <c r="F326" t="e">
        <f t="shared" si="43"/>
        <v>#DIV/0!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0</v>
      </c>
      <c r="D327">
        <f>IF(B327=0,FALSE,'Input and Summary Results'!$E$5)</f>
        <v>0</v>
      </c>
      <c r="E327" t="e">
        <f t="shared" si="42"/>
        <v>#NUM!</v>
      </c>
      <c r="F327" t="e">
        <f t="shared" si="43"/>
        <v>#DIV/0!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0</v>
      </c>
      <c r="D328">
        <f>IF(B328=0,FALSE,'Input and Summary Results'!$E$5)</f>
        <v>0</v>
      </c>
      <c r="E328" t="e">
        <f t="shared" si="42"/>
        <v>#NUM!</v>
      </c>
      <c r="F328" t="e">
        <f t="shared" si="43"/>
        <v>#DIV/0!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0</v>
      </c>
      <c r="D329">
        <f>IF(B329=0,FALSE,'Input and Summary Results'!$E$5)</f>
        <v>0</v>
      </c>
      <c r="E329" t="e">
        <f t="shared" si="42"/>
        <v>#NUM!</v>
      </c>
      <c r="F329" t="e">
        <f t="shared" si="43"/>
        <v>#DIV/0!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0</v>
      </c>
      <c r="D330">
        <f>IF(B330=0,FALSE,'Input and Summary Results'!$E$5)</f>
        <v>0</v>
      </c>
      <c r="E330" t="e">
        <f t="shared" si="42"/>
        <v>#NUM!</v>
      </c>
      <c r="F330" t="e">
        <f t="shared" si="43"/>
        <v>#DIV/0!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0</v>
      </c>
      <c r="D331">
        <f>IF(B331=0,FALSE,'Input and Summary Results'!$E$5)</f>
        <v>0</v>
      </c>
      <c r="E331" t="e">
        <f t="shared" si="42"/>
        <v>#NUM!</v>
      </c>
      <c r="F331" t="e">
        <f t="shared" si="43"/>
        <v>#DIV/0!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0</v>
      </c>
      <c r="D332">
        <f>IF(B332=0,FALSE,'Input and Summary Results'!$E$5)</f>
        <v>0</v>
      </c>
      <c r="E332" t="e">
        <f t="shared" si="42"/>
        <v>#NUM!</v>
      </c>
      <c r="F332" t="e">
        <f t="shared" si="43"/>
        <v>#DIV/0!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0</v>
      </c>
      <c r="D333">
        <f>IF(B333=0,FALSE,'Input and Summary Results'!$E$5)</f>
        <v>0</v>
      </c>
      <c r="E333" t="e">
        <f t="shared" si="42"/>
        <v>#NUM!</v>
      </c>
      <c r="F333" t="e">
        <f t="shared" si="43"/>
        <v>#DIV/0!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0</v>
      </c>
      <c r="D334">
        <f>IF(B334=0,FALSE,'Input and Summary Results'!$E$5)</f>
        <v>0</v>
      </c>
      <c r="E334" t="e">
        <f t="shared" si="42"/>
        <v>#NUM!</v>
      </c>
      <c r="F334" t="e">
        <f t="shared" si="43"/>
        <v>#DIV/0!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0</v>
      </c>
      <c r="D335">
        <f>IF(B335=0,FALSE,'Input and Summary Results'!$E$5)</f>
        <v>0</v>
      </c>
      <c r="E335" t="e">
        <f t="shared" si="42"/>
        <v>#NUM!</v>
      </c>
      <c r="F335" t="e">
        <f t="shared" si="43"/>
        <v>#DIV/0!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0</v>
      </c>
      <c r="D336">
        <f>IF(B336=0,FALSE,'Input and Summary Results'!$E$5)</f>
        <v>0</v>
      </c>
      <c r="E336" t="e">
        <f t="shared" si="42"/>
        <v>#NUM!</v>
      </c>
      <c r="F336" t="e">
        <f t="shared" si="43"/>
        <v>#DIV/0!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0</v>
      </c>
      <c r="D337">
        <f>IF(B337=0,FALSE,'Input and Summary Results'!$E$5)</f>
        <v>0</v>
      </c>
      <c r="E337" t="e">
        <f t="shared" si="42"/>
        <v>#NUM!</v>
      </c>
      <c r="F337" t="e">
        <f t="shared" si="43"/>
        <v>#DIV/0!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0</v>
      </c>
      <c r="D338">
        <f>IF(B338=0,FALSE,'Input and Summary Results'!$E$5)</f>
        <v>0</v>
      </c>
      <c r="E338" t="e">
        <f t="shared" si="42"/>
        <v>#NUM!</v>
      </c>
      <c r="F338" t="e">
        <f t="shared" si="43"/>
        <v>#DIV/0!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0</v>
      </c>
      <c r="D339">
        <f>IF(B339=0,FALSE,'Input and Summary Results'!$E$5)</f>
        <v>0</v>
      </c>
      <c r="E339" t="e">
        <f t="shared" si="42"/>
        <v>#NUM!</v>
      </c>
      <c r="F339" t="e">
        <f t="shared" si="43"/>
        <v>#DIV/0!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0</v>
      </c>
      <c r="D340">
        <f>IF(B340=0,FALSE,'Input and Summary Results'!$E$5)</f>
        <v>0</v>
      </c>
      <c r="E340" t="e">
        <f t="shared" si="42"/>
        <v>#NUM!</v>
      </c>
      <c r="F340" t="e">
        <f t="shared" si="43"/>
        <v>#DIV/0!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0</v>
      </c>
      <c r="D341">
        <f>IF(B341=0,FALSE,'Input and Summary Results'!$E$5)</f>
        <v>0</v>
      </c>
      <c r="E341" t="e">
        <f t="shared" si="42"/>
        <v>#NUM!</v>
      </c>
      <c r="F341" t="e">
        <f t="shared" si="43"/>
        <v>#DIV/0!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0</v>
      </c>
      <c r="D342">
        <f>IF(B342=0,FALSE,'Input and Summary Results'!$E$5)</f>
        <v>0</v>
      </c>
      <c r="E342" t="e">
        <f t="shared" si="42"/>
        <v>#NUM!</v>
      </c>
      <c r="F342" t="e">
        <f t="shared" si="43"/>
        <v>#DIV/0!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0</v>
      </c>
      <c r="D343">
        <f>IF(B343=0,FALSE,'Input and Summary Results'!$E$5)</f>
        <v>0</v>
      </c>
      <c r="E343" t="e">
        <f t="shared" si="42"/>
        <v>#NUM!</v>
      </c>
      <c r="F343" t="e">
        <f t="shared" si="43"/>
        <v>#DIV/0!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0</v>
      </c>
      <c r="D344">
        <f>IF(B344=0,FALSE,'Input and Summary Results'!$E$5)</f>
        <v>0</v>
      </c>
      <c r="E344" t="e">
        <f t="shared" si="42"/>
        <v>#NUM!</v>
      </c>
      <c r="F344" t="e">
        <f t="shared" si="43"/>
        <v>#DIV/0!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0</v>
      </c>
      <c r="D345">
        <f>IF(B345=0,FALSE,'Input and Summary Results'!$E$5)</f>
        <v>0</v>
      </c>
      <c r="E345" t="e">
        <f t="shared" si="42"/>
        <v>#NUM!</v>
      </c>
      <c r="F345" t="e">
        <f t="shared" si="43"/>
        <v>#DIV/0!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0</v>
      </c>
      <c r="D346">
        <f>IF(B346=0,FALSE,'Input and Summary Results'!$E$5)</f>
        <v>0</v>
      </c>
      <c r="E346" t="e">
        <f t="shared" si="42"/>
        <v>#NUM!</v>
      </c>
      <c r="F346" t="e">
        <f t="shared" si="43"/>
        <v>#DIV/0!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0</v>
      </c>
      <c r="D347">
        <f>IF(B347=0,FALSE,'Input and Summary Results'!$E$5)</f>
        <v>0</v>
      </c>
      <c r="E347" t="e">
        <f t="shared" si="42"/>
        <v>#NUM!</v>
      </c>
      <c r="F347" t="e">
        <f t="shared" si="43"/>
        <v>#DIV/0!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0</v>
      </c>
      <c r="D348">
        <f>IF(B348=0,FALSE,'Input and Summary Results'!$E$5)</f>
        <v>0</v>
      </c>
      <c r="E348" t="e">
        <f t="shared" si="42"/>
        <v>#NUM!</v>
      </c>
      <c r="F348" t="e">
        <f t="shared" si="43"/>
        <v>#DIV/0!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0</v>
      </c>
      <c r="D349">
        <f>IF(B349=0,FALSE,'Input and Summary Results'!$E$5)</f>
        <v>0</v>
      </c>
      <c r="E349" t="e">
        <f t="shared" si="42"/>
        <v>#NUM!</v>
      </c>
      <c r="F349" t="e">
        <f t="shared" si="43"/>
        <v>#DIV/0!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0</v>
      </c>
      <c r="D350">
        <f>IF(B350=0,FALSE,'Input and Summary Results'!$E$5)</f>
        <v>0</v>
      </c>
      <c r="E350" t="e">
        <f t="shared" si="42"/>
        <v>#NUM!</v>
      </c>
      <c r="F350" t="e">
        <f t="shared" si="43"/>
        <v>#DIV/0!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0</v>
      </c>
      <c r="D351">
        <f>IF(B351=0,FALSE,'Input and Summary Results'!$E$5)</f>
        <v>0</v>
      </c>
      <c r="E351" t="e">
        <f t="shared" si="42"/>
        <v>#NUM!</v>
      </c>
      <c r="F351" t="e">
        <f t="shared" si="43"/>
        <v>#DIV/0!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0</v>
      </c>
      <c r="D352">
        <f>IF(B352=0,FALSE,'Input and Summary Results'!$E$5)</f>
        <v>0</v>
      </c>
      <c r="E352" t="e">
        <f t="shared" si="42"/>
        <v>#NUM!</v>
      </c>
      <c r="F352" t="e">
        <f t="shared" si="43"/>
        <v>#DIV/0!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t="b">
        <f>IF('Input and Summary Results'!D7=0,FALSE,'Input and Summary Results'!$B7)</f>
        <v>0</v>
      </c>
      <c r="C425" t="b">
        <f>IF(OR(B425=0,'Input and Summary Results'!D7=0,'Input and Summary Results'!D7=""),FALSE,'Input and Summary Results'!$D7)</f>
        <v>0</v>
      </c>
      <c r="D425" t="b">
        <f>IF(OR(B425=0,'Input and Summary Results'!E7=0),FALSE,'Input and Summary Results'!$E7)</f>
        <v>0</v>
      </c>
      <c r="E425" t="b">
        <f>IF(C425=FALSE,FALSE,LOG10(C425))</f>
        <v>0</v>
      </c>
      <c r="F425" t="b">
        <f>IF(D425=FALSE, FALSE,0.434*D425/C425)</f>
        <v>0</v>
      </c>
      <c r="G425" t="b">
        <f>IF('Input and Summary Results'!$J$4="yes",IF(C425=FALSE,FALSE,IF('Data Transformation'!E425&lt;$R$10,E425,$R$10)),IF(C425=FALSE,FALSE,IF(C425&lt;$R$10,C425,$R$10)))</f>
        <v>0</v>
      </c>
      <c r="H425" t="b">
        <f>IF('Input and Summary Results'!$J$4="yes",'Data Transformation'!F425,'Data Transformation'!D425)</f>
        <v>0</v>
      </c>
      <c r="I425" t="str">
        <f t="shared" si="49"/>
        <v/>
      </c>
      <c r="J425" s="18"/>
      <c r="K425" s="18"/>
      <c r="L425" s="18"/>
    </row>
    <row r="426" spans="2:12" x14ac:dyDescent="0.25">
      <c r="B426" t="b">
        <f>IF('Input and Summary Results'!D8=0,FALSE,'Input and Summary Results'!$B8)</f>
        <v>0</v>
      </c>
      <c r="C426" t="b">
        <f>IF(OR(B426=0,'Input and Summary Results'!D8=0,'Input and Summary Results'!D8=""),FALSE,'Input and Summary Results'!$D8)</f>
        <v>0</v>
      </c>
      <c r="D426" t="b">
        <f>IF(OR(B426=0,'Input and Summary Results'!E8=0),FALSE,'Input and Summary Results'!$E8)</f>
        <v>0</v>
      </c>
      <c r="E426" t="b">
        <f t="shared" ref="E426:E489" si="50">IF(C426=FALSE,FALSE,LOG10(C426))</f>
        <v>0</v>
      </c>
      <c r="F426" t="b">
        <f t="shared" ref="F426:F489" si="51">IF(D426=FALSE, FALSE,0.434*D426/C426)</f>
        <v>0</v>
      </c>
      <c r="G426" t="b">
        <f>IF('Input and Summary Results'!$J$4="yes",IF(C426=FALSE,FALSE,IF('Data Transformation'!E426&lt;$R$10,E426,$R$10)),IF(C426=FALSE,FALSE,IF(C426&lt;$R$10,C426,$R$10)))</f>
        <v>0</v>
      </c>
      <c r="H426" t="b">
        <f>IF('Input and Summary Results'!$J$4="yes",'Data Transformation'!F426,'Data Transformation'!D426)</f>
        <v>0</v>
      </c>
      <c r="I426" t="str">
        <f t="shared" si="49"/>
        <v/>
      </c>
      <c r="J426" s="18"/>
      <c r="K426" s="18"/>
      <c r="L426" s="18"/>
    </row>
    <row r="427" spans="2:12" x14ac:dyDescent="0.25">
      <c r="B427" t="b">
        <f>IF('Input and Summary Results'!D9=0,FALSE,'Input and Summary Results'!$B9)</f>
        <v>0</v>
      </c>
      <c r="C427" t="b">
        <f>IF(OR(B427=0,'Input and Summary Results'!D9=0,'Input and Summary Results'!D9=""),FALSE,'Input and Summary Results'!$D9)</f>
        <v>0</v>
      </c>
      <c r="D427" t="b">
        <f>IF(OR(B427=0,'Input and Summary Results'!E9=0),FALSE,'Input and Summary Results'!$E9)</f>
        <v>0</v>
      </c>
      <c r="E427" t="b">
        <f t="shared" si="50"/>
        <v>0</v>
      </c>
      <c r="F427" t="b">
        <f t="shared" si="51"/>
        <v>0</v>
      </c>
      <c r="G427" t="b">
        <f>IF('Input and Summary Results'!$J$4="yes",IF(C427=FALSE,FALSE,IF('Data Transformation'!E427&lt;$R$10,E427,$R$10)),IF(C427=FALSE,FALSE,IF(C427&lt;$R$10,C427,$R$10)))</f>
        <v>0</v>
      </c>
      <c r="H427" t="b">
        <f>IF('Input and Summary Results'!$J$4="yes",'Data Transformation'!F427,'Data Transformation'!D427)</f>
        <v>0</v>
      </c>
      <c r="I427" t="str">
        <f t="shared" si="49"/>
        <v/>
      </c>
    </row>
    <row r="428" spans="2:12" x14ac:dyDescent="0.25">
      <c r="B428" t="b">
        <f>IF('Input and Summary Results'!D10=0,FALSE,'Input and Summary Results'!$B10)</f>
        <v>0</v>
      </c>
      <c r="C428" t="b">
        <f>IF(OR(B428=0,'Input and Summary Results'!D10=0,'Input and Summary Results'!D10=""),FALSE,'Input and Summary Results'!$D10)</f>
        <v>0</v>
      </c>
      <c r="D428" t="b">
        <f>IF(OR(B428=0,'Input and Summary Results'!E10=0),FALSE,'Input and Summary Results'!$E10)</f>
        <v>0</v>
      </c>
      <c r="E428" t="b">
        <f t="shared" si="50"/>
        <v>0</v>
      </c>
      <c r="F428" t="b">
        <f t="shared" si="51"/>
        <v>0</v>
      </c>
      <c r="G428" t="b">
        <f>IF('Input and Summary Results'!$J$4="yes",IF(C428=FALSE,FALSE,IF('Data Transformation'!E428&lt;$R$10,E428,$R$10)),IF(C428=FALSE,FALSE,IF(C428&lt;$R$10,C428,$R$10)))</f>
        <v>0</v>
      </c>
      <c r="H428" t="b">
        <f>IF('Input and Summary Results'!$J$4="yes",'Data Transformation'!F428,'Data Transformation'!D428)</f>
        <v>0</v>
      </c>
      <c r="I428" t="str">
        <f t="shared" si="49"/>
        <v/>
      </c>
    </row>
    <row r="429" spans="2:12" x14ac:dyDescent="0.25">
      <c r="B429" t="b">
        <f>IF('Input and Summary Results'!D11=0,FALSE,'Input and Summary Results'!$B11)</f>
        <v>0</v>
      </c>
      <c r="C429" t="b">
        <f>IF(OR(B429=0,'Input and Summary Results'!D11=0,'Input and Summary Results'!D11=""),FALSE,'Input and Summary Results'!$D11)</f>
        <v>0</v>
      </c>
      <c r="D429" t="b">
        <f>IF(OR(B429=0,'Input and Summary Results'!E11=0),FALSE,'Input and Summary Results'!$E11)</f>
        <v>0</v>
      </c>
      <c r="E429" t="b">
        <f t="shared" si="50"/>
        <v>0</v>
      </c>
      <c r="F429" t="b">
        <f t="shared" si="51"/>
        <v>0</v>
      </c>
      <c r="G429" t="b">
        <f>IF('Input and Summary Results'!$J$4="yes",IF(C429=FALSE,FALSE,IF('Data Transformation'!E429&lt;$R$10,E429,$R$10)),IF(C429=FALSE,FALSE,IF(C429&lt;$R$10,C429,$R$10)))</f>
        <v>0</v>
      </c>
      <c r="H429" t="b">
        <f>IF('Input and Summary Results'!$J$4="yes",'Data Transformation'!F429,'Data Transformation'!D429)</f>
        <v>0</v>
      </c>
      <c r="I429" t="str">
        <f t="shared" si="49"/>
        <v/>
      </c>
    </row>
    <row r="430" spans="2:12" x14ac:dyDescent="0.25">
      <c r="B430" t="b">
        <f>IF('Input and Summary Results'!D12=0,FALSE,'Input and Summary Results'!$B12)</f>
        <v>0</v>
      </c>
      <c r="C430" t="b">
        <f>IF(OR(B430=0,'Input and Summary Results'!D12=0,'Input and Summary Results'!D12=""),FALSE,'Input and Summary Results'!$D12)</f>
        <v>0</v>
      </c>
      <c r="D430" t="b">
        <f>IF(OR(B430=0,'Input and Summary Results'!E12=0),FALSE,'Input and Summary Results'!$E12)</f>
        <v>0</v>
      </c>
      <c r="E430" t="b">
        <f t="shared" si="50"/>
        <v>0</v>
      </c>
      <c r="F430" t="b">
        <f t="shared" si="51"/>
        <v>0</v>
      </c>
      <c r="G430" t="b">
        <f>IF('Input and Summary Results'!$J$4="yes",IF(C430=FALSE,FALSE,IF('Data Transformation'!E430&lt;$R$10,E430,$R$10)),IF(C430=FALSE,FALSE,IF(C430&lt;$R$10,C430,$R$10)))</f>
        <v>0</v>
      </c>
      <c r="H430" t="b">
        <f>IF('Input and Summary Results'!$J$4="yes",'Data Transformation'!F430,'Data Transformation'!D430)</f>
        <v>0</v>
      </c>
      <c r="I430" t="str">
        <f t="shared" si="49"/>
        <v/>
      </c>
    </row>
    <row r="431" spans="2:12" x14ac:dyDescent="0.25">
      <c r="B431" t="b">
        <f>IF('Input and Summary Results'!D13=0,FALSE,'Input and Summary Results'!$B13)</f>
        <v>0</v>
      </c>
      <c r="C431" t="b">
        <f>IF(OR(B431=0,'Input and Summary Results'!D13=0,'Input and Summary Results'!D13=""),FALSE,'Input and Summary Results'!$D13)</f>
        <v>0</v>
      </c>
      <c r="D431" t="b">
        <f>IF(OR(B431=0,'Input and Summary Results'!E13=0),FALSE,'Input and Summary Results'!$E13)</f>
        <v>0</v>
      </c>
      <c r="E431" t="b">
        <f t="shared" si="50"/>
        <v>0</v>
      </c>
      <c r="F431" t="b">
        <f t="shared" si="51"/>
        <v>0</v>
      </c>
      <c r="G431" t="b">
        <f>IF('Input and Summary Results'!$J$4="yes",IF(C431=FALSE,FALSE,IF('Data Transformation'!E431&lt;$R$10,E431,$R$10)),IF(C431=FALSE,FALSE,IF(C431&lt;$R$10,C431,$R$10)))</f>
        <v>0</v>
      </c>
      <c r="H431" t="b">
        <f>IF('Input and Summary Results'!$J$4="yes",'Data Transformation'!F431,'Data Transformation'!D431)</f>
        <v>0</v>
      </c>
      <c r="I431" t="str">
        <f t="shared" si="49"/>
        <v/>
      </c>
    </row>
    <row r="432" spans="2:12" x14ac:dyDescent="0.25">
      <c r="B432" t="b">
        <f>IF('Input and Summary Results'!D14=0,FALSE,'Input and Summary Results'!$B14)</f>
        <v>0</v>
      </c>
      <c r="C432" t="b">
        <f>IF(OR(B432=0,'Input and Summary Results'!D14=0,'Input and Summary Results'!D14=""),FALSE,'Input and Summary Results'!$D14)</f>
        <v>0</v>
      </c>
      <c r="D432" t="b">
        <f>IF(OR(B432=0,'Input and Summary Results'!E14=0),FALSE,'Input and Summary Results'!$E14)</f>
        <v>0</v>
      </c>
      <c r="E432" t="b">
        <f t="shared" si="50"/>
        <v>0</v>
      </c>
      <c r="F432" t="b">
        <f t="shared" si="51"/>
        <v>0</v>
      </c>
      <c r="G432" t="b">
        <f>IF('Input and Summary Results'!$J$4="yes",IF(C432=FALSE,FALSE,IF('Data Transformation'!E432&lt;$R$10,E432,$R$10)),IF(C432=FALSE,FALSE,IF(C432&lt;$R$10,C432,$R$10)))</f>
        <v>0</v>
      </c>
      <c r="H432" t="b">
        <f>IF('Input and Summary Results'!$J$4="yes",'Data Transformation'!F432,'Data Transformation'!D432)</f>
        <v>0</v>
      </c>
      <c r="I432" t="str">
        <f t="shared" si="49"/>
        <v/>
      </c>
    </row>
    <row r="433" spans="2:9" x14ac:dyDescent="0.25">
      <c r="B433" t="b">
        <f>IF('Input and Summary Results'!D15=0,FALSE,'Input and Summary Results'!$B15)</f>
        <v>0</v>
      </c>
      <c r="C433" t="b">
        <f>IF(OR(B433=0,'Input and Summary Results'!D15=0,'Input and Summary Results'!D15=""),FALSE,'Input and Summary Results'!$D15)</f>
        <v>0</v>
      </c>
      <c r="D433" t="b">
        <f>IF(OR(B433=0,'Input and Summary Results'!E15=0),FALSE,'Input and Summary Results'!$E15)</f>
        <v>0</v>
      </c>
      <c r="E433" t="b">
        <f t="shared" si="50"/>
        <v>0</v>
      </c>
      <c r="F433" t="b">
        <f t="shared" si="51"/>
        <v>0</v>
      </c>
      <c r="G433" t="b">
        <f>IF('Input and Summary Results'!$J$4="yes",IF(C433=FALSE,FALSE,IF('Data Transformation'!E433&lt;$R$10,E433,$R$10)),IF(C433=FALSE,FALSE,IF(C433&lt;$R$10,C433,$R$10)))</f>
        <v>0</v>
      </c>
      <c r="H433" t="b">
        <f>IF('Input and Summary Results'!$J$4="yes",'Data Transformation'!F433,'Data Transformation'!D433)</f>
        <v>0</v>
      </c>
      <c r="I433" t="str">
        <f t="shared" si="49"/>
        <v/>
      </c>
    </row>
    <row r="434" spans="2:9" x14ac:dyDescent="0.25">
      <c r="B434" t="b">
        <f>IF('Input and Summary Results'!D16=0,FALSE,'Input and Summary Results'!$B16)</f>
        <v>0</v>
      </c>
      <c r="C434" t="b">
        <f>IF(OR(B434=0,'Input and Summary Results'!D16=0,'Input and Summary Results'!D16=""),FALSE,'Input and Summary Results'!$D16)</f>
        <v>0</v>
      </c>
      <c r="D434" t="b">
        <f>IF(OR(B434=0,'Input and Summary Results'!E16=0),FALSE,'Input and Summary Results'!$E16)</f>
        <v>0</v>
      </c>
      <c r="E434" t="b">
        <f t="shared" si="50"/>
        <v>0</v>
      </c>
      <c r="F434" t="b">
        <f t="shared" si="51"/>
        <v>0</v>
      </c>
      <c r="G434" t="b">
        <f>IF('Input and Summary Results'!$J$4="yes",IF(C434=FALSE,FALSE,IF('Data Transformation'!E434&lt;$R$10,E434,$R$10)),IF(C434=FALSE,FALSE,IF(C434&lt;$R$10,C434,$R$10)))</f>
        <v>0</v>
      </c>
      <c r="H434" t="b">
        <f>IF('Input and Summary Results'!$J$4="yes",'Data Transformation'!F434,'Data Transformation'!D434)</f>
        <v>0</v>
      </c>
      <c r="I434" t="str">
        <f t="shared" si="49"/>
        <v/>
      </c>
    </row>
    <row r="435" spans="2:9" x14ac:dyDescent="0.25">
      <c r="B435" t="b">
        <f>IF('Input and Summary Results'!D17=0,FALSE,'Input and Summary Results'!$B17)</f>
        <v>0</v>
      </c>
      <c r="C435" t="b">
        <f>IF(OR(B435=0,'Input and Summary Results'!D17=0,'Input and Summary Results'!D17=""),FALSE,'Input and Summary Results'!$D17)</f>
        <v>0</v>
      </c>
      <c r="D435" t="b">
        <f>IF(OR(B435=0,'Input and Summary Results'!E17=0),FALSE,'Input and Summary Results'!$E17)</f>
        <v>0</v>
      </c>
      <c r="E435" t="b">
        <f t="shared" si="50"/>
        <v>0</v>
      </c>
      <c r="F435" t="b">
        <f t="shared" si="51"/>
        <v>0</v>
      </c>
      <c r="G435" t="b">
        <f>IF('Input and Summary Results'!$J$4="yes",IF(C435=FALSE,FALSE,IF('Data Transformation'!E435&lt;$R$10,E435,$R$10)),IF(C435=FALSE,FALSE,IF(C435&lt;$R$10,C435,$R$10)))</f>
        <v>0</v>
      </c>
      <c r="H435" t="b">
        <f>IF('Input and Summary Results'!$J$4="yes",'Data Transformation'!F435,'Data Transformation'!D435)</f>
        <v>0</v>
      </c>
      <c r="I435" t="str">
        <f t="shared" si="49"/>
        <v/>
      </c>
    </row>
    <row r="436" spans="2:9" x14ac:dyDescent="0.25">
      <c r="B436" t="b">
        <f>IF('Input and Summary Results'!D18=0,FALSE,'Input and Summary Results'!$B18)</f>
        <v>0</v>
      </c>
      <c r="C436" t="b">
        <f>IF(OR(B436=0,'Input and Summary Results'!D18=0,'Input and Summary Results'!D18=""),FALSE,'Input and Summary Results'!$D18)</f>
        <v>0</v>
      </c>
      <c r="D436" t="b">
        <f>IF(OR(B436=0,'Input and Summary Results'!E18=0),FALSE,'Input and Summary Results'!$E18)</f>
        <v>0</v>
      </c>
      <c r="E436" t="b">
        <f t="shared" si="50"/>
        <v>0</v>
      </c>
      <c r="F436" t="b">
        <f t="shared" si="51"/>
        <v>0</v>
      </c>
      <c r="G436" t="b">
        <f>IF('Input and Summary Results'!$J$4="yes",IF(C436=FALSE,FALSE,IF('Data Transformation'!E436&lt;$R$10,E436,$R$10)),IF(C436=FALSE,FALSE,IF(C436&lt;$R$10,C436,$R$10)))</f>
        <v>0</v>
      </c>
      <c r="H436" t="b">
        <f>IF('Input and Summary Results'!$J$4="yes",'Data Transformation'!F436,'Data Transformation'!D436)</f>
        <v>0</v>
      </c>
      <c r="I436" t="str">
        <f t="shared" si="49"/>
        <v/>
      </c>
    </row>
    <row r="437" spans="2:9" x14ac:dyDescent="0.25">
      <c r="B437" t="b">
        <f>IF('Input and Summary Results'!D19=0,FALSE,'Input and Summary Results'!$B19)</f>
        <v>0</v>
      </c>
      <c r="C437" t="b">
        <f>IF(OR(B437=0,'Input and Summary Results'!D19=0,'Input and Summary Results'!D19=""),FALSE,'Input and Summary Results'!$D19)</f>
        <v>0</v>
      </c>
      <c r="D437" t="b">
        <f>IF(OR(B437=0,'Input and Summary Results'!E19=0),FALSE,'Input and Summary Results'!$E19)</f>
        <v>0</v>
      </c>
      <c r="E437" t="b">
        <f t="shared" si="50"/>
        <v>0</v>
      </c>
      <c r="F437" t="b">
        <f t="shared" si="51"/>
        <v>0</v>
      </c>
      <c r="G437" t="b">
        <f>IF('Input and Summary Results'!$J$4="yes",IF(C437=FALSE,FALSE,IF('Data Transformation'!E437&lt;$R$10,E437,$R$10)),IF(C437=FALSE,FALSE,IF(C437&lt;$R$10,C437,$R$10)))</f>
        <v>0</v>
      </c>
      <c r="H437" t="b">
        <f>IF('Input and Summary Results'!$J$4="yes",'Data Transformation'!F437,'Data Transformation'!D437)</f>
        <v>0</v>
      </c>
      <c r="I437" t="str">
        <f t="shared" si="49"/>
        <v/>
      </c>
    </row>
    <row r="438" spans="2:9" x14ac:dyDescent="0.25">
      <c r="B438" t="b">
        <f>IF('Input and Summary Results'!D20=0,FALSE,'Input and Summary Results'!$B20)</f>
        <v>0</v>
      </c>
      <c r="C438" t="b">
        <f>IF(OR(B438=0,'Input and Summary Results'!D20=0,'Input and Summary Results'!D20=""),FALSE,'Input and Summary Results'!$D20)</f>
        <v>0</v>
      </c>
      <c r="D438" t="b">
        <f>IF(OR(B438=0,'Input and Summary Results'!E20=0),FALSE,'Input and Summary Results'!$E20)</f>
        <v>0</v>
      </c>
      <c r="E438" t="b">
        <f t="shared" si="50"/>
        <v>0</v>
      </c>
      <c r="F438" t="b">
        <f t="shared" si="51"/>
        <v>0</v>
      </c>
      <c r="G438" t="b">
        <f>IF('Input and Summary Results'!$J$4="yes",IF(C438=FALSE,FALSE,IF('Data Transformation'!E438&lt;$R$10,E438,$R$10)),IF(C438=FALSE,FALSE,IF(C438&lt;$R$10,C438,$R$10)))</f>
        <v>0</v>
      </c>
      <c r="H438" t="b">
        <f>IF('Input and Summary Results'!$J$4="yes",'Data Transformation'!F438,'Data Transformation'!D438)</f>
        <v>0</v>
      </c>
      <c r="I438" t="str">
        <f t="shared" si="49"/>
        <v/>
      </c>
    </row>
    <row r="439" spans="2:9" x14ac:dyDescent="0.25">
      <c r="B439" t="b">
        <f>IF('Input and Summary Results'!D21=0,FALSE,'Input and Summary Results'!$B21)</f>
        <v>0</v>
      </c>
      <c r="C439" t="b">
        <f>IF(OR(B439=0,'Input and Summary Results'!D21=0,'Input and Summary Results'!D21=""),FALSE,'Input and Summary Results'!$D21)</f>
        <v>0</v>
      </c>
      <c r="D439" t="b">
        <f>IF(OR(B439=0,'Input and Summary Results'!E21=0),FALSE,'Input and Summary Results'!$E21)</f>
        <v>0</v>
      </c>
      <c r="E439" t="b">
        <f t="shared" si="50"/>
        <v>0</v>
      </c>
      <c r="F439" t="b">
        <f t="shared" si="51"/>
        <v>0</v>
      </c>
      <c r="G439" t="b">
        <f>IF('Input and Summary Results'!$J$4="yes",IF(C439=FALSE,FALSE,IF('Data Transformation'!E439&lt;$R$10,E439,$R$10)),IF(C439=FALSE,FALSE,IF(C439&lt;$R$10,C439,$R$10)))</f>
        <v>0</v>
      </c>
      <c r="H439" t="b">
        <f>IF('Input and Summary Results'!$J$4="yes",'Data Transformation'!F439,'Data Transformation'!D439)</f>
        <v>0</v>
      </c>
      <c r="I439" t="str">
        <f t="shared" si="49"/>
        <v/>
      </c>
    </row>
    <row r="440" spans="2:9" x14ac:dyDescent="0.25">
      <c r="B440" t="b">
        <f>IF('Input and Summary Results'!D22=0,FALSE,'Input and Summary Results'!$B22)</f>
        <v>0</v>
      </c>
      <c r="C440" t="b">
        <f>IF(OR(B440=0,'Input and Summary Results'!D22=0,'Input and Summary Results'!D22=""),FALSE,'Input and Summary Results'!$D22)</f>
        <v>0</v>
      </c>
      <c r="D440" t="b">
        <f>IF(OR(B440=0,'Input and Summary Results'!E22=0),FALSE,'Input and Summary Results'!$E22)</f>
        <v>0</v>
      </c>
      <c r="E440" t="b">
        <f t="shared" si="50"/>
        <v>0</v>
      </c>
      <c r="F440" t="b">
        <f t="shared" si="51"/>
        <v>0</v>
      </c>
      <c r="G440" t="b">
        <f>IF('Input and Summary Results'!$J$4="yes",IF(C440=FALSE,FALSE,IF('Data Transformation'!E440&lt;$R$10,E440,$R$10)),IF(C440=FALSE,FALSE,IF(C440&lt;$R$10,C440,$R$10)))</f>
        <v>0</v>
      </c>
      <c r="H440" t="b">
        <f>IF('Input and Summary Results'!$J$4="yes",'Data Transformation'!F440,'Data Transformation'!D440)</f>
        <v>0</v>
      </c>
      <c r="I440" t="str">
        <f t="shared" si="49"/>
        <v/>
      </c>
    </row>
    <row r="441" spans="2:9" x14ac:dyDescent="0.25">
      <c r="B441" t="b">
        <f>IF('Input and Summary Results'!D23=0,FALSE,'Input and Summary Results'!$B23)</f>
        <v>0</v>
      </c>
      <c r="C441" t="b">
        <f>IF(OR(B441=0,'Input and Summary Results'!D23=0,'Input and Summary Results'!D23=""),FALSE,'Input and Summary Results'!$D23)</f>
        <v>0</v>
      </c>
      <c r="D441" t="b">
        <f>IF(OR(B441=0,'Input and Summary Results'!E23=0),FALSE,'Input and Summary Results'!$E23)</f>
        <v>0</v>
      </c>
      <c r="E441" t="b">
        <f t="shared" si="50"/>
        <v>0</v>
      </c>
      <c r="F441" t="b">
        <f t="shared" si="51"/>
        <v>0</v>
      </c>
      <c r="G441" t="b">
        <f>IF('Input and Summary Results'!$J$4="yes",IF(C441=FALSE,FALSE,IF('Data Transformation'!E441&lt;$R$10,E441,$R$10)),IF(C441=FALSE,FALSE,IF(C441&lt;$R$10,C441,$R$10)))</f>
        <v>0</v>
      </c>
      <c r="H441" t="b">
        <f>IF('Input and Summary Results'!$J$4="yes",'Data Transformation'!F441,'Data Transformation'!D441)</f>
        <v>0</v>
      </c>
      <c r="I441" t="str">
        <f t="shared" si="49"/>
        <v/>
      </c>
    </row>
    <row r="442" spans="2:9" x14ac:dyDescent="0.25">
      <c r="B442" t="b">
        <f>IF('Input and Summary Results'!D24=0,FALSE,'Input and Summary Results'!$B24)</f>
        <v>0</v>
      </c>
      <c r="C442" t="b">
        <f>IF(OR(B442=0,'Input and Summary Results'!D24=0,'Input and Summary Results'!D24=""),FALSE,'Input and Summary Results'!$D24)</f>
        <v>0</v>
      </c>
      <c r="D442" t="b">
        <f>IF(OR(B442=0,'Input and Summary Results'!E24=0),FALSE,'Input and Summary Results'!$E24)</f>
        <v>0</v>
      </c>
      <c r="E442" t="b">
        <f t="shared" si="50"/>
        <v>0</v>
      </c>
      <c r="F442" t="b">
        <f t="shared" si="51"/>
        <v>0</v>
      </c>
      <c r="G442" t="b">
        <f>IF('Input and Summary Results'!$J$4="yes",IF(C442=FALSE,FALSE,IF('Data Transformation'!E442&lt;$R$10,E442,$R$10)),IF(C442=FALSE,FALSE,IF(C442&lt;$R$10,C442,$R$10)))</f>
        <v>0</v>
      </c>
      <c r="H442" t="b">
        <f>IF('Input and Summary Results'!$J$4="yes",'Data Transformation'!F442,'Data Transformation'!D442)</f>
        <v>0</v>
      </c>
      <c r="I442" t="str">
        <f t="shared" si="49"/>
        <v/>
      </c>
    </row>
    <row r="443" spans="2:9" x14ac:dyDescent="0.25">
      <c r="B443" t="b">
        <f>IF('Input and Summary Results'!D25=0,FALSE,'Input and Summary Results'!$B25)</f>
        <v>0</v>
      </c>
      <c r="C443" t="b">
        <f>IF(OR(B443=0,'Input and Summary Results'!D25=0,'Input and Summary Results'!D25=""),FALSE,'Input and Summary Results'!$D25)</f>
        <v>0</v>
      </c>
      <c r="D443" t="b">
        <f>IF(OR(B443=0,'Input and Summary Results'!E25=0),FALSE,'Input and Summary Results'!$E25)</f>
        <v>0</v>
      </c>
      <c r="E443" t="b">
        <f t="shared" si="50"/>
        <v>0</v>
      </c>
      <c r="F443" t="b">
        <f t="shared" si="51"/>
        <v>0</v>
      </c>
      <c r="G443" t="b">
        <f>IF('Input and Summary Results'!$J$4="yes",IF(C443=FALSE,FALSE,IF('Data Transformation'!E443&lt;$R$10,E443,$R$10)),IF(C443=FALSE,FALSE,IF(C443&lt;$R$10,C443,$R$10)))</f>
        <v>0</v>
      </c>
      <c r="H443" t="b">
        <f>IF('Input and Summary Results'!$J$4="yes",'Data Transformation'!F443,'Data Transformation'!D443)</f>
        <v>0</v>
      </c>
      <c r="I443" t="str">
        <f t="shared" si="49"/>
        <v/>
      </c>
    </row>
    <row r="444" spans="2:9" x14ac:dyDescent="0.25">
      <c r="B444" t="b">
        <f>IF('Input and Summary Results'!D26=0,FALSE,'Input and Summary Results'!$B26)</f>
        <v>0</v>
      </c>
      <c r="C444" t="b">
        <f>IF(OR(B444=0,'Input and Summary Results'!D26=0,'Input and Summary Results'!D26=""),FALSE,'Input and Summary Results'!$D26)</f>
        <v>0</v>
      </c>
      <c r="D444" t="b">
        <f>IF(OR(B444=0,'Input and Summary Results'!E26=0),FALSE,'Input and Summary Results'!$E26)</f>
        <v>0</v>
      </c>
      <c r="E444" t="b">
        <f t="shared" si="50"/>
        <v>0</v>
      </c>
      <c r="F444" t="b">
        <f t="shared" si="51"/>
        <v>0</v>
      </c>
      <c r="G444" t="b">
        <f>IF('Input and Summary Results'!$J$4="yes",IF(C444=FALSE,FALSE,IF('Data Transformation'!E444&lt;$R$10,E444,$R$10)),IF(C444=FALSE,FALSE,IF(C444&lt;$R$10,C444,$R$10)))</f>
        <v>0</v>
      </c>
      <c r="H444" t="b">
        <f>IF('Input and Summary Results'!$J$4="yes",'Data Transformation'!F444,'Data Transformation'!D444)</f>
        <v>0</v>
      </c>
      <c r="I444" t="str">
        <f t="shared" si="49"/>
        <v/>
      </c>
    </row>
    <row r="445" spans="2:9" x14ac:dyDescent="0.25">
      <c r="B445" t="b">
        <f>IF('Input and Summary Results'!D27=0,FALSE,'Input and Summary Results'!$B27)</f>
        <v>0</v>
      </c>
      <c r="C445" t="b">
        <f>IF(OR(B445=0,'Input and Summary Results'!D27=0,'Input and Summary Results'!D27=""),FALSE,'Input and Summary Results'!$D27)</f>
        <v>0</v>
      </c>
      <c r="D445" t="b">
        <f>IF(OR(B445=0,'Input and Summary Results'!E27=0),FALSE,'Input and Summary Results'!$E27)</f>
        <v>0</v>
      </c>
      <c r="E445" t="b">
        <f t="shared" si="50"/>
        <v>0</v>
      </c>
      <c r="F445" t="b">
        <f t="shared" si="51"/>
        <v>0</v>
      </c>
      <c r="G445" t="b">
        <f>IF('Input and Summary Results'!$J$4="yes",IF(C445=FALSE,FALSE,IF('Data Transformation'!E445&lt;$R$10,E445,$R$10)),IF(C445=FALSE,FALSE,IF(C445&lt;$R$10,C445,$R$10)))</f>
        <v>0</v>
      </c>
      <c r="H445" t="b">
        <f>IF('Input and Summary Results'!$J$4="yes",'Data Transformation'!F445,'Data Transformation'!D445)</f>
        <v>0</v>
      </c>
      <c r="I445" t="str">
        <f t="shared" si="49"/>
        <v/>
      </c>
    </row>
    <row r="446" spans="2:9" x14ac:dyDescent="0.25">
      <c r="B446" t="b">
        <f>IF('Input and Summary Results'!D28=0,FALSE,'Input and Summary Results'!$B28)</f>
        <v>0</v>
      </c>
      <c r="C446" t="b">
        <f>IF(OR(B446=0,'Input and Summary Results'!D28=0,'Input and Summary Results'!D28=""),FALSE,'Input and Summary Results'!$D28)</f>
        <v>0</v>
      </c>
      <c r="D446" t="b">
        <f>IF(OR(B446=0,'Input and Summary Results'!E28=0),FALSE,'Input and Summary Results'!$E28)</f>
        <v>0</v>
      </c>
      <c r="E446" t="b">
        <f t="shared" si="50"/>
        <v>0</v>
      </c>
      <c r="F446" t="b">
        <f t="shared" si="51"/>
        <v>0</v>
      </c>
      <c r="G446" t="b">
        <f>IF('Input and Summary Results'!$J$4="yes",IF(C446=FALSE,FALSE,IF('Data Transformation'!E446&lt;$R$10,E446,$R$10)),IF(C446=FALSE,FALSE,IF(C446&lt;$R$10,C446,$R$10)))</f>
        <v>0</v>
      </c>
      <c r="H446" t="b">
        <f>IF('Input and Summary Results'!$J$4="yes",'Data Transformation'!F446,'Data Transformation'!D446)</f>
        <v>0</v>
      </c>
      <c r="I446" t="str">
        <f t="shared" si="49"/>
        <v/>
      </c>
    </row>
    <row r="447" spans="2:9" x14ac:dyDescent="0.25">
      <c r="B447" t="b">
        <f>IF('Input and Summary Results'!D29=0,FALSE,'Input and Summary Results'!$B29)</f>
        <v>0</v>
      </c>
      <c r="C447" t="b">
        <f>IF(OR(B447=0,'Input and Summary Results'!D29=0,'Input and Summary Results'!D29=""),FALSE,'Input and Summary Results'!$D29)</f>
        <v>0</v>
      </c>
      <c r="D447" t="b">
        <f>IF(OR(B447=0,'Input and Summary Results'!E29=0),FALSE,'Input and Summary Results'!$E29)</f>
        <v>0</v>
      </c>
      <c r="E447" t="b">
        <f t="shared" si="50"/>
        <v>0</v>
      </c>
      <c r="F447" t="b">
        <f t="shared" si="51"/>
        <v>0</v>
      </c>
      <c r="G447" t="b">
        <f>IF('Input and Summary Results'!$J$4="yes",IF(C447=FALSE,FALSE,IF('Data Transformation'!E447&lt;$R$10,E447,$R$10)),IF(C447=FALSE,FALSE,IF(C447&lt;$R$10,C447,$R$10)))</f>
        <v>0</v>
      </c>
      <c r="H447" t="b">
        <f>IF('Input and Summary Results'!$J$4="yes",'Data Transformation'!F447,'Data Transformation'!D447)</f>
        <v>0</v>
      </c>
      <c r="I447" t="str">
        <f t="shared" si="49"/>
        <v/>
      </c>
    </row>
    <row r="448" spans="2:9" x14ac:dyDescent="0.25">
      <c r="B448" t="b">
        <f>IF('Input and Summary Results'!D30=0,FALSE,'Input and Summary Results'!$B30)</f>
        <v>0</v>
      </c>
      <c r="C448" t="b">
        <f>IF(OR(B448=0,'Input and Summary Results'!D30=0,'Input and Summary Results'!D30=""),FALSE,'Input and Summary Results'!$D30)</f>
        <v>0</v>
      </c>
      <c r="D448" t="b">
        <f>IF(OR(B448=0,'Input and Summary Results'!E30=0),FALSE,'Input and Summary Results'!$E30)</f>
        <v>0</v>
      </c>
      <c r="E448" t="b">
        <f t="shared" si="50"/>
        <v>0</v>
      </c>
      <c r="F448" t="b">
        <f t="shared" si="51"/>
        <v>0</v>
      </c>
      <c r="G448" t="b">
        <f>IF('Input and Summary Results'!$J$4="yes",IF(C448=FALSE,FALSE,IF('Data Transformation'!E448&lt;$R$10,E448,$R$10)),IF(C448=FALSE,FALSE,IF(C448&lt;$R$10,C448,$R$10)))</f>
        <v>0</v>
      </c>
      <c r="H448" t="b">
        <f>IF('Input and Summary Results'!$J$4="yes",'Data Transformation'!F448,'Data Transformation'!D448)</f>
        <v>0</v>
      </c>
      <c r="I448" t="str">
        <f t="shared" si="49"/>
        <v/>
      </c>
    </row>
    <row r="449" spans="2:9" x14ac:dyDescent="0.25">
      <c r="B449" t="b">
        <f>IF('Input and Summary Results'!D31=0,FALSE,'Input and Summary Results'!$B31)</f>
        <v>0</v>
      </c>
      <c r="C449" t="b">
        <f>IF(OR(B449=0,'Input and Summary Results'!D31=0,'Input and Summary Results'!D31=""),FALSE,'Input and Summary Results'!$D31)</f>
        <v>0</v>
      </c>
      <c r="D449" t="b">
        <f>IF(OR(B449=0,'Input and Summary Results'!E31=0),FALSE,'Input and Summary Results'!$E31)</f>
        <v>0</v>
      </c>
      <c r="E449" t="b">
        <f t="shared" si="50"/>
        <v>0</v>
      </c>
      <c r="F449" t="b">
        <f t="shared" si="51"/>
        <v>0</v>
      </c>
      <c r="G449" t="b">
        <f>IF('Input and Summary Results'!$J$4="yes",IF(C449=FALSE,FALSE,IF('Data Transformation'!E449&lt;$R$10,E449,$R$10)),IF(C449=FALSE,FALSE,IF(C449&lt;$R$10,C449,$R$10)))</f>
        <v>0</v>
      </c>
      <c r="H449" t="b">
        <f>IF('Input and Summary Results'!$J$4="yes",'Data Transformation'!F449,'Data Transformation'!D449)</f>
        <v>0</v>
      </c>
      <c r="I449" t="str">
        <f t="shared" si="49"/>
        <v/>
      </c>
    </row>
    <row r="450" spans="2:9" x14ac:dyDescent="0.25">
      <c r="B450" t="b">
        <f>IF('Input and Summary Results'!D32=0,FALSE,'Input and Summary Results'!$B32)</f>
        <v>0</v>
      </c>
      <c r="C450" t="b">
        <f>IF(OR(B450=0,'Input and Summary Results'!D32=0,'Input and Summary Results'!D32=""),FALSE,'Input and Summary Results'!$D32)</f>
        <v>0</v>
      </c>
      <c r="D450" t="b">
        <f>IF(OR(B450=0,'Input and Summary Results'!E32=0),FALSE,'Input and Summary Results'!$E32)</f>
        <v>0</v>
      </c>
      <c r="E450" t="b">
        <f t="shared" si="50"/>
        <v>0</v>
      </c>
      <c r="F450" t="b">
        <f t="shared" si="51"/>
        <v>0</v>
      </c>
      <c r="G450" t="b">
        <f>IF('Input and Summary Results'!$J$4="yes",IF(C450=FALSE,FALSE,IF('Data Transformation'!E450&lt;$R$10,E450,$R$10)),IF(C450=FALSE,FALSE,IF(C450&lt;$R$10,C450,$R$10)))</f>
        <v>0</v>
      </c>
      <c r="H450" t="b">
        <f>IF('Input and Summary Results'!$J$4="yes",'Data Transformation'!F450,'Data Transformation'!D450)</f>
        <v>0</v>
      </c>
      <c r="I450" t="str">
        <f t="shared" si="49"/>
        <v/>
      </c>
    </row>
    <row r="451" spans="2:9" x14ac:dyDescent="0.25">
      <c r="B451" t="b">
        <f>IF('Input and Summary Results'!D33=0,FALSE,'Input and Summary Results'!$B33)</f>
        <v>0</v>
      </c>
      <c r="C451" t="b">
        <f>IF(OR(B451=0,'Input and Summary Results'!D33=0,'Input and Summary Results'!D33=""),FALSE,'Input and Summary Results'!$D33)</f>
        <v>0</v>
      </c>
      <c r="D451" t="b">
        <f>IF(OR(B451=0,'Input and Summary Results'!E33=0),FALSE,'Input and Summary Results'!$E33)</f>
        <v>0</v>
      </c>
      <c r="E451" t="b">
        <f t="shared" si="50"/>
        <v>0</v>
      </c>
      <c r="F451" t="b">
        <f t="shared" si="51"/>
        <v>0</v>
      </c>
      <c r="G451" t="b">
        <f>IF('Input and Summary Results'!$J$4="yes",IF(C451=FALSE,FALSE,IF('Data Transformation'!E451&lt;$R$10,E451,$R$10)),IF(C451=FALSE,FALSE,IF(C451&lt;$R$10,C451,$R$10)))</f>
        <v>0</v>
      </c>
      <c r="H451" t="b">
        <f>IF('Input and Summary Results'!$J$4="yes",'Data Transformation'!F451,'Data Transformation'!D451)</f>
        <v>0</v>
      </c>
      <c r="I451" t="str">
        <f t="shared" si="49"/>
        <v/>
      </c>
    </row>
    <row r="452" spans="2:9" x14ac:dyDescent="0.25">
      <c r="B452" t="b">
        <f>IF('Input and Summary Results'!D34=0,FALSE,'Input and Summary Results'!$B34)</f>
        <v>0</v>
      </c>
      <c r="C452" t="b">
        <f>IF(OR(B452=0,'Input and Summary Results'!D34=0,'Input and Summary Results'!D34=""),FALSE,'Input and Summary Results'!$D34)</f>
        <v>0</v>
      </c>
      <c r="D452" t="b">
        <f>IF(OR(B452=0,'Input and Summary Results'!E34=0),FALSE,'Input and Summary Results'!$E34)</f>
        <v>0</v>
      </c>
      <c r="E452" t="b">
        <f t="shared" si="50"/>
        <v>0</v>
      </c>
      <c r="F452" t="b">
        <f t="shared" si="51"/>
        <v>0</v>
      </c>
      <c r="G452" t="b">
        <f>IF('Input and Summary Results'!$J$4="yes",IF(C452=FALSE,FALSE,IF('Data Transformation'!E452&lt;$R$10,E452,$R$10)),IF(C452=FALSE,FALSE,IF(C452&lt;$R$10,C452,$R$10)))</f>
        <v>0</v>
      </c>
      <c r="H452" t="b">
        <f>IF('Input and Summary Results'!$J$4="yes",'Data Transformation'!F452,'Data Transformation'!D452)</f>
        <v>0</v>
      </c>
      <c r="I452" t="str">
        <f t="shared" si="49"/>
        <v/>
      </c>
    </row>
    <row r="453" spans="2:9" x14ac:dyDescent="0.25">
      <c r="B453" t="b">
        <f>IF('Input and Summary Results'!D35=0,FALSE,'Input and Summary Results'!$B35)</f>
        <v>0</v>
      </c>
      <c r="C453" t="b">
        <f>IF(OR(B453=0,'Input and Summary Results'!D35=0,'Input and Summary Results'!D35=""),FALSE,'Input and Summary Results'!$D35)</f>
        <v>0</v>
      </c>
      <c r="D453" t="b">
        <f>IF(OR(B453=0,'Input and Summary Results'!E35=0),FALSE,'Input and Summary Results'!$E35)</f>
        <v>0</v>
      </c>
      <c r="E453" t="b">
        <f t="shared" si="50"/>
        <v>0</v>
      </c>
      <c r="F453" t="b">
        <f t="shared" si="51"/>
        <v>0</v>
      </c>
      <c r="G453" t="b">
        <f>IF('Input and Summary Results'!$J$4="yes",IF(C453=FALSE,FALSE,IF('Data Transformation'!E453&lt;$R$10,E453,$R$10)),IF(C453=FALSE,FALSE,IF(C453&lt;$R$10,C453,$R$10)))</f>
        <v>0</v>
      </c>
      <c r="H453" t="b">
        <f>IF('Input and Summary Results'!$J$4="yes",'Data Transformation'!F453,'Data Transformation'!D453)</f>
        <v>0</v>
      </c>
      <c r="I453" t="str">
        <f t="shared" ref="I453:I516" si="52">IF(G453=FALSE,"",B453)</f>
        <v/>
      </c>
    </row>
    <row r="454" spans="2:9" x14ac:dyDescent="0.25">
      <c r="B454" t="b">
        <f>IF('Input and Summary Results'!D36=0,FALSE,'Input and Summary Results'!$B36)</f>
        <v>0</v>
      </c>
      <c r="C454" t="b">
        <f>IF(OR(B454=0,'Input and Summary Results'!D36=0,'Input and Summary Results'!D36=""),FALSE,'Input and Summary Results'!$D36)</f>
        <v>0</v>
      </c>
      <c r="D454" t="b">
        <f>IF(OR(B454=0,'Input and Summary Results'!E36=0),FALSE,'Input and Summary Results'!$E36)</f>
        <v>0</v>
      </c>
      <c r="E454" t="b">
        <f t="shared" si="50"/>
        <v>0</v>
      </c>
      <c r="F454" t="b">
        <f t="shared" si="51"/>
        <v>0</v>
      </c>
      <c r="G454" t="b">
        <f>IF('Input and Summary Results'!$J$4="yes",IF(C454=FALSE,FALSE,IF('Data Transformation'!E454&lt;$R$10,E454,$R$10)),IF(C454=FALSE,FALSE,IF(C454&lt;$R$10,C454,$R$10)))</f>
        <v>0</v>
      </c>
      <c r="H454" t="b">
        <f>IF('Input and Summary Results'!$J$4="yes",'Data Transformation'!F454,'Data Transformation'!D454)</f>
        <v>0</v>
      </c>
      <c r="I454" t="str">
        <f t="shared" si="52"/>
        <v/>
      </c>
    </row>
    <row r="455" spans="2:9" x14ac:dyDescent="0.25">
      <c r="B455" t="b">
        <f>IF('Input and Summary Results'!D37=0,FALSE,'Input and Summary Results'!$B37)</f>
        <v>0</v>
      </c>
      <c r="C455" t="b">
        <f>IF(OR(B455=0,'Input and Summary Results'!D37=0,'Input and Summary Results'!D37=""),FALSE,'Input and Summary Results'!$D37)</f>
        <v>0</v>
      </c>
      <c r="D455" t="b">
        <f>IF(OR(B455=0,'Input and Summary Results'!E37=0),FALSE,'Input and Summary Results'!$E37)</f>
        <v>0</v>
      </c>
      <c r="E455" t="b">
        <f t="shared" si="50"/>
        <v>0</v>
      </c>
      <c r="F455" t="b">
        <f t="shared" si="51"/>
        <v>0</v>
      </c>
      <c r="G455" t="b">
        <f>IF('Input and Summary Results'!$J$4="yes",IF(C455=FALSE,FALSE,IF('Data Transformation'!E455&lt;$R$10,E455,$R$10)),IF(C455=FALSE,FALSE,IF(C455&lt;$R$10,C455,$R$10)))</f>
        <v>0</v>
      </c>
      <c r="H455" t="b">
        <f>IF('Input and Summary Results'!$J$4="yes",'Data Transformation'!F455,'Data Transformation'!D455)</f>
        <v>0</v>
      </c>
      <c r="I455" t="str">
        <f t="shared" si="52"/>
        <v/>
      </c>
    </row>
    <row r="456" spans="2:9" x14ac:dyDescent="0.25">
      <c r="B456" t="b">
        <f>IF('Input and Summary Results'!D38=0,FALSE,'Input and Summary Results'!$B38)</f>
        <v>0</v>
      </c>
      <c r="C456" t="b">
        <f>IF(OR(B456=0,'Input and Summary Results'!D38=0,'Input and Summary Results'!D38=""),FALSE,'Input and Summary Results'!$D38)</f>
        <v>0</v>
      </c>
      <c r="D456" t="b">
        <f>IF(OR(B456=0,'Input and Summary Results'!E38=0),FALSE,'Input and Summary Results'!$E38)</f>
        <v>0</v>
      </c>
      <c r="E456" t="b">
        <f t="shared" si="50"/>
        <v>0</v>
      </c>
      <c r="F456" t="b">
        <f t="shared" si="51"/>
        <v>0</v>
      </c>
      <c r="G456" t="b">
        <f>IF('Input and Summary Results'!$J$4="yes",IF(C456=FALSE,FALSE,IF('Data Transformation'!E456&lt;$R$10,E456,$R$10)),IF(C456=FALSE,FALSE,IF(C456&lt;$R$10,C456,$R$10)))</f>
        <v>0</v>
      </c>
      <c r="H456" t="b">
        <f>IF('Input and Summary Results'!$J$4="yes",'Data Transformation'!F456,'Data Transformation'!D456)</f>
        <v>0</v>
      </c>
      <c r="I456" t="str">
        <f t="shared" si="52"/>
        <v/>
      </c>
    </row>
    <row r="457" spans="2:9" x14ac:dyDescent="0.25">
      <c r="B457" t="b">
        <f>IF('Input and Summary Results'!D39=0,FALSE,'Input and Summary Results'!$B39)</f>
        <v>0</v>
      </c>
      <c r="C457" t="b">
        <f>IF(OR(B457=0,'Input and Summary Results'!D39=0,'Input and Summary Results'!D39=""),FALSE,'Input and Summary Results'!$D39)</f>
        <v>0</v>
      </c>
      <c r="D457" t="b">
        <f>IF(OR(B457=0,'Input and Summary Results'!E39=0),FALSE,'Input and Summary Results'!$E39)</f>
        <v>0</v>
      </c>
      <c r="E457" t="b">
        <f t="shared" si="50"/>
        <v>0</v>
      </c>
      <c r="F457" t="b">
        <f t="shared" si="51"/>
        <v>0</v>
      </c>
      <c r="G457" t="b">
        <f>IF('Input and Summary Results'!$J$4="yes",IF(C457=FALSE,FALSE,IF('Data Transformation'!E457&lt;$R$10,E457,$R$10)),IF(C457=FALSE,FALSE,IF(C457&lt;$R$10,C457,$R$10)))</f>
        <v>0</v>
      </c>
      <c r="H457" t="b">
        <f>IF('Input and Summary Results'!$J$4="yes",'Data Transformation'!F457,'Data Transformation'!D457)</f>
        <v>0</v>
      </c>
      <c r="I457" t="str">
        <f t="shared" si="52"/>
        <v/>
      </c>
    </row>
    <row r="458" spans="2:9" x14ac:dyDescent="0.25">
      <c r="B458" t="b">
        <f>IF('Input and Summary Results'!D40=0,FALSE,'Input and Summary Results'!$B40)</f>
        <v>0</v>
      </c>
      <c r="C458" t="b">
        <f>IF(OR(B458=0,'Input and Summary Results'!D40=0,'Input and Summary Results'!D40=""),FALSE,'Input and Summary Results'!$D40)</f>
        <v>0</v>
      </c>
      <c r="D458" t="b">
        <f>IF(OR(B458=0,'Input and Summary Results'!E40=0),FALSE,'Input and Summary Results'!$E40)</f>
        <v>0</v>
      </c>
      <c r="E458" t="b">
        <f t="shared" si="50"/>
        <v>0</v>
      </c>
      <c r="F458" t="b">
        <f t="shared" si="51"/>
        <v>0</v>
      </c>
      <c r="G458" t="b">
        <f>IF('Input and Summary Results'!$J$4="yes",IF(C458=FALSE,FALSE,IF('Data Transformation'!E458&lt;$R$10,E458,$R$10)),IF(C458=FALSE,FALSE,IF(C458&lt;$R$10,C458,$R$10)))</f>
        <v>0</v>
      </c>
      <c r="H458" t="b">
        <f>IF('Input and Summary Results'!$J$4="yes",'Data Transformation'!F458,'Data Transformation'!D458)</f>
        <v>0</v>
      </c>
      <c r="I458" t="str">
        <f t="shared" si="52"/>
        <v/>
      </c>
    </row>
    <row r="459" spans="2:9" x14ac:dyDescent="0.25">
      <c r="B459" t="b">
        <f>IF('Input and Summary Results'!D41=0,FALSE,'Input and Summary Results'!$B41)</f>
        <v>0</v>
      </c>
      <c r="C459" t="b">
        <f>IF(OR(B459=0,'Input and Summary Results'!D41=0,'Input and Summary Results'!D41=""),FALSE,'Input and Summary Results'!$D41)</f>
        <v>0</v>
      </c>
      <c r="D459" t="b">
        <f>IF(OR(B459=0,'Input and Summary Results'!E41=0),FALSE,'Input and Summary Results'!$E41)</f>
        <v>0</v>
      </c>
      <c r="E459" t="b">
        <f t="shared" si="50"/>
        <v>0</v>
      </c>
      <c r="F459" t="b">
        <f t="shared" si="51"/>
        <v>0</v>
      </c>
      <c r="G459" t="b">
        <f>IF('Input and Summary Results'!$J$4="yes",IF(C459=FALSE,FALSE,IF('Data Transformation'!E459&lt;$R$10,E459,$R$10)),IF(C459=FALSE,FALSE,IF(C459&lt;$R$10,C459,$R$10)))</f>
        <v>0</v>
      </c>
      <c r="H459" t="b">
        <f>IF('Input and Summary Results'!$J$4="yes",'Data Transformation'!F459,'Data Transformation'!D459)</f>
        <v>0</v>
      </c>
      <c r="I459" t="str">
        <f t="shared" si="52"/>
        <v/>
      </c>
    </row>
    <row r="460" spans="2:9" x14ac:dyDescent="0.25">
      <c r="B460" t="b">
        <f>IF('Input and Summary Results'!D42=0,FALSE,'Input and Summary Results'!$B42)</f>
        <v>0</v>
      </c>
      <c r="C460" t="b">
        <f>IF(OR(B460=0,'Input and Summary Results'!D42=0,'Input and Summary Results'!D42=""),FALSE,'Input and Summary Results'!$D42)</f>
        <v>0</v>
      </c>
      <c r="D460" t="b">
        <f>IF(OR(B460=0,'Input and Summary Results'!E42=0),FALSE,'Input and Summary Results'!$E42)</f>
        <v>0</v>
      </c>
      <c r="E460" t="b">
        <f t="shared" si="50"/>
        <v>0</v>
      </c>
      <c r="F460" t="b">
        <f t="shared" si="51"/>
        <v>0</v>
      </c>
      <c r="G460" t="b">
        <f>IF('Input and Summary Results'!$J$4="yes",IF(C460=FALSE,FALSE,IF('Data Transformation'!E460&lt;$R$10,E460,$R$10)),IF(C460=FALSE,FALSE,IF(C460&lt;$R$10,C460,$R$10)))</f>
        <v>0</v>
      </c>
      <c r="H460" t="b">
        <f>IF('Input and Summary Results'!$J$4="yes",'Data Transformation'!F460,'Data Transformation'!D460)</f>
        <v>0</v>
      </c>
      <c r="I460" t="str">
        <f t="shared" si="52"/>
        <v/>
      </c>
    </row>
    <row r="461" spans="2:9" x14ac:dyDescent="0.25">
      <c r="B461" t="b">
        <f>IF('Input and Summary Results'!D43=0,FALSE,'Input and Summary Results'!$B43)</f>
        <v>0</v>
      </c>
      <c r="C461" t="b">
        <f>IF(OR(B461=0,'Input and Summary Results'!D43=0,'Input and Summary Results'!D43=""),FALSE,'Input and Summary Results'!$D43)</f>
        <v>0</v>
      </c>
      <c r="D461" t="b">
        <f>IF(OR(B461=0,'Input and Summary Results'!E43=0),FALSE,'Input and Summary Results'!$E43)</f>
        <v>0</v>
      </c>
      <c r="E461" t="b">
        <f t="shared" si="50"/>
        <v>0</v>
      </c>
      <c r="F461" t="b">
        <f t="shared" si="51"/>
        <v>0</v>
      </c>
      <c r="G461" t="b">
        <f>IF('Input and Summary Results'!$J$4="yes",IF(C461=FALSE,FALSE,IF('Data Transformation'!E461&lt;$R$10,E461,$R$10)),IF(C461=FALSE,FALSE,IF(C461&lt;$R$10,C461,$R$10)))</f>
        <v>0</v>
      </c>
      <c r="H461" t="b">
        <f>IF('Input and Summary Results'!$J$4="yes",'Data Transformation'!F461,'Data Transformation'!D461)</f>
        <v>0</v>
      </c>
      <c r="I461" t="str">
        <f t="shared" si="52"/>
        <v/>
      </c>
    </row>
    <row r="462" spans="2:9" x14ac:dyDescent="0.25">
      <c r="B462" t="b">
        <f>IF('Input and Summary Results'!D44=0,FALSE,'Input and Summary Results'!$B44)</f>
        <v>0</v>
      </c>
      <c r="C462" t="b">
        <f>IF(OR(B462=0,'Input and Summary Results'!D44=0,'Input and Summary Results'!D44=""),FALSE,'Input and Summary Results'!$D44)</f>
        <v>0</v>
      </c>
      <c r="D462" t="b">
        <f>IF(OR(B462=0,'Input and Summary Results'!E44=0),FALSE,'Input and Summary Results'!$E44)</f>
        <v>0</v>
      </c>
      <c r="E462" t="b">
        <f t="shared" si="50"/>
        <v>0</v>
      </c>
      <c r="F462" t="b">
        <f t="shared" si="51"/>
        <v>0</v>
      </c>
      <c r="G462" t="b">
        <f>IF('Input and Summary Results'!$J$4="yes",IF(C462=FALSE,FALSE,IF('Data Transformation'!E462&lt;$R$10,E462,$R$10)),IF(C462=FALSE,FALSE,IF(C462&lt;$R$10,C462,$R$10)))</f>
        <v>0</v>
      </c>
      <c r="H462" t="b">
        <f>IF('Input and Summary Results'!$J$4="yes",'Data Transformation'!F462,'Data Transformation'!D462)</f>
        <v>0</v>
      </c>
      <c r="I462" t="str">
        <f t="shared" si="52"/>
        <v/>
      </c>
    </row>
    <row r="463" spans="2:9" x14ac:dyDescent="0.25">
      <c r="B463" t="b">
        <f>IF('Input and Summary Results'!D45=0,FALSE,'Input and Summary Results'!$B45)</f>
        <v>0</v>
      </c>
      <c r="C463" t="b">
        <f>IF(OR(B463=0,'Input and Summary Results'!D45=0,'Input and Summary Results'!D45=""),FALSE,'Input and Summary Results'!$D45)</f>
        <v>0</v>
      </c>
      <c r="D463" t="b">
        <f>IF(OR(B463=0,'Input and Summary Results'!E45=0),FALSE,'Input and Summary Results'!$E45)</f>
        <v>0</v>
      </c>
      <c r="E463" t="b">
        <f t="shared" si="50"/>
        <v>0</v>
      </c>
      <c r="F463" t="b">
        <f t="shared" si="51"/>
        <v>0</v>
      </c>
      <c r="G463" t="b">
        <f>IF('Input and Summary Results'!$J$4="yes",IF(C463=FALSE,FALSE,IF('Data Transformation'!E463&lt;$R$10,E463,$R$10)),IF(C463=FALSE,FALSE,IF(C463&lt;$R$10,C463,$R$10)))</f>
        <v>0</v>
      </c>
      <c r="H463" t="b">
        <f>IF('Input and Summary Results'!$J$4="yes",'Data Transformation'!F463,'Data Transformation'!D463)</f>
        <v>0</v>
      </c>
      <c r="I463" t="str">
        <f t="shared" si="52"/>
        <v/>
      </c>
    </row>
    <row r="464" spans="2:9" x14ac:dyDescent="0.25">
      <c r="B464" t="b">
        <f>IF('Input and Summary Results'!D46=0,FALSE,'Input and Summary Results'!$B46)</f>
        <v>0</v>
      </c>
      <c r="C464" t="b">
        <f>IF(OR(B464=0,'Input and Summary Results'!D46=0,'Input and Summary Results'!D46=""),FALSE,'Input and Summary Results'!$D46)</f>
        <v>0</v>
      </c>
      <c r="D464" t="b">
        <f>IF(OR(B464=0,'Input and Summary Results'!E46=0),FALSE,'Input and Summary Results'!$E46)</f>
        <v>0</v>
      </c>
      <c r="E464" t="b">
        <f t="shared" si="50"/>
        <v>0</v>
      </c>
      <c r="F464" t="b">
        <f t="shared" si="51"/>
        <v>0</v>
      </c>
      <c r="G464" t="b">
        <f>IF('Input and Summary Results'!$J$4="yes",IF(C464=FALSE,FALSE,IF('Data Transformation'!E464&lt;$R$10,E464,$R$10)),IF(C464=FALSE,FALSE,IF(C464&lt;$R$10,C464,$R$10)))</f>
        <v>0</v>
      </c>
      <c r="H464" t="b">
        <f>IF('Input and Summary Results'!$J$4="yes",'Data Transformation'!F464,'Data Transformation'!D464)</f>
        <v>0</v>
      </c>
      <c r="I464" t="str">
        <f t="shared" si="52"/>
        <v/>
      </c>
    </row>
    <row r="465" spans="2:9" x14ac:dyDescent="0.25">
      <c r="B465" t="b">
        <f>IF('Input and Summary Results'!D47=0,FALSE,'Input and Summary Results'!$B47)</f>
        <v>0</v>
      </c>
      <c r="C465" t="b">
        <f>IF(OR(B465=0,'Input and Summary Results'!D47=0,'Input and Summary Results'!D47=""),FALSE,'Input and Summary Results'!$D47)</f>
        <v>0</v>
      </c>
      <c r="D465" t="b">
        <f>IF(OR(B465=0,'Input and Summary Results'!E47=0),FALSE,'Input and Summary Results'!$E47)</f>
        <v>0</v>
      </c>
      <c r="E465" t="b">
        <f t="shared" si="50"/>
        <v>0</v>
      </c>
      <c r="F465" t="b">
        <f t="shared" si="51"/>
        <v>0</v>
      </c>
      <c r="G465" t="b">
        <f>IF('Input and Summary Results'!$J$4="yes",IF(C465=FALSE,FALSE,IF('Data Transformation'!E465&lt;$R$10,E465,$R$10)),IF(C465=FALSE,FALSE,IF(C465&lt;$R$10,C465,$R$10)))</f>
        <v>0</v>
      </c>
      <c r="H465" t="b">
        <f>IF('Input and Summary Results'!$J$4="yes",'Data Transformation'!F465,'Data Transformation'!D465)</f>
        <v>0</v>
      </c>
      <c r="I465" t="str">
        <f t="shared" si="52"/>
        <v/>
      </c>
    </row>
    <row r="466" spans="2:9" x14ac:dyDescent="0.25">
      <c r="B466" t="b">
        <f>IF('Input and Summary Results'!D48=0,FALSE,'Input and Summary Results'!$B48)</f>
        <v>0</v>
      </c>
      <c r="C466" t="b">
        <f>IF(OR(B466=0,'Input and Summary Results'!D48=0,'Input and Summary Results'!D48=""),FALSE,'Input and Summary Results'!$D48)</f>
        <v>0</v>
      </c>
      <c r="D466" t="b">
        <f>IF(OR(B466=0,'Input and Summary Results'!E48=0),FALSE,'Input and Summary Results'!$E48)</f>
        <v>0</v>
      </c>
      <c r="E466" t="b">
        <f t="shared" si="50"/>
        <v>0</v>
      </c>
      <c r="F466" t="b">
        <f t="shared" si="51"/>
        <v>0</v>
      </c>
      <c r="G466" t="b">
        <f>IF('Input and Summary Results'!$J$4="yes",IF(C466=FALSE,FALSE,IF('Data Transformation'!E466&lt;$R$10,E466,$R$10)),IF(C466=FALSE,FALSE,IF(C466&lt;$R$10,C466,$R$10)))</f>
        <v>0</v>
      </c>
      <c r="H466" t="b">
        <f>IF('Input and Summary Results'!$J$4="yes",'Data Transformation'!F466,'Data Transformation'!D466)</f>
        <v>0</v>
      </c>
      <c r="I466" t="str">
        <f t="shared" si="52"/>
        <v/>
      </c>
    </row>
    <row r="467" spans="2:9" x14ac:dyDescent="0.25">
      <c r="B467" t="b">
        <f>IF('Input and Summary Results'!D49=0,FALSE,'Input and Summary Results'!$B49)</f>
        <v>0</v>
      </c>
      <c r="C467" t="b">
        <f>IF(OR(B467=0,'Input and Summary Results'!D49=0,'Input and Summary Results'!D49=""),FALSE,'Input and Summary Results'!$D49)</f>
        <v>0</v>
      </c>
      <c r="D467" t="b">
        <f>IF(OR(B467=0,'Input and Summary Results'!E49=0),FALSE,'Input and Summary Results'!$E49)</f>
        <v>0</v>
      </c>
      <c r="E467" t="b">
        <f t="shared" si="50"/>
        <v>0</v>
      </c>
      <c r="F467" t="b">
        <f t="shared" si="51"/>
        <v>0</v>
      </c>
      <c r="G467" t="b">
        <f>IF('Input and Summary Results'!$J$4="yes",IF(C467=FALSE,FALSE,IF('Data Transformation'!E467&lt;$R$10,E467,$R$10)),IF(C467=FALSE,FALSE,IF(C467&lt;$R$10,C467,$R$10)))</f>
        <v>0</v>
      </c>
      <c r="H467" t="b">
        <f>IF('Input and Summary Results'!$J$4="yes",'Data Transformation'!F467,'Data Transformation'!D467)</f>
        <v>0</v>
      </c>
      <c r="I467" t="str">
        <f t="shared" si="52"/>
        <v/>
      </c>
    </row>
    <row r="468" spans="2:9" x14ac:dyDescent="0.25">
      <c r="B468" t="b">
        <f>IF('Input and Summary Results'!D50=0,FALSE,'Input and Summary Results'!$B50)</f>
        <v>0</v>
      </c>
      <c r="C468" t="b">
        <f>IF(OR(B468=0,'Input and Summary Results'!D50=0,'Input and Summary Results'!D50=""),FALSE,'Input and Summary Results'!$D50)</f>
        <v>0</v>
      </c>
      <c r="D468" t="b">
        <f>IF(OR(B468=0,'Input and Summary Results'!E50=0),FALSE,'Input and Summary Results'!$E50)</f>
        <v>0</v>
      </c>
      <c r="E468" t="b">
        <f t="shared" si="50"/>
        <v>0</v>
      </c>
      <c r="F468" t="b">
        <f t="shared" si="51"/>
        <v>0</v>
      </c>
      <c r="G468" t="b">
        <f>IF('Input and Summary Results'!$J$4="yes",IF(C468=FALSE,FALSE,IF('Data Transformation'!E468&lt;$R$10,E468,$R$10)),IF(C468=FALSE,FALSE,IF(C468&lt;$R$10,C468,$R$10)))</f>
        <v>0</v>
      </c>
      <c r="H468" t="b">
        <f>IF('Input and Summary Results'!$J$4="yes",'Data Transformation'!F468,'Data Transformation'!D468)</f>
        <v>0</v>
      </c>
      <c r="I468" t="str">
        <f t="shared" si="52"/>
        <v/>
      </c>
    </row>
    <row r="469" spans="2:9" x14ac:dyDescent="0.25">
      <c r="B469" t="b">
        <f>IF('Input and Summary Results'!D51=0,FALSE,'Input and Summary Results'!$B51)</f>
        <v>0</v>
      </c>
      <c r="C469" t="b">
        <f>IF(OR(B469=0,'Input and Summary Results'!D51=0,'Input and Summary Results'!D51=""),FALSE,'Input and Summary Results'!$D51)</f>
        <v>0</v>
      </c>
      <c r="D469" t="b">
        <f>IF(OR(B469=0,'Input and Summary Results'!E51=0),FALSE,'Input and Summary Results'!$E51)</f>
        <v>0</v>
      </c>
      <c r="E469" t="b">
        <f t="shared" si="50"/>
        <v>0</v>
      </c>
      <c r="F469" t="b">
        <f t="shared" si="51"/>
        <v>0</v>
      </c>
      <c r="G469" t="b">
        <f>IF('Input and Summary Results'!$J$4="yes",IF(C469=FALSE,FALSE,IF('Data Transformation'!E469&lt;$R$10,E469,$R$10)),IF(C469=FALSE,FALSE,IF(C469&lt;$R$10,C469,$R$10)))</f>
        <v>0</v>
      </c>
      <c r="H469" t="b">
        <f>IF('Input and Summary Results'!$J$4="yes",'Data Transformation'!F469,'Data Transformation'!D469)</f>
        <v>0</v>
      </c>
      <c r="I469" t="str">
        <f t="shared" si="52"/>
        <v/>
      </c>
    </row>
    <row r="470" spans="2:9" x14ac:dyDescent="0.25">
      <c r="B470" t="b">
        <f>IF('Input and Summary Results'!D52=0,FALSE,'Input and Summary Results'!$B52)</f>
        <v>0</v>
      </c>
      <c r="C470" t="b">
        <f>IF(OR(B470=0,'Input and Summary Results'!D52=0,'Input and Summary Results'!D52=""),FALSE,'Input and Summary Results'!$D52)</f>
        <v>0</v>
      </c>
      <c r="D470" t="b">
        <f>IF(OR(B470=0,'Input and Summary Results'!E52=0),FALSE,'Input and Summary Results'!$E52)</f>
        <v>0</v>
      </c>
      <c r="E470" t="b">
        <f t="shared" si="50"/>
        <v>0</v>
      </c>
      <c r="F470" t="b">
        <f t="shared" si="51"/>
        <v>0</v>
      </c>
      <c r="G470" t="b">
        <f>IF('Input and Summary Results'!$J$4="yes",IF(C470=FALSE,FALSE,IF('Data Transformation'!E470&lt;$R$10,E470,$R$10)),IF(C470=FALSE,FALSE,IF(C470&lt;$R$10,C470,$R$10)))</f>
        <v>0</v>
      </c>
      <c r="H470" t="b">
        <f>IF('Input and Summary Results'!$J$4="yes",'Data Transformation'!F470,'Data Transformation'!D470)</f>
        <v>0</v>
      </c>
      <c r="I470" t="str">
        <f t="shared" si="52"/>
        <v/>
      </c>
    </row>
    <row r="471" spans="2:9" x14ac:dyDescent="0.25">
      <c r="B471" t="b">
        <f>IF('Input and Summary Results'!D53=0,FALSE,'Input and Summary Results'!$B53)</f>
        <v>0</v>
      </c>
      <c r="C471" t="b">
        <f>IF(OR(B471=0,'Input and Summary Results'!D53=0,'Input and Summary Results'!D53=""),FALSE,'Input and Summary Results'!$D53)</f>
        <v>0</v>
      </c>
      <c r="D471" t="b">
        <f>IF(OR(B471=0,'Input and Summary Results'!E53=0),FALSE,'Input and Summary Results'!$E53)</f>
        <v>0</v>
      </c>
      <c r="E471" t="b">
        <f t="shared" si="50"/>
        <v>0</v>
      </c>
      <c r="F471" t="b">
        <f t="shared" si="51"/>
        <v>0</v>
      </c>
      <c r="G471" t="b">
        <f>IF('Input and Summary Results'!$J$4="yes",IF(C471=FALSE,FALSE,IF('Data Transformation'!E471&lt;$R$10,E471,$R$10)),IF(C471=FALSE,FALSE,IF(C471&lt;$R$10,C471,$R$10)))</f>
        <v>0</v>
      </c>
      <c r="H471" t="b">
        <f>IF('Input and Summary Results'!$J$4="yes",'Data Transformation'!F471,'Data Transformation'!D471)</f>
        <v>0</v>
      </c>
      <c r="I471" t="str">
        <f t="shared" si="52"/>
        <v/>
      </c>
    </row>
    <row r="472" spans="2:9" x14ac:dyDescent="0.25">
      <c r="B472" t="b">
        <f>IF('Input and Summary Results'!D54=0,FALSE,'Input and Summary Results'!$B54)</f>
        <v>0</v>
      </c>
      <c r="C472" t="b">
        <f>IF(OR(B472=0,'Input and Summary Results'!D54=0,'Input and Summary Results'!D54=""),FALSE,'Input and Summary Results'!$D54)</f>
        <v>0</v>
      </c>
      <c r="D472" t="b">
        <f>IF(OR(B472=0,'Input and Summary Results'!E54=0),FALSE,'Input and Summary Results'!$E54)</f>
        <v>0</v>
      </c>
      <c r="E472" t="b">
        <f t="shared" si="50"/>
        <v>0</v>
      </c>
      <c r="F472" t="b">
        <f t="shared" si="51"/>
        <v>0</v>
      </c>
      <c r="G472" t="b">
        <f>IF('Input and Summary Results'!$J$4="yes",IF(C472=FALSE,FALSE,IF('Data Transformation'!E472&lt;$R$10,E472,$R$10)),IF(C472=FALSE,FALSE,IF(C472&lt;$R$10,C472,$R$10)))</f>
        <v>0</v>
      </c>
      <c r="H472" t="b">
        <f>IF('Input and Summary Results'!$J$4="yes",'Data Transformation'!F472,'Data Transformation'!D472)</f>
        <v>0</v>
      </c>
      <c r="I472" t="str">
        <f t="shared" si="52"/>
        <v/>
      </c>
    </row>
    <row r="473" spans="2:9" x14ac:dyDescent="0.25">
      <c r="B473" t="b">
        <f>IF('Input and Summary Results'!D55=0,FALSE,'Input and Summary Results'!$B55)</f>
        <v>0</v>
      </c>
      <c r="C473" t="b">
        <f>IF(OR(B473=0,'Input and Summary Results'!D55=0,'Input and Summary Results'!D55=""),FALSE,'Input and Summary Results'!$D55)</f>
        <v>0</v>
      </c>
      <c r="D473" t="b">
        <f>IF(OR(B473=0,'Input and Summary Results'!E55=0),FALSE,'Input and Summary Results'!$E55)</f>
        <v>0</v>
      </c>
      <c r="E473" t="b">
        <f t="shared" si="50"/>
        <v>0</v>
      </c>
      <c r="F473" t="b">
        <f t="shared" si="51"/>
        <v>0</v>
      </c>
      <c r="G473" t="b">
        <f>IF('Input and Summary Results'!$J$4="yes",IF(C473=FALSE,FALSE,IF('Data Transformation'!E473&lt;$R$10,E473,$R$10)),IF(C473=FALSE,FALSE,IF(C473&lt;$R$10,C473,$R$10)))</f>
        <v>0</v>
      </c>
      <c r="H473" t="b">
        <f>IF('Input and Summary Results'!$J$4="yes",'Data Transformation'!F473,'Data Transformation'!D473)</f>
        <v>0</v>
      </c>
      <c r="I473" t="str">
        <f t="shared" si="52"/>
        <v/>
      </c>
    </row>
    <row r="474" spans="2:9" x14ac:dyDescent="0.25">
      <c r="B474" t="b">
        <f>IF('Input and Summary Results'!D56=0,FALSE,'Input and Summary Results'!$B56)</f>
        <v>0</v>
      </c>
      <c r="C474" t="b">
        <f>IF(OR(B474=0,'Input and Summary Results'!D56=0,'Input and Summary Results'!D56=""),FALSE,'Input and Summary Results'!$D56)</f>
        <v>0</v>
      </c>
      <c r="D474" t="b">
        <f>IF(OR(B474=0,'Input and Summary Results'!E56=0),FALSE,'Input and Summary Results'!$E56)</f>
        <v>0</v>
      </c>
      <c r="E474" t="b">
        <f t="shared" si="50"/>
        <v>0</v>
      </c>
      <c r="F474" t="b">
        <f t="shared" si="51"/>
        <v>0</v>
      </c>
      <c r="G474" t="b">
        <f>IF('Input and Summary Results'!$J$4="yes",IF(C474=FALSE,FALSE,IF('Data Transformation'!E474&lt;$R$10,E474,$R$10)),IF(C474=FALSE,FALSE,IF(C474&lt;$R$10,C474,$R$10)))</f>
        <v>0</v>
      </c>
      <c r="H474" t="b">
        <f>IF('Input and Summary Results'!$J$4="yes",'Data Transformation'!F474,'Data Transformation'!D474)</f>
        <v>0</v>
      </c>
      <c r="I474" t="str">
        <f t="shared" si="52"/>
        <v/>
      </c>
    </row>
    <row r="475" spans="2:9" x14ac:dyDescent="0.25">
      <c r="B475" t="b">
        <f>IF('Input and Summary Results'!D57=0,FALSE,'Input and Summary Results'!$B57)</f>
        <v>0</v>
      </c>
      <c r="C475" t="b">
        <f>IF(OR(B475=0,'Input and Summary Results'!D57=0,'Input and Summary Results'!D57=""),FALSE,'Input and Summary Results'!$D57)</f>
        <v>0</v>
      </c>
      <c r="D475" t="b">
        <f>IF(OR(B475=0,'Input and Summary Results'!E57=0),FALSE,'Input and Summary Results'!$E57)</f>
        <v>0</v>
      </c>
      <c r="E475" t="b">
        <f t="shared" si="50"/>
        <v>0</v>
      </c>
      <c r="F475" t="b">
        <f t="shared" si="51"/>
        <v>0</v>
      </c>
      <c r="G475" t="b">
        <f>IF('Input and Summary Results'!$J$4="yes",IF(C475=FALSE,FALSE,IF('Data Transformation'!E475&lt;$R$10,E475,$R$10)),IF(C475=FALSE,FALSE,IF(C475&lt;$R$10,C475,$R$10)))</f>
        <v>0</v>
      </c>
      <c r="H475" t="b">
        <f>IF('Input and Summary Results'!$J$4="yes",'Data Transformation'!F475,'Data Transformation'!D475)</f>
        <v>0</v>
      </c>
      <c r="I475" t="str">
        <f t="shared" si="52"/>
        <v/>
      </c>
    </row>
    <row r="476" spans="2:9" x14ac:dyDescent="0.25">
      <c r="B476" t="b">
        <f>IF('Input and Summary Results'!D58=0,FALSE,'Input and Summary Results'!$B58)</f>
        <v>0</v>
      </c>
      <c r="C476" t="b">
        <f>IF(OR(B476=0,'Input and Summary Results'!D58=0,'Input and Summary Results'!D58=""),FALSE,'Input and Summary Results'!$D58)</f>
        <v>0</v>
      </c>
      <c r="D476" t="b">
        <f>IF(OR(B476=0,'Input and Summary Results'!E58=0),FALSE,'Input and Summary Results'!$E58)</f>
        <v>0</v>
      </c>
      <c r="E476" t="b">
        <f t="shared" si="50"/>
        <v>0</v>
      </c>
      <c r="F476" t="b">
        <f t="shared" si="51"/>
        <v>0</v>
      </c>
      <c r="G476" t="b">
        <f>IF('Input and Summary Results'!$J$4="yes",IF(C476=FALSE,FALSE,IF('Data Transformation'!E476&lt;$R$10,E476,$R$10)),IF(C476=FALSE,FALSE,IF(C476&lt;$R$10,C476,$R$10)))</f>
        <v>0</v>
      </c>
      <c r="H476" t="b">
        <f>IF('Input and Summary Results'!$J$4="yes",'Data Transformation'!F476,'Data Transformation'!D476)</f>
        <v>0</v>
      </c>
      <c r="I476" t="str">
        <f t="shared" si="52"/>
        <v/>
      </c>
    </row>
    <row r="477" spans="2:9" x14ac:dyDescent="0.25">
      <c r="B477" t="b">
        <f>IF('Input and Summary Results'!D59=0,FALSE,'Input and Summary Results'!$B59)</f>
        <v>0</v>
      </c>
      <c r="C477" t="b">
        <f>IF(OR(B477=0,'Input and Summary Results'!D59=0,'Input and Summary Results'!D59=""),FALSE,'Input and Summary Results'!$D59)</f>
        <v>0</v>
      </c>
      <c r="D477" t="b">
        <f>IF(OR(B477=0,'Input and Summary Results'!E59=0),FALSE,'Input and Summary Results'!$E59)</f>
        <v>0</v>
      </c>
      <c r="E477" t="b">
        <f t="shared" si="50"/>
        <v>0</v>
      </c>
      <c r="F477" t="b">
        <f t="shared" si="51"/>
        <v>0</v>
      </c>
      <c r="G477" t="b">
        <f>IF('Input and Summary Results'!$J$4="yes",IF(C477=FALSE,FALSE,IF('Data Transformation'!E477&lt;$R$10,E477,$R$10)),IF(C477=FALSE,FALSE,IF(C477&lt;$R$10,C477,$R$10)))</f>
        <v>0</v>
      </c>
      <c r="H477" t="b">
        <f>IF('Input and Summary Results'!$J$4="yes",'Data Transformation'!F477,'Data Transformation'!D477)</f>
        <v>0</v>
      </c>
      <c r="I477" t="str">
        <f t="shared" si="52"/>
        <v/>
      </c>
    </row>
    <row r="478" spans="2:9" x14ac:dyDescent="0.25">
      <c r="B478" t="b">
        <f>IF('Input and Summary Results'!D60=0,FALSE,'Input and Summary Results'!$B60)</f>
        <v>0</v>
      </c>
      <c r="C478" t="b">
        <f>IF(OR(B478=0,'Input and Summary Results'!D60=0,'Input and Summary Results'!D60=""),FALSE,'Input and Summary Results'!$D60)</f>
        <v>0</v>
      </c>
      <c r="D478" t="b">
        <f>IF(OR(B478=0,'Input and Summary Results'!E60=0),FALSE,'Input and Summary Results'!$E60)</f>
        <v>0</v>
      </c>
      <c r="E478" t="b">
        <f t="shared" si="50"/>
        <v>0</v>
      </c>
      <c r="F478" t="b">
        <f t="shared" si="51"/>
        <v>0</v>
      </c>
      <c r="G478" t="b">
        <f>IF('Input and Summary Results'!$J$4="yes",IF(C478=FALSE,FALSE,IF('Data Transformation'!E478&lt;$R$10,E478,$R$10)),IF(C478=FALSE,FALSE,IF(C478&lt;$R$10,C478,$R$10)))</f>
        <v>0</v>
      </c>
      <c r="H478" t="b">
        <f>IF('Input and Summary Results'!$J$4="yes",'Data Transformation'!F478,'Data Transformation'!D478)</f>
        <v>0</v>
      </c>
      <c r="I478" t="str">
        <f t="shared" si="52"/>
        <v/>
      </c>
    </row>
    <row r="479" spans="2:9" x14ac:dyDescent="0.25">
      <c r="B479" t="b">
        <f>IF('Input and Summary Results'!D61=0,FALSE,'Input and Summary Results'!$B61)</f>
        <v>0</v>
      </c>
      <c r="C479" t="b">
        <f>IF(OR(B479=0,'Input and Summary Results'!D61=0,'Input and Summary Results'!D61=""),FALSE,'Input and Summary Results'!$D61)</f>
        <v>0</v>
      </c>
      <c r="D479" t="b">
        <f>IF(OR(B479=0,'Input and Summary Results'!E61=0),FALSE,'Input and Summary Results'!$E61)</f>
        <v>0</v>
      </c>
      <c r="E479" t="b">
        <f t="shared" si="50"/>
        <v>0</v>
      </c>
      <c r="F479" t="b">
        <f t="shared" si="51"/>
        <v>0</v>
      </c>
      <c r="G479" t="b">
        <f>IF('Input and Summary Results'!$J$4="yes",IF(C479=FALSE,FALSE,IF('Data Transformation'!E479&lt;$R$10,E479,$R$10)),IF(C479=FALSE,FALSE,IF(C479&lt;$R$10,C479,$R$10)))</f>
        <v>0</v>
      </c>
      <c r="H479" t="b">
        <f>IF('Input and Summary Results'!$J$4="yes",'Data Transformation'!F479,'Data Transformation'!D479)</f>
        <v>0</v>
      </c>
      <c r="I479" t="str">
        <f t="shared" si="52"/>
        <v/>
      </c>
    </row>
    <row r="480" spans="2:9" x14ac:dyDescent="0.25">
      <c r="B480" t="b">
        <f>IF('Input and Summary Results'!D62=0,FALSE,'Input and Summary Results'!$B62)</f>
        <v>0</v>
      </c>
      <c r="C480" t="b">
        <f>IF(OR(B480=0,'Input and Summary Results'!D62=0,'Input and Summary Results'!D62=""),FALSE,'Input and Summary Results'!$D62)</f>
        <v>0</v>
      </c>
      <c r="D480" t="b">
        <f>IF(OR(B480=0,'Input and Summary Results'!E62=0),FALSE,'Input and Summary Results'!$E62)</f>
        <v>0</v>
      </c>
      <c r="E480" t="b">
        <f t="shared" si="50"/>
        <v>0</v>
      </c>
      <c r="F480" t="b">
        <f t="shared" si="51"/>
        <v>0</v>
      </c>
      <c r="G480" t="b">
        <f>IF('Input and Summary Results'!$J$4="yes",IF(C480=FALSE,FALSE,IF('Data Transformation'!E480&lt;$R$10,E480,$R$10)),IF(C480=FALSE,FALSE,IF(C480&lt;$R$10,C480,$R$10)))</f>
        <v>0</v>
      </c>
      <c r="H480" t="b">
        <f>IF('Input and Summary Results'!$J$4="yes",'Data Transformation'!F480,'Data Transformation'!D480)</f>
        <v>0</v>
      </c>
      <c r="I480" t="str">
        <f t="shared" si="52"/>
        <v/>
      </c>
    </row>
    <row r="481" spans="2:9" x14ac:dyDescent="0.25">
      <c r="B481" t="b">
        <f>IF('Input and Summary Results'!D63=0,FALSE,'Input and Summary Results'!$B63)</f>
        <v>0</v>
      </c>
      <c r="C481" t="b">
        <f>IF(OR(B481=0,'Input and Summary Results'!D63=0,'Input and Summary Results'!D63=""),FALSE,'Input and Summary Results'!$D63)</f>
        <v>0</v>
      </c>
      <c r="D481" t="b">
        <f>IF(OR(B481=0,'Input and Summary Results'!E63=0),FALSE,'Input and Summary Results'!$E63)</f>
        <v>0</v>
      </c>
      <c r="E481" t="b">
        <f t="shared" si="50"/>
        <v>0</v>
      </c>
      <c r="F481" t="b">
        <f t="shared" si="51"/>
        <v>0</v>
      </c>
      <c r="G481" t="b">
        <f>IF('Input and Summary Results'!$J$4="yes",IF(C481=FALSE,FALSE,IF('Data Transformation'!E481&lt;$R$10,E481,$R$10)),IF(C481=FALSE,FALSE,IF(C481&lt;$R$10,C481,$R$10)))</f>
        <v>0</v>
      </c>
      <c r="H481" t="b">
        <f>IF('Input and Summary Results'!$J$4="yes",'Data Transformation'!F481,'Data Transformation'!D481)</f>
        <v>0</v>
      </c>
      <c r="I481" t="str">
        <f t="shared" si="52"/>
        <v/>
      </c>
    </row>
    <row r="482" spans="2:9" x14ac:dyDescent="0.25">
      <c r="B482" t="b">
        <f>IF('Input and Summary Results'!D64=0,FALSE,'Input and Summary Results'!$B64)</f>
        <v>0</v>
      </c>
      <c r="C482" t="b">
        <f>IF(OR(B482=0,'Input and Summary Results'!D64=0,'Input and Summary Results'!D64=""),FALSE,'Input and Summary Results'!$D64)</f>
        <v>0</v>
      </c>
      <c r="D482" t="b">
        <f>IF(OR(B482=0,'Input and Summary Results'!E64=0),FALSE,'Input and Summary Results'!$E64)</f>
        <v>0</v>
      </c>
      <c r="E482" t="b">
        <f t="shared" si="50"/>
        <v>0</v>
      </c>
      <c r="F482" t="b">
        <f t="shared" si="51"/>
        <v>0</v>
      </c>
      <c r="G482" t="b">
        <f>IF('Input and Summary Results'!$J$4="yes",IF(C482=FALSE,FALSE,IF('Data Transformation'!E482&lt;$R$10,E482,$R$10)),IF(C482=FALSE,FALSE,IF(C482&lt;$R$10,C482,$R$10)))</f>
        <v>0</v>
      </c>
      <c r="H482" t="b">
        <f>IF('Input and Summary Results'!$J$4="yes",'Data Transformation'!F482,'Data Transformation'!D482)</f>
        <v>0</v>
      </c>
      <c r="I482" t="str">
        <f t="shared" si="52"/>
        <v/>
      </c>
    </row>
    <row r="483" spans="2:9" x14ac:dyDescent="0.25">
      <c r="B483" t="b">
        <f>IF('Input and Summary Results'!D65=0,FALSE,'Input and Summary Results'!$B65)</f>
        <v>0</v>
      </c>
      <c r="C483" t="b">
        <f>IF(OR(B483=0,'Input and Summary Results'!D65=0,'Input and Summary Results'!D65=""),FALSE,'Input and Summary Results'!$D65)</f>
        <v>0</v>
      </c>
      <c r="D483" t="b">
        <f>IF(OR(B483=0,'Input and Summary Results'!E65=0),FALSE,'Input and Summary Results'!$E65)</f>
        <v>0</v>
      </c>
      <c r="E483" t="b">
        <f t="shared" si="50"/>
        <v>0</v>
      </c>
      <c r="F483" t="b">
        <f t="shared" si="51"/>
        <v>0</v>
      </c>
      <c r="G483" t="b">
        <f>IF('Input and Summary Results'!$J$4="yes",IF(C483=FALSE,FALSE,IF('Data Transformation'!E483&lt;$R$10,E483,$R$10)),IF(C483=FALSE,FALSE,IF(C483&lt;$R$10,C483,$R$10)))</f>
        <v>0</v>
      </c>
      <c r="H483" t="b">
        <f>IF('Input and Summary Results'!$J$4="yes",'Data Transformation'!F483,'Data Transformation'!D483)</f>
        <v>0</v>
      </c>
      <c r="I483" t="str">
        <f t="shared" si="52"/>
        <v/>
      </c>
    </row>
    <row r="484" spans="2:9" x14ac:dyDescent="0.25">
      <c r="B484" t="b">
        <f>IF('Input and Summary Results'!D66=0,FALSE,'Input and Summary Results'!$B66)</f>
        <v>0</v>
      </c>
      <c r="C484" t="b">
        <f>IF(OR(B484=0,'Input and Summary Results'!D66=0,'Input and Summary Results'!D66=""),FALSE,'Input and Summary Results'!$D66)</f>
        <v>0</v>
      </c>
      <c r="D484" t="b">
        <f>IF(OR(B484=0,'Input and Summary Results'!E66=0),FALSE,'Input and Summary Results'!$E66)</f>
        <v>0</v>
      </c>
      <c r="E484" t="b">
        <f t="shared" si="50"/>
        <v>0</v>
      </c>
      <c r="F484" t="b">
        <f t="shared" si="51"/>
        <v>0</v>
      </c>
      <c r="G484" t="b">
        <f>IF('Input and Summary Results'!$J$4="yes",IF(C484=FALSE,FALSE,IF('Data Transformation'!E484&lt;$R$10,E484,$R$10)),IF(C484=FALSE,FALSE,IF(C484&lt;$R$10,C484,$R$10)))</f>
        <v>0</v>
      </c>
      <c r="H484" t="b">
        <f>IF('Input and Summary Results'!$J$4="yes",'Data Transformation'!F484,'Data Transformation'!D484)</f>
        <v>0</v>
      </c>
      <c r="I484" t="str">
        <f t="shared" si="52"/>
        <v/>
      </c>
    </row>
    <row r="485" spans="2:9" x14ac:dyDescent="0.25">
      <c r="B485" t="b">
        <f>IF('Input and Summary Results'!D67=0,FALSE,'Input and Summary Results'!$B67)</f>
        <v>0</v>
      </c>
      <c r="C485" t="b">
        <f>IF(OR(B485=0,'Input and Summary Results'!D67=0,'Input and Summary Results'!D67=""),FALSE,'Input and Summary Results'!$D67)</f>
        <v>0</v>
      </c>
      <c r="D485" t="b">
        <f>IF(OR(B485=0,'Input and Summary Results'!E67=0),FALSE,'Input and Summary Results'!$E67)</f>
        <v>0</v>
      </c>
      <c r="E485" t="b">
        <f t="shared" si="50"/>
        <v>0</v>
      </c>
      <c r="F485" t="b">
        <f t="shared" si="51"/>
        <v>0</v>
      </c>
      <c r="G485" t="b">
        <f>IF('Input and Summary Results'!$J$4="yes",IF(C485=FALSE,FALSE,IF('Data Transformation'!E485&lt;$R$10,E485,$R$10)),IF(C485=FALSE,FALSE,IF(C485&lt;$R$10,C485,$R$10)))</f>
        <v>0</v>
      </c>
      <c r="H485" t="b">
        <f>IF('Input and Summary Results'!$J$4="yes",'Data Transformation'!F485,'Data Transformation'!D485)</f>
        <v>0</v>
      </c>
      <c r="I485" t="str">
        <f t="shared" si="52"/>
        <v/>
      </c>
    </row>
    <row r="486" spans="2:9" x14ac:dyDescent="0.25">
      <c r="B486" t="b">
        <f>IF('Input and Summary Results'!D68=0,FALSE,'Input and Summary Results'!$B68)</f>
        <v>0</v>
      </c>
      <c r="C486" t="b">
        <f>IF(OR(B486=0,'Input and Summary Results'!D68=0,'Input and Summary Results'!D68=""),FALSE,'Input and Summary Results'!$D68)</f>
        <v>0</v>
      </c>
      <c r="D486" t="b">
        <f>IF(OR(B486=0,'Input and Summary Results'!E68=0),FALSE,'Input and Summary Results'!$E68)</f>
        <v>0</v>
      </c>
      <c r="E486" t="b">
        <f t="shared" si="50"/>
        <v>0</v>
      </c>
      <c r="F486" t="b">
        <f t="shared" si="51"/>
        <v>0</v>
      </c>
      <c r="G486" t="b">
        <f>IF('Input and Summary Results'!$J$4="yes",IF(C486=FALSE,FALSE,IF('Data Transformation'!E486&lt;$R$10,E486,$R$10)),IF(C486=FALSE,FALSE,IF(C486&lt;$R$10,C486,$R$10)))</f>
        <v>0</v>
      </c>
      <c r="H486" t="b">
        <f>IF('Input and Summary Results'!$J$4="yes",'Data Transformation'!F486,'Data Transformation'!D486)</f>
        <v>0</v>
      </c>
      <c r="I486" t="str">
        <f t="shared" si="52"/>
        <v/>
      </c>
    </row>
    <row r="487" spans="2:9" x14ac:dyDescent="0.25">
      <c r="B487" t="b">
        <f>IF('Input and Summary Results'!D69=0,FALSE,'Input and Summary Results'!$B69)</f>
        <v>0</v>
      </c>
      <c r="C487" t="b">
        <f>IF(OR(B487=0,'Input and Summary Results'!D69=0,'Input and Summary Results'!D69=""),FALSE,'Input and Summary Results'!$D69)</f>
        <v>0</v>
      </c>
      <c r="D487" t="b">
        <f>IF(OR(B487=0,'Input and Summary Results'!E69=0),FALSE,'Input and Summary Results'!$E69)</f>
        <v>0</v>
      </c>
      <c r="E487" t="b">
        <f t="shared" si="50"/>
        <v>0</v>
      </c>
      <c r="F487" t="b">
        <f t="shared" si="51"/>
        <v>0</v>
      </c>
      <c r="G487" t="b">
        <f>IF('Input and Summary Results'!$J$4="yes",IF(C487=FALSE,FALSE,IF('Data Transformation'!E487&lt;$R$10,E487,$R$10)),IF(C487=FALSE,FALSE,IF(C487&lt;$R$10,C487,$R$10)))</f>
        <v>0</v>
      </c>
      <c r="H487" t="b">
        <f>IF('Input and Summary Results'!$J$4="yes",'Data Transformation'!F487,'Data Transformation'!D487)</f>
        <v>0</v>
      </c>
      <c r="I487" t="str">
        <f t="shared" si="52"/>
        <v/>
      </c>
    </row>
    <row r="488" spans="2:9" x14ac:dyDescent="0.25">
      <c r="B488" t="b">
        <f>IF('Input and Summary Results'!D70=0,FALSE,'Input and Summary Results'!$B70)</f>
        <v>0</v>
      </c>
      <c r="C488" t="b">
        <f>IF(OR(B488=0,'Input and Summary Results'!D70=0,'Input and Summary Results'!D70=""),FALSE,'Input and Summary Results'!$D70)</f>
        <v>0</v>
      </c>
      <c r="D488" t="b">
        <f>IF(OR(B488=0,'Input and Summary Results'!E70=0),FALSE,'Input and Summary Results'!$E70)</f>
        <v>0</v>
      </c>
      <c r="E488" t="b">
        <f t="shared" si="50"/>
        <v>0</v>
      </c>
      <c r="F488" t="b">
        <f t="shared" si="51"/>
        <v>0</v>
      </c>
      <c r="G488" t="b">
        <f>IF('Input and Summary Results'!$J$4="yes",IF(C488=FALSE,FALSE,IF('Data Transformation'!E488&lt;$R$10,E488,$R$10)),IF(C488=FALSE,FALSE,IF(C488&lt;$R$10,C488,$R$10)))</f>
        <v>0</v>
      </c>
      <c r="H488" t="b">
        <f>IF('Input and Summary Results'!$J$4="yes",'Data Transformation'!F488,'Data Transformation'!D488)</f>
        <v>0</v>
      </c>
      <c r="I488" t="str">
        <f t="shared" si="52"/>
        <v/>
      </c>
    </row>
    <row r="489" spans="2:9" x14ac:dyDescent="0.25">
      <c r="B489" t="b">
        <f>IF('Input and Summary Results'!D71=0,FALSE,'Input and Summary Results'!$B71)</f>
        <v>0</v>
      </c>
      <c r="C489" t="b">
        <f>IF(OR(B489=0,'Input and Summary Results'!D71=0,'Input and Summary Results'!D71=""),FALSE,'Input and Summary Results'!$D71)</f>
        <v>0</v>
      </c>
      <c r="D489" t="b">
        <f>IF(OR(B489=0,'Input and Summary Results'!E71=0),FALSE,'Input and Summary Results'!$E71)</f>
        <v>0</v>
      </c>
      <c r="E489" t="b">
        <f t="shared" si="50"/>
        <v>0</v>
      </c>
      <c r="F489" t="b">
        <f t="shared" si="51"/>
        <v>0</v>
      </c>
      <c r="G489" t="b">
        <f>IF('Input and Summary Results'!$J$4="yes",IF(C489=FALSE,FALSE,IF('Data Transformation'!E489&lt;$R$10,E489,$R$10)),IF(C489=FALSE,FALSE,IF(C489&lt;$R$10,C489,$R$10)))</f>
        <v>0</v>
      </c>
      <c r="H489" t="b">
        <f>IF('Input and Summary Results'!$J$4="yes",'Data Transformation'!F489,'Data Transformation'!D489)</f>
        <v>0</v>
      </c>
      <c r="I489" t="str">
        <f t="shared" si="52"/>
        <v/>
      </c>
    </row>
    <row r="490" spans="2:9" x14ac:dyDescent="0.25">
      <c r="B490" t="b">
        <f>IF('Input and Summary Results'!D72=0,FALSE,'Input and Summary Results'!$B72)</f>
        <v>0</v>
      </c>
      <c r="C490" t="b">
        <f>IF(OR(B490=0,'Input and Summary Results'!D72=0,'Input and Summary Results'!D72=""),FALSE,'Input and Summary Results'!$D72)</f>
        <v>0</v>
      </c>
      <c r="D490" t="b">
        <f>IF(OR(B490=0,'Input and Summary Results'!E72=0),FALSE,'Input and Summary Results'!$E72)</f>
        <v>0</v>
      </c>
      <c r="E490" t="b">
        <f t="shared" ref="E490:E553" si="53">IF(C490=FALSE,FALSE,LOG10(C490))</f>
        <v>0</v>
      </c>
      <c r="F490" t="b">
        <f t="shared" ref="F490:F553" si="54">IF(D490=FALSE, FALSE,0.434*D490/C490)</f>
        <v>0</v>
      </c>
      <c r="G490" t="b">
        <f>IF('Input and Summary Results'!$J$4="yes",IF(C490=FALSE,FALSE,IF('Data Transformation'!E490&lt;$R$10,E490,$R$10)),IF(C490=FALSE,FALSE,IF(C490&lt;$R$10,C490,$R$10)))</f>
        <v>0</v>
      </c>
      <c r="H490" t="b">
        <f>IF('Input and Summary Results'!$J$4="yes",'Data Transformation'!F490,'Data Transformation'!D490)</f>
        <v>0</v>
      </c>
      <c r="I490" t="str">
        <f t="shared" si="52"/>
        <v/>
      </c>
    </row>
    <row r="491" spans="2:9" x14ac:dyDescent="0.25">
      <c r="B491" t="b">
        <f>IF('Input and Summary Results'!D73=0,FALSE,'Input and Summary Results'!$B73)</f>
        <v>0</v>
      </c>
      <c r="C491" t="b">
        <f>IF(OR(B491=0,'Input and Summary Results'!D73=0,'Input and Summary Results'!D73=""),FALSE,'Input and Summary Results'!$D73)</f>
        <v>0</v>
      </c>
      <c r="D491" t="b">
        <f>IF(OR(B491=0,'Input and Summary Results'!E73=0),FALSE,'Input and Summary Results'!$E73)</f>
        <v>0</v>
      </c>
      <c r="E491" t="b">
        <f t="shared" si="53"/>
        <v>0</v>
      </c>
      <c r="F491" t="b">
        <f t="shared" si="54"/>
        <v>0</v>
      </c>
      <c r="G491" t="b">
        <f>IF('Input and Summary Results'!$J$4="yes",IF(C491=FALSE,FALSE,IF('Data Transformation'!E491&lt;$R$10,E491,$R$10)),IF(C491=FALSE,FALSE,IF(C491&lt;$R$10,C491,$R$10)))</f>
        <v>0</v>
      </c>
      <c r="H491" t="b">
        <f>IF('Input and Summary Results'!$J$4="yes",'Data Transformation'!F491,'Data Transformation'!D491)</f>
        <v>0</v>
      </c>
      <c r="I491" t="str">
        <f t="shared" si="52"/>
        <v/>
      </c>
    </row>
    <row r="492" spans="2:9" x14ac:dyDescent="0.25">
      <c r="B492" t="b">
        <f>IF('Input and Summary Results'!D74=0,FALSE,'Input and Summary Results'!$B74)</f>
        <v>0</v>
      </c>
      <c r="C492" t="b">
        <f>IF(OR(B492=0,'Input and Summary Results'!D74=0,'Input and Summary Results'!D74=""),FALSE,'Input and Summary Results'!$D74)</f>
        <v>0</v>
      </c>
      <c r="D492" t="b">
        <f>IF(OR(B492=0,'Input and Summary Results'!E74=0),FALSE,'Input and Summary Results'!$E74)</f>
        <v>0</v>
      </c>
      <c r="E492" t="b">
        <f t="shared" si="53"/>
        <v>0</v>
      </c>
      <c r="F492" t="b">
        <f t="shared" si="54"/>
        <v>0</v>
      </c>
      <c r="G492" t="b">
        <f>IF('Input and Summary Results'!$J$4="yes",IF(C492=FALSE,FALSE,IF('Data Transformation'!E492&lt;$R$10,E492,$R$10)),IF(C492=FALSE,FALSE,IF(C492&lt;$R$10,C492,$R$10)))</f>
        <v>0</v>
      </c>
      <c r="H492" t="b">
        <f>IF('Input and Summary Results'!$J$4="yes",'Data Transformation'!F492,'Data Transformation'!D492)</f>
        <v>0</v>
      </c>
      <c r="I492" t="str">
        <f t="shared" si="52"/>
        <v/>
      </c>
    </row>
    <row r="493" spans="2:9" x14ac:dyDescent="0.25">
      <c r="B493" t="b">
        <f>IF('Input and Summary Results'!D75=0,FALSE,'Input and Summary Results'!$B75)</f>
        <v>0</v>
      </c>
      <c r="C493" t="b">
        <f>IF(OR(B493=0,'Input and Summary Results'!D75=0,'Input and Summary Results'!D75=""),FALSE,'Input and Summary Results'!$D75)</f>
        <v>0</v>
      </c>
      <c r="D493" t="b">
        <f>IF(OR(B493=0,'Input and Summary Results'!E75=0),FALSE,'Input and Summary Results'!$E75)</f>
        <v>0</v>
      </c>
      <c r="E493" t="b">
        <f t="shared" si="53"/>
        <v>0</v>
      </c>
      <c r="F493" t="b">
        <f t="shared" si="54"/>
        <v>0</v>
      </c>
      <c r="G493" t="b">
        <f>IF('Input and Summary Results'!$J$4="yes",IF(C493=FALSE,FALSE,IF('Data Transformation'!E493&lt;$R$10,E493,$R$10)),IF(C493=FALSE,FALSE,IF(C493&lt;$R$10,C493,$R$10)))</f>
        <v>0</v>
      </c>
      <c r="H493" t="b">
        <f>IF('Input and Summary Results'!$J$4="yes",'Data Transformation'!F493,'Data Transformation'!D493)</f>
        <v>0</v>
      </c>
      <c r="I493" t="str">
        <f t="shared" si="52"/>
        <v/>
      </c>
    </row>
    <row r="494" spans="2:9" x14ac:dyDescent="0.25">
      <c r="B494" t="b">
        <f>IF('Input and Summary Results'!D76=0,FALSE,'Input and Summary Results'!$B76)</f>
        <v>0</v>
      </c>
      <c r="C494" t="b">
        <f>IF(OR(B494=0,'Input and Summary Results'!D76=0,'Input and Summary Results'!D76=""),FALSE,'Input and Summary Results'!$D76)</f>
        <v>0</v>
      </c>
      <c r="D494" t="b">
        <f>IF(OR(B494=0,'Input and Summary Results'!E76=0),FALSE,'Input and Summary Results'!$E76)</f>
        <v>0</v>
      </c>
      <c r="E494" t="b">
        <f t="shared" si="53"/>
        <v>0</v>
      </c>
      <c r="F494" t="b">
        <f t="shared" si="54"/>
        <v>0</v>
      </c>
      <c r="G494" t="b">
        <f>IF('Input and Summary Results'!$J$4="yes",IF(C494=FALSE,FALSE,IF('Data Transformation'!E494&lt;$R$10,E494,$R$10)),IF(C494=FALSE,FALSE,IF(C494&lt;$R$10,C494,$R$10)))</f>
        <v>0</v>
      </c>
      <c r="H494" t="b">
        <f>IF('Input and Summary Results'!$J$4="yes",'Data Transformation'!F494,'Data Transformation'!D494)</f>
        <v>0</v>
      </c>
      <c r="I494" t="str">
        <f t="shared" si="52"/>
        <v/>
      </c>
    </row>
    <row r="495" spans="2:9" x14ac:dyDescent="0.25">
      <c r="B495" t="b">
        <f>IF('Input and Summary Results'!D77=0,FALSE,'Input and Summary Results'!$B77)</f>
        <v>0</v>
      </c>
      <c r="C495" t="b">
        <f>IF(OR(B495=0,'Input and Summary Results'!D77=0,'Input and Summary Results'!D77=""),FALSE,'Input and Summary Results'!$D77)</f>
        <v>0</v>
      </c>
      <c r="D495" t="b">
        <f>IF(OR(B495=0,'Input and Summary Results'!E77=0),FALSE,'Input and Summary Results'!$E77)</f>
        <v>0</v>
      </c>
      <c r="E495" t="b">
        <f t="shared" si="53"/>
        <v>0</v>
      </c>
      <c r="F495" t="b">
        <f t="shared" si="54"/>
        <v>0</v>
      </c>
      <c r="G495" t="b">
        <f>IF('Input and Summary Results'!$J$4="yes",IF(C495=FALSE,FALSE,IF('Data Transformation'!E495&lt;$R$10,E495,$R$10)),IF(C495=FALSE,FALSE,IF(C495&lt;$R$10,C495,$R$10)))</f>
        <v>0</v>
      </c>
      <c r="H495" t="b">
        <f>IF('Input and Summary Results'!$J$4="yes",'Data Transformation'!F495,'Data Transformation'!D495)</f>
        <v>0</v>
      </c>
      <c r="I495" t="str">
        <f t="shared" si="52"/>
        <v/>
      </c>
    </row>
    <row r="496" spans="2:9" x14ac:dyDescent="0.25">
      <c r="B496" t="b">
        <f>IF('Input and Summary Results'!D78=0,FALSE,'Input and Summary Results'!$B78)</f>
        <v>0</v>
      </c>
      <c r="C496" t="b">
        <f>IF(OR(B496=0,'Input and Summary Results'!D78=0,'Input and Summary Results'!D78=""),FALSE,'Input and Summary Results'!$D78)</f>
        <v>0</v>
      </c>
      <c r="D496" t="b">
        <f>IF(OR(B496=0,'Input and Summary Results'!E78=0),FALSE,'Input and Summary Results'!$E78)</f>
        <v>0</v>
      </c>
      <c r="E496" t="b">
        <f t="shared" si="53"/>
        <v>0</v>
      </c>
      <c r="F496" t="b">
        <f t="shared" si="54"/>
        <v>0</v>
      </c>
      <c r="G496" t="b">
        <f>IF('Input and Summary Results'!$J$4="yes",IF(C496=FALSE,FALSE,IF('Data Transformation'!E496&lt;$R$10,E496,$R$10)),IF(C496=FALSE,FALSE,IF(C496&lt;$R$10,C496,$R$10)))</f>
        <v>0</v>
      </c>
      <c r="H496" t="b">
        <f>IF('Input and Summary Results'!$J$4="yes",'Data Transformation'!F496,'Data Transformation'!D496)</f>
        <v>0</v>
      </c>
      <c r="I496" t="str">
        <f t="shared" si="52"/>
        <v/>
      </c>
    </row>
    <row r="497" spans="2:9" x14ac:dyDescent="0.25">
      <c r="B497" t="b">
        <f>IF('Input and Summary Results'!D79=0,FALSE,'Input and Summary Results'!$B79)</f>
        <v>0</v>
      </c>
      <c r="C497" t="b">
        <f>IF(OR(B497=0,'Input and Summary Results'!D79=0,'Input and Summary Results'!D79=""),FALSE,'Input and Summary Results'!$D79)</f>
        <v>0</v>
      </c>
      <c r="D497" t="b">
        <f>IF(OR(B497=0,'Input and Summary Results'!E79=0),FALSE,'Input and Summary Results'!$E79)</f>
        <v>0</v>
      </c>
      <c r="E497" t="b">
        <f t="shared" si="53"/>
        <v>0</v>
      </c>
      <c r="F497" t="b">
        <f t="shared" si="54"/>
        <v>0</v>
      </c>
      <c r="G497" t="b">
        <f>IF('Input and Summary Results'!$J$4="yes",IF(C497=FALSE,FALSE,IF('Data Transformation'!E497&lt;$R$10,E497,$R$10)),IF(C497=FALSE,FALSE,IF(C497&lt;$R$10,C497,$R$10)))</f>
        <v>0</v>
      </c>
      <c r="H497" t="b">
        <f>IF('Input and Summary Results'!$J$4="yes",'Data Transformation'!F497,'Data Transformation'!D497)</f>
        <v>0</v>
      </c>
      <c r="I497" t="str">
        <f t="shared" si="52"/>
        <v/>
      </c>
    </row>
    <row r="498" spans="2:9" x14ac:dyDescent="0.25">
      <c r="B498" t="b">
        <f>IF('Input and Summary Results'!D80=0,FALSE,'Input and Summary Results'!$B80)</f>
        <v>0</v>
      </c>
      <c r="C498" t="b">
        <f>IF(OR(B498=0,'Input and Summary Results'!D80=0,'Input and Summary Results'!D80=""),FALSE,'Input and Summary Results'!$D80)</f>
        <v>0</v>
      </c>
      <c r="D498" t="b">
        <f>IF(OR(B498=0,'Input and Summary Results'!E80=0),FALSE,'Input and Summary Results'!$E80)</f>
        <v>0</v>
      </c>
      <c r="E498" t="b">
        <f t="shared" si="53"/>
        <v>0</v>
      </c>
      <c r="F498" t="b">
        <f t="shared" si="54"/>
        <v>0</v>
      </c>
      <c r="G498" t="b">
        <f>IF('Input and Summary Results'!$J$4="yes",IF(C498=FALSE,FALSE,IF('Data Transformation'!E498&lt;$R$10,E498,$R$10)),IF(C498=FALSE,FALSE,IF(C498&lt;$R$10,C498,$R$10)))</f>
        <v>0</v>
      </c>
      <c r="H498" t="b">
        <f>IF('Input and Summary Results'!$J$4="yes",'Data Transformation'!F498,'Data Transformation'!D498)</f>
        <v>0</v>
      </c>
      <c r="I498" t="str">
        <f t="shared" si="52"/>
        <v/>
      </c>
    </row>
    <row r="499" spans="2:9" x14ac:dyDescent="0.25">
      <c r="B499" t="b">
        <f>IF('Input and Summary Results'!D81=0,FALSE,'Input and Summary Results'!$B81)</f>
        <v>0</v>
      </c>
      <c r="C499" t="b">
        <f>IF(OR(B499=0,'Input and Summary Results'!D81=0,'Input and Summary Results'!D81=""),FALSE,'Input and Summary Results'!$D81)</f>
        <v>0</v>
      </c>
      <c r="D499" t="b">
        <f>IF(OR(B499=0,'Input and Summary Results'!E81=0),FALSE,'Input and Summary Results'!$E81)</f>
        <v>0</v>
      </c>
      <c r="E499" t="b">
        <f t="shared" si="53"/>
        <v>0</v>
      </c>
      <c r="F499" t="b">
        <f t="shared" si="54"/>
        <v>0</v>
      </c>
      <c r="G499" t="b">
        <f>IF('Input and Summary Results'!$J$4="yes",IF(C499=FALSE,FALSE,IF('Data Transformation'!E499&lt;$R$10,E499,$R$10)),IF(C499=FALSE,FALSE,IF(C499&lt;$R$10,C499,$R$10)))</f>
        <v>0</v>
      </c>
      <c r="H499" t="b">
        <f>IF('Input and Summary Results'!$J$4="yes",'Data Transformation'!F499,'Data Transformation'!D499)</f>
        <v>0</v>
      </c>
      <c r="I499" t="str">
        <f t="shared" si="52"/>
        <v/>
      </c>
    </row>
    <row r="500" spans="2:9" x14ac:dyDescent="0.25">
      <c r="B500" t="b">
        <f>IF('Input and Summary Results'!D82=0,FALSE,'Input and Summary Results'!$B82)</f>
        <v>0</v>
      </c>
      <c r="C500" t="b">
        <f>IF(OR(B500=0,'Input and Summary Results'!D82=0,'Input and Summary Results'!D82=""),FALSE,'Input and Summary Results'!$D82)</f>
        <v>0</v>
      </c>
      <c r="D500" t="b">
        <f>IF(OR(B500=0,'Input and Summary Results'!E82=0),FALSE,'Input and Summary Results'!$E82)</f>
        <v>0</v>
      </c>
      <c r="E500" t="b">
        <f t="shared" si="53"/>
        <v>0</v>
      </c>
      <c r="F500" t="b">
        <f t="shared" si="54"/>
        <v>0</v>
      </c>
      <c r="G500" t="b">
        <f>IF('Input and Summary Results'!$J$4="yes",IF(C500=FALSE,FALSE,IF('Data Transformation'!E500&lt;$R$10,E500,$R$10)),IF(C500=FALSE,FALSE,IF(C500&lt;$R$10,C500,$R$10)))</f>
        <v>0</v>
      </c>
      <c r="H500" t="b">
        <f>IF('Input and Summary Results'!$J$4="yes",'Data Transformation'!F500,'Data Transformation'!D500)</f>
        <v>0</v>
      </c>
      <c r="I500" t="str">
        <f t="shared" si="52"/>
        <v/>
      </c>
    </row>
    <row r="501" spans="2:9" x14ac:dyDescent="0.25">
      <c r="B501" t="b">
        <f>IF('Input and Summary Results'!D83=0,FALSE,'Input and Summary Results'!$B83)</f>
        <v>0</v>
      </c>
      <c r="C501" t="b">
        <f>IF(OR(B501=0,'Input and Summary Results'!D83=0,'Input and Summary Results'!D83=""),FALSE,'Input and Summary Results'!$D83)</f>
        <v>0</v>
      </c>
      <c r="D501" t="b">
        <f>IF(OR(B501=0,'Input and Summary Results'!E83=0),FALSE,'Input and Summary Results'!$E83)</f>
        <v>0</v>
      </c>
      <c r="E501" t="b">
        <f t="shared" si="53"/>
        <v>0</v>
      </c>
      <c r="F501" t="b">
        <f t="shared" si="54"/>
        <v>0</v>
      </c>
      <c r="G501" t="b">
        <f>IF('Input and Summary Results'!$J$4="yes",IF(C501=FALSE,FALSE,IF('Data Transformation'!E501&lt;$R$10,E501,$R$10)),IF(C501=FALSE,FALSE,IF(C501&lt;$R$10,C501,$R$10)))</f>
        <v>0</v>
      </c>
      <c r="H501" t="b">
        <f>IF('Input and Summary Results'!$J$4="yes",'Data Transformation'!F501,'Data Transformation'!D501)</f>
        <v>0</v>
      </c>
      <c r="I501" t="str">
        <f t="shared" si="52"/>
        <v/>
      </c>
    </row>
    <row r="502" spans="2:9" x14ac:dyDescent="0.25">
      <c r="B502" t="b">
        <f>IF('Input and Summary Results'!D84=0,FALSE,'Input and Summary Results'!$B84)</f>
        <v>0</v>
      </c>
      <c r="C502" t="b">
        <f>IF(OR(B502=0,'Input and Summary Results'!D84=0,'Input and Summary Results'!D84=""),FALSE,'Input and Summary Results'!$D84)</f>
        <v>0</v>
      </c>
      <c r="D502" t="b">
        <f>IF(OR(B502=0,'Input and Summary Results'!E84=0),FALSE,'Input and Summary Results'!$E84)</f>
        <v>0</v>
      </c>
      <c r="E502" t="b">
        <f t="shared" si="53"/>
        <v>0</v>
      </c>
      <c r="F502" t="b">
        <f t="shared" si="54"/>
        <v>0</v>
      </c>
      <c r="G502" t="b">
        <f>IF('Input and Summary Results'!$J$4="yes",IF(C502=FALSE,FALSE,IF('Data Transformation'!E502&lt;$R$10,E502,$R$10)),IF(C502=FALSE,FALSE,IF(C502&lt;$R$10,C502,$R$10)))</f>
        <v>0</v>
      </c>
      <c r="H502" t="b">
        <f>IF('Input and Summary Results'!$J$4="yes",'Data Transformation'!F502,'Data Transformation'!D502)</f>
        <v>0</v>
      </c>
      <c r="I502" t="str">
        <f t="shared" si="52"/>
        <v/>
      </c>
    </row>
    <row r="503" spans="2:9" x14ac:dyDescent="0.25">
      <c r="B503" t="b">
        <f>IF('Input and Summary Results'!D85=0,FALSE,'Input and Summary Results'!$B85)</f>
        <v>0</v>
      </c>
      <c r="C503" t="b">
        <f>IF(OR(B503=0,'Input and Summary Results'!D85=0,'Input and Summary Results'!D85=""),FALSE,'Input and Summary Results'!$D85)</f>
        <v>0</v>
      </c>
      <c r="D503" t="b">
        <f>IF(OR(B503=0,'Input and Summary Results'!E85=0),FALSE,'Input and Summary Results'!$E85)</f>
        <v>0</v>
      </c>
      <c r="E503" t="b">
        <f t="shared" si="53"/>
        <v>0</v>
      </c>
      <c r="F503" t="b">
        <f t="shared" si="54"/>
        <v>0</v>
      </c>
      <c r="G503" t="b">
        <f>IF('Input and Summary Results'!$J$4="yes",IF(C503=FALSE,FALSE,IF('Data Transformation'!E503&lt;$R$10,E503,$R$10)),IF(C503=FALSE,FALSE,IF(C503&lt;$R$10,C503,$R$10)))</f>
        <v>0</v>
      </c>
      <c r="H503" t="b">
        <f>IF('Input and Summary Results'!$J$4="yes",'Data Transformation'!F503,'Data Transformation'!D503)</f>
        <v>0</v>
      </c>
      <c r="I503" t="str">
        <f t="shared" si="52"/>
        <v/>
      </c>
    </row>
    <row r="504" spans="2:9" x14ac:dyDescent="0.25">
      <c r="B504" t="b">
        <f>IF('Input and Summary Results'!D86=0,FALSE,'Input and Summary Results'!$B86)</f>
        <v>0</v>
      </c>
      <c r="C504" t="b">
        <f>IF(OR(B504=0,'Input and Summary Results'!D86=0,'Input and Summary Results'!D86=""),FALSE,'Input and Summary Results'!$D86)</f>
        <v>0</v>
      </c>
      <c r="D504" t="b">
        <f>IF(OR(B504=0,'Input and Summary Results'!E86=0),FALSE,'Input and Summary Results'!$E86)</f>
        <v>0</v>
      </c>
      <c r="E504" t="b">
        <f t="shared" si="53"/>
        <v>0</v>
      </c>
      <c r="F504" t="b">
        <f t="shared" si="54"/>
        <v>0</v>
      </c>
      <c r="G504" t="b">
        <f>IF('Input and Summary Results'!$J$4="yes",IF(C504=FALSE,FALSE,IF('Data Transformation'!E504&lt;$R$10,E504,$R$10)),IF(C504=FALSE,FALSE,IF(C504&lt;$R$10,C504,$R$10)))</f>
        <v>0</v>
      </c>
      <c r="H504" t="b">
        <f>IF('Input and Summary Results'!$J$4="yes",'Data Transformation'!F504,'Data Transformation'!D504)</f>
        <v>0</v>
      </c>
      <c r="I504" t="str">
        <f t="shared" si="52"/>
        <v/>
      </c>
    </row>
    <row r="505" spans="2:9" x14ac:dyDescent="0.25">
      <c r="B505" t="b">
        <f>IF('Input and Summary Results'!D87=0,FALSE,'Input and Summary Results'!$B87)</f>
        <v>0</v>
      </c>
      <c r="C505" t="b">
        <f>IF(OR(B505=0,'Input and Summary Results'!D87=0,'Input and Summary Results'!D87=""),FALSE,'Input and Summary Results'!$D87)</f>
        <v>0</v>
      </c>
      <c r="D505" t="b">
        <f>IF(OR(B505=0,'Input and Summary Results'!E87=0),FALSE,'Input and Summary Results'!$E87)</f>
        <v>0</v>
      </c>
      <c r="E505" t="b">
        <f t="shared" si="53"/>
        <v>0</v>
      </c>
      <c r="F505" t="b">
        <f t="shared" si="54"/>
        <v>0</v>
      </c>
      <c r="G505" t="b">
        <f>IF('Input and Summary Results'!$J$4="yes",IF(C505=FALSE,FALSE,IF('Data Transformation'!E505&lt;$R$10,E505,$R$10)),IF(C505=FALSE,FALSE,IF(C505&lt;$R$10,C505,$R$10)))</f>
        <v>0</v>
      </c>
      <c r="H505" t="b">
        <f>IF('Input and Summary Results'!$J$4="yes",'Data Transformation'!F505,'Data Transformation'!D505)</f>
        <v>0</v>
      </c>
      <c r="I505" t="str">
        <f t="shared" si="52"/>
        <v/>
      </c>
    </row>
    <row r="506" spans="2:9" x14ac:dyDescent="0.25">
      <c r="B506" t="b">
        <f>IF('Input and Summary Results'!D88=0,FALSE,'Input and Summary Results'!$B88)</f>
        <v>0</v>
      </c>
      <c r="C506" t="b">
        <f>IF(OR(B506=0,'Input and Summary Results'!D88=0,'Input and Summary Results'!D88=""),FALSE,'Input and Summary Results'!$D88)</f>
        <v>0</v>
      </c>
      <c r="D506" t="b">
        <f>IF(OR(B506=0,'Input and Summary Results'!E88=0),FALSE,'Input and Summary Results'!$E88)</f>
        <v>0</v>
      </c>
      <c r="E506" t="b">
        <f t="shared" si="53"/>
        <v>0</v>
      </c>
      <c r="F506" t="b">
        <f t="shared" si="54"/>
        <v>0</v>
      </c>
      <c r="G506" t="b">
        <f>IF('Input and Summary Results'!$J$4="yes",IF(C506=FALSE,FALSE,IF('Data Transformation'!E506&lt;$R$10,E506,$R$10)),IF(C506=FALSE,FALSE,IF(C506&lt;$R$10,C506,$R$10)))</f>
        <v>0</v>
      </c>
      <c r="H506" t="b">
        <f>IF('Input and Summary Results'!$J$4="yes",'Data Transformation'!F506,'Data Transformation'!D506)</f>
        <v>0</v>
      </c>
      <c r="I506" t="str">
        <f t="shared" si="52"/>
        <v/>
      </c>
    </row>
    <row r="507" spans="2:9" x14ac:dyDescent="0.25">
      <c r="B507" t="b">
        <f>IF('Input and Summary Results'!D89=0,FALSE,'Input and Summary Results'!$B89)</f>
        <v>0</v>
      </c>
      <c r="C507" t="b">
        <f>IF(OR(B507=0,'Input and Summary Results'!D89=0,'Input and Summary Results'!D89=""),FALSE,'Input and Summary Results'!$D89)</f>
        <v>0</v>
      </c>
      <c r="D507" t="b">
        <f>IF(OR(B507=0,'Input and Summary Results'!E89=0),FALSE,'Input and Summary Results'!$E89)</f>
        <v>0</v>
      </c>
      <c r="E507" t="b">
        <f t="shared" si="53"/>
        <v>0</v>
      </c>
      <c r="F507" t="b">
        <f t="shared" si="54"/>
        <v>0</v>
      </c>
      <c r="G507" t="b">
        <f>IF('Input and Summary Results'!$J$4="yes",IF(C507=FALSE,FALSE,IF('Data Transformation'!E507&lt;$R$10,E507,$R$10)),IF(C507=FALSE,FALSE,IF(C507&lt;$R$10,C507,$R$10)))</f>
        <v>0</v>
      </c>
      <c r="H507" t="b">
        <f>IF('Input and Summary Results'!$J$4="yes",'Data Transformation'!F507,'Data Transformation'!D507)</f>
        <v>0</v>
      </c>
      <c r="I507" t="str">
        <f t="shared" si="52"/>
        <v/>
      </c>
    </row>
    <row r="508" spans="2:9" x14ac:dyDescent="0.25">
      <c r="B508" t="b">
        <f>IF('Input and Summary Results'!D90=0,FALSE,'Input and Summary Results'!$B90)</f>
        <v>0</v>
      </c>
      <c r="C508" t="b">
        <f>IF(OR(B508=0,'Input and Summary Results'!D90=0,'Input and Summary Results'!D90=""),FALSE,'Input and Summary Results'!$D90)</f>
        <v>0</v>
      </c>
      <c r="D508" t="b">
        <f>IF(OR(B508=0,'Input and Summary Results'!E90=0),FALSE,'Input and Summary Results'!$E90)</f>
        <v>0</v>
      </c>
      <c r="E508" t="b">
        <f t="shared" si="53"/>
        <v>0</v>
      </c>
      <c r="F508" t="b">
        <f t="shared" si="54"/>
        <v>0</v>
      </c>
      <c r="G508" t="b">
        <f>IF('Input and Summary Results'!$J$4="yes",IF(C508=FALSE,FALSE,IF('Data Transformation'!E508&lt;$R$10,E508,$R$10)),IF(C508=FALSE,FALSE,IF(C508&lt;$R$10,C508,$R$10)))</f>
        <v>0</v>
      </c>
      <c r="H508" t="b">
        <f>IF('Input and Summary Results'!$J$4="yes",'Data Transformation'!F508,'Data Transformation'!D508)</f>
        <v>0</v>
      </c>
      <c r="I508" t="str">
        <f t="shared" si="52"/>
        <v/>
      </c>
    </row>
    <row r="509" spans="2:9" x14ac:dyDescent="0.25">
      <c r="B509" t="b">
        <f>IF('Input and Summary Results'!D91=0,FALSE,'Input and Summary Results'!$B91)</f>
        <v>0</v>
      </c>
      <c r="C509" t="b">
        <f>IF(OR(B509=0,'Input and Summary Results'!D91=0,'Input and Summary Results'!D91=""),FALSE,'Input and Summary Results'!$D91)</f>
        <v>0</v>
      </c>
      <c r="D509" t="b">
        <f>IF(OR(B509=0,'Input and Summary Results'!E91=0),FALSE,'Input and Summary Results'!$E91)</f>
        <v>0</v>
      </c>
      <c r="E509" t="b">
        <f t="shared" si="53"/>
        <v>0</v>
      </c>
      <c r="F509" t="b">
        <f t="shared" si="54"/>
        <v>0</v>
      </c>
      <c r="G509" t="b">
        <f>IF('Input and Summary Results'!$J$4="yes",IF(C509=FALSE,FALSE,IF('Data Transformation'!E509&lt;$R$10,E509,$R$10)),IF(C509=FALSE,FALSE,IF(C509&lt;$R$10,C509,$R$10)))</f>
        <v>0</v>
      </c>
      <c r="H509" t="b">
        <f>IF('Input and Summary Results'!$J$4="yes",'Data Transformation'!F509,'Data Transformation'!D509)</f>
        <v>0</v>
      </c>
      <c r="I509" t="str">
        <f t="shared" si="52"/>
        <v/>
      </c>
    </row>
    <row r="510" spans="2:9" x14ac:dyDescent="0.25">
      <c r="B510" t="b">
        <f>IF('Input and Summary Results'!D92=0,FALSE,'Input and Summary Results'!$B92)</f>
        <v>0</v>
      </c>
      <c r="C510" t="b">
        <f>IF(OR(B510=0,'Input and Summary Results'!D92=0,'Input and Summary Results'!D92=""),FALSE,'Input and Summary Results'!$D92)</f>
        <v>0</v>
      </c>
      <c r="D510" t="b">
        <f>IF(OR(B510=0,'Input and Summary Results'!E92=0),FALSE,'Input and Summary Results'!$E92)</f>
        <v>0</v>
      </c>
      <c r="E510" t="b">
        <f t="shared" si="53"/>
        <v>0</v>
      </c>
      <c r="F510" t="b">
        <f t="shared" si="54"/>
        <v>0</v>
      </c>
      <c r="G510" t="b">
        <f>IF('Input and Summary Results'!$J$4="yes",IF(C510=FALSE,FALSE,IF('Data Transformation'!E510&lt;$R$10,E510,$R$10)),IF(C510=FALSE,FALSE,IF(C510&lt;$R$10,C510,$R$10)))</f>
        <v>0</v>
      </c>
      <c r="H510" t="b">
        <f>IF('Input and Summary Results'!$J$4="yes",'Data Transformation'!F510,'Data Transformation'!D510)</f>
        <v>0</v>
      </c>
      <c r="I510" t="str">
        <f t="shared" si="52"/>
        <v/>
      </c>
    </row>
    <row r="511" spans="2:9" x14ac:dyDescent="0.25">
      <c r="B511" t="b">
        <f>IF('Input and Summary Results'!D93=0,FALSE,'Input and Summary Results'!$B93)</f>
        <v>0</v>
      </c>
      <c r="C511" t="b">
        <f>IF(OR(B511=0,'Input and Summary Results'!D93=0,'Input and Summary Results'!D93=""),FALSE,'Input and Summary Results'!$D93)</f>
        <v>0</v>
      </c>
      <c r="D511" t="b">
        <f>IF(OR(B511=0,'Input and Summary Results'!E93=0),FALSE,'Input and Summary Results'!$E93)</f>
        <v>0</v>
      </c>
      <c r="E511" t="b">
        <f t="shared" si="53"/>
        <v>0</v>
      </c>
      <c r="F511" t="b">
        <f t="shared" si="54"/>
        <v>0</v>
      </c>
      <c r="G511" t="b">
        <f>IF('Input and Summary Results'!$J$4="yes",IF(C511=FALSE,FALSE,IF('Data Transformation'!E511&lt;$R$10,E511,$R$10)),IF(C511=FALSE,FALSE,IF(C511&lt;$R$10,C511,$R$10)))</f>
        <v>0</v>
      </c>
      <c r="H511" t="b">
        <f>IF('Input and Summary Results'!$J$4="yes",'Data Transformation'!F511,'Data Transformation'!D511)</f>
        <v>0</v>
      </c>
      <c r="I511" t="str">
        <f t="shared" si="52"/>
        <v/>
      </c>
    </row>
    <row r="512" spans="2:9" x14ac:dyDescent="0.25">
      <c r="B512" t="b">
        <f>IF('Input and Summary Results'!D94=0,FALSE,'Input and Summary Results'!$B94)</f>
        <v>0</v>
      </c>
      <c r="C512" t="b">
        <f>IF(OR(B512=0,'Input and Summary Results'!D94=0,'Input and Summary Results'!D94=""),FALSE,'Input and Summary Results'!$D94)</f>
        <v>0</v>
      </c>
      <c r="D512" t="b">
        <f>IF(OR(B512=0,'Input and Summary Results'!E94=0),FALSE,'Input and Summary Results'!$E94)</f>
        <v>0</v>
      </c>
      <c r="E512" t="b">
        <f t="shared" si="53"/>
        <v>0</v>
      </c>
      <c r="F512" t="b">
        <f t="shared" si="54"/>
        <v>0</v>
      </c>
      <c r="G512" t="b">
        <f>IF('Input and Summary Results'!$J$4="yes",IF(C512=FALSE,FALSE,IF('Data Transformation'!E512&lt;$R$10,E512,$R$10)),IF(C512=FALSE,FALSE,IF(C512&lt;$R$10,C512,$R$10)))</f>
        <v>0</v>
      </c>
      <c r="H512" t="b">
        <f>IF('Input and Summary Results'!$J$4="yes",'Data Transformation'!F512,'Data Transformation'!D512)</f>
        <v>0</v>
      </c>
      <c r="I512" t="str">
        <f t="shared" si="52"/>
        <v/>
      </c>
    </row>
    <row r="513" spans="2:9" x14ac:dyDescent="0.25">
      <c r="B513" t="b">
        <f>IF('Input and Summary Results'!D95=0,FALSE,'Input and Summary Results'!$B95)</f>
        <v>0</v>
      </c>
      <c r="C513" t="b">
        <f>IF(OR(B513=0,'Input and Summary Results'!D95=0,'Input and Summary Results'!D95=""),FALSE,'Input and Summary Results'!$D95)</f>
        <v>0</v>
      </c>
      <c r="D513" t="b">
        <f>IF(OR(B513=0,'Input and Summary Results'!E95=0),FALSE,'Input and Summary Results'!$E95)</f>
        <v>0</v>
      </c>
      <c r="E513" t="b">
        <f t="shared" si="53"/>
        <v>0</v>
      </c>
      <c r="F513" t="b">
        <f t="shared" si="54"/>
        <v>0</v>
      </c>
      <c r="G513" t="b">
        <f>IF('Input and Summary Results'!$J$4="yes",IF(C513=FALSE,FALSE,IF('Data Transformation'!E513&lt;$R$10,E513,$R$10)),IF(C513=FALSE,FALSE,IF(C513&lt;$R$10,C513,$R$10)))</f>
        <v>0</v>
      </c>
      <c r="H513" t="b">
        <f>IF('Input and Summary Results'!$J$4="yes",'Data Transformation'!F513,'Data Transformation'!D513)</f>
        <v>0</v>
      </c>
      <c r="I513" t="str">
        <f t="shared" si="52"/>
        <v/>
      </c>
    </row>
    <row r="514" spans="2:9" x14ac:dyDescent="0.25">
      <c r="B514" t="b">
        <f>IF('Input and Summary Results'!D96=0,FALSE,'Input and Summary Results'!$B96)</f>
        <v>0</v>
      </c>
      <c r="C514" t="b">
        <f>IF(OR(B514=0,'Input and Summary Results'!D96=0,'Input and Summary Results'!D96=""),FALSE,'Input and Summary Results'!$D96)</f>
        <v>0</v>
      </c>
      <c r="D514" t="b">
        <f>IF(OR(B514=0,'Input and Summary Results'!E96=0),FALSE,'Input and Summary Results'!$E96)</f>
        <v>0</v>
      </c>
      <c r="E514" t="b">
        <f t="shared" si="53"/>
        <v>0</v>
      </c>
      <c r="F514" t="b">
        <f t="shared" si="54"/>
        <v>0</v>
      </c>
      <c r="G514" t="b">
        <f>IF('Input and Summary Results'!$J$4="yes",IF(C514=FALSE,FALSE,IF('Data Transformation'!E514&lt;$R$10,E514,$R$10)),IF(C514=FALSE,FALSE,IF(C514&lt;$R$10,C514,$R$10)))</f>
        <v>0</v>
      </c>
      <c r="H514" t="b">
        <f>IF('Input and Summary Results'!$J$4="yes",'Data Transformation'!F514,'Data Transformation'!D514)</f>
        <v>0</v>
      </c>
      <c r="I514" t="str">
        <f t="shared" si="52"/>
        <v/>
      </c>
    </row>
    <row r="515" spans="2:9" x14ac:dyDescent="0.25">
      <c r="B515" t="b">
        <f>IF('Input and Summary Results'!D97=0,FALSE,'Input and Summary Results'!$B97)</f>
        <v>0</v>
      </c>
      <c r="C515" t="b">
        <f>IF(OR(B515=0,'Input and Summary Results'!D97=0,'Input and Summary Results'!D97=""),FALSE,'Input and Summary Results'!$D97)</f>
        <v>0</v>
      </c>
      <c r="D515" t="b">
        <f>IF(OR(B515=0,'Input and Summary Results'!E97=0),FALSE,'Input and Summary Results'!$E97)</f>
        <v>0</v>
      </c>
      <c r="E515" t="b">
        <f t="shared" si="53"/>
        <v>0</v>
      </c>
      <c r="F515" t="b">
        <f t="shared" si="54"/>
        <v>0</v>
      </c>
      <c r="G515" t="b">
        <f>IF('Input and Summary Results'!$J$4="yes",IF(C515=FALSE,FALSE,IF('Data Transformation'!E515&lt;$R$10,E515,$R$10)),IF(C515=FALSE,FALSE,IF(C515&lt;$R$10,C515,$R$10)))</f>
        <v>0</v>
      </c>
      <c r="H515" t="b">
        <f>IF('Input and Summary Results'!$J$4="yes",'Data Transformation'!F515,'Data Transformation'!D515)</f>
        <v>0</v>
      </c>
      <c r="I515" t="str">
        <f t="shared" si="52"/>
        <v/>
      </c>
    </row>
    <row r="516" spans="2:9" x14ac:dyDescent="0.25">
      <c r="B516" t="b">
        <f>IF('Input and Summary Results'!D98=0,FALSE,'Input and Summary Results'!$B98)</f>
        <v>0</v>
      </c>
      <c r="C516" t="b">
        <f>IF(OR(B516=0,'Input and Summary Results'!D98=0,'Input and Summary Results'!D98=""),FALSE,'Input and Summary Results'!$D98)</f>
        <v>0</v>
      </c>
      <c r="D516" t="b">
        <f>IF(OR(B516=0,'Input and Summary Results'!E98=0),FALSE,'Input and Summary Results'!$E98)</f>
        <v>0</v>
      </c>
      <c r="E516" t="b">
        <f t="shared" si="53"/>
        <v>0</v>
      </c>
      <c r="F516" t="b">
        <f t="shared" si="54"/>
        <v>0</v>
      </c>
      <c r="G516" t="b">
        <f>IF('Input and Summary Results'!$J$4="yes",IF(C516=FALSE,FALSE,IF('Data Transformation'!E516&lt;$R$10,E516,$R$10)),IF(C516=FALSE,FALSE,IF(C516&lt;$R$10,C516,$R$10)))</f>
        <v>0</v>
      </c>
      <c r="H516" t="b">
        <f>IF('Input and Summary Results'!$J$4="yes",'Data Transformation'!F516,'Data Transformation'!D516)</f>
        <v>0</v>
      </c>
      <c r="I516" t="str">
        <f t="shared" si="52"/>
        <v/>
      </c>
    </row>
    <row r="517" spans="2:9" x14ac:dyDescent="0.25">
      <c r="B517" t="b">
        <f>IF('Input and Summary Results'!D99=0,FALSE,'Input and Summary Results'!$B99)</f>
        <v>0</v>
      </c>
      <c r="C517" t="b">
        <f>IF(OR(B517=0,'Input and Summary Results'!D99=0,'Input and Summary Results'!D99=""),FALSE,'Input and Summary Results'!$D99)</f>
        <v>0</v>
      </c>
      <c r="D517" t="b">
        <f>IF(OR(B517=0,'Input and Summary Results'!E99=0),FALSE,'Input and Summary Results'!$E99)</f>
        <v>0</v>
      </c>
      <c r="E517" t="b">
        <f t="shared" si="53"/>
        <v>0</v>
      </c>
      <c r="F517" t="b">
        <f t="shared" si="54"/>
        <v>0</v>
      </c>
      <c r="G517" t="b">
        <f>IF('Input and Summary Results'!$J$4="yes",IF(C517=FALSE,FALSE,IF('Data Transformation'!E517&lt;$R$10,E517,$R$10)),IF(C517=FALSE,FALSE,IF(C517&lt;$R$10,C517,$R$10)))</f>
        <v>0</v>
      </c>
      <c r="H517" t="b">
        <f>IF('Input and Summary Results'!$J$4="yes",'Data Transformation'!F517,'Data Transformation'!D517)</f>
        <v>0</v>
      </c>
      <c r="I517" t="str">
        <f t="shared" ref="I517:I580" si="55">IF(G517=FALSE,"",B517)</f>
        <v/>
      </c>
    </row>
    <row r="518" spans="2:9" x14ac:dyDescent="0.25">
      <c r="B518" t="b">
        <f>IF('Input and Summary Results'!D100=0,FALSE,'Input and Summary Results'!$B100)</f>
        <v>0</v>
      </c>
      <c r="C518" t="b">
        <f>IF(OR(B518=0,'Input and Summary Results'!D100=0,'Input and Summary Results'!D100=""),FALSE,'Input and Summary Results'!$D100)</f>
        <v>0</v>
      </c>
      <c r="D518" t="b">
        <f>IF(OR(B518=0,'Input and Summary Results'!E100=0),FALSE,'Input and Summary Results'!$E100)</f>
        <v>0</v>
      </c>
      <c r="E518" t="b">
        <f t="shared" si="53"/>
        <v>0</v>
      </c>
      <c r="F518" t="b">
        <f t="shared" si="54"/>
        <v>0</v>
      </c>
      <c r="G518" t="b">
        <f>IF('Input and Summary Results'!$J$4="yes",IF(C518=FALSE,FALSE,IF('Data Transformation'!E518&lt;$R$10,E518,$R$10)),IF(C518=FALSE,FALSE,IF(C518&lt;$R$10,C518,$R$10)))</f>
        <v>0</v>
      </c>
      <c r="H518" t="b">
        <f>IF('Input and Summary Results'!$J$4="yes",'Data Transformation'!F518,'Data Transformation'!D518)</f>
        <v>0</v>
      </c>
      <c r="I518" t="str">
        <f t="shared" si="55"/>
        <v/>
      </c>
    </row>
    <row r="519" spans="2:9" x14ac:dyDescent="0.25">
      <c r="B519" t="b">
        <f>IF('Input and Summary Results'!D101=0,FALSE,'Input and Summary Results'!$B101)</f>
        <v>0</v>
      </c>
      <c r="C519" t="b">
        <f>IF(OR(B519=0,'Input and Summary Results'!D101=0,'Input and Summary Results'!D101=""),FALSE,'Input and Summary Results'!$D101)</f>
        <v>0</v>
      </c>
      <c r="D519" t="b">
        <f>IF(OR(B519=0,'Input and Summary Results'!E101=0),FALSE,'Input and Summary Results'!$E101)</f>
        <v>0</v>
      </c>
      <c r="E519" t="b">
        <f t="shared" si="53"/>
        <v>0</v>
      </c>
      <c r="F519" t="b">
        <f t="shared" si="54"/>
        <v>0</v>
      </c>
      <c r="G519" t="b">
        <f>IF('Input and Summary Results'!$J$4="yes",IF(C519=FALSE,FALSE,IF('Data Transformation'!E519&lt;$R$10,E519,$R$10)),IF(C519=FALSE,FALSE,IF(C519&lt;$R$10,C519,$R$10)))</f>
        <v>0</v>
      </c>
      <c r="H519" t="b">
        <f>IF('Input and Summary Results'!$J$4="yes",'Data Transformation'!F519,'Data Transformation'!D519)</f>
        <v>0</v>
      </c>
      <c r="I519" t="str">
        <f t="shared" si="55"/>
        <v/>
      </c>
    </row>
    <row r="520" spans="2:9" x14ac:dyDescent="0.25">
      <c r="B520" t="b">
        <f>IF('Input and Summary Results'!D102=0,FALSE,'Input and Summary Results'!$B102)</f>
        <v>0</v>
      </c>
      <c r="C520" t="b">
        <f>IF(OR(B520=0,'Input and Summary Results'!D102=0,'Input and Summary Results'!D102=""),FALSE,'Input and Summary Results'!$D102)</f>
        <v>0</v>
      </c>
      <c r="D520" t="b">
        <f>IF(OR(B520=0,'Input and Summary Results'!E102=0),FALSE,'Input and Summary Results'!$E102)</f>
        <v>0</v>
      </c>
      <c r="E520" t="b">
        <f t="shared" si="53"/>
        <v>0</v>
      </c>
      <c r="F520" t="b">
        <f t="shared" si="54"/>
        <v>0</v>
      </c>
      <c r="G520" t="b">
        <f>IF('Input and Summary Results'!$J$4="yes",IF(C520=FALSE,FALSE,IF('Data Transformation'!E520&lt;$R$10,E520,$R$10)),IF(C520=FALSE,FALSE,IF(C520&lt;$R$10,C520,$R$10)))</f>
        <v>0</v>
      </c>
      <c r="H520" t="b">
        <f>IF('Input and Summary Results'!$J$4="yes",'Data Transformation'!F520,'Data Transformation'!D520)</f>
        <v>0</v>
      </c>
      <c r="I520" t="str">
        <f t="shared" si="55"/>
        <v/>
      </c>
    </row>
    <row r="521" spans="2:9" x14ac:dyDescent="0.25">
      <c r="B521" t="b">
        <f>IF('Input and Summary Results'!D103=0,FALSE,'Input and Summary Results'!$B103)</f>
        <v>0</v>
      </c>
      <c r="C521" t="b">
        <f>IF(OR(B521=0,'Input and Summary Results'!D103=0,'Input and Summary Results'!D103=""),FALSE,'Input and Summary Results'!$D103)</f>
        <v>0</v>
      </c>
      <c r="D521" t="b">
        <f>IF(OR(B521=0,'Input and Summary Results'!E103=0),FALSE,'Input and Summary Results'!$E103)</f>
        <v>0</v>
      </c>
      <c r="E521" t="b">
        <f t="shared" si="53"/>
        <v>0</v>
      </c>
      <c r="F521" t="b">
        <f t="shared" si="54"/>
        <v>0</v>
      </c>
      <c r="G521" t="b">
        <f>IF('Input and Summary Results'!$J$4="yes",IF(C521=FALSE,FALSE,IF('Data Transformation'!E521&lt;$R$10,E521,$R$10)),IF(C521=FALSE,FALSE,IF(C521&lt;$R$10,C521,$R$10)))</f>
        <v>0</v>
      </c>
      <c r="H521" t="b">
        <f>IF('Input and Summary Results'!$J$4="yes",'Data Transformation'!F521,'Data Transformation'!D521)</f>
        <v>0</v>
      </c>
      <c r="I521" t="str">
        <f t="shared" si="55"/>
        <v/>
      </c>
    </row>
    <row r="522" spans="2:9" x14ac:dyDescent="0.25">
      <c r="B522" t="b">
        <f>IF('Input and Summary Results'!D104=0,FALSE,'Input and Summary Results'!$B104)</f>
        <v>0</v>
      </c>
      <c r="C522" t="b">
        <f>IF(OR(B522=0,'Input and Summary Results'!D104=0,'Input and Summary Results'!D104=""),FALSE,'Input and Summary Results'!$D104)</f>
        <v>0</v>
      </c>
      <c r="D522" t="b">
        <f>IF(OR(B522=0,'Input and Summary Results'!E104=0),FALSE,'Input and Summary Results'!$E104)</f>
        <v>0</v>
      </c>
      <c r="E522" t="b">
        <f t="shared" si="53"/>
        <v>0</v>
      </c>
      <c r="F522" t="b">
        <f t="shared" si="54"/>
        <v>0</v>
      </c>
      <c r="G522" t="b">
        <f>IF('Input and Summary Results'!$J$4="yes",IF(C522=FALSE,FALSE,IF('Data Transformation'!E522&lt;$R$10,E522,$R$10)),IF(C522=FALSE,FALSE,IF(C522&lt;$R$10,C522,$R$10)))</f>
        <v>0</v>
      </c>
      <c r="H522" t="b">
        <f>IF('Input and Summary Results'!$J$4="yes",'Data Transformation'!F522,'Data Transformation'!D522)</f>
        <v>0</v>
      </c>
      <c r="I522" t="str">
        <f t="shared" si="55"/>
        <v/>
      </c>
    </row>
    <row r="523" spans="2:9" x14ac:dyDescent="0.25">
      <c r="B523" t="b">
        <f>IF('Input and Summary Results'!D105=0,FALSE,'Input and Summary Results'!$B105)</f>
        <v>0</v>
      </c>
      <c r="C523" t="b">
        <f>IF(OR(B523=0,'Input and Summary Results'!D105=0,'Input and Summary Results'!D105=""),FALSE,'Input and Summary Results'!$D105)</f>
        <v>0</v>
      </c>
      <c r="D523" t="b">
        <f>IF(OR(B523=0,'Input and Summary Results'!E105=0),FALSE,'Input and Summary Results'!$E105)</f>
        <v>0</v>
      </c>
      <c r="E523" t="b">
        <f t="shared" si="53"/>
        <v>0</v>
      </c>
      <c r="F523" t="b">
        <f t="shared" si="54"/>
        <v>0</v>
      </c>
      <c r="G523" t="b">
        <f>IF('Input and Summary Results'!$J$4="yes",IF(C523=FALSE,FALSE,IF('Data Transformation'!E523&lt;$R$10,E523,$R$10)),IF(C523=FALSE,FALSE,IF(C523&lt;$R$10,C523,$R$10)))</f>
        <v>0</v>
      </c>
      <c r="H523" t="b">
        <f>IF('Input and Summary Results'!$J$4="yes",'Data Transformation'!F523,'Data Transformation'!D523)</f>
        <v>0</v>
      </c>
      <c r="I523" t="str">
        <f t="shared" si="55"/>
        <v/>
      </c>
    </row>
    <row r="524" spans="2:9" x14ac:dyDescent="0.25">
      <c r="B524" t="b">
        <f>IF('Input and Summary Results'!D106=0,FALSE,'Input and Summary Results'!$B106)</f>
        <v>0</v>
      </c>
      <c r="C524" t="b">
        <f>IF(OR(B524=0,'Input and Summary Results'!D106=0,'Input and Summary Results'!D106=""),FALSE,'Input and Summary Results'!$D106)</f>
        <v>0</v>
      </c>
      <c r="D524" t="b">
        <f>IF(OR(B524=0,'Input and Summary Results'!E106=0),FALSE,'Input and Summary Results'!$E106)</f>
        <v>0</v>
      </c>
      <c r="E524" t="b">
        <f t="shared" si="53"/>
        <v>0</v>
      </c>
      <c r="F524" t="b">
        <f t="shared" si="54"/>
        <v>0</v>
      </c>
      <c r="G524" t="b">
        <f>IF('Input and Summary Results'!$J$4="yes",IF(C524=FALSE,FALSE,IF('Data Transformation'!E524&lt;$R$10,E524,$R$10)),IF(C524=FALSE,FALSE,IF(C524&lt;$R$10,C524,$R$10)))</f>
        <v>0</v>
      </c>
      <c r="H524" t="b">
        <f>IF('Input and Summary Results'!$J$4="yes",'Data Transformation'!F524,'Data Transformation'!D524)</f>
        <v>0</v>
      </c>
      <c r="I524" t="str">
        <f t="shared" si="55"/>
        <v/>
      </c>
    </row>
    <row r="525" spans="2:9" x14ac:dyDescent="0.25">
      <c r="B525" t="b">
        <f>IF('Input and Summary Results'!D107=0,FALSE,'Input and Summary Results'!$B107)</f>
        <v>0</v>
      </c>
      <c r="C525" t="b">
        <f>IF(OR(B525=0,'Input and Summary Results'!D107=0,'Input and Summary Results'!D107=""),FALSE,'Input and Summary Results'!$D107)</f>
        <v>0</v>
      </c>
      <c r="D525" t="b">
        <f>IF(OR(B525=0,'Input and Summary Results'!E107=0),FALSE,'Input and Summary Results'!$E107)</f>
        <v>0</v>
      </c>
      <c r="E525" t="b">
        <f t="shared" si="53"/>
        <v>0</v>
      </c>
      <c r="F525" t="b">
        <f t="shared" si="54"/>
        <v>0</v>
      </c>
      <c r="G525" t="b">
        <f>IF('Input and Summary Results'!$J$4="yes",IF(C525=FALSE,FALSE,IF('Data Transformation'!E525&lt;$R$10,E525,$R$10)),IF(C525=FALSE,FALSE,IF(C525&lt;$R$10,C525,$R$10)))</f>
        <v>0</v>
      </c>
      <c r="H525" t="b">
        <f>IF('Input and Summary Results'!$J$4="yes",'Data Transformation'!F525,'Data Transformation'!D525)</f>
        <v>0</v>
      </c>
      <c r="I525" t="str">
        <f t="shared" si="55"/>
        <v/>
      </c>
    </row>
    <row r="526" spans="2:9" x14ac:dyDescent="0.25">
      <c r="B526" t="b">
        <f>IF('Input and Summary Results'!D108=0,FALSE,'Input and Summary Results'!$B108)</f>
        <v>0</v>
      </c>
      <c r="C526" t="b">
        <f>IF(OR(B526=0,'Input and Summary Results'!D108=0,'Input and Summary Results'!D108=""),FALSE,'Input and Summary Results'!$D108)</f>
        <v>0</v>
      </c>
      <c r="D526" t="b">
        <f>IF(OR(B526=0,'Input and Summary Results'!E108=0),FALSE,'Input and Summary Results'!$E108)</f>
        <v>0</v>
      </c>
      <c r="E526" t="b">
        <f t="shared" si="53"/>
        <v>0</v>
      </c>
      <c r="F526" t="b">
        <f t="shared" si="54"/>
        <v>0</v>
      </c>
      <c r="G526" t="b">
        <f>IF('Input and Summary Results'!$J$4="yes",IF(C526=FALSE,FALSE,IF('Data Transformation'!E526&lt;$R$10,E526,$R$10)),IF(C526=FALSE,FALSE,IF(C526&lt;$R$10,C526,$R$10)))</f>
        <v>0</v>
      </c>
      <c r="H526" t="b">
        <f>IF('Input and Summary Results'!$J$4="yes",'Data Transformation'!F526,'Data Transformation'!D526)</f>
        <v>0</v>
      </c>
      <c r="I526" t="str">
        <f t="shared" si="55"/>
        <v/>
      </c>
    </row>
    <row r="527" spans="2:9" x14ac:dyDescent="0.25">
      <c r="B527" t="b">
        <f>IF('Input and Summary Results'!D109=0,FALSE,'Input and Summary Results'!$B109)</f>
        <v>0</v>
      </c>
      <c r="C527" t="b">
        <f>IF(OR(B527=0,'Input and Summary Results'!D109=0,'Input and Summary Results'!D109=""),FALSE,'Input and Summary Results'!$D109)</f>
        <v>0</v>
      </c>
      <c r="D527" t="b">
        <f>IF(OR(B527=0,'Input and Summary Results'!E109=0),FALSE,'Input and Summary Results'!$E109)</f>
        <v>0</v>
      </c>
      <c r="E527" t="b">
        <f t="shared" si="53"/>
        <v>0</v>
      </c>
      <c r="F527" t="b">
        <f t="shared" si="54"/>
        <v>0</v>
      </c>
      <c r="G527" t="b">
        <f>IF('Input and Summary Results'!$J$4="yes",IF(C527=FALSE,FALSE,IF('Data Transformation'!E527&lt;$R$10,E527,$R$10)),IF(C527=FALSE,FALSE,IF(C527&lt;$R$10,C527,$R$10)))</f>
        <v>0</v>
      </c>
      <c r="H527" t="b">
        <f>IF('Input and Summary Results'!$J$4="yes",'Data Transformation'!F527,'Data Transformation'!D527)</f>
        <v>0</v>
      </c>
      <c r="I527" t="str">
        <f t="shared" si="55"/>
        <v/>
      </c>
    </row>
    <row r="528" spans="2:9" x14ac:dyDescent="0.25">
      <c r="B528" t="b">
        <f>IF('Input and Summary Results'!D110=0,FALSE,'Input and Summary Results'!$B110)</f>
        <v>0</v>
      </c>
      <c r="C528" t="b">
        <f>IF(OR(B528=0,'Input and Summary Results'!D110=0,'Input and Summary Results'!D110=""),FALSE,'Input and Summary Results'!$D110)</f>
        <v>0</v>
      </c>
      <c r="D528" t="b">
        <f>IF(OR(B528=0,'Input and Summary Results'!E110=0),FALSE,'Input and Summary Results'!$E110)</f>
        <v>0</v>
      </c>
      <c r="E528" t="b">
        <f t="shared" si="53"/>
        <v>0</v>
      </c>
      <c r="F528" t="b">
        <f t="shared" si="54"/>
        <v>0</v>
      </c>
      <c r="G528" t="b">
        <f>IF('Input and Summary Results'!$J$4="yes",IF(C528=FALSE,FALSE,IF('Data Transformation'!E528&lt;$R$10,E528,$R$10)),IF(C528=FALSE,FALSE,IF(C528&lt;$R$10,C528,$R$10)))</f>
        <v>0</v>
      </c>
      <c r="H528" t="b">
        <f>IF('Input and Summary Results'!$J$4="yes",'Data Transformation'!F528,'Data Transformation'!D528)</f>
        <v>0</v>
      </c>
      <c r="I528" t="str">
        <f t="shared" si="55"/>
        <v/>
      </c>
    </row>
    <row r="529" spans="2:9" x14ac:dyDescent="0.25">
      <c r="B529" t="b">
        <f>IF('Input and Summary Results'!D111=0,FALSE,'Input and Summary Results'!$B111)</f>
        <v>0</v>
      </c>
      <c r="C529" t="b">
        <f>IF(OR(B529=0,'Input and Summary Results'!D111=0,'Input and Summary Results'!D111=""),FALSE,'Input and Summary Results'!$D111)</f>
        <v>0</v>
      </c>
      <c r="D529" t="b">
        <f>IF(OR(B529=0,'Input and Summary Results'!E111=0),FALSE,'Input and Summary Results'!$E111)</f>
        <v>0</v>
      </c>
      <c r="E529" t="b">
        <f t="shared" si="53"/>
        <v>0</v>
      </c>
      <c r="F529" t="b">
        <f t="shared" si="54"/>
        <v>0</v>
      </c>
      <c r="G529" t="b">
        <f>IF('Input and Summary Results'!$J$4="yes",IF(C529=FALSE,FALSE,IF('Data Transformation'!E529&lt;$R$10,E529,$R$10)),IF(C529=FALSE,FALSE,IF(C529&lt;$R$10,C529,$R$10)))</f>
        <v>0</v>
      </c>
      <c r="H529" t="b">
        <f>IF('Input and Summary Results'!$J$4="yes",'Data Transformation'!F529,'Data Transformation'!D529)</f>
        <v>0</v>
      </c>
      <c r="I529" t="str">
        <f t="shared" si="55"/>
        <v/>
      </c>
    </row>
    <row r="530" spans="2:9" x14ac:dyDescent="0.25">
      <c r="B530" t="b">
        <f>IF('Input and Summary Results'!D112=0,FALSE,'Input and Summary Results'!$B112)</f>
        <v>0</v>
      </c>
      <c r="C530" t="b">
        <f>IF(OR(B530=0,'Input and Summary Results'!D112=0,'Input and Summary Results'!D112=""),FALSE,'Input and Summary Results'!$D112)</f>
        <v>0</v>
      </c>
      <c r="D530" t="b">
        <f>IF(OR(B530=0,'Input and Summary Results'!E112=0),FALSE,'Input and Summary Results'!$E112)</f>
        <v>0</v>
      </c>
      <c r="E530" t="b">
        <f t="shared" si="53"/>
        <v>0</v>
      </c>
      <c r="F530" t="b">
        <f t="shared" si="54"/>
        <v>0</v>
      </c>
      <c r="G530" t="b">
        <f>IF('Input and Summary Results'!$J$4="yes",IF(C530=FALSE,FALSE,IF('Data Transformation'!E530&lt;$R$10,E530,$R$10)),IF(C530=FALSE,FALSE,IF(C530&lt;$R$10,C530,$R$10)))</f>
        <v>0</v>
      </c>
      <c r="H530" t="b">
        <f>IF('Input and Summary Results'!$J$4="yes",'Data Transformation'!F530,'Data Transformation'!D530)</f>
        <v>0</v>
      </c>
      <c r="I530" t="str">
        <f t="shared" si="55"/>
        <v/>
      </c>
    </row>
    <row r="531" spans="2:9" x14ac:dyDescent="0.25">
      <c r="B531" t="b">
        <f>IF('Input and Summary Results'!D113=0,FALSE,'Input and Summary Results'!$B113)</f>
        <v>0</v>
      </c>
      <c r="C531" t="b">
        <f>IF(OR(B531=0,'Input and Summary Results'!D113=0,'Input and Summary Results'!D113=""),FALSE,'Input and Summary Results'!$D113)</f>
        <v>0</v>
      </c>
      <c r="D531" t="b">
        <f>IF(OR(B531=0,'Input and Summary Results'!E113=0),FALSE,'Input and Summary Results'!$E113)</f>
        <v>0</v>
      </c>
      <c r="E531" t="b">
        <f t="shared" si="53"/>
        <v>0</v>
      </c>
      <c r="F531" t="b">
        <f t="shared" si="54"/>
        <v>0</v>
      </c>
      <c r="G531" t="b">
        <f>IF('Input and Summary Results'!$J$4="yes",IF(C531=FALSE,FALSE,IF('Data Transformation'!E531&lt;$R$10,E531,$R$10)),IF(C531=FALSE,FALSE,IF(C531&lt;$R$10,C531,$R$10)))</f>
        <v>0</v>
      </c>
      <c r="H531" t="b">
        <f>IF('Input and Summary Results'!$J$4="yes",'Data Transformation'!F531,'Data Transformation'!D531)</f>
        <v>0</v>
      </c>
      <c r="I531" t="str">
        <f t="shared" si="55"/>
        <v/>
      </c>
    </row>
    <row r="532" spans="2:9" x14ac:dyDescent="0.25">
      <c r="B532" t="b">
        <f>IF('Input and Summary Results'!D114=0,FALSE,'Input and Summary Results'!$B114)</f>
        <v>0</v>
      </c>
      <c r="C532" t="b">
        <f>IF(OR(B532=0,'Input and Summary Results'!D114=0,'Input and Summary Results'!D114=""),FALSE,'Input and Summary Results'!$D114)</f>
        <v>0</v>
      </c>
      <c r="D532" t="b">
        <f>IF(OR(B532=0,'Input and Summary Results'!E114=0),FALSE,'Input and Summary Results'!$E114)</f>
        <v>0</v>
      </c>
      <c r="E532" t="b">
        <f t="shared" si="53"/>
        <v>0</v>
      </c>
      <c r="F532" t="b">
        <f t="shared" si="54"/>
        <v>0</v>
      </c>
      <c r="G532" t="b">
        <f>IF('Input and Summary Results'!$J$4="yes",IF(C532=FALSE,FALSE,IF('Data Transformation'!E532&lt;$R$10,E532,$R$10)),IF(C532=FALSE,FALSE,IF(C532&lt;$R$10,C532,$R$10)))</f>
        <v>0</v>
      </c>
      <c r="H532" t="b">
        <f>IF('Input and Summary Results'!$J$4="yes",'Data Transformation'!F532,'Data Transformation'!D532)</f>
        <v>0</v>
      </c>
      <c r="I532" t="str">
        <f t="shared" si="55"/>
        <v/>
      </c>
    </row>
    <row r="533" spans="2:9" x14ac:dyDescent="0.25">
      <c r="B533" t="b">
        <f>IF('Input and Summary Results'!D115=0,FALSE,'Input and Summary Results'!$B115)</f>
        <v>0</v>
      </c>
      <c r="C533" t="b">
        <f>IF(OR(B533=0,'Input and Summary Results'!D115=0,'Input and Summary Results'!D115=""),FALSE,'Input and Summary Results'!$D115)</f>
        <v>0</v>
      </c>
      <c r="D533" t="b">
        <f>IF(OR(B533=0,'Input and Summary Results'!E115=0),FALSE,'Input and Summary Results'!$E115)</f>
        <v>0</v>
      </c>
      <c r="E533" t="b">
        <f t="shared" si="53"/>
        <v>0</v>
      </c>
      <c r="F533" t="b">
        <f t="shared" si="54"/>
        <v>0</v>
      </c>
      <c r="G533" t="b">
        <f>IF('Input and Summary Results'!$J$4="yes",IF(C533=FALSE,FALSE,IF('Data Transformation'!E533&lt;$R$10,E533,$R$10)),IF(C533=FALSE,FALSE,IF(C533&lt;$R$10,C533,$R$10)))</f>
        <v>0</v>
      </c>
      <c r="H533" t="b">
        <f>IF('Input and Summary Results'!$J$4="yes",'Data Transformation'!F533,'Data Transformation'!D533)</f>
        <v>0</v>
      </c>
      <c r="I533" t="str">
        <f t="shared" si="55"/>
        <v/>
      </c>
    </row>
    <row r="534" spans="2:9" x14ac:dyDescent="0.25">
      <c r="B534" t="b">
        <f>IF('Input and Summary Results'!D116=0,FALSE,'Input and Summary Results'!$B116)</f>
        <v>0</v>
      </c>
      <c r="C534" t="b">
        <f>IF(OR(B534=0,'Input and Summary Results'!D116=0,'Input and Summary Results'!D116=""),FALSE,'Input and Summary Results'!$D116)</f>
        <v>0</v>
      </c>
      <c r="D534" t="b">
        <f>IF(OR(B534=0,'Input and Summary Results'!E116=0),FALSE,'Input and Summary Results'!$E116)</f>
        <v>0</v>
      </c>
      <c r="E534" t="b">
        <f t="shared" si="53"/>
        <v>0</v>
      </c>
      <c r="F534" t="b">
        <f t="shared" si="54"/>
        <v>0</v>
      </c>
      <c r="G534" t="b">
        <f>IF('Input and Summary Results'!$J$4="yes",IF(C534=FALSE,FALSE,IF('Data Transformation'!E534&lt;$R$10,E534,$R$10)),IF(C534=FALSE,FALSE,IF(C534&lt;$R$10,C534,$R$10)))</f>
        <v>0</v>
      </c>
      <c r="H534" t="b">
        <f>IF('Input and Summary Results'!$J$4="yes",'Data Transformation'!F534,'Data Transformation'!D534)</f>
        <v>0</v>
      </c>
      <c r="I534" t="str">
        <f t="shared" si="55"/>
        <v/>
      </c>
    </row>
    <row r="535" spans="2:9" x14ac:dyDescent="0.25">
      <c r="B535" t="b">
        <f>IF('Input and Summary Results'!D117=0,FALSE,'Input and Summary Results'!$B117)</f>
        <v>0</v>
      </c>
      <c r="C535" t="b">
        <f>IF(OR(B535=0,'Input and Summary Results'!D117=0,'Input and Summary Results'!D117=""),FALSE,'Input and Summary Results'!$D117)</f>
        <v>0</v>
      </c>
      <c r="D535" t="b">
        <f>IF(OR(B535=0,'Input and Summary Results'!E117=0),FALSE,'Input and Summary Results'!$E117)</f>
        <v>0</v>
      </c>
      <c r="E535" t="b">
        <f t="shared" si="53"/>
        <v>0</v>
      </c>
      <c r="F535" t="b">
        <f t="shared" si="54"/>
        <v>0</v>
      </c>
      <c r="G535" t="b">
        <f>IF('Input and Summary Results'!$J$4="yes",IF(C535=FALSE,FALSE,IF('Data Transformation'!E535&lt;$R$10,E535,$R$10)),IF(C535=FALSE,FALSE,IF(C535&lt;$R$10,C535,$R$10)))</f>
        <v>0</v>
      </c>
      <c r="H535" t="b">
        <f>IF('Input and Summary Results'!$J$4="yes",'Data Transformation'!F535,'Data Transformation'!D535)</f>
        <v>0</v>
      </c>
      <c r="I535" t="str">
        <f t="shared" si="55"/>
        <v/>
      </c>
    </row>
    <row r="536" spans="2:9" x14ac:dyDescent="0.25">
      <c r="B536" t="b">
        <f>IF('Input and Summary Results'!D118=0,FALSE,'Input and Summary Results'!$B118)</f>
        <v>0</v>
      </c>
      <c r="C536" t="b">
        <f>IF(OR(B536=0,'Input and Summary Results'!D118=0,'Input and Summary Results'!D118=""),FALSE,'Input and Summary Results'!$D118)</f>
        <v>0</v>
      </c>
      <c r="D536" t="b">
        <f>IF(OR(B536=0,'Input and Summary Results'!E118=0),FALSE,'Input and Summary Results'!$E118)</f>
        <v>0</v>
      </c>
      <c r="E536" t="b">
        <f t="shared" si="53"/>
        <v>0</v>
      </c>
      <c r="F536" t="b">
        <f t="shared" si="54"/>
        <v>0</v>
      </c>
      <c r="G536" t="b">
        <f>IF('Input and Summary Results'!$J$4="yes",IF(C536=FALSE,FALSE,IF('Data Transformation'!E536&lt;$R$10,E536,$R$10)),IF(C536=FALSE,FALSE,IF(C536&lt;$R$10,C536,$R$10)))</f>
        <v>0</v>
      </c>
      <c r="H536" t="b">
        <f>IF('Input and Summary Results'!$J$4="yes",'Data Transformation'!F536,'Data Transformation'!D536)</f>
        <v>0</v>
      </c>
      <c r="I536" t="str">
        <f t="shared" si="55"/>
        <v/>
      </c>
    </row>
    <row r="537" spans="2:9" x14ac:dyDescent="0.25">
      <c r="B537" t="b">
        <f>IF('Input and Summary Results'!D119=0,FALSE,'Input and Summary Results'!$B119)</f>
        <v>0</v>
      </c>
      <c r="C537" t="b">
        <f>IF(OR(B537=0,'Input and Summary Results'!D119=0,'Input and Summary Results'!D119=""),FALSE,'Input and Summary Results'!$D119)</f>
        <v>0</v>
      </c>
      <c r="D537" t="b">
        <f>IF(OR(B537=0,'Input and Summary Results'!E119=0),FALSE,'Input and Summary Results'!$E119)</f>
        <v>0</v>
      </c>
      <c r="E537" t="b">
        <f t="shared" si="53"/>
        <v>0</v>
      </c>
      <c r="F537" t="b">
        <f t="shared" si="54"/>
        <v>0</v>
      </c>
      <c r="G537" t="b">
        <f>IF('Input and Summary Results'!$J$4="yes",IF(C537=FALSE,FALSE,IF('Data Transformation'!E537&lt;$R$10,E537,$R$10)),IF(C537=FALSE,FALSE,IF(C537&lt;$R$10,C537,$R$10)))</f>
        <v>0</v>
      </c>
      <c r="H537" t="b">
        <f>IF('Input and Summary Results'!$J$4="yes",'Data Transformation'!F537,'Data Transformation'!D537)</f>
        <v>0</v>
      </c>
      <c r="I537" t="str">
        <f t="shared" si="55"/>
        <v/>
      </c>
    </row>
    <row r="538" spans="2:9" x14ac:dyDescent="0.25">
      <c r="B538" t="b">
        <f>IF('Input and Summary Results'!D120=0,FALSE,'Input and Summary Results'!$B120)</f>
        <v>0</v>
      </c>
      <c r="C538" t="b">
        <f>IF(OR(B538=0,'Input and Summary Results'!D120=0,'Input and Summary Results'!D120=""),FALSE,'Input and Summary Results'!$D120)</f>
        <v>0</v>
      </c>
      <c r="D538" t="b">
        <f>IF(OR(B538=0,'Input and Summary Results'!E120=0),FALSE,'Input and Summary Results'!$E120)</f>
        <v>0</v>
      </c>
      <c r="E538" t="b">
        <f t="shared" si="53"/>
        <v>0</v>
      </c>
      <c r="F538" t="b">
        <f t="shared" si="54"/>
        <v>0</v>
      </c>
      <c r="G538" t="b">
        <f>IF('Input and Summary Results'!$J$4="yes",IF(C538=FALSE,FALSE,IF('Data Transformation'!E538&lt;$R$10,E538,$R$10)),IF(C538=FALSE,FALSE,IF(C538&lt;$R$10,C538,$R$10)))</f>
        <v>0</v>
      </c>
      <c r="H538" t="b">
        <f>IF('Input and Summary Results'!$J$4="yes",'Data Transformation'!F538,'Data Transformation'!D538)</f>
        <v>0</v>
      </c>
      <c r="I538" t="str">
        <f t="shared" si="55"/>
        <v/>
      </c>
    </row>
    <row r="539" spans="2:9" x14ac:dyDescent="0.25">
      <c r="B539" t="b">
        <f>IF('Input and Summary Results'!D121=0,FALSE,'Input and Summary Results'!$B121)</f>
        <v>0</v>
      </c>
      <c r="C539" t="b">
        <f>IF(OR(B539=0,'Input and Summary Results'!D121=0,'Input and Summary Results'!D121=""),FALSE,'Input and Summary Results'!$D121)</f>
        <v>0</v>
      </c>
      <c r="D539" t="b">
        <f>IF(OR(B539=0,'Input and Summary Results'!E121=0),FALSE,'Input and Summary Results'!$E121)</f>
        <v>0</v>
      </c>
      <c r="E539" t="b">
        <f t="shared" si="53"/>
        <v>0</v>
      </c>
      <c r="F539" t="b">
        <f t="shared" si="54"/>
        <v>0</v>
      </c>
      <c r="G539" t="b">
        <f>IF('Input and Summary Results'!$J$4="yes",IF(C539=FALSE,FALSE,IF('Data Transformation'!E539&lt;$R$10,E539,$R$10)),IF(C539=FALSE,FALSE,IF(C539&lt;$R$10,C539,$R$10)))</f>
        <v>0</v>
      </c>
      <c r="H539" t="b">
        <f>IF('Input and Summary Results'!$J$4="yes",'Data Transformation'!F539,'Data Transformation'!D539)</f>
        <v>0</v>
      </c>
      <c r="I539" t="str">
        <f t="shared" si="55"/>
        <v/>
      </c>
    </row>
    <row r="540" spans="2:9" x14ac:dyDescent="0.25">
      <c r="B540" t="b">
        <f>IF('Input and Summary Results'!D122=0,FALSE,'Input and Summary Results'!$B122)</f>
        <v>0</v>
      </c>
      <c r="C540" t="b">
        <f>IF(OR(B540=0,'Input and Summary Results'!D122=0,'Input and Summary Results'!D122=""),FALSE,'Input and Summary Results'!$D122)</f>
        <v>0</v>
      </c>
      <c r="D540" t="b">
        <f>IF(OR(B540=0,'Input and Summary Results'!E122=0),FALSE,'Input and Summary Results'!$E122)</f>
        <v>0</v>
      </c>
      <c r="E540" t="b">
        <f t="shared" si="53"/>
        <v>0</v>
      </c>
      <c r="F540" t="b">
        <f t="shared" si="54"/>
        <v>0</v>
      </c>
      <c r="G540" t="b">
        <f>IF('Input and Summary Results'!$J$4="yes",IF(C540=FALSE,FALSE,IF('Data Transformation'!E540&lt;$R$10,E540,$R$10)),IF(C540=FALSE,FALSE,IF(C540&lt;$R$10,C540,$R$10)))</f>
        <v>0</v>
      </c>
      <c r="H540" t="b">
        <f>IF('Input and Summary Results'!$J$4="yes",'Data Transformation'!F540,'Data Transformation'!D540)</f>
        <v>0</v>
      </c>
      <c r="I540" t="str">
        <f t="shared" si="55"/>
        <v/>
      </c>
    </row>
    <row r="541" spans="2:9" x14ac:dyDescent="0.25">
      <c r="B541" t="b">
        <f>IF('Input and Summary Results'!D123=0,FALSE,'Input and Summary Results'!$B123)</f>
        <v>0</v>
      </c>
      <c r="C541" t="b">
        <f>IF(OR(B541=0,'Input and Summary Results'!D123=0,'Input and Summary Results'!D123=""),FALSE,'Input and Summary Results'!$D123)</f>
        <v>0</v>
      </c>
      <c r="D541" t="b">
        <f>IF(OR(B541=0,'Input and Summary Results'!E123=0),FALSE,'Input and Summary Results'!$E123)</f>
        <v>0</v>
      </c>
      <c r="E541" t="b">
        <f t="shared" si="53"/>
        <v>0</v>
      </c>
      <c r="F541" t="b">
        <f t="shared" si="54"/>
        <v>0</v>
      </c>
      <c r="G541" t="b">
        <f>IF('Input and Summary Results'!$J$4="yes",IF(C541=FALSE,FALSE,IF('Data Transformation'!E541&lt;$R$10,E541,$R$10)),IF(C541=FALSE,FALSE,IF(C541&lt;$R$10,C541,$R$10)))</f>
        <v>0</v>
      </c>
      <c r="H541" t="b">
        <f>IF('Input and Summary Results'!$J$4="yes",'Data Transformation'!F541,'Data Transformation'!D541)</f>
        <v>0</v>
      </c>
      <c r="I541" t="str">
        <f t="shared" si="55"/>
        <v/>
      </c>
    </row>
    <row r="542" spans="2:9" x14ac:dyDescent="0.25">
      <c r="B542" t="b">
        <f>IF('Input and Summary Results'!D124=0,FALSE,'Input and Summary Results'!$B124)</f>
        <v>0</v>
      </c>
      <c r="C542" t="b">
        <f>IF(OR(B542=0,'Input and Summary Results'!D124=0,'Input and Summary Results'!D124=""),FALSE,'Input and Summary Results'!$D124)</f>
        <v>0</v>
      </c>
      <c r="D542" t="b">
        <f>IF(OR(B542=0,'Input and Summary Results'!E124=0),FALSE,'Input and Summary Results'!$E124)</f>
        <v>0</v>
      </c>
      <c r="E542" t="b">
        <f t="shared" si="53"/>
        <v>0</v>
      </c>
      <c r="F542" t="b">
        <f t="shared" si="54"/>
        <v>0</v>
      </c>
      <c r="G542" t="b">
        <f>IF('Input and Summary Results'!$J$4="yes",IF(C542=FALSE,FALSE,IF('Data Transformation'!E542&lt;$R$10,E542,$R$10)),IF(C542=FALSE,FALSE,IF(C542&lt;$R$10,C542,$R$10)))</f>
        <v>0</v>
      </c>
      <c r="H542" t="b">
        <f>IF('Input and Summary Results'!$J$4="yes",'Data Transformation'!F542,'Data Transformation'!D542)</f>
        <v>0</v>
      </c>
      <c r="I542" t="str">
        <f t="shared" si="55"/>
        <v/>
      </c>
    </row>
    <row r="543" spans="2:9" x14ac:dyDescent="0.25">
      <c r="B543" t="b">
        <f>IF('Input and Summary Results'!D125=0,FALSE,'Input and Summary Results'!$B125)</f>
        <v>0</v>
      </c>
      <c r="C543" t="b">
        <f>IF(OR(B543=0,'Input and Summary Results'!D125=0,'Input and Summary Results'!D125=""),FALSE,'Input and Summary Results'!$D125)</f>
        <v>0</v>
      </c>
      <c r="D543" t="b">
        <f>IF(OR(B543=0,'Input and Summary Results'!E125=0),FALSE,'Input and Summary Results'!$E125)</f>
        <v>0</v>
      </c>
      <c r="E543" t="b">
        <f t="shared" si="53"/>
        <v>0</v>
      </c>
      <c r="F543" t="b">
        <f t="shared" si="54"/>
        <v>0</v>
      </c>
      <c r="G543" t="b">
        <f>IF('Input and Summary Results'!$J$4="yes",IF(C543=FALSE,FALSE,IF('Data Transformation'!E543&lt;$R$10,E543,$R$10)),IF(C543=FALSE,FALSE,IF(C543&lt;$R$10,C543,$R$10)))</f>
        <v>0</v>
      </c>
      <c r="H543" t="b">
        <f>IF('Input and Summary Results'!$J$4="yes",'Data Transformation'!F543,'Data Transformation'!D543)</f>
        <v>0</v>
      </c>
      <c r="I543" t="str">
        <f t="shared" si="55"/>
        <v/>
      </c>
    </row>
    <row r="544" spans="2:9" x14ac:dyDescent="0.25">
      <c r="B544" t="b">
        <f>IF('Input and Summary Results'!D126=0,FALSE,'Input and Summary Results'!$B126)</f>
        <v>0</v>
      </c>
      <c r="C544" t="b">
        <f>IF(OR(B544=0,'Input and Summary Results'!D126=0,'Input and Summary Results'!D126=""),FALSE,'Input and Summary Results'!$D126)</f>
        <v>0</v>
      </c>
      <c r="D544" t="b">
        <f>IF(OR(B544=0,'Input and Summary Results'!E126=0),FALSE,'Input and Summary Results'!$E126)</f>
        <v>0</v>
      </c>
      <c r="E544" t="b">
        <f t="shared" si="53"/>
        <v>0</v>
      </c>
      <c r="F544" t="b">
        <f t="shared" si="54"/>
        <v>0</v>
      </c>
      <c r="G544" t="b">
        <f>IF('Input and Summary Results'!$J$4="yes",IF(C544=FALSE,FALSE,IF('Data Transformation'!E544&lt;$R$10,E544,$R$10)),IF(C544=FALSE,FALSE,IF(C544&lt;$R$10,C544,$R$10)))</f>
        <v>0</v>
      </c>
      <c r="H544" t="b">
        <f>IF('Input and Summary Results'!$J$4="yes",'Data Transformation'!F544,'Data Transformation'!D544)</f>
        <v>0</v>
      </c>
      <c r="I544" t="str">
        <f t="shared" si="55"/>
        <v/>
      </c>
    </row>
    <row r="545" spans="2:9" x14ac:dyDescent="0.25">
      <c r="B545" t="b">
        <f>IF('Input and Summary Results'!D127=0,FALSE,'Input and Summary Results'!$B127)</f>
        <v>0</v>
      </c>
      <c r="C545" t="b">
        <f>IF(OR(B545=0,'Input and Summary Results'!D127=0,'Input and Summary Results'!D127=""),FALSE,'Input and Summary Results'!$D127)</f>
        <v>0</v>
      </c>
      <c r="D545" t="b">
        <f>IF(OR(B545=0,'Input and Summary Results'!E127=0),FALSE,'Input and Summary Results'!$E127)</f>
        <v>0</v>
      </c>
      <c r="E545" t="b">
        <f t="shared" si="53"/>
        <v>0</v>
      </c>
      <c r="F545" t="b">
        <f t="shared" si="54"/>
        <v>0</v>
      </c>
      <c r="G545" t="b">
        <f>IF('Input and Summary Results'!$J$4="yes",IF(C545=FALSE,FALSE,IF('Data Transformation'!E545&lt;$R$10,E545,$R$10)),IF(C545=FALSE,FALSE,IF(C545&lt;$R$10,C545,$R$10)))</f>
        <v>0</v>
      </c>
      <c r="H545" t="b">
        <f>IF('Input and Summary Results'!$J$4="yes",'Data Transformation'!F545,'Data Transformation'!D545)</f>
        <v>0</v>
      </c>
      <c r="I545" t="str">
        <f t="shared" si="55"/>
        <v/>
      </c>
    </row>
    <row r="546" spans="2:9" x14ac:dyDescent="0.25">
      <c r="B546" t="b">
        <f>IF('Input and Summary Results'!D128=0,FALSE,'Input and Summary Results'!$B128)</f>
        <v>0</v>
      </c>
      <c r="C546" t="b">
        <f>IF(OR(B546=0,'Input and Summary Results'!D128=0,'Input and Summary Results'!D128=""),FALSE,'Input and Summary Results'!$D128)</f>
        <v>0</v>
      </c>
      <c r="D546" t="b">
        <f>IF(OR(B546=0,'Input and Summary Results'!E128=0),FALSE,'Input and Summary Results'!$E128)</f>
        <v>0</v>
      </c>
      <c r="E546" t="b">
        <f t="shared" si="53"/>
        <v>0</v>
      </c>
      <c r="F546" t="b">
        <f t="shared" si="54"/>
        <v>0</v>
      </c>
      <c r="G546" t="b">
        <f>IF('Input and Summary Results'!$J$4="yes",IF(C546=FALSE,FALSE,IF('Data Transformation'!E546&lt;$R$10,E546,$R$10)),IF(C546=FALSE,FALSE,IF(C546&lt;$R$10,C546,$R$10)))</f>
        <v>0</v>
      </c>
      <c r="H546" t="b">
        <f>IF('Input and Summary Results'!$J$4="yes",'Data Transformation'!F546,'Data Transformation'!D546)</f>
        <v>0</v>
      </c>
      <c r="I546" t="str">
        <f t="shared" si="55"/>
        <v/>
      </c>
    </row>
    <row r="547" spans="2:9" x14ac:dyDescent="0.25">
      <c r="B547" t="b">
        <f>IF('Input and Summary Results'!D129=0,FALSE,'Input and Summary Results'!$B129)</f>
        <v>0</v>
      </c>
      <c r="C547" t="b">
        <f>IF(OR(B547=0,'Input and Summary Results'!D129=0,'Input and Summary Results'!D129=""),FALSE,'Input and Summary Results'!$D129)</f>
        <v>0</v>
      </c>
      <c r="D547" t="b">
        <f>IF(OR(B547=0,'Input and Summary Results'!E129=0),FALSE,'Input and Summary Results'!$E129)</f>
        <v>0</v>
      </c>
      <c r="E547" t="b">
        <f t="shared" si="53"/>
        <v>0</v>
      </c>
      <c r="F547" t="b">
        <f t="shared" si="54"/>
        <v>0</v>
      </c>
      <c r="G547" t="b">
        <f>IF('Input and Summary Results'!$J$4="yes",IF(C547=FALSE,FALSE,IF('Data Transformation'!E547&lt;$R$10,E547,$R$10)),IF(C547=FALSE,FALSE,IF(C547&lt;$R$10,C547,$R$10)))</f>
        <v>0</v>
      </c>
      <c r="H547" t="b">
        <f>IF('Input and Summary Results'!$J$4="yes",'Data Transformation'!F547,'Data Transformation'!D547)</f>
        <v>0</v>
      </c>
      <c r="I547" t="str">
        <f t="shared" si="55"/>
        <v/>
      </c>
    </row>
    <row r="548" spans="2:9" x14ac:dyDescent="0.25">
      <c r="B548" t="b">
        <f>IF('Input and Summary Results'!D130=0,FALSE,'Input and Summary Results'!$B130)</f>
        <v>0</v>
      </c>
      <c r="C548" t="b">
        <f>IF(OR(B548=0,'Input and Summary Results'!D130=0,'Input and Summary Results'!D130=""),FALSE,'Input and Summary Results'!$D130)</f>
        <v>0</v>
      </c>
      <c r="D548" t="b">
        <f>IF(OR(B548=0,'Input and Summary Results'!E130=0),FALSE,'Input and Summary Results'!$E130)</f>
        <v>0</v>
      </c>
      <c r="E548" t="b">
        <f t="shared" si="53"/>
        <v>0</v>
      </c>
      <c r="F548" t="b">
        <f t="shared" si="54"/>
        <v>0</v>
      </c>
      <c r="G548" t="b">
        <f>IF('Input and Summary Results'!$J$4="yes",IF(C548=FALSE,FALSE,IF('Data Transformation'!E548&lt;$R$10,E548,$R$10)),IF(C548=FALSE,FALSE,IF(C548&lt;$R$10,C548,$R$10)))</f>
        <v>0</v>
      </c>
      <c r="H548" t="b">
        <f>IF('Input and Summary Results'!$J$4="yes",'Data Transformation'!F548,'Data Transformation'!D548)</f>
        <v>0</v>
      </c>
      <c r="I548" t="str">
        <f t="shared" si="55"/>
        <v/>
      </c>
    </row>
    <row r="549" spans="2:9" x14ac:dyDescent="0.25">
      <c r="B549" t="b">
        <f>IF('Input and Summary Results'!D131=0,FALSE,'Input and Summary Results'!$B131)</f>
        <v>0</v>
      </c>
      <c r="C549" t="b">
        <f>IF(OR(B549=0,'Input and Summary Results'!D131=0,'Input and Summary Results'!D131=""),FALSE,'Input and Summary Results'!$D131)</f>
        <v>0</v>
      </c>
      <c r="D549" t="b">
        <f>IF(OR(B549=0,'Input and Summary Results'!E131=0),FALSE,'Input and Summary Results'!$E131)</f>
        <v>0</v>
      </c>
      <c r="E549" t="b">
        <f t="shared" si="53"/>
        <v>0</v>
      </c>
      <c r="F549" t="b">
        <f t="shared" si="54"/>
        <v>0</v>
      </c>
      <c r="G549" t="b">
        <f>IF('Input and Summary Results'!$J$4="yes",IF(C549=FALSE,FALSE,IF('Data Transformation'!E549&lt;$R$10,E549,$R$10)),IF(C549=FALSE,FALSE,IF(C549&lt;$R$10,C549,$R$10)))</f>
        <v>0</v>
      </c>
      <c r="H549" t="b">
        <f>IF('Input and Summary Results'!$J$4="yes",'Data Transformation'!F549,'Data Transformation'!D549)</f>
        <v>0</v>
      </c>
      <c r="I549" t="str">
        <f t="shared" si="55"/>
        <v/>
      </c>
    </row>
    <row r="550" spans="2:9" x14ac:dyDescent="0.25">
      <c r="B550" t="b">
        <f>IF('Input and Summary Results'!D132=0,FALSE,'Input and Summary Results'!$B132)</f>
        <v>0</v>
      </c>
      <c r="C550" t="b">
        <f>IF(OR(B550=0,'Input and Summary Results'!D132=0,'Input and Summary Results'!D132=""),FALSE,'Input and Summary Results'!$D132)</f>
        <v>0</v>
      </c>
      <c r="D550" t="b">
        <f>IF(OR(B550=0,'Input and Summary Results'!E132=0),FALSE,'Input and Summary Results'!$E132)</f>
        <v>0</v>
      </c>
      <c r="E550" t="b">
        <f t="shared" si="53"/>
        <v>0</v>
      </c>
      <c r="F550" t="b">
        <f t="shared" si="54"/>
        <v>0</v>
      </c>
      <c r="G550" t="b">
        <f>IF('Input and Summary Results'!$J$4="yes",IF(C550=FALSE,FALSE,IF('Data Transformation'!E550&lt;$R$10,E550,$R$10)),IF(C550=FALSE,FALSE,IF(C550&lt;$R$10,C550,$R$10)))</f>
        <v>0</v>
      </c>
      <c r="H550" t="b">
        <f>IF('Input and Summary Results'!$J$4="yes",'Data Transformation'!F550,'Data Transformation'!D550)</f>
        <v>0</v>
      </c>
      <c r="I550" t="str">
        <f t="shared" si="55"/>
        <v/>
      </c>
    </row>
    <row r="551" spans="2:9" x14ac:dyDescent="0.25">
      <c r="B551" t="b">
        <f>IF('Input and Summary Results'!D133=0,FALSE,'Input and Summary Results'!$B133)</f>
        <v>0</v>
      </c>
      <c r="C551" t="b">
        <f>IF(OR(B551=0,'Input and Summary Results'!D133=0,'Input and Summary Results'!D133=""),FALSE,'Input and Summary Results'!$D133)</f>
        <v>0</v>
      </c>
      <c r="D551" t="b">
        <f>IF(OR(B551=0,'Input and Summary Results'!E133=0),FALSE,'Input and Summary Results'!$E133)</f>
        <v>0</v>
      </c>
      <c r="E551" t="b">
        <f t="shared" si="53"/>
        <v>0</v>
      </c>
      <c r="F551" t="b">
        <f t="shared" si="54"/>
        <v>0</v>
      </c>
      <c r="G551" t="b">
        <f>IF('Input and Summary Results'!$J$4="yes",IF(C551=FALSE,FALSE,IF('Data Transformation'!E551&lt;$R$10,E551,$R$10)),IF(C551=FALSE,FALSE,IF(C551&lt;$R$10,C551,$R$10)))</f>
        <v>0</v>
      </c>
      <c r="H551" t="b">
        <f>IF('Input and Summary Results'!$J$4="yes",'Data Transformation'!F551,'Data Transformation'!D551)</f>
        <v>0</v>
      </c>
      <c r="I551" t="str">
        <f t="shared" si="55"/>
        <v/>
      </c>
    </row>
    <row r="552" spans="2:9" x14ac:dyDescent="0.25">
      <c r="B552" t="b">
        <f>IF('Input and Summary Results'!D134=0,FALSE,'Input and Summary Results'!$B134)</f>
        <v>0</v>
      </c>
      <c r="C552" t="b">
        <f>IF(OR(B552=0,'Input and Summary Results'!D134=0,'Input and Summary Results'!D134=""),FALSE,'Input and Summary Results'!$D134)</f>
        <v>0</v>
      </c>
      <c r="D552" t="b">
        <f>IF(OR(B552=0,'Input and Summary Results'!E134=0),FALSE,'Input and Summary Results'!$E134)</f>
        <v>0</v>
      </c>
      <c r="E552" t="b">
        <f t="shared" si="53"/>
        <v>0</v>
      </c>
      <c r="F552" t="b">
        <f t="shared" si="54"/>
        <v>0</v>
      </c>
      <c r="G552" t="b">
        <f>IF('Input and Summary Results'!$J$4="yes",IF(C552=FALSE,FALSE,IF('Data Transformation'!E552&lt;$R$10,E552,$R$10)),IF(C552=FALSE,FALSE,IF(C552&lt;$R$10,C552,$R$10)))</f>
        <v>0</v>
      </c>
      <c r="H552" t="b">
        <f>IF('Input and Summary Results'!$J$4="yes",'Data Transformation'!F552,'Data Transformation'!D552)</f>
        <v>0</v>
      </c>
      <c r="I552" t="str">
        <f t="shared" si="55"/>
        <v/>
      </c>
    </row>
    <row r="553" spans="2:9" x14ac:dyDescent="0.25">
      <c r="B553" t="b">
        <f>IF('Input and Summary Results'!D135=0,FALSE,'Input and Summary Results'!$B135)</f>
        <v>0</v>
      </c>
      <c r="C553" t="b">
        <f>IF(OR(B553=0,'Input and Summary Results'!D135=0,'Input and Summary Results'!D135=""),FALSE,'Input and Summary Results'!$D135)</f>
        <v>0</v>
      </c>
      <c r="D553" t="b">
        <f>IF(OR(B553=0,'Input and Summary Results'!E135=0),FALSE,'Input and Summary Results'!$E135)</f>
        <v>0</v>
      </c>
      <c r="E553" t="b">
        <f t="shared" si="53"/>
        <v>0</v>
      </c>
      <c r="F553" t="b">
        <f t="shared" si="54"/>
        <v>0</v>
      </c>
      <c r="G553" t="b">
        <f>IF('Input and Summary Results'!$J$4="yes",IF(C553=FALSE,FALSE,IF('Data Transformation'!E553&lt;$R$10,E553,$R$10)),IF(C553=FALSE,FALSE,IF(C553&lt;$R$10,C553,$R$10)))</f>
        <v>0</v>
      </c>
      <c r="H553" t="b">
        <f>IF('Input and Summary Results'!$J$4="yes",'Data Transformation'!F553,'Data Transformation'!D553)</f>
        <v>0</v>
      </c>
      <c r="I553" t="str">
        <f t="shared" si="55"/>
        <v/>
      </c>
    </row>
    <row r="554" spans="2:9" x14ac:dyDescent="0.25">
      <c r="B554" t="b">
        <f>IF('Input and Summary Results'!D136=0,FALSE,'Input and Summary Results'!$B136)</f>
        <v>0</v>
      </c>
      <c r="C554" t="b">
        <f>IF(OR(B554=0,'Input and Summary Results'!D136=0,'Input and Summary Results'!D136=""),FALSE,'Input and Summary Results'!$D136)</f>
        <v>0</v>
      </c>
      <c r="D554" t="b">
        <f>IF(OR(B554=0,'Input and Summary Results'!E136=0),FALSE,'Input and Summary Results'!$E136)</f>
        <v>0</v>
      </c>
      <c r="E554" t="b">
        <f t="shared" ref="E554:E617" si="56">IF(C554=FALSE,FALSE,LOG10(C554))</f>
        <v>0</v>
      </c>
      <c r="F554" t="b">
        <f t="shared" ref="F554:F617" si="57">IF(D554=FALSE, FALSE,0.434*D554/C554)</f>
        <v>0</v>
      </c>
      <c r="G554" t="b">
        <f>IF('Input and Summary Results'!$J$4="yes",IF(C554=FALSE,FALSE,IF('Data Transformation'!E554&lt;$R$10,E554,$R$10)),IF(C554=FALSE,FALSE,IF(C554&lt;$R$10,C554,$R$10)))</f>
        <v>0</v>
      </c>
      <c r="H554" t="b">
        <f>IF('Input and Summary Results'!$J$4="yes",'Data Transformation'!F554,'Data Transformation'!D554)</f>
        <v>0</v>
      </c>
      <c r="I554" t="str">
        <f t="shared" si="55"/>
        <v/>
      </c>
    </row>
    <row r="555" spans="2:9" x14ac:dyDescent="0.25">
      <c r="B555" t="b">
        <f>IF('Input and Summary Results'!D137=0,FALSE,'Input and Summary Results'!$B137)</f>
        <v>0</v>
      </c>
      <c r="C555" t="b">
        <f>IF(OR(B555=0,'Input and Summary Results'!D137=0,'Input and Summary Results'!D137=""),FALSE,'Input and Summary Results'!$D137)</f>
        <v>0</v>
      </c>
      <c r="D555" t="b">
        <f>IF(OR(B555=0,'Input and Summary Results'!E137=0),FALSE,'Input and Summary Results'!$E137)</f>
        <v>0</v>
      </c>
      <c r="E555" t="b">
        <f t="shared" si="56"/>
        <v>0</v>
      </c>
      <c r="F555" t="b">
        <f t="shared" si="57"/>
        <v>0</v>
      </c>
      <c r="G555" t="b">
        <f>IF('Input and Summary Results'!$J$4="yes",IF(C555=FALSE,FALSE,IF('Data Transformation'!E555&lt;$R$10,E555,$R$10)),IF(C555=FALSE,FALSE,IF(C555&lt;$R$10,C555,$R$10)))</f>
        <v>0</v>
      </c>
      <c r="H555" t="b">
        <f>IF('Input and Summary Results'!$J$4="yes",'Data Transformation'!F555,'Data Transformation'!D555)</f>
        <v>0</v>
      </c>
      <c r="I555" t="str">
        <f t="shared" si="55"/>
        <v/>
      </c>
    </row>
    <row r="556" spans="2:9" x14ac:dyDescent="0.25">
      <c r="B556" t="b">
        <f>IF('Input and Summary Results'!D138=0,FALSE,'Input and Summary Results'!$B138)</f>
        <v>0</v>
      </c>
      <c r="C556" t="b">
        <f>IF(OR(B556=0,'Input and Summary Results'!D138=0,'Input and Summary Results'!D138=""),FALSE,'Input and Summary Results'!$D138)</f>
        <v>0</v>
      </c>
      <c r="D556" t="b">
        <f>IF(OR(B556=0,'Input and Summary Results'!E138=0),FALSE,'Input and Summary Results'!$E138)</f>
        <v>0</v>
      </c>
      <c r="E556" t="b">
        <f t="shared" si="56"/>
        <v>0</v>
      </c>
      <c r="F556" t="b">
        <f t="shared" si="57"/>
        <v>0</v>
      </c>
      <c r="G556" t="b">
        <f>IF('Input and Summary Results'!$J$4="yes",IF(C556=FALSE,FALSE,IF('Data Transformation'!E556&lt;$R$10,E556,$R$10)),IF(C556=FALSE,FALSE,IF(C556&lt;$R$10,C556,$R$10)))</f>
        <v>0</v>
      </c>
      <c r="H556" t="b">
        <f>IF('Input and Summary Results'!$J$4="yes",'Data Transformation'!F556,'Data Transformation'!D556)</f>
        <v>0</v>
      </c>
      <c r="I556" t="str">
        <f t="shared" si="55"/>
        <v/>
      </c>
    </row>
    <row r="557" spans="2:9" x14ac:dyDescent="0.25">
      <c r="B557" t="b">
        <f>IF('Input and Summary Results'!D139=0,FALSE,'Input and Summary Results'!$B139)</f>
        <v>0</v>
      </c>
      <c r="C557" t="b">
        <f>IF(OR(B557=0,'Input and Summary Results'!D139=0,'Input and Summary Results'!D139=""),FALSE,'Input and Summary Results'!$D139)</f>
        <v>0</v>
      </c>
      <c r="D557" t="b">
        <f>IF(OR(B557=0,'Input and Summary Results'!E139=0),FALSE,'Input and Summary Results'!$E139)</f>
        <v>0</v>
      </c>
      <c r="E557" t="b">
        <f t="shared" si="56"/>
        <v>0</v>
      </c>
      <c r="F557" t="b">
        <f t="shared" si="57"/>
        <v>0</v>
      </c>
      <c r="G557" t="b">
        <f>IF('Input and Summary Results'!$J$4="yes",IF(C557=FALSE,FALSE,IF('Data Transformation'!E557&lt;$R$10,E557,$R$10)),IF(C557=FALSE,FALSE,IF(C557&lt;$R$10,C557,$R$10)))</f>
        <v>0</v>
      </c>
      <c r="H557" t="b">
        <f>IF('Input and Summary Results'!$J$4="yes",'Data Transformation'!F557,'Data Transformation'!D557)</f>
        <v>0</v>
      </c>
      <c r="I557" t="str">
        <f t="shared" si="55"/>
        <v/>
      </c>
    </row>
    <row r="558" spans="2:9" x14ac:dyDescent="0.25">
      <c r="B558" t="b">
        <f>IF('Input and Summary Results'!D140=0,FALSE,'Input and Summary Results'!$B140)</f>
        <v>0</v>
      </c>
      <c r="C558" t="b">
        <f>IF(OR(B558=0,'Input and Summary Results'!D140=0,'Input and Summary Results'!D140=""),FALSE,'Input and Summary Results'!$D140)</f>
        <v>0</v>
      </c>
      <c r="D558" t="b">
        <f>IF(OR(B558=0,'Input and Summary Results'!E140=0),FALSE,'Input and Summary Results'!$E140)</f>
        <v>0</v>
      </c>
      <c r="E558" t="b">
        <f t="shared" si="56"/>
        <v>0</v>
      </c>
      <c r="F558" t="b">
        <f t="shared" si="57"/>
        <v>0</v>
      </c>
      <c r="G558" t="b">
        <f>IF('Input and Summary Results'!$J$4="yes",IF(C558=FALSE,FALSE,IF('Data Transformation'!E558&lt;$R$10,E558,$R$10)),IF(C558=FALSE,FALSE,IF(C558&lt;$R$10,C558,$R$10)))</f>
        <v>0</v>
      </c>
      <c r="H558" t="b">
        <f>IF('Input and Summary Results'!$J$4="yes",'Data Transformation'!F558,'Data Transformation'!D558)</f>
        <v>0</v>
      </c>
      <c r="I558" t="str">
        <f t="shared" si="55"/>
        <v/>
      </c>
    </row>
    <row r="559" spans="2:9" x14ac:dyDescent="0.25">
      <c r="B559" t="b">
        <f>IF('Input and Summary Results'!D141=0,FALSE,'Input and Summary Results'!$B141)</f>
        <v>0</v>
      </c>
      <c r="C559" t="b">
        <f>IF(OR(B559=0,'Input and Summary Results'!D141=0,'Input and Summary Results'!D141=""),FALSE,'Input and Summary Results'!$D141)</f>
        <v>0</v>
      </c>
      <c r="D559" t="b">
        <f>IF(OR(B559=0,'Input and Summary Results'!E141=0),FALSE,'Input and Summary Results'!$E141)</f>
        <v>0</v>
      </c>
      <c r="E559" t="b">
        <f t="shared" si="56"/>
        <v>0</v>
      </c>
      <c r="F559" t="b">
        <f t="shared" si="57"/>
        <v>0</v>
      </c>
      <c r="G559" t="b">
        <f>IF('Input and Summary Results'!$J$4="yes",IF(C559=FALSE,FALSE,IF('Data Transformation'!E559&lt;$R$10,E559,$R$10)),IF(C559=FALSE,FALSE,IF(C559&lt;$R$10,C559,$R$10)))</f>
        <v>0</v>
      </c>
      <c r="H559" t="b">
        <f>IF('Input and Summary Results'!$J$4="yes",'Data Transformation'!F559,'Data Transformation'!D559)</f>
        <v>0</v>
      </c>
      <c r="I559" t="str">
        <f t="shared" si="55"/>
        <v/>
      </c>
    </row>
    <row r="560" spans="2:9" x14ac:dyDescent="0.25">
      <c r="B560" t="b">
        <f>IF('Input and Summary Results'!D142=0,FALSE,'Input and Summary Results'!$B142)</f>
        <v>0</v>
      </c>
      <c r="C560" t="b">
        <f>IF(OR(B560=0,'Input and Summary Results'!D142=0,'Input and Summary Results'!D142=""),FALSE,'Input and Summary Results'!$D142)</f>
        <v>0</v>
      </c>
      <c r="D560" t="b">
        <f>IF(OR(B560=0,'Input and Summary Results'!E142=0),FALSE,'Input and Summary Results'!$E142)</f>
        <v>0</v>
      </c>
      <c r="E560" t="b">
        <f t="shared" si="56"/>
        <v>0</v>
      </c>
      <c r="F560" t="b">
        <f t="shared" si="57"/>
        <v>0</v>
      </c>
      <c r="G560" t="b">
        <f>IF('Input and Summary Results'!$J$4="yes",IF(C560=FALSE,FALSE,IF('Data Transformation'!E560&lt;$R$10,E560,$R$10)),IF(C560=FALSE,FALSE,IF(C560&lt;$R$10,C560,$R$10)))</f>
        <v>0</v>
      </c>
      <c r="H560" t="b">
        <f>IF('Input and Summary Results'!$J$4="yes",'Data Transformation'!F560,'Data Transformation'!D560)</f>
        <v>0</v>
      </c>
      <c r="I560" t="str">
        <f t="shared" si="55"/>
        <v/>
      </c>
    </row>
    <row r="561" spans="2:9" x14ac:dyDescent="0.25">
      <c r="B561" t="b">
        <f>IF('Input and Summary Results'!D143=0,FALSE,'Input and Summary Results'!$B143)</f>
        <v>0</v>
      </c>
      <c r="C561" t="b">
        <f>IF(OR(B561=0,'Input and Summary Results'!D143=0,'Input and Summary Results'!D143=""),FALSE,'Input and Summary Results'!$D143)</f>
        <v>0</v>
      </c>
      <c r="D561" t="b">
        <f>IF(OR(B561=0,'Input and Summary Results'!E143=0),FALSE,'Input and Summary Results'!$E143)</f>
        <v>0</v>
      </c>
      <c r="E561" t="b">
        <f t="shared" si="56"/>
        <v>0</v>
      </c>
      <c r="F561" t="b">
        <f t="shared" si="57"/>
        <v>0</v>
      </c>
      <c r="G561" t="b">
        <f>IF('Input and Summary Results'!$J$4="yes",IF(C561=FALSE,FALSE,IF('Data Transformation'!E561&lt;$R$10,E561,$R$10)),IF(C561=FALSE,FALSE,IF(C561&lt;$R$10,C561,$R$10)))</f>
        <v>0</v>
      </c>
      <c r="H561" t="b">
        <f>IF('Input and Summary Results'!$J$4="yes",'Data Transformation'!F561,'Data Transformation'!D561)</f>
        <v>0</v>
      </c>
      <c r="I561" t="str">
        <f t="shared" si="55"/>
        <v/>
      </c>
    </row>
    <row r="562" spans="2:9" x14ac:dyDescent="0.25">
      <c r="B562" t="b">
        <f>IF('Input and Summary Results'!D144=0,FALSE,'Input and Summary Results'!$B144)</f>
        <v>0</v>
      </c>
      <c r="C562" t="b">
        <f>IF(OR(B562=0,'Input and Summary Results'!D144=0,'Input and Summary Results'!D144=""),FALSE,'Input and Summary Results'!$D144)</f>
        <v>0</v>
      </c>
      <c r="D562" t="b">
        <f>IF(OR(B562=0,'Input and Summary Results'!E144=0),FALSE,'Input and Summary Results'!$E144)</f>
        <v>0</v>
      </c>
      <c r="E562" t="b">
        <f t="shared" si="56"/>
        <v>0</v>
      </c>
      <c r="F562" t="b">
        <f t="shared" si="57"/>
        <v>0</v>
      </c>
      <c r="G562" t="b">
        <f>IF('Input and Summary Results'!$J$4="yes",IF(C562=FALSE,FALSE,IF('Data Transformation'!E562&lt;$R$10,E562,$R$10)),IF(C562=FALSE,FALSE,IF(C562&lt;$R$10,C562,$R$10)))</f>
        <v>0</v>
      </c>
      <c r="H562" t="b">
        <f>IF('Input and Summary Results'!$J$4="yes",'Data Transformation'!F562,'Data Transformation'!D562)</f>
        <v>0</v>
      </c>
      <c r="I562" t="str">
        <f t="shared" si="55"/>
        <v/>
      </c>
    </row>
    <row r="563" spans="2:9" x14ac:dyDescent="0.25">
      <c r="B563" t="b">
        <f>IF('Input and Summary Results'!D145=0,FALSE,'Input and Summary Results'!$B145)</f>
        <v>0</v>
      </c>
      <c r="C563" t="b">
        <f>IF(OR(B563=0,'Input and Summary Results'!D145=0,'Input and Summary Results'!D145=""),FALSE,'Input and Summary Results'!$D145)</f>
        <v>0</v>
      </c>
      <c r="D563" t="b">
        <f>IF(OR(B563=0,'Input and Summary Results'!E145=0),FALSE,'Input and Summary Results'!$E145)</f>
        <v>0</v>
      </c>
      <c r="E563" t="b">
        <f t="shared" si="56"/>
        <v>0</v>
      </c>
      <c r="F563" t="b">
        <f t="shared" si="57"/>
        <v>0</v>
      </c>
      <c r="G563" t="b">
        <f>IF('Input and Summary Results'!$J$4="yes",IF(C563=FALSE,FALSE,IF('Data Transformation'!E563&lt;$R$10,E563,$R$10)),IF(C563=FALSE,FALSE,IF(C563&lt;$R$10,C563,$R$10)))</f>
        <v>0</v>
      </c>
      <c r="H563" t="b">
        <f>IF('Input and Summary Results'!$J$4="yes",'Data Transformation'!F563,'Data Transformation'!D563)</f>
        <v>0</v>
      </c>
      <c r="I563" t="str">
        <f t="shared" si="55"/>
        <v/>
      </c>
    </row>
    <row r="564" spans="2:9" x14ac:dyDescent="0.25">
      <c r="B564" t="b">
        <f>IF('Input and Summary Results'!D146=0,FALSE,'Input and Summary Results'!$B146)</f>
        <v>0</v>
      </c>
      <c r="C564" t="b">
        <f>IF(OR(B564=0,'Input and Summary Results'!D146=0,'Input and Summary Results'!D146=""),FALSE,'Input and Summary Results'!$D146)</f>
        <v>0</v>
      </c>
      <c r="D564" t="b">
        <f>IF(OR(B564=0,'Input and Summary Results'!E146=0),FALSE,'Input and Summary Results'!$E146)</f>
        <v>0</v>
      </c>
      <c r="E564" t="b">
        <f t="shared" si="56"/>
        <v>0</v>
      </c>
      <c r="F564" t="b">
        <f t="shared" si="57"/>
        <v>0</v>
      </c>
      <c r="G564" t="b">
        <f>IF('Input and Summary Results'!$J$4="yes",IF(C564=FALSE,FALSE,IF('Data Transformation'!E564&lt;$R$10,E564,$R$10)),IF(C564=FALSE,FALSE,IF(C564&lt;$R$10,C564,$R$10)))</f>
        <v>0</v>
      </c>
      <c r="H564" t="b">
        <f>IF('Input and Summary Results'!$J$4="yes",'Data Transformation'!F564,'Data Transformation'!D564)</f>
        <v>0</v>
      </c>
      <c r="I564" t="str">
        <f t="shared" si="55"/>
        <v/>
      </c>
    </row>
    <row r="565" spans="2:9" x14ac:dyDescent="0.25">
      <c r="B565" t="b">
        <f>IF('Input and Summary Results'!D147=0,FALSE,'Input and Summary Results'!$B147)</f>
        <v>0</v>
      </c>
      <c r="C565" t="b">
        <f>IF(OR(B565=0,'Input and Summary Results'!D147=0,'Input and Summary Results'!D147=""),FALSE,'Input and Summary Results'!$D147)</f>
        <v>0</v>
      </c>
      <c r="D565" t="b">
        <f>IF(OR(B565=0,'Input and Summary Results'!E147=0),FALSE,'Input and Summary Results'!$E147)</f>
        <v>0</v>
      </c>
      <c r="E565" t="b">
        <f t="shared" si="56"/>
        <v>0</v>
      </c>
      <c r="F565" t="b">
        <f t="shared" si="57"/>
        <v>0</v>
      </c>
      <c r="G565" t="b">
        <f>IF('Input and Summary Results'!$J$4="yes",IF(C565=FALSE,FALSE,IF('Data Transformation'!E565&lt;$R$10,E565,$R$10)),IF(C565=FALSE,FALSE,IF(C565&lt;$R$10,C565,$R$10)))</f>
        <v>0</v>
      </c>
      <c r="H565" t="b">
        <f>IF('Input and Summary Results'!$J$4="yes",'Data Transformation'!F565,'Data Transformation'!D565)</f>
        <v>0</v>
      </c>
      <c r="I565" t="str">
        <f t="shared" si="55"/>
        <v/>
      </c>
    </row>
    <row r="566" spans="2:9" x14ac:dyDescent="0.25">
      <c r="B566" t="b">
        <f>IF('Input and Summary Results'!D148=0,FALSE,'Input and Summary Results'!$B148)</f>
        <v>0</v>
      </c>
      <c r="C566" t="b">
        <f>IF(OR(B566=0,'Input and Summary Results'!D148=0,'Input and Summary Results'!D148=""),FALSE,'Input and Summary Results'!$D148)</f>
        <v>0</v>
      </c>
      <c r="D566" t="b">
        <f>IF(OR(B566=0,'Input and Summary Results'!E148=0),FALSE,'Input and Summary Results'!$E148)</f>
        <v>0</v>
      </c>
      <c r="E566" t="b">
        <f t="shared" si="56"/>
        <v>0</v>
      </c>
      <c r="F566" t="b">
        <f t="shared" si="57"/>
        <v>0</v>
      </c>
      <c r="G566" t="b">
        <f>IF('Input and Summary Results'!$J$4="yes",IF(C566=FALSE,FALSE,IF('Data Transformation'!E566&lt;$R$10,E566,$R$10)),IF(C566=FALSE,FALSE,IF(C566&lt;$R$10,C566,$R$10)))</f>
        <v>0</v>
      </c>
      <c r="H566" t="b">
        <f>IF('Input and Summary Results'!$J$4="yes",'Data Transformation'!F566,'Data Transformation'!D566)</f>
        <v>0</v>
      </c>
      <c r="I566" t="str">
        <f t="shared" si="55"/>
        <v/>
      </c>
    </row>
    <row r="567" spans="2:9" x14ac:dyDescent="0.25">
      <c r="B567" t="b">
        <f>IF('Input and Summary Results'!D149=0,FALSE,'Input and Summary Results'!$B149)</f>
        <v>0</v>
      </c>
      <c r="C567" t="b">
        <f>IF(OR(B567=0,'Input and Summary Results'!D149=0,'Input and Summary Results'!D149=""),FALSE,'Input and Summary Results'!$D149)</f>
        <v>0</v>
      </c>
      <c r="D567" t="b">
        <f>IF(OR(B567=0,'Input and Summary Results'!E149=0),FALSE,'Input and Summary Results'!$E149)</f>
        <v>0</v>
      </c>
      <c r="E567" t="b">
        <f t="shared" si="56"/>
        <v>0</v>
      </c>
      <c r="F567" t="b">
        <f t="shared" si="57"/>
        <v>0</v>
      </c>
      <c r="G567" t="b">
        <f>IF('Input and Summary Results'!$J$4="yes",IF(C567=FALSE,FALSE,IF('Data Transformation'!E567&lt;$R$10,E567,$R$10)),IF(C567=FALSE,FALSE,IF(C567&lt;$R$10,C567,$R$10)))</f>
        <v>0</v>
      </c>
      <c r="H567" t="b">
        <f>IF('Input and Summary Results'!$J$4="yes",'Data Transformation'!F567,'Data Transformation'!D567)</f>
        <v>0</v>
      </c>
      <c r="I567" t="str">
        <f t="shared" si="55"/>
        <v/>
      </c>
    </row>
    <row r="568" spans="2:9" x14ac:dyDescent="0.25">
      <c r="B568" t="b">
        <f>IF('Input and Summary Results'!D150=0,FALSE,'Input and Summary Results'!$B150)</f>
        <v>0</v>
      </c>
      <c r="C568" t="b">
        <f>IF(OR(B568=0,'Input and Summary Results'!D150=0,'Input and Summary Results'!D150=""),FALSE,'Input and Summary Results'!$D150)</f>
        <v>0</v>
      </c>
      <c r="D568" t="b">
        <f>IF(OR(B568=0,'Input and Summary Results'!E150=0),FALSE,'Input and Summary Results'!$E150)</f>
        <v>0</v>
      </c>
      <c r="E568" t="b">
        <f t="shared" si="56"/>
        <v>0</v>
      </c>
      <c r="F568" t="b">
        <f t="shared" si="57"/>
        <v>0</v>
      </c>
      <c r="G568" t="b">
        <f>IF('Input and Summary Results'!$J$4="yes",IF(C568=FALSE,FALSE,IF('Data Transformation'!E568&lt;$R$10,E568,$R$10)),IF(C568=FALSE,FALSE,IF(C568&lt;$R$10,C568,$R$10)))</f>
        <v>0</v>
      </c>
      <c r="H568" t="b">
        <f>IF('Input and Summary Results'!$J$4="yes",'Data Transformation'!F568,'Data Transformation'!D568)</f>
        <v>0</v>
      </c>
      <c r="I568" t="str">
        <f t="shared" si="55"/>
        <v/>
      </c>
    </row>
    <row r="569" spans="2:9" x14ac:dyDescent="0.25">
      <c r="B569" t="b">
        <f>IF('Input and Summary Results'!D151=0,FALSE,'Input and Summary Results'!$B151)</f>
        <v>0</v>
      </c>
      <c r="C569" t="b">
        <f>IF(OR(B569=0,'Input and Summary Results'!D151=0,'Input and Summary Results'!D151=""),FALSE,'Input and Summary Results'!$D151)</f>
        <v>0</v>
      </c>
      <c r="D569" t="b">
        <f>IF(OR(B569=0,'Input and Summary Results'!E151=0),FALSE,'Input and Summary Results'!$E151)</f>
        <v>0</v>
      </c>
      <c r="E569" t="b">
        <f t="shared" si="56"/>
        <v>0</v>
      </c>
      <c r="F569" t="b">
        <f t="shared" si="57"/>
        <v>0</v>
      </c>
      <c r="G569" t="b">
        <f>IF('Input and Summary Results'!$J$4="yes",IF(C569=FALSE,FALSE,IF('Data Transformation'!E569&lt;$R$10,E569,$R$10)),IF(C569=FALSE,FALSE,IF(C569&lt;$R$10,C569,$R$10)))</f>
        <v>0</v>
      </c>
      <c r="H569" t="b">
        <f>IF('Input and Summary Results'!$J$4="yes",'Data Transformation'!F569,'Data Transformation'!D569)</f>
        <v>0</v>
      </c>
      <c r="I569" t="str">
        <f t="shared" si="55"/>
        <v/>
      </c>
    </row>
    <row r="570" spans="2:9" x14ac:dyDescent="0.25">
      <c r="B570" t="b">
        <f>IF('Input and Summary Results'!D152=0,FALSE,'Input and Summary Results'!$B152)</f>
        <v>0</v>
      </c>
      <c r="C570" t="b">
        <f>IF(OR(B570=0,'Input and Summary Results'!D152=0,'Input and Summary Results'!D152=""),FALSE,'Input and Summary Results'!$D152)</f>
        <v>0</v>
      </c>
      <c r="D570" t="b">
        <f>IF(OR(B570=0,'Input and Summary Results'!E152=0),FALSE,'Input and Summary Results'!$E152)</f>
        <v>0</v>
      </c>
      <c r="E570" t="b">
        <f t="shared" si="56"/>
        <v>0</v>
      </c>
      <c r="F570" t="b">
        <f t="shared" si="57"/>
        <v>0</v>
      </c>
      <c r="G570" t="b">
        <f>IF('Input and Summary Results'!$J$4="yes",IF(C570=FALSE,FALSE,IF('Data Transformation'!E570&lt;$R$10,E570,$R$10)),IF(C570=FALSE,FALSE,IF(C570&lt;$R$10,C570,$R$10)))</f>
        <v>0</v>
      </c>
      <c r="H570" t="b">
        <f>IF('Input and Summary Results'!$J$4="yes",'Data Transformation'!F570,'Data Transformation'!D570)</f>
        <v>0</v>
      </c>
      <c r="I570" t="str">
        <f t="shared" si="55"/>
        <v/>
      </c>
    </row>
    <row r="571" spans="2:9" x14ac:dyDescent="0.25">
      <c r="B571" t="b">
        <f>IF('Input and Summary Results'!D153=0,FALSE,'Input and Summary Results'!$B153)</f>
        <v>0</v>
      </c>
      <c r="C571" t="b">
        <f>IF(OR(B571=0,'Input and Summary Results'!D153=0,'Input and Summary Results'!D153=""),FALSE,'Input and Summary Results'!$D153)</f>
        <v>0</v>
      </c>
      <c r="D571" t="b">
        <f>IF(OR(B571=0,'Input and Summary Results'!E153=0),FALSE,'Input and Summary Results'!$E153)</f>
        <v>0</v>
      </c>
      <c r="E571" t="b">
        <f t="shared" si="56"/>
        <v>0</v>
      </c>
      <c r="F571" t="b">
        <f t="shared" si="57"/>
        <v>0</v>
      </c>
      <c r="G571" t="b">
        <f>IF('Input and Summary Results'!$J$4="yes",IF(C571=FALSE,FALSE,IF('Data Transformation'!E571&lt;$R$10,E571,$R$10)),IF(C571=FALSE,FALSE,IF(C571&lt;$R$10,C571,$R$10)))</f>
        <v>0</v>
      </c>
      <c r="H571" t="b">
        <f>IF('Input and Summary Results'!$J$4="yes",'Data Transformation'!F571,'Data Transformation'!D571)</f>
        <v>0</v>
      </c>
      <c r="I571" t="str">
        <f t="shared" si="55"/>
        <v/>
      </c>
    </row>
    <row r="572" spans="2:9" x14ac:dyDescent="0.25">
      <c r="B572" t="b">
        <f>IF('Input and Summary Results'!D154=0,FALSE,'Input and Summary Results'!$B154)</f>
        <v>0</v>
      </c>
      <c r="C572" t="b">
        <f>IF(OR(B572=0,'Input and Summary Results'!D154=0,'Input and Summary Results'!D154=""),FALSE,'Input and Summary Results'!$D154)</f>
        <v>0</v>
      </c>
      <c r="D572" t="b">
        <f>IF(OR(B572=0,'Input and Summary Results'!E154=0),FALSE,'Input and Summary Results'!$E154)</f>
        <v>0</v>
      </c>
      <c r="E572" t="b">
        <f t="shared" si="56"/>
        <v>0</v>
      </c>
      <c r="F572" t="b">
        <f t="shared" si="57"/>
        <v>0</v>
      </c>
      <c r="G572" t="b">
        <f>IF('Input and Summary Results'!$J$4="yes",IF(C572=FALSE,FALSE,IF('Data Transformation'!E572&lt;$R$10,E572,$R$10)),IF(C572=FALSE,FALSE,IF(C572&lt;$R$10,C572,$R$10)))</f>
        <v>0</v>
      </c>
      <c r="H572" t="b">
        <f>IF('Input and Summary Results'!$J$4="yes",'Data Transformation'!F572,'Data Transformation'!D572)</f>
        <v>0</v>
      </c>
      <c r="I572" t="str">
        <f t="shared" si="55"/>
        <v/>
      </c>
    </row>
    <row r="573" spans="2:9" x14ac:dyDescent="0.25">
      <c r="B573" t="b">
        <f>IF('Input and Summary Results'!D155=0,FALSE,'Input and Summary Results'!$B155)</f>
        <v>0</v>
      </c>
      <c r="C573" t="b">
        <f>IF(OR(B573=0,'Input and Summary Results'!D155=0,'Input and Summary Results'!D155=""),FALSE,'Input and Summary Results'!$D155)</f>
        <v>0</v>
      </c>
      <c r="D573" t="b">
        <f>IF(OR(B573=0,'Input and Summary Results'!E155=0),FALSE,'Input and Summary Results'!$E155)</f>
        <v>0</v>
      </c>
      <c r="E573" t="b">
        <f t="shared" si="56"/>
        <v>0</v>
      </c>
      <c r="F573" t="b">
        <f t="shared" si="57"/>
        <v>0</v>
      </c>
      <c r="G573" t="b">
        <f>IF('Input and Summary Results'!$J$4="yes",IF(C573=FALSE,FALSE,IF('Data Transformation'!E573&lt;$R$10,E573,$R$10)),IF(C573=FALSE,FALSE,IF(C573&lt;$R$10,C573,$R$10)))</f>
        <v>0</v>
      </c>
      <c r="H573" t="b">
        <f>IF('Input and Summary Results'!$J$4="yes",'Data Transformation'!F573,'Data Transformation'!D573)</f>
        <v>0</v>
      </c>
      <c r="I573" t="str">
        <f t="shared" si="55"/>
        <v/>
      </c>
    </row>
    <row r="574" spans="2:9" x14ac:dyDescent="0.25">
      <c r="B574" t="b">
        <f>IF('Input and Summary Results'!D156=0,FALSE,'Input and Summary Results'!$B156)</f>
        <v>0</v>
      </c>
      <c r="C574" t="b">
        <f>IF(OR(B574=0,'Input and Summary Results'!D156=0,'Input and Summary Results'!D156=""),FALSE,'Input and Summary Results'!$D156)</f>
        <v>0</v>
      </c>
      <c r="D574" t="b">
        <f>IF(OR(B574=0,'Input and Summary Results'!E156=0),FALSE,'Input and Summary Results'!$E156)</f>
        <v>0</v>
      </c>
      <c r="E574" t="b">
        <f t="shared" si="56"/>
        <v>0</v>
      </c>
      <c r="F574" t="b">
        <f t="shared" si="57"/>
        <v>0</v>
      </c>
      <c r="G574" t="b">
        <f>IF('Input and Summary Results'!$J$4="yes",IF(C574=FALSE,FALSE,IF('Data Transformation'!E574&lt;$R$10,E574,$R$10)),IF(C574=FALSE,FALSE,IF(C574&lt;$R$10,C574,$R$10)))</f>
        <v>0</v>
      </c>
      <c r="H574" t="b">
        <f>IF('Input and Summary Results'!$J$4="yes",'Data Transformation'!F574,'Data Transformation'!D574)</f>
        <v>0</v>
      </c>
      <c r="I574" t="str">
        <f t="shared" si="55"/>
        <v/>
      </c>
    </row>
    <row r="575" spans="2:9" x14ac:dyDescent="0.25">
      <c r="B575" t="b">
        <f>IF('Input and Summary Results'!D157=0,FALSE,'Input and Summary Results'!$B157)</f>
        <v>0</v>
      </c>
      <c r="C575" t="b">
        <f>IF(OR(B575=0,'Input and Summary Results'!D157=0,'Input and Summary Results'!D157=""),FALSE,'Input and Summary Results'!$D157)</f>
        <v>0</v>
      </c>
      <c r="D575" t="b">
        <f>IF(OR(B575=0,'Input and Summary Results'!E157=0),FALSE,'Input and Summary Results'!$E157)</f>
        <v>0</v>
      </c>
      <c r="E575" t="b">
        <f t="shared" si="56"/>
        <v>0</v>
      </c>
      <c r="F575" t="b">
        <f t="shared" si="57"/>
        <v>0</v>
      </c>
      <c r="G575" t="b">
        <f>IF('Input and Summary Results'!$J$4="yes",IF(C575=FALSE,FALSE,IF('Data Transformation'!E575&lt;$R$10,E575,$R$10)),IF(C575=FALSE,FALSE,IF(C575&lt;$R$10,C575,$R$10)))</f>
        <v>0</v>
      </c>
      <c r="H575" t="b">
        <f>IF('Input and Summary Results'!$J$4="yes",'Data Transformation'!F575,'Data Transformation'!D575)</f>
        <v>0</v>
      </c>
      <c r="I575" t="str">
        <f t="shared" si="55"/>
        <v/>
      </c>
    </row>
    <row r="576" spans="2:9" x14ac:dyDescent="0.25">
      <c r="B576" t="b">
        <f>IF('Input and Summary Results'!D158=0,FALSE,'Input and Summary Results'!$B158)</f>
        <v>0</v>
      </c>
      <c r="C576" t="b">
        <f>IF(OR(B576=0,'Input and Summary Results'!D158=0,'Input and Summary Results'!D158=""),FALSE,'Input and Summary Results'!$D158)</f>
        <v>0</v>
      </c>
      <c r="D576" t="b">
        <f>IF(OR(B576=0,'Input and Summary Results'!E158=0),FALSE,'Input and Summary Results'!$E158)</f>
        <v>0</v>
      </c>
      <c r="E576" t="b">
        <f t="shared" si="56"/>
        <v>0</v>
      </c>
      <c r="F576" t="b">
        <f t="shared" si="57"/>
        <v>0</v>
      </c>
      <c r="G576" t="b">
        <f>IF('Input and Summary Results'!$J$4="yes",IF(C576=FALSE,FALSE,IF('Data Transformation'!E576&lt;$R$10,E576,$R$10)),IF(C576=FALSE,FALSE,IF(C576&lt;$R$10,C576,$R$10)))</f>
        <v>0</v>
      </c>
      <c r="H576" t="b">
        <f>IF('Input and Summary Results'!$J$4="yes",'Data Transformation'!F576,'Data Transformation'!D576)</f>
        <v>0</v>
      </c>
      <c r="I576" t="str">
        <f t="shared" si="55"/>
        <v/>
      </c>
    </row>
    <row r="577" spans="2:9" x14ac:dyDescent="0.25">
      <c r="B577" t="b">
        <f>IF('Input and Summary Results'!D159=0,FALSE,'Input and Summary Results'!$B159)</f>
        <v>0</v>
      </c>
      <c r="C577" t="b">
        <f>IF(OR(B577=0,'Input and Summary Results'!D159=0,'Input and Summary Results'!D159=""),FALSE,'Input and Summary Results'!$D159)</f>
        <v>0</v>
      </c>
      <c r="D577" t="b">
        <f>IF(OR(B577=0,'Input and Summary Results'!E159=0),FALSE,'Input and Summary Results'!$E159)</f>
        <v>0</v>
      </c>
      <c r="E577" t="b">
        <f t="shared" si="56"/>
        <v>0</v>
      </c>
      <c r="F577" t="b">
        <f t="shared" si="57"/>
        <v>0</v>
      </c>
      <c r="G577" t="b">
        <f>IF('Input and Summary Results'!$J$4="yes",IF(C577=FALSE,FALSE,IF('Data Transformation'!E577&lt;$R$10,E577,$R$10)),IF(C577=FALSE,FALSE,IF(C577&lt;$R$10,C577,$R$10)))</f>
        <v>0</v>
      </c>
      <c r="H577" t="b">
        <f>IF('Input and Summary Results'!$J$4="yes",'Data Transformation'!F577,'Data Transformation'!D577)</f>
        <v>0</v>
      </c>
      <c r="I577" t="str">
        <f t="shared" si="55"/>
        <v/>
      </c>
    </row>
    <row r="578" spans="2:9" x14ac:dyDescent="0.25">
      <c r="B578" t="b">
        <f>IF('Input and Summary Results'!D160=0,FALSE,'Input and Summary Results'!$B160)</f>
        <v>0</v>
      </c>
      <c r="C578" t="b">
        <f>IF(OR(B578=0,'Input and Summary Results'!D160=0,'Input and Summary Results'!D160=""),FALSE,'Input and Summary Results'!$D160)</f>
        <v>0</v>
      </c>
      <c r="D578" t="b">
        <f>IF(OR(B578=0,'Input and Summary Results'!E160=0),FALSE,'Input and Summary Results'!$E160)</f>
        <v>0</v>
      </c>
      <c r="E578" t="b">
        <f t="shared" si="56"/>
        <v>0</v>
      </c>
      <c r="F578" t="b">
        <f t="shared" si="57"/>
        <v>0</v>
      </c>
      <c r="G578" t="b">
        <f>IF('Input and Summary Results'!$J$4="yes",IF(C578=FALSE,FALSE,IF('Data Transformation'!E578&lt;$R$10,E578,$R$10)),IF(C578=FALSE,FALSE,IF(C578&lt;$R$10,C578,$R$10)))</f>
        <v>0</v>
      </c>
      <c r="H578" t="b">
        <f>IF('Input and Summary Results'!$J$4="yes",'Data Transformation'!F578,'Data Transformation'!D578)</f>
        <v>0</v>
      </c>
      <c r="I578" t="str">
        <f t="shared" si="55"/>
        <v/>
      </c>
    </row>
    <row r="579" spans="2:9" x14ac:dyDescent="0.25">
      <c r="B579" t="b">
        <f>IF('Input and Summary Results'!D161=0,FALSE,'Input and Summary Results'!$B161)</f>
        <v>0</v>
      </c>
      <c r="C579" t="b">
        <f>IF(OR(B579=0,'Input and Summary Results'!D161=0,'Input and Summary Results'!D161=""),FALSE,'Input and Summary Results'!$D161)</f>
        <v>0</v>
      </c>
      <c r="D579" t="b">
        <f>IF(OR(B579=0,'Input and Summary Results'!E161=0),FALSE,'Input and Summary Results'!$E161)</f>
        <v>0</v>
      </c>
      <c r="E579" t="b">
        <f t="shared" si="56"/>
        <v>0</v>
      </c>
      <c r="F579" t="b">
        <f t="shared" si="57"/>
        <v>0</v>
      </c>
      <c r="G579" t="b">
        <f>IF('Input and Summary Results'!$J$4="yes",IF(C579=FALSE,FALSE,IF('Data Transformation'!E579&lt;$R$10,E579,$R$10)),IF(C579=FALSE,FALSE,IF(C579&lt;$R$10,C579,$R$10)))</f>
        <v>0</v>
      </c>
      <c r="H579" t="b">
        <f>IF('Input and Summary Results'!$J$4="yes",'Data Transformation'!F579,'Data Transformation'!D579)</f>
        <v>0</v>
      </c>
      <c r="I579" t="str">
        <f t="shared" si="55"/>
        <v/>
      </c>
    </row>
    <row r="580" spans="2:9" x14ac:dyDescent="0.25">
      <c r="B580" t="b">
        <f>IF('Input and Summary Results'!D162=0,FALSE,'Input and Summary Results'!$B162)</f>
        <v>0</v>
      </c>
      <c r="C580" t="b">
        <f>IF(OR(B580=0,'Input and Summary Results'!D162=0,'Input and Summary Results'!D162=""),FALSE,'Input and Summary Results'!$D162)</f>
        <v>0</v>
      </c>
      <c r="D580" t="b">
        <f>IF(OR(B580=0,'Input and Summary Results'!E162=0),FALSE,'Input and Summary Results'!$E162)</f>
        <v>0</v>
      </c>
      <c r="E580" t="b">
        <f t="shared" si="56"/>
        <v>0</v>
      </c>
      <c r="F580" t="b">
        <f t="shared" si="57"/>
        <v>0</v>
      </c>
      <c r="G580" t="b">
        <f>IF('Input and Summary Results'!$J$4="yes",IF(C580=FALSE,FALSE,IF('Data Transformation'!E580&lt;$R$10,E580,$R$10)),IF(C580=FALSE,FALSE,IF(C580&lt;$R$10,C580,$R$10)))</f>
        <v>0</v>
      </c>
      <c r="H580" t="b">
        <f>IF('Input and Summary Results'!$J$4="yes",'Data Transformation'!F580,'Data Transformation'!D580)</f>
        <v>0</v>
      </c>
      <c r="I580" t="str">
        <f t="shared" si="55"/>
        <v/>
      </c>
    </row>
    <row r="581" spans="2:9" x14ac:dyDescent="0.25">
      <c r="B581" t="b">
        <f>IF('Input and Summary Results'!D163=0,FALSE,'Input and Summary Results'!$B163)</f>
        <v>0</v>
      </c>
      <c r="C581" t="b">
        <f>IF(OR(B581=0,'Input and Summary Results'!D163=0,'Input and Summary Results'!D163=""),FALSE,'Input and Summary Results'!$D163)</f>
        <v>0</v>
      </c>
      <c r="D581" t="b">
        <f>IF(OR(B581=0,'Input and Summary Results'!E163=0),FALSE,'Input and Summary Results'!$E163)</f>
        <v>0</v>
      </c>
      <c r="E581" t="b">
        <f t="shared" si="56"/>
        <v>0</v>
      </c>
      <c r="F581" t="b">
        <f t="shared" si="57"/>
        <v>0</v>
      </c>
      <c r="G581" t="b">
        <f>IF('Input and Summary Results'!$J$4="yes",IF(C581=FALSE,FALSE,IF('Data Transformation'!E581&lt;$R$10,E581,$R$10)),IF(C581=FALSE,FALSE,IF(C581&lt;$R$10,C581,$R$10)))</f>
        <v>0</v>
      </c>
      <c r="H581" t="b">
        <f>IF('Input and Summary Results'!$J$4="yes",'Data Transformation'!F581,'Data Transformation'!D581)</f>
        <v>0</v>
      </c>
      <c r="I581" t="str">
        <f t="shared" ref="I581:I644" si="58">IF(G581=FALSE,"",B581)</f>
        <v/>
      </c>
    </row>
    <row r="582" spans="2:9" x14ac:dyDescent="0.25">
      <c r="B582" t="b">
        <f>IF('Input and Summary Results'!D164=0,FALSE,'Input and Summary Results'!$B164)</f>
        <v>0</v>
      </c>
      <c r="C582" t="b">
        <f>IF(OR(B582=0,'Input and Summary Results'!D164=0,'Input and Summary Results'!D164=""),FALSE,'Input and Summary Results'!$D164)</f>
        <v>0</v>
      </c>
      <c r="D582" t="b">
        <f>IF(OR(B582=0,'Input and Summary Results'!E164=0),FALSE,'Input and Summary Results'!$E164)</f>
        <v>0</v>
      </c>
      <c r="E582" t="b">
        <f t="shared" si="56"/>
        <v>0</v>
      </c>
      <c r="F582" t="b">
        <f t="shared" si="57"/>
        <v>0</v>
      </c>
      <c r="G582" t="b">
        <f>IF('Input and Summary Results'!$J$4="yes",IF(C582=FALSE,FALSE,IF('Data Transformation'!E582&lt;$R$10,E582,$R$10)),IF(C582=FALSE,FALSE,IF(C582&lt;$R$10,C582,$R$10)))</f>
        <v>0</v>
      </c>
      <c r="H582" t="b">
        <f>IF('Input and Summary Results'!$J$4="yes",'Data Transformation'!F582,'Data Transformation'!D582)</f>
        <v>0</v>
      </c>
      <c r="I582" t="str">
        <f t="shared" si="58"/>
        <v/>
      </c>
    </row>
    <row r="583" spans="2:9" x14ac:dyDescent="0.25">
      <c r="B583" t="b">
        <f>IF('Input and Summary Results'!D165=0,FALSE,'Input and Summary Results'!$B165)</f>
        <v>0</v>
      </c>
      <c r="C583" t="b">
        <f>IF(OR(B583=0,'Input and Summary Results'!D165=0,'Input and Summary Results'!D165=""),FALSE,'Input and Summary Results'!$D165)</f>
        <v>0</v>
      </c>
      <c r="D583" t="b">
        <f>IF(OR(B583=0,'Input and Summary Results'!E165=0),FALSE,'Input and Summary Results'!$E165)</f>
        <v>0</v>
      </c>
      <c r="E583" t="b">
        <f t="shared" si="56"/>
        <v>0</v>
      </c>
      <c r="F583" t="b">
        <f t="shared" si="57"/>
        <v>0</v>
      </c>
      <c r="G583" t="b">
        <f>IF('Input and Summary Results'!$J$4="yes",IF(C583=FALSE,FALSE,IF('Data Transformation'!E583&lt;$R$10,E583,$R$10)),IF(C583=FALSE,FALSE,IF(C583&lt;$R$10,C583,$R$10)))</f>
        <v>0</v>
      </c>
      <c r="H583" t="b">
        <f>IF('Input and Summary Results'!$J$4="yes",'Data Transformation'!F583,'Data Transformation'!D583)</f>
        <v>0</v>
      </c>
      <c r="I583" t="str">
        <f t="shared" si="58"/>
        <v/>
      </c>
    </row>
    <row r="584" spans="2:9" x14ac:dyDescent="0.25">
      <c r="B584" t="b">
        <f>IF('Input and Summary Results'!D166=0,FALSE,'Input and Summary Results'!$B166)</f>
        <v>0</v>
      </c>
      <c r="C584" t="b">
        <f>IF(OR(B584=0,'Input and Summary Results'!D166=0,'Input and Summary Results'!D166=""),FALSE,'Input and Summary Results'!$D166)</f>
        <v>0</v>
      </c>
      <c r="D584" t="b">
        <f>IF(OR(B584=0,'Input and Summary Results'!E166=0),FALSE,'Input and Summary Results'!$E166)</f>
        <v>0</v>
      </c>
      <c r="E584" t="b">
        <f t="shared" si="56"/>
        <v>0</v>
      </c>
      <c r="F584" t="b">
        <f t="shared" si="57"/>
        <v>0</v>
      </c>
      <c r="G584" t="b">
        <f>IF('Input and Summary Results'!$J$4="yes",IF(C584=FALSE,FALSE,IF('Data Transformation'!E584&lt;$R$10,E584,$R$10)),IF(C584=FALSE,FALSE,IF(C584&lt;$R$10,C584,$R$10)))</f>
        <v>0</v>
      </c>
      <c r="H584" t="b">
        <f>IF('Input and Summary Results'!$J$4="yes",'Data Transformation'!F584,'Data Transformation'!D584)</f>
        <v>0</v>
      </c>
      <c r="I584" t="str">
        <f t="shared" si="58"/>
        <v/>
      </c>
    </row>
    <row r="585" spans="2:9" x14ac:dyDescent="0.25">
      <c r="B585" t="b">
        <f>IF('Input and Summary Results'!D167=0,FALSE,'Input and Summary Results'!$B167)</f>
        <v>0</v>
      </c>
      <c r="C585" t="b">
        <f>IF(OR(B585=0,'Input and Summary Results'!D167=0,'Input and Summary Results'!D167=""),FALSE,'Input and Summary Results'!$D167)</f>
        <v>0</v>
      </c>
      <c r="D585" t="b">
        <f>IF(OR(B585=0,'Input and Summary Results'!E167=0),FALSE,'Input and Summary Results'!$E167)</f>
        <v>0</v>
      </c>
      <c r="E585" t="b">
        <f t="shared" si="56"/>
        <v>0</v>
      </c>
      <c r="F585" t="b">
        <f t="shared" si="57"/>
        <v>0</v>
      </c>
      <c r="G585" t="b">
        <f>IF('Input and Summary Results'!$J$4="yes",IF(C585=FALSE,FALSE,IF('Data Transformation'!E585&lt;$R$10,E585,$R$10)),IF(C585=FALSE,FALSE,IF(C585&lt;$R$10,C585,$R$10)))</f>
        <v>0</v>
      </c>
      <c r="H585" t="b">
        <f>IF('Input and Summary Results'!$J$4="yes",'Data Transformation'!F585,'Data Transformation'!D585)</f>
        <v>0</v>
      </c>
      <c r="I585" t="str">
        <f t="shared" si="58"/>
        <v/>
      </c>
    </row>
    <row r="586" spans="2:9" x14ac:dyDescent="0.25">
      <c r="B586" t="b">
        <f>IF('Input and Summary Results'!D168=0,FALSE,'Input and Summary Results'!$B168)</f>
        <v>0</v>
      </c>
      <c r="C586" t="b">
        <f>IF(OR(B586=0,'Input and Summary Results'!D168=0,'Input and Summary Results'!D168=""),FALSE,'Input and Summary Results'!$D168)</f>
        <v>0</v>
      </c>
      <c r="D586" t="b">
        <f>IF(OR(B586=0,'Input and Summary Results'!E168=0),FALSE,'Input and Summary Results'!$E168)</f>
        <v>0</v>
      </c>
      <c r="E586" t="b">
        <f t="shared" si="56"/>
        <v>0</v>
      </c>
      <c r="F586" t="b">
        <f t="shared" si="57"/>
        <v>0</v>
      </c>
      <c r="G586" t="b">
        <f>IF('Input and Summary Results'!$J$4="yes",IF(C586=FALSE,FALSE,IF('Data Transformation'!E586&lt;$R$10,E586,$R$10)),IF(C586=FALSE,FALSE,IF(C586&lt;$R$10,C586,$R$10)))</f>
        <v>0</v>
      </c>
      <c r="H586" t="b">
        <f>IF('Input and Summary Results'!$J$4="yes",'Data Transformation'!F586,'Data Transformation'!D586)</f>
        <v>0</v>
      </c>
      <c r="I586" t="str">
        <f t="shared" si="58"/>
        <v/>
      </c>
    </row>
    <row r="587" spans="2:9" x14ac:dyDescent="0.25">
      <c r="B587" t="b">
        <f>IF('Input and Summary Results'!D169=0,FALSE,'Input and Summary Results'!$B169)</f>
        <v>0</v>
      </c>
      <c r="C587" t="b">
        <f>IF(OR(B587=0,'Input and Summary Results'!D169=0,'Input and Summary Results'!D169=""),FALSE,'Input and Summary Results'!$D169)</f>
        <v>0</v>
      </c>
      <c r="D587" t="b">
        <f>IF(OR(B587=0,'Input and Summary Results'!E169=0),FALSE,'Input and Summary Results'!$E169)</f>
        <v>0</v>
      </c>
      <c r="E587" t="b">
        <f t="shared" si="56"/>
        <v>0</v>
      </c>
      <c r="F587" t="b">
        <f t="shared" si="57"/>
        <v>0</v>
      </c>
      <c r="G587" t="b">
        <f>IF('Input and Summary Results'!$J$4="yes",IF(C587=FALSE,FALSE,IF('Data Transformation'!E587&lt;$R$10,E587,$R$10)),IF(C587=FALSE,FALSE,IF(C587&lt;$R$10,C587,$R$10)))</f>
        <v>0</v>
      </c>
      <c r="H587" t="b">
        <f>IF('Input and Summary Results'!$J$4="yes",'Data Transformation'!F587,'Data Transformation'!D587)</f>
        <v>0</v>
      </c>
      <c r="I587" t="str">
        <f t="shared" si="58"/>
        <v/>
      </c>
    </row>
    <row r="588" spans="2:9" x14ac:dyDescent="0.25">
      <c r="B588" t="b">
        <f>IF('Input and Summary Results'!D170=0,FALSE,'Input and Summary Results'!$B170)</f>
        <v>0</v>
      </c>
      <c r="C588" t="b">
        <f>IF(OR(B588=0,'Input and Summary Results'!D170=0,'Input and Summary Results'!D170=""),FALSE,'Input and Summary Results'!$D170)</f>
        <v>0</v>
      </c>
      <c r="D588" t="b">
        <f>IF(OR(B588=0,'Input and Summary Results'!E170=0),FALSE,'Input and Summary Results'!$E170)</f>
        <v>0</v>
      </c>
      <c r="E588" t="b">
        <f t="shared" si="56"/>
        <v>0</v>
      </c>
      <c r="F588" t="b">
        <f t="shared" si="57"/>
        <v>0</v>
      </c>
      <c r="G588" t="b">
        <f>IF('Input and Summary Results'!$J$4="yes",IF(C588=FALSE,FALSE,IF('Data Transformation'!E588&lt;$R$10,E588,$R$10)),IF(C588=FALSE,FALSE,IF(C588&lt;$R$10,C588,$R$10)))</f>
        <v>0</v>
      </c>
      <c r="H588" t="b">
        <f>IF('Input and Summary Results'!$J$4="yes",'Data Transformation'!F588,'Data Transformation'!D588)</f>
        <v>0</v>
      </c>
      <c r="I588" t="str">
        <f t="shared" si="58"/>
        <v/>
      </c>
    </row>
    <row r="589" spans="2:9" x14ac:dyDescent="0.25">
      <c r="B589" t="b">
        <f>IF('Input and Summary Results'!D171=0,FALSE,'Input and Summary Results'!$B171)</f>
        <v>0</v>
      </c>
      <c r="C589" t="b">
        <f>IF(OR(B589=0,'Input and Summary Results'!D171=0,'Input and Summary Results'!D171=""),FALSE,'Input and Summary Results'!$D171)</f>
        <v>0</v>
      </c>
      <c r="D589" t="b">
        <f>IF(OR(B589=0,'Input and Summary Results'!E171=0),FALSE,'Input and Summary Results'!$E171)</f>
        <v>0</v>
      </c>
      <c r="E589" t="b">
        <f t="shared" si="56"/>
        <v>0</v>
      </c>
      <c r="F589" t="b">
        <f t="shared" si="57"/>
        <v>0</v>
      </c>
      <c r="G589" t="b">
        <f>IF('Input and Summary Results'!$J$4="yes",IF(C589=FALSE,FALSE,IF('Data Transformation'!E589&lt;$R$10,E589,$R$10)),IF(C589=FALSE,FALSE,IF(C589&lt;$R$10,C589,$R$10)))</f>
        <v>0</v>
      </c>
      <c r="H589" t="b">
        <f>IF('Input and Summary Results'!$J$4="yes",'Data Transformation'!F589,'Data Transformation'!D589)</f>
        <v>0</v>
      </c>
      <c r="I589" t="str">
        <f t="shared" si="58"/>
        <v/>
      </c>
    </row>
    <row r="590" spans="2:9" x14ac:dyDescent="0.25">
      <c r="B590" t="b">
        <f>IF('Input and Summary Results'!D172=0,FALSE,'Input and Summary Results'!$B172)</f>
        <v>0</v>
      </c>
      <c r="C590" t="b">
        <f>IF(OR(B590=0,'Input and Summary Results'!D172=0,'Input and Summary Results'!D172=""),FALSE,'Input and Summary Results'!$D172)</f>
        <v>0</v>
      </c>
      <c r="D590" t="b">
        <f>IF(OR(B590=0,'Input and Summary Results'!E172=0),FALSE,'Input and Summary Results'!$E172)</f>
        <v>0</v>
      </c>
      <c r="E590" t="b">
        <f t="shared" si="56"/>
        <v>0</v>
      </c>
      <c r="F590" t="b">
        <f t="shared" si="57"/>
        <v>0</v>
      </c>
      <c r="G590" t="b">
        <f>IF('Input and Summary Results'!$J$4="yes",IF(C590=FALSE,FALSE,IF('Data Transformation'!E590&lt;$R$10,E590,$R$10)),IF(C590=FALSE,FALSE,IF(C590&lt;$R$10,C590,$R$10)))</f>
        <v>0</v>
      </c>
      <c r="H590" t="b">
        <f>IF('Input and Summary Results'!$J$4="yes",'Data Transformation'!F590,'Data Transformation'!D590)</f>
        <v>0</v>
      </c>
      <c r="I590" t="str">
        <f t="shared" si="58"/>
        <v/>
      </c>
    </row>
    <row r="591" spans="2:9" x14ac:dyDescent="0.25">
      <c r="B591" t="b">
        <f>IF('Input and Summary Results'!D173=0,FALSE,'Input and Summary Results'!$B173)</f>
        <v>0</v>
      </c>
      <c r="C591" t="b">
        <f>IF(OR(B591=0,'Input and Summary Results'!D173=0,'Input and Summary Results'!D173=""),FALSE,'Input and Summary Results'!$D173)</f>
        <v>0</v>
      </c>
      <c r="D591" t="b">
        <f>IF(OR(B591=0,'Input and Summary Results'!E173=0),FALSE,'Input and Summary Results'!$E173)</f>
        <v>0</v>
      </c>
      <c r="E591" t="b">
        <f t="shared" si="56"/>
        <v>0</v>
      </c>
      <c r="F591" t="b">
        <f t="shared" si="57"/>
        <v>0</v>
      </c>
      <c r="G591" t="b">
        <f>IF('Input and Summary Results'!$J$4="yes",IF(C591=FALSE,FALSE,IF('Data Transformation'!E591&lt;$R$10,E591,$R$10)),IF(C591=FALSE,FALSE,IF(C591&lt;$R$10,C591,$R$10)))</f>
        <v>0</v>
      </c>
      <c r="H591" t="b">
        <f>IF('Input and Summary Results'!$J$4="yes",'Data Transformation'!F591,'Data Transformation'!D591)</f>
        <v>0</v>
      </c>
      <c r="I591" t="str">
        <f t="shared" si="58"/>
        <v/>
      </c>
    </row>
    <row r="592" spans="2:9" x14ac:dyDescent="0.25">
      <c r="B592" t="b">
        <f>IF('Input and Summary Results'!D174=0,FALSE,'Input and Summary Results'!$B174)</f>
        <v>0</v>
      </c>
      <c r="C592" t="b">
        <f>IF(OR(B592=0,'Input and Summary Results'!D174=0,'Input and Summary Results'!D174=""),FALSE,'Input and Summary Results'!$D174)</f>
        <v>0</v>
      </c>
      <c r="D592" t="b">
        <f>IF(OR(B592=0,'Input and Summary Results'!E174=0),FALSE,'Input and Summary Results'!$E174)</f>
        <v>0</v>
      </c>
      <c r="E592" t="b">
        <f t="shared" si="56"/>
        <v>0</v>
      </c>
      <c r="F592" t="b">
        <f t="shared" si="57"/>
        <v>0</v>
      </c>
      <c r="G592" t="b">
        <f>IF('Input and Summary Results'!$J$4="yes",IF(C592=FALSE,FALSE,IF('Data Transformation'!E592&lt;$R$10,E592,$R$10)),IF(C592=FALSE,FALSE,IF(C592&lt;$R$10,C592,$R$10)))</f>
        <v>0</v>
      </c>
      <c r="H592" t="b">
        <f>IF('Input and Summary Results'!$J$4="yes",'Data Transformation'!F592,'Data Transformation'!D592)</f>
        <v>0</v>
      </c>
      <c r="I592" t="str">
        <f t="shared" si="58"/>
        <v/>
      </c>
    </row>
    <row r="593" spans="2:9" x14ac:dyDescent="0.25">
      <c r="B593" t="b">
        <f>IF('Input and Summary Results'!D175=0,FALSE,'Input and Summary Results'!$B175)</f>
        <v>0</v>
      </c>
      <c r="C593" t="b">
        <f>IF(OR(B593=0,'Input and Summary Results'!D175=0,'Input and Summary Results'!D175=""),FALSE,'Input and Summary Results'!$D175)</f>
        <v>0</v>
      </c>
      <c r="D593" t="b">
        <f>IF(OR(B593=0,'Input and Summary Results'!E175=0),FALSE,'Input and Summary Results'!$E175)</f>
        <v>0</v>
      </c>
      <c r="E593" t="b">
        <f t="shared" si="56"/>
        <v>0</v>
      </c>
      <c r="F593" t="b">
        <f t="shared" si="57"/>
        <v>0</v>
      </c>
      <c r="G593" t="b">
        <f>IF('Input and Summary Results'!$J$4="yes",IF(C593=FALSE,FALSE,IF('Data Transformation'!E593&lt;$R$10,E593,$R$10)),IF(C593=FALSE,FALSE,IF(C593&lt;$R$10,C593,$R$10)))</f>
        <v>0</v>
      </c>
      <c r="H593" t="b">
        <f>IF('Input and Summary Results'!$J$4="yes",'Data Transformation'!F593,'Data Transformation'!D593)</f>
        <v>0</v>
      </c>
      <c r="I593" t="str">
        <f t="shared" si="58"/>
        <v/>
      </c>
    </row>
    <row r="594" spans="2:9" x14ac:dyDescent="0.25">
      <c r="B594" t="b">
        <f>IF('Input and Summary Results'!D176=0,FALSE,'Input and Summary Results'!$B176)</f>
        <v>0</v>
      </c>
      <c r="C594" t="b">
        <f>IF(OR(B594=0,'Input and Summary Results'!D176=0,'Input and Summary Results'!D176=""),FALSE,'Input and Summary Results'!$D176)</f>
        <v>0</v>
      </c>
      <c r="D594" t="b">
        <f>IF(OR(B594=0,'Input and Summary Results'!E176=0),FALSE,'Input and Summary Results'!$E176)</f>
        <v>0</v>
      </c>
      <c r="E594" t="b">
        <f t="shared" si="56"/>
        <v>0</v>
      </c>
      <c r="F594" t="b">
        <f t="shared" si="57"/>
        <v>0</v>
      </c>
      <c r="G594" t="b">
        <f>IF('Input and Summary Results'!$J$4="yes",IF(C594=FALSE,FALSE,IF('Data Transformation'!E594&lt;$R$10,E594,$R$10)),IF(C594=FALSE,FALSE,IF(C594&lt;$R$10,C594,$R$10)))</f>
        <v>0</v>
      </c>
      <c r="H594" t="b">
        <f>IF('Input and Summary Results'!$J$4="yes",'Data Transformation'!F594,'Data Transformation'!D594)</f>
        <v>0</v>
      </c>
      <c r="I594" t="str">
        <f t="shared" si="58"/>
        <v/>
      </c>
    </row>
    <row r="595" spans="2:9" x14ac:dyDescent="0.25">
      <c r="B595" t="b">
        <f>IF('Input and Summary Results'!D177=0,FALSE,'Input and Summary Results'!$B177)</f>
        <v>0</v>
      </c>
      <c r="C595" t="b">
        <f>IF(OR(B595=0,'Input and Summary Results'!D177=0,'Input and Summary Results'!D177=""),FALSE,'Input and Summary Results'!$D177)</f>
        <v>0</v>
      </c>
      <c r="D595" t="b">
        <f>IF(OR(B595=0,'Input and Summary Results'!E177=0),FALSE,'Input and Summary Results'!$E177)</f>
        <v>0</v>
      </c>
      <c r="E595" t="b">
        <f t="shared" si="56"/>
        <v>0</v>
      </c>
      <c r="F595" t="b">
        <f t="shared" si="57"/>
        <v>0</v>
      </c>
      <c r="G595" t="b">
        <f>IF('Input and Summary Results'!$J$4="yes",IF(C595=FALSE,FALSE,IF('Data Transformation'!E595&lt;$R$10,E595,$R$10)),IF(C595=FALSE,FALSE,IF(C595&lt;$R$10,C595,$R$10)))</f>
        <v>0</v>
      </c>
      <c r="H595" t="b">
        <f>IF('Input and Summary Results'!$J$4="yes",'Data Transformation'!F595,'Data Transformation'!D595)</f>
        <v>0</v>
      </c>
      <c r="I595" t="str">
        <f t="shared" si="58"/>
        <v/>
      </c>
    </row>
    <row r="596" spans="2:9" x14ac:dyDescent="0.25">
      <c r="B596" t="b">
        <f>IF('Input and Summary Results'!D178=0,FALSE,'Input and Summary Results'!$B178)</f>
        <v>0</v>
      </c>
      <c r="C596" t="b">
        <f>IF(OR(B596=0,'Input and Summary Results'!D178=0,'Input and Summary Results'!D178=""),FALSE,'Input and Summary Results'!$D178)</f>
        <v>0</v>
      </c>
      <c r="D596" t="b">
        <f>IF(OR(B596=0,'Input and Summary Results'!E178=0),FALSE,'Input and Summary Results'!$E178)</f>
        <v>0</v>
      </c>
      <c r="E596" t="b">
        <f t="shared" si="56"/>
        <v>0</v>
      </c>
      <c r="F596" t="b">
        <f t="shared" si="57"/>
        <v>0</v>
      </c>
      <c r="G596" t="b">
        <f>IF('Input and Summary Results'!$J$4="yes",IF(C596=FALSE,FALSE,IF('Data Transformation'!E596&lt;$R$10,E596,$R$10)),IF(C596=FALSE,FALSE,IF(C596&lt;$R$10,C596,$R$10)))</f>
        <v>0</v>
      </c>
      <c r="H596" t="b">
        <f>IF('Input and Summary Results'!$J$4="yes",'Data Transformation'!F596,'Data Transformation'!D596)</f>
        <v>0</v>
      </c>
      <c r="I596" t="str">
        <f t="shared" si="58"/>
        <v/>
      </c>
    </row>
    <row r="597" spans="2:9" x14ac:dyDescent="0.25">
      <c r="B597" t="b">
        <f>IF('Input and Summary Results'!D179=0,FALSE,'Input and Summary Results'!$B179)</f>
        <v>0</v>
      </c>
      <c r="C597" t="b">
        <f>IF(OR(B597=0,'Input and Summary Results'!D179=0,'Input and Summary Results'!D179=""),FALSE,'Input and Summary Results'!$D179)</f>
        <v>0</v>
      </c>
      <c r="D597" t="b">
        <f>IF(OR(B597=0,'Input and Summary Results'!E179=0),FALSE,'Input and Summary Results'!$E179)</f>
        <v>0</v>
      </c>
      <c r="E597" t="b">
        <f t="shared" si="56"/>
        <v>0</v>
      </c>
      <c r="F597" t="b">
        <f t="shared" si="57"/>
        <v>0</v>
      </c>
      <c r="G597" t="b">
        <f>IF('Input and Summary Results'!$J$4="yes",IF(C597=FALSE,FALSE,IF('Data Transformation'!E597&lt;$R$10,E597,$R$10)),IF(C597=FALSE,FALSE,IF(C597&lt;$R$10,C597,$R$10)))</f>
        <v>0</v>
      </c>
      <c r="H597" t="b">
        <f>IF('Input and Summary Results'!$J$4="yes",'Data Transformation'!F597,'Data Transformation'!D597)</f>
        <v>0</v>
      </c>
      <c r="I597" t="str">
        <f t="shared" si="58"/>
        <v/>
      </c>
    </row>
    <row r="598" spans="2:9" x14ac:dyDescent="0.25">
      <c r="B598" t="b">
        <f>IF('Input and Summary Results'!D180=0,FALSE,'Input and Summary Results'!$B180)</f>
        <v>0</v>
      </c>
      <c r="C598" t="b">
        <f>IF(OR(B598=0,'Input and Summary Results'!D180=0,'Input and Summary Results'!D180=""),FALSE,'Input and Summary Results'!$D180)</f>
        <v>0</v>
      </c>
      <c r="D598" t="b">
        <f>IF(OR(B598=0,'Input and Summary Results'!E180=0),FALSE,'Input and Summary Results'!$E180)</f>
        <v>0</v>
      </c>
      <c r="E598" t="b">
        <f t="shared" si="56"/>
        <v>0</v>
      </c>
      <c r="F598" t="b">
        <f t="shared" si="57"/>
        <v>0</v>
      </c>
      <c r="G598" t="b">
        <f>IF('Input and Summary Results'!$J$4="yes",IF(C598=FALSE,FALSE,IF('Data Transformation'!E598&lt;$R$10,E598,$R$10)),IF(C598=FALSE,FALSE,IF(C598&lt;$R$10,C598,$R$10)))</f>
        <v>0</v>
      </c>
      <c r="H598" t="b">
        <f>IF('Input and Summary Results'!$J$4="yes",'Data Transformation'!F598,'Data Transformation'!D598)</f>
        <v>0</v>
      </c>
      <c r="I598" t="str">
        <f t="shared" si="58"/>
        <v/>
      </c>
    </row>
    <row r="599" spans="2:9" x14ac:dyDescent="0.25">
      <c r="B599" t="b">
        <f>IF('Input and Summary Results'!D181=0,FALSE,'Input and Summary Results'!$B181)</f>
        <v>0</v>
      </c>
      <c r="C599" t="b">
        <f>IF(OR(B599=0,'Input and Summary Results'!D181=0,'Input and Summary Results'!D181=""),FALSE,'Input and Summary Results'!$D181)</f>
        <v>0</v>
      </c>
      <c r="D599" t="b">
        <f>IF(OR(B599=0,'Input and Summary Results'!E181=0),FALSE,'Input and Summary Results'!$E181)</f>
        <v>0</v>
      </c>
      <c r="E599" t="b">
        <f t="shared" si="56"/>
        <v>0</v>
      </c>
      <c r="F599" t="b">
        <f t="shared" si="57"/>
        <v>0</v>
      </c>
      <c r="G599" t="b">
        <f>IF('Input and Summary Results'!$J$4="yes",IF(C599=FALSE,FALSE,IF('Data Transformation'!E599&lt;$R$10,E599,$R$10)),IF(C599=FALSE,FALSE,IF(C599&lt;$R$10,C599,$R$10)))</f>
        <v>0</v>
      </c>
      <c r="H599" t="b">
        <f>IF('Input and Summary Results'!$J$4="yes",'Data Transformation'!F599,'Data Transformation'!D599)</f>
        <v>0</v>
      </c>
      <c r="I599" t="str">
        <f t="shared" si="58"/>
        <v/>
      </c>
    </row>
    <row r="600" spans="2:9" x14ac:dyDescent="0.25">
      <c r="B600" t="b">
        <f>IF('Input and Summary Results'!D182=0,FALSE,'Input and Summary Results'!$B182)</f>
        <v>0</v>
      </c>
      <c r="C600" t="b">
        <f>IF(OR(B600=0,'Input and Summary Results'!D182=0,'Input and Summary Results'!D182=""),FALSE,'Input and Summary Results'!$D182)</f>
        <v>0</v>
      </c>
      <c r="D600" t="b">
        <f>IF(OR(B600=0,'Input and Summary Results'!E182=0),FALSE,'Input and Summary Results'!$E182)</f>
        <v>0</v>
      </c>
      <c r="E600" t="b">
        <f t="shared" si="56"/>
        <v>0</v>
      </c>
      <c r="F600" t="b">
        <f t="shared" si="57"/>
        <v>0</v>
      </c>
      <c r="G600" t="b">
        <f>IF('Input and Summary Results'!$J$4="yes",IF(C600=FALSE,FALSE,IF('Data Transformation'!E600&lt;$R$10,E600,$R$10)),IF(C600=FALSE,FALSE,IF(C600&lt;$R$10,C600,$R$10)))</f>
        <v>0</v>
      </c>
      <c r="H600" t="b">
        <f>IF('Input and Summary Results'!$J$4="yes",'Data Transformation'!F600,'Data Transformation'!D600)</f>
        <v>0</v>
      </c>
      <c r="I600" t="str">
        <f t="shared" si="58"/>
        <v/>
      </c>
    </row>
    <row r="601" spans="2:9" x14ac:dyDescent="0.25">
      <c r="B601" t="b">
        <f>IF('Input and Summary Results'!D183=0,FALSE,'Input and Summary Results'!$B183)</f>
        <v>0</v>
      </c>
      <c r="C601" t="b">
        <f>IF(OR(B601=0,'Input and Summary Results'!D183=0,'Input and Summary Results'!D183=""),FALSE,'Input and Summary Results'!$D183)</f>
        <v>0</v>
      </c>
      <c r="D601" t="b">
        <f>IF(OR(B601=0,'Input and Summary Results'!E183=0),FALSE,'Input and Summary Results'!$E183)</f>
        <v>0</v>
      </c>
      <c r="E601" t="b">
        <f t="shared" si="56"/>
        <v>0</v>
      </c>
      <c r="F601" t="b">
        <f t="shared" si="57"/>
        <v>0</v>
      </c>
      <c r="G601" t="b">
        <f>IF('Input and Summary Results'!$J$4="yes",IF(C601=FALSE,FALSE,IF('Data Transformation'!E601&lt;$R$10,E601,$R$10)),IF(C601=FALSE,FALSE,IF(C601&lt;$R$10,C601,$R$10)))</f>
        <v>0</v>
      </c>
      <c r="H601" t="b">
        <f>IF('Input and Summary Results'!$J$4="yes",'Data Transformation'!F601,'Data Transformation'!D601)</f>
        <v>0</v>
      </c>
      <c r="I601" t="str">
        <f t="shared" si="58"/>
        <v/>
      </c>
    </row>
    <row r="602" spans="2:9" x14ac:dyDescent="0.25">
      <c r="B602" t="b">
        <f>IF('Input and Summary Results'!D184=0,FALSE,'Input and Summary Results'!$B184)</f>
        <v>0</v>
      </c>
      <c r="C602" t="b">
        <f>IF(OR(B602=0,'Input and Summary Results'!D184=0,'Input and Summary Results'!D184=""),FALSE,'Input and Summary Results'!$D184)</f>
        <v>0</v>
      </c>
      <c r="D602" t="b">
        <f>IF(OR(B602=0,'Input and Summary Results'!E184=0),FALSE,'Input and Summary Results'!$E184)</f>
        <v>0</v>
      </c>
      <c r="E602" t="b">
        <f t="shared" si="56"/>
        <v>0</v>
      </c>
      <c r="F602" t="b">
        <f t="shared" si="57"/>
        <v>0</v>
      </c>
      <c r="G602" t="b">
        <f>IF('Input and Summary Results'!$J$4="yes",IF(C602=FALSE,FALSE,IF('Data Transformation'!E602&lt;$R$10,E602,$R$10)),IF(C602=FALSE,FALSE,IF(C602&lt;$R$10,C602,$R$10)))</f>
        <v>0</v>
      </c>
      <c r="H602" t="b">
        <f>IF('Input and Summary Results'!$J$4="yes",'Data Transformation'!F602,'Data Transformation'!D602)</f>
        <v>0</v>
      </c>
      <c r="I602" t="str">
        <f t="shared" si="58"/>
        <v/>
      </c>
    </row>
    <row r="603" spans="2:9" x14ac:dyDescent="0.25">
      <c r="B603" t="b">
        <f>IF('Input and Summary Results'!D185=0,FALSE,'Input and Summary Results'!$B185)</f>
        <v>0</v>
      </c>
      <c r="C603" t="b">
        <f>IF(OR(B603=0,'Input and Summary Results'!D185=0,'Input and Summary Results'!D185=""),FALSE,'Input and Summary Results'!$D185)</f>
        <v>0</v>
      </c>
      <c r="D603" t="b">
        <f>IF(OR(B603=0,'Input and Summary Results'!E185=0),FALSE,'Input and Summary Results'!$E185)</f>
        <v>0</v>
      </c>
      <c r="E603" t="b">
        <f t="shared" si="56"/>
        <v>0</v>
      </c>
      <c r="F603" t="b">
        <f t="shared" si="57"/>
        <v>0</v>
      </c>
      <c r="G603" t="b">
        <f>IF('Input and Summary Results'!$J$4="yes",IF(C603=FALSE,FALSE,IF('Data Transformation'!E603&lt;$R$10,E603,$R$10)),IF(C603=FALSE,FALSE,IF(C603&lt;$R$10,C603,$R$10)))</f>
        <v>0</v>
      </c>
      <c r="H603" t="b">
        <f>IF('Input and Summary Results'!$J$4="yes",'Data Transformation'!F603,'Data Transformation'!D603)</f>
        <v>0</v>
      </c>
      <c r="I603" t="str">
        <f t="shared" si="58"/>
        <v/>
      </c>
    </row>
    <row r="604" spans="2:9" x14ac:dyDescent="0.25">
      <c r="B604" t="b">
        <f>IF('Input and Summary Results'!D186=0,FALSE,'Input and Summary Results'!$B186)</f>
        <v>0</v>
      </c>
      <c r="C604" t="b">
        <f>IF(OR(B604=0,'Input and Summary Results'!D186=0,'Input and Summary Results'!D186=""),FALSE,'Input and Summary Results'!$D186)</f>
        <v>0</v>
      </c>
      <c r="D604" t="b">
        <f>IF(OR(B604=0,'Input and Summary Results'!E186=0),FALSE,'Input and Summary Results'!$E186)</f>
        <v>0</v>
      </c>
      <c r="E604" t="b">
        <f t="shared" si="56"/>
        <v>0</v>
      </c>
      <c r="F604" t="b">
        <f t="shared" si="57"/>
        <v>0</v>
      </c>
      <c r="G604" t="b">
        <f>IF('Input and Summary Results'!$J$4="yes",IF(C604=FALSE,FALSE,IF('Data Transformation'!E604&lt;$R$10,E604,$R$10)),IF(C604=FALSE,FALSE,IF(C604&lt;$R$10,C604,$R$10)))</f>
        <v>0</v>
      </c>
      <c r="H604" t="b">
        <f>IF('Input and Summary Results'!$J$4="yes",'Data Transformation'!F604,'Data Transformation'!D604)</f>
        <v>0</v>
      </c>
      <c r="I604" t="str">
        <f t="shared" si="58"/>
        <v/>
      </c>
    </row>
    <row r="605" spans="2:9" x14ac:dyDescent="0.25">
      <c r="B605" t="b">
        <f>IF('Input and Summary Results'!D187=0,FALSE,'Input and Summary Results'!$B187)</f>
        <v>0</v>
      </c>
      <c r="C605" t="b">
        <f>IF(OR(B605=0,'Input and Summary Results'!D187=0,'Input and Summary Results'!D187=""),FALSE,'Input and Summary Results'!$D187)</f>
        <v>0</v>
      </c>
      <c r="D605" t="b">
        <f>IF(OR(B605=0,'Input and Summary Results'!E187=0),FALSE,'Input and Summary Results'!$E187)</f>
        <v>0</v>
      </c>
      <c r="E605" t="b">
        <f t="shared" si="56"/>
        <v>0</v>
      </c>
      <c r="F605" t="b">
        <f t="shared" si="57"/>
        <v>0</v>
      </c>
      <c r="G605" t="b">
        <f>IF('Input and Summary Results'!$J$4="yes",IF(C605=FALSE,FALSE,IF('Data Transformation'!E605&lt;$R$10,E605,$R$10)),IF(C605=FALSE,FALSE,IF(C605&lt;$R$10,C605,$R$10)))</f>
        <v>0</v>
      </c>
      <c r="H605" t="b">
        <f>IF('Input and Summary Results'!$J$4="yes",'Data Transformation'!F605,'Data Transformation'!D605)</f>
        <v>0</v>
      </c>
      <c r="I605" t="str">
        <f t="shared" si="58"/>
        <v/>
      </c>
    </row>
    <row r="606" spans="2:9" x14ac:dyDescent="0.25">
      <c r="B606" t="b">
        <f>IF('Input and Summary Results'!D188=0,FALSE,'Input and Summary Results'!$B188)</f>
        <v>0</v>
      </c>
      <c r="C606" t="b">
        <f>IF(OR(B606=0,'Input and Summary Results'!D188=0,'Input and Summary Results'!D188=""),FALSE,'Input and Summary Results'!$D188)</f>
        <v>0</v>
      </c>
      <c r="D606" t="b">
        <f>IF(OR(B606=0,'Input and Summary Results'!E188=0),FALSE,'Input and Summary Results'!$E188)</f>
        <v>0</v>
      </c>
      <c r="E606" t="b">
        <f t="shared" si="56"/>
        <v>0</v>
      </c>
      <c r="F606" t="b">
        <f t="shared" si="57"/>
        <v>0</v>
      </c>
      <c r="G606" t="b">
        <f>IF('Input and Summary Results'!$J$4="yes",IF(C606=FALSE,FALSE,IF('Data Transformation'!E606&lt;$R$10,E606,$R$10)),IF(C606=FALSE,FALSE,IF(C606&lt;$R$10,C606,$R$10)))</f>
        <v>0</v>
      </c>
      <c r="H606" t="b">
        <f>IF('Input and Summary Results'!$J$4="yes",'Data Transformation'!F606,'Data Transformation'!D606)</f>
        <v>0</v>
      </c>
      <c r="I606" t="str">
        <f t="shared" si="58"/>
        <v/>
      </c>
    </row>
    <row r="607" spans="2:9" x14ac:dyDescent="0.25">
      <c r="B607" t="b">
        <f>IF('Input and Summary Results'!D189=0,FALSE,'Input and Summary Results'!$B189)</f>
        <v>0</v>
      </c>
      <c r="C607" t="b">
        <f>IF(OR(B607=0,'Input and Summary Results'!D189=0,'Input and Summary Results'!D189=""),FALSE,'Input and Summary Results'!$D189)</f>
        <v>0</v>
      </c>
      <c r="D607" t="b">
        <f>IF(OR(B607=0,'Input and Summary Results'!E189=0),FALSE,'Input and Summary Results'!$E189)</f>
        <v>0</v>
      </c>
      <c r="E607" t="b">
        <f t="shared" si="56"/>
        <v>0</v>
      </c>
      <c r="F607" t="b">
        <f t="shared" si="57"/>
        <v>0</v>
      </c>
      <c r="G607" t="b">
        <f>IF('Input and Summary Results'!$J$4="yes",IF(C607=FALSE,FALSE,IF('Data Transformation'!E607&lt;$R$10,E607,$R$10)),IF(C607=FALSE,FALSE,IF(C607&lt;$R$10,C607,$R$10)))</f>
        <v>0</v>
      </c>
      <c r="H607" t="b">
        <f>IF('Input and Summary Results'!$J$4="yes",'Data Transformation'!F607,'Data Transformation'!D607)</f>
        <v>0</v>
      </c>
      <c r="I607" t="str">
        <f t="shared" si="58"/>
        <v/>
      </c>
    </row>
    <row r="608" spans="2:9" x14ac:dyDescent="0.25">
      <c r="B608" t="b">
        <f>IF('Input and Summary Results'!D190=0,FALSE,'Input and Summary Results'!$B190)</f>
        <v>0</v>
      </c>
      <c r="C608" t="b">
        <f>IF(OR(B608=0,'Input and Summary Results'!D190=0,'Input and Summary Results'!D190=""),FALSE,'Input and Summary Results'!$D190)</f>
        <v>0</v>
      </c>
      <c r="D608" t="b">
        <f>IF(OR(B608=0,'Input and Summary Results'!E190=0),FALSE,'Input and Summary Results'!$E190)</f>
        <v>0</v>
      </c>
      <c r="E608" t="b">
        <f t="shared" si="56"/>
        <v>0</v>
      </c>
      <c r="F608" t="b">
        <f t="shared" si="57"/>
        <v>0</v>
      </c>
      <c r="G608" t="b">
        <f>IF('Input and Summary Results'!$J$4="yes",IF(C608=FALSE,FALSE,IF('Data Transformation'!E608&lt;$R$10,E608,$R$10)),IF(C608=FALSE,FALSE,IF(C608&lt;$R$10,C608,$R$10)))</f>
        <v>0</v>
      </c>
      <c r="H608" t="b">
        <f>IF('Input and Summary Results'!$J$4="yes",'Data Transformation'!F608,'Data Transformation'!D608)</f>
        <v>0</v>
      </c>
      <c r="I608" t="str">
        <f t="shared" si="58"/>
        <v/>
      </c>
    </row>
    <row r="609" spans="2:9" x14ac:dyDescent="0.25">
      <c r="B609" t="b">
        <f>IF('Input and Summary Results'!D191=0,FALSE,'Input and Summary Results'!$B191)</f>
        <v>0</v>
      </c>
      <c r="C609" t="b">
        <f>IF(OR(B609=0,'Input and Summary Results'!D191=0,'Input and Summary Results'!D191=""),FALSE,'Input and Summary Results'!$D191)</f>
        <v>0</v>
      </c>
      <c r="D609" t="b">
        <f>IF(OR(B609=0,'Input and Summary Results'!E191=0),FALSE,'Input and Summary Results'!$E191)</f>
        <v>0</v>
      </c>
      <c r="E609" t="b">
        <f t="shared" si="56"/>
        <v>0</v>
      </c>
      <c r="F609" t="b">
        <f t="shared" si="57"/>
        <v>0</v>
      </c>
      <c r="G609" t="b">
        <f>IF('Input and Summary Results'!$J$4="yes",IF(C609=FALSE,FALSE,IF('Data Transformation'!E609&lt;$R$10,E609,$R$10)),IF(C609=FALSE,FALSE,IF(C609&lt;$R$10,C609,$R$10)))</f>
        <v>0</v>
      </c>
      <c r="H609" t="b">
        <f>IF('Input and Summary Results'!$J$4="yes",'Data Transformation'!F609,'Data Transformation'!D609)</f>
        <v>0</v>
      </c>
      <c r="I609" t="str">
        <f t="shared" si="58"/>
        <v/>
      </c>
    </row>
    <row r="610" spans="2:9" x14ac:dyDescent="0.25">
      <c r="B610" t="b">
        <f>IF('Input and Summary Results'!D192=0,FALSE,'Input and Summary Results'!$B192)</f>
        <v>0</v>
      </c>
      <c r="C610" t="b">
        <f>IF(OR(B610=0,'Input and Summary Results'!D192=0,'Input and Summary Results'!D192=""),FALSE,'Input and Summary Results'!$D192)</f>
        <v>0</v>
      </c>
      <c r="D610" t="b">
        <f>IF(OR(B610=0,'Input and Summary Results'!E192=0),FALSE,'Input and Summary Results'!$E192)</f>
        <v>0</v>
      </c>
      <c r="E610" t="b">
        <f t="shared" si="56"/>
        <v>0</v>
      </c>
      <c r="F610" t="b">
        <f t="shared" si="57"/>
        <v>0</v>
      </c>
      <c r="G610" t="b">
        <f>IF('Input and Summary Results'!$J$4="yes",IF(C610=FALSE,FALSE,IF('Data Transformation'!E610&lt;$R$10,E610,$R$10)),IF(C610=FALSE,FALSE,IF(C610&lt;$R$10,C610,$R$10)))</f>
        <v>0</v>
      </c>
      <c r="H610" t="b">
        <f>IF('Input and Summary Results'!$J$4="yes",'Data Transformation'!F610,'Data Transformation'!D610)</f>
        <v>0</v>
      </c>
      <c r="I610" t="str">
        <f t="shared" si="58"/>
        <v/>
      </c>
    </row>
    <row r="611" spans="2:9" x14ac:dyDescent="0.25">
      <c r="B611" t="b">
        <f>IF('Input and Summary Results'!D193=0,FALSE,'Input and Summary Results'!$B193)</f>
        <v>0</v>
      </c>
      <c r="C611" t="b">
        <f>IF(OR(B611=0,'Input and Summary Results'!D193=0,'Input and Summary Results'!D193=""),FALSE,'Input and Summary Results'!$D193)</f>
        <v>0</v>
      </c>
      <c r="D611" t="b">
        <f>IF(OR(B611=0,'Input and Summary Results'!E193=0),FALSE,'Input and Summary Results'!$E193)</f>
        <v>0</v>
      </c>
      <c r="E611" t="b">
        <f t="shared" si="56"/>
        <v>0</v>
      </c>
      <c r="F611" t="b">
        <f t="shared" si="57"/>
        <v>0</v>
      </c>
      <c r="G611" t="b">
        <f>IF('Input and Summary Results'!$J$4="yes",IF(C611=FALSE,FALSE,IF('Data Transformation'!E611&lt;$R$10,E611,$R$10)),IF(C611=FALSE,FALSE,IF(C611&lt;$R$10,C611,$R$10)))</f>
        <v>0</v>
      </c>
      <c r="H611" t="b">
        <f>IF('Input and Summary Results'!$J$4="yes",'Data Transformation'!F611,'Data Transformation'!D611)</f>
        <v>0</v>
      </c>
      <c r="I611" t="str">
        <f t="shared" si="58"/>
        <v/>
      </c>
    </row>
    <row r="612" spans="2:9" x14ac:dyDescent="0.25">
      <c r="B612" t="b">
        <f>IF('Input and Summary Results'!D194=0,FALSE,'Input and Summary Results'!$B194)</f>
        <v>0</v>
      </c>
      <c r="C612" t="b">
        <f>IF(OR(B612=0,'Input and Summary Results'!D194=0,'Input and Summary Results'!D194=""),FALSE,'Input and Summary Results'!$D194)</f>
        <v>0</v>
      </c>
      <c r="D612" t="b">
        <f>IF(OR(B612=0,'Input and Summary Results'!E194=0),FALSE,'Input and Summary Results'!$E194)</f>
        <v>0</v>
      </c>
      <c r="E612" t="b">
        <f t="shared" si="56"/>
        <v>0</v>
      </c>
      <c r="F612" t="b">
        <f t="shared" si="57"/>
        <v>0</v>
      </c>
      <c r="G612" t="b">
        <f>IF('Input and Summary Results'!$J$4="yes",IF(C612=FALSE,FALSE,IF('Data Transformation'!E612&lt;$R$10,E612,$R$10)),IF(C612=FALSE,FALSE,IF(C612&lt;$R$10,C612,$R$10)))</f>
        <v>0</v>
      </c>
      <c r="H612" t="b">
        <f>IF('Input and Summary Results'!$J$4="yes",'Data Transformation'!F612,'Data Transformation'!D612)</f>
        <v>0</v>
      </c>
      <c r="I612" t="str">
        <f t="shared" si="58"/>
        <v/>
      </c>
    </row>
    <row r="613" spans="2:9" x14ac:dyDescent="0.25">
      <c r="B613" t="b">
        <f>IF('Input and Summary Results'!D195=0,FALSE,'Input and Summary Results'!$B195)</f>
        <v>0</v>
      </c>
      <c r="C613" t="b">
        <f>IF(OR(B613=0,'Input and Summary Results'!D195=0,'Input and Summary Results'!D195=""),FALSE,'Input and Summary Results'!$D195)</f>
        <v>0</v>
      </c>
      <c r="D613" t="b">
        <f>IF(OR(B613=0,'Input and Summary Results'!E195=0),FALSE,'Input and Summary Results'!$E195)</f>
        <v>0</v>
      </c>
      <c r="E613" t="b">
        <f t="shared" si="56"/>
        <v>0</v>
      </c>
      <c r="F613" t="b">
        <f t="shared" si="57"/>
        <v>0</v>
      </c>
      <c r="G613" t="b">
        <f>IF('Input and Summary Results'!$J$4="yes",IF(C613=FALSE,FALSE,IF('Data Transformation'!E613&lt;$R$10,E613,$R$10)),IF(C613=FALSE,FALSE,IF(C613&lt;$R$10,C613,$R$10)))</f>
        <v>0</v>
      </c>
      <c r="H613" t="b">
        <f>IF('Input and Summary Results'!$J$4="yes",'Data Transformation'!F613,'Data Transformation'!D613)</f>
        <v>0</v>
      </c>
      <c r="I613" t="str">
        <f t="shared" si="58"/>
        <v/>
      </c>
    </row>
    <row r="614" spans="2:9" x14ac:dyDescent="0.25">
      <c r="B614" t="b">
        <f>IF('Input and Summary Results'!D196=0,FALSE,'Input and Summary Results'!$B196)</f>
        <v>0</v>
      </c>
      <c r="C614" t="b">
        <f>IF(OR(B614=0,'Input and Summary Results'!D196=0,'Input and Summary Results'!D196=""),FALSE,'Input and Summary Results'!$D196)</f>
        <v>0</v>
      </c>
      <c r="D614" t="b">
        <f>IF(OR(B614=0,'Input and Summary Results'!E196=0),FALSE,'Input and Summary Results'!$E196)</f>
        <v>0</v>
      </c>
      <c r="E614" t="b">
        <f t="shared" si="56"/>
        <v>0</v>
      </c>
      <c r="F614" t="b">
        <f t="shared" si="57"/>
        <v>0</v>
      </c>
      <c r="G614" t="b">
        <f>IF('Input and Summary Results'!$J$4="yes",IF(C614=FALSE,FALSE,IF('Data Transformation'!E614&lt;$R$10,E614,$R$10)),IF(C614=FALSE,FALSE,IF(C614&lt;$R$10,C614,$R$10)))</f>
        <v>0</v>
      </c>
      <c r="H614" t="b">
        <f>IF('Input and Summary Results'!$J$4="yes",'Data Transformation'!F614,'Data Transformation'!D614)</f>
        <v>0</v>
      </c>
      <c r="I614" t="str">
        <f t="shared" si="58"/>
        <v/>
      </c>
    </row>
    <row r="615" spans="2:9" x14ac:dyDescent="0.25">
      <c r="B615" t="b">
        <f>IF('Input and Summary Results'!D197=0,FALSE,'Input and Summary Results'!$B197)</f>
        <v>0</v>
      </c>
      <c r="C615" t="b">
        <f>IF(OR(B615=0,'Input and Summary Results'!D197=0,'Input and Summary Results'!D197=""),FALSE,'Input and Summary Results'!$D197)</f>
        <v>0</v>
      </c>
      <c r="D615" t="b">
        <f>IF(OR(B615=0,'Input and Summary Results'!E197=0),FALSE,'Input and Summary Results'!$E197)</f>
        <v>0</v>
      </c>
      <c r="E615" t="b">
        <f t="shared" si="56"/>
        <v>0</v>
      </c>
      <c r="F615" t="b">
        <f t="shared" si="57"/>
        <v>0</v>
      </c>
      <c r="G615" t="b">
        <f>IF('Input and Summary Results'!$J$4="yes",IF(C615=FALSE,FALSE,IF('Data Transformation'!E615&lt;$R$10,E615,$R$10)),IF(C615=FALSE,FALSE,IF(C615&lt;$R$10,C615,$R$10)))</f>
        <v>0</v>
      </c>
      <c r="H615" t="b">
        <f>IF('Input and Summary Results'!$J$4="yes",'Data Transformation'!F615,'Data Transformation'!D615)</f>
        <v>0</v>
      </c>
      <c r="I615" t="str">
        <f t="shared" si="58"/>
        <v/>
      </c>
    </row>
    <row r="616" spans="2:9" x14ac:dyDescent="0.25">
      <c r="B616" t="b">
        <f>IF('Input and Summary Results'!D198=0,FALSE,'Input and Summary Results'!$B198)</f>
        <v>0</v>
      </c>
      <c r="C616" t="b">
        <f>IF(OR(B616=0,'Input and Summary Results'!D198=0,'Input and Summary Results'!D198=""),FALSE,'Input and Summary Results'!$D198)</f>
        <v>0</v>
      </c>
      <c r="D616" t="b">
        <f>IF(OR(B616=0,'Input and Summary Results'!E198=0),FALSE,'Input and Summary Results'!$E198)</f>
        <v>0</v>
      </c>
      <c r="E616" t="b">
        <f t="shared" si="56"/>
        <v>0</v>
      </c>
      <c r="F616" t="b">
        <f t="shared" si="57"/>
        <v>0</v>
      </c>
      <c r="G616" t="b">
        <f>IF('Input and Summary Results'!$J$4="yes",IF(C616=FALSE,FALSE,IF('Data Transformation'!E616&lt;$R$10,E616,$R$10)),IF(C616=FALSE,FALSE,IF(C616&lt;$R$10,C616,$R$10)))</f>
        <v>0</v>
      </c>
      <c r="H616" t="b">
        <f>IF('Input and Summary Results'!$J$4="yes",'Data Transformation'!F616,'Data Transformation'!D616)</f>
        <v>0</v>
      </c>
      <c r="I616" t="str">
        <f t="shared" si="58"/>
        <v/>
      </c>
    </row>
    <row r="617" spans="2:9" x14ac:dyDescent="0.25">
      <c r="B617" t="b">
        <f>IF('Input and Summary Results'!D199=0,FALSE,'Input and Summary Results'!$B199)</f>
        <v>0</v>
      </c>
      <c r="C617" t="b">
        <f>IF(OR(B617=0,'Input and Summary Results'!D199=0,'Input and Summary Results'!D199=""),FALSE,'Input and Summary Results'!$D199)</f>
        <v>0</v>
      </c>
      <c r="D617" t="b">
        <f>IF(OR(B617=0,'Input and Summary Results'!E199=0),FALSE,'Input and Summary Results'!$E199)</f>
        <v>0</v>
      </c>
      <c r="E617" t="b">
        <f t="shared" si="56"/>
        <v>0</v>
      </c>
      <c r="F617" t="b">
        <f t="shared" si="57"/>
        <v>0</v>
      </c>
      <c r="G617" t="b">
        <f>IF('Input and Summary Results'!$J$4="yes",IF(C617=FALSE,FALSE,IF('Data Transformation'!E617&lt;$R$10,E617,$R$10)),IF(C617=FALSE,FALSE,IF(C617&lt;$R$10,C617,$R$10)))</f>
        <v>0</v>
      </c>
      <c r="H617" t="b">
        <f>IF('Input and Summary Results'!$J$4="yes",'Data Transformation'!F617,'Data Transformation'!D617)</f>
        <v>0</v>
      </c>
      <c r="I617" t="str">
        <f t="shared" si="58"/>
        <v/>
      </c>
    </row>
    <row r="618" spans="2:9" x14ac:dyDescent="0.25">
      <c r="B618" t="b">
        <f>IF('Input and Summary Results'!D200=0,FALSE,'Input and Summary Results'!$B200)</f>
        <v>0</v>
      </c>
      <c r="C618" t="b">
        <f>IF(OR(B618=0,'Input and Summary Results'!D200=0,'Input and Summary Results'!D200=""),FALSE,'Input and Summary Results'!$D200)</f>
        <v>0</v>
      </c>
      <c r="D618" t="b">
        <f>IF(OR(B618=0,'Input and Summary Results'!E200=0),FALSE,'Input and Summary Results'!$E200)</f>
        <v>0</v>
      </c>
      <c r="E618" t="b">
        <f t="shared" ref="E618:E681" si="59">IF(C618=FALSE,FALSE,LOG10(C618))</f>
        <v>0</v>
      </c>
      <c r="F618" t="b">
        <f t="shared" ref="F618:F681" si="60">IF(D618=FALSE, FALSE,0.434*D618/C618)</f>
        <v>0</v>
      </c>
      <c r="G618" t="b">
        <f>IF('Input and Summary Results'!$J$4="yes",IF(C618=FALSE,FALSE,IF('Data Transformation'!E618&lt;$R$10,E618,$R$10)),IF(C618=FALSE,FALSE,IF(C618&lt;$R$10,C618,$R$10)))</f>
        <v>0</v>
      </c>
      <c r="H618" t="b">
        <f>IF('Input and Summary Results'!$J$4="yes",'Data Transformation'!F618,'Data Transformation'!D618)</f>
        <v>0</v>
      </c>
      <c r="I618" t="str">
        <f t="shared" si="58"/>
        <v/>
      </c>
    </row>
    <row r="619" spans="2:9" x14ac:dyDescent="0.25">
      <c r="B619" t="b">
        <f>IF('Input and Summary Results'!D201=0,FALSE,'Input and Summary Results'!$B201)</f>
        <v>0</v>
      </c>
      <c r="C619" t="b">
        <f>IF(OR(B619=0,'Input and Summary Results'!D201=0,'Input and Summary Results'!D201=""),FALSE,'Input and Summary Results'!$D201)</f>
        <v>0</v>
      </c>
      <c r="D619" t="b">
        <f>IF(OR(B619=0,'Input and Summary Results'!E201=0),FALSE,'Input and Summary Results'!$E201)</f>
        <v>0</v>
      </c>
      <c r="E619" t="b">
        <f t="shared" si="59"/>
        <v>0</v>
      </c>
      <c r="F619" t="b">
        <f t="shared" si="60"/>
        <v>0</v>
      </c>
      <c r="G619" t="b">
        <f>IF('Input and Summary Results'!$J$4="yes",IF(C619=FALSE,FALSE,IF('Data Transformation'!E619&lt;$R$10,E619,$R$10)),IF(C619=FALSE,FALSE,IF(C619&lt;$R$10,C619,$R$10)))</f>
        <v>0</v>
      </c>
      <c r="H619" t="b">
        <f>IF('Input and Summary Results'!$J$4="yes",'Data Transformation'!F619,'Data Transformation'!D619)</f>
        <v>0</v>
      </c>
      <c r="I619" t="str">
        <f t="shared" si="58"/>
        <v/>
      </c>
    </row>
    <row r="620" spans="2:9" x14ac:dyDescent="0.25">
      <c r="B620" t="b">
        <f>IF('Input and Summary Results'!D202=0,FALSE,'Input and Summary Results'!$B202)</f>
        <v>0</v>
      </c>
      <c r="C620" t="b">
        <f>IF(OR(B620=0,'Input and Summary Results'!D202=0,'Input and Summary Results'!D202=""),FALSE,'Input and Summary Results'!$D202)</f>
        <v>0</v>
      </c>
      <c r="D620" t="b">
        <f>IF(OR(B620=0,'Input and Summary Results'!E202=0),FALSE,'Input and Summary Results'!$E202)</f>
        <v>0</v>
      </c>
      <c r="E620" t="b">
        <f t="shared" si="59"/>
        <v>0</v>
      </c>
      <c r="F620" t="b">
        <f t="shared" si="60"/>
        <v>0</v>
      </c>
      <c r="G620" t="b">
        <f>IF('Input and Summary Results'!$J$4="yes",IF(C620=FALSE,FALSE,IF('Data Transformation'!E620&lt;$R$10,E620,$R$10)),IF(C620=FALSE,FALSE,IF(C620&lt;$R$10,C620,$R$10)))</f>
        <v>0</v>
      </c>
      <c r="H620" t="b">
        <f>IF('Input and Summary Results'!$J$4="yes",'Data Transformation'!F620,'Data Transformation'!D620)</f>
        <v>0</v>
      </c>
      <c r="I620" t="str">
        <f t="shared" si="58"/>
        <v/>
      </c>
    </row>
    <row r="621" spans="2:9" x14ac:dyDescent="0.25">
      <c r="B621" t="b">
        <f>IF('Input and Summary Results'!D203=0,FALSE,'Input and Summary Results'!$B203)</f>
        <v>0</v>
      </c>
      <c r="C621" t="b">
        <f>IF(OR(B621=0,'Input and Summary Results'!D203=0,'Input and Summary Results'!D203=""),FALSE,'Input and Summary Results'!$D203)</f>
        <v>0</v>
      </c>
      <c r="D621" t="b">
        <f>IF(OR(B621=0,'Input and Summary Results'!E203=0),FALSE,'Input and Summary Results'!$E203)</f>
        <v>0</v>
      </c>
      <c r="E621" t="b">
        <f t="shared" si="59"/>
        <v>0</v>
      </c>
      <c r="F621" t="b">
        <f t="shared" si="60"/>
        <v>0</v>
      </c>
      <c r="G621" t="b">
        <f>IF('Input and Summary Results'!$J$4="yes",IF(C621=FALSE,FALSE,IF('Data Transformation'!E621&lt;$R$10,E621,$R$10)),IF(C621=FALSE,FALSE,IF(C621&lt;$R$10,C621,$R$10)))</f>
        <v>0</v>
      </c>
      <c r="H621" t="b">
        <f>IF('Input and Summary Results'!$J$4="yes",'Data Transformation'!F621,'Data Transformation'!D621)</f>
        <v>0</v>
      </c>
      <c r="I621" t="str">
        <f t="shared" si="58"/>
        <v/>
      </c>
    </row>
    <row r="622" spans="2:9" x14ac:dyDescent="0.25">
      <c r="B622" t="b">
        <f>IF('Input and Summary Results'!D204=0,FALSE,'Input and Summary Results'!$B204)</f>
        <v>0</v>
      </c>
      <c r="C622" t="b">
        <f>IF(OR(B622=0,'Input and Summary Results'!D204=0,'Input and Summary Results'!D204=""),FALSE,'Input and Summary Results'!$D204)</f>
        <v>0</v>
      </c>
      <c r="D622" t="b">
        <f>IF(OR(B622=0,'Input and Summary Results'!E204=0),FALSE,'Input and Summary Results'!$E204)</f>
        <v>0</v>
      </c>
      <c r="E622" t="b">
        <f t="shared" si="59"/>
        <v>0</v>
      </c>
      <c r="F622" t="b">
        <f t="shared" si="60"/>
        <v>0</v>
      </c>
      <c r="G622" t="b">
        <f>IF('Input and Summary Results'!$J$4="yes",IF(C622=FALSE,FALSE,IF('Data Transformation'!E622&lt;$R$10,E622,$R$10)),IF(C622=FALSE,FALSE,IF(C622&lt;$R$10,C622,$R$10)))</f>
        <v>0</v>
      </c>
      <c r="H622" t="b">
        <f>IF('Input and Summary Results'!$J$4="yes",'Data Transformation'!F622,'Data Transformation'!D622)</f>
        <v>0</v>
      </c>
      <c r="I622" t="str">
        <f t="shared" si="58"/>
        <v/>
      </c>
    </row>
    <row r="623" spans="2:9" x14ac:dyDescent="0.25">
      <c r="B623" t="b">
        <f>IF('Input and Summary Results'!D205=0,FALSE,'Input and Summary Results'!$B205)</f>
        <v>0</v>
      </c>
      <c r="C623" t="b">
        <f>IF(OR(B623=0,'Input and Summary Results'!D205=0,'Input and Summary Results'!D205=""),FALSE,'Input and Summary Results'!$D205)</f>
        <v>0</v>
      </c>
      <c r="D623" t="b">
        <f>IF(OR(B623=0,'Input and Summary Results'!E205=0),FALSE,'Input and Summary Results'!$E205)</f>
        <v>0</v>
      </c>
      <c r="E623" t="b">
        <f t="shared" si="59"/>
        <v>0</v>
      </c>
      <c r="F623" t="b">
        <f t="shared" si="60"/>
        <v>0</v>
      </c>
      <c r="G623" t="b">
        <f>IF('Input and Summary Results'!$J$4="yes",IF(C623=FALSE,FALSE,IF('Data Transformation'!E623&lt;$R$10,E623,$R$10)),IF(C623=FALSE,FALSE,IF(C623&lt;$R$10,C623,$R$10)))</f>
        <v>0</v>
      </c>
      <c r="H623" t="b">
        <f>IF('Input and Summary Results'!$J$4="yes",'Data Transformation'!F623,'Data Transformation'!D623)</f>
        <v>0</v>
      </c>
      <c r="I623" t="str">
        <f t="shared" si="58"/>
        <v/>
      </c>
    </row>
    <row r="624" spans="2:9" x14ac:dyDescent="0.25">
      <c r="B624" t="b">
        <f>IF('Input and Summary Results'!D206=0,FALSE,'Input and Summary Results'!$B206)</f>
        <v>0</v>
      </c>
      <c r="C624" t="b">
        <f>IF(OR(B624=0,'Input and Summary Results'!D206=0,'Input and Summary Results'!D206=""),FALSE,'Input and Summary Results'!$D206)</f>
        <v>0</v>
      </c>
      <c r="D624" t="b">
        <f>IF(OR(B624=0,'Input and Summary Results'!E206=0),FALSE,'Input and Summary Results'!$E206)</f>
        <v>0</v>
      </c>
      <c r="E624" t="b">
        <f t="shared" si="59"/>
        <v>0</v>
      </c>
      <c r="F624" t="b">
        <f t="shared" si="60"/>
        <v>0</v>
      </c>
      <c r="G624" t="b">
        <f>IF('Input and Summary Results'!$J$4="yes",IF(C624=FALSE,FALSE,IF('Data Transformation'!E624&lt;$R$10,E624,$R$10)),IF(C624=FALSE,FALSE,IF(C624&lt;$R$10,C624,$R$10)))</f>
        <v>0</v>
      </c>
      <c r="H624" t="b">
        <f>IF('Input and Summary Results'!$J$4="yes",'Data Transformation'!F624,'Data Transformation'!D624)</f>
        <v>0</v>
      </c>
      <c r="I624" t="str">
        <f t="shared" si="58"/>
        <v/>
      </c>
    </row>
    <row r="625" spans="2:9" x14ac:dyDescent="0.25">
      <c r="B625" t="b">
        <f>IF('Input and Summary Results'!D207=0,FALSE,'Input and Summary Results'!$B207)</f>
        <v>0</v>
      </c>
      <c r="C625" t="b">
        <f>IF(OR(B625=0,'Input and Summary Results'!D207=0,'Input and Summary Results'!D207=""),FALSE,'Input and Summary Results'!$D207)</f>
        <v>0</v>
      </c>
      <c r="D625" t="b">
        <f>IF(OR(B625=0,'Input and Summary Results'!E207=0),FALSE,'Input and Summary Results'!$E207)</f>
        <v>0</v>
      </c>
      <c r="E625" t="b">
        <f t="shared" si="59"/>
        <v>0</v>
      </c>
      <c r="F625" t="b">
        <f t="shared" si="60"/>
        <v>0</v>
      </c>
      <c r="G625" t="b">
        <f>IF('Input and Summary Results'!$J$4="yes",IF(C625=FALSE,FALSE,IF('Data Transformation'!E625&lt;$R$10,E625,$R$10)),IF(C625=FALSE,FALSE,IF(C625&lt;$R$10,C625,$R$10)))</f>
        <v>0</v>
      </c>
      <c r="H625" t="b">
        <f>IF('Input and Summary Results'!$J$4="yes",'Data Transformation'!F625,'Data Transformation'!D625)</f>
        <v>0</v>
      </c>
      <c r="I625" t="str">
        <f t="shared" si="58"/>
        <v/>
      </c>
    </row>
    <row r="626" spans="2:9" x14ac:dyDescent="0.25">
      <c r="B626" t="b">
        <f>IF('Input and Summary Results'!D208=0,FALSE,'Input and Summary Results'!$B208)</f>
        <v>0</v>
      </c>
      <c r="C626" t="b">
        <f>IF(OR(B626=0,'Input and Summary Results'!D208=0,'Input and Summary Results'!D208=""),FALSE,'Input and Summary Results'!$D208)</f>
        <v>0</v>
      </c>
      <c r="D626" t="b">
        <f>IF(OR(B626=0,'Input and Summary Results'!E208=0),FALSE,'Input and Summary Results'!$E208)</f>
        <v>0</v>
      </c>
      <c r="E626" t="b">
        <f t="shared" si="59"/>
        <v>0</v>
      </c>
      <c r="F626" t="b">
        <f t="shared" si="60"/>
        <v>0</v>
      </c>
      <c r="G626" t="b">
        <f>IF('Input and Summary Results'!$J$4="yes",IF(C626=FALSE,FALSE,IF('Data Transformation'!E626&lt;$R$10,E626,$R$10)),IF(C626=FALSE,FALSE,IF(C626&lt;$R$10,C626,$R$10)))</f>
        <v>0</v>
      </c>
      <c r="H626" t="b">
        <f>IF('Input and Summary Results'!$J$4="yes",'Data Transformation'!F626,'Data Transformation'!D626)</f>
        <v>0</v>
      </c>
      <c r="I626" t="str">
        <f t="shared" si="58"/>
        <v/>
      </c>
    </row>
    <row r="627" spans="2:9" x14ac:dyDescent="0.25">
      <c r="B627" t="b">
        <f>IF('Input and Summary Results'!D209=0,FALSE,'Input and Summary Results'!$B209)</f>
        <v>0</v>
      </c>
      <c r="C627" t="b">
        <f>IF(OR(B627=0,'Input and Summary Results'!D209=0,'Input and Summary Results'!D209=""),FALSE,'Input and Summary Results'!$D209)</f>
        <v>0</v>
      </c>
      <c r="D627" t="b">
        <f>IF(OR(B627=0,'Input and Summary Results'!E209=0),FALSE,'Input and Summary Results'!$E209)</f>
        <v>0</v>
      </c>
      <c r="E627" t="b">
        <f t="shared" si="59"/>
        <v>0</v>
      </c>
      <c r="F627" t="b">
        <f t="shared" si="60"/>
        <v>0</v>
      </c>
      <c r="G627" t="b">
        <f>IF('Input and Summary Results'!$J$4="yes",IF(C627=FALSE,FALSE,IF('Data Transformation'!E627&lt;$R$10,E627,$R$10)),IF(C627=FALSE,FALSE,IF(C627&lt;$R$10,C627,$R$10)))</f>
        <v>0</v>
      </c>
      <c r="H627" t="b">
        <f>IF('Input and Summary Results'!$J$4="yes",'Data Transformation'!F627,'Data Transformation'!D627)</f>
        <v>0</v>
      </c>
      <c r="I627" t="str">
        <f t="shared" si="58"/>
        <v/>
      </c>
    </row>
    <row r="628" spans="2:9" x14ac:dyDescent="0.25">
      <c r="B628" t="b">
        <f>IF('Input and Summary Results'!D210=0,FALSE,'Input and Summary Results'!$B210)</f>
        <v>0</v>
      </c>
      <c r="C628" t="b">
        <f>IF(OR(B628=0,'Input and Summary Results'!D210=0,'Input and Summary Results'!D210=""),FALSE,'Input and Summary Results'!$D210)</f>
        <v>0</v>
      </c>
      <c r="D628" t="b">
        <f>IF(OR(B628=0,'Input and Summary Results'!E210=0),FALSE,'Input and Summary Results'!$E210)</f>
        <v>0</v>
      </c>
      <c r="E628" t="b">
        <f t="shared" si="59"/>
        <v>0</v>
      </c>
      <c r="F628" t="b">
        <f t="shared" si="60"/>
        <v>0</v>
      </c>
      <c r="G628" t="b">
        <f>IF('Input and Summary Results'!$J$4="yes",IF(C628=FALSE,FALSE,IF('Data Transformation'!E628&lt;$R$10,E628,$R$10)),IF(C628=FALSE,FALSE,IF(C628&lt;$R$10,C628,$R$10)))</f>
        <v>0</v>
      </c>
      <c r="H628" t="b">
        <f>IF('Input and Summary Results'!$J$4="yes",'Data Transformation'!F628,'Data Transformation'!D628)</f>
        <v>0</v>
      </c>
      <c r="I628" t="str">
        <f t="shared" si="58"/>
        <v/>
      </c>
    </row>
    <row r="629" spans="2:9" x14ac:dyDescent="0.25">
      <c r="B629" t="b">
        <f>IF('Input and Summary Results'!D211=0,FALSE,'Input and Summary Results'!$B211)</f>
        <v>0</v>
      </c>
      <c r="C629" t="b">
        <f>IF(OR(B629=0,'Input and Summary Results'!D211=0,'Input and Summary Results'!D211=""),FALSE,'Input and Summary Results'!$D211)</f>
        <v>0</v>
      </c>
      <c r="D629" t="b">
        <f>IF(OR(B629=0,'Input and Summary Results'!E211=0),FALSE,'Input and Summary Results'!$E211)</f>
        <v>0</v>
      </c>
      <c r="E629" t="b">
        <f t="shared" si="59"/>
        <v>0</v>
      </c>
      <c r="F629" t="b">
        <f t="shared" si="60"/>
        <v>0</v>
      </c>
      <c r="G629" t="b">
        <f>IF('Input and Summary Results'!$J$4="yes",IF(C629=FALSE,FALSE,IF('Data Transformation'!E629&lt;$R$10,E629,$R$10)),IF(C629=FALSE,FALSE,IF(C629&lt;$R$10,C629,$R$10)))</f>
        <v>0</v>
      </c>
      <c r="H629" t="b">
        <f>IF('Input and Summary Results'!$J$4="yes",'Data Transformation'!F629,'Data Transformation'!D629)</f>
        <v>0</v>
      </c>
      <c r="I629" t="str">
        <f t="shared" si="58"/>
        <v/>
      </c>
    </row>
    <row r="630" spans="2:9" x14ac:dyDescent="0.25">
      <c r="B630" t="b">
        <f>IF('Input and Summary Results'!D212=0,FALSE,'Input and Summary Results'!$B212)</f>
        <v>0</v>
      </c>
      <c r="C630" t="b">
        <f>IF(OR(B630=0,'Input and Summary Results'!D212=0,'Input and Summary Results'!D212=""),FALSE,'Input and Summary Results'!$D212)</f>
        <v>0</v>
      </c>
      <c r="D630" t="b">
        <f>IF(OR(B630=0,'Input and Summary Results'!E212=0),FALSE,'Input and Summary Results'!$E212)</f>
        <v>0</v>
      </c>
      <c r="E630" t="b">
        <f t="shared" si="59"/>
        <v>0</v>
      </c>
      <c r="F630" t="b">
        <f t="shared" si="60"/>
        <v>0</v>
      </c>
      <c r="G630" t="b">
        <f>IF('Input and Summary Results'!$J$4="yes",IF(C630=FALSE,FALSE,IF('Data Transformation'!E630&lt;$R$10,E630,$R$10)),IF(C630=FALSE,FALSE,IF(C630&lt;$R$10,C630,$R$10)))</f>
        <v>0</v>
      </c>
      <c r="H630" t="b">
        <f>IF('Input and Summary Results'!$J$4="yes",'Data Transformation'!F630,'Data Transformation'!D630)</f>
        <v>0</v>
      </c>
      <c r="I630" t="str">
        <f t="shared" si="58"/>
        <v/>
      </c>
    </row>
    <row r="631" spans="2:9" x14ac:dyDescent="0.25">
      <c r="B631" t="b">
        <f>IF('Input and Summary Results'!D213=0,FALSE,'Input and Summary Results'!$B213)</f>
        <v>0</v>
      </c>
      <c r="C631" t="b">
        <f>IF(OR(B631=0,'Input and Summary Results'!D213=0,'Input and Summary Results'!D213=""),FALSE,'Input and Summary Results'!$D213)</f>
        <v>0</v>
      </c>
      <c r="D631" t="b">
        <f>IF(OR(B631=0,'Input and Summary Results'!E213=0),FALSE,'Input and Summary Results'!$E213)</f>
        <v>0</v>
      </c>
      <c r="E631" t="b">
        <f t="shared" si="59"/>
        <v>0</v>
      </c>
      <c r="F631" t="b">
        <f t="shared" si="60"/>
        <v>0</v>
      </c>
      <c r="G631" t="b">
        <f>IF('Input and Summary Results'!$J$4="yes",IF(C631=FALSE,FALSE,IF('Data Transformation'!E631&lt;$R$10,E631,$R$10)),IF(C631=FALSE,FALSE,IF(C631&lt;$R$10,C631,$R$10)))</f>
        <v>0</v>
      </c>
      <c r="H631" t="b">
        <f>IF('Input and Summary Results'!$J$4="yes",'Data Transformation'!F631,'Data Transformation'!D631)</f>
        <v>0</v>
      </c>
      <c r="I631" t="str">
        <f t="shared" si="58"/>
        <v/>
      </c>
    </row>
    <row r="632" spans="2:9" x14ac:dyDescent="0.25">
      <c r="B632" t="b">
        <f>IF('Input and Summary Results'!D214=0,FALSE,'Input and Summary Results'!$B214)</f>
        <v>0</v>
      </c>
      <c r="C632" t="b">
        <f>IF(OR(B632=0,'Input and Summary Results'!D214=0,'Input and Summary Results'!D214=""),FALSE,'Input and Summary Results'!$D214)</f>
        <v>0</v>
      </c>
      <c r="D632" t="b">
        <f>IF(OR(B632=0,'Input and Summary Results'!E214=0),FALSE,'Input and Summary Results'!$E214)</f>
        <v>0</v>
      </c>
      <c r="E632" t="b">
        <f t="shared" si="59"/>
        <v>0</v>
      </c>
      <c r="F632" t="b">
        <f t="shared" si="60"/>
        <v>0</v>
      </c>
      <c r="G632" t="b">
        <f>IF('Input and Summary Results'!$J$4="yes",IF(C632=FALSE,FALSE,IF('Data Transformation'!E632&lt;$R$10,E632,$R$10)),IF(C632=FALSE,FALSE,IF(C632&lt;$R$10,C632,$R$10)))</f>
        <v>0</v>
      </c>
      <c r="H632" t="b">
        <f>IF('Input and Summary Results'!$J$4="yes",'Data Transformation'!F632,'Data Transformation'!D632)</f>
        <v>0</v>
      </c>
      <c r="I632" t="str">
        <f t="shared" si="58"/>
        <v/>
      </c>
    </row>
    <row r="633" spans="2:9" x14ac:dyDescent="0.25">
      <c r="B633" t="b">
        <f>IF('Input and Summary Results'!D215=0,FALSE,'Input and Summary Results'!$B215)</f>
        <v>0</v>
      </c>
      <c r="C633" t="b">
        <f>IF(OR(B633=0,'Input and Summary Results'!D215=0,'Input and Summary Results'!D215=""),FALSE,'Input and Summary Results'!$D215)</f>
        <v>0</v>
      </c>
      <c r="D633" t="b">
        <f>IF(OR(B633=0,'Input and Summary Results'!E215=0),FALSE,'Input and Summary Results'!$E215)</f>
        <v>0</v>
      </c>
      <c r="E633" t="b">
        <f t="shared" si="59"/>
        <v>0</v>
      </c>
      <c r="F633" t="b">
        <f t="shared" si="60"/>
        <v>0</v>
      </c>
      <c r="G633" t="b">
        <f>IF('Input and Summary Results'!$J$4="yes",IF(C633=FALSE,FALSE,IF('Data Transformation'!E633&lt;$R$10,E633,$R$10)),IF(C633=FALSE,FALSE,IF(C633&lt;$R$10,C633,$R$10)))</f>
        <v>0</v>
      </c>
      <c r="H633" t="b">
        <f>IF('Input and Summary Results'!$J$4="yes",'Data Transformation'!F633,'Data Transformation'!D633)</f>
        <v>0</v>
      </c>
      <c r="I633" t="str">
        <f t="shared" si="58"/>
        <v/>
      </c>
    </row>
    <row r="634" spans="2:9" x14ac:dyDescent="0.25">
      <c r="B634" t="b">
        <f>IF('Input and Summary Results'!D216=0,FALSE,'Input and Summary Results'!$B216)</f>
        <v>0</v>
      </c>
      <c r="C634" t="b">
        <f>IF(OR(B634=0,'Input and Summary Results'!D216=0,'Input and Summary Results'!D216=""),FALSE,'Input and Summary Results'!$D216)</f>
        <v>0</v>
      </c>
      <c r="D634" t="b">
        <f>IF(OR(B634=0,'Input and Summary Results'!E216=0),FALSE,'Input and Summary Results'!$E216)</f>
        <v>0</v>
      </c>
      <c r="E634" t="b">
        <f t="shared" si="59"/>
        <v>0</v>
      </c>
      <c r="F634" t="b">
        <f t="shared" si="60"/>
        <v>0</v>
      </c>
      <c r="G634" t="b">
        <f>IF('Input and Summary Results'!$J$4="yes",IF(C634=FALSE,FALSE,IF('Data Transformation'!E634&lt;$R$10,E634,$R$10)),IF(C634=FALSE,FALSE,IF(C634&lt;$R$10,C634,$R$10)))</f>
        <v>0</v>
      </c>
      <c r="H634" t="b">
        <f>IF('Input and Summary Results'!$J$4="yes",'Data Transformation'!F634,'Data Transformation'!D634)</f>
        <v>0</v>
      </c>
      <c r="I634" t="str">
        <f t="shared" si="58"/>
        <v/>
      </c>
    </row>
    <row r="635" spans="2:9" x14ac:dyDescent="0.25">
      <c r="B635" t="b">
        <f>IF('Input and Summary Results'!D217=0,FALSE,'Input and Summary Results'!$B217)</f>
        <v>0</v>
      </c>
      <c r="C635" t="b">
        <f>IF(OR(B635=0,'Input and Summary Results'!D217=0,'Input and Summary Results'!D217=""),FALSE,'Input and Summary Results'!$D217)</f>
        <v>0</v>
      </c>
      <c r="D635" t="b">
        <f>IF(OR(B635=0,'Input and Summary Results'!E217=0),FALSE,'Input and Summary Results'!$E217)</f>
        <v>0</v>
      </c>
      <c r="E635" t="b">
        <f t="shared" si="59"/>
        <v>0</v>
      </c>
      <c r="F635" t="b">
        <f t="shared" si="60"/>
        <v>0</v>
      </c>
      <c r="G635" t="b">
        <f>IF('Input and Summary Results'!$J$4="yes",IF(C635=FALSE,FALSE,IF('Data Transformation'!E635&lt;$R$10,E635,$R$10)),IF(C635=FALSE,FALSE,IF(C635&lt;$R$10,C635,$R$10)))</f>
        <v>0</v>
      </c>
      <c r="H635" t="b">
        <f>IF('Input and Summary Results'!$J$4="yes",'Data Transformation'!F635,'Data Transformation'!D635)</f>
        <v>0</v>
      </c>
      <c r="I635" t="str">
        <f t="shared" si="58"/>
        <v/>
      </c>
    </row>
    <row r="636" spans="2:9" x14ac:dyDescent="0.25">
      <c r="B636" t="b">
        <f>IF('Input and Summary Results'!D218=0,FALSE,'Input and Summary Results'!$B218)</f>
        <v>0</v>
      </c>
      <c r="C636" t="b">
        <f>IF(OR(B636=0,'Input and Summary Results'!D218=0,'Input and Summary Results'!D218=""),FALSE,'Input and Summary Results'!$D218)</f>
        <v>0</v>
      </c>
      <c r="D636" t="b">
        <f>IF(OR(B636=0,'Input and Summary Results'!E218=0),FALSE,'Input and Summary Results'!$E218)</f>
        <v>0</v>
      </c>
      <c r="E636" t="b">
        <f t="shared" si="59"/>
        <v>0</v>
      </c>
      <c r="F636" t="b">
        <f t="shared" si="60"/>
        <v>0</v>
      </c>
      <c r="G636" t="b">
        <f>IF('Input and Summary Results'!$J$4="yes",IF(C636=FALSE,FALSE,IF('Data Transformation'!E636&lt;$R$10,E636,$R$10)),IF(C636=FALSE,FALSE,IF(C636&lt;$R$10,C636,$R$10)))</f>
        <v>0</v>
      </c>
      <c r="H636" t="b">
        <f>IF('Input and Summary Results'!$J$4="yes",'Data Transformation'!F636,'Data Transformation'!D636)</f>
        <v>0</v>
      </c>
      <c r="I636" t="str">
        <f t="shared" si="58"/>
        <v/>
      </c>
    </row>
    <row r="637" spans="2:9" x14ac:dyDescent="0.25">
      <c r="B637" t="b">
        <f>IF('Input and Summary Results'!D219=0,FALSE,'Input and Summary Results'!$B219)</f>
        <v>0</v>
      </c>
      <c r="C637" t="b">
        <f>IF(OR(B637=0,'Input and Summary Results'!D219=0,'Input and Summary Results'!D219=""),FALSE,'Input and Summary Results'!$D219)</f>
        <v>0</v>
      </c>
      <c r="D637" t="b">
        <f>IF(OR(B637=0,'Input and Summary Results'!E219=0),FALSE,'Input and Summary Results'!$E219)</f>
        <v>0</v>
      </c>
      <c r="E637" t="b">
        <f t="shared" si="59"/>
        <v>0</v>
      </c>
      <c r="F637" t="b">
        <f t="shared" si="60"/>
        <v>0</v>
      </c>
      <c r="G637" t="b">
        <f>IF('Input and Summary Results'!$J$4="yes",IF(C637=FALSE,FALSE,IF('Data Transformation'!E637&lt;$R$10,E637,$R$10)),IF(C637=FALSE,FALSE,IF(C637&lt;$R$10,C637,$R$10)))</f>
        <v>0</v>
      </c>
      <c r="H637" t="b">
        <f>IF('Input and Summary Results'!$J$4="yes",'Data Transformation'!F637,'Data Transformation'!D637)</f>
        <v>0</v>
      </c>
      <c r="I637" t="str">
        <f t="shared" si="58"/>
        <v/>
      </c>
    </row>
    <row r="638" spans="2:9" x14ac:dyDescent="0.25">
      <c r="B638" t="b">
        <f>IF('Input and Summary Results'!D220=0,FALSE,'Input and Summary Results'!$B220)</f>
        <v>0</v>
      </c>
      <c r="C638" t="b">
        <f>IF(OR(B638=0,'Input and Summary Results'!D220=0,'Input and Summary Results'!D220=""),FALSE,'Input and Summary Results'!$D220)</f>
        <v>0</v>
      </c>
      <c r="D638" t="b">
        <f>IF(OR(B638=0,'Input and Summary Results'!E220=0),FALSE,'Input and Summary Results'!$E220)</f>
        <v>0</v>
      </c>
      <c r="E638" t="b">
        <f t="shared" si="59"/>
        <v>0</v>
      </c>
      <c r="F638" t="b">
        <f t="shared" si="60"/>
        <v>0</v>
      </c>
      <c r="G638" t="b">
        <f>IF('Input and Summary Results'!$J$4="yes",IF(C638=FALSE,FALSE,IF('Data Transformation'!E638&lt;$R$10,E638,$R$10)),IF(C638=FALSE,FALSE,IF(C638&lt;$R$10,C638,$R$10)))</f>
        <v>0</v>
      </c>
      <c r="H638" t="b">
        <f>IF('Input and Summary Results'!$J$4="yes",'Data Transformation'!F638,'Data Transformation'!D638)</f>
        <v>0</v>
      </c>
      <c r="I638" t="str">
        <f t="shared" si="58"/>
        <v/>
      </c>
    </row>
    <row r="639" spans="2:9" x14ac:dyDescent="0.25">
      <c r="B639" t="b">
        <f>IF('Input and Summary Results'!D221=0,FALSE,'Input and Summary Results'!$B221)</f>
        <v>0</v>
      </c>
      <c r="C639" t="b">
        <f>IF(OR(B639=0,'Input and Summary Results'!D221=0,'Input and Summary Results'!D221=""),FALSE,'Input and Summary Results'!$D221)</f>
        <v>0</v>
      </c>
      <c r="D639" t="b">
        <f>IF(OR(B639=0,'Input and Summary Results'!E221=0),FALSE,'Input and Summary Results'!$E221)</f>
        <v>0</v>
      </c>
      <c r="E639" t="b">
        <f t="shared" si="59"/>
        <v>0</v>
      </c>
      <c r="F639" t="b">
        <f t="shared" si="60"/>
        <v>0</v>
      </c>
      <c r="G639" t="b">
        <f>IF('Input and Summary Results'!$J$4="yes",IF(C639=FALSE,FALSE,IF('Data Transformation'!E639&lt;$R$10,E639,$R$10)),IF(C639=FALSE,FALSE,IF(C639&lt;$R$10,C639,$R$10)))</f>
        <v>0</v>
      </c>
      <c r="H639" t="b">
        <f>IF('Input and Summary Results'!$J$4="yes",'Data Transformation'!F639,'Data Transformation'!D639)</f>
        <v>0</v>
      </c>
      <c r="I639" t="str">
        <f t="shared" si="58"/>
        <v/>
      </c>
    </row>
    <row r="640" spans="2:9" x14ac:dyDescent="0.25">
      <c r="B640" t="b">
        <f>IF('Input and Summary Results'!D222=0,FALSE,'Input and Summary Results'!$B222)</f>
        <v>0</v>
      </c>
      <c r="C640" t="b">
        <f>IF(OR(B640=0,'Input and Summary Results'!D222=0,'Input and Summary Results'!D222=""),FALSE,'Input and Summary Results'!$D222)</f>
        <v>0</v>
      </c>
      <c r="D640" t="b">
        <f>IF(OR(B640=0,'Input and Summary Results'!E222=0),FALSE,'Input and Summary Results'!$E222)</f>
        <v>0</v>
      </c>
      <c r="E640" t="b">
        <f t="shared" si="59"/>
        <v>0</v>
      </c>
      <c r="F640" t="b">
        <f t="shared" si="60"/>
        <v>0</v>
      </c>
      <c r="G640" t="b">
        <f>IF('Input and Summary Results'!$J$4="yes",IF(C640=FALSE,FALSE,IF('Data Transformation'!E640&lt;$R$10,E640,$R$10)),IF(C640=FALSE,FALSE,IF(C640&lt;$R$10,C640,$R$10)))</f>
        <v>0</v>
      </c>
      <c r="H640" t="b">
        <f>IF('Input and Summary Results'!$J$4="yes",'Data Transformation'!F640,'Data Transformation'!D640)</f>
        <v>0</v>
      </c>
      <c r="I640" t="str">
        <f t="shared" si="58"/>
        <v/>
      </c>
    </row>
    <row r="641" spans="2:9" x14ac:dyDescent="0.25">
      <c r="B641" t="b">
        <f>IF('Input and Summary Results'!D223=0,FALSE,'Input and Summary Results'!$B223)</f>
        <v>0</v>
      </c>
      <c r="C641" t="b">
        <f>IF(OR(B641=0,'Input and Summary Results'!D223=0,'Input and Summary Results'!D223=""),FALSE,'Input and Summary Results'!$D223)</f>
        <v>0</v>
      </c>
      <c r="D641" t="b">
        <f>IF(OR(B641=0,'Input and Summary Results'!E223=0),FALSE,'Input and Summary Results'!$E223)</f>
        <v>0</v>
      </c>
      <c r="E641" t="b">
        <f t="shared" si="59"/>
        <v>0</v>
      </c>
      <c r="F641" t="b">
        <f t="shared" si="60"/>
        <v>0</v>
      </c>
      <c r="G641" t="b">
        <f>IF('Input and Summary Results'!$J$4="yes",IF(C641=FALSE,FALSE,IF('Data Transformation'!E641&lt;$R$10,E641,$R$10)),IF(C641=FALSE,FALSE,IF(C641&lt;$R$10,C641,$R$10)))</f>
        <v>0</v>
      </c>
      <c r="H641" t="b">
        <f>IF('Input and Summary Results'!$J$4="yes",'Data Transformation'!F641,'Data Transformation'!D641)</f>
        <v>0</v>
      </c>
      <c r="I641" t="str">
        <f t="shared" si="58"/>
        <v/>
      </c>
    </row>
    <row r="642" spans="2:9" x14ac:dyDescent="0.25">
      <c r="B642" t="b">
        <f>IF('Input and Summary Results'!D224=0,FALSE,'Input and Summary Results'!$B224)</f>
        <v>0</v>
      </c>
      <c r="C642" t="b">
        <f>IF(OR(B642=0,'Input and Summary Results'!D224=0,'Input and Summary Results'!D224=""),FALSE,'Input and Summary Results'!$D224)</f>
        <v>0</v>
      </c>
      <c r="D642" t="b">
        <f>IF(OR(B642=0,'Input and Summary Results'!E224=0),FALSE,'Input and Summary Results'!$E224)</f>
        <v>0</v>
      </c>
      <c r="E642" t="b">
        <f t="shared" si="59"/>
        <v>0</v>
      </c>
      <c r="F642" t="b">
        <f t="shared" si="60"/>
        <v>0</v>
      </c>
      <c r="G642" t="b">
        <f>IF('Input and Summary Results'!$J$4="yes",IF(C642=FALSE,FALSE,IF('Data Transformation'!E642&lt;$R$10,E642,$R$10)),IF(C642=FALSE,FALSE,IF(C642&lt;$R$10,C642,$R$10)))</f>
        <v>0</v>
      </c>
      <c r="H642" t="b">
        <f>IF('Input and Summary Results'!$J$4="yes",'Data Transformation'!F642,'Data Transformation'!D642)</f>
        <v>0</v>
      </c>
      <c r="I642" t="str">
        <f t="shared" si="58"/>
        <v/>
      </c>
    </row>
    <row r="643" spans="2:9" x14ac:dyDescent="0.25">
      <c r="B643" t="b">
        <f>IF('Input and Summary Results'!D225=0,FALSE,'Input and Summary Results'!$B225)</f>
        <v>0</v>
      </c>
      <c r="C643" t="b">
        <f>IF(OR(B643=0,'Input and Summary Results'!D225=0,'Input and Summary Results'!D225=""),FALSE,'Input and Summary Results'!$D225)</f>
        <v>0</v>
      </c>
      <c r="D643" t="b">
        <f>IF(OR(B643=0,'Input and Summary Results'!E225=0),FALSE,'Input and Summary Results'!$E225)</f>
        <v>0</v>
      </c>
      <c r="E643" t="b">
        <f t="shared" si="59"/>
        <v>0</v>
      </c>
      <c r="F643" t="b">
        <f t="shared" si="60"/>
        <v>0</v>
      </c>
      <c r="G643" t="b">
        <f>IF('Input and Summary Results'!$J$4="yes",IF(C643=FALSE,FALSE,IF('Data Transformation'!E643&lt;$R$10,E643,$R$10)),IF(C643=FALSE,FALSE,IF(C643&lt;$R$10,C643,$R$10)))</f>
        <v>0</v>
      </c>
      <c r="H643" t="b">
        <f>IF('Input and Summary Results'!$J$4="yes",'Data Transformation'!F643,'Data Transformation'!D643)</f>
        <v>0</v>
      </c>
      <c r="I643" t="str">
        <f t="shared" si="58"/>
        <v/>
      </c>
    </row>
    <row r="644" spans="2:9" x14ac:dyDescent="0.25">
      <c r="B644" t="b">
        <f>IF('Input and Summary Results'!D226=0,FALSE,'Input and Summary Results'!$B226)</f>
        <v>0</v>
      </c>
      <c r="C644" t="b">
        <f>IF(OR(B644=0,'Input and Summary Results'!D226=0,'Input and Summary Results'!D226=""),FALSE,'Input and Summary Results'!$D226)</f>
        <v>0</v>
      </c>
      <c r="D644" t="b">
        <f>IF(OR(B644=0,'Input and Summary Results'!E226=0),FALSE,'Input and Summary Results'!$E226)</f>
        <v>0</v>
      </c>
      <c r="E644" t="b">
        <f t="shared" si="59"/>
        <v>0</v>
      </c>
      <c r="F644" t="b">
        <f t="shared" si="60"/>
        <v>0</v>
      </c>
      <c r="G644" t="b">
        <f>IF('Input and Summary Results'!$J$4="yes",IF(C644=FALSE,FALSE,IF('Data Transformation'!E644&lt;$R$10,E644,$R$10)),IF(C644=FALSE,FALSE,IF(C644&lt;$R$10,C644,$R$10)))</f>
        <v>0</v>
      </c>
      <c r="H644" t="b">
        <f>IF('Input and Summary Results'!$J$4="yes",'Data Transformation'!F644,'Data Transformation'!D644)</f>
        <v>0</v>
      </c>
      <c r="I644" t="str">
        <f t="shared" si="58"/>
        <v/>
      </c>
    </row>
    <row r="645" spans="2:9" x14ac:dyDescent="0.25">
      <c r="B645" t="b">
        <f>IF('Input and Summary Results'!D227=0,FALSE,'Input and Summary Results'!$B227)</f>
        <v>0</v>
      </c>
      <c r="C645" t="b">
        <f>IF(OR(B645=0,'Input and Summary Results'!D227=0,'Input and Summary Results'!D227=""),FALSE,'Input and Summary Results'!$D227)</f>
        <v>0</v>
      </c>
      <c r="D645" t="b">
        <f>IF(OR(B645=0,'Input and Summary Results'!E227=0),FALSE,'Input and Summary Results'!$E227)</f>
        <v>0</v>
      </c>
      <c r="E645" t="b">
        <f t="shared" si="59"/>
        <v>0</v>
      </c>
      <c r="F645" t="b">
        <f t="shared" si="60"/>
        <v>0</v>
      </c>
      <c r="G645" t="b">
        <f>IF('Input and Summary Results'!$J$4="yes",IF(C645=FALSE,FALSE,IF('Data Transformation'!E645&lt;$R$10,E645,$R$10)),IF(C645=FALSE,FALSE,IF(C645&lt;$R$10,C645,$R$10)))</f>
        <v>0</v>
      </c>
      <c r="H645" t="b">
        <f>IF('Input and Summary Results'!$J$4="yes",'Data Transformation'!F645,'Data Transformation'!D645)</f>
        <v>0</v>
      </c>
      <c r="I645" t="str">
        <f t="shared" ref="I645:I708" si="61">IF(G645=FALSE,"",B645)</f>
        <v/>
      </c>
    </row>
    <row r="646" spans="2:9" x14ac:dyDescent="0.25">
      <c r="B646" t="b">
        <f>IF('Input and Summary Results'!D228=0,FALSE,'Input and Summary Results'!$B228)</f>
        <v>0</v>
      </c>
      <c r="C646" t="b">
        <f>IF(OR(B646=0,'Input and Summary Results'!D228=0,'Input and Summary Results'!D228=""),FALSE,'Input and Summary Results'!$D228)</f>
        <v>0</v>
      </c>
      <c r="D646" t="b">
        <f>IF(OR(B646=0,'Input and Summary Results'!E228=0),FALSE,'Input and Summary Results'!$E228)</f>
        <v>0</v>
      </c>
      <c r="E646" t="b">
        <f t="shared" si="59"/>
        <v>0</v>
      </c>
      <c r="F646" t="b">
        <f t="shared" si="60"/>
        <v>0</v>
      </c>
      <c r="G646" t="b">
        <f>IF('Input and Summary Results'!$J$4="yes",IF(C646=FALSE,FALSE,IF('Data Transformation'!E646&lt;$R$10,E646,$R$10)),IF(C646=FALSE,FALSE,IF(C646&lt;$R$10,C646,$R$10)))</f>
        <v>0</v>
      </c>
      <c r="H646" t="b">
        <f>IF('Input and Summary Results'!$J$4="yes",'Data Transformation'!F646,'Data Transformation'!D646)</f>
        <v>0</v>
      </c>
      <c r="I646" t="str">
        <f t="shared" si="61"/>
        <v/>
      </c>
    </row>
    <row r="647" spans="2:9" x14ac:dyDescent="0.25">
      <c r="B647" t="b">
        <f>IF('Input and Summary Results'!D229=0,FALSE,'Input and Summary Results'!$B229)</f>
        <v>0</v>
      </c>
      <c r="C647" t="b">
        <f>IF(OR(B647=0,'Input and Summary Results'!D229=0,'Input and Summary Results'!D229=""),FALSE,'Input and Summary Results'!$D229)</f>
        <v>0</v>
      </c>
      <c r="D647" t="b">
        <f>IF(OR(B647=0,'Input and Summary Results'!E229=0),FALSE,'Input and Summary Results'!$E229)</f>
        <v>0</v>
      </c>
      <c r="E647" t="b">
        <f t="shared" si="59"/>
        <v>0</v>
      </c>
      <c r="F647" t="b">
        <f t="shared" si="60"/>
        <v>0</v>
      </c>
      <c r="G647" t="b">
        <f>IF('Input and Summary Results'!$J$4="yes",IF(C647=FALSE,FALSE,IF('Data Transformation'!E647&lt;$R$10,E647,$R$10)),IF(C647=FALSE,FALSE,IF(C647&lt;$R$10,C647,$R$10)))</f>
        <v>0</v>
      </c>
      <c r="H647" t="b">
        <f>IF('Input and Summary Results'!$J$4="yes",'Data Transformation'!F647,'Data Transformation'!D647)</f>
        <v>0</v>
      </c>
      <c r="I647" t="str">
        <f t="shared" si="61"/>
        <v/>
      </c>
    </row>
    <row r="648" spans="2:9" x14ac:dyDescent="0.25">
      <c r="B648" t="b">
        <f>IF('Input and Summary Results'!D230=0,FALSE,'Input and Summary Results'!$B230)</f>
        <v>0</v>
      </c>
      <c r="C648" t="b">
        <f>IF(OR(B648=0,'Input and Summary Results'!D230=0,'Input and Summary Results'!D230=""),FALSE,'Input and Summary Results'!$D230)</f>
        <v>0</v>
      </c>
      <c r="D648" t="b">
        <f>IF(OR(B648=0,'Input and Summary Results'!E230=0),FALSE,'Input and Summary Results'!$E230)</f>
        <v>0</v>
      </c>
      <c r="E648" t="b">
        <f t="shared" si="59"/>
        <v>0</v>
      </c>
      <c r="F648" t="b">
        <f t="shared" si="60"/>
        <v>0</v>
      </c>
      <c r="G648" t="b">
        <f>IF('Input and Summary Results'!$J$4="yes",IF(C648=FALSE,FALSE,IF('Data Transformation'!E648&lt;$R$10,E648,$R$10)),IF(C648=FALSE,FALSE,IF(C648&lt;$R$10,C648,$R$10)))</f>
        <v>0</v>
      </c>
      <c r="H648" t="b">
        <f>IF('Input and Summary Results'!$J$4="yes",'Data Transformation'!F648,'Data Transformation'!D648)</f>
        <v>0</v>
      </c>
      <c r="I648" t="str">
        <f t="shared" si="61"/>
        <v/>
      </c>
    </row>
    <row r="649" spans="2:9" x14ac:dyDescent="0.25">
      <c r="B649" t="b">
        <f>IF('Input and Summary Results'!D231=0,FALSE,'Input and Summary Results'!$B231)</f>
        <v>0</v>
      </c>
      <c r="C649" t="b">
        <f>IF(OR(B649=0,'Input and Summary Results'!D231=0,'Input and Summary Results'!D231=""),FALSE,'Input and Summary Results'!$D231)</f>
        <v>0</v>
      </c>
      <c r="D649" t="b">
        <f>IF(OR(B649=0,'Input and Summary Results'!E231=0),FALSE,'Input and Summary Results'!$E231)</f>
        <v>0</v>
      </c>
      <c r="E649" t="b">
        <f t="shared" si="59"/>
        <v>0</v>
      </c>
      <c r="F649" t="b">
        <f t="shared" si="60"/>
        <v>0</v>
      </c>
      <c r="G649" t="b">
        <f>IF('Input and Summary Results'!$J$4="yes",IF(C649=FALSE,FALSE,IF('Data Transformation'!E649&lt;$R$10,E649,$R$10)),IF(C649=FALSE,FALSE,IF(C649&lt;$R$10,C649,$R$10)))</f>
        <v>0</v>
      </c>
      <c r="H649" t="b">
        <f>IF('Input and Summary Results'!$J$4="yes",'Data Transformation'!F649,'Data Transformation'!D649)</f>
        <v>0</v>
      </c>
      <c r="I649" t="str">
        <f t="shared" si="61"/>
        <v/>
      </c>
    </row>
    <row r="650" spans="2:9" x14ac:dyDescent="0.25">
      <c r="B650" t="b">
        <f>IF('Input and Summary Results'!D232=0,FALSE,'Input and Summary Results'!$B232)</f>
        <v>0</v>
      </c>
      <c r="C650" t="b">
        <f>IF(OR(B650=0,'Input and Summary Results'!D232=0,'Input and Summary Results'!D232=""),FALSE,'Input and Summary Results'!$D232)</f>
        <v>0</v>
      </c>
      <c r="D650" t="b">
        <f>IF(OR(B650=0,'Input and Summary Results'!E232=0),FALSE,'Input and Summary Results'!$E232)</f>
        <v>0</v>
      </c>
      <c r="E650" t="b">
        <f t="shared" si="59"/>
        <v>0</v>
      </c>
      <c r="F650" t="b">
        <f t="shared" si="60"/>
        <v>0</v>
      </c>
      <c r="G650" t="b">
        <f>IF('Input and Summary Results'!$J$4="yes",IF(C650=FALSE,FALSE,IF('Data Transformation'!E650&lt;$R$10,E650,$R$10)),IF(C650=FALSE,FALSE,IF(C650&lt;$R$10,C650,$R$10)))</f>
        <v>0</v>
      </c>
      <c r="H650" t="b">
        <f>IF('Input and Summary Results'!$J$4="yes",'Data Transformation'!F650,'Data Transformation'!D650)</f>
        <v>0</v>
      </c>
      <c r="I650" t="str">
        <f t="shared" si="61"/>
        <v/>
      </c>
    </row>
    <row r="651" spans="2:9" x14ac:dyDescent="0.25">
      <c r="B651" t="b">
        <f>IF('Input and Summary Results'!D233=0,FALSE,'Input and Summary Results'!$B233)</f>
        <v>0</v>
      </c>
      <c r="C651" t="b">
        <f>IF(OR(B651=0,'Input and Summary Results'!D233=0,'Input and Summary Results'!D233=""),FALSE,'Input and Summary Results'!$D233)</f>
        <v>0</v>
      </c>
      <c r="D651" t="b">
        <f>IF(OR(B651=0,'Input and Summary Results'!E233=0),FALSE,'Input and Summary Results'!$E233)</f>
        <v>0</v>
      </c>
      <c r="E651" t="b">
        <f t="shared" si="59"/>
        <v>0</v>
      </c>
      <c r="F651" t="b">
        <f t="shared" si="60"/>
        <v>0</v>
      </c>
      <c r="G651" t="b">
        <f>IF('Input and Summary Results'!$J$4="yes",IF(C651=FALSE,FALSE,IF('Data Transformation'!E651&lt;$R$10,E651,$R$10)),IF(C651=FALSE,FALSE,IF(C651&lt;$R$10,C651,$R$10)))</f>
        <v>0</v>
      </c>
      <c r="H651" t="b">
        <f>IF('Input and Summary Results'!$J$4="yes",'Data Transformation'!F651,'Data Transformation'!D651)</f>
        <v>0</v>
      </c>
      <c r="I651" t="str">
        <f t="shared" si="61"/>
        <v/>
      </c>
    </row>
    <row r="652" spans="2:9" x14ac:dyDescent="0.25">
      <c r="B652" t="b">
        <f>IF('Input and Summary Results'!D234=0,FALSE,'Input and Summary Results'!$B234)</f>
        <v>0</v>
      </c>
      <c r="C652" t="b">
        <f>IF(OR(B652=0,'Input and Summary Results'!D234=0,'Input and Summary Results'!D234=""),FALSE,'Input and Summary Results'!$D234)</f>
        <v>0</v>
      </c>
      <c r="D652" t="b">
        <f>IF(OR(B652=0,'Input and Summary Results'!E234=0),FALSE,'Input and Summary Results'!$E234)</f>
        <v>0</v>
      </c>
      <c r="E652" t="b">
        <f t="shared" si="59"/>
        <v>0</v>
      </c>
      <c r="F652" t="b">
        <f t="shared" si="60"/>
        <v>0</v>
      </c>
      <c r="G652" t="b">
        <f>IF('Input and Summary Results'!$J$4="yes",IF(C652=FALSE,FALSE,IF('Data Transformation'!E652&lt;$R$10,E652,$R$10)),IF(C652=FALSE,FALSE,IF(C652&lt;$R$10,C652,$R$10)))</f>
        <v>0</v>
      </c>
      <c r="H652" t="b">
        <f>IF('Input and Summary Results'!$J$4="yes",'Data Transformation'!F652,'Data Transformation'!D652)</f>
        <v>0</v>
      </c>
      <c r="I652" t="str">
        <f t="shared" si="61"/>
        <v/>
      </c>
    </row>
    <row r="653" spans="2:9" x14ac:dyDescent="0.25">
      <c r="B653" t="b">
        <f>IF('Input and Summary Results'!D235=0,FALSE,'Input and Summary Results'!$B235)</f>
        <v>0</v>
      </c>
      <c r="C653" t="b">
        <f>IF(OR(B653=0,'Input and Summary Results'!D235=0,'Input and Summary Results'!D235=""),FALSE,'Input and Summary Results'!$D235)</f>
        <v>0</v>
      </c>
      <c r="D653" t="b">
        <f>IF(OR(B653=0,'Input and Summary Results'!E235=0),FALSE,'Input and Summary Results'!$E235)</f>
        <v>0</v>
      </c>
      <c r="E653" t="b">
        <f t="shared" si="59"/>
        <v>0</v>
      </c>
      <c r="F653" t="b">
        <f t="shared" si="60"/>
        <v>0</v>
      </c>
      <c r="G653" t="b">
        <f>IF('Input and Summary Results'!$J$4="yes",IF(C653=FALSE,FALSE,IF('Data Transformation'!E653&lt;$R$10,E653,$R$10)),IF(C653=FALSE,FALSE,IF(C653&lt;$R$10,C653,$R$10)))</f>
        <v>0</v>
      </c>
      <c r="H653" t="b">
        <f>IF('Input and Summary Results'!$J$4="yes",'Data Transformation'!F653,'Data Transformation'!D653)</f>
        <v>0</v>
      </c>
      <c r="I653" t="str">
        <f t="shared" si="61"/>
        <v/>
      </c>
    </row>
    <row r="654" spans="2:9" x14ac:dyDescent="0.25">
      <c r="B654" t="b">
        <f>IF('Input and Summary Results'!D236=0,FALSE,'Input and Summary Results'!$B236)</f>
        <v>0</v>
      </c>
      <c r="C654" t="b">
        <f>IF(OR(B654=0,'Input and Summary Results'!D236=0,'Input and Summary Results'!D236=""),FALSE,'Input and Summary Results'!$D236)</f>
        <v>0</v>
      </c>
      <c r="D654" t="b">
        <f>IF(OR(B654=0,'Input and Summary Results'!E236=0),FALSE,'Input and Summary Results'!$E236)</f>
        <v>0</v>
      </c>
      <c r="E654" t="b">
        <f t="shared" si="59"/>
        <v>0</v>
      </c>
      <c r="F654" t="b">
        <f t="shared" si="60"/>
        <v>0</v>
      </c>
      <c r="G654" t="b">
        <f>IF('Input and Summary Results'!$J$4="yes",IF(C654=FALSE,FALSE,IF('Data Transformation'!E654&lt;$R$10,E654,$R$10)),IF(C654=FALSE,FALSE,IF(C654&lt;$R$10,C654,$R$10)))</f>
        <v>0</v>
      </c>
      <c r="H654" t="b">
        <f>IF('Input and Summary Results'!$J$4="yes",'Data Transformation'!F654,'Data Transformation'!D654)</f>
        <v>0</v>
      </c>
      <c r="I654" t="str">
        <f t="shared" si="61"/>
        <v/>
      </c>
    </row>
    <row r="655" spans="2:9" x14ac:dyDescent="0.25">
      <c r="B655" t="b">
        <f>IF('Input and Summary Results'!D237=0,FALSE,'Input and Summary Results'!$B237)</f>
        <v>0</v>
      </c>
      <c r="C655" t="b">
        <f>IF(OR(B655=0,'Input and Summary Results'!D237=0,'Input and Summary Results'!D237=""),FALSE,'Input and Summary Results'!$D237)</f>
        <v>0</v>
      </c>
      <c r="D655" t="b">
        <f>IF(OR(B655=0,'Input and Summary Results'!E237=0),FALSE,'Input and Summary Results'!$E237)</f>
        <v>0</v>
      </c>
      <c r="E655" t="b">
        <f t="shared" si="59"/>
        <v>0</v>
      </c>
      <c r="F655" t="b">
        <f t="shared" si="60"/>
        <v>0</v>
      </c>
      <c r="G655" t="b">
        <f>IF('Input and Summary Results'!$J$4="yes",IF(C655=FALSE,FALSE,IF('Data Transformation'!E655&lt;$R$10,E655,$R$10)),IF(C655=FALSE,FALSE,IF(C655&lt;$R$10,C655,$R$10)))</f>
        <v>0</v>
      </c>
      <c r="H655" t="b">
        <f>IF('Input and Summary Results'!$J$4="yes",'Data Transformation'!F655,'Data Transformation'!D655)</f>
        <v>0</v>
      </c>
      <c r="I655" t="str">
        <f t="shared" si="61"/>
        <v/>
      </c>
    </row>
    <row r="656" spans="2:9" x14ac:dyDescent="0.25">
      <c r="B656" t="b">
        <f>IF('Input and Summary Results'!D238=0,FALSE,'Input and Summary Results'!$B238)</f>
        <v>0</v>
      </c>
      <c r="C656" t="b">
        <f>IF(OR(B656=0,'Input and Summary Results'!D238=0,'Input and Summary Results'!D238=""),FALSE,'Input and Summary Results'!$D238)</f>
        <v>0</v>
      </c>
      <c r="D656" t="b">
        <f>IF(OR(B656=0,'Input and Summary Results'!E238=0),FALSE,'Input and Summary Results'!$E238)</f>
        <v>0</v>
      </c>
      <c r="E656" t="b">
        <f t="shared" si="59"/>
        <v>0</v>
      </c>
      <c r="F656" t="b">
        <f t="shared" si="60"/>
        <v>0</v>
      </c>
      <c r="G656" t="b">
        <f>IF('Input and Summary Results'!$J$4="yes",IF(C656=FALSE,FALSE,IF('Data Transformation'!E656&lt;$R$10,E656,$R$10)),IF(C656=FALSE,FALSE,IF(C656&lt;$R$10,C656,$R$10)))</f>
        <v>0</v>
      </c>
      <c r="H656" t="b">
        <f>IF('Input and Summary Results'!$J$4="yes",'Data Transformation'!F656,'Data Transformation'!D656)</f>
        <v>0</v>
      </c>
      <c r="I656" t="str">
        <f t="shared" si="61"/>
        <v/>
      </c>
    </row>
    <row r="657" spans="2:9" x14ac:dyDescent="0.25">
      <c r="B657" t="b">
        <f>IF('Input and Summary Results'!D239=0,FALSE,'Input and Summary Results'!$B239)</f>
        <v>0</v>
      </c>
      <c r="C657" t="b">
        <f>IF(OR(B657=0,'Input and Summary Results'!D239=0,'Input and Summary Results'!D239=""),FALSE,'Input and Summary Results'!$D239)</f>
        <v>0</v>
      </c>
      <c r="D657" t="b">
        <f>IF(OR(B657=0,'Input and Summary Results'!E239=0),FALSE,'Input and Summary Results'!$E239)</f>
        <v>0</v>
      </c>
      <c r="E657" t="b">
        <f t="shared" si="59"/>
        <v>0</v>
      </c>
      <c r="F657" t="b">
        <f t="shared" si="60"/>
        <v>0</v>
      </c>
      <c r="G657" t="b">
        <f>IF('Input and Summary Results'!$J$4="yes",IF(C657=FALSE,FALSE,IF('Data Transformation'!E657&lt;$R$10,E657,$R$10)),IF(C657=FALSE,FALSE,IF(C657&lt;$R$10,C657,$R$10)))</f>
        <v>0</v>
      </c>
      <c r="H657" t="b">
        <f>IF('Input and Summary Results'!$J$4="yes",'Data Transformation'!F657,'Data Transformation'!D657)</f>
        <v>0</v>
      </c>
      <c r="I657" t="str">
        <f t="shared" si="61"/>
        <v/>
      </c>
    </row>
    <row r="658" spans="2:9" x14ac:dyDescent="0.25">
      <c r="B658" t="b">
        <f>IF('Input and Summary Results'!D240=0,FALSE,'Input and Summary Results'!$B240)</f>
        <v>0</v>
      </c>
      <c r="C658" t="b">
        <f>IF(OR(B658=0,'Input and Summary Results'!D240=0,'Input and Summary Results'!D240=""),FALSE,'Input and Summary Results'!$D240)</f>
        <v>0</v>
      </c>
      <c r="D658" t="b">
        <f>IF(OR(B658=0,'Input and Summary Results'!E240=0),FALSE,'Input and Summary Results'!$E240)</f>
        <v>0</v>
      </c>
      <c r="E658" t="b">
        <f t="shared" si="59"/>
        <v>0</v>
      </c>
      <c r="F658" t="b">
        <f t="shared" si="60"/>
        <v>0</v>
      </c>
      <c r="G658" t="b">
        <f>IF('Input and Summary Results'!$J$4="yes",IF(C658=FALSE,FALSE,IF('Data Transformation'!E658&lt;$R$10,E658,$R$10)),IF(C658=FALSE,FALSE,IF(C658&lt;$R$10,C658,$R$10)))</f>
        <v>0</v>
      </c>
      <c r="H658" t="b">
        <f>IF('Input and Summary Results'!$J$4="yes",'Data Transformation'!F658,'Data Transformation'!D658)</f>
        <v>0</v>
      </c>
      <c r="I658" t="str">
        <f t="shared" si="61"/>
        <v/>
      </c>
    </row>
    <row r="659" spans="2:9" x14ac:dyDescent="0.25">
      <c r="B659" t="b">
        <f>IF('Input and Summary Results'!D241=0,FALSE,'Input and Summary Results'!$B241)</f>
        <v>0</v>
      </c>
      <c r="C659" t="b">
        <f>IF(OR(B659=0,'Input and Summary Results'!D241=0,'Input and Summary Results'!D241=""),FALSE,'Input and Summary Results'!$D241)</f>
        <v>0</v>
      </c>
      <c r="D659" t="b">
        <f>IF(OR(B659=0,'Input and Summary Results'!E241=0),FALSE,'Input and Summary Results'!$E241)</f>
        <v>0</v>
      </c>
      <c r="E659" t="b">
        <f t="shared" si="59"/>
        <v>0</v>
      </c>
      <c r="F659" t="b">
        <f t="shared" si="60"/>
        <v>0</v>
      </c>
      <c r="G659" t="b">
        <f>IF('Input and Summary Results'!$J$4="yes",IF(C659=FALSE,FALSE,IF('Data Transformation'!E659&lt;$R$10,E659,$R$10)),IF(C659=FALSE,FALSE,IF(C659&lt;$R$10,C659,$R$10)))</f>
        <v>0</v>
      </c>
      <c r="H659" t="b">
        <f>IF('Input and Summary Results'!$J$4="yes",'Data Transformation'!F659,'Data Transformation'!D659)</f>
        <v>0</v>
      </c>
      <c r="I659" t="str">
        <f t="shared" si="61"/>
        <v/>
      </c>
    </row>
    <row r="660" spans="2:9" x14ac:dyDescent="0.25">
      <c r="B660" t="b">
        <f>IF('Input and Summary Results'!D242=0,FALSE,'Input and Summary Results'!$B242)</f>
        <v>0</v>
      </c>
      <c r="C660" t="b">
        <f>IF(OR(B660=0,'Input and Summary Results'!D242=0,'Input and Summary Results'!D242=""),FALSE,'Input and Summary Results'!$D242)</f>
        <v>0</v>
      </c>
      <c r="D660" t="b">
        <f>IF(OR(B660=0,'Input and Summary Results'!E242=0),FALSE,'Input and Summary Results'!$E242)</f>
        <v>0</v>
      </c>
      <c r="E660" t="b">
        <f t="shared" si="59"/>
        <v>0</v>
      </c>
      <c r="F660" t="b">
        <f t="shared" si="60"/>
        <v>0</v>
      </c>
      <c r="G660" t="b">
        <f>IF('Input and Summary Results'!$J$4="yes",IF(C660=FALSE,FALSE,IF('Data Transformation'!E660&lt;$R$10,E660,$R$10)),IF(C660=FALSE,FALSE,IF(C660&lt;$R$10,C660,$R$10)))</f>
        <v>0</v>
      </c>
      <c r="H660" t="b">
        <f>IF('Input and Summary Results'!$J$4="yes",'Data Transformation'!F660,'Data Transformation'!D660)</f>
        <v>0</v>
      </c>
      <c r="I660" t="str">
        <f t="shared" si="61"/>
        <v/>
      </c>
    </row>
    <row r="661" spans="2:9" x14ac:dyDescent="0.25">
      <c r="B661" t="b">
        <f>IF('Input and Summary Results'!D243=0,FALSE,'Input and Summary Results'!$B243)</f>
        <v>0</v>
      </c>
      <c r="C661" t="b">
        <f>IF(OR(B661=0,'Input and Summary Results'!D243=0,'Input and Summary Results'!D243=""),FALSE,'Input and Summary Results'!$D243)</f>
        <v>0</v>
      </c>
      <c r="D661" t="b">
        <f>IF(OR(B661=0,'Input and Summary Results'!E243=0),FALSE,'Input and Summary Results'!$E243)</f>
        <v>0</v>
      </c>
      <c r="E661" t="b">
        <f t="shared" si="59"/>
        <v>0</v>
      </c>
      <c r="F661" t="b">
        <f t="shared" si="60"/>
        <v>0</v>
      </c>
      <c r="G661" t="b">
        <f>IF('Input and Summary Results'!$J$4="yes",IF(C661=FALSE,FALSE,IF('Data Transformation'!E661&lt;$R$10,E661,$R$10)),IF(C661=FALSE,FALSE,IF(C661&lt;$R$10,C661,$R$10)))</f>
        <v>0</v>
      </c>
      <c r="H661" t="b">
        <f>IF('Input and Summary Results'!$J$4="yes",'Data Transformation'!F661,'Data Transformation'!D661)</f>
        <v>0</v>
      </c>
      <c r="I661" t="str">
        <f t="shared" si="61"/>
        <v/>
      </c>
    </row>
    <row r="662" spans="2:9" x14ac:dyDescent="0.25">
      <c r="B662" t="b">
        <f>IF('Input and Summary Results'!D244=0,FALSE,'Input and Summary Results'!$B244)</f>
        <v>0</v>
      </c>
      <c r="C662" t="b">
        <f>IF(OR(B662=0,'Input and Summary Results'!D244=0,'Input and Summary Results'!D244=""),FALSE,'Input and Summary Results'!$D244)</f>
        <v>0</v>
      </c>
      <c r="D662" t="b">
        <f>IF(OR(B662=0,'Input and Summary Results'!E244=0),FALSE,'Input and Summary Results'!$E244)</f>
        <v>0</v>
      </c>
      <c r="E662" t="b">
        <f t="shared" si="59"/>
        <v>0</v>
      </c>
      <c r="F662" t="b">
        <f t="shared" si="60"/>
        <v>0</v>
      </c>
      <c r="G662" t="b">
        <f>IF('Input and Summary Results'!$J$4="yes",IF(C662=FALSE,FALSE,IF('Data Transformation'!E662&lt;$R$10,E662,$R$10)),IF(C662=FALSE,FALSE,IF(C662&lt;$R$10,C662,$R$10)))</f>
        <v>0</v>
      </c>
      <c r="H662" t="b">
        <f>IF('Input and Summary Results'!$J$4="yes",'Data Transformation'!F662,'Data Transformation'!D662)</f>
        <v>0</v>
      </c>
      <c r="I662" t="str">
        <f t="shared" si="61"/>
        <v/>
      </c>
    </row>
    <row r="663" spans="2:9" x14ac:dyDescent="0.25">
      <c r="B663" t="b">
        <f>IF('Input and Summary Results'!D245=0,FALSE,'Input and Summary Results'!$B245)</f>
        <v>0</v>
      </c>
      <c r="C663" t="b">
        <f>IF(OR(B663=0,'Input and Summary Results'!D245=0,'Input and Summary Results'!D245=""),FALSE,'Input and Summary Results'!$D245)</f>
        <v>0</v>
      </c>
      <c r="D663" t="b">
        <f>IF(OR(B663=0,'Input and Summary Results'!E245=0),FALSE,'Input and Summary Results'!$E245)</f>
        <v>0</v>
      </c>
      <c r="E663" t="b">
        <f t="shared" si="59"/>
        <v>0</v>
      </c>
      <c r="F663" t="b">
        <f t="shared" si="60"/>
        <v>0</v>
      </c>
      <c r="G663" t="b">
        <f>IF('Input and Summary Results'!$J$4="yes",IF(C663=FALSE,FALSE,IF('Data Transformation'!E663&lt;$R$10,E663,$R$10)),IF(C663=FALSE,FALSE,IF(C663&lt;$R$10,C663,$R$10)))</f>
        <v>0</v>
      </c>
      <c r="H663" t="b">
        <f>IF('Input and Summary Results'!$J$4="yes",'Data Transformation'!F663,'Data Transformation'!D663)</f>
        <v>0</v>
      </c>
      <c r="I663" t="str">
        <f t="shared" si="61"/>
        <v/>
      </c>
    </row>
    <row r="664" spans="2:9" x14ac:dyDescent="0.25">
      <c r="B664" t="b">
        <f>IF('Input and Summary Results'!D246=0,FALSE,'Input and Summary Results'!$B246)</f>
        <v>0</v>
      </c>
      <c r="C664" t="b">
        <f>IF(OR(B664=0,'Input and Summary Results'!D246=0,'Input and Summary Results'!D246=""),FALSE,'Input and Summary Results'!$D246)</f>
        <v>0</v>
      </c>
      <c r="D664" t="b">
        <f>IF(OR(B664=0,'Input and Summary Results'!E246=0),FALSE,'Input and Summary Results'!$E246)</f>
        <v>0</v>
      </c>
      <c r="E664" t="b">
        <f t="shared" si="59"/>
        <v>0</v>
      </c>
      <c r="F664" t="b">
        <f t="shared" si="60"/>
        <v>0</v>
      </c>
      <c r="G664" t="b">
        <f>IF('Input and Summary Results'!$J$4="yes",IF(C664=FALSE,FALSE,IF('Data Transformation'!E664&lt;$R$10,E664,$R$10)),IF(C664=FALSE,FALSE,IF(C664&lt;$R$10,C664,$R$10)))</f>
        <v>0</v>
      </c>
      <c r="H664" t="b">
        <f>IF('Input and Summary Results'!$J$4="yes",'Data Transformation'!F664,'Data Transformation'!D664)</f>
        <v>0</v>
      </c>
      <c r="I664" t="str">
        <f t="shared" si="61"/>
        <v/>
      </c>
    </row>
    <row r="665" spans="2:9" x14ac:dyDescent="0.25">
      <c r="B665" t="b">
        <f>IF('Input and Summary Results'!D247=0,FALSE,'Input and Summary Results'!$B247)</f>
        <v>0</v>
      </c>
      <c r="C665" t="b">
        <f>IF(OR(B665=0,'Input and Summary Results'!D247=0,'Input and Summary Results'!D247=""),FALSE,'Input and Summary Results'!$D247)</f>
        <v>0</v>
      </c>
      <c r="D665" t="b">
        <f>IF(OR(B665=0,'Input and Summary Results'!E247=0),FALSE,'Input and Summary Results'!$E247)</f>
        <v>0</v>
      </c>
      <c r="E665" t="b">
        <f t="shared" si="59"/>
        <v>0</v>
      </c>
      <c r="F665" t="b">
        <f t="shared" si="60"/>
        <v>0</v>
      </c>
      <c r="G665" t="b">
        <f>IF('Input and Summary Results'!$J$4="yes",IF(C665=FALSE,FALSE,IF('Data Transformation'!E665&lt;$R$10,E665,$R$10)),IF(C665=FALSE,FALSE,IF(C665&lt;$R$10,C665,$R$10)))</f>
        <v>0</v>
      </c>
      <c r="H665" t="b">
        <f>IF('Input and Summary Results'!$J$4="yes",'Data Transformation'!F665,'Data Transformation'!D665)</f>
        <v>0</v>
      </c>
      <c r="I665" t="str">
        <f t="shared" si="61"/>
        <v/>
      </c>
    </row>
    <row r="666" spans="2:9" x14ac:dyDescent="0.25">
      <c r="B666" t="b">
        <f>IF('Input and Summary Results'!D248=0,FALSE,'Input and Summary Results'!$B248)</f>
        <v>0</v>
      </c>
      <c r="C666" t="b">
        <f>IF(OR(B666=0,'Input and Summary Results'!D248=0,'Input and Summary Results'!D248=""),FALSE,'Input and Summary Results'!$D248)</f>
        <v>0</v>
      </c>
      <c r="D666" t="b">
        <f>IF(OR(B666=0,'Input and Summary Results'!E248=0),FALSE,'Input and Summary Results'!$E248)</f>
        <v>0</v>
      </c>
      <c r="E666" t="b">
        <f t="shared" si="59"/>
        <v>0</v>
      </c>
      <c r="F666" t="b">
        <f t="shared" si="60"/>
        <v>0</v>
      </c>
      <c r="G666" t="b">
        <f>IF('Input and Summary Results'!$J$4="yes",IF(C666=FALSE,FALSE,IF('Data Transformation'!E666&lt;$R$10,E666,$R$10)),IF(C666=FALSE,FALSE,IF(C666&lt;$R$10,C666,$R$10)))</f>
        <v>0</v>
      </c>
      <c r="H666" t="b">
        <f>IF('Input and Summary Results'!$J$4="yes",'Data Transformation'!F666,'Data Transformation'!D666)</f>
        <v>0</v>
      </c>
      <c r="I666" t="str">
        <f t="shared" si="61"/>
        <v/>
      </c>
    </row>
    <row r="667" spans="2:9" x14ac:dyDescent="0.25">
      <c r="B667" t="b">
        <f>IF('Input and Summary Results'!D249=0,FALSE,'Input and Summary Results'!$B249)</f>
        <v>0</v>
      </c>
      <c r="C667" t="b">
        <f>IF(OR(B667=0,'Input and Summary Results'!D249=0,'Input and Summary Results'!D249=""),FALSE,'Input and Summary Results'!$D249)</f>
        <v>0</v>
      </c>
      <c r="D667" t="b">
        <f>IF(OR(B667=0,'Input and Summary Results'!E249=0),FALSE,'Input and Summary Results'!$E249)</f>
        <v>0</v>
      </c>
      <c r="E667" t="b">
        <f t="shared" si="59"/>
        <v>0</v>
      </c>
      <c r="F667" t="b">
        <f t="shared" si="60"/>
        <v>0</v>
      </c>
      <c r="G667" t="b">
        <f>IF('Input and Summary Results'!$J$4="yes",IF(C667=FALSE,FALSE,IF('Data Transformation'!E667&lt;$R$10,E667,$R$10)),IF(C667=FALSE,FALSE,IF(C667&lt;$R$10,C667,$R$10)))</f>
        <v>0</v>
      </c>
      <c r="H667" t="b">
        <f>IF('Input and Summary Results'!$J$4="yes",'Data Transformation'!F667,'Data Transformation'!D667)</f>
        <v>0</v>
      </c>
      <c r="I667" t="str">
        <f t="shared" si="61"/>
        <v/>
      </c>
    </row>
    <row r="668" spans="2:9" x14ac:dyDescent="0.25">
      <c r="B668" t="b">
        <f>IF('Input and Summary Results'!D250=0,FALSE,'Input and Summary Results'!$B250)</f>
        <v>0</v>
      </c>
      <c r="C668" t="b">
        <f>IF(OR(B668=0,'Input and Summary Results'!D250=0,'Input and Summary Results'!D250=""),FALSE,'Input and Summary Results'!$D250)</f>
        <v>0</v>
      </c>
      <c r="D668" t="b">
        <f>IF(OR(B668=0,'Input and Summary Results'!E250=0),FALSE,'Input and Summary Results'!$E250)</f>
        <v>0</v>
      </c>
      <c r="E668" t="b">
        <f t="shared" si="59"/>
        <v>0</v>
      </c>
      <c r="F668" t="b">
        <f t="shared" si="60"/>
        <v>0</v>
      </c>
      <c r="G668" t="b">
        <f>IF('Input and Summary Results'!$J$4="yes",IF(C668=FALSE,FALSE,IF('Data Transformation'!E668&lt;$R$10,E668,$R$10)),IF(C668=FALSE,FALSE,IF(C668&lt;$R$10,C668,$R$10)))</f>
        <v>0</v>
      </c>
      <c r="H668" t="b">
        <f>IF('Input and Summary Results'!$J$4="yes",'Data Transformation'!F668,'Data Transformation'!D668)</f>
        <v>0</v>
      </c>
      <c r="I668" t="str">
        <f t="shared" si="61"/>
        <v/>
      </c>
    </row>
    <row r="669" spans="2:9" x14ac:dyDescent="0.25">
      <c r="B669" t="b">
        <f>IF('Input and Summary Results'!D251=0,FALSE,'Input and Summary Results'!$B251)</f>
        <v>0</v>
      </c>
      <c r="C669" t="b">
        <f>IF(OR(B669=0,'Input and Summary Results'!D251=0,'Input and Summary Results'!D251=""),FALSE,'Input and Summary Results'!$D251)</f>
        <v>0</v>
      </c>
      <c r="D669" t="b">
        <f>IF(OR(B669=0,'Input and Summary Results'!E251=0),FALSE,'Input and Summary Results'!$E251)</f>
        <v>0</v>
      </c>
      <c r="E669" t="b">
        <f t="shared" si="59"/>
        <v>0</v>
      </c>
      <c r="F669" t="b">
        <f t="shared" si="60"/>
        <v>0</v>
      </c>
      <c r="G669" t="b">
        <f>IF('Input and Summary Results'!$J$4="yes",IF(C669=FALSE,FALSE,IF('Data Transformation'!E669&lt;$R$10,E669,$R$10)),IF(C669=FALSE,FALSE,IF(C669&lt;$R$10,C669,$R$10)))</f>
        <v>0</v>
      </c>
      <c r="H669" t="b">
        <f>IF('Input and Summary Results'!$J$4="yes",'Data Transformation'!F669,'Data Transformation'!D669)</f>
        <v>0</v>
      </c>
      <c r="I669" t="str">
        <f t="shared" si="61"/>
        <v/>
      </c>
    </row>
    <row r="670" spans="2:9" x14ac:dyDescent="0.25">
      <c r="B670" t="b">
        <f>IF('Input and Summary Results'!D252=0,FALSE,'Input and Summary Results'!$B252)</f>
        <v>0</v>
      </c>
      <c r="C670" t="b">
        <f>IF(OR(B670=0,'Input and Summary Results'!D252=0,'Input and Summary Results'!D252=""),FALSE,'Input and Summary Results'!$D252)</f>
        <v>0</v>
      </c>
      <c r="D670" t="b">
        <f>IF(OR(B670=0,'Input and Summary Results'!E252=0),FALSE,'Input and Summary Results'!$E252)</f>
        <v>0</v>
      </c>
      <c r="E670" t="b">
        <f t="shared" si="59"/>
        <v>0</v>
      </c>
      <c r="F670" t="b">
        <f t="shared" si="60"/>
        <v>0</v>
      </c>
      <c r="G670" t="b">
        <f>IF('Input and Summary Results'!$J$4="yes",IF(C670=FALSE,FALSE,IF('Data Transformation'!E670&lt;$R$10,E670,$R$10)),IF(C670=FALSE,FALSE,IF(C670&lt;$R$10,C670,$R$10)))</f>
        <v>0</v>
      </c>
      <c r="H670" t="b">
        <f>IF('Input and Summary Results'!$J$4="yes",'Data Transformation'!F670,'Data Transformation'!D670)</f>
        <v>0</v>
      </c>
      <c r="I670" t="str">
        <f t="shared" si="61"/>
        <v/>
      </c>
    </row>
    <row r="671" spans="2:9" x14ac:dyDescent="0.25">
      <c r="B671" t="b">
        <f>IF('Input and Summary Results'!D253=0,FALSE,'Input and Summary Results'!$B253)</f>
        <v>0</v>
      </c>
      <c r="C671" t="b">
        <f>IF(OR(B671=0,'Input and Summary Results'!D253=0,'Input and Summary Results'!D253=""),FALSE,'Input and Summary Results'!$D253)</f>
        <v>0</v>
      </c>
      <c r="D671" t="b">
        <f>IF(OR(B671=0,'Input and Summary Results'!E253=0),FALSE,'Input and Summary Results'!$E253)</f>
        <v>0</v>
      </c>
      <c r="E671" t="b">
        <f t="shared" si="59"/>
        <v>0</v>
      </c>
      <c r="F671" t="b">
        <f t="shared" si="60"/>
        <v>0</v>
      </c>
      <c r="G671" t="b">
        <f>IF('Input and Summary Results'!$J$4="yes",IF(C671=FALSE,FALSE,IF('Data Transformation'!E671&lt;$R$10,E671,$R$10)),IF(C671=FALSE,FALSE,IF(C671&lt;$R$10,C671,$R$10)))</f>
        <v>0</v>
      </c>
      <c r="H671" t="b">
        <f>IF('Input and Summary Results'!$J$4="yes",'Data Transformation'!F671,'Data Transformation'!D671)</f>
        <v>0</v>
      </c>
      <c r="I671" t="str">
        <f t="shared" si="61"/>
        <v/>
      </c>
    </row>
    <row r="672" spans="2:9" x14ac:dyDescent="0.25">
      <c r="B672" t="b">
        <f>IF('Input and Summary Results'!D254=0,FALSE,'Input and Summary Results'!$B254)</f>
        <v>0</v>
      </c>
      <c r="C672" t="b">
        <f>IF(OR(B672=0,'Input and Summary Results'!D254=0,'Input and Summary Results'!D254=""),FALSE,'Input and Summary Results'!$D254)</f>
        <v>0</v>
      </c>
      <c r="D672" t="b">
        <f>IF(OR(B672=0,'Input and Summary Results'!E254=0),FALSE,'Input and Summary Results'!$E254)</f>
        <v>0</v>
      </c>
      <c r="E672" t="b">
        <f t="shared" si="59"/>
        <v>0</v>
      </c>
      <c r="F672" t="b">
        <f t="shared" si="60"/>
        <v>0</v>
      </c>
      <c r="G672" t="b">
        <f>IF('Input and Summary Results'!$J$4="yes",IF(C672=FALSE,FALSE,IF('Data Transformation'!E672&lt;$R$10,E672,$R$10)),IF(C672=FALSE,FALSE,IF(C672&lt;$R$10,C672,$R$10)))</f>
        <v>0</v>
      </c>
      <c r="H672" t="b">
        <f>IF('Input and Summary Results'!$J$4="yes",'Data Transformation'!F672,'Data Transformation'!D672)</f>
        <v>0</v>
      </c>
      <c r="I672" t="str">
        <f t="shared" si="61"/>
        <v/>
      </c>
    </row>
    <row r="673" spans="2:9" x14ac:dyDescent="0.25">
      <c r="B673" t="b">
        <f>IF('Input and Summary Results'!D255=0,FALSE,'Input and Summary Results'!$B255)</f>
        <v>0</v>
      </c>
      <c r="C673" t="b">
        <f>IF(OR(B673=0,'Input and Summary Results'!D255=0,'Input and Summary Results'!D255=""),FALSE,'Input and Summary Results'!$D255)</f>
        <v>0</v>
      </c>
      <c r="D673" t="b">
        <f>IF(OR(B673=0,'Input and Summary Results'!E255=0),FALSE,'Input and Summary Results'!$E255)</f>
        <v>0</v>
      </c>
      <c r="E673" t="b">
        <f t="shared" si="59"/>
        <v>0</v>
      </c>
      <c r="F673" t="b">
        <f t="shared" si="60"/>
        <v>0</v>
      </c>
      <c r="G673" t="b">
        <f>IF('Input and Summary Results'!$J$4="yes",IF(C673=FALSE,FALSE,IF('Data Transformation'!E673&lt;$R$10,E673,$R$10)),IF(C673=FALSE,FALSE,IF(C673&lt;$R$10,C673,$R$10)))</f>
        <v>0</v>
      </c>
      <c r="H673" t="b">
        <f>IF('Input and Summary Results'!$J$4="yes",'Data Transformation'!F673,'Data Transformation'!D673)</f>
        <v>0</v>
      </c>
      <c r="I673" t="str">
        <f t="shared" si="61"/>
        <v/>
      </c>
    </row>
    <row r="674" spans="2:9" x14ac:dyDescent="0.25">
      <c r="B674" t="b">
        <f>IF('Input and Summary Results'!D256=0,FALSE,'Input and Summary Results'!$B256)</f>
        <v>0</v>
      </c>
      <c r="C674" t="b">
        <f>IF(OR(B674=0,'Input and Summary Results'!D256=0,'Input and Summary Results'!D256=""),FALSE,'Input and Summary Results'!$D256)</f>
        <v>0</v>
      </c>
      <c r="D674" t="b">
        <f>IF(OR(B674=0,'Input and Summary Results'!E256=0),FALSE,'Input and Summary Results'!$E256)</f>
        <v>0</v>
      </c>
      <c r="E674" t="b">
        <f t="shared" si="59"/>
        <v>0</v>
      </c>
      <c r="F674" t="b">
        <f t="shared" si="60"/>
        <v>0</v>
      </c>
      <c r="G674" t="b">
        <f>IF('Input and Summary Results'!$J$4="yes",IF(C674=FALSE,FALSE,IF('Data Transformation'!E674&lt;$R$10,E674,$R$10)),IF(C674=FALSE,FALSE,IF(C674&lt;$R$10,C674,$R$10)))</f>
        <v>0</v>
      </c>
      <c r="H674" t="b">
        <f>IF('Input and Summary Results'!$J$4="yes",'Data Transformation'!F674,'Data Transformation'!D674)</f>
        <v>0</v>
      </c>
      <c r="I674" t="str">
        <f t="shared" si="61"/>
        <v/>
      </c>
    </row>
    <row r="675" spans="2:9" x14ac:dyDescent="0.25">
      <c r="B675" t="b">
        <f>IF('Input and Summary Results'!D257=0,FALSE,'Input and Summary Results'!$B257)</f>
        <v>0</v>
      </c>
      <c r="C675" t="b">
        <f>IF(OR(B675=0,'Input and Summary Results'!D257=0,'Input and Summary Results'!D257=""),FALSE,'Input and Summary Results'!$D257)</f>
        <v>0</v>
      </c>
      <c r="D675" t="b">
        <f>IF(OR(B675=0,'Input and Summary Results'!E257=0),FALSE,'Input and Summary Results'!$E257)</f>
        <v>0</v>
      </c>
      <c r="E675" t="b">
        <f t="shared" si="59"/>
        <v>0</v>
      </c>
      <c r="F675" t="b">
        <f t="shared" si="60"/>
        <v>0</v>
      </c>
      <c r="G675" t="b">
        <f>IF('Input and Summary Results'!$J$4="yes",IF(C675=FALSE,FALSE,IF('Data Transformation'!E675&lt;$R$10,E675,$R$10)),IF(C675=FALSE,FALSE,IF(C675&lt;$R$10,C675,$R$10)))</f>
        <v>0</v>
      </c>
      <c r="H675" t="b">
        <f>IF('Input and Summary Results'!$J$4="yes",'Data Transformation'!F675,'Data Transformation'!D675)</f>
        <v>0</v>
      </c>
      <c r="I675" t="str">
        <f t="shared" si="61"/>
        <v/>
      </c>
    </row>
    <row r="676" spans="2:9" x14ac:dyDescent="0.25">
      <c r="B676" t="b">
        <f>IF('Input and Summary Results'!D258=0,FALSE,'Input and Summary Results'!$B258)</f>
        <v>0</v>
      </c>
      <c r="C676" t="b">
        <f>IF(OR(B676=0,'Input and Summary Results'!D258=0,'Input and Summary Results'!D258=""),FALSE,'Input and Summary Results'!$D258)</f>
        <v>0</v>
      </c>
      <c r="D676" t="b">
        <f>IF(OR(B676=0,'Input and Summary Results'!E258=0),FALSE,'Input and Summary Results'!$E258)</f>
        <v>0</v>
      </c>
      <c r="E676" t="b">
        <f t="shared" si="59"/>
        <v>0</v>
      </c>
      <c r="F676" t="b">
        <f t="shared" si="60"/>
        <v>0</v>
      </c>
      <c r="G676" t="b">
        <f>IF('Input and Summary Results'!$J$4="yes",IF(C676=FALSE,FALSE,IF('Data Transformation'!E676&lt;$R$10,E676,$R$10)),IF(C676=FALSE,FALSE,IF(C676&lt;$R$10,C676,$R$10)))</f>
        <v>0</v>
      </c>
      <c r="H676" t="b">
        <f>IF('Input and Summary Results'!$J$4="yes",'Data Transformation'!F676,'Data Transformation'!D676)</f>
        <v>0</v>
      </c>
      <c r="I676" t="str">
        <f t="shared" si="61"/>
        <v/>
      </c>
    </row>
    <row r="677" spans="2:9" x14ac:dyDescent="0.25">
      <c r="B677" t="b">
        <f>IF('Input and Summary Results'!D259=0,FALSE,'Input and Summary Results'!$B259)</f>
        <v>0</v>
      </c>
      <c r="C677" t="b">
        <f>IF(OR(B677=0,'Input and Summary Results'!D259=0,'Input and Summary Results'!D259=""),FALSE,'Input and Summary Results'!$D259)</f>
        <v>0</v>
      </c>
      <c r="D677" t="b">
        <f>IF(OR(B677=0,'Input and Summary Results'!E259=0),FALSE,'Input and Summary Results'!$E259)</f>
        <v>0</v>
      </c>
      <c r="E677" t="b">
        <f t="shared" si="59"/>
        <v>0</v>
      </c>
      <c r="F677" t="b">
        <f t="shared" si="60"/>
        <v>0</v>
      </c>
      <c r="G677" t="b">
        <f>IF('Input and Summary Results'!$J$4="yes",IF(C677=FALSE,FALSE,IF('Data Transformation'!E677&lt;$R$10,E677,$R$10)),IF(C677=FALSE,FALSE,IF(C677&lt;$R$10,C677,$R$10)))</f>
        <v>0</v>
      </c>
      <c r="H677" t="b">
        <f>IF('Input and Summary Results'!$J$4="yes",'Data Transformation'!F677,'Data Transformation'!D677)</f>
        <v>0</v>
      </c>
      <c r="I677" t="str">
        <f t="shared" si="61"/>
        <v/>
      </c>
    </row>
    <row r="678" spans="2:9" x14ac:dyDescent="0.25">
      <c r="B678" t="b">
        <f>IF('Input and Summary Results'!D260=0,FALSE,'Input and Summary Results'!$B260)</f>
        <v>0</v>
      </c>
      <c r="C678" t="b">
        <f>IF(OR(B678=0,'Input and Summary Results'!D260=0,'Input and Summary Results'!D260=""),FALSE,'Input and Summary Results'!$D260)</f>
        <v>0</v>
      </c>
      <c r="D678" t="b">
        <f>IF(OR(B678=0,'Input and Summary Results'!E260=0),FALSE,'Input and Summary Results'!$E260)</f>
        <v>0</v>
      </c>
      <c r="E678" t="b">
        <f t="shared" si="59"/>
        <v>0</v>
      </c>
      <c r="F678" t="b">
        <f t="shared" si="60"/>
        <v>0</v>
      </c>
      <c r="G678" t="b">
        <f>IF('Input and Summary Results'!$J$4="yes",IF(C678=FALSE,FALSE,IF('Data Transformation'!E678&lt;$R$10,E678,$R$10)),IF(C678=FALSE,FALSE,IF(C678&lt;$R$10,C678,$R$10)))</f>
        <v>0</v>
      </c>
      <c r="H678" t="b">
        <f>IF('Input and Summary Results'!$J$4="yes",'Data Transformation'!F678,'Data Transformation'!D678)</f>
        <v>0</v>
      </c>
      <c r="I678" t="str">
        <f t="shared" si="61"/>
        <v/>
      </c>
    </row>
    <row r="679" spans="2:9" x14ac:dyDescent="0.25">
      <c r="B679" t="b">
        <f>IF('Input and Summary Results'!D261=0,FALSE,'Input and Summary Results'!$B261)</f>
        <v>0</v>
      </c>
      <c r="C679" t="b">
        <f>IF(OR(B679=0,'Input and Summary Results'!D261=0,'Input and Summary Results'!D261=""),FALSE,'Input and Summary Results'!$D261)</f>
        <v>0</v>
      </c>
      <c r="D679" t="b">
        <f>IF(OR(B679=0,'Input and Summary Results'!E261=0),FALSE,'Input and Summary Results'!$E261)</f>
        <v>0</v>
      </c>
      <c r="E679" t="b">
        <f t="shared" si="59"/>
        <v>0</v>
      </c>
      <c r="F679" t="b">
        <f t="shared" si="60"/>
        <v>0</v>
      </c>
      <c r="G679" t="b">
        <f>IF('Input and Summary Results'!$J$4="yes",IF(C679=FALSE,FALSE,IF('Data Transformation'!E679&lt;$R$10,E679,$R$10)),IF(C679=FALSE,FALSE,IF(C679&lt;$R$10,C679,$R$10)))</f>
        <v>0</v>
      </c>
      <c r="H679" t="b">
        <f>IF('Input and Summary Results'!$J$4="yes",'Data Transformation'!F679,'Data Transformation'!D679)</f>
        <v>0</v>
      </c>
      <c r="I679" t="str">
        <f t="shared" si="61"/>
        <v/>
      </c>
    </row>
    <row r="680" spans="2:9" x14ac:dyDescent="0.25">
      <c r="B680" t="b">
        <f>IF('Input and Summary Results'!D262=0,FALSE,'Input and Summary Results'!$B262)</f>
        <v>0</v>
      </c>
      <c r="C680" t="b">
        <f>IF(OR(B680=0,'Input and Summary Results'!D262=0,'Input and Summary Results'!D262=""),FALSE,'Input and Summary Results'!$D262)</f>
        <v>0</v>
      </c>
      <c r="D680" t="b">
        <f>IF(OR(B680=0,'Input and Summary Results'!E262=0),FALSE,'Input and Summary Results'!$E262)</f>
        <v>0</v>
      </c>
      <c r="E680" t="b">
        <f t="shared" si="59"/>
        <v>0</v>
      </c>
      <c r="F680" t="b">
        <f t="shared" si="60"/>
        <v>0</v>
      </c>
      <c r="G680" t="b">
        <f>IF('Input and Summary Results'!$J$4="yes",IF(C680=FALSE,FALSE,IF('Data Transformation'!E680&lt;$R$10,E680,$R$10)),IF(C680=FALSE,FALSE,IF(C680&lt;$R$10,C680,$R$10)))</f>
        <v>0</v>
      </c>
      <c r="H680" t="b">
        <f>IF('Input and Summary Results'!$J$4="yes",'Data Transformation'!F680,'Data Transformation'!D680)</f>
        <v>0</v>
      </c>
      <c r="I680" t="str">
        <f t="shared" si="61"/>
        <v/>
      </c>
    </row>
    <row r="681" spans="2:9" x14ac:dyDescent="0.25">
      <c r="B681" t="b">
        <f>IF('Input and Summary Results'!D263=0,FALSE,'Input and Summary Results'!$B263)</f>
        <v>0</v>
      </c>
      <c r="C681" t="b">
        <f>IF(OR(B681=0,'Input and Summary Results'!D263=0,'Input and Summary Results'!D263=""),FALSE,'Input and Summary Results'!$D263)</f>
        <v>0</v>
      </c>
      <c r="D681" t="b">
        <f>IF(OR(B681=0,'Input and Summary Results'!E263=0),FALSE,'Input and Summary Results'!$E263)</f>
        <v>0</v>
      </c>
      <c r="E681" t="b">
        <f t="shared" si="59"/>
        <v>0</v>
      </c>
      <c r="F681" t="b">
        <f t="shared" si="60"/>
        <v>0</v>
      </c>
      <c r="G681" t="b">
        <f>IF('Input and Summary Results'!$J$4="yes",IF(C681=FALSE,FALSE,IF('Data Transformation'!E681&lt;$R$10,E681,$R$10)),IF(C681=FALSE,FALSE,IF(C681&lt;$R$10,C681,$R$10)))</f>
        <v>0</v>
      </c>
      <c r="H681" t="b">
        <f>IF('Input and Summary Results'!$J$4="yes",'Data Transformation'!F681,'Data Transformation'!D681)</f>
        <v>0</v>
      </c>
      <c r="I681" t="str">
        <f t="shared" si="61"/>
        <v/>
      </c>
    </row>
    <row r="682" spans="2:9" x14ac:dyDescent="0.25">
      <c r="B682" t="b">
        <f>IF('Input and Summary Results'!D264=0,FALSE,'Input and Summary Results'!$B264)</f>
        <v>0</v>
      </c>
      <c r="C682" t="b">
        <f>IF(OR(B682=0,'Input and Summary Results'!D264=0,'Input and Summary Results'!D264=""),FALSE,'Input and Summary Results'!$D264)</f>
        <v>0</v>
      </c>
      <c r="D682" t="b">
        <f>IF(OR(B682=0,'Input and Summary Results'!E264=0),FALSE,'Input and Summary Results'!$E264)</f>
        <v>0</v>
      </c>
      <c r="E682" t="b">
        <f t="shared" ref="E682:E745" si="62">IF(C682=FALSE,FALSE,LOG10(C682))</f>
        <v>0</v>
      </c>
      <c r="F682" t="b">
        <f t="shared" ref="F682:F745" si="63">IF(D682=FALSE, FALSE,0.434*D682/C682)</f>
        <v>0</v>
      </c>
      <c r="G682" t="b">
        <f>IF('Input and Summary Results'!$J$4="yes",IF(C682=FALSE,FALSE,IF('Data Transformation'!E682&lt;$R$10,E682,$R$10)),IF(C682=FALSE,FALSE,IF(C682&lt;$R$10,C682,$R$10)))</f>
        <v>0</v>
      </c>
      <c r="H682" t="b">
        <f>IF('Input and Summary Results'!$J$4="yes",'Data Transformation'!F682,'Data Transformation'!D682)</f>
        <v>0</v>
      </c>
      <c r="I682" t="str">
        <f t="shared" si="61"/>
        <v/>
      </c>
    </row>
    <row r="683" spans="2:9" x14ac:dyDescent="0.25">
      <c r="B683" t="b">
        <f>IF('Input and Summary Results'!D265=0,FALSE,'Input and Summary Results'!$B265)</f>
        <v>0</v>
      </c>
      <c r="C683" t="b">
        <f>IF(OR(B683=0,'Input and Summary Results'!D265=0,'Input and Summary Results'!D265=""),FALSE,'Input and Summary Results'!$D265)</f>
        <v>0</v>
      </c>
      <c r="D683" t="b">
        <f>IF(OR(B683=0,'Input and Summary Results'!E265=0),FALSE,'Input and Summary Results'!$E265)</f>
        <v>0</v>
      </c>
      <c r="E683" t="b">
        <f t="shared" si="62"/>
        <v>0</v>
      </c>
      <c r="F683" t="b">
        <f t="shared" si="63"/>
        <v>0</v>
      </c>
      <c r="G683" t="b">
        <f>IF('Input and Summary Results'!$J$4="yes",IF(C683=FALSE,FALSE,IF('Data Transformation'!E683&lt;$R$10,E683,$R$10)),IF(C683=FALSE,FALSE,IF(C683&lt;$R$10,C683,$R$10)))</f>
        <v>0</v>
      </c>
      <c r="H683" t="b">
        <f>IF('Input and Summary Results'!$J$4="yes",'Data Transformation'!F683,'Data Transformation'!D683)</f>
        <v>0</v>
      </c>
      <c r="I683" t="str">
        <f t="shared" si="61"/>
        <v/>
      </c>
    </row>
    <row r="684" spans="2:9" x14ac:dyDescent="0.25">
      <c r="B684" t="b">
        <f>IF('Input and Summary Results'!D266=0,FALSE,'Input and Summary Results'!$B266)</f>
        <v>0</v>
      </c>
      <c r="C684" t="b">
        <f>IF(OR(B684=0,'Input and Summary Results'!D266=0,'Input and Summary Results'!D266=""),FALSE,'Input and Summary Results'!$D266)</f>
        <v>0</v>
      </c>
      <c r="D684" t="b">
        <f>IF(OR(B684=0,'Input and Summary Results'!E266=0),FALSE,'Input and Summary Results'!$E266)</f>
        <v>0</v>
      </c>
      <c r="E684" t="b">
        <f t="shared" si="62"/>
        <v>0</v>
      </c>
      <c r="F684" t="b">
        <f t="shared" si="63"/>
        <v>0</v>
      </c>
      <c r="G684" t="b">
        <f>IF('Input and Summary Results'!$J$4="yes",IF(C684=FALSE,FALSE,IF('Data Transformation'!E684&lt;$R$10,E684,$R$10)),IF(C684=FALSE,FALSE,IF(C684&lt;$R$10,C684,$R$10)))</f>
        <v>0</v>
      </c>
      <c r="H684" t="b">
        <f>IF('Input and Summary Results'!$J$4="yes",'Data Transformation'!F684,'Data Transformation'!D684)</f>
        <v>0</v>
      </c>
      <c r="I684" t="str">
        <f t="shared" si="61"/>
        <v/>
      </c>
    </row>
    <row r="685" spans="2:9" x14ac:dyDescent="0.25">
      <c r="B685" t="b">
        <f>IF('Input and Summary Results'!D267=0,FALSE,'Input and Summary Results'!$B267)</f>
        <v>0</v>
      </c>
      <c r="C685" t="b">
        <f>IF(OR(B685=0,'Input and Summary Results'!D267=0,'Input and Summary Results'!D267=""),FALSE,'Input and Summary Results'!$D267)</f>
        <v>0</v>
      </c>
      <c r="D685" t="b">
        <f>IF(OR(B685=0,'Input and Summary Results'!E267=0),FALSE,'Input and Summary Results'!$E267)</f>
        <v>0</v>
      </c>
      <c r="E685" t="b">
        <f t="shared" si="62"/>
        <v>0</v>
      </c>
      <c r="F685" t="b">
        <f t="shared" si="63"/>
        <v>0</v>
      </c>
      <c r="G685" t="b">
        <f>IF('Input and Summary Results'!$J$4="yes",IF(C685=FALSE,FALSE,IF('Data Transformation'!E685&lt;$R$10,E685,$R$10)),IF(C685=FALSE,FALSE,IF(C685&lt;$R$10,C685,$R$10)))</f>
        <v>0</v>
      </c>
      <c r="H685" t="b">
        <f>IF('Input and Summary Results'!$J$4="yes",'Data Transformation'!F685,'Data Transformation'!D685)</f>
        <v>0</v>
      </c>
      <c r="I685" t="str">
        <f t="shared" si="61"/>
        <v/>
      </c>
    </row>
    <row r="686" spans="2:9" x14ac:dyDescent="0.25">
      <c r="B686" t="b">
        <f>IF('Input and Summary Results'!D268=0,FALSE,'Input and Summary Results'!$B268)</f>
        <v>0</v>
      </c>
      <c r="C686" t="b">
        <f>IF(OR(B686=0,'Input and Summary Results'!D268=0,'Input and Summary Results'!D268=""),FALSE,'Input and Summary Results'!$D268)</f>
        <v>0</v>
      </c>
      <c r="D686" t="b">
        <f>IF(OR(B686=0,'Input and Summary Results'!E268=0),FALSE,'Input and Summary Results'!$E268)</f>
        <v>0</v>
      </c>
      <c r="E686" t="b">
        <f t="shared" si="62"/>
        <v>0</v>
      </c>
      <c r="F686" t="b">
        <f t="shared" si="63"/>
        <v>0</v>
      </c>
      <c r="G686" t="b">
        <f>IF('Input and Summary Results'!$J$4="yes",IF(C686=FALSE,FALSE,IF('Data Transformation'!E686&lt;$R$10,E686,$R$10)),IF(C686=FALSE,FALSE,IF(C686&lt;$R$10,C686,$R$10)))</f>
        <v>0</v>
      </c>
      <c r="H686" t="b">
        <f>IF('Input and Summary Results'!$J$4="yes",'Data Transformation'!F686,'Data Transformation'!D686)</f>
        <v>0</v>
      </c>
      <c r="I686" t="str">
        <f t="shared" si="61"/>
        <v/>
      </c>
    </row>
    <row r="687" spans="2:9" x14ac:dyDescent="0.25">
      <c r="B687" t="b">
        <f>IF('Input and Summary Results'!D269=0,FALSE,'Input and Summary Results'!$B269)</f>
        <v>0</v>
      </c>
      <c r="C687" t="b">
        <f>IF(OR(B687=0,'Input and Summary Results'!D269=0,'Input and Summary Results'!D269=""),FALSE,'Input and Summary Results'!$D269)</f>
        <v>0</v>
      </c>
      <c r="D687" t="b">
        <f>IF(OR(B687=0,'Input and Summary Results'!E269=0),FALSE,'Input and Summary Results'!$E269)</f>
        <v>0</v>
      </c>
      <c r="E687" t="b">
        <f t="shared" si="62"/>
        <v>0</v>
      </c>
      <c r="F687" t="b">
        <f t="shared" si="63"/>
        <v>0</v>
      </c>
      <c r="G687" t="b">
        <f>IF('Input and Summary Results'!$J$4="yes",IF(C687=FALSE,FALSE,IF('Data Transformation'!E687&lt;$R$10,E687,$R$10)),IF(C687=FALSE,FALSE,IF(C687&lt;$R$10,C687,$R$10)))</f>
        <v>0</v>
      </c>
      <c r="H687" t="b">
        <f>IF('Input and Summary Results'!$J$4="yes",'Data Transformation'!F687,'Data Transformation'!D687)</f>
        <v>0</v>
      </c>
      <c r="I687" t="str">
        <f t="shared" si="61"/>
        <v/>
      </c>
    </row>
    <row r="688" spans="2:9" x14ac:dyDescent="0.25">
      <c r="B688" t="b">
        <f>IF('Input and Summary Results'!D270=0,FALSE,'Input and Summary Results'!$B270)</f>
        <v>0</v>
      </c>
      <c r="C688" t="b">
        <f>IF(OR(B688=0,'Input and Summary Results'!D270=0,'Input and Summary Results'!D270=""),FALSE,'Input and Summary Results'!$D270)</f>
        <v>0</v>
      </c>
      <c r="D688" t="b">
        <f>IF(OR(B688=0,'Input and Summary Results'!E270=0),FALSE,'Input and Summary Results'!$E270)</f>
        <v>0</v>
      </c>
      <c r="E688" t="b">
        <f t="shared" si="62"/>
        <v>0</v>
      </c>
      <c r="F688" t="b">
        <f t="shared" si="63"/>
        <v>0</v>
      </c>
      <c r="G688" t="b">
        <f>IF('Input and Summary Results'!$J$4="yes",IF(C688=FALSE,FALSE,IF('Data Transformation'!E688&lt;$R$10,E688,$R$10)),IF(C688=FALSE,FALSE,IF(C688&lt;$R$10,C688,$R$10)))</f>
        <v>0</v>
      </c>
      <c r="H688" t="b">
        <f>IF('Input and Summary Results'!$J$4="yes",'Data Transformation'!F688,'Data Transformation'!D688)</f>
        <v>0</v>
      </c>
      <c r="I688" t="str">
        <f t="shared" si="61"/>
        <v/>
      </c>
    </row>
    <row r="689" spans="2:9" x14ac:dyDescent="0.25">
      <c r="B689" t="b">
        <f>IF('Input and Summary Results'!D271=0,FALSE,'Input and Summary Results'!$B271)</f>
        <v>0</v>
      </c>
      <c r="C689" t="b">
        <f>IF(OR(B689=0,'Input and Summary Results'!D271=0,'Input and Summary Results'!D271=""),FALSE,'Input and Summary Results'!$D271)</f>
        <v>0</v>
      </c>
      <c r="D689" t="b">
        <f>IF(OR(B689=0,'Input and Summary Results'!E271=0),FALSE,'Input and Summary Results'!$E271)</f>
        <v>0</v>
      </c>
      <c r="E689" t="b">
        <f t="shared" si="62"/>
        <v>0</v>
      </c>
      <c r="F689" t="b">
        <f t="shared" si="63"/>
        <v>0</v>
      </c>
      <c r="G689" t="b">
        <f>IF('Input and Summary Results'!$J$4="yes",IF(C689=FALSE,FALSE,IF('Data Transformation'!E689&lt;$R$10,E689,$R$10)),IF(C689=FALSE,FALSE,IF(C689&lt;$R$10,C689,$R$10)))</f>
        <v>0</v>
      </c>
      <c r="H689" t="b">
        <f>IF('Input and Summary Results'!$J$4="yes",'Data Transformation'!F689,'Data Transformation'!D689)</f>
        <v>0</v>
      </c>
      <c r="I689" t="str">
        <f t="shared" si="61"/>
        <v/>
      </c>
    </row>
    <row r="690" spans="2:9" x14ac:dyDescent="0.25">
      <c r="B690" t="b">
        <f>IF('Input and Summary Results'!D272=0,FALSE,'Input and Summary Results'!$B272)</f>
        <v>0</v>
      </c>
      <c r="C690" t="b">
        <f>IF(OR(B690=0,'Input and Summary Results'!D272=0,'Input and Summary Results'!D272=""),FALSE,'Input and Summary Results'!$D272)</f>
        <v>0</v>
      </c>
      <c r="D690" t="b">
        <f>IF(OR(B690=0,'Input and Summary Results'!E272=0),FALSE,'Input and Summary Results'!$E272)</f>
        <v>0</v>
      </c>
      <c r="E690" t="b">
        <f t="shared" si="62"/>
        <v>0</v>
      </c>
      <c r="F690" t="b">
        <f t="shared" si="63"/>
        <v>0</v>
      </c>
      <c r="G690" t="b">
        <f>IF('Input and Summary Results'!$J$4="yes",IF(C690=FALSE,FALSE,IF('Data Transformation'!E690&lt;$R$10,E690,$R$10)),IF(C690=FALSE,FALSE,IF(C690&lt;$R$10,C690,$R$10)))</f>
        <v>0</v>
      </c>
      <c r="H690" t="b">
        <f>IF('Input and Summary Results'!$J$4="yes",'Data Transformation'!F690,'Data Transformation'!D690)</f>
        <v>0</v>
      </c>
      <c r="I690" t="str">
        <f t="shared" si="61"/>
        <v/>
      </c>
    </row>
    <row r="691" spans="2:9" x14ac:dyDescent="0.25">
      <c r="B691" t="b">
        <f>IF('Input and Summary Results'!D273=0,FALSE,'Input and Summary Results'!$B273)</f>
        <v>0</v>
      </c>
      <c r="C691" t="b">
        <f>IF(OR(B691=0,'Input and Summary Results'!D273=0,'Input and Summary Results'!D273=""),FALSE,'Input and Summary Results'!$D273)</f>
        <v>0</v>
      </c>
      <c r="D691" t="b">
        <f>IF(OR(B691=0,'Input and Summary Results'!E273=0),FALSE,'Input and Summary Results'!$E273)</f>
        <v>0</v>
      </c>
      <c r="E691" t="b">
        <f t="shared" si="62"/>
        <v>0</v>
      </c>
      <c r="F691" t="b">
        <f t="shared" si="63"/>
        <v>0</v>
      </c>
      <c r="G691" t="b">
        <f>IF('Input and Summary Results'!$J$4="yes",IF(C691=FALSE,FALSE,IF('Data Transformation'!E691&lt;$R$10,E691,$R$10)),IF(C691=FALSE,FALSE,IF(C691&lt;$R$10,C691,$R$10)))</f>
        <v>0</v>
      </c>
      <c r="H691" t="b">
        <f>IF('Input and Summary Results'!$J$4="yes",'Data Transformation'!F691,'Data Transformation'!D691)</f>
        <v>0</v>
      </c>
      <c r="I691" t="str">
        <f t="shared" si="61"/>
        <v/>
      </c>
    </row>
    <row r="692" spans="2:9" x14ac:dyDescent="0.25">
      <c r="B692" t="b">
        <f>IF('Input and Summary Results'!D274=0,FALSE,'Input and Summary Results'!$B274)</f>
        <v>0</v>
      </c>
      <c r="C692" t="b">
        <f>IF(OR(B692=0,'Input and Summary Results'!D274=0,'Input and Summary Results'!D274=""),FALSE,'Input and Summary Results'!$D274)</f>
        <v>0</v>
      </c>
      <c r="D692" t="b">
        <f>IF(OR(B692=0,'Input and Summary Results'!E274=0),FALSE,'Input and Summary Results'!$E274)</f>
        <v>0</v>
      </c>
      <c r="E692" t="b">
        <f t="shared" si="62"/>
        <v>0</v>
      </c>
      <c r="F692" t="b">
        <f t="shared" si="63"/>
        <v>0</v>
      </c>
      <c r="G692" t="b">
        <f>IF('Input and Summary Results'!$J$4="yes",IF(C692=FALSE,FALSE,IF('Data Transformation'!E692&lt;$R$10,E692,$R$10)),IF(C692=FALSE,FALSE,IF(C692&lt;$R$10,C692,$R$10)))</f>
        <v>0</v>
      </c>
      <c r="H692" t="b">
        <f>IF('Input and Summary Results'!$J$4="yes",'Data Transformation'!F692,'Data Transformation'!D692)</f>
        <v>0</v>
      </c>
      <c r="I692" t="str">
        <f t="shared" si="61"/>
        <v/>
      </c>
    </row>
    <row r="693" spans="2:9" x14ac:dyDescent="0.25">
      <c r="B693" t="b">
        <f>IF('Input and Summary Results'!D275=0,FALSE,'Input and Summary Results'!$B275)</f>
        <v>0</v>
      </c>
      <c r="C693" t="b">
        <f>IF(OR(B693=0,'Input and Summary Results'!D275=0,'Input and Summary Results'!D275=""),FALSE,'Input and Summary Results'!$D275)</f>
        <v>0</v>
      </c>
      <c r="D693" t="b">
        <f>IF(OR(B693=0,'Input and Summary Results'!E275=0),FALSE,'Input and Summary Results'!$E275)</f>
        <v>0</v>
      </c>
      <c r="E693" t="b">
        <f t="shared" si="62"/>
        <v>0</v>
      </c>
      <c r="F693" t="b">
        <f t="shared" si="63"/>
        <v>0</v>
      </c>
      <c r="G693" t="b">
        <f>IF('Input and Summary Results'!$J$4="yes",IF(C693=FALSE,FALSE,IF('Data Transformation'!E693&lt;$R$10,E693,$R$10)),IF(C693=FALSE,FALSE,IF(C693&lt;$R$10,C693,$R$10)))</f>
        <v>0</v>
      </c>
      <c r="H693" t="b">
        <f>IF('Input and Summary Results'!$J$4="yes",'Data Transformation'!F693,'Data Transformation'!D693)</f>
        <v>0</v>
      </c>
      <c r="I693" t="str">
        <f t="shared" si="61"/>
        <v/>
      </c>
    </row>
    <row r="694" spans="2:9" x14ac:dyDescent="0.25">
      <c r="B694" t="b">
        <f>IF('Input and Summary Results'!D276=0,FALSE,'Input and Summary Results'!$B276)</f>
        <v>0</v>
      </c>
      <c r="C694" t="b">
        <f>IF(OR(B694=0,'Input and Summary Results'!D276=0,'Input and Summary Results'!D276=""),FALSE,'Input and Summary Results'!$D276)</f>
        <v>0</v>
      </c>
      <c r="D694" t="b">
        <f>IF(OR(B694=0,'Input and Summary Results'!E276=0),FALSE,'Input and Summary Results'!$E276)</f>
        <v>0</v>
      </c>
      <c r="E694" t="b">
        <f t="shared" si="62"/>
        <v>0</v>
      </c>
      <c r="F694" t="b">
        <f t="shared" si="63"/>
        <v>0</v>
      </c>
      <c r="G694" t="b">
        <f>IF('Input and Summary Results'!$J$4="yes",IF(C694=FALSE,FALSE,IF('Data Transformation'!E694&lt;$R$10,E694,$R$10)),IF(C694=FALSE,FALSE,IF(C694&lt;$R$10,C694,$R$10)))</f>
        <v>0</v>
      </c>
      <c r="H694" t="b">
        <f>IF('Input and Summary Results'!$J$4="yes",'Data Transformation'!F694,'Data Transformation'!D694)</f>
        <v>0</v>
      </c>
      <c r="I694" t="str">
        <f t="shared" si="61"/>
        <v/>
      </c>
    </row>
    <row r="695" spans="2:9" x14ac:dyDescent="0.25">
      <c r="B695" t="b">
        <f>IF('Input and Summary Results'!D277=0,FALSE,'Input and Summary Results'!$B277)</f>
        <v>0</v>
      </c>
      <c r="C695" t="b">
        <f>IF(OR(B695=0,'Input and Summary Results'!D277=0,'Input and Summary Results'!D277=""),FALSE,'Input and Summary Results'!$D277)</f>
        <v>0</v>
      </c>
      <c r="D695" t="b">
        <f>IF(OR(B695=0,'Input and Summary Results'!E277=0),FALSE,'Input and Summary Results'!$E277)</f>
        <v>0</v>
      </c>
      <c r="E695" t="b">
        <f t="shared" si="62"/>
        <v>0</v>
      </c>
      <c r="F695" t="b">
        <f t="shared" si="63"/>
        <v>0</v>
      </c>
      <c r="G695" t="b">
        <f>IF('Input and Summary Results'!$J$4="yes",IF(C695=FALSE,FALSE,IF('Data Transformation'!E695&lt;$R$10,E695,$R$10)),IF(C695=FALSE,FALSE,IF(C695&lt;$R$10,C695,$R$10)))</f>
        <v>0</v>
      </c>
      <c r="H695" t="b">
        <f>IF('Input and Summary Results'!$J$4="yes",'Data Transformation'!F695,'Data Transformation'!D695)</f>
        <v>0</v>
      </c>
      <c r="I695" t="str">
        <f t="shared" si="61"/>
        <v/>
      </c>
    </row>
    <row r="696" spans="2:9" x14ac:dyDescent="0.25">
      <c r="B696" t="b">
        <f>IF('Input and Summary Results'!D278=0,FALSE,'Input and Summary Results'!$B278)</f>
        <v>0</v>
      </c>
      <c r="C696" t="b">
        <f>IF(OR(B696=0,'Input and Summary Results'!D278=0,'Input and Summary Results'!D278=""),FALSE,'Input and Summary Results'!$D278)</f>
        <v>0</v>
      </c>
      <c r="D696" t="b">
        <f>IF(OR(B696=0,'Input and Summary Results'!E278=0),FALSE,'Input and Summary Results'!$E278)</f>
        <v>0</v>
      </c>
      <c r="E696" t="b">
        <f t="shared" si="62"/>
        <v>0</v>
      </c>
      <c r="F696" t="b">
        <f t="shared" si="63"/>
        <v>0</v>
      </c>
      <c r="G696" t="b">
        <f>IF('Input and Summary Results'!$J$4="yes",IF(C696=FALSE,FALSE,IF('Data Transformation'!E696&lt;$R$10,E696,$R$10)),IF(C696=FALSE,FALSE,IF(C696&lt;$R$10,C696,$R$10)))</f>
        <v>0</v>
      </c>
      <c r="H696" t="b">
        <f>IF('Input and Summary Results'!$J$4="yes",'Data Transformation'!F696,'Data Transformation'!D696)</f>
        <v>0</v>
      </c>
      <c r="I696" t="str">
        <f t="shared" si="61"/>
        <v/>
      </c>
    </row>
    <row r="697" spans="2:9" x14ac:dyDescent="0.25">
      <c r="B697" t="b">
        <f>IF('Input and Summary Results'!D279=0,FALSE,'Input and Summary Results'!$B279)</f>
        <v>0</v>
      </c>
      <c r="C697" t="b">
        <f>IF(OR(B697=0,'Input and Summary Results'!D279=0,'Input and Summary Results'!D279=""),FALSE,'Input and Summary Results'!$D279)</f>
        <v>0</v>
      </c>
      <c r="D697" t="b">
        <f>IF(OR(B697=0,'Input and Summary Results'!E279=0),FALSE,'Input and Summary Results'!$E279)</f>
        <v>0</v>
      </c>
      <c r="E697" t="b">
        <f t="shared" si="62"/>
        <v>0</v>
      </c>
      <c r="F697" t="b">
        <f t="shared" si="63"/>
        <v>0</v>
      </c>
      <c r="G697" t="b">
        <f>IF('Input and Summary Results'!$J$4="yes",IF(C697=FALSE,FALSE,IF('Data Transformation'!E697&lt;$R$10,E697,$R$10)),IF(C697=FALSE,FALSE,IF(C697&lt;$R$10,C697,$R$10)))</f>
        <v>0</v>
      </c>
      <c r="H697" t="b">
        <f>IF('Input and Summary Results'!$J$4="yes",'Data Transformation'!F697,'Data Transformation'!D697)</f>
        <v>0</v>
      </c>
      <c r="I697" t="str">
        <f t="shared" si="61"/>
        <v/>
      </c>
    </row>
    <row r="698" spans="2:9" x14ac:dyDescent="0.25">
      <c r="B698" t="b">
        <f>IF('Input and Summary Results'!D280=0,FALSE,'Input and Summary Results'!$B280)</f>
        <v>0</v>
      </c>
      <c r="C698" t="b">
        <f>IF(OR(B698=0,'Input and Summary Results'!D280=0,'Input and Summary Results'!D280=""),FALSE,'Input and Summary Results'!$D280)</f>
        <v>0</v>
      </c>
      <c r="D698" t="b">
        <f>IF(OR(B698=0,'Input and Summary Results'!E280=0),FALSE,'Input and Summary Results'!$E280)</f>
        <v>0</v>
      </c>
      <c r="E698" t="b">
        <f t="shared" si="62"/>
        <v>0</v>
      </c>
      <c r="F698" t="b">
        <f t="shared" si="63"/>
        <v>0</v>
      </c>
      <c r="G698" t="b">
        <f>IF('Input and Summary Results'!$J$4="yes",IF(C698=FALSE,FALSE,IF('Data Transformation'!E698&lt;$R$10,E698,$R$10)),IF(C698=FALSE,FALSE,IF(C698&lt;$R$10,C698,$R$10)))</f>
        <v>0</v>
      </c>
      <c r="H698" t="b">
        <f>IF('Input and Summary Results'!$J$4="yes",'Data Transformation'!F698,'Data Transformation'!D698)</f>
        <v>0</v>
      </c>
      <c r="I698" t="str">
        <f t="shared" si="61"/>
        <v/>
      </c>
    </row>
    <row r="699" spans="2:9" x14ac:dyDescent="0.25">
      <c r="B699" t="b">
        <f>IF('Input and Summary Results'!D281=0,FALSE,'Input and Summary Results'!$B281)</f>
        <v>0</v>
      </c>
      <c r="C699" t="b">
        <f>IF(OR(B699=0,'Input and Summary Results'!D281=0,'Input and Summary Results'!D281=""),FALSE,'Input and Summary Results'!$D281)</f>
        <v>0</v>
      </c>
      <c r="D699" t="b">
        <f>IF(OR(B699=0,'Input and Summary Results'!E281=0),FALSE,'Input and Summary Results'!$E281)</f>
        <v>0</v>
      </c>
      <c r="E699" t="b">
        <f t="shared" si="62"/>
        <v>0</v>
      </c>
      <c r="F699" t="b">
        <f t="shared" si="63"/>
        <v>0</v>
      </c>
      <c r="G699" t="b">
        <f>IF('Input and Summary Results'!$J$4="yes",IF(C699=FALSE,FALSE,IF('Data Transformation'!E699&lt;$R$10,E699,$R$10)),IF(C699=FALSE,FALSE,IF(C699&lt;$R$10,C699,$R$10)))</f>
        <v>0</v>
      </c>
      <c r="H699" t="b">
        <f>IF('Input and Summary Results'!$J$4="yes",'Data Transformation'!F699,'Data Transformation'!D699)</f>
        <v>0</v>
      </c>
      <c r="I699" t="str">
        <f t="shared" si="61"/>
        <v/>
      </c>
    </row>
    <row r="700" spans="2:9" x14ac:dyDescent="0.25">
      <c r="B700" t="b">
        <f>IF('Input and Summary Results'!D282=0,FALSE,'Input and Summary Results'!$B282)</f>
        <v>0</v>
      </c>
      <c r="C700" t="b">
        <f>IF(OR(B700=0,'Input and Summary Results'!D282=0,'Input and Summary Results'!D282=""),FALSE,'Input and Summary Results'!$D282)</f>
        <v>0</v>
      </c>
      <c r="D700" t="b">
        <f>IF(OR(B700=0,'Input and Summary Results'!E282=0),FALSE,'Input and Summary Results'!$E282)</f>
        <v>0</v>
      </c>
      <c r="E700" t="b">
        <f t="shared" si="62"/>
        <v>0</v>
      </c>
      <c r="F700" t="b">
        <f t="shared" si="63"/>
        <v>0</v>
      </c>
      <c r="G700" t="b">
        <f>IF('Input and Summary Results'!$J$4="yes",IF(C700=FALSE,FALSE,IF('Data Transformation'!E700&lt;$R$10,E700,$R$10)),IF(C700=FALSE,FALSE,IF(C700&lt;$R$10,C700,$R$10)))</f>
        <v>0</v>
      </c>
      <c r="H700" t="b">
        <f>IF('Input and Summary Results'!$J$4="yes",'Data Transformation'!F700,'Data Transformation'!D700)</f>
        <v>0</v>
      </c>
      <c r="I700" t="str">
        <f t="shared" si="61"/>
        <v/>
      </c>
    </row>
    <row r="701" spans="2:9" x14ac:dyDescent="0.25">
      <c r="B701" t="b">
        <f>IF('Input and Summary Results'!D283=0,FALSE,'Input and Summary Results'!$B283)</f>
        <v>0</v>
      </c>
      <c r="C701" t="b">
        <f>IF(OR(B701=0,'Input and Summary Results'!D283=0,'Input and Summary Results'!D283=""),FALSE,'Input and Summary Results'!$D283)</f>
        <v>0</v>
      </c>
      <c r="D701" t="b">
        <f>IF(OR(B701=0,'Input and Summary Results'!E283=0),FALSE,'Input and Summary Results'!$E283)</f>
        <v>0</v>
      </c>
      <c r="E701" t="b">
        <f t="shared" si="62"/>
        <v>0</v>
      </c>
      <c r="F701" t="b">
        <f t="shared" si="63"/>
        <v>0</v>
      </c>
      <c r="G701" t="b">
        <f>IF('Input and Summary Results'!$J$4="yes",IF(C701=FALSE,FALSE,IF('Data Transformation'!E701&lt;$R$10,E701,$R$10)),IF(C701=FALSE,FALSE,IF(C701&lt;$R$10,C701,$R$10)))</f>
        <v>0</v>
      </c>
      <c r="H701" t="b">
        <f>IF('Input and Summary Results'!$J$4="yes",'Data Transformation'!F701,'Data Transformation'!D701)</f>
        <v>0</v>
      </c>
      <c r="I701" t="str">
        <f t="shared" si="61"/>
        <v/>
      </c>
    </row>
    <row r="702" spans="2:9" x14ac:dyDescent="0.25">
      <c r="B702" t="b">
        <f>IF('Input and Summary Results'!D284=0,FALSE,'Input and Summary Results'!$B284)</f>
        <v>0</v>
      </c>
      <c r="C702" t="b">
        <f>IF(OR(B702=0,'Input and Summary Results'!D284=0,'Input and Summary Results'!D284=""),FALSE,'Input and Summary Results'!$D284)</f>
        <v>0</v>
      </c>
      <c r="D702" t="b">
        <f>IF(OR(B702=0,'Input and Summary Results'!E284=0),FALSE,'Input and Summary Results'!$E284)</f>
        <v>0</v>
      </c>
      <c r="E702" t="b">
        <f t="shared" si="62"/>
        <v>0</v>
      </c>
      <c r="F702" t="b">
        <f t="shared" si="63"/>
        <v>0</v>
      </c>
      <c r="G702" t="b">
        <f>IF('Input and Summary Results'!$J$4="yes",IF(C702=FALSE,FALSE,IF('Data Transformation'!E702&lt;$R$10,E702,$R$10)),IF(C702=FALSE,FALSE,IF(C702&lt;$R$10,C702,$R$10)))</f>
        <v>0</v>
      </c>
      <c r="H702" t="b">
        <f>IF('Input and Summary Results'!$J$4="yes",'Data Transformation'!F702,'Data Transformation'!D702)</f>
        <v>0</v>
      </c>
      <c r="I702" t="str">
        <f t="shared" si="61"/>
        <v/>
      </c>
    </row>
    <row r="703" spans="2:9" x14ac:dyDescent="0.25">
      <c r="B703" t="b">
        <f>IF('Input and Summary Results'!D285=0,FALSE,'Input and Summary Results'!$B285)</f>
        <v>0</v>
      </c>
      <c r="C703" t="b">
        <f>IF(OR(B703=0,'Input and Summary Results'!D285=0,'Input and Summary Results'!D285=""),FALSE,'Input and Summary Results'!$D285)</f>
        <v>0</v>
      </c>
      <c r="D703" t="b">
        <f>IF(OR(B703=0,'Input and Summary Results'!E285=0),FALSE,'Input and Summary Results'!$E285)</f>
        <v>0</v>
      </c>
      <c r="E703" t="b">
        <f t="shared" si="62"/>
        <v>0</v>
      </c>
      <c r="F703" t="b">
        <f t="shared" si="63"/>
        <v>0</v>
      </c>
      <c r="G703" t="b">
        <f>IF('Input and Summary Results'!$J$4="yes",IF(C703=FALSE,FALSE,IF('Data Transformation'!E703&lt;$R$10,E703,$R$10)),IF(C703=FALSE,FALSE,IF(C703&lt;$R$10,C703,$R$10)))</f>
        <v>0</v>
      </c>
      <c r="H703" t="b">
        <f>IF('Input and Summary Results'!$J$4="yes",'Data Transformation'!F703,'Data Transformation'!D703)</f>
        <v>0</v>
      </c>
      <c r="I703" t="str">
        <f t="shared" si="61"/>
        <v/>
      </c>
    </row>
    <row r="704" spans="2:9" x14ac:dyDescent="0.25">
      <c r="B704" t="b">
        <f>IF('Input and Summary Results'!D286=0,FALSE,'Input and Summary Results'!$B286)</f>
        <v>0</v>
      </c>
      <c r="C704" t="b">
        <f>IF(OR(B704=0,'Input and Summary Results'!D286=0,'Input and Summary Results'!D286=""),FALSE,'Input and Summary Results'!$D286)</f>
        <v>0</v>
      </c>
      <c r="D704" t="b">
        <f>IF(OR(B704=0,'Input and Summary Results'!E286=0),FALSE,'Input and Summary Results'!$E286)</f>
        <v>0</v>
      </c>
      <c r="E704" t="b">
        <f t="shared" si="62"/>
        <v>0</v>
      </c>
      <c r="F704" t="b">
        <f t="shared" si="63"/>
        <v>0</v>
      </c>
      <c r="G704" t="b">
        <f>IF('Input and Summary Results'!$J$4="yes",IF(C704=FALSE,FALSE,IF('Data Transformation'!E704&lt;$R$10,E704,$R$10)),IF(C704=FALSE,FALSE,IF(C704&lt;$R$10,C704,$R$10)))</f>
        <v>0</v>
      </c>
      <c r="H704" t="b">
        <f>IF('Input and Summary Results'!$J$4="yes",'Data Transformation'!F704,'Data Transformation'!D704)</f>
        <v>0</v>
      </c>
      <c r="I704" t="str">
        <f t="shared" si="61"/>
        <v/>
      </c>
    </row>
    <row r="705" spans="2:9" x14ac:dyDescent="0.25">
      <c r="B705" t="b">
        <f>IF('Input and Summary Results'!D287=0,FALSE,'Input and Summary Results'!$B287)</f>
        <v>0</v>
      </c>
      <c r="C705" t="b">
        <f>IF(OR(B705=0,'Input and Summary Results'!D287=0,'Input and Summary Results'!D287=""),FALSE,'Input and Summary Results'!$D287)</f>
        <v>0</v>
      </c>
      <c r="D705" t="b">
        <f>IF(OR(B705=0,'Input and Summary Results'!E287=0),FALSE,'Input and Summary Results'!$E287)</f>
        <v>0</v>
      </c>
      <c r="E705" t="b">
        <f t="shared" si="62"/>
        <v>0</v>
      </c>
      <c r="F705" t="b">
        <f t="shared" si="63"/>
        <v>0</v>
      </c>
      <c r="G705" t="b">
        <f>IF('Input and Summary Results'!$J$4="yes",IF(C705=FALSE,FALSE,IF('Data Transformation'!E705&lt;$R$10,E705,$R$10)),IF(C705=FALSE,FALSE,IF(C705&lt;$R$10,C705,$R$10)))</f>
        <v>0</v>
      </c>
      <c r="H705" t="b">
        <f>IF('Input and Summary Results'!$J$4="yes",'Data Transformation'!F705,'Data Transformation'!D705)</f>
        <v>0</v>
      </c>
      <c r="I705" t="str">
        <f t="shared" si="61"/>
        <v/>
      </c>
    </row>
    <row r="706" spans="2:9" x14ac:dyDescent="0.25">
      <c r="B706" t="b">
        <f>IF('Input and Summary Results'!D288=0,FALSE,'Input and Summary Results'!$B288)</f>
        <v>0</v>
      </c>
      <c r="C706" t="b">
        <f>IF(OR(B706=0,'Input and Summary Results'!D288=0,'Input and Summary Results'!D288=""),FALSE,'Input and Summary Results'!$D288)</f>
        <v>0</v>
      </c>
      <c r="D706" t="b">
        <f>IF(OR(B706=0,'Input and Summary Results'!E288=0),FALSE,'Input and Summary Results'!$E288)</f>
        <v>0</v>
      </c>
      <c r="E706" t="b">
        <f t="shared" si="62"/>
        <v>0</v>
      </c>
      <c r="F706" t="b">
        <f t="shared" si="63"/>
        <v>0</v>
      </c>
      <c r="G706" t="b">
        <f>IF('Input and Summary Results'!$J$4="yes",IF(C706=FALSE,FALSE,IF('Data Transformation'!E706&lt;$R$10,E706,$R$10)),IF(C706=FALSE,FALSE,IF(C706&lt;$R$10,C706,$R$10)))</f>
        <v>0</v>
      </c>
      <c r="H706" t="b">
        <f>IF('Input and Summary Results'!$J$4="yes",'Data Transformation'!F706,'Data Transformation'!D706)</f>
        <v>0</v>
      </c>
      <c r="I706" t="str">
        <f t="shared" si="61"/>
        <v/>
      </c>
    </row>
    <row r="707" spans="2:9" x14ac:dyDescent="0.25">
      <c r="B707" t="b">
        <f>IF('Input and Summary Results'!D289=0,FALSE,'Input and Summary Results'!$B289)</f>
        <v>0</v>
      </c>
      <c r="C707" t="b">
        <f>IF(OR(B707=0,'Input and Summary Results'!D289=0,'Input and Summary Results'!D289=""),FALSE,'Input and Summary Results'!$D289)</f>
        <v>0</v>
      </c>
      <c r="D707" t="b">
        <f>IF(OR(B707=0,'Input and Summary Results'!E289=0),FALSE,'Input and Summary Results'!$E289)</f>
        <v>0</v>
      </c>
      <c r="E707" t="b">
        <f t="shared" si="62"/>
        <v>0</v>
      </c>
      <c r="F707" t="b">
        <f t="shared" si="63"/>
        <v>0</v>
      </c>
      <c r="G707" t="b">
        <f>IF('Input and Summary Results'!$J$4="yes",IF(C707=FALSE,FALSE,IF('Data Transformation'!E707&lt;$R$10,E707,$R$10)),IF(C707=FALSE,FALSE,IF(C707&lt;$R$10,C707,$R$10)))</f>
        <v>0</v>
      </c>
      <c r="H707" t="b">
        <f>IF('Input and Summary Results'!$J$4="yes",'Data Transformation'!F707,'Data Transformation'!D707)</f>
        <v>0</v>
      </c>
      <c r="I707" t="str">
        <f t="shared" si="61"/>
        <v/>
      </c>
    </row>
    <row r="708" spans="2:9" x14ac:dyDescent="0.25">
      <c r="B708" t="b">
        <f>IF('Input and Summary Results'!D290=0,FALSE,'Input and Summary Results'!$B290)</f>
        <v>0</v>
      </c>
      <c r="C708" t="b">
        <f>IF(OR(B708=0,'Input and Summary Results'!D290=0,'Input and Summary Results'!D290=""),FALSE,'Input and Summary Results'!$D290)</f>
        <v>0</v>
      </c>
      <c r="D708" t="b">
        <f>IF(OR(B708=0,'Input and Summary Results'!E290=0),FALSE,'Input and Summary Results'!$E290)</f>
        <v>0</v>
      </c>
      <c r="E708" t="b">
        <f t="shared" si="62"/>
        <v>0</v>
      </c>
      <c r="F708" t="b">
        <f t="shared" si="63"/>
        <v>0</v>
      </c>
      <c r="G708" t="b">
        <f>IF('Input and Summary Results'!$J$4="yes",IF(C708=FALSE,FALSE,IF('Data Transformation'!E708&lt;$R$10,E708,$R$10)),IF(C708=FALSE,FALSE,IF(C708&lt;$R$10,C708,$R$10)))</f>
        <v>0</v>
      </c>
      <c r="H708" t="b">
        <f>IF('Input and Summary Results'!$J$4="yes",'Data Transformation'!F708,'Data Transformation'!D708)</f>
        <v>0</v>
      </c>
      <c r="I708" t="str">
        <f t="shared" si="61"/>
        <v/>
      </c>
    </row>
    <row r="709" spans="2:9" x14ac:dyDescent="0.25">
      <c r="B709" t="b">
        <f>IF('Input and Summary Results'!D291=0,FALSE,'Input and Summary Results'!$B291)</f>
        <v>0</v>
      </c>
      <c r="C709" t="b">
        <f>IF(OR(B709=0,'Input and Summary Results'!D291=0,'Input and Summary Results'!D291=""),FALSE,'Input and Summary Results'!$D291)</f>
        <v>0</v>
      </c>
      <c r="D709" t="b">
        <f>IF(OR(B709=0,'Input and Summary Results'!E291=0),FALSE,'Input and Summary Results'!$E291)</f>
        <v>0</v>
      </c>
      <c r="E709" t="b">
        <f t="shared" si="62"/>
        <v>0</v>
      </c>
      <c r="F709" t="b">
        <f t="shared" si="63"/>
        <v>0</v>
      </c>
      <c r="G709" t="b">
        <f>IF('Input and Summary Results'!$J$4="yes",IF(C709=FALSE,FALSE,IF('Data Transformation'!E709&lt;$R$10,E709,$R$10)),IF(C709=FALSE,FALSE,IF(C709&lt;$R$10,C709,$R$10)))</f>
        <v>0</v>
      </c>
      <c r="H709" t="b">
        <f>IF('Input and Summary Results'!$J$4="yes",'Data Transformation'!F709,'Data Transformation'!D709)</f>
        <v>0</v>
      </c>
      <c r="I709" t="str">
        <f t="shared" ref="I709:I772" si="64">IF(G709=FALSE,"",B709)</f>
        <v/>
      </c>
    </row>
    <row r="710" spans="2:9" x14ac:dyDescent="0.25">
      <c r="B710" t="b">
        <f>IF('Input and Summary Results'!D292=0,FALSE,'Input and Summary Results'!$B292)</f>
        <v>0</v>
      </c>
      <c r="C710" t="b">
        <f>IF(OR(B710=0,'Input and Summary Results'!D292=0,'Input and Summary Results'!D292=""),FALSE,'Input and Summary Results'!$D292)</f>
        <v>0</v>
      </c>
      <c r="D710" t="b">
        <f>IF(OR(B710=0,'Input and Summary Results'!E292=0),FALSE,'Input and Summary Results'!$E292)</f>
        <v>0</v>
      </c>
      <c r="E710" t="b">
        <f t="shared" si="62"/>
        <v>0</v>
      </c>
      <c r="F710" t="b">
        <f t="shared" si="63"/>
        <v>0</v>
      </c>
      <c r="G710" t="b">
        <f>IF('Input and Summary Results'!$J$4="yes",IF(C710=FALSE,FALSE,IF('Data Transformation'!E710&lt;$R$10,E710,$R$10)),IF(C710=FALSE,FALSE,IF(C710&lt;$R$10,C710,$R$10)))</f>
        <v>0</v>
      </c>
      <c r="H710" t="b">
        <f>IF('Input and Summary Results'!$J$4="yes",'Data Transformation'!F710,'Data Transformation'!D710)</f>
        <v>0</v>
      </c>
      <c r="I710" t="str">
        <f t="shared" si="64"/>
        <v/>
      </c>
    </row>
    <row r="711" spans="2:9" x14ac:dyDescent="0.25">
      <c r="B711" t="b">
        <f>IF('Input and Summary Results'!D293=0,FALSE,'Input and Summary Results'!$B293)</f>
        <v>0</v>
      </c>
      <c r="C711" t="b">
        <f>IF(OR(B711=0,'Input and Summary Results'!D293=0,'Input and Summary Results'!D293=""),FALSE,'Input and Summary Results'!$D293)</f>
        <v>0</v>
      </c>
      <c r="D711" t="b">
        <f>IF(OR(B711=0,'Input and Summary Results'!E293=0),FALSE,'Input and Summary Results'!$E293)</f>
        <v>0</v>
      </c>
      <c r="E711" t="b">
        <f t="shared" si="62"/>
        <v>0</v>
      </c>
      <c r="F711" t="b">
        <f t="shared" si="63"/>
        <v>0</v>
      </c>
      <c r="G711" t="b">
        <f>IF('Input and Summary Results'!$J$4="yes",IF(C711=FALSE,FALSE,IF('Data Transformation'!E711&lt;$R$10,E711,$R$10)),IF(C711=FALSE,FALSE,IF(C711&lt;$R$10,C711,$R$10)))</f>
        <v>0</v>
      </c>
      <c r="H711" t="b">
        <f>IF('Input and Summary Results'!$J$4="yes",'Data Transformation'!F711,'Data Transformation'!D711)</f>
        <v>0</v>
      </c>
      <c r="I711" t="str">
        <f t="shared" si="64"/>
        <v/>
      </c>
    </row>
    <row r="712" spans="2:9" x14ac:dyDescent="0.25">
      <c r="B712" t="b">
        <f>IF('Input and Summary Results'!D294=0,FALSE,'Input and Summary Results'!$B294)</f>
        <v>0</v>
      </c>
      <c r="C712" t="b">
        <f>IF(OR(B712=0,'Input and Summary Results'!D294=0,'Input and Summary Results'!D294=""),FALSE,'Input and Summary Results'!$D294)</f>
        <v>0</v>
      </c>
      <c r="D712" t="b">
        <f>IF(OR(B712=0,'Input and Summary Results'!E294=0),FALSE,'Input and Summary Results'!$E294)</f>
        <v>0</v>
      </c>
      <c r="E712" t="b">
        <f t="shared" si="62"/>
        <v>0</v>
      </c>
      <c r="F712" t="b">
        <f t="shared" si="63"/>
        <v>0</v>
      </c>
      <c r="G712" t="b">
        <f>IF('Input and Summary Results'!$J$4="yes",IF(C712=FALSE,FALSE,IF('Data Transformation'!E712&lt;$R$10,E712,$R$10)),IF(C712=FALSE,FALSE,IF(C712&lt;$R$10,C712,$R$10)))</f>
        <v>0</v>
      </c>
      <c r="H712" t="b">
        <f>IF('Input and Summary Results'!$J$4="yes",'Data Transformation'!F712,'Data Transformation'!D712)</f>
        <v>0</v>
      </c>
      <c r="I712" t="str">
        <f t="shared" si="64"/>
        <v/>
      </c>
    </row>
    <row r="713" spans="2:9" x14ac:dyDescent="0.25">
      <c r="B713" t="b">
        <f>IF('Input and Summary Results'!D295=0,FALSE,'Input and Summary Results'!$B295)</f>
        <v>0</v>
      </c>
      <c r="C713" t="b">
        <f>IF(OR(B713=0,'Input and Summary Results'!D295=0,'Input and Summary Results'!D295=""),FALSE,'Input and Summary Results'!$D295)</f>
        <v>0</v>
      </c>
      <c r="D713" t="b">
        <f>IF(OR(B713=0,'Input and Summary Results'!E295=0),FALSE,'Input and Summary Results'!$E295)</f>
        <v>0</v>
      </c>
      <c r="E713" t="b">
        <f t="shared" si="62"/>
        <v>0</v>
      </c>
      <c r="F713" t="b">
        <f t="shared" si="63"/>
        <v>0</v>
      </c>
      <c r="G713" t="b">
        <f>IF('Input and Summary Results'!$J$4="yes",IF(C713=FALSE,FALSE,IF('Data Transformation'!E713&lt;$R$10,E713,$R$10)),IF(C713=FALSE,FALSE,IF(C713&lt;$R$10,C713,$R$10)))</f>
        <v>0</v>
      </c>
      <c r="H713" t="b">
        <f>IF('Input and Summary Results'!$J$4="yes",'Data Transformation'!F713,'Data Transformation'!D713)</f>
        <v>0</v>
      </c>
      <c r="I713" t="str">
        <f t="shared" si="64"/>
        <v/>
      </c>
    </row>
    <row r="714" spans="2:9" x14ac:dyDescent="0.25">
      <c r="B714" t="b">
        <f>IF('Input and Summary Results'!D296=0,FALSE,'Input and Summary Results'!$B296)</f>
        <v>0</v>
      </c>
      <c r="C714" t="b">
        <f>IF(OR(B714=0,'Input and Summary Results'!D296=0,'Input and Summary Results'!D296=""),FALSE,'Input and Summary Results'!$D296)</f>
        <v>0</v>
      </c>
      <c r="D714" t="b">
        <f>IF(OR(B714=0,'Input and Summary Results'!E296=0),FALSE,'Input and Summary Results'!$E296)</f>
        <v>0</v>
      </c>
      <c r="E714" t="b">
        <f t="shared" si="62"/>
        <v>0</v>
      </c>
      <c r="F714" t="b">
        <f t="shared" si="63"/>
        <v>0</v>
      </c>
      <c r="G714" t="b">
        <f>IF('Input and Summary Results'!$J$4="yes",IF(C714=FALSE,FALSE,IF('Data Transformation'!E714&lt;$R$10,E714,$R$10)),IF(C714=FALSE,FALSE,IF(C714&lt;$R$10,C714,$R$10)))</f>
        <v>0</v>
      </c>
      <c r="H714" t="b">
        <f>IF('Input and Summary Results'!$J$4="yes",'Data Transformation'!F714,'Data Transformation'!D714)</f>
        <v>0</v>
      </c>
      <c r="I714" t="str">
        <f t="shared" si="64"/>
        <v/>
      </c>
    </row>
    <row r="715" spans="2:9" x14ac:dyDescent="0.25">
      <c r="B715" t="b">
        <f>IF('Input and Summary Results'!D297=0,FALSE,'Input and Summary Results'!$B297)</f>
        <v>0</v>
      </c>
      <c r="C715" t="b">
        <f>IF(OR(B715=0,'Input and Summary Results'!D297=0,'Input and Summary Results'!D297=""),FALSE,'Input and Summary Results'!$D297)</f>
        <v>0</v>
      </c>
      <c r="D715" t="b">
        <f>IF(OR(B715=0,'Input and Summary Results'!E297=0),FALSE,'Input and Summary Results'!$E297)</f>
        <v>0</v>
      </c>
      <c r="E715" t="b">
        <f t="shared" si="62"/>
        <v>0</v>
      </c>
      <c r="F715" t="b">
        <f t="shared" si="63"/>
        <v>0</v>
      </c>
      <c r="G715" t="b">
        <f>IF('Input and Summary Results'!$J$4="yes",IF(C715=FALSE,FALSE,IF('Data Transformation'!E715&lt;$R$10,E715,$R$10)),IF(C715=FALSE,FALSE,IF(C715&lt;$R$10,C715,$R$10)))</f>
        <v>0</v>
      </c>
      <c r="H715" t="b">
        <f>IF('Input and Summary Results'!$J$4="yes",'Data Transformation'!F715,'Data Transformation'!D715)</f>
        <v>0</v>
      </c>
      <c r="I715" t="str">
        <f t="shared" si="64"/>
        <v/>
      </c>
    </row>
    <row r="716" spans="2:9" x14ac:dyDescent="0.25">
      <c r="B716" t="b">
        <f>IF('Input and Summary Results'!D298=0,FALSE,'Input and Summary Results'!$B298)</f>
        <v>0</v>
      </c>
      <c r="C716" t="b">
        <f>IF(OR(B716=0,'Input and Summary Results'!D298=0,'Input and Summary Results'!D298=""),FALSE,'Input and Summary Results'!$D298)</f>
        <v>0</v>
      </c>
      <c r="D716" t="b">
        <f>IF(OR(B716=0,'Input and Summary Results'!E298=0),FALSE,'Input and Summary Results'!$E298)</f>
        <v>0</v>
      </c>
      <c r="E716" t="b">
        <f t="shared" si="62"/>
        <v>0</v>
      </c>
      <c r="F716" t="b">
        <f t="shared" si="63"/>
        <v>0</v>
      </c>
      <c r="G716" t="b">
        <f>IF('Input and Summary Results'!$J$4="yes",IF(C716=FALSE,FALSE,IF('Data Transformation'!E716&lt;$R$10,E716,$R$10)),IF(C716=FALSE,FALSE,IF(C716&lt;$R$10,C716,$R$10)))</f>
        <v>0</v>
      </c>
      <c r="H716" t="b">
        <f>IF('Input and Summary Results'!$J$4="yes",'Data Transformation'!F716,'Data Transformation'!D716)</f>
        <v>0</v>
      </c>
      <c r="I716" t="str">
        <f t="shared" si="64"/>
        <v/>
      </c>
    </row>
    <row r="717" spans="2:9" x14ac:dyDescent="0.25">
      <c r="B717" t="b">
        <f>IF('Input and Summary Results'!D299=0,FALSE,'Input and Summary Results'!$B299)</f>
        <v>0</v>
      </c>
      <c r="C717" t="b">
        <f>IF(OR(B717=0,'Input and Summary Results'!D299=0,'Input and Summary Results'!D299=""),FALSE,'Input and Summary Results'!$D299)</f>
        <v>0</v>
      </c>
      <c r="D717" t="b">
        <f>IF(OR(B717=0,'Input and Summary Results'!E299=0),FALSE,'Input and Summary Results'!$E299)</f>
        <v>0</v>
      </c>
      <c r="E717" t="b">
        <f t="shared" si="62"/>
        <v>0</v>
      </c>
      <c r="F717" t="b">
        <f t="shared" si="63"/>
        <v>0</v>
      </c>
      <c r="G717" t="b">
        <f>IF('Input and Summary Results'!$J$4="yes",IF(C717=FALSE,FALSE,IF('Data Transformation'!E717&lt;$R$10,E717,$R$10)),IF(C717=FALSE,FALSE,IF(C717&lt;$R$10,C717,$R$10)))</f>
        <v>0</v>
      </c>
      <c r="H717" t="b">
        <f>IF('Input and Summary Results'!$J$4="yes",'Data Transformation'!F717,'Data Transformation'!D717)</f>
        <v>0</v>
      </c>
      <c r="I717" t="str">
        <f t="shared" si="64"/>
        <v/>
      </c>
    </row>
    <row r="718" spans="2:9" x14ac:dyDescent="0.25">
      <c r="B718" t="b">
        <f>IF('Input and Summary Results'!D300=0,FALSE,'Input and Summary Results'!$B300)</f>
        <v>0</v>
      </c>
      <c r="C718" t="b">
        <f>IF(OR(B718=0,'Input and Summary Results'!D300=0,'Input and Summary Results'!D300=""),FALSE,'Input and Summary Results'!$D300)</f>
        <v>0</v>
      </c>
      <c r="D718" t="b">
        <f>IF(OR(B718=0,'Input and Summary Results'!E300=0),FALSE,'Input and Summary Results'!$E300)</f>
        <v>0</v>
      </c>
      <c r="E718" t="b">
        <f t="shared" si="62"/>
        <v>0</v>
      </c>
      <c r="F718" t="b">
        <f t="shared" si="63"/>
        <v>0</v>
      </c>
      <c r="G718" t="b">
        <f>IF('Input and Summary Results'!$J$4="yes",IF(C718=FALSE,FALSE,IF('Data Transformation'!E718&lt;$R$10,E718,$R$10)),IF(C718=FALSE,FALSE,IF(C718&lt;$R$10,C718,$R$10)))</f>
        <v>0</v>
      </c>
      <c r="H718" t="b">
        <f>IF('Input and Summary Results'!$J$4="yes",'Data Transformation'!F718,'Data Transformation'!D718)</f>
        <v>0</v>
      </c>
      <c r="I718" t="str">
        <f t="shared" si="64"/>
        <v/>
      </c>
    </row>
    <row r="719" spans="2:9" x14ac:dyDescent="0.25">
      <c r="B719" t="b">
        <f>IF('Input and Summary Results'!D301=0,FALSE,'Input and Summary Results'!$B301)</f>
        <v>0</v>
      </c>
      <c r="C719" t="b">
        <f>IF(OR(B719=0,'Input and Summary Results'!D301=0,'Input and Summary Results'!D301=""),FALSE,'Input and Summary Results'!$D301)</f>
        <v>0</v>
      </c>
      <c r="D719" t="b">
        <f>IF(OR(B719=0,'Input and Summary Results'!E301=0),FALSE,'Input and Summary Results'!$E301)</f>
        <v>0</v>
      </c>
      <c r="E719" t="b">
        <f t="shared" si="62"/>
        <v>0</v>
      </c>
      <c r="F719" t="b">
        <f t="shared" si="63"/>
        <v>0</v>
      </c>
      <c r="G719" t="b">
        <f>IF('Input and Summary Results'!$J$4="yes",IF(C719=FALSE,FALSE,IF('Data Transformation'!E719&lt;$R$10,E719,$R$10)),IF(C719=FALSE,FALSE,IF(C719&lt;$R$10,C719,$R$10)))</f>
        <v>0</v>
      </c>
      <c r="H719" t="b">
        <f>IF('Input and Summary Results'!$J$4="yes",'Data Transformation'!F719,'Data Transformation'!D719)</f>
        <v>0</v>
      </c>
      <c r="I719" t="str">
        <f t="shared" si="64"/>
        <v/>
      </c>
    </row>
    <row r="720" spans="2:9" x14ac:dyDescent="0.25">
      <c r="B720" t="b">
        <f>IF('Input and Summary Results'!D302=0,FALSE,'Input and Summary Results'!$B302)</f>
        <v>0</v>
      </c>
      <c r="C720" t="b">
        <f>IF(OR(B720=0,'Input and Summary Results'!D302=0,'Input and Summary Results'!D302=""),FALSE,'Input and Summary Results'!$D302)</f>
        <v>0</v>
      </c>
      <c r="D720" t="b">
        <f>IF(OR(B720=0,'Input and Summary Results'!E302=0),FALSE,'Input and Summary Results'!$E302)</f>
        <v>0</v>
      </c>
      <c r="E720" t="b">
        <f t="shared" si="62"/>
        <v>0</v>
      </c>
      <c r="F720" t="b">
        <f t="shared" si="63"/>
        <v>0</v>
      </c>
      <c r="G720" t="b">
        <f>IF('Input and Summary Results'!$J$4="yes",IF(C720=FALSE,FALSE,IF('Data Transformation'!E720&lt;$R$10,E720,$R$10)),IF(C720=FALSE,FALSE,IF(C720&lt;$R$10,C720,$R$10)))</f>
        <v>0</v>
      </c>
      <c r="H720" t="b">
        <f>IF('Input and Summary Results'!$J$4="yes",'Data Transformation'!F720,'Data Transformation'!D720)</f>
        <v>0</v>
      </c>
      <c r="I720" t="str">
        <f t="shared" si="64"/>
        <v/>
      </c>
    </row>
    <row r="721" spans="2:9" x14ac:dyDescent="0.25">
      <c r="B721" t="b">
        <f>IF('Input and Summary Results'!D303=0,FALSE,'Input and Summary Results'!$B303)</f>
        <v>0</v>
      </c>
      <c r="C721" t="b">
        <f>IF(OR(B721=0,'Input and Summary Results'!D303=0,'Input and Summary Results'!D303=""),FALSE,'Input and Summary Results'!$D303)</f>
        <v>0</v>
      </c>
      <c r="D721" t="b">
        <f>IF(OR(B721=0,'Input and Summary Results'!E303=0),FALSE,'Input and Summary Results'!$E303)</f>
        <v>0</v>
      </c>
      <c r="E721" t="b">
        <f t="shared" si="62"/>
        <v>0</v>
      </c>
      <c r="F721" t="b">
        <f t="shared" si="63"/>
        <v>0</v>
      </c>
      <c r="G721" t="b">
        <f>IF('Input and Summary Results'!$J$4="yes",IF(C721=FALSE,FALSE,IF('Data Transformation'!E721&lt;$R$10,E721,$R$10)),IF(C721=FALSE,FALSE,IF(C721&lt;$R$10,C721,$R$10)))</f>
        <v>0</v>
      </c>
      <c r="H721" t="b">
        <f>IF('Input and Summary Results'!$J$4="yes",'Data Transformation'!F721,'Data Transformation'!D721)</f>
        <v>0</v>
      </c>
      <c r="I721" t="str">
        <f t="shared" si="64"/>
        <v/>
      </c>
    </row>
    <row r="722" spans="2:9" x14ac:dyDescent="0.25">
      <c r="B722" t="b">
        <f>IF('Input and Summary Results'!D304=0,FALSE,'Input and Summary Results'!$B304)</f>
        <v>0</v>
      </c>
      <c r="C722" t="b">
        <f>IF(OR(B722=0,'Input and Summary Results'!D304=0,'Input and Summary Results'!D304=""),FALSE,'Input and Summary Results'!$D304)</f>
        <v>0</v>
      </c>
      <c r="D722" t="b">
        <f>IF(OR(B722=0,'Input and Summary Results'!E304=0),FALSE,'Input and Summary Results'!$E304)</f>
        <v>0</v>
      </c>
      <c r="E722" t="b">
        <f t="shared" si="62"/>
        <v>0</v>
      </c>
      <c r="F722" t="b">
        <f t="shared" si="63"/>
        <v>0</v>
      </c>
      <c r="G722" t="b">
        <f>IF('Input and Summary Results'!$J$4="yes",IF(C722=FALSE,FALSE,IF('Data Transformation'!E722&lt;$R$10,E722,$R$10)),IF(C722=FALSE,FALSE,IF(C722&lt;$R$10,C722,$R$10)))</f>
        <v>0</v>
      </c>
      <c r="H722" t="b">
        <f>IF('Input and Summary Results'!$J$4="yes",'Data Transformation'!F722,'Data Transformation'!D722)</f>
        <v>0</v>
      </c>
      <c r="I722" t="str">
        <f t="shared" si="64"/>
        <v/>
      </c>
    </row>
    <row r="723" spans="2:9" x14ac:dyDescent="0.25">
      <c r="B723" t="b">
        <f>IF('Input and Summary Results'!D305=0,FALSE,'Input and Summary Results'!$B305)</f>
        <v>0</v>
      </c>
      <c r="C723" t="b">
        <f>IF(OR(B723=0,'Input and Summary Results'!D305=0,'Input and Summary Results'!D305=""),FALSE,'Input and Summary Results'!$D305)</f>
        <v>0</v>
      </c>
      <c r="D723" t="b">
        <f>IF(OR(B723=0,'Input and Summary Results'!E305=0),FALSE,'Input and Summary Results'!$E305)</f>
        <v>0</v>
      </c>
      <c r="E723" t="b">
        <f t="shared" si="62"/>
        <v>0</v>
      </c>
      <c r="F723" t="b">
        <f t="shared" si="63"/>
        <v>0</v>
      </c>
      <c r="G723" t="b">
        <f>IF('Input and Summary Results'!$J$4="yes",IF(C723=FALSE,FALSE,IF('Data Transformation'!E723&lt;$R$10,E723,$R$10)),IF(C723=FALSE,FALSE,IF(C723&lt;$R$10,C723,$R$10)))</f>
        <v>0</v>
      </c>
      <c r="H723" t="b">
        <f>IF('Input and Summary Results'!$J$4="yes",'Data Transformation'!F723,'Data Transformation'!D723)</f>
        <v>0</v>
      </c>
      <c r="I723" t="str">
        <f t="shared" si="64"/>
        <v/>
      </c>
    </row>
    <row r="724" spans="2:9" x14ac:dyDescent="0.25">
      <c r="B724" t="b">
        <f>IF('Input and Summary Results'!D306=0,FALSE,'Input and Summary Results'!$B306)</f>
        <v>0</v>
      </c>
      <c r="C724" t="b">
        <f>IF(OR(B724=0,'Input and Summary Results'!D306=0,'Input and Summary Results'!D306=""),FALSE,'Input and Summary Results'!$D306)</f>
        <v>0</v>
      </c>
      <c r="D724" t="b">
        <f>IF(OR(B724=0,'Input and Summary Results'!E306=0),FALSE,'Input and Summary Results'!$E306)</f>
        <v>0</v>
      </c>
      <c r="E724" t="b">
        <f t="shared" si="62"/>
        <v>0</v>
      </c>
      <c r="F724" t="b">
        <f t="shared" si="63"/>
        <v>0</v>
      </c>
      <c r="G724" t="b">
        <f>IF('Input and Summary Results'!$J$4="yes",IF(C724=FALSE,FALSE,IF('Data Transformation'!E724&lt;$R$10,E724,$R$10)),IF(C724=FALSE,FALSE,IF(C724&lt;$R$10,C724,$R$10)))</f>
        <v>0</v>
      </c>
      <c r="H724" t="b">
        <f>IF('Input and Summary Results'!$J$4="yes",'Data Transformation'!F724,'Data Transformation'!D724)</f>
        <v>0</v>
      </c>
      <c r="I724" t="str">
        <f t="shared" si="64"/>
        <v/>
      </c>
    </row>
    <row r="725" spans="2:9" x14ac:dyDescent="0.25">
      <c r="B725" t="b">
        <f>IF('Input and Summary Results'!D307=0,FALSE,'Input and Summary Results'!$B307)</f>
        <v>0</v>
      </c>
      <c r="C725" t="b">
        <f>IF(OR(B725=0,'Input and Summary Results'!D307=0,'Input and Summary Results'!D307=""),FALSE,'Input and Summary Results'!$D307)</f>
        <v>0</v>
      </c>
      <c r="D725" t="b">
        <f>IF(OR(B725=0,'Input and Summary Results'!E307=0),FALSE,'Input and Summary Results'!$E307)</f>
        <v>0</v>
      </c>
      <c r="E725" t="b">
        <f t="shared" si="62"/>
        <v>0</v>
      </c>
      <c r="F725" t="b">
        <f t="shared" si="63"/>
        <v>0</v>
      </c>
      <c r="G725" t="b">
        <f>IF('Input and Summary Results'!$J$4="yes",IF(C725=FALSE,FALSE,IF('Data Transformation'!E725&lt;$R$10,E725,$R$10)),IF(C725=FALSE,FALSE,IF(C725&lt;$R$10,C725,$R$10)))</f>
        <v>0</v>
      </c>
      <c r="H725" t="b">
        <f>IF('Input and Summary Results'!$J$4="yes",'Data Transformation'!F725,'Data Transformation'!D725)</f>
        <v>0</v>
      </c>
      <c r="I725" t="str">
        <f t="shared" si="64"/>
        <v/>
      </c>
    </row>
    <row r="726" spans="2:9" x14ac:dyDescent="0.25">
      <c r="B726" t="b">
        <f>IF('Input and Summary Results'!D308=0,FALSE,'Input and Summary Results'!$B308)</f>
        <v>0</v>
      </c>
      <c r="C726" t="b">
        <f>IF(OR(B726=0,'Input and Summary Results'!D308=0,'Input and Summary Results'!D308=""),FALSE,'Input and Summary Results'!$D308)</f>
        <v>0</v>
      </c>
      <c r="D726" t="b">
        <f>IF(OR(B726=0,'Input and Summary Results'!E308=0),FALSE,'Input and Summary Results'!$E308)</f>
        <v>0</v>
      </c>
      <c r="E726" t="b">
        <f t="shared" si="62"/>
        <v>0</v>
      </c>
      <c r="F726" t="b">
        <f t="shared" si="63"/>
        <v>0</v>
      </c>
      <c r="G726" t="b">
        <f>IF('Input and Summary Results'!$J$4="yes",IF(C726=FALSE,FALSE,IF('Data Transformation'!E726&lt;$R$10,E726,$R$10)),IF(C726=FALSE,FALSE,IF(C726&lt;$R$10,C726,$R$10)))</f>
        <v>0</v>
      </c>
      <c r="H726" t="b">
        <f>IF('Input and Summary Results'!$J$4="yes",'Data Transformation'!F726,'Data Transformation'!D726)</f>
        <v>0</v>
      </c>
      <c r="I726" t="str">
        <f t="shared" si="64"/>
        <v/>
      </c>
    </row>
    <row r="727" spans="2:9" x14ac:dyDescent="0.25">
      <c r="B727" t="b">
        <f>IF('Input and Summary Results'!D309=0,FALSE,'Input and Summary Results'!$B309)</f>
        <v>0</v>
      </c>
      <c r="C727" t="b">
        <f>IF(OR(B727=0,'Input and Summary Results'!D309=0,'Input and Summary Results'!D309=""),FALSE,'Input and Summary Results'!$D309)</f>
        <v>0</v>
      </c>
      <c r="D727" t="b">
        <f>IF(OR(B727=0,'Input and Summary Results'!E309=0),FALSE,'Input and Summary Results'!$E309)</f>
        <v>0</v>
      </c>
      <c r="E727" t="b">
        <f t="shared" si="62"/>
        <v>0</v>
      </c>
      <c r="F727" t="b">
        <f t="shared" si="63"/>
        <v>0</v>
      </c>
      <c r="G727" t="b">
        <f>IF('Input and Summary Results'!$J$4="yes",IF(C727=FALSE,FALSE,IF('Data Transformation'!E727&lt;$R$10,E727,$R$10)),IF(C727=FALSE,FALSE,IF(C727&lt;$R$10,C727,$R$10)))</f>
        <v>0</v>
      </c>
      <c r="H727" t="b">
        <f>IF('Input and Summary Results'!$J$4="yes",'Data Transformation'!F727,'Data Transformation'!D727)</f>
        <v>0</v>
      </c>
      <c r="I727" t="str">
        <f t="shared" si="64"/>
        <v/>
      </c>
    </row>
    <row r="728" spans="2:9" x14ac:dyDescent="0.25">
      <c r="B728" t="b">
        <f>IF('Input and Summary Results'!D310=0,FALSE,'Input and Summary Results'!$B310)</f>
        <v>0</v>
      </c>
      <c r="C728" t="b">
        <f>IF(OR(B728=0,'Input and Summary Results'!D310=0,'Input and Summary Results'!D310=""),FALSE,'Input and Summary Results'!$D310)</f>
        <v>0</v>
      </c>
      <c r="D728" t="b">
        <f>IF(OR(B728=0,'Input and Summary Results'!E310=0),FALSE,'Input and Summary Results'!$E310)</f>
        <v>0</v>
      </c>
      <c r="E728" t="b">
        <f t="shared" si="62"/>
        <v>0</v>
      </c>
      <c r="F728" t="b">
        <f t="shared" si="63"/>
        <v>0</v>
      </c>
      <c r="G728" t="b">
        <f>IF('Input and Summary Results'!$J$4="yes",IF(C728=FALSE,FALSE,IF('Data Transformation'!E728&lt;$R$10,E728,$R$10)),IF(C728=FALSE,FALSE,IF(C728&lt;$R$10,C728,$R$10)))</f>
        <v>0</v>
      </c>
      <c r="H728" t="b">
        <f>IF('Input and Summary Results'!$J$4="yes",'Data Transformation'!F728,'Data Transformation'!D728)</f>
        <v>0</v>
      </c>
      <c r="I728" t="str">
        <f t="shared" si="64"/>
        <v/>
      </c>
    </row>
    <row r="729" spans="2:9" x14ac:dyDescent="0.25">
      <c r="B729" t="b">
        <f>IF('Input and Summary Results'!D311=0,FALSE,'Input and Summary Results'!$B311)</f>
        <v>0</v>
      </c>
      <c r="C729" t="b">
        <f>IF(OR(B729=0,'Input and Summary Results'!D311=0,'Input and Summary Results'!D311=""),FALSE,'Input and Summary Results'!$D311)</f>
        <v>0</v>
      </c>
      <c r="D729" t="b">
        <f>IF(OR(B729=0,'Input and Summary Results'!E311=0),FALSE,'Input and Summary Results'!$E311)</f>
        <v>0</v>
      </c>
      <c r="E729" t="b">
        <f t="shared" si="62"/>
        <v>0</v>
      </c>
      <c r="F729" t="b">
        <f t="shared" si="63"/>
        <v>0</v>
      </c>
      <c r="G729" t="b">
        <f>IF('Input and Summary Results'!$J$4="yes",IF(C729=FALSE,FALSE,IF('Data Transformation'!E729&lt;$R$10,E729,$R$10)),IF(C729=FALSE,FALSE,IF(C729&lt;$R$10,C729,$R$10)))</f>
        <v>0</v>
      </c>
      <c r="H729" t="b">
        <f>IF('Input and Summary Results'!$J$4="yes",'Data Transformation'!F729,'Data Transformation'!D729)</f>
        <v>0</v>
      </c>
      <c r="I729" t="str">
        <f t="shared" si="64"/>
        <v/>
      </c>
    </row>
    <row r="730" spans="2:9" x14ac:dyDescent="0.25">
      <c r="B730" t="b">
        <f>IF('Input and Summary Results'!D312=0,FALSE,'Input and Summary Results'!$B312)</f>
        <v>0</v>
      </c>
      <c r="C730" t="b">
        <f>IF(OR(B730=0,'Input and Summary Results'!D312=0,'Input and Summary Results'!D312=""),FALSE,'Input and Summary Results'!$D312)</f>
        <v>0</v>
      </c>
      <c r="D730" t="b">
        <f>IF(OR(B730=0,'Input and Summary Results'!E312=0),FALSE,'Input and Summary Results'!$E312)</f>
        <v>0</v>
      </c>
      <c r="E730" t="b">
        <f t="shared" si="62"/>
        <v>0</v>
      </c>
      <c r="F730" t="b">
        <f t="shared" si="63"/>
        <v>0</v>
      </c>
      <c r="G730" t="b">
        <f>IF('Input and Summary Results'!$J$4="yes",IF(C730=FALSE,FALSE,IF('Data Transformation'!E730&lt;$R$10,E730,$R$10)),IF(C730=FALSE,FALSE,IF(C730&lt;$R$10,C730,$R$10)))</f>
        <v>0</v>
      </c>
      <c r="H730" t="b">
        <f>IF('Input and Summary Results'!$J$4="yes",'Data Transformation'!F730,'Data Transformation'!D730)</f>
        <v>0</v>
      </c>
      <c r="I730" t="str">
        <f t="shared" si="64"/>
        <v/>
      </c>
    </row>
    <row r="731" spans="2:9" x14ac:dyDescent="0.25">
      <c r="B731" t="b">
        <f>IF('Input and Summary Results'!D313=0,FALSE,'Input and Summary Results'!$B313)</f>
        <v>0</v>
      </c>
      <c r="C731" t="b">
        <f>IF(OR(B731=0,'Input and Summary Results'!D313=0,'Input and Summary Results'!D313=""),FALSE,'Input and Summary Results'!$D313)</f>
        <v>0</v>
      </c>
      <c r="D731" t="b">
        <f>IF(OR(B731=0,'Input and Summary Results'!E313=0),FALSE,'Input and Summary Results'!$E313)</f>
        <v>0</v>
      </c>
      <c r="E731" t="b">
        <f t="shared" si="62"/>
        <v>0</v>
      </c>
      <c r="F731" t="b">
        <f t="shared" si="63"/>
        <v>0</v>
      </c>
      <c r="G731" t="b">
        <f>IF('Input and Summary Results'!$J$4="yes",IF(C731=FALSE,FALSE,IF('Data Transformation'!E731&lt;$R$10,E731,$R$10)),IF(C731=FALSE,FALSE,IF(C731&lt;$R$10,C731,$R$10)))</f>
        <v>0</v>
      </c>
      <c r="H731" t="b">
        <f>IF('Input and Summary Results'!$J$4="yes",'Data Transformation'!F731,'Data Transformation'!D731)</f>
        <v>0</v>
      </c>
      <c r="I731" t="str">
        <f t="shared" si="64"/>
        <v/>
      </c>
    </row>
    <row r="732" spans="2:9" x14ac:dyDescent="0.25">
      <c r="B732" t="b">
        <f>IF('Input and Summary Results'!D314=0,FALSE,'Input and Summary Results'!$B314)</f>
        <v>0</v>
      </c>
      <c r="C732" t="b">
        <f>IF(OR(B732=0,'Input and Summary Results'!D314=0,'Input and Summary Results'!D314=""),FALSE,'Input and Summary Results'!$D314)</f>
        <v>0</v>
      </c>
      <c r="D732" t="b">
        <f>IF(OR(B732=0,'Input and Summary Results'!E314=0),FALSE,'Input and Summary Results'!$E314)</f>
        <v>0</v>
      </c>
      <c r="E732" t="b">
        <f t="shared" si="62"/>
        <v>0</v>
      </c>
      <c r="F732" t="b">
        <f t="shared" si="63"/>
        <v>0</v>
      </c>
      <c r="G732" t="b">
        <f>IF('Input and Summary Results'!$J$4="yes",IF(C732=FALSE,FALSE,IF('Data Transformation'!E732&lt;$R$10,E732,$R$10)),IF(C732=FALSE,FALSE,IF(C732&lt;$R$10,C732,$R$10)))</f>
        <v>0</v>
      </c>
      <c r="H732" t="b">
        <f>IF('Input and Summary Results'!$J$4="yes",'Data Transformation'!F732,'Data Transformation'!D732)</f>
        <v>0</v>
      </c>
      <c r="I732" t="str">
        <f t="shared" si="64"/>
        <v/>
      </c>
    </row>
    <row r="733" spans="2:9" x14ac:dyDescent="0.25">
      <c r="B733" t="b">
        <f>IF('Input and Summary Results'!D315=0,FALSE,'Input and Summary Results'!$B315)</f>
        <v>0</v>
      </c>
      <c r="C733" t="b">
        <f>IF(OR(B733=0,'Input and Summary Results'!D315=0,'Input and Summary Results'!D315=""),FALSE,'Input and Summary Results'!$D315)</f>
        <v>0</v>
      </c>
      <c r="D733" t="b">
        <f>IF(OR(B733=0,'Input and Summary Results'!E315=0),FALSE,'Input and Summary Results'!$E315)</f>
        <v>0</v>
      </c>
      <c r="E733" t="b">
        <f t="shared" si="62"/>
        <v>0</v>
      </c>
      <c r="F733" t="b">
        <f t="shared" si="63"/>
        <v>0</v>
      </c>
      <c r="G733" t="b">
        <f>IF('Input and Summary Results'!$J$4="yes",IF(C733=FALSE,FALSE,IF('Data Transformation'!E733&lt;$R$10,E733,$R$10)),IF(C733=FALSE,FALSE,IF(C733&lt;$R$10,C733,$R$10)))</f>
        <v>0</v>
      </c>
      <c r="H733" t="b">
        <f>IF('Input and Summary Results'!$J$4="yes",'Data Transformation'!F733,'Data Transformation'!D733)</f>
        <v>0</v>
      </c>
      <c r="I733" t="str">
        <f t="shared" si="64"/>
        <v/>
      </c>
    </row>
    <row r="734" spans="2:9" x14ac:dyDescent="0.25">
      <c r="B734" t="b">
        <f>IF('Input and Summary Results'!D316=0,FALSE,'Input and Summary Results'!$B316)</f>
        <v>0</v>
      </c>
      <c r="C734" t="b">
        <f>IF(OR(B734=0,'Input and Summary Results'!D316=0,'Input and Summary Results'!D316=""),FALSE,'Input and Summary Results'!$D316)</f>
        <v>0</v>
      </c>
      <c r="D734" t="b">
        <f>IF(OR(B734=0,'Input and Summary Results'!E316=0),FALSE,'Input and Summary Results'!$E316)</f>
        <v>0</v>
      </c>
      <c r="E734" t="b">
        <f t="shared" si="62"/>
        <v>0</v>
      </c>
      <c r="F734" t="b">
        <f t="shared" si="63"/>
        <v>0</v>
      </c>
      <c r="G734" t="b">
        <f>IF('Input and Summary Results'!$J$4="yes",IF(C734=FALSE,FALSE,IF('Data Transformation'!E734&lt;$R$10,E734,$R$10)),IF(C734=FALSE,FALSE,IF(C734&lt;$R$10,C734,$R$10)))</f>
        <v>0</v>
      </c>
      <c r="H734" t="b">
        <f>IF('Input and Summary Results'!$J$4="yes",'Data Transformation'!F734,'Data Transformation'!D734)</f>
        <v>0</v>
      </c>
      <c r="I734" t="str">
        <f t="shared" si="64"/>
        <v/>
      </c>
    </row>
    <row r="735" spans="2:9" x14ac:dyDescent="0.25">
      <c r="B735" t="b">
        <f>IF('Input and Summary Results'!D317=0,FALSE,'Input and Summary Results'!$B317)</f>
        <v>0</v>
      </c>
      <c r="C735" t="b">
        <f>IF(OR(B735=0,'Input and Summary Results'!D317=0,'Input and Summary Results'!D317=""),FALSE,'Input and Summary Results'!$D317)</f>
        <v>0</v>
      </c>
      <c r="D735" t="b">
        <f>IF(OR(B735=0,'Input and Summary Results'!E317=0),FALSE,'Input and Summary Results'!$E317)</f>
        <v>0</v>
      </c>
      <c r="E735" t="b">
        <f t="shared" si="62"/>
        <v>0</v>
      </c>
      <c r="F735" t="b">
        <f t="shared" si="63"/>
        <v>0</v>
      </c>
      <c r="G735" t="b">
        <f>IF('Input and Summary Results'!$J$4="yes",IF(C735=FALSE,FALSE,IF('Data Transformation'!E735&lt;$R$10,E735,$R$10)),IF(C735=FALSE,FALSE,IF(C735&lt;$R$10,C735,$R$10)))</f>
        <v>0</v>
      </c>
      <c r="H735" t="b">
        <f>IF('Input and Summary Results'!$J$4="yes",'Data Transformation'!F735,'Data Transformation'!D735)</f>
        <v>0</v>
      </c>
      <c r="I735" t="str">
        <f t="shared" si="64"/>
        <v/>
      </c>
    </row>
    <row r="736" spans="2:9" x14ac:dyDescent="0.25">
      <c r="B736" t="b">
        <f>IF('Input and Summary Results'!D318=0,FALSE,'Input and Summary Results'!$B318)</f>
        <v>0</v>
      </c>
      <c r="C736" t="b">
        <f>IF(OR(B736=0,'Input and Summary Results'!D318=0,'Input and Summary Results'!D318=""),FALSE,'Input and Summary Results'!$D318)</f>
        <v>0</v>
      </c>
      <c r="D736" t="b">
        <f>IF(OR(B736=0,'Input and Summary Results'!E318=0),FALSE,'Input and Summary Results'!$E318)</f>
        <v>0</v>
      </c>
      <c r="E736" t="b">
        <f t="shared" si="62"/>
        <v>0</v>
      </c>
      <c r="F736" t="b">
        <f t="shared" si="63"/>
        <v>0</v>
      </c>
      <c r="G736" t="b">
        <f>IF('Input and Summary Results'!$J$4="yes",IF(C736=FALSE,FALSE,IF('Data Transformation'!E736&lt;$R$10,E736,$R$10)),IF(C736=FALSE,FALSE,IF(C736&lt;$R$10,C736,$R$10)))</f>
        <v>0</v>
      </c>
      <c r="H736" t="b">
        <f>IF('Input and Summary Results'!$J$4="yes",'Data Transformation'!F736,'Data Transformation'!D736)</f>
        <v>0</v>
      </c>
      <c r="I736" t="str">
        <f t="shared" si="64"/>
        <v/>
      </c>
    </row>
    <row r="737" spans="2:9" x14ac:dyDescent="0.25">
      <c r="B737" t="b">
        <f>IF('Input and Summary Results'!D319=0,FALSE,'Input and Summary Results'!$B319)</f>
        <v>0</v>
      </c>
      <c r="C737" t="b">
        <f>IF(OR(B737=0,'Input and Summary Results'!D319=0,'Input and Summary Results'!D319=""),FALSE,'Input and Summary Results'!$D319)</f>
        <v>0</v>
      </c>
      <c r="D737" t="b">
        <f>IF(OR(B737=0,'Input and Summary Results'!E319=0),FALSE,'Input and Summary Results'!$E319)</f>
        <v>0</v>
      </c>
      <c r="E737" t="b">
        <f t="shared" si="62"/>
        <v>0</v>
      </c>
      <c r="F737" t="b">
        <f t="shared" si="63"/>
        <v>0</v>
      </c>
      <c r="G737" t="b">
        <f>IF('Input and Summary Results'!$J$4="yes",IF(C737=FALSE,FALSE,IF('Data Transformation'!E737&lt;$R$10,E737,$R$10)),IF(C737=FALSE,FALSE,IF(C737&lt;$R$10,C737,$R$10)))</f>
        <v>0</v>
      </c>
      <c r="H737" t="b">
        <f>IF('Input and Summary Results'!$J$4="yes",'Data Transformation'!F737,'Data Transformation'!D737)</f>
        <v>0</v>
      </c>
      <c r="I737" t="str">
        <f t="shared" si="64"/>
        <v/>
      </c>
    </row>
    <row r="738" spans="2:9" x14ac:dyDescent="0.25">
      <c r="B738" t="b">
        <f>IF('Input and Summary Results'!D320=0,FALSE,'Input and Summary Results'!$B320)</f>
        <v>0</v>
      </c>
      <c r="C738" t="b">
        <f>IF(OR(B738=0,'Input and Summary Results'!D320=0,'Input and Summary Results'!D320=""),FALSE,'Input and Summary Results'!$D320)</f>
        <v>0</v>
      </c>
      <c r="D738" t="b">
        <f>IF(OR(B738=0,'Input and Summary Results'!E320=0),FALSE,'Input and Summary Results'!$E320)</f>
        <v>0</v>
      </c>
      <c r="E738" t="b">
        <f t="shared" si="62"/>
        <v>0</v>
      </c>
      <c r="F738" t="b">
        <f t="shared" si="63"/>
        <v>0</v>
      </c>
      <c r="G738" t="b">
        <f>IF('Input and Summary Results'!$J$4="yes",IF(C738=FALSE,FALSE,IF('Data Transformation'!E738&lt;$R$10,E738,$R$10)),IF(C738=FALSE,FALSE,IF(C738&lt;$R$10,C738,$R$10)))</f>
        <v>0</v>
      </c>
      <c r="H738" t="b">
        <f>IF('Input and Summary Results'!$J$4="yes",'Data Transformation'!F738,'Data Transformation'!D738)</f>
        <v>0</v>
      </c>
      <c r="I738" t="str">
        <f t="shared" si="64"/>
        <v/>
      </c>
    </row>
    <row r="739" spans="2:9" x14ac:dyDescent="0.25">
      <c r="B739" t="b">
        <f>IF('Input and Summary Results'!D321=0,FALSE,'Input and Summary Results'!$B321)</f>
        <v>0</v>
      </c>
      <c r="C739" t="b">
        <f>IF(OR(B739=0,'Input and Summary Results'!D321=0,'Input and Summary Results'!D321=""),FALSE,'Input and Summary Results'!$D321)</f>
        <v>0</v>
      </c>
      <c r="D739" t="b">
        <f>IF(OR(B739=0,'Input and Summary Results'!E321=0),FALSE,'Input and Summary Results'!$E321)</f>
        <v>0</v>
      </c>
      <c r="E739" t="b">
        <f t="shared" si="62"/>
        <v>0</v>
      </c>
      <c r="F739" t="b">
        <f t="shared" si="63"/>
        <v>0</v>
      </c>
      <c r="G739" t="b">
        <f>IF('Input and Summary Results'!$J$4="yes",IF(C739=FALSE,FALSE,IF('Data Transformation'!E739&lt;$R$10,E739,$R$10)),IF(C739=FALSE,FALSE,IF(C739&lt;$R$10,C739,$R$10)))</f>
        <v>0</v>
      </c>
      <c r="H739" t="b">
        <f>IF('Input and Summary Results'!$J$4="yes",'Data Transformation'!F739,'Data Transformation'!D739)</f>
        <v>0</v>
      </c>
      <c r="I739" t="str">
        <f t="shared" si="64"/>
        <v/>
      </c>
    </row>
    <row r="740" spans="2:9" x14ac:dyDescent="0.25">
      <c r="B740" t="b">
        <f>IF('Input and Summary Results'!D322=0,FALSE,'Input and Summary Results'!$B322)</f>
        <v>0</v>
      </c>
      <c r="C740" t="b">
        <f>IF(OR(B740=0,'Input and Summary Results'!D322=0,'Input and Summary Results'!D322=""),FALSE,'Input and Summary Results'!$D322)</f>
        <v>0</v>
      </c>
      <c r="D740" t="b">
        <f>IF(OR(B740=0,'Input and Summary Results'!E322=0),FALSE,'Input and Summary Results'!$E322)</f>
        <v>0</v>
      </c>
      <c r="E740" t="b">
        <f t="shared" si="62"/>
        <v>0</v>
      </c>
      <c r="F740" t="b">
        <f t="shared" si="63"/>
        <v>0</v>
      </c>
      <c r="G740" t="b">
        <f>IF('Input and Summary Results'!$J$4="yes",IF(C740=FALSE,FALSE,IF('Data Transformation'!E740&lt;$R$10,E740,$R$10)),IF(C740=FALSE,FALSE,IF(C740&lt;$R$10,C740,$R$10)))</f>
        <v>0</v>
      </c>
      <c r="H740" t="b">
        <f>IF('Input and Summary Results'!$J$4="yes",'Data Transformation'!F740,'Data Transformation'!D740)</f>
        <v>0</v>
      </c>
      <c r="I740" t="str">
        <f t="shared" si="64"/>
        <v/>
      </c>
    </row>
    <row r="741" spans="2:9" x14ac:dyDescent="0.25">
      <c r="B741" t="b">
        <f>IF('Input and Summary Results'!D323=0,FALSE,'Input and Summary Results'!$B323)</f>
        <v>0</v>
      </c>
      <c r="C741" t="b">
        <f>IF(OR(B741=0,'Input and Summary Results'!D323=0,'Input and Summary Results'!D323=""),FALSE,'Input and Summary Results'!$D323)</f>
        <v>0</v>
      </c>
      <c r="D741" t="b">
        <f>IF(OR(B741=0,'Input and Summary Results'!E323=0),FALSE,'Input and Summary Results'!$E323)</f>
        <v>0</v>
      </c>
      <c r="E741" t="b">
        <f t="shared" si="62"/>
        <v>0</v>
      </c>
      <c r="F741" t="b">
        <f t="shared" si="63"/>
        <v>0</v>
      </c>
      <c r="G741" t="b">
        <f>IF('Input and Summary Results'!$J$4="yes",IF(C741=FALSE,FALSE,IF('Data Transformation'!E741&lt;$R$10,E741,$R$10)),IF(C741=FALSE,FALSE,IF(C741&lt;$R$10,C741,$R$10)))</f>
        <v>0</v>
      </c>
      <c r="H741" t="b">
        <f>IF('Input and Summary Results'!$J$4="yes",'Data Transformation'!F741,'Data Transformation'!D741)</f>
        <v>0</v>
      </c>
      <c r="I741" t="str">
        <f t="shared" si="64"/>
        <v/>
      </c>
    </row>
    <row r="742" spans="2:9" x14ac:dyDescent="0.25">
      <c r="B742" t="b">
        <f>IF('Input and Summary Results'!D324=0,FALSE,'Input and Summary Results'!$B324)</f>
        <v>0</v>
      </c>
      <c r="C742" t="b">
        <f>IF(OR(B742=0,'Input and Summary Results'!D324=0,'Input and Summary Results'!D324=""),FALSE,'Input and Summary Results'!$D324)</f>
        <v>0</v>
      </c>
      <c r="D742" t="b">
        <f>IF(OR(B742=0,'Input and Summary Results'!E324=0),FALSE,'Input and Summary Results'!$E324)</f>
        <v>0</v>
      </c>
      <c r="E742" t="b">
        <f t="shared" si="62"/>
        <v>0</v>
      </c>
      <c r="F742" t="b">
        <f t="shared" si="63"/>
        <v>0</v>
      </c>
      <c r="G742" t="b">
        <f>IF('Input and Summary Results'!$J$4="yes",IF(C742=FALSE,FALSE,IF('Data Transformation'!E742&lt;$R$10,E742,$R$10)),IF(C742=FALSE,FALSE,IF(C742&lt;$R$10,C742,$R$10)))</f>
        <v>0</v>
      </c>
      <c r="H742" t="b">
        <f>IF('Input and Summary Results'!$J$4="yes",'Data Transformation'!F742,'Data Transformation'!D742)</f>
        <v>0</v>
      </c>
      <c r="I742" t="str">
        <f t="shared" si="64"/>
        <v/>
      </c>
    </row>
    <row r="743" spans="2:9" x14ac:dyDescent="0.25">
      <c r="B743" t="b">
        <f>IF('Input and Summary Results'!D325=0,FALSE,'Input and Summary Results'!$B325)</f>
        <v>0</v>
      </c>
      <c r="C743" t="b">
        <f>IF(OR(B743=0,'Input and Summary Results'!D325=0,'Input and Summary Results'!D325=""),FALSE,'Input and Summary Results'!$D325)</f>
        <v>0</v>
      </c>
      <c r="D743" t="b">
        <f>IF(OR(B743=0,'Input and Summary Results'!E325=0),FALSE,'Input and Summary Results'!$E325)</f>
        <v>0</v>
      </c>
      <c r="E743" t="b">
        <f t="shared" si="62"/>
        <v>0</v>
      </c>
      <c r="F743" t="b">
        <f t="shared" si="63"/>
        <v>0</v>
      </c>
      <c r="G743" t="b">
        <f>IF('Input and Summary Results'!$J$4="yes",IF(C743=FALSE,FALSE,IF('Data Transformation'!E743&lt;$R$10,E743,$R$10)),IF(C743=FALSE,FALSE,IF(C743&lt;$R$10,C743,$R$10)))</f>
        <v>0</v>
      </c>
      <c r="H743" t="b">
        <f>IF('Input and Summary Results'!$J$4="yes",'Data Transformation'!F743,'Data Transformation'!D743)</f>
        <v>0</v>
      </c>
      <c r="I743" t="str">
        <f t="shared" si="64"/>
        <v/>
      </c>
    </row>
    <row r="744" spans="2:9" x14ac:dyDescent="0.25">
      <c r="B744" t="b">
        <f>IF('Input and Summary Results'!D326=0,FALSE,'Input and Summary Results'!$B326)</f>
        <v>0</v>
      </c>
      <c r="C744" t="b">
        <f>IF(OR(B744=0,'Input and Summary Results'!D326=0,'Input and Summary Results'!D326=""),FALSE,'Input and Summary Results'!$D326)</f>
        <v>0</v>
      </c>
      <c r="D744" t="b">
        <f>IF(OR(B744=0,'Input and Summary Results'!E326=0),FALSE,'Input and Summary Results'!$E326)</f>
        <v>0</v>
      </c>
      <c r="E744" t="b">
        <f t="shared" si="62"/>
        <v>0</v>
      </c>
      <c r="F744" t="b">
        <f t="shared" si="63"/>
        <v>0</v>
      </c>
      <c r="G744" t="b">
        <f>IF('Input and Summary Results'!$J$4="yes",IF(C744=FALSE,FALSE,IF('Data Transformation'!E744&lt;$R$10,E744,$R$10)),IF(C744=FALSE,FALSE,IF(C744&lt;$R$10,C744,$R$10)))</f>
        <v>0</v>
      </c>
      <c r="H744" t="b">
        <f>IF('Input and Summary Results'!$J$4="yes",'Data Transformation'!F744,'Data Transformation'!D744)</f>
        <v>0</v>
      </c>
      <c r="I744" t="str">
        <f t="shared" si="64"/>
        <v/>
      </c>
    </row>
    <row r="745" spans="2:9" x14ac:dyDescent="0.25">
      <c r="B745" t="b">
        <f>IF('Input and Summary Results'!D327=0,FALSE,'Input and Summary Results'!$B327)</f>
        <v>0</v>
      </c>
      <c r="C745" t="b">
        <f>IF(OR(B745=0,'Input and Summary Results'!D327=0,'Input and Summary Results'!D327=""),FALSE,'Input and Summary Results'!$D327)</f>
        <v>0</v>
      </c>
      <c r="D745" t="b">
        <f>IF(OR(B745=0,'Input and Summary Results'!E327=0),FALSE,'Input and Summary Results'!$E327)</f>
        <v>0</v>
      </c>
      <c r="E745" t="b">
        <f t="shared" si="62"/>
        <v>0</v>
      </c>
      <c r="F745" t="b">
        <f t="shared" si="63"/>
        <v>0</v>
      </c>
      <c r="G745" t="b">
        <f>IF('Input and Summary Results'!$J$4="yes",IF(C745=FALSE,FALSE,IF('Data Transformation'!E745&lt;$R$10,E745,$R$10)),IF(C745=FALSE,FALSE,IF(C745&lt;$R$10,C745,$R$10)))</f>
        <v>0</v>
      </c>
      <c r="H745" t="b">
        <f>IF('Input and Summary Results'!$J$4="yes",'Data Transformation'!F745,'Data Transformation'!D745)</f>
        <v>0</v>
      </c>
      <c r="I745" t="str">
        <f t="shared" si="64"/>
        <v/>
      </c>
    </row>
    <row r="746" spans="2:9" x14ac:dyDescent="0.25">
      <c r="B746" t="b">
        <f>IF('Input and Summary Results'!D328=0,FALSE,'Input and Summary Results'!$B328)</f>
        <v>0</v>
      </c>
      <c r="C746" t="b">
        <f>IF(OR(B746=0,'Input and Summary Results'!D328=0,'Input and Summary Results'!D328=""),FALSE,'Input and Summary Results'!$D328)</f>
        <v>0</v>
      </c>
      <c r="D746" t="b">
        <f>IF(OR(B746=0,'Input and Summary Results'!E328=0),FALSE,'Input and Summary Results'!$E328)</f>
        <v>0</v>
      </c>
      <c r="E746" t="b">
        <f t="shared" ref="E746:E809" si="65">IF(C746=FALSE,FALSE,LOG10(C746))</f>
        <v>0</v>
      </c>
      <c r="F746" t="b">
        <f t="shared" ref="F746:F809" si="66">IF(D746=FALSE, FALSE,0.434*D746/C746)</f>
        <v>0</v>
      </c>
      <c r="G746" t="b">
        <f>IF('Input and Summary Results'!$J$4="yes",IF(C746=FALSE,FALSE,IF('Data Transformation'!E746&lt;$R$10,E746,$R$10)),IF(C746=FALSE,FALSE,IF(C746&lt;$R$10,C746,$R$10)))</f>
        <v>0</v>
      </c>
      <c r="H746" t="b">
        <f>IF('Input and Summary Results'!$J$4="yes",'Data Transformation'!F746,'Data Transformation'!D746)</f>
        <v>0</v>
      </c>
      <c r="I746" t="str">
        <f t="shared" si="64"/>
        <v/>
      </c>
    </row>
    <row r="747" spans="2:9" x14ac:dyDescent="0.25">
      <c r="B747" t="b">
        <f>IF('Input and Summary Results'!D329=0,FALSE,'Input and Summary Results'!$B329)</f>
        <v>0</v>
      </c>
      <c r="C747" t="b">
        <f>IF(OR(B747=0,'Input and Summary Results'!D329=0,'Input and Summary Results'!D329=""),FALSE,'Input and Summary Results'!$D329)</f>
        <v>0</v>
      </c>
      <c r="D747" t="b">
        <f>IF(OR(B747=0,'Input and Summary Results'!E329=0),FALSE,'Input and Summary Results'!$E329)</f>
        <v>0</v>
      </c>
      <c r="E747" t="b">
        <f t="shared" si="65"/>
        <v>0</v>
      </c>
      <c r="F747" t="b">
        <f t="shared" si="66"/>
        <v>0</v>
      </c>
      <c r="G747" t="b">
        <f>IF('Input and Summary Results'!$J$4="yes",IF(C747=FALSE,FALSE,IF('Data Transformation'!E747&lt;$R$10,E747,$R$10)),IF(C747=FALSE,FALSE,IF(C747&lt;$R$10,C747,$R$10)))</f>
        <v>0</v>
      </c>
      <c r="H747" t="b">
        <f>IF('Input and Summary Results'!$J$4="yes",'Data Transformation'!F747,'Data Transformation'!D747)</f>
        <v>0</v>
      </c>
      <c r="I747" t="str">
        <f t="shared" si="64"/>
        <v/>
      </c>
    </row>
    <row r="748" spans="2:9" x14ac:dyDescent="0.25">
      <c r="B748" t="b">
        <f>IF('Input and Summary Results'!D330=0,FALSE,'Input and Summary Results'!$B330)</f>
        <v>0</v>
      </c>
      <c r="C748" t="b">
        <f>IF(OR(B748=0,'Input and Summary Results'!D330=0,'Input and Summary Results'!D330=""),FALSE,'Input and Summary Results'!$D330)</f>
        <v>0</v>
      </c>
      <c r="D748" t="b">
        <f>IF(OR(B748=0,'Input and Summary Results'!E330=0),FALSE,'Input and Summary Results'!$E330)</f>
        <v>0</v>
      </c>
      <c r="E748" t="b">
        <f t="shared" si="65"/>
        <v>0</v>
      </c>
      <c r="F748" t="b">
        <f t="shared" si="66"/>
        <v>0</v>
      </c>
      <c r="G748" t="b">
        <f>IF('Input and Summary Results'!$J$4="yes",IF(C748=FALSE,FALSE,IF('Data Transformation'!E748&lt;$R$10,E748,$R$10)),IF(C748=FALSE,FALSE,IF(C748&lt;$R$10,C748,$R$10)))</f>
        <v>0</v>
      </c>
      <c r="H748" t="b">
        <f>IF('Input and Summary Results'!$J$4="yes",'Data Transformation'!F748,'Data Transformation'!D748)</f>
        <v>0</v>
      </c>
      <c r="I748" t="str">
        <f t="shared" si="64"/>
        <v/>
      </c>
    </row>
    <row r="749" spans="2:9" x14ac:dyDescent="0.25">
      <c r="B749" t="b">
        <f>IF('Input and Summary Results'!D331=0,FALSE,'Input and Summary Results'!$B331)</f>
        <v>0</v>
      </c>
      <c r="C749" t="b">
        <f>IF(OR(B749=0,'Input and Summary Results'!D331=0,'Input and Summary Results'!D331=""),FALSE,'Input and Summary Results'!$D331)</f>
        <v>0</v>
      </c>
      <c r="D749" t="b">
        <f>IF(OR(B749=0,'Input and Summary Results'!E331=0),FALSE,'Input and Summary Results'!$E331)</f>
        <v>0</v>
      </c>
      <c r="E749" t="b">
        <f t="shared" si="65"/>
        <v>0</v>
      </c>
      <c r="F749" t="b">
        <f t="shared" si="66"/>
        <v>0</v>
      </c>
      <c r="G749" t="b">
        <f>IF('Input and Summary Results'!$J$4="yes",IF(C749=FALSE,FALSE,IF('Data Transformation'!E749&lt;$R$10,E749,$R$10)),IF(C749=FALSE,FALSE,IF(C749&lt;$R$10,C749,$R$10)))</f>
        <v>0</v>
      </c>
      <c r="H749" t="b">
        <f>IF('Input and Summary Results'!$J$4="yes",'Data Transformation'!F749,'Data Transformation'!D749)</f>
        <v>0</v>
      </c>
      <c r="I749" t="str">
        <f t="shared" si="64"/>
        <v/>
      </c>
    </row>
    <row r="750" spans="2:9" x14ac:dyDescent="0.25">
      <c r="B750" t="b">
        <f>IF('Input and Summary Results'!D332=0,FALSE,'Input and Summary Results'!$B332)</f>
        <v>0</v>
      </c>
      <c r="C750" t="b">
        <f>IF(OR(B750=0,'Input and Summary Results'!D332=0,'Input and Summary Results'!D332=""),FALSE,'Input and Summary Results'!$D332)</f>
        <v>0</v>
      </c>
      <c r="D750" t="b">
        <f>IF(OR(B750=0,'Input and Summary Results'!E332=0),FALSE,'Input and Summary Results'!$E332)</f>
        <v>0</v>
      </c>
      <c r="E750" t="b">
        <f t="shared" si="65"/>
        <v>0</v>
      </c>
      <c r="F750" t="b">
        <f t="shared" si="66"/>
        <v>0</v>
      </c>
      <c r="G750" t="b">
        <f>IF('Input and Summary Results'!$J$4="yes",IF(C750=FALSE,FALSE,IF('Data Transformation'!E750&lt;$R$10,E750,$R$10)),IF(C750=FALSE,FALSE,IF(C750&lt;$R$10,C750,$R$10)))</f>
        <v>0</v>
      </c>
      <c r="H750" t="b">
        <f>IF('Input and Summary Results'!$J$4="yes",'Data Transformation'!F750,'Data Transformation'!D750)</f>
        <v>0</v>
      </c>
      <c r="I750" t="str">
        <f t="shared" si="64"/>
        <v/>
      </c>
    </row>
    <row r="751" spans="2:9" x14ac:dyDescent="0.25">
      <c r="B751" t="b">
        <f>IF('Input and Summary Results'!D333=0,FALSE,'Input and Summary Results'!$B333)</f>
        <v>0</v>
      </c>
      <c r="C751" t="b">
        <f>IF(OR(B751=0,'Input and Summary Results'!D333=0,'Input and Summary Results'!D333=""),FALSE,'Input and Summary Results'!$D333)</f>
        <v>0</v>
      </c>
      <c r="D751" t="b">
        <f>IF(OR(B751=0,'Input and Summary Results'!E333=0),FALSE,'Input and Summary Results'!$E333)</f>
        <v>0</v>
      </c>
      <c r="E751" t="b">
        <f t="shared" si="65"/>
        <v>0</v>
      </c>
      <c r="F751" t="b">
        <f t="shared" si="66"/>
        <v>0</v>
      </c>
      <c r="G751" t="b">
        <f>IF('Input and Summary Results'!$J$4="yes",IF(C751=FALSE,FALSE,IF('Data Transformation'!E751&lt;$R$10,E751,$R$10)),IF(C751=FALSE,FALSE,IF(C751&lt;$R$10,C751,$R$10)))</f>
        <v>0</v>
      </c>
      <c r="H751" t="b">
        <f>IF('Input and Summary Results'!$J$4="yes",'Data Transformation'!F751,'Data Transformation'!D751)</f>
        <v>0</v>
      </c>
      <c r="I751" t="str">
        <f t="shared" si="64"/>
        <v/>
      </c>
    </row>
    <row r="752" spans="2:9" x14ac:dyDescent="0.25">
      <c r="B752" t="b">
        <f>IF('Input and Summary Results'!D334=0,FALSE,'Input and Summary Results'!$B334)</f>
        <v>0</v>
      </c>
      <c r="C752" t="b">
        <f>IF(OR(B752=0,'Input and Summary Results'!D334=0,'Input and Summary Results'!D334=""),FALSE,'Input and Summary Results'!$D334)</f>
        <v>0</v>
      </c>
      <c r="D752" t="b">
        <f>IF(OR(B752=0,'Input and Summary Results'!E334=0),FALSE,'Input and Summary Results'!$E334)</f>
        <v>0</v>
      </c>
      <c r="E752" t="b">
        <f t="shared" si="65"/>
        <v>0</v>
      </c>
      <c r="F752" t="b">
        <f t="shared" si="66"/>
        <v>0</v>
      </c>
      <c r="G752" t="b">
        <f>IF('Input and Summary Results'!$J$4="yes",IF(C752=FALSE,FALSE,IF('Data Transformation'!E752&lt;$R$10,E752,$R$10)),IF(C752=FALSE,FALSE,IF(C752&lt;$R$10,C752,$R$10)))</f>
        <v>0</v>
      </c>
      <c r="H752" t="b">
        <f>IF('Input and Summary Results'!$J$4="yes",'Data Transformation'!F752,'Data Transformation'!D752)</f>
        <v>0</v>
      </c>
      <c r="I752" t="str">
        <f t="shared" si="64"/>
        <v/>
      </c>
    </row>
    <row r="753" spans="2:9" x14ac:dyDescent="0.25">
      <c r="B753" t="b">
        <f>IF('Input and Summary Results'!D335=0,FALSE,'Input and Summary Results'!$B335)</f>
        <v>0</v>
      </c>
      <c r="C753" t="b">
        <f>IF(OR(B753=0,'Input and Summary Results'!D335=0,'Input and Summary Results'!D335=""),FALSE,'Input and Summary Results'!$D335)</f>
        <v>0</v>
      </c>
      <c r="D753" t="b">
        <f>IF(OR(B753=0,'Input and Summary Results'!E335=0),FALSE,'Input and Summary Results'!$E335)</f>
        <v>0</v>
      </c>
      <c r="E753" t="b">
        <f t="shared" si="65"/>
        <v>0</v>
      </c>
      <c r="F753" t="b">
        <f t="shared" si="66"/>
        <v>0</v>
      </c>
      <c r="G753" t="b">
        <f>IF('Input and Summary Results'!$J$4="yes",IF(C753=FALSE,FALSE,IF('Data Transformation'!E753&lt;$R$10,E753,$R$10)),IF(C753=FALSE,FALSE,IF(C753&lt;$R$10,C753,$R$10)))</f>
        <v>0</v>
      </c>
      <c r="H753" t="b">
        <f>IF('Input and Summary Results'!$J$4="yes",'Data Transformation'!F753,'Data Transformation'!D753)</f>
        <v>0</v>
      </c>
      <c r="I753" t="str">
        <f t="shared" si="64"/>
        <v/>
      </c>
    </row>
    <row r="754" spans="2:9" x14ac:dyDescent="0.25">
      <c r="B754" t="b">
        <f>IF('Input and Summary Results'!D336=0,FALSE,'Input and Summary Results'!$B336)</f>
        <v>0</v>
      </c>
      <c r="C754" t="b">
        <f>IF(OR(B754=0,'Input and Summary Results'!D336=0,'Input and Summary Results'!D336=""),FALSE,'Input and Summary Results'!$D336)</f>
        <v>0</v>
      </c>
      <c r="D754" t="b">
        <f>IF(OR(B754=0,'Input and Summary Results'!E336=0),FALSE,'Input and Summary Results'!$E336)</f>
        <v>0</v>
      </c>
      <c r="E754" t="b">
        <f t="shared" si="65"/>
        <v>0</v>
      </c>
      <c r="F754" t="b">
        <f t="shared" si="66"/>
        <v>0</v>
      </c>
      <c r="G754" t="b">
        <f>IF('Input and Summary Results'!$J$4="yes",IF(C754=FALSE,FALSE,IF('Data Transformation'!E754&lt;$R$10,E754,$R$10)),IF(C754=FALSE,FALSE,IF(C754&lt;$R$10,C754,$R$10)))</f>
        <v>0</v>
      </c>
      <c r="H754" t="b">
        <f>IF('Input and Summary Results'!$J$4="yes",'Data Transformation'!F754,'Data Transformation'!D754)</f>
        <v>0</v>
      </c>
      <c r="I754" t="str">
        <f t="shared" si="64"/>
        <v/>
      </c>
    </row>
    <row r="755" spans="2:9" x14ac:dyDescent="0.25">
      <c r="B755" t="b">
        <f>IF('Input and Summary Results'!D337=0,FALSE,'Input and Summary Results'!$B337)</f>
        <v>0</v>
      </c>
      <c r="C755" t="b">
        <f>IF(OR(B755=0,'Input and Summary Results'!D337=0,'Input and Summary Results'!D337=""),FALSE,'Input and Summary Results'!$D337)</f>
        <v>0</v>
      </c>
      <c r="D755" t="b">
        <f>IF(OR(B755=0,'Input and Summary Results'!E337=0),FALSE,'Input and Summary Results'!$E337)</f>
        <v>0</v>
      </c>
      <c r="E755" t="b">
        <f t="shared" si="65"/>
        <v>0</v>
      </c>
      <c r="F755" t="b">
        <f t="shared" si="66"/>
        <v>0</v>
      </c>
      <c r="G755" t="b">
        <f>IF('Input and Summary Results'!$J$4="yes",IF(C755=FALSE,FALSE,IF('Data Transformation'!E755&lt;$R$10,E755,$R$10)),IF(C755=FALSE,FALSE,IF(C755&lt;$R$10,C755,$R$10)))</f>
        <v>0</v>
      </c>
      <c r="H755" t="b">
        <f>IF('Input and Summary Results'!$J$4="yes",'Data Transformation'!F755,'Data Transformation'!D755)</f>
        <v>0</v>
      </c>
      <c r="I755" t="str">
        <f t="shared" si="64"/>
        <v/>
      </c>
    </row>
    <row r="756" spans="2:9" x14ac:dyDescent="0.25">
      <c r="B756" t="b">
        <f>IF('Input and Summary Results'!D338=0,FALSE,'Input and Summary Results'!$B338)</f>
        <v>0</v>
      </c>
      <c r="C756" t="b">
        <f>IF(OR(B756=0,'Input and Summary Results'!D338=0,'Input and Summary Results'!D338=""),FALSE,'Input and Summary Results'!$D338)</f>
        <v>0</v>
      </c>
      <c r="D756" t="b">
        <f>IF(OR(B756=0,'Input and Summary Results'!E338=0),FALSE,'Input and Summary Results'!$E338)</f>
        <v>0</v>
      </c>
      <c r="E756" t="b">
        <f t="shared" si="65"/>
        <v>0</v>
      </c>
      <c r="F756" t="b">
        <f t="shared" si="66"/>
        <v>0</v>
      </c>
      <c r="G756" t="b">
        <f>IF('Input and Summary Results'!$J$4="yes",IF(C756=FALSE,FALSE,IF('Data Transformation'!E756&lt;$R$10,E756,$R$10)),IF(C756=FALSE,FALSE,IF(C756&lt;$R$10,C756,$R$10)))</f>
        <v>0</v>
      </c>
      <c r="H756" t="b">
        <f>IF('Input and Summary Results'!$J$4="yes",'Data Transformation'!F756,'Data Transformation'!D756)</f>
        <v>0</v>
      </c>
      <c r="I756" t="str">
        <f t="shared" si="64"/>
        <v/>
      </c>
    </row>
    <row r="757" spans="2:9" x14ac:dyDescent="0.25">
      <c r="B757" t="b">
        <f>IF('Input and Summary Results'!D339=0,FALSE,'Input and Summary Results'!$B339)</f>
        <v>0</v>
      </c>
      <c r="C757" t="b">
        <f>IF(OR(B757=0,'Input and Summary Results'!D339=0,'Input and Summary Results'!D339=""),FALSE,'Input and Summary Results'!$D339)</f>
        <v>0</v>
      </c>
      <c r="D757" t="b">
        <f>IF(OR(B757=0,'Input and Summary Results'!E339=0),FALSE,'Input and Summary Results'!$E339)</f>
        <v>0</v>
      </c>
      <c r="E757" t="b">
        <f t="shared" si="65"/>
        <v>0</v>
      </c>
      <c r="F757" t="b">
        <f t="shared" si="66"/>
        <v>0</v>
      </c>
      <c r="G757" t="b">
        <f>IF('Input and Summary Results'!$J$4="yes",IF(C757=FALSE,FALSE,IF('Data Transformation'!E757&lt;$R$10,E757,$R$10)),IF(C757=FALSE,FALSE,IF(C757&lt;$R$10,C757,$R$10)))</f>
        <v>0</v>
      </c>
      <c r="H757" t="b">
        <f>IF('Input and Summary Results'!$J$4="yes",'Data Transformation'!F757,'Data Transformation'!D757)</f>
        <v>0</v>
      </c>
      <c r="I757" t="str">
        <f t="shared" si="64"/>
        <v/>
      </c>
    </row>
    <row r="758" spans="2:9" x14ac:dyDescent="0.25">
      <c r="B758" t="b">
        <f>IF('Input and Summary Results'!D340=0,FALSE,'Input and Summary Results'!$B340)</f>
        <v>0</v>
      </c>
      <c r="C758" t="b">
        <f>IF(OR(B758=0,'Input and Summary Results'!D340=0,'Input and Summary Results'!D340=""),FALSE,'Input and Summary Results'!$D340)</f>
        <v>0</v>
      </c>
      <c r="D758" t="b">
        <f>IF(OR(B758=0,'Input and Summary Results'!E340=0),FALSE,'Input and Summary Results'!$E340)</f>
        <v>0</v>
      </c>
      <c r="E758" t="b">
        <f t="shared" si="65"/>
        <v>0</v>
      </c>
      <c r="F758" t="b">
        <f t="shared" si="66"/>
        <v>0</v>
      </c>
      <c r="G758" t="b">
        <f>IF('Input and Summary Results'!$J$4="yes",IF(C758=FALSE,FALSE,IF('Data Transformation'!E758&lt;$R$10,E758,$R$10)),IF(C758=FALSE,FALSE,IF(C758&lt;$R$10,C758,$R$10)))</f>
        <v>0</v>
      </c>
      <c r="H758" t="b">
        <f>IF('Input and Summary Results'!$J$4="yes",'Data Transformation'!F758,'Data Transformation'!D758)</f>
        <v>0</v>
      </c>
      <c r="I758" t="str">
        <f t="shared" si="64"/>
        <v/>
      </c>
    </row>
    <row r="759" spans="2:9" x14ac:dyDescent="0.25">
      <c r="B759" t="b">
        <f>IF('Input and Summary Results'!D341=0,FALSE,'Input and Summary Results'!$B341)</f>
        <v>0</v>
      </c>
      <c r="C759" t="b">
        <f>IF(OR(B759=0,'Input and Summary Results'!D341=0,'Input and Summary Results'!D341=""),FALSE,'Input and Summary Results'!$D341)</f>
        <v>0</v>
      </c>
      <c r="D759" t="b">
        <f>IF(OR(B759=0,'Input and Summary Results'!E341=0),FALSE,'Input and Summary Results'!$E341)</f>
        <v>0</v>
      </c>
      <c r="E759" t="b">
        <f t="shared" si="65"/>
        <v>0</v>
      </c>
      <c r="F759" t="b">
        <f t="shared" si="66"/>
        <v>0</v>
      </c>
      <c r="G759" t="b">
        <f>IF('Input and Summary Results'!$J$4="yes",IF(C759=FALSE,FALSE,IF('Data Transformation'!E759&lt;$R$10,E759,$R$10)),IF(C759=FALSE,FALSE,IF(C759&lt;$R$10,C759,$R$10)))</f>
        <v>0</v>
      </c>
      <c r="H759" t="b">
        <f>IF('Input and Summary Results'!$J$4="yes",'Data Transformation'!F759,'Data Transformation'!D759)</f>
        <v>0</v>
      </c>
      <c r="I759" t="str">
        <f t="shared" si="64"/>
        <v/>
      </c>
    </row>
    <row r="760" spans="2:9" x14ac:dyDescent="0.25">
      <c r="B760" t="b">
        <f>IF('Input and Summary Results'!D342=0,FALSE,'Input and Summary Results'!$B342)</f>
        <v>0</v>
      </c>
      <c r="C760" t="b">
        <f>IF(OR(B760=0,'Input and Summary Results'!D342=0,'Input and Summary Results'!D342=""),FALSE,'Input and Summary Results'!$D342)</f>
        <v>0</v>
      </c>
      <c r="D760" t="b">
        <f>IF(OR(B760=0,'Input and Summary Results'!E342=0),FALSE,'Input and Summary Results'!$E342)</f>
        <v>0</v>
      </c>
      <c r="E760" t="b">
        <f t="shared" si="65"/>
        <v>0</v>
      </c>
      <c r="F760" t="b">
        <f t="shared" si="66"/>
        <v>0</v>
      </c>
      <c r="G760" t="b">
        <f>IF('Input and Summary Results'!$J$4="yes",IF(C760=FALSE,FALSE,IF('Data Transformation'!E760&lt;$R$10,E760,$R$10)),IF(C760=FALSE,FALSE,IF(C760&lt;$R$10,C760,$R$10)))</f>
        <v>0</v>
      </c>
      <c r="H760" t="b">
        <f>IF('Input and Summary Results'!$J$4="yes",'Data Transformation'!F760,'Data Transformation'!D760)</f>
        <v>0</v>
      </c>
      <c r="I760" t="str">
        <f t="shared" si="64"/>
        <v/>
      </c>
    </row>
    <row r="761" spans="2:9" x14ac:dyDescent="0.25">
      <c r="B761" t="b">
        <f>IF('Input and Summary Results'!D343=0,FALSE,'Input and Summary Results'!$B343)</f>
        <v>0</v>
      </c>
      <c r="C761" t="b">
        <f>IF(OR(B761=0,'Input and Summary Results'!D343=0,'Input and Summary Results'!D343=""),FALSE,'Input and Summary Results'!$D343)</f>
        <v>0</v>
      </c>
      <c r="D761" t="b">
        <f>IF(OR(B761=0,'Input and Summary Results'!E343=0),FALSE,'Input and Summary Results'!$E343)</f>
        <v>0</v>
      </c>
      <c r="E761" t="b">
        <f t="shared" si="65"/>
        <v>0</v>
      </c>
      <c r="F761" t="b">
        <f t="shared" si="66"/>
        <v>0</v>
      </c>
      <c r="G761" t="b">
        <f>IF('Input and Summary Results'!$J$4="yes",IF(C761=FALSE,FALSE,IF('Data Transformation'!E761&lt;$R$10,E761,$R$10)),IF(C761=FALSE,FALSE,IF(C761&lt;$R$10,C761,$R$10)))</f>
        <v>0</v>
      </c>
      <c r="H761" t="b">
        <f>IF('Input and Summary Results'!$J$4="yes",'Data Transformation'!F761,'Data Transformation'!D761)</f>
        <v>0</v>
      </c>
      <c r="I761" t="str">
        <f t="shared" si="64"/>
        <v/>
      </c>
    </row>
    <row r="762" spans="2:9" x14ac:dyDescent="0.25">
      <c r="B762" t="b">
        <f>IF('Input and Summary Results'!D344=0,FALSE,'Input and Summary Results'!$B344)</f>
        <v>0</v>
      </c>
      <c r="C762" t="b">
        <f>IF(OR(B762=0,'Input and Summary Results'!D344=0,'Input and Summary Results'!D344=""),FALSE,'Input and Summary Results'!$D344)</f>
        <v>0</v>
      </c>
      <c r="D762" t="b">
        <f>IF(OR(B762=0,'Input and Summary Results'!E344=0),FALSE,'Input and Summary Results'!$E344)</f>
        <v>0</v>
      </c>
      <c r="E762" t="b">
        <f t="shared" si="65"/>
        <v>0</v>
      </c>
      <c r="F762" t="b">
        <f t="shared" si="66"/>
        <v>0</v>
      </c>
      <c r="G762" t="b">
        <f>IF('Input and Summary Results'!$J$4="yes",IF(C762=FALSE,FALSE,IF('Data Transformation'!E762&lt;$R$10,E762,$R$10)),IF(C762=FALSE,FALSE,IF(C762&lt;$R$10,C762,$R$10)))</f>
        <v>0</v>
      </c>
      <c r="H762" t="b">
        <f>IF('Input and Summary Results'!$J$4="yes",'Data Transformation'!F762,'Data Transformation'!D762)</f>
        <v>0</v>
      </c>
      <c r="I762" t="str">
        <f t="shared" si="64"/>
        <v/>
      </c>
    </row>
    <row r="763" spans="2:9" x14ac:dyDescent="0.25">
      <c r="B763" t="b">
        <f>IF('Input and Summary Results'!D345=0,FALSE,'Input and Summary Results'!$B345)</f>
        <v>0</v>
      </c>
      <c r="C763" t="b">
        <f>IF(OR(B763=0,'Input and Summary Results'!D345=0,'Input and Summary Results'!D345=""),FALSE,'Input and Summary Results'!$D345)</f>
        <v>0</v>
      </c>
      <c r="D763" t="b">
        <f>IF(OR(B763=0,'Input and Summary Results'!E345=0),FALSE,'Input and Summary Results'!$E345)</f>
        <v>0</v>
      </c>
      <c r="E763" t="b">
        <f t="shared" si="65"/>
        <v>0</v>
      </c>
      <c r="F763" t="b">
        <f t="shared" si="66"/>
        <v>0</v>
      </c>
      <c r="G763" t="b">
        <f>IF('Input and Summary Results'!$J$4="yes",IF(C763=FALSE,FALSE,IF('Data Transformation'!E763&lt;$R$10,E763,$R$10)),IF(C763=FALSE,FALSE,IF(C763&lt;$R$10,C763,$R$10)))</f>
        <v>0</v>
      </c>
      <c r="H763" t="b">
        <f>IF('Input and Summary Results'!$J$4="yes",'Data Transformation'!F763,'Data Transformation'!D763)</f>
        <v>0</v>
      </c>
      <c r="I763" t="str">
        <f t="shared" si="64"/>
        <v/>
      </c>
    </row>
    <row r="764" spans="2:9" x14ac:dyDescent="0.25">
      <c r="B764" t="b">
        <f>IF('Input and Summary Results'!D346=0,FALSE,'Input and Summary Results'!$B346)</f>
        <v>0</v>
      </c>
      <c r="C764" t="b">
        <f>IF(OR(B764=0,'Input and Summary Results'!D346=0,'Input and Summary Results'!D346=""),FALSE,'Input and Summary Results'!$D346)</f>
        <v>0</v>
      </c>
      <c r="D764" t="b">
        <f>IF(OR(B764=0,'Input and Summary Results'!E346=0),FALSE,'Input and Summary Results'!$E346)</f>
        <v>0</v>
      </c>
      <c r="E764" t="b">
        <f t="shared" si="65"/>
        <v>0</v>
      </c>
      <c r="F764" t="b">
        <f t="shared" si="66"/>
        <v>0</v>
      </c>
      <c r="G764" t="b">
        <f>IF('Input and Summary Results'!$J$4="yes",IF(C764=FALSE,FALSE,IF('Data Transformation'!E764&lt;$R$10,E764,$R$10)),IF(C764=FALSE,FALSE,IF(C764&lt;$R$10,C764,$R$10)))</f>
        <v>0</v>
      </c>
      <c r="H764" t="b">
        <f>IF('Input and Summary Results'!$J$4="yes",'Data Transformation'!F764,'Data Transformation'!D764)</f>
        <v>0</v>
      </c>
      <c r="I764" t="str">
        <f t="shared" si="64"/>
        <v/>
      </c>
    </row>
    <row r="765" spans="2:9" x14ac:dyDescent="0.25">
      <c r="B765" t="b">
        <f>IF('Input and Summary Results'!D347=0,FALSE,'Input and Summary Results'!$B347)</f>
        <v>0</v>
      </c>
      <c r="C765" t="b">
        <f>IF(OR(B765=0,'Input and Summary Results'!D347=0,'Input and Summary Results'!D347=""),FALSE,'Input and Summary Results'!$D347)</f>
        <v>0</v>
      </c>
      <c r="D765" t="b">
        <f>IF(OR(B765=0,'Input and Summary Results'!E347=0),FALSE,'Input and Summary Results'!$E347)</f>
        <v>0</v>
      </c>
      <c r="E765" t="b">
        <f t="shared" si="65"/>
        <v>0</v>
      </c>
      <c r="F765" t="b">
        <f t="shared" si="66"/>
        <v>0</v>
      </c>
      <c r="G765" t="b">
        <f>IF('Input and Summary Results'!$J$4="yes",IF(C765=FALSE,FALSE,IF('Data Transformation'!E765&lt;$R$10,E765,$R$10)),IF(C765=FALSE,FALSE,IF(C765&lt;$R$10,C765,$R$10)))</f>
        <v>0</v>
      </c>
      <c r="H765" t="b">
        <f>IF('Input and Summary Results'!$J$4="yes",'Data Transformation'!F765,'Data Transformation'!D765)</f>
        <v>0</v>
      </c>
      <c r="I765" t="str">
        <f t="shared" si="64"/>
        <v/>
      </c>
    </row>
    <row r="766" spans="2:9" x14ac:dyDescent="0.25">
      <c r="B766" t="b">
        <f>IF('Input and Summary Results'!D348=0,FALSE,'Input and Summary Results'!$B348)</f>
        <v>0</v>
      </c>
      <c r="C766" t="b">
        <f>IF(OR(B766=0,'Input and Summary Results'!D348=0,'Input and Summary Results'!D348=""),FALSE,'Input and Summary Results'!$D348)</f>
        <v>0</v>
      </c>
      <c r="D766" t="b">
        <f>IF(OR(B766=0,'Input and Summary Results'!E348=0),FALSE,'Input and Summary Results'!$E348)</f>
        <v>0</v>
      </c>
      <c r="E766" t="b">
        <f t="shared" si="65"/>
        <v>0</v>
      </c>
      <c r="F766" t="b">
        <f t="shared" si="66"/>
        <v>0</v>
      </c>
      <c r="G766" t="b">
        <f>IF('Input and Summary Results'!$J$4="yes",IF(C766=FALSE,FALSE,IF('Data Transformation'!E766&lt;$R$10,E766,$R$10)),IF(C766=FALSE,FALSE,IF(C766&lt;$R$10,C766,$R$10)))</f>
        <v>0</v>
      </c>
      <c r="H766" t="b">
        <f>IF('Input and Summary Results'!$J$4="yes",'Data Transformation'!F766,'Data Transformation'!D766)</f>
        <v>0</v>
      </c>
      <c r="I766" t="str">
        <f t="shared" si="64"/>
        <v/>
      </c>
    </row>
    <row r="767" spans="2:9" x14ac:dyDescent="0.25">
      <c r="B767" t="b">
        <f>IF('Input and Summary Results'!D349=0,FALSE,'Input and Summary Results'!$B349)</f>
        <v>0</v>
      </c>
      <c r="C767" t="b">
        <f>IF(OR(B767=0,'Input and Summary Results'!D349=0,'Input and Summary Results'!D349=""),FALSE,'Input and Summary Results'!$D349)</f>
        <v>0</v>
      </c>
      <c r="D767" t="b">
        <f>IF(OR(B767=0,'Input and Summary Results'!E349=0),FALSE,'Input and Summary Results'!$E349)</f>
        <v>0</v>
      </c>
      <c r="E767" t="b">
        <f t="shared" si="65"/>
        <v>0</v>
      </c>
      <c r="F767" t="b">
        <f t="shared" si="66"/>
        <v>0</v>
      </c>
      <c r="G767" t="b">
        <f>IF('Input and Summary Results'!$J$4="yes",IF(C767=FALSE,FALSE,IF('Data Transformation'!E767&lt;$R$10,E767,$R$10)),IF(C767=FALSE,FALSE,IF(C767&lt;$R$10,C767,$R$10)))</f>
        <v>0</v>
      </c>
      <c r="H767" t="b">
        <f>IF('Input and Summary Results'!$J$4="yes",'Data Transformation'!F767,'Data Transformation'!D767)</f>
        <v>0</v>
      </c>
      <c r="I767" t="str">
        <f t="shared" si="64"/>
        <v/>
      </c>
    </row>
    <row r="768" spans="2:9" x14ac:dyDescent="0.25">
      <c r="B768" t="b">
        <f>IF('Input and Summary Results'!D350=0,FALSE,'Input and Summary Results'!$B350)</f>
        <v>0</v>
      </c>
      <c r="C768" t="b">
        <f>IF(OR(B768=0,'Input and Summary Results'!D350=0,'Input and Summary Results'!D350=""),FALSE,'Input and Summary Results'!$D350)</f>
        <v>0</v>
      </c>
      <c r="D768" t="b">
        <f>IF(OR(B768=0,'Input and Summary Results'!E350=0),FALSE,'Input and Summary Results'!$E350)</f>
        <v>0</v>
      </c>
      <c r="E768" t="b">
        <f t="shared" si="65"/>
        <v>0</v>
      </c>
      <c r="F768" t="b">
        <f t="shared" si="66"/>
        <v>0</v>
      </c>
      <c r="G768" t="b">
        <f>IF('Input and Summary Results'!$J$4="yes",IF(C768=FALSE,FALSE,IF('Data Transformation'!E768&lt;$R$10,E768,$R$10)),IF(C768=FALSE,FALSE,IF(C768&lt;$R$10,C768,$R$10)))</f>
        <v>0</v>
      </c>
      <c r="H768" t="b">
        <f>IF('Input and Summary Results'!$J$4="yes",'Data Transformation'!F768,'Data Transformation'!D768)</f>
        <v>0</v>
      </c>
      <c r="I768" t="str">
        <f t="shared" si="64"/>
        <v/>
      </c>
    </row>
    <row r="769" spans="2:9" x14ac:dyDescent="0.25">
      <c r="B769" t="b">
        <f>IF('Input and Summary Results'!D351=0,FALSE,'Input and Summary Results'!$B351)</f>
        <v>0</v>
      </c>
      <c r="C769" t="b">
        <f>IF(OR(B769=0,'Input and Summary Results'!D351=0,'Input and Summary Results'!D351=""),FALSE,'Input and Summary Results'!$D351)</f>
        <v>0</v>
      </c>
      <c r="D769" t="b">
        <f>IF(OR(B769=0,'Input and Summary Results'!E351=0),FALSE,'Input and Summary Results'!$E351)</f>
        <v>0</v>
      </c>
      <c r="E769" t="b">
        <f t="shared" si="65"/>
        <v>0</v>
      </c>
      <c r="F769" t="b">
        <f t="shared" si="66"/>
        <v>0</v>
      </c>
      <c r="G769" t="b">
        <f>IF('Input and Summary Results'!$J$4="yes",IF(C769=FALSE,FALSE,IF('Data Transformation'!E769&lt;$R$10,E769,$R$10)),IF(C769=FALSE,FALSE,IF(C769&lt;$R$10,C769,$R$10)))</f>
        <v>0</v>
      </c>
      <c r="H769" t="b">
        <f>IF('Input and Summary Results'!$J$4="yes",'Data Transformation'!F769,'Data Transformation'!D769)</f>
        <v>0</v>
      </c>
      <c r="I769" t="str">
        <f t="shared" si="64"/>
        <v/>
      </c>
    </row>
    <row r="770" spans="2:9" x14ac:dyDescent="0.25">
      <c r="B770" t="b">
        <f>IF('Input and Summary Results'!D352=0,FALSE,'Input and Summary Results'!$B352)</f>
        <v>0</v>
      </c>
      <c r="C770" t="b">
        <f>IF(OR(B770=0,'Input and Summary Results'!D352=0,'Input and Summary Results'!D352=""),FALSE,'Input and Summary Results'!$D352)</f>
        <v>0</v>
      </c>
      <c r="D770" t="b">
        <f>IF(OR(B770=0,'Input and Summary Results'!E352=0),FALSE,'Input and Summary Results'!$E352)</f>
        <v>0</v>
      </c>
      <c r="E770" t="b">
        <f t="shared" si="65"/>
        <v>0</v>
      </c>
      <c r="F770" t="b">
        <f t="shared" si="66"/>
        <v>0</v>
      </c>
      <c r="G770" t="b">
        <f>IF('Input and Summary Results'!$J$4="yes",IF(C770=FALSE,FALSE,IF('Data Transformation'!E770&lt;$R$10,E770,$R$10)),IF(C770=FALSE,FALSE,IF(C770&lt;$R$10,C770,$R$10)))</f>
        <v>0</v>
      </c>
      <c r="H770" t="b">
        <f>IF('Input and Summary Results'!$J$4="yes",'Data Transformation'!F770,'Data Transformation'!D770)</f>
        <v>0</v>
      </c>
      <c r="I770" t="str">
        <f t="shared" si="64"/>
        <v/>
      </c>
    </row>
    <row r="771" spans="2:9" x14ac:dyDescent="0.25">
      <c r="B771" t="b">
        <f>IF('Input and Summary Results'!D353=0,FALSE,'Input and Summary Results'!$B353)</f>
        <v>0</v>
      </c>
      <c r="C771" t="b">
        <f>IF(OR(B771=0,'Input and Summary Results'!D353=0,'Input and Summary Results'!D353=""),FALSE,'Input and Summary Results'!$D353)</f>
        <v>0</v>
      </c>
      <c r="D771" t="b">
        <f>IF(OR(B771=0,'Input and Summary Results'!E353=0),FALSE,'Input and Summary Results'!$E353)</f>
        <v>0</v>
      </c>
      <c r="E771" t="b">
        <f t="shared" si="65"/>
        <v>0</v>
      </c>
      <c r="F771" t="b">
        <f t="shared" si="66"/>
        <v>0</v>
      </c>
      <c r="G771" t="b">
        <f>IF('Input and Summary Results'!$J$4="yes",IF(C771=FALSE,FALSE,IF('Data Transformation'!E771&lt;$R$10,E771,$R$10)),IF(C771=FALSE,FALSE,IF(C771&lt;$R$10,C771,$R$10)))</f>
        <v>0</v>
      </c>
      <c r="H771" t="b">
        <f>IF('Input and Summary Results'!$J$4="yes",'Data Transformation'!F771,'Data Transformation'!D771)</f>
        <v>0</v>
      </c>
      <c r="I771" t="str">
        <f t="shared" si="64"/>
        <v/>
      </c>
    </row>
    <row r="772" spans="2:9" x14ac:dyDescent="0.25">
      <c r="B772" t="b">
        <f>IF('Input and Summary Results'!D354=0,FALSE,'Input and Summary Results'!$B354)</f>
        <v>0</v>
      </c>
      <c r="C772" t="b">
        <f>IF(OR(B772=0,'Input and Summary Results'!D354=0,'Input and Summary Results'!D354=""),FALSE,'Input and Summary Results'!$D354)</f>
        <v>0</v>
      </c>
      <c r="D772" t="b">
        <f>IF(OR(B772=0,'Input and Summary Results'!E354=0),FALSE,'Input and Summary Results'!$E354)</f>
        <v>0</v>
      </c>
      <c r="E772" t="b">
        <f t="shared" si="65"/>
        <v>0</v>
      </c>
      <c r="F772" t="b">
        <f t="shared" si="66"/>
        <v>0</v>
      </c>
      <c r="G772" t="b">
        <f>IF('Input and Summary Results'!$J$4="yes",IF(C772=FALSE,FALSE,IF('Data Transformation'!E772&lt;$R$10,E772,$R$10)),IF(C772=FALSE,FALSE,IF(C772&lt;$R$10,C772,$R$10)))</f>
        <v>0</v>
      </c>
      <c r="H772" t="b">
        <f>IF('Input and Summary Results'!$J$4="yes",'Data Transformation'!F772,'Data Transformation'!D772)</f>
        <v>0</v>
      </c>
      <c r="I772" t="str">
        <f t="shared" si="64"/>
        <v/>
      </c>
    </row>
    <row r="773" spans="2:9" x14ac:dyDescent="0.25">
      <c r="B773" t="b">
        <f>IF('Input and Summary Results'!D355=0,FALSE,'Input and Summary Results'!$B355)</f>
        <v>0</v>
      </c>
      <c r="C773" t="b">
        <f>IF(OR(B773=0,'Input and Summary Results'!D355=0,'Input and Summary Results'!D355=""),FALSE,'Input and Summary Results'!$D355)</f>
        <v>0</v>
      </c>
      <c r="D773" t="b">
        <f>IF(OR(B773=0,'Input and Summary Results'!E355=0),FALSE,'Input and Summary Results'!$E355)</f>
        <v>0</v>
      </c>
      <c r="E773" t="b">
        <f t="shared" si="65"/>
        <v>0</v>
      </c>
      <c r="F773" t="b">
        <f t="shared" si="66"/>
        <v>0</v>
      </c>
      <c r="G773" t="b">
        <f>IF('Input and Summary Results'!$J$4="yes",IF(C773=FALSE,FALSE,IF('Data Transformation'!E773&lt;$R$10,E773,$R$10)),IF(C773=FALSE,FALSE,IF(C773&lt;$R$10,C773,$R$10)))</f>
        <v>0</v>
      </c>
      <c r="H773" t="b">
        <f>IF('Input and Summary Results'!$J$4="yes",'Data Transformation'!F773,'Data Transformation'!D773)</f>
        <v>0</v>
      </c>
      <c r="I773" t="str">
        <f t="shared" ref="I773:I836" si="67">IF(G773=FALSE,"",B773)</f>
        <v/>
      </c>
    </row>
    <row r="774" spans="2:9" x14ac:dyDescent="0.25">
      <c r="B774" t="b">
        <f>IF('Input and Summary Results'!D356=0,FALSE,'Input and Summary Results'!$B356)</f>
        <v>0</v>
      </c>
      <c r="C774" t="b">
        <f>IF(OR(B774=0,'Input and Summary Results'!D356=0,'Input and Summary Results'!D356=""),FALSE,'Input and Summary Results'!$D356)</f>
        <v>0</v>
      </c>
      <c r="D774" t="b">
        <f>IF(OR(B774=0,'Input and Summary Results'!E356=0),FALSE,'Input and Summary Results'!$E356)</f>
        <v>0</v>
      </c>
      <c r="E774" t="b">
        <f t="shared" si="65"/>
        <v>0</v>
      </c>
      <c r="F774" t="b">
        <f t="shared" si="66"/>
        <v>0</v>
      </c>
      <c r="G774" t="b">
        <f>IF('Input and Summary Results'!$J$4="yes",IF(C774=FALSE,FALSE,IF('Data Transformation'!E774&lt;$R$10,E774,$R$10)),IF(C774=FALSE,FALSE,IF(C774&lt;$R$10,C774,$R$10)))</f>
        <v>0</v>
      </c>
      <c r="H774" t="b">
        <f>IF('Input and Summary Results'!$J$4="yes",'Data Transformation'!F774,'Data Transformation'!D774)</f>
        <v>0</v>
      </c>
      <c r="I774" t="str">
        <f t="shared" si="67"/>
        <v/>
      </c>
    </row>
    <row r="775" spans="2:9" x14ac:dyDescent="0.25">
      <c r="B775" t="b">
        <f>IF('Input and Summary Results'!D357=0,FALSE,'Input and Summary Results'!$B357)</f>
        <v>0</v>
      </c>
      <c r="C775" t="b">
        <f>IF(OR(B775=0,'Input and Summary Results'!D357=0,'Input and Summary Results'!D357=""),FALSE,'Input and Summary Results'!$D357)</f>
        <v>0</v>
      </c>
      <c r="D775" t="b">
        <f>IF(OR(B775=0,'Input and Summary Results'!E357=0),FALSE,'Input and Summary Results'!$E357)</f>
        <v>0</v>
      </c>
      <c r="E775" t="b">
        <f t="shared" si="65"/>
        <v>0</v>
      </c>
      <c r="F775" t="b">
        <f t="shared" si="66"/>
        <v>0</v>
      </c>
      <c r="G775" t="b">
        <f>IF('Input and Summary Results'!$J$4="yes",IF(C775=FALSE,FALSE,IF('Data Transformation'!E775&lt;$R$10,E775,$R$10)),IF(C775=FALSE,FALSE,IF(C775&lt;$R$10,C775,$R$10)))</f>
        <v>0</v>
      </c>
      <c r="H775" t="b">
        <f>IF('Input and Summary Results'!$J$4="yes",'Data Transformation'!F775,'Data Transformation'!D775)</f>
        <v>0</v>
      </c>
      <c r="I775" t="str">
        <f t="shared" si="67"/>
        <v/>
      </c>
    </row>
    <row r="776" spans="2:9" x14ac:dyDescent="0.25">
      <c r="B776" t="b">
        <f>IF('Input and Summary Results'!D358=0,FALSE,'Input and Summary Results'!$B358)</f>
        <v>0</v>
      </c>
      <c r="C776" t="b">
        <f>IF(OR(B776=0,'Input and Summary Results'!D358=0,'Input and Summary Results'!D358=""),FALSE,'Input and Summary Results'!$D358)</f>
        <v>0</v>
      </c>
      <c r="D776" t="b">
        <f>IF(OR(B776=0,'Input and Summary Results'!E358=0),FALSE,'Input and Summary Results'!$E358)</f>
        <v>0</v>
      </c>
      <c r="E776" t="b">
        <f t="shared" si="65"/>
        <v>0</v>
      </c>
      <c r="F776" t="b">
        <f t="shared" si="66"/>
        <v>0</v>
      </c>
      <c r="G776" t="b">
        <f>IF('Input and Summary Results'!$J$4="yes",IF(C776=FALSE,FALSE,IF('Data Transformation'!E776&lt;$R$10,E776,$R$10)),IF(C776=FALSE,FALSE,IF(C776&lt;$R$10,C776,$R$10)))</f>
        <v>0</v>
      </c>
      <c r="H776" t="b">
        <f>IF('Input and Summary Results'!$J$4="yes",'Data Transformation'!F776,'Data Transformation'!D776)</f>
        <v>0</v>
      </c>
      <c r="I776" t="str">
        <f t="shared" si="67"/>
        <v/>
      </c>
    </row>
    <row r="777" spans="2:9" x14ac:dyDescent="0.25">
      <c r="B777" t="b">
        <f>IF('Input and Summary Results'!D359=0,FALSE,'Input and Summary Results'!$B359)</f>
        <v>0</v>
      </c>
      <c r="C777" t="b">
        <f>IF(OR(B777=0,'Input and Summary Results'!D359=0,'Input and Summary Results'!D359=""),FALSE,'Input and Summary Results'!$D359)</f>
        <v>0</v>
      </c>
      <c r="D777" t="b">
        <f>IF(OR(B777=0,'Input and Summary Results'!E359=0),FALSE,'Input and Summary Results'!$E359)</f>
        <v>0</v>
      </c>
      <c r="E777" t="b">
        <f t="shared" si="65"/>
        <v>0</v>
      </c>
      <c r="F777" t="b">
        <f t="shared" si="66"/>
        <v>0</v>
      </c>
      <c r="G777" t="b">
        <f>IF('Input and Summary Results'!$J$4="yes",IF(C777=FALSE,FALSE,IF('Data Transformation'!E777&lt;$R$10,E777,$R$10)),IF(C777=FALSE,FALSE,IF(C777&lt;$R$10,C777,$R$10)))</f>
        <v>0</v>
      </c>
      <c r="H777" t="b">
        <f>IF('Input and Summary Results'!$J$4="yes",'Data Transformation'!F777,'Data Transformation'!D777)</f>
        <v>0</v>
      </c>
      <c r="I777" t="str">
        <f t="shared" si="67"/>
        <v/>
      </c>
    </row>
    <row r="778" spans="2:9" x14ac:dyDescent="0.25">
      <c r="B778" t="b">
        <f>IF('Input and Summary Results'!D360=0,FALSE,'Input and Summary Results'!$B360)</f>
        <v>0</v>
      </c>
      <c r="C778" t="b">
        <f>IF(OR(B778=0,'Input and Summary Results'!D360=0,'Input and Summary Results'!D360=""),FALSE,'Input and Summary Results'!$D360)</f>
        <v>0</v>
      </c>
      <c r="D778" t="b">
        <f>IF(OR(B778=0,'Input and Summary Results'!E360=0),FALSE,'Input and Summary Results'!$E360)</f>
        <v>0</v>
      </c>
      <c r="E778" t="b">
        <f t="shared" si="65"/>
        <v>0</v>
      </c>
      <c r="F778" t="b">
        <f t="shared" si="66"/>
        <v>0</v>
      </c>
      <c r="G778" t="b">
        <f>IF('Input and Summary Results'!$J$4="yes",IF(C778=FALSE,FALSE,IF('Data Transformation'!E778&lt;$R$10,E778,$R$10)),IF(C778=FALSE,FALSE,IF(C778&lt;$R$10,C778,$R$10)))</f>
        <v>0</v>
      </c>
      <c r="H778" t="b">
        <f>IF('Input and Summary Results'!$J$4="yes",'Data Transformation'!F778,'Data Transformation'!D778)</f>
        <v>0</v>
      </c>
      <c r="I778" t="str">
        <f t="shared" si="67"/>
        <v/>
      </c>
    </row>
    <row r="779" spans="2:9" x14ac:dyDescent="0.25">
      <c r="B779" t="b">
        <f>IF('Input and Summary Results'!D361=0,FALSE,'Input and Summary Results'!$B361)</f>
        <v>0</v>
      </c>
      <c r="C779" t="b">
        <f>IF(OR(B779=0,'Input and Summary Results'!D361=0,'Input and Summary Results'!D361=""),FALSE,'Input and Summary Results'!$D361)</f>
        <v>0</v>
      </c>
      <c r="D779" t="b">
        <f>IF(OR(B779=0,'Input and Summary Results'!E361=0),FALSE,'Input and Summary Results'!$E361)</f>
        <v>0</v>
      </c>
      <c r="E779" t="b">
        <f t="shared" si="65"/>
        <v>0</v>
      </c>
      <c r="F779" t="b">
        <f t="shared" si="66"/>
        <v>0</v>
      </c>
      <c r="G779" t="b">
        <f>IF('Input and Summary Results'!$J$4="yes",IF(C779=FALSE,FALSE,IF('Data Transformation'!E779&lt;$R$10,E779,$R$10)),IF(C779=FALSE,FALSE,IF(C779&lt;$R$10,C779,$R$10)))</f>
        <v>0</v>
      </c>
      <c r="H779" t="b">
        <f>IF('Input and Summary Results'!$J$4="yes",'Data Transformation'!F779,'Data Transformation'!D779)</f>
        <v>0</v>
      </c>
      <c r="I779" t="str">
        <f t="shared" si="67"/>
        <v/>
      </c>
    </row>
    <row r="780" spans="2:9" x14ac:dyDescent="0.25">
      <c r="B780" t="b">
        <f>IF('Input and Summary Results'!D362=0,FALSE,'Input and Summary Results'!$B362)</f>
        <v>0</v>
      </c>
      <c r="C780" t="b">
        <f>IF(OR(B780=0,'Input and Summary Results'!D362=0,'Input and Summary Results'!D362=""),FALSE,'Input and Summary Results'!$D362)</f>
        <v>0</v>
      </c>
      <c r="D780" t="b">
        <f>IF(OR(B780=0,'Input and Summary Results'!E362=0),FALSE,'Input and Summary Results'!$E362)</f>
        <v>0</v>
      </c>
      <c r="E780" t="b">
        <f t="shared" si="65"/>
        <v>0</v>
      </c>
      <c r="F780" t="b">
        <f t="shared" si="66"/>
        <v>0</v>
      </c>
      <c r="G780" t="b">
        <f>IF('Input and Summary Results'!$J$4="yes",IF(C780=FALSE,FALSE,IF('Data Transformation'!E780&lt;$R$10,E780,$R$10)),IF(C780=FALSE,FALSE,IF(C780&lt;$R$10,C780,$R$10)))</f>
        <v>0</v>
      </c>
      <c r="H780" t="b">
        <f>IF('Input and Summary Results'!$J$4="yes",'Data Transformation'!F780,'Data Transformation'!D780)</f>
        <v>0</v>
      </c>
      <c r="I780" t="str">
        <f t="shared" si="67"/>
        <v/>
      </c>
    </row>
    <row r="781" spans="2:9" x14ac:dyDescent="0.25">
      <c r="B781" t="b">
        <f>IF('Input and Summary Results'!D363=0,FALSE,'Input and Summary Results'!$B363)</f>
        <v>0</v>
      </c>
      <c r="C781" t="b">
        <f>IF(OR(B781=0,'Input and Summary Results'!D363=0,'Input and Summary Results'!D363=""),FALSE,'Input and Summary Results'!$D363)</f>
        <v>0</v>
      </c>
      <c r="D781" t="b">
        <f>IF(OR(B781=0,'Input and Summary Results'!E363=0),FALSE,'Input and Summary Results'!$E363)</f>
        <v>0</v>
      </c>
      <c r="E781" t="b">
        <f t="shared" si="65"/>
        <v>0</v>
      </c>
      <c r="F781" t="b">
        <f t="shared" si="66"/>
        <v>0</v>
      </c>
      <c r="G781" t="b">
        <f>IF('Input and Summary Results'!$J$4="yes",IF(C781=FALSE,FALSE,IF('Data Transformation'!E781&lt;$R$10,E781,$R$10)),IF(C781=FALSE,FALSE,IF(C781&lt;$R$10,C781,$R$10)))</f>
        <v>0</v>
      </c>
      <c r="H781" t="b">
        <f>IF('Input and Summary Results'!$J$4="yes",'Data Transformation'!F781,'Data Transformation'!D781)</f>
        <v>0</v>
      </c>
      <c r="I781" t="str">
        <f t="shared" si="67"/>
        <v/>
      </c>
    </row>
    <row r="782" spans="2:9" x14ac:dyDescent="0.25">
      <c r="B782" t="b">
        <f>IF('Input and Summary Results'!D364=0,FALSE,'Input and Summary Results'!$B364)</f>
        <v>0</v>
      </c>
      <c r="C782" t="b">
        <f>IF(OR(B782=0,'Input and Summary Results'!D364=0,'Input and Summary Results'!D364=""),FALSE,'Input and Summary Results'!$D364)</f>
        <v>0</v>
      </c>
      <c r="D782" t="b">
        <f>IF(OR(B782=0,'Input and Summary Results'!E364=0),FALSE,'Input and Summary Results'!$E364)</f>
        <v>0</v>
      </c>
      <c r="E782" t="b">
        <f t="shared" si="65"/>
        <v>0</v>
      </c>
      <c r="F782" t="b">
        <f t="shared" si="66"/>
        <v>0</v>
      </c>
      <c r="G782" t="b">
        <f>IF('Input and Summary Results'!$J$4="yes",IF(C782=FALSE,FALSE,IF('Data Transformation'!E782&lt;$R$10,E782,$R$10)),IF(C782=FALSE,FALSE,IF(C782&lt;$R$10,C782,$R$10)))</f>
        <v>0</v>
      </c>
      <c r="H782" t="b">
        <f>IF('Input and Summary Results'!$J$4="yes",'Data Transformation'!F782,'Data Transformation'!D782)</f>
        <v>0</v>
      </c>
      <c r="I782" t="str">
        <f t="shared" si="67"/>
        <v/>
      </c>
    </row>
    <row r="783" spans="2:9" x14ac:dyDescent="0.25">
      <c r="B783" t="b">
        <f>IF('Input and Summary Results'!D365=0,FALSE,'Input and Summary Results'!$B365)</f>
        <v>0</v>
      </c>
      <c r="C783" t="b">
        <f>IF(OR(B783=0,'Input and Summary Results'!D365=0,'Input and Summary Results'!D365=""),FALSE,'Input and Summary Results'!$D365)</f>
        <v>0</v>
      </c>
      <c r="D783" t="b">
        <f>IF(OR(B783=0,'Input and Summary Results'!E365=0),FALSE,'Input and Summary Results'!$E365)</f>
        <v>0</v>
      </c>
      <c r="E783" t="b">
        <f t="shared" si="65"/>
        <v>0</v>
      </c>
      <c r="F783" t="b">
        <f t="shared" si="66"/>
        <v>0</v>
      </c>
      <c r="G783" t="b">
        <f>IF('Input and Summary Results'!$J$4="yes",IF(C783=FALSE,FALSE,IF('Data Transformation'!E783&lt;$R$10,E783,$R$10)),IF(C783=FALSE,FALSE,IF(C783&lt;$R$10,C783,$R$10)))</f>
        <v>0</v>
      </c>
      <c r="H783" t="b">
        <f>IF('Input and Summary Results'!$J$4="yes",'Data Transformation'!F783,'Data Transformation'!D783)</f>
        <v>0</v>
      </c>
      <c r="I783" t="str">
        <f t="shared" si="67"/>
        <v/>
      </c>
    </row>
    <row r="784" spans="2:9" x14ac:dyDescent="0.25">
      <c r="B784" t="b">
        <f>IF('Input and Summary Results'!D366=0,FALSE,'Input and Summary Results'!$B366)</f>
        <v>0</v>
      </c>
      <c r="C784" t="b">
        <f>IF(OR(B784=0,'Input and Summary Results'!D366=0,'Input and Summary Results'!D366=""),FALSE,'Input and Summary Results'!$D366)</f>
        <v>0</v>
      </c>
      <c r="D784" t="b">
        <f>IF(OR(B784=0,'Input and Summary Results'!E366=0),FALSE,'Input and Summary Results'!$E366)</f>
        <v>0</v>
      </c>
      <c r="E784" t="b">
        <f t="shared" si="65"/>
        <v>0</v>
      </c>
      <c r="F784" t="b">
        <f t="shared" si="66"/>
        <v>0</v>
      </c>
      <c r="G784" t="b">
        <f>IF('Input and Summary Results'!$J$4="yes",IF(C784=FALSE,FALSE,IF('Data Transformation'!E784&lt;$R$10,E784,$R$10)),IF(C784=FALSE,FALSE,IF(C784&lt;$R$10,C784,$R$10)))</f>
        <v>0</v>
      </c>
      <c r="H784" t="b">
        <f>IF('Input and Summary Results'!$J$4="yes",'Data Transformation'!F784,'Data Transformation'!D784)</f>
        <v>0</v>
      </c>
      <c r="I784" t="str">
        <f t="shared" si="67"/>
        <v/>
      </c>
    </row>
    <row r="785" spans="2:9" x14ac:dyDescent="0.25">
      <c r="B785" t="b">
        <f>IF('Input and Summary Results'!D367=0,FALSE,'Input and Summary Results'!$B367)</f>
        <v>0</v>
      </c>
      <c r="C785" t="b">
        <f>IF(OR(B785=0,'Input and Summary Results'!D367=0,'Input and Summary Results'!D367=""),FALSE,'Input and Summary Results'!$D367)</f>
        <v>0</v>
      </c>
      <c r="D785" t="b">
        <f>IF(OR(B785=0,'Input and Summary Results'!E367=0),FALSE,'Input and Summary Results'!$E367)</f>
        <v>0</v>
      </c>
      <c r="E785" t="b">
        <f t="shared" si="65"/>
        <v>0</v>
      </c>
      <c r="F785" t="b">
        <f t="shared" si="66"/>
        <v>0</v>
      </c>
      <c r="G785" t="b">
        <f>IF('Input and Summary Results'!$J$4="yes",IF(C785=FALSE,FALSE,IF('Data Transformation'!E785&lt;$R$10,E785,$R$10)),IF(C785=FALSE,FALSE,IF(C785&lt;$R$10,C785,$R$10)))</f>
        <v>0</v>
      </c>
      <c r="H785" t="b">
        <f>IF('Input and Summary Results'!$J$4="yes",'Data Transformation'!F785,'Data Transformation'!D785)</f>
        <v>0</v>
      </c>
      <c r="I785" t="str">
        <f t="shared" si="67"/>
        <v/>
      </c>
    </row>
    <row r="786" spans="2:9" x14ac:dyDescent="0.25">
      <c r="B786" t="b">
        <f>IF('Input and Summary Results'!D368=0,FALSE,'Input and Summary Results'!$B368)</f>
        <v>0</v>
      </c>
      <c r="C786" t="b">
        <f>IF(OR(B786=0,'Input and Summary Results'!D368=0,'Input and Summary Results'!D368=""),FALSE,'Input and Summary Results'!$D368)</f>
        <v>0</v>
      </c>
      <c r="D786" t="b">
        <f>IF(OR(B786=0,'Input and Summary Results'!E368=0),FALSE,'Input and Summary Results'!$E368)</f>
        <v>0</v>
      </c>
      <c r="E786" t="b">
        <f t="shared" si="65"/>
        <v>0</v>
      </c>
      <c r="F786" t="b">
        <f t="shared" si="66"/>
        <v>0</v>
      </c>
      <c r="G786" t="b">
        <f>IF('Input and Summary Results'!$J$4="yes",IF(C786=FALSE,FALSE,IF('Data Transformation'!E786&lt;$R$10,E786,$R$10)),IF(C786=FALSE,FALSE,IF(C786&lt;$R$10,C786,$R$10)))</f>
        <v>0</v>
      </c>
      <c r="H786" t="b">
        <f>IF('Input and Summary Results'!$J$4="yes",'Data Transformation'!F786,'Data Transformation'!D786)</f>
        <v>0</v>
      </c>
      <c r="I786" t="str">
        <f t="shared" si="67"/>
        <v/>
      </c>
    </row>
    <row r="787" spans="2:9" x14ac:dyDescent="0.25">
      <c r="B787" t="b">
        <f>IF('Input and Summary Results'!D369=0,FALSE,'Input and Summary Results'!$B369)</f>
        <v>0</v>
      </c>
      <c r="C787" t="b">
        <f>IF(OR(B787=0,'Input and Summary Results'!D369=0,'Input and Summary Results'!D369=""),FALSE,'Input and Summary Results'!$D369)</f>
        <v>0</v>
      </c>
      <c r="D787" t="b">
        <f>IF(OR(B787=0,'Input and Summary Results'!E369=0),FALSE,'Input and Summary Results'!$E369)</f>
        <v>0</v>
      </c>
      <c r="E787" t="b">
        <f t="shared" si="65"/>
        <v>0</v>
      </c>
      <c r="F787" t="b">
        <f t="shared" si="66"/>
        <v>0</v>
      </c>
      <c r="G787" t="b">
        <f>IF('Input and Summary Results'!$J$4="yes",IF(C787=FALSE,FALSE,IF('Data Transformation'!E787&lt;$R$10,E787,$R$10)),IF(C787=FALSE,FALSE,IF(C787&lt;$R$10,C787,$R$10)))</f>
        <v>0</v>
      </c>
      <c r="H787" t="b">
        <f>IF('Input and Summary Results'!$J$4="yes",'Data Transformation'!F787,'Data Transformation'!D787)</f>
        <v>0</v>
      </c>
      <c r="I787" t="str">
        <f t="shared" si="67"/>
        <v/>
      </c>
    </row>
    <row r="788" spans="2:9" x14ac:dyDescent="0.25">
      <c r="B788" t="b">
        <f>IF('Input and Summary Results'!D370=0,FALSE,'Input and Summary Results'!$B370)</f>
        <v>0</v>
      </c>
      <c r="C788" t="b">
        <f>IF(OR(B788=0,'Input and Summary Results'!D370=0,'Input and Summary Results'!D370=""),FALSE,'Input and Summary Results'!$D370)</f>
        <v>0</v>
      </c>
      <c r="D788" t="b">
        <f>IF(OR(B788=0,'Input and Summary Results'!E370=0),FALSE,'Input and Summary Results'!$E370)</f>
        <v>0</v>
      </c>
      <c r="E788" t="b">
        <f t="shared" si="65"/>
        <v>0</v>
      </c>
      <c r="F788" t="b">
        <f t="shared" si="66"/>
        <v>0</v>
      </c>
      <c r="G788" t="b">
        <f>IF('Input and Summary Results'!$J$4="yes",IF(C788=FALSE,FALSE,IF('Data Transformation'!E788&lt;$R$10,E788,$R$10)),IF(C788=FALSE,FALSE,IF(C788&lt;$R$10,C788,$R$10)))</f>
        <v>0</v>
      </c>
      <c r="H788" t="b">
        <f>IF('Input and Summary Results'!$J$4="yes",'Data Transformation'!F788,'Data Transformation'!D788)</f>
        <v>0</v>
      </c>
      <c r="I788" t="str">
        <f t="shared" si="67"/>
        <v/>
      </c>
    </row>
    <row r="789" spans="2:9" x14ac:dyDescent="0.25">
      <c r="B789" t="b">
        <f>IF('Input and Summary Results'!D371=0,FALSE,'Input and Summary Results'!$B371)</f>
        <v>0</v>
      </c>
      <c r="C789" t="b">
        <f>IF(OR(B789=0,'Input and Summary Results'!D371=0,'Input and Summary Results'!D371=""),FALSE,'Input and Summary Results'!$D371)</f>
        <v>0</v>
      </c>
      <c r="D789" t="b">
        <f>IF(OR(B789=0,'Input and Summary Results'!E371=0),FALSE,'Input and Summary Results'!$E371)</f>
        <v>0</v>
      </c>
      <c r="E789" t="b">
        <f t="shared" si="65"/>
        <v>0</v>
      </c>
      <c r="F789" t="b">
        <f t="shared" si="66"/>
        <v>0</v>
      </c>
      <c r="G789" t="b">
        <f>IF('Input and Summary Results'!$J$4="yes",IF(C789=FALSE,FALSE,IF('Data Transformation'!E789&lt;$R$10,E789,$R$10)),IF(C789=FALSE,FALSE,IF(C789&lt;$R$10,C789,$R$10)))</f>
        <v>0</v>
      </c>
      <c r="H789" t="b">
        <f>IF('Input and Summary Results'!$J$4="yes",'Data Transformation'!F789,'Data Transformation'!D789)</f>
        <v>0</v>
      </c>
      <c r="I789" t="str">
        <f t="shared" si="67"/>
        <v/>
      </c>
    </row>
    <row r="790" spans="2:9" x14ac:dyDescent="0.25">
      <c r="B790" t="b">
        <f>IF('Input and Summary Results'!D372=0,FALSE,'Input and Summary Results'!$B372)</f>
        <v>0</v>
      </c>
      <c r="C790" t="b">
        <f>IF(OR(B790=0,'Input and Summary Results'!D372=0,'Input and Summary Results'!D372=""),FALSE,'Input and Summary Results'!$D372)</f>
        <v>0</v>
      </c>
      <c r="D790" t="b">
        <f>IF(OR(B790=0,'Input and Summary Results'!E372=0),FALSE,'Input and Summary Results'!$E372)</f>
        <v>0</v>
      </c>
      <c r="E790" t="b">
        <f t="shared" si="65"/>
        <v>0</v>
      </c>
      <c r="F790" t="b">
        <f t="shared" si="66"/>
        <v>0</v>
      </c>
      <c r="G790" t="b">
        <f>IF('Input and Summary Results'!$J$4="yes",IF(C790=FALSE,FALSE,IF('Data Transformation'!E790&lt;$R$10,E790,$R$10)),IF(C790=FALSE,FALSE,IF(C790&lt;$R$10,C790,$R$10)))</f>
        <v>0</v>
      </c>
      <c r="H790" t="b">
        <f>IF('Input and Summary Results'!$J$4="yes",'Data Transformation'!F790,'Data Transformation'!D790)</f>
        <v>0</v>
      </c>
      <c r="I790" t="str">
        <f t="shared" si="67"/>
        <v/>
      </c>
    </row>
    <row r="791" spans="2:9" x14ac:dyDescent="0.25">
      <c r="B791" t="b">
        <f>IF('Input and Summary Results'!D373=0,FALSE,'Input and Summary Results'!$B373)</f>
        <v>0</v>
      </c>
      <c r="C791" t="b">
        <f>IF(OR(B791=0,'Input and Summary Results'!D373=0,'Input and Summary Results'!D373=""),FALSE,'Input and Summary Results'!$D373)</f>
        <v>0</v>
      </c>
      <c r="D791" t="b">
        <f>IF(OR(B791=0,'Input and Summary Results'!E373=0),FALSE,'Input and Summary Results'!$E373)</f>
        <v>0</v>
      </c>
      <c r="E791" t="b">
        <f t="shared" si="65"/>
        <v>0</v>
      </c>
      <c r="F791" t="b">
        <f t="shared" si="66"/>
        <v>0</v>
      </c>
      <c r="G791" t="b">
        <f>IF('Input and Summary Results'!$J$4="yes",IF(C791=FALSE,FALSE,IF('Data Transformation'!E791&lt;$R$10,E791,$R$10)),IF(C791=FALSE,FALSE,IF(C791&lt;$R$10,C791,$R$10)))</f>
        <v>0</v>
      </c>
      <c r="H791" t="b">
        <f>IF('Input and Summary Results'!$J$4="yes",'Data Transformation'!F791,'Data Transformation'!D791)</f>
        <v>0</v>
      </c>
      <c r="I791" t="str">
        <f t="shared" si="67"/>
        <v/>
      </c>
    </row>
    <row r="792" spans="2:9" x14ac:dyDescent="0.25">
      <c r="B792" t="b">
        <f>IF('Input and Summary Results'!D374=0,FALSE,'Input and Summary Results'!$B374)</f>
        <v>0</v>
      </c>
      <c r="C792" t="b">
        <f>IF(OR(B792=0,'Input and Summary Results'!D374=0,'Input and Summary Results'!D374=""),FALSE,'Input and Summary Results'!$D374)</f>
        <v>0</v>
      </c>
      <c r="D792" t="b">
        <f>IF(OR(B792=0,'Input and Summary Results'!E374=0),FALSE,'Input and Summary Results'!$E374)</f>
        <v>0</v>
      </c>
      <c r="E792" t="b">
        <f t="shared" si="65"/>
        <v>0</v>
      </c>
      <c r="F792" t="b">
        <f t="shared" si="66"/>
        <v>0</v>
      </c>
      <c r="G792" t="b">
        <f>IF('Input and Summary Results'!$J$4="yes",IF(C792=FALSE,FALSE,IF('Data Transformation'!E792&lt;$R$10,E792,$R$10)),IF(C792=FALSE,FALSE,IF(C792&lt;$R$10,C792,$R$10)))</f>
        <v>0</v>
      </c>
      <c r="H792" t="b">
        <f>IF('Input and Summary Results'!$J$4="yes",'Data Transformation'!F792,'Data Transformation'!D792)</f>
        <v>0</v>
      </c>
      <c r="I792" t="str">
        <f t="shared" si="67"/>
        <v/>
      </c>
    </row>
    <row r="793" spans="2:9" x14ac:dyDescent="0.25">
      <c r="B793" t="b">
        <f>IF('Input and Summary Results'!D375=0,FALSE,'Input and Summary Results'!$B375)</f>
        <v>0</v>
      </c>
      <c r="C793" t="b">
        <f>IF(OR(B793=0,'Input and Summary Results'!D375=0,'Input and Summary Results'!D375=""),FALSE,'Input and Summary Results'!$D375)</f>
        <v>0</v>
      </c>
      <c r="D793" t="b">
        <f>IF(OR(B793=0,'Input and Summary Results'!E375=0),FALSE,'Input and Summary Results'!$E375)</f>
        <v>0</v>
      </c>
      <c r="E793" t="b">
        <f t="shared" si="65"/>
        <v>0</v>
      </c>
      <c r="F793" t="b">
        <f t="shared" si="66"/>
        <v>0</v>
      </c>
      <c r="G793" t="b">
        <f>IF('Input and Summary Results'!$J$4="yes",IF(C793=FALSE,FALSE,IF('Data Transformation'!E793&lt;$R$10,E793,$R$10)),IF(C793=FALSE,FALSE,IF(C793&lt;$R$10,C793,$R$10)))</f>
        <v>0</v>
      </c>
      <c r="H793" t="b">
        <f>IF('Input and Summary Results'!$J$4="yes",'Data Transformation'!F793,'Data Transformation'!D793)</f>
        <v>0</v>
      </c>
      <c r="I793" t="str">
        <f t="shared" si="67"/>
        <v/>
      </c>
    </row>
    <row r="794" spans="2:9" x14ac:dyDescent="0.25">
      <c r="B794" t="b">
        <f>IF('Input and Summary Results'!D376=0,FALSE,'Input and Summary Results'!$B376)</f>
        <v>0</v>
      </c>
      <c r="C794" t="b">
        <f>IF(OR(B794=0,'Input and Summary Results'!D376=0,'Input and Summary Results'!D376=""),FALSE,'Input and Summary Results'!$D376)</f>
        <v>0</v>
      </c>
      <c r="D794" t="b">
        <f>IF(OR(B794=0,'Input and Summary Results'!E376=0),FALSE,'Input and Summary Results'!$E376)</f>
        <v>0</v>
      </c>
      <c r="E794" t="b">
        <f t="shared" si="65"/>
        <v>0</v>
      </c>
      <c r="F794" t="b">
        <f t="shared" si="66"/>
        <v>0</v>
      </c>
      <c r="G794" t="b">
        <f>IF('Input and Summary Results'!$J$4="yes",IF(C794=FALSE,FALSE,IF('Data Transformation'!E794&lt;$R$10,E794,$R$10)),IF(C794=FALSE,FALSE,IF(C794&lt;$R$10,C794,$R$10)))</f>
        <v>0</v>
      </c>
      <c r="H794" t="b">
        <f>IF('Input and Summary Results'!$J$4="yes",'Data Transformation'!F794,'Data Transformation'!D794)</f>
        <v>0</v>
      </c>
      <c r="I794" t="str">
        <f t="shared" si="67"/>
        <v/>
      </c>
    </row>
    <row r="795" spans="2:9" x14ac:dyDescent="0.25">
      <c r="B795" t="b">
        <f>IF('Input and Summary Results'!D377=0,FALSE,'Input and Summary Results'!$B377)</f>
        <v>0</v>
      </c>
      <c r="C795" t="b">
        <f>IF(OR(B795=0,'Input and Summary Results'!D377=0,'Input and Summary Results'!D377=""),FALSE,'Input and Summary Results'!$D377)</f>
        <v>0</v>
      </c>
      <c r="D795" t="b">
        <f>IF(OR(B795=0,'Input and Summary Results'!E377=0),FALSE,'Input and Summary Results'!$E377)</f>
        <v>0</v>
      </c>
      <c r="E795" t="b">
        <f t="shared" si="65"/>
        <v>0</v>
      </c>
      <c r="F795" t="b">
        <f t="shared" si="66"/>
        <v>0</v>
      </c>
      <c r="G795" t="b">
        <f>IF('Input and Summary Results'!$J$4="yes",IF(C795=FALSE,FALSE,IF('Data Transformation'!E795&lt;$R$10,E795,$R$10)),IF(C795=FALSE,FALSE,IF(C795&lt;$R$10,C795,$R$10)))</f>
        <v>0</v>
      </c>
      <c r="H795" t="b">
        <f>IF('Input and Summary Results'!$J$4="yes",'Data Transformation'!F795,'Data Transformation'!D795)</f>
        <v>0</v>
      </c>
      <c r="I795" t="str">
        <f t="shared" si="67"/>
        <v/>
      </c>
    </row>
    <row r="796" spans="2:9" x14ac:dyDescent="0.25">
      <c r="B796" t="b">
        <f>IF('Input and Summary Results'!D378=0,FALSE,'Input and Summary Results'!$B378)</f>
        <v>0</v>
      </c>
      <c r="C796" t="b">
        <f>IF(OR(B796=0,'Input and Summary Results'!D378=0,'Input and Summary Results'!D378=""),FALSE,'Input and Summary Results'!$D378)</f>
        <v>0</v>
      </c>
      <c r="D796" t="b">
        <f>IF(OR(B796=0,'Input and Summary Results'!E378=0),FALSE,'Input and Summary Results'!$E378)</f>
        <v>0</v>
      </c>
      <c r="E796" t="b">
        <f t="shared" si="65"/>
        <v>0</v>
      </c>
      <c r="F796" t="b">
        <f t="shared" si="66"/>
        <v>0</v>
      </c>
      <c r="G796" t="b">
        <f>IF('Input and Summary Results'!$J$4="yes",IF(C796=FALSE,FALSE,IF('Data Transformation'!E796&lt;$R$10,E796,$R$10)),IF(C796=FALSE,FALSE,IF(C796&lt;$R$10,C796,$R$10)))</f>
        <v>0</v>
      </c>
      <c r="H796" t="b">
        <f>IF('Input and Summary Results'!$J$4="yes",'Data Transformation'!F796,'Data Transformation'!D796)</f>
        <v>0</v>
      </c>
      <c r="I796" t="str">
        <f t="shared" si="67"/>
        <v/>
      </c>
    </row>
    <row r="797" spans="2:9" x14ac:dyDescent="0.25">
      <c r="B797" t="b">
        <f>IF('Input and Summary Results'!D379=0,FALSE,'Input and Summary Results'!$B379)</f>
        <v>0</v>
      </c>
      <c r="C797" t="b">
        <f>IF(OR(B797=0,'Input and Summary Results'!D379=0,'Input and Summary Results'!D379=""),FALSE,'Input and Summary Results'!$D379)</f>
        <v>0</v>
      </c>
      <c r="D797" t="b">
        <f>IF(OR(B797=0,'Input and Summary Results'!E379=0),FALSE,'Input and Summary Results'!$E379)</f>
        <v>0</v>
      </c>
      <c r="E797" t="b">
        <f t="shared" si="65"/>
        <v>0</v>
      </c>
      <c r="F797" t="b">
        <f t="shared" si="66"/>
        <v>0</v>
      </c>
      <c r="G797" t="b">
        <f>IF('Input and Summary Results'!$J$4="yes",IF(C797=FALSE,FALSE,IF('Data Transformation'!E797&lt;$R$10,E797,$R$10)),IF(C797=FALSE,FALSE,IF(C797&lt;$R$10,C797,$R$10)))</f>
        <v>0</v>
      </c>
      <c r="H797" t="b">
        <f>IF('Input and Summary Results'!$J$4="yes",'Data Transformation'!F797,'Data Transformation'!D797)</f>
        <v>0</v>
      </c>
      <c r="I797" t="str">
        <f t="shared" si="67"/>
        <v/>
      </c>
    </row>
    <row r="798" spans="2:9" x14ac:dyDescent="0.25">
      <c r="B798" t="b">
        <f>IF('Input and Summary Results'!D380=0,FALSE,'Input and Summary Results'!$B380)</f>
        <v>0</v>
      </c>
      <c r="C798" t="b">
        <f>IF(OR(B798=0,'Input and Summary Results'!D380=0,'Input and Summary Results'!D380=""),FALSE,'Input and Summary Results'!$D380)</f>
        <v>0</v>
      </c>
      <c r="D798" t="b">
        <f>IF(OR(B798=0,'Input and Summary Results'!E380=0),FALSE,'Input and Summary Results'!$E380)</f>
        <v>0</v>
      </c>
      <c r="E798" t="b">
        <f t="shared" si="65"/>
        <v>0</v>
      </c>
      <c r="F798" t="b">
        <f t="shared" si="66"/>
        <v>0</v>
      </c>
      <c r="G798" t="b">
        <f>IF('Input and Summary Results'!$J$4="yes",IF(C798=FALSE,FALSE,IF('Data Transformation'!E798&lt;$R$10,E798,$R$10)),IF(C798=FALSE,FALSE,IF(C798&lt;$R$10,C798,$R$10)))</f>
        <v>0</v>
      </c>
      <c r="H798" t="b">
        <f>IF('Input and Summary Results'!$J$4="yes",'Data Transformation'!F798,'Data Transformation'!D798)</f>
        <v>0</v>
      </c>
      <c r="I798" t="str">
        <f t="shared" si="67"/>
        <v/>
      </c>
    </row>
    <row r="799" spans="2:9" x14ac:dyDescent="0.25">
      <c r="B799" t="b">
        <f>IF('Input and Summary Results'!D381=0,FALSE,'Input and Summary Results'!$B381)</f>
        <v>0</v>
      </c>
      <c r="C799" t="b">
        <f>IF(OR(B799=0,'Input and Summary Results'!D381=0,'Input and Summary Results'!D381=""),FALSE,'Input and Summary Results'!$D381)</f>
        <v>0</v>
      </c>
      <c r="D799" t="b">
        <f>IF(OR(B799=0,'Input and Summary Results'!E381=0),FALSE,'Input and Summary Results'!$E381)</f>
        <v>0</v>
      </c>
      <c r="E799" t="b">
        <f t="shared" si="65"/>
        <v>0</v>
      </c>
      <c r="F799" t="b">
        <f t="shared" si="66"/>
        <v>0</v>
      </c>
      <c r="G799" t="b">
        <f>IF('Input and Summary Results'!$J$4="yes",IF(C799=FALSE,FALSE,IF('Data Transformation'!E799&lt;$R$10,E799,$R$10)),IF(C799=FALSE,FALSE,IF(C799&lt;$R$10,C799,$R$10)))</f>
        <v>0</v>
      </c>
      <c r="H799" t="b">
        <f>IF('Input and Summary Results'!$J$4="yes",'Data Transformation'!F799,'Data Transformation'!D799)</f>
        <v>0</v>
      </c>
      <c r="I799" t="str">
        <f t="shared" si="67"/>
        <v/>
      </c>
    </row>
    <row r="800" spans="2:9" x14ac:dyDescent="0.25">
      <c r="B800" t="b">
        <f>IF('Input and Summary Results'!D382=0,FALSE,'Input and Summary Results'!$B382)</f>
        <v>0</v>
      </c>
      <c r="C800" t="b">
        <f>IF(OR(B800=0,'Input and Summary Results'!D382=0,'Input and Summary Results'!D382=""),FALSE,'Input and Summary Results'!$D382)</f>
        <v>0</v>
      </c>
      <c r="D800" t="b">
        <f>IF(OR(B800=0,'Input and Summary Results'!E382=0),FALSE,'Input and Summary Results'!$E382)</f>
        <v>0</v>
      </c>
      <c r="E800" t="b">
        <f t="shared" si="65"/>
        <v>0</v>
      </c>
      <c r="F800" t="b">
        <f t="shared" si="66"/>
        <v>0</v>
      </c>
      <c r="G800" t="b">
        <f>IF('Input and Summary Results'!$J$4="yes",IF(C800=FALSE,FALSE,IF('Data Transformation'!E800&lt;$R$10,E800,$R$10)),IF(C800=FALSE,FALSE,IF(C800&lt;$R$10,C800,$R$10)))</f>
        <v>0</v>
      </c>
      <c r="H800" t="b">
        <f>IF('Input and Summary Results'!$J$4="yes",'Data Transformation'!F800,'Data Transformation'!D800)</f>
        <v>0</v>
      </c>
      <c r="I800" t="str">
        <f t="shared" si="67"/>
        <v/>
      </c>
    </row>
    <row r="801" spans="2:9" x14ac:dyDescent="0.25">
      <c r="B801" t="b">
        <f>IF('Input and Summary Results'!D383=0,FALSE,'Input and Summary Results'!$B383)</f>
        <v>0</v>
      </c>
      <c r="C801" t="b">
        <f>IF(OR(B801=0,'Input and Summary Results'!D383=0,'Input and Summary Results'!D383=""),FALSE,'Input and Summary Results'!$D383)</f>
        <v>0</v>
      </c>
      <c r="D801" t="b">
        <f>IF(OR(B801=0,'Input and Summary Results'!E383=0),FALSE,'Input and Summary Results'!$E383)</f>
        <v>0</v>
      </c>
      <c r="E801" t="b">
        <f t="shared" si="65"/>
        <v>0</v>
      </c>
      <c r="F801" t="b">
        <f t="shared" si="66"/>
        <v>0</v>
      </c>
      <c r="G801" t="b">
        <f>IF('Input and Summary Results'!$J$4="yes",IF(C801=FALSE,FALSE,IF('Data Transformation'!E801&lt;$R$10,E801,$R$10)),IF(C801=FALSE,FALSE,IF(C801&lt;$R$10,C801,$R$10)))</f>
        <v>0</v>
      </c>
      <c r="H801" t="b">
        <f>IF('Input and Summary Results'!$J$4="yes",'Data Transformation'!F801,'Data Transformation'!D801)</f>
        <v>0</v>
      </c>
      <c r="I801" t="str">
        <f t="shared" si="67"/>
        <v/>
      </c>
    </row>
    <row r="802" spans="2:9" x14ac:dyDescent="0.25">
      <c r="B802" t="b">
        <f>IF('Input and Summary Results'!D384=0,FALSE,'Input and Summary Results'!$B384)</f>
        <v>0</v>
      </c>
      <c r="C802" t="b">
        <f>IF(OR(B802=0,'Input and Summary Results'!D384=0,'Input and Summary Results'!D384=""),FALSE,'Input and Summary Results'!$D384)</f>
        <v>0</v>
      </c>
      <c r="D802" t="b">
        <f>IF(OR(B802=0,'Input and Summary Results'!E384=0),FALSE,'Input and Summary Results'!$E384)</f>
        <v>0</v>
      </c>
      <c r="E802" t="b">
        <f t="shared" si="65"/>
        <v>0</v>
      </c>
      <c r="F802" t="b">
        <f t="shared" si="66"/>
        <v>0</v>
      </c>
      <c r="G802" t="b">
        <f>IF('Input and Summary Results'!$J$4="yes",IF(C802=FALSE,FALSE,IF('Data Transformation'!E802&lt;$R$10,E802,$R$10)),IF(C802=FALSE,FALSE,IF(C802&lt;$R$10,C802,$R$10)))</f>
        <v>0</v>
      </c>
      <c r="H802" t="b">
        <f>IF('Input and Summary Results'!$J$4="yes",'Data Transformation'!F802,'Data Transformation'!D802)</f>
        <v>0</v>
      </c>
      <c r="I802" t="str">
        <f t="shared" si="67"/>
        <v/>
      </c>
    </row>
    <row r="803" spans="2:9" x14ac:dyDescent="0.25">
      <c r="B803" t="b">
        <f>IF('Input and Summary Results'!D385=0,FALSE,'Input and Summary Results'!$B385)</f>
        <v>0</v>
      </c>
      <c r="C803" t="b">
        <f>IF(OR(B803=0,'Input and Summary Results'!D385=0,'Input and Summary Results'!D385=""),FALSE,'Input and Summary Results'!$D385)</f>
        <v>0</v>
      </c>
      <c r="D803" t="b">
        <f>IF(OR(B803=0,'Input and Summary Results'!E385=0),FALSE,'Input and Summary Results'!$E385)</f>
        <v>0</v>
      </c>
      <c r="E803" t="b">
        <f t="shared" si="65"/>
        <v>0</v>
      </c>
      <c r="F803" t="b">
        <f t="shared" si="66"/>
        <v>0</v>
      </c>
      <c r="G803" t="b">
        <f>IF('Input and Summary Results'!$J$4="yes",IF(C803=FALSE,FALSE,IF('Data Transformation'!E803&lt;$R$10,E803,$R$10)),IF(C803=FALSE,FALSE,IF(C803&lt;$R$10,C803,$R$10)))</f>
        <v>0</v>
      </c>
      <c r="H803" t="b">
        <f>IF('Input and Summary Results'!$J$4="yes",'Data Transformation'!F803,'Data Transformation'!D803)</f>
        <v>0</v>
      </c>
      <c r="I803" t="str">
        <f t="shared" si="67"/>
        <v/>
      </c>
    </row>
    <row r="804" spans="2:9" x14ac:dyDescent="0.25">
      <c r="B804" t="b">
        <f>IF('Input and Summary Results'!D386=0,FALSE,'Input and Summary Results'!$B386)</f>
        <v>0</v>
      </c>
      <c r="C804" t="b">
        <f>IF(OR(B804=0,'Input and Summary Results'!D386=0,'Input and Summary Results'!D386=""),FALSE,'Input and Summary Results'!$D386)</f>
        <v>0</v>
      </c>
      <c r="D804" t="b">
        <f>IF(OR(B804=0,'Input and Summary Results'!E386=0),FALSE,'Input and Summary Results'!$E386)</f>
        <v>0</v>
      </c>
      <c r="E804" t="b">
        <f t="shared" si="65"/>
        <v>0</v>
      </c>
      <c r="F804" t="b">
        <f t="shared" si="66"/>
        <v>0</v>
      </c>
      <c r="G804" t="b">
        <f>IF('Input and Summary Results'!$J$4="yes",IF(C804=FALSE,FALSE,IF('Data Transformation'!E804&lt;$R$10,E804,$R$10)),IF(C804=FALSE,FALSE,IF(C804&lt;$R$10,C804,$R$10)))</f>
        <v>0</v>
      </c>
      <c r="H804" t="b">
        <f>IF('Input and Summary Results'!$J$4="yes",'Data Transformation'!F804,'Data Transformation'!D804)</f>
        <v>0</v>
      </c>
      <c r="I804" t="str">
        <f t="shared" si="67"/>
        <v/>
      </c>
    </row>
    <row r="805" spans="2:9" x14ac:dyDescent="0.25">
      <c r="B805" t="b">
        <f>IF('Input and Summary Results'!D387=0,FALSE,'Input and Summary Results'!$B387)</f>
        <v>0</v>
      </c>
      <c r="C805" t="b">
        <f>IF(OR(B805=0,'Input and Summary Results'!D387=0,'Input and Summary Results'!D387=""),FALSE,'Input and Summary Results'!$D387)</f>
        <v>0</v>
      </c>
      <c r="D805" t="b">
        <f>IF(OR(B805=0,'Input and Summary Results'!E387=0),FALSE,'Input and Summary Results'!$E387)</f>
        <v>0</v>
      </c>
      <c r="E805" t="b">
        <f t="shared" si="65"/>
        <v>0</v>
      </c>
      <c r="F805" t="b">
        <f t="shared" si="66"/>
        <v>0</v>
      </c>
      <c r="G805" t="b">
        <f>IF('Input and Summary Results'!$J$4="yes",IF(C805=FALSE,FALSE,IF('Data Transformation'!E805&lt;$R$10,E805,$R$10)),IF(C805=FALSE,FALSE,IF(C805&lt;$R$10,C805,$R$10)))</f>
        <v>0</v>
      </c>
      <c r="H805" t="b">
        <f>IF('Input and Summary Results'!$J$4="yes",'Data Transformation'!F805,'Data Transformation'!D805)</f>
        <v>0</v>
      </c>
      <c r="I805" t="str">
        <f t="shared" si="67"/>
        <v/>
      </c>
    </row>
    <row r="806" spans="2:9" x14ac:dyDescent="0.25">
      <c r="B806" t="b">
        <f>IF('Input and Summary Results'!D388=0,FALSE,'Input and Summary Results'!$B388)</f>
        <v>0</v>
      </c>
      <c r="C806" t="b">
        <f>IF(OR(B806=0,'Input and Summary Results'!D388=0,'Input and Summary Results'!D388=""),FALSE,'Input and Summary Results'!$D388)</f>
        <v>0</v>
      </c>
      <c r="D806" t="b">
        <f>IF(OR(B806=0,'Input and Summary Results'!E388=0),FALSE,'Input and Summary Results'!$E388)</f>
        <v>0</v>
      </c>
      <c r="E806" t="b">
        <f t="shared" si="65"/>
        <v>0</v>
      </c>
      <c r="F806" t="b">
        <f t="shared" si="66"/>
        <v>0</v>
      </c>
      <c r="G806" t="b">
        <f>IF('Input and Summary Results'!$J$4="yes",IF(C806=FALSE,FALSE,IF('Data Transformation'!E806&lt;$R$10,E806,$R$10)),IF(C806=FALSE,FALSE,IF(C806&lt;$R$10,C806,$R$10)))</f>
        <v>0</v>
      </c>
      <c r="H806" t="b">
        <f>IF('Input and Summary Results'!$J$4="yes",'Data Transformation'!F806,'Data Transformation'!D806)</f>
        <v>0</v>
      </c>
      <c r="I806" t="str">
        <f t="shared" si="67"/>
        <v/>
      </c>
    </row>
    <row r="807" spans="2:9" x14ac:dyDescent="0.25">
      <c r="B807" t="b">
        <f>IF('Input and Summary Results'!D389=0,FALSE,'Input and Summary Results'!$B389)</f>
        <v>0</v>
      </c>
      <c r="C807" t="b">
        <f>IF(OR(B807=0,'Input and Summary Results'!D389=0,'Input and Summary Results'!D389=""),FALSE,'Input and Summary Results'!$D389)</f>
        <v>0</v>
      </c>
      <c r="D807" t="b">
        <f>IF(OR(B807=0,'Input and Summary Results'!E389=0),FALSE,'Input and Summary Results'!$E389)</f>
        <v>0</v>
      </c>
      <c r="E807" t="b">
        <f t="shared" si="65"/>
        <v>0</v>
      </c>
      <c r="F807" t="b">
        <f t="shared" si="66"/>
        <v>0</v>
      </c>
      <c r="G807" t="b">
        <f>IF('Input and Summary Results'!$J$4="yes",IF(C807=FALSE,FALSE,IF('Data Transformation'!E807&lt;$R$10,E807,$R$10)),IF(C807=FALSE,FALSE,IF(C807&lt;$R$10,C807,$R$10)))</f>
        <v>0</v>
      </c>
      <c r="H807" t="b">
        <f>IF('Input and Summary Results'!$J$4="yes",'Data Transformation'!F807,'Data Transformation'!D807)</f>
        <v>0</v>
      </c>
      <c r="I807" t="str">
        <f t="shared" si="67"/>
        <v/>
      </c>
    </row>
    <row r="808" spans="2:9" x14ac:dyDescent="0.25">
      <c r="B808" t="b">
        <f>IF('Input and Summary Results'!D390=0,FALSE,'Input and Summary Results'!$B390)</f>
        <v>0</v>
      </c>
      <c r="C808" t="b">
        <f>IF(OR(B808=0,'Input and Summary Results'!D390=0,'Input and Summary Results'!D390=""),FALSE,'Input and Summary Results'!$D390)</f>
        <v>0</v>
      </c>
      <c r="D808" t="b">
        <f>IF(OR(B808=0,'Input and Summary Results'!E390=0),FALSE,'Input and Summary Results'!$E390)</f>
        <v>0</v>
      </c>
      <c r="E808" t="b">
        <f t="shared" si="65"/>
        <v>0</v>
      </c>
      <c r="F808" t="b">
        <f t="shared" si="66"/>
        <v>0</v>
      </c>
      <c r="G808" t="b">
        <f>IF('Input and Summary Results'!$J$4="yes",IF(C808=FALSE,FALSE,IF('Data Transformation'!E808&lt;$R$10,E808,$R$10)),IF(C808=FALSE,FALSE,IF(C808&lt;$R$10,C808,$R$10)))</f>
        <v>0</v>
      </c>
      <c r="H808" t="b">
        <f>IF('Input and Summary Results'!$J$4="yes",'Data Transformation'!F808,'Data Transformation'!D808)</f>
        <v>0</v>
      </c>
      <c r="I808" t="str">
        <f t="shared" si="67"/>
        <v/>
      </c>
    </row>
    <row r="809" spans="2:9" x14ac:dyDescent="0.25">
      <c r="B809" t="b">
        <f>IF('Input and Summary Results'!D391=0,FALSE,'Input and Summary Results'!$B391)</f>
        <v>0</v>
      </c>
      <c r="C809" t="b">
        <f>IF(OR(B809=0,'Input and Summary Results'!D391=0,'Input and Summary Results'!D391=""),FALSE,'Input and Summary Results'!$D391)</f>
        <v>0</v>
      </c>
      <c r="D809" t="b">
        <f>IF(OR(B809=0,'Input and Summary Results'!E391=0),FALSE,'Input and Summary Results'!$E391)</f>
        <v>0</v>
      </c>
      <c r="E809" t="b">
        <f t="shared" si="65"/>
        <v>0</v>
      </c>
      <c r="F809" t="b">
        <f t="shared" si="66"/>
        <v>0</v>
      </c>
      <c r="G809" t="b">
        <f>IF('Input and Summary Results'!$J$4="yes",IF(C809=FALSE,FALSE,IF('Data Transformation'!E809&lt;$R$10,E809,$R$10)),IF(C809=FALSE,FALSE,IF(C809&lt;$R$10,C809,$R$10)))</f>
        <v>0</v>
      </c>
      <c r="H809" t="b">
        <f>IF('Input and Summary Results'!$J$4="yes",'Data Transformation'!F809,'Data Transformation'!D809)</f>
        <v>0</v>
      </c>
      <c r="I809" t="str">
        <f t="shared" si="67"/>
        <v/>
      </c>
    </row>
    <row r="810" spans="2:9" x14ac:dyDescent="0.25">
      <c r="B810" t="b">
        <f>IF('Input and Summary Results'!D392=0,FALSE,'Input and Summary Results'!$B392)</f>
        <v>0</v>
      </c>
      <c r="C810" t="b">
        <f>IF(OR(B810=0,'Input and Summary Results'!D392=0,'Input and Summary Results'!D392=""),FALSE,'Input and Summary Results'!$D392)</f>
        <v>0</v>
      </c>
      <c r="D810" t="b">
        <f>IF(OR(B810=0,'Input and Summary Results'!E392=0),FALSE,'Input and Summary Results'!$E392)</f>
        <v>0</v>
      </c>
      <c r="E810" t="b">
        <f t="shared" ref="E810:E873" si="68">IF(C810=FALSE,FALSE,LOG10(C810))</f>
        <v>0</v>
      </c>
      <c r="F810" t="b">
        <f t="shared" ref="F810:F873" si="69">IF(D810=FALSE, FALSE,0.434*D810/C810)</f>
        <v>0</v>
      </c>
      <c r="G810" t="b">
        <f>IF('Input and Summary Results'!$J$4="yes",IF(C810=FALSE,FALSE,IF('Data Transformation'!E810&lt;$R$10,E810,$R$10)),IF(C810=FALSE,FALSE,IF(C810&lt;$R$10,C810,$R$10)))</f>
        <v>0</v>
      </c>
      <c r="H810" t="b">
        <f>IF('Input and Summary Results'!$J$4="yes",'Data Transformation'!F810,'Data Transformation'!D810)</f>
        <v>0</v>
      </c>
      <c r="I810" t="str">
        <f t="shared" si="67"/>
        <v/>
      </c>
    </row>
    <row r="811" spans="2:9" x14ac:dyDescent="0.25">
      <c r="B811" t="b">
        <f>IF('Input and Summary Results'!D393=0,FALSE,'Input and Summary Results'!$B393)</f>
        <v>0</v>
      </c>
      <c r="C811" t="b">
        <f>IF(OR(B811=0,'Input and Summary Results'!D393=0,'Input and Summary Results'!D393=""),FALSE,'Input and Summary Results'!$D393)</f>
        <v>0</v>
      </c>
      <c r="D811" t="b">
        <f>IF(OR(B811=0,'Input and Summary Results'!E393=0),FALSE,'Input and Summary Results'!$E393)</f>
        <v>0</v>
      </c>
      <c r="E811" t="b">
        <f t="shared" si="68"/>
        <v>0</v>
      </c>
      <c r="F811" t="b">
        <f t="shared" si="69"/>
        <v>0</v>
      </c>
      <c r="G811" t="b">
        <f>IF('Input and Summary Results'!$J$4="yes",IF(C811=FALSE,FALSE,IF('Data Transformation'!E811&lt;$R$10,E811,$R$10)),IF(C811=FALSE,FALSE,IF(C811&lt;$R$10,C811,$R$10)))</f>
        <v>0</v>
      </c>
      <c r="H811" t="b">
        <f>IF('Input and Summary Results'!$J$4="yes",'Data Transformation'!F811,'Data Transformation'!D811)</f>
        <v>0</v>
      </c>
      <c r="I811" t="str">
        <f t="shared" si="67"/>
        <v/>
      </c>
    </row>
    <row r="812" spans="2:9" x14ac:dyDescent="0.25">
      <c r="B812" t="b">
        <f>IF('Input and Summary Results'!D394=0,FALSE,'Input and Summary Results'!$B394)</f>
        <v>0</v>
      </c>
      <c r="C812" t="b">
        <f>IF(OR(B812=0,'Input and Summary Results'!D394=0,'Input and Summary Results'!D394=""),FALSE,'Input and Summary Results'!$D394)</f>
        <v>0</v>
      </c>
      <c r="D812" t="b">
        <f>IF(OR(B812=0,'Input and Summary Results'!E394=0),FALSE,'Input and Summary Results'!$E394)</f>
        <v>0</v>
      </c>
      <c r="E812" t="b">
        <f t="shared" si="68"/>
        <v>0</v>
      </c>
      <c r="F812" t="b">
        <f t="shared" si="69"/>
        <v>0</v>
      </c>
      <c r="G812" t="b">
        <f>IF('Input and Summary Results'!$J$4="yes",IF(C812=FALSE,FALSE,IF('Data Transformation'!E812&lt;$R$10,E812,$R$10)),IF(C812=FALSE,FALSE,IF(C812&lt;$R$10,C812,$R$10)))</f>
        <v>0</v>
      </c>
      <c r="H812" t="b">
        <f>IF('Input and Summary Results'!$J$4="yes",'Data Transformation'!F812,'Data Transformation'!D812)</f>
        <v>0</v>
      </c>
      <c r="I812" t="str">
        <f t="shared" si="67"/>
        <v/>
      </c>
    </row>
    <row r="813" spans="2:9" x14ac:dyDescent="0.25">
      <c r="B813" t="b">
        <f>IF('Input and Summary Results'!D395=0,FALSE,'Input and Summary Results'!$B395)</f>
        <v>0</v>
      </c>
      <c r="C813" t="b">
        <f>IF(OR(B813=0,'Input and Summary Results'!D395=0,'Input and Summary Results'!D395=""),FALSE,'Input and Summary Results'!$D395)</f>
        <v>0</v>
      </c>
      <c r="D813" t="b">
        <f>IF(OR(B813=0,'Input and Summary Results'!E395=0),FALSE,'Input and Summary Results'!$E395)</f>
        <v>0</v>
      </c>
      <c r="E813" t="b">
        <f t="shared" si="68"/>
        <v>0</v>
      </c>
      <c r="F813" t="b">
        <f t="shared" si="69"/>
        <v>0</v>
      </c>
      <c r="G813" t="b">
        <f>IF('Input and Summary Results'!$J$4="yes",IF(C813=FALSE,FALSE,IF('Data Transformation'!E813&lt;$R$10,E813,$R$10)),IF(C813=FALSE,FALSE,IF(C813&lt;$R$10,C813,$R$10)))</f>
        <v>0</v>
      </c>
      <c r="H813" t="b">
        <f>IF('Input and Summary Results'!$J$4="yes",'Data Transformation'!F813,'Data Transformation'!D813)</f>
        <v>0</v>
      </c>
      <c r="I813" t="str">
        <f t="shared" si="67"/>
        <v/>
      </c>
    </row>
    <row r="814" spans="2:9" x14ac:dyDescent="0.25">
      <c r="B814" t="b">
        <f>IF('Input and Summary Results'!D396=0,FALSE,'Input and Summary Results'!$B396)</f>
        <v>0</v>
      </c>
      <c r="C814" t="b">
        <f>IF(OR(B814=0,'Input and Summary Results'!D396=0,'Input and Summary Results'!D396=""),FALSE,'Input and Summary Results'!$D396)</f>
        <v>0</v>
      </c>
      <c r="D814" t="b">
        <f>IF(OR(B814=0,'Input and Summary Results'!E396=0),FALSE,'Input and Summary Results'!$E396)</f>
        <v>0</v>
      </c>
      <c r="E814" t="b">
        <f t="shared" si="68"/>
        <v>0</v>
      </c>
      <c r="F814" t="b">
        <f t="shared" si="69"/>
        <v>0</v>
      </c>
      <c r="G814" t="b">
        <f>IF('Input and Summary Results'!$J$4="yes",IF(C814=FALSE,FALSE,IF('Data Transformation'!E814&lt;$R$10,E814,$R$10)),IF(C814=FALSE,FALSE,IF(C814&lt;$R$10,C814,$R$10)))</f>
        <v>0</v>
      </c>
      <c r="H814" t="b">
        <f>IF('Input and Summary Results'!$J$4="yes",'Data Transformation'!F814,'Data Transformation'!D814)</f>
        <v>0</v>
      </c>
      <c r="I814" t="str">
        <f t="shared" si="67"/>
        <v/>
      </c>
    </row>
    <row r="815" spans="2:9" x14ac:dyDescent="0.25">
      <c r="B815" t="b">
        <f>IF('Input and Summary Results'!D397=0,FALSE,'Input and Summary Results'!$B397)</f>
        <v>0</v>
      </c>
      <c r="C815" t="b">
        <f>IF(OR(B815=0,'Input and Summary Results'!D397=0,'Input and Summary Results'!D397=""),FALSE,'Input and Summary Results'!$D397)</f>
        <v>0</v>
      </c>
      <c r="D815" t="b">
        <f>IF(OR(B815=0,'Input and Summary Results'!E397=0),FALSE,'Input and Summary Results'!$E397)</f>
        <v>0</v>
      </c>
      <c r="E815" t="b">
        <f t="shared" si="68"/>
        <v>0</v>
      </c>
      <c r="F815" t="b">
        <f t="shared" si="69"/>
        <v>0</v>
      </c>
      <c r="G815" t="b">
        <f>IF('Input and Summary Results'!$J$4="yes",IF(C815=FALSE,FALSE,IF('Data Transformation'!E815&lt;$R$10,E815,$R$10)),IF(C815=FALSE,FALSE,IF(C815&lt;$R$10,C815,$R$10)))</f>
        <v>0</v>
      </c>
      <c r="H815" t="b">
        <f>IF('Input and Summary Results'!$J$4="yes",'Data Transformation'!F815,'Data Transformation'!D815)</f>
        <v>0</v>
      </c>
      <c r="I815" t="str">
        <f t="shared" si="67"/>
        <v/>
      </c>
    </row>
    <row r="816" spans="2:9" x14ac:dyDescent="0.25">
      <c r="B816" t="b">
        <f>IF('Input and Summary Results'!D398=0,FALSE,'Input and Summary Results'!$B398)</f>
        <v>0</v>
      </c>
      <c r="C816" t="b">
        <f>IF(OR(B816=0,'Input and Summary Results'!D398=0,'Input and Summary Results'!D398=""),FALSE,'Input and Summary Results'!$D398)</f>
        <v>0</v>
      </c>
      <c r="D816" t="b">
        <f>IF(OR(B816=0,'Input and Summary Results'!E398=0),FALSE,'Input and Summary Results'!$E398)</f>
        <v>0</v>
      </c>
      <c r="E816" t="b">
        <f t="shared" si="68"/>
        <v>0</v>
      </c>
      <c r="F816" t="b">
        <f t="shared" si="69"/>
        <v>0</v>
      </c>
      <c r="G816" t="b">
        <f>IF('Input and Summary Results'!$J$4="yes",IF(C816=FALSE,FALSE,IF('Data Transformation'!E816&lt;$R$10,E816,$R$10)),IF(C816=FALSE,FALSE,IF(C816&lt;$R$10,C816,$R$10)))</f>
        <v>0</v>
      </c>
      <c r="H816" t="b">
        <f>IF('Input and Summary Results'!$J$4="yes",'Data Transformation'!F816,'Data Transformation'!D816)</f>
        <v>0</v>
      </c>
      <c r="I816" t="str">
        <f t="shared" si="67"/>
        <v/>
      </c>
    </row>
    <row r="817" spans="2:9" x14ac:dyDescent="0.25">
      <c r="B817" t="b">
        <f>IF('Input and Summary Results'!D399=0,FALSE,'Input and Summary Results'!$B399)</f>
        <v>0</v>
      </c>
      <c r="C817" t="b">
        <f>IF(OR(B817=0,'Input and Summary Results'!D399=0,'Input and Summary Results'!D399=""),FALSE,'Input and Summary Results'!$D399)</f>
        <v>0</v>
      </c>
      <c r="D817" t="b">
        <f>IF(OR(B817=0,'Input and Summary Results'!E399=0),FALSE,'Input and Summary Results'!$E399)</f>
        <v>0</v>
      </c>
      <c r="E817" t="b">
        <f t="shared" si="68"/>
        <v>0</v>
      </c>
      <c r="F817" t="b">
        <f t="shared" si="69"/>
        <v>0</v>
      </c>
      <c r="G817" t="b">
        <f>IF('Input and Summary Results'!$J$4="yes",IF(C817=FALSE,FALSE,IF('Data Transformation'!E817&lt;$R$10,E817,$R$10)),IF(C817=FALSE,FALSE,IF(C817&lt;$R$10,C817,$R$10)))</f>
        <v>0</v>
      </c>
      <c r="H817" t="b">
        <f>IF('Input and Summary Results'!$J$4="yes",'Data Transformation'!F817,'Data Transformation'!D817)</f>
        <v>0</v>
      </c>
      <c r="I817" t="str">
        <f t="shared" si="67"/>
        <v/>
      </c>
    </row>
    <row r="818" spans="2:9" x14ac:dyDescent="0.25">
      <c r="B818" t="b">
        <f>IF('Input and Summary Results'!D400=0,FALSE,'Input and Summary Results'!$B400)</f>
        <v>0</v>
      </c>
      <c r="C818" t="b">
        <f>IF(OR(B818=0,'Input and Summary Results'!D400=0,'Input and Summary Results'!D400=""),FALSE,'Input and Summary Results'!$D400)</f>
        <v>0</v>
      </c>
      <c r="D818" t="b">
        <f>IF(OR(B818=0,'Input and Summary Results'!E400=0),FALSE,'Input and Summary Results'!$E400)</f>
        <v>0</v>
      </c>
      <c r="E818" t="b">
        <f t="shared" si="68"/>
        <v>0</v>
      </c>
      <c r="F818" t="b">
        <f t="shared" si="69"/>
        <v>0</v>
      </c>
      <c r="G818" t="b">
        <f>IF('Input and Summary Results'!$J$4="yes",IF(C818=FALSE,FALSE,IF('Data Transformation'!E818&lt;$R$10,E818,$R$10)),IF(C818=FALSE,FALSE,IF(C818&lt;$R$10,C818,$R$10)))</f>
        <v>0</v>
      </c>
      <c r="H818" t="b">
        <f>IF('Input and Summary Results'!$J$4="yes",'Data Transformation'!F818,'Data Transformation'!D818)</f>
        <v>0</v>
      </c>
      <c r="I818" t="str">
        <f t="shared" si="67"/>
        <v/>
      </c>
    </row>
    <row r="819" spans="2:9" x14ac:dyDescent="0.25">
      <c r="B819" t="b">
        <f>IF('Input and Summary Results'!D401=0,FALSE,'Input and Summary Results'!$B401)</f>
        <v>0</v>
      </c>
      <c r="C819" t="b">
        <f>IF(OR(B819=0,'Input and Summary Results'!D401=0,'Input and Summary Results'!D401=""),FALSE,'Input and Summary Results'!$D401)</f>
        <v>0</v>
      </c>
      <c r="D819" t="b">
        <f>IF(OR(B819=0,'Input and Summary Results'!E401=0),FALSE,'Input and Summary Results'!$E401)</f>
        <v>0</v>
      </c>
      <c r="E819" t="b">
        <f t="shared" si="68"/>
        <v>0</v>
      </c>
      <c r="F819" t="b">
        <f t="shared" si="69"/>
        <v>0</v>
      </c>
      <c r="G819" t="b">
        <f>IF('Input and Summary Results'!$J$4="yes",IF(C819=FALSE,FALSE,IF('Data Transformation'!E819&lt;$R$10,E819,$R$10)),IF(C819=FALSE,FALSE,IF(C819&lt;$R$10,C819,$R$10)))</f>
        <v>0</v>
      </c>
      <c r="H819" t="b">
        <f>IF('Input and Summary Results'!$J$4="yes",'Data Transformation'!F819,'Data Transformation'!D819)</f>
        <v>0</v>
      </c>
      <c r="I819" t="str">
        <f t="shared" si="67"/>
        <v/>
      </c>
    </row>
    <row r="820" spans="2:9" x14ac:dyDescent="0.25">
      <c r="B820" t="b">
        <f>IF('Input and Summary Results'!D402=0,FALSE,'Input and Summary Results'!$B402)</f>
        <v>0</v>
      </c>
      <c r="C820" t="b">
        <f>IF(OR(B820=0,'Input and Summary Results'!D402=0,'Input and Summary Results'!D402=""),FALSE,'Input and Summary Results'!$D402)</f>
        <v>0</v>
      </c>
      <c r="D820" t="b">
        <f>IF(OR(B820=0,'Input and Summary Results'!E402=0),FALSE,'Input and Summary Results'!$E402)</f>
        <v>0</v>
      </c>
      <c r="E820" t="b">
        <f t="shared" si="68"/>
        <v>0</v>
      </c>
      <c r="F820" t="b">
        <f t="shared" si="69"/>
        <v>0</v>
      </c>
      <c r="G820" t="b">
        <f>IF('Input and Summary Results'!$J$4="yes",IF(C820=FALSE,FALSE,IF('Data Transformation'!E820&lt;$R$10,E820,$R$10)),IF(C820=FALSE,FALSE,IF(C820&lt;$R$10,C820,$R$10)))</f>
        <v>0</v>
      </c>
      <c r="H820" t="b">
        <f>IF('Input and Summary Results'!$J$4="yes",'Data Transformation'!F820,'Data Transformation'!D820)</f>
        <v>0</v>
      </c>
      <c r="I820" t="str">
        <f t="shared" si="67"/>
        <v/>
      </c>
    </row>
    <row r="821" spans="2:9" x14ac:dyDescent="0.25">
      <c r="B821" t="b">
        <f>IF('Input and Summary Results'!D403=0,FALSE,'Input and Summary Results'!$B403)</f>
        <v>0</v>
      </c>
      <c r="C821" t="b">
        <f>IF(OR(B821=0,'Input and Summary Results'!D403=0,'Input and Summary Results'!D403=""),FALSE,'Input and Summary Results'!$D403)</f>
        <v>0</v>
      </c>
      <c r="D821" t="b">
        <f>IF(OR(B821=0,'Input and Summary Results'!E403=0),FALSE,'Input and Summary Results'!$E403)</f>
        <v>0</v>
      </c>
      <c r="E821" t="b">
        <f t="shared" si="68"/>
        <v>0</v>
      </c>
      <c r="F821" t="b">
        <f t="shared" si="69"/>
        <v>0</v>
      </c>
      <c r="G821" t="b">
        <f>IF('Input and Summary Results'!$J$4="yes",IF(C821=FALSE,FALSE,IF('Data Transformation'!E821&lt;$R$10,E821,$R$10)),IF(C821=FALSE,FALSE,IF(C821&lt;$R$10,C821,$R$10)))</f>
        <v>0</v>
      </c>
      <c r="H821" t="b">
        <f>IF('Input and Summary Results'!$J$4="yes",'Data Transformation'!F821,'Data Transformation'!D821)</f>
        <v>0</v>
      </c>
      <c r="I821" t="str">
        <f t="shared" si="67"/>
        <v/>
      </c>
    </row>
    <row r="822" spans="2:9" x14ac:dyDescent="0.25">
      <c r="B822" t="b">
        <f>IF('Input and Summary Results'!D404=0,FALSE,'Input and Summary Results'!$B404)</f>
        <v>0</v>
      </c>
      <c r="C822" t="b">
        <f>IF(OR(B822=0,'Input and Summary Results'!D404=0,'Input and Summary Results'!D404=""),FALSE,'Input and Summary Results'!$D404)</f>
        <v>0</v>
      </c>
      <c r="D822" t="b">
        <f>IF(OR(B822=0,'Input and Summary Results'!E404=0),FALSE,'Input and Summary Results'!$E404)</f>
        <v>0</v>
      </c>
      <c r="E822" t="b">
        <f t="shared" si="68"/>
        <v>0</v>
      </c>
      <c r="F822" t="b">
        <f t="shared" si="69"/>
        <v>0</v>
      </c>
      <c r="G822" t="b">
        <f>IF('Input and Summary Results'!$J$4="yes",IF(C822=FALSE,FALSE,IF('Data Transformation'!E822&lt;$R$10,E822,$R$10)),IF(C822=FALSE,FALSE,IF(C822&lt;$R$10,C822,$R$10)))</f>
        <v>0</v>
      </c>
      <c r="H822" t="b">
        <f>IF('Input and Summary Results'!$J$4="yes",'Data Transformation'!F822,'Data Transformation'!D822)</f>
        <v>0</v>
      </c>
      <c r="I822" t="str">
        <f t="shared" si="67"/>
        <v/>
      </c>
    </row>
    <row r="823" spans="2:9" x14ac:dyDescent="0.25">
      <c r="B823" t="b">
        <f>IF('Input and Summary Results'!D405=0,FALSE,'Input and Summary Results'!$B405)</f>
        <v>0</v>
      </c>
      <c r="C823" t="b">
        <f>IF(OR(B823=0,'Input and Summary Results'!D405=0,'Input and Summary Results'!D405=""),FALSE,'Input and Summary Results'!$D405)</f>
        <v>0</v>
      </c>
      <c r="D823" t="b">
        <f>IF(OR(B823=0,'Input and Summary Results'!E405=0),FALSE,'Input and Summary Results'!$E405)</f>
        <v>0</v>
      </c>
      <c r="E823" t="b">
        <f t="shared" si="68"/>
        <v>0</v>
      </c>
      <c r="F823" t="b">
        <f t="shared" si="69"/>
        <v>0</v>
      </c>
      <c r="G823" t="b">
        <f>IF('Input and Summary Results'!$J$4="yes",IF(C823=FALSE,FALSE,IF('Data Transformation'!E823&lt;$R$10,E823,$R$10)),IF(C823=FALSE,FALSE,IF(C823&lt;$R$10,C823,$R$10)))</f>
        <v>0</v>
      </c>
      <c r="H823" t="b">
        <f>IF('Input and Summary Results'!$J$4="yes",'Data Transformation'!F823,'Data Transformation'!D823)</f>
        <v>0</v>
      </c>
      <c r="I823" t="str">
        <f t="shared" si="67"/>
        <v/>
      </c>
    </row>
    <row r="824" spans="2:9" x14ac:dyDescent="0.25">
      <c r="B824" t="b">
        <f>IF('Input and Summary Results'!D406=0,FALSE,'Input and Summary Results'!$B406)</f>
        <v>0</v>
      </c>
      <c r="C824" t="b">
        <f>IF(OR(B824=0,'Input and Summary Results'!D406=0,'Input and Summary Results'!D406=""),FALSE,'Input and Summary Results'!$D406)</f>
        <v>0</v>
      </c>
      <c r="D824" t="b">
        <f>IF(OR(B824=0,'Input and Summary Results'!E406=0),FALSE,'Input and Summary Results'!$E406)</f>
        <v>0</v>
      </c>
      <c r="E824" t="b">
        <f t="shared" si="68"/>
        <v>0</v>
      </c>
      <c r="F824" t="b">
        <f t="shared" si="69"/>
        <v>0</v>
      </c>
      <c r="G824" t="b">
        <f>IF('Input and Summary Results'!$J$4="yes",IF(C824=FALSE,FALSE,IF('Data Transformation'!E824&lt;$R$10,E824,$R$10)),IF(C824=FALSE,FALSE,IF(C824&lt;$R$10,C824,$R$10)))</f>
        <v>0</v>
      </c>
      <c r="H824" t="b">
        <f>IF('Input and Summary Results'!$J$4="yes",'Data Transformation'!F824,'Data Transformation'!D824)</f>
        <v>0</v>
      </c>
      <c r="I824" t="str">
        <f t="shared" si="67"/>
        <v/>
      </c>
    </row>
    <row r="825" spans="2:9" x14ac:dyDescent="0.25">
      <c r="B825" t="b">
        <f>IF('Input and Summary Results'!D407=0,FALSE,'Input and Summary Results'!$B407)</f>
        <v>0</v>
      </c>
      <c r="C825" t="b">
        <f>IF(OR(B825=0,'Input and Summary Results'!D407=0,'Input and Summary Results'!D407=""),FALSE,'Input and Summary Results'!$D407)</f>
        <v>0</v>
      </c>
      <c r="D825" t="b">
        <f>IF(OR(B825=0,'Input and Summary Results'!E407=0),FALSE,'Input and Summary Results'!$E407)</f>
        <v>0</v>
      </c>
      <c r="E825" t="b">
        <f t="shared" si="68"/>
        <v>0</v>
      </c>
      <c r="F825" t="b">
        <f t="shared" si="69"/>
        <v>0</v>
      </c>
      <c r="G825" t="b">
        <f>IF('Input and Summary Results'!$J$4="yes",IF(C825=FALSE,FALSE,IF('Data Transformation'!E825&lt;$R$10,E825,$R$10)),IF(C825=FALSE,FALSE,IF(C825&lt;$R$10,C825,$R$10)))</f>
        <v>0</v>
      </c>
      <c r="H825" t="b">
        <f>IF('Input and Summary Results'!$J$4="yes",'Data Transformation'!F825,'Data Transformation'!D825)</f>
        <v>0</v>
      </c>
      <c r="I825" t="str">
        <f t="shared" si="67"/>
        <v/>
      </c>
    </row>
    <row r="826" spans="2:9" x14ac:dyDescent="0.25">
      <c r="B826" t="b">
        <f>IF('Input and Summary Results'!D408=0,FALSE,'Input and Summary Results'!$B408)</f>
        <v>0</v>
      </c>
      <c r="C826" t="b">
        <f>IF(OR(B826=0,'Input and Summary Results'!D408=0,'Input and Summary Results'!D408=""),FALSE,'Input and Summary Results'!$D408)</f>
        <v>0</v>
      </c>
      <c r="D826" t="b">
        <f>IF(OR(B826=0,'Input and Summary Results'!E408=0),FALSE,'Input and Summary Results'!$E408)</f>
        <v>0</v>
      </c>
      <c r="E826" t="b">
        <f t="shared" si="68"/>
        <v>0</v>
      </c>
      <c r="F826" t="b">
        <f t="shared" si="69"/>
        <v>0</v>
      </c>
      <c r="G826" t="b">
        <f>IF('Input and Summary Results'!$J$4="yes",IF(C826=FALSE,FALSE,IF('Data Transformation'!E826&lt;$R$10,E826,$R$10)),IF(C826=FALSE,FALSE,IF(C826&lt;$R$10,C826,$R$10)))</f>
        <v>0</v>
      </c>
      <c r="H826" t="b">
        <f>IF('Input and Summary Results'!$J$4="yes",'Data Transformation'!F826,'Data Transformation'!D826)</f>
        <v>0</v>
      </c>
      <c r="I826" t="str">
        <f t="shared" si="67"/>
        <v/>
      </c>
    </row>
    <row r="827" spans="2:9" x14ac:dyDescent="0.25">
      <c r="B827" t="b">
        <f>IF('Input and Summary Results'!D409=0,FALSE,'Input and Summary Results'!$B409)</f>
        <v>0</v>
      </c>
      <c r="C827" t="b">
        <f>IF(OR(B827=0,'Input and Summary Results'!D409=0,'Input and Summary Results'!D409=""),FALSE,'Input and Summary Results'!$D409)</f>
        <v>0</v>
      </c>
      <c r="D827" t="b">
        <f>IF(OR(B827=0,'Input and Summary Results'!E409=0),FALSE,'Input and Summary Results'!$E409)</f>
        <v>0</v>
      </c>
      <c r="E827" t="b">
        <f t="shared" si="68"/>
        <v>0</v>
      </c>
      <c r="F827" t="b">
        <f t="shared" si="69"/>
        <v>0</v>
      </c>
      <c r="G827" t="b">
        <f>IF('Input and Summary Results'!$J$4="yes",IF(C827=FALSE,FALSE,IF('Data Transformation'!E827&lt;$R$10,E827,$R$10)),IF(C827=FALSE,FALSE,IF(C827&lt;$R$10,C827,$R$10)))</f>
        <v>0</v>
      </c>
      <c r="H827" t="b">
        <f>IF('Input and Summary Results'!$J$4="yes",'Data Transformation'!F827,'Data Transformation'!D827)</f>
        <v>0</v>
      </c>
      <c r="I827" t="str">
        <f t="shared" si="67"/>
        <v/>
      </c>
    </row>
    <row r="828" spans="2:9" x14ac:dyDescent="0.25">
      <c r="B828" t="b">
        <f>IF('Input and Summary Results'!D410=0,FALSE,'Input and Summary Results'!$B410)</f>
        <v>0</v>
      </c>
      <c r="C828" t="b">
        <f>IF(OR(B828=0,'Input and Summary Results'!D410=0,'Input and Summary Results'!D410=""),FALSE,'Input and Summary Results'!$D410)</f>
        <v>0</v>
      </c>
      <c r="D828" t="b">
        <f>IF(OR(B828=0,'Input and Summary Results'!E410=0),FALSE,'Input and Summary Results'!$E410)</f>
        <v>0</v>
      </c>
      <c r="E828" t="b">
        <f t="shared" si="68"/>
        <v>0</v>
      </c>
      <c r="F828" t="b">
        <f t="shared" si="69"/>
        <v>0</v>
      </c>
      <c r="G828" t="b">
        <f>IF('Input and Summary Results'!$J$4="yes",IF(C828=FALSE,FALSE,IF('Data Transformation'!E828&lt;$R$10,E828,$R$10)),IF(C828=FALSE,FALSE,IF(C828&lt;$R$10,C828,$R$10)))</f>
        <v>0</v>
      </c>
      <c r="H828" t="b">
        <f>IF('Input and Summary Results'!$J$4="yes",'Data Transformation'!F828,'Data Transformation'!D828)</f>
        <v>0</v>
      </c>
      <c r="I828" t="str">
        <f t="shared" si="67"/>
        <v/>
      </c>
    </row>
    <row r="829" spans="2:9" x14ac:dyDescent="0.25">
      <c r="B829" t="b">
        <f>IF('Input and Summary Results'!D411=0,FALSE,'Input and Summary Results'!$B411)</f>
        <v>0</v>
      </c>
      <c r="C829" t="b">
        <f>IF(OR(B829=0,'Input and Summary Results'!D411=0,'Input and Summary Results'!D411=""),FALSE,'Input and Summary Results'!$D411)</f>
        <v>0</v>
      </c>
      <c r="D829" t="b">
        <f>IF(OR(B829=0,'Input and Summary Results'!E411=0),FALSE,'Input and Summary Results'!$E411)</f>
        <v>0</v>
      </c>
      <c r="E829" t="b">
        <f t="shared" si="68"/>
        <v>0</v>
      </c>
      <c r="F829" t="b">
        <f t="shared" si="69"/>
        <v>0</v>
      </c>
      <c r="G829" t="b">
        <f>IF('Input and Summary Results'!$J$4="yes",IF(C829=FALSE,FALSE,IF('Data Transformation'!E829&lt;$R$10,E829,$R$10)),IF(C829=FALSE,FALSE,IF(C829&lt;$R$10,C829,$R$10)))</f>
        <v>0</v>
      </c>
      <c r="H829" t="b">
        <f>IF('Input and Summary Results'!$J$4="yes",'Data Transformation'!F829,'Data Transformation'!D829)</f>
        <v>0</v>
      </c>
      <c r="I829" t="str">
        <f t="shared" si="67"/>
        <v/>
      </c>
    </row>
    <row r="830" spans="2:9" x14ac:dyDescent="0.25">
      <c r="B830" t="b">
        <f>IF('Input and Summary Results'!D412=0,FALSE,'Input and Summary Results'!$B412)</f>
        <v>0</v>
      </c>
      <c r="C830" t="b">
        <f>IF(OR(B830=0,'Input and Summary Results'!D412=0,'Input and Summary Results'!D412=""),FALSE,'Input and Summary Results'!$D412)</f>
        <v>0</v>
      </c>
      <c r="D830" t="b">
        <f>IF(OR(B830=0,'Input and Summary Results'!E412=0),FALSE,'Input and Summary Results'!$E412)</f>
        <v>0</v>
      </c>
      <c r="E830" t="b">
        <f t="shared" si="68"/>
        <v>0</v>
      </c>
      <c r="F830" t="b">
        <f t="shared" si="69"/>
        <v>0</v>
      </c>
      <c r="G830" t="b">
        <f>IF('Input and Summary Results'!$J$4="yes",IF(C830=FALSE,FALSE,IF('Data Transformation'!E830&lt;$R$10,E830,$R$10)),IF(C830=FALSE,FALSE,IF(C830&lt;$R$10,C830,$R$10)))</f>
        <v>0</v>
      </c>
      <c r="H830" t="b">
        <f>IF('Input and Summary Results'!$J$4="yes",'Data Transformation'!F830,'Data Transformation'!D830)</f>
        <v>0</v>
      </c>
      <c r="I830" t="str">
        <f t="shared" si="67"/>
        <v/>
      </c>
    </row>
    <row r="831" spans="2:9" x14ac:dyDescent="0.25">
      <c r="B831" t="b">
        <f>IF('Input and Summary Results'!D413=0,FALSE,'Input and Summary Results'!$B413)</f>
        <v>0</v>
      </c>
      <c r="C831" t="b">
        <f>IF(OR(B831=0,'Input and Summary Results'!D413=0,'Input and Summary Results'!D413=""),FALSE,'Input and Summary Results'!$D413)</f>
        <v>0</v>
      </c>
      <c r="D831" t="b">
        <f>IF(OR(B831=0,'Input and Summary Results'!E413=0),FALSE,'Input and Summary Results'!$E413)</f>
        <v>0</v>
      </c>
      <c r="E831" t="b">
        <f t="shared" si="68"/>
        <v>0</v>
      </c>
      <c r="F831" t="b">
        <f t="shared" si="69"/>
        <v>0</v>
      </c>
      <c r="G831" t="b">
        <f>IF('Input and Summary Results'!$J$4="yes",IF(C831=FALSE,FALSE,IF('Data Transformation'!E831&lt;$R$10,E831,$R$10)),IF(C831=FALSE,FALSE,IF(C831&lt;$R$10,C831,$R$10)))</f>
        <v>0</v>
      </c>
      <c r="H831" t="b">
        <f>IF('Input and Summary Results'!$J$4="yes",'Data Transformation'!F831,'Data Transformation'!D831)</f>
        <v>0</v>
      </c>
      <c r="I831" t="str">
        <f t="shared" si="67"/>
        <v/>
      </c>
    </row>
    <row r="832" spans="2:9" x14ac:dyDescent="0.25">
      <c r="B832" t="b">
        <f>IF('Input and Summary Results'!D414=0,FALSE,'Input and Summary Results'!$B414)</f>
        <v>0</v>
      </c>
      <c r="C832" t="b">
        <f>IF(OR(B832=0,'Input and Summary Results'!D414=0,'Input and Summary Results'!D414=""),FALSE,'Input and Summary Results'!$D414)</f>
        <v>0</v>
      </c>
      <c r="D832" t="b">
        <f>IF(OR(B832=0,'Input and Summary Results'!E414=0),FALSE,'Input and Summary Results'!$E414)</f>
        <v>0</v>
      </c>
      <c r="E832" t="b">
        <f t="shared" si="68"/>
        <v>0</v>
      </c>
      <c r="F832" t="b">
        <f t="shared" si="69"/>
        <v>0</v>
      </c>
      <c r="G832" t="b">
        <f>IF('Input and Summary Results'!$J$4="yes",IF(C832=FALSE,FALSE,IF('Data Transformation'!E832&lt;$R$10,E832,$R$10)),IF(C832=FALSE,FALSE,IF(C832&lt;$R$10,C832,$R$10)))</f>
        <v>0</v>
      </c>
      <c r="H832" t="b">
        <f>IF('Input and Summary Results'!$J$4="yes",'Data Transformation'!F832,'Data Transformation'!D832)</f>
        <v>0</v>
      </c>
      <c r="I832" t="str">
        <f t="shared" si="67"/>
        <v/>
      </c>
    </row>
    <row r="833" spans="2:9" x14ac:dyDescent="0.25">
      <c r="B833" t="b">
        <f>IF('Input and Summary Results'!D415=0,FALSE,'Input and Summary Results'!$B415)</f>
        <v>0</v>
      </c>
      <c r="C833" t="b">
        <f>IF(OR(B833=0,'Input and Summary Results'!D415=0,'Input and Summary Results'!D415=""),FALSE,'Input and Summary Results'!$D415)</f>
        <v>0</v>
      </c>
      <c r="D833" t="b">
        <f>IF(OR(B833=0,'Input and Summary Results'!E415=0),FALSE,'Input and Summary Results'!$E415)</f>
        <v>0</v>
      </c>
      <c r="E833" t="b">
        <f t="shared" si="68"/>
        <v>0</v>
      </c>
      <c r="F833" t="b">
        <f t="shared" si="69"/>
        <v>0</v>
      </c>
      <c r="G833" t="b">
        <f>IF('Input and Summary Results'!$J$4="yes",IF(C833=FALSE,FALSE,IF('Data Transformation'!E833&lt;$R$10,E833,$R$10)),IF(C833=FALSE,FALSE,IF(C833&lt;$R$10,C833,$R$10)))</f>
        <v>0</v>
      </c>
      <c r="H833" t="b">
        <f>IF('Input and Summary Results'!$J$4="yes",'Data Transformation'!F833,'Data Transformation'!D833)</f>
        <v>0</v>
      </c>
      <c r="I833" t="str">
        <f t="shared" si="67"/>
        <v/>
      </c>
    </row>
    <row r="834" spans="2:9" x14ac:dyDescent="0.25">
      <c r="B834" t="b">
        <f>IF('Input and Summary Results'!D416=0,FALSE,'Input and Summary Results'!$B416)</f>
        <v>0</v>
      </c>
      <c r="C834" t="b">
        <f>IF(OR(B834=0,'Input and Summary Results'!D416=0,'Input and Summary Results'!D416=""),FALSE,'Input and Summary Results'!$D416)</f>
        <v>0</v>
      </c>
      <c r="D834" t="b">
        <f>IF(OR(B834=0,'Input and Summary Results'!E416=0),FALSE,'Input and Summary Results'!$E416)</f>
        <v>0</v>
      </c>
      <c r="E834" t="b">
        <f t="shared" si="68"/>
        <v>0</v>
      </c>
      <c r="F834" t="b">
        <f t="shared" si="69"/>
        <v>0</v>
      </c>
      <c r="G834" t="b">
        <f>IF('Input and Summary Results'!$J$4="yes",IF(C834=FALSE,FALSE,IF('Data Transformation'!E834&lt;$R$10,E834,$R$10)),IF(C834=FALSE,FALSE,IF(C834&lt;$R$10,C834,$R$10)))</f>
        <v>0</v>
      </c>
      <c r="H834" t="b">
        <f>IF('Input and Summary Results'!$J$4="yes",'Data Transformation'!F834,'Data Transformation'!D834)</f>
        <v>0</v>
      </c>
      <c r="I834" t="str">
        <f t="shared" si="67"/>
        <v/>
      </c>
    </row>
    <row r="835" spans="2:9" x14ac:dyDescent="0.25">
      <c r="B835" t="b">
        <f>IF('Input and Summary Results'!D417=0,FALSE,'Input and Summary Results'!$B417)</f>
        <v>0</v>
      </c>
      <c r="C835" t="b">
        <f>IF(OR(B835=0,'Input and Summary Results'!D417=0,'Input and Summary Results'!D417=""),FALSE,'Input and Summary Results'!$D417)</f>
        <v>0</v>
      </c>
      <c r="D835" t="b">
        <f>IF(OR(B835=0,'Input and Summary Results'!E417=0),FALSE,'Input and Summary Results'!$E417)</f>
        <v>0</v>
      </c>
      <c r="E835" t="b">
        <f t="shared" si="68"/>
        <v>0</v>
      </c>
      <c r="F835" t="b">
        <f t="shared" si="69"/>
        <v>0</v>
      </c>
      <c r="G835" t="b">
        <f>IF('Input and Summary Results'!$J$4="yes",IF(C835=FALSE,FALSE,IF('Data Transformation'!E835&lt;$R$10,E835,$R$10)),IF(C835=FALSE,FALSE,IF(C835&lt;$R$10,C835,$R$10)))</f>
        <v>0</v>
      </c>
      <c r="H835" t="b">
        <f>IF('Input and Summary Results'!$J$4="yes",'Data Transformation'!F835,'Data Transformation'!D835)</f>
        <v>0</v>
      </c>
      <c r="I835" t="str">
        <f t="shared" si="67"/>
        <v/>
      </c>
    </row>
    <row r="836" spans="2:9" x14ac:dyDescent="0.25">
      <c r="B836" t="b">
        <f>IF('Input and Summary Results'!D418=0,FALSE,'Input and Summary Results'!$B418)</f>
        <v>0</v>
      </c>
      <c r="C836" t="b">
        <f>IF(OR(B836=0,'Input and Summary Results'!D418=0,'Input and Summary Results'!D418=""),FALSE,'Input and Summary Results'!$D418)</f>
        <v>0</v>
      </c>
      <c r="D836" t="b">
        <f>IF(OR(B836=0,'Input and Summary Results'!E418=0),FALSE,'Input and Summary Results'!$E418)</f>
        <v>0</v>
      </c>
      <c r="E836" t="b">
        <f t="shared" si="68"/>
        <v>0</v>
      </c>
      <c r="F836" t="b">
        <f t="shared" si="69"/>
        <v>0</v>
      </c>
      <c r="G836" t="b">
        <f>IF('Input and Summary Results'!$J$4="yes",IF(C836=FALSE,FALSE,IF('Data Transformation'!E836&lt;$R$10,E836,$R$10)),IF(C836=FALSE,FALSE,IF(C836&lt;$R$10,C836,$R$10)))</f>
        <v>0</v>
      </c>
      <c r="H836" t="b">
        <f>IF('Input and Summary Results'!$J$4="yes",'Data Transformation'!F836,'Data Transformation'!D836)</f>
        <v>0</v>
      </c>
      <c r="I836" t="str">
        <f t="shared" si="67"/>
        <v/>
      </c>
    </row>
    <row r="837" spans="2:9" x14ac:dyDescent="0.25">
      <c r="B837" t="b">
        <f>IF('Input and Summary Results'!D419=0,FALSE,'Input and Summary Results'!$B419)</f>
        <v>0</v>
      </c>
      <c r="C837" t="b">
        <f>IF(OR(B837=0,'Input and Summary Results'!D419=0,'Input and Summary Results'!D419=""),FALSE,'Input and Summary Results'!$D419)</f>
        <v>0</v>
      </c>
      <c r="D837" t="b">
        <f>IF(OR(B837=0,'Input and Summary Results'!E419=0),FALSE,'Input and Summary Results'!$E419)</f>
        <v>0</v>
      </c>
      <c r="E837" t="b">
        <f t="shared" si="68"/>
        <v>0</v>
      </c>
      <c r="F837" t="b">
        <f t="shared" si="69"/>
        <v>0</v>
      </c>
      <c r="G837" t="b">
        <f>IF('Input and Summary Results'!$J$4="yes",IF(C837=FALSE,FALSE,IF('Data Transformation'!E837&lt;$R$10,E837,$R$10)),IF(C837=FALSE,FALSE,IF(C837&lt;$R$10,C837,$R$10)))</f>
        <v>0</v>
      </c>
      <c r="H837" t="b">
        <f>IF('Input and Summary Results'!$J$4="yes",'Data Transformation'!F837,'Data Transformation'!D837)</f>
        <v>0</v>
      </c>
      <c r="I837" t="str">
        <f t="shared" ref="I837:I900" si="70">IF(G837=FALSE,"",B837)</f>
        <v/>
      </c>
    </row>
    <row r="838" spans="2:9" x14ac:dyDescent="0.25">
      <c r="B838" t="b">
        <f>IF('Input and Summary Results'!D420=0,FALSE,'Input and Summary Results'!$B420)</f>
        <v>0</v>
      </c>
      <c r="C838" t="b">
        <f>IF(OR(B838=0,'Input and Summary Results'!D420=0,'Input and Summary Results'!D420=""),FALSE,'Input and Summary Results'!$D420)</f>
        <v>0</v>
      </c>
      <c r="D838" t="b">
        <f>IF(OR(B838=0,'Input and Summary Results'!E420=0),FALSE,'Input and Summary Results'!$E420)</f>
        <v>0</v>
      </c>
      <c r="E838" t="b">
        <f t="shared" si="68"/>
        <v>0</v>
      </c>
      <c r="F838" t="b">
        <f t="shared" si="69"/>
        <v>0</v>
      </c>
      <c r="G838" t="b">
        <f>IF('Input and Summary Results'!$J$4="yes",IF(C838=FALSE,FALSE,IF('Data Transformation'!E838&lt;$R$10,E838,$R$10)),IF(C838=FALSE,FALSE,IF(C838&lt;$R$10,C838,$R$10)))</f>
        <v>0</v>
      </c>
      <c r="H838" t="b">
        <f>IF('Input and Summary Results'!$J$4="yes",'Data Transformation'!F838,'Data Transformation'!D838)</f>
        <v>0</v>
      </c>
      <c r="I838" t="str">
        <f t="shared" si="70"/>
        <v/>
      </c>
    </row>
    <row r="839" spans="2:9" x14ac:dyDescent="0.25">
      <c r="B839" t="b">
        <f>IF('Input and Summary Results'!D421=0,FALSE,'Input and Summary Results'!$B421)</f>
        <v>0</v>
      </c>
      <c r="C839" t="b">
        <f>IF(OR(B839=0,'Input and Summary Results'!D421=0,'Input and Summary Results'!D421=""),FALSE,'Input and Summary Results'!$D421)</f>
        <v>0</v>
      </c>
      <c r="D839" t="b">
        <f>IF(OR(B839=0,'Input and Summary Results'!E421=0),FALSE,'Input and Summary Results'!$E421)</f>
        <v>0</v>
      </c>
      <c r="E839" t="b">
        <f t="shared" si="68"/>
        <v>0</v>
      </c>
      <c r="F839" t="b">
        <f t="shared" si="69"/>
        <v>0</v>
      </c>
      <c r="G839" t="b">
        <f>IF('Input and Summary Results'!$J$4="yes",IF(C839=FALSE,FALSE,IF('Data Transformation'!E839&lt;$R$10,E839,$R$10)),IF(C839=FALSE,FALSE,IF(C839&lt;$R$10,C839,$R$10)))</f>
        <v>0</v>
      </c>
      <c r="H839" t="b">
        <f>IF('Input and Summary Results'!$J$4="yes",'Data Transformation'!F839,'Data Transformation'!D839)</f>
        <v>0</v>
      </c>
      <c r="I839" t="str">
        <f t="shared" si="70"/>
        <v/>
      </c>
    </row>
    <row r="840" spans="2:9" x14ac:dyDescent="0.25">
      <c r="B840" t="b">
        <f>IF('Input and Summary Results'!D422=0,FALSE,'Input and Summary Results'!$B422)</f>
        <v>0</v>
      </c>
      <c r="C840" t="b">
        <f>IF(OR(B840=0,'Input and Summary Results'!D422=0,'Input and Summary Results'!D422=""),FALSE,'Input and Summary Results'!$D422)</f>
        <v>0</v>
      </c>
      <c r="D840" t="b">
        <f>IF(OR(B840=0,'Input and Summary Results'!E422=0),FALSE,'Input and Summary Results'!$E422)</f>
        <v>0</v>
      </c>
      <c r="E840" t="b">
        <f t="shared" si="68"/>
        <v>0</v>
      </c>
      <c r="F840" t="b">
        <f t="shared" si="69"/>
        <v>0</v>
      </c>
      <c r="G840" t="b">
        <f>IF('Input and Summary Results'!$J$4="yes",IF(C840=FALSE,FALSE,IF('Data Transformation'!E840&lt;$R$10,E840,$R$10)),IF(C840=FALSE,FALSE,IF(C840&lt;$R$10,C840,$R$10)))</f>
        <v>0</v>
      </c>
      <c r="H840" t="b">
        <f>IF('Input and Summary Results'!$J$4="yes",'Data Transformation'!F840,'Data Transformation'!D840)</f>
        <v>0</v>
      </c>
      <c r="I840" t="str">
        <f t="shared" si="70"/>
        <v/>
      </c>
    </row>
    <row r="841" spans="2:9" x14ac:dyDescent="0.25">
      <c r="B841" t="b">
        <f>IF('Input and Summary Results'!D423=0,FALSE,'Input and Summary Results'!$B423)</f>
        <v>0</v>
      </c>
      <c r="C841" t="b">
        <f>IF(OR(B841=0,'Input and Summary Results'!D423=0,'Input and Summary Results'!D423=""),FALSE,'Input and Summary Results'!$D423)</f>
        <v>0</v>
      </c>
      <c r="D841" t="b">
        <f>IF(OR(B841=0,'Input and Summary Results'!E423=0),FALSE,'Input and Summary Results'!$E423)</f>
        <v>0</v>
      </c>
      <c r="E841" t="b">
        <f t="shared" si="68"/>
        <v>0</v>
      </c>
      <c r="F841" t="b">
        <f t="shared" si="69"/>
        <v>0</v>
      </c>
      <c r="G841" t="b">
        <f>IF('Input and Summary Results'!$J$4="yes",IF(C841=FALSE,FALSE,IF('Data Transformation'!E841&lt;$R$10,E841,$R$10)),IF(C841=FALSE,FALSE,IF(C841&lt;$R$10,C841,$R$10)))</f>
        <v>0</v>
      </c>
      <c r="H841" t="b">
        <f>IF('Input and Summary Results'!$J$4="yes",'Data Transformation'!F841,'Data Transformation'!D841)</f>
        <v>0</v>
      </c>
      <c r="I841" t="str">
        <f t="shared" si="70"/>
        <v/>
      </c>
    </row>
    <row r="842" spans="2:9" x14ac:dyDescent="0.25">
      <c r="B842" t="b">
        <f>IF('Input and Summary Results'!D424=0,FALSE,'Input and Summary Results'!$B424)</f>
        <v>0</v>
      </c>
      <c r="C842" t="b">
        <f>IF(OR(B842=0,'Input and Summary Results'!D424=0,'Input and Summary Results'!D424=""),FALSE,'Input and Summary Results'!$D424)</f>
        <v>0</v>
      </c>
      <c r="D842" t="b">
        <f>IF(OR(B842=0,'Input and Summary Results'!E424=0),FALSE,'Input and Summary Results'!$E424)</f>
        <v>0</v>
      </c>
      <c r="E842" t="b">
        <f t="shared" si="68"/>
        <v>0</v>
      </c>
      <c r="F842" t="b">
        <f t="shared" si="69"/>
        <v>0</v>
      </c>
      <c r="G842" t="b">
        <f>IF('Input and Summary Results'!$J$4="yes",IF(C842=FALSE,FALSE,IF('Data Transformation'!E842&lt;$R$10,E842,$R$10)),IF(C842=FALSE,FALSE,IF(C842&lt;$R$10,C842,$R$10)))</f>
        <v>0</v>
      </c>
      <c r="H842" t="b">
        <f>IF('Input and Summary Results'!$J$4="yes",'Data Transformation'!F842,'Data Transformation'!D842)</f>
        <v>0</v>
      </c>
      <c r="I842" t="str">
        <f t="shared" si="70"/>
        <v/>
      </c>
    </row>
    <row r="843" spans="2:9" x14ac:dyDescent="0.25">
      <c r="B843" t="b">
        <f>IF('Input and Summary Results'!D425=0,FALSE,'Input and Summary Results'!$B425)</f>
        <v>0</v>
      </c>
      <c r="C843" t="b">
        <f>IF(OR(B843=0,'Input and Summary Results'!D425=0,'Input and Summary Results'!D425=""),FALSE,'Input and Summary Results'!$D425)</f>
        <v>0</v>
      </c>
      <c r="D843" t="b">
        <f>IF(OR(B843=0,'Input and Summary Results'!E425=0),FALSE,'Input and Summary Results'!$E425)</f>
        <v>0</v>
      </c>
      <c r="E843" t="b">
        <f t="shared" si="68"/>
        <v>0</v>
      </c>
      <c r="F843" t="b">
        <f t="shared" si="69"/>
        <v>0</v>
      </c>
      <c r="G843" t="b">
        <f>IF('Input and Summary Results'!$J$4="yes",IF(C843=FALSE,FALSE,IF('Data Transformation'!E843&lt;$R$10,E843,$R$10)),IF(C843=FALSE,FALSE,IF(C843&lt;$R$10,C843,$R$10)))</f>
        <v>0</v>
      </c>
      <c r="H843" t="b">
        <f>IF('Input and Summary Results'!$J$4="yes",'Data Transformation'!F843,'Data Transformation'!D843)</f>
        <v>0</v>
      </c>
      <c r="I843" t="str">
        <f t="shared" si="70"/>
        <v/>
      </c>
    </row>
    <row r="844" spans="2:9" x14ac:dyDescent="0.25">
      <c r="B844" t="b">
        <f>IF('Input and Summary Results'!D426=0,FALSE,'Input and Summary Results'!$B426)</f>
        <v>0</v>
      </c>
      <c r="C844" t="b">
        <f>IF(OR(B844=0,'Input and Summary Results'!D426=0,'Input and Summary Results'!D426=""),FALSE,'Input and Summary Results'!$D426)</f>
        <v>0</v>
      </c>
      <c r="D844" t="b">
        <f>IF(OR(B844=0,'Input and Summary Results'!E426=0),FALSE,'Input and Summary Results'!$E426)</f>
        <v>0</v>
      </c>
      <c r="E844" t="b">
        <f t="shared" si="68"/>
        <v>0</v>
      </c>
      <c r="F844" t="b">
        <f t="shared" si="69"/>
        <v>0</v>
      </c>
      <c r="G844" t="b">
        <f>IF('Input and Summary Results'!$J$4="yes",IF(C844=FALSE,FALSE,IF('Data Transformation'!E844&lt;$R$10,E844,$R$10)),IF(C844=FALSE,FALSE,IF(C844&lt;$R$10,C844,$R$10)))</f>
        <v>0</v>
      </c>
      <c r="H844" t="b">
        <f>IF('Input and Summary Results'!$J$4="yes",'Data Transformation'!F844,'Data Transformation'!D844)</f>
        <v>0</v>
      </c>
      <c r="I844" t="str">
        <f t="shared" si="70"/>
        <v/>
      </c>
    </row>
    <row r="845" spans="2:9" x14ac:dyDescent="0.25">
      <c r="B845" t="b">
        <f>IF('Input and Summary Results'!D427=0,FALSE,'Input and Summary Results'!$B427)</f>
        <v>0</v>
      </c>
      <c r="C845" t="b">
        <f>IF(OR(B845=0,'Input and Summary Results'!D427=0,'Input and Summary Results'!D427=""),FALSE,'Input and Summary Results'!$D427)</f>
        <v>0</v>
      </c>
      <c r="D845" t="b">
        <f>IF(OR(B845=0,'Input and Summary Results'!E427=0),FALSE,'Input and Summary Results'!$E427)</f>
        <v>0</v>
      </c>
      <c r="E845" t="b">
        <f t="shared" si="68"/>
        <v>0</v>
      </c>
      <c r="F845" t="b">
        <f t="shared" si="69"/>
        <v>0</v>
      </c>
      <c r="G845" t="b">
        <f>IF('Input and Summary Results'!$J$4="yes",IF(C845=FALSE,FALSE,IF('Data Transformation'!E845&lt;$R$10,E845,$R$10)),IF(C845=FALSE,FALSE,IF(C845&lt;$R$10,C845,$R$10)))</f>
        <v>0</v>
      </c>
      <c r="H845" t="b">
        <f>IF('Input and Summary Results'!$J$4="yes",'Data Transformation'!F845,'Data Transformation'!D845)</f>
        <v>0</v>
      </c>
      <c r="I845" t="str">
        <f t="shared" si="70"/>
        <v/>
      </c>
    </row>
    <row r="846" spans="2:9" x14ac:dyDescent="0.25">
      <c r="B846" t="b">
        <f>IF('Input and Summary Results'!D428=0,FALSE,'Input and Summary Results'!$B428)</f>
        <v>0</v>
      </c>
      <c r="C846" t="b">
        <f>IF(OR(B846=0,'Input and Summary Results'!D428=0,'Input and Summary Results'!D428=""),FALSE,'Input and Summary Results'!$D428)</f>
        <v>0</v>
      </c>
      <c r="D846" t="b">
        <f>IF(OR(B846=0,'Input and Summary Results'!E428=0),FALSE,'Input and Summary Results'!$E428)</f>
        <v>0</v>
      </c>
      <c r="E846" t="b">
        <f t="shared" si="68"/>
        <v>0</v>
      </c>
      <c r="F846" t="b">
        <f t="shared" si="69"/>
        <v>0</v>
      </c>
      <c r="G846" t="b">
        <f>IF('Input and Summary Results'!$J$4="yes",IF(C846=FALSE,FALSE,IF('Data Transformation'!E846&lt;$R$10,E846,$R$10)),IF(C846=FALSE,FALSE,IF(C846&lt;$R$10,C846,$R$10)))</f>
        <v>0</v>
      </c>
      <c r="H846" t="b">
        <f>IF('Input and Summary Results'!$J$4="yes",'Data Transformation'!F846,'Data Transformation'!D846)</f>
        <v>0</v>
      </c>
      <c r="I846" t="str">
        <f t="shared" si="70"/>
        <v/>
      </c>
    </row>
    <row r="847" spans="2:9" x14ac:dyDescent="0.25">
      <c r="B847" t="b">
        <f>IF('Input and Summary Results'!D429=0,FALSE,'Input and Summary Results'!$B429)</f>
        <v>0</v>
      </c>
      <c r="C847" t="b">
        <f>IF(OR(B847=0,'Input and Summary Results'!D429=0,'Input and Summary Results'!D429=""),FALSE,'Input and Summary Results'!$D429)</f>
        <v>0</v>
      </c>
      <c r="D847" t="b">
        <f>IF(OR(B847=0,'Input and Summary Results'!E429=0),FALSE,'Input and Summary Results'!$E429)</f>
        <v>0</v>
      </c>
      <c r="E847" t="b">
        <f t="shared" si="68"/>
        <v>0</v>
      </c>
      <c r="F847" t="b">
        <f t="shared" si="69"/>
        <v>0</v>
      </c>
      <c r="G847" t="b">
        <f>IF('Input and Summary Results'!$J$4="yes",IF(C847=FALSE,FALSE,IF('Data Transformation'!E847&lt;$R$10,E847,$R$10)),IF(C847=FALSE,FALSE,IF(C847&lt;$R$10,C847,$R$10)))</f>
        <v>0</v>
      </c>
      <c r="H847" t="b">
        <f>IF('Input and Summary Results'!$J$4="yes",'Data Transformation'!F847,'Data Transformation'!D847)</f>
        <v>0</v>
      </c>
      <c r="I847" t="str">
        <f t="shared" si="70"/>
        <v/>
      </c>
    </row>
    <row r="848" spans="2:9" x14ac:dyDescent="0.25">
      <c r="B848" t="b">
        <f>IF('Input and Summary Results'!D430=0,FALSE,'Input and Summary Results'!$B430)</f>
        <v>0</v>
      </c>
      <c r="C848" t="b">
        <f>IF(OR(B848=0,'Input and Summary Results'!D430=0,'Input and Summary Results'!D430=""),FALSE,'Input and Summary Results'!$D430)</f>
        <v>0</v>
      </c>
      <c r="D848" t="b">
        <f>IF(OR(B848=0,'Input and Summary Results'!E430=0),FALSE,'Input and Summary Results'!$E430)</f>
        <v>0</v>
      </c>
      <c r="E848" t="b">
        <f t="shared" si="68"/>
        <v>0</v>
      </c>
      <c r="F848" t="b">
        <f t="shared" si="69"/>
        <v>0</v>
      </c>
      <c r="G848" t="b">
        <f>IF('Input and Summary Results'!$J$4="yes",IF(C848=FALSE,FALSE,IF('Data Transformation'!E848&lt;$R$10,E848,$R$10)),IF(C848=FALSE,FALSE,IF(C848&lt;$R$10,C848,$R$10)))</f>
        <v>0</v>
      </c>
      <c r="H848" t="b">
        <f>IF('Input and Summary Results'!$J$4="yes",'Data Transformation'!F848,'Data Transformation'!D848)</f>
        <v>0</v>
      </c>
      <c r="I848" t="str">
        <f t="shared" si="70"/>
        <v/>
      </c>
    </row>
    <row r="849" spans="2:9" x14ac:dyDescent="0.25">
      <c r="B849" t="b">
        <f>IF('Input and Summary Results'!D431=0,FALSE,'Input and Summary Results'!$B431)</f>
        <v>0</v>
      </c>
      <c r="C849" t="b">
        <f>IF(OR(B849=0,'Input and Summary Results'!D431=0,'Input and Summary Results'!D431=""),FALSE,'Input and Summary Results'!$D431)</f>
        <v>0</v>
      </c>
      <c r="D849" t="b">
        <f>IF(OR(B849=0,'Input and Summary Results'!E431=0),FALSE,'Input and Summary Results'!$E431)</f>
        <v>0</v>
      </c>
      <c r="E849" t="b">
        <f t="shared" si="68"/>
        <v>0</v>
      </c>
      <c r="F849" t="b">
        <f t="shared" si="69"/>
        <v>0</v>
      </c>
      <c r="G849" t="b">
        <f>IF('Input and Summary Results'!$J$4="yes",IF(C849=FALSE,FALSE,IF('Data Transformation'!E849&lt;$R$10,E849,$R$10)),IF(C849=FALSE,FALSE,IF(C849&lt;$R$10,C849,$R$10)))</f>
        <v>0</v>
      </c>
      <c r="H849" t="b">
        <f>IF('Input and Summary Results'!$J$4="yes",'Data Transformation'!F849,'Data Transformation'!D849)</f>
        <v>0</v>
      </c>
      <c r="I849" t="str">
        <f t="shared" si="70"/>
        <v/>
      </c>
    </row>
    <row r="850" spans="2:9" x14ac:dyDescent="0.25">
      <c r="B850" t="b">
        <f>IF('Input and Summary Results'!D432=0,FALSE,'Input and Summary Results'!$B432)</f>
        <v>0</v>
      </c>
      <c r="C850" t="b">
        <f>IF(OR(B850=0,'Input and Summary Results'!D432=0,'Input and Summary Results'!D432=""),FALSE,'Input and Summary Results'!$D432)</f>
        <v>0</v>
      </c>
      <c r="D850" t="b">
        <f>IF(OR(B850=0,'Input and Summary Results'!E432=0),FALSE,'Input and Summary Results'!$E432)</f>
        <v>0</v>
      </c>
      <c r="E850" t="b">
        <f t="shared" si="68"/>
        <v>0</v>
      </c>
      <c r="F850" t="b">
        <f t="shared" si="69"/>
        <v>0</v>
      </c>
      <c r="G850" t="b">
        <f>IF('Input and Summary Results'!$J$4="yes",IF(C850=FALSE,FALSE,IF('Data Transformation'!E850&lt;$R$10,E850,$R$10)),IF(C850=FALSE,FALSE,IF(C850&lt;$R$10,C850,$R$10)))</f>
        <v>0</v>
      </c>
      <c r="H850" t="b">
        <f>IF('Input and Summary Results'!$J$4="yes",'Data Transformation'!F850,'Data Transformation'!D850)</f>
        <v>0</v>
      </c>
      <c r="I850" t="str">
        <f t="shared" si="70"/>
        <v/>
      </c>
    </row>
    <row r="851" spans="2:9" x14ac:dyDescent="0.25">
      <c r="B851" t="b">
        <f>IF('Input and Summary Results'!D433=0,FALSE,'Input and Summary Results'!$B433)</f>
        <v>0</v>
      </c>
      <c r="C851" t="b">
        <f>IF(OR(B851=0,'Input and Summary Results'!D433=0,'Input and Summary Results'!D433=""),FALSE,'Input and Summary Results'!$D433)</f>
        <v>0</v>
      </c>
      <c r="D851" t="b">
        <f>IF(OR(B851=0,'Input and Summary Results'!E433=0),FALSE,'Input and Summary Results'!$E433)</f>
        <v>0</v>
      </c>
      <c r="E851" t="b">
        <f t="shared" si="68"/>
        <v>0</v>
      </c>
      <c r="F851" t="b">
        <f t="shared" si="69"/>
        <v>0</v>
      </c>
      <c r="G851" t="b">
        <f>IF('Input and Summary Results'!$J$4="yes",IF(C851=FALSE,FALSE,IF('Data Transformation'!E851&lt;$R$10,E851,$R$10)),IF(C851=FALSE,FALSE,IF(C851&lt;$R$10,C851,$R$10)))</f>
        <v>0</v>
      </c>
      <c r="H851" t="b">
        <f>IF('Input and Summary Results'!$J$4="yes",'Data Transformation'!F851,'Data Transformation'!D851)</f>
        <v>0</v>
      </c>
      <c r="I851" t="str">
        <f t="shared" si="70"/>
        <v/>
      </c>
    </row>
    <row r="852" spans="2:9" x14ac:dyDescent="0.25">
      <c r="B852" t="b">
        <f>IF('Input and Summary Results'!D434=0,FALSE,'Input and Summary Results'!$B434)</f>
        <v>0</v>
      </c>
      <c r="C852" t="b">
        <f>IF(OR(B852=0,'Input and Summary Results'!D434=0,'Input and Summary Results'!D434=""),FALSE,'Input and Summary Results'!$D434)</f>
        <v>0</v>
      </c>
      <c r="D852" t="b">
        <f>IF(OR(B852=0,'Input and Summary Results'!E434=0),FALSE,'Input and Summary Results'!$E434)</f>
        <v>0</v>
      </c>
      <c r="E852" t="b">
        <f t="shared" si="68"/>
        <v>0</v>
      </c>
      <c r="F852" t="b">
        <f t="shared" si="69"/>
        <v>0</v>
      </c>
      <c r="G852" t="b">
        <f>IF('Input and Summary Results'!$J$4="yes",IF(C852=FALSE,FALSE,IF('Data Transformation'!E852&lt;$R$10,E852,$R$10)),IF(C852=FALSE,FALSE,IF(C852&lt;$R$10,C852,$R$10)))</f>
        <v>0</v>
      </c>
      <c r="H852" t="b">
        <f>IF('Input and Summary Results'!$J$4="yes",'Data Transformation'!F852,'Data Transformation'!D852)</f>
        <v>0</v>
      </c>
      <c r="I852" t="str">
        <f t="shared" si="70"/>
        <v/>
      </c>
    </row>
    <row r="853" spans="2:9" x14ac:dyDescent="0.25">
      <c r="B853" t="b">
        <f>IF('Input and Summary Results'!D435=0,FALSE,'Input and Summary Results'!$B435)</f>
        <v>0</v>
      </c>
      <c r="C853" t="b">
        <f>IF(OR(B853=0,'Input and Summary Results'!D435=0,'Input and Summary Results'!D435=""),FALSE,'Input and Summary Results'!$D435)</f>
        <v>0</v>
      </c>
      <c r="D853" t="b">
        <f>IF(OR(B853=0,'Input and Summary Results'!E435=0),FALSE,'Input and Summary Results'!$E435)</f>
        <v>0</v>
      </c>
      <c r="E853" t="b">
        <f t="shared" si="68"/>
        <v>0</v>
      </c>
      <c r="F853" t="b">
        <f t="shared" si="69"/>
        <v>0</v>
      </c>
      <c r="G853" t="b">
        <f>IF('Input and Summary Results'!$J$4="yes",IF(C853=FALSE,FALSE,IF('Data Transformation'!E853&lt;$R$10,E853,$R$10)),IF(C853=FALSE,FALSE,IF(C853&lt;$R$10,C853,$R$10)))</f>
        <v>0</v>
      </c>
      <c r="H853" t="b">
        <f>IF('Input and Summary Results'!$J$4="yes",'Data Transformation'!F853,'Data Transformation'!D853)</f>
        <v>0</v>
      </c>
      <c r="I853" t="str">
        <f t="shared" si="70"/>
        <v/>
      </c>
    </row>
    <row r="854" spans="2:9" x14ac:dyDescent="0.25">
      <c r="B854" t="b">
        <f>IF('Input and Summary Results'!D436=0,FALSE,'Input and Summary Results'!$B436)</f>
        <v>0</v>
      </c>
      <c r="C854" t="b">
        <f>IF(OR(B854=0,'Input and Summary Results'!D436=0,'Input and Summary Results'!D436=""),FALSE,'Input and Summary Results'!$D436)</f>
        <v>0</v>
      </c>
      <c r="D854" t="b">
        <f>IF(OR(B854=0,'Input and Summary Results'!E436=0),FALSE,'Input and Summary Results'!$E436)</f>
        <v>0</v>
      </c>
      <c r="E854" t="b">
        <f t="shared" si="68"/>
        <v>0</v>
      </c>
      <c r="F854" t="b">
        <f t="shared" si="69"/>
        <v>0</v>
      </c>
      <c r="G854" t="b">
        <f>IF('Input and Summary Results'!$J$4="yes",IF(C854=FALSE,FALSE,IF('Data Transformation'!E854&lt;$R$10,E854,$R$10)),IF(C854=FALSE,FALSE,IF(C854&lt;$R$10,C854,$R$10)))</f>
        <v>0</v>
      </c>
      <c r="H854" t="b">
        <f>IF('Input and Summary Results'!$J$4="yes",'Data Transformation'!F854,'Data Transformation'!D854)</f>
        <v>0</v>
      </c>
      <c r="I854" t="str">
        <f t="shared" si="70"/>
        <v/>
      </c>
    </row>
    <row r="855" spans="2:9" x14ac:dyDescent="0.25">
      <c r="B855" t="b">
        <f>IF('Input and Summary Results'!D437=0,FALSE,'Input and Summary Results'!$B437)</f>
        <v>0</v>
      </c>
      <c r="C855" t="b">
        <f>IF(OR(B855=0,'Input and Summary Results'!D437=0,'Input and Summary Results'!D437=""),FALSE,'Input and Summary Results'!$D437)</f>
        <v>0</v>
      </c>
      <c r="D855" t="b">
        <f>IF(OR(B855=0,'Input and Summary Results'!E437=0),FALSE,'Input and Summary Results'!$E437)</f>
        <v>0</v>
      </c>
      <c r="E855" t="b">
        <f t="shared" si="68"/>
        <v>0</v>
      </c>
      <c r="F855" t="b">
        <f t="shared" si="69"/>
        <v>0</v>
      </c>
      <c r="G855" t="b">
        <f>IF('Input and Summary Results'!$J$4="yes",IF(C855=FALSE,FALSE,IF('Data Transformation'!E855&lt;$R$10,E855,$R$10)),IF(C855=FALSE,FALSE,IF(C855&lt;$R$10,C855,$R$10)))</f>
        <v>0</v>
      </c>
      <c r="H855" t="b">
        <f>IF('Input and Summary Results'!$J$4="yes",'Data Transformation'!F855,'Data Transformation'!D855)</f>
        <v>0</v>
      </c>
      <c r="I855" t="str">
        <f t="shared" si="70"/>
        <v/>
      </c>
    </row>
    <row r="856" spans="2:9" x14ac:dyDescent="0.25">
      <c r="B856" t="b">
        <f>IF('Input and Summary Results'!D438=0,FALSE,'Input and Summary Results'!$B438)</f>
        <v>0</v>
      </c>
      <c r="C856" t="b">
        <f>IF(OR(B856=0,'Input and Summary Results'!D438=0,'Input and Summary Results'!D438=""),FALSE,'Input and Summary Results'!$D438)</f>
        <v>0</v>
      </c>
      <c r="D856" t="b">
        <f>IF(OR(B856=0,'Input and Summary Results'!E438=0),FALSE,'Input and Summary Results'!$E438)</f>
        <v>0</v>
      </c>
      <c r="E856" t="b">
        <f t="shared" si="68"/>
        <v>0</v>
      </c>
      <c r="F856" t="b">
        <f t="shared" si="69"/>
        <v>0</v>
      </c>
      <c r="G856" t="b">
        <f>IF('Input and Summary Results'!$J$4="yes",IF(C856=FALSE,FALSE,IF('Data Transformation'!E856&lt;$R$10,E856,$R$10)),IF(C856=FALSE,FALSE,IF(C856&lt;$R$10,C856,$R$10)))</f>
        <v>0</v>
      </c>
      <c r="H856" t="b">
        <f>IF('Input and Summary Results'!$J$4="yes",'Data Transformation'!F856,'Data Transformation'!D856)</f>
        <v>0</v>
      </c>
      <c r="I856" t="str">
        <f t="shared" si="70"/>
        <v/>
      </c>
    </row>
    <row r="857" spans="2:9" x14ac:dyDescent="0.25">
      <c r="B857" t="b">
        <f>IF('Input and Summary Results'!D439=0,FALSE,'Input and Summary Results'!$B439)</f>
        <v>0</v>
      </c>
      <c r="C857" t="b">
        <f>IF(OR(B857=0,'Input and Summary Results'!D439=0,'Input and Summary Results'!D439=""),FALSE,'Input and Summary Results'!$D439)</f>
        <v>0</v>
      </c>
      <c r="D857" t="b">
        <f>IF(OR(B857=0,'Input and Summary Results'!E439=0),FALSE,'Input and Summary Results'!$E439)</f>
        <v>0</v>
      </c>
      <c r="E857" t="b">
        <f t="shared" si="68"/>
        <v>0</v>
      </c>
      <c r="F857" t="b">
        <f t="shared" si="69"/>
        <v>0</v>
      </c>
      <c r="G857" t="b">
        <f>IF('Input and Summary Results'!$J$4="yes",IF(C857=FALSE,FALSE,IF('Data Transformation'!E857&lt;$R$10,E857,$R$10)),IF(C857=FALSE,FALSE,IF(C857&lt;$R$10,C857,$R$10)))</f>
        <v>0</v>
      </c>
      <c r="H857" t="b">
        <f>IF('Input and Summary Results'!$J$4="yes",'Data Transformation'!F857,'Data Transformation'!D857)</f>
        <v>0</v>
      </c>
      <c r="I857" t="str">
        <f t="shared" si="70"/>
        <v/>
      </c>
    </row>
    <row r="858" spans="2:9" x14ac:dyDescent="0.25">
      <c r="B858" t="b">
        <f>IF('Input and Summary Results'!D440=0,FALSE,'Input and Summary Results'!$B440)</f>
        <v>0</v>
      </c>
      <c r="C858" t="b">
        <f>IF(OR(B858=0,'Input and Summary Results'!D440=0,'Input and Summary Results'!D440=""),FALSE,'Input and Summary Results'!$D440)</f>
        <v>0</v>
      </c>
      <c r="D858" t="b">
        <f>IF(OR(B858=0,'Input and Summary Results'!E440=0),FALSE,'Input and Summary Results'!$E440)</f>
        <v>0</v>
      </c>
      <c r="E858" t="b">
        <f t="shared" si="68"/>
        <v>0</v>
      </c>
      <c r="F858" t="b">
        <f t="shared" si="69"/>
        <v>0</v>
      </c>
      <c r="G858" t="b">
        <f>IF('Input and Summary Results'!$J$4="yes",IF(C858=FALSE,FALSE,IF('Data Transformation'!E858&lt;$R$10,E858,$R$10)),IF(C858=FALSE,FALSE,IF(C858&lt;$R$10,C858,$R$10)))</f>
        <v>0</v>
      </c>
      <c r="H858" t="b">
        <f>IF('Input and Summary Results'!$J$4="yes",'Data Transformation'!F858,'Data Transformation'!D858)</f>
        <v>0</v>
      </c>
      <c r="I858" t="str">
        <f t="shared" si="70"/>
        <v/>
      </c>
    </row>
    <row r="859" spans="2:9" x14ac:dyDescent="0.25">
      <c r="B859" t="b">
        <f>IF('Input and Summary Results'!D441=0,FALSE,'Input and Summary Results'!$B441)</f>
        <v>0</v>
      </c>
      <c r="C859" t="b">
        <f>IF(OR(B859=0,'Input and Summary Results'!D441=0,'Input and Summary Results'!D441=""),FALSE,'Input and Summary Results'!$D441)</f>
        <v>0</v>
      </c>
      <c r="D859" t="b">
        <f>IF(OR(B859=0,'Input and Summary Results'!E441=0),FALSE,'Input and Summary Results'!$E441)</f>
        <v>0</v>
      </c>
      <c r="E859" t="b">
        <f t="shared" si="68"/>
        <v>0</v>
      </c>
      <c r="F859" t="b">
        <f t="shared" si="69"/>
        <v>0</v>
      </c>
      <c r="G859" t="b">
        <f>IF('Input and Summary Results'!$J$4="yes",IF(C859=FALSE,FALSE,IF('Data Transformation'!E859&lt;$R$10,E859,$R$10)),IF(C859=FALSE,FALSE,IF(C859&lt;$R$10,C859,$R$10)))</f>
        <v>0</v>
      </c>
      <c r="H859" t="b">
        <f>IF('Input and Summary Results'!$J$4="yes",'Data Transformation'!F859,'Data Transformation'!D859)</f>
        <v>0</v>
      </c>
      <c r="I859" t="str">
        <f t="shared" si="70"/>
        <v/>
      </c>
    </row>
    <row r="860" spans="2:9" x14ac:dyDescent="0.25">
      <c r="B860" t="b">
        <f>IF('Input and Summary Results'!D442=0,FALSE,'Input and Summary Results'!$B442)</f>
        <v>0</v>
      </c>
      <c r="C860" t="b">
        <f>IF(OR(B860=0,'Input and Summary Results'!D442=0,'Input and Summary Results'!D442=""),FALSE,'Input and Summary Results'!$D442)</f>
        <v>0</v>
      </c>
      <c r="D860" t="b">
        <f>IF(OR(B860=0,'Input and Summary Results'!E442=0),FALSE,'Input and Summary Results'!$E442)</f>
        <v>0</v>
      </c>
      <c r="E860" t="b">
        <f t="shared" si="68"/>
        <v>0</v>
      </c>
      <c r="F860" t="b">
        <f t="shared" si="69"/>
        <v>0</v>
      </c>
      <c r="G860" t="b">
        <f>IF('Input and Summary Results'!$J$4="yes",IF(C860=FALSE,FALSE,IF('Data Transformation'!E860&lt;$R$10,E860,$R$10)),IF(C860=FALSE,FALSE,IF(C860&lt;$R$10,C860,$R$10)))</f>
        <v>0</v>
      </c>
      <c r="H860" t="b">
        <f>IF('Input and Summary Results'!$J$4="yes",'Data Transformation'!F860,'Data Transformation'!D860)</f>
        <v>0</v>
      </c>
      <c r="I860" t="str">
        <f t="shared" si="70"/>
        <v/>
      </c>
    </row>
    <row r="861" spans="2:9" x14ac:dyDescent="0.25">
      <c r="B861" t="b">
        <f>IF('Input and Summary Results'!D443=0,FALSE,'Input and Summary Results'!$B443)</f>
        <v>0</v>
      </c>
      <c r="C861" t="b">
        <f>IF(OR(B861=0,'Input and Summary Results'!D443=0,'Input and Summary Results'!D443=""),FALSE,'Input and Summary Results'!$D443)</f>
        <v>0</v>
      </c>
      <c r="D861" t="b">
        <f>IF(OR(B861=0,'Input and Summary Results'!E443=0),FALSE,'Input and Summary Results'!$E443)</f>
        <v>0</v>
      </c>
      <c r="E861" t="b">
        <f t="shared" si="68"/>
        <v>0</v>
      </c>
      <c r="F861" t="b">
        <f t="shared" si="69"/>
        <v>0</v>
      </c>
      <c r="G861" t="b">
        <f>IF('Input and Summary Results'!$J$4="yes",IF(C861=FALSE,FALSE,IF('Data Transformation'!E861&lt;$R$10,E861,$R$10)),IF(C861=FALSE,FALSE,IF(C861&lt;$R$10,C861,$R$10)))</f>
        <v>0</v>
      </c>
      <c r="H861" t="b">
        <f>IF('Input and Summary Results'!$J$4="yes",'Data Transformation'!F861,'Data Transformation'!D861)</f>
        <v>0</v>
      </c>
      <c r="I861" t="str">
        <f t="shared" si="70"/>
        <v/>
      </c>
    </row>
    <row r="862" spans="2:9" x14ac:dyDescent="0.25">
      <c r="B862" t="b">
        <f>IF('Input and Summary Results'!D444=0,FALSE,'Input and Summary Results'!$B444)</f>
        <v>0</v>
      </c>
      <c r="C862" t="b">
        <f>IF(OR(B862=0,'Input and Summary Results'!D444=0,'Input and Summary Results'!D444=""),FALSE,'Input and Summary Results'!$D444)</f>
        <v>0</v>
      </c>
      <c r="D862" t="b">
        <f>IF(OR(B862=0,'Input and Summary Results'!E444=0),FALSE,'Input and Summary Results'!$E444)</f>
        <v>0</v>
      </c>
      <c r="E862" t="b">
        <f t="shared" si="68"/>
        <v>0</v>
      </c>
      <c r="F862" t="b">
        <f t="shared" si="69"/>
        <v>0</v>
      </c>
      <c r="G862" t="b">
        <f>IF('Input and Summary Results'!$J$4="yes",IF(C862=FALSE,FALSE,IF('Data Transformation'!E862&lt;$R$10,E862,$R$10)),IF(C862=FALSE,FALSE,IF(C862&lt;$R$10,C862,$R$10)))</f>
        <v>0</v>
      </c>
      <c r="H862" t="b">
        <f>IF('Input and Summary Results'!$J$4="yes",'Data Transformation'!F862,'Data Transformation'!D862)</f>
        <v>0</v>
      </c>
      <c r="I862" t="str">
        <f t="shared" si="70"/>
        <v/>
      </c>
    </row>
    <row r="863" spans="2:9" x14ac:dyDescent="0.25">
      <c r="B863" t="b">
        <f>IF('Input and Summary Results'!D445=0,FALSE,'Input and Summary Results'!$B445)</f>
        <v>0</v>
      </c>
      <c r="C863" t="b">
        <f>IF(OR(B863=0,'Input and Summary Results'!D445=0,'Input and Summary Results'!D445=""),FALSE,'Input and Summary Results'!$D445)</f>
        <v>0</v>
      </c>
      <c r="D863" t="b">
        <f>IF(OR(B863=0,'Input and Summary Results'!E445=0),FALSE,'Input and Summary Results'!$E445)</f>
        <v>0</v>
      </c>
      <c r="E863" t="b">
        <f t="shared" si="68"/>
        <v>0</v>
      </c>
      <c r="F863" t="b">
        <f t="shared" si="69"/>
        <v>0</v>
      </c>
      <c r="G863" t="b">
        <f>IF('Input and Summary Results'!$J$4="yes",IF(C863=FALSE,FALSE,IF('Data Transformation'!E863&lt;$R$10,E863,$R$10)),IF(C863=FALSE,FALSE,IF(C863&lt;$R$10,C863,$R$10)))</f>
        <v>0</v>
      </c>
      <c r="H863" t="b">
        <f>IF('Input and Summary Results'!$J$4="yes",'Data Transformation'!F863,'Data Transformation'!D863)</f>
        <v>0</v>
      </c>
      <c r="I863" t="str">
        <f t="shared" si="70"/>
        <v/>
      </c>
    </row>
    <row r="864" spans="2:9" x14ac:dyDescent="0.25">
      <c r="B864" t="b">
        <f>IF('Input and Summary Results'!D446=0,FALSE,'Input and Summary Results'!$B446)</f>
        <v>0</v>
      </c>
      <c r="C864" t="b">
        <f>IF(OR(B864=0,'Input and Summary Results'!D446=0,'Input and Summary Results'!D446=""),FALSE,'Input and Summary Results'!$D446)</f>
        <v>0</v>
      </c>
      <c r="D864" t="b">
        <f>IF(OR(B864=0,'Input and Summary Results'!E446=0),FALSE,'Input and Summary Results'!$E446)</f>
        <v>0</v>
      </c>
      <c r="E864" t="b">
        <f t="shared" si="68"/>
        <v>0</v>
      </c>
      <c r="F864" t="b">
        <f t="shared" si="69"/>
        <v>0</v>
      </c>
      <c r="G864" t="b">
        <f>IF('Input and Summary Results'!$J$4="yes",IF(C864=FALSE,FALSE,IF('Data Transformation'!E864&lt;$R$10,E864,$R$10)),IF(C864=FALSE,FALSE,IF(C864&lt;$R$10,C864,$R$10)))</f>
        <v>0</v>
      </c>
      <c r="H864" t="b">
        <f>IF('Input and Summary Results'!$J$4="yes",'Data Transformation'!F864,'Data Transformation'!D864)</f>
        <v>0</v>
      </c>
      <c r="I864" t="str">
        <f t="shared" si="70"/>
        <v/>
      </c>
    </row>
    <row r="865" spans="2:9" x14ac:dyDescent="0.25">
      <c r="B865" t="b">
        <f>IF('Input and Summary Results'!D447=0,FALSE,'Input and Summary Results'!$B447)</f>
        <v>0</v>
      </c>
      <c r="C865" t="b">
        <f>IF(OR(B865=0,'Input and Summary Results'!D447=0,'Input and Summary Results'!D447=""),FALSE,'Input and Summary Results'!$D447)</f>
        <v>0</v>
      </c>
      <c r="D865" t="b">
        <f>IF(OR(B865=0,'Input and Summary Results'!E447=0),FALSE,'Input and Summary Results'!$E447)</f>
        <v>0</v>
      </c>
      <c r="E865" t="b">
        <f t="shared" si="68"/>
        <v>0</v>
      </c>
      <c r="F865" t="b">
        <f t="shared" si="69"/>
        <v>0</v>
      </c>
      <c r="G865" t="b">
        <f>IF('Input and Summary Results'!$J$4="yes",IF(C865=FALSE,FALSE,IF('Data Transformation'!E865&lt;$R$10,E865,$R$10)),IF(C865=FALSE,FALSE,IF(C865&lt;$R$10,C865,$R$10)))</f>
        <v>0</v>
      </c>
      <c r="H865" t="b">
        <f>IF('Input and Summary Results'!$J$4="yes",'Data Transformation'!F865,'Data Transformation'!D865)</f>
        <v>0</v>
      </c>
      <c r="I865" t="str">
        <f t="shared" si="70"/>
        <v/>
      </c>
    </row>
    <row r="866" spans="2:9" x14ac:dyDescent="0.25">
      <c r="B866" t="b">
        <f>IF('Input and Summary Results'!D448=0,FALSE,'Input and Summary Results'!$B448)</f>
        <v>0</v>
      </c>
      <c r="C866" t="b">
        <f>IF(OR(B866=0,'Input and Summary Results'!D448=0,'Input and Summary Results'!D448=""),FALSE,'Input and Summary Results'!$D448)</f>
        <v>0</v>
      </c>
      <c r="D866" t="b">
        <f>IF(OR(B866=0,'Input and Summary Results'!E448=0),FALSE,'Input and Summary Results'!$E448)</f>
        <v>0</v>
      </c>
      <c r="E866" t="b">
        <f t="shared" si="68"/>
        <v>0</v>
      </c>
      <c r="F866" t="b">
        <f t="shared" si="69"/>
        <v>0</v>
      </c>
      <c r="G866" t="b">
        <f>IF('Input and Summary Results'!$J$4="yes",IF(C866=FALSE,FALSE,IF('Data Transformation'!E866&lt;$R$10,E866,$R$10)),IF(C866=FALSE,FALSE,IF(C866&lt;$R$10,C866,$R$10)))</f>
        <v>0</v>
      </c>
      <c r="H866" t="b">
        <f>IF('Input and Summary Results'!$J$4="yes",'Data Transformation'!F866,'Data Transformation'!D866)</f>
        <v>0</v>
      </c>
      <c r="I866" t="str">
        <f t="shared" si="70"/>
        <v/>
      </c>
    </row>
    <row r="867" spans="2:9" x14ac:dyDescent="0.25">
      <c r="B867" t="b">
        <f>IF('Input and Summary Results'!D449=0,FALSE,'Input and Summary Results'!$B449)</f>
        <v>0</v>
      </c>
      <c r="C867" t="b">
        <f>IF(OR(B867=0,'Input and Summary Results'!D449=0,'Input and Summary Results'!D449=""),FALSE,'Input and Summary Results'!$D449)</f>
        <v>0</v>
      </c>
      <c r="D867" t="b">
        <f>IF(OR(B867=0,'Input and Summary Results'!E449=0),FALSE,'Input and Summary Results'!$E449)</f>
        <v>0</v>
      </c>
      <c r="E867" t="b">
        <f t="shared" si="68"/>
        <v>0</v>
      </c>
      <c r="F867" t="b">
        <f t="shared" si="69"/>
        <v>0</v>
      </c>
      <c r="G867" t="b">
        <f>IF('Input and Summary Results'!$J$4="yes",IF(C867=FALSE,FALSE,IF('Data Transformation'!E867&lt;$R$10,E867,$R$10)),IF(C867=FALSE,FALSE,IF(C867&lt;$R$10,C867,$R$10)))</f>
        <v>0</v>
      </c>
      <c r="H867" t="b">
        <f>IF('Input and Summary Results'!$J$4="yes",'Data Transformation'!F867,'Data Transformation'!D867)</f>
        <v>0</v>
      </c>
      <c r="I867" t="str">
        <f t="shared" si="70"/>
        <v/>
      </c>
    </row>
    <row r="868" spans="2:9" x14ac:dyDescent="0.25">
      <c r="B868" t="b">
        <f>IF('Input and Summary Results'!D450=0,FALSE,'Input and Summary Results'!$B450)</f>
        <v>0</v>
      </c>
      <c r="C868" t="b">
        <f>IF(OR(B868=0,'Input and Summary Results'!D450=0,'Input and Summary Results'!D450=""),FALSE,'Input and Summary Results'!$D450)</f>
        <v>0</v>
      </c>
      <c r="D868" t="b">
        <f>IF(OR(B868=0,'Input and Summary Results'!E450=0),FALSE,'Input and Summary Results'!$E450)</f>
        <v>0</v>
      </c>
      <c r="E868" t="b">
        <f t="shared" si="68"/>
        <v>0</v>
      </c>
      <c r="F868" t="b">
        <f t="shared" si="69"/>
        <v>0</v>
      </c>
      <c r="G868" t="b">
        <f>IF('Input and Summary Results'!$J$4="yes",IF(C868=FALSE,FALSE,IF('Data Transformation'!E868&lt;$R$10,E868,$R$10)),IF(C868=FALSE,FALSE,IF(C868&lt;$R$10,C868,$R$10)))</f>
        <v>0</v>
      </c>
      <c r="H868" t="b">
        <f>IF('Input and Summary Results'!$J$4="yes",'Data Transformation'!F868,'Data Transformation'!D868)</f>
        <v>0</v>
      </c>
      <c r="I868" t="str">
        <f t="shared" si="70"/>
        <v/>
      </c>
    </row>
    <row r="869" spans="2:9" x14ac:dyDescent="0.25">
      <c r="B869" t="b">
        <f>IF('Input and Summary Results'!D451=0,FALSE,'Input and Summary Results'!$B451)</f>
        <v>0</v>
      </c>
      <c r="C869" t="b">
        <f>IF(OR(B869=0,'Input and Summary Results'!D451=0,'Input and Summary Results'!D451=""),FALSE,'Input and Summary Results'!$D451)</f>
        <v>0</v>
      </c>
      <c r="D869" t="b">
        <f>IF(OR(B869=0,'Input and Summary Results'!E451=0),FALSE,'Input and Summary Results'!$E451)</f>
        <v>0</v>
      </c>
      <c r="E869" t="b">
        <f t="shared" si="68"/>
        <v>0</v>
      </c>
      <c r="F869" t="b">
        <f t="shared" si="69"/>
        <v>0</v>
      </c>
      <c r="G869" t="b">
        <f>IF('Input and Summary Results'!$J$4="yes",IF(C869=FALSE,FALSE,IF('Data Transformation'!E869&lt;$R$10,E869,$R$10)),IF(C869=FALSE,FALSE,IF(C869&lt;$R$10,C869,$R$10)))</f>
        <v>0</v>
      </c>
      <c r="H869" t="b">
        <f>IF('Input and Summary Results'!$J$4="yes",'Data Transformation'!F869,'Data Transformation'!D869)</f>
        <v>0</v>
      </c>
      <c r="I869" t="str">
        <f t="shared" si="70"/>
        <v/>
      </c>
    </row>
    <row r="870" spans="2:9" x14ac:dyDescent="0.25">
      <c r="B870" t="b">
        <f>IF('Input and Summary Results'!D452=0,FALSE,'Input and Summary Results'!$B452)</f>
        <v>0</v>
      </c>
      <c r="C870" t="b">
        <f>IF(OR(B870=0,'Input and Summary Results'!D452=0,'Input and Summary Results'!D452=""),FALSE,'Input and Summary Results'!$D452)</f>
        <v>0</v>
      </c>
      <c r="D870" t="b">
        <f>IF(OR(B870=0,'Input and Summary Results'!E452=0),FALSE,'Input and Summary Results'!$E452)</f>
        <v>0</v>
      </c>
      <c r="E870" t="b">
        <f t="shared" si="68"/>
        <v>0</v>
      </c>
      <c r="F870" t="b">
        <f t="shared" si="69"/>
        <v>0</v>
      </c>
      <c r="G870" t="b">
        <f>IF('Input and Summary Results'!$J$4="yes",IF(C870=FALSE,FALSE,IF('Data Transformation'!E870&lt;$R$10,E870,$R$10)),IF(C870=FALSE,FALSE,IF(C870&lt;$R$10,C870,$R$10)))</f>
        <v>0</v>
      </c>
      <c r="H870" t="b">
        <f>IF('Input and Summary Results'!$J$4="yes",'Data Transformation'!F870,'Data Transformation'!D870)</f>
        <v>0</v>
      </c>
      <c r="I870" t="str">
        <f t="shared" si="70"/>
        <v/>
      </c>
    </row>
    <row r="871" spans="2:9" x14ac:dyDescent="0.25">
      <c r="B871" t="b">
        <f>IF('Input and Summary Results'!D453=0,FALSE,'Input and Summary Results'!$B453)</f>
        <v>0</v>
      </c>
      <c r="C871" t="b">
        <f>IF(OR(B871=0,'Input and Summary Results'!D453=0,'Input and Summary Results'!D453=""),FALSE,'Input and Summary Results'!$D453)</f>
        <v>0</v>
      </c>
      <c r="D871" t="b">
        <f>IF(OR(B871=0,'Input and Summary Results'!E453=0),FALSE,'Input and Summary Results'!$E453)</f>
        <v>0</v>
      </c>
      <c r="E871" t="b">
        <f t="shared" si="68"/>
        <v>0</v>
      </c>
      <c r="F871" t="b">
        <f t="shared" si="69"/>
        <v>0</v>
      </c>
      <c r="G871" t="b">
        <f>IF('Input and Summary Results'!$J$4="yes",IF(C871=FALSE,FALSE,IF('Data Transformation'!E871&lt;$R$10,E871,$R$10)),IF(C871=FALSE,FALSE,IF(C871&lt;$R$10,C871,$R$10)))</f>
        <v>0</v>
      </c>
      <c r="H871" t="b">
        <f>IF('Input and Summary Results'!$J$4="yes",'Data Transformation'!F871,'Data Transformation'!D871)</f>
        <v>0</v>
      </c>
      <c r="I871" t="str">
        <f t="shared" si="70"/>
        <v/>
      </c>
    </row>
    <row r="872" spans="2:9" x14ac:dyDescent="0.25">
      <c r="B872" t="b">
        <f>IF('Input and Summary Results'!D454=0,FALSE,'Input and Summary Results'!$B454)</f>
        <v>0</v>
      </c>
      <c r="C872" t="b">
        <f>IF(OR(B872=0,'Input and Summary Results'!D454=0,'Input and Summary Results'!D454=""),FALSE,'Input and Summary Results'!$D454)</f>
        <v>0</v>
      </c>
      <c r="D872" t="b">
        <f>IF(OR(B872=0,'Input and Summary Results'!E454=0),FALSE,'Input and Summary Results'!$E454)</f>
        <v>0</v>
      </c>
      <c r="E872" t="b">
        <f t="shared" si="68"/>
        <v>0</v>
      </c>
      <c r="F872" t="b">
        <f t="shared" si="69"/>
        <v>0</v>
      </c>
      <c r="G872" t="b">
        <f>IF('Input and Summary Results'!$J$4="yes",IF(C872=FALSE,FALSE,IF('Data Transformation'!E872&lt;$R$10,E872,$R$10)),IF(C872=FALSE,FALSE,IF(C872&lt;$R$10,C872,$R$10)))</f>
        <v>0</v>
      </c>
      <c r="H872" t="b">
        <f>IF('Input and Summary Results'!$J$4="yes",'Data Transformation'!F872,'Data Transformation'!D872)</f>
        <v>0</v>
      </c>
      <c r="I872" t="str">
        <f t="shared" si="70"/>
        <v/>
      </c>
    </row>
    <row r="873" spans="2:9" x14ac:dyDescent="0.25">
      <c r="B873" t="b">
        <f>IF('Input and Summary Results'!D455=0,FALSE,'Input and Summary Results'!$B455)</f>
        <v>0</v>
      </c>
      <c r="C873" t="b">
        <f>IF(OR(B873=0,'Input and Summary Results'!D455=0,'Input and Summary Results'!D455=""),FALSE,'Input and Summary Results'!$D455)</f>
        <v>0</v>
      </c>
      <c r="D873" t="b">
        <f>IF(OR(B873=0,'Input and Summary Results'!E455=0),FALSE,'Input and Summary Results'!$E455)</f>
        <v>0</v>
      </c>
      <c r="E873" t="b">
        <f t="shared" si="68"/>
        <v>0</v>
      </c>
      <c r="F873" t="b">
        <f t="shared" si="69"/>
        <v>0</v>
      </c>
      <c r="G873" t="b">
        <f>IF('Input and Summary Results'!$J$4="yes",IF(C873=FALSE,FALSE,IF('Data Transformation'!E873&lt;$R$10,E873,$R$10)),IF(C873=FALSE,FALSE,IF(C873&lt;$R$10,C873,$R$10)))</f>
        <v>0</v>
      </c>
      <c r="H873" t="b">
        <f>IF('Input and Summary Results'!$J$4="yes",'Data Transformation'!F873,'Data Transformation'!D873)</f>
        <v>0</v>
      </c>
      <c r="I873" t="str">
        <f t="shared" si="70"/>
        <v/>
      </c>
    </row>
    <row r="874" spans="2:9" x14ac:dyDescent="0.25">
      <c r="B874" t="b">
        <f>IF('Input and Summary Results'!D456=0,FALSE,'Input and Summary Results'!$B456)</f>
        <v>0</v>
      </c>
      <c r="C874" t="b">
        <f>IF(OR(B874=0,'Input and Summary Results'!D456=0,'Input and Summary Results'!D456=""),FALSE,'Input and Summary Results'!$D456)</f>
        <v>0</v>
      </c>
      <c r="D874" t="b">
        <f>IF(OR(B874=0,'Input and Summary Results'!E456=0),FALSE,'Input and Summary Results'!$E456)</f>
        <v>0</v>
      </c>
      <c r="E874" t="b">
        <f t="shared" ref="E874:E937" si="71">IF(C874=FALSE,FALSE,LOG10(C874))</f>
        <v>0</v>
      </c>
      <c r="F874" t="b">
        <f t="shared" ref="F874:F937" si="72">IF(D874=FALSE, FALSE,0.434*D874/C874)</f>
        <v>0</v>
      </c>
      <c r="G874" t="b">
        <f>IF('Input and Summary Results'!$J$4="yes",IF(C874=FALSE,FALSE,IF('Data Transformation'!E874&lt;$R$10,E874,$R$10)),IF(C874=FALSE,FALSE,IF(C874&lt;$R$10,C874,$R$10)))</f>
        <v>0</v>
      </c>
      <c r="H874" t="b">
        <f>IF('Input and Summary Results'!$J$4="yes",'Data Transformation'!F874,'Data Transformation'!D874)</f>
        <v>0</v>
      </c>
      <c r="I874" t="str">
        <f t="shared" si="70"/>
        <v/>
      </c>
    </row>
    <row r="875" spans="2:9" x14ac:dyDescent="0.25">
      <c r="B875" t="b">
        <f>IF('Input and Summary Results'!D457=0,FALSE,'Input and Summary Results'!$B457)</f>
        <v>0</v>
      </c>
      <c r="C875" t="b">
        <f>IF(OR(B875=0,'Input and Summary Results'!D457=0,'Input and Summary Results'!D457=""),FALSE,'Input and Summary Results'!$D457)</f>
        <v>0</v>
      </c>
      <c r="D875" t="b">
        <f>IF(OR(B875=0,'Input and Summary Results'!E457=0),FALSE,'Input and Summary Results'!$E457)</f>
        <v>0</v>
      </c>
      <c r="E875" t="b">
        <f t="shared" si="71"/>
        <v>0</v>
      </c>
      <c r="F875" t="b">
        <f t="shared" si="72"/>
        <v>0</v>
      </c>
      <c r="G875" t="b">
        <f>IF('Input and Summary Results'!$J$4="yes",IF(C875=FALSE,FALSE,IF('Data Transformation'!E875&lt;$R$10,E875,$R$10)),IF(C875=FALSE,FALSE,IF(C875&lt;$R$10,C875,$R$10)))</f>
        <v>0</v>
      </c>
      <c r="H875" t="b">
        <f>IF('Input and Summary Results'!$J$4="yes",'Data Transformation'!F875,'Data Transformation'!D875)</f>
        <v>0</v>
      </c>
      <c r="I875" t="str">
        <f t="shared" si="70"/>
        <v/>
      </c>
    </row>
    <row r="876" spans="2:9" x14ac:dyDescent="0.25">
      <c r="B876" t="b">
        <f>IF('Input and Summary Results'!D458=0,FALSE,'Input and Summary Results'!$B458)</f>
        <v>0</v>
      </c>
      <c r="C876" t="b">
        <f>IF(OR(B876=0,'Input and Summary Results'!D458=0,'Input and Summary Results'!D458=""),FALSE,'Input and Summary Results'!$D458)</f>
        <v>0</v>
      </c>
      <c r="D876" t="b">
        <f>IF(OR(B876=0,'Input and Summary Results'!E458=0),FALSE,'Input and Summary Results'!$E458)</f>
        <v>0</v>
      </c>
      <c r="E876" t="b">
        <f t="shared" si="71"/>
        <v>0</v>
      </c>
      <c r="F876" t="b">
        <f t="shared" si="72"/>
        <v>0</v>
      </c>
      <c r="G876" t="b">
        <f>IF('Input and Summary Results'!$J$4="yes",IF(C876=FALSE,FALSE,IF('Data Transformation'!E876&lt;$R$10,E876,$R$10)),IF(C876=FALSE,FALSE,IF(C876&lt;$R$10,C876,$R$10)))</f>
        <v>0</v>
      </c>
      <c r="H876" t="b">
        <f>IF('Input and Summary Results'!$J$4="yes",'Data Transformation'!F876,'Data Transformation'!D876)</f>
        <v>0</v>
      </c>
      <c r="I876" t="str">
        <f t="shared" si="70"/>
        <v/>
      </c>
    </row>
    <row r="877" spans="2:9" x14ac:dyDescent="0.25">
      <c r="B877" t="b">
        <f>IF('Input and Summary Results'!D459=0,FALSE,'Input and Summary Results'!$B459)</f>
        <v>0</v>
      </c>
      <c r="C877" t="b">
        <f>IF(OR(B877=0,'Input and Summary Results'!D459=0,'Input and Summary Results'!D459=""),FALSE,'Input and Summary Results'!$D459)</f>
        <v>0</v>
      </c>
      <c r="D877" t="b">
        <f>IF(OR(B877=0,'Input and Summary Results'!E459=0),FALSE,'Input and Summary Results'!$E459)</f>
        <v>0</v>
      </c>
      <c r="E877" t="b">
        <f t="shared" si="71"/>
        <v>0</v>
      </c>
      <c r="F877" t="b">
        <f t="shared" si="72"/>
        <v>0</v>
      </c>
      <c r="G877" t="b">
        <f>IF('Input and Summary Results'!$J$4="yes",IF(C877=FALSE,FALSE,IF('Data Transformation'!E877&lt;$R$10,E877,$R$10)),IF(C877=FALSE,FALSE,IF(C877&lt;$R$10,C877,$R$10)))</f>
        <v>0</v>
      </c>
      <c r="H877" t="b">
        <f>IF('Input and Summary Results'!$J$4="yes",'Data Transformation'!F877,'Data Transformation'!D877)</f>
        <v>0</v>
      </c>
      <c r="I877" t="str">
        <f t="shared" si="70"/>
        <v/>
      </c>
    </row>
    <row r="878" spans="2:9" x14ac:dyDescent="0.25">
      <c r="B878" t="b">
        <f>IF('Input and Summary Results'!D460=0,FALSE,'Input and Summary Results'!$B460)</f>
        <v>0</v>
      </c>
      <c r="C878" t="b">
        <f>IF(OR(B878=0,'Input and Summary Results'!D460=0,'Input and Summary Results'!D460=""),FALSE,'Input and Summary Results'!$D460)</f>
        <v>0</v>
      </c>
      <c r="D878" t="b">
        <f>IF(OR(B878=0,'Input and Summary Results'!E460=0),FALSE,'Input and Summary Results'!$E460)</f>
        <v>0</v>
      </c>
      <c r="E878" t="b">
        <f t="shared" si="71"/>
        <v>0</v>
      </c>
      <c r="F878" t="b">
        <f t="shared" si="72"/>
        <v>0</v>
      </c>
      <c r="G878" t="b">
        <f>IF('Input and Summary Results'!$J$4="yes",IF(C878=FALSE,FALSE,IF('Data Transformation'!E878&lt;$R$10,E878,$R$10)),IF(C878=FALSE,FALSE,IF(C878&lt;$R$10,C878,$R$10)))</f>
        <v>0</v>
      </c>
      <c r="H878" t="b">
        <f>IF('Input and Summary Results'!$J$4="yes",'Data Transformation'!F878,'Data Transformation'!D878)</f>
        <v>0</v>
      </c>
      <c r="I878" t="str">
        <f t="shared" si="70"/>
        <v/>
      </c>
    </row>
    <row r="879" spans="2:9" x14ac:dyDescent="0.25">
      <c r="B879" t="b">
        <f>IF('Input and Summary Results'!D461=0,FALSE,'Input and Summary Results'!$B461)</f>
        <v>0</v>
      </c>
      <c r="C879" t="b">
        <f>IF(OR(B879=0,'Input and Summary Results'!D461=0,'Input and Summary Results'!D461=""),FALSE,'Input and Summary Results'!$D461)</f>
        <v>0</v>
      </c>
      <c r="D879" t="b">
        <f>IF(OR(B879=0,'Input and Summary Results'!E461=0),FALSE,'Input and Summary Results'!$E461)</f>
        <v>0</v>
      </c>
      <c r="E879" t="b">
        <f t="shared" si="71"/>
        <v>0</v>
      </c>
      <c r="F879" t="b">
        <f t="shared" si="72"/>
        <v>0</v>
      </c>
      <c r="G879" t="b">
        <f>IF('Input and Summary Results'!$J$4="yes",IF(C879=FALSE,FALSE,IF('Data Transformation'!E879&lt;$R$10,E879,$R$10)),IF(C879=FALSE,FALSE,IF(C879&lt;$R$10,C879,$R$10)))</f>
        <v>0</v>
      </c>
      <c r="H879" t="b">
        <f>IF('Input and Summary Results'!$J$4="yes",'Data Transformation'!F879,'Data Transformation'!D879)</f>
        <v>0</v>
      </c>
      <c r="I879" t="str">
        <f t="shared" si="70"/>
        <v/>
      </c>
    </row>
    <row r="880" spans="2:9" x14ac:dyDescent="0.25">
      <c r="B880" t="b">
        <f>IF('Input and Summary Results'!D462=0,FALSE,'Input and Summary Results'!$B462)</f>
        <v>0</v>
      </c>
      <c r="C880" t="b">
        <f>IF(OR(B880=0,'Input and Summary Results'!D462=0,'Input and Summary Results'!D462=""),FALSE,'Input and Summary Results'!$D462)</f>
        <v>0</v>
      </c>
      <c r="D880" t="b">
        <f>IF(OR(B880=0,'Input and Summary Results'!E462=0),FALSE,'Input and Summary Results'!$E462)</f>
        <v>0</v>
      </c>
      <c r="E880" t="b">
        <f t="shared" si="71"/>
        <v>0</v>
      </c>
      <c r="F880" t="b">
        <f t="shared" si="72"/>
        <v>0</v>
      </c>
      <c r="G880" t="b">
        <f>IF('Input and Summary Results'!$J$4="yes",IF(C880=FALSE,FALSE,IF('Data Transformation'!E880&lt;$R$10,E880,$R$10)),IF(C880=FALSE,FALSE,IF(C880&lt;$R$10,C880,$R$10)))</f>
        <v>0</v>
      </c>
      <c r="H880" t="b">
        <f>IF('Input and Summary Results'!$J$4="yes",'Data Transformation'!F880,'Data Transformation'!D880)</f>
        <v>0</v>
      </c>
      <c r="I880" t="str">
        <f t="shared" si="70"/>
        <v/>
      </c>
    </row>
    <row r="881" spans="2:9" x14ac:dyDescent="0.25">
      <c r="B881" t="b">
        <f>IF('Input and Summary Results'!D463=0,FALSE,'Input and Summary Results'!$B463)</f>
        <v>0</v>
      </c>
      <c r="C881" t="b">
        <f>IF(OR(B881=0,'Input and Summary Results'!D463=0,'Input and Summary Results'!D463=""),FALSE,'Input and Summary Results'!$D463)</f>
        <v>0</v>
      </c>
      <c r="D881" t="b">
        <f>IF(OR(B881=0,'Input and Summary Results'!E463=0),FALSE,'Input and Summary Results'!$E463)</f>
        <v>0</v>
      </c>
      <c r="E881" t="b">
        <f t="shared" si="71"/>
        <v>0</v>
      </c>
      <c r="F881" t="b">
        <f t="shared" si="72"/>
        <v>0</v>
      </c>
      <c r="G881" t="b">
        <f>IF('Input and Summary Results'!$J$4="yes",IF(C881=FALSE,FALSE,IF('Data Transformation'!E881&lt;$R$10,E881,$R$10)),IF(C881=FALSE,FALSE,IF(C881&lt;$R$10,C881,$R$10)))</f>
        <v>0</v>
      </c>
      <c r="H881" t="b">
        <f>IF('Input and Summary Results'!$J$4="yes",'Data Transformation'!F881,'Data Transformation'!D881)</f>
        <v>0</v>
      </c>
      <c r="I881" t="str">
        <f t="shared" si="70"/>
        <v/>
      </c>
    </row>
    <row r="882" spans="2:9" x14ac:dyDescent="0.25">
      <c r="B882" t="b">
        <f>IF('Input and Summary Results'!D464=0,FALSE,'Input and Summary Results'!$B464)</f>
        <v>0</v>
      </c>
      <c r="C882" t="b">
        <f>IF(OR(B882=0,'Input and Summary Results'!D464=0,'Input and Summary Results'!D464=""),FALSE,'Input and Summary Results'!$D464)</f>
        <v>0</v>
      </c>
      <c r="D882" t="b">
        <f>IF(OR(B882=0,'Input and Summary Results'!E464=0),FALSE,'Input and Summary Results'!$E464)</f>
        <v>0</v>
      </c>
      <c r="E882" t="b">
        <f t="shared" si="71"/>
        <v>0</v>
      </c>
      <c r="F882" t="b">
        <f t="shared" si="72"/>
        <v>0</v>
      </c>
      <c r="G882" t="b">
        <f>IF('Input and Summary Results'!$J$4="yes",IF(C882=FALSE,FALSE,IF('Data Transformation'!E882&lt;$R$10,E882,$R$10)),IF(C882=FALSE,FALSE,IF(C882&lt;$R$10,C882,$R$10)))</f>
        <v>0</v>
      </c>
      <c r="H882" t="b">
        <f>IF('Input and Summary Results'!$J$4="yes",'Data Transformation'!F882,'Data Transformation'!D882)</f>
        <v>0</v>
      </c>
      <c r="I882" t="str">
        <f t="shared" si="70"/>
        <v/>
      </c>
    </row>
    <row r="883" spans="2:9" x14ac:dyDescent="0.25">
      <c r="B883" t="b">
        <f>IF('Input and Summary Results'!D465=0,FALSE,'Input and Summary Results'!$B465)</f>
        <v>0</v>
      </c>
      <c r="C883" t="b">
        <f>IF(OR(B883=0,'Input and Summary Results'!D465=0,'Input and Summary Results'!D465=""),FALSE,'Input and Summary Results'!$D465)</f>
        <v>0</v>
      </c>
      <c r="D883" t="b">
        <f>IF(OR(B883=0,'Input and Summary Results'!E465=0),FALSE,'Input and Summary Results'!$E465)</f>
        <v>0</v>
      </c>
      <c r="E883" t="b">
        <f t="shared" si="71"/>
        <v>0</v>
      </c>
      <c r="F883" t="b">
        <f t="shared" si="72"/>
        <v>0</v>
      </c>
      <c r="G883" t="b">
        <f>IF('Input and Summary Results'!$J$4="yes",IF(C883=FALSE,FALSE,IF('Data Transformation'!E883&lt;$R$10,E883,$R$10)),IF(C883=FALSE,FALSE,IF(C883&lt;$R$10,C883,$R$10)))</f>
        <v>0</v>
      </c>
      <c r="H883" t="b">
        <f>IF('Input and Summary Results'!$J$4="yes",'Data Transformation'!F883,'Data Transformation'!D883)</f>
        <v>0</v>
      </c>
      <c r="I883" t="str">
        <f t="shared" si="70"/>
        <v/>
      </c>
    </row>
    <row r="884" spans="2:9" x14ac:dyDescent="0.25">
      <c r="B884" t="b">
        <f>IF('Input and Summary Results'!D466=0,FALSE,'Input and Summary Results'!$B466)</f>
        <v>0</v>
      </c>
      <c r="C884" t="b">
        <f>IF(OR(B884=0,'Input and Summary Results'!D466=0,'Input and Summary Results'!D466=""),FALSE,'Input and Summary Results'!$D466)</f>
        <v>0</v>
      </c>
      <c r="D884" t="b">
        <f>IF(OR(B884=0,'Input and Summary Results'!E466=0),FALSE,'Input and Summary Results'!$E466)</f>
        <v>0</v>
      </c>
      <c r="E884" t="b">
        <f t="shared" si="71"/>
        <v>0</v>
      </c>
      <c r="F884" t="b">
        <f t="shared" si="72"/>
        <v>0</v>
      </c>
      <c r="G884" t="b">
        <f>IF('Input and Summary Results'!$J$4="yes",IF(C884=FALSE,FALSE,IF('Data Transformation'!E884&lt;$R$10,E884,$R$10)),IF(C884=FALSE,FALSE,IF(C884&lt;$R$10,C884,$R$10)))</f>
        <v>0</v>
      </c>
      <c r="H884" t="b">
        <f>IF('Input and Summary Results'!$J$4="yes",'Data Transformation'!F884,'Data Transformation'!D884)</f>
        <v>0</v>
      </c>
      <c r="I884" t="str">
        <f t="shared" si="70"/>
        <v/>
      </c>
    </row>
    <row r="885" spans="2:9" x14ac:dyDescent="0.25">
      <c r="B885" t="b">
        <f>IF('Input and Summary Results'!D467=0,FALSE,'Input and Summary Results'!$B467)</f>
        <v>0</v>
      </c>
      <c r="C885" t="b">
        <f>IF(OR(B885=0,'Input and Summary Results'!D467=0,'Input and Summary Results'!D467=""),FALSE,'Input and Summary Results'!$D467)</f>
        <v>0</v>
      </c>
      <c r="D885" t="b">
        <f>IF(OR(B885=0,'Input and Summary Results'!E467=0),FALSE,'Input and Summary Results'!$E467)</f>
        <v>0</v>
      </c>
      <c r="E885" t="b">
        <f t="shared" si="71"/>
        <v>0</v>
      </c>
      <c r="F885" t="b">
        <f t="shared" si="72"/>
        <v>0</v>
      </c>
      <c r="G885" t="b">
        <f>IF('Input and Summary Results'!$J$4="yes",IF(C885=FALSE,FALSE,IF('Data Transformation'!E885&lt;$R$10,E885,$R$10)),IF(C885=FALSE,FALSE,IF(C885&lt;$R$10,C885,$R$10)))</f>
        <v>0</v>
      </c>
      <c r="H885" t="b">
        <f>IF('Input and Summary Results'!$J$4="yes",'Data Transformation'!F885,'Data Transformation'!D885)</f>
        <v>0</v>
      </c>
      <c r="I885" t="str">
        <f t="shared" si="70"/>
        <v/>
      </c>
    </row>
    <row r="886" spans="2:9" x14ac:dyDescent="0.25">
      <c r="B886" t="b">
        <f>IF('Input and Summary Results'!D468=0,FALSE,'Input and Summary Results'!$B468)</f>
        <v>0</v>
      </c>
      <c r="C886" t="b">
        <f>IF(OR(B886=0,'Input and Summary Results'!D468=0,'Input and Summary Results'!D468=""),FALSE,'Input and Summary Results'!$D468)</f>
        <v>0</v>
      </c>
      <c r="D886" t="b">
        <f>IF(OR(B886=0,'Input and Summary Results'!E468=0),FALSE,'Input and Summary Results'!$E468)</f>
        <v>0</v>
      </c>
      <c r="E886" t="b">
        <f t="shared" si="71"/>
        <v>0</v>
      </c>
      <c r="F886" t="b">
        <f t="shared" si="72"/>
        <v>0</v>
      </c>
      <c r="G886" t="b">
        <f>IF('Input and Summary Results'!$J$4="yes",IF(C886=FALSE,FALSE,IF('Data Transformation'!E886&lt;$R$10,E886,$R$10)),IF(C886=FALSE,FALSE,IF(C886&lt;$R$10,C886,$R$10)))</f>
        <v>0</v>
      </c>
      <c r="H886" t="b">
        <f>IF('Input and Summary Results'!$J$4="yes",'Data Transformation'!F886,'Data Transformation'!D886)</f>
        <v>0</v>
      </c>
      <c r="I886" t="str">
        <f t="shared" si="70"/>
        <v/>
      </c>
    </row>
    <row r="887" spans="2:9" x14ac:dyDescent="0.25">
      <c r="B887" t="b">
        <f>IF('Input and Summary Results'!D469=0,FALSE,'Input and Summary Results'!$B469)</f>
        <v>0</v>
      </c>
      <c r="C887" t="b">
        <f>IF(OR(B887=0,'Input and Summary Results'!D469=0,'Input and Summary Results'!D469=""),FALSE,'Input and Summary Results'!$D469)</f>
        <v>0</v>
      </c>
      <c r="D887" t="b">
        <f>IF(OR(B887=0,'Input and Summary Results'!E469=0),FALSE,'Input and Summary Results'!$E469)</f>
        <v>0</v>
      </c>
      <c r="E887" t="b">
        <f t="shared" si="71"/>
        <v>0</v>
      </c>
      <c r="F887" t="b">
        <f t="shared" si="72"/>
        <v>0</v>
      </c>
      <c r="G887" t="b">
        <f>IF('Input and Summary Results'!$J$4="yes",IF(C887=FALSE,FALSE,IF('Data Transformation'!E887&lt;$R$10,E887,$R$10)),IF(C887=FALSE,FALSE,IF(C887&lt;$R$10,C887,$R$10)))</f>
        <v>0</v>
      </c>
      <c r="H887" t="b">
        <f>IF('Input and Summary Results'!$J$4="yes",'Data Transformation'!F887,'Data Transformation'!D887)</f>
        <v>0</v>
      </c>
      <c r="I887" t="str">
        <f t="shared" si="70"/>
        <v/>
      </c>
    </row>
    <row r="888" spans="2:9" x14ac:dyDescent="0.25">
      <c r="B888" t="b">
        <f>IF('Input and Summary Results'!D470=0,FALSE,'Input and Summary Results'!$B470)</f>
        <v>0</v>
      </c>
      <c r="C888" t="b">
        <f>IF(OR(B888=0,'Input and Summary Results'!D470=0,'Input and Summary Results'!D470=""),FALSE,'Input and Summary Results'!$D470)</f>
        <v>0</v>
      </c>
      <c r="D888" t="b">
        <f>IF(OR(B888=0,'Input and Summary Results'!E470=0),FALSE,'Input and Summary Results'!$E470)</f>
        <v>0</v>
      </c>
      <c r="E888" t="b">
        <f t="shared" si="71"/>
        <v>0</v>
      </c>
      <c r="F888" t="b">
        <f t="shared" si="72"/>
        <v>0</v>
      </c>
      <c r="G888" t="b">
        <f>IF('Input and Summary Results'!$J$4="yes",IF(C888=FALSE,FALSE,IF('Data Transformation'!E888&lt;$R$10,E888,$R$10)),IF(C888=FALSE,FALSE,IF(C888&lt;$R$10,C888,$R$10)))</f>
        <v>0</v>
      </c>
      <c r="H888" t="b">
        <f>IF('Input and Summary Results'!$J$4="yes",'Data Transformation'!F888,'Data Transformation'!D888)</f>
        <v>0</v>
      </c>
      <c r="I888" t="str">
        <f t="shared" si="70"/>
        <v/>
      </c>
    </row>
    <row r="889" spans="2:9" x14ac:dyDescent="0.25">
      <c r="B889" t="b">
        <f>IF('Input and Summary Results'!D471=0,FALSE,'Input and Summary Results'!$B471)</f>
        <v>0</v>
      </c>
      <c r="C889" t="b">
        <f>IF(OR(B889=0,'Input and Summary Results'!D471=0,'Input and Summary Results'!D471=""),FALSE,'Input and Summary Results'!$D471)</f>
        <v>0</v>
      </c>
      <c r="D889" t="b">
        <f>IF(OR(B889=0,'Input and Summary Results'!E471=0),FALSE,'Input and Summary Results'!$E471)</f>
        <v>0</v>
      </c>
      <c r="E889" t="b">
        <f t="shared" si="71"/>
        <v>0</v>
      </c>
      <c r="F889" t="b">
        <f t="shared" si="72"/>
        <v>0</v>
      </c>
      <c r="G889" t="b">
        <f>IF('Input and Summary Results'!$J$4="yes",IF(C889=FALSE,FALSE,IF('Data Transformation'!E889&lt;$R$10,E889,$R$10)),IF(C889=FALSE,FALSE,IF(C889&lt;$R$10,C889,$R$10)))</f>
        <v>0</v>
      </c>
      <c r="H889" t="b">
        <f>IF('Input and Summary Results'!$J$4="yes",'Data Transformation'!F889,'Data Transformation'!D889)</f>
        <v>0</v>
      </c>
      <c r="I889" t="str">
        <f t="shared" si="70"/>
        <v/>
      </c>
    </row>
    <row r="890" spans="2:9" x14ac:dyDescent="0.25">
      <c r="B890" t="b">
        <f>IF('Input and Summary Results'!D472=0,FALSE,'Input and Summary Results'!$B472)</f>
        <v>0</v>
      </c>
      <c r="C890" t="b">
        <f>IF(OR(B890=0,'Input and Summary Results'!D472=0,'Input and Summary Results'!D472=""),FALSE,'Input and Summary Results'!$D472)</f>
        <v>0</v>
      </c>
      <c r="D890" t="b">
        <f>IF(OR(B890=0,'Input and Summary Results'!E472=0),FALSE,'Input and Summary Results'!$E472)</f>
        <v>0</v>
      </c>
      <c r="E890" t="b">
        <f t="shared" si="71"/>
        <v>0</v>
      </c>
      <c r="F890" t="b">
        <f t="shared" si="72"/>
        <v>0</v>
      </c>
      <c r="G890" t="b">
        <f>IF('Input and Summary Results'!$J$4="yes",IF(C890=FALSE,FALSE,IF('Data Transformation'!E890&lt;$R$10,E890,$R$10)),IF(C890=FALSE,FALSE,IF(C890&lt;$R$10,C890,$R$10)))</f>
        <v>0</v>
      </c>
      <c r="H890" t="b">
        <f>IF('Input and Summary Results'!$J$4="yes",'Data Transformation'!F890,'Data Transformation'!D890)</f>
        <v>0</v>
      </c>
      <c r="I890" t="str">
        <f t="shared" si="70"/>
        <v/>
      </c>
    </row>
    <row r="891" spans="2:9" x14ac:dyDescent="0.25">
      <c r="B891" t="b">
        <f>IF('Input and Summary Results'!D473=0,FALSE,'Input and Summary Results'!$B473)</f>
        <v>0</v>
      </c>
      <c r="C891" t="b">
        <f>IF(OR(B891=0,'Input and Summary Results'!D473=0,'Input and Summary Results'!D473=""),FALSE,'Input and Summary Results'!$D473)</f>
        <v>0</v>
      </c>
      <c r="D891" t="b">
        <f>IF(OR(B891=0,'Input and Summary Results'!E473=0),FALSE,'Input and Summary Results'!$E473)</f>
        <v>0</v>
      </c>
      <c r="E891" t="b">
        <f t="shared" si="71"/>
        <v>0</v>
      </c>
      <c r="F891" t="b">
        <f t="shared" si="72"/>
        <v>0</v>
      </c>
      <c r="G891" t="b">
        <f>IF('Input and Summary Results'!$J$4="yes",IF(C891=FALSE,FALSE,IF('Data Transformation'!E891&lt;$R$10,E891,$R$10)),IF(C891=FALSE,FALSE,IF(C891&lt;$R$10,C891,$R$10)))</f>
        <v>0</v>
      </c>
      <c r="H891" t="b">
        <f>IF('Input and Summary Results'!$J$4="yes",'Data Transformation'!F891,'Data Transformation'!D891)</f>
        <v>0</v>
      </c>
      <c r="I891" t="str">
        <f t="shared" si="70"/>
        <v/>
      </c>
    </row>
    <row r="892" spans="2:9" x14ac:dyDescent="0.25">
      <c r="B892" t="b">
        <f>IF('Input and Summary Results'!D474=0,FALSE,'Input and Summary Results'!$B474)</f>
        <v>0</v>
      </c>
      <c r="C892" t="b">
        <f>IF(OR(B892=0,'Input and Summary Results'!D474=0,'Input and Summary Results'!D474=""),FALSE,'Input and Summary Results'!$D474)</f>
        <v>0</v>
      </c>
      <c r="D892" t="b">
        <f>IF(OR(B892=0,'Input and Summary Results'!E474=0),FALSE,'Input and Summary Results'!$E474)</f>
        <v>0</v>
      </c>
      <c r="E892" t="b">
        <f t="shared" si="71"/>
        <v>0</v>
      </c>
      <c r="F892" t="b">
        <f t="shared" si="72"/>
        <v>0</v>
      </c>
      <c r="G892" t="b">
        <f>IF('Input and Summary Results'!$J$4="yes",IF(C892=FALSE,FALSE,IF('Data Transformation'!E892&lt;$R$10,E892,$R$10)),IF(C892=FALSE,FALSE,IF(C892&lt;$R$10,C892,$R$10)))</f>
        <v>0</v>
      </c>
      <c r="H892" t="b">
        <f>IF('Input and Summary Results'!$J$4="yes",'Data Transformation'!F892,'Data Transformation'!D892)</f>
        <v>0</v>
      </c>
      <c r="I892" t="str">
        <f t="shared" si="70"/>
        <v/>
      </c>
    </row>
    <row r="893" spans="2:9" x14ac:dyDescent="0.25">
      <c r="B893" t="b">
        <f>IF('Input and Summary Results'!D475=0,FALSE,'Input and Summary Results'!$B475)</f>
        <v>0</v>
      </c>
      <c r="C893" t="b">
        <f>IF(OR(B893=0,'Input and Summary Results'!D475=0,'Input and Summary Results'!D475=""),FALSE,'Input and Summary Results'!$D475)</f>
        <v>0</v>
      </c>
      <c r="D893" t="b">
        <f>IF(OR(B893=0,'Input and Summary Results'!E475=0),FALSE,'Input and Summary Results'!$E475)</f>
        <v>0</v>
      </c>
      <c r="E893" t="b">
        <f t="shared" si="71"/>
        <v>0</v>
      </c>
      <c r="F893" t="b">
        <f t="shared" si="72"/>
        <v>0</v>
      </c>
      <c r="G893" t="b">
        <f>IF('Input and Summary Results'!$J$4="yes",IF(C893=FALSE,FALSE,IF('Data Transformation'!E893&lt;$R$10,E893,$R$10)),IF(C893=FALSE,FALSE,IF(C893&lt;$R$10,C893,$R$10)))</f>
        <v>0</v>
      </c>
      <c r="H893" t="b">
        <f>IF('Input and Summary Results'!$J$4="yes",'Data Transformation'!F893,'Data Transformation'!D893)</f>
        <v>0</v>
      </c>
      <c r="I893" t="str">
        <f t="shared" si="70"/>
        <v/>
      </c>
    </row>
    <row r="894" spans="2:9" x14ac:dyDescent="0.25">
      <c r="B894" t="b">
        <f>IF('Input and Summary Results'!D476=0,FALSE,'Input and Summary Results'!$B476)</f>
        <v>0</v>
      </c>
      <c r="C894" t="b">
        <f>IF(OR(B894=0,'Input and Summary Results'!D476=0,'Input and Summary Results'!D476=""),FALSE,'Input and Summary Results'!$D476)</f>
        <v>0</v>
      </c>
      <c r="D894" t="b">
        <f>IF(OR(B894=0,'Input and Summary Results'!E476=0),FALSE,'Input and Summary Results'!$E476)</f>
        <v>0</v>
      </c>
      <c r="E894" t="b">
        <f t="shared" si="71"/>
        <v>0</v>
      </c>
      <c r="F894" t="b">
        <f t="shared" si="72"/>
        <v>0</v>
      </c>
      <c r="G894" t="b">
        <f>IF('Input and Summary Results'!$J$4="yes",IF(C894=FALSE,FALSE,IF('Data Transformation'!E894&lt;$R$10,E894,$R$10)),IF(C894=FALSE,FALSE,IF(C894&lt;$R$10,C894,$R$10)))</f>
        <v>0</v>
      </c>
      <c r="H894" t="b">
        <f>IF('Input and Summary Results'!$J$4="yes",'Data Transformation'!F894,'Data Transformation'!D894)</f>
        <v>0</v>
      </c>
      <c r="I894" t="str">
        <f t="shared" si="70"/>
        <v/>
      </c>
    </row>
    <row r="895" spans="2:9" x14ac:dyDescent="0.25">
      <c r="B895" t="b">
        <f>IF('Input and Summary Results'!D477=0,FALSE,'Input and Summary Results'!$B477)</f>
        <v>0</v>
      </c>
      <c r="C895" t="b">
        <f>IF(OR(B895=0,'Input and Summary Results'!D477=0,'Input and Summary Results'!D477=""),FALSE,'Input and Summary Results'!$D477)</f>
        <v>0</v>
      </c>
      <c r="D895" t="b">
        <f>IF(OR(B895=0,'Input and Summary Results'!E477=0),FALSE,'Input and Summary Results'!$E477)</f>
        <v>0</v>
      </c>
      <c r="E895" t="b">
        <f t="shared" si="71"/>
        <v>0</v>
      </c>
      <c r="F895" t="b">
        <f t="shared" si="72"/>
        <v>0</v>
      </c>
      <c r="G895" t="b">
        <f>IF('Input and Summary Results'!$J$4="yes",IF(C895=FALSE,FALSE,IF('Data Transformation'!E895&lt;$R$10,E895,$R$10)),IF(C895=FALSE,FALSE,IF(C895&lt;$R$10,C895,$R$10)))</f>
        <v>0</v>
      </c>
      <c r="H895" t="b">
        <f>IF('Input and Summary Results'!$J$4="yes",'Data Transformation'!F895,'Data Transformation'!D895)</f>
        <v>0</v>
      </c>
      <c r="I895" t="str">
        <f t="shared" si="70"/>
        <v/>
      </c>
    </row>
    <row r="896" spans="2:9" x14ac:dyDescent="0.25">
      <c r="B896" t="b">
        <f>IF('Input and Summary Results'!D478=0,FALSE,'Input and Summary Results'!$B478)</f>
        <v>0</v>
      </c>
      <c r="C896" t="b">
        <f>IF(OR(B896=0,'Input and Summary Results'!D478=0,'Input and Summary Results'!D478=""),FALSE,'Input and Summary Results'!$D478)</f>
        <v>0</v>
      </c>
      <c r="D896" t="b">
        <f>IF(OR(B896=0,'Input and Summary Results'!E478=0),FALSE,'Input and Summary Results'!$E478)</f>
        <v>0</v>
      </c>
      <c r="E896" t="b">
        <f t="shared" si="71"/>
        <v>0</v>
      </c>
      <c r="F896" t="b">
        <f t="shared" si="72"/>
        <v>0</v>
      </c>
      <c r="G896" t="b">
        <f>IF('Input and Summary Results'!$J$4="yes",IF(C896=FALSE,FALSE,IF('Data Transformation'!E896&lt;$R$10,E896,$R$10)),IF(C896=FALSE,FALSE,IF(C896&lt;$R$10,C896,$R$10)))</f>
        <v>0</v>
      </c>
      <c r="H896" t="b">
        <f>IF('Input and Summary Results'!$J$4="yes",'Data Transformation'!F896,'Data Transformation'!D896)</f>
        <v>0</v>
      </c>
      <c r="I896" t="str">
        <f t="shared" si="70"/>
        <v/>
      </c>
    </row>
    <row r="897" spans="2:9" x14ac:dyDescent="0.25">
      <c r="B897" t="b">
        <f>IF('Input and Summary Results'!D479=0,FALSE,'Input and Summary Results'!$B479)</f>
        <v>0</v>
      </c>
      <c r="C897" t="b">
        <f>IF(OR(B897=0,'Input and Summary Results'!D479=0,'Input and Summary Results'!D479=""),FALSE,'Input and Summary Results'!$D479)</f>
        <v>0</v>
      </c>
      <c r="D897" t="b">
        <f>IF(OR(B897=0,'Input and Summary Results'!E479=0),FALSE,'Input and Summary Results'!$E479)</f>
        <v>0</v>
      </c>
      <c r="E897" t="b">
        <f t="shared" si="71"/>
        <v>0</v>
      </c>
      <c r="F897" t="b">
        <f t="shared" si="72"/>
        <v>0</v>
      </c>
      <c r="G897" t="b">
        <f>IF('Input and Summary Results'!$J$4="yes",IF(C897=FALSE,FALSE,IF('Data Transformation'!E897&lt;$R$10,E897,$R$10)),IF(C897=FALSE,FALSE,IF(C897&lt;$R$10,C897,$R$10)))</f>
        <v>0</v>
      </c>
      <c r="H897" t="b">
        <f>IF('Input and Summary Results'!$J$4="yes",'Data Transformation'!F897,'Data Transformation'!D897)</f>
        <v>0</v>
      </c>
      <c r="I897" t="str">
        <f t="shared" si="70"/>
        <v/>
      </c>
    </row>
    <row r="898" spans="2:9" x14ac:dyDescent="0.25">
      <c r="B898" t="b">
        <f>IF('Input and Summary Results'!D480=0,FALSE,'Input and Summary Results'!$B480)</f>
        <v>0</v>
      </c>
      <c r="C898" t="b">
        <f>IF(OR(B898=0,'Input and Summary Results'!D480=0,'Input and Summary Results'!D480=""),FALSE,'Input and Summary Results'!$D480)</f>
        <v>0</v>
      </c>
      <c r="D898" t="b">
        <f>IF(OR(B898=0,'Input and Summary Results'!E480=0),FALSE,'Input and Summary Results'!$E480)</f>
        <v>0</v>
      </c>
      <c r="E898" t="b">
        <f t="shared" si="71"/>
        <v>0</v>
      </c>
      <c r="F898" t="b">
        <f t="shared" si="72"/>
        <v>0</v>
      </c>
      <c r="G898" t="b">
        <f>IF('Input and Summary Results'!$J$4="yes",IF(C898=FALSE,FALSE,IF('Data Transformation'!E898&lt;$R$10,E898,$R$10)),IF(C898=FALSE,FALSE,IF(C898&lt;$R$10,C898,$R$10)))</f>
        <v>0</v>
      </c>
      <c r="H898" t="b">
        <f>IF('Input and Summary Results'!$J$4="yes",'Data Transformation'!F898,'Data Transformation'!D898)</f>
        <v>0</v>
      </c>
      <c r="I898" t="str">
        <f t="shared" si="70"/>
        <v/>
      </c>
    </row>
    <row r="899" spans="2:9" x14ac:dyDescent="0.25">
      <c r="B899" t="b">
        <f>IF('Input and Summary Results'!D481=0,FALSE,'Input and Summary Results'!$B481)</f>
        <v>0</v>
      </c>
      <c r="C899" t="b">
        <f>IF(OR(B899=0,'Input and Summary Results'!D481=0,'Input and Summary Results'!D481=""),FALSE,'Input and Summary Results'!$D481)</f>
        <v>0</v>
      </c>
      <c r="D899" t="b">
        <f>IF(OR(B899=0,'Input and Summary Results'!E481=0),FALSE,'Input and Summary Results'!$E481)</f>
        <v>0</v>
      </c>
      <c r="E899" t="b">
        <f t="shared" si="71"/>
        <v>0</v>
      </c>
      <c r="F899" t="b">
        <f t="shared" si="72"/>
        <v>0</v>
      </c>
      <c r="G899" t="b">
        <f>IF('Input and Summary Results'!$J$4="yes",IF(C899=FALSE,FALSE,IF('Data Transformation'!E899&lt;$R$10,E899,$R$10)),IF(C899=FALSE,FALSE,IF(C899&lt;$R$10,C899,$R$10)))</f>
        <v>0</v>
      </c>
      <c r="H899" t="b">
        <f>IF('Input and Summary Results'!$J$4="yes",'Data Transformation'!F899,'Data Transformation'!D899)</f>
        <v>0</v>
      </c>
      <c r="I899" t="str">
        <f t="shared" si="70"/>
        <v/>
      </c>
    </row>
    <row r="900" spans="2:9" x14ac:dyDescent="0.25">
      <c r="B900" t="b">
        <f>IF('Input and Summary Results'!D482=0,FALSE,'Input and Summary Results'!$B482)</f>
        <v>0</v>
      </c>
      <c r="C900" t="b">
        <f>IF(OR(B900=0,'Input and Summary Results'!D482=0,'Input and Summary Results'!D482=""),FALSE,'Input and Summary Results'!$D482)</f>
        <v>0</v>
      </c>
      <c r="D900" t="b">
        <f>IF(OR(B900=0,'Input and Summary Results'!E482=0),FALSE,'Input and Summary Results'!$E482)</f>
        <v>0</v>
      </c>
      <c r="E900" t="b">
        <f t="shared" si="71"/>
        <v>0</v>
      </c>
      <c r="F900" t="b">
        <f t="shared" si="72"/>
        <v>0</v>
      </c>
      <c r="G900" t="b">
        <f>IF('Input and Summary Results'!$J$4="yes",IF(C900=FALSE,FALSE,IF('Data Transformation'!E900&lt;$R$10,E900,$R$10)),IF(C900=FALSE,FALSE,IF(C900&lt;$R$10,C900,$R$10)))</f>
        <v>0</v>
      </c>
      <c r="H900" t="b">
        <f>IF('Input and Summary Results'!$J$4="yes",'Data Transformation'!F900,'Data Transformation'!D900)</f>
        <v>0</v>
      </c>
      <c r="I900" t="str">
        <f t="shared" si="70"/>
        <v/>
      </c>
    </row>
    <row r="901" spans="2:9" x14ac:dyDescent="0.25">
      <c r="B901" t="b">
        <f>IF('Input and Summary Results'!D483=0,FALSE,'Input and Summary Results'!$B483)</f>
        <v>0</v>
      </c>
      <c r="C901" t="b">
        <f>IF(OR(B901=0,'Input and Summary Results'!D483=0,'Input and Summary Results'!D483=""),FALSE,'Input and Summary Results'!$D483)</f>
        <v>0</v>
      </c>
      <c r="D901" t="b">
        <f>IF(OR(B901=0,'Input and Summary Results'!E483=0),FALSE,'Input and Summary Results'!$E483)</f>
        <v>0</v>
      </c>
      <c r="E901" t="b">
        <f t="shared" si="71"/>
        <v>0</v>
      </c>
      <c r="F901" t="b">
        <f t="shared" si="72"/>
        <v>0</v>
      </c>
      <c r="G901" t="b">
        <f>IF('Input and Summary Results'!$J$4="yes",IF(C901=FALSE,FALSE,IF('Data Transformation'!E901&lt;$R$10,E901,$R$10)),IF(C901=FALSE,FALSE,IF(C901&lt;$R$10,C901,$R$10)))</f>
        <v>0</v>
      </c>
      <c r="H901" t="b">
        <f>IF('Input and Summary Results'!$J$4="yes",'Data Transformation'!F901,'Data Transformation'!D901)</f>
        <v>0</v>
      </c>
      <c r="I901" t="str">
        <f t="shared" ref="I901:I964" si="73">IF(G901=FALSE,"",B901)</f>
        <v/>
      </c>
    </row>
    <row r="902" spans="2:9" x14ac:dyDescent="0.25">
      <c r="B902" t="b">
        <f>IF('Input and Summary Results'!D484=0,FALSE,'Input and Summary Results'!$B484)</f>
        <v>0</v>
      </c>
      <c r="C902" t="b">
        <f>IF(OR(B902=0,'Input and Summary Results'!D484=0,'Input and Summary Results'!D484=""),FALSE,'Input and Summary Results'!$D484)</f>
        <v>0</v>
      </c>
      <c r="D902" t="b">
        <f>IF(OR(B902=0,'Input and Summary Results'!E484=0),FALSE,'Input and Summary Results'!$E484)</f>
        <v>0</v>
      </c>
      <c r="E902" t="b">
        <f t="shared" si="71"/>
        <v>0</v>
      </c>
      <c r="F902" t="b">
        <f t="shared" si="72"/>
        <v>0</v>
      </c>
      <c r="G902" t="b">
        <f>IF('Input and Summary Results'!$J$4="yes",IF(C902=FALSE,FALSE,IF('Data Transformation'!E902&lt;$R$10,E902,$R$10)),IF(C902=FALSE,FALSE,IF(C902&lt;$R$10,C902,$R$10)))</f>
        <v>0</v>
      </c>
      <c r="H902" t="b">
        <f>IF('Input and Summary Results'!$J$4="yes",'Data Transformation'!F902,'Data Transformation'!D902)</f>
        <v>0</v>
      </c>
      <c r="I902" t="str">
        <f t="shared" si="73"/>
        <v/>
      </c>
    </row>
    <row r="903" spans="2:9" x14ac:dyDescent="0.25">
      <c r="B903" t="b">
        <f>IF('Input and Summary Results'!D485=0,FALSE,'Input and Summary Results'!$B485)</f>
        <v>0</v>
      </c>
      <c r="C903" t="b">
        <f>IF(OR(B903=0,'Input and Summary Results'!D485=0,'Input and Summary Results'!D485=""),FALSE,'Input and Summary Results'!$D485)</f>
        <v>0</v>
      </c>
      <c r="D903" t="b">
        <f>IF(OR(B903=0,'Input and Summary Results'!E485=0),FALSE,'Input and Summary Results'!$E485)</f>
        <v>0</v>
      </c>
      <c r="E903" t="b">
        <f t="shared" si="71"/>
        <v>0</v>
      </c>
      <c r="F903" t="b">
        <f t="shared" si="72"/>
        <v>0</v>
      </c>
      <c r="G903" t="b">
        <f>IF('Input and Summary Results'!$J$4="yes",IF(C903=FALSE,FALSE,IF('Data Transformation'!E903&lt;$R$10,E903,$R$10)),IF(C903=FALSE,FALSE,IF(C903&lt;$R$10,C903,$R$10)))</f>
        <v>0</v>
      </c>
      <c r="H903" t="b">
        <f>IF('Input and Summary Results'!$J$4="yes",'Data Transformation'!F903,'Data Transformation'!D903)</f>
        <v>0</v>
      </c>
      <c r="I903" t="str">
        <f t="shared" si="73"/>
        <v/>
      </c>
    </row>
    <row r="904" spans="2:9" x14ac:dyDescent="0.25">
      <c r="B904" t="b">
        <f>IF('Input and Summary Results'!D486=0,FALSE,'Input and Summary Results'!$B486)</f>
        <v>0</v>
      </c>
      <c r="C904" t="b">
        <f>IF(OR(B904=0,'Input and Summary Results'!D486=0,'Input and Summary Results'!D486=""),FALSE,'Input and Summary Results'!$D486)</f>
        <v>0</v>
      </c>
      <c r="D904" t="b">
        <f>IF(OR(B904=0,'Input and Summary Results'!E486=0),FALSE,'Input and Summary Results'!$E486)</f>
        <v>0</v>
      </c>
      <c r="E904" t="b">
        <f t="shared" si="71"/>
        <v>0</v>
      </c>
      <c r="F904" t="b">
        <f t="shared" si="72"/>
        <v>0</v>
      </c>
      <c r="G904" t="b">
        <f>IF('Input and Summary Results'!$J$4="yes",IF(C904=FALSE,FALSE,IF('Data Transformation'!E904&lt;$R$10,E904,$R$10)),IF(C904=FALSE,FALSE,IF(C904&lt;$R$10,C904,$R$10)))</f>
        <v>0</v>
      </c>
      <c r="H904" t="b">
        <f>IF('Input and Summary Results'!$J$4="yes",'Data Transformation'!F904,'Data Transformation'!D904)</f>
        <v>0</v>
      </c>
      <c r="I904" t="str">
        <f t="shared" si="73"/>
        <v/>
      </c>
    </row>
    <row r="905" spans="2:9" x14ac:dyDescent="0.25">
      <c r="B905" t="b">
        <f>IF('Input and Summary Results'!D487=0,FALSE,'Input and Summary Results'!$B487)</f>
        <v>0</v>
      </c>
      <c r="C905" t="b">
        <f>IF(OR(B905=0,'Input and Summary Results'!D487=0,'Input and Summary Results'!D487=""),FALSE,'Input and Summary Results'!$D487)</f>
        <v>0</v>
      </c>
      <c r="D905" t="b">
        <f>IF(OR(B905=0,'Input and Summary Results'!E487=0),FALSE,'Input and Summary Results'!$E487)</f>
        <v>0</v>
      </c>
      <c r="E905" t="b">
        <f t="shared" si="71"/>
        <v>0</v>
      </c>
      <c r="F905" t="b">
        <f t="shared" si="72"/>
        <v>0</v>
      </c>
      <c r="G905" t="b">
        <f>IF('Input and Summary Results'!$J$4="yes",IF(C905=FALSE,FALSE,IF('Data Transformation'!E905&lt;$R$10,E905,$R$10)),IF(C905=FALSE,FALSE,IF(C905&lt;$R$10,C905,$R$10)))</f>
        <v>0</v>
      </c>
      <c r="H905" t="b">
        <f>IF('Input and Summary Results'!$J$4="yes",'Data Transformation'!F905,'Data Transformation'!D905)</f>
        <v>0</v>
      </c>
      <c r="I905" t="str">
        <f t="shared" si="73"/>
        <v/>
      </c>
    </row>
    <row r="906" spans="2:9" x14ac:dyDescent="0.25">
      <c r="B906" t="b">
        <f>IF('Input and Summary Results'!D488=0,FALSE,'Input and Summary Results'!$B488)</f>
        <v>0</v>
      </c>
      <c r="C906" t="b">
        <f>IF(OR(B906=0,'Input and Summary Results'!D488=0,'Input and Summary Results'!D488=""),FALSE,'Input and Summary Results'!$D488)</f>
        <v>0</v>
      </c>
      <c r="D906" t="b">
        <f>IF(OR(B906=0,'Input and Summary Results'!E488=0),FALSE,'Input and Summary Results'!$E488)</f>
        <v>0</v>
      </c>
      <c r="E906" t="b">
        <f t="shared" si="71"/>
        <v>0</v>
      </c>
      <c r="F906" t="b">
        <f t="shared" si="72"/>
        <v>0</v>
      </c>
      <c r="G906" t="b">
        <f>IF('Input and Summary Results'!$J$4="yes",IF(C906=FALSE,FALSE,IF('Data Transformation'!E906&lt;$R$10,E906,$R$10)),IF(C906=FALSE,FALSE,IF(C906&lt;$R$10,C906,$R$10)))</f>
        <v>0</v>
      </c>
      <c r="H906" t="b">
        <f>IF('Input and Summary Results'!$J$4="yes",'Data Transformation'!F906,'Data Transformation'!D906)</f>
        <v>0</v>
      </c>
      <c r="I906" t="str">
        <f t="shared" si="73"/>
        <v/>
      </c>
    </row>
    <row r="907" spans="2:9" x14ac:dyDescent="0.25">
      <c r="B907" t="b">
        <f>IF('Input and Summary Results'!D489=0,FALSE,'Input and Summary Results'!$B489)</f>
        <v>0</v>
      </c>
      <c r="C907" t="b">
        <f>IF(OR(B907=0,'Input and Summary Results'!D489=0,'Input and Summary Results'!D489=""),FALSE,'Input and Summary Results'!$D489)</f>
        <v>0</v>
      </c>
      <c r="D907" t="b">
        <f>IF(OR(B907=0,'Input and Summary Results'!E489=0),FALSE,'Input and Summary Results'!$E489)</f>
        <v>0</v>
      </c>
      <c r="E907" t="b">
        <f t="shared" si="71"/>
        <v>0</v>
      </c>
      <c r="F907" t="b">
        <f t="shared" si="72"/>
        <v>0</v>
      </c>
      <c r="G907" t="b">
        <f>IF('Input and Summary Results'!$J$4="yes",IF(C907=FALSE,FALSE,IF('Data Transformation'!E907&lt;$R$10,E907,$R$10)),IF(C907=FALSE,FALSE,IF(C907&lt;$R$10,C907,$R$10)))</f>
        <v>0</v>
      </c>
      <c r="H907" t="b">
        <f>IF('Input and Summary Results'!$J$4="yes",'Data Transformation'!F907,'Data Transformation'!D907)</f>
        <v>0</v>
      </c>
      <c r="I907" t="str">
        <f t="shared" si="73"/>
        <v/>
      </c>
    </row>
    <row r="908" spans="2:9" x14ac:dyDescent="0.25">
      <c r="B908" t="b">
        <f>IF('Input and Summary Results'!D490=0,FALSE,'Input and Summary Results'!$B490)</f>
        <v>0</v>
      </c>
      <c r="C908" t="b">
        <f>IF(OR(B908=0,'Input and Summary Results'!D490=0,'Input and Summary Results'!D490=""),FALSE,'Input and Summary Results'!$D490)</f>
        <v>0</v>
      </c>
      <c r="D908" t="b">
        <f>IF(OR(B908=0,'Input and Summary Results'!E490=0),FALSE,'Input and Summary Results'!$E490)</f>
        <v>0</v>
      </c>
      <c r="E908" t="b">
        <f t="shared" si="71"/>
        <v>0</v>
      </c>
      <c r="F908" t="b">
        <f t="shared" si="72"/>
        <v>0</v>
      </c>
      <c r="G908" t="b">
        <f>IF('Input and Summary Results'!$J$4="yes",IF(C908=FALSE,FALSE,IF('Data Transformation'!E908&lt;$R$10,E908,$R$10)),IF(C908=FALSE,FALSE,IF(C908&lt;$R$10,C908,$R$10)))</f>
        <v>0</v>
      </c>
      <c r="H908" t="b">
        <f>IF('Input and Summary Results'!$J$4="yes",'Data Transformation'!F908,'Data Transformation'!D908)</f>
        <v>0</v>
      </c>
      <c r="I908" t="str">
        <f t="shared" si="73"/>
        <v/>
      </c>
    </row>
    <row r="909" spans="2:9" x14ac:dyDescent="0.25">
      <c r="B909" t="b">
        <f>IF('Input and Summary Results'!D491=0,FALSE,'Input and Summary Results'!$B491)</f>
        <v>0</v>
      </c>
      <c r="C909" t="b">
        <f>IF(OR(B909=0,'Input and Summary Results'!D491=0,'Input and Summary Results'!D491=""),FALSE,'Input and Summary Results'!$D491)</f>
        <v>0</v>
      </c>
      <c r="D909" t="b">
        <f>IF(OR(B909=0,'Input and Summary Results'!E491=0),FALSE,'Input and Summary Results'!$E491)</f>
        <v>0</v>
      </c>
      <c r="E909" t="b">
        <f t="shared" si="71"/>
        <v>0</v>
      </c>
      <c r="F909" t="b">
        <f t="shared" si="72"/>
        <v>0</v>
      </c>
      <c r="G909" t="b">
        <f>IF('Input and Summary Results'!$J$4="yes",IF(C909=FALSE,FALSE,IF('Data Transformation'!E909&lt;$R$10,E909,$R$10)),IF(C909=FALSE,FALSE,IF(C909&lt;$R$10,C909,$R$10)))</f>
        <v>0</v>
      </c>
      <c r="H909" t="b">
        <f>IF('Input and Summary Results'!$J$4="yes",'Data Transformation'!F909,'Data Transformation'!D909)</f>
        <v>0</v>
      </c>
      <c r="I909" t="str">
        <f t="shared" si="73"/>
        <v/>
      </c>
    </row>
    <row r="910" spans="2:9" x14ac:dyDescent="0.25">
      <c r="B910" t="b">
        <f>IF('Input and Summary Results'!D492=0,FALSE,'Input and Summary Results'!$B492)</f>
        <v>0</v>
      </c>
      <c r="C910" t="b">
        <f>IF(OR(B910=0,'Input and Summary Results'!D492=0,'Input and Summary Results'!D492=""),FALSE,'Input and Summary Results'!$D492)</f>
        <v>0</v>
      </c>
      <c r="D910" t="b">
        <f>IF(OR(B910=0,'Input and Summary Results'!E492=0),FALSE,'Input and Summary Results'!$E492)</f>
        <v>0</v>
      </c>
      <c r="E910" t="b">
        <f t="shared" si="71"/>
        <v>0</v>
      </c>
      <c r="F910" t="b">
        <f t="shared" si="72"/>
        <v>0</v>
      </c>
      <c r="G910" t="b">
        <f>IF('Input and Summary Results'!$J$4="yes",IF(C910=FALSE,FALSE,IF('Data Transformation'!E910&lt;$R$10,E910,$R$10)),IF(C910=FALSE,FALSE,IF(C910&lt;$R$10,C910,$R$10)))</f>
        <v>0</v>
      </c>
      <c r="H910" t="b">
        <f>IF('Input and Summary Results'!$J$4="yes",'Data Transformation'!F910,'Data Transformation'!D910)</f>
        <v>0</v>
      </c>
      <c r="I910" t="str">
        <f t="shared" si="73"/>
        <v/>
      </c>
    </row>
    <row r="911" spans="2:9" x14ac:dyDescent="0.25">
      <c r="B911" t="b">
        <f>IF('Input and Summary Results'!D493=0,FALSE,'Input and Summary Results'!$B493)</f>
        <v>0</v>
      </c>
      <c r="C911" t="b">
        <f>IF(OR(B911=0,'Input and Summary Results'!D493=0,'Input and Summary Results'!D493=""),FALSE,'Input and Summary Results'!$D493)</f>
        <v>0</v>
      </c>
      <c r="D911" t="b">
        <f>IF(OR(B911=0,'Input and Summary Results'!E493=0),FALSE,'Input and Summary Results'!$E493)</f>
        <v>0</v>
      </c>
      <c r="E911" t="b">
        <f t="shared" si="71"/>
        <v>0</v>
      </c>
      <c r="F911" t="b">
        <f t="shared" si="72"/>
        <v>0</v>
      </c>
      <c r="G911" t="b">
        <f>IF('Input and Summary Results'!$J$4="yes",IF(C911=FALSE,FALSE,IF('Data Transformation'!E911&lt;$R$10,E911,$R$10)),IF(C911=FALSE,FALSE,IF(C911&lt;$R$10,C911,$R$10)))</f>
        <v>0</v>
      </c>
      <c r="H911" t="b">
        <f>IF('Input and Summary Results'!$J$4="yes",'Data Transformation'!F911,'Data Transformation'!D911)</f>
        <v>0</v>
      </c>
      <c r="I911" t="str">
        <f t="shared" si="73"/>
        <v/>
      </c>
    </row>
    <row r="912" spans="2:9" x14ac:dyDescent="0.25">
      <c r="B912" t="b">
        <f>IF('Input and Summary Results'!D494=0,FALSE,'Input and Summary Results'!$B494)</f>
        <v>0</v>
      </c>
      <c r="C912" t="b">
        <f>IF(OR(B912=0,'Input and Summary Results'!D494=0,'Input and Summary Results'!D494=""),FALSE,'Input and Summary Results'!$D494)</f>
        <v>0</v>
      </c>
      <c r="D912" t="b">
        <f>IF(OR(B912=0,'Input and Summary Results'!E494=0),FALSE,'Input and Summary Results'!$E494)</f>
        <v>0</v>
      </c>
      <c r="E912" t="b">
        <f t="shared" si="71"/>
        <v>0</v>
      </c>
      <c r="F912" t="b">
        <f t="shared" si="72"/>
        <v>0</v>
      </c>
      <c r="G912" t="b">
        <f>IF('Input and Summary Results'!$J$4="yes",IF(C912=FALSE,FALSE,IF('Data Transformation'!E912&lt;$R$10,E912,$R$10)),IF(C912=FALSE,FALSE,IF(C912&lt;$R$10,C912,$R$10)))</f>
        <v>0</v>
      </c>
      <c r="H912" t="b">
        <f>IF('Input and Summary Results'!$J$4="yes",'Data Transformation'!F912,'Data Transformation'!D912)</f>
        <v>0</v>
      </c>
      <c r="I912" t="str">
        <f t="shared" si="73"/>
        <v/>
      </c>
    </row>
    <row r="913" spans="2:9" x14ac:dyDescent="0.25">
      <c r="B913" t="b">
        <f>IF('Input and Summary Results'!D495=0,FALSE,'Input and Summary Results'!$B495)</f>
        <v>0</v>
      </c>
      <c r="C913" t="b">
        <f>IF(OR(B913=0,'Input and Summary Results'!D495=0,'Input and Summary Results'!D495=""),FALSE,'Input and Summary Results'!$D495)</f>
        <v>0</v>
      </c>
      <c r="D913" t="b">
        <f>IF(OR(B913=0,'Input and Summary Results'!E495=0),FALSE,'Input and Summary Results'!$E495)</f>
        <v>0</v>
      </c>
      <c r="E913" t="b">
        <f t="shared" si="71"/>
        <v>0</v>
      </c>
      <c r="F913" t="b">
        <f t="shared" si="72"/>
        <v>0</v>
      </c>
      <c r="G913" t="b">
        <f>IF('Input and Summary Results'!$J$4="yes",IF(C913=FALSE,FALSE,IF('Data Transformation'!E913&lt;$R$10,E913,$R$10)),IF(C913=FALSE,FALSE,IF(C913&lt;$R$10,C913,$R$10)))</f>
        <v>0</v>
      </c>
      <c r="H913" t="b">
        <f>IF('Input and Summary Results'!$J$4="yes",'Data Transformation'!F913,'Data Transformation'!D913)</f>
        <v>0</v>
      </c>
      <c r="I913" t="str">
        <f t="shared" si="73"/>
        <v/>
      </c>
    </row>
    <row r="914" spans="2:9" x14ac:dyDescent="0.25">
      <c r="B914" t="b">
        <f>IF('Input and Summary Results'!D496=0,FALSE,'Input and Summary Results'!$B496)</f>
        <v>0</v>
      </c>
      <c r="C914" t="b">
        <f>IF(OR(B914=0,'Input and Summary Results'!D496=0,'Input and Summary Results'!D496=""),FALSE,'Input and Summary Results'!$D496)</f>
        <v>0</v>
      </c>
      <c r="D914" t="b">
        <f>IF(OR(B914=0,'Input and Summary Results'!E496=0),FALSE,'Input and Summary Results'!$E496)</f>
        <v>0</v>
      </c>
      <c r="E914" t="b">
        <f t="shared" si="71"/>
        <v>0</v>
      </c>
      <c r="F914" t="b">
        <f t="shared" si="72"/>
        <v>0</v>
      </c>
      <c r="G914" t="b">
        <f>IF('Input and Summary Results'!$J$4="yes",IF(C914=FALSE,FALSE,IF('Data Transformation'!E914&lt;$R$10,E914,$R$10)),IF(C914=FALSE,FALSE,IF(C914&lt;$R$10,C914,$R$10)))</f>
        <v>0</v>
      </c>
      <c r="H914" t="b">
        <f>IF('Input and Summary Results'!$J$4="yes",'Data Transformation'!F914,'Data Transformation'!D914)</f>
        <v>0</v>
      </c>
      <c r="I914" t="str">
        <f t="shared" si="73"/>
        <v/>
      </c>
    </row>
    <row r="915" spans="2:9" x14ac:dyDescent="0.25">
      <c r="B915" t="b">
        <f>IF('Input and Summary Results'!D497=0,FALSE,'Input and Summary Results'!$B497)</f>
        <v>0</v>
      </c>
      <c r="C915" t="b">
        <f>IF(OR(B915=0,'Input and Summary Results'!D497=0,'Input and Summary Results'!D497=""),FALSE,'Input and Summary Results'!$D497)</f>
        <v>0</v>
      </c>
      <c r="D915" t="b">
        <f>IF(OR(B915=0,'Input and Summary Results'!E497=0),FALSE,'Input and Summary Results'!$E497)</f>
        <v>0</v>
      </c>
      <c r="E915" t="b">
        <f t="shared" si="71"/>
        <v>0</v>
      </c>
      <c r="F915" t="b">
        <f t="shared" si="72"/>
        <v>0</v>
      </c>
      <c r="G915" t="b">
        <f>IF('Input and Summary Results'!$J$4="yes",IF(C915=FALSE,FALSE,IF('Data Transformation'!E915&lt;$R$10,E915,$R$10)),IF(C915=FALSE,FALSE,IF(C915&lt;$R$10,C915,$R$10)))</f>
        <v>0</v>
      </c>
      <c r="H915" t="b">
        <f>IF('Input and Summary Results'!$J$4="yes",'Data Transformation'!F915,'Data Transformation'!D915)</f>
        <v>0</v>
      </c>
      <c r="I915" t="str">
        <f t="shared" si="73"/>
        <v/>
      </c>
    </row>
    <row r="916" spans="2:9" x14ac:dyDescent="0.25">
      <c r="B916" t="b">
        <f>IF('Input and Summary Results'!D498=0,FALSE,'Input and Summary Results'!$B498)</f>
        <v>0</v>
      </c>
      <c r="C916" t="b">
        <f>IF(OR(B916=0,'Input and Summary Results'!D498=0,'Input and Summary Results'!D498=""),FALSE,'Input and Summary Results'!$D498)</f>
        <v>0</v>
      </c>
      <c r="D916" t="b">
        <f>IF(OR(B916=0,'Input and Summary Results'!E498=0),FALSE,'Input and Summary Results'!$E498)</f>
        <v>0</v>
      </c>
      <c r="E916" t="b">
        <f t="shared" si="71"/>
        <v>0</v>
      </c>
      <c r="F916" t="b">
        <f t="shared" si="72"/>
        <v>0</v>
      </c>
      <c r="G916" t="b">
        <f>IF('Input and Summary Results'!$J$4="yes",IF(C916=FALSE,FALSE,IF('Data Transformation'!E916&lt;$R$10,E916,$R$10)),IF(C916=FALSE,FALSE,IF(C916&lt;$R$10,C916,$R$10)))</f>
        <v>0</v>
      </c>
      <c r="H916" t="b">
        <f>IF('Input and Summary Results'!$J$4="yes",'Data Transformation'!F916,'Data Transformation'!D916)</f>
        <v>0</v>
      </c>
      <c r="I916" t="str">
        <f t="shared" si="73"/>
        <v/>
      </c>
    </row>
    <row r="917" spans="2:9" x14ac:dyDescent="0.25">
      <c r="B917" t="b">
        <f>IF('Input and Summary Results'!D499=0,FALSE,'Input and Summary Results'!$B499)</f>
        <v>0</v>
      </c>
      <c r="C917" t="b">
        <f>IF(OR(B917=0,'Input and Summary Results'!D499=0,'Input and Summary Results'!D499=""),FALSE,'Input and Summary Results'!$D499)</f>
        <v>0</v>
      </c>
      <c r="D917" t="b">
        <f>IF(OR(B917=0,'Input and Summary Results'!E499=0),FALSE,'Input and Summary Results'!$E499)</f>
        <v>0</v>
      </c>
      <c r="E917" t="b">
        <f t="shared" si="71"/>
        <v>0</v>
      </c>
      <c r="F917" t="b">
        <f t="shared" si="72"/>
        <v>0</v>
      </c>
      <c r="G917" t="b">
        <f>IF('Input and Summary Results'!$J$4="yes",IF(C917=FALSE,FALSE,IF('Data Transformation'!E917&lt;$R$10,E917,$R$10)),IF(C917=FALSE,FALSE,IF(C917&lt;$R$10,C917,$R$10)))</f>
        <v>0</v>
      </c>
      <c r="H917" t="b">
        <f>IF('Input and Summary Results'!$J$4="yes",'Data Transformation'!F917,'Data Transformation'!D917)</f>
        <v>0</v>
      </c>
      <c r="I917" t="str">
        <f t="shared" si="73"/>
        <v/>
      </c>
    </row>
    <row r="918" spans="2:9" x14ac:dyDescent="0.25">
      <c r="B918" t="b">
        <f>IF('Input and Summary Results'!D500=0,FALSE,'Input and Summary Results'!$B500)</f>
        <v>0</v>
      </c>
      <c r="C918" t="b">
        <f>IF(OR(B918=0,'Input and Summary Results'!D500=0,'Input and Summary Results'!D500=""),FALSE,'Input and Summary Results'!$D500)</f>
        <v>0</v>
      </c>
      <c r="D918" t="b">
        <f>IF(OR(B918=0,'Input and Summary Results'!E500=0),FALSE,'Input and Summary Results'!$E500)</f>
        <v>0</v>
      </c>
      <c r="E918" t="b">
        <f t="shared" si="71"/>
        <v>0</v>
      </c>
      <c r="F918" t="b">
        <f t="shared" si="72"/>
        <v>0</v>
      </c>
      <c r="G918" t="b">
        <f>IF('Input and Summary Results'!$J$4="yes",IF(C918=FALSE,FALSE,IF('Data Transformation'!E918&lt;$R$10,E918,$R$10)),IF(C918=FALSE,FALSE,IF(C918&lt;$R$10,C918,$R$10)))</f>
        <v>0</v>
      </c>
      <c r="H918" t="b">
        <f>IF('Input and Summary Results'!$J$4="yes",'Data Transformation'!F918,'Data Transformation'!D918)</f>
        <v>0</v>
      </c>
      <c r="I918" t="str">
        <f t="shared" si="73"/>
        <v/>
      </c>
    </row>
    <row r="919" spans="2:9" x14ac:dyDescent="0.25">
      <c r="B919" t="b">
        <f>IF('Input and Summary Results'!D501=0,FALSE,'Input and Summary Results'!$B501)</f>
        <v>0</v>
      </c>
      <c r="C919" t="b">
        <f>IF(OR(B919=0,'Input and Summary Results'!D501=0,'Input and Summary Results'!D501=""),FALSE,'Input and Summary Results'!$D501)</f>
        <v>0</v>
      </c>
      <c r="D919" t="b">
        <f>IF(OR(B919=0,'Input and Summary Results'!E501=0),FALSE,'Input and Summary Results'!$E501)</f>
        <v>0</v>
      </c>
      <c r="E919" t="b">
        <f t="shared" si="71"/>
        <v>0</v>
      </c>
      <c r="F919" t="b">
        <f t="shared" si="72"/>
        <v>0</v>
      </c>
      <c r="G919" t="b">
        <f>IF('Input and Summary Results'!$J$4="yes",IF(C919=FALSE,FALSE,IF('Data Transformation'!E919&lt;$R$10,E919,$R$10)),IF(C919=FALSE,FALSE,IF(C919&lt;$R$10,C919,$R$10)))</f>
        <v>0</v>
      </c>
      <c r="H919" t="b">
        <f>IF('Input and Summary Results'!$J$4="yes",'Data Transformation'!F919,'Data Transformation'!D919)</f>
        <v>0</v>
      </c>
      <c r="I919" t="str">
        <f t="shared" si="73"/>
        <v/>
      </c>
    </row>
    <row r="920" spans="2:9" x14ac:dyDescent="0.25">
      <c r="B920" t="b">
        <f>IF('Input and Summary Results'!D502=0,FALSE,'Input and Summary Results'!$B502)</f>
        <v>0</v>
      </c>
      <c r="C920" t="b">
        <f>IF(OR(B920=0,'Input and Summary Results'!D502=0,'Input and Summary Results'!D502=""),FALSE,'Input and Summary Results'!$D502)</f>
        <v>0</v>
      </c>
      <c r="D920" t="b">
        <f>IF(OR(B920=0,'Input and Summary Results'!E502=0),FALSE,'Input and Summary Results'!$E502)</f>
        <v>0</v>
      </c>
      <c r="E920" t="b">
        <f t="shared" si="71"/>
        <v>0</v>
      </c>
      <c r="F920" t="b">
        <f t="shared" si="72"/>
        <v>0</v>
      </c>
      <c r="G920" t="b">
        <f>IF('Input and Summary Results'!$J$4="yes",IF(C920=FALSE,FALSE,IF('Data Transformation'!E920&lt;$R$10,E920,$R$10)),IF(C920=FALSE,FALSE,IF(C920&lt;$R$10,C920,$R$10)))</f>
        <v>0</v>
      </c>
      <c r="H920" t="b">
        <f>IF('Input and Summary Results'!$J$4="yes",'Data Transformation'!F920,'Data Transformation'!D920)</f>
        <v>0</v>
      </c>
      <c r="I920" t="str">
        <f t="shared" si="73"/>
        <v/>
      </c>
    </row>
    <row r="921" spans="2:9" x14ac:dyDescent="0.25">
      <c r="B921" t="b">
        <f>IF('Input and Summary Results'!D503=0,FALSE,'Input and Summary Results'!$B503)</f>
        <v>0</v>
      </c>
      <c r="C921" t="b">
        <f>IF(OR(B921=0,'Input and Summary Results'!D503=0,'Input and Summary Results'!D503=""),FALSE,'Input and Summary Results'!$D503)</f>
        <v>0</v>
      </c>
      <c r="D921" t="b">
        <f>IF(OR(B921=0,'Input and Summary Results'!E503=0),FALSE,'Input and Summary Results'!$E503)</f>
        <v>0</v>
      </c>
      <c r="E921" t="b">
        <f t="shared" si="71"/>
        <v>0</v>
      </c>
      <c r="F921" t="b">
        <f t="shared" si="72"/>
        <v>0</v>
      </c>
      <c r="G921" t="b">
        <f>IF('Input and Summary Results'!$J$4="yes",IF(C921=FALSE,FALSE,IF('Data Transformation'!E921&lt;$R$10,E921,$R$10)),IF(C921=FALSE,FALSE,IF(C921&lt;$R$10,C921,$R$10)))</f>
        <v>0</v>
      </c>
      <c r="H921" t="b">
        <f>IF('Input and Summary Results'!$J$4="yes",'Data Transformation'!F921,'Data Transformation'!D921)</f>
        <v>0</v>
      </c>
      <c r="I921" t="str">
        <f t="shared" si="73"/>
        <v/>
      </c>
    </row>
    <row r="922" spans="2:9" x14ac:dyDescent="0.25">
      <c r="B922" t="b">
        <f>IF('Input and Summary Results'!D504=0,FALSE,'Input and Summary Results'!$B504)</f>
        <v>0</v>
      </c>
      <c r="C922" t="b">
        <f>IF(OR(B922=0,'Input and Summary Results'!D504=0,'Input and Summary Results'!D504=""),FALSE,'Input and Summary Results'!$D504)</f>
        <v>0</v>
      </c>
      <c r="D922" t="b">
        <f>IF(OR(B922=0,'Input and Summary Results'!E504=0),FALSE,'Input and Summary Results'!$E504)</f>
        <v>0</v>
      </c>
      <c r="E922" t="b">
        <f t="shared" si="71"/>
        <v>0</v>
      </c>
      <c r="F922" t="b">
        <f t="shared" si="72"/>
        <v>0</v>
      </c>
      <c r="G922" t="b">
        <f>IF('Input and Summary Results'!$J$4="yes",IF(C922=FALSE,FALSE,IF('Data Transformation'!E922&lt;$R$10,E922,$R$10)),IF(C922=FALSE,FALSE,IF(C922&lt;$R$10,C922,$R$10)))</f>
        <v>0</v>
      </c>
      <c r="H922" t="b">
        <f>IF('Input and Summary Results'!$J$4="yes",'Data Transformation'!F922,'Data Transformation'!D922)</f>
        <v>0</v>
      </c>
      <c r="I922" t="str">
        <f t="shared" si="73"/>
        <v/>
      </c>
    </row>
    <row r="923" spans="2:9" x14ac:dyDescent="0.25">
      <c r="B923" t="b">
        <f>IF('Input and Summary Results'!D505=0,FALSE,'Input and Summary Results'!$B505)</f>
        <v>0</v>
      </c>
      <c r="C923" t="b">
        <f>IF(OR(B923=0,'Input and Summary Results'!D505=0,'Input and Summary Results'!D505=""),FALSE,'Input and Summary Results'!$D505)</f>
        <v>0</v>
      </c>
      <c r="D923" t="b">
        <f>IF(OR(B923=0,'Input and Summary Results'!E505=0),FALSE,'Input and Summary Results'!$E505)</f>
        <v>0</v>
      </c>
      <c r="E923" t="b">
        <f t="shared" si="71"/>
        <v>0</v>
      </c>
      <c r="F923" t="b">
        <f t="shared" si="72"/>
        <v>0</v>
      </c>
      <c r="G923" t="b">
        <f>IF('Input and Summary Results'!$J$4="yes",IF(C923=FALSE,FALSE,IF('Data Transformation'!E923&lt;$R$10,E923,$R$10)),IF(C923=FALSE,FALSE,IF(C923&lt;$R$10,C923,$R$10)))</f>
        <v>0</v>
      </c>
      <c r="H923" t="b">
        <f>IF('Input and Summary Results'!$J$4="yes",'Data Transformation'!F923,'Data Transformation'!D923)</f>
        <v>0</v>
      </c>
      <c r="I923" t="str">
        <f t="shared" si="73"/>
        <v/>
      </c>
    </row>
    <row r="924" spans="2:9" x14ac:dyDescent="0.25">
      <c r="B924" t="b">
        <f>IF('Input and Summary Results'!D506=0,FALSE,'Input and Summary Results'!$B506)</f>
        <v>0</v>
      </c>
      <c r="C924" t="b">
        <f>IF(OR(B924=0,'Input and Summary Results'!D506=0,'Input and Summary Results'!D506=""),FALSE,'Input and Summary Results'!$D506)</f>
        <v>0</v>
      </c>
      <c r="D924" t="b">
        <f>IF(OR(B924=0,'Input and Summary Results'!E506=0),FALSE,'Input and Summary Results'!$E506)</f>
        <v>0</v>
      </c>
      <c r="E924" t="b">
        <f t="shared" si="71"/>
        <v>0</v>
      </c>
      <c r="F924" t="b">
        <f t="shared" si="72"/>
        <v>0</v>
      </c>
      <c r="G924" t="b">
        <f>IF('Input and Summary Results'!$J$4="yes",IF(C924=FALSE,FALSE,IF('Data Transformation'!E924&lt;$R$10,E924,$R$10)),IF(C924=FALSE,FALSE,IF(C924&lt;$R$10,C924,$R$10)))</f>
        <v>0</v>
      </c>
      <c r="H924" t="b">
        <f>IF('Input and Summary Results'!$J$4="yes",'Data Transformation'!F924,'Data Transformation'!D924)</f>
        <v>0</v>
      </c>
      <c r="I924" t="str">
        <f t="shared" si="73"/>
        <v/>
      </c>
    </row>
    <row r="925" spans="2:9" x14ac:dyDescent="0.25">
      <c r="B925" t="b">
        <f>IF('Input and Summary Results'!D507=0,FALSE,'Input and Summary Results'!$B507)</f>
        <v>0</v>
      </c>
      <c r="C925" t="b">
        <f>IF(OR(B925=0,'Input and Summary Results'!D507=0,'Input and Summary Results'!D507=""),FALSE,'Input and Summary Results'!$D507)</f>
        <v>0</v>
      </c>
      <c r="D925" t="b">
        <f>IF(OR(B925=0,'Input and Summary Results'!E507=0),FALSE,'Input and Summary Results'!$E507)</f>
        <v>0</v>
      </c>
      <c r="E925" t="b">
        <f t="shared" si="71"/>
        <v>0</v>
      </c>
      <c r="F925" t="b">
        <f t="shared" si="72"/>
        <v>0</v>
      </c>
      <c r="G925" t="b">
        <f>IF('Input and Summary Results'!$J$4="yes",IF(C925=FALSE,FALSE,IF('Data Transformation'!E925&lt;$R$10,E925,$R$10)),IF(C925=FALSE,FALSE,IF(C925&lt;$R$10,C925,$R$10)))</f>
        <v>0</v>
      </c>
      <c r="H925" t="b">
        <f>IF('Input and Summary Results'!$J$4="yes",'Data Transformation'!F925,'Data Transformation'!D925)</f>
        <v>0</v>
      </c>
      <c r="I925" t="str">
        <f t="shared" si="73"/>
        <v/>
      </c>
    </row>
    <row r="926" spans="2:9" x14ac:dyDescent="0.25">
      <c r="B926" t="b">
        <f>IF('Input and Summary Results'!D508=0,FALSE,'Input and Summary Results'!$B508)</f>
        <v>0</v>
      </c>
      <c r="C926" t="b">
        <f>IF(OR(B926=0,'Input and Summary Results'!D508=0,'Input and Summary Results'!D508=""),FALSE,'Input and Summary Results'!$D508)</f>
        <v>0</v>
      </c>
      <c r="D926" t="b">
        <f>IF(OR(B926=0,'Input and Summary Results'!E508=0),FALSE,'Input and Summary Results'!$E508)</f>
        <v>0</v>
      </c>
      <c r="E926" t="b">
        <f t="shared" si="71"/>
        <v>0</v>
      </c>
      <c r="F926" t="b">
        <f t="shared" si="72"/>
        <v>0</v>
      </c>
      <c r="G926" t="b">
        <f>IF('Input and Summary Results'!$J$4="yes",IF(C926=FALSE,FALSE,IF('Data Transformation'!E926&lt;$R$10,E926,$R$10)),IF(C926=FALSE,FALSE,IF(C926&lt;$R$10,C926,$R$10)))</f>
        <v>0</v>
      </c>
      <c r="H926" t="b">
        <f>IF('Input and Summary Results'!$J$4="yes",'Data Transformation'!F926,'Data Transformation'!D926)</f>
        <v>0</v>
      </c>
      <c r="I926" t="str">
        <f t="shared" si="73"/>
        <v/>
      </c>
    </row>
    <row r="927" spans="2:9" x14ac:dyDescent="0.25">
      <c r="B927" t="b">
        <f>IF('Input and Summary Results'!D509=0,FALSE,'Input and Summary Results'!$B509)</f>
        <v>0</v>
      </c>
      <c r="C927" t="b">
        <f>IF(OR(B927=0,'Input and Summary Results'!D509=0,'Input and Summary Results'!D509=""),FALSE,'Input and Summary Results'!$D509)</f>
        <v>0</v>
      </c>
      <c r="D927" t="b">
        <f>IF(OR(B927=0,'Input and Summary Results'!E509=0),FALSE,'Input and Summary Results'!$E509)</f>
        <v>0</v>
      </c>
      <c r="E927" t="b">
        <f t="shared" si="71"/>
        <v>0</v>
      </c>
      <c r="F927" t="b">
        <f t="shared" si="72"/>
        <v>0</v>
      </c>
      <c r="G927" t="b">
        <f>IF('Input and Summary Results'!$J$4="yes",IF(C927=FALSE,FALSE,IF('Data Transformation'!E927&lt;$R$10,E927,$R$10)),IF(C927=FALSE,FALSE,IF(C927&lt;$R$10,C927,$R$10)))</f>
        <v>0</v>
      </c>
      <c r="H927" t="b">
        <f>IF('Input and Summary Results'!$J$4="yes",'Data Transformation'!F927,'Data Transformation'!D927)</f>
        <v>0</v>
      </c>
      <c r="I927" t="str">
        <f t="shared" si="73"/>
        <v/>
      </c>
    </row>
    <row r="928" spans="2:9" x14ac:dyDescent="0.25">
      <c r="B928" t="b">
        <f>IF('Input and Summary Results'!D510=0,FALSE,'Input and Summary Results'!$B510)</f>
        <v>0</v>
      </c>
      <c r="C928" t="b">
        <f>IF(OR(B928=0,'Input and Summary Results'!D510=0,'Input and Summary Results'!D510=""),FALSE,'Input and Summary Results'!$D510)</f>
        <v>0</v>
      </c>
      <c r="D928" t="b">
        <f>IF(OR(B928=0,'Input and Summary Results'!E510=0),FALSE,'Input and Summary Results'!$E510)</f>
        <v>0</v>
      </c>
      <c r="E928" t="b">
        <f t="shared" si="71"/>
        <v>0</v>
      </c>
      <c r="F928" t="b">
        <f t="shared" si="72"/>
        <v>0</v>
      </c>
      <c r="G928" t="b">
        <f>IF('Input and Summary Results'!$J$4="yes",IF(C928=FALSE,FALSE,IF('Data Transformation'!E928&lt;$R$10,E928,$R$10)),IF(C928=FALSE,FALSE,IF(C928&lt;$R$10,C928,$R$10)))</f>
        <v>0</v>
      </c>
      <c r="H928" t="b">
        <f>IF('Input and Summary Results'!$J$4="yes",'Data Transformation'!F928,'Data Transformation'!D928)</f>
        <v>0</v>
      </c>
      <c r="I928" t="str">
        <f t="shared" si="73"/>
        <v/>
      </c>
    </row>
    <row r="929" spans="2:9" x14ac:dyDescent="0.25">
      <c r="B929" t="b">
        <f>IF('Input and Summary Results'!D511=0,FALSE,'Input and Summary Results'!$B511)</f>
        <v>0</v>
      </c>
      <c r="C929" t="b">
        <f>IF(OR(B929=0,'Input and Summary Results'!D511=0,'Input and Summary Results'!D511=""),FALSE,'Input and Summary Results'!$D511)</f>
        <v>0</v>
      </c>
      <c r="D929" t="b">
        <f>IF(OR(B929=0,'Input and Summary Results'!E511=0),FALSE,'Input and Summary Results'!$E511)</f>
        <v>0</v>
      </c>
      <c r="E929" t="b">
        <f t="shared" si="71"/>
        <v>0</v>
      </c>
      <c r="F929" t="b">
        <f t="shared" si="72"/>
        <v>0</v>
      </c>
      <c r="G929" t="b">
        <f>IF('Input and Summary Results'!$J$4="yes",IF(C929=FALSE,FALSE,IF('Data Transformation'!E929&lt;$R$10,E929,$R$10)),IF(C929=FALSE,FALSE,IF(C929&lt;$R$10,C929,$R$10)))</f>
        <v>0</v>
      </c>
      <c r="H929" t="b">
        <f>IF('Input and Summary Results'!$J$4="yes",'Data Transformation'!F929,'Data Transformation'!D929)</f>
        <v>0</v>
      </c>
      <c r="I929" t="str">
        <f t="shared" si="73"/>
        <v/>
      </c>
    </row>
    <row r="930" spans="2:9" x14ac:dyDescent="0.25">
      <c r="B930" t="b">
        <f>IF('Input and Summary Results'!D512=0,FALSE,'Input and Summary Results'!$B512)</f>
        <v>0</v>
      </c>
      <c r="C930" t="b">
        <f>IF(OR(B930=0,'Input and Summary Results'!D512=0,'Input and Summary Results'!D512=""),FALSE,'Input and Summary Results'!$D512)</f>
        <v>0</v>
      </c>
      <c r="D930" t="b">
        <f>IF(OR(B930=0,'Input and Summary Results'!E512=0),FALSE,'Input and Summary Results'!$E512)</f>
        <v>0</v>
      </c>
      <c r="E930" t="b">
        <f t="shared" si="71"/>
        <v>0</v>
      </c>
      <c r="F930" t="b">
        <f t="shared" si="72"/>
        <v>0</v>
      </c>
      <c r="G930" t="b">
        <f>IF('Input and Summary Results'!$J$4="yes",IF(C930=FALSE,FALSE,IF('Data Transformation'!E930&lt;$R$10,E930,$R$10)),IF(C930=FALSE,FALSE,IF(C930&lt;$R$10,C930,$R$10)))</f>
        <v>0</v>
      </c>
      <c r="H930" t="b">
        <f>IF('Input and Summary Results'!$J$4="yes",'Data Transformation'!F930,'Data Transformation'!D930)</f>
        <v>0</v>
      </c>
      <c r="I930" t="str">
        <f t="shared" si="73"/>
        <v/>
      </c>
    </row>
    <row r="931" spans="2:9" x14ac:dyDescent="0.25">
      <c r="B931" t="b">
        <f>IF('Input and Summary Results'!D513=0,FALSE,'Input and Summary Results'!$B513)</f>
        <v>0</v>
      </c>
      <c r="C931" t="b">
        <f>IF(OR(B931=0,'Input and Summary Results'!D513=0,'Input and Summary Results'!D513=""),FALSE,'Input and Summary Results'!$D513)</f>
        <v>0</v>
      </c>
      <c r="D931" t="b">
        <f>IF(OR(B931=0,'Input and Summary Results'!E513=0),FALSE,'Input and Summary Results'!$E513)</f>
        <v>0</v>
      </c>
      <c r="E931" t="b">
        <f t="shared" si="71"/>
        <v>0</v>
      </c>
      <c r="F931" t="b">
        <f t="shared" si="72"/>
        <v>0</v>
      </c>
      <c r="G931" t="b">
        <f>IF('Input and Summary Results'!$J$4="yes",IF(C931=FALSE,FALSE,IF('Data Transformation'!E931&lt;$R$10,E931,$R$10)),IF(C931=FALSE,FALSE,IF(C931&lt;$R$10,C931,$R$10)))</f>
        <v>0</v>
      </c>
      <c r="H931" t="b">
        <f>IF('Input and Summary Results'!$J$4="yes",'Data Transformation'!F931,'Data Transformation'!D931)</f>
        <v>0</v>
      </c>
      <c r="I931" t="str">
        <f t="shared" si="73"/>
        <v/>
      </c>
    </row>
    <row r="932" spans="2:9" x14ac:dyDescent="0.25">
      <c r="B932" t="b">
        <f>IF('Input and Summary Results'!D514=0,FALSE,'Input and Summary Results'!$B514)</f>
        <v>0</v>
      </c>
      <c r="C932" t="b">
        <f>IF(OR(B932=0,'Input and Summary Results'!D514=0,'Input and Summary Results'!D514=""),FALSE,'Input and Summary Results'!$D514)</f>
        <v>0</v>
      </c>
      <c r="D932" t="b">
        <f>IF(OR(B932=0,'Input and Summary Results'!E514=0),FALSE,'Input and Summary Results'!$E514)</f>
        <v>0</v>
      </c>
      <c r="E932" t="b">
        <f t="shared" si="71"/>
        <v>0</v>
      </c>
      <c r="F932" t="b">
        <f t="shared" si="72"/>
        <v>0</v>
      </c>
      <c r="G932" t="b">
        <f>IF('Input and Summary Results'!$J$4="yes",IF(C932=FALSE,FALSE,IF('Data Transformation'!E932&lt;$R$10,E932,$R$10)),IF(C932=FALSE,FALSE,IF(C932&lt;$R$10,C932,$R$10)))</f>
        <v>0</v>
      </c>
      <c r="H932" t="b">
        <f>IF('Input and Summary Results'!$J$4="yes",'Data Transformation'!F932,'Data Transformation'!D932)</f>
        <v>0</v>
      </c>
      <c r="I932" t="str">
        <f t="shared" si="73"/>
        <v/>
      </c>
    </row>
    <row r="933" spans="2:9" x14ac:dyDescent="0.25">
      <c r="B933" t="b">
        <f>IF('Input and Summary Results'!D515=0,FALSE,'Input and Summary Results'!$B515)</f>
        <v>0</v>
      </c>
      <c r="C933" t="b">
        <f>IF(OR(B933=0,'Input and Summary Results'!D515=0,'Input and Summary Results'!D515=""),FALSE,'Input and Summary Results'!$D515)</f>
        <v>0</v>
      </c>
      <c r="D933" t="b">
        <f>IF(OR(B933=0,'Input and Summary Results'!E515=0),FALSE,'Input and Summary Results'!$E515)</f>
        <v>0</v>
      </c>
      <c r="E933" t="b">
        <f t="shared" si="71"/>
        <v>0</v>
      </c>
      <c r="F933" t="b">
        <f t="shared" si="72"/>
        <v>0</v>
      </c>
      <c r="G933" t="b">
        <f>IF('Input and Summary Results'!$J$4="yes",IF(C933=FALSE,FALSE,IF('Data Transformation'!E933&lt;$R$10,E933,$R$10)),IF(C933=FALSE,FALSE,IF(C933&lt;$R$10,C933,$R$10)))</f>
        <v>0</v>
      </c>
      <c r="H933" t="b">
        <f>IF('Input and Summary Results'!$J$4="yes",'Data Transformation'!F933,'Data Transformation'!D933)</f>
        <v>0</v>
      </c>
      <c r="I933" t="str">
        <f t="shared" si="73"/>
        <v/>
      </c>
    </row>
    <row r="934" spans="2:9" x14ac:dyDescent="0.25">
      <c r="B934" t="b">
        <f>IF('Input and Summary Results'!D516=0,FALSE,'Input and Summary Results'!$B516)</f>
        <v>0</v>
      </c>
      <c r="C934" t="b">
        <f>IF(OR(B934=0,'Input and Summary Results'!D516=0,'Input and Summary Results'!D516=""),FALSE,'Input and Summary Results'!$D516)</f>
        <v>0</v>
      </c>
      <c r="D934" t="b">
        <f>IF(OR(B934=0,'Input and Summary Results'!E516=0),FALSE,'Input and Summary Results'!$E516)</f>
        <v>0</v>
      </c>
      <c r="E934" t="b">
        <f t="shared" si="71"/>
        <v>0</v>
      </c>
      <c r="F934" t="b">
        <f t="shared" si="72"/>
        <v>0</v>
      </c>
      <c r="G934" t="b">
        <f>IF('Input and Summary Results'!$J$4="yes",IF(C934=FALSE,FALSE,IF('Data Transformation'!E934&lt;$R$10,E934,$R$10)),IF(C934=FALSE,FALSE,IF(C934&lt;$R$10,C934,$R$10)))</f>
        <v>0</v>
      </c>
      <c r="H934" t="b">
        <f>IF('Input and Summary Results'!$J$4="yes",'Data Transformation'!F934,'Data Transformation'!D934)</f>
        <v>0</v>
      </c>
      <c r="I934" t="str">
        <f t="shared" si="73"/>
        <v/>
      </c>
    </row>
    <row r="935" spans="2:9" x14ac:dyDescent="0.25">
      <c r="B935" t="b">
        <f>IF('Input and Summary Results'!D517=0,FALSE,'Input and Summary Results'!$B517)</f>
        <v>0</v>
      </c>
      <c r="C935" t="b">
        <f>IF(OR(B935=0,'Input and Summary Results'!D517=0,'Input and Summary Results'!D517=""),FALSE,'Input and Summary Results'!$D517)</f>
        <v>0</v>
      </c>
      <c r="D935" t="b">
        <f>IF(OR(B935=0,'Input and Summary Results'!E517=0),FALSE,'Input and Summary Results'!$E517)</f>
        <v>0</v>
      </c>
      <c r="E935" t="b">
        <f t="shared" si="71"/>
        <v>0</v>
      </c>
      <c r="F935" t="b">
        <f t="shared" si="72"/>
        <v>0</v>
      </c>
      <c r="G935" t="b">
        <f>IF('Input and Summary Results'!$J$4="yes",IF(C935=FALSE,FALSE,IF('Data Transformation'!E935&lt;$R$10,E935,$R$10)),IF(C935=FALSE,FALSE,IF(C935&lt;$R$10,C935,$R$10)))</f>
        <v>0</v>
      </c>
      <c r="H935" t="b">
        <f>IF('Input and Summary Results'!$J$4="yes",'Data Transformation'!F935,'Data Transformation'!D935)</f>
        <v>0</v>
      </c>
      <c r="I935" t="str">
        <f t="shared" si="73"/>
        <v/>
      </c>
    </row>
    <row r="936" spans="2:9" x14ac:dyDescent="0.25">
      <c r="B936" t="b">
        <f>IF('Input and Summary Results'!D518=0,FALSE,'Input and Summary Results'!$B518)</f>
        <v>0</v>
      </c>
      <c r="C936" t="b">
        <f>IF(OR(B936=0,'Input and Summary Results'!D518=0,'Input and Summary Results'!D518=""),FALSE,'Input and Summary Results'!$D518)</f>
        <v>0</v>
      </c>
      <c r="D936" t="b">
        <f>IF(OR(B936=0,'Input and Summary Results'!E518=0),FALSE,'Input and Summary Results'!$E518)</f>
        <v>0</v>
      </c>
      <c r="E936" t="b">
        <f t="shared" si="71"/>
        <v>0</v>
      </c>
      <c r="F936" t="b">
        <f t="shared" si="72"/>
        <v>0</v>
      </c>
      <c r="G936" t="b">
        <f>IF('Input and Summary Results'!$J$4="yes",IF(C936=FALSE,FALSE,IF('Data Transformation'!E936&lt;$R$10,E936,$R$10)),IF(C936=FALSE,FALSE,IF(C936&lt;$R$10,C936,$R$10)))</f>
        <v>0</v>
      </c>
      <c r="H936" t="b">
        <f>IF('Input and Summary Results'!$J$4="yes",'Data Transformation'!F936,'Data Transformation'!D936)</f>
        <v>0</v>
      </c>
      <c r="I936" t="str">
        <f t="shared" si="73"/>
        <v/>
      </c>
    </row>
    <row r="937" spans="2:9" x14ac:dyDescent="0.25">
      <c r="B937" t="b">
        <f>IF('Input and Summary Results'!D519=0,FALSE,'Input and Summary Results'!$B519)</f>
        <v>0</v>
      </c>
      <c r="C937" t="b">
        <f>IF(OR(B937=0,'Input and Summary Results'!D519=0,'Input and Summary Results'!D519=""),FALSE,'Input and Summary Results'!$D519)</f>
        <v>0</v>
      </c>
      <c r="D937" t="b">
        <f>IF(OR(B937=0,'Input and Summary Results'!E519=0),FALSE,'Input and Summary Results'!$E519)</f>
        <v>0</v>
      </c>
      <c r="E937" t="b">
        <f t="shared" si="71"/>
        <v>0</v>
      </c>
      <c r="F937" t="b">
        <f t="shared" si="72"/>
        <v>0</v>
      </c>
      <c r="G937" t="b">
        <f>IF('Input and Summary Results'!$J$4="yes",IF(C937=FALSE,FALSE,IF('Data Transformation'!E937&lt;$R$10,E937,$R$10)),IF(C937=FALSE,FALSE,IF(C937&lt;$R$10,C937,$R$10)))</f>
        <v>0</v>
      </c>
      <c r="H937" t="b">
        <f>IF('Input and Summary Results'!$J$4="yes",'Data Transformation'!F937,'Data Transformation'!D937)</f>
        <v>0</v>
      </c>
      <c r="I937" t="str">
        <f t="shared" si="73"/>
        <v/>
      </c>
    </row>
    <row r="938" spans="2:9" x14ac:dyDescent="0.25">
      <c r="B938" t="b">
        <f>IF('Input and Summary Results'!D520=0,FALSE,'Input and Summary Results'!$B520)</f>
        <v>0</v>
      </c>
      <c r="C938" t="b">
        <f>IF(OR(B938=0,'Input and Summary Results'!D520=0,'Input and Summary Results'!D520=""),FALSE,'Input and Summary Results'!$D520)</f>
        <v>0</v>
      </c>
      <c r="D938" t="b">
        <f>IF(OR(B938=0,'Input and Summary Results'!E520=0),FALSE,'Input and Summary Results'!$E520)</f>
        <v>0</v>
      </c>
      <c r="E938" t="b">
        <f t="shared" ref="E938:E1001" si="74">IF(C938=FALSE,FALSE,LOG10(C938))</f>
        <v>0</v>
      </c>
      <c r="F938" t="b">
        <f t="shared" ref="F938:F1001" si="75">IF(D938=FALSE, FALSE,0.434*D938/C938)</f>
        <v>0</v>
      </c>
      <c r="G938" t="b">
        <f>IF('Input and Summary Results'!$J$4="yes",IF(C938=FALSE,FALSE,IF('Data Transformation'!E938&lt;$R$10,E938,$R$10)),IF(C938=FALSE,FALSE,IF(C938&lt;$R$10,C938,$R$10)))</f>
        <v>0</v>
      </c>
      <c r="H938" t="b">
        <f>IF('Input and Summary Results'!$J$4="yes",'Data Transformation'!F938,'Data Transformation'!D938)</f>
        <v>0</v>
      </c>
      <c r="I938" t="str">
        <f t="shared" si="73"/>
        <v/>
      </c>
    </row>
    <row r="939" spans="2:9" x14ac:dyDescent="0.25">
      <c r="B939" t="b">
        <f>IF('Input and Summary Results'!D521=0,FALSE,'Input and Summary Results'!$B521)</f>
        <v>0</v>
      </c>
      <c r="C939" t="b">
        <f>IF(OR(B939=0,'Input and Summary Results'!D521=0,'Input and Summary Results'!D521=""),FALSE,'Input and Summary Results'!$D521)</f>
        <v>0</v>
      </c>
      <c r="D939" t="b">
        <f>IF(OR(B939=0,'Input and Summary Results'!E521=0),FALSE,'Input and Summary Results'!$E521)</f>
        <v>0</v>
      </c>
      <c r="E939" t="b">
        <f t="shared" si="74"/>
        <v>0</v>
      </c>
      <c r="F939" t="b">
        <f t="shared" si="75"/>
        <v>0</v>
      </c>
      <c r="G939" t="b">
        <f>IF('Input and Summary Results'!$J$4="yes",IF(C939=FALSE,FALSE,IF('Data Transformation'!E939&lt;$R$10,E939,$R$10)),IF(C939=FALSE,FALSE,IF(C939&lt;$R$10,C939,$R$10)))</f>
        <v>0</v>
      </c>
      <c r="H939" t="b">
        <f>IF('Input and Summary Results'!$J$4="yes",'Data Transformation'!F939,'Data Transformation'!D939)</f>
        <v>0</v>
      </c>
      <c r="I939" t="str">
        <f t="shared" si="73"/>
        <v/>
      </c>
    </row>
    <row r="940" spans="2:9" x14ac:dyDescent="0.25">
      <c r="B940" t="b">
        <f>IF('Input and Summary Results'!D522=0,FALSE,'Input and Summary Results'!$B522)</f>
        <v>0</v>
      </c>
      <c r="C940" t="b">
        <f>IF(OR(B940=0,'Input and Summary Results'!D522=0,'Input and Summary Results'!D522=""),FALSE,'Input and Summary Results'!$D522)</f>
        <v>0</v>
      </c>
      <c r="D940" t="b">
        <f>IF(OR(B940=0,'Input and Summary Results'!E522=0),FALSE,'Input and Summary Results'!$E522)</f>
        <v>0</v>
      </c>
      <c r="E940" t="b">
        <f t="shared" si="74"/>
        <v>0</v>
      </c>
      <c r="F940" t="b">
        <f t="shared" si="75"/>
        <v>0</v>
      </c>
      <c r="G940" t="b">
        <f>IF('Input and Summary Results'!$J$4="yes",IF(C940=FALSE,FALSE,IF('Data Transformation'!E940&lt;$R$10,E940,$R$10)),IF(C940=FALSE,FALSE,IF(C940&lt;$R$10,C940,$R$10)))</f>
        <v>0</v>
      </c>
      <c r="H940" t="b">
        <f>IF('Input and Summary Results'!$J$4="yes",'Data Transformation'!F940,'Data Transformation'!D940)</f>
        <v>0</v>
      </c>
      <c r="I940" t="str">
        <f t="shared" si="73"/>
        <v/>
      </c>
    </row>
    <row r="941" spans="2:9" x14ac:dyDescent="0.25">
      <c r="B941" t="b">
        <f>IF('Input and Summary Results'!D523=0,FALSE,'Input and Summary Results'!$B523)</f>
        <v>0</v>
      </c>
      <c r="C941" t="b">
        <f>IF(OR(B941=0,'Input and Summary Results'!D523=0,'Input and Summary Results'!D523=""),FALSE,'Input and Summary Results'!$D523)</f>
        <v>0</v>
      </c>
      <c r="D941" t="b">
        <f>IF(OR(B941=0,'Input and Summary Results'!E523=0),FALSE,'Input and Summary Results'!$E523)</f>
        <v>0</v>
      </c>
      <c r="E941" t="b">
        <f t="shared" si="74"/>
        <v>0</v>
      </c>
      <c r="F941" t="b">
        <f t="shared" si="75"/>
        <v>0</v>
      </c>
      <c r="G941" t="b">
        <f>IF('Input and Summary Results'!$J$4="yes",IF(C941=FALSE,FALSE,IF('Data Transformation'!E941&lt;$R$10,E941,$R$10)),IF(C941=FALSE,FALSE,IF(C941&lt;$R$10,C941,$R$10)))</f>
        <v>0</v>
      </c>
      <c r="H941" t="b">
        <f>IF('Input and Summary Results'!$J$4="yes",'Data Transformation'!F941,'Data Transformation'!D941)</f>
        <v>0</v>
      </c>
      <c r="I941" t="str">
        <f t="shared" si="73"/>
        <v/>
      </c>
    </row>
    <row r="942" spans="2:9" x14ac:dyDescent="0.25">
      <c r="B942" t="b">
        <f>IF('Input and Summary Results'!D524=0,FALSE,'Input and Summary Results'!$B524)</f>
        <v>0</v>
      </c>
      <c r="C942" t="b">
        <f>IF(OR(B942=0,'Input and Summary Results'!D524=0,'Input and Summary Results'!D524=""),FALSE,'Input and Summary Results'!$D524)</f>
        <v>0</v>
      </c>
      <c r="D942" t="b">
        <f>IF(OR(B942=0,'Input and Summary Results'!E524=0),FALSE,'Input and Summary Results'!$E524)</f>
        <v>0</v>
      </c>
      <c r="E942" t="b">
        <f t="shared" si="74"/>
        <v>0</v>
      </c>
      <c r="F942" t="b">
        <f t="shared" si="75"/>
        <v>0</v>
      </c>
      <c r="G942" t="b">
        <f>IF('Input and Summary Results'!$J$4="yes",IF(C942=FALSE,FALSE,IF('Data Transformation'!E942&lt;$R$10,E942,$R$10)),IF(C942=FALSE,FALSE,IF(C942&lt;$R$10,C942,$R$10)))</f>
        <v>0</v>
      </c>
      <c r="H942" t="b">
        <f>IF('Input and Summary Results'!$J$4="yes",'Data Transformation'!F942,'Data Transformation'!D942)</f>
        <v>0</v>
      </c>
      <c r="I942" t="str">
        <f t="shared" si="73"/>
        <v/>
      </c>
    </row>
    <row r="943" spans="2:9" x14ac:dyDescent="0.25">
      <c r="B943" t="b">
        <f>IF('Input and Summary Results'!D525=0,FALSE,'Input and Summary Results'!$B525)</f>
        <v>0</v>
      </c>
      <c r="C943" t="b">
        <f>IF(OR(B943=0,'Input and Summary Results'!D525=0,'Input and Summary Results'!D525=""),FALSE,'Input and Summary Results'!$D525)</f>
        <v>0</v>
      </c>
      <c r="D943" t="b">
        <f>IF(OR(B943=0,'Input and Summary Results'!E525=0),FALSE,'Input and Summary Results'!$E525)</f>
        <v>0</v>
      </c>
      <c r="E943" t="b">
        <f t="shared" si="74"/>
        <v>0</v>
      </c>
      <c r="F943" t="b">
        <f t="shared" si="75"/>
        <v>0</v>
      </c>
      <c r="G943" t="b">
        <f>IF('Input and Summary Results'!$J$4="yes",IF(C943=FALSE,FALSE,IF('Data Transformation'!E943&lt;$R$10,E943,$R$10)),IF(C943=FALSE,FALSE,IF(C943&lt;$R$10,C943,$R$10)))</f>
        <v>0</v>
      </c>
      <c r="H943" t="b">
        <f>IF('Input and Summary Results'!$J$4="yes",'Data Transformation'!F943,'Data Transformation'!D943)</f>
        <v>0</v>
      </c>
      <c r="I943" t="str">
        <f t="shared" si="73"/>
        <v/>
      </c>
    </row>
    <row r="944" spans="2:9" x14ac:dyDescent="0.25">
      <c r="B944" t="b">
        <f>IF('Input and Summary Results'!D526=0,FALSE,'Input and Summary Results'!$B526)</f>
        <v>0</v>
      </c>
      <c r="C944" t="b">
        <f>IF(OR(B944=0,'Input and Summary Results'!D526=0,'Input and Summary Results'!D526=""),FALSE,'Input and Summary Results'!$D526)</f>
        <v>0</v>
      </c>
      <c r="D944" t="b">
        <f>IF(OR(B944=0,'Input and Summary Results'!E526=0),FALSE,'Input and Summary Results'!$E526)</f>
        <v>0</v>
      </c>
      <c r="E944" t="b">
        <f t="shared" si="74"/>
        <v>0</v>
      </c>
      <c r="F944" t="b">
        <f t="shared" si="75"/>
        <v>0</v>
      </c>
      <c r="G944" t="b">
        <f>IF('Input and Summary Results'!$J$4="yes",IF(C944=FALSE,FALSE,IF('Data Transformation'!E944&lt;$R$10,E944,$R$10)),IF(C944=FALSE,FALSE,IF(C944&lt;$R$10,C944,$R$10)))</f>
        <v>0</v>
      </c>
      <c r="H944" t="b">
        <f>IF('Input and Summary Results'!$J$4="yes",'Data Transformation'!F944,'Data Transformation'!D944)</f>
        <v>0</v>
      </c>
      <c r="I944" t="str">
        <f t="shared" si="73"/>
        <v/>
      </c>
    </row>
    <row r="945" spans="2:9" x14ac:dyDescent="0.25">
      <c r="B945" t="b">
        <f>IF('Input and Summary Results'!D527=0,FALSE,'Input and Summary Results'!$B527)</f>
        <v>0</v>
      </c>
      <c r="C945" t="b">
        <f>IF(OR(B945=0,'Input and Summary Results'!D527=0,'Input and Summary Results'!D527=""),FALSE,'Input and Summary Results'!$D527)</f>
        <v>0</v>
      </c>
      <c r="D945" t="b">
        <f>IF(OR(B945=0,'Input and Summary Results'!E527=0),FALSE,'Input and Summary Results'!$E527)</f>
        <v>0</v>
      </c>
      <c r="E945" t="b">
        <f t="shared" si="74"/>
        <v>0</v>
      </c>
      <c r="F945" t="b">
        <f t="shared" si="75"/>
        <v>0</v>
      </c>
      <c r="G945" t="b">
        <f>IF('Input and Summary Results'!$J$4="yes",IF(C945=FALSE,FALSE,IF('Data Transformation'!E945&lt;$R$10,E945,$R$10)),IF(C945=FALSE,FALSE,IF(C945&lt;$R$10,C945,$R$10)))</f>
        <v>0</v>
      </c>
      <c r="H945" t="b">
        <f>IF('Input and Summary Results'!$J$4="yes",'Data Transformation'!F945,'Data Transformation'!D945)</f>
        <v>0</v>
      </c>
      <c r="I945" t="str">
        <f t="shared" si="73"/>
        <v/>
      </c>
    </row>
    <row r="946" spans="2:9" x14ac:dyDescent="0.25">
      <c r="B946" t="b">
        <f>IF('Input and Summary Results'!D528=0,FALSE,'Input and Summary Results'!$B528)</f>
        <v>0</v>
      </c>
      <c r="C946" t="b">
        <f>IF(OR(B946=0,'Input and Summary Results'!D528=0,'Input and Summary Results'!D528=""),FALSE,'Input and Summary Results'!$D528)</f>
        <v>0</v>
      </c>
      <c r="D946" t="b">
        <f>IF(OR(B946=0,'Input and Summary Results'!E528=0),FALSE,'Input and Summary Results'!$E528)</f>
        <v>0</v>
      </c>
      <c r="E946" t="b">
        <f t="shared" si="74"/>
        <v>0</v>
      </c>
      <c r="F946" t="b">
        <f t="shared" si="75"/>
        <v>0</v>
      </c>
      <c r="G946" t="b">
        <f>IF('Input and Summary Results'!$J$4="yes",IF(C946=FALSE,FALSE,IF('Data Transformation'!E946&lt;$R$10,E946,$R$10)),IF(C946=FALSE,FALSE,IF(C946&lt;$R$10,C946,$R$10)))</f>
        <v>0</v>
      </c>
      <c r="H946" t="b">
        <f>IF('Input and Summary Results'!$J$4="yes",'Data Transformation'!F946,'Data Transformation'!D946)</f>
        <v>0</v>
      </c>
      <c r="I946" t="str">
        <f t="shared" si="73"/>
        <v/>
      </c>
    </row>
    <row r="947" spans="2:9" x14ac:dyDescent="0.25">
      <c r="B947" t="b">
        <f>IF('Input and Summary Results'!D529=0,FALSE,'Input and Summary Results'!$B529)</f>
        <v>0</v>
      </c>
      <c r="C947" t="b">
        <f>IF(OR(B947=0,'Input and Summary Results'!D529=0,'Input and Summary Results'!D529=""),FALSE,'Input and Summary Results'!$D529)</f>
        <v>0</v>
      </c>
      <c r="D947" t="b">
        <f>IF(OR(B947=0,'Input and Summary Results'!E529=0),FALSE,'Input and Summary Results'!$E529)</f>
        <v>0</v>
      </c>
      <c r="E947" t="b">
        <f t="shared" si="74"/>
        <v>0</v>
      </c>
      <c r="F947" t="b">
        <f t="shared" si="75"/>
        <v>0</v>
      </c>
      <c r="G947" t="b">
        <f>IF('Input and Summary Results'!$J$4="yes",IF(C947=FALSE,FALSE,IF('Data Transformation'!E947&lt;$R$10,E947,$R$10)),IF(C947=FALSE,FALSE,IF(C947&lt;$R$10,C947,$R$10)))</f>
        <v>0</v>
      </c>
      <c r="H947" t="b">
        <f>IF('Input and Summary Results'!$J$4="yes",'Data Transformation'!F947,'Data Transformation'!D947)</f>
        <v>0</v>
      </c>
      <c r="I947" t="str">
        <f t="shared" si="73"/>
        <v/>
      </c>
    </row>
    <row r="948" spans="2:9" x14ac:dyDescent="0.25">
      <c r="B948" t="b">
        <f>IF('Input and Summary Results'!D530=0,FALSE,'Input and Summary Results'!$B530)</f>
        <v>0</v>
      </c>
      <c r="C948" t="b">
        <f>IF(OR(B948=0,'Input and Summary Results'!D530=0,'Input and Summary Results'!D530=""),FALSE,'Input and Summary Results'!$D530)</f>
        <v>0</v>
      </c>
      <c r="D948" t="b">
        <f>IF(OR(B948=0,'Input and Summary Results'!E530=0),FALSE,'Input and Summary Results'!$E530)</f>
        <v>0</v>
      </c>
      <c r="E948" t="b">
        <f t="shared" si="74"/>
        <v>0</v>
      </c>
      <c r="F948" t="b">
        <f t="shared" si="75"/>
        <v>0</v>
      </c>
      <c r="G948" t="b">
        <f>IF('Input and Summary Results'!$J$4="yes",IF(C948=FALSE,FALSE,IF('Data Transformation'!E948&lt;$R$10,E948,$R$10)),IF(C948=FALSE,FALSE,IF(C948&lt;$R$10,C948,$R$10)))</f>
        <v>0</v>
      </c>
      <c r="H948" t="b">
        <f>IF('Input and Summary Results'!$J$4="yes",'Data Transformation'!F948,'Data Transformation'!D948)</f>
        <v>0</v>
      </c>
      <c r="I948" t="str">
        <f t="shared" si="73"/>
        <v/>
      </c>
    </row>
    <row r="949" spans="2:9" x14ac:dyDescent="0.25">
      <c r="B949" t="b">
        <f>IF('Input and Summary Results'!D531=0,FALSE,'Input and Summary Results'!$B531)</f>
        <v>0</v>
      </c>
      <c r="C949" t="b">
        <f>IF(OR(B949=0,'Input and Summary Results'!D531=0,'Input and Summary Results'!D531=""),FALSE,'Input and Summary Results'!$D531)</f>
        <v>0</v>
      </c>
      <c r="D949" t="b">
        <f>IF(OR(B949=0,'Input and Summary Results'!E531=0),FALSE,'Input and Summary Results'!$E531)</f>
        <v>0</v>
      </c>
      <c r="E949" t="b">
        <f t="shared" si="74"/>
        <v>0</v>
      </c>
      <c r="F949" t="b">
        <f t="shared" si="75"/>
        <v>0</v>
      </c>
      <c r="G949" t="b">
        <f>IF('Input and Summary Results'!$J$4="yes",IF(C949=FALSE,FALSE,IF('Data Transformation'!E949&lt;$R$10,E949,$R$10)),IF(C949=FALSE,FALSE,IF(C949&lt;$R$10,C949,$R$10)))</f>
        <v>0</v>
      </c>
      <c r="H949" t="b">
        <f>IF('Input and Summary Results'!$J$4="yes",'Data Transformation'!F949,'Data Transformation'!D949)</f>
        <v>0</v>
      </c>
      <c r="I949" t="str">
        <f t="shared" si="73"/>
        <v/>
      </c>
    </row>
    <row r="950" spans="2:9" x14ac:dyDescent="0.25">
      <c r="B950" t="b">
        <f>IF('Input and Summary Results'!D532=0,FALSE,'Input and Summary Results'!$B532)</f>
        <v>0</v>
      </c>
      <c r="C950" t="b">
        <f>IF(OR(B950=0,'Input and Summary Results'!D532=0,'Input and Summary Results'!D532=""),FALSE,'Input and Summary Results'!$D532)</f>
        <v>0</v>
      </c>
      <c r="D950" t="b">
        <f>IF(OR(B950=0,'Input and Summary Results'!E532=0),FALSE,'Input and Summary Results'!$E532)</f>
        <v>0</v>
      </c>
      <c r="E950" t="b">
        <f t="shared" si="74"/>
        <v>0</v>
      </c>
      <c r="F950" t="b">
        <f t="shared" si="75"/>
        <v>0</v>
      </c>
      <c r="G950" t="b">
        <f>IF('Input and Summary Results'!$J$4="yes",IF(C950=FALSE,FALSE,IF('Data Transformation'!E950&lt;$R$10,E950,$R$10)),IF(C950=FALSE,FALSE,IF(C950&lt;$R$10,C950,$R$10)))</f>
        <v>0</v>
      </c>
      <c r="H950" t="b">
        <f>IF('Input and Summary Results'!$J$4="yes",'Data Transformation'!F950,'Data Transformation'!D950)</f>
        <v>0</v>
      </c>
      <c r="I950" t="str">
        <f t="shared" si="73"/>
        <v/>
      </c>
    </row>
    <row r="951" spans="2:9" x14ac:dyDescent="0.25">
      <c r="B951" t="b">
        <f>IF('Input and Summary Results'!D533=0,FALSE,'Input and Summary Results'!$B533)</f>
        <v>0</v>
      </c>
      <c r="C951" t="b">
        <f>IF(OR(B951=0,'Input and Summary Results'!D533=0,'Input and Summary Results'!D533=""),FALSE,'Input and Summary Results'!$D533)</f>
        <v>0</v>
      </c>
      <c r="D951" t="b">
        <f>IF(OR(B951=0,'Input and Summary Results'!E533=0),FALSE,'Input and Summary Results'!$E533)</f>
        <v>0</v>
      </c>
      <c r="E951" t="b">
        <f t="shared" si="74"/>
        <v>0</v>
      </c>
      <c r="F951" t="b">
        <f t="shared" si="75"/>
        <v>0</v>
      </c>
      <c r="G951" t="b">
        <f>IF('Input and Summary Results'!$J$4="yes",IF(C951=FALSE,FALSE,IF('Data Transformation'!E951&lt;$R$10,E951,$R$10)),IF(C951=FALSE,FALSE,IF(C951&lt;$R$10,C951,$R$10)))</f>
        <v>0</v>
      </c>
      <c r="H951" t="b">
        <f>IF('Input and Summary Results'!$J$4="yes",'Data Transformation'!F951,'Data Transformation'!D951)</f>
        <v>0</v>
      </c>
      <c r="I951" t="str">
        <f t="shared" si="73"/>
        <v/>
      </c>
    </row>
    <row r="952" spans="2:9" x14ac:dyDescent="0.25">
      <c r="B952" t="b">
        <f>IF('Input and Summary Results'!D534=0,FALSE,'Input and Summary Results'!$B534)</f>
        <v>0</v>
      </c>
      <c r="C952" t="b">
        <f>IF(OR(B952=0,'Input and Summary Results'!D534=0,'Input and Summary Results'!D534=""),FALSE,'Input and Summary Results'!$D534)</f>
        <v>0</v>
      </c>
      <c r="D952" t="b">
        <f>IF(OR(B952=0,'Input and Summary Results'!E534=0),FALSE,'Input and Summary Results'!$E534)</f>
        <v>0</v>
      </c>
      <c r="E952" t="b">
        <f t="shared" si="74"/>
        <v>0</v>
      </c>
      <c r="F952" t="b">
        <f t="shared" si="75"/>
        <v>0</v>
      </c>
      <c r="G952" t="b">
        <f>IF('Input and Summary Results'!$J$4="yes",IF(C952=FALSE,FALSE,IF('Data Transformation'!E952&lt;$R$10,E952,$R$10)),IF(C952=FALSE,FALSE,IF(C952&lt;$R$10,C952,$R$10)))</f>
        <v>0</v>
      </c>
      <c r="H952" t="b">
        <f>IF('Input and Summary Results'!$J$4="yes",'Data Transformation'!F952,'Data Transformation'!D952)</f>
        <v>0</v>
      </c>
      <c r="I952" t="str">
        <f t="shared" si="73"/>
        <v/>
      </c>
    </row>
    <row r="953" spans="2:9" x14ac:dyDescent="0.25">
      <c r="B953" t="b">
        <f>IF('Input and Summary Results'!D535=0,FALSE,'Input and Summary Results'!$B535)</f>
        <v>0</v>
      </c>
      <c r="C953" t="b">
        <f>IF(OR(B953=0,'Input and Summary Results'!D535=0,'Input and Summary Results'!D535=""),FALSE,'Input and Summary Results'!$D535)</f>
        <v>0</v>
      </c>
      <c r="D953" t="b">
        <f>IF(OR(B953=0,'Input and Summary Results'!E535=0),FALSE,'Input and Summary Results'!$E535)</f>
        <v>0</v>
      </c>
      <c r="E953" t="b">
        <f t="shared" si="74"/>
        <v>0</v>
      </c>
      <c r="F953" t="b">
        <f t="shared" si="75"/>
        <v>0</v>
      </c>
      <c r="G953" t="b">
        <f>IF('Input and Summary Results'!$J$4="yes",IF(C953=FALSE,FALSE,IF('Data Transformation'!E953&lt;$R$10,E953,$R$10)),IF(C953=FALSE,FALSE,IF(C953&lt;$R$10,C953,$R$10)))</f>
        <v>0</v>
      </c>
      <c r="H953" t="b">
        <f>IF('Input and Summary Results'!$J$4="yes",'Data Transformation'!F953,'Data Transformation'!D953)</f>
        <v>0</v>
      </c>
      <c r="I953" t="str">
        <f t="shared" si="73"/>
        <v/>
      </c>
    </row>
    <row r="954" spans="2:9" x14ac:dyDescent="0.25">
      <c r="B954" t="b">
        <f>IF('Input and Summary Results'!D536=0,FALSE,'Input and Summary Results'!$B536)</f>
        <v>0</v>
      </c>
      <c r="C954" t="b">
        <f>IF(OR(B954=0,'Input and Summary Results'!D536=0,'Input and Summary Results'!D536=""),FALSE,'Input and Summary Results'!$D536)</f>
        <v>0</v>
      </c>
      <c r="D954" t="b">
        <f>IF(OR(B954=0,'Input and Summary Results'!E536=0),FALSE,'Input and Summary Results'!$E536)</f>
        <v>0</v>
      </c>
      <c r="E954" t="b">
        <f t="shared" si="74"/>
        <v>0</v>
      </c>
      <c r="F954" t="b">
        <f t="shared" si="75"/>
        <v>0</v>
      </c>
      <c r="G954" t="b">
        <f>IF('Input and Summary Results'!$J$4="yes",IF(C954=FALSE,FALSE,IF('Data Transformation'!E954&lt;$R$10,E954,$R$10)),IF(C954=FALSE,FALSE,IF(C954&lt;$R$10,C954,$R$10)))</f>
        <v>0</v>
      </c>
      <c r="H954" t="b">
        <f>IF('Input and Summary Results'!$J$4="yes",'Data Transformation'!F954,'Data Transformation'!D954)</f>
        <v>0</v>
      </c>
      <c r="I954" t="str">
        <f t="shared" si="73"/>
        <v/>
      </c>
    </row>
    <row r="955" spans="2:9" x14ac:dyDescent="0.25">
      <c r="B955" t="b">
        <f>IF('Input and Summary Results'!D537=0,FALSE,'Input and Summary Results'!$B537)</f>
        <v>0</v>
      </c>
      <c r="C955" t="b">
        <f>IF(OR(B955=0,'Input and Summary Results'!D537=0,'Input and Summary Results'!D537=""),FALSE,'Input and Summary Results'!$D537)</f>
        <v>0</v>
      </c>
      <c r="D955" t="b">
        <f>IF(OR(B955=0,'Input and Summary Results'!E537=0),FALSE,'Input and Summary Results'!$E537)</f>
        <v>0</v>
      </c>
      <c r="E955" t="b">
        <f t="shared" si="74"/>
        <v>0</v>
      </c>
      <c r="F955" t="b">
        <f t="shared" si="75"/>
        <v>0</v>
      </c>
      <c r="G955" t="b">
        <f>IF('Input and Summary Results'!$J$4="yes",IF(C955=FALSE,FALSE,IF('Data Transformation'!E955&lt;$R$10,E955,$R$10)),IF(C955=FALSE,FALSE,IF(C955&lt;$R$10,C955,$R$10)))</f>
        <v>0</v>
      </c>
      <c r="H955" t="b">
        <f>IF('Input and Summary Results'!$J$4="yes",'Data Transformation'!F955,'Data Transformation'!D955)</f>
        <v>0</v>
      </c>
      <c r="I955" t="str">
        <f t="shared" si="73"/>
        <v/>
      </c>
    </row>
    <row r="956" spans="2:9" x14ac:dyDescent="0.25">
      <c r="B956" t="b">
        <f>IF('Input and Summary Results'!D538=0,FALSE,'Input and Summary Results'!$B538)</f>
        <v>0</v>
      </c>
      <c r="C956" t="b">
        <f>IF(OR(B956=0,'Input and Summary Results'!D538=0,'Input and Summary Results'!D538=""),FALSE,'Input and Summary Results'!$D538)</f>
        <v>0</v>
      </c>
      <c r="D956" t="b">
        <f>IF(OR(B956=0,'Input and Summary Results'!E538=0),FALSE,'Input and Summary Results'!$E538)</f>
        <v>0</v>
      </c>
      <c r="E956" t="b">
        <f t="shared" si="74"/>
        <v>0</v>
      </c>
      <c r="F956" t="b">
        <f t="shared" si="75"/>
        <v>0</v>
      </c>
      <c r="G956" t="b">
        <f>IF('Input and Summary Results'!$J$4="yes",IF(C956=FALSE,FALSE,IF('Data Transformation'!E956&lt;$R$10,E956,$R$10)),IF(C956=FALSE,FALSE,IF(C956&lt;$R$10,C956,$R$10)))</f>
        <v>0</v>
      </c>
      <c r="H956" t="b">
        <f>IF('Input and Summary Results'!$J$4="yes",'Data Transformation'!F956,'Data Transformation'!D956)</f>
        <v>0</v>
      </c>
      <c r="I956" t="str">
        <f t="shared" si="73"/>
        <v/>
      </c>
    </row>
    <row r="957" spans="2:9" x14ac:dyDescent="0.25">
      <c r="B957" t="b">
        <f>IF('Input and Summary Results'!D539=0,FALSE,'Input and Summary Results'!$B539)</f>
        <v>0</v>
      </c>
      <c r="C957" t="b">
        <f>IF(OR(B957=0,'Input and Summary Results'!D539=0,'Input and Summary Results'!D539=""),FALSE,'Input and Summary Results'!$D539)</f>
        <v>0</v>
      </c>
      <c r="D957" t="b">
        <f>IF(OR(B957=0,'Input and Summary Results'!E539=0),FALSE,'Input and Summary Results'!$E539)</f>
        <v>0</v>
      </c>
      <c r="E957" t="b">
        <f t="shared" si="74"/>
        <v>0</v>
      </c>
      <c r="F957" t="b">
        <f t="shared" si="75"/>
        <v>0</v>
      </c>
      <c r="G957" t="b">
        <f>IF('Input and Summary Results'!$J$4="yes",IF(C957=FALSE,FALSE,IF('Data Transformation'!E957&lt;$R$10,E957,$R$10)),IF(C957=FALSE,FALSE,IF(C957&lt;$R$10,C957,$R$10)))</f>
        <v>0</v>
      </c>
      <c r="H957" t="b">
        <f>IF('Input and Summary Results'!$J$4="yes",'Data Transformation'!F957,'Data Transformation'!D957)</f>
        <v>0</v>
      </c>
      <c r="I957" t="str">
        <f t="shared" si="73"/>
        <v/>
      </c>
    </row>
    <row r="958" spans="2:9" x14ac:dyDescent="0.25">
      <c r="B958" t="b">
        <f>IF('Input and Summary Results'!D540=0,FALSE,'Input and Summary Results'!$B540)</f>
        <v>0</v>
      </c>
      <c r="C958" t="b">
        <f>IF(OR(B958=0,'Input and Summary Results'!D540=0,'Input and Summary Results'!D540=""),FALSE,'Input and Summary Results'!$D540)</f>
        <v>0</v>
      </c>
      <c r="D958" t="b">
        <f>IF(OR(B958=0,'Input and Summary Results'!E540=0),FALSE,'Input and Summary Results'!$E540)</f>
        <v>0</v>
      </c>
      <c r="E958" t="b">
        <f t="shared" si="74"/>
        <v>0</v>
      </c>
      <c r="F958" t="b">
        <f t="shared" si="75"/>
        <v>0</v>
      </c>
      <c r="G958" t="b">
        <f>IF('Input and Summary Results'!$J$4="yes",IF(C958=FALSE,FALSE,IF('Data Transformation'!E958&lt;$R$10,E958,$R$10)),IF(C958=FALSE,FALSE,IF(C958&lt;$R$10,C958,$R$10)))</f>
        <v>0</v>
      </c>
      <c r="H958" t="b">
        <f>IF('Input and Summary Results'!$J$4="yes",'Data Transformation'!F958,'Data Transformation'!D958)</f>
        <v>0</v>
      </c>
      <c r="I958" t="str">
        <f t="shared" si="73"/>
        <v/>
      </c>
    </row>
    <row r="959" spans="2:9" x14ac:dyDescent="0.25">
      <c r="B959" t="b">
        <f>IF('Input and Summary Results'!D541=0,FALSE,'Input and Summary Results'!$B541)</f>
        <v>0</v>
      </c>
      <c r="C959" t="b">
        <f>IF(OR(B959=0,'Input and Summary Results'!D541=0,'Input and Summary Results'!D541=""),FALSE,'Input and Summary Results'!$D541)</f>
        <v>0</v>
      </c>
      <c r="D959" t="b">
        <f>IF(OR(B959=0,'Input and Summary Results'!E541=0),FALSE,'Input and Summary Results'!$E541)</f>
        <v>0</v>
      </c>
      <c r="E959" t="b">
        <f t="shared" si="74"/>
        <v>0</v>
      </c>
      <c r="F959" t="b">
        <f t="shared" si="75"/>
        <v>0</v>
      </c>
      <c r="G959" t="b">
        <f>IF('Input and Summary Results'!$J$4="yes",IF(C959=FALSE,FALSE,IF('Data Transformation'!E959&lt;$R$10,E959,$R$10)),IF(C959=FALSE,FALSE,IF(C959&lt;$R$10,C959,$R$10)))</f>
        <v>0</v>
      </c>
      <c r="H959" t="b">
        <f>IF('Input and Summary Results'!$J$4="yes",'Data Transformation'!F959,'Data Transformation'!D959)</f>
        <v>0</v>
      </c>
      <c r="I959" t="str">
        <f t="shared" si="73"/>
        <v/>
      </c>
    </row>
    <row r="960" spans="2:9" x14ac:dyDescent="0.25">
      <c r="B960" t="b">
        <f>IF('Input and Summary Results'!D542=0,FALSE,'Input and Summary Results'!$B542)</f>
        <v>0</v>
      </c>
      <c r="C960" t="b">
        <f>IF(OR(B960=0,'Input and Summary Results'!D542=0,'Input and Summary Results'!D542=""),FALSE,'Input and Summary Results'!$D542)</f>
        <v>0</v>
      </c>
      <c r="D960" t="b">
        <f>IF(OR(B960=0,'Input and Summary Results'!E542=0),FALSE,'Input and Summary Results'!$E542)</f>
        <v>0</v>
      </c>
      <c r="E960" t="b">
        <f t="shared" si="74"/>
        <v>0</v>
      </c>
      <c r="F960" t="b">
        <f t="shared" si="75"/>
        <v>0</v>
      </c>
      <c r="G960" t="b">
        <f>IF('Input and Summary Results'!$J$4="yes",IF(C960=FALSE,FALSE,IF('Data Transformation'!E960&lt;$R$10,E960,$R$10)),IF(C960=FALSE,FALSE,IF(C960&lt;$R$10,C960,$R$10)))</f>
        <v>0</v>
      </c>
      <c r="H960" t="b">
        <f>IF('Input and Summary Results'!$J$4="yes",'Data Transformation'!F960,'Data Transformation'!D960)</f>
        <v>0</v>
      </c>
      <c r="I960" t="str">
        <f t="shared" si="73"/>
        <v/>
      </c>
    </row>
    <row r="961" spans="2:9" x14ac:dyDescent="0.25">
      <c r="B961" t="b">
        <f>IF('Input and Summary Results'!D543=0,FALSE,'Input and Summary Results'!$B543)</f>
        <v>0</v>
      </c>
      <c r="C961" t="b">
        <f>IF(OR(B961=0,'Input and Summary Results'!D543=0,'Input and Summary Results'!D543=""),FALSE,'Input and Summary Results'!$D543)</f>
        <v>0</v>
      </c>
      <c r="D961" t="b">
        <f>IF(OR(B961=0,'Input and Summary Results'!E543=0),FALSE,'Input and Summary Results'!$E543)</f>
        <v>0</v>
      </c>
      <c r="E961" t="b">
        <f t="shared" si="74"/>
        <v>0</v>
      </c>
      <c r="F961" t="b">
        <f t="shared" si="75"/>
        <v>0</v>
      </c>
      <c r="G961" t="b">
        <f>IF('Input and Summary Results'!$J$4="yes",IF(C961=FALSE,FALSE,IF('Data Transformation'!E961&lt;$R$10,E961,$R$10)),IF(C961=FALSE,FALSE,IF(C961&lt;$R$10,C961,$R$10)))</f>
        <v>0</v>
      </c>
      <c r="H961" t="b">
        <f>IF('Input and Summary Results'!$J$4="yes",'Data Transformation'!F961,'Data Transformation'!D961)</f>
        <v>0</v>
      </c>
      <c r="I961" t="str">
        <f t="shared" si="73"/>
        <v/>
      </c>
    </row>
    <row r="962" spans="2:9" x14ac:dyDescent="0.25">
      <c r="B962" t="b">
        <f>IF('Input and Summary Results'!D544=0,FALSE,'Input and Summary Results'!$B544)</f>
        <v>0</v>
      </c>
      <c r="C962" t="b">
        <f>IF(OR(B962=0,'Input and Summary Results'!D544=0,'Input and Summary Results'!D544=""),FALSE,'Input and Summary Results'!$D544)</f>
        <v>0</v>
      </c>
      <c r="D962" t="b">
        <f>IF(OR(B962=0,'Input and Summary Results'!E544=0),FALSE,'Input and Summary Results'!$E544)</f>
        <v>0</v>
      </c>
      <c r="E962" t="b">
        <f t="shared" si="74"/>
        <v>0</v>
      </c>
      <c r="F962" t="b">
        <f t="shared" si="75"/>
        <v>0</v>
      </c>
      <c r="G962" t="b">
        <f>IF('Input and Summary Results'!$J$4="yes",IF(C962=FALSE,FALSE,IF('Data Transformation'!E962&lt;$R$10,E962,$R$10)),IF(C962=FALSE,FALSE,IF(C962&lt;$R$10,C962,$R$10)))</f>
        <v>0</v>
      </c>
      <c r="H962" t="b">
        <f>IF('Input and Summary Results'!$J$4="yes",'Data Transformation'!F962,'Data Transformation'!D962)</f>
        <v>0</v>
      </c>
      <c r="I962" t="str">
        <f t="shared" si="73"/>
        <v/>
      </c>
    </row>
    <row r="963" spans="2:9" x14ac:dyDescent="0.25">
      <c r="B963" t="b">
        <f>IF('Input and Summary Results'!D545=0,FALSE,'Input and Summary Results'!$B545)</f>
        <v>0</v>
      </c>
      <c r="C963" t="b">
        <f>IF(OR(B963=0,'Input and Summary Results'!D545=0,'Input and Summary Results'!D545=""),FALSE,'Input and Summary Results'!$D545)</f>
        <v>0</v>
      </c>
      <c r="D963" t="b">
        <f>IF(OR(B963=0,'Input and Summary Results'!E545=0),FALSE,'Input and Summary Results'!$E545)</f>
        <v>0</v>
      </c>
      <c r="E963" t="b">
        <f t="shared" si="74"/>
        <v>0</v>
      </c>
      <c r="F963" t="b">
        <f t="shared" si="75"/>
        <v>0</v>
      </c>
      <c r="G963" t="b">
        <f>IF('Input and Summary Results'!$J$4="yes",IF(C963=FALSE,FALSE,IF('Data Transformation'!E963&lt;$R$10,E963,$R$10)),IF(C963=FALSE,FALSE,IF(C963&lt;$R$10,C963,$R$10)))</f>
        <v>0</v>
      </c>
      <c r="H963" t="b">
        <f>IF('Input and Summary Results'!$J$4="yes",'Data Transformation'!F963,'Data Transformation'!D963)</f>
        <v>0</v>
      </c>
      <c r="I963" t="str">
        <f t="shared" si="73"/>
        <v/>
      </c>
    </row>
    <row r="964" spans="2:9" x14ac:dyDescent="0.25">
      <c r="B964" t="b">
        <f>IF('Input and Summary Results'!D546=0,FALSE,'Input and Summary Results'!$B546)</f>
        <v>0</v>
      </c>
      <c r="C964" t="b">
        <f>IF(OR(B964=0,'Input and Summary Results'!D546=0,'Input and Summary Results'!D546=""),FALSE,'Input and Summary Results'!$D546)</f>
        <v>0</v>
      </c>
      <c r="D964" t="b">
        <f>IF(OR(B964=0,'Input and Summary Results'!E546=0),FALSE,'Input and Summary Results'!$E546)</f>
        <v>0</v>
      </c>
      <c r="E964" t="b">
        <f t="shared" si="74"/>
        <v>0</v>
      </c>
      <c r="F964" t="b">
        <f t="shared" si="75"/>
        <v>0</v>
      </c>
      <c r="G964" t="b">
        <f>IF('Input and Summary Results'!$J$4="yes",IF(C964=FALSE,FALSE,IF('Data Transformation'!E964&lt;$R$10,E964,$R$10)),IF(C964=FALSE,FALSE,IF(C964&lt;$R$10,C964,$R$10)))</f>
        <v>0</v>
      </c>
      <c r="H964" t="b">
        <f>IF('Input and Summary Results'!$J$4="yes",'Data Transformation'!F964,'Data Transformation'!D964)</f>
        <v>0</v>
      </c>
      <c r="I964" t="str">
        <f t="shared" si="73"/>
        <v/>
      </c>
    </row>
    <row r="965" spans="2:9" x14ac:dyDescent="0.25">
      <c r="B965" t="b">
        <f>IF('Input and Summary Results'!D547=0,FALSE,'Input and Summary Results'!$B547)</f>
        <v>0</v>
      </c>
      <c r="C965" t="b">
        <f>IF(OR(B965=0,'Input and Summary Results'!D547=0,'Input and Summary Results'!D547=""),FALSE,'Input and Summary Results'!$D547)</f>
        <v>0</v>
      </c>
      <c r="D965" t="b">
        <f>IF(OR(B965=0,'Input and Summary Results'!E547=0),FALSE,'Input and Summary Results'!$E547)</f>
        <v>0</v>
      </c>
      <c r="E965" t="b">
        <f t="shared" si="74"/>
        <v>0</v>
      </c>
      <c r="F965" t="b">
        <f t="shared" si="75"/>
        <v>0</v>
      </c>
      <c r="G965" t="b">
        <f>IF('Input and Summary Results'!$J$4="yes",IF(C965=FALSE,FALSE,IF('Data Transformation'!E965&lt;$R$10,E965,$R$10)),IF(C965=FALSE,FALSE,IF(C965&lt;$R$10,C965,$R$10)))</f>
        <v>0</v>
      </c>
      <c r="H965" t="b">
        <f>IF('Input and Summary Results'!$J$4="yes",'Data Transformation'!F965,'Data Transformation'!D965)</f>
        <v>0</v>
      </c>
      <c r="I965" t="str">
        <f t="shared" ref="I965:I1028" si="76">IF(G965=FALSE,"",B965)</f>
        <v/>
      </c>
    </row>
    <row r="966" spans="2:9" x14ac:dyDescent="0.25">
      <c r="B966" t="b">
        <f>IF('Input and Summary Results'!D548=0,FALSE,'Input and Summary Results'!$B548)</f>
        <v>0</v>
      </c>
      <c r="C966" t="b">
        <f>IF(OR(B966=0,'Input and Summary Results'!D548=0,'Input and Summary Results'!D548=""),FALSE,'Input and Summary Results'!$D548)</f>
        <v>0</v>
      </c>
      <c r="D966" t="b">
        <f>IF(OR(B966=0,'Input and Summary Results'!E548=0),FALSE,'Input and Summary Results'!$E548)</f>
        <v>0</v>
      </c>
      <c r="E966" t="b">
        <f t="shared" si="74"/>
        <v>0</v>
      </c>
      <c r="F966" t="b">
        <f t="shared" si="75"/>
        <v>0</v>
      </c>
      <c r="G966" t="b">
        <f>IF('Input and Summary Results'!$J$4="yes",IF(C966=FALSE,FALSE,IF('Data Transformation'!E966&lt;$R$10,E966,$R$10)),IF(C966=FALSE,FALSE,IF(C966&lt;$R$10,C966,$R$10)))</f>
        <v>0</v>
      </c>
      <c r="H966" t="b">
        <f>IF('Input and Summary Results'!$J$4="yes",'Data Transformation'!F966,'Data Transformation'!D966)</f>
        <v>0</v>
      </c>
      <c r="I966" t="str">
        <f t="shared" si="76"/>
        <v/>
      </c>
    </row>
    <row r="967" spans="2:9" x14ac:dyDescent="0.25">
      <c r="B967" t="b">
        <f>IF('Input and Summary Results'!D549=0,FALSE,'Input and Summary Results'!$B549)</f>
        <v>0</v>
      </c>
      <c r="C967" t="b">
        <f>IF(OR(B967=0,'Input and Summary Results'!D549=0,'Input and Summary Results'!D549=""),FALSE,'Input and Summary Results'!$D549)</f>
        <v>0</v>
      </c>
      <c r="D967" t="b">
        <f>IF(OR(B967=0,'Input and Summary Results'!E549=0),FALSE,'Input and Summary Results'!$E549)</f>
        <v>0</v>
      </c>
      <c r="E967" t="b">
        <f t="shared" si="74"/>
        <v>0</v>
      </c>
      <c r="F967" t="b">
        <f t="shared" si="75"/>
        <v>0</v>
      </c>
      <c r="G967" t="b">
        <f>IF('Input and Summary Results'!$J$4="yes",IF(C967=FALSE,FALSE,IF('Data Transformation'!E967&lt;$R$10,E967,$R$10)),IF(C967=FALSE,FALSE,IF(C967&lt;$R$10,C967,$R$10)))</f>
        <v>0</v>
      </c>
      <c r="H967" t="b">
        <f>IF('Input and Summary Results'!$J$4="yes",'Data Transformation'!F967,'Data Transformation'!D967)</f>
        <v>0</v>
      </c>
      <c r="I967" t="str">
        <f t="shared" si="76"/>
        <v/>
      </c>
    </row>
    <row r="968" spans="2:9" x14ac:dyDescent="0.25">
      <c r="B968" t="b">
        <f>IF('Input and Summary Results'!D550=0,FALSE,'Input and Summary Results'!$B550)</f>
        <v>0</v>
      </c>
      <c r="C968" t="b">
        <f>IF(OR(B968=0,'Input and Summary Results'!D550=0,'Input and Summary Results'!D550=""),FALSE,'Input and Summary Results'!$D550)</f>
        <v>0</v>
      </c>
      <c r="D968" t="b">
        <f>IF(OR(B968=0,'Input and Summary Results'!E550=0),FALSE,'Input and Summary Results'!$E550)</f>
        <v>0</v>
      </c>
      <c r="E968" t="b">
        <f t="shared" si="74"/>
        <v>0</v>
      </c>
      <c r="F968" t="b">
        <f t="shared" si="75"/>
        <v>0</v>
      </c>
      <c r="G968" t="b">
        <f>IF('Input and Summary Results'!$J$4="yes",IF(C968=FALSE,FALSE,IF('Data Transformation'!E968&lt;$R$10,E968,$R$10)),IF(C968=FALSE,FALSE,IF(C968&lt;$R$10,C968,$R$10)))</f>
        <v>0</v>
      </c>
      <c r="H968" t="b">
        <f>IF('Input and Summary Results'!$J$4="yes",'Data Transformation'!F968,'Data Transformation'!D968)</f>
        <v>0</v>
      </c>
      <c r="I968" t="str">
        <f t="shared" si="76"/>
        <v/>
      </c>
    </row>
    <row r="969" spans="2:9" x14ac:dyDescent="0.25">
      <c r="B969" t="b">
        <f>IF('Input and Summary Results'!D551=0,FALSE,'Input and Summary Results'!$B551)</f>
        <v>0</v>
      </c>
      <c r="C969" t="b">
        <f>IF(OR(B969=0,'Input and Summary Results'!D551=0,'Input and Summary Results'!D551=""),FALSE,'Input and Summary Results'!$D551)</f>
        <v>0</v>
      </c>
      <c r="D969" t="b">
        <f>IF(OR(B969=0,'Input and Summary Results'!E551=0),FALSE,'Input and Summary Results'!$E551)</f>
        <v>0</v>
      </c>
      <c r="E969" t="b">
        <f t="shared" si="74"/>
        <v>0</v>
      </c>
      <c r="F969" t="b">
        <f t="shared" si="75"/>
        <v>0</v>
      </c>
      <c r="G969" t="b">
        <f>IF('Input and Summary Results'!$J$4="yes",IF(C969=FALSE,FALSE,IF('Data Transformation'!E969&lt;$R$10,E969,$R$10)),IF(C969=FALSE,FALSE,IF(C969&lt;$R$10,C969,$R$10)))</f>
        <v>0</v>
      </c>
      <c r="H969" t="b">
        <f>IF('Input and Summary Results'!$J$4="yes",'Data Transformation'!F969,'Data Transformation'!D969)</f>
        <v>0</v>
      </c>
      <c r="I969" t="str">
        <f t="shared" si="76"/>
        <v/>
      </c>
    </row>
    <row r="970" spans="2:9" x14ac:dyDescent="0.25">
      <c r="B970" t="b">
        <f>IF('Input and Summary Results'!D552=0,FALSE,'Input and Summary Results'!$B552)</f>
        <v>0</v>
      </c>
      <c r="C970" t="b">
        <f>IF(OR(B970=0,'Input and Summary Results'!D552=0,'Input and Summary Results'!D552=""),FALSE,'Input and Summary Results'!$D552)</f>
        <v>0</v>
      </c>
      <c r="D970" t="b">
        <f>IF(OR(B970=0,'Input and Summary Results'!E552=0),FALSE,'Input and Summary Results'!$E552)</f>
        <v>0</v>
      </c>
      <c r="E970" t="b">
        <f t="shared" si="74"/>
        <v>0</v>
      </c>
      <c r="F970" t="b">
        <f t="shared" si="75"/>
        <v>0</v>
      </c>
      <c r="G970" t="b">
        <f>IF('Input and Summary Results'!$J$4="yes",IF(C970=FALSE,FALSE,IF('Data Transformation'!E970&lt;$R$10,E970,$R$10)),IF(C970=FALSE,FALSE,IF(C970&lt;$R$10,C970,$R$10)))</f>
        <v>0</v>
      </c>
      <c r="H970" t="b">
        <f>IF('Input and Summary Results'!$J$4="yes",'Data Transformation'!F970,'Data Transformation'!D970)</f>
        <v>0</v>
      </c>
      <c r="I970" t="str">
        <f t="shared" si="76"/>
        <v/>
      </c>
    </row>
    <row r="971" spans="2:9" x14ac:dyDescent="0.25">
      <c r="B971" t="b">
        <f>IF('Input and Summary Results'!D553=0,FALSE,'Input and Summary Results'!$B553)</f>
        <v>0</v>
      </c>
      <c r="C971" t="b">
        <f>IF(OR(B971=0,'Input and Summary Results'!D553=0,'Input and Summary Results'!D553=""),FALSE,'Input and Summary Results'!$D553)</f>
        <v>0</v>
      </c>
      <c r="D971" t="b">
        <f>IF(OR(B971=0,'Input and Summary Results'!E553=0),FALSE,'Input and Summary Results'!$E553)</f>
        <v>0</v>
      </c>
      <c r="E971" t="b">
        <f t="shared" si="74"/>
        <v>0</v>
      </c>
      <c r="F971" t="b">
        <f t="shared" si="75"/>
        <v>0</v>
      </c>
      <c r="G971" t="b">
        <f>IF('Input and Summary Results'!$J$4="yes",IF(C971=FALSE,FALSE,IF('Data Transformation'!E971&lt;$R$10,E971,$R$10)),IF(C971=FALSE,FALSE,IF(C971&lt;$R$10,C971,$R$10)))</f>
        <v>0</v>
      </c>
      <c r="H971" t="b">
        <f>IF('Input and Summary Results'!$J$4="yes",'Data Transformation'!F971,'Data Transformation'!D971)</f>
        <v>0</v>
      </c>
      <c r="I971" t="str">
        <f t="shared" si="76"/>
        <v/>
      </c>
    </row>
    <row r="972" spans="2:9" x14ac:dyDescent="0.25">
      <c r="B972" t="b">
        <f>IF('Input and Summary Results'!D554=0,FALSE,'Input and Summary Results'!$B554)</f>
        <v>0</v>
      </c>
      <c r="C972" t="b">
        <f>IF(OR(B972=0,'Input and Summary Results'!D554=0,'Input and Summary Results'!D554=""),FALSE,'Input and Summary Results'!$D554)</f>
        <v>0</v>
      </c>
      <c r="D972" t="b">
        <f>IF(OR(B972=0,'Input and Summary Results'!E554=0),FALSE,'Input and Summary Results'!$E554)</f>
        <v>0</v>
      </c>
      <c r="E972" t="b">
        <f t="shared" si="74"/>
        <v>0</v>
      </c>
      <c r="F972" t="b">
        <f t="shared" si="75"/>
        <v>0</v>
      </c>
      <c r="G972" t="b">
        <f>IF('Input and Summary Results'!$J$4="yes",IF(C972=FALSE,FALSE,IF('Data Transformation'!E972&lt;$R$10,E972,$R$10)),IF(C972=FALSE,FALSE,IF(C972&lt;$R$10,C972,$R$10)))</f>
        <v>0</v>
      </c>
      <c r="H972" t="b">
        <f>IF('Input and Summary Results'!$J$4="yes",'Data Transformation'!F972,'Data Transformation'!D972)</f>
        <v>0</v>
      </c>
      <c r="I972" t="str">
        <f t="shared" si="76"/>
        <v/>
      </c>
    </row>
    <row r="973" spans="2:9" x14ac:dyDescent="0.25">
      <c r="B973" t="b">
        <f>IF('Input and Summary Results'!D555=0,FALSE,'Input and Summary Results'!$B555)</f>
        <v>0</v>
      </c>
      <c r="C973" t="b">
        <f>IF(OR(B973=0,'Input and Summary Results'!D555=0,'Input and Summary Results'!D555=""),FALSE,'Input and Summary Results'!$D555)</f>
        <v>0</v>
      </c>
      <c r="D973" t="b">
        <f>IF(OR(B973=0,'Input and Summary Results'!E555=0),FALSE,'Input and Summary Results'!$E555)</f>
        <v>0</v>
      </c>
      <c r="E973" t="b">
        <f t="shared" si="74"/>
        <v>0</v>
      </c>
      <c r="F973" t="b">
        <f t="shared" si="75"/>
        <v>0</v>
      </c>
      <c r="G973" t="b">
        <f>IF('Input and Summary Results'!$J$4="yes",IF(C973=FALSE,FALSE,IF('Data Transformation'!E973&lt;$R$10,E973,$R$10)),IF(C973=FALSE,FALSE,IF(C973&lt;$R$10,C973,$R$10)))</f>
        <v>0</v>
      </c>
      <c r="H973" t="b">
        <f>IF('Input and Summary Results'!$J$4="yes",'Data Transformation'!F973,'Data Transformation'!D973)</f>
        <v>0</v>
      </c>
      <c r="I973" t="str">
        <f t="shared" si="76"/>
        <v/>
      </c>
    </row>
    <row r="974" spans="2:9" x14ac:dyDescent="0.25">
      <c r="B974" t="b">
        <f>IF('Input and Summary Results'!D556=0,FALSE,'Input and Summary Results'!$B556)</f>
        <v>0</v>
      </c>
      <c r="C974" t="b">
        <f>IF(OR(B974=0,'Input and Summary Results'!D556=0,'Input and Summary Results'!D556=""),FALSE,'Input and Summary Results'!$D556)</f>
        <v>0</v>
      </c>
      <c r="D974" t="b">
        <f>IF(OR(B974=0,'Input and Summary Results'!E556=0),FALSE,'Input and Summary Results'!$E556)</f>
        <v>0</v>
      </c>
      <c r="E974" t="b">
        <f t="shared" si="74"/>
        <v>0</v>
      </c>
      <c r="F974" t="b">
        <f t="shared" si="75"/>
        <v>0</v>
      </c>
      <c r="G974" t="b">
        <f>IF('Input and Summary Results'!$J$4="yes",IF(C974=FALSE,FALSE,IF('Data Transformation'!E974&lt;$R$10,E974,$R$10)),IF(C974=FALSE,FALSE,IF(C974&lt;$R$10,C974,$R$10)))</f>
        <v>0</v>
      </c>
      <c r="H974" t="b">
        <f>IF('Input and Summary Results'!$J$4="yes",'Data Transformation'!F974,'Data Transformation'!D974)</f>
        <v>0</v>
      </c>
      <c r="I974" t="str">
        <f t="shared" si="76"/>
        <v/>
      </c>
    </row>
    <row r="975" spans="2:9" x14ac:dyDescent="0.25">
      <c r="B975" t="b">
        <f>IF('Input and Summary Results'!D557=0,FALSE,'Input and Summary Results'!$B557)</f>
        <v>0</v>
      </c>
      <c r="C975" t="b">
        <f>IF(OR(B975=0,'Input and Summary Results'!D557=0,'Input and Summary Results'!D557=""),FALSE,'Input and Summary Results'!$D557)</f>
        <v>0</v>
      </c>
      <c r="D975" t="b">
        <f>IF(OR(B975=0,'Input and Summary Results'!E557=0),FALSE,'Input and Summary Results'!$E557)</f>
        <v>0</v>
      </c>
      <c r="E975" t="b">
        <f t="shared" si="74"/>
        <v>0</v>
      </c>
      <c r="F975" t="b">
        <f t="shared" si="75"/>
        <v>0</v>
      </c>
      <c r="G975" t="b">
        <f>IF('Input and Summary Results'!$J$4="yes",IF(C975=FALSE,FALSE,IF('Data Transformation'!E975&lt;$R$10,E975,$R$10)),IF(C975=FALSE,FALSE,IF(C975&lt;$R$10,C975,$R$10)))</f>
        <v>0</v>
      </c>
      <c r="H975" t="b">
        <f>IF('Input and Summary Results'!$J$4="yes",'Data Transformation'!F975,'Data Transformation'!D975)</f>
        <v>0</v>
      </c>
      <c r="I975" t="str">
        <f t="shared" si="76"/>
        <v/>
      </c>
    </row>
    <row r="976" spans="2:9" x14ac:dyDescent="0.25">
      <c r="B976" t="b">
        <f>IF('Input and Summary Results'!D558=0,FALSE,'Input and Summary Results'!$B558)</f>
        <v>0</v>
      </c>
      <c r="C976" t="b">
        <f>IF(OR(B976=0,'Input and Summary Results'!D558=0,'Input and Summary Results'!D558=""),FALSE,'Input and Summary Results'!$D558)</f>
        <v>0</v>
      </c>
      <c r="D976" t="b">
        <f>IF(OR(B976=0,'Input and Summary Results'!E558=0),FALSE,'Input and Summary Results'!$E558)</f>
        <v>0</v>
      </c>
      <c r="E976" t="b">
        <f t="shared" si="74"/>
        <v>0</v>
      </c>
      <c r="F976" t="b">
        <f t="shared" si="75"/>
        <v>0</v>
      </c>
      <c r="G976" t="b">
        <f>IF('Input and Summary Results'!$J$4="yes",IF(C976=FALSE,FALSE,IF('Data Transformation'!E976&lt;$R$10,E976,$R$10)),IF(C976=FALSE,FALSE,IF(C976&lt;$R$10,C976,$R$10)))</f>
        <v>0</v>
      </c>
      <c r="H976" t="b">
        <f>IF('Input and Summary Results'!$J$4="yes",'Data Transformation'!F976,'Data Transformation'!D976)</f>
        <v>0</v>
      </c>
      <c r="I976" t="str">
        <f t="shared" si="76"/>
        <v/>
      </c>
    </row>
    <row r="977" spans="2:9" x14ac:dyDescent="0.25">
      <c r="B977" t="b">
        <f>IF('Input and Summary Results'!D559=0,FALSE,'Input and Summary Results'!$B559)</f>
        <v>0</v>
      </c>
      <c r="C977" t="b">
        <f>IF(OR(B977=0,'Input and Summary Results'!D559=0,'Input and Summary Results'!D559=""),FALSE,'Input and Summary Results'!$D559)</f>
        <v>0</v>
      </c>
      <c r="D977" t="b">
        <f>IF(OR(B977=0,'Input and Summary Results'!E559=0),FALSE,'Input and Summary Results'!$E559)</f>
        <v>0</v>
      </c>
      <c r="E977" t="b">
        <f t="shared" si="74"/>
        <v>0</v>
      </c>
      <c r="F977" t="b">
        <f t="shared" si="75"/>
        <v>0</v>
      </c>
      <c r="G977" t="b">
        <f>IF('Input and Summary Results'!$J$4="yes",IF(C977=FALSE,FALSE,IF('Data Transformation'!E977&lt;$R$10,E977,$R$10)),IF(C977=FALSE,FALSE,IF(C977&lt;$R$10,C977,$R$10)))</f>
        <v>0</v>
      </c>
      <c r="H977" t="b">
        <f>IF('Input and Summary Results'!$J$4="yes",'Data Transformation'!F977,'Data Transformation'!D977)</f>
        <v>0</v>
      </c>
      <c r="I977" t="str">
        <f t="shared" si="76"/>
        <v/>
      </c>
    </row>
    <row r="978" spans="2:9" x14ac:dyDescent="0.25">
      <c r="B978" t="b">
        <f>IF('Input and Summary Results'!D560=0,FALSE,'Input and Summary Results'!$B560)</f>
        <v>0</v>
      </c>
      <c r="C978" t="b">
        <f>IF(OR(B978=0,'Input and Summary Results'!D560=0,'Input and Summary Results'!D560=""),FALSE,'Input and Summary Results'!$D560)</f>
        <v>0</v>
      </c>
      <c r="D978" t="b">
        <f>IF(OR(B978=0,'Input and Summary Results'!E560=0),FALSE,'Input and Summary Results'!$E560)</f>
        <v>0</v>
      </c>
      <c r="E978" t="b">
        <f t="shared" si="74"/>
        <v>0</v>
      </c>
      <c r="F978" t="b">
        <f t="shared" si="75"/>
        <v>0</v>
      </c>
      <c r="G978" t="b">
        <f>IF('Input and Summary Results'!$J$4="yes",IF(C978=FALSE,FALSE,IF('Data Transformation'!E978&lt;$R$10,E978,$R$10)),IF(C978=FALSE,FALSE,IF(C978&lt;$R$10,C978,$R$10)))</f>
        <v>0</v>
      </c>
      <c r="H978" t="b">
        <f>IF('Input and Summary Results'!$J$4="yes",'Data Transformation'!F978,'Data Transformation'!D978)</f>
        <v>0</v>
      </c>
      <c r="I978" t="str">
        <f t="shared" si="76"/>
        <v/>
      </c>
    </row>
    <row r="979" spans="2:9" x14ac:dyDescent="0.25">
      <c r="B979" t="b">
        <f>IF('Input and Summary Results'!D561=0,FALSE,'Input and Summary Results'!$B561)</f>
        <v>0</v>
      </c>
      <c r="C979" t="b">
        <f>IF(OR(B979=0,'Input and Summary Results'!D561=0,'Input and Summary Results'!D561=""),FALSE,'Input and Summary Results'!$D561)</f>
        <v>0</v>
      </c>
      <c r="D979" t="b">
        <f>IF(OR(B979=0,'Input and Summary Results'!E561=0),FALSE,'Input and Summary Results'!$E561)</f>
        <v>0</v>
      </c>
      <c r="E979" t="b">
        <f t="shared" si="74"/>
        <v>0</v>
      </c>
      <c r="F979" t="b">
        <f t="shared" si="75"/>
        <v>0</v>
      </c>
      <c r="G979" t="b">
        <f>IF('Input and Summary Results'!$J$4="yes",IF(C979=FALSE,FALSE,IF('Data Transformation'!E979&lt;$R$10,E979,$R$10)),IF(C979=FALSE,FALSE,IF(C979&lt;$R$10,C979,$R$10)))</f>
        <v>0</v>
      </c>
      <c r="H979" t="b">
        <f>IF('Input and Summary Results'!$J$4="yes",'Data Transformation'!F979,'Data Transformation'!D979)</f>
        <v>0</v>
      </c>
      <c r="I979" t="str">
        <f t="shared" si="76"/>
        <v/>
      </c>
    </row>
    <row r="980" spans="2:9" x14ac:dyDescent="0.25">
      <c r="B980" t="b">
        <f>IF('Input and Summary Results'!D562=0,FALSE,'Input and Summary Results'!$B562)</f>
        <v>0</v>
      </c>
      <c r="C980" t="b">
        <f>IF(OR(B980=0,'Input and Summary Results'!D562=0,'Input and Summary Results'!D562=""),FALSE,'Input and Summary Results'!$D562)</f>
        <v>0</v>
      </c>
      <c r="D980" t="b">
        <f>IF(OR(B980=0,'Input and Summary Results'!E562=0),FALSE,'Input and Summary Results'!$E562)</f>
        <v>0</v>
      </c>
      <c r="E980" t="b">
        <f t="shared" si="74"/>
        <v>0</v>
      </c>
      <c r="F980" t="b">
        <f t="shared" si="75"/>
        <v>0</v>
      </c>
      <c r="G980" t="b">
        <f>IF('Input and Summary Results'!$J$4="yes",IF(C980=FALSE,FALSE,IF('Data Transformation'!E980&lt;$R$10,E980,$R$10)),IF(C980=FALSE,FALSE,IF(C980&lt;$R$10,C980,$R$10)))</f>
        <v>0</v>
      </c>
      <c r="H980" t="b">
        <f>IF('Input and Summary Results'!$J$4="yes",'Data Transformation'!F980,'Data Transformation'!D980)</f>
        <v>0</v>
      </c>
      <c r="I980" t="str">
        <f t="shared" si="76"/>
        <v/>
      </c>
    </row>
    <row r="981" spans="2:9" x14ac:dyDescent="0.25">
      <c r="B981" t="b">
        <f>IF('Input and Summary Results'!D563=0,FALSE,'Input and Summary Results'!$B563)</f>
        <v>0</v>
      </c>
      <c r="C981" t="b">
        <f>IF(OR(B981=0,'Input and Summary Results'!D563=0,'Input and Summary Results'!D563=""),FALSE,'Input and Summary Results'!$D563)</f>
        <v>0</v>
      </c>
      <c r="D981" t="b">
        <f>IF(OR(B981=0,'Input and Summary Results'!E563=0),FALSE,'Input and Summary Results'!$E563)</f>
        <v>0</v>
      </c>
      <c r="E981" t="b">
        <f t="shared" si="74"/>
        <v>0</v>
      </c>
      <c r="F981" t="b">
        <f t="shared" si="75"/>
        <v>0</v>
      </c>
      <c r="G981" t="b">
        <f>IF('Input and Summary Results'!$J$4="yes",IF(C981=FALSE,FALSE,IF('Data Transformation'!E981&lt;$R$10,E981,$R$10)),IF(C981=FALSE,FALSE,IF(C981&lt;$R$10,C981,$R$10)))</f>
        <v>0</v>
      </c>
      <c r="H981" t="b">
        <f>IF('Input and Summary Results'!$J$4="yes",'Data Transformation'!F981,'Data Transformation'!D981)</f>
        <v>0</v>
      </c>
      <c r="I981" t="str">
        <f t="shared" si="76"/>
        <v/>
      </c>
    </row>
    <row r="982" spans="2:9" x14ac:dyDescent="0.25">
      <c r="B982" t="b">
        <f>IF('Input and Summary Results'!D564=0,FALSE,'Input and Summary Results'!$B564)</f>
        <v>0</v>
      </c>
      <c r="C982" t="b">
        <f>IF(OR(B982=0,'Input and Summary Results'!D564=0,'Input and Summary Results'!D564=""),FALSE,'Input and Summary Results'!$D564)</f>
        <v>0</v>
      </c>
      <c r="D982" t="b">
        <f>IF(OR(B982=0,'Input and Summary Results'!E564=0),FALSE,'Input and Summary Results'!$E564)</f>
        <v>0</v>
      </c>
      <c r="E982" t="b">
        <f t="shared" si="74"/>
        <v>0</v>
      </c>
      <c r="F982" t="b">
        <f t="shared" si="75"/>
        <v>0</v>
      </c>
      <c r="G982" t="b">
        <f>IF('Input and Summary Results'!$J$4="yes",IF(C982=FALSE,FALSE,IF('Data Transformation'!E982&lt;$R$10,E982,$R$10)),IF(C982=FALSE,FALSE,IF(C982&lt;$R$10,C982,$R$10)))</f>
        <v>0</v>
      </c>
      <c r="H982" t="b">
        <f>IF('Input and Summary Results'!$J$4="yes",'Data Transformation'!F982,'Data Transformation'!D982)</f>
        <v>0</v>
      </c>
      <c r="I982" t="str">
        <f t="shared" si="76"/>
        <v/>
      </c>
    </row>
    <row r="983" spans="2:9" x14ac:dyDescent="0.25">
      <c r="B983" t="b">
        <f>IF('Input and Summary Results'!D565=0,FALSE,'Input and Summary Results'!$B565)</f>
        <v>0</v>
      </c>
      <c r="C983" t="b">
        <f>IF(OR(B983=0,'Input and Summary Results'!D565=0,'Input and Summary Results'!D565=""),FALSE,'Input and Summary Results'!$D565)</f>
        <v>0</v>
      </c>
      <c r="D983" t="b">
        <f>IF(OR(B983=0,'Input and Summary Results'!E565=0),FALSE,'Input and Summary Results'!$E565)</f>
        <v>0</v>
      </c>
      <c r="E983" t="b">
        <f t="shared" si="74"/>
        <v>0</v>
      </c>
      <c r="F983" t="b">
        <f t="shared" si="75"/>
        <v>0</v>
      </c>
      <c r="G983" t="b">
        <f>IF('Input and Summary Results'!$J$4="yes",IF(C983=FALSE,FALSE,IF('Data Transformation'!E983&lt;$R$10,E983,$R$10)),IF(C983=FALSE,FALSE,IF(C983&lt;$R$10,C983,$R$10)))</f>
        <v>0</v>
      </c>
      <c r="H983" t="b">
        <f>IF('Input and Summary Results'!$J$4="yes",'Data Transformation'!F983,'Data Transformation'!D983)</f>
        <v>0</v>
      </c>
      <c r="I983" t="str">
        <f t="shared" si="76"/>
        <v/>
      </c>
    </row>
    <row r="984" spans="2:9" x14ac:dyDescent="0.25">
      <c r="B984" t="b">
        <f>IF('Input and Summary Results'!D566=0,FALSE,'Input and Summary Results'!$B566)</f>
        <v>0</v>
      </c>
      <c r="C984" t="b">
        <f>IF(OR(B984=0,'Input and Summary Results'!D566=0,'Input and Summary Results'!D566=""),FALSE,'Input and Summary Results'!$D566)</f>
        <v>0</v>
      </c>
      <c r="D984" t="b">
        <f>IF(OR(B984=0,'Input and Summary Results'!E566=0),FALSE,'Input and Summary Results'!$E566)</f>
        <v>0</v>
      </c>
      <c r="E984" t="b">
        <f t="shared" si="74"/>
        <v>0</v>
      </c>
      <c r="F984" t="b">
        <f t="shared" si="75"/>
        <v>0</v>
      </c>
      <c r="G984" t="b">
        <f>IF('Input and Summary Results'!$J$4="yes",IF(C984=FALSE,FALSE,IF('Data Transformation'!E984&lt;$R$10,E984,$R$10)),IF(C984=FALSE,FALSE,IF(C984&lt;$R$10,C984,$R$10)))</f>
        <v>0</v>
      </c>
      <c r="H984" t="b">
        <f>IF('Input and Summary Results'!$J$4="yes",'Data Transformation'!F984,'Data Transformation'!D984)</f>
        <v>0</v>
      </c>
      <c r="I984" t="str">
        <f t="shared" si="76"/>
        <v/>
      </c>
    </row>
    <row r="985" spans="2:9" x14ac:dyDescent="0.25">
      <c r="B985" t="b">
        <f>IF('Input and Summary Results'!D567=0,FALSE,'Input and Summary Results'!$B567)</f>
        <v>0</v>
      </c>
      <c r="C985" t="b">
        <f>IF(OR(B985=0,'Input and Summary Results'!D567=0,'Input and Summary Results'!D567=""),FALSE,'Input and Summary Results'!$D567)</f>
        <v>0</v>
      </c>
      <c r="D985" t="b">
        <f>IF(OR(B985=0,'Input and Summary Results'!E567=0),FALSE,'Input and Summary Results'!$E567)</f>
        <v>0</v>
      </c>
      <c r="E985" t="b">
        <f t="shared" si="74"/>
        <v>0</v>
      </c>
      <c r="F985" t="b">
        <f t="shared" si="75"/>
        <v>0</v>
      </c>
      <c r="G985" t="b">
        <f>IF('Input and Summary Results'!$J$4="yes",IF(C985=FALSE,FALSE,IF('Data Transformation'!E985&lt;$R$10,E985,$R$10)),IF(C985=FALSE,FALSE,IF(C985&lt;$R$10,C985,$R$10)))</f>
        <v>0</v>
      </c>
      <c r="H985" t="b">
        <f>IF('Input and Summary Results'!$J$4="yes",'Data Transformation'!F985,'Data Transformation'!D985)</f>
        <v>0</v>
      </c>
      <c r="I985" t="str">
        <f t="shared" si="76"/>
        <v/>
      </c>
    </row>
    <row r="986" spans="2:9" x14ac:dyDescent="0.25">
      <c r="B986" t="b">
        <f>IF('Input and Summary Results'!D568=0,FALSE,'Input and Summary Results'!$B568)</f>
        <v>0</v>
      </c>
      <c r="C986" t="b">
        <f>IF(OR(B986=0,'Input and Summary Results'!D568=0,'Input and Summary Results'!D568=""),FALSE,'Input and Summary Results'!$D568)</f>
        <v>0</v>
      </c>
      <c r="D986" t="b">
        <f>IF(OR(B986=0,'Input and Summary Results'!E568=0),FALSE,'Input and Summary Results'!$E568)</f>
        <v>0</v>
      </c>
      <c r="E986" t="b">
        <f t="shared" si="74"/>
        <v>0</v>
      </c>
      <c r="F986" t="b">
        <f t="shared" si="75"/>
        <v>0</v>
      </c>
      <c r="G986" t="b">
        <f>IF('Input and Summary Results'!$J$4="yes",IF(C986=FALSE,FALSE,IF('Data Transformation'!E986&lt;$R$10,E986,$R$10)),IF(C986=FALSE,FALSE,IF(C986&lt;$R$10,C986,$R$10)))</f>
        <v>0</v>
      </c>
      <c r="H986" t="b">
        <f>IF('Input and Summary Results'!$J$4="yes",'Data Transformation'!F986,'Data Transformation'!D986)</f>
        <v>0</v>
      </c>
      <c r="I986" t="str">
        <f t="shared" si="76"/>
        <v/>
      </c>
    </row>
    <row r="987" spans="2:9" x14ac:dyDescent="0.25">
      <c r="B987" t="b">
        <f>IF('Input and Summary Results'!D569=0,FALSE,'Input and Summary Results'!$B569)</f>
        <v>0</v>
      </c>
      <c r="C987" t="b">
        <f>IF(OR(B987=0,'Input and Summary Results'!D569=0,'Input and Summary Results'!D569=""),FALSE,'Input and Summary Results'!$D569)</f>
        <v>0</v>
      </c>
      <c r="D987" t="b">
        <f>IF(OR(B987=0,'Input and Summary Results'!E569=0),FALSE,'Input and Summary Results'!$E569)</f>
        <v>0</v>
      </c>
      <c r="E987" t="b">
        <f t="shared" si="74"/>
        <v>0</v>
      </c>
      <c r="F987" t="b">
        <f t="shared" si="75"/>
        <v>0</v>
      </c>
      <c r="G987" t="b">
        <f>IF('Input and Summary Results'!$J$4="yes",IF(C987=FALSE,FALSE,IF('Data Transformation'!E987&lt;$R$10,E987,$R$10)),IF(C987=FALSE,FALSE,IF(C987&lt;$R$10,C987,$R$10)))</f>
        <v>0</v>
      </c>
      <c r="H987" t="b">
        <f>IF('Input and Summary Results'!$J$4="yes",'Data Transformation'!F987,'Data Transformation'!D987)</f>
        <v>0</v>
      </c>
      <c r="I987" t="str">
        <f t="shared" si="76"/>
        <v/>
      </c>
    </row>
    <row r="988" spans="2:9" x14ac:dyDescent="0.25">
      <c r="B988" t="b">
        <f>IF('Input and Summary Results'!D570=0,FALSE,'Input and Summary Results'!$B570)</f>
        <v>0</v>
      </c>
      <c r="C988" t="b">
        <f>IF(OR(B988=0,'Input and Summary Results'!D570=0,'Input and Summary Results'!D570=""),FALSE,'Input and Summary Results'!$D570)</f>
        <v>0</v>
      </c>
      <c r="D988" t="b">
        <f>IF(OR(B988=0,'Input and Summary Results'!E570=0),FALSE,'Input and Summary Results'!$E570)</f>
        <v>0</v>
      </c>
      <c r="E988" t="b">
        <f t="shared" si="74"/>
        <v>0</v>
      </c>
      <c r="F988" t="b">
        <f t="shared" si="75"/>
        <v>0</v>
      </c>
      <c r="G988" t="b">
        <f>IF('Input and Summary Results'!$J$4="yes",IF(C988=FALSE,FALSE,IF('Data Transformation'!E988&lt;$R$10,E988,$R$10)),IF(C988=FALSE,FALSE,IF(C988&lt;$R$10,C988,$R$10)))</f>
        <v>0</v>
      </c>
      <c r="H988" t="b">
        <f>IF('Input and Summary Results'!$J$4="yes",'Data Transformation'!F988,'Data Transformation'!D988)</f>
        <v>0</v>
      </c>
      <c r="I988" t="str">
        <f t="shared" si="76"/>
        <v/>
      </c>
    </row>
    <row r="989" spans="2:9" x14ac:dyDescent="0.25">
      <c r="B989" t="b">
        <f>IF('Input and Summary Results'!D571=0,FALSE,'Input and Summary Results'!$B571)</f>
        <v>0</v>
      </c>
      <c r="C989" t="b">
        <f>IF(OR(B989=0,'Input and Summary Results'!D571=0,'Input and Summary Results'!D571=""),FALSE,'Input and Summary Results'!$D571)</f>
        <v>0</v>
      </c>
      <c r="D989" t="b">
        <f>IF(OR(B989=0,'Input and Summary Results'!E571=0),FALSE,'Input and Summary Results'!$E571)</f>
        <v>0</v>
      </c>
      <c r="E989" t="b">
        <f t="shared" si="74"/>
        <v>0</v>
      </c>
      <c r="F989" t="b">
        <f t="shared" si="75"/>
        <v>0</v>
      </c>
      <c r="G989" t="b">
        <f>IF('Input and Summary Results'!$J$4="yes",IF(C989=FALSE,FALSE,IF('Data Transformation'!E989&lt;$R$10,E989,$R$10)),IF(C989=FALSE,FALSE,IF(C989&lt;$R$10,C989,$R$10)))</f>
        <v>0</v>
      </c>
      <c r="H989" t="b">
        <f>IF('Input and Summary Results'!$J$4="yes",'Data Transformation'!F989,'Data Transformation'!D989)</f>
        <v>0</v>
      </c>
      <c r="I989" t="str">
        <f t="shared" si="76"/>
        <v/>
      </c>
    </row>
    <row r="990" spans="2:9" x14ac:dyDescent="0.25">
      <c r="B990" t="b">
        <f>IF('Input and Summary Results'!D572=0,FALSE,'Input and Summary Results'!$B572)</f>
        <v>0</v>
      </c>
      <c r="C990" t="b">
        <f>IF(OR(B990=0,'Input and Summary Results'!D572=0,'Input and Summary Results'!D572=""),FALSE,'Input and Summary Results'!$D572)</f>
        <v>0</v>
      </c>
      <c r="D990" t="b">
        <f>IF(OR(B990=0,'Input and Summary Results'!E572=0),FALSE,'Input and Summary Results'!$E572)</f>
        <v>0</v>
      </c>
      <c r="E990" t="b">
        <f t="shared" si="74"/>
        <v>0</v>
      </c>
      <c r="F990" t="b">
        <f t="shared" si="75"/>
        <v>0</v>
      </c>
      <c r="G990" t="b">
        <f>IF('Input and Summary Results'!$J$4="yes",IF(C990=FALSE,FALSE,IF('Data Transformation'!E990&lt;$R$10,E990,$R$10)),IF(C990=FALSE,FALSE,IF(C990&lt;$R$10,C990,$R$10)))</f>
        <v>0</v>
      </c>
      <c r="H990" t="b">
        <f>IF('Input and Summary Results'!$J$4="yes",'Data Transformation'!F990,'Data Transformation'!D990)</f>
        <v>0</v>
      </c>
      <c r="I990" t="str">
        <f t="shared" si="76"/>
        <v/>
      </c>
    </row>
    <row r="991" spans="2:9" x14ac:dyDescent="0.25">
      <c r="B991" t="b">
        <f>IF('Input and Summary Results'!D573=0,FALSE,'Input and Summary Results'!$B573)</f>
        <v>0</v>
      </c>
      <c r="C991" t="b">
        <f>IF(OR(B991=0,'Input and Summary Results'!D573=0,'Input and Summary Results'!D573=""),FALSE,'Input and Summary Results'!$D573)</f>
        <v>0</v>
      </c>
      <c r="D991" t="b">
        <f>IF(OR(B991=0,'Input and Summary Results'!E573=0),FALSE,'Input and Summary Results'!$E573)</f>
        <v>0</v>
      </c>
      <c r="E991" t="b">
        <f t="shared" si="74"/>
        <v>0</v>
      </c>
      <c r="F991" t="b">
        <f t="shared" si="75"/>
        <v>0</v>
      </c>
      <c r="G991" t="b">
        <f>IF('Input and Summary Results'!$J$4="yes",IF(C991=FALSE,FALSE,IF('Data Transformation'!E991&lt;$R$10,E991,$R$10)),IF(C991=FALSE,FALSE,IF(C991&lt;$R$10,C991,$R$10)))</f>
        <v>0</v>
      </c>
      <c r="H991" t="b">
        <f>IF('Input and Summary Results'!$J$4="yes",'Data Transformation'!F991,'Data Transformation'!D991)</f>
        <v>0</v>
      </c>
      <c r="I991" t="str">
        <f t="shared" si="76"/>
        <v/>
      </c>
    </row>
    <row r="992" spans="2:9" x14ac:dyDescent="0.25">
      <c r="B992" t="b">
        <f>IF('Input and Summary Results'!D574=0,FALSE,'Input and Summary Results'!$B574)</f>
        <v>0</v>
      </c>
      <c r="C992" t="b">
        <f>IF(OR(B992=0,'Input and Summary Results'!D574=0,'Input and Summary Results'!D574=""),FALSE,'Input and Summary Results'!$D574)</f>
        <v>0</v>
      </c>
      <c r="D992" t="b">
        <f>IF(OR(B992=0,'Input and Summary Results'!E574=0),FALSE,'Input and Summary Results'!$E574)</f>
        <v>0</v>
      </c>
      <c r="E992" t="b">
        <f t="shared" si="74"/>
        <v>0</v>
      </c>
      <c r="F992" t="b">
        <f t="shared" si="75"/>
        <v>0</v>
      </c>
      <c r="G992" t="b">
        <f>IF('Input and Summary Results'!$J$4="yes",IF(C992=FALSE,FALSE,IF('Data Transformation'!E992&lt;$R$10,E992,$R$10)),IF(C992=FALSE,FALSE,IF(C992&lt;$R$10,C992,$R$10)))</f>
        <v>0</v>
      </c>
      <c r="H992" t="b">
        <f>IF('Input and Summary Results'!$J$4="yes",'Data Transformation'!F992,'Data Transformation'!D992)</f>
        <v>0</v>
      </c>
      <c r="I992" t="str">
        <f t="shared" si="76"/>
        <v/>
      </c>
    </row>
    <row r="993" spans="2:9" x14ac:dyDescent="0.25">
      <c r="B993" t="b">
        <f>IF('Input and Summary Results'!D575=0,FALSE,'Input and Summary Results'!$B575)</f>
        <v>0</v>
      </c>
      <c r="C993" t="b">
        <f>IF(OR(B993=0,'Input and Summary Results'!D575=0,'Input and Summary Results'!D575=""),FALSE,'Input and Summary Results'!$D575)</f>
        <v>0</v>
      </c>
      <c r="D993" t="b">
        <f>IF(OR(B993=0,'Input and Summary Results'!E575=0),FALSE,'Input and Summary Results'!$E575)</f>
        <v>0</v>
      </c>
      <c r="E993" t="b">
        <f t="shared" si="74"/>
        <v>0</v>
      </c>
      <c r="F993" t="b">
        <f t="shared" si="75"/>
        <v>0</v>
      </c>
      <c r="G993" t="b">
        <f>IF('Input and Summary Results'!$J$4="yes",IF(C993=FALSE,FALSE,IF('Data Transformation'!E993&lt;$R$10,E993,$R$10)),IF(C993=FALSE,FALSE,IF(C993&lt;$R$10,C993,$R$10)))</f>
        <v>0</v>
      </c>
      <c r="H993" t="b">
        <f>IF('Input and Summary Results'!$J$4="yes",'Data Transformation'!F993,'Data Transformation'!D993)</f>
        <v>0</v>
      </c>
      <c r="I993" t="str">
        <f t="shared" si="76"/>
        <v/>
      </c>
    </row>
    <row r="994" spans="2:9" x14ac:dyDescent="0.25">
      <c r="B994" t="b">
        <f>IF('Input and Summary Results'!D576=0,FALSE,'Input and Summary Results'!$B576)</f>
        <v>0</v>
      </c>
      <c r="C994" t="b">
        <f>IF(OR(B994=0,'Input and Summary Results'!D576=0,'Input and Summary Results'!D576=""),FALSE,'Input and Summary Results'!$D576)</f>
        <v>0</v>
      </c>
      <c r="D994" t="b">
        <f>IF(OR(B994=0,'Input and Summary Results'!E576=0),FALSE,'Input and Summary Results'!$E576)</f>
        <v>0</v>
      </c>
      <c r="E994" t="b">
        <f t="shared" si="74"/>
        <v>0</v>
      </c>
      <c r="F994" t="b">
        <f t="shared" si="75"/>
        <v>0</v>
      </c>
      <c r="G994" t="b">
        <f>IF('Input and Summary Results'!$J$4="yes",IF(C994=FALSE,FALSE,IF('Data Transformation'!E994&lt;$R$10,E994,$R$10)),IF(C994=FALSE,FALSE,IF(C994&lt;$R$10,C994,$R$10)))</f>
        <v>0</v>
      </c>
      <c r="H994" t="b">
        <f>IF('Input and Summary Results'!$J$4="yes",'Data Transformation'!F994,'Data Transformation'!D994)</f>
        <v>0</v>
      </c>
      <c r="I994" t="str">
        <f t="shared" si="76"/>
        <v/>
      </c>
    </row>
    <row r="995" spans="2:9" x14ac:dyDescent="0.25">
      <c r="B995" t="b">
        <f>IF('Input and Summary Results'!D577=0,FALSE,'Input and Summary Results'!$B577)</f>
        <v>0</v>
      </c>
      <c r="C995" t="b">
        <f>IF(OR(B995=0,'Input and Summary Results'!D577=0,'Input and Summary Results'!D577=""),FALSE,'Input and Summary Results'!$D577)</f>
        <v>0</v>
      </c>
      <c r="D995" t="b">
        <f>IF(OR(B995=0,'Input and Summary Results'!E577=0),FALSE,'Input and Summary Results'!$E577)</f>
        <v>0</v>
      </c>
      <c r="E995" t="b">
        <f t="shared" si="74"/>
        <v>0</v>
      </c>
      <c r="F995" t="b">
        <f t="shared" si="75"/>
        <v>0</v>
      </c>
      <c r="G995" t="b">
        <f>IF('Input and Summary Results'!$J$4="yes",IF(C995=FALSE,FALSE,IF('Data Transformation'!E995&lt;$R$10,E995,$R$10)),IF(C995=FALSE,FALSE,IF(C995&lt;$R$10,C995,$R$10)))</f>
        <v>0</v>
      </c>
      <c r="H995" t="b">
        <f>IF('Input and Summary Results'!$J$4="yes",'Data Transformation'!F995,'Data Transformation'!D995)</f>
        <v>0</v>
      </c>
      <c r="I995" t="str">
        <f t="shared" si="76"/>
        <v/>
      </c>
    </row>
    <row r="996" spans="2:9" x14ac:dyDescent="0.25">
      <c r="B996" t="b">
        <f>IF('Input and Summary Results'!D578=0,FALSE,'Input and Summary Results'!$B578)</f>
        <v>0</v>
      </c>
      <c r="C996" t="b">
        <f>IF(OR(B996=0,'Input and Summary Results'!D578=0,'Input and Summary Results'!D578=""),FALSE,'Input and Summary Results'!$D578)</f>
        <v>0</v>
      </c>
      <c r="D996" t="b">
        <f>IF(OR(B996=0,'Input and Summary Results'!E578=0),FALSE,'Input and Summary Results'!$E578)</f>
        <v>0</v>
      </c>
      <c r="E996" t="b">
        <f t="shared" si="74"/>
        <v>0</v>
      </c>
      <c r="F996" t="b">
        <f t="shared" si="75"/>
        <v>0</v>
      </c>
      <c r="G996" t="b">
        <f>IF('Input and Summary Results'!$J$4="yes",IF(C996=FALSE,FALSE,IF('Data Transformation'!E996&lt;$R$10,E996,$R$10)),IF(C996=FALSE,FALSE,IF(C996&lt;$R$10,C996,$R$10)))</f>
        <v>0</v>
      </c>
      <c r="H996" t="b">
        <f>IF('Input and Summary Results'!$J$4="yes",'Data Transformation'!F996,'Data Transformation'!D996)</f>
        <v>0</v>
      </c>
      <c r="I996" t="str">
        <f t="shared" si="76"/>
        <v/>
      </c>
    </row>
    <row r="997" spans="2:9" x14ac:dyDescent="0.25">
      <c r="B997" t="b">
        <f>IF('Input and Summary Results'!D579=0,FALSE,'Input and Summary Results'!$B579)</f>
        <v>0</v>
      </c>
      <c r="C997" t="b">
        <f>IF(OR(B997=0,'Input and Summary Results'!D579=0,'Input and Summary Results'!D579=""),FALSE,'Input and Summary Results'!$D579)</f>
        <v>0</v>
      </c>
      <c r="D997" t="b">
        <f>IF(OR(B997=0,'Input and Summary Results'!E579=0),FALSE,'Input and Summary Results'!$E579)</f>
        <v>0</v>
      </c>
      <c r="E997" t="b">
        <f t="shared" si="74"/>
        <v>0</v>
      </c>
      <c r="F997" t="b">
        <f t="shared" si="75"/>
        <v>0</v>
      </c>
      <c r="G997" t="b">
        <f>IF('Input and Summary Results'!$J$4="yes",IF(C997=FALSE,FALSE,IF('Data Transformation'!E997&lt;$R$10,E997,$R$10)),IF(C997=FALSE,FALSE,IF(C997&lt;$R$10,C997,$R$10)))</f>
        <v>0</v>
      </c>
      <c r="H997" t="b">
        <f>IF('Input and Summary Results'!$J$4="yes",'Data Transformation'!F997,'Data Transformation'!D997)</f>
        <v>0</v>
      </c>
      <c r="I997" t="str">
        <f t="shared" si="76"/>
        <v/>
      </c>
    </row>
    <row r="998" spans="2:9" x14ac:dyDescent="0.25">
      <c r="B998" t="b">
        <f>IF('Input and Summary Results'!D580=0,FALSE,'Input and Summary Results'!$B580)</f>
        <v>0</v>
      </c>
      <c r="C998" t="b">
        <f>IF(OR(B998=0,'Input and Summary Results'!D580=0,'Input and Summary Results'!D580=""),FALSE,'Input and Summary Results'!$D580)</f>
        <v>0</v>
      </c>
      <c r="D998" t="b">
        <f>IF(OR(B998=0,'Input and Summary Results'!E580=0),FALSE,'Input and Summary Results'!$E580)</f>
        <v>0</v>
      </c>
      <c r="E998" t="b">
        <f t="shared" si="74"/>
        <v>0</v>
      </c>
      <c r="F998" t="b">
        <f t="shared" si="75"/>
        <v>0</v>
      </c>
      <c r="G998" t="b">
        <f>IF('Input and Summary Results'!$J$4="yes",IF(C998=FALSE,FALSE,IF('Data Transformation'!E998&lt;$R$10,E998,$R$10)),IF(C998=FALSE,FALSE,IF(C998&lt;$R$10,C998,$R$10)))</f>
        <v>0</v>
      </c>
      <c r="H998" t="b">
        <f>IF('Input and Summary Results'!$J$4="yes",'Data Transformation'!F998,'Data Transformation'!D998)</f>
        <v>0</v>
      </c>
      <c r="I998" t="str">
        <f t="shared" si="76"/>
        <v/>
      </c>
    </row>
    <row r="999" spans="2:9" x14ac:dyDescent="0.25">
      <c r="B999" t="b">
        <f>IF('Input and Summary Results'!D581=0,FALSE,'Input and Summary Results'!$B581)</f>
        <v>0</v>
      </c>
      <c r="C999" t="b">
        <f>IF(OR(B999=0,'Input and Summary Results'!D581=0,'Input and Summary Results'!D581=""),FALSE,'Input and Summary Results'!$D581)</f>
        <v>0</v>
      </c>
      <c r="D999" t="b">
        <f>IF(OR(B999=0,'Input and Summary Results'!E581=0),FALSE,'Input and Summary Results'!$E581)</f>
        <v>0</v>
      </c>
      <c r="E999" t="b">
        <f t="shared" si="74"/>
        <v>0</v>
      </c>
      <c r="F999" t="b">
        <f t="shared" si="75"/>
        <v>0</v>
      </c>
      <c r="G999" t="b">
        <f>IF('Input and Summary Results'!$J$4="yes",IF(C999=FALSE,FALSE,IF('Data Transformation'!E999&lt;$R$10,E999,$R$10)),IF(C999=FALSE,FALSE,IF(C999&lt;$R$10,C999,$R$10)))</f>
        <v>0</v>
      </c>
      <c r="H999" t="b">
        <f>IF('Input and Summary Results'!$J$4="yes",'Data Transformation'!F999,'Data Transformation'!D999)</f>
        <v>0</v>
      </c>
      <c r="I999" t="str">
        <f t="shared" si="76"/>
        <v/>
      </c>
    </row>
    <row r="1000" spans="2:9" x14ac:dyDescent="0.25">
      <c r="B1000" t="b">
        <f>IF('Input and Summary Results'!D582=0,FALSE,'Input and Summary Results'!$B582)</f>
        <v>0</v>
      </c>
      <c r="C1000" t="b">
        <f>IF(OR(B1000=0,'Input and Summary Results'!D582=0,'Input and Summary Results'!D582=""),FALSE,'Input and Summary Results'!$D582)</f>
        <v>0</v>
      </c>
      <c r="D1000" t="b">
        <f>IF(OR(B1000=0,'Input and Summary Results'!E582=0),FALSE,'Input and Summary Results'!$E582)</f>
        <v>0</v>
      </c>
      <c r="E1000" t="b">
        <f t="shared" si="74"/>
        <v>0</v>
      </c>
      <c r="F1000" t="b">
        <f t="shared" si="75"/>
        <v>0</v>
      </c>
      <c r="G1000" t="b">
        <f>IF('Input and Summary Results'!$J$4="yes",IF(C1000=FALSE,FALSE,IF('Data Transformation'!E1000&lt;$R$10,E1000,$R$10)),IF(C1000=FALSE,FALSE,IF(C1000&lt;$R$10,C1000,$R$10)))</f>
        <v>0</v>
      </c>
      <c r="H1000" t="b">
        <f>IF('Input and Summary Results'!$J$4="yes",'Data Transformation'!F1000,'Data Transformation'!D1000)</f>
        <v>0</v>
      </c>
      <c r="I1000" t="str">
        <f t="shared" si="76"/>
        <v/>
      </c>
    </row>
    <row r="1001" spans="2:9" x14ac:dyDescent="0.25">
      <c r="B1001" t="b">
        <f>IF('Input and Summary Results'!D583=0,FALSE,'Input and Summary Results'!$B583)</f>
        <v>0</v>
      </c>
      <c r="C1001" t="b">
        <f>IF(OR(B1001=0,'Input and Summary Results'!D583=0,'Input and Summary Results'!D583=""),FALSE,'Input and Summary Results'!$D583)</f>
        <v>0</v>
      </c>
      <c r="D1001" t="b">
        <f>IF(OR(B1001=0,'Input and Summary Results'!E583=0),FALSE,'Input and Summary Results'!$E583)</f>
        <v>0</v>
      </c>
      <c r="E1001" t="b">
        <f t="shared" si="74"/>
        <v>0</v>
      </c>
      <c r="F1001" t="b">
        <f t="shared" si="75"/>
        <v>0</v>
      </c>
      <c r="G1001" t="b">
        <f>IF('Input and Summary Results'!$J$4="yes",IF(C1001=FALSE,FALSE,IF('Data Transformation'!E1001&lt;$R$10,E1001,$R$10)),IF(C1001=FALSE,FALSE,IF(C1001&lt;$R$10,C1001,$R$10)))</f>
        <v>0</v>
      </c>
      <c r="H1001" t="b">
        <f>IF('Input and Summary Results'!$J$4="yes",'Data Transformation'!F1001,'Data Transformation'!D1001)</f>
        <v>0</v>
      </c>
      <c r="I1001" t="str">
        <f t="shared" si="76"/>
        <v/>
      </c>
    </row>
    <row r="1002" spans="2:9" x14ac:dyDescent="0.25">
      <c r="B1002" t="b">
        <f>IF('Input and Summary Results'!D584=0,FALSE,'Input and Summary Results'!$B584)</f>
        <v>0</v>
      </c>
      <c r="C1002" t="b">
        <f>IF(OR(B1002=0,'Input and Summary Results'!D584=0,'Input and Summary Results'!D584=""),FALSE,'Input and Summary Results'!$D584)</f>
        <v>0</v>
      </c>
      <c r="D1002" t="b">
        <f>IF(OR(B1002=0,'Input and Summary Results'!E584=0),FALSE,'Input and Summary Results'!$E584)</f>
        <v>0</v>
      </c>
      <c r="E1002" t="b">
        <f t="shared" ref="E1002:E1065" si="77">IF(C1002=FALSE,FALSE,LOG10(C1002))</f>
        <v>0</v>
      </c>
      <c r="F1002" t="b">
        <f t="shared" ref="F1002:F1065" si="78">IF(D1002=FALSE, FALSE,0.434*D1002/C1002)</f>
        <v>0</v>
      </c>
      <c r="G1002" t="b">
        <f>IF('Input and Summary Results'!$J$4="yes",IF(C1002=FALSE,FALSE,IF('Data Transformation'!E1002&lt;$R$10,E1002,$R$10)),IF(C1002=FALSE,FALSE,IF(C1002&lt;$R$10,C1002,$R$10)))</f>
        <v>0</v>
      </c>
      <c r="H1002" t="b">
        <f>IF('Input and Summary Results'!$J$4="yes",'Data Transformation'!F1002,'Data Transformation'!D1002)</f>
        <v>0</v>
      </c>
      <c r="I1002" t="str">
        <f t="shared" si="76"/>
        <v/>
      </c>
    </row>
    <row r="1003" spans="2:9" x14ac:dyDescent="0.25">
      <c r="B1003" t="b">
        <f>IF('Input and Summary Results'!D585=0,FALSE,'Input and Summary Results'!$B585)</f>
        <v>0</v>
      </c>
      <c r="C1003" t="b">
        <f>IF(OR(B1003=0,'Input and Summary Results'!D585=0,'Input and Summary Results'!D585=""),FALSE,'Input and Summary Results'!$D585)</f>
        <v>0</v>
      </c>
      <c r="D1003" t="b">
        <f>IF(OR(B1003=0,'Input and Summary Results'!E585=0),FALSE,'Input and Summary Results'!$E585)</f>
        <v>0</v>
      </c>
      <c r="E1003" t="b">
        <f t="shared" si="77"/>
        <v>0</v>
      </c>
      <c r="F1003" t="b">
        <f t="shared" si="78"/>
        <v>0</v>
      </c>
      <c r="G1003" t="b">
        <f>IF('Input and Summary Results'!$J$4="yes",IF(C1003=FALSE,FALSE,IF('Data Transformation'!E1003&lt;$R$10,E1003,$R$10)),IF(C1003=FALSE,FALSE,IF(C1003&lt;$R$10,C1003,$R$10)))</f>
        <v>0</v>
      </c>
      <c r="H1003" t="b">
        <f>IF('Input and Summary Results'!$J$4="yes",'Data Transformation'!F1003,'Data Transformation'!D1003)</f>
        <v>0</v>
      </c>
      <c r="I1003" t="str">
        <f t="shared" si="76"/>
        <v/>
      </c>
    </row>
    <row r="1004" spans="2:9" x14ac:dyDescent="0.25">
      <c r="B1004" t="b">
        <f>IF('Input and Summary Results'!D586=0,FALSE,'Input and Summary Results'!$B586)</f>
        <v>0</v>
      </c>
      <c r="C1004" t="b">
        <f>IF(OR(B1004=0,'Input and Summary Results'!D586=0,'Input and Summary Results'!D586=""),FALSE,'Input and Summary Results'!$D586)</f>
        <v>0</v>
      </c>
      <c r="D1004" t="b">
        <f>IF(OR(B1004=0,'Input and Summary Results'!E586=0),FALSE,'Input and Summary Results'!$E586)</f>
        <v>0</v>
      </c>
      <c r="E1004" t="b">
        <f t="shared" si="77"/>
        <v>0</v>
      </c>
      <c r="F1004" t="b">
        <f t="shared" si="78"/>
        <v>0</v>
      </c>
      <c r="G1004" t="b">
        <f>IF('Input and Summary Results'!$J$4="yes",IF(C1004=FALSE,FALSE,IF('Data Transformation'!E1004&lt;$R$10,E1004,$R$10)),IF(C1004=FALSE,FALSE,IF(C1004&lt;$R$10,C1004,$R$10)))</f>
        <v>0</v>
      </c>
      <c r="H1004" t="b">
        <f>IF('Input and Summary Results'!$J$4="yes",'Data Transformation'!F1004,'Data Transformation'!D1004)</f>
        <v>0</v>
      </c>
      <c r="I1004" t="str">
        <f t="shared" si="76"/>
        <v/>
      </c>
    </row>
    <row r="1005" spans="2:9" x14ac:dyDescent="0.25">
      <c r="B1005" t="b">
        <f>IF('Input and Summary Results'!D587=0,FALSE,'Input and Summary Results'!$B587)</f>
        <v>0</v>
      </c>
      <c r="C1005" t="b">
        <f>IF(OR(B1005=0,'Input and Summary Results'!D587=0,'Input and Summary Results'!D587=""),FALSE,'Input and Summary Results'!$D587)</f>
        <v>0</v>
      </c>
      <c r="D1005" t="b">
        <f>IF(OR(B1005=0,'Input and Summary Results'!E587=0),FALSE,'Input and Summary Results'!$E587)</f>
        <v>0</v>
      </c>
      <c r="E1005" t="b">
        <f t="shared" si="77"/>
        <v>0</v>
      </c>
      <c r="F1005" t="b">
        <f t="shared" si="78"/>
        <v>0</v>
      </c>
      <c r="G1005" t="b">
        <f>IF('Input and Summary Results'!$J$4="yes",IF(C1005=FALSE,FALSE,IF('Data Transformation'!E1005&lt;$R$10,E1005,$R$10)),IF(C1005=FALSE,FALSE,IF(C1005&lt;$R$10,C1005,$R$10)))</f>
        <v>0</v>
      </c>
      <c r="H1005" t="b">
        <f>IF('Input and Summary Results'!$J$4="yes",'Data Transformation'!F1005,'Data Transformation'!D1005)</f>
        <v>0</v>
      </c>
      <c r="I1005" t="str">
        <f t="shared" si="76"/>
        <v/>
      </c>
    </row>
    <row r="1006" spans="2:9" x14ac:dyDescent="0.25">
      <c r="B1006" t="b">
        <f>IF('Input and Summary Results'!D588=0,FALSE,'Input and Summary Results'!$B588)</f>
        <v>0</v>
      </c>
      <c r="C1006" t="b">
        <f>IF(OR(B1006=0,'Input and Summary Results'!D588=0,'Input and Summary Results'!D588=""),FALSE,'Input and Summary Results'!$D588)</f>
        <v>0</v>
      </c>
      <c r="D1006" t="b">
        <f>IF(OR(B1006=0,'Input and Summary Results'!E588=0),FALSE,'Input and Summary Results'!$E588)</f>
        <v>0</v>
      </c>
      <c r="E1006" t="b">
        <f t="shared" si="77"/>
        <v>0</v>
      </c>
      <c r="F1006" t="b">
        <f t="shared" si="78"/>
        <v>0</v>
      </c>
      <c r="G1006" t="b">
        <f>IF('Input and Summary Results'!$J$4="yes",IF(C1006=FALSE,FALSE,IF('Data Transformation'!E1006&lt;$R$10,E1006,$R$10)),IF(C1006=FALSE,FALSE,IF(C1006&lt;$R$10,C1006,$R$10)))</f>
        <v>0</v>
      </c>
      <c r="H1006" t="b">
        <f>IF('Input and Summary Results'!$J$4="yes",'Data Transformation'!F1006,'Data Transformation'!D1006)</f>
        <v>0</v>
      </c>
      <c r="I1006" t="str">
        <f t="shared" si="76"/>
        <v/>
      </c>
    </row>
    <row r="1007" spans="2:9" x14ac:dyDescent="0.25">
      <c r="B1007" t="b">
        <f>IF('Input and Summary Results'!D589=0,FALSE,'Input and Summary Results'!$B589)</f>
        <v>0</v>
      </c>
      <c r="C1007" t="b">
        <f>IF(OR(B1007=0,'Input and Summary Results'!D589=0,'Input and Summary Results'!D589=""),FALSE,'Input and Summary Results'!$D589)</f>
        <v>0</v>
      </c>
      <c r="D1007" t="b">
        <f>IF(OR(B1007=0,'Input and Summary Results'!E589=0),FALSE,'Input and Summary Results'!$E589)</f>
        <v>0</v>
      </c>
      <c r="E1007" t="b">
        <f t="shared" si="77"/>
        <v>0</v>
      </c>
      <c r="F1007" t="b">
        <f t="shared" si="78"/>
        <v>0</v>
      </c>
      <c r="G1007" t="b">
        <f>IF('Input and Summary Results'!$J$4="yes",IF(C1007=FALSE,FALSE,IF('Data Transformation'!E1007&lt;$R$10,E1007,$R$10)),IF(C1007=FALSE,FALSE,IF(C1007&lt;$R$10,C1007,$R$10)))</f>
        <v>0</v>
      </c>
      <c r="H1007" t="b">
        <f>IF('Input and Summary Results'!$J$4="yes",'Data Transformation'!F1007,'Data Transformation'!D1007)</f>
        <v>0</v>
      </c>
      <c r="I1007" t="str">
        <f t="shared" si="76"/>
        <v/>
      </c>
    </row>
    <row r="1008" spans="2:9" x14ac:dyDescent="0.25">
      <c r="B1008" t="b">
        <f>IF('Input and Summary Results'!D590=0,FALSE,'Input and Summary Results'!$B590)</f>
        <v>0</v>
      </c>
      <c r="C1008" t="b">
        <f>IF(OR(B1008=0,'Input and Summary Results'!D590=0,'Input and Summary Results'!D590=""),FALSE,'Input and Summary Results'!$D590)</f>
        <v>0</v>
      </c>
      <c r="D1008" t="b">
        <f>IF(OR(B1008=0,'Input and Summary Results'!E590=0),FALSE,'Input and Summary Results'!$E590)</f>
        <v>0</v>
      </c>
      <c r="E1008" t="b">
        <f t="shared" si="77"/>
        <v>0</v>
      </c>
      <c r="F1008" t="b">
        <f t="shared" si="78"/>
        <v>0</v>
      </c>
      <c r="G1008" t="b">
        <f>IF('Input and Summary Results'!$J$4="yes",IF(C1008=FALSE,FALSE,IF('Data Transformation'!E1008&lt;$R$10,E1008,$R$10)),IF(C1008=FALSE,FALSE,IF(C1008&lt;$R$10,C1008,$R$10)))</f>
        <v>0</v>
      </c>
      <c r="H1008" t="b">
        <f>IF('Input and Summary Results'!$J$4="yes",'Data Transformation'!F1008,'Data Transformation'!D1008)</f>
        <v>0</v>
      </c>
      <c r="I1008" t="str">
        <f t="shared" si="76"/>
        <v/>
      </c>
    </row>
    <row r="1009" spans="2:9" x14ac:dyDescent="0.25">
      <c r="B1009" t="b">
        <f>IF('Input and Summary Results'!D591=0,FALSE,'Input and Summary Results'!$B591)</f>
        <v>0</v>
      </c>
      <c r="C1009" t="b">
        <f>IF(OR(B1009=0,'Input and Summary Results'!D591=0,'Input and Summary Results'!D591=""),FALSE,'Input and Summary Results'!$D591)</f>
        <v>0</v>
      </c>
      <c r="D1009" t="b">
        <f>IF(OR(B1009=0,'Input and Summary Results'!E591=0),FALSE,'Input and Summary Results'!$E591)</f>
        <v>0</v>
      </c>
      <c r="E1009" t="b">
        <f t="shared" si="77"/>
        <v>0</v>
      </c>
      <c r="F1009" t="b">
        <f t="shared" si="78"/>
        <v>0</v>
      </c>
      <c r="G1009" t="b">
        <f>IF('Input and Summary Results'!$J$4="yes",IF(C1009=FALSE,FALSE,IF('Data Transformation'!E1009&lt;$R$10,E1009,$R$10)),IF(C1009=FALSE,FALSE,IF(C1009&lt;$R$10,C1009,$R$10)))</f>
        <v>0</v>
      </c>
      <c r="H1009" t="b">
        <f>IF('Input and Summary Results'!$J$4="yes",'Data Transformation'!F1009,'Data Transformation'!D1009)</f>
        <v>0</v>
      </c>
      <c r="I1009" t="str">
        <f t="shared" si="76"/>
        <v/>
      </c>
    </row>
    <row r="1010" spans="2:9" x14ac:dyDescent="0.25">
      <c r="B1010" t="b">
        <f>IF('Input and Summary Results'!D592=0,FALSE,'Input and Summary Results'!$B592)</f>
        <v>0</v>
      </c>
      <c r="C1010" t="b">
        <f>IF(OR(B1010=0,'Input and Summary Results'!D592=0,'Input and Summary Results'!D592=""),FALSE,'Input and Summary Results'!$D592)</f>
        <v>0</v>
      </c>
      <c r="D1010" t="b">
        <f>IF(OR(B1010=0,'Input and Summary Results'!E592=0),FALSE,'Input and Summary Results'!$E592)</f>
        <v>0</v>
      </c>
      <c r="E1010" t="b">
        <f t="shared" si="77"/>
        <v>0</v>
      </c>
      <c r="F1010" t="b">
        <f t="shared" si="78"/>
        <v>0</v>
      </c>
      <c r="G1010" t="b">
        <f>IF('Input and Summary Results'!$J$4="yes",IF(C1010=FALSE,FALSE,IF('Data Transformation'!E1010&lt;$R$10,E1010,$R$10)),IF(C1010=FALSE,FALSE,IF(C1010&lt;$R$10,C1010,$R$10)))</f>
        <v>0</v>
      </c>
      <c r="H1010" t="b">
        <f>IF('Input and Summary Results'!$J$4="yes",'Data Transformation'!F1010,'Data Transformation'!D1010)</f>
        <v>0</v>
      </c>
      <c r="I1010" t="str">
        <f t="shared" si="76"/>
        <v/>
      </c>
    </row>
    <row r="1011" spans="2:9" x14ac:dyDescent="0.25">
      <c r="B1011" t="b">
        <f>IF('Input and Summary Results'!D593=0,FALSE,'Input and Summary Results'!$B593)</f>
        <v>0</v>
      </c>
      <c r="C1011" t="b">
        <f>IF(OR(B1011=0,'Input and Summary Results'!D593=0,'Input and Summary Results'!D593=""),FALSE,'Input and Summary Results'!$D593)</f>
        <v>0</v>
      </c>
      <c r="D1011" t="b">
        <f>IF(OR(B1011=0,'Input and Summary Results'!E593=0),FALSE,'Input and Summary Results'!$E593)</f>
        <v>0</v>
      </c>
      <c r="E1011" t="b">
        <f t="shared" si="77"/>
        <v>0</v>
      </c>
      <c r="F1011" t="b">
        <f t="shared" si="78"/>
        <v>0</v>
      </c>
      <c r="G1011" t="b">
        <f>IF('Input and Summary Results'!$J$4="yes",IF(C1011=FALSE,FALSE,IF('Data Transformation'!E1011&lt;$R$10,E1011,$R$10)),IF(C1011=FALSE,FALSE,IF(C1011&lt;$R$10,C1011,$R$10)))</f>
        <v>0</v>
      </c>
      <c r="H1011" t="b">
        <f>IF('Input and Summary Results'!$J$4="yes",'Data Transformation'!F1011,'Data Transformation'!D1011)</f>
        <v>0</v>
      </c>
      <c r="I1011" t="str">
        <f t="shared" si="76"/>
        <v/>
      </c>
    </row>
    <row r="1012" spans="2:9" x14ac:dyDescent="0.25">
      <c r="B1012" t="b">
        <f>IF('Input and Summary Results'!D594=0,FALSE,'Input and Summary Results'!$B594)</f>
        <v>0</v>
      </c>
      <c r="C1012" t="b">
        <f>IF(OR(B1012=0,'Input and Summary Results'!D594=0,'Input and Summary Results'!D594=""),FALSE,'Input and Summary Results'!$D594)</f>
        <v>0</v>
      </c>
      <c r="D1012" t="b">
        <f>IF(OR(B1012=0,'Input and Summary Results'!E594=0),FALSE,'Input and Summary Results'!$E594)</f>
        <v>0</v>
      </c>
      <c r="E1012" t="b">
        <f t="shared" si="77"/>
        <v>0</v>
      </c>
      <c r="F1012" t="b">
        <f t="shared" si="78"/>
        <v>0</v>
      </c>
      <c r="G1012" t="b">
        <f>IF('Input and Summary Results'!$J$4="yes",IF(C1012=FALSE,FALSE,IF('Data Transformation'!E1012&lt;$R$10,E1012,$R$10)),IF(C1012=FALSE,FALSE,IF(C1012&lt;$R$10,C1012,$R$10)))</f>
        <v>0</v>
      </c>
      <c r="H1012" t="b">
        <f>IF('Input and Summary Results'!$J$4="yes",'Data Transformation'!F1012,'Data Transformation'!D1012)</f>
        <v>0</v>
      </c>
      <c r="I1012" t="str">
        <f t="shared" si="76"/>
        <v/>
      </c>
    </row>
    <row r="1013" spans="2:9" x14ac:dyDescent="0.25">
      <c r="B1013" t="b">
        <f>IF('Input and Summary Results'!D595=0,FALSE,'Input and Summary Results'!$B595)</f>
        <v>0</v>
      </c>
      <c r="C1013" t="b">
        <f>IF(OR(B1013=0,'Input and Summary Results'!D595=0,'Input and Summary Results'!D595=""),FALSE,'Input and Summary Results'!$D595)</f>
        <v>0</v>
      </c>
      <c r="D1013" t="b">
        <f>IF(OR(B1013=0,'Input and Summary Results'!E595=0),FALSE,'Input and Summary Results'!$E595)</f>
        <v>0</v>
      </c>
      <c r="E1013" t="b">
        <f t="shared" si="77"/>
        <v>0</v>
      </c>
      <c r="F1013" t="b">
        <f t="shared" si="78"/>
        <v>0</v>
      </c>
      <c r="G1013" t="b">
        <f>IF('Input and Summary Results'!$J$4="yes",IF(C1013=FALSE,FALSE,IF('Data Transformation'!E1013&lt;$R$10,E1013,$R$10)),IF(C1013=FALSE,FALSE,IF(C1013&lt;$R$10,C1013,$R$10)))</f>
        <v>0</v>
      </c>
      <c r="H1013" t="b">
        <f>IF('Input and Summary Results'!$J$4="yes",'Data Transformation'!F1013,'Data Transformation'!D1013)</f>
        <v>0</v>
      </c>
      <c r="I1013" t="str">
        <f t="shared" si="76"/>
        <v/>
      </c>
    </row>
    <row r="1014" spans="2:9" x14ac:dyDescent="0.25">
      <c r="B1014" t="b">
        <f>IF('Input and Summary Results'!D596=0,FALSE,'Input and Summary Results'!$B596)</f>
        <v>0</v>
      </c>
      <c r="C1014" t="b">
        <f>IF(OR(B1014=0,'Input and Summary Results'!D596=0,'Input and Summary Results'!D596=""),FALSE,'Input and Summary Results'!$D596)</f>
        <v>0</v>
      </c>
      <c r="D1014" t="b">
        <f>IF(OR(B1014=0,'Input and Summary Results'!E596=0),FALSE,'Input and Summary Results'!$E596)</f>
        <v>0</v>
      </c>
      <c r="E1014" t="b">
        <f t="shared" si="77"/>
        <v>0</v>
      </c>
      <c r="F1014" t="b">
        <f t="shared" si="78"/>
        <v>0</v>
      </c>
      <c r="G1014" t="b">
        <f>IF('Input and Summary Results'!$J$4="yes",IF(C1014=FALSE,FALSE,IF('Data Transformation'!E1014&lt;$R$10,E1014,$R$10)),IF(C1014=FALSE,FALSE,IF(C1014&lt;$R$10,C1014,$R$10)))</f>
        <v>0</v>
      </c>
      <c r="H1014" t="b">
        <f>IF('Input and Summary Results'!$J$4="yes",'Data Transformation'!F1014,'Data Transformation'!D1014)</f>
        <v>0</v>
      </c>
      <c r="I1014" t="str">
        <f t="shared" si="76"/>
        <v/>
      </c>
    </row>
    <row r="1015" spans="2:9" x14ac:dyDescent="0.25">
      <c r="B1015" t="b">
        <f>IF('Input and Summary Results'!D597=0,FALSE,'Input and Summary Results'!$B597)</f>
        <v>0</v>
      </c>
      <c r="C1015" t="b">
        <f>IF(OR(B1015=0,'Input and Summary Results'!D597=0,'Input and Summary Results'!D597=""),FALSE,'Input and Summary Results'!$D597)</f>
        <v>0</v>
      </c>
      <c r="D1015" t="b">
        <f>IF(OR(B1015=0,'Input and Summary Results'!E597=0),FALSE,'Input and Summary Results'!$E597)</f>
        <v>0</v>
      </c>
      <c r="E1015" t="b">
        <f t="shared" si="77"/>
        <v>0</v>
      </c>
      <c r="F1015" t="b">
        <f t="shared" si="78"/>
        <v>0</v>
      </c>
      <c r="G1015" t="b">
        <f>IF('Input and Summary Results'!$J$4="yes",IF(C1015=FALSE,FALSE,IF('Data Transformation'!E1015&lt;$R$10,E1015,$R$10)),IF(C1015=FALSE,FALSE,IF(C1015&lt;$R$10,C1015,$R$10)))</f>
        <v>0</v>
      </c>
      <c r="H1015" t="b">
        <f>IF('Input and Summary Results'!$J$4="yes",'Data Transformation'!F1015,'Data Transformation'!D1015)</f>
        <v>0</v>
      </c>
      <c r="I1015" t="str">
        <f t="shared" si="76"/>
        <v/>
      </c>
    </row>
    <row r="1016" spans="2:9" x14ac:dyDescent="0.25">
      <c r="B1016" t="b">
        <f>IF('Input and Summary Results'!D598=0,FALSE,'Input and Summary Results'!$B598)</f>
        <v>0</v>
      </c>
      <c r="C1016" t="b">
        <f>IF(OR(B1016=0,'Input and Summary Results'!D598=0,'Input and Summary Results'!D598=""),FALSE,'Input and Summary Results'!$D598)</f>
        <v>0</v>
      </c>
      <c r="D1016" t="b">
        <f>IF(OR(B1016=0,'Input and Summary Results'!E598=0),FALSE,'Input and Summary Results'!$E598)</f>
        <v>0</v>
      </c>
      <c r="E1016" t="b">
        <f t="shared" si="77"/>
        <v>0</v>
      </c>
      <c r="F1016" t="b">
        <f t="shared" si="78"/>
        <v>0</v>
      </c>
      <c r="G1016" t="b">
        <f>IF('Input and Summary Results'!$J$4="yes",IF(C1016=FALSE,FALSE,IF('Data Transformation'!E1016&lt;$R$10,E1016,$R$10)),IF(C1016=FALSE,FALSE,IF(C1016&lt;$R$10,C1016,$R$10)))</f>
        <v>0</v>
      </c>
      <c r="H1016" t="b">
        <f>IF('Input and Summary Results'!$J$4="yes",'Data Transformation'!F1016,'Data Transformation'!D1016)</f>
        <v>0</v>
      </c>
      <c r="I1016" t="str">
        <f t="shared" si="76"/>
        <v/>
      </c>
    </row>
    <row r="1017" spans="2:9" x14ac:dyDescent="0.25">
      <c r="B1017" t="b">
        <f>IF('Input and Summary Results'!D599=0,FALSE,'Input and Summary Results'!$B599)</f>
        <v>0</v>
      </c>
      <c r="C1017" t="b">
        <f>IF(OR(B1017=0,'Input and Summary Results'!D599=0,'Input and Summary Results'!D599=""),FALSE,'Input and Summary Results'!$D599)</f>
        <v>0</v>
      </c>
      <c r="D1017" t="b">
        <f>IF(OR(B1017=0,'Input and Summary Results'!E599=0),FALSE,'Input and Summary Results'!$E599)</f>
        <v>0</v>
      </c>
      <c r="E1017" t="b">
        <f t="shared" si="77"/>
        <v>0</v>
      </c>
      <c r="F1017" t="b">
        <f t="shared" si="78"/>
        <v>0</v>
      </c>
      <c r="G1017" t="b">
        <f>IF('Input and Summary Results'!$J$4="yes",IF(C1017=FALSE,FALSE,IF('Data Transformation'!E1017&lt;$R$10,E1017,$R$10)),IF(C1017=FALSE,FALSE,IF(C1017&lt;$R$10,C1017,$R$10)))</f>
        <v>0</v>
      </c>
      <c r="H1017" t="b">
        <f>IF('Input and Summary Results'!$J$4="yes",'Data Transformation'!F1017,'Data Transformation'!D1017)</f>
        <v>0</v>
      </c>
      <c r="I1017" t="str">
        <f t="shared" si="76"/>
        <v/>
      </c>
    </row>
    <row r="1018" spans="2:9" x14ac:dyDescent="0.25">
      <c r="B1018" t="b">
        <f>IF('Input and Summary Results'!D600=0,FALSE,'Input and Summary Results'!$B600)</f>
        <v>0</v>
      </c>
      <c r="C1018" t="b">
        <f>IF(OR(B1018=0,'Input and Summary Results'!D600=0,'Input and Summary Results'!D600=""),FALSE,'Input and Summary Results'!$D600)</f>
        <v>0</v>
      </c>
      <c r="D1018" t="b">
        <f>IF(OR(B1018=0,'Input and Summary Results'!E600=0),FALSE,'Input and Summary Results'!$E600)</f>
        <v>0</v>
      </c>
      <c r="E1018" t="b">
        <f t="shared" si="77"/>
        <v>0</v>
      </c>
      <c r="F1018" t="b">
        <f t="shared" si="78"/>
        <v>0</v>
      </c>
      <c r="G1018" t="b">
        <f>IF('Input and Summary Results'!$J$4="yes",IF(C1018=FALSE,FALSE,IF('Data Transformation'!E1018&lt;$R$10,E1018,$R$10)),IF(C1018=FALSE,FALSE,IF(C1018&lt;$R$10,C1018,$R$10)))</f>
        <v>0</v>
      </c>
      <c r="H1018" t="b">
        <f>IF('Input and Summary Results'!$J$4="yes",'Data Transformation'!F1018,'Data Transformation'!D1018)</f>
        <v>0</v>
      </c>
      <c r="I1018" t="str">
        <f t="shared" si="76"/>
        <v/>
      </c>
    </row>
    <row r="1019" spans="2:9" x14ac:dyDescent="0.25">
      <c r="B1019" t="b">
        <f>IF('Input and Summary Results'!D601=0,FALSE,'Input and Summary Results'!$B601)</f>
        <v>0</v>
      </c>
      <c r="C1019" t="b">
        <f>IF(OR(B1019=0,'Input and Summary Results'!D601=0,'Input and Summary Results'!D601=""),FALSE,'Input and Summary Results'!$D601)</f>
        <v>0</v>
      </c>
      <c r="D1019" t="b">
        <f>IF(OR(B1019=0,'Input and Summary Results'!E601=0),FALSE,'Input and Summary Results'!$E601)</f>
        <v>0</v>
      </c>
      <c r="E1019" t="b">
        <f t="shared" si="77"/>
        <v>0</v>
      </c>
      <c r="F1019" t="b">
        <f t="shared" si="78"/>
        <v>0</v>
      </c>
      <c r="G1019" t="b">
        <f>IF('Input and Summary Results'!$J$4="yes",IF(C1019=FALSE,FALSE,IF('Data Transformation'!E1019&lt;$R$10,E1019,$R$10)),IF(C1019=FALSE,FALSE,IF(C1019&lt;$R$10,C1019,$R$10)))</f>
        <v>0</v>
      </c>
      <c r="H1019" t="b">
        <f>IF('Input and Summary Results'!$J$4="yes",'Data Transformation'!F1019,'Data Transformation'!D1019)</f>
        <v>0</v>
      </c>
      <c r="I1019" t="str">
        <f t="shared" si="76"/>
        <v/>
      </c>
    </row>
    <row r="1020" spans="2:9" x14ac:dyDescent="0.25">
      <c r="B1020" t="b">
        <f>IF('Input and Summary Results'!D602=0,FALSE,'Input and Summary Results'!$B602)</f>
        <v>0</v>
      </c>
      <c r="C1020" t="b">
        <f>IF(OR(B1020=0,'Input and Summary Results'!D602=0,'Input and Summary Results'!D602=""),FALSE,'Input and Summary Results'!$D602)</f>
        <v>0</v>
      </c>
      <c r="D1020" t="b">
        <f>IF(OR(B1020=0,'Input and Summary Results'!E602=0),FALSE,'Input and Summary Results'!$E602)</f>
        <v>0</v>
      </c>
      <c r="E1020" t="b">
        <f t="shared" si="77"/>
        <v>0</v>
      </c>
      <c r="F1020" t="b">
        <f t="shared" si="78"/>
        <v>0</v>
      </c>
      <c r="G1020" t="b">
        <f>IF('Input and Summary Results'!$J$4="yes",IF(C1020=FALSE,FALSE,IF('Data Transformation'!E1020&lt;$R$10,E1020,$R$10)),IF(C1020=FALSE,FALSE,IF(C1020&lt;$R$10,C1020,$R$10)))</f>
        <v>0</v>
      </c>
      <c r="H1020" t="b">
        <f>IF('Input and Summary Results'!$J$4="yes",'Data Transformation'!F1020,'Data Transformation'!D1020)</f>
        <v>0</v>
      </c>
      <c r="I1020" t="str">
        <f t="shared" si="76"/>
        <v/>
      </c>
    </row>
    <row r="1021" spans="2:9" x14ac:dyDescent="0.25">
      <c r="B1021" t="b">
        <f>IF('Input and Summary Results'!D603=0,FALSE,'Input and Summary Results'!$B603)</f>
        <v>0</v>
      </c>
      <c r="C1021" t="b">
        <f>IF(OR(B1021=0,'Input and Summary Results'!D603=0,'Input and Summary Results'!D603=""),FALSE,'Input and Summary Results'!$D603)</f>
        <v>0</v>
      </c>
      <c r="D1021" t="b">
        <f>IF(OR(B1021=0,'Input and Summary Results'!E603=0),FALSE,'Input and Summary Results'!$E603)</f>
        <v>0</v>
      </c>
      <c r="E1021" t="b">
        <f t="shared" si="77"/>
        <v>0</v>
      </c>
      <c r="F1021" t="b">
        <f t="shared" si="78"/>
        <v>0</v>
      </c>
      <c r="G1021" t="b">
        <f>IF('Input and Summary Results'!$J$4="yes",IF(C1021=FALSE,FALSE,IF('Data Transformation'!E1021&lt;$R$10,E1021,$R$10)),IF(C1021=FALSE,FALSE,IF(C1021&lt;$R$10,C1021,$R$10)))</f>
        <v>0</v>
      </c>
      <c r="H1021" t="b">
        <f>IF('Input and Summary Results'!$J$4="yes",'Data Transformation'!F1021,'Data Transformation'!D1021)</f>
        <v>0</v>
      </c>
      <c r="I1021" t="str">
        <f t="shared" si="76"/>
        <v/>
      </c>
    </row>
    <row r="1022" spans="2:9" x14ac:dyDescent="0.25">
      <c r="B1022" t="b">
        <f>IF('Input and Summary Results'!D604=0,FALSE,'Input and Summary Results'!$B604)</f>
        <v>0</v>
      </c>
      <c r="C1022" t="b">
        <f>IF(OR(B1022=0,'Input and Summary Results'!D604=0,'Input and Summary Results'!D604=""),FALSE,'Input and Summary Results'!$D604)</f>
        <v>0</v>
      </c>
      <c r="D1022" t="b">
        <f>IF(OR(B1022=0,'Input and Summary Results'!E604=0),FALSE,'Input and Summary Results'!$E604)</f>
        <v>0</v>
      </c>
      <c r="E1022" t="b">
        <f t="shared" si="77"/>
        <v>0</v>
      </c>
      <c r="F1022" t="b">
        <f t="shared" si="78"/>
        <v>0</v>
      </c>
      <c r="G1022" t="b">
        <f>IF('Input and Summary Results'!$J$4="yes",IF(C1022=FALSE,FALSE,IF('Data Transformation'!E1022&lt;$R$10,E1022,$R$10)),IF(C1022=FALSE,FALSE,IF(C1022&lt;$R$10,C1022,$R$10)))</f>
        <v>0</v>
      </c>
      <c r="H1022" t="b">
        <f>IF('Input and Summary Results'!$J$4="yes",'Data Transformation'!F1022,'Data Transformation'!D1022)</f>
        <v>0</v>
      </c>
      <c r="I1022" t="str">
        <f t="shared" si="76"/>
        <v/>
      </c>
    </row>
    <row r="1023" spans="2:9" x14ac:dyDescent="0.25">
      <c r="B1023" t="b">
        <f>IF('Input and Summary Results'!D605=0,FALSE,'Input and Summary Results'!$B605)</f>
        <v>0</v>
      </c>
      <c r="C1023" t="b">
        <f>IF(OR(B1023=0,'Input and Summary Results'!D605=0,'Input and Summary Results'!D605=""),FALSE,'Input and Summary Results'!$D605)</f>
        <v>0</v>
      </c>
      <c r="D1023" t="b">
        <f>IF(OR(B1023=0,'Input and Summary Results'!E605=0),FALSE,'Input and Summary Results'!$E605)</f>
        <v>0</v>
      </c>
      <c r="E1023" t="b">
        <f t="shared" si="77"/>
        <v>0</v>
      </c>
      <c r="F1023" t="b">
        <f t="shared" si="78"/>
        <v>0</v>
      </c>
      <c r="G1023" t="b">
        <f>IF('Input and Summary Results'!$J$4="yes",IF(C1023=FALSE,FALSE,IF('Data Transformation'!E1023&lt;$R$10,E1023,$R$10)),IF(C1023=FALSE,FALSE,IF(C1023&lt;$R$10,C1023,$R$10)))</f>
        <v>0</v>
      </c>
      <c r="H1023" t="b">
        <f>IF('Input and Summary Results'!$J$4="yes",'Data Transformation'!F1023,'Data Transformation'!D1023)</f>
        <v>0</v>
      </c>
      <c r="I1023" t="str">
        <f t="shared" si="76"/>
        <v/>
      </c>
    </row>
    <row r="1024" spans="2:9" x14ac:dyDescent="0.25">
      <c r="B1024" t="b">
        <f>IF('Input and Summary Results'!D606=0,FALSE,'Input and Summary Results'!$B606)</f>
        <v>0</v>
      </c>
      <c r="C1024" t="b">
        <f>IF(OR(B1024=0,'Input and Summary Results'!D606=0,'Input and Summary Results'!D606=""),FALSE,'Input and Summary Results'!$D606)</f>
        <v>0</v>
      </c>
      <c r="D1024" t="b">
        <f>IF(OR(B1024=0,'Input and Summary Results'!E606=0),FALSE,'Input and Summary Results'!$E606)</f>
        <v>0</v>
      </c>
      <c r="E1024" t="b">
        <f t="shared" si="77"/>
        <v>0</v>
      </c>
      <c r="F1024" t="b">
        <f t="shared" si="78"/>
        <v>0</v>
      </c>
      <c r="G1024" t="b">
        <f>IF('Input and Summary Results'!$J$4="yes",IF(C1024=FALSE,FALSE,IF('Data Transformation'!E1024&lt;$R$10,E1024,$R$10)),IF(C1024=FALSE,FALSE,IF(C1024&lt;$R$10,C1024,$R$10)))</f>
        <v>0</v>
      </c>
      <c r="H1024" t="b">
        <f>IF('Input and Summary Results'!$J$4="yes",'Data Transformation'!F1024,'Data Transformation'!D1024)</f>
        <v>0</v>
      </c>
      <c r="I1024" t="str">
        <f t="shared" si="76"/>
        <v/>
      </c>
    </row>
    <row r="1025" spans="2:9" x14ac:dyDescent="0.25">
      <c r="B1025" t="b">
        <f>IF('Input and Summary Results'!D607=0,FALSE,'Input and Summary Results'!$B607)</f>
        <v>0</v>
      </c>
      <c r="C1025" t="b">
        <f>IF(OR(B1025=0,'Input and Summary Results'!D607=0,'Input and Summary Results'!D607=""),FALSE,'Input and Summary Results'!$D607)</f>
        <v>0</v>
      </c>
      <c r="D1025" t="b">
        <f>IF(OR(B1025=0,'Input and Summary Results'!E607=0),FALSE,'Input and Summary Results'!$E607)</f>
        <v>0</v>
      </c>
      <c r="E1025" t="b">
        <f t="shared" si="77"/>
        <v>0</v>
      </c>
      <c r="F1025" t="b">
        <f t="shared" si="78"/>
        <v>0</v>
      </c>
      <c r="G1025" t="b">
        <f>IF('Input and Summary Results'!$J$4="yes",IF(C1025=FALSE,FALSE,IF('Data Transformation'!E1025&lt;$R$10,E1025,$R$10)),IF(C1025=FALSE,FALSE,IF(C1025&lt;$R$10,C1025,$R$10)))</f>
        <v>0</v>
      </c>
      <c r="H1025" t="b">
        <f>IF('Input and Summary Results'!$J$4="yes",'Data Transformation'!F1025,'Data Transformation'!D1025)</f>
        <v>0</v>
      </c>
      <c r="I1025" t="str">
        <f t="shared" si="76"/>
        <v/>
      </c>
    </row>
    <row r="1026" spans="2:9" x14ac:dyDescent="0.25">
      <c r="B1026" t="b">
        <f>IF('Input and Summary Results'!D608=0,FALSE,'Input and Summary Results'!$B608)</f>
        <v>0</v>
      </c>
      <c r="C1026" t="b">
        <f>IF(OR(B1026=0,'Input and Summary Results'!D608=0,'Input and Summary Results'!D608=""),FALSE,'Input and Summary Results'!$D608)</f>
        <v>0</v>
      </c>
      <c r="D1026" t="b">
        <f>IF(OR(B1026=0,'Input and Summary Results'!E608=0),FALSE,'Input and Summary Results'!$E608)</f>
        <v>0</v>
      </c>
      <c r="E1026" t="b">
        <f t="shared" si="77"/>
        <v>0</v>
      </c>
      <c r="F1026" t="b">
        <f t="shared" si="78"/>
        <v>0</v>
      </c>
      <c r="G1026" t="b">
        <f>IF('Input and Summary Results'!$J$4="yes",IF(C1026=FALSE,FALSE,IF('Data Transformation'!E1026&lt;$R$10,E1026,$R$10)),IF(C1026=FALSE,FALSE,IF(C1026&lt;$R$10,C1026,$R$10)))</f>
        <v>0</v>
      </c>
      <c r="H1026" t="b">
        <f>IF('Input and Summary Results'!$J$4="yes",'Data Transformation'!F1026,'Data Transformation'!D1026)</f>
        <v>0</v>
      </c>
      <c r="I1026" t="str">
        <f t="shared" si="76"/>
        <v/>
      </c>
    </row>
    <row r="1027" spans="2:9" x14ac:dyDescent="0.25">
      <c r="B1027" t="b">
        <f>IF('Input and Summary Results'!D609=0,FALSE,'Input and Summary Results'!$B609)</f>
        <v>0</v>
      </c>
      <c r="C1027" t="b">
        <f>IF(OR(B1027=0,'Input and Summary Results'!D609=0,'Input and Summary Results'!D609=""),FALSE,'Input and Summary Results'!$D609)</f>
        <v>0</v>
      </c>
      <c r="D1027" t="b">
        <f>IF(OR(B1027=0,'Input and Summary Results'!E609=0),FALSE,'Input and Summary Results'!$E609)</f>
        <v>0</v>
      </c>
      <c r="E1027" t="b">
        <f t="shared" si="77"/>
        <v>0</v>
      </c>
      <c r="F1027" t="b">
        <f t="shared" si="78"/>
        <v>0</v>
      </c>
      <c r="G1027" t="b">
        <f>IF('Input and Summary Results'!$J$4="yes",IF(C1027=FALSE,FALSE,IF('Data Transformation'!E1027&lt;$R$10,E1027,$R$10)),IF(C1027=FALSE,FALSE,IF(C1027&lt;$R$10,C1027,$R$10)))</f>
        <v>0</v>
      </c>
      <c r="H1027" t="b">
        <f>IF('Input and Summary Results'!$J$4="yes",'Data Transformation'!F1027,'Data Transformation'!D1027)</f>
        <v>0</v>
      </c>
      <c r="I1027" t="str">
        <f t="shared" si="76"/>
        <v/>
      </c>
    </row>
    <row r="1028" spans="2:9" x14ac:dyDescent="0.25">
      <c r="B1028" t="b">
        <f>IF('Input and Summary Results'!D610=0,FALSE,'Input and Summary Results'!$B610)</f>
        <v>0</v>
      </c>
      <c r="C1028" t="b">
        <f>IF(OR(B1028=0,'Input and Summary Results'!D610=0,'Input and Summary Results'!D610=""),FALSE,'Input and Summary Results'!$D610)</f>
        <v>0</v>
      </c>
      <c r="D1028" t="b">
        <f>IF(OR(B1028=0,'Input and Summary Results'!E610=0),FALSE,'Input and Summary Results'!$E610)</f>
        <v>0</v>
      </c>
      <c r="E1028" t="b">
        <f t="shared" si="77"/>
        <v>0</v>
      </c>
      <c r="F1028" t="b">
        <f t="shared" si="78"/>
        <v>0</v>
      </c>
      <c r="G1028" t="b">
        <f>IF('Input and Summary Results'!$J$4="yes",IF(C1028=FALSE,FALSE,IF('Data Transformation'!E1028&lt;$R$10,E1028,$R$10)),IF(C1028=FALSE,FALSE,IF(C1028&lt;$R$10,C1028,$R$10)))</f>
        <v>0</v>
      </c>
      <c r="H1028" t="b">
        <f>IF('Input and Summary Results'!$J$4="yes",'Data Transformation'!F1028,'Data Transformation'!D1028)</f>
        <v>0</v>
      </c>
      <c r="I1028" t="str">
        <f t="shared" si="76"/>
        <v/>
      </c>
    </row>
    <row r="1029" spans="2:9" x14ac:dyDescent="0.25">
      <c r="B1029" t="b">
        <f>IF('Input and Summary Results'!D611=0,FALSE,'Input and Summary Results'!$B611)</f>
        <v>0</v>
      </c>
      <c r="C1029" t="b">
        <f>IF(OR(B1029=0,'Input and Summary Results'!D611=0,'Input and Summary Results'!D611=""),FALSE,'Input and Summary Results'!$D611)</f>
        <v>0</v>
      </c>
      <c r="D1029" t="b">
        <f>IF(OR(B1029=0,'Input and Summary Results'!E611=0),FALSE,'Input and Summary Results'!$E611)</f>
        <v>0</v>
      </c>
      <c r="E1029" t="b">
        <f t="shared" si="77"/>
        <v>0</v>
      </c>
      <c r="F1029" t="b">
        <f t="shared" si="78"/>
        <v>0</v>
      </c>
      <c r="G1029" t="b">
        <f>IF('Input and Summary Results'!$J$4="yes",IF(C1029=FALSE,FALSE,IF('Data Transformation'!E1029&lt;$R$10,E1029,$R$10)),IF(C1029=FALSE,FALSE,IF(C1029&lt;$R$10,C1029,$R$10)))</f>
        <v>0</v>
      </c>
      <c r="H1029" t="b">
        <f>IF('Input and Summary Results'!$J$4="yes",'Data Transformation'!F1029,'Data Transformation'!D1029)</f>
        <v>0</v>
      </c>
      <c r="I1029" t="str">
        <f t="shared" ref="I1029:I1092" si="79">IF(G1029=FALSE,"",B1029)</f>
        <v/>
      </c>
    </row>
    <row r="1030" spans="2:9" x14ac:dyDescent="0.25">
      <c r="B1030" t="b">
        <f>IF('Input and Summary Results'!D612=0,FALSE,'Input and Summary Results'!$B612)</f>
        <v>0</v>
      </c>
      <c r="C1030" t="b">
        <f>IF(OR(B1030=0,'Input and Summary Results'!D612=0,'Input and Summary Results'!D612=""),FALSE,'Input and Summary Results'!$D612)</f>
        <v>0</v>
      </c>
      <c r="D1030" t="b">
        <f>IF(OR(B1030=0,'Input and Summary Results'!E612=0),FALSE,'Input and Summary Results'!$E612)</f>
        <v>0</v>
      </c>
      <c r="E1030" t="b">
        <f t="shared" si="77"/>
        <v>0</v>
      </c>
      <c r="F1030" t="b">
        <f t="shared" si="78"/>
        <v>0</v>
      </c>
      <c r="G1030" t="b">
        <f>IF('Input and Summary Results'!$J$4="yes",IF(C1030=FALSE,FALSE,IF('Data Transformation'!E1030&lt;$R$10,E1030,$R$10)),IF(C1030=FALSE,FALSE,IF(C1030&lt;$R$10,C1030,$R$10)))</f>
        <v>0</v>
      </c>
      <c r="H1030" t="b">
        <f>IF('Input and Summary Results'!$J$4="yes",'Data Transformation'!F1030,'Data Transformation'!D1030)</f>
        <v>0</v>
      </c>
      <c r="I1030" t="str">
        <f t="shared" si="79"/>
        <v/>
      </c>
    </row>
    <row r="1031" spans="2:9" x14ac:dyDescent="0.25">
      <c r="B1031" t="b">
        <f>IF('Input and Summary Results'!D613=0,FALSE,'Input and Summary Results'!$B613)</f>
        <v>0</v>
      </c>
      <c r="C1031" t="b">
        <f>IF(OR(B1031=0,'Input and Summary Results'!D613=0,'Input and Summary Results'!D613=""),FALSE,'Input and Summary Results'!$D613)</f>
        <v>0</v>
      </c>
      <c r="D1031" t="b">
        <f>IF(OR(B1031=0,'Input and Summary Results'!E613=0),FALSE,'Input and Summary Results'!$E613)</f>
        <v>0</v>
      </c>
      <c r="E1031" t="b">
        <f t="shared" si="77"/>
        <v>0</v>
      </c>
      <c r="F1031" t="b">
        <f t="shared" si="78"/>
        <v>0</v>
      </c>
      <c r="G1031" t="b">
        <f>IF('Input and Summary Results'!$J$4="yes",IF(C1031=FALSE,FALSE,IF('Data Transformation'!E1031&lt;$R$10,E1031,$R$10)),IF(C1031=FALSE,FALSE,IF(C1031&lt;$R$10,C1031,$R$10)))</f>
        <v>0</v>
      </c>
      <c r="H1031" t="b">
        <f>IF('Input and Summary Results'!$J$4="yes",'Data Transformation'!F1031,'Data Transformation'!D1031)</f>
        <v>0</v>
      </c>
      <c r="I1031" t="str">
        <f t="shared" si="79"/>
        <v/>
      </c>
    </row>
    <row r="1032" spans="2:9" x14ac:dyDescent="0.25">
      <c r="B1032" t="b">
        <f>IF('Input and Summary Results'!D614=0,FALSE,'Input and Summary Results'!$B614)</f>
        <v>0</v>
      </c>
      <c r="C1032" t="b">
        <f>IF(OR(B1032=0,'Input and Summary Results'!D614=0,'Input and Summary Results'!D614=""),FALSE,'Input and Summary Results'!$D614)</f>
        <v>0</v>
      </c>
      <c r="D1032" t="b">
        <f>IF(OR(B1032=0,'Input and Summary Results'!E614=0),FALSE,'Input and Summary Results'!$E614)</f>
        <v>0</v>
      </c>
      <c r="E1032" t="b">
        <f t="shared" si="77"/>
        <v>0</v>
      </c>
      <c r="F1032" t="b">
        <f t="shared" si="78"/>
        <v>0</v>
      </c>
      <c r="G1032" t="b">
        <f>IF('Input and Summary Results'!$J$4="yes",IF(C1032=FALSE,FALSE,IF('Data Transformation'!E1032&lt;$R$10,E1032,$R$10)),IF(C1032=FALSE,FALSE,IF(C1032&lt;$R$10,C1032,$R$10)))</f>
        <v>0</v>
      </c>
      <c r="H1032" t="b">
        <f>IF('Input and Summary Results'!$J$4="yes",'Data Transformation'!F1032,'Data Transformation'!D1032)</f>
        <v>0</v>
      </c>
      <c r="I1032" t="str">
        <f t="shared" si="79"/>
        <v/>
      </c>
    </row>
    <row r="1033" spans="2:9" x14ac:dyDescent="0.25">
      <c r="B1033" t="b">
        <f>IF('Input and Summary Results'!D615=0,FALSE,'Input and Summary Results'!$B615)</f>
        <v>0</v>
      </c>
      <c r="C1033" t="b">
        <f>IF(OR(B1033=0,'Input and Summary Results'!D615=0,'Input and Summary Results'!D615=""),FALSE,'Input and Summary Results'!$D615)</f>
        <v>0</v>
      </c>
      <c r="D1033" t="b">
        <f>IF(OR(B1033=0,'Input and Summary Results'!E615=0),FALSE,'Input and Summary Results'!$E615)</f>
        <v>0</v>
      </c>
      <c r="E1033" t="b">
        <f t="shared" si="77"/>
        <v>0</v>
      </c>
      <c r="F1033" t="b">
        <f t="shared" si="78"/>
        <v>0</v>
      </c>
      <c r="G1033" t="b">
        <f>IF('Input and Summary Results'!$J$4="yes",IF(C1033=FALSE,FALSE,IF('Data Transformation'!E1033&lt;$R$10,E1033,$R$10)),IF(C1033=FALSE,FALSE,IF(C1033&lt;$R$10,C1033,$R$10)))</f>
        <v>0</v>
      </c>
      <c r="H1033" t="b">
        <f>IF('Input and Summary Results'!$J$4="yes",'Data Transformation'!F1033,'Data Transformation'!D1033)</f>
        <v>0</v>
      </c>
      <c r="I1033" t="str">
        <f t="shared" si="79"/>
        <v/>
      </c>
    </row>
    <row r="1034" spans="2:9" x14ac:dyDescent="0.25">
      <c r="B1034" t="b">
        <f>IF('Input and Summary Results'!D616=0,FALSE,'Input and Summary Results'!$B616)</f>
        <v>0</v>
      </c>
      <c r="C1034" t="b">
        <f>IF(OR(B1034=0,'Input and Summary Results'!D616=0,'Input and Summary Results'!D616=""),FALSE,'Input and Summary Results'!$D616)</f>
        <v>0</v>
      </c>
      <c r="D1034" t="b">
        <f>IF(OR(B1034=0,'Input and Summary Results'!E616=0),FALSE,'Input and Summary Results'!$E616)</f>
        <v>0</v>
      </c>
      <c r="E1034" t="b">
        <f t="shared" si="77"/>
        <v>0</v>
      </c>
      <c r="F1034" t="b">
        <f t="shared" si="78"/>
        <v>0</v>
      </c>
      <c r="G1034" t="b">
        <f>IF('Input and Summary Results'!$J$4="yes",IF(C1034=FALSE,FALSE,IF('Data Transformation'!E1034&lt;$R$10,E1034,$R$10)),IF(C1034=FALSE,FALSE,IF(C1034&lt;$R$10,C1034,$R$10)))</f>
        <v>0</v>
      </c>
      <c r="H1034" t="b">
        <f>IF('Input and Summary Results'!$J$4="yes",'Data Transformation'!F1034,'Data Transformation'!D1034)</f>
        <v>0</v>
      </c>
      <c r="I1034" t="str">
        <f t="shared" si="79"/>
        <v/>
      </c>
    </row>
    <row r="1035" spans="2:9" x14ac:dyDescent="0.25">
      <c r="B1035" t="b">
        <f>IF('Input and Summary Results'!D617=0,FALSE,'Input and Summary Results'!$B617)</f>
        <v>0</v>
      </c>
      <c r="C1035" t="b">
        <f>IF(OR(B1035=0,'Input and Summary Results'!D617=0,'Input and Summary Results'!D617=""),FALSE,'Input and Summary Results'!$D617)</f>
        <v>0</v>
      </c>
      <c r="D1035" t="b">
        <f>IF(OR(B1035=0,'Input and Summary Results'!E617=0),FALSE,'Input and Summary Results'!$E617)</f>
        <v>0</v>
      </c>
      <c r="E1035" t="b">
        <f t="shared" si="77"/>
        <v>0</v>
      </c>
      <c r="F1035" t="b">
        <f t="shared" si="78"/>
        <v>0</v>
      </c>
      <c r="G1035" t="b">
        <f>IF('Input and Summary Results'!$J$4="yes",IF(C1035=FALSE,FALSE,IF('Data Transformation'!E1035&lt;$R$10,E1035,$R$10)),IF(C1035=FALSE,FALSE,IF(C1035&lt;$R$10,C1035,$R$10)))</f>
        <v>0</v>
      </c>
      <c r="H1035" t="b">
        <f>IF('Input and Summary Results'!$J$4="yes",'Data Transformation'!F1035,'Data Transformation'!D1035)</f>
        <v>0</v>
      </c>
      <c r="I1035" t="str">
        <f t="shared" si="79"/>
        <v/>
      </c>
    </row>
    <row r="1036" spans="2:9" x14ac:dyDescent="0.25">
      <c r="B1036" t="b">
        <f>IF('Input and Summary Results'!D618=0,FALSE,'Input and Summary Results'!$B618)</f>
        <v>0</v>
      </c>
      <c r="C1036" t="b">
        <f>IF(OR(B1036=0,'Input and Summary Results'!D618=0,'Input and Summary Results'!D618=""),FALSE,'Input and Summary Results'!$D618)</f>
        <v>0</v>
      </c>
      <c r="D1036" t="b">
        <f>IF(OR(B1036=0,'Input and Summary Results'!E618=0),FALSE,'Input and Summary Results'!$E618)</f>
        <v>0</v>
      </c>
      <c r="E1036" t="b">
        <f t="shared" si="77"/>
        <v>0</v>
      </c>
      <c r="F1036" t="b">
        <f t="shared" si="78"/>
        <v>0</v>
      </c>
      <c r="G1036" t="b">
        <f>IF('Input and Summary Results'!$J$4="yes",IF(C1036=FALSE,FALSE,IF('Data Transformation'!E1036&lt;$R$10,E1036,$R$10)),IF(C1036=FALSE,FALSE,IF(C1036&lt;$R$10,C1036,$R$10)))</f>
        <v>0</v>
      </c>
      <c r="H1036" t="b">
        <f>IF('Input and Summary Results'!$J$4="yes",'Data Transformation'!F1036,'Data Transformation'!D1036)</f>
        <v>0</v>
      </c>
      <c r="I1036" t="str">
        <f t="shared" si="79"/>
        <v/>
      </c>
    </row>
    <row r="1037" spans="2:9" x14ac:dyDescent="0.25">
      <c r="B1037" t="b">
        <f>IF('Input and Summary Results'!D619=0,FALSE,'Input and Summary Results'!$B619)</f>
        <v>0</v>
      </c>
      <c r="C1037" t="b">
        <f>IF(OR(B1037=0,'Input and Summary Results'!D619=0,'Input and Summary Results'!D619=""),FALSE,'Input and Summary Results'!$D619)</f>
        <v>0</v>
      </c>
      <c r="D1037" t="b">
        <f>IF(OR(B1037=0,'Input and Summary Results'!E619=0),FALSE,'Input and Summary Results'!$E619)</f>
        <v>0</v>
      </c>
      <c r="E1037" t="b">
        <f t="shared" si="77"/>
        <v>0</v>
      </c>
      <c r="F1037" t="b">
        <f t="shared" si="78"/>
        <v>0</v>
      </c>
      <c r="G1037" t="b">
        <f>IF('Input and Summary Results'!$J$4="yes",IF(C1037=FALSE,FALSE,IF('Data Transformation'!E1037&lt;$R$10,E1037,$R$10)),IF(C1037=FALSE,FALSE,IF(C1037&lt;$R$10,C1037,$R$10)))</f>
        <v>0</v>
      </c>
      <c r="H1037" t="b">
        <f>IF('Input and Summary Results'!$J$4="yes",'Data Transformation'!F1037,'Data Transformation'!D1037)</f>
        <v>0</v>
      </c>
      <c r="I1037" t="str">
        <f t="shared" si="79"/>
        <v/>
      </c>
    </row>
    <row r="1038" spans="2:9" x14ac:dyDescent="0.25">
      <c r="B1038" t="b">
        <f>IF('Input and Summary Results'!D620=0,FALSE,'Input and Summary Results'!$B620)</f>
        <v>0</v>
      </c>
      <c r="C1038" t="b">
        <f>IF(OR(B1038=0,'Input and Summary Results'!D620=0,'Input and Summary Results'!D620=""),FALSE,'Input and Summary Results'!$D620)</f>
        <v>0</v>
      </c>
      <c r="D1038" t="b">
        <f>IF(OR(B1038=0,'Input and Summary Results'!E620=0),FALSE,'Input and Summary Results'!$E620)</f>
        <v>0</v>
      </c>
      <c r="E1038" t="b">
        <f t="shared" si="77"/>
        <v>0</v>
      </c>
      <c r="F1038" t="b">
        <f t="shared" si="78"/>
        <v>0</v>
      </c>
      <c r="G1038" t="b">
        <f>IF('Input and Summary Results'!$J$4="yes",IF(C1038=FALSE,FALSE,IF('Data Transformation'!E1038&lt;$R$10,E1038,$R$10)),IF(C1038=FALSE,FALSE,IF(C1038&lt;$R$10,C1038,$R$10)))</f>
        <v>0</v>
      </c>
      <c r="H1038" t="b">
        <f>IF('Input and Summary Results'!$J$4="yes",'Data Transformation'!F1038,'Data Transformation'!D1038)</f>
        <v>0</v>
      </c>
      <c r="I1038" t="str">
        <f t="shared" si="79"/>
        <v/>
      </c>
    </row>
    <row r="1039" spans="2:9" x14ac:dyDescent="0.25">
      <c r="B1039" t="b">
        <f>IF('Input and Summary Results'!D621=0,FALSE,'Input and Summary Results'!$B621)</f>
        <v>0</v>
      </c>
      <c r="C1039" t="b">
        <f>IF(OR(B1039=0,'Input and Summary Results'!D621=0,'Input and Summary Results'!D621=""),FALSE,'Input and Summary Results'!$D621)</f>
        <v>0</v>
      </c>
      <c r="D1039" t="b">
        <f>IF(OR(B1039=0,'Input and Summary Results'!E621=0),FALSE,'Input and Summary Results'!$E621)</f>
        <v>0</v>
      </c>
      <c r="E1039" t="b">
        <f t="shared" si="77"/>
        <v>0</v>
      </c>
      <c r="F1039" t="b">
        <f t="shared" si="78"/>
        <v>0</v>
      </c>
      <c r="G1039" t="b">
        <f>IF('Input and Summary Results'!$J$4="yes",IF(C1039=FALSE,FALSE,IF('Data Transformation'!E1039&lt;$R$10,E1039,$R$10)),IF(C1039=FALSE,FALSE,IF(C1039&lt;$R$10,C1039,$R$10)))</f>
        <v>0</v>
      </c>
      <c r="H1039" t="b">
        <f>IF('Input and Summary Results'!$J$4="yes",'Data Transformation'!F1039,'Data Transformation'!D1039)</f>
        <v>0</v>
      </c>
      <c r="I1039" t="str">
        <f t="shared" si="79"/>
        <v/>
      </c>
    </row>
    <row r="1040" spans="2:9" x14ac:dyDescent="0.25">
      <c r="B1040" t="b">
        <f>IF('Input and Summary Results'!D622=0,FALSE,'Input and Summary Results'!$B622)</f>
        <v>0</v>
      </c>
      <c r="C1040" t="b">
        <f>IF(OR(B1040=0,'Input and Summary Results'!D622=0,'Input and Summary Results'!D622=""),FALSE,'Input and Summary Results'!$D622)</f>
        <v>0</v>
      </c>
      <c r="D1040" t="b">
        <f>IF(OR(B1040=0,'Input and Summary Results'!E622=0),FALSE,'Input and Summary Results'!$E622)</f>
        <v>0</v>
      </c>
      <c r="E1040" t="b">
        <f t="shared" si="77"/>
        <v>0</v>
      </c>
      <c r="F1040" t="b">
        <f t="shared" si="78"/>
        <v>0</v>
      </c>
      <c r="G1040" t="b">
        <f>IF('Input and Summary Results'!$J$4="yes",IF(C1040=FALSE,FALSE,IF('Data Transformation'!E1040&lt;$R$10,E1040,$R$10)),IF(C1040=FALSE,FALSE,IF(C1040&lt;$R$10,C1040,$R$10)))</f>
        <v>0</v>
      </c>
      <c r="H1040" t="b">
        <f>IF('Input and Summary Results'!$J$4="yes",'Data Transformation'!F1040,'Data Transformation'!D1040)</f>
        <v>0</v>
      </c>
      <c r="I1040" t="str">
        <f t="shared" si="79"/>
        <v/>
      </c>
    </row>
    <row r="1041" spans="2:9" x14ac:dyDescent="0.25">
      <c r="B1041" t="b">
        <f>IF('Input and Summary Results'!D623=0,FALSE,'Input and Summary Results'!$B623)</f>
        <v>0</v>
      </c>
      <c r="C1041" t="b">
        <f>IF(OR(B1041=0,'Input and Summary Results'!D623=0,'Input and Summary Results'!D623=""),FALSE,'Input and Summary Results'!$D623)</f>
        <v>0</v>
      </c>
      <c r="D1041" t="b">
        <f>IF(OR(B1041=0,'Input and Summary Results'!E623=0),FALSE,'Input and Summary Results'!$E623)</f>
        <v>0</v>
      </c>
      <c r="E1041" t="b">
        <f t="shared" si="77"/>
        <v>0</v>
      </c>
      <c r="F1041" t="b">
        <f t="shared" si="78"/>
        <v>0</v>
      </c>
      <c r="G1041" t="b">
        <f>IF('Input and Summary Results'!$J$4="yes",IF(C1041=FALSE,FALSE,IF('Data Transformation'!E1041&lt;$R$10,E1041,$R$10)),IF(C1041=FALSE,FALSE,IF(C1041&lt;$R$10,C1041,$R$10)))</f>
        <v>0</v>
      </c>
      <c r="H1041" t="b">
        <f>IF('Input and Summary Results'!$J$4="yes",'Data Transformation'!F1041,'Data Transformation'!D1041)</f>
        <v>0</v>
      </c>
      <c r="I1041" t="str">
        <f t="shared" si="79"/>
        <v/>
      </c>
    </row>
    <row r="1042" spans="2:9" x14ac:dyDescent="0.25">
      <c r="B1042" t="b">
        <f>IF('Input and Summary Results'!D624=0,FALSE,'Input and Summary Results'!$B624)</f>
        <v>0</v>
      </c>
      <c r="C1042" t="b">
        <f>IF(OR(B1042=0,'Input and Summary Results'!D624=0,'Input and Summary Results'!D624=""),FALSE,'Input and Summary Results'!$D624)</f>
        <v>0</v>
      </c>
      <c r="D1042" t="b">
        <f>IF(OR(B1042=0,'Input and Summary Results'!E624=0),FALSE,'Input and Summary Results'!$E624)</f>
        <v>0</v>
      </c>
      <c r="E1042" t="b">
        <f t="shared" si="77"/>
        <v>0</v>
      </c>
      <c r="F1042" t="b">
        <f t="shared" si="78"/>
        <v>0</v>
      </c>
      <c r="G1042" t="b">
        <f>IF('Input and Summary Results'!$J$4="yes",IF(C1042=FALSE,FALSE,IF('Data Transformation'!E1042&lt;$R$10,E1042,$R$10)),IF(C1042=FALSE,FALSE,IF(C1042&lt;$R$10,C1042,$R$10)))</f>
        <v>0</v>
      </c>
      <c r="H1042" t="b">
        <f>IF('Input and Summary Results'!$J$4="yes",'Data Transformation'!F1042,'Data Transformation'!D1042)</f>
        <v>0</v>
      </c>
      <c r="I1042" t="str">
        <f t="shared" si="79"/>
        <v/>
      </c>
    </row>
    <row r="1043" spans="2:9" x14ac:dyDescent="0.25">
      <c r="B1043" t="b">
        <f>IF('Input and Summary Results'!D625=0,FALSE,'Input and Summary Results'!$B625)</f>
        <v>0</v>
      </c>
      <c r="C1043" t="b">
        <f>IF(OR(B1043=0,'Input and Summary Results'!D625=0,'Input and Summary Results'!D625=""),FALSE,'Input and Summary Results'!$D625)</f>
        <v>0</v>
      </c>
      <c r="D1043" t="b">
        <f>IF(OR(B1043=0,'Input and Summary Results'!E625=0),FALSE,'Input and Summary Results'!$E625)</f>
        <v>0</v>
      </c>
      <c r="E1043" t="b">
        <f t="shared" si="77"/>
        <v>0</v>
      </c>
      <c r="F1043" t="b">
        <f t="shared" si="78"/>
        <v>0</v>
      </c>
      <c r="G1043" t="b">
        <f>IF('Input and Summary Results'!$J$4="yes",IF(C1043=FALSE,FALSE,IF('Data Transformation'!E1043&lt;$R$10,E1043,$R$10)),IF(C1043=FALSE,FALSE,IF(C1043&lt;$R$10,C1043,$R$10)))</f>
        <v>0</v>
      </c>
      <c r="H1043" t="b">
        <f>IF('Input and Summary Results'!$J$4="yes",'Data Transformation'!F1043,'Data Transformation'!D1043)</f>
        <v>0</v>
      </c>
      <c r="I1043" t="str">
        <f t="shared" si="79"/>
        <v/>
      </c>
    </row>
    <row r="1044" spans="2:9" x14ac:dyDescent="0.25">
      <c r="B1044" t="b">
        <f>IF('Input and Summary Results'!D626=0,FALSE,'Input and Summary Results'!$B626)</f>
        <v>0</v>
      </c>
      <c r="C1044" t="b">
        <f>IF(OR(B1044=0,'Input and Summary Results'!D626=0,'Input and Summary Results'!D626=""),FALSE,'Input and Summary Results'!$D626)</f>
        <v>0</v>
      </c>
      <c r="D1044" t="b">
        <f>IF(OR(B1044=0,'Input and Summary Results'!E626=0),FALSE,'Input and Summary Results'!$E626)</f>
        <v>0</v>
      </c>
      <c r="E1044" t="b">
        <f t="shared" si="77"/>
        <v>0</v>
      </c>
      <c r="F1044" t="b">
        <f t="shared" si="78"/>
        <v>0</v>
      </c>
      <c r="G1044" t="b">
        <f>IF('Input and Summary Results'!$J$4="yes",IF(C1044=FALSE,FALSE,IF('Data Transformation'!E1044&lt;$R$10,E1044,$R$10)),IF(C1044=FALSE,FALSE,IF(C1044&lt;$R$10,C1044,$R$10)))</f>
        <v>0</v>
      </c>
      <c r="H1044" t="b">
        <f>IF('Input and Summary Results'!$J$4="yes",'Data Transformation'!F1044,'Data Transformation'!D1044)</f>
        <v>0</v>
      </c>
      <c r="I1044" t="str">
        <f t="shared" si="79"/>
        <v/>
      </c>
    </row>
    <row r="1045" spans="2:9" x14ac:dyDescent="0.25">
      <c r="B1045" t="b">
        <f>IF('Input and Summary Results'!D627=0,FALSE,'Input and Summary Results'!$B627)</f>
        <v>0</v>
      </c>
      <c r="C1045" t="b">
        <f>IF(OR(B1045=0,'Input and Summary Results'!D627=0,'Input and Summary Results'!D627=""),FALSE,'Input and Summary Results'!$D627)</f>
        <v>0</v>
      </c>
      <c r="D1045" t="b">
        <f>IF(OR(B1045=0,'Input and Summary Results'!E627=0),FALSE,'Input and Summary Results'!$E627)</f>
        <v>0</v>
      </c>
      <c r="E1045" t="b">
        <f t="shared" si="77"/>
        <v>0</v>
      </c>
      <c r="F1045" t="b">
        <f t="shared" si="78"/>
        <v>0</v>
      </c>
      <c r="G1045" t="b">
        <f>IF('Input and Summary Results'!$J$4="yes",IF(C1045=FALSE,FALSE,IF('Data Transformation'!E1045&lt;$R$10,E1045,$R$10)),IF(C1045=FALSE,FALSE,IF(C1045&lt;$R$10,C1045,$R$10)))</f>
        <v>0</v>
      </c>
      <c r="H1045" t="b">
        <f>IF('Input and Summary Results'!$J$4="yes",'Data Transformation'!F1045,'Data Transformation'!D1045)</f>
        <v>0</v>
      </c>
      <c r="I1045" t="str">
        <f t="shared" si="79"/>
        <v/>
      </c>
    </row>
    <row r="1046" spans="2:9" x14ac:dyDescent="0.25">
      <c r="B1046" t="b">
        <f>IF('Input and Summary Results'!D628=0,FALSE,'Input and Summary Results'!$B628)</f>
        <v>0</v>
      </c>
      <c r="C1046" t="b">
        <f>IF(OR(B1046=0,'Input and Summary Results'!D628=0,'Input and Summary Results'!D628=""),FALSE,'Input and Summary Results'!$D628)</f>
        <v>0</v>
      </c>
      <c r="D1046" t="b">
        <f>IF(OR(B1046=0,'Input and Summary Results'!E628=0),FALSE,'Input and Summary Results'!$E628)</f>
        <v>0</v>
      </c>
      <c r="E1046" t="b">
        <f t="shared" si="77"/>
        <v>0</v>
      </c>
      <c r="F1046" t="b">
        <f t="shared" si="78"/>
        <v>0</v>
      </c>
      <c r="G1046" t="b">
        <f>IF('Input and Summary Results'!$J$4="yes",IF(C1046=FALSE,FALSE,IF('Data Transformation'!E1046&lt;$R$10,E1046,$R$10)),IF(C1046=FALSE,FALSE,IF(C1046&lt;$R$10,C1046,$R$10)))</f>
        <v>0</v>
      </c>
      <c r="H1046" t="b">
        <f>IF('Input and Summary Results'!$J$4="yes",'Data Transformation'!F1046,'Data Transformation'!D1046)</f>
        <v>0</v>
      </c>
      <c r="I1046" t="str">
        <f t="shared" si="79"/>
        <v/>
      </c>
    </row>
    <row r="1047" spans="2:9" x14ac:dyDescent="0.25">
      <c r="B1047" t="b">
        <f>IF('Input and Summary Results'!D629=0,FALSE,'Input and Summary Results'!$B629)</f>
        <v>0</v>
      </c>
      <c r="C1047" t="b">
        <f>IF(OR(B1047=0,'Input and Summary Results'!D629=0,'Input and Summary Results'!D629=""),FALSE,'Input and Summary Results'!$D629)</f>
        <v>0</v>
      </c>
      <c r="D1047" t="b">
        <f>IF(OR(B1047=0,'Input and Summary Results'!E629=0),FALSE,'Input and Summary Results'!$E629)</f>
        <v>0</v>
      </c>
      <c r="E1047" t="b">
        <f t="shared" si="77"/>
        <v>0</v>
      </c>
      <c r="F1047" t="b">
        <f t="shared" si="78"/>
        <v>0</v>
      </c>
      <c r="G1047" t="b">
        <f>IF('Input and Summary Results'!$J$4="yes",IF(C1047=FALSE,FALSE,IF('Data Transformation'!E1047&lt;$R$10,E1047,$R$10)),IF(C1047=FALSE,FALSE,IF(C1047&lt;$R$10,C1047,$R$10)))</f>
        <v>0</v>
      </c>
      <c r="H1047" t="b">
        <f>IF('Input and Summary Results'!$J$4="yes",'Data Transformation'!F1047,'Data Transformation'!D1047)</f>
        <v>0</v>
      </c>
      <c r="I1047" t="str">
        <f t="shared" si="79"/>
        <v/>
      </c>
    </row>
    <row r="1048" spans="2:9" x14ac:dyDescent="0.25">
      <c r="B1048" t="b">
        <f>IF('Input and Summary Results'!D630=0,FALSE,'Input and Summary Results'!$B630)</f>
        <v>0</v>
      </c>
      <c r="C1048" t="b">
        <f>IF(OR(B1048=0,'Input and Summary Results'!D630=0,'Input and Summary Results'!D630=""),FALSE,'Input and Summary Results'!$D630)</f>
        <v>0</v>
      </c>
      <c r="D1048" t="b">
        <f>IF(OR(B1048=0,'Input and Summary Results'!E630=0),FALSE,'Input and Summary Results'!$E630)</f>
        <v>0</v>
      </c>
      <c r="E1048" t="b">
        <f t="shared" si="77"/>
        <v>0</v>
      </c>
      <c r="F1048" t="b">
        <f t="shared" si="78"/>
        <v>0</v>
      </c>
      <c r="G1048" t="b">
        <f>IF('Input and Summary Results'!$J$4="yes",IF(C1048=FALSE,FALSE,IF('Data Transformation'!E1048&lt;$R$10,E1048,$R$10)),IF(C1048=FALSE,FALSE,IF(C1048&lt;$R$10,C1048,$R$10)))</f>
        <v>0</v>
      </c>
      <c r="H1048" t="b">
        <f>IF('Input and Summary Results'!$J$4="yes",'Data Transformation'!F1048,'Data Transformation'!D1048)</f>
        <v>0</v>
      </c>
      <c r="I1048" t="str">
        <f t="shared" si="79"/>
        <v/>
      </c>
    </row>
    <row r="1049" spans="2:9" x14ac:dyDescent="0.25">
      <c r="B1049" t="b">
        <f>IF('Input and Summary Results'!D631=0,FALSE,'Input and Summary Results'!$B631)</f>
        <v>0</v>
      </c>
      <c r="C1049" t="b">
        <f>IF(OR(B1049=0,'Input and Summary Results'!D631=0,'Input and Summary Results'!D631=""),FALSE,'Input and Summary Results'!$D631)</f>
        <v>0</v>
      </c>
      <c r="D1049" t="b">
        <f>IF(OR(B1049=0,'Input and Summary Results'!E631=0),FALSE,'Input and Summary Results'!$E631)</f>
        <v>0</v>
      </c>
      <c r="E1049" t="b">
        <f t="shared" si="77"/>
        <v>0</v>
      </c>
      <c r="F1049" t="b">
        <f t="shared" si="78"/>
        <v>0</v>
      </c>
      <c r="G1049" t="b">
        <f>IF('Input and Summary Results'!$J$4="yes",IF(C1049=FALSE,FALSE,IF('Data Transformation'!E1049&lt;$R$10,E1049,$R$10)),IF(C1049=FALSE,FALSE,IF(C1049&lt;$R$10,C1049,$R$10)))</f>
        <v>0</v>
      </c>
      <c r="H1049" t="b">
        <f>IF('Input and Summary Results'!$J$4="yes",'Data Transformation'!F1049,'Data Transformation'!D1049)</f>
        <v>0</v>
      </c>
      <c r="I1049" t="str">
        <f t="shared" si="79"/>
        <v/>
      </c>
    </row>
    <row r="1050" spans="2:9" x14ac:dyDescent="0.25">
      <c r="B1050" t="b">
        <f>IF('Input and Summary Results'!D632=0,FALSE,'Input and Summary Results'!$B632)</f>
        <v>0</v>
      </c>
      <c r="C1050" t="b">
        <f>IF(OR(B1050=0,'Input and Summary Results'!D632=0,'Input and Summary Results'!D632=""),FALSE,'Input and Summary Results'!$D632)</f>
        <v>0</v>
      </c>
      <c r="D1050" t="b">
        <f>IF(OR(B1050=0,'Input and Summary Results'!E632=0),FALSE,'Input and Summary Results'!$E632)</f>
        <v>0</v>
      </c>
      <c r="E1050" t="b">
        <f t="shared" si="77"/>
        <v>0</v>
      </c>
      <c r="F1050" t="b">
        <f t="shared" si="78"/>
        <v>0</v>
      </c>
      <c r="G1050" t="b">
        <f>IF('Input and Summary Results'!$J$4="yes",IF(C1050=FALSE,FALSE,IF('Data Transformation'!E1050&lt;$R$10,E1050,$R$10)),IF(C1050=FALSE,FALSE,IF(C1050&lt;$R$10,C1050,$R$10)))</f>
        <v>0</v>
      </c>
      <c r="H1050" t="b">
        <f>IF('Input and Summary Results'!$J$4="yes",'Data Transformation'!F1050,'Data Transformation'!D1050)</f>
        <v>0</v>
      </c>
      <c r="I1050" t="str">
        <f t="shared" si="79"/>
        <v/>
      </c>
    </row>
    <row r="1051" spans="2:9" x14ac:dyDescent="0.25">
      <c r="B1051" t="b">
        <f>IF('Input and Summary Results'!D633=0,FALSE,'Input and Summary Results'!$B633)</f>
        <v>0</v>
      </c>
      <c r="C1051" t="b">
        <f>IF(OR(B1051=0,'Input and Summary Results'!D633=0,'Input and Summary Results'!D633=""),FALSE,'Input and Summary Results'!$D633)</f>
        <v>0</v>
      </c>
      <c r="D1051" t="b">
        <f>IF(OR(B1051=0,'Input and Summary Results'!E633=0),FALSE,'Input and Summary Results'!$E633)</f>
        <v>0</v>
      </c>
      <c r="E1051" t="b">
        <f t="shared" si="77"/>
        <v>0</v>
      </c>
      <c r="F1051" t="b">
        <f t="shared" si="78"/>
        <v>0</v>
      </c>
      <c r="G1051" t="b">
        <f>IF('Input and Summary Results'!$J$4="yes",IF(C1051=FALSE,FALSE,IF('Data Transformation'!E1051&lt;$R$10,E1051,$R$10)),IF(C1051=FALSE,FALSE,IF(C1051&lt;$R$10,C1051,$R$10)))</f>
        <v>0</v>
      </c>
      <c r="H1051" t="b">
        <f>IF('Input and Summary Results'!$J$4="yes",'Data Transformation'!F1051,'Data Transformation'!D1051)</f>
        <v>0</v>
      </c>
      <c r="I1051" t="str">
        <f t="shared" si="79"/>
        <v/>
      </c>
    </row>
    <row r="1052" spans="2:9" x14ac:dyDescent="0.25">
      <c r="B1052" t="b">
        <f>IF('Input and Summary Results'!D634=0,FALSE,'Input and Summary Results'!$B634)</f>
        <v>0</v>
      </c>
      <c r="C1052" t="b">
        <f>IF(OR(B1052=0,'Input and Summary Results'!D634=0,'Input and Summary Results'!D634=""),FALSE,'Input and Summary Results'!$D634)</f>
        <v>0</v>
      </c>
      <c r="D1052" t="b">
        <f>IF(OR(B1052=0,'Input and Summary Results'!E634=0),FALSE,'Input and Summary Results'!$E634)</f>
        <v>0</v>
      </c>
      <c r="E1052" t="b">
        <f t="shared" si="77"/>
        <v>0</v>
      </c>
      <c r="F1052" t="b">
        <f t="shared" si="78"/>
        <v>0</v>
      </c>
      <c r="G1052" t="b">
        <f>IF('Input and Summary Results'!$J$4="yes",IF(C1052=FALSE,FALSE,IF('Data Transformation'!E1052&lt;$R$10,E1052,$R$10)),IF(C1052=FALSE,FALSE,IF(C1052&lt;$R$10,C1052,$R$10)))</f>
        <v>0</v>
      </c>
      <c r="H1052" t="b">
        <f>IF('Input and Summary Results'!$J$4="yes",'Data Transformation'!F1052,'Data Transformation'!D1052)</f>
        <v>0</v>
      </c>
      <c r="I1052" t="str">
        <f t="shared" si="79"/>
        <v/>
      </c>
    </row>
    <row r="1053" spans="2:9" x14ac:dyDescent="0.25">
      <c r="B1053" t="b">
        <f>IF('Input and Summary Results'!D635=0,FALSE,'Input and Summary Results'!$B635)</f>
        <v>0</v>
      </c>
      <c r="C1053" t="b">
        <f>IF(OR(B1053=0,'Input and Summary Results'!D635=0,'Input and Summary Results'!D635=""),FALSE,'Input and Summary Results'!$D635)</f>
        <v>0</v>
      </c>
      <c r="D1053" t="b">
        <f>IF(OR(B1053=0,'Input and Summary Results'!E635=0),FALSE,'Input and Summary Results'!$E635)</f>
        <v>0</v>
      </c>
      <c r="E1053" t="b">
        <f t="shared" si="77"/>
        <v>0</v>
      </c>
      <c r="F1053" t="b">
        <f t="shared" si="78"/>
        <v>0</v>
      </c>
      <c r="G1053" t="b">
        <f>IF('Input and Summary Results'!$J$4="yes",IF(C1053=FALSE,FALSE,IF('Data Transformation'!E1053&lt;$R$10,E1053,$R$10)),IF(C1053=FALSE,FALSE,IF(C1053&lt;$R$10,C1053,$R$10)))</f>
        <v>0</v>
      </c>
      <c r="H1053" t="b">
        <f>IF('Input and Summary Results'!$J$4="yes",'Data Transformation'!F1053,'Data Transformation'!D1053)</f>
        <v>0</v>
      </c>
      <c r="I1053" t="str">
        <f t="shared" si="79"/>
        <v/>
      </c>
    </row>
    <row r="1054" spans="2:9" x14ac:dyDescent="0.25">
      <c r="B1054" t="b">
        <f>IF('Input and Summary Results'!D636=0,FALSE,'Input and Summary Results'!$B636)</f>
        <v>0</v>
      </c>
      <c r="C1054" t="b">
        <f>IF(OR(B1054=0,'Input and Summary Results'!D636=0,'Input and Summary Results'!D636=""),FALSE,'Input and Summary Results'!$D636)</f>
        <v>0</v>
      </c>
      <c r="D1054" t="b">
        <f>IF(OR(B1054=0,'Input and Summary Results'!E636=0),FALSE,'Input and Summary Results'!$E636)</f>
        <v>0</v>
      </c>
      <c r="E1054" t="b">
        <f t="shared" si="77"/>
        <v>0</v>
      </c>
      <c r="F1054" t="b">
        <f t="shared" si="78"/>
        <v>0</v>
      </c>
      <c r="G1054" t="b">
        <f>IF('Input and Summary Results'!$J$4="yes",IF(C1054=FALSE,FALSE,IF('Data Transformation'!E1054&lt;$R$10,E1054,$R$10)),IF(C1054=FALSE,FALSE,IF(C1054&lt;$R$10,C1054,$R$10)))</f>
        <v>0</v>
      </c>
      <c r="H1054" t="b">
        <f>IF('Input and Summary Results'!$J$4="yes",'Data Transformation'!F1054,'Data Transformation'!D1054)</f>
        <v>0</v>
      </c>
      <c r="I1054" t="str">
        <f t="shared" si="79"/>
        <v/>
      </c>
    </row>
    <row r="1055" spans="2:9" x14ac:dyDescent="0.25">
      <c r="B1055" t="b">
        <f>IF('Input and Summary Results'!D637=0,FALSE,'Input and Summary Results'!$B637)</f>
        <v>0</v>
      </c>
      <c r="C1055" t="b">
        <f>IF(OR(B1055=0,'Input and Summary Results'!D637=0,'Input and Summary Results'!D637=""),FALSE,'Input and Summary Results'!$D637)</f>
        <v>0</v>
      </c>
      <c r="D1055" t="b">
        <f>IF(OR(B1055=0,'Input and Summary Results'!E637=0),FALSE,'Input and Summary Results'!$E637)</f>
        <v>0</v>
      </c>
      <c r="E1055" t="b">
        <f t="shared" si="77"/>
        <v>0</v>
      </c>
      <c r="F1055" t="b">
        <f t="shared" si="78"/>
        <v>0</v>
      </c>
      <c r="G1055" t="b">
        <f>IF('Input and Summary Results'!$J$4="yes",IF(C1055=FALSE,FALSE,IF('Data Transformation'!E1055&lt;$R$10,E1055,$R$10)),IF(C1055=FALSE,FALSE,IF(C1055&lt;$R$10,C1055,$R$10)))</f>
        <v>0</v>
      </c>
      <c r="H1055" t="b">
        <f>IF('Input and Summary Results'!$J$4="yes",'Data Transformation'!F1055,'Data Transformation'!D1055)</f>
        <v>0</v>
      </c>
      <c r="I1055" t="str">
        <f t="shared" si="79"/>
        <v/>
      </c>
    </row>
    <row r="1056" spans="2:9" x14ac:dyDescent="0.25">
      <c r="B1056" t="b">
        <f>IF('Input and Summary Results'!D638=0,FALSE,'Input and Summary Results'!$B638)</f>
        <v>0</v>
      </c>
      <c r="C1056" t="b">
        <f>IF(OR(B1056=0,'Input and Summary Results'!D638=0,'Input and Summary Results'!D638=""),FALSE,'Input and Summary Results'!$D638)</f>
        <v>0</v>
      </c>
      <c r="D1056" t="b">
        <f>IF(OR(B1056=0,'Input and Summary Results'!E638=0),FALSE,'Input and Summary Results'!$E638)</f>
        <v>0</v>
      </c>
      <c r="E1056" t="b">
        <f t="shared" si="77"/>
        <v>0</v>
      </c>
      <c r="F1056" t="b">
        <f t="shared" si="78"/>
        <v>0</v>
      </c>
      <c r="G1056" t="b">
        <f>IF('Input and Summary Results'!$J$4="yes",IF(C1056=FALSE,FALSE,IF('Data Transformation'!E1056&lt;$R$10,E1056,$R$10)),IF(C1056=FALSE,FALSE,IF(C1056&lt;$R$10,C1056,$R$10)))</f>
        <v>0</v>
      </c>
      <c r="H1056" t="b">
        <f>IF('Input and Summary Results'!$J$4="yes",'Data Transformation'!F1056,'Data Transformation'!D1056)</f>
        <v>0</v>
      </c>
      <c r="I1056" t="str">
        <f t="shared" si="79"/>
        <v/>
      </c>
    </row>
    <row r="1057" spans="2:9" x14ac:dyDescent="0.25">
      <c r="B1057" t="b">
        <f>IF('Input and Summary Results'!D639=0,FALSE,'Input and Summary Results'!$B639)</f>
        <v>0</v>
      </c>
      <c r="C1057" t="b">
        <f>IF(OR(B1057=0,'Input and Summary Results'!D639=0,'Input and Summary Results'!D639=""),FALSE,'Input and Summary Results'!$D639)</f>
        <v>0</v>
      </c>
      <c r="D1057" t="b">
        <f>IF(OR(B1057=0,'Input and Summary Results'!E639=0),FALSE,'Input and Summary Results'!$E639)</f>
        <v>0</v>
      </c>
      <c r="E1057" t="b">
        <f t="shared" si="77"/>
        <v>0</v>
      </c>
      <c r="F1057" t="b">
        <f t="shared" si="78"/>
        <v>0</v>
      </c>
      <c r="G1057" t="b">
        <f>IF('Input and Summary Results'!$J$4="yes",IF(C1057=FALSE,FALSE,IF('Data Transformation'!E1057&lt;$R$10,E1057,$R$10)),IF(C1057=FALSE,FALSE,IF(C1057&lt;$R$10,C1057,$R$10)))</f>
        <v>0</v>
      </c>
      <c r="H1057" t="b">
        <f>IF('Input and Summary Results'!$J$4="yes",'Data Transformation'!F1057,'Data Transformation'!D1057)</f>
        <v>0</v>
      </c>
      <c r="I1057" t="str">
        <f t="shared" si="79"/>
        <v/>
      </c>
    </row>
    <row r="1058" spans="2:9" x14ac:dyDescent="0.25">
      <c r="B1058" t="b">
        <f>IF('Input and Summary Results'!D640=0,FALSE,'Input and Summary Results'!$B640)</f>
        <v>0</v>
      </c>
      <c r="C1058" t="b">
        <f>IF(OR(B1058=0,'Input and Summary Results'!D640=0,'Input and Summary Results'!D640=""),FALSE,'Input and Summary Results'!$D640)</f>
        <v>0</v>
      </c>
      <c r="D1058" t="b">
        <f>IF(OR(B1058=0,'Input and Summary Results'!E640=0),FALSE,'Input and Summary Results'!$E640)</f>
        <v>0</v>
      </c>
      <c r="E1058" t="b">
        <f t="shared" si="77"/>
        <v>0</v>
      </c>
      <c r="F1058" t="b">
        <f t="shared" si="78"/>
        <v>0</v>
      </c>
      <c r="G1058" t="b">
        <f>IF('Input and Summary Results'!$J$4="yes",IF(C1058=FALSE,FALSE,IF('Data Transformation'!E1058&lt;$R$10,E1058,$R$10)),IF(C1058=FALSE,FALSE,IF(C1058&lt;$R$10,C1058,$R$10)))</f>
        <v>0</v>
      </c>
      <c r="H1058" t="b">
        <f>IF('Input and Summary Results'!$J$4="yes",'Data Transformation'!F1058,'Data Transformation'!D1058)</f>
        <v>0</v>
      </c>
      <c r="I1058" t="str">
        <f t="shared" si="79"/>
        <v/>
      </c>
    </row>
    <row r="1059" spans="2:9" x14ac:dyDescent="0.25">
      <c r="B1059" t="b">
        <f>IF('Input and Summary Results'!D641=0,FALSE,'Input and Summary Results'!$B641)</f>
        <v>0</v>
      </c>
      <c r="C1059" t="b">
        <f>IF(OR(B1059=0,'Input and Summary Results'!D641=0,'Input and Summary Results'!D641=""),FALSE,'Input and Summary Results'!$D641)</f>
        <v>0</v>
      </c>
      <c r="D1059" t="b">
        <f>IF(OR(B1059=0,'Input and Summary Results'!E641=0),FALSE,'Input and Summary Results'!$E641)</f>
        <v>0</v>
      </c>
      <c r="E1059" t="b">
        <f t="shared" si="77"/>
        <v>0</v>
      </c>
      <c r="F1059" t="b">
        <f t="shared" si="78"/>
        <v>0</v>
      </c>
      <c r="G1059" t="b">
        <f>IF('Input and Summary Results'!$J$4="yes",IF(C1059=FALSE,FALSE,IF('Data Transformation'!E1059&lt;$R$10,E1059,$R$10)),IF(C1059=FALSE,FALSE,IF(C1059&lt;$R$10,C1059,$R$10)))</f>
        <v>0</v>
      </c>
      <c r="H1059" t="b">
        <f>IF('Input and Summary Results'!$J$4="yes",'Data Transformation'!F1059,'Data Transformation'!D1059)</f>
        <v>0</v>
      </c>
      <c r="I1059" t="str">
        <f t="shared" si="79"/>
        <v/>
      </c>
    </row>
    <row r="1060" spans="2:9" x14ac:dyDescent="0.25">
      <c r="B1060" t="b">
        <f>IF('Input and Summary Results'!D642=0,FALSE,'Input and Summary Results'!$B642)</f>
        <v>0</v>
      </c>
      <c r="C1060" t="b">
        <f>IF(OR(B1060=0,'Input and Summary Results'!D642=0,'Input and Summary Results'!D642=""),FALSE,'Input and Summary Results'!$D642)</f>
        <v>0</v>
      </c>
      <c r="D1060" t="b">
        <f>IF(OR(B1060=0,'Input and Summary Results'!E642=0),FALSE,'Input and Summary Results'!$E642)</f>
        <v>0</v>
      </c>
      <c r="E1060" t="b">
        <f t="shared" si="77"/>
        <v>0</v>
      </c>
      <c r="F1060" t="b">
        <f t="shared" si="78"/>
        <v>0</v>
      </c>
      <c r="G1060" t="b">
        <f>IF('Input and Summary Results'!$J$4="yes",IF(C1060=FALSE,FALSE,IF('Data Transformation'!E1060&lt;$R$10,E1060,$R$10)),IF(C1060=FALSE,FALSE,IF(C1060&lt;$R$10,C1060,$R$10)))</f>
        <v>0</v>
      </c>
      <c r="H1060" t="b">
        <f>IF('Input and Summary Results'!$J$4="yes",'Data Transformation'!F1060,'Data Transformation'!D1060)</f>
        <v>0</v>
      </c>
      <c r="I1060" t="str">
        <f t="shared" si="79"/>
        <v/>
      </c>
    </row>
    <row r="1061" spans="2:9" x14ac:dyDescent="0.25">
      <c r="B1061" t="b">
        <f>IF('Input and Summary Results'!D643=0,FALSE,'Input and Summary Results'!$B643)</f>
        <v>0</v>
      </c>
      <c r="C1061" t="b">
        <f>IF(OR(B1061=0,'Input and Summary Results'!D643=0,'Input and Summary Results'!D643=""),FALSE,'Input and Summary Results'!$D643)</f>
        <v>0</v>
      </c>
      <c r="D1061" t="b">
        <f>IF(OR(B1061=0,'Input and Summary Results'!E643=0),FALSE,'Input and Summary Results'!$E643)</f>
        <v>0</v>
      </c>
      <c r="E1061" t="b">
        <f t="shared" si="77"/>
        <v>0</v>
      </c>
      <c r="F1061" t="b">
        <f t="shared" si="78"/>
        <v>0</v>
      </c>
      <c r="G1061" t="b">
        <f>IF('Input and Summary Results'!$J$4="yes",IF(C1061=FALSE,FALSE,IF('Data Transformation'!E1061&lt;$R$10,E1061,$R$10)),IF(C1061=FALSE,FALSE,IF(C1061&lt;$R$10,C1061,$R$10)))</f>
        <v>0</v>
      </c>
      <c r="H1061" t="b">
        <f>IF('Input and Summary Results'!$J$4="yes",'Data Transformation'!F1061,'Data Transformation'!D1061)</f>
        <v>0</v>
      </c>
      <c r="I1061" t="str">
        <f t="shared" si="79"/>
        <v/>
      </c>
    </row>
    <row r="1062" spans="2:9" x14ac:dyDescent="0.25">
      <c r="B1062" t="b">
        <f>IF('Input and Summary Results'!D644=0,FALSE,'Input and Summary Results'!$B644)</f>
        <v>0</v>
      </c>
      <c r="C1062" t="b">
        <f>IF(OR(B1062=0,'Input and Summary Results'!D644=0,'Input and Summary Results'!D644=""),FALSE,'Input and Summary Results'!$D644)</f>
        <v>0</v>
      </c>
      <c r="D1062" t="b">
        <f>IF(OR(B1062=0,'Input and Summary Results'!E644=0),FALSE,'Input and Summary Results'!$E644)</f>
        <v>0</v>
      </c>
      <c r="E1062" t="b">
        <f t="shared" si="77"/>
        <v>0</v>
      </c>
      <c r="F1062" t="b">
        <f t="shared" si="78"/>
        <v>0</v>
      </c>
      <c r="G1062" t="b">
        <f>IF('Input and Summary Results'!$J$4="yes",IF(C1062=FALSE,FALSE,IF('Data Transformation'!E1062&lt;$R$10,E1062,$R$10)),IF(C1062=FALSE,FALSE,IF(C1062&lt;$R$10,C1062,$R$10)))</f>
        <v>0</v>
      </c>
      <c r="H1062" t="b">
        <f>IF('Input and Summary Results'!$J$4="yes",'Data Transformation'!F1062,'Data Transformation'!D1062)</f>
        <v>0</v>
      </c>
      <c r="I1062" t="str">
        <f t="shared" si="79"/>
        <v/>
      </c>
    </row>
    <row r="1063" spans="2:9" x14ac:dyDescent="0.25">
      <c r="B1063" t="b">
        <f>IF('Input and Summary Results'!D645=0,FALSE,'Input and Summary Results'!$B645)</f>
        <v>0</v>
      </c>
      <c r="C1063" t="b">
        <f>IF(OR(B1063=0,'Input and Summary Results'!D645=0,'Input and Summary Results'!D645=""),FALSE,'Input and Summary Results'!$D645)</f>
        <v>0</v>
      </c>
      <c r="D1063" t="b">
        <f>IF(OR(B1063=0,'Input and Summary Results'!E645=0),FALSE,'Input and Summary Results'!$E645)</f>
        <v>0</v>
      </c>
      <c r="E1063" t="b">
        <f t="shared" si="77"/>
        <v>0</v>
      </c>
      <c r="F1063" t="b">
        <f t="shared" si="78"/>
        <v>0</v>
      </c>
      <c r="G1063" t="b">
        <f>IF('Input and Summary Results'!$J$4="yes",IF(C1063=FALSE,FALSE,IF('Data Transformation'!E1063&lt;$R$10,E1063,$R$10)),IF(C1063=FALSE,FALSE,IF(C1063&lt;$R$10,C1063,$R$10)))</f>
        <v>0</v>
      </c>
      <c r="H1063" t="b">
        <f>IF('Input and Summary Results'!$J$4="yes",'Data Transformation'!F1063,'Data Transformation'!D1063)</f>
        <v>0</v>
      </c>
      <c r="I1063" t="str">
        <f t="shared" si="79"/>
        <v/>
      </c>
    </row>
    <row r="1064" spans="2:9" x14ac:dyDescent="0.25">
      <c r="B1064" t="b">
        <f>IF('Input and Summary Results'!D646=0,FALSE,'Input and Summary Results'!$B646)</f>
        <v>0</v>
      </c>
      <c r="C1064" t="b">
        <f>IF(OR(B1064=0,'Input and Summary Results'!D646=0,'Input and Summary Results'!D646=""),FALSE,'Input and Summary Results'!$D646)</f>
        <v>0</v>
      </c>
      <c r="D1064" t="b">
        <f>IF(OR(B1064=0,'Input and Summary Results'!E646=0),FALSE,'Input and Summary Results'!$E646)</f>
        <v>0</v>
      </c>
      <c r="E1064" t="b">
        <f t="shared" si="77"/>
        <v>0</v>
      </c>
      <c r="F1064" t="b">
        <f t="shared" si="78"/>
        <v>0</v>
      </c>
      <c r="G1064" t="b">
        <f>IF('Input and Summary Results'!$J$4="yes",IF(C1064=FALSE,FALSE,IF('Data Transformation'!E1064&lt;$R$10,E1064,$R$10)),IF(C1064=FALSE,FALSE,IF(C1064&lt;$R$10,C1064,$R$10)))</f>
        <v>0</v>
      </c>
      <c r="H1064" t="b">
        <f>IF('Input and Summary Results'!$J$4="yes",'Data Transformation'!F1064,'Data Transformation'!D1064)</f>
        <v>0</v>
      </c>
      <c r="I1064" t="str">
        <f t="shared" si="79"/>
        <v/>
      </c>
    </row>
    <row r="1065" spans="2:9" x14ac:dyDescent="0.25">
      <c r="B1065" t="b">
        <f>IF('Input and Summary Results'!D647=0,FALSE,'Input and Summary Results'!$B647)</f>
        <v>0</v>
      </c>
      <c r="C1065" t="b">
        <f>IF(OR(B1065=0,'Input and Summary Results'!D647=0,'Input and Summary Results'!D647=""),FALSE,'Input and Summary Results'!$D647)</f>
        <v>0</v>
      </c>
      <c r="D1065" t="b">
        <f>IF(OR(B1065=0,'Input and Summary Results'!E647=0),FALSE,'Input and Summary Results'!$E647)</f>
        <v>0</v>
      </c>
      <c r="E1065" t="b">
        <f t="shared" si="77"/>
        <v>0</v>
      </c>
      <c r="F1065" t="b">
        <f t="shared" si="78"/>
        <v>0</v>
      </c>
      <c r="G1065" t="b">
        <f>IF('Input and Summary Results'!$J$4="yes",IF(C1065=FALSE,FALSE,IF('Data Transformation'!E1065&lt;$R$10,E1065,$R$10)),IF(C1065=FALSE,FALSE,IF(C1065&lt;$R$10,C1065,$R$10)))</f>
        <v>0</v>
      </c>
      <c r="H1065" t="b">
        <f>IF('Input and Summary Results'!$J$4="yes",'Data Transformation'!F1065,'Data Transformation'!D1065)</f>
        <v>0</v>
      </c>
      <c r="I1065" t="str">
        <f t="shared" si="79"/>
        <v/>
      </c>
    </row>
    <row r="1066" spans="2:9" x14ac:dyDescent="0.25">
      <c r="B1066" t="b">
        <f>IF('Input and Summary Results'!D648=0,FALSE,'Input and Summary Results'!$B648)</f>
        <v>0</v>
      </c>
      <c r="C1066" t="b">
        <f>IF(OR(B1066=0,'Input and Summary Results'!D648=0,'Input and Summary Results'!D648=""),FALSE,'Input and Summary Results'!$D648)</f>
        <v>0</v>
      </c>
      <c r="D1066" t="b">
        <f>IF(OR(B1066=0,'Input and Summary Results'!E648=0),FALSE,'Input and Summary Results'!$E648)</f>
        <v>0</v>
      </c>
      <c r="E1066" t="b">
        <f t="shared" ref="E1066:E1129" si="80">IF(C1066=FALSE,FALSE,LOG10(C1066))</f>
        <v>0</v>
      </c>
      <c r="F1066" t="b">
        <f t="shared" ref="F1066:F1129" si="81">IF(D1066=FALSE, FALSE,0.434*D1066/C1066)</f>
        <v>0</v>
      </c>
      <c r="G1066" t="b">
        <f>IF('Input and Summary Results'!$J$4="yes",IF(C1066=FALSE,FALSE,IF('Data Transformation'!E1066&lt;$R$10,E1066,$R$10)),IF(C1066=FALSE,FALSE,IF(C1066&lt;$R$10,C1066,$R$10)))</f>
        <v>0</v>
      </c>
      <c r="H1066" t="b">
        <f>IF('Input and Summary Results'!$J$4="yes",'Data Transformation'!F1066,'Data Transformation'!D1066)</f>
        <v>0</v>
      </c>
      <c r="I1066" t="str">
        <f t="shared" si="79"/>
        <v/>
      </c>
    </row>
    <row r="1067" spans="2:9" x14ac:dyDescent="0.25">
      <c r="B1067" t="b">
        <f>IF('Input and Summary Results'!D649=0,FALSE,'Input and Summary Results'!$B649)</f>
        <v>0</v>
      </c>
      <c r="C1067" t="b">
        <f>IF(OR(B1067=0,'Input and Summary Results'!D649=0,'Input and Summary Results'!D649=""),FALSE,'Input and Summary Results'!$D649)</f>
        <v>0</v>
      </c>
      <c r="D1067" t="b">
        <f>IF(OR(B1067=0,'Input and Summary Results'!E649=0),FALSE,'Input and Summary Results'!$E649)</f>
        <v>0</v>
      </c>
      <c r="E1067" t="b">
        <f t="shared" si="80"/>
        <v>0</v>
      </c>
      <c r="F1067" t="b">
        <f t="shared" si="81"/>
        <v>0</v>
      </c>
      <c r="G1067" t="b">
        <f>IF('Input and Summary Results'!$J$4="yes",IF(C1067=FALSE,FALSE,IF('Data Transformation'!E1067&lt;$R$10,E1067,$R$10)),IF(C1067=FALSE,FALSE,IF(C1067&lt;$R$10,C1067,$R$10)))</f>
        <v>0</v>
      </c>
      <c r="H1067" t="b">
        <f>IF('Input and Summary Results'!$J$4="yes",'Data Transformation'!F1067,'Data Transformation'!D1067)</f>
        <v>0</v>
      </c>
      <c r="I1067" t="str">
        <f t="shared" si="79"/>
        <v/>
      </c>
    </row>
    <row r="1068" spans="2:9" x14ac:dyDescent="0.25">
      <c r="B1068" t="b">
        <f>IF('Input and Summary Results'!D650=0,FALSE,'Input and Summary Results'!$B650)</f>
        <v>0</v>
      </c>
      <c r="C1068" t="b">
        <f>IF(OR(B1068=0,'Input and Summary Results'!D650=0,'Input and Summary Results'!D650=""),FALSE,'Input and Summary Results'!$D650)</f>
        <v>0</v>
      </c>
      <c r="D1068" t="b">
        <f>IF(OR(B1068=0,'Input and Summary Results'!E650=0),FALSE,'Input and Summary Results'!$E650)</f>
        <v>0</v>
      </c>
      <c r="E1068" t="b">
        <f t="shared" si="80"/>
        <v>0</v>
      </c>
      <c r="F1068" t="b">
        <f t="shared" si="81"/>
        <v>0</v>
      </c>
      <c r="G1068" t="b">
        <f>IF('Input and Summary Results'!$J$4="yes",IF(C1068=FALSE,FALSE,IF('Data Transformation'!E1068&lt;$R$10,E1068,$R$10)),IF(C1068=FALSE,FALSE,IF(C1068&lt;$R$10,C1068,$R$10)))</f>
        <v>0</v>
      </c>
      <c r="H1068" t="b">
        <f>IF('Input and Summary Results'!$J$4="yes",'Data Transformation'!F1068,'Data Transformation'!D1068)</f>
        <v>0</v>
      </c>
      <c r="I1068" t="str">
        <f t="shared" si="79"/>
        <v/>
      </c>
    </row>
    <row r="1069" spans="2:9" x14ac:dyDescent="0.25">
      <c r="B1069" t="b">
        <f>IF('Input and Summary Results'!D651=0,FALSE,'Input and Summary Results'!$B651)</f>
        <v>0</v>
      </c>
      <c r="C1069" t="b">
        <f>IF(OR(B1069=0,'Input and Summary Results'!D651=0,'Input and Summary Results'!D651=""),FALSE,'Input and Summary Results'!$D651)</f>
        <v>0</v>
      </c>
      <c r="D1069" t="b">
        <f>IF(OR(B1069=0,'Input and Summary Results'!E651=0),FALSE,'Input and Summary Results'!$E651)</f>
        <v>0</v>
      </c>
      <c r="E1069" t="b">
        <f t="shared" si="80"/>
        <v>0</v>
      </c>
      <c r="F1069" t="b">
        <f t="shared" si="81"/>
        <v>0</v>
      </c>
      <c r="G1069" t="b">
        <f>IF('Input and Summary Results'!$J$4="yes",IF(C1069=FALSE,FALSE,IF('Data Transformation'!E1069&lt;$R$10,E1069,$R$10)),IF(C1069=FALSE,FALSE,IF(C1069&lt;$R$10,C1069,$R$10)))</f>
        <v>0</v>
      </c>
      <c r="H1069" t="b">
        <f>IF('Input and Summary Results'!$J$4="yes",'Data Transformation'!F1069,'Data Transformation'!D1069)</f>
        <v>0</v>
      </c>
      <c r="I1069" t="str">
        <f t="shared" si="79"/>
        <v/>
      </c>
    </row>
    <row r="1070" spans="2:9" x14ac:dyDescent="0.25">
      <c r="B1070" t="b">
        <f>IF('Input and Summary Results'!D652=0,FALSE,'Input and Summary Results'!$B652)</f>
        <v>0</v>
      </c>
      <c r="C1070" t="b">
        <f>IF(OR(B1070=0,'Input and Summary Results'!D652=0,'Input and Summary Results'!D652=""),FALSE,'Input and Summary Results'!$D652)</f>
        <v>0</v>
      </c>
      <c r="D1070" t="b">
        <f>IF(OR(B1070=0,'Input and Summary Results'!E652=0),FALSE,'Input and Summary Results'!$E652)</f>
        <v>0</v>
      </c>
      <c r="E1070" t="b">
        <f t="shared" si="80"/>
        <v>0</v>
      </c>
      <c r="F1070" t="b">
        <f t="shared" si="81"/>
        <v>0</v>
      </c>
      <c r="G1070" t="b">
        <f>IF('Input and Summary Results'!$J$4="yes",IF(C1070=FALSE,FALSE,IF('Data Transformation'!E1070&lt;$R$10,E1070,$R$10)),IF(C1070=FALSE,FALSE,IF(C1070&lt;$R$10,C1070,$R$10)))</f>
        <v>0</v>
      </c>
      <c r="H1070" t="b">
        <f>IF('Input and Summary Results'!$J$4="yes",'Data Transformation'!F1070,'Data Transformation'!D1070)</f>
        <v>0</v>
      </c>
      <c r="I1070" t="str">
        <f t="shared" si="79"/>
        <v/>
      </c>
    </row>
    <row r="1071" spans="2:9" x14ac:dyDescent="0.25">
      <c r="B1071" t="b">
        <f>IF('Input and Summary Results'!D653=0,FALSE,'Input and Summary Results'!$B653)</f>
        <v>0</v>
      </c>
      <c r="C1071" t="b">
        <f>IF(OR(B1071=0,'Input and Summary Results'!D653=0,'Input and Summary Results'!D653=""),FALSE,'Input and Summary Results'!$D653)</f>
        <v>0</v>
      </c>
      <c r="D1071" t="b">
        <f>IF(OR(B1071=0,'Input and Summary Results'!E653=0),FALSE,'Input and Summary Results'!$E653)</f>
        <v>0</v>
      </c>
      <c r="E1071" t="b">
        <f t="shared" si="80"/>
        <v>0</v>
      </c>
      <c r="F1071" t="b">
        <f t="shared" si="81"/>
        <v>0</v>
      </c>
      <c r="G1071" t="b">
        <f>IF('Input and Summary Results'!$J$4="yes",IF(C1071=FALSE,FALSE,IF('Data Transformation'!E1071&lt;$R$10,E1071,$R$10)),IF(C1071=FALSE,FALSE,IF(C1071&lt;$R$10,C1071,$R$10)))</f>
        <v>0</v>
      </c>
      <c r="H1071" t="b">
        <f>IF('Input and Summary Results'!$J$4="yes",'Data Transformation'!F1071,'Data Transformation'!D1071)</f>
        <v>0</v>
      </c>
      <c r="I1071" t="str">
        <f t="shared" si="79"/>
        <v/>
      </c>
    </row>
    <row r="1072" spans="2:9" x14ac:dyDescent="0.25">
      <c r="B1072" t="b">
        <f>IF('Input and Summary Results'!D654=0,FALSE,'Input and Summary Results'!$B654)</f>
        <v>0</v>
      </c>
      <c r="C1072" t="b">
        <f>IF(OR(B1072=0,'Input and Summary Results'!D654=0,'Input and Summary Results'!D654=""),FALSE,'Input and Summary Results'!$D654)</f>
        <v>0</v>
      </c>
      <c r="D1072" t="b">
        <f>IF(OR(B1072=0,'Input and Summary Results'!E654=0),FALSE,'Input and Summary Results'!$E654)</f>
        <v>0</v>
      </c>
      <c r="E1072" t="b">
        <f t="shared" si="80"/>
        <v>0</v>
      </c>
      <c r="F1072" t="b">
        <f t="shared" si="81"/>
        <v>0</v>
      </c>
      <c r="G1072" t="b">
        <f>IF('Input and Summary Results'!$J$4="yes",IF(C1072=FALSE,FALSE,IF('Data Transformation'!E1072&lt;$R$10,E1072,$R$10)),IF(C1072=FALSE,FALSE,IF(C1072&lt;$R$10,C1072,$R$10)))</f>
        <v>0</v>
      </c>
      <c r="H1072" t="b">
        <f>IF('Input and Summary Results'!$J$4="yes",'Data Transformation'!F1072,'Data Transformation'!D1072)</f>
        <v>0</v>
      </c>
      <c r="I1072" t="str">
        <f t="shared" si="79"/>
        <v/>
      </c>
    </row>
    <row r="1073" spans="2:9" x14ac:dyDescent="0.25">
      <c r="B1073" t="b">
        <f>IF('Input and Summary Results'!D655=0,FALSE,'Input and Summary Results'!$B655)</f>
        <v>0</v>
      </c>
      <c r="C1073" t="b">
        <f>IF(OR(B1073=0,'Input and Summary Results'!D655=0,'Input and Summary Results'!D655=""),FALSE,'Input and Summary Results'!$D655)</f>
        <v>0</v>
      </c>
      <c r="D1073" t="b">
        <f>IF(OR(B1073=0,'Input and Summary Results'!E655=0),FALSE,'Input and Summary Results'!$E655)</f>
        <v>0</v>
      </c>
      <c r="E1073" t="b">
        <f t="shared" si="80"/>
        <v>0</v>
      </c>
      <c r="F1073" t="b">
        <f t="shared" si="81"/>
        <v>0</v>
      </c>
      <c r="G1073" t="b">
        <f>IF('Input and Summary Results'!$J$4="yes",IF(C1073=FALSE,FALSE,IF('Data Transformation'!E1073&lt;$R$10,E1073,$R$10)),IF(C1073=FALSE,FALSE,IF(C1073&lt;$R$10,C1073,$R$10)))</f>
        <v>0</v>
      </c>
      <c r="H1073" t="b">
        <f>IF('Input and Summary Results'!$J$4="yes",'Data Transformation'!F1073,'Data Transformation'!D1073)</f>
        <v>0</v>
      </c>
      <c r="I1073" t="str">
        <f t="shared" si="79"/>
        <v/>
      </c>
    </row>
    <row r="1074" spans="2:9" x14ac:dyDescent="0.25">
      <c r="B1074" t="b">
        <f>IF('Input and Summary Results'!D656=0,FALSE,'Input and Summary Results'!$B656)</f>
        <v>0</v>
      </c>
      <c r="C1074" t="b">
        <f>IF(OR(B1074=0,'Input and Summary Results'!D656=0,'Input and Summary Results'!D656=""),FALSE,'Input and Summary Results'!$D656)</f>
        <v>0</v>
      </c>
      <c r="D1074" t="b">
        <f>IF(OR(B1074=0,'Input and Summary Results'!E656=0),FALSE,'Input and Summary Results'!$E656)</f>
        <v>0</v>
      </c>
      <c r="E1074" t="b">
        <f t="shared" si="80"/>
        <v>0</v>
      </c>
      <c r="F1074" t="b">
        <f t="shared" si="81"/>
        <v>0</v>
      </c>
      <c r="G1074" t="b">
        <f>IF('Input and Summary Results'!$J$4="yes",IF(C1074=FALSE,FALSE,IF('Data Transformation'!E1074&lt;$R$10,E1074,$R$10)),IF(C1074=FALSE,FALSE,IF(C1074&lt;$R$10,C1074,$R$10)))</f>
        <v>0</v>
      </c>
      <c r="H1074" t="b">
        <f>IF('Input and Summary Results'!$J$4="yes",'Data Transformation'!F1074,'Data Transformation'!D1074)</f>
        <v>0</v>
      </c>
      <c r="I1074" t="str">
        <f t="shared" si="79"/>
        <v/>
      </c>
    </row>
    <row r="1075" spans="2:9" x14ac:dyDescent="0.25">
      <c r="B1075" t="b">
        <f>IF('Input and Summary Results'!D657=0,FALSE,'Input and Summary Results'!$B657)</f>
        <v>0</v>
      </c>
      <c r="C1075" t="b">
        <f>IF(OR(B1075=0,'Input and Summary Results'!D657=0,'Input and Summary Results'!D657=""),FALSE,'Input and Summary Results'!$D657)</f>
        <v>0</v>
      </c>
      <c r="D1075" t="b">
        <f>IF(OR(B1075=0,'Input and Summary Results'!E657=0),FALSE,'Input and Summary Results'!$E657)</f>
        <v>0</v>
      </c>
      <c r="E1075" t="b">
        <f t="shared" si="80"/>
        <v>0</v>
      </c>
      <c r="F1075" t="b">
        <f t="shared" si="81"/>
        <v>0</v>
      </c>
      <c r="G1075" t="b">
        <f>IF('Input and Summary Results'!$J$4="yes",IF(C1075=FALSE,FALSE,IF('Data Transformation'!E1075&lt;$R$10,E1075,$R$10)),IF(C1075=FALSE,FALSE,IF(C1075&lt;$R$10,C1075,$R$10)))</f>
        <v>0</v>
      </c>
      <c r="H1075" t="b">
        <f>IF('Input and Summary Results'!$J$4="yes",'Data Transformation'!F1075,'Data Transformation'!D1075)</f>
        <v>0</v>
      </c>
      <c r="I1075" t="str">
        <f t="shared" si="79"/>
        <v/>
      </c>
    </row>
    <row r="1076" spans="2:9" x14ac:dyDescent="0.25">
      <c r="B1076" t="b">
        <f>IF('Input and Summary Results'!D658=0,FALSE,'Input and Summary Results'!$B658)</f>
        <v>0</v>
      </c>
      <c r="C1076" t="b">
        <f>IF(OR(B1076=0,'Input and Summary Results'!D658=0,'Input and Summary Results'!D658=""),FALSE,'Input and Summary Results'!$D658)</f>
        <v>0</v>
      </c>
      <c r="D1076" t="b">
        <f>IF(OR(B1076=0,'Input and Summary Results'!E658=0),FALSE,'Input and Summary Results'!$E658)</f>
        <v>0</v>
      </c>
      <c r="E1076" t="b">
        <f t="shared" si="80"/>
        <v>0</v>
      </c>
      <c r="F1076" t="b">
        <f t="shared" si="81"/>
        <v>0</v>
      </c>
      <c r="G1076" t="b">
        <f>IF('Input and Summary Results'!$J$4="yes",IF(C1076=FALSE,FALSE,IF('Data Transformation'!E1076&lt;$R$10,E1076,$R$10)),IF(C1076=FALSE,FALSE,IF(C1076&lt;$R$10,C1076,$R$10)))</f>
        <v>0</v>
      </c>
      <c r="H1076" t="b">
        <f>IF('Input and Summary Results'!$J$4="yes",'Data Transformation'!F1076,'Data Transformation'!D1076)</f>
        <v>0</v>
      </c>
      <c r="I1076" t="str">
        <f t="shared" si="79"/>
        <v/>
      </c>
    </row>
    <row r="1077" spans="2:9" x14ac:dyDescent="0.25">
      <c r="B1077" t="b">
        <f>IF('Input and Summary Results'!D659=0,FALSE,'Input and Summary Results'!$B659)</f>
        <v>0</v>
      </c>
      <c r="C1077" t="b">
        <f>IF(OR(B1077=0,'Input and Summary Results'!D659=0,'Input and Summary Results'!D659=""),FALSE,'Input and Summary Results'!$D659)</f>
        <v>0</v>
      </c>
      <c r="D1077" t="b">
        <f>IF(OR(B1077=0,'Input and Summary Results'!E659=0),FALSE,'Input and Summary Results'!$E659)</f>
        <v>0</v>
      </c>
      <c r="E1077" t="b">
        <f t="shared" si="80"/>
        <v>0</v>
      </c>
      <c r="F1077" t="b">
        <f t="shared" si="81"/>
        <v>0</v>
      </c>
      <c r="G1077" t="b">
        <f>IF('Input and Summary Results'!$J$4="yes",IF(C1077=FALSE,FALSE,IF('Data Transformation'!E1077&lt;$R$10,E1077,$R$10)),IF(C1077=FALSE,FALSE,IF(C1077&lt;$R$10,C1077,$R$10)))</f>
        <v>0</v>
      </c>
      <c r="H1077" t="b">
        <f>IF('Input and Summary Results'!$J$4="yes",'Data Transformation'!F1077,'Data Transformation'!D1077)</f>
        <v>0</v>
      </c>
      <c r="I1077" t="str">
        <f t="shared" si="79"/>
        <v/>
      </c>
    </row>
    <row r="1078" spans="2:9" x14ac:dyDescent="0.25">
      <c r="B1078" t="b">
        <f>IF('Input and Summary Results'!D660=0,FALSE,'Input and Summary Results'!$B660)</f>
        <v>0</v>
      </c>
      <c r="C1078" t="b">
        <f>IF(OR(B1078=0,'Input and Summary Results'!D660=0,'Input and Summary Results'!D660=""),FALSE,'Input and Summary Results'!$D660)</f>
        <v>0</v>
      </c>
      <c r="D1078" t="b">
        <f>IF(OR(B1078=0,'Input and Summary Results'!E660=0),FALSE,'Input and Summary Results'!$E660)</f>
        <v>0</v>
      </c>
      <c r="E1078" t="b">
        <f t="shared" si="80"/>
        <v>0</v>
      </c>
      <c r="F1078" t="b">
        <f t="shared" si="81"/>
        <v>0</v>
      </c>
      <c r="G1078" t="b">
        <f>IF('Input and Summary Results'!$J$4="yes",IF(C1078=FALSE,FALSE,IF('Data Transformation'!E1078&lt;$R$10,E1078,$R$10)),IF(C1078=FALSE,FALSE,IF(C1078&lt;$R$10,C1078,$R$10)))</f>
        <v>0</v>
      </c>
      <c r="H1078" t="b">
        <f>IF('Input and Summary Results'!$J$4="yes",'Data Transformation'!F1078,'Data Transformation'!D1078)</f>
        <v>0</v>
      </c>
      <c r="I1078" t="str">
        <f t="shared" si="79"/>
        <v/>
      </c>
    </row>
    <row r="1079" spans="2:9" x14ac:dyDescent="0.25">
      <c r="B1079" t="b">
        <f>IF('Input and Summary Results'!D661=0,FALSE,'Input and Summary Results'!$B661)</f>
        <v>0</v>
      </c>
      <c r="C1079" t="b">
        <f>IF(OR(B1079=0,'Input and Summary Results'!D661=0,'Input and Summary Results'!D661=""),FALSE,'Input and Summary Results'!$D661)</f>
        <v>0</v>
      </c>
      <c r="D1079" t="b">
        <f>IF(OR(B1079=0,'Input and Summary Results'!E661=0),FALSE,'Input and Summary Results'!$E661)</f>
        <v>0</v>
      </c>
      <c r="E1079" t="b">
        <f t="shared" si="80"/>
        <v>0</v>
      </c>
      <c r="F1079" t="b">
        <f t="shared" si="81"/>
        <v>0</v>
      </c>
      <c r="G1079" t="b">
        <f>IF('Input and Summary Results'!$J$4="yes",IF(C1079=FALSE,FALSE,IF('Data Transformation'!E1079&lt;$R$10,E1079,$R$10)),IF(C1079=FALSE,FALSE,IF(C1079&lt;$R$10,C1079,$R$10)))</f>
        <v>0</v>
      </c>
      <c r="H1079" t="b">
        <f>IF('Input and Summary Results'!$J$4="yes",'Data Transformation'!F1079,'Data Transformation'!D1079)</f>
        <v>0</v>
      </c>
      <c r="I1079" t="str">
        <f t="shared" si="79"/>
        <v/>
      </c>
    </row>
    <row r="1080" spans="2:9" x14ac:dyDescent="0.25">
      <c r="B1080" t="b">
        <f>IF('Input and Summary Results'!D662=0,FALSE,'Input and Summary Results'!$B662)</f>
        <v>0</v>
      </c>
      <c r="C1080" t="b">
        <f>IF(OR(B1080=0,'Input and Summary Results'!D662=0,'Input and Summary Results'!D662=""),FALSE,'Input and Summary Results'!$D662)</f>
        <v>0</v>
      </c>
      <c r="D1080" t="b">
        <f>IF(OR(B1080=0,'Input and Summary Results'!E662=0),FALSE,'Input and Summary Results'!$E662)</f>
        <v>0</v>
      </c>
      <c r="E1080" t="b">
        <f t="shared" si="80"/>
        <v>0</v>
      </c>
      <c r="F1080" t="b">
        <f t="shared" si="81"/>
        <v>0</v>
      </c>
      <c r="G1080" t="b">
        <f>IF('Input and Summary Results'!$J$4="yes",IF(C1080=FALSE,FALSE,IF('Data Transformation'!E1080&lt;$R$10,E1080,$R$10)),IF(C1080=FALSE,FALSE,IF(C1080&lt;$R$10,C1080,$R$10)))</f>
        <v>0</v>
      </c>
      <c r="H1080" t="b">
        <f>IF('Input and Summary Results'!$J$4="yes",'Data Transformation'!F1080,'Data Transformation'!D1080)</f>
        <v>0</v>
      </c>
      <c r="I1080" t="str">
        <f t="shared" si="79"/>
        <v/>
      </c>
    </row>
    <row r="1081" spans="2:9" x14ac:dyDescent="0.25">
      <c r="B1081" t="b">
        <f>IF('Input and Summary Results'!D663=0,FALSE,'Input and Summary Results'!$B663)</f>
        <v>0</v>
      </c>
      <c r="C1081" t="b">
        <f>IF(OR(B1081=0,'Input and Summary Results'!D663=0,'Input and Summary Results'!D663=""),FALSE,'Input and Summary Results'!$D663)</f>
        <v>0</v>
      </c>
      <c r="D1081" t="b">
        <f>IF(OR(B1081=0,'Input and Summary Results'!E663=0),FALSE,'Input and Summary Results'!$E663)</f>
        <v>0</v>
      </c>
      <c r="E1081" t="b">
        <f t="shared" si="80"/>
        <v>0</v>
      </c>
      <c r="F1081" t="b">
        <f t="shared" si="81"/>
        <v>0</v>
      </c>
      <c r="G1081" t="b">
        <f>IF('Input and Summary Results'!$J$4="yes",IF(C1081=FALSE,FALSE,IF('Data Transformation'!E1081&lt;$R$10,E1081,$R$10)),IF(C1081=FALSE,FALSE,IF(C1081&lt;$R$10,C1081,$R$10)))</f>
        <v>0</v>
      </c>
      <c r="H1081" t="b">
        <f>IF('Input and Summary Results'!$J$4="yes",'Data Transformation'!F1081,'Data Transformation'!D1081)</f>
        <v>0</v>
      </c>
      <c r="I1081" t="str">
        <f t="shared" si="79"/>
        <v/>
      </c>
    </row>
    <row r="1082" spans="2:9" x14ac:dyDescent="0.25">
      <c r="B1082" t="b">
        <f>IF('Input and Summary Results'!D664=0,FALSE,'Input and Summary Results'!$B664)</f>
        <v>0</v>
      </c>
      <c r="C1082" t="b">
        <f>IF(OR(B1082=0,'Input and Summary Results'!D664=0,'Input and Summary Results'!D664=""),FALSE,'Input and Summary Results'!$D664)</f>
        <v>0</v>
      </c>
      <c r="D1082" t="b">
        <f>IF(OR(B1082=0,'Input and Summary Results'!E664=0),FALSE,'Input and Summary Results'!$E664)</f>
        <v>0</v>
      </c>
      <c r="E1082" t="b">
        <f t="shared" si="80"/>
        <v>0</v>
      </c>
      <c r="F1082" t="b">
        <f t="shared" si="81"/>
        <v>0</v>
      </c>
      <c r="G1082" t="b">
        <f>IF('Input and Summary Results'!$J$4="yes",IF(C1082=FALSE,FALSE,IF('Data Transformation'!E1082&lt;$R$10,E1082,$R$10)),IF(C1082=FALSE,FALSE,IF(C1082&lt;$R$10,C1082,$R$10)))</f>
        <v>0</v>
      </c>
      <c r="H1082" t="b">
        <f>IF('Input and Summary Results'!$J$4="yes",'Data Transformation'!F1082,'Data Transformation'!D1082)</f>
        <v>0</v>
      </c>
      <c r="I1082" t="str">
        <f t="shared" si="79"/>
        <v/>
      </c>
    </row>
    <row r="1083" spans="2:9" x14ac:dyDescent="0.25">
      <c r="B1083" t="b">
        <f>IF('Input and Summary Results'!D665=0,FALSE,'Input and Summary Results'!$B665)</f>
        <v>0</v>
      </c>
      <c r="C1083" t="b">
        <f>IF(OR(B1083=0,'Input and Summary Results'!D665=0,'Input and Summary Results'!D665=""),FALSE,'Input and Summary Results'!$D665)</f>
        <v>0</v>
      </c>
      <c r="D1083" t="b">
        <f>IF(OR(B1083=0,'Input and Summary Results'!E665=0),FALSE,'Input and Summary Results'!$E665)</f>
        <v>0</v>
      </c>
      <c r="E1083" t="b">
        <f t="shared" si="80"/>
        <v>0</v>
      </c>
      <c r="F1083" t="b">
        <f t="shared" si="81"/>
        <v>0</v>
      </c>
      <c r="G1083" t="b">
        <f>IF('Input and Summary Results'!$J$4="yes",IF(C1083=FALSE,FALSE,IF('Data Transformation'!E1083&lt;$R$10,E1083,$R$10)),IF(C1083=FALSE,FALSE,IF(C1083&lt;$R$10,C1083,$R$10)))</f>
        <v>0</v>
      </c>
      <c r="H1083" t="b">
        <f>IF('Input and Summary Results'!$J$4="yes",'Data Transformation'!F1083,'Data Transformation'!D1083)</f>
        <v>0</v>
      </c>
      <c r="I1083" t="str">
        <f t="shared" si="79"/>
        <v/>
      </c>
    </row>
    <row r="1084" spans="2:9" x14ac:dyDescent="0.25">
      <c r="B1084" t="b">
        <f>IF('Input and Summary Results'!D666=0,FALSE,'Input and Summary Results'!$B666)</f>
        <v>0</v>
      </c>
      <c r="C1084" t="b">
        <f>IF(OR(B1084=0,'Input and Summary Results'!D666=0,'Input and Summary Results'!D666=""),FALSE,'Input and Summary Results'!$D666)</f>
        <v>0</v>
      </c>
      <c r="D1084" t="b">
        <f>IF(OR(B1084=0,'Input and Summary Results'!E666=0),FALSE,'Input and Summary Results'!$E666)</f>
        <v>0</v>
      </c>
      <c r="E1084" t="b">
        <f t="shared" si="80"/>
        <v>0</v>
      </c>
      <c r="F1084" t="b">
        <f t="shared" si="81"/>
        <v>0</v>
      </c>
      <c r="G1084" t="b">
        <f>IF('Input and Summary Results'!$J$4="yes",IF(C1084=FALSE,FALSE,IF('Data Transformation'!E1084&lt;$R$10,E1084,$R$10)),IF(C1084=FALSE,FALSE,IF(C1084&lt;$R$10,C1084,$R$10)))</f>
        <v>0</v>
      </c>
      <c r="H1084" t="b">
        <f>IF('Input and Summary Results'!$J$4="yes",'Data Transformation'!F1084,'Data Transformation'!D1084)</f>
        <v>0</v>
      </c>
      <c r="I1084" t="str">
        <f t="shared" si="79"/>
        <v/>
      </c>
    </row>
    <row r="1085" spans="2:9" x14ac:dyDescent="0.25">
      <c r="B1085" t="b">
        <f>IF('Input and Summary Results'!D667=0,FALSE,'Input and Summary Results'!$B667)</f>
        <v>0</v>
      </c>
      <c r="C1085" t="b">
        <f>IF(OR(B1085=0,'Input and Summary Results'!D667=0,'Input and Summary Results'!D667=""),FALSE,'Input and Summary Results'!$D667)</f>
        <v>0</v>
      </c>
      <c r="D1085" t="b">
        <f>IF(OR(B1085=0,'Input and Summary Results'!E667=0),FALSE,'Input and Summary Results'!$E667)</f>
        <v>0</v>
      </c>
      <c r="E1085" t="b">
        <f t="shared" si="80"/>
        <v>0</v>
      </c>
      <c r="F1085" t="b">
        <f t="shared" si="81"/>
        <v>0</v>
      </c>
      <c r="G1085" t="b">
        <f>IF('Input and Summary Results'!$J$4="yes",IF(C1085=FALSE,FALSE,IF('Data Transformation'!E1085&lt;$R$10,E1085,$R$10)),IF(C1085=FALSE,FALSE,IF(C1085&lt;$R$10,C1085,$R$10)))</f>
        <v>0</v>
      </c>
      <c r="H1085" t="b">
        <f>IF('Input and Summary Results'!$J$4="yes",'Data Transformation'!F1085,'Data Transformation'!D1085)</f>
        <v>0</v>
      </c>
      <c r="I1085" t="str">
        <f t="shared" si="79"/>
        <v/>
      </c>
    </row>
    <row r="1086" spans="2:9" x14ac:dyDescent="0.25">
      <c r="B1086" t="b">
        <f>IF('Input and Summary Results'!D668=0,FALSE,'Input and Summary Results'!$B668)</f>
        <v>0</v>
      </c>
      <c r="C1086" t="b">
        <f>IF(OR(B1086=0,'Input and Summary Results'!D668=0,'Input and Summary Results'!D668=""),FALSE,'Input and Summary Results'!$D668)</f>
        <v>0</v>
      </c>
      <c r="D1086" t="b">
        <f>IF(OR(B1086=0,'Input and Summary Results'!E668=0),FALSE,'Input and Summary Results'!$E668)</f>
        <v>0</v>
      </c>
      <c r="E1086" t="b">
        <f t="shared" si="80"/>
        <v>0</v>
      </c>
      <c r="F1086" t="b">
        <f t="shared" si="81"/>
        <v>0</v>
      </c>
      <c r="G1086" t="b">
        <f>IF('Input and Summary Results'!$J$4="yes",IF(C1086=FALSE,FALSE,IF('Data Transformation'!E1086&lt;$R$10,E1086,$R$10)),IF(C1086=FALSE,FALSE,IF(C1086&lt;$R$10,C1086,$R$10)))</f>
        <v>0</v>
      </c>
      <c r="H1086" t="b">
        <f>IF('Input and Summary Results'!$J$4="yes",'Data Transformation'!F1086,'Data Transformation'!D1086)</f>
        <v>0</v>
      </c>
      <c r="I1086" t="str">
        <f t="shared" si="79"/>
        <v/>
      </c>
    </row>
    <row r="1087" spans="2:9" x14ac:dyDescent="0.25">
      <c r="B1087" t="b">
        <f>IF('Input and Summary Results'!D669=0,FALSE,'Input and Summary Results'!$B669)</f>
        <v>0</v>
      </c>
      <c r="C1087" t="b">
        <f>IF(OR(B1087=0,'Input and Summary Results'!D669=0,'Input and Summary Results'!D669=""),FALSE,'Input and Summary Results'!$D669)</f>
        <v>0</v>
      </c>
      <c r="D1087" t="b">
        <f>IF(OR(B1087=0,'Input and Summary Results'!E669=0),FALSE,'Input and Summary Results'!$E669)</f>
        <v>0</v>
      </c>
      <c r="E1087" t="b">
        <f t="shared" si="80"/>
        <v>0</v>
      </c>
      <c r="F1087" t="b">
        <f t="shared" si="81"/>
        <v>0</v>
      </c>
      <c r="G1087" t="b">
        <f>IF('Input and Summary Results'!$J$4="yes",IF(C1087=FALSE,FALSE,IF('Data Transformation'!E1087&lt;$R$10,E1087,$R$10)),IF(C1087=FALSE,FALSE,IF(C1087&lt;$R$10,C1087,$R$10)))</f>
        <v>0</v>
      </c>
      <c r="H1087" t="b">
        <f>IF('Input and Summary Results'!$J$4="yes",'Data Transformation'!F1087,'Data Transformation'!D1087)</f>
        <v>0</v>
      </c>
      <c r="I1087" t="str">
        <f t="shared" si="79"/>
        <v/>
      </c>
    </row>
    <row r="1088" spans="2:9" x14ac:dyDescent="0.25">
      <c r="B1088" t="b">
        <f>IF('Input and Summary Results'!D670=0,FALSE,'Input and Summary Results'!$B670)</f>
        <v>0</v>
      </c>
      <c r="C1088" t="b">
        <f>IF(OR(B1088=0,'Input and Summary Results'!D670=0,'Input and Summary Results'!D670=""),FALSE,'Input and Summary Results'!$D670)</f>
        <v>0</v>
      </c>
      <c r="D1088" t="b">
        <f>IF(OR(B1088=0,'Input and Summary Results'!E670=0),FALSE,'Input and Summary Results'!$E670)</f>
        <v>0</v>
      </c>
      <c r="E1088" t="b">
        <f t="shared" si="80"/>
        <v>0</v>
      </c>
      <c r="F1088" t="b">
        <f t="shared" si="81"/>
        <v>0</v>
      </c>
      <c r="G1088" t="b">
        <f>IF('Input and Summary Results'!$J$4="yes",IF(C1088=FALSE,FALSE,IF('Data Transformation'!E1088&lt;$R$10,E1088,$R$10)),IF(C1088=FALSE,FALSE,IF(C1088&lt;$R$10,C1088,$R$10)))</f>
        <v>0</v>
      </c>
      <c r="H1088" t="b">
        <f>IF('Input and Summary Results'!$J$4="yes",'Data Transformation'!F1088,'Data Transformation'!D1088)</f>
        <v>0</v>
      </c>
      <c r="I1088" t="str">
        <f t="shared" si="79"/>
        <v/>
      </c>
    </row>
    <row r="1089" spans="2:9" x14ac:dyDescent="0.25">
      <c r="B1089" t="b">
        <f>IF('Input and Summary Results'!D671=0,FALSE,'Input and Summary Results'!$B671)</f>
        <v>0</v>
      </c>
      <c r="C1089" t="b">
        <f>IF(OR(B1089=0,'Input and Summary Results'!D671=0,'Input and Summary Results'!D671=""),FALSE,'Input and Summary Results'!$D671)</f>
        <v>0</v>
      </c>
      <c r="D1089" t="b">
        <f>IF(OR(B1089=0,'Input and Summary Results'!E671=0),FALSE,'Input and Summary Results'!$E671)</f>
        <v>0</v>
      </c>
      <c r="E1089" t="b">
        <f t="shared" si="80"/>
        <v>0</v>
      </c>
      <c r="F1089" t="b">
        <f t="shared" si="81"/>
        <v>0</v>
      </c>
      <c r="G1089" t="b">
        <f>IF('Input and Summary Results'!$J$4="yes",IF(C1089=FALSE,FALSE,IF('Data Transformation'!E1089&lt;$R$10,E1089,$R$10)),IF(C1089=FALSE,FALSE,IF(C1089&lt;$R$10,C1089,$R$10)))</f>
        <v>0</v>
      </c>
      <c r="H1089" t="b">
        <f>IF('Input and Summary Results'!$J$4="yes",'Data Transformation'!F1089,'Data Transformation'!D1089)</f>
        <v>0</v>
      </c>
      <c r="I1089" t="str">
        <f t="shared" si="79"/>
        <v/>
      </c>
    </row>
    <row r="1090" spans="2:9" x14ac:dyDescent="0.25">
      <c r="B1090" t="b">
        <f>IF('Input and Summary Results'!D672=0,FALSE,'Input and Summary Results'!$B672)</f>
        <v>0</v>
      </c>
      <c r="C1090" t="b">
        <f>IF(OR(B1090=0,'Input and Summary Results'!D672=0,'Input and Summary Results'!D672=""),FALSE,'Input and Summary Results'!$D672)</f>
        <v>0</v>
      </c>
      <c r="D1090" t="b">
        <f>IF(OR(B1090=0,'Input and Summary Results'!E672=0),FALSE,'Input and Summary Results'!$E672)</f>
        <v>0</v>
      </c>
      <c r="E1090" t="b">
        <f t="shared" si="80"/>
        <v>0</v>
      </c>
      <c r="F1090" t="b">
        <f t="shared" si="81"/>
        <v>0</v>
      </c>
      <c r="G1090" t="b">
        <f>IF('Input and Summary Results'!$J$4="yes",IF(C1090=FALSE,FALSE,IF('Data Transformation'!E1090&lt;$R$10,E1090,$R$10)),IF(C1090=FALSE,FALSE,IF(C1090&lt;$R$10,C1090,$R$10)))</f>
        <v>0</v>
      </c>
      <c r="H1090" t="b">
        <f>IF('Input and Summary Results'!$J$4="yes",'Data Transformation'!F1090,'Data Transformation'!D1090)</f>
        <v>0</v>
      </c>
      <c r="I1090" t="str">
        <f t="shared" si="79"/>
        <v/>
      </c>
    </row>
    <row r="1091" spans="2:9" x14ac:dyDescent="0.25">
      <c r="B1091" t="b">
        <f>IF('Input and Summary Results'!D673=0,FALSE,'Input and Summary Results'!$B673)</f>
        <v>0</v>
      </c>
      <c r="C1091" t="b">
        <f>IF(OR(B1091=0,'Input and Summary Results'!D673=0,'Input and Summary Results'!D673=""),FALSE,'Input and Summary Results'!$D673)</f>
        <v>0</v>
      </c>
      <c r="D1091" t="b">
        <f>IF(OR(B1091=0,'Input and Summary Results'!E673=0),FALSE,'Input and Summary Results'!$E673)</f>
        <v>0</v>
      </c>
      <c r="E1091" t="b">
        <f t="shared" si="80"/>
        <v>0</v>
      </c>
      <c r="F1091" t="b">
        <f t="shared" si="81"/>
        <v>0</v>
      </c>
      <c r="G1091" t="b">
        <f>IF('Input and Summary Results'!$J$4="yes",IF(C1091=FALSE,FALSE,IF('Data Transformation'!E1091&lt;$R$10,E1091,$R$10)),IF(C1091=FALSE,FALSE,IF(C1091&lt;$R$10,C1091,$R$10)))</f>
        <v>0</v>
      </c>
      <c r="H1091" t="b">
        <f>IF('Input and Summary Results'!$J$4="yes",'Data Transformation'!F1091,'Data Transformation'!D1091)</f>
        <v>0</v>
      </c>
      <c r="I1091" t="str">
        <f t="shared" si="79"/>
        <v/>
      </c>
    </row>
    <row r="1092" spans="2:9" x14ac:dyDescent="0.25">
      <c r="B1092" t="b">
        <f>IF('Input and Summary Results'!D674=0,FALSE,'Input and Summary Results'!$B674)</f>
        <v>0</v>
      </c>
      <c r="C1092" t="b">
        <f>IF(OR(B1092=0,'Input and Summary Results'!D674=0,'Input and Summary Results'!D674=""),FALSE,'Input and Summary Results'!$D674)</f>
        <v>0</v>
      </c>
      <c r="D1092" t="b">
        <f>IF(OR(B1092=0,'Input and Summary Results'!E674=0),FALSE,'Input and Summary Results'!$E674)</f>
        <v>0</v>
      </c>
      <c r="E1092" t="b">
        <f t="shared" si="80"/>
        <v>0</v>
      </c>
      <c r="F1092" t="b">
        <f t="shared" si="81"/>
        <v>0</v>
      </c>
      <c r="G1092" t="b">
        <f>IF('Input and Summary Results'!$J$4="yes",IF(C1092=FALSE,FALSE,IF('Data Transformation'!E1092&lt;$R$10,E1092,$R$10)),IF(C1092=FALSE,FALSE,IF(C1092&lt;$R$10,C1092,$R$10)))</f>
        <v>0</v>
      </c>
      <c r="H1092" t="b">
        <f>IF('Input and Summary Results'!$J$4="yes",'Data Transformation'!F1092,'Data Transformation'!D1092)</f>
        <v>0</v>
      </c>
      <c r="I1092" t="str">
        <f t="shared" si="79"/>
        <v/>
      </c>
    </row>
    <row r="1093" spans="2:9" x14ac:dyDescent="0.25">
      <c r="B1093" t="b">
        <f>IF('Input and Summary Results'!D675=0,FALSE,'Input and Summary Results'!$B675)</f>
        <v>0</v>
      </c>
      <c r="C1093" t="b">
        <f>IF(OR(B1093=0,'Input and Summary Results'!D675=0,'Input and Summary Results'!D675=""),FALSE,'Input and Summary Results'!$D675)</f>
        <v>0</v>
      </c>
      <c r="D1093" t="b">
        <f>IF(OR(B1093=0,'Input and Summary Results'!E675=0),FALSE,'Input and Summary Results'!$E675)</f>
        <v>0</v>
      </c>
      <c r="E1093" t="b">
        <f t="shared" si="80"/>
        <v>0</v>
      </c>
      <c r="F1093" t="b">
        <f t="shared" si="81"/>
        <v>0</v>
      </c>
      <c r="G1093" t="b">
        <f>IF('Input and Summary Results'!$J$4="yes",IF(C1093=FALSE,FALSE,IF('Data Transformation'!E1093&lt;$R$10,E1093,$R$10)),IF(C1093=FALSE,FALSE,IF(C1093&lt;$R$10,C1093,$R$10)))</f>
        <v>0</v>
      </c>
      <c r="H1093" t="b">
        <f>IF('Input and Summary Results'!$J$4="yes",'Data Transformation'!F1093,'Data Transformation'!D1093)</f>
        <v>0</v>
      </c>
      <c r="I1093" t="str">
        <f t="shared" ref="I1093:I1156" si="82">IF(G1093=FALSE,"",B1093)</f>
        <v/>
      </c>
    </row>
    <row r="1094" spans="2:9" x14ac:dyDescent="0.25">
      <c r="B1094" t="b">
        <f>IF('Input and Summary Results'!D676=0,FALSE,'Input and Summary Results'!$B676)</f>
        <v>0</v>
      </c>
      <c r="C1094" t="b">
        <f>IF(OR(B1094=0,'Input and Summary Results'!D676=0,'Input and Summary Results'!D676=""),FALSE,'Input and Summary Results'!$D676)</f>
        <v>0</v>
      </c>
      <c r="D1094" t="b">
        <f>IF(OR(B1094=0,'Input and Summary Results'!E676=0),FALSE,'Input and Summary Results'!$E676)</f>
        <v>0</v>
      </c>
      <c r="E1094" t="b">
        <f t="shared" si="80"/>
        <v>0</v>
      </c>
      <c r="F1094" t="b">
        <f t="shared" si="81"/>
        <v>0</v>
      </c>
      <c r="G1094" t="b">
        <f>IF('Input and Summary Results'!$J$4="yes",IF(C1094=FALSE,FALSE,IF('Data Transformation'!E1094&lt;$R$10,E1094,$R$10)),IF(C1094=FALSE,FALSE,IF(C1094&lt;$R$10,C1094,$R$10)))</f>
        <v>0</v>
      </c>
      <c r="H1094" t="b">
        <f>IF('Input and Summary Results'!$J$4="yes",'Data Transformation'!F1094,'Data Transformation'!D1094)</f>
        <v>0</v>
      </c>
      <c r="I1094" t="str">
        <f t="shared" si="82"/>
        <v/>
      </c>
    </row>
    <row r="1095" spans="2:9" x14ac:dyDescent="0.25">
      <c r="B1095" t="b">
        <f>IF('Input and Summary Results'!D677=0,FALSE,'Input and Summary Results'!$B677)</f>
        <v>0</v>
      </c>
      <c r="C1095" t="b">
        <f>IF(OR(B1095=0,'Input and Summary Results'!D677=0,'Input and Summary Results'!D677=""),FALSE,'Input and Summary Results'!$D677)</f>
        <v>0</v>
      </c>
      <c r="D1095" t="b">
        <f>IF(OR(B1095=0,'Input and Summary Results'!E677=0),FALSE,'Input and Summary Results'!$E677)</f>
        <v>0</v>
      </c>
      <c r="E1095" t="b">
        <f t="shared" si="80"/>
        <v>0</v>
      </c>
      <c r="F1095" t="b">
        <f t="shared" si="81"/>
        <v>0</v>
      </c>
      <c r="G1095" t="b">
        <f>IF('Input and Summary Results'!$J$4="yes",IF(C1095=FALSE,FALSE,IF('Data Transformation'!E1095&lt;$R$10,E1095,$R$10)),IF(C1095=FALSE,FALSE,IF(C1095&lt;$R$10,C1095,$R$10)))</f>
        <v>0</v>
      </c>
      <c r="H1095" t="b">
        <f>IF('Input and Summary Results'!$J$4="yes",'Data Transformation'!F1095,'Data Transformation'!D1095)</f>
        <v>0</v>
      </c>
      <c r="I1095" t="str">
        <f t="shared" si="82"/>
        <v/>
      </c>
    </row>
    <row r="1096" spans="2:9" x14ac:dyDescent="0.25">
      <c r="B1096" t="b">
        <f>IF('Input and Summary Results'!D678=0,FALSE,'Input and Summary Results'!$B678)</f>
        <v>0</v>
      </c>
      <c r="C1096" t="b">
        <f>IF(OR(B1096=0,'Input and Summary Results'!D678=0,'Input and Summary Results'!D678=""),FALSE,'Input and Summary Results'!$D678)</f>
        <v>0</v>
      </c>
      <c r="D1096" t="b">
        <f>IF(OR(B1096=0,'Input and Summary Results'!E678=0),FALSE,'Input and Summary Results'!$E678)</f>
        <v>0</v>
      </c>
      <c r="E1096" t="b">
        <f t="shared" si="80"/>
        <v>0</v>
      </c>
      <c r="F1096" t="b">
        <f t="shared" si="81"/>
        <v>0</v>
      </c>
      <c r="G1096" t="b">
        <f>IF('Input and Summary Results'!$J$4="yes",IF(C1096=FALSE,FALSE,IF('Data Transformation'!E1096&lt;$R$10,E1096,$R$10)),IF(C1096=FALSE,FALSE,IF(C1096&lt;$R$10,C1096,$R$10)))</f>
        <v>0</v>
      </c>
      <c r="H1096" t="b">
        <f>IF('Input and Summary Results'!$J$4="yes",'Data Transformation'!F1096,'Data Transformation'!D1096)</f>
        <v>0</v>
      </c>
      <c r="I1096" t="str">
        <f t="shared" si="82"/>
        <v/>
      </c>
    </row>
    <row r="1097" spans="2:9" x14ac:dyDescent="0.25">
      <c r="B1097" t="b">
        <f>IF('Input and Summary Results'!D679=0,FALSE,'Input and Summary Results'!$B679)</f>
        <v>0</v>
      </c>
      <c r="C1097" t="b">
        <f>IF(OR(B1097=0,'Input and Summary Results'!D679=0,'Input and Summary Results'!D679=""),FALSE,'Input and Summary Results'!$D679)</f>
        <v>0</v>
      </c>
      <c r="D1097" t="b">
        <f>IF(OR(B1097=0,'Input and Summary Results'!E679=0),FALSE,'Input and Summary Results'!$E679)</f>
        <v>0</v>
      </c>
      <c r="E1097" t="b">
        <f t="shared" si="80"/>
        <v>0</v>
      </c>
      <c r="F1097" t="b">
        <f t="shared" si="81"/>
        <v>0</v>
      </c>
      <c r="G1097" t="b">
        <f>IF('Input and Summary Results'!$J$4="yes",IF(C1097=FALSE,FALSE,IF('Data Transformation'!E1097&lt;$R$10,E1097,$R$10)),IF(C1097=FALSE,FALSE,IF(C1097&lt;$R$10,C1097,$R$10)))</f>
        <v>0</v>
      </c>
      <c r="H1097" t="b">
        <f>IF('Input and Summary Results'!$J$4="yes",'Data Transformation'!F1097,'Data Transformation'!D1097)</f>
        <v>0</v>
      </c>
      <c r="I1097" t="str">
        <f t="shared" si="82"/>
        <v/>
      </c>
    </row>
    <row r="1098" spans="2:9" x14ac:dyDescent="0.25">
      <c r="B1098" t="b">
        <f>IF('Input and Summary Results'!D680=0,FALSE,'Input and Summary Results'!$B680)</f>
        <v>0</v>
      </c>
      <c r="C1098" t="b">
        <f>IF(OR(B1098=0,'Input and Summary Results'!D680=0,'Input and Summary Results'!D680=""),FALSE,'Input and Summary Results'!$D680)</f>
        <v>0</v>
      </c>
      <c r="D1098" t="b">
        <f>IF(OR(B1098=0,'Input and Summary Results'!E680=0),FALSE,'Input and Summary Results'!$E680)</f>
        <v>0</v>
      </c>
      <c r="E1098" t="b">
        <f t="shared" si="80"/>
        <v>0</v>
      </c>
      <c r="F1098" t="b">
        <f t="shared" si="81"/>
        <v>0</v>
      </c>
      <c r="G1098" t="b">
        <f>IF('Input and Summary Results'!$J$4="yes",IF(C1098=FALSE,FALSE,IF('Data Transformation'!E1098&lt;$R$10,E1098,$R$10)),IF(C1098=FALSE,FALSE,IF(C1098&lt;$R$10,C1098,$R$10)))</f>
        <v>0</v>
      </c>
      <c r="H1098" t="b">
        <f>IF('Input and Summary Results'!$J$4="yes",'Data Transformation'!F1098,'Data Transformation'!D1098)</f>
        <v>0</v>
      </c>
      <c r="I1098" t="str">
        <f t="shared" si="82"/>
        <v/>
      </c>
    </row>
    <row r="1099" spans="2:9" x14ac:dyDescent="0.25">
      <c r="B1099" t="b">
        <f>IF('Input and Summary Results'!D681=0,FALSE,'Input and Summary Results'!$B681)</f>
        <v>0</v>
      </c>
      <c r="C1099" t="b">
        <f>IF(OR(B1099=0,'Input and Summary Results'!D681=0,'Input and Summary Results'!D681=""),FALSE,'Input and Summary Results'!$D681)</f>
        <v>0</v>
      </c>
      <c r="D1099" t="b">
        <f>IF(OR(B1099=0,'Input and Summary Results'!E681=0),FALSE,'Input and Summary Results'!$E681)</f>
        <v>0</v>
      </c>
      <c r="E1099" t="b">
        <f t="shared" si="80"/>
        <v>0</v>
      </c>
      <c r="F1099" t="b">
        <f t="shared" si="81"/>
        <v>0</v>
      </c>
      <c r="G1099" t="b">
        <f>IF('Input and Summary Results'!$J$4="yes",IF(C1099=FALSE,FALSE,IF('Data Transformation'!E1099&lt;$R$10,E1099,$R$10)),IF(C1099=FALSE,FALSE,IF(C1099&lt;$R$10,C1099,$R$10)))</f>
        <v>0</v>
      </c>
      <c r="H1099" t="b">
        <f>IF('Input and Summary Results'!$J$4="yes",'Data Transformation'!F1099,'Data Transformation'!D1099)</f>
        <v>0</v>
      </c>
      <c r="I1099" t="str">
        <f t="shared" si="82"/>
        <v/>
      </c>
    </row>
    <row r="1100" spans="2:9" x14ac:dyDescent="0.25">
      <c r="B1100" t="b">
        <f>IF('Input and Summary Results'!D682=0,FALSE,'Input and Summary Results'!$B682)</f>
        <v>0</v>
      </c>
      <c r="C1100" t="b">
        <f>IF(OR(B1100=0,'Input and Summary Results'!D682=0,'Input and Summary Results'!D682=""),FALSE,'Input and Summary Results'!$D682)</f>
        <v>0</v>
      </c>
      <c r="D1100" t="b">
        <f>IF(OR(B1100=0,'Input and Summary Results'!E682=0),FALSE,'Input and Summary Results'!$E682)</f>
        <v>0</v>
      </c>
      <c r="E1100" t="b">
        <f t="shared" si="80"/>
        <v>0</v>
      </c>
      <c r="F1100" t="b">
        <f t="shared" si="81"/>
        <v>0</v>
      </c>
      <c r="G1100" t="b">
        <f>IF('Input and Summary Results'!$J$4="yes",IF(C1100=FALSE,FALSE,IF('Data Transformation'!E1100&lt;$R$10,E1100,$R$10)),IF(C1100=FALSE,FALSE,IF(C1100&lt;$R$10,C1100,$R$10)))</f>
        <v>0</v>
      </c>
      <c r="H1100" t="b">
        <f>IF('Input and Summary Results'!$J$4="yes",'Data Transformation'!F1100,'Data Transformation'!D1100)</f>
        <v>0</v>
      </c>
      <c r="I1100" t="str">
        <f t="shared" si="82"/>
        <v/>
      </c>
    </row>
    <row r="1101" spans="2:9" x14ac:dyDescent="0.25">
      <c r="B1101" t="b">
        <f>IF('Input and Summary Results'!D683=0,FALSE,'Input and Summary Results'!$B683)</f>
        <v>0</v>
      </c>
      <c r="C1101" t="b">
        <f>IF(OR(B1101=0,'Input and Summary Results'!D683=0,'Input and Summary Results'!D683=""),FALSE,'Input and Summary Results'!$D683)</f>
        <v>0</v>
      </c>
      <c r="D1101" t="b">
        <f>IF(OR(B1101=0,'Input and Summary Results'!E683=0),FALSE,'Input and Summary Results'!$E683)</f>
        <v>0</v>
      </c>
      <c r="E1101" t="b">
        <f t="shared" si="80"/>
        <v>0</v>
      </c>
      <c r="F1101" t="b">
        <f t="shared" si="81"/>
        <v>0</v>
      </c>
      <c r="G1101" t="b">
        <f>IF('Input and Summary Results'!$J$4="yes",IF(C1101=FALSE,FALSE,IF('Data Transformation'!E1101&lt;$R$10,E1101,$R$10)),IF(C1101=FALSE,FALSE,IF(C1101&lt;$R$10,C1101,$R$10)))</f>
        <v>0</v>
      </c>
      <c r="H1101" t="b">
        <f>IF('Input and Summary Results'!$J$4="yes",'Data Transformation'!F1101,'Data Transformation'!D1101)</f>
        <v>0</v>
      </c>
      <c r="I1101" t="str">
        <f t="shared" si="82"/>
        <v/>
      </c>
    </row>
    <row r="1102" spans="2:9" x14ac:dyDescent="0.25">
      <c r="B1102" t="b">
        <f>IF('Input and Summary Results'!D684=0,FALSE,'Input and Summary Results'!$B684)</f>
        <v>0</v>
      </c>
      <c r="C1102" t="b">
        <f>IF(OR(B1102=0,'Input and Summary Results'!D684=0,'Input and Summary Results'!D684=""),FALSE,'Input and Summary Results'!$D684)</f>
        <v>0</v>
      </c>
      <c r="D1102" t="b">
        <f>IF(OR(B1102=0,'Input and Summary Results'!E684=0),FALSE,'Input and Summary Results'!$E684)</f>
        <v>0</v>
      </c>
      <c r="E1102" t="b">
        <f t="shared" si="80"/>
        <v>0</v>
      </c>
      <c r="F1102" t="b">
        <f t="shared" si="81"/>
        <v>0</v>
      </c>
      <c r="G1102" t="b">
        <f>IF('Input and Summary Results'!$J$4="yes",IF(C1102=FALSE,FALSE,IF('Data Transformation'!E1102&lt;$R$10,E1102,$R$10)),IF(C1102=FALSE,FALSE,IF(C1102&lt;$R$10,C1102,$R$10)))</f>
        <v>0</v>
      </c>
      <c r="H1102" t="b">
        <f>IF('Input and Summary Results'!$J$4="yes",'Data Transformation'!F1102,'Data Transformation'!D1102)</f>
        <v>0</v>
      </c>
      <c r="I1102" t="str">
        <f t="shared" si="82"/>
        <v/>
      </c>
    </row>
    <row r="1103" spans="2:9" x14ac:dyDescent="0.25">
      <c r="B1103" t="b">
        <f>IF('Input and Summary Results'!D685=0,FALSE,'Input and Summary Results'!$B685)</f>
        <v>0</v>
      </c>
      <c r="C1103" t="b">
        <f>IF(OR(B1103=0,'Input and Summary Results'!D685=0,'Input and Summary Results'!D685=""),FALSE,'Input and Summary Results'!$D685)</f>
        <v>0</v>
      </c>
      <c r="D1103" t="b">
        <f>IF(OR(B1103=0,'Input and Summary Results'!E685=0),FALSE,'Input and Summary Results'!$E685)</f>
        <v>0</v>
      </c>
      <c r="E1103" t="b">
        <f t="shared" si="80"/>
        <v>0</v>
      </c>
      <c r="F1103" t="b">
        <f t="shared" si="81"/>
        <v>0</v>
      </c>
      <c r="G1103" t="b">
        <f>IF('Input and Summary Results'!$J$4="yes",IF(C1103=FALSE,FALSE,IF('Data Transformation'!E1103&lt;$R$10,E1103,$R$10)),IF(C1103=FALSE,FALSE,IF(C1103&lt;$R$10,C1103,$R$10)))</f>
        <v>0</v>
      </c>
      <c r="H1103" t="b">
        <f>IF('Input and Summary Results'!$J$4="yes",'Data Transformation'!F1103,'Data Transformation'!D1103)</f>
        <v>0</v>
      </c>
      <c r="I1103" t="str">
        <f t="shared" si="82"/>
        <v/>
      </c>
    </row>
    <row r="1104" spans="2:9" x14ac:dyDescent="0.25">
      <c r="B1104" t="b">
        <f>IF('Input and Summary Results'!D686=0,FALSE,'Input and Summary Results'!$B686)</f>
        <v>0</v>
      </c>
      <c r="C1104" t="b">
        <f>IF(OR(B1104=0,'Input and Summary Results'!D686=0,'Input and Summary Results'!D686=""),FALSE,'Input and Summary Results'!$D686)</f>
        <v>0</v>
      </c>
      <c r="D1104" t="b">
        <f>IF(OR(B1104=0,'Input and Summary Results'!E686=0),FALSE,'Input and Summary Results'!$E686)</f>
        <v>0</v>
      </c>
      <c r="E1104" t="b">
        <f t="shared" si="80"/>
        <v>0</v>
      </c>
      <c r="F1104" t="b">
        <f t="shared" si="81"/>
        <v>0</v>
      </c>
      <c r="G1104" t="b">
        <f>IF('Input and Summary Results'!$J$4="yes",IF(C1104=FALSE,FALSE,IF('Data Transformation'!E1104&lt;$R$10,E1104,$R$10)),IF(C1104=FALSE,FALSE,IF(C1104&lt;$R$10,C1104,$R$10)))</f>
        <v>0</v>
      </c>
      <c r="H1104" t="b">
        <f>IF('Input and Summary Results'!$J$4="yes",'Data Transformation'!F1104,'Data Transformation'!D1104)</f>
        <v>0</v>
      </c>
      <c r="I1104" t="str">
        <f t="shared" si="82"/>
        <v/>
      </c>
    </row>
    <row r="1105" spans="2:9" x14ac:dyDescent="0.25">
      <c r="B1105" t="b">
        <f>IF('Input and Summary Results'!D687=0,FALSE,'Input and Summary Results'!$B687)</f>
        <v>0</v>
      </c>
      <c r="C1105" t="b">
        <f>IF(OR(B1105=0,'Input and Summary Results'!D687=0,'Input and Summary Results'!D687=""),FALSE,'Input and Summary Results'!$D687)</f>
        <v>0</v>
      </c>
      <c r="D1105" t="b">
        <f>IF(OR(B1105=0,'Input and Summary Results'!E687=0),FALSE,'Input and Summary Results'!$E687)</f>
        <v>0</v>
      </c>
      <c r="E1105" t="b">
        <f t="shared" si="80"/>
        <v>0</v>
      </c>
      <c r="F1105" t="b">
        <f t="shared" si="81"/>
        <v>0</v>
      </c>
      <c r="G1105" t="b">
        <f>IF('Input and Summary Results'!$J$4="yes",IF(C1105=FALSE,FALSE,IF('Data Transformation'!E1105&lt;$R$10,E1105,$R$10)),IF(C1105=FALSE,FALSE,IF(C1105&lt;$R$10,C1105,$R$10)))</f>
        <v>0</v>
      </c>
      <c r="H1105" t="b">
        <f>IF('Input and Summary Results'!$J$4="yes",'Data Transformation'!F1105,'Data Transformation'!D1105)</f>
        <v>0</v>
      </c>
      <c r="I1105" t="str">
        <f t="shared" si="82"/>
        <v/>
      </c>
    </row>
    <row r="1106" spans="2:9" x14ac:dyDescent="0.25">
      <c r="B1106" t="b">
        <f>IF('Input and Summary Results'!D688=0,FALSE,'Input and Summary Results'!$B688)</f>
        <v>0</v>
      </c>
      <c r="C1106" t="b">
        <f>IF(OR(B1106=0,'Input and Summary Results'!D688=0,'Input and Summary Results'!D688=""),FALSE,'Input and Summary Results'!$D688)</f>
        <v>0</v>
      </c>
      <c r="D1106" t="b">
        <f>IF(OR(B1106=0,'Input and Summary Results'!E688=0),FALSE,'Input and Summary Results'!$E688)</f>
        <v>0</v>
      </c>
      <c r="E1106" t="b">
        <f t="shared" si="80"/>
        <v>0</v>
      </c>
      <c r="F1106" t="b">
        <f t="shared" si="81"/>
        <v>0</v>
      </c>
      <c r="G1106" t="b">
        <f>IF('Input and Summary Results'!$J$4="yes",IF(C1106=FALSE,FALSE,IF('Data Transformation'!E1106&lt;$R$10,E1106,$R$10)),IF(C1106=FALSE,FALSE,IF(C1106&lt;$R$10,C1106,$R$10)))</f>
        <v>0</v>
      </c>
      <c r="H1106" t="b">
        <f>IF('Input and Summary Results'!$J$4="yes",'Data Transformation'!F1106,'Data Transformation'!D1106)</f>
        <v>0</v>
      </c>
      <c r="I1106" t="str">
        <f t="shared" si="82"/>
        <v/>
      </c>
    </row>
    <row r="1107" spans="2:9" x14ac:dyDescent="0.25">
      <c r="B1107" t="b">
        <f>IF('Input and Summary Results'!D689=0,FALSE,'Input and Summary Results'!$B689)</f>
        <v>0</v>
      </c>
      <c r="C1107" t="b">
        <f>IF(OR(B1107=0,'Input and Summary Results'!D689=0,'Input and Summary Results'!D689=""),FALSE,'Input and Summary Results'!$D689)</f>
        <v>0</v>
      </c>
      <c r="D1107" t="b">
        <f>IF(OR(B1107=0,'Input and Summary Results'!E689=0),FALSE,'Input and Summary Results'!$E689)</f>
        <v>0</v>
      </c>
      <c r="E1107" t="b">
        <f t="shared" si="80"/>
        <v>0</v>
      </c>
      <c r="F1107" t="b">
        <f t="shared" si="81"/>
        <v>0</v>
      </c>
      <c r="G1107" t="b">
        <f>IF('Input and Summary Results'!$J$4="yes",IF(C1107=FALSE,FALSE,IF('Data Transformation'!E1107&lt;$R$10,E1107,$R$10)),IF(C1107=FALSE,FALSE,IF(C1107&lt;$R$10,C1107,$R$10)))</f>
        <v>0</v>
      </c>
      <c r="H1107" t="b">
        <f>IF('Input and Summary Results'!$J$4="yes",'Data Transformation'!F1107,'Data Transformation'!D1107)</f>
        <v>0</v>
      </c>
      <c r="I1107" t="str">
        <f t="shared" si="82"/>
        <v/>
      </c>
    </row>
    <row r="1108" spans="2:9" x14ac:dyDescent="0.25">
      <c r="B1108" t="b">
        <f>IF('Input and Summary Results'!D690=0,FALSE,'Input and Summary Results'!$B690)</f>
        <v>0</v>
      </c>
      <c r="C1108" t="b">
        <f>IF(OR(B1108=0,'Input and Summary Results'!D690=0,'Input and Summary Results'!D690=""),FALSE,'Input and Summary Results'!$D690)</f>
        <v>0</v>
      </c>
      <c r="D1108" t="b">
        <f>IF(OR(B1108=0,'Input and Summary Results'!E690=0),FALSE,'Input and Summary Results'!$E690)</f>
        <v>0</v>
      </c>
      <c r="E1108" t="b">
        <f t="shared" si="80"/>
        <v>0</v>
      </c>
      <c r="F1108" t="b">
        <f t="shared" si="81"/>
        <v>0</v>
      </c>
      <c r="G1108" t="b">
        <f>IF('Input and Summary Results'!$J$4="yes",IF(C1108=FALSE,FALSE,IF('Data Transformation'!E1108&lt;$R$10,E1108,$R$10)),IF(C1108=FALSE,FALSE,IF(C1108&lt;$R$10,C1108,$R$10)))</f>
        <v>0</v>
      </c>
      <c r="H1108" t="b">
        <f>IF('Input and Summary Results'!$J$4="yes",'Data Transformation'!F1108,'Data Transformation'!D1108)</f>
        <v>0</v>
      </c>
      <c r="I1108" t="str">
        <f t="shared" si="82"/>
        <v/>
      </c>
    </row>
    <row r="1109" spans="2:9" x14ac:dyDescent="0.25">
      <c r="B1109" t="b">
        <f>IF('Input and Summary Results'!D691=0,FALSE,'Input and Summary Results'!$B691)</f>
        <v>0</v>
      </c>
      <c r="C1109" t="b">
        <f>IF(OR(B1109=0,'Input and Summary Results'!D691=0,'Input and Summary Results'!D691=""),FALSE,'Input and Summary Results'!$D691)</f>
        <v>0</v>
      </c>
      <c r="D1109" t="b">
        <f>IF(OR(B1109=0,'Input and Summary Results'!E691=0),FALSE,'Input and Summary Results'!$E691)</f>
        <v>0</v>
      </c>
      <c r="E1109" t="b">
        <f t="shared" si="80"/>
        <v>0</v>
      </c>
      <c r="F1109" t="b">
        <f t="shared" si="81"/>
        <v>0</v>
      </c>
      <c r="G1109" t="b">
        <f>IF('Input and Summary Results'!$J$4="yes",IF(C1109=FALSE,FALSE,IF('Data Transformation'!E1109&lt;$R$10,E1109,$R$10)),IF(C1109=FALSE,FALSE,IF(C1109&lt;$R$10,C1109,$R$10)))</f>
        <v>0</v>
      </c>
      <c r="H1109" t="b">
        <f>IF('Input and Summary Results'!$J$4="yes",'Data Transformation'!F1109,'Data Transformation'!D1109)</f>
        <v>0</v>
      </c>
      <c r="I1109" t="str">
        <f t="shared" si="82"/>
        <v/>
      </c>
    </row>
    <row r="1110" spans="2:9" x14ac:dyDescent="0.25">
      <c r="B1110" t="b">
        <f>IF('Input and Summary Results'!D692=0,FALSE,'Input and Summary Results'!$B692)</f>
        <v>0</v>
      </c>
      <c r="C1110" t="b">
        <f>IF(OR(B1110=0,'Input and Summary Results'!D692=0,'Input and Summary Results'!D692=""),FALSE,'Input and Summary Results'!$D692)</f>
        <v>0</v>
      </c>
      <c r="D1110" t="b">
        <f>IF(OR(B1110=0,'Input and Summary Results'!E692=0),FALSE,'Input and Summary Results'!$E692)</f>
        <v>0</v>
      </c>
      <c r="E1110" t="b">
        <f t="shared" si="80"/>
        <v>0</v>
      </c>
      <c r="F1110" t="b">
        <f t="shared" si="81"/>
        <v>0</v>
      </c>
      <c r="G1110" t="b">
        <f>IF('Input and Summary Results'!$J$4="yes",IF(C1110=FALSE,FALSE,IF('Data Transformation'!E1110&lt;$R$10,E1110,$R$10)),IF(C1110=FALSE,FALSE,IF(C1110&lt;$R$10,C1110,$R$10)))</f>
        <v>0</v>
      </c>
      <c r="H1110" t="b">
        <f>IF('Input and Summary Results'!$J$4="yes",'Data Transformation'!F1110,'Data Transformation'!D1110)</f>
        <v>0</v>
      </c>
      <c r="I1110" t="str">
        <f t="shared" si="82"/>
        <v/>
      </c>
    </row>
    <row r="1111" spans="2:9" x14ac:dyDescent="0.25">
      <c r="B1111" t="b">
        <f>IF('Input and Summary Results'!D693=0,FALSE,'Input and Summary Results'!$B693)</f>
        <v>0</v>
      </c>
      <c r="C1111" t="b">
        <f>IF(OR(B1111=0,'Input and Summary Results'!D693=0,'Input and Summary Results'!D693=""),FALSE,'Input and Summary Results'!$D693)</f>
        <v>0</v>
      </c>
      <c r="D1111" t="b">
        <f>IF(OR(B1111=0,'Input and Summary Results'!E693=0),FALSE,'Input and Summary Results'!$E693)</f>
        <v>0</v>
      </c>
      <c r="E1111" t="b">
        <f t="shared" si="80"/>
        <v>0</v>
      </c>
      <c r="F1111" t="b">
        <f t="shared" si="81"/>
        <v>0</v>
      </c>
      <c r="G1111" t="b">
        <f>IF('Input and Summary Results'!$J$4="yes",IF(C1111=FALSE,FALSE,IF('Data Transformation'!E1111&lt;$R$10,E1111,$R$10)),IF(C1111=FALSE,FALSE,IF(C1111&lt;$R$10,C1111,$R$10)))</f>
        <v>0</v>
      </c>
      <c r="H1111" t="b">
        <f>IF('Input and Summary Results'!$J$4="yes",'Data Transformation'!F1111,'Data Transformation'!D1111)</f>
        <v>0</v>
      </c>
      <c r="I1111" t="str">
        <f t="shared" si="82"/>
        <v/>
      </c>
    </row>
    <row r="1112" spans="2:9" x14ac:dyDescent="0.25">
      <c r="B1112" t="b">
        <f>IF('Input and Summary Results'!D694=0,FALSE,'Input and Summary Results'!$B694)</f>
        <v>0</v>
      </c>
      <c r="C1112" t="b">
        <f>IF(OR(B1112=0,'Input and Summary Results'!D694=0,'Input and Summary Results'!D694=""),FALSE,'Input and Summary Results'!$D694)</f>
        <v>0</v>
      </c>
      <c r="D1112" t="b">
        <f>IF(OR(B1112=0,'Input and Summary Results'!E694=0),FALSE,'Input and Summary Results'!$E694)</f>
        <v>0</v>
      </c>
      <c r="E1112" t="b">
        <f t="shared" si="80"/>
        <v>0</v>
      </c>
      <c r="F1112" t="b">
        <f t="shared" si="81"/>
        <v>0</v>
      </c>
      <c r="G1112" t="b">
        <f>IF('Input and Summary Results'!$J$4="yes",IF(C1112=FALSE,FALSE,IF('Data Transformation'!E1112&lt;$R$10,E1112,$R$10)),IF(C1112=FALSE,FALSE,IF(C1112&lt;$R$10,C1112,$R$10)))</f>
        <v>0</v>
      </c>
      <c r="H1112" t="b">
        <f>IF('Input and Summary Results'!$J$4="yes",'Data Transformation'!F1112,'Data Transformation'!D1112)</f>
        <v>0</v>
      </c>
      <c r="I1112" t="str">
        <f t="shared" si="82"/>
        <v/>
      </c>
    </row>
    <row r="1113" spans="2:9" x14ac:dyDescent="0.25">
      <c r="B1113" t="b">
        <f>IF('Input and Summary Results'!D695=0,FALSE,'Input and Summary Results'!$B695)</f>
        <v>0</v>
      </c>
      <c r="C1113" t="b">
        <f>IF(OR(B1113=0,'Input and Summary Results'!D695=0,'Input and Summary Results'!D695=""),FALSE,'Input and Summary Results'!$D695)</f>
        <v>0</v>
      </c>
      <c r="D1113" t="b">
        <f>IF(OR(B1113=0,'Input and Summary Results'!E695=0),FALSE,'Input and Summary Results'!$E695)</f>
        <v>0</v>
      </c>
      <c r="E1113" t="b">
        <f t="shared" si="80"/>
        <v>0</v>
      </c>
      <c r="F1113" t="b">
        <f t="shared" si="81"/>
        <v>0</v>
      </c>
      <c r="G1113" t="b">
        <f>IF('Input and Summary Results'!$J$4="yes",IF(C1113=FALSE,FALSE,IF('Data Transformation'!E1113&lt;$R$10,E1113,$R$10)),IF(C1113=FALSE,FALSE,IF(C1113&lt;$R$10,C1113,$R$10)))</f>
        <v>0</v>
      </c>
      <c r="H1113" t="b">
        <f>IF('Input and Summary Results'!$J$4="yes",'Data Transformation'!F1113,'Data Transformation'!D1113)</f>
        <v>0</v>
      </c>
      <c r="I1113" t="str">
        <f t="shared" si="82"/>
        <v/>
      </c>
    </row>
    <row r="1114" spans="2:9" x14ac:dyDescent="0.25">
      <c r="B1114" t="b">
        <f>IF('Input and Summary Results'!D696=0,FALSE,'Input and Summary Results'!$B696)</f>
        <v>0</v>
      </c>
      <c r="C1114" t="b">
        <f>IF(OR(B1114=0,'Input and Summary Results'!D696=0,'Input and Summary Results'!D696=""),FALSE,'Input and Summary Results'!$D696)</f>
        <v>0</v>
      </c>
      <c r="D1114" t="b">
        <f>IF(OR(B1114=0,'Input and Summary Results'!E696=0),FALSE,'Input and Summary Results'!$E696)</f>
        <v>0</v>
      </c>
      <c r="E1114" t="b">
        <f t="shared" si="80"/>
        <v>0</v>
      </c>
      <c r="F1114" t="b">
        <f t="shared" si="81"/>
        <v>0</v>
      </c>
      <c r="G1114" t="b">
        <f>IF('Input and Summary Results'!$J$4="yes",IF(C1114=FALSE,FALSE,IF('Data Transformation'!E1114&lt;$R$10,E1114,$R$10)),IF(C1114=FALSE,FALSE,IF(C1114&lt;$R$10,C1114,$R$10)))</f>
        <v>0</v>
      </c>
      <c r="H1114" t="b">
        <f>IF('Input and Summary Results'!$J$4="yes",'Data Transformation'!F1114,'Data Transformation'!D1114)</f>
        <v>0</v>
      </c>
      <c r="I1114" t="str">
        <f t="shared" si="82"/>
        <v/>
      </c>
    </row>
    <row r="1115" spans="2:9" x14ac:dyDescent="0.25">
      <c r="B1115" t="b">
        <f>IF('Input and Summary Results'!D697=0,FALSE,'Input and Summary Results'!$B697)</f>
        <v>0</v>
      </c>
      <c r="C1115" t="b">
        <f>IF(OR(B1115=0,'Input and Summary Results'!D697=0,'Input and Summary Results'!D697=""),FALSE,'Input and Summary Results'!$D697)</f>
        <v>0</v>
      </c>
      <c r="D1115" t="b">
        <f>IF(OR(B1115=0,'Input and Summary Results'!E697=0),FALSE,'Input and Summary Results'!$E697)</f>
        <v>0</v>
      </c>
      <c r="E1115" t="b">
        <f t="shared" si="80"/>
        <v>0</v>
      </c>
      <c r="F1115" t="b">
        <f t="shared" si="81"/>
        <v>0</v>
      </c>
      <c r="G1115" t="b">
        <f>IF('Input and Summary Results'!$J$4="yes",IF(C1115=FALSE,FALSE,IF('Data Transformation'!E1115&lt;$R$10,E1115,$R$10)),IF(C1115=FALSE,FALSE,IF(C1115&lt;$R$10,C1115,$R$10)))</f>
        <v>0</v>
      </c>
      <c r="H1115" t="b">
        <f>IF('Input and Summary Results'!$J$4="yes",'Data Transformation'!F1115,'Data Transformation'!D1115)</f>
        <v>0</v>
      </c>
      <c r="I1115" t="str">
        <f t="shared" si="82"/>
        <v/>
      </c>
    </row>
    <row r="1116" spans="2:9" x14ac:dyDescent="0.25">
      <c r="B1116" t="b">
        <f>IF('Input and Summary Results'!D698=0,FALSE,'Input and Summary Results'!$B698)</f>
        <v>0</v>
      </c>
      <c r="C1116" t="b">
        <f>IF(OR(B1116=0,'Input and Summary Results'!D698=0,'Input and Summary Results'!D698=""),FALSE,'Input and Summary Results'!$D698)</f>
        <v>0</v>
      </c>
      <c r="D1116" t="b">
        <f>IF(OR(B1116=0,'Input and Summary Results'!E698=0),FALSE,'Input and Summary Results'!$E698)</f>
        <v>0</v>
      </c>
      <c r="E1116" t="b">
        <f t="shared" si="80"/>
        <v>0</v>
      </c>
      <c r="F1116" t="b">
        <f t="shared" si="81"/>
        <v>0</v>
      </c>
      <c r="G1116" t="b">
        <f>IF('Input and Summary Results'!$J$4="yes",IF(C1116=FALSE,FALSE,IF('Data Transformation'!E1116&lt;$R$10,E1116,$R$10)),IF(C1116=FALSE,FALSE,IF(C1116&lt;$R$10,C1116,$R$10)))</f>
        <v>0</v>
      </c>
      <c r="H1116" t="b">
        <f>IF('Input and Summary Results'!$J$4="yes",'Data Transformation'!F1116,'Data Transformation'!D1116)</f>
        <v>0</v>
      </c>
      <c r="I1116" t="str">
        <f t="shared" si="82"/>
        <v/>
      </c>
    </row>
    <row r="1117" spans="2:9" x14ac:dyDescent="0.25">
      <c r="B1117" t="b">
        <f>IF('Input and Summary Results'!D699=0,FALSE,'Input and Summary Results'!$B699)</f>
        <v>0</v>
      </c>
      <c r="C1117" t="b">
        <f>IF(OR(B1117=0,'Input and Summary Results'!D699=0,'Input and Summary Results'!D699=""),FALSE,'Input and Summary Results'!$D699)</f>
        <v>0</v>
      </c>
      <c r="D1117" t="b">
        <f>IF(OR(B1117=0,'Input and Summary Results'!E699=0),FALSE,'Input and Summary Results'!$E699)</f>
        <v>0</v>
      </c>
      <c r="E1117" t="b">
        <f t="shared" si="80"/>
        <v>0</v>
      </c>
      <c r="F1117" t="b">
        <f t="shared" si="81"/>
        <v>0</v>
      </c>
      <c r="G1117" t="b">
        <f>IF('Input and Summary Results'!$J$4="yes",IF(C1117=FALSE,FALSE,IF('Data Transformation'!E1117&lt;$R$10,E1117,$R$10)),IF(C1117=FALSE,FALSE,IF(C1117&lt;$R$10,C1117,$R$10)))</f>
        <v>0</v>
      </c>
      <c r="H1117" t="b">
        <f>IF('Input and Summary Results'!$J$4="yes",'Data Transformation'!F1117,'Data Transformation'!D1117)</f>
        <v>0</v>
      </c>
      <c r="I1117" t="str">
        <f t="shared" si="82"/>
        <v/>
      </c>
    </row>
    <row r="1118" spans="2:9" x14ac:dyDescent="0.25">
      <c r="B1118" t="b">
        <f>IF('Input and Summary Results'!D700=0,FALSE,'Input and Summary Results'!$B700)</f>
        <v>0</v>
      </c>
      <c r="C1118" t="b">
        <f>IF(OR(B1118=0,'Input and Summary Results'!D700=0,'Input and Summary Results'!D700=""),FALSE,'Input and Summary Results'!$D700)</f>
        <v>0</v>
      </c>
      <c r="D1118" t="b">
        <f>IF(OR(B1118=0,'Input and Summary Results'!E700=0),FALSE,'Input and Summary Results'!$E700)</f>
        <v>0</v>
      </c>
      <c r="E1118" t="b">
        <f t="shared" si="80"/>
        <v>0</v>
      </c>
      <c r="F1118" t="b">
        <f t="shared" si="81"/>
        <v>0</v>
      </c>
      <c r="G1118" t="b">
        <f>IF('Input and Summary Results'!$J$4="yes",IF(C1118=FALSE,FALSE,IF('Data Transformation'!E1118&lt;$R$10,E1118,$R$10)),IF(C1118=FALSE,FALSE,IF(C1118&lt;$R$10,C1118,$R$10)))</f>
        <v>0</v>
      </c>
      <c r="H1118" t="b">
        <f>IF('Input and Summary Results'!$J$4="yes",'Data Transformation'!F1118,'Data Transformation'!D1118)</f>
        <v>0</v>
      </c>
      <c r="I1118" t="str">
        <f t="shared" si="82"/>
        <v/>
      </c>
    </row>
    <row r="1119" spans="2:9" x14ac:dyDescent="0.25">
      <c r="B1119" t="b">
        <f>IF('Input and Summary Results'!D701=0,FALSE,'Input and Summary Results'!$B701)</f>
        <v>0</v>
      </c>
      <c r="C1119" t="b">
        <f>IF(OR(B1119=0,'Input and Summary Results'!D701=0,'Input and Summary Results'!D701=""),FALSE,'Input and Summary Results'!$D701)</f>
        <v>0</v>
      </c>
      <c r="D1119" t="b">
        <f>IF(OR(B1119=0,'Input and Summary Results'!E701=0),FALSE,'Input and Summary Results'!$E701)</f>
        <v>0</v>
      </c>
      <c r="E1119" t="b">
        <f t="shared" si="80"/>
        <v>0</v>
      </c>
      <c r="F1119" t="b">
        <f t="shared" si="81"/>
        <v>0</v>
      </c>
      <c r="G1119" t="b">
        <f>IF('Input and Summary Results'!$J$4="yes",IF(C1119=FALSE,FALSE,IF('Data Transformation'!E1119&lt;$R$10,E1119,$R$10)),IF(C1119=FALSE,FALSE,IF(C1119&lt;$R$10,C1119,$R$10)))</f>
        <v>0</v>
      </c>
      <c r="H1119" t="b">
        <f>IF('Input and Summary Results'!$J$4="yes",'Data Transformation'!F1119,'Data Transformation'!D1119)</f>
        <v>0</v>
      </c>
      <c r="I1119" t="str">
        <f t="shared" si="82"/>
        <v/>
      </c>
    </row>
    <row r="1120" spans="2:9" x14ac:dyDescent="0.25">
      <c r="B1120" t="b">
        <f>IF('Input and Summary Results'!D702=0,FALSE,'Input and Summary Results'!$B702)</f>
        <v>0</v>
      </c>
      <c r="C1120" t="b">
        <f>IF(OR(B1120=0,'Input and Summary Results'!D702=0,'Input and Summary Results'!D702=""),FALSE,'Input and Summary Results'!$D702)</f>
        <v>0</v>
      </c>
      <c r="D1120" t="b">
        <f>IF(OR(B1120=0,'Input and Summary Results'!E702=0),FALSE,'Input and Summary Results'!$E702)</f>
        <v>0</v>
      </c>
      <c r="E1120" t="b">
        <f t="shared" si="80"/>
        <v>0</v>
      </c>
      <c r="F1120" t="b">
        <f t="shared" si="81"/>
        <v>0</v>
      </c>
      <c r="G1120" t="b">
        <f>IF('Input and Summary Results'!$J$4="yes",IF(C1120=FALSE,FALSE,IF('Data Transformation'!E1120&lt;$R$10,E1120,$R$10)),IF(C1120=FALSE,FALSE,IF(C1120&lt;$R$10,C1120,$R$10)))</f>
        <v>0</v>
      </c>
      <c r="H1120" t="b">
        <f>IF('Input and Summary Results'!$J$4="yes",'Data Transformation'!F1120,'Data Transformation'!D1120)</f>
        <v>0</v>
      </c>
      <c r="I1120" t="str">
        <f t="shared" si="82"/>
        <v/>
      </c>
    </row>
    <row r="1121" spans="2:9" x14ac:dyDescent="0.25">
      <c r="B1121" t="b">
        <f>IF('Input and Summary Results'!D703=0,FALSE,'Input and Summary Results'!$B703)</f>
        <v>0</v>
      </c>
      <c r="C1121" t="b">
        <f>IF(OR(B1121=0,'Input and Summary Results'!D703=0,'Input and Summary Results'!D703=""),FALSE,'Input and Summary Results'!$D703)</f>
        <v>0</v>
      </c>
      <c r="D1121" t="b">
        <f>IF(OR(B1121=0,'Input and Summary Results'!E703=0),FALSE,'Input and Summary Results'!$E703)</f>
        <v>0</v>
      </c>
      <c r="E1121" t="b">
        <f t="shared" si="80"/>
        <v>0</v>
      </c>
      <c r="F1121" t="b">
        <f t="shared" si="81"/>
        <v>0</v>
      </c>
      <c r="G1121" t="b">
        <f>IF('Input and Summary Results'!$J$4="yes",IF(C1121=FALSE,FALSE,IF('Data Transformation'!E1121&lt;$R$10,E1121,$R$10)),IF(C1121=FALSE,FALSE,IF(C1121&lt;$R$10,C1121,$R$10)))</f>
        <v>0</v>
      </c>
      <c r="H1121" t="b">
        <f>IF('Input and Summary Results'!$J$4="yes",'Data Transformation'!F1121,'Data Transformation'!D1121)</f>
        <v>0</v>
      </c>
      <c r="I1121" t="str">
        <f t="shared" si="82"/>
        <v/>
      </c>
    </row>
    <row r="1122" spans="2:9" x14ac:dyDescent="0.25">
      <c r="B1122" t="b">
        <f>IF('Input and Summary Results'!D704=0,FALSE,'Input and Summary Results'!$B704)</f>
        <v>0</v>
      </c>
      <c r="C1122" t="b">
        <f>IF(OR(B1122=0,'Input and Summary Results'!D704=0,'Input and Summary Results'!D704=""),FALSE,'Input and Summary Results'!$D704)</f>
        <v>0</v>
      </c>
      <c r="D1122" t="b">
        <f>IF(OR(B1122=0,'Input and Summary Results'!E704=0),FALSE,'Input and Summary Results'!$E704)</f>
        <v>0</v>
      </c>
      <c r="E1122" t="b">
        <f t="shared" si="80"/>
        <v>0</v>
      </c>
      <c r="F1122" t="b">
        <f t="shared" si="81"/>
        <v>0</v>
      </c>
      <c r="G1122" t="b">
        <f>IF('Input and Summary Results'!$J$4="yes",IF(C1122=FALSE,FALSE,IF('Data Transformation'!E1122&lt;$R$10,E1122,$R$10)),IF(C1122=FALSE,FALSE,IF(C1122&lt;$R$10,C1122,$R$10)))</f>
        <v>0</v>
      </c>
      <c r="H1122" t="b">
        <f>IF('Input and Summary Results'!$J$4="yes",'Data Transformation'!F1122,'Data Transformation'!D1122)</f>
        <v>0</v>
      </c>
      <c r="I1122" t="str">
        <f t="shared" si="82"/>
        <v/>
      </c>
    </row>
    <row r="1123" spans="2:9" x14ac:dyDescent="0.25">
      <c r="B1123" t="b">
        <f>IF('Input and Summary Results'!D705=0,FALSE,'Input and Summary Results'!$B705)</f>
        <v>0</v>
      </c>
      <c r="C1123" t="b">
        <f>IF(OR(B1123=0,'Input and Summary Results'!D705=0,'Input and Summary Results'!D705=""),FALSE,'Input and Summary Results'!$D705)</f>
        <v>0</v>
      </c>
      <c r="D1123" t="b">
        <f>IF(OR(B1123=0,'Input and Summary Results'!E705=0),FALSE,'Input and Summary Results'!$E705)</f>
        <v>0</v>
      </c>
      <c r="E1123" t="b">
        <f t="shared" si="80"/>
        <v>0</v>
      </c>
      <c r="F1123" t="b">
        <f t="shared" si="81"/>
        <v>0</v>
      </c>
      <c r="G1123" t="b">
        <f>IF('Input and Summary Results'!$J$4="yes",IF(C1123=FALSE,FALSE,IF('Data Transformation'!E1123&lt;$R$10,E1123,$R$10)),IF(C1123=FALSE,FALSE,IF(C1123&lt;$R$10,C1123,$R$10)))</f>
        <v>0</v>
      </c>
      <c r="H1123" t="b">
        <f>IF('Input and Summary Results'!$J$4="yes",'Data Transformation'!F1123,'Data Transformation'!D1123)</f>
        <v>0</v>
      </c>
      <c r="I1123" t="str">
        <f t="shared" si="82"/>
        <v/>
      </c>
    </row>
    <row r="1124" spans="2:9" x14ac:dyDescent="0.25">
      <c r="B1124" t="b">
        <f>IF('Input and Summary Results'!D706=0,FALSE,'Input and Summary Results'!$B706)</f>
        <v>0</v>
      </c>
      <c r="C1124" t="b">
        <f>IF(OR(B1124=0,'Input and Summary Results'!D706=0,'Input and Summary Results'!D706=""),FALSE,'Input and Summary Results'!$D706)</f>
        <v>0</v>
      </c>
      <c r="D1124" t="b">
        <f>IF(OR(B1124=0,'Input and Summary Results'!E706=0),FALSE,'Input and Summary Results'!$E706)</f>
        <v>0</v>
      </c>
      <c r="E1124" t="b">
        <f t="shared" si="80"/>
        <v>0</v>
      </c>
      <c r="F1124" t="b">
        <f t="shared" si="81"/>
        <v>0</v>
      </c>
      <c r="G1124" t="b">
        <f>IF('Input and Summary Results'!$J$4="yes",IF(C1124=FALSE,FALSE,IF('Data Transformation'!E1124&lt;$R$10,E1124,$R$10)),IF(C1124=FALSE,FALSE,IF(C1124&lt;$R$10,C1124,$R$10)))</f>
        <v>0</v>
      </c>
      <c r="H1124" t="b">
        <f>IF('Input and Summary Results'!$J$4="yes",'Data Transformation'!F1124,'Data Transformation'!D1124)</f>
        <v>0</v>
      </c>
      <c r="I1124" t="str">
        <f t="shared" si="82"/>
        <v/>
      </c>
    </row>
    <row r="1125" spans="2:9" x14ac:dyDescent="0.25">
      <c r="B1125" t="b">
        <f>IF('Input and Summary Results'!D707=0,FALSE,'Input and Summary Results'!$B707)</f>
        <v>0</v>
      </c>
      <c r="C1125" t="b">
        <f>IF(OR(B1125=0,'Input and Summary Results'!D707=0,'Input and Summary Results'!D707=""),FALSE,'Input and Summary Results'!$D707)</f>
        <v>0</v>
      </c>
      <c r="D1125" t="b">
        <f>IF(OR(B1125=0,'Input and Summary Results'!E707=0),FALSE,'Input and Summary Results'!$E707)</f>
        <v>0</v>
      </c>
      <c r="E1125" t="b">
        <f t="shared" si="80"/>
        <v>0</v>
      </c>
      <c r="F1125" t="b">
        <f t="shared" si="81"/>
        <v>0</v>
      </c>
      <c r="G1125" t="b">
        <f>IF('Input and Summary Results'!$J$4="yes",IF(C1125=FALSE,FALSE,IF('Data Transformation'!E1125&lt;$R$10,E1125,$R$10)),IF(C1125=FALSE,FALSE,IF(C1125&lt;$R$10,C1125,$R$10)))</f>
        <v>0</v>
      </c>
      <c r="H1125" t="b">
        <f>IF('Input and Summary Results'!$J$4="yes",'Data Transformation'!F1125,'Data Transformation'!D1125)</f>
        <v>0</v>
      </c>
      <c r="I1125" t="str">
        <f t="shared" si="82"/>
        <v/>
      </c>
    </row>
    <row r="1126" spans="2:9" x14ac:dyDescent="0.25">
      <c r="B1126" t="b">
        <f>IF('Input and Summary Results'!D708=0,FALSE,'Input and Summary Results'!$B708)</f>
        <v>0</v>
      </c>
      <c r="C1126" t="b">
        <f>IF(OR(B1126=0,'Input and Summary Results'!D708=0,'Input and Summary Results'!D708=""),FALSE,'Input and Summary Results'!$D708)</f>
        <v>0</v>
      </c>
      <c r="D1126" t="b">
        <f>IF(OR(B1126=0,'Input and Summary Results'!E708=0),FALSE,'Input and Summary Results'!$E708)</f>
        <v>0</v>
      </c>
      <c r="E1126" t="b">
        <f t="shared" si="80"/>
        <v>0</v>
      </c>
      <c r="F1126" t="b">
        <f t="shared" si="81"/>
        <v>0</v>
      </c>
      <c r="G1126" t="b">
        <f>IF('Input and Summary Results'!$J$4="yes",IF(C1126=FALSE,FALSE,IF('Data Transformation'!E1126&lt;$R$10,E1126,$R$10)),IF(C1126=FALSE,FALSE,IF(C1126&lt;$R$10,C1126,$R$10)))</f>
        <v>0</v>
      </c>
      <c r="H1126" t="b">
        <f>IF('Input and Summary Results'!$J$4="yes",'Data Transformation'!F1126,'Data Transformation'!D1126)</f>
        <v>0</v>
      </c>
      <c r="I1126" t="str">
        <f t="shared" si="82"/>
        <v/>
      </c>
    </row>
    <row r="1127" spans="2:9" x14ac:dyDescent="0.25">
      <c r="B1127" t="b">
        <f>IF('Input and Summary Results'!D709=0,FALSE,'Input and Summary Results'!$B709)</f>
        <v>0</v>
      </c>
      <c r="C1127" t="b">
        <f>IF(OR(B1127=0,'Input and Summary Results'!D709=0,'Input and Summary Results'!D709=""),FALSE,'Input and Summary Results'!$D709)</f>
        <v>0</v>
      </c>
      <c r="D1127" t="b">
        <f>IF(OR(B1127=0,'Input and Summary Results'!E709=0),FALSE,'Input and Summary Results'!$E709)</f>
        <v>0</v>
      </c>
      <c r="E1127" t="b">
        <f t="shared" si="80"/>
        <v>0</v>
      </c>
      <c r="F1127" t="b">
        <f t="shared" si="81"/>
        <v>0</v>
      </c>
      <c r="G1127" t="b">
        <f>IF('Input and Summary Results'!$J$4="yes",IF(C1127=FALSE,FALSE,IF('Data Transformation'!E1127&lt;$R$10,E1127,$R$10)),IF(C1127=FALSE,FALSE,IF(C1127&lt;$R$10,C1127,$R$10)))</f>
        <v>0</v>
      </c>
      <c r="H1127" t="b">
        <f>IF('Input and Summary Results'!$J$4="yes",'Data Transformation'!F1127,'Data Transformation'!D1127)</f>
        <v>0</v>
      </c>
      <c r="I1127" t="str">
        <f t="shared" si="82"/>
        <v/>
      </c>
    </row>
    <row r="1128" spans="2:9" x14ac:dyDescent="0.25">
      <c r="B1128" t="b">
        <f>IF('Input and Summary Results'!D710=0,FALSE,'Input and Summary Results'!$B710)</f>
        <v>0</v>
      </c>
      <c r="C1128" t="b">
        <f>IF(OR(B1128=0,'Input and Summary Results'!D710=0,'Input and Summary Results'!D710=""),FALSE,'Input and Summary Results'!$D710)</f>
        <v>0</v>
      </c>
      <c r="D1128" t="b">
        <f>IF(OR(B1128=0,'Input and Summary Results'!E710=0),FALSE,'Input and Summary Results'!$E710)</f>
        <v>0</v>
      </c>
      <c r="E1128" t="b">
        <f t="shared" si="80"/>
        <v>0</v>
      </c>
      <c r="F1128" t="b">
        <f t="shared" si="81"/>
        <v>0</v>
      </c>
      <c r="G1128" t="b">
        <f>IF('Input and Summary Results'!$J$4="yes",IF(C1128=FALSE,FALSE,IF('Data Transformation'!E1128&lt;$R$10,E1128,$R$10)),IF(C1128=FALSE,FALSE,IF(C1128&lt;$R$10,C1128,$R$10)))</f>
        <v>0</v>
      </c>
      <c r="H1128" t="b">
        <f>IF('Input and Summary Results'!$J$4="yes",'Data Transformation'!F1128,'Data Transformation'!D1128)</f>
        <v>0</v>
      </c>
      <c r="I1128" t="str">
        <f t="shared" si="82"/>
        <v/>
      </c>
    </row>
    <row r="1129" spans="2:9" x14ac:dyDescent="0.25">
      <c r="B1129" t="b">
        <f>IF('Input and Summary Results'!D711=0,FALSE,'Input and Summary Results'!$B711)</f>
        <v>0</v>
      </c>
      <c r="C1129" t="b">
        <f>IF(OR(B1129=0,'Input and Summary Results'!D711=0,'Input and Summary Results'!D711=""),FALSE,'Input and Summary Results'!$D711)</f>
        <v>0</v>
      </c>
      <c r="D1129" t="b">
        <f>IF(OR(B1129=0,'Input and Summary Results'!E711=0),FALSE,'Input and Summary Results'!$E711)</f>
        <v>0</v>
      </c>
      <c r="E1129" t="b">
        <f t="shared" si="80"/>
        <v>0</v>
      </c>
      <c r="F1129" t="b">
        <f t="shared" si="81"/>
        <v>0</v>
      </c>
      <c r="G1129" t="b">
        <f>IF('Input and Summary Results'!$J$4="yes",IF(C1129=FALSE,FALSE,IF('Data Transformation'!E1129&lt;$R$10,E1129,$R$10)),IF(C1129=FALSE,FALSE,IF(C1129&lt;$R$10,C1129,$R$10)))</f>
        <v>0</v>
      </c>
      <c r="H1129" t="b">
        <f>IF('Input and Summary Results'!$J$4="yes",'Data Transformation'!F1129,'Data Transformation'!D1129)</f>
        <v>0</v>
      </c>
      <c r="I1129" t="str">
        <f t="shared" si="82"/>
        <v/>
      </c>
    </row>
    <row r="1130" spans="2:9" x14ac:dyDescent="0.25">
      <c r="B1130" t="b">
        <f>IF('Input and Summary Results'!D712=0,FALSE,'Input and Summary Results'!$B712)</f>
        <v>0</v>
      </c>
      <c r="C1130" t="b">
        <f>IF(OR(B1130=0,'Input and Summary Results'!D712=0,'Input and Summary Results'!D712=""),FALSE,'Input and Summary Results'!$D712)</f>
        <v>0</v>
      </c>
      <c r="D1130" t="b">
        <f>IF(OR(B1130=0,'Input and Summary Results'!E712=0),FALSE,'Input and Summary Results'!$E712)</f>
        <v>0</v>
      </c>
      <c r="E1130" t="b">
        <f t="shared" ref="E1130:E1193" si="83">IF(C1130=FALSE,FALSE,LOG10(C1130))</f>
        <v>0</v>
      </c>
      <c r="F1130" t="b">
        <f t="shared" ref="F1130:F1193" si="84">IF(D1130=FALSE, FALSE,0.434*D1130/C1130)</f>
        <v>0</v>
      </c>
      <c r="G1130" t="b">
        <f>IF('Input and Summary Results'!$J$4="yes",IF(C1130=FALSE,FALSE,IF('Data Transformation'!E1130&lt;$R$10,E1130,$R$10)),IF(C1130=FALSE,FALSE,IF(C1130&lt;$R$10,C1130,$R$10)))</f>
        <v>0</v>
      </c>
      <c r="H1130" t="b">
        <f>IF('Input and Summary Results'!$J$4="yes",'Data Transformation'!F1130,'Data Transformation'!D1130)</f>
        <v>0</v>
      </c>
      <c r="I1130" t="str">
        <f t="shared" si="82"/>
        <v/>
      </c>
    </row>
    <row r="1131" spans="2:9" x14ac:dyDescent="0.25">
      <c r="B1131" t="b">
        <f>IF('Input and Summary Results'!D713=0,FALSE,'Input and Summary Results'!$B713)</f>
        <v>0</v>
      </c>
      <c r="C1131" t="b">
        <f>IF(OR(B1131=0,'Input and Summary Results'!D713=0,'Input and Summary Results'!D713=""),FALSE,'Input and Summary Results'!$D713)</f>
        <v>0</v>
      </c>
      <c r="D1131" t="b">
        <f>IF(OR(B1131=0,'Input and Summary Results'!E713=0),FALSE,'Input and Summary Results'!$E713)</f>
        <v>0</v>
      </c>
      <c r="E1131" t="b">
        <f t="shared" si="83"/>
        <v>0</v>
      </c>
      <c r="F1131" t="b">
        <f t="shared" si="84"/>
        <v>0</v>
      </c>
      <c r="G1131" t="b">
        <f>IF('Input and Summary Results'!$J$4="yes",IF(C1131=FALSE,FALSE,IF('Data Transformation'!E1131&lt;$R$10,E1131,$R$10)),IF(C1131=FALSE,FALSE,IF(C1131&lt;$R$10,C1131,$R$10)))</f>
        <v>0</v>
      </c>
      <c r="H1131" t="b">
        <f>IF('Input and Summary Results'!$J$4="yes",'Data Transformation'!F1131,'Data Transformation'!D1131)</f>
        <v>0</v>
      </c>
      <c r="I1131" t="str">
        <f t="shared" si="82"/>
        <v/>
      </c>
    </row>
    <row r="1132" spans="2:9" x14ac:dyDescent="0.25">
      <c r="B1132" t="b">
        <f>IF('Input and Summary Results'!D714=0,FALSE,'Input and Summary Results'!$B714)</f>
        <v>0</v>
      </c>
      <c r="C1132" t="b">
        <f>IF(OR(B1132=0,'Input and Summary Results'!D714=0,'Input and Summary Results'!D714=""),FALSE,'Input and Summary Results'!$D714)</f>
        <v>0</v>
      </c>
      <c r="D1132" t="b">
        <f>IF(OR(B1132=0,'Input and Summary Results'!E714=0),FALSE,'Input and Summary Results'!$E714)</f>
        <v>0</v>
      </c>
      <c r="E1132" t="b">
        <f t="shared" si="83"/>
        <v>0</v>
      </c>
      <c r="F1132" t="b">
        <f t="shared" si="84"/>
        <v>0</v>
      </c>
      <c r="G1132" t="b">
        <f>IF('Input and Summary Results'!$J$4="yes",IF(C1132=FALSE,FALSE,IF('Data Transformation'!E1132&lt;$R$10,E1132,$R$10)),IF(C1132=FALSE,FALSE,IF(C1132&lt;$R$10,C1132,$R$10)))</f>
        <v>0</v>
      </c>
      <c r="H1132" t="b">
        <f>IF('Input and Summary Results'!$J$4="yes",'Data Transformation'!F1132,'Data Transformation'!D1132)</f>
        <v>0</v>
      </c>
      <c r="I1132" t="str">
        <f t="shared" si="82"/>
        <v/>
      </c>
    </row>
    <row r="1133" spans="2:9" x14ac:dyDescent="0.25">
      <c r="B1133" t="b">
        <f>IF('Input and Summary Results'!D715=0,FALSE,'Input and Summary Results'!$B715)</f>
        <v>0</v>
      </c>
      <c r="C1133" t="b">
        <f>IF(OR(B1133=0,'Input and Summary Results'!D715=0,'Input and Summary Results'!D715=""),FALSE,'Input and Summary Results'!$D715)</f>
        <v>0</v>
      </c>
      <c r="D1133" t="b">
        <f>IF(OR(B1133=0,'Input and Summary Results'!E715=0),FALSE,'Input and Summary Results'!$E715)</f>
        <v>0</v>
      </c>
      <c r="E1133" t="b">
        <f t="shared" si="83"/>
        <v>0</v>
      </c>
      <c r="F1133" t="b">
        <f t="shared" si="84"/>
        <v>0</v>
      </c>
      <c r="G1133" t="b">
        <f>IF('Input and Summary Results'!$J$4="yes",IF(C1133=FALSE,FALSE,IF('Data Transformation'!E1133&lt;$R$10,E1133,$R$10)),IF(C1133=FALSE,FALSE,IF(C1133&lt;$R$10,C1133,$R$10)))</f>
        <v>0</v>
      </c>
      <c r="H1133" t="b">
        <f>IF('Input and Summary Results'!$J$4="yes",'Data Transformation'!F1133,'Data Transformation'!D1133)</f>
        <v>0</v>
      </c>
      <c r="I1133" t="str">
        <f t="shared" si="82"/>
        <v/>
      </c>
    </row>
    <row r="1134" spans="2:9" x14ac:dyDescent="0.25">
      <c r="B1134" t="b">
        <f>IF('Input and Summary Results'!D716=0,FALSE,'Input and Summary Results'!$B716)</f>
        <v>0</v>
      </c>
      <c r="C1134" t="b">
        <f>IF(OR(B1134=0,'Input and Summary Results'!D716=0,'Input and Summary Results'!D716=""),FALSE,'Input and Summary Results'!$D716)</f>
        <v>0</v>
      </c>
      <c r="D1134" t="b">
        <f>IF(OR(B1134=0,'Input and Summary Results'!E716=0),FALSE,'Input and Summary Results'!$E716)</f>
        <v>0</v>
      </c>
      <c r="E1134" t="b">
        <f t="shared" si="83"/>
        <v>0</v>
      </c>
      <c r="F1134" t="b">
        <f t="shared" si="84"/>
        <v>0</v>
      </c>
      <c r="G1134" t="b">
        <f>IF('Input and Summary Results'!$J$4="yes",IF(C1134=FALSE,FALSE,IF('Data Transformation'!E1134&lt;$R$10,E1134,$R$10)),IF(C1134=FALSE,FALSE,IF(C1134&lt;$R$10,C1134,$R$10)))</f>
        <v>0</v>
      </c>
      <c r="H1134" t="b">
        <f>IF('Input and Summary Results'!$J$4="yes",'Data Transformation'!F1134,'Data Transformation'!D1134)</f>
        <v>0</v>
      </c>
      <c r="I1134" t="str">
        <f t="shared" si="82"/>
        <v/>
      </c>
    </row>
    <row r="1135" spans="2:9" x14ac:dyDescent="0.25">
      <c r="B1135" t="b">
        <f>IF('Input and Summary Results'!D717=0,FALSE,'Input and Summary Results'!$B717)</f>
        <v>0</v>
      </c>
      <c r="C1135" t="b">
        <f>IF(OR(B1135=0,'Input and Summary Results'!D717=0,'Input and Summary Results'!D717=""),FALSE,'Input and Summary Results'!$D717)</f>
        <v>0</v>
      </c>
      <c r="D1135" t="b">
        <f>IF(OR(B1135=0,'Input and Summary Results'!E717=0),FALSE,'Input and Summary Results'!$E717)</f>
        <v>0</v>
      </c>
      <c r="E1135" t="b">
        <f t="shared" si="83"/>
        <v>0</v>
      </c>
      <c r="F1135" t="b">
        <f t="shared" si="84"/>
        <v>0</v>
      </c>
      <c r="G1135" t="b">
        <f>IF('Input and Summary Results'!$J$4="yes",IF(C1135=FALSE,FALSE,IF('Data Transformation'!E1135&lt;$R$10,E1135,$R$10)),IF(C1135=FALSE,FALSE,IF(C1135&lt;$R$10,C1135,$R$10)))</f>
        <v>0</v>
      </c>
      <c r="H1135" t="b">
        <f>IF('Input and Summary Results'!$J$4="yes",'Data Transformation'!F1135,'Data Transformation'!D1135)</f>
        <v>0</v>
      </c>
      <c r="I1135" t="str">
        <f t="shared" si="82"/>
        <v/>
      </c>
    </row>
    <row r="1136" spans="2:9" x14ac:dyDescent="0.25">
      <c r="B1136" t="b">
        <f>IF('Input and Summary Results'!D718=0,FALSE,'Input and Summary Results'!$B718)</f>
        <v>0</v>
      </c>
      <c r="C1136" t="b">
        <f>IF(OR(B1136=0,'Input and Summary Results'!D718=0,'Input and Summary Results'!D718=""),FALSE,'Input and Summary Results'!$D718)</f>
        <v>0</v>
      </c>
      <c r="D1136" t="b">
        <f>IF(OR(B1136=0,'Input and Summary Results'!E718=0),FALSE,'Input and Summary Results'!$E718)</f>
        <v>0</v>
      </c>
      <c r="E1136" t="b">
        <f t="shared" si="83"/>
        <v>0</v>
      </c>
      <c r="F1136" t="b">
        <f t="shared" si="84"/>
        <v>0</v>
      </c>
      <c r="G1136" t="b">
        <f>IF('Input and Summary Results'!$J$4="yes",IF(C1136=FALSE,FALSE,IF('Data Transformation'!E1136&lt;$R$10,E1136,$R$10)),IF(C1136=FALSE,FALSE,IF(C1136&lt;$R$10,C1136,$R$10)))</f>
        <v>0</v>
      </c>
      <c r="H1136" t="b">
        <f>IF('Input and Summary Results'!$J$4="yes",'Data Transformation'!F1136,'Data Transformation'!D1136)</f>
        <v>0</v>
      </c>
      <c r="I1136" t="str">
        <f t="shared" si="82"/>
        <v/>
      </c>
    </row>
    <row r="1137" spans="2:9" x14ac:dyDescent="0.25">
      <c r="B1137" t="b">
        <f>IF('Input and Summary Results'!D719=0,FALSE,'Input and Summary Results'!$B719)</f>
        <v>0</v>
      </c>
      <c r="C1137" t="b">
        <f>IF(OR(B1137=0,'Input and Summary Results'!D719=0,'Input and Summary Results'!D719=""),FALSE,'Input and Summary Results'!$D719)</f>
        <v>0</v>
      </c>
      <c r="D1137" t="b">
        <f>IF(OR(B1137=0,'Input and Summary Results'!E719=0),FALSE,'Input and Summary Results'!$E719)</f>
        <v>0</v>
      </c>
      <c r="E1137" t="b">
        <f t="shared" si="83"/>
        <v>0</v>
      </c>
      <c r="F1137" t="b">
        <f t="shared" si="84"/>
        <v>0</v>
      </c>
      <c r="G1137" t="b">
        <f>IF('Input and Summary Results'!$J$4="yes",IF(C1137=FALSE,FALSE,IF('Data Transformation'!E1137&lt;$R$10,E1137,$R$10)),IF(C1137=FALSE,FALSE,IF(C1137&lt;$R$10,C1137,$R$10)))</f>
        <v>0</v>
      </c>
      <c r="H1137" t="b">
        <f>IF('Input and Summary Results'!$J$4="yes",'Data Transformation'!F1137,'Data Transformation'!D1137)</f>
        <v>0</v>
      </c>
      <c r="I1137" t="str">
        <f t="shared" si="82"/>
        <v/>
      </c>
    </row>
    <row r="1138" spans="2:9" x14ac:dyDescent="0.25">
      <c r="B1138" t="b">
        <f>IF('Input and Summary Results'!D720=0,FALSE,'Input and Summary Results'!$B720)</f>
        <v>0</v>
      </c>
      <c r="C1138" t="b">
        <f>IF(OR(B1138=0,'Input and Summary Results'!D720=0,'Input and Summary Results'!D720=""),FALSE,'Input and Summary Results'!$D720)</f>
        <v>0</v>
      </c>
      <c r="D1138" t="b">
        <f>IF(OR(B1138=0,'Input and Summary Results'!E720=0),FALSE,'Input and Summary Results'!$E720)</f>
        <v>0</v>
      </c>
      <c r="E1138" t="b">
        <f t="shared" si="83"/>
        <v>0</v>
      </c>
      <c r="F1138" t="b">
        <f t="shared" si="84"/>
        <v>0</v>
      </c>
      <c r="G1138" t="b">
        <f>IF('Input and Summary Results'!$J$4="yes",IF(C1138=FALSE,FALSE,IF('Data Transformation'!E1138&lt;$R$10,E1138,$R$10)),IF(C1138=FALSE,FALSE,IF(C1138&lt;$R$10,C1138,$R$10)))</f>
        <v>0</v>
      </c>
      <c r="H1138" t="b">
        <f>IF('Input and Summary Results'!$J$4="yes",'Data Transformation'!F1138,'Data Transformation'!D1138)</f>
        <v>0</v>
      </c>
      <c r="I1138" t="str">
        <f t="shared" si="82"/>
        <v/>
      </c>
    </row>
    <row r="1139" spans="2:9" x14ac:dyDescent="0.25">
      <c r="B1139" t="b">
        <f>IF('Input and Summary Results'!D721=0,FALSE,'Input and Summary Results'!$B721)</f>
        <v>0</v>
      </c>
      <c r="C1139" t="b">
        <f>IF(OR(B1139=0,'Input and Summary Results'!D721=0,'Input and Summary Results'!D721=""),FALSE,'Input and Summary Results'!$D721)</f>
        <v>0</v>
      </c>
      <c r="D1139" t="b">
        <f>IF(OR(B1139=0,'Input and Summary Results'!E721=0),FALSE,'Input and Summary Results'!$E721)</f>
        <v>0</v>
      </c>
      <c r="E1139" t="b">
        <f t="shared" si="83"/>
        <v>0</v>
      </c>
      <c r="F1139" t="b">
        <f t="shared" si="84"/>
        <v>0</v>
      </c>
      <c r="G1139" t="b">
        <f>IF('Input and Summary Results'!$J$4="yes",IF(C1139=FALSE,FALSE,IF('Data Transformation'!E1139&lt;$R$10,E1139,$R$10)),IF(C1139=FALSE,FALSE,IF(C1139&lt;$R$10,C1139,$R$10)))</f>
        <v>0</v>
      </c>
      <c r="H1139" t="b">
        <f>IF('Input and Summary Results'!$J$4="yes",'Data Transformation'!F1139,'Data Transformation'!D1139)</f>
        <v>0</v>
      </c>
      <c r="I1139" t="str">
        <f t="shared" si="82"/>
        <v/>
      </c>
    </row>
    <row r="1140" spans="2:9" x14ac:dyDescent="0.25">
      <c r="B1140" t="b">
        <f>IF('Input and Summary Results'!D722=0,FALSE,'Input and Summary Results'!$B722)</f>
        <v>0</v>
      </c>
      <c r="C1140" t="b">
        <f>IF(OR(B1140=0,'Input and Summary Results'!D722=0,'Input and Summary Results'!D722=""),FALSE,'Input and Summary Results'!$D722)</f>
        <v>0</v>
      </c>
      <c r="D1140" t="b">
        <f>IF(OR(B1140=0,'Input and Summary Results'!E722=0),FALSE,'Input and Summary Results'!$E722)</f>
        <v>0</v>
      </c>
      <c r="E1140" t="b">
        <f t="shared" si="83"/>
        <v>0</v>
      </c>
      <c r="F1140" t="b">
        <f t="shared" si="84"/>
        <v>0</v>
      </c>
      <c r="G1140" t="b">
        <f>IF('Input and Summary Results'!$J$4="yes",IF(C1140=FALSE,FALSE,IF('Data Transformation'!E1140&lt;$R$10,E1140,$R$10)),IF(C1140=FALSE,FALSE,IF(C1140&lt;$R$10,C1140,$R$10)))</f>
        <v>0</v>
      </c>
      <c r="H1140" t="b">
        <f>IF('Input and Summary Results'!$J$4="yes",'Data Transformation'!F1140,'Data Transformation'!D1140)</f>
        <v>0</v>
      </c>
      <c r="I1140" t="str">
        <f t="shared" si="82"/>
        <v/>
      </c>
    </row>
    <row r="1141" spans="2:9" x14ac:dyDescent="0.25">
      <c r="B1141" t="b">
        <f>IF('Input and Summary Results'!D723=0,FALSE,'Input and Summary Results'!$B723)</f>
        <v>0</v>
      </c>
      <c r="C1141" t="b">
        <f>IF(OR(B1141=0,'Input and Summary Results'!D723=0,'Input and Summary Results'!D723=""),FALSE,'Input and Summary Results'!$D723)</f>
        <v>0</v>
      </c>
      <c r="D1141" t="b">
        <f>IF(OR(B1141=0,'Input and Summary Results'!E723=0),FALSE,'Input and Summary Results'!$E723)</f>
        <v>0</v>
      </c>
      <c r="E1141" t="b">
        <f t="shared" si="83"/>
        <v>0</v>
      </c>
      <c r="F1141" t="b">
        <f t="shared" si="84"/>
        <v>0</v>
      </c>
      <c r="G1141" t="b">
        <f>IF('Input and Summary Results'!$J$4="yes",IF(C1141=FALSE,FALSE,IF('Data Transformation'!E1141&lt;$R$10,E1141,$R$10)),IF(C1141=FALSE,FALSE,IF(C1141&lt;$R$10,C1141,$R$10)))</f>
        <v>0</v>
      </c>
      <c r="H1141" t="b">
        <f>IF('Input and Summary Results'!$J$4="yes",'Data Transformation'!F1141,'Data Transformation'!D1141)</f>
        <v>0</v>
      </c>
      <c r="I1141" t="str">
        <f t="shared" si="82"/>
        <v/>
      </c>
    </row>
    <row r="1142" spans="2:9" x14ac:dyDescent="0.25">
      <c r="B1142" t="b">
        <f>IF('Input and Summary Results'!D724=0,FALSE,'Input and Summary Results'!$B724)</f>
        <v>0</v>
      </c>
      <c r="C1142" t="b">
        <f>IF(OR(B1142=0,'Input and Summary Results'!D724=0,'Input and Summary Results'!D724=""),FALSE,'Input and Summary Results'!$D724)</f>
        <v>0</v>
      </c>
      <c r="D1142" t="b">
        <f>IF(OR(B1142=0,'Input and Summary Results'!E724=0),FALSE,'Input and Summary Results'!$E724)</f>
        <v>0</v>
      </c>
      <c r="E1142" t="b">
        <f t="shared" si="83"/>
        <v>0</v>
      </c>
      <c r="F1142" t="b">
        <f t="shared" si="84"/>
        <v>0</v>
      </c>
      <c r="G1142" t="b">
        <f>IF('Input and Summary Results'!$J$4="yes",IF(C1142=FALSE,FALSE,IF('Data Transformation'!E1142&lt;$R$10,E1142,$R$10)),IF(C1142=FALSE,FALSE,IF(C1142&lt;$R$10,C1142,$R$10)))</f>
        <v>0</v>
      </c>
      <c r="H1142" t="b">
        <f>IF('Input and Summary Results'!$J$4="yes",'Data Transformation'!F1142,'Data Transformation'!D1142)</f>
        <v>0</v>
      </c>
      <c r="I1142" t="str">
        <f t="shared" si="82"/>
        <v/>
      </c>
    </row>
    <row r="1143" spans="2:9" x14ac:dyDescent="0.25">
      <c r="B1143" t="b">
        <f>IF('Input and Summary Results'!D725=0,FALSE,'Input and Summary Results'!$B725)</f>
        <v>0</v>
      </c>
      <c r="C1143" t="b">
        <f>IF(OR(B1143=0,'Input and Summary Results'!D725=0,'Input and Summary Results'!D725=""),FALSE,'Input and Summary Results'!$D725)</f>
        <v>0</v>
      </c>
      <c r="D1143" t="b">
        <f>IF(OR(B1143=0,'Input and Summary Results'!E725=0),FALSE,'Input and Summary Results'!$E725)</f>
        <v>0</v>
      </c>
      <c r="E1143" t="b">
        <f t="shared" si="83"/>
        <v>0</v>
      </c>
      <c r="F1143" t="b">
        <f t="shared" si="84"/>
        <v>0</v>
      </c>
      <c r="G1143" t="b">
        <f>IF('Input and Summary Results'!$J$4="yes",IF(C1143=FALSE,FALSE,IF('Data Transformation'!E1143&lt;$R$10,E1143,$R$10)),IF(C1143=FALSE,FALSE,IF(C1143&lt;$R$10,C1143,$R$10)))</f>
        <v>0</v>
      </c>
      <c r="H1143" t="b">
        <f>IF('Input and Summary Results'!$J$4="yes",'Data Transformation'!F1143,'Data Transformation'!D1143)</f>
        <v>0</v>
      </c>
      <c r="I1143" t="str">
        <f t="shared" si="82"/>
        <v/>
      </c>
    </row>
    <row r="1144" spans="2:9" x14ac:dyDescent="0.25">
      <c r="B1144" t="b">
        <f>IF('Input and Summary Results'!D726=0,FALSE,'Input and Summary Results'!$B726)</f>
        <v>0</v>
      </c>
      <c r="C1144" t="b">
        <f>IF(OR(B1144=0,'Input and Summary Results'!D726=0,'Input and Summary Results'!D726=""),FALSE,'Input and Summary Results'!$D726)</f>
        <v>0</v>
      </c>
      <c r="D1144" t="b">
        <f>IF(OR(B1144=0,'Input and Summary Results'!E726=0),FALSE,'Input and Summary Results'!$E726)</f>
        <v>0</v>
      </c>
      <c r="E1144" t="b">
        <f t="shared" si="83"/>
        <v>0</v>
      </c>
      <c r="F1144" t="b">
        <f t="shared" si="84"/>
        <v>0</v>
      </c>
      <c r="G1144" t="b">
        <f>IF('Input and Summary Results'!$J$4="yes",IF(C1144=FALSE,FALSE,IF('Data Transformation'!E1144&lt;$R$10,E1144,$R$10)),IF(C1144=FALSE,FALSE,IF(C1144&lt;$R$10,C1144,$R$10)))</f>
        <v>0</v>
      </c>
      <c r="H1144" t="b">
        <f>IF('Input and Summary Results'!$J$4="yes",'Data Transformation'!F1144,'Data Transformation'!D1144)</f>
        <v>0</v>
      </c>
      <c r="I1144" t="str">
        <f t="shared" si="82"/>
        <v/>
      </c>
    </row>
    <row r="1145" spans="2:9" x14ac:dyDescent="0.25">
      <c r="B1145" t="b">
        <f>IF('Input and Summary Results'!D727=0,FALSE,'Input and Summary Results'!$B727)</f>
        <v>0</v>
      </c>
      <c r="C1145" t="b">
        <f>IF(OR(B1145=0,'Input and Summary Results'!D727=0,'Input and Summary Results'!D727=""),FALSE,'Input and Summary Results'!$D727)</f>
        <v>0</v>
      </c>
      <c r="D1145" t="b">
        <f>IF(OR(B1145=0,'Input and Summary Results'!E727=0),FALSE,'Input and Summary Results'!$E727)</f>
        <v>0</v>
      </c>
      <c r="E1145" t="b">
        <f t="shared" si="83"/>
        <v>0</v>
      </c>
      <c r="F1145" t="b">
        <f t="shared" si="84"/>
        <v>0</v>
      </c>
      <c r="G1145" t="b">
        <f>IF('Input and Summary Results'!$J$4="yes",IF(C1145=FALSE,FALSE,IF('Data Transformation'!E1145&lt;$R$10,E1145,$R$10)),IF(C1145=FALSE,FALSE,IF(C1145&lt;$R$10,C1145,$R$10)))</f>
        <v>0</v>
      </c>
      <c r="H1145" t="b">
        <f>IF('Input and Summary Results'!$J$4="yes",'Data Transformation'!F1145,'Data Transformation'!D1145)</f>
        <v>0</v>
      </c>
      <c r="I1145" t="str">
        <f t="shared" si="82"/>
        <v/>
      </c>
    </row>
    <row r="1146" spans="2:9" x14ac:dyDescent="0.25">
      <c r="B1146" t="b">
        <f>IF('Input and Summary Results'!D728=0,FALSE,'Input and Summary Results'!$B728)</f>
        <v>0</v>
      </c>
      <c r="C1146" t="b">
        <f>IF(OR(B1146=0,'Input and Summary Results'!D728=0,'Input and Summary Results'!D728=""),FALSE,'Input and Summary Results'!$D728)</f>
        <v>0</v>
      </c>
      <c r="D1146" t="b">
        <f>IF(OR(B1146=0,'Input and Summary Results'!E728=0),FALSE,'Input and Summary Results'!$E728)</f>
        <v>0</v>
      </c>
      <c r="E1146" t="b">
        <f t="shared" si="83"/>
        <v>0</v>
      </c>
      <c r="F1146" t="b">
        <f t="shared" si="84"/>
        <v>0</v>
      </c>
      <c r="G1146" t="b">
        <f>IF('Input and Summary Results'!$J$4="yes",IF(C1146=FALSE,FALSE,IF('Data Transformation'!E1146&lt;$R$10,E1146,$R$10)),IF(C1146=FALSE,FALSE,IF(C1146&lt;$R$10,C1146,$R$10)))</f>
        <v>0</v>
      </c>
      <c r="H1146" t="b">
        <f>IF('Input and Summary Results'!$J$4="yes",'Data Transformation'!F1146,'Data Transformation'!D1146)</f>
        <v>0</v>
      </c>
      <c r="I1146" t="str">
        <f t="shared" si="82"/>
        <v/>
      </c>
    </row>
    <row r="1147" spans="2:9" x14ac:dyDescent="0.25">
      <c r="B1147" t="b">
        <f>IF('Input and Summary Results'!D729=0,FALSE,'Input and Summary Results'!$B729)</f>
        <v>0</v>
      </c>
      <c r="C1147" t="b">
        <f>IF(OR(B1147=0,'Input and Summary Results'!D729=0,'Input and Summary Results'!D729=""),FALSE,'Input and Summary Results'!$D729)</f>
        <v>0</v>
      </c>
      <c r="D1147" t="b">
        <f>IF(OR(B1147=0,'Input and Summary Results'!E729=0),FALSE,'Input and Summary Results'!$E729)</f>
        <v>0</v>
      </c>
      <c r="E1147" t="b">
        <f t="shared" si="83"/>
        <v>0</v>
      </c>
      <c r="F1147" t="b">
        <f t="shared" si="84"/>
        <v>0</v>
      </c>
      <c r="G1147" t="b">
        <f>IF('Input and Summary Results'!$J$4="yes",IF(C1147=FALSE,FALSE,IF('Data Transformation'!E1147&lt;$R$10,E1147,$R$10)),IF(C1147=FALSE,FALSE,IF(C1147&lt;$R$10,C1147,$R$10)))</f>
        <v>0</v>
      </c>
      <c r="H1147" t="b">
        <f>IF('Input and Summary Results'!$J$4="yes",'Data Transformation'!F1147,'Data Transformation'!D1147)</f>
        <v>0</v>
      </c>
      <c r="I1147" t="str">
        <f t="shared" si="82"/>
        <v/>
      </c>
    </row>
    <row r="1148" spans="2:9" x14ac:dyDescent="0.25">
      <c r="B1148" t="b">
        <f>IF('Input and Summary Results'!D730=0,FALSE,'Input and Summary Results'!$B730)</f>
        <v>0</v>
      </c>
      <c r="C1148" t="b">
        <f>IF(OR(B1148=0,'Input and Summary Results'!D730=0,'Input and Summary Results'!D730=""),FALSE,'Input and Summary Results'!$D730)</f>
        <v>0</v>
      </c>
      <c r="D1148" t="b">
        <f>IF(OR(B1148=0,'Input and Summary Results'!E730=0),FALSE,'Input and Summary Results'!$E730)</f>
        <v>0</v>
      </c>
      <c r="E1148" t="b">
        <f t="shared" si="83"/>
        <v>0</v>
      </c>
      <c r="F1148" t="b">
        <f t="shared" si="84"/>
        <v>0</v>
      </c>
      <c r="G1148" t="b">
        <f>IF('Input and Summary Results'!$J$4="yes",IF(C1148=FALSE,FALSE,IF('Data Transformation'!E1148&lt;$R$10,E1148,$R$10)),IF(C1148=FALSE,FALSE,IF(C1148&lt;$R$10,C1148,$R$10)))</f>
        <v>0</v>
      </c>
      <c r="H1148" t="b">
        <f>IF('Input and Summary Results'!$J$4="yes",'Data Transformation'!F1148,'Data Transformation'!D1148)</f>
        <v>0</v>
      </c>
      <c r="I1148" t="str">
        <f t="shared" si="82"/>
        <v/>
      </c>
    </row>
    <row r="1149" spans="2:9" x14ac:dyDescent="0.25">
      <c r="B1149" t="b">
        <f>IF('Input and Summary Results'!D731=0,FALSE,'Input and Summary Results'!$B731)</f>
        <v>0</v>
      </c>
      <c r="C1149" t="b">
        <f>IF(OR(B1149=0,'Input and Summary Results'!D731=0,'Input and Summary Results'!D731=""),FALSE,'Input and Summary Results'!$D731)</f>
        <v>0</v>
      </c>
      <c r="D1149" t="b">
        <f>IF(OR(B1149=0,'Input and Summary Results'!E731=0),FALSE,'Input and Summary Results'!$E731)</f>
        <v>0</v>
      </c>
      <c r="E1149" t="b">
        <f t="shared" si="83"/>
        <v>0</v>
      </c>
      <c r="F1149" t="b">
        <f t="shared" si="84"/>
        <v>0</v>
      </c>
      <c r="G1149" t="b">
        <f>IF('Input and Summary Results'!$J$4="yes",IF(C1149=FALSE,FALSE,IF('Data Transformation'!E1149&lt;$R$10,E1149,$R$10)),IF(C1149=FALSE,FALSE,IF(C1149&lt;$R$10,C1149,$R$10)))</f>
        <v>0</v>
      </c>
      <c r="H1149" t="b">
        <f>IF('Input and Summary Results'!$J$4="yes",'Data Transformation'!F1149,'Data Transformation'!D1149)</f>
        <v>0</v>
      </c>
      <c r="I1149" t="str">
        <f t="shared" si="82"/>
        <v/>
      </c>
    </row>
    <row r="1150" spans="2:9" x14ac:dyDescent="0.25">
      <c r="B1150" t="b">
        <f>IF('Input and Summary Results'!D732=0,FALSE,'Input and Summary Results'!$B732)</f>
        <v>0</v>
      </c>
      <c r="C1150" t="b">
        <f>IF(OR(B1150=0,'Input and Summary Results'!D732=0,'Input and Summary Results'!D732=""),FALSE,'Input and Summary Results'!$D732)</f>
        <v>0</v>
      </c>
      <c r="D1150" t="b">
        <f>IF(OR(B1150=0,'Input and Summary Results'!E732=0),FALSE,'Input and Summary Results'!$E732)</f>
        <v>0</v>
      </c>
      <c r="E1150" t="b">
        <f t="shared" si="83"/>
        <v>0</v>
      </c>
      <c r="F1150" t="b">
        <f t="shared" si="84"/>
        <v>0</v>
      </c>
      <c r="G1150" t="b">
        <f>IF('Input and Summary Results'!$J$4="yes",IF(C1150=FALSE,FALSE,IF('Data Transformation'!E1150&lt;$R$10,E1150,$R$10)),IF(C1150=FALSE,FALSE,IF(C1150&lt;$R$10,C1150,$R$10)))</f>
        <v>0</v>
      </c>
      <c r="H1150" t="b">
        <f>IF('Input and Summary Results'!$J$4="yes",'Data Transformation'!F1150,'Data Transformation'!D1150)</f>
        <v>0</v>
      </c>
      <c r="I1150" t="str">
        <f t="shared" si="82"/>
        <v/>
      </c>
    </row>
    <row r="1151" spans="2:9" x14ac:dyDescent="0.25">
      <c r="B1151" t="b">
        <f>IF('Input and Summary Results'!D733=0,FALSE,'Input and Summary Results'!$B733)</f>
        <v>0</v>
      </c>
      <c r="C1151" t="b">
        <f>IF(OR(B1151=0,'Input and Summary Results'!D733=0,'Input and Summary Results'!D733=""),FALSE,'Input and Summary Results'!$D733)</f>
        <v>0</v>
      </c>
      <c r="D1151" t="b">
        <f>IF(OR(B1151=0,'Input and Summary Results'!E733=0),FALSE,'Input and Summary Results'!$E733)</f>
        <v>0</v>
      </c>
      <c r="E1151" t="b">
        <f t="shared" si="83"/>
        <v>0</v>
      </c>
      <c r="F1151" t="b">
        <f t="shared" si="84"/>
        <v>0</v>
      </c>
      <c r="G1151" t="b">
        <f>IF('Input and Summary Results'!$J$4="yes",IF(C1151=FALSE,FALSE,IF('Data Transformation'!E1151&lt;$R$10,E1151,$R$10)),IF(C1151=FALSE,FALSE,IF(C1151&lt;$R$10,C1151,$R$10)))</f>
        <v>0</v>
      </c>
      <c r="H1151" t="b">
        <f>IF('Input and Summary Results'!$J$4="yes",'Data Transformation'!F1151,'Data Transformation'!D1151)</f>
        <v>0</v>
      </c>
      <c r="I1151" t="str">
        <f t="shared" si="82"/>
        <v/>
      </c>
    </row>
    <row r="1152" spans="2:9" x14ac:dyDescent="0.25">
      <c r="B1152" t="b">
        <f>IF('Input and Summary Results'!D734=0,FALSE,'Input and Summary Results'!$B734)</f>
        <v>0</v>
      </c>
      <c r="C1152" t="b">
        <f>IF(OR(B1152=0,'Input and Summary Results'!D734=0,'Input and Summary Results'!D734=""),FALSE,'Input and Summary Results'!$D734)</f>
        <v>0</v>
      </c>
      <c r="D1152" t="b">
        <f>IF(OR(B1152=0,'Input and Summary Results'!E734=0),FALSE,'Input and Summary Results'!$E734)</f>
        <v>0</v>
      </c>
      <c r="E1152" t="b">
        <f t="shared" si="83"/>
        <v>0</v>
      </c>
      <c r="F1152" t="b">
        <f t="shared" si="84"/>
        <v>0</v>
      </c>
      <c r="G1152" t="b">
        <f>IF('Input and Summary Results'!$J$4="yes",IF(C1152=FALSE,FALSE,IF('Data Transformation'!E1152&lt;$R$10,E1152,$R$10)),IF(C1152=FALSE,FALSE,IF(C1152&lt;$R$10,C1152,$R$10)))</f>
        <v>0</v>
      </c>
      <c r="H1152" t="b">
        <f>IF('Input and Summary Results'!$J$4="yes",'Data Transformation'!F1152,'Data Transformation'!D1152)</f>
        <v>0</v>
      </c>
      <c r="I1152" t="str">
        <f t="shared" si="82"/>
        <v/>
      </c>
    </row>
    <row r="1153" spans="2:9" x14ac:dyDescent="0.25">
      <c r="B1153" t="b">
        <f>IF('Input and Summary Results'!D735=0,FALSE,'Input and Summary Results'!$B735)</f>
        <v>0</v>
      </c>
      <c r="C1153" t="b">
        <f>IF(OR(B1153=0,'Input and Summary Results'!D735=0,'Input and Summary Results'!D735=""),FALSE,'Input and Summary Results'!$D735)</f>
        <v>0</v>
      </c>
      <c r="D1153" t="b">
        <f>IF(OR(B1153=0,'Input and Summary Results'!E735=0),FALSE,'Input and Summary Results'!$E735)</f>
        <v>0</v>
      </c>
      <c r="E1153" t="b">
        <f t="shared" si="83"/>
        <v>0</v>
      </c>
      <c r="F1153" t="b">
        <f t="shared" si="84"/>
        <v>0</v>
      </c>
      <c r="G1153" t="b">
        <f>IF('Input and Summary Results'!$J$4="yes",IF(C1153=FALSE,FALSE,IF('Data Transformation'!E1153&lt;$R$10,E1153,$R$10)),IF(C1153=FALSE,FALSE,IF(C1153&lt;$R$10,C1153,$R$10)))</f>
        <v>0</v>
      </c>
      <c r="H1153" t="b">
        <f>IF('Input and Summary Results'!$J$4="yes",'Data Transformation'!F1153,'Data Transformation'!D1153)</f>
        <v>0</v>
      </c>
      <c r="I1153" t="str">
        <f t="shared" si="82"/>
        <v/>
      </c>
    </row>
    <row r="1154" spans="2:9" x14ac:dyDescent="0.25">
      <c r="B1154" t="b">
        <f>IF('Input and Summary Results'!D736=0,FALSE,'Input and Summary Results'!$B736)</f>
        <v>0</v>
      </c>
      <c r="C1154" t="b">
        <f>IF(OR(B1154=0,'Input and Summary Results'!D736=0,'Input and Summary Results'!D736=""),FALSE,'Input and Summary Results'!$D736)</f>
        <v>0</v>
      </c>
      <c r="D1154" t="b">
        <f>IF(OR(B1154=0,'Input and Summary Results'!E736=0),FALSE,'Input and Summary Results'!$E736)</f>
        <v>0</v>
      </c>
      <c r="E1154" t="b">
        <f t="shared" si="83"/>
        <v>0</v>
      </c>
      <c r="F1154" t="b">
        <f t="shared" si="84"/>
        <v>0</v>
      </c>
      <c r="G1154" t="b">
        <f>IF('Input and Summary Results'!$J$4="yes",IF(C1154=FALSE,FALSE,IF('Data Transformation'!E1154&lt;$R$10,E1154,$R$10)),IF(C1154=FALSE,FALSE,IF(C1154&lt;$R$10,C1154,$R$10)))</f>
        <v>0</v>
      </c>
      <c r="H1154" t="b">
        <f>IF('Input and Summary Results'!$J$4="yes",'Data Transformation'!F1154,'Data Transformation'!D1154)</f>
        <v>0</v>
      </c>
      <c r="I1154" t="str">
        <f t="shared" si="82"/>
        <v/>
      </c>
    </row>
    <row r="1155" spans="2:9" x14ac:dyDescent="0.25">
      <c r="B1155" t="b">
        <f>IF('Input and Summary Results'!D737=0,FALSE,'Input and Summary Results'!$B737)</f>
        <v>0</v>
      </c>
      <c r="C1155" t="b">
        <f>IF(OR(B1155=0,'Input and Summary Results'!D737=0,'Input and Summary Results'!D737=""),FALSE,'Input and Summary Results'!$D737)</f>
        <v>0</v>
      </c>
      <c r="D1155" t="b">
        <f>IF(OR(B1155=0,'Input and Summary Results'!E737=0),FALSE,'Input and Summary Results'!$E737)</f>
        <v>0</v>
      </c>
      <c r="E1155" t="b">
        <f t="shared" si="83"/>
        <v>0</v>
      </c>
      <c r="F1155" t="b">
        <f t="shared" si="84"/>
        <v>0</v>
      </c>
      <c r="G1155" t="b">
        <f>IF('Input and Summary Results'!$J$4="yes",IF(C1155=FALSE,FALSE,IF('Data Transformation'!E1155&lt;$R$10,E1155,$R$10)),IF(C1155=FALSE,FALSE,IF(C1155&lt;$R$10,C1155,$R$10)))</f>
        <v>0</v>
      </c>
      <c r="H1155" t="b">
        <f>IF('Input and Summary Results'!$J$4="yes",'Data Transformation'!F1155,'Data Transformation'!D1155)</f>
        <v>0</v>
      </c>
      <c r="I1155" t="str">
        <f t="shared" si="82"/>
        <v/>
      </c>
    </row>
    <row r="1156" spans="2:9" x14ac:dyDescent="0.25">
      <c r="B1156" t="b">
        <f>IF('Input and Summary Results'!D738=0,FALSE,'Input and Summary Results'!$B738)</f>
        <v>0</v>
      </c>
      <c r="C1156" t="b">
        <f>IF(OR(B1156=0,'Input and Summary Results'!D738=0,'Input and Summary Results'!D738=""),FALSE,'Input and Summary Results'!$D738)</f>
        <v>0</v>
      </c>
      <c r="D1156" t="b">
        <f>IF(OR(B1156=0,'Input and Summary Results'!E738=0),FALSE,'Input and Summary Results'!$E738)</f>
        <v>0</v>
      </c>
      <c r="E1156" t="b">
        <f t="shared" si="83"/>
        <v>0</v>
      </c>
      <c r="F1156" t="b">
        <f t="shared" si="84"/>
        <v>0</v>
      </c>
      <c r="G1156" t="b">
        <f>IF('Input and Summary Results'!$J$4="yes",IF(C1156=FALSE,FALSE,IF('Data Transformation'!E1156&lt;$R$10,E1156,$R$10)),IF(C1156=FALSE,FALSE,IF(C1156&lt;$R$10,C1156,$R$10)))</f>
        <v>0</v>
      </c>
      <c r="H1156" t="b">
        <f>IF('Input and Summary Results'!$J$4="yes",'Data Transformation'!F1156,'Data Transformation'!D1156)</f>
        <v>0</v>
      </c>
      <c r="I1156" t="str">
        <f t="shared" si="82"/>
        <v/>
      </c>
    </row>
    <row r="1157" spans="2:9" x14ac:dyDescent="0.25">
      <c r="B1157" t="b">
        <f>IF('Input and Summary Results'!D739=0,FALSE,'Input and Summary Results'!$B739)</f>
        <v>0</v>
      </c>
      <c r="C1157" t="b">
        <f>IF(OR(B1157=0,'Input and Summary Results'!D739=0,'Input and Summary Results'!D739=""),FALSE,'Input and Summary Results'!$D739)</f>
        <v>0</v>
      </c>
      <c r="D1157" t="b">
        <f>IF(OR(B1157=0,'Input and Summary Results'!E739=0),FALSE,'Input and Summary Results'!$E739)</f>
        <v>0</v>
      </c>
      <c r="E1157" t="b">
        <f t="shared" si="83"/>
        <v>0</v>
      </c>
      <c r="F1157" t="b">
        <f t="shared" si="84"/>
        <v>0</v>
      </c>
      <c r="G1157" t="b">
        <f>IF('Input and Summary Results'!$J$4="yes",IF(C1157=FALSE,FALSE,IF('Data Transformation'!E1157&lt;$R$10,E1157,$R$10)),IF(C1157=FALSE,FALSE,IF(C1157&lt;$R$10,C1157,$R$10)))</f>
        <v>0</v>
      </c>
      <c r="H1157" t="b">
        <f>IF('Input and Summary Results'!$J$4="yes",'Data Transformation'!F1157,'Data Transformation'!D1157)</f>
        <v>0</v>
      </c>
      <c r="I1157" t="str">
        <f t="shared" ref="I1157:I1220" si="85">IF(G1157=FALSE,"",B1157)</f>
        <v/>
      </c>
    </row>
    <row r="1158" spans="2:9" x14ac:dyDescent="0.25">
      <c r="B1158" t="b">
        <f>IF('Input and Summary Results'!D740=0,FALSE,'Input and Summary Results'!$B740)</f>
        <v>0</v>
      </c>
      <c r="C1158" t="b">
        <f>IF(OR(B1158=0,'Input and Summary Results'!D740=0,'Input and Summary Results'!D740=""),FALSE,'Input and Summary Results'!$D740)</f>
        <v>0</v>
      </c>
      <c r="D1158" t="b">
        <f>IF(OR(B1158=0,'Input and Summary Results'!E740=0),FALSE,'Input and Summary Results'!$E740)</f>
        <v>0</v>
      </c>
      <c r="E1158" t="b">
        <f t="shared" si="83"/>
        <v>0</v>
      </c>
      <c r="F1158" t="b">
        <f t="shared" si="84"/>
        <v>0</v>
      </c>
      <c r="G1158" t="b">
        <f>IF('Input and Summary Results'!$J$4="yes",IF(C1158=FALSE,FALSE,IF('Data Transformation'!E1158&lt;$R$10,E1158,$R$10)),IF(C1158=FALSE,FALSE,IF(C1158&lt;$R$10,C1158,$R$10)))</f>
        <v>0</v>
      </c>
      <c r="H1158" t="b">
        <f>IF('Input and Summary Results'!$J$4="yes",'Data Transformation'!F1158,'Data Transformation'!D1158)</f>
        <v>0</v>
      </c>
      <c r="I1158" t="str">
        <f t="shared" si="85"/>
        <v/>
      </c>
    </row>
    <row r="1159" spans="2:9" x14ac:dyDescent="0.25">
      <c r="B1159" t="b">
        <f>IF('Input and Summary Results'!D741=0,FALSE,'Input and Summary Results'!$B741)</f>
        <v>0</v>
      </c>
      <c r="C1159" t="b">
        <f>IF(OR(B1159=0,'Input and Summary Results'!D741=0,'Input and Summary Results'!D741=""),FALSE,'Input and Summary Results'!$D741)</f>
        <v>0</v>
      </c>
      <c r="D1159" t="b">
        <f>IF(OR(B1159=0,'Input and Summary Results'!E741=0),FALSE,'Input and Summary Results'!$E741)</f>
        <v>0</v>
      </c>
      <c r="E1159" t="b">
        <f t="shared" si="83"/>
        <v>0</v>
      </c>
      <c r="F1159" t="b">
        <f t="shared" si="84"/>
        <v>0</v>
      </c>
      <c r="G1159" t="b">
        <f>IF('Input and Summary Results'!$J$4="yes",IF(C1159=FALSE,FALSE,IF('Data Transformation'!E1159&lt;$R$10,E1159,$R$10)),IF(C1159=FALSE,FALSE,IF(C1159&lt;$R$10,C1159,$R$10)))</f>
        <v>0</v>
      </c>
      <c r="H1159" t="b">
        <f>IF('Input and Summary Results'!$J$4="yes",'Data Transformation'!F1159,'Data Transformation'!D1159)</f>
        <v>0</v>
      </c>
      <c r="I1159" t="str">
        <f t="shared" si="85"/>
        <v/>
      </c>
    </row>
    <row r="1160" spans="2:9" x14ac:dyDescent="0.25">
      <c r="B1160" t="b">
        <f>IF('Input and Summary Results'!D742=0,FALSE,'Input and Summary Results'!$B742)</f>
        <v>0</v>
      </c>
      <c r="C1160" t="b">
        <f>IF(OR(B1160=0,'Input and Summary Results'!D742=0,'Input and Summary Results'!D742=""),FALSE,'Input and Summary Results'!$D742)</f>
        <v>0</v>
      </c>
      <c r="D1160" t="b">
        <f>IF(OR(B1160=0,'Input and Summary Results'!E742=0),FALSE,'Input and Summary Results'!$E742)</f>
        <v>0</v>
      </c>
      <c r="E1160" t="b">
        <f t="shared" si="83"/>
        <v>0</v>
      </c>
      <c r="F1160" t="b">
        <f t="shared" si="84"/>
        <v>0</v>
      </c>
      <c r="G1160" t="b">
        <f>IF('Input and Summary Results'!$J$4="yes",IF(C1160=FALSE,FALSE,IF('Data Transformation'!E1160&lt;$R$10,E1160,$R$10)),IF(C1160=FALSE,FALSE,IF(C1160&lt;$R$10,C1160,$R$10)))</f>
        <v>0</v>
      </c>
      <c r="H1160" t="b">
        <f>IF('Input and Summary Results'!$J$4="yes",'Data Transformation'!F1160,'Data Transformation'!D1160)</f>
        <v>0</v>
      </c>
      <c r="I1160" t="str">
        <f t="shared" si="85"/>
        <v/>
      </c>
    </row>
    <row r="1161" spans="2:9" x14ac:dyDescent="0.25">
      <c r="B1161" t="b">
        <f>IF('Input and Summary Results'!D743=0,FALSE,'Input and Summary Results'!$B743)</f>
        <v>0</v>
      </c>
      <c r="C1161" t="b">
        <f>IF(OR(B1161=0,'Input and Summary Results'!D743=0,'Input and Summary Results'!D743=""),FALSE,'Input and Summary Results'!$D743)</f>
        <v>0</v>
      </c>
      <c r="D1161" t="b">
        <f>IF(OR(B1161=0,'Input and Summary Results'!E743=0),FALSE,'Input and Summary Results'!$E743)</f>
        <v>0</v>
      </c>
      <c r="E1161" t="b">
        <f t="shared" si="83"/>
        <v>0</v>
      </c>
      <c r="F1161" t="b">
        <f t="shared" si="84"/>
        <v>0</v>
      </c>
      <c r="G1161" t="b">
        <f>IF('Input and Summary Results'!$J$4="yes",IF(C1161=FALSE,FALSE,IF('Data Transformation'!E1161&lt;$R$10,E1161,$R$10)),IF(C1161=FALSE,FALSE,IF(C1161&lt;$R$10,C1161,$R$10)))</f>
        <v>0</v>
      </c>
      <c r="H1161" t="b">
        <f>IF('Input and Summary Results'!$J$4="yes",'Data Transformation'!F1161,'Data Transformation'!D1161)</f>
        <v>0</v>
      </c>
      <c r="I1161" t="str">
        <f t="shared" si="85"/>
        <v/>
      </c>
    </row>
    <row r="1162" spans="2:9" x14ac:dyDescent="0.25">
      <c r="B1162" t="b">
        <f>IF('Input and Summary Results'!D744=0,FALSE,'Input and Summary Results'!$B744)</f>
        <v>0</v>
      </c>
      <c r="C1162" t="b">
        <f>IF(OR(B1162=0,'Input and Summary Results'!D744=0,'Input and Summary Results'!D744=""),FALSE,'Input and Summary Results'!$D744)</f>
        <v>0</v>
      </c>
      <c r="D1162" t="b">
        <f>IF(OR(B1162=0,'Input and Summary Results'!E744=0),FALSE,'Input and Summary Results'!$E744)</f>
        <v>0</v>
      </c>
      <c r="E1162" t="b">
        <f t="shared" si="83"/>
        <v>0</v>
      </c>
      <c r="F1162" t="b">
        <f t="shared" si="84"/>
        <v>0</v>
      </c>
      <c r="G1162" t="b">
        <f>IF('Input and Summary Results'!$J$4="yes",IF(C1162=FALSE,FALSE,IF('Data Transformation'!E1162&lt;$R$10,E1162,$R$10)),IF(C1162=FALSE,FALSE,IF(C1162&lt;$R$10,C1162,$R$10)))</f>
        <v>0</v>
      </c>
      <c r="H1162" t="b">
        <f>IF('Input and Summary Results'!$J$4="yes",'Data Transformation'!F1162,'Data Transformation'!D1162)</f>
        <v>0</v>
      </c>
      <c r="I1162" t="str">
        <f t="shared" si="85"/>
        <v/>
      </c>
    </row>
    <row r="1163" spans="2:9" x14ac:dyDescent="0.25">
      <c r="B1163" t="b">
        <f>IF('Input and Summary Results'!D745=0,FALSE,'Input and Summary Results'!$B745)</f>
        <v>0</v>
      </c>
      <c r="C1163" t="b">
        <f>IF(OR(B1163=0,'Input and Summary Results'!D745=0,'Input and Summary Results'!D745=""),FALSE,'Input and Summary Results'!$D745)</f>
        <v>0</v>
      </c>
      <c r="D1163" t="b">
        <f>IF(OR(B1163=0,'Input and Summary Results'!E745=0),FALSE,'Input and Summary Results'!$E745)</f>
        <v>0</v>
      </c>
      <c r="E1163" t="b">
        <f t="shared" si="83"/>
        <v>0</v>
      </c>
      <c r="F1163" t="b">
        <f t="shared" si="84"/>
        <v>0</v>
      </c>
      <c r="G1163" t="b">
        <f>IF('Input and Summary Results'!$J$4="yes",IF(C1163=FALSE,FALSE,IF('Data Transformation'!E1163&lt;$R$10,E1163,$R$10)),IF(C1163=FALSE,FALSE,IF(C1163&lt;$R$10,C1163,$R$10)))</f>
        <v>0</v>
      </c>
      <c r="H1163" t="b">
        <f>IF('Input and Summary Results'!$J$4="yes",'Data Transformation'!F1163,'Data Transformation'!D1163)</f>
        <v>0</v>
      </c>
      <c r="I1163" t="str">
        <f t="shared" si="85"/>
        <v/>
      </c>
    </row>
    <row r="1164" spans="2:9" x14ac:dyDescent="0.25">
      <c r="B1164" t="b">
        <f>IF('Input and Summary Results'!D746=0,FALSE,'Input and Summary Results'!$B746)</f>
        <v>0</v>
      </c>
      <c r="C1164" t="b">
        <f>IF(OR(B1164=0,'Input and Summary Results'!D746=0,'Input and Summary Results'!D746=""),FALSE,'Input and Summary Results'!$D746)</f>
        <v>0</v>
      </c>
      <c r="D1164" t="b">
        <f>IF(OR(B1164=0,'Input and Summary Results'!E746=0),FALSE,'Input and Summary Results'!$E746)</f>
        <v>0</v>
      </c>
      <c r="E1164" t="b">
        <f t="shared" si="83"/>
        <v>0</v>
      </c>
      <c r="F1164" t="b">
        <f t="shared" si="84"/>
        <v>0</v>
      </c>
      <c r="G1164" t="b">
        <f>IF('Input and Summary Results'!$J$4="yes",IF(C1164=FALSE,FALSE,IF('Data Transformation'!E1164&lt;$R$10,E1164,$R$10)),IF(C1164=FALSE,FALSE,IF(C1164&lt;$R$10,C1164,$R$10)))</f>
        <v>0</v>
      </c>
      <c r="H1164" t="b">
        <f>IF('Input and Summary Results'!$J$4="yes",'Data Transformation'!F1164,'Data Transformation'!D1164)</f>
        <v>0</v>
      </c>
      <c r="I1164" t="str">
        <f t="shared" si="85"/>
        <v/>
      </c>
    </row>
    <row r="1165" spans="2:9" x14ac:dyDescent="0.25">
      <c r="B1165" t="b">
        <f>IF('Input and Summary Results'!D747=0,FALSE,'Input and Summary Results'!$B747)</f>
        <v>0</v>
      </c>
      <c r="C1165" t="b">
        <f>IF(OR(B1165=0,'Input and Summary Results'!D747=0,'Input and Summary Results'!D747=""),FALSE,'Input and Summary Results'!$D747)</f>
        <v>0</v>
      </c>
      <c r="D1165" t="b">
        <f>IF(OR(B1165=0,'Input and Summary Results'!E747=0),FALSE,'Input and Summary Results'!$E747)</f>
        <v>0</v>
      </c>
      <c r="E1165" t="b">
        <f t="shared" si="83"/>
        <v>0</v>
      </c>
      <c r="F1165" t="b">
        <f t="shared" si="84"/>
        <v>0</v>
      </c>
      <c r="G1165" t="b">
        <f>IF('Input and Summary Results'!$J$4="yes",IF(C1165=FALSE,FALSE,IF('Data Transformation'!E1165&lt;$R$10,E1165,$R$10)),IF(C1165=FALSE,FALSE,IF(C1165&lt;$R$10,C1165,$R$10)))</f>
        <v>0</v>
      </c>
      <c r="H1165" t="b">
        <f>IF('Input and Summary Results'!$J$4="yes",'Data Transformation'!F1165,'Data Transformation'!D1165)</f>
        <v>0</v>
      </c>
      <c r="I1165" t="str">
        <f t="shared" si="85"/>
        <v/>
      </c>
    </row>
    <row r="1166" spans="2:9" x14ac:dyDescent="0.25">
      <c r="B1166" t="b">
        <f>IF('Input and Summary Results'!D748=0,FALSE,'Input and Summary Results'!$B748)</f>
        <v>0</v>
      </c>
      <c r="C1166" t="b">
        <f>IF(OR(B1166=0,'Input and Summary Results'!D748=0,'Input and Summary Results'!D748=""),FALSE,'Input and Summary Results'!$D748)</f>
        <v>0</v>
      </c>
      <c r="D1166" t="b">
        <f>IF(OR(B1166=0,'Input and Summary Results'!E748=0),FALSE,'Input and Summary Results'!$E748)</f>
        <v>0</v>
      </c>
      <c r="E1166" t="b">
        <f t="shared" si="83"/>
        <v>0</v>
      </c>
      <c r="F1166" t="b">
        <f t="shared" si="84"/>
        <v>0</v>
      </c>
      <c r="G1166" t="b">
        <f>IF('Input and Summary Results'!$J$4="yes",IF(C1166=FALSE,FALSE,IF('Data Transformation'!E1166&lt;$R$10,E1166,$R$10)),IF(C1166=FALSE,FALSE,IF(C1166&lt;$R$10,C1166,$R$10)))</f>
        <v>0</v>
      </c>
      <c r="H1166" t="b">
        <f>IF('Input and Summary Results'!$J$4="yes",'Data Transformation'!F1166,'Data Transformation'!D1166)</f>
        <v>0</v>
      </c>
      <c r="I1166" t="str">
        <f t="shared" si="85"/>
        <v/>
      </c>
    </row>
    <row r="1167" spans="2:9" x14ac:dyDescent="0.25">
      <c r="B1167" t="b">
        <f>IF('Input and Summary Results'!D749=0,FALSE,'Input and Summary Results'!$B749)</f>
        <v>0</v>
      </c>
      <c r="C1167" t="b">
        <f>IF(OR(B1167=0,'Input and Summary Results'!D749=0,'Input and Summary Results'!D749=""),FALSE,'Input and Summary Results'!$D749)</f>
        <v>0</v>
      </c>
      <c r="D1167" t="b">
        <f>IF(OR(B1167=0,'Input and Summary Results'!E749=0),FALSE,'Input and Summary Results'!$E749)</f>
        <v>0</v>
      </c>
      <c r="E1167" t="b">
        <f t="shared" si="83"/>
        <v>0</v>
      </c>
      <c r="F1167" t="b">
        <f t="shared" si="84"/>
        <v>0</v>
      </c>
      <c r="G1167" t="b">
        <f>IF('Input and Summary Results'!$J$4="yes",IF(C1167=FALSE,FALSE,IF('Data Transformation'!E1167&lt;$R$10,E1167,$R$10)),IF(C1167=FALSE,FALSE,IF(C1167&lt;$R$10,C1167,$R$10)))</f>
        <v>0</v>
      </c>
      <c r="H1167" t="b">
        <f>IF('Input and Summary Results'!$J$4="yes",'Data Transformation'!F1167,'Data Transformation'!D1167)</f>
        <v>0</v>
      </c>
      <c r="I1167" t="str">
        <f t="shared" si="85"/>
        <v/>
      </c>
    </row>
    <row r="1168" spans="2:9" x14ac:dyDescent="0.25">
      <c r="B1168" t="b">
        <f>IF('Input and Summary Results'!D750=0,FALSE,'Input and Summary Results'!$B750)</f>
        <v>0</v>
      </c>
      <c r="C1168" t="b">
        <f>IF(OR(B1168=0,'Input and Summary Results'!D750=0,'Input and Summary Results'!D750=""),FALSE,'Input and Summary Results'!$D750)</f>
        <v>0</v>
      </c>
      <c r="D1168" t="b">
        <f>IF(OR(B1168=0,'Input and Summary Results'!E750=0),FALSE,'Input and Summary Results'!$E750)</f>
        <v>0</v>
      </c>
      <c r="E1168" t="b">
        <f t="shared" si="83"/>
        <v>0</v>
      </c>
      <c r="F1168" t="b">
        <f t="shared" si="84"/>
        <v>0</v>
      </c>
      <c r="G1168" t="b">
        <f>IF('Input and Summary Results'!$J$4="yes",IF(C1168=FALSE,FALSE,IF('Data Transformation'!E1168&lt;$R$10,E1168,$R$10)),IF(C1168=FALSE,FALSE,IF(C1168&lt;$R$10,C1168,$R$10)))</f>
        <v>0</v>
      </c>
      <c r="H1168" t="b">
        <f>IF('Input and Summary Results'!$J$4="yes",'Data Transformation'!F1168,'Data Transformation'!D1168)</f>
        <v>0</v>
      </c>
      <c r="I1168" t="str">
        <f t="shared" si="85"/>
        <v/>
      </c>
    </row>
    <row r="1169" spans="2:9" x14ac:dyDescent="0.25">
      <c r="B1169" t="b">
        <f>IF('Input and Summary Results'!D751=0,FALSE,'Input and Summary Results'!$B751)</f>
        <v>0</v>
      </c>
      <c r="C1169" t="b">
        <f>IF(OR(B1169=0,'Input and Summary Results'!D751=0,'Input and Summary Results'!D751=""),FALSE,'Input and Summary Results'!$D751)</f>
        <v>0</v>
      </c>
      <c r="D1169" t="b">
        <f>IF(OR(B1169=0,'Input and Summary Results'!E751=0),FALSE,'Input and Summary Results'!$E751)</f>
        <v>0</v>
      </c>
      <c r="E1169" t="b">
        <f t="shared" si="83"/>
        <v>0</v>
      </c>
      <c r="F1169" t="b">
        <f t="shared" si="84"/>
        <v>0</v>
      </c>
      <c r="G1169" t="b">
        <f>IF('Input and Summary Results'!$J$4="yes",IF(C1169=FALSE,FALSE,IF('Data Transformation'!E1169&lt;$R$10,E1169,$R$10)),IF(C1169=FALSE,FALSE,IF(C1169&lt;$R$10,C1169,$R$10)))</f>
        <v>0</v>
      </c>
      <c r="H1169" t="b">
        <f>IF('Input and Summary Results'!$J$4="yes",'Data Transformation'!F1169,'Data Transformation'!D1169)</f>
        <v>0</v>
      </c>
      <c r="I1169" t="str">
        <f t="shared" si="85"/>
        <v/>
      </c>
    </row>
    <row r="1170" spans="2:9" x14ac:dyDescent="0.25">
      <c r="B1170" t="b">
        <f>IF('Input and Summary Results'!D752=0,FALSE,'Input and Summary Results'!$B752)</f>
        <v>0</v>
      </c>
      <c r="C1170" t="b">
        <f>IF(OR(B1170=0,'Input and Summary Results'!D752=0,'Input and Summary Results'!D752=""),FALSE,'Input and Summary Results'!$D752)</f>
        <v>0</v>
      </c>
      <c r="D1170" t="b">
        <f>IF(OR(B1170=0,'Input and Summary Results'!E752=0),FALSE,'Input and Summary Results'!$E752)</f>
        <v>0</v>
      </c>
      <c r="E1170" t="b">
        <f t="shared" si="83"/>
        <v>0</v>
      </c>
      <c r="F1170" t="b">
        <f t="shared" si="84"/>
        <v>0</v>
      </c>
      <c r="G1170" t="b">
        <f>IF('Input and Summary Results'!$J$4="yes",IF(C1170=FALSE,FALSE,IF('Data Transformation'!E1170&lt;$R$10,E1170,$R$10)),IF(C1170=FALSE,FALSE,IF(C1170&lt;$R$10,C1170,$R$10)))</f>
        <v>0</v>
      </c>
      <c r="H1170" t="b">
        <f>IF('Input and Summary Results'!$J$4="yes",'Data Transformation'!F1170,'Data Transformation'!D1170)</f>
        <v>0</v>
      </c>
      <c r="I1170" t="str">
        <f t="shared" si="85"/>
        <v/>
      </c>
    </row>
    <row r="1171" spans="2:9" x14ac:dyDescent="0.25">
      <c r="B1171" t="b">
        <f>IF('Input and Summary Results'!D753=0,FALSE,'Input and Summary Results'!$B753)</f>
        <v>0</v>
      </c>
      <c r="C1171" t="b">
        <f>IF(OR(B1171=0,'Input and Summary Results'!D753=0,'Input and Summary Results'!D753=""),FALSE,'Input and Summary Results'!$D753)</f>
        <v>0</v>
      </c>
      <c r="D1171" t="b">
        <f>IF(OR(B1171=0,'Input and Summary Results'!E753=0),FALSE,'Input and Summary Results'!$E753)</f>
        <v>0</v>
      </c>
      <c r="E1171" t="b">
        <f t="shared" si="83"/>
        <v>0</v>
      </c>
      <c r="F1171" t="b">
        <f t="shared" si="84"/>
        <v>0</v>
      </c>
      <c r="G1171" t="b">
        <f>IF('Input and Summary Results'!$J$4="yes",IF(C1171=FALSE,FALSE,IF('Data Transformation'!E1171&lt;$R$10,E1171,$R$10)),IF(C1171=FALSE,FALSE,IF(C1171&lt;$R$10,C1171,$R$10)))</f>
        <v>0</v>
      </c>
      <c r="H1171" t="b">
        <f>IF('Input and Summary Results'!$J$4="yes",'Data Transformation'!F1171,'Data Transformation'!D1171)</f>
        <v>0</v>
      </c>
      <c r="I1171" t="str">
        <f t="shared" si="85"/>
        <v/>
      </c>
    </row>
    <row r="1172" spans="2:9" x14ac:dyDescent="0.25">
      <c r="B1172" t="b">
        <f>IF('Input and Summary Results'!D754=0,FALSE,'Input and Summary Results'!$B754)</f>
        <v>0</v>
      </c>
      <c r="C1172" t="b">
        <f>IF(OR(B1172=0,'Input and Summary Results'!D754=0,'Input and Summary Results'!D754=""),FALSE,'Input and Summary Results'!$D754)</f>
        <v>0</v>
      </c>
      <c r="D1172" t="b">
        <f>IF(OR(B1172=0,'Input and Summary Results'!E754=0),FALSE,'Input and Summary Results'!$E754)</f>
        <v>0</v>
      </c>
      <c r="E1172" t="b">
        <f t="shared" si="83"/>
        <v>0</v>
      </c>
      <c r="F1172" t="b">
        <f t="shared" si="84"/>
        <v>0</v>
      </c>
      <c r="G1172" t="b">
        <f>IF('Input and Summary Results'!$J$4="yes",IF(C1172=FALSE,FALSE,IF('Data Transformation'!E1172&lt;$R$10,E1172,$R$10)),IF(C1172=FALSE,FALSE,IF(C1172&lt;$R$10,C1172,$R$10)))</f>
        <v>0</v>
      </c>
      <c r="H1172" t="b">
        <f>IF('Input and Summary Results'!$J$4="yes",'Data Transformation'!F1172,'Data Transformation'!D1172)</f>
        <v>0</v>
      </c>
      <c r="I1172" t="str">
        <f t="shared" si="85"/>
        <v/>
      </c>
    </row>
    <row r="1173" spans="2:9" x14ac:dyDescent="0.25">
      <c r="B1173" t="b">
        <f>IF('Input and Summary Results'!D755=0,FALSE,'Input and Summary Results'!$B755)</f>
        <v>0</v>
      </c>
      <c r="C1173" t="b">
        <f>IF(OR(B1173=0,'Input and Summary Results'!D755=0,'Input and Summary Results'!D755=""),FALSE,'Input and Summary Results'!$D755)</f>
        <v>0</v>
      </c>
      <c r="D1173" t="b">
        <f>IF(OR(B1173=0,'Input and Summary Results'!E755=0),FALSE,'Input and Summary Results'!$E755)</f>
        <v>0</v>
      </c>
      <c r="E1173" t="b">
        <f t="shared" si="83"/>
        <v>0</v>
      </c>
      <c r="F1173" t="b">
        <f t="shared" si="84"/>
        <v>0</v>
      </c>
      <c r="G1173" t="b">
        <f>IF('Input and Summary Results'!$J$4="yes",IF(C1173=FALSE,FALSE,IF('Data Transformation'!E1173&lt;$R$10,E1173,$R$10)),IF(C1173=FALSE,FALSE,IF(C1173&lt;$R$10,C1173,$R$10)))</f>
        <v>0</v>
      </c>
      <c r="H1173" t="b">
        <f>IF('Input and Summary Results'!$J$4="yes",'Data Transformation'!F1173,'Data Transformation'!D1173)</f>
        <v>0</v>
      </c>
      <c r="I1173" t="str">
        <f t="shared" si="85"/>
        <v/>
      </c>
    </row>
    <row r="1174" spans="2:9" x14ac:dyDescent="0.25">
      <c r="B1174" t="b">
        <f>IF('Input and Summary Results'!D756=0,FALSE,'Input and Summary Results'!$B756)</f>
        <v>0</v>
      </c>
      <c r="C1174" t="b">
        <f>IF(OR(B1174=0,'Input and Summary Results'!D756=0,'Input and Summary Results'!D756=""),FALSE,'Input and Summary Results'!$D756)</f>
        <v>0</v>
      </c>
      <c r="D1174" t="b">
        <f>IF(OR(B1174=0,'Input and Summary Results'!E756=0),FALSE,'Input and Summary Results'!$E756)</f>
        <v>0</v>
      </c>
      <c r="E1174" t="b">
        <f t="shared" si="83"/>
        <v>0</v>
      </c>
      <c r="F1174" t="b">
        <f t="shared" si="84"/>
        <v>0</v>
      </c>
      <c r="G1174" t="b">
        <f>IF('Input and Summary Results'!$J$4="yes",IF(C1174=FALSE,FALSE,IF('Data Transformation'!E1174&lt;$R$10,E1174,$R$10)),IF(C1174=FALSE,FALSE,IF(C1174&lt;$R$10,C1174,$R$10)))</f>
        <v>0</v>
      </c>
      <c r="H1174" t="b">
        <f>IF('Input and Summary Results'!$J$4="yes",'Data Transformation'!F1174,'Data Transformation'!D1174)</f>
        <v>0</v>
      </c>
      <c r="I1174" t="str">
        <f t="shared" si="85"/>
        <v/>
      </c>
    </row>
    <row r="1175" spans="2:9" x14ac:dyDescent="0.25">
      <c r="B1175" t="b">
        <f>IF('Input and Summary Results'!D757=0,FALSE,'Input and Summary Results'!$B757)</f>
        <v>0</v>
      </c>
      <c r="C1175" t="b">
        <f>IF(OR(B1175=0,'Input and Summary Results'!D757=0,'Input and Summary Results'!D757=""),FALSE,'Input and Summary Results'!$D757)</f>
        <v>0</v>
      </c>
      <c r="D1175" t="b">
        <f>IF(OR(B1175=0,'Input and Summary Results'!E757=0),FALSE,'Input and Summary Results'!$E757)</f>
        <v>0</v>
      </c>
      <c r="E1175" t="b">
        <f t="shared" si="83"/>
        <v>0</v>
      </c>
      <c r="F1175" t="b">
        <f t="shared" si="84"/>
        <v>0</v>
      </c>
      <c r="G1175" t="b">
        <f>IF('Input and Summary Results'!$J$4="yes",IF(C1175=FALSE,FALSE,IF('Data Transformation'!E1175&lt;$R$10,E1175,$R$10)),IF(C1175=FALSE,FALSE,IF(C1175&lt;$R$10,C1175,$R$10)))</f>
        <v>0</v>
      </c>
      <c r="H1175" t="b">
        <f>IF('Input and Summary Results'!$J$4="yes",'Data Transformation'!F1175,'Data Transformation'!D1175)</f>
        <v>0</v>
      </c>
      <c r="I1175" t="str">
        <f t="shared" si="85"/>
        <v/>
      </c>
    </row>
    <row r="1176" spans="2:9" x14ac:dyDescent="0.25">
      <c r="B1176" t="b">
        <f>IF('Input and Summary Results'!D758=0,FALSE,'Input and Summary Results'!$B758)</f>
        <v>0</v>
      </c>
      <c r="C1176" t="b">
        <f>IF(OR(B1176=0,'Input and Summary Results'!D758=0,'Input and Summary Results'!D758=""),FALSE,'Input and Summary Results'!$D758)</f>
        <v>0</v>
      </c>
      <c r="D1176" t="b">
        <f>IF(OR(B1176=0,'Input and Summary Results'!E758=0),FALSE,'Input and Summary Results'!$E758)</f>
        <v>0</v>
      </c>
      <c r="E1176" t="b">
        <f t="shared" si="83"/>
        <v>0</v>
      </c>
      <c r="F1176" t="b">
        <f t="shared" si="84"/>
        <v>0</v>
      </c>
      <c r="G1176" t="b">
        <f>IF('Input and Summary Results'!$J$4="yes",IF(C1176=FALSE,FALSE,IF('Data Transformation'!E1176&lt;$R$10,E1176,$R$10)),IF(C1176=FALSE,FALSE,IF(C1176&lt;$R$10,C1176,$R$10)))</f>
        <v>0</v>
      </c>
      <c r="H1176" t="b">
        <f>IF('Input and Summary Results'!$J$4="yes",'Data Transformation'!F1176,'Data Transformation'!D1176)</f>
        <v>0</v>
      </c>
      <c r="I1176" t="str">
        <f t="shared" si="85"/>
        <v/>
      </c>
    </row>
    <row r="1177" spans="2:9" x14ac:dyDescent="0.25">
      <c r="B1177" t="b">
        <f>IF('Input and Summary Results'!D759=0,FALSE,'Input and Summary Results'!$B759)</f>
        <v>0</v>
      </c>
      <c r="C1177" t="b">
        <f>IF(OR(B1177=0,'Input and Summary Results'!D759=0,'Input and Summary Results'!D759=""),FALSE,'Input and Summary Results'!$D759)</f>
        <v>0</v>
      </c>
      <c r="D1177" t="b">
        <f>IF(OR(B1177=0,'Input and Summary Results'!E759=0),FALSE,'Input and Summary Results'!$E759)</f>
        <v>0</v>
      </c>
      <c r="E1177" t="b">
        <f t="shared" si="83"/>
        <v>0</v>
      </c>
      <c r="F1177" t="b">
        <f t="shared" si="84"/>
        <v>0</v>
      </c>
      <c r="G1177" t="b">
        <f>IF('Input and Summary Results'!$J$4="yes",IF(C1177=FALSE,FALSE,IF('Data Transformation'!E1177&lt;$R$10,E1177,$R$10)),IF(C1177=FALSE,FALSE,IF(C1177&lt;$R$10,C1177,$R$10)))</f>
        <v>0</v>
      </c>
      <c r="H1177" t="b">
        <f>IF('Input and Summary Results'!$J$4="yes",'Data Transformation'!F1177,'Data Transformation'!D1177)</f>
        <v>0</v>
      </c>
      <c r="I1177" t="str">
        <f t="shared" si="85"/>
        <v/>
      </c>
    </row>
    <row r="1178" spans="2:9" x14ac:dyDescent="0.25">
      <c r="B1178" t="b">
        <f>IF('Input and Summary Results'!D760=0,FALSE,'Input and Summary Results'!$B760)</f>
        <v>0</v>
      </c>
      <c r="C1178" t="b">
        <f>IF(OR(B1178=0,'Input and Summary Results'!D760=0,'Input and Summary Results'!D760=""),FALSE,'Input and Summary Results'!$D760)</f>
        <v>0</v>
      </c>
      <c r="D1178" t="b">
        <f>IF(OR(B1178=0,'Input and Summary Results'!E760=0),FALSE,'Input and Summary Results'!$E760)</f>
        <v>0</v>
      </c>
      <c r="E1178" t="b">
        <f t="shared" si="83"/>
        <v>0</v>
      </c>
      <c r="F1178" t="b">
        <f t="shared" si="84"/>
        <v>0</v>
      </c>
      <c r="G1178" t="b">
        <f>IF('Input and Summary Results'!$J$4="yes",IF(C1178=FALSE,FALSE,IF('Data Transformation'!E1178&lt;$R$10,E1178,$R$10)),IF(C1178=FALSE,FALSE,IF(C1178&lt;$R$10,C1178,$R$10)))</f>
        <v>0</v>
      </c>
      <c r="H1178" t="b">
        <f>IF('Input and Summary Results'!$J$4="yes",'Data Transformation'!F1178,'Data Transformation'!D1178)</f>
        <v>0</v>
      </c>
      <c r="I1178" t="str">
        <f t="shared" si="85"/>
        <v/>
      </c>
    </row>
    <row r="1179" spans="2:9" x14ac:dyDescent="0.25">
      <c r="B1179" t="b">
        <f>IF('Input and Summary Results'!D761=0,FALSE,'Input and Summary Results'!$B761)</f>
        <v>0</v>
      </c>
      <c r="C1179" t="b">
        <f>IF(OR(B1179=0,'Input and Summary Results'!D761=0,'Input and Summary Results'!D761=""),FALSE,'Input and Summary Results'!$D761)</f>
        <v>0</v>
      </c>
      <c r="D1179" t="b">
        <f>IF(OR(B1179=0,'Input and Summary Results'!E761=0),FALSE,'Input and Summary Results'!$E761)</f>
        <v>0</v>
      </c>
      <c r="E1179" t="b">
        <f t="shared" si="83"/>
        <v>0</v>
      </c>
      <c r="F1179" t="b">
        <f t="shared" si="84"/>
        <v>0</v>
      </c>
      <c r="G1179" t="b">
        <f>IF('Input and Summary Results'!$J$4="yes",IF(C1179=FALSE,FALSE,IF('Data Transformation'!E1179&lt;$R$10,E1179,$R$10)),IF(C1179=FALSE,FALSE,IF(C1179&lt;$R$10,C1179,$R$10)))</f>
        <v>0</v>
      </c>
      <c r="H1179" t="b">
        <f>IF('Input and Summary Results'!$J$4="yes",'Data Transformation'!F1179,'Data Transformation'!D1179)</f>
        <v>0</v>
      </c>
      <c r="I1179" t="str">
        <f t="shared" si="85"/>
        <v/>
      </c>
    </row>
    <row r="1180" spans="2:9" x14ac:dyDescent="0.25">
      <c r="B1180" t="b">
        <f>IF('Input and Summary Results'!D762=0,FALSE,'Input and Summary Results'!$B762)</f>
        <v>0</v>
      </c>
      <c r="C1180" t="b">
        <f>IF(OR(B1180=0,'Input and Summary Results'!D762=0,'Input and Summary Results'!D762=""),FALSE,'Input and Summary Results'!$D762)</f>
        <v>0</v>
      </c>
      <c r="D1180" t="b">
        <f>IF(OR(B1180=0,'Input and Summary Results'!E762=0),FALSE,'Input and Summary Results'!$E762)</f>
        <v>0</v>
      </c>
      <c r="E1180" t="b">
        <f t="shared" si="83"/>
        <v>0</v>
      </c>
      <c r="F1180" t="b">
        <f t="shared" si="84"/>
        <v>0</v>
      </c>
      <c r="G1180" t="b">
        <f>IF('Input and Summary Results'!$J$4="yes",IF(C1180=FALSE,FALSE,IF('Data Transformation'!E1180&lt;$R$10,E1180,$R$10)),IF(C1180=FALSE,FALSE,IF(C1180&lt;$R$10,C1180,$R$10)))</f>
        <v>0</v>
      </c>
      <c r="H1180" t="b">
        <f>IF('Input and Summary Results'!$J$4="yes",'Data Transformation'!F1180,'Data Transformation'!D1180)</f>
        <v>0</v>
      </c>
      <c r="I1180" t="str">
        <f t="shared" si="85"/>
        <v/>
      </c>
    </row>
    <row r="1181" spans="2:9" x14ac:dyDescent="0.25">
      <c r="B1181" t="b">
        <f>IF('Input and Summary Results'!D763=0,FALSE,'Input and Summary Results'!$B763)</f>
        <v>0</v>
      </c>
      <c r="C1181" t="b">
        <f>IF(OR(B1181=0,'Input and Summary Results'!D763=0,'Input and Summary Results'!D763=""),FALSE,'Input and Summary Results'!$D763)</f>
        <v>0</v>
      </c>
      <c r="D1181" t="b">
        <f>IF(OR(B1181=0,'Input and Summary Results'!E763=0),FALSE,'Input and Summary Results'!$E763)</f>
        <v>0</v>
      </c>
      <c r="E1181" t="b">
        <f t="shared" si="83"/>
        <v>0</v>
      </c>
      <c r="F1181" t="b">
        <f t="shared" si="84"/>
        <v>0</v>
      </c>
      <c r="G1181" t="b">
        <f>IF('Input and Summary Results'!$J$4="yes",IF(C1181=FALSE,FALSE,IF('Data Transformation'!E1181&lt;$R$10,E1181,$R$10)),IF(C1181=FALSE,FALSE,IF(C1181&lt;$R$10,C1181,$R$10)))</f>
        <v>0</v>
      </c>
      <c r="H1181" t="b">
        <f>IF('Input and Summary Results'!$J$4="yes",'Data Transformation'!F1181,'Data Transformation'!D1181)</f>
        <v>0</v>
      </c>
      <c r="I1181" t="str">
        <f t="shared" si="85"/>
        <v/>
      </c>
    </row>
    <row r="1182" spans="2:9" x14ac:dyDescent="0.25">
      <c r="B1182" t="b">
        <f>IF('Input and Summary Results'!D764=0,FALSE,'Input and Summary Results'!$B764)</f>
        <v>0</v>
      </c>
      <c r="C1182" t="b">
        <f>IF(OR(B1182=0,'Input and Summary Results'!D764=0,'Input and Summary Results'!D764=""),FALSE,'Input and Summary Results'!$D764)</f>
        <v>0</v>
      </c>
      <c r="D1182" t="b">
        <f>IF(OR(B1182=0,'Input and Summary Results'!E764=0),FALSE,'Input and Summary Results'!$E764)</f>
        <v>0</v>
      </c>
      <c r="E1182" t="b">
        <f t="shared" si="83"/>
        <v>0</v>
      </c>
      <c r="F1182" t="b">
        <f t="shared" si="84"/>
        <v>0</v>
      </c>
      <c r="G1182" t="b">
        <f>IF('Input and Summary Results'!$J$4="yes",IF(C1182=FALSE,FALSE,IF('Data Transformation'!E1182&lt;$R$10,E1182,$R$10)),IF(C1182=FALSE,FALSE,IF(C1182&lt;$R$10,C1182,$R$10)))</f>
        <v>0</v>
      </c>
      <c r="H1182" t="b">
        <f>IF('Input and Summary Results'!$J$4="yes",'Data Transformation'!F1182,'Data Transformation'!D1182)</f>
        <v>0</v>
      </c>
      <c r="I1182" t="str">
        <f t="shared" si="85"/>
        <v/>
      </c>
    </row>
    <row r="1183" spans="2:9" x14ac:dyDescent="0.25">
      <c r="B1183" t="b">
        <f>IF('Input and Summary Results'!D765=0,FALSE,'Input and Summary Results'!$B765)</f>
        <v>0</v>
      </c>
      <c r="C1183" t="b">
        <f>IF(OR(B1183=0,'Input and Summary Results'!D765=0,'Input and Summary Results'!D765=""),FALSE,'Input and Summary Results'!$D765)</f>
        <v>0</v>
      </c>
      <c r="D1183" t="b">
        <f>IF(OR(B1183=0,'Input and Summary Results'!E765=0),FALSE,'Input and Summary Results'!$E765)</f>
        <v>0</v>
      </c>
      <c r="E1183" t="b">
        <f t="shared" si="83"/>
        <v>0</v>
      </c>
      <c r="F1183" t="b">
        <f t="shared" si="84"/>
        <v>0</v>
      </c>
      <c r="G1183" t="b">
        <f>IF('Input and Summary Results'!$J$4="yes",IF(C1183=FALSE,FALSE,IF('Data Transformation'!E1183&lt;$R$10,E1183,$R$10)),IF(C1183=FALSE,FALSE,IF(C1183&lt;$R$10,C1183,$R$10)))</f>
        <v>0</v>
      </c>
      <c r="H1183" t="b">
        <f>IF('Input and Summary Results'!$J$4="yes",'Data Transformation'!F1183,'Data Transformation'!D1183)</f>
        <v>0</v>
      </c>
      <c r="I1183" t="str">
        <f t="shared" si="85"/>
        <v/>
      </c>
    </row>
    <row r="1184" spans="2:9" x14ac:dyDescent="0.25">
      <c r="B1184" t="b">
        <f>IF('Input and Summary Results'!D766=0,FALSE,'Input and Summary Results'!$B766)</f>
        <v>0</v>
      </c>
      <c r="C1184" t="b">
        <f>IF(OR(B1184=0,'Input and Summary Results'!D766=0,'Input and Summary Results'!D766=""),FALSE,'Input and Summary Results'!$D766)</f>
        <v>0</v>
      </c>
      <c r="D1184" t="b">
        <f>IF(OR(B1184=0,'Input and Summary Results'!E766=0),FALSE,'Input and Summary Results'!$E766)</f>
        <v>0</v>
      </c>
      <c r="E1184" t="b">
        <f t="shared" si="83"/>
        <v>0</v>
      </c>
      <c r="F1184" t="b">
        <f t="shared" si="84"/>
        <v>0</v>
      </c>
      <c r="G1184" t="b">
        <f>IF('Input and Summary Results'!$J$4="yes",IF(C1184=FALSE,FALSE,IF('Data Transformation'!E1184&lt;$R$10,E1184,$R$10)),IF(C1184=FALSE,FALSE,IF(C1184&lt;$R$10,C1184,$R$10)))</f>
        <v>0</v>
      </c>
      <c r="H1184" t="b">
        <f>IF('Input and Summary Results'!$J$4="yes",'Data Transformation'!F1184,'Data Transformation'!D1184)</f>
        <v>0</v>
      </c>
      <c r="I1184" t="str">
        <f t="shared" si="85"/>
        <v/>
      </c>
    </row>
    <row r="1185" spans="2:9" x14ac:dyDescent="0.25">
      <c r="B1185" t="b">
        <f>IF('Input and Summary Results'!D767=0,FALSE,'Input and Summary Results'!$B767)</f>
        <v>0</v>
      </c>
      <c r="C1185" t="b">
        <f>IF(OR(B1185=0,'Input and Summary Results'!D767=0,'Input and Summary Results'!D767=""),FALSE,'Input and Summary Results'!$D767)</f>
        <v>0</v>
      </c>
      <c r="D1185" t="b">
        <f>IF(OR(B1185=0,'Input and Summary Results'!E767=0),FALSE,'Input and Summary Results'!$E767)</f>
        <v>0</v>
      </c>
      <c r="E1185" t="b">
        <f t="shared" si="83"/>
        <v>0</v>
      </c>
      <c r="F1185" t="b">
        <f t="shared" si="84"/>
        <v>0</v>
      </c>
      <c r="G1185" t="b">
        <f>IF('Input and Summary Results'!$J$4="yes",IF(C1185=FALSE,FALSE,IF('Data Transformation'!E1185&lt;$R$10,E1185,$R$10)),IF(C1185=FALSE,FALSE,IF(C1185&lt;$R$10,C1185,$R$10)))</f>
        <v>0</v>
      </c>
      <c r="H1185" t="b">
        <f>IF('Input and Summary Results'!$J$4="yes",'Data Transformation'!F1185,'Data Transformation'!D1185)</f>
        <v>0</v>
      </c>
      <c r="I1185" t="str">
        <f t="shared" si="85"/>
        <v/>
      </c>
    </row>
    <row r="1186" spans="2:9" x14ac:dyDescent="0.25">
      <c r="B1186" t="b">
        <f>IF('Input and Summary Results'!D768=0,FALSE,'Input and Summary Results'!$B768)</f>
        <v>0</v>
      </c>
      <c r="C1186" t="b">
        <f>IF(OR(B1186=0,'Input and Summary Results'!D768=0,'Input and Summary Results'!D768=""),FALSE,'Input and Summary Results'!$D768)</f>
        <v>0</v>
      </c>
      <c r="D1186" t="b">
        <f>IF(OR(B1186=0,'Input and Summary Results'!E768=0),FALSE,'Input and Summary Results'!$E768)</f>
        <v>0</v>
      </c>
      <c r="E1186" t="b">
        <f t="shared" si="83"/>
        <v>0</v>
      </c>
      <c r="F1186" t="b">
        <f t="shared" si="84"/>
        <v>0</v>
      </c>
      <c r="G1186" t="b">
        <f>IF('Input and Summary Results'!$J$4="yes",IF(C1186=FALSE,FALSE,IF('Data Transformation'!E1186&lt;$R$10,E1186,$R$10)),IF(C1186=FALSE,FALSE,IF(C1186&lt;$R$10,C1186,$R$10)))</f>
        <v>0</v>
      </c>
      <c r="H1186" t="b">
        <f>IF('Input and Summary Results'!$J$4="yes",'Data Transformation'!F1186,'Data Transformation'!D1186)</f>
        <v>0</v>
      </c>
      <c r="I1186" t="str">
        <f t="shared" si="85"/>
        <v/>
      </c>
    </row>
    <row r="1187" spans="2:9" x14ac:dyDescent="0.25">
      <c r="B1187" t="b">
        <f>IF('Input and Summary Results'!D769=0,FALSE,'Input and Summary Results'!$B769)</f>
        <v>0</v>
      </c>
      <c r="C1187" t="b">
        <f>IF(OR(B1187=0,'Input and Summary Results'!D769=0,'Input and Summary Results'!D769=""),FALSE,'Input and Summary Results'!$D769)</f>
        <v>0</v>
      </c>
      <c r="D1187" t="b">
        <f>IF(OR(B1187=0,'Input and Summary Results'!E769=0),FALSE,'Input and Summary Results'!$E769)</f>
        <v>0</v>
      </c>
      <c r="E1187" t="b">
        <f t="shared" si="83"/>
        <v>0</v>
      </c>
      <c r="F1187" t="b">
        <f t="shared" si="84"/>
        <v>0</v>
      </c>
      <c r="G1187" t="b">
        <f>IF('Input and Summary Results'!$J$4="yes",IF(C1187=FALSE,FALSE,IF('Data Transformation'!E1187&lt;$R$10,E1187,$R$10)),IF(C1187=FALSE,FALSE,IF(C1187&lt;$R$10,C1187,$R$10)))</f>
        <v>0</v>
      </c>
      <c r="H1187" t="b">
        <f>IF('Input and Summary Results'!$J$4="yes",'Data Transformation'!F1187,'Data Transformation'!D1187)</f>
        <v>0</v>
      </c>
      <c r="I1187" t="str">
        <f t="shared" si="85"/>
        <v/>
      </c>
    </row>
    <row r="1188" spans="2:9" x14ac:dyDescent="0.25">
      <c r="B1188" t="b">
        <f>IF('Input and Summary Results'!D770=0,FALSE,'Input and Summary Results'!$B770)</f>
        <v>0</v>
      </c>
      <c r="C1188" t="b">
        <f>IF(OR(B1188=0,'Input and Summary Results'!D770=0,'Input and Summary Results'!D770=""),FALSE,'Input and Summary Results'!$D770)</f>
        <v>0</v>
      </c>
      <c r="D1188" t="b">
        <f>IF(OR(B1188=0,'Input and Summary Results'!E770=0),FALSE,'Input and Summary Results'!$E770)</f>
        <v>0</v>
      </c>
      <c r="E1188" t="b">
        <f t="shared" si="83"/>
        <v>0</v>
      </c>
      <c r="F1188" t="b">
        <f t="shared" si="84"/>
        <v>0</v>
      </c>
      <c r="G1188" t="b">
        <f>IF('Input and Summary Results'!$J$4="yes",IF(C1188=FALSE,FALSE,IF('Data Transformation'!E1188&lt;$R$10,E1188,$R$10)),IF(C1188=FALSE,FALSE,IF(C1188&lt;$R$10,C1188,$R$10)))</f>
        <v>0</v>
      </c>
      <c r="H1188" t="b">
        <f>IF('Input and Summary Results'!$J$4="yes",'Data Transformation'!F1188,'Data Transformation'!D1188)</f>
        <v>0</v>
      </c>
      <c r="I1188" t="str">
        <f t="shared" si="85"/>
        <v/>
      </c>
    </row>
    <row r="1189" spans="2:9" x14ac:dyDescent="0.25">
      <c r="B1189" t="b">
        <f>IF('Input and Summary Results'!D771=0,FALSE,'Input and Summary Results'!$B771)</f>
        <v>0</v>
      </c>
      <c r="C1189" t="b">
        <f>IF(OR(B1189=0,'Input and Summary Results'!D771=0,'Input and Summary Results'!D771=""),FALSE,'Input and Summary Results'!$D771)</f>
        <v>0</v>
      </c>
      <c r="D1189" t="b">
        <f>IF(OR(B1189=0,'Input and Summary Results'!E771=0),FALSE,'Input and Summary Results'!$E771)</f>
        <v>0</v>
      </c>
      <c r="E1189" t="b">
        <f t="shared" si="83"/>
        <v>0</v>
      </c>
      <c r="F1189" t="b">
        <f t="shared" si="84"/>
        <v>0</v>
      </c>
      <c r="G1189" t="b">
        <f>IF('Input and Summary Results'!$J$4="yes",IF(C1189=FALSE,FALSE,IF('Data Transformation'!E1189&lt;$R$10,E1189,$R$10)),IF(C1189=FALSE,FALSE,IF(C1189&lt;$R$10,C1189,$R$10)))</f>
        <v>0</v>
      </c>
      <c r="H1189" t="b">
        <f>IF('Input and Summary Results'!$J$4="yes",'Data Transformation'!F1189,'Data Transformation'!D1189)</f>
        <v>0</v>
      </c>
      <c r="I1189" t="str">
        <f t="shared" si="85"/>
        <v/>
      </c>
    </row>
    <row r="1190" spans="2:9" x14ac:dyDescent="0.25">
      <c r="B1190" t="b">
        <f>IF('Input and Summary Results'!D772=0,FALSE,'Input and Summary Results'!$B772)</f>
        <v>0</v>
      </c>
      <c r="C1190" t="b">
        <f>IF(OR(B1190=0,'Input and Summary Results'!D772=0,'Input and Summary Results'!D772=""),FALSE,'Input and Summary Results'!$D772)</f>
        <v>0</v>
      </c>
      <c r="D1190" t="b">
        <f>IF(OR(B1190=0,'Input and Summary Results'!E772=0),FALSE,'Input and Summary Results'!$E772)</f>
        <v>0</v>
      </c>
      <c r="E1190" t="b">
        <f t="shared" si="83"/>
        <v>0</v>
      </c>
      <c r="F1190" t="b">
        <f t="shared" si="84"/>
        <v>0</v>
      </c>
      <c r="G1190" t="b">
        <f>IF('Input and Summary Results'!$J$4="yes",IF(C1190=FALSE,FALSE,IF('Data Transformation'!E1190&lt;$R$10,E1190,$R$10)),IF(C1190=FALSE,FALSE,IF(C1190&lt;$R$10,C1190,$R$10)))</f>
        <v>0</v>
      </c>
      <c r="H1190" t="b">
        <f>IF('Input and Summary Results'!$J$4="yes",'Data Transformation'!F1190,'Data Transformation'!D1190)</f>
        <v>0</v>
      </c>
      <c r="I1190" t="str">
        <f t="shared" si="85"/>
        <v/>
      </c>
    </row>
    <row r="1191" spans="2:9" x14ac:dyDescent="0.25">
      <c r="B1191" t="b">
        <f>IF('Input and Summary Results'!D773=0,FALSE,'Input and Summary Results'!$B773)</f>
        <v>0</v>
      </c>
      <c r="C1191" t="b">
        <f>IF(OR(B1191=0,'Input and Summary Results'!D773=0,'Input and Summary Results'!D773=""),FALSE,'Input and Summary Results'!$D773)</f>
        <v>0</v>
      </c>
      <c r="D1191" t="b">
        <f>IF(OR(B1191=0,'Input and Summary Results'!E773=0),FALSE,'Input and Summary Results'!$E773)</f>
        <v>0</v>
      </c>
      <c r="E1191" t="b">
        <f t="shared" si="83"/>
        <v>0</v>
      </c>
      <c r="F1191" t="b">
        <f t="shared" si="84"/>
        <v>0</v>
      </c>
      <c r="G1191" t="b">
        <f>IF('Input and Summary Results'!$J$4="yes",IF(C1191=FALSE,FALSE,IF('Data Transformation'!E1191&lt;$R$10,E1191,$R$10)),IF(C1191=FALSE,FALSE,IF(C1191&lt;$R$10,C1191,$R$10)))</f>
        <v>0</v>
      </c>
      <c r="H1191" t="b">
        <f>IF('Input and Summary Results'!$J$4="yes",'Data Transformation'!F1191,'Data Transformation'!D1191)</f>
        <v>0</v>
      </c>
      <c r="I1191" t="str">
        <f t="shared" si="85"/>
        <v/>
      </c>
    </row>
    <row r="1192" spans="2:9" x14ac:dyDescent="0.25">
      <c r="B1192" t="b">
        <f>IF('Input and Summary Results'!D774=0,FALSE,'Input and Summary Results'!$B774)</f>
        <v>0</v>
      </c>
      <c r="C1192" t="b">
        <f>IF(OR(B1192=0,'Input and Summary Results'!D774=0,'Input and Summary Results'!D774=""),FALSE,'Input and Summary Results'!$D774)</f>
        <v>0</v>
      </c>
      <c r="D1192" t="b">
        <f>IF(OR(B1192=0,'Input and Summary Results'!E774=0),FALSE,'Input and Summary Results'!$E774)</f>
        <v>0</v>
      </c>
      <c r="E1192" t="b">
        <f t="shared" si="83"/>
        <v>0</v>
      </c>
      <c r="F1192" t="b">
        <f t="shared" si="84"/>
        <v>0</v>
      </c>
      <c r="G1192" t="b">
        <f>IF('Input and Summary Results'!$J$4="yes",IF(C1192=FALSE,FALSE,IF('Data Transformation'!E1192&lt;$R$10,E1192,$R$10)),IF(C1192=FALSE,FALSE,IF(C1192&lt;$R$10,C1192,$R$10)))</f>
        <v>0</v>
      </c>
      <c r="H1192" t="b">
        <f>IF('Input and Summary Results'!$J$4="yes",'Data Transformation'!F1192,'Data Transformation'!D1192)</f>
        <v>0</v>
      </c>
      <c r="I1192" t="str">
        <f t="shared" si="85"/>
        <v/>
      </c>
    </row>
    <row r="1193" spans="2:9" x14ac:dyDescent="0.25">
      <c r="B1193" t="b">
        <f>IF('Input and Summary Results'!D775=0,FALSE,'Input and Summary Results'!$B775)</f>
        <v>0</v>
      </c>
      <c r="C1193" t="b">
        <f>IF(OR(B1193=0,'Input and Summary Results'!D775=0,'Input and Summary Results'!D775=""),FALSE,'Input and Summary Results'!$D775)</f>
        <v>0</v>
      </c>
      <c r="D1193" t="b">
        <f>IF(OR(B1193=0,'Input and Summary Results'!E775=0),FALSE,'Input and Summary Results'!$E775)</f>
        <v>0</v>
      </c>
      <c r="E1193" t="b">
        <f t="shared" si="83"/>
        <v>0</v>
      </c>
      <c r="F1193" t="b">
        <f t="shared" si="84"/>
        <v>0</v>
      </c>
      <c r="G1193" t="b">
        <f>IF('Input and Summary Results'!$J$4="yes",IF(C1193=FALSE,FALSE,IF('Data Transformation'!E1193&lt;$R$10,E1193,$R$10)),IF(C1193=FALSE,FALSE,IF(C1193&lt;$R$10,C1193,$R$10)))</f>
        <v>0</v>
      </c>
      <c r="H1193" t="b">
        <f>IF('Input and Summary Results'!$J$4="yes",'Data Transformation'!F1193,'Data Transformation'!D1193)</f>
        <v>0</v>
      </c>
      <c r="I1193" t="str">
        <f t="shared" si="85"/>
        <v/>
      </c>
    </row>
    <row r="1194" spans="2:9" x14ac:dyDescent="0.25">
      <c r="B1194" t="b">
        <f>IF('Input and Summary Results'!D776=0,FALSE,'Input and Summary Results'!$B776)</f>
        <v>0</v>
      </c>
      <c r="C1194" t="b">
        <f>IF(OR(B1194=0,'Input and Summary Results'!D776=0,'Input and Summary Results'!D776=""),FALSE,'Input and Summary Results'!$D776)</f>
        <v>0</v>
      </c>
      <c r="D1194" t="b">
        <f>IF(OR(B1194=0,'Input and Summary Results'!E776=0),FALSE,'Input and Summary Results'!$E776)</f>
        <v>0</v>
      </c>
      <c r="E1194" t="b">
        <f t="shared" ref="E1194:E1257" si="86">IF(C1194=FALSE,FALSE,LOG10(C1194))</f>
        <v>0</v>
      </c>
      <c r="F1194" t="b">
        <f t="shared" ref="F1194:F1257" si="87">IF(D1194=FALSE, FALSE,0.434*D1194/C1194)</f>
        <v>0</v>
      </c>
      <c r="G1194" t="b">
        <f>IF('Input and Summary Results'!$J$4="yes",IF(C1194=FALSE,FALSE,IF('Data Transformation'!E1194&lt;$R$10,E1194,$R$10)),IF(C1194=FALSE,FALSE,IF(C1194&lt;$R$10,C1194,$R$10)))</f>
        <v>0</v>
      </c>
      <c r="H1194" t="b">
        <f>IF('Input and Summary Results'!$J$4="yes",'Data Transformation'!F1194,'Data Transformation'!D1194)</f>
        <v>0</v>
      </c>
      <c r="I1194" t="str">
        <f t="shared" si="85"/>
        <v/>
      </c>
    </row>
    <row r="1195" spans="2:9" x14ac:dyDescent="0.25">
      <c r="B1195" t="b">
        <f>IF('Input and Summary Results'!D777=0,FALSE,'Input and Summary Results'!$B777)</f>
        <v>0</v>
      </c>
      <c r="C1195" t="b">
        <f>IF(OR(B1195=0,'Input and Summary Results'!D777=0,'Input and Summary Results'!D777=""),FALSE,'Input and Summary Results'!$D777)</f>
        <v>0</v>
      </c>
      <c r="D1195" t="b">
        <f>IF(OR(B1195=0,'Input and Summary Results'!E777=0),FALSE,'Input and Summary Results'!$E777)</f>
        <v>0</v>
      </c>
      <c r="E1195" t="b">
        <f t="shared" si="86"/>
        <v>0</v>
      </c>
      <c r="F1195" t="b">
        <f t="shared" si="87"/>
        <v>0</v>
      </c>
      <c r="G1195" t="b">
        <f>IF('Input and Summary Results'!$J$4="yes",IF(C1195=FALSE,FALSE,IF('Data Transformation'!E1195&lt;$R$10,E1195,$R$10)),IF(C1195=FALSE,FALSE,IF(C1195&lt;$R$10,C1195,$R$10)))</f>
        <v>0</v>
      </c>
      <c r="H1195" t="b">
        <f>IF('Input and Summary Results'!$J$4="yes",'Data Transformation'!F1195,'Data Transformation'!D1195)</f>
        <v>0</v>
      </c>
      <c r="I1195" t="str">
        <f t="shared" si="85"/>
        <v/>
      </c>
    </row>
    <row r="1196" spans="2:9" x14ac:dyDescent="0.25">
      <c r="B1196" t="b">
        <f>IF('Input and Summary Results'!D778=0,FALSE,'Input and Summary Results'!$B778)</f>
        <v>0</v>
      </c>
      <c r="C1196" t="b">
        <f>IF(OR(B1196=0,'Input and Summary Results'!D778=0,'Input and Summary Results'!D778=""),FALSE,'Input and Summary Results'!$D778)</f>
        <v>0</v>
      </c>
      <c r="D1196" t="b">
        <f>IF(OR(B1196=0,'Input and Summary Results'!E778=0),FALSE,'Input and Summary Results'!$E778)</f>
        <v>0</v>
      </c>
      <c r="E1196" t="b">
        <f t="shared" si="86"/>
        <v>0</v>
      </c>
      <c r="F1196" t="b">
        <f t="shared" si="87"/>
        <v>0</v>
      </c>
      <c r="G1196" t="b">
        <f>IF('Input and Summary Results'!$J$4="yes",IF(C1196=FALSE,FALSE,IF('Data Transformation'!E1196&lt;$R$10,E1196,$R$10)),IF(C1196=FALSE,FALSE,IF(C1196&lt;$R$10,C1196,$R$10)))</f>
        <v>0</v>
      </c>
      <c r="H1196" t="b">
        <f>IF('Input and Summary Results'!$J$4="yes",'Data Transformation'!F1196,'Data Transformation'!D1196)</f>
        <v>0</v>
      </c>
      <c r="I1196" t="str">
        <f t="shared" si="85"/>
        <v/>
      </c>
    </row>
    <row r="1197" spans="2:9" x14ac:dyDescent="0.25">
      <c r="B1197" t="b">
        <f>IF('Input and Summary Results'!D779=0,FALSE,'Input and Summary Results'!$B779)</f>
        <v>0</v>
      </c>
      <c r="C1197" t="b">
        <f>IF(OR(B1197=0,'Input and Summary Results'!D779=0,'Input and Summary Results'!D779=""),FALSE,'Input and Summary Results'!$D779)</f>
        <v>0</v>
      </c>
      <c r="D1197" t="b">
        <f>IF(OR(B1197=0,'Input and Summary Results'!E779=0),FALSE,'Input and Summary Results'!$E779)</f>
        <v>0</v>
      </c>
      <c r="E1197" t="b">
        <f t="shared" si="86"/>
        <v>0</v>
      </c>
      <c r="F1197" t="b">
        <f t="shared" si="87"/>
        <v>0</v>
      </c>
      <c r="G1197" t="b">
        <f>IF('Input and Summary Results'!$J$4="yes",IF(C1197=FALSE,FALSE,IF('Data Transformation'!E1197&lt;$R$10,E1197,$R$10)),IF(C1197=FALSE,FALSE,IF(C1197&lt;$R$10,C1197,$R$10)))</f>
        <v>0</v>
      </c>
      <c r="H1197" t="b">
        <f>IF('Input and Summary Results'!$J$4="yes",'Data Transformation'!F1197,'Data Transformation'!D1197)</f>
        <v>0</v>
      </c>
      <c r="I1197" t="str">
        <f t="shared" si="85"/>
        <v/>
      </c>
    </row>
    <row r="1198" spans="2:9" x14ac:dyDescent="0.25">
      <c r="B1198" t="b">
        <f>IF('Input and Summary Results'!D780=0,FALSE,'Input and Summary Results'!$B780)</f>
        <v>0</v>
      </c>
      <c r="C1198" t="b">
        <f>IF(OR(B1198=0,'Input and Summary Results'!D780=0,'Input and Summary Results'!D780=""),FALSE,'Input and Summary Results'!$D780)</f>
        <v>0</v>
      </c>
      <c r="D1198" t="b">
        <f>IF(OR(B1198=0,'Input and Summary Results'!E780=0),FALSE,'Input and Summary Results'!$E780)</f>
        <v>0</v>
      </c>
      <c r="E1198" t="b">
        <f t="shared" si="86"/>
        <v>0</v>
      </c>
      <c r="F1198" t="b">
        <f t="shared" si="87"/>
        <v>0</v>
      </c>
      <c r="G1198" t="b">
        <f>IF('Input and Summary Results'!$J$4="yes",IF(C1198=FALSE,FALSE,IF('Data Transformation'!E1198&lt;$R$10,E1198,$R$10)),IF(C1198=FALSE,FALSE,IF(C1198&lt;$R$10,C1198,$R$10)))</f>
        <v>0</v>
      </c>
      <c r="H1198" t="b">
        <f>IF('Input and Summary Results'!$J$4="yes",'Data Transformation'!F1198,'Data Transformation'!D1198)</f>
        <v>0</v>
      </c>
      <c r="I1198" t="str">
        <f t="shared" si="85"/>
        <v/>
      </c>
    </row>
    <row r="1199" spans="2:9" x14ac:dyDescent="0.25">
      <c r="B1199" t="b">
        <f>IF('Input and Summary Results'!D781=0,FALSE,'Input and Summary Results'!$B781)</f>
        <v>0</v>
      </c>
      <c r="C1199" t="b">
        <f>IF(OR(B1199=0,'Input and Summary Results'!D781=0,'Input and Summary Results'!D781=""),FALSE,'Input and Summary Results'!$D781)</f>
        <v>0</v>
      </c>
      <c r="D1199" t="b">
        <f>IF(OR(B1199=0,'Input and Summary Results'!E781=0),FALSE,'Input and Summary Results'!$E781)</f>
        <v>0</v>
      </c>
      <c r="E1199" t="b">
        <f t="shared" si="86"/>
        <v>0</v>
      </c>
      <c r="F1199" t="b">
        <f t="shared" si="87"/>
        <v>0</v>
      </c>
      <c r="G1199" t="b">
        <f>IF('Input and Summary Results'!$J$4="yes",IF(C1199=FALSE,FALSE,IF('Data Transformation'!E1199&lt;$R$10,E1199,$R$10)),IF(C1199=FALSE,FALSE,IF(C1199&lt;$R$10,C1199,$R$10)))</f>
        <v>0</v>
      </c>
      <c r="H1199" t="b">
        <f>IF('Input and Summary Results'!$J$4="yes",'Data Transformation'!F1199,'Data Transformation'!D1199)</f>
        <v>0</v>
      </c>
      <c r="I1199" t="str">
        <f t="shared" si="85"/>
        <v/>
      </c>
    </row>
    <row r="1200" spans="2:9" x14ac:dyDescent="0.25">
      <c r="B1200" t="b">
        <f>IF('Input and Summary Results'!D782=0,FALSE,'Input and Summary Results'!$B782)</f>
        <v>0</v>
      </c>
      <c r="C1200" t="b">
        <f>IF(OR(B1200=0,'Input and Summary Results'!D782=0,'Input and Summary Results'!D782=""),FALSE,'Input and Summary Results'!$D782)</f>
        <v>0</v>
      </c>
      <c r="D1200" t="b">
        <f>IF(OR(B1200=0,'Input and Summary Results'!E782=0),FALSE,'Input and Summary Results'!$E782)</f>
        <v>0</v>
      </c>
      <c r="E1200" t="b">
        <f t="shared" si="86"/>
        <v>0</v>
      </c>
      <c r="F1200" t="b">
        <f t="shared" si="87"/>
        <v>0</v>
      </c>
      <c r="G1200" t="b">
        <f>IF('Input and Summary Results'!$J$4="yes",IF(C1200=FALSE,FALSE,IF('Data Transformation'!E1200&lt;$R$10,E1200,$R$10)),IF(C1200=FALSE,FALSE,IF(C1200&lt;$R$10,C1200,$R$10)))</f>
        <v>0</v>
      </c>
      <c r="H1200" t="b">
        <f>IF('Input and Summary Results'!$J$4="yes",'Data Transformation'!F1200,'Data Transformation'!D1200)</f>
        <v>0</v>
      </c>
      <c r="I1200" t="str">
        <f t="shared" si="85"/>
        <v/>
      </c>
    </row>
    <row r="1201" spans="2:9" x14ac:dyDescent="0.25">
      <c r="B1201" t="b">
        <f>IF('Input and Summary Results'!D783=0,FALSE,'Input and Summary Results'!$B783)</f>
        <v>0</v>
      </c>
      <c r="C1201" t="b">
        <f>IF(OR(B1201=0,'Input and Summary Results'!D783=0,'Input and Summary Results'!D783=""),FALSE,'Input and Summary Results'!$D783)</f>
        <v>0</v>
      </c>
      <c r="D1201" t="b">
        <f>IF(OR(B1201=0,'Input and Summary Results'!E783=0),FALSE,'Input and Summary Results'!$E783)</f>
        <v>0</v>
      </c>
      <c r="E1201" t="b">
        <f t="shared" si="86"/>
        <v>0</v>
      </c>
      <c r="F1201" t="b">
        <f t="shared" si="87"/>
        <v>0</v>
      </c>
      <c r="G1201" t="b">
        <f>IF('Input and Summary Results'!$J$4="yes",IF(C1201=FALSE,FALSE,IF('Data Transformation'!E1201&lt;$R$10,E1201,$R$10)),IF(C1201=FALSE,FALSE,IF(C1201&lt;$R$10,C1201,$R$10)))</f>
        <v>0</v>
      </c>
      <c r="H1201" t="b">
        <f>IF('Input and Summary Results'!$J$4="yes",'Data Transformation'!F1201,'Data Transformation'!D1201)</f>
        <v>0</v>
      </c>
      <c r="I1201" t="str">
        <f t="shared" si="85"/>
        <v/>
      </c>
    </row>
    <row r="1202" spans="2:9" x14ac:dyDescent="0.25">
      <c r="B1202" t="b">
        <f>IF('Input and Summary Results'!D784=0,FALSE,'Input and Summary Results'!$B784)</f>
        <v>0</v>
      </c>
      <c r="C1202" t="b">
        <f>IF(OR(B1202=0,'Input and Summary Results'!D784=0,'Input and Summary Results'!D784=""),FALSE,'Input and Summary Results'!$D784)</f>
        <v>0</v>
      </c>
      <c r="D1202" t="b">
        <f>IF(OR(B1202=0,'Input and Summary Results'!E784=0),FALSE,'Input and Summary Results'!$E784)</f>
        <v>0</v>
      </c>
      <c r="E1202" t="b">
        <f t="shared" si="86"/>
        <v>0</v>
      </c>
      <c r="F1202" t="b">
        <f t="shared" si="87"/>
        <v>0</v>
      </c>
      <c r="G1202" t="b">
        <f>IF('Input and Summary Results'!$J$4="yes",IF(C1202=FALSE,FALSE,IF('Data Transformation'!E1202&lt;$R$10,E1202,$R$10)),IF(C1202=FALSE,FALSE,IF(C1202&lt;$R$10,C1202,$R$10)))</f>
        <v>0</v>
      </c>
      <c r="H1202" t="b">
        <f>IF('Input and Summary Results'!$J$4="yes",'Data Transformation'!F1202,'Data Transformation'!D1202)</f>
        <v>0</v>
      </c>
      <c r="I1202" t="str">
        <f t="shared" si="85"/>
        <v/>
      </c>
    </row>
    <row r="1203" spans="2:9" x14ac:dyDescent="0.25">
      <c r="B1203" t="b">
        <f>IF('Input and Summary Results'!D785=0,FALSE,'Input and Summary Results'!$B785)</f>
        <v>0</v>
      </c>
      <c r="C1203" t="b">
        <f>IF(OR(B1203=0,'Input and Summary Results'!D785=0,'Input and Summary Results'!D785=""),FALSE,'Input and Summary Results'!$D785)</f>
        <v>0</v>
      </c>
      <c r="D1203" t="b">
        <f>IF(OR(B1203=0,'Input and Summary Results'!E785=0),FALSE,'Input and Summary Results'!$E785)</f>
        <v>0</v>
      </c>
      <c r="E1203" t="b">
        <f t="shared" si="86"/>
        <v>0</v>
      </c>
      <c r="F1203" t="b">
        <f t="shared" si="87"/>
        <v>0</v>
      </c>
      <c r="G1203" t="b">
        <f>IF('Input and Summary Results'!$J$4="yes",IF(C1203=FALSE,FALSE,IF('Data Transformation'!E1203&lt;$R$10,E1203,$R$10)),IF(C1203=FALSE,FALSE,IF(C1203&lt;$R$10,C1203,$R$10)))</f>
        <v>0</v>
      </c>
      <c r="H1203" t="b">
        <f>IF('Input and Summary Results'!$J$4="yes",'Data Transformation'!F1203,'Data Transformation'!D1203)</f>
        <v>0</v>
      </c>
      <c r="I1203" t="str">
        <f t="shared" si="85"/>
        <v/>
      </c>
    </row>
    <row r="1204" spans="2:9" x14ac:dyDescent="0.25">
      <c r="B1204" t="b">
        <f>IF('Input and Summary Results'!D786=0,FALSE,'Input and Summary Results'!$B786)</f>
        <v>0</v>
      </c>
      <c r="C1204" t="b">
        <f>IF(OR(B1204=0,'Input and Summary Results'!D786=0,'Input and Summary Results'!D786=""),FALSE,'Input and Summary Results'!$D786)</f>
        <v>0</v>
      </c>
      <c r="D1204" t="b">
        <f>IF(OR(B1204=0,'Input and Summary Results'!E786=0),FALSE,'Input and Summary Results'!$E786)</f>
        <v>0</v>
      </c>
      <c r="E1204" t="b">
        <f t="shared" si="86"/>
        <v>0</v>
      </c>
      <c r="F1204" t="b">
        <f t="shared" si="87"/>
        <v>0</v>
      </c>
      <c r="G1204" t="b">
        <f>IF('Input and Summary Results'!$J$4="yes",IF(C1204=FALSE,FALSE,IF('Data Transformation'!E1204&lt;$R$10,E1204,$R$10)),IF(C1204=FALSE,FALSE,IF(C1204&lt;$R$10,C1204,$R$10)))</f>
        <v>0</v>
      </c>
      <c r="H1204" t="b">
        <f>IF('Input and Summary Results'!$J$4="yes",'Data Transformation'!F1204,'Data Transformation'!D1204)</f>
        <v>0</v>
      </c>
      <c r="I1204" t="str">
        <f t="shared" si="85"/>
        <v/>
      </c>
    </row>
    <row r="1205" spans="2:9" x14ac:dyDescent="0.25">
      <c r="B1205" t="b">
        <f>IF('Input and Summary Results'!D787=0,FALSE,'Input and Summary Results'!$B787)</f>
        <v>0</v>
      </c>
      <c r="C1205" t="b">
        <f>IF(OR(B1205=0,'Input and Summary Results'!D787=0,'Input and Summary Results'!D787=""),FALSE,'Input and Summary Results'!$D787)</f>
        <v>0</v>
      </c>
      <c r="D1205" t="b">
        <f>IF(OR(B1205=0,'Input and Summary Results'!E787=0),FALSE,'Input and Summary Results'!$E787)</f>
        <v>0</v>
      </c>
      <c r="E1205" t="b">
        <f t="shared" si="86"/>
        <v>0</v>
      </c>
      <c r="F1205" t="b">
        <f t="shared" si="87"/>
        <v>0</v>
      </c>
      <c r="G1205" t="b">
        <f>IF('Input and Summary Results'!$J$4="yes",IF(C1205=FALSE,FALSE,IF('Data Transformation'!E1205&lt;$R$10,E1205,$R$10)),IF(C1205=FALSE,FALSE,IF(C1205&lt;$R$10,C1205,$R$10)))</f>
        <v>0</v>
      </c>
      <c r="H1205" t="b">
        <f>IF('Input and Summary Results'!$J$4="yes",'Data Transformation'!F1205,'Data Transformation'!D1205)</f>
        <v>0</v>
      </c>
      <c r="I1205" t="str">
        <f t="shared" si="85"/>
        <v/>
      </c>
    </row>
    <row r="1206" spans="2:9" x14ac:dyDescent="0.25">
      <c r="B1206" t="b">
        <f>IF('Input and Summary Results'!D788=0,FALSE,'Input and Summary Results'!$B788)</f>
        <v>0</v>
      </c>
      <c r="C1206" t="b">
        <f>IF(OR(B1206=0,'Input and Summary Results'!D788=0,'Input and Summary Results'!D788=""),FALSE,'Input and Summary Results'!$D788)</f>
        <v>0</v>
      </c>
      <c r="D1206" t="b">
        <f>IF(OR(B1206=0,'Input and Summary Results'!E788=0),FALSE,'Input and Summary Results'!$E788)</f>
        <v>0</v>
      </c>
      <c r="E1206" t="b">
        <f t="shared" si="86"/>
        <v>0</v>
      </c>
      <c r="F1206" t="b">
        <f t="shared" si="87"/>
        <v>0</v>
      </c>
      <c r="G1206" t="b">
        <f>IF('Input and Summary Results'!$J$4="yes",IF(C1206=FALSE,FALSE,IF('Data Transformation'!E1206&lt;$R$10,E1206,$R$10)),IF(C1206=FALSE,FALSE,IF(C1206&lt;$R$10,C1206,$R$10)))</f>
        <v>0</v>
      </c>
      <c r="H1206" t="b">
        <f>IF('Input and Summary Results'!$J$4="yes",'Data Transformation'!F1206,'Data Transformation'!D1206)</f>
        <v>0</v>
      </c>
      <c r="I1206" t="str">
        <f t="shared" si="85"/>
        <v/>
      </c>
    </row>
    <row r="1207" spans="2:9" x14ac:dyDescent="0.25">
      <c r="B1207" t="b">
        <f>IF('Input and Summary Results'!D789=0,FALSE,'Input and Summary Results'!$B789)</f>
        <v>0</v>
      </c>
      <c r="C1207" t="b">
        <f>IF(OR(B1207=0,'Input and Summary Results'!D789=0,'Input and Summary Results'!D789=""),FALSE,'Input and Summary Results'!$D789)</f>
        <v>0</v>
      </c>
      <c r="D1207" t="b">
        <f>IF(OR(B1207=0,'Input and Summary Results'!E789=0),FALSE,'Input and Summary Results'!$E789)</f>
        <v>0</v>
      </c>
      <c r="E1207" t="b">
        <f t="shared" si="86"/>
        <v>0</v>
      </c>
      <c r="F1207" t="b">
        <f t="shared" si="87"/>
        <v>0</v>
      </c>
      <c r="G1207" t="b">
        <f>IF('Input and Summary Results'!$J$4="yes",IF(C1207=FALSE,FALSE,IF('Data Transformation'!E1207&lt;$R$10,E1207,$R$10)),IF(C1207=FALSE,FALSE,IF(C1207&lt;$R$10,C1207,$R$10)))</f>
        <v>0</v>
      </c>
      <c r="H1207" t="b">
        <f>IF('Input and Summary Results'!$J$4="yes",'Data Transformation'!F1207,'Data Transformation'!D1207)</f>
        <v>0</v>
      </c>
      <c r="I1207" t="str">
        <f t="shared" si="85"/>
        <v/>
      </c>
    </row>
    <row r="1208" spans="2:9" x14ac:dyDescent="0.25">
      <c r="B1208" t="b">
        <f>IF('Input and Summary Results'!D790=0,FALSE,'Input and Summary Results'!$B790)</f>
        <v>0</v>
      </c>
      <c r="C1208" t="b">
        <f>IF(OR(B1208=0,'Input and Summary Results'!D790=0,'Input and Summary Results'!D790=""),FALSE,'Input and Summary Results'!$D790)</f>
        <v>0</v>
      </c>
      <c r="D1208" t="b">
        <f>IF(OR(B1208=0,'Input and Summary Results'!E790=0),FALSE,'Input and Summary Results'!$E790)</f>
        <v>0</v>
      </c>
      <c r="E1208" t="b">
        <f t="shared" si="86"/>
        <v>0</v>
      </c>
      <c r="F1208" t="b">
        <f t="shared" si="87"/>
        <v>0</v>
      </c>
      <c r="G1208" t="b">
        <f>IF('Input and Summary Results'!$J$4="yes",IF(C1208=FALSE,FALSE,IF('Data Transformation'!E1208&lt;$R$10,E1208,$R$10)),IF(C1208=FALSE,FALSE,IF(C1208&lt;$R$10,C1208,$R$10)))</f>
        <v>0</v>
      </c>
      <c r="H1208" t="b">
        <f>IF('Input and Summary Results'!$J$4="yes",'Data Transformation'!F1208,'Data Transformation'!D1208)</f>
        <v>0</v>
      </c>
      <c r="I1208" t="str">
        <f t="shared" si="85"/>
        <v/>
      </c>
    </row>
    <row r="1209" spans="2:9" x14ac:dyDescent="0.25">
      <c r="B1209" t="b">
        <f>IF('Input and Summary Results'!D791=0,FALSE,'Input and Summary Results'!$B791)</f>
        <v>0</v>
      </c>
      <c r="C1209" t="b">
        <f>IF(OR(B1209=0,'Input and Summary Results'!D791=0,'Input and Summary Results'!D791=""),FALSE,'Input and Summary Results'!$D791)</f>
        <v>0</v>
      </c>
      <c r="D1209" t="b">
        <f>IF(OR(B1209=0,'Input and Summary Results'!E791=0),FALSE,'Input and Summary Results'!$E791)</f>
        <v>0</v>
      </c>
      <c r="E1209" t="b">
        <f t="shared" si="86"/>
        <v>0</v>
      </c>
      <c r="F1209" t="b">
        <f t="shared" si="87"/>
        <v>0</v>
      </c>
      <c r="G1209" t="b">
        <f>IF('Input and Summary Results'!$J$4="yes",IF(C1209=FALSE,FALSE,IF('Data Transformation'!E1209&lt;$R$10,E1209,$R$10)),IF(C1209=FALSE,FALSE,IF(C1209&lt;$R$10,C1209,$R$10)))</f>
        <v>0</v>
      </c>
      <c r="H1209" t="b">
        <f>IF('Input and Summary Results'!$J$4="yes",'Data Transformation'!F1209,'Data Transformation'!D1209)</f>
        <v>0</v>
      </c>
      <c r="I1209" t="str">
        <f t="shared" si="85"/>
        <v/>
      </c>
    </row>
    <row r="1210" spans="2:9" x14ac:dyDescent="0.25">
      <c r="B1210" t="b">
        <f>IF('Input and Summary Results'!D792=0,FALSE,'Input and Summary Results'!$B792)</f>
        <v>0</v>
      </c>
      <c r="C1210" t="b">
        <f>IF(OR(B1210=0,'Input and Summary Results'!D792=0,'Input and Summary Results'!D792=""),FALSE,'Input and Summary Results'!$D792)</f>
        <v>0</v>
      </c>
      <c r="D1210" t="b">
        <f>IF(OR(B1210=0,'Input and Summary Results'!E792=0),FALSE,'Input and Summary Results'!$E792)</f>
        <v>0</v>
      </c>
      <c r="E1210" t="b">
        <f t="shared" si="86"/>
        <v>0</v>
      </c>
      <c r="F1210" t="b">
        <f t="shared" si="87"/>
        <v>0</v>
      </c>
      <c r="G1210" t="b">
        <f>IF('Input and Summary Results'!$J$4="yes",IF(C1210=FALSE,FALSE,IF('Data Transformation'!E1210&lt;$R$10,E1210,$R$10)),IF(C1210=FALSE,FALSE,IF(C1210&lt;$R$10,C1210,$R$10)))</f>
        <v>0</v>
      </c>
      <c r="H1210" t="b">
        <f>IF('Input and Summary Results'!$J$4="yes",'Data Transformation'!F1210,'Data Transformation'!D1210)</f>
        <v>0</v>
      </c>
      <c r="I1210" t="str">
        <f t="shared" si="85"/>
        <v/>
      </c>
    </row>
    <row r="1211" spans="2:9" x14ac:dyDescent="0.25">
      <c r="B1211" t="b">
        <f>IF('Input and Summary Results'!D793=0,FALSE,'Input and Summary Results'!$B793)</f>
        <v>0</v>
      </c>
      <c r="C1211" t="b">
        <f>IF(OR(B1211=0,'Input and Summary Results'!D793=0,'Input and Summary Results'!D793=""),FALSE,'Input and Summary Results'!$D793)</f>
        <v>0</v>
      </c>
      <c r="D1211" t="b">
        <f>IF(OR(B1211=0,'Input and Summary Results'!E793=0),FALSE,'Input and Summary Results'!$E793)</f>
        <v>0</v>
      </c>
      <c r="E1211" t="b">
        <f t="shared" si="86"/>
        <v>0</v>
      </c>
      <c r="F1211" t="b">
        <f t="shared" si="87"/>
        <v>0</v>
      </c>
      <c r="G1211" t="b">
        <f>IF('Input and Summary Results'!$J$4="yes",IF(C1211=FALSE,FALSE,IF('Data Transformation'!E1211&lt;$R$10,E1211,$R$10)),IF(C1211=FALSE,FALSE,IF(C1211&lt;$R$10,C1211,$R$10)))</f>
        <v>0</v>
      </c>
      <c r="H1211" t="b">
        <f>IF('Input and Summary Results'!$J$4="yes",'Data Transformation'!F1211,'Data Transformation'!D1211)</f>
        <v>0</v>
      </c>
      <c r="I1211" t="str">
        <f t="shared" si="85"/>
        <v/>
      </c>
    </row>
    <row r="1212" spans="2:9" x14ac:dyDescent="0.25">
      <c r="B1212" t="b">
        <f>IF('Input and Summary Results'!D794=0,FALSE,'Input and Summary Results'!$B794)</f>
        <v>0</v>
      </c>
      <c r="C1212" t="b">
        <f>IF(OR(B1212=0,'Input and Summary Results'!D794=0,'Input and Summary Results'!D794=""),FALSE,'Input and Summary Results'!$D794)</f>
        <v>0</v>
      </c>
      <c r="D1212" t="b">
        <f>IF(OR(B1212=0,'Input and Summary Results'!E794=0),FALSE,'Input and Summary Results'!$E794)</f>
        <v>0</v>
      </c>
      <c r="E1212" t="b">
        <f t="shared" si="86"/>
        <v>0</v>
      </c>
      <c r="F1212" t="b">
        <f t="shared" si="87"/>
        <v>0</v>
      </c>
      <c r="G1212" t="b">
        <f>IF('Input and Summary Results'!$J$4="yes",IF(C1212=FALSE,FALSE,IF('Data Transformation'!E1212&lt;$R$10,E1212,$R$10)),IF(C1212=FALSE,FALSE,IF(C1212&lt;$R$10,C1212,$R$10)))</f>
        <v>0</v>
      </c>
      <c r="H1212" t="b">
        <f>IF('Input and Summary Results'!$J$4="yes",'Data Transformation'!F1212,'Data Transformation'!D1212)</f>
        <v>0</v>
      </c>
      <c r="I1212" t="str">
        <f t="shared" si="85"/>
        <v/>
      </c>
    </row>
    <row r="1213" spans="2:9" x14ac:dyDescent="0.25">
      <c r="B1213" t="b">
        <f>IF('Input and Summary Results'!D795=0,FALSE,'Input and Summary Results'!$B795)</f>
        <v>0</v>
      </c>
      <c r="C1213" t="b">
        <f>IF(OR(B1213=0,'Input and Summary Results'!D795=0,'Input and Summary Results'!D795=""),FALSE,'Input and Summary Results'!$D795)</f>
        <v>0</v>
      </c>
      <c r="D1213" t="b">
        <f>IF(OR(B1213=0,'Input and Summary Results'!E795=0),FALSE,'Input and Summary Results'!$E795)</f>
        <v>0</v>
      </c>
      <c r="E1213" t="b">
        <f t="shared" si="86"/>
        <v>0</v>
      </c>
      <c r="F1213" t="b">
        <f t="shared" si="87"/>
        <v>0</v>
      </c>
      <c r="G1213" t="b">
        <f>IF('Input and Summary Results'!$J$4="yes",IF(C1213=FALSE,FALSE,IF('Data Transformation'!E1213&lt;$R$10,E1213,$R$10)),IF(C1213=FALSE,FALSE,IF(C1213&lt;$R$10,C1213,$R$10)))</f>
        <v>0</v>
      </c>
      <c r="H1213" t="b">
        <f>IF('Input and Summary Results'!$J$4="yes",'Data Transformation'!F1213,'Data Transformation'!D1213)</f>
        <v>0</v>
      </c>
      <c r="I1213" t="str">
        <f t="shared" si="85"/>
        <v/>
      </c>
    </row>
    <row r="1214" spans="2:9" x14ac:dyDescent="0.25">
      <c r="B1214" t="b">
        <f>IF('Input and Summary Results'!D796=0,FALSE,'Input and Summary Results'!$B796)</f>
        <v>0</v>
      </c>
      <c r="C1214" t="b">
        <f>IF(OR(B1214=0,'Input and Summary Results'!D796=0,'Input and Summary Results'!D796=""),FALSE,'Input and Summary Results'!$D796)</f>
        <v>0</v>
      </c>
      <c r="D1214" t="b">
        <f>IF(OR(B1214=0,'Input and Summary Results'!E796=0),FALSE,'Input and Summary Results'!$E796)</f>
        <v>0</v>
      </c>
      <c r="E1214" t="b">
        <f t="shared" si="86"/>
        <v>0</v>
      </c>
      <c r="F1214" t="b">
        <f t="shared" si="87"/>
        <v>0</v>
      </c>
      <c r="G1214" t="b">
        <f>IF('Input and Summary Results'!$J$4="yes",IF(C1214=FALSE,FALSE,IF('Data Transformation'!E1214&lt;$R$10,E1214,$R$10)),IF(C1214=FALSE,FALSE,IF(C1214&lt;$R$10,C1214,$R$10)))</f>
        <v>0</v>
      </c>
      <c r="H1214" t="b">
        <f>IF('Input and Summary Results'!$J$4="yes",'Data Transformation'!F1214,'Data Transformation'!D1214)</f>
        <v>0</v>
      </c>
      <c r="I1214" t="str">
        <f t="shared" si="85"/>
        <v/>
      </c>
    </row>
    <row r="1215" spans="2:9" x14ac:dyDescent="0.25">
      <c r="B1215" t="b">
        <f>IF('Input and Summary Results'!D797=0,FALSE,'Input and Summary Results'!$B797)</f>
        <v>0</v>
      </c>
      <c r="C1215" t="b">
        <f>IF(OR(B1215=0,'Input and Summary Results'!D797=0,'Input and Summary Results'!D797=""),FALSE,'Input and Summary Results'!$D797)</f>
        <v>0</v>
      </c>
      <c r="D1215" t="b">
        <f>IF(OR(B1215=0,'Input and Summary Results'!E797=0),FALSE,'Input and Summary Results'!$E797)</f>
        <v>0</v>
      </c>
      <c r="E1215" t="b">
        <f t="shared" si="86"/>
        <v>0</v>
      </c>
      <c r="F1215" t="b">
        <f t="shared" si="87"/>
        <v>0</v>
      </c>
      <c r="G1215" t="b">
        <f>IF('Input and Summary Results'!$J$4="yes",IF(C1215=FALSE,FALSE,IF('Data Transformation'!E1215&lt;$R$10,E1215,$R$10)),IF(C1215=FALSE,FALSE,IF(C1215&lt;$R$10,C1215,$R$10)))</f>
        <v>0</v>
      </c>
      <c r="H1215" t="b">
        <f>IF('Input and Summary Results'!$J$4="yes",'Data Transformation'!F1215,'Data Transformation'!D1215)</f>
        <v>0</v>
      </c>
      <c r="I1215" t="str">
        <f t="shared" si="85"/>
        <v/>
      </c>
    </row>
    <row r="1216" spans="2:9" x14ac:dyDescent="0.25">
      <c r="B1216" t="b">
        <f>IF('Input and Summary Results'!D798=0,FALSE,'Input and Summary Results'!$B798)</f>
        <v>0</v>
      </c>
      <c r="C1216" t="b">
        <f>IF(OR(B1216=0,'Input and Summary Results'!D798=0,'Input and Summary Results'!D798=""),FALSE,'Input and Summary Results'!$D798)</f>
        <v>0</v>
      </c>
      <c r="D1216" t="b">
        <f>IF(OR(B1216=0,'Input and Summary Results'!E798=0),FALSE,'Input and Summary Results'!$E798)</f>
        <v>0</v>
      </c>
      <c r="E1216" t="b">
        <f t="shared" si="86"/>
        <v>0</v>
      </c>
      <c r="F1216" t="b">
        <f t="shared" si="87"/>
        <v>0</v>
      </c>
      <c r="G1216" t="b">
        <f>IF('Input and Summary Results'!$J$4="yes",IF(C1216=FALSE,FALSE,IF('Data Transformation'!E1216&lt;$R$10,E1216,$R$10)),IF(C1216=FALSE,FALSE,IF(C1216&lt;$R$10,C1216,$R$10)))</f>
        <v>0</v>
      </c>
      <c r="H1216" t="b">
        <f>IF('Input and Summary Results'!$J$4="yes",'Data Transformation'!F1216,'Data Transformation'!D1216)</f>
        <v>0</v>
      </c>
      <c r="I1216" t="str">
        <f t="shared" si="85"/>
        <v/>
      </c>
    </row>
    <row r="1217" spans="2:9" x14ac:dyDescent="0.25">
      <c r="B1217" t="b">
        <f>IF('Input and Summary Results'!D799=0,FALSE,'Input and Summary Results'!$B799)</f>
        <v>0</v>
      </c>
      <c r="C1217" t="b">
        <f>IF(OR(B1217=0,'Input and Summary Results'!D799=0,'Input and Summary Results'!D799=""),FALSE,'Input and Summary Results'!$D799)</f>
        <v>0</v>
      </c>
      <c r="D1217" t="b">
        <f>IF(OR(B1217=0,'Input and Summary Results'!E799=0),FALSE,'Input and Summary Results'!$E799)</f>
        <v>0</v>
      </c>
      <c r="E1217" t="b">
        <f t="shared" si="86"/>
        <v>0</v>
      </c>
      <c r="F1217" t="b">
        <f t="shared" si="87"/>
        <v>0</v>
      </c>
      <c r="G1217" t="b">
        <f>IF('Input and Summary Results'!$J$4="yes",IF(C1217=FALSE,FALSE,IF('Data Transformation'!E1217&lt;$R$10,E1217,$R$10)),IF(C1217=FALSE,FALSE,IF(C1217&lt;$R$10,C1217,$R$10)))</f>
        <v>0</v>
      </c>
      <c r="H1217" t="b">
        <f>IF('Input and Summary Results'!$J$4="yes",'Data Transformation'!F1217,'Data Transformation'!D1217)</f>
        <v>0</v>
      </c>
      <c r="I1217" t="str">
        <f t="shared" si="85"/>
        <v/>
      </c>
    </row>
    <row r="1218" spans="2:9" x14ac:dyDescent="0.25">
      <c r="B1218" t="b">
        <f>IF('Input and Summary Results'!D800=0,FALSE,'Input and Summary Results'!$B800)</f>
        <v>0</v>
      </c>
      <c r="C1218" t="b">
        <f>IF(OR(B1218=0,'Input and Summary Results'!D800=0,'Input and Summary Results'!D800=""),FALSE,'Input and Summary Results'!$D800)</f>
        <v>0</v>
      </c>
      <c r="D1218" t="b">
        <f>IF(OR(B1218=0,'Input and Summary Results'!E800=0),FALSE,'Input and Summary Results'!$E800)</f>
        <v>0</v>
      </c>
      <c r="E1218" t="b">
        <f t="shared" si="86"/>
        <v>0</v>
      </c>
      <c r="F1218" t="b">
        <f t="shared" si="87"/>
        <v>0</v>
      </c>
      <c r="G1218" t="b">
        <f>IF('Input and Summary Results'!$J$4="yes",IF(C1218=FALSE,FALSE,IF('Data Transformation'!E1218&lt;$R$10,E1218,$R$10)),IF(C1218=FALSE,FALSE,IF(C1218&lt;$R$10,C1218,$R$10)))</f>
        <v>0</v>
      </c>
      <c r="H1218" t="b">
        <f>IF('Input and Summary Results'!$J$4="yes",'Data Transformation'!F1218,'Data Transformation'!D1218)</f>
        <v>0</v>
      </c>
      <c r="I1218" t="str">
        <f t="shared" si="85"/>
        <v/>
      </c>
    </row>
    <row r="1219" spans="2:9" x14ac:dyDescent="0.25">
      <c r="B1219" t="b">
        <f>IF('Input and Summary Results'!D801=0,FALSE,'Input and Summary Results'!$B801)</f>
        <v>0</v>
      </c>
      <c r="C1219" t="b">
        <f>IF(OR(B1219=0,'Input and Summary Results'!D801=0,'Input and Summary Results'!D801=""),FALSE,'Input and Summary Results'!$D801)</f>
        <v>0</v>
      </c>
      <c r="D1219" t="b">
        <f>IF(OR(B1219=0,'Input and Summary Results'!E801=0),FALSE,'Input and Summary Results'!$E801)</f>
        <v>0</v>
      </c>
      <c r="E1219" t="b">
        <f t="shared" si="86"/>
        <v>0</v>
      </c>
      <c r="F1219" t="b">
        <f t="shared" si="87"/>
        <v>0</v>
      </c>
      <c r="G1219" t="b">
        <f>IF('Input and Summary Results'!$J$4="yes",IF(C1219=FALSE,FALSE,IF('Data Transformation'!E1219&lt;$R$10,E1219,$R$10)),IF(C1219=FALSE,FALSE,IF(C1219&lt;$R$10,C1219,$R$10)))</f>
        <v>0</v>
      </c>
      <c r="H1219" t="b">
        <f>IF('Input and Summary Results'!$J$4="yes",'Data Transformation'!F1219,'Data Transformation'!D1219)</f>
        <v>0</v>
      </c>
      <c r="I1219" t="str">
        <f t="shared" si="85"/>
        <v/>
      </c>
    </row>
    <row r="1220" spans="2:9" x14ac:dyDescent="0.25">
      <c r="B1220" t="b">
        <f>IF('Input and Summary Results'!D802=0,FALSE,'Input and Summary Results'!$B802)</f>
        <v>0</v>
      </c>
      <c r="C1220" t="b">
        <f>IF(OR(B1220=0,'Input and Summary Results'!D802=0,'Input and Summary Results'!D802=""),FALSE,'Input and Summary Results'!$D802)</f>
        <v>0</v>
      </c>
      <c r="D1220" t="b">
        <f>IF(OR(B1220=0,'Input and Summary Results'!E802=0),FALSE,'Input and Summary Results'!$E802)</f>
        <v>0</v>
      </c>
      <c r="E1220" t="b">
        <f t="shared" si="86"/>
        <v>0</v>
      </c>
      <c r="F1220" t="b">
        <f t="shared" si="87"/>
        <v>0</v>
      </c>
      <c r="G1220" t="b">
        <f>IF('Input and Summary Results'!$J$4="yes",IF(C1220=FALSE,FALSE,IF('Data Transformation'!E1220&lt;$R$10,E1220,$R$10)),IF(C1220=FALSE,FALSE,IF(C1220&lt;$R$10,C1220,$R$10)))</f>
        <v>0</v>
      </c>
      <c r="H1220" t="b">
        <f>IF('Input and Summary Results'!$J$4="yes",'Data Transformation'!F1220,'Data Transformation'!D1220)</f>
        <v>0</v>
      </c>
      <c r="I1220" t="str">
        <f t="shared" si="85"/>
        <v/>
      </c>
    </row>
    <row r="1221" spans="2:9" x14ac:dyDescent="0.25">
      <c r="B1221" t="b">
        <f>IF('Input and Summary Results'!D803=0,FALSE,'Input and Summary Results'!$B803)</f>
        <v>0</v>
      </c>
      <c r="C1221" t="b">
        <f>IF(OR(B1221=0,'Input and Summary Results'!D803=0,'Input and Summary Results'!D803=""),FALSE,'Input and Summary Results'!$D803)</f>
        <v>0</v>
      </c>
      <c r="D1221" t="b">
        <f>IF(OR(B1221=0,'Input and Summary Results'!E803=0),FALSE,'Input and Summary Results'!$E803)</f>
        <v>0</v>
      </c>
      <c r="E1221" t="b">
        <f t="shared" si="86"/>
        <v>0</v>
      </c>
      <c r="F1221" t="b">
        <f t="shared" si="87"/>
        <v>0</v>
      </c>
      <c r="G1221" t="b">
        <f>IF('Input and Summary Results'!$J$4="yes",IF(C1221=FALSE,FALSE,IF('Data Transformation'!E1221&lt;$R$10,E1221,$R$10)),IF(C1221=FALSE,FALSE,IF(C1221&lt;$R$10,C1221,$R$10)))</f>
        <v>0</v>
      </c>
      <c r="H1221" t="b">
        <f>IF('Input and Summary Results'!$J$4="yes",'Data Transformation'!F1221,'Data Transformation'!D1221)</f>
        <v>0</v>
      </c>
      <c r="I1221" t="str">
        <f t="shared" ref="I1221:I1284" si="88">IF(G1221=FALSE,"",B1221)</f>
        <v/>
      </c>
    </row>
    <row r="1222" spans="2:9" x14ac:dyDescent="0.25">
      <c r="B1222" t="b">
        <f>IF('Input and Summary Results'!D804=0,FALSE,'Input and Summary Results'!$B804)</f>
        <v>0</v>
      </c>
      <c r="C1222" t="b">
        <f>IF(OR(B1222=0,'Input and Summary Results'!D804=0,'Input and Summary Results'!D804=""),FALSE,'Input and Summary Results'!$D804)</f>
        <v>0</v>
      </c>
      <c r="D1222" t="b">
        <f>IF(OR(B1222=0,'Input and Summary Results'!E804=0),FALSE,'Input and Summary Results'!$E804)</f>
        <v>0</v>
      </c>
      <c r="E1222" t="b">
        <f t="shared" si="86"/>
        <v>0</v>
      </c>
      <c r="F1222" t="b">
        <f t="shared" si="87"/>
        <v>0</v>
      </c>
      <c r="G1222" t="b">
        <f>IF('Input and Summary Results'!$J$4="yes",IF(C1222=FALSE,FALSE,IF('Data Transformation'!E1222&lt;$R$10,E1222,$R$10)),IF(C1222=FALSE,FALSE,IF(C1222&lt;$R$10,C1222,$R$10)))</f>
        <v>0</v>
      </c>
      <c r="H1222" t="b">
        <f>IF('Input and Summary Results'!$J$4="yes",'Data Transformation'!F1222,'Data Transformation'!D1222)</f>
        <v>0</v>
      </c>
      <c r="I1222" t="str">
        <f t="shared" si="88"/>
        <v/>
      </c>
    </row>
    <row r="1223" spans="2:9" x14ac:dyDescent="0.25">
      <c r="B1223" t="b">
        <f>IF('Input and Summary Results'!D805=0,FALSE,'Input and Summary Results'!$B805)</f>
        <v>0</v>
      </c>
      <c r="C1223" t="b">
        <f>IF(OR(B1223=0,'Input and Summary Results'!D805=0,'Input and Summary Results'!D805=""),FALSE,'Input and Summary Results'!$D805)</f>
        <v>0</v>
      </c>
      <c r="D1223" t="b">
        <f>IF(OR(B1223=0,'Input and Summary Results'!E805=0),FALSE,'Input and Summary Results'!$E805)</f>
        <v>0</v>
      </c>
      <c r="E1223" t="b">
        <f t="shared" si="86"/>
        <v>0</v>
      </c>
      <c r="F1223" t="b">
        <f t="shared" si="87"/>
        <v>0</v>
      </c>
      <c r="G1223" t="b">
        <f>IF('Input and Summary Results'!$J$4="yes",IF(C1223=FALSE,FALSE,IF('Data Transformation'!E1223&lt;$R$10,E1223,$R$10)),IF(C1223=FALSE,FALSE,IF(C1223&lt;$R$10,C1223,$R$10)))</f>
        <v>0</v>
      </c>
      <c r="H1223" t="b">
        <f>IF('Input and Summary Results'!$J$4="yes",'Data Transformation'!F1223,'Data Transformation'!D1223)</f>
        <v>0</v>
      </c>
      <c r="I1223" t="str">
        <f t="shared" si="88"/>
        <v/>
      </c>
    </row>
    <row r="1224" spans="2:9" x14ac:dyDescent="0.25">
      <c r="B1224" t="b">
        <f>IF('Input and Summary Results'!D806=0,FALSE,'Input and Summary Results'!$B806)</f>
        <v>0</v>
      </c>
      <c r="C1224" t="b">
        <f>IF(OR(B1224=0,'Input and Summary Results'!D806=0,'Input and Summary Results'!D806=""),FALSE,'Input and Summary Results'!$D806)</f>
        <v>0</v>
      </c>
      <c r="D1224" t="b">
        <f>IF(OR(B1224=0,'Input and Summary Results'!E806=0),FALSE,'Input and Summary Results'!$E806)</f>
        <v>0</v>
      </c>
      <c r="E1224" t="b">
        <f t="shared" si="86"/>
        <v>0</v>
      </c>
      <c r="F1224" t="b">
        <f t="shared" si="87"/>
        <v>0</v>
      </c>
      <c r="G1224" t="b">
        <f>IF('Input and Summary Results'!$J$4="yes",IF(C1224=FALSE,FALSE,IF('Data Transformation'!E1224&lt;$R$10,E1224,$R$10)),IF(C1224=FALSE,FALSE,IF(C1224&lt;$R$10,C1224,$R$10)))</f>
        <v>0</v>
      </c>
      <c r="H1224" t="b">
        <f>IF('Input and Summary Results'!$J$4="yes",'Data Transformation'!F1224,'Data Transformation'!D1224)</f>
        <v>0</v>
      </c>
      <c r="I1224" t="str">
        <f t="shared" si="88"/>
        <v/>
      </c>
    </row>
    <row r="1225" spans="2:9" x14ac:dyDescent="0.25">
      <c r="B1225" t="b">
        <f>IF('Input and Summary Results'!D807=0,FALSE,'Input and Summary Results'!$B807)</f>
        <v>0</v>
      </c>
      <c r="C1225" t="b">
        <f>IF(OR(B1225=0,'Input and Summary Results'!D807=0,'Input and Summary Results'!D807=""),FALSE,'Input and Summary Results'!$D807)</f>
        <v>0</v>
      </c>
      <c r="D1225" t="b">
        <f>IF(OR(B1225=0,'Input and Summary Results'!E807=0),FALSE,'Input and Summary Results'!$E807)</f>
        <v>0</v>
      </c>
      <c r="E1225" t="b">
        <f t="shared" si="86"/>
        <v>0</v>
      </c>
      <c r="F1225" t="b">
        <f t="shared" si="87"/>
        <v>0</v>
      </c>
      <c r="G1225" t="b">
        <f>IF('Input and Summary Results'!$J$4="yes",IF(C1225=FALSE,FALSE,IF('Data Transformation'!E1225&lt;$R$10,E1225,$R$10)),IF(C1225=FALSE,FALSE,IF(C1225&lt;$R$10,C1225,$R$10)))</f>
        <v>0</v>
      </c>
      <c r="H1225" t="b">
        <f>IF('Input and Summary Results'!$J$4="yes",'Data Transformation'!F1225,'Data Transformation'!D1225)</f>
        <v>0</v>
      </c>
      <c r="I1225" t="str">
        <f t="shared" si="88"/>
        <v/>
      </c>
    </row>
    <row r="1226" spans="2:9" x14ac:dyDescent="0.25">
      <c r="B1226" t="b">
        <f>IF('Input and Summary Results'!D808=0,FALSE,'Input and Summary Results'!$B808)</f>
        <v>0</v>
      </c>
      <c r="C1226" t="b">
        <f>IF(OR(B1226=0,'Input and Summary Results'!D808=0,'Input and Summary Results'!D808=""),FALSE,'Input and Summary Results'!$D808)</f>
        <v>0</v>
      </c>
      <c r="D1226" t="b">
        <f>IF(OR(B1226=0,'Input and Summary Results'!E808=0),FALSE,'Input and Summary Results'!$E808)</f>
        <v>0</v>
      </c>
      <c r="E1226" t="b">
        <f t="shared" si="86"/>
        <v>0</v>
      </c>
      <c r="F1226" t="b">
        <f t="shared" si="87"/>
        <v>0</v>
      </c>
      <c r="G1226" t="b">
        <f>IF('Input and Summary Results'!$J$4="yes",IF(C1226=FALSE,FALSE,IF('Data Transformation'!E1226&lt;$R$10,E1226,$R$10)),IF(C1226=FALSE,FALSE,IF(C1226&lt;$R$10,C1226,$R$10)))</f>
        <v>0</v>
      </c>
      <c r="H1226" t="b">
        <f>IF('Input and Summary Results'!$J$4="yes",'Data Transformation'!F1226,'Data Transformation'!D1226)</f>
        <v>0</v>
      </c>
      <c r="I1226" t="str">
        <f t="shared" si="88"/>
        <v/>
      </c>
    </row>
    <row r="1227" spans="2:9" x14ac:dyDescent="0.25">
      <c r="B1227" t="b">
        <f>IF('Input and Summary Results'!D809=0,FALSE,'Input and Summary Results'!$B809)</f>
        <v>0</v>
      </c>
      <c r="C1227" t="b">
        <f>IF(OR(B1227=0,'Input and Summary Results'!D809=0,'Input and Summary Results'!D809=""),FALSE,'Input and Summary Results'!$D809)</f>
        <v>0</v>
      </c>
      <c r="D1227" t="b">
        <f>IF(OR(B1227=0,'Input and Summary Results'!E809=0),FALSE,'Input and Summary Results'!$E809)</f>
        <v>0</v>
      </c>
      <c r="E1227" t="b">
        <f t="shared" si="86"/>
        <v>0</v>
      </c>
      <c r="F1227" t="b">
        <f t="shared" si="87"/>
        <v>0</v>
      </c>
      <c r="G1227" t="b">
        <f>IF('Input and Summary Results'!$J$4="yes",IF(C1227=FALSE,FALSE,IF('Data Transformation'!E1227&lt;$R$10,E1227,$R$10)),IF(C1227=FALSE,FALSE,IF(C1227&lt;$R$10,C1227,$R$10)))</f>
        <v>0</v>
      </c>
      <c r="H1227" t="b">
        <f>IF('Input and Summary Results'!$J$4="yes",'Data Transformation'!F1227,'Data Transformation'!D1227)</f>
        <v>0</v>
      </c>
      <c r="I1227" t="str">
        <f t="shared" si="88"/>
        <v/>
      </c>
    </row>
    <row r="1228" spans="2:9" x14ac:dyDescent="0.25">
      <c r="B1228" t="b">
        <f>IF('Input and Summary Results'!D810=0,FALSE,'Input and Summary Results'!$B810)</f>
        <v>0</v>
      </c>
      <c r="C1228" t="b">
        <f>IF(OR(B1228=0,'Input and Summary Results'!D810=0,'Input and Summary Results'!D810=""),FALSE,'Input and Summary Results'!$D810)</f>
        <v>0</v>
      </c>
      <c r="D1228" t="b">
        <f>IF(OR(B1228=0,'Input and Summary Results'!E810=0),FALSE,'Input and Summary Results'!$E810)</f>
        <v>0</v>
      </c>
      <c r="E1228" t="b">
        <f t="shared" si="86"/>
        <v>0</v>
      </c>
      <c r="F1228" t="b">
        <f t="shared" si="87"/>
        <v>0</v>
      </c>
      <c r="G1228" t="b">
        <f>IF('Input and Summary Results'!$J$4="yes",IF(C1228=FALSE,FALSE,IF('Data Transformation'!E1228&lt;$R$10,E1228,$R$10)),IF(C1228=FALSE,FALSE,IF(C1228&lt;$R$10,C1228,$R$10)))</f>
        <v>0</v>
      </c>
      <c r="H1228" t="b">
        <f>IF('Input and Summary Results'!$J$4="yes",'Data Transformation'!F1228,'Data Transformation'!D1228)</f>
        <v>0</v>
      </c>
      <c r="I1228" t="str">
        <f t="shared" si="88"/>
        <v/>
      </c>
    </row>
    <row r="1229" spans="2:9" x14ac:dyDescent="0.25">
      <c r="B1229" t="b">
        <f>IF('Input and Summary Results'!D811=0,FALSE,'Input and Summary Results'!$B811)</f>
        <v>0</v>
      </c>
      <c r="C1229" t="b">
        <f>IF(OR(B1229=0,'Input and Summary Results'!D811=0,'Input and Summary Results'!D811=""),FALSE,'Input and Summary Results'!$D811)</f>
        <v>0</v>
      </c>
      <c r="D1229" t="b">
        <f>IF(OR(B1229=0,'Input and Summary Results'!E811=0),FALSE,'Input and Summary Results'!$E811)</f>
        <v>0</v>
      </c>
      <c r="E1229" t="b">
        <f t="shared" si="86"/>
        <v>0</v>
      </c>
      <c r="F1229" t="b">
        <f t="shared" si="87"/>
        <v>0</v>
      </c>
      <c r="G1229" t="b">
        <f>IF('Input and Summary Results'!$J$4="yes",IF(C1229=FALSE,FALSE,IF('Data Transformation'!E1229&lt;$R$10,E1229,$R$10)),IF(C1229=FALSE,FALSE,IF(C1229&lt;$R$10,C1229,$R$10)))</f>
        <v>0</v>
      </c>
      <c r="H1229" t="b">
        <f>IF('Input and Summary Results'!$J$4="yes",'Data Transformation'!F1229,'Data Transformation'!D1229)</f>
        <v>0</v>
      </c>
      <c r="I1229" t="str">
        <f t="shared" si="88"/>
        <v/>
      </c>
    </row>
    <row r="1230" spans="2:9" x14ac:dyDescent="0.25">
      <c r="B1230" t="b">
        <f>IF('Input and Summary Results'!D812=0,FALSE,'Input and Summary Results'!$B812)</f>
        <v>0</v>
      </c>
      <c r="C1230" t="b">
        <f>IF(OR(B1230=0,'Input and Summary Results'!D812=0,'Input and Summary Results'!D812=""),FALSE,'Input and Summary Results'!$D812)</f>
        <v>0</v>
      </c>
      <c r="D1230" t="b">
        <f>IF(OR(B1230=0,'Input and Summary Results'!E812=0),FALSE,'Input and Summary Results'!$E812)</f>
        <v>0</v>
      </c>
      <c r="E1230" t="b">
        <f t="shared" si="86"/>
        <v>0</v>
      </c>
      <c r="F1230" t="b">
        <f t="shared" si="87"/>
        <v>0</v>
      </c>
      <c r="G1230" t="b">
        <f>IF('Input and Summary Results'!$J$4="yes",IF(C1230=FALSE,FALSE,IF('Data Transformation'!E1230&lt;$R$10,E1230,$R$10)),IF(C1230=FALSE,FALSE,IF(C1230&lt;$R$10,C1230,$R$10)))</f>
        <v>0</v>
      </c>
      <c r="H1230" t="b">
        <f>IF('Input and Summary Results'!$J$4="yes",'Data Transformation'!F1230,'Data Transformation'!D1230)</f>
        <v>0</v>
      </c>
      <c r="I1230" t="str">
        <f t="shared" si="88"/>
        <v/>
      </c>
    </row>
    <row r="1231" spans="2:9" x14ac:dyDescent="0.25">
      <c r="B1231" t="b">
        <f>IF('Input and Summary Results'!D813=0,FALSE,'Input and Summary Results'!$B813)</f>
        <v>0</v>
      </c>
      <c r="C1231" t="b">
        <f>IF(OR(B1231=0,'Input and Summary Results'!D813=0,'Input and Summary Results'!D813=""),FALSE,'Input and Summary Results'!$D813)</f>
        <v>0</v>
      </c>
      <c r="D1231" t="b">
        <f>IF(OR(B1231=0,'Input and Summary Results'!E813=0),FALSE,'Input and Summary Results'!$E813)</f>
        <v>0</v>
      </c>
      <c r="E1231" t="b">
        <f t="shared" si="86"/>
        <v>0</v>
      </c>
      <c r="F1231" t="b">
        <f t="shared" si="87"/>
        <v>0</v>
      </c>
      <c r="G1231" t="b">
        <f>IF('Input and Summary Results'!$J$4="yes",IF(C1231=FALSE,FALSE,IF('Data Transformation'!E1231&lt;$R$10,E1231,$R$10)),IF(C1231=FALSE,FALSE,IF(C1231&lt;$R$10,C1231,$R$10)))</f>
        <v>0</v>
      </c>
      <c r="H1231" t="b">
        <f>IF('Input and Summary Results'!$J$4="yes",'Data Transformation'!F1231,'Data Transformation'!D1231)</f>
        <v>0</v>
      </c>
      <c r="I1231" t="str">
        <f t="shared" si="88"/>
        <v/>
      </c>
    </row>
    <row r="1232" spans="2:9" x14ac:dyDescent="0.25">
      <c r="B1232" t="b">
        <f>IF('Input and Summary Results'!D814=0,FALSE,'Input and Summary Results'!$B814)</f>
        <v>0</v>
      </c>
      <c r="C1232" t="b">
        <f>IF(OR(B1232=0,'Input and Summary Results'!D814=0,'Input and Summary Results'!D814=""),FALSE,'Input and Summary Results'!$D814)</f>
        <v>0</v>
      </c>
      <c r="D1232" t="b">
        <f>IF(OR(B1232=0,'Input and Summary Results'!E814=0),FALSE,'Input and Summary Results'!$E814)</f>
        <v>0</v>
      </c>
      <c r="E1232" t="b">
        <f t="shared" si="86"/>
        <v>0</v>
      </c>
      <c r="F1232" t="b">
        <f t="shared" si="87"/>
        <v>0</v>
      </c>
      <c r="G1232" t="b">
        <f>IF('Input and Summary Results'!$J$4="yes",IF(C1232=FALSE,FALSE,IF('Data Transformation'!E1232&lt;$R$10,E1232,$R$10)),IF(C1232=FALSE,FALSE,IF(C1232&lt;$R$10,C1232,$R$10)))</f>
        <v>0</v>
      </c>
      <c r="H1232" t="b">
        <f>IF('Input and Summary Results'!$J$4="yes",'Data Transformation'!F1232,'Data Transformation'!D1232)</f>
        <v>0</v>
      </c>
      <c r="I1232" t="str">
        <f t="shared" si="88"/>
        <v/>
      </c>
    </row>
    <row r="1233" spans="2:9" x14ac:dyDescent="0.25">
      <c r="B1233" t="b">
        <f>IF('Input and Summary Results'!D815=0,FALSE,'Input and Summary Results'!$B815)</f>
        <v>0</v>
      </c>
      <c r="C1233" t="b">
        <f>IF(OR(B1233=0,'Input and Summary Results'!D815=0,'Input and Summary Results'!D815=""),FALSE,'Input and Summary Results'!$D815)</f>
        <v>0</v>
      </c>
      <c r="D1233" t="b">
        <f>IF(OR(B1233=0,'Input and Summary Results'!E815=0),FALSE,'Input and Summary Results'!$E815)</f>
        <v>0</v>
      </c>
      <c r="E1233" t="b">
        <f t="shared" si="86"/>
        <v>0</v>
      </c>
      <c r="F1233" t="b">
        <f t="shared" si="87"/>
        <v>0</v>
      </c>
      <c r="G1233" t="b">
        <f>IF('Input and Summary Results'!$J$4="yes",IF(C1233=FALSE,FALSE,IF('Data Transformation'!E1233&lt;$R$10,E1233,$R$10)),IF(C1233=FALSE,FALSE,IF(C1233&lt;$R$10,C1233,$R$10)))</f>
        <v>0</v>
      </c>
      <c r="H1233" t="b">
        <f>IF('Input and Summary Results'!$J$4="yes",'Data Transformation'!F1233,'Data Transformation'!D1233)</f>
        <v>0</v>
      </c>
      <c r="I1233" t="str">
        <f t="shared" si="88"/>
        <v/>
      </c>
    </row>
    <row r="1234" spans="2:9" x14ac:dyDescent="0.25">
      <c r="B1234" t="b">
        <f>IF('Input and Summary Results'!D816=0,FALSE,'Input and Summary Results'!$B816)</f>
        <v>0</v>
      </c>
      <c r="C1234" t="b">
        <f>IF(OR(B1234=0,'Input and Summary Results'!D816=0,'Input and Summary Results'!D816=""),FALSE,'Input and Summary Results'!$D816)</f>
        <v>0</v>
      </c>
      <c r="D1234" t="b">
        <f>IF(OR(B1234=0,'Input and Summary Results'!E816=0),FALSE,'Input and Summary Results'!$E816)</f>
        <v>0</v>
      </c>
      <c r="E1234" t="b">
        <f t="shared" si="86"/>
        <v>0</v>
      </c>
      <c r="F1234" t="b">
        <f t="shared" si="87"/>
        <v>0</v>
      </c>
      <c r="G1234" t="b">
        <f>IF('Input and Summary Results'!$J$4="yes",IF(C1234=FALSE,FALSE,IF('Data Transformation'!E1234&lt;$R$10,E1234,$R$10)),IF(C1234=FALSE,FALSE,IF(C1234&lt;$R$10,C1234,$R$10)))</f>
        <v>0</v>
      </c>
      <c r="H1234" t="b">
        <f>IF('Input and Summary Results'!$J$4="yes",'Data Transformation'!F1234,'Data Transformation'!D1234)</f>
        <v>0</v>
      </c>
      <c r="I1234" t="str">
        <f t="shared" si="88"/>
        <v/>
      </c>
    </row>
    <row r="1235" spans="2:9" x14ac:dyDescent="0.25">
      <c r="B1235" t="b">
        <f>IF('Input and Summary Results'!D817=0,FALSE,'Input and Summary Results'!$B817)</f>
        <v>0</v>
      </c>
      <c r="C1235" t="b">
        <f>IF(OR(B1235=0,'Input and Summary Results'!D817=0,'Input and Summary Results'!D817=""),FALSE,'Input and Summary Results'!$D817)</f>
        <v>0</v>
      </c>
      <c r="D1235" t="b">
        <f>IF(OR(B1235=0,'Input and Summary Results'!E817=0),FALSE,'Input and Summary Results'!$E817)</f>
        <v>0</v>
      </c>
      <c r="E1235" t="b">
        <f t="shared" si="86"/>
        <v>0</v>
      </c>
      <c r="F1235" t="b">
        <f t="shared" si="87"/>
        <v>0</v>
      </c>
      <c r="G1235" t="b">
        <f>IF('Input and Summary Results'!$J$4="yes",IF(C1235=FALSE,FALSE,IF('Data Transformation'!E1235&lt;$R$10,E1235,$R$10)),IF(C1235=FALSE,FALSE,IF(C1235&lt;$R$10,C1235,$R$10)))</f>
        <v>0</v>
      </c>
      <c r="H1235" t="b">
        <f>IF('Input and Summary Results'!$J$4="yes",'Data Transformation'!F1235,'Data Transformation'!D1235)</f>
        <v>0</v>
      </c>
      <c r="I1235" t="str">
        <f t="shared" si="88"/>
        <v/>
      </c>
    </row>
    <row r="1236" spans="2:9" x14ac:dyDescent="0.25">
      <c r="B1236" t="b">
        <f>IF('Input and Summary Results'!D818=0,FALSE,'Input and Summary Results'!$B818)</f>
        <v>0</v>
      </c>
      <c r="C1236" t="b">
        <f>IF(OR(B1236=0,'Input and Summary Results'!D818=0,'Input and Summary Results'!D818=""),FALSE,'Input and Summary Results'!$D818)</f>
        <v>0</v>
      </c>
      <c r="D1236" t="b">
        <f>IF(OR(B1236=0,'Input and Summary Results'!E818=0),FALSE,'Input and Summary Results'!$E818)</f>
        <v>0</v>
      </c>
      <c r="E1236" t="b">
        <f t="shared" si="86"/>
        <v>0</v>
      </c>
      <c r="F1236" t="b">
        <f t="shared" si="87"/>
        <v>0</v>
      </c>
      <c r="G1236" t="b">
        <f>IF('Input and Summary Results'!$J$4="yes",IF(C1236=FALSE,FALSE,IF('Data Transformation'!E1236&lt;$R$10,E1236,$R$10)),IF(C1236=FALSE,FALSE,IF(C1236&lt;$R$10,C1236,$R$10)))</f>
        <v>0</v>
      </c>
      <c r="H1236" t="b">
        <f>IF('Input and Summary Results'!$J$4="yes",'Data Transformation'!F1236,'Data Transformation'!D1236)</f>
        <v>0</v>
      </c>
      <c r="I1236" t="str">
        <f t="shared" si="88"/>
        <v/>
      </c>
    </row>
    <row r="1237" spans="2:9" x14ac:dyDescent="0.25">
      <c r="B1237" t="b">
        <f>IF('Input and Summary Results'!D819=0,FALSE,'Input and Summary Results'!$B819)</f>
        <v>0</v>
      </c>
      <c r="C1237" t="b">
        <f>IF(OR(B1237=0,'Input and Summary Results'!D819=0,'Input and Summary Results'!D819=""),FALSE,'Input and Summary Results'!$D819)</f>
        <v>0</v>
      </c>
      <c r="D1237" t="b">
        <f>IF(OR(B1237=0,'Input and Summary Results'!E819=0),FALSE,'Input and Summary Results'!$E819)</f>
        <v>0</v>
      </c>
      <c r="E1237" t="b">
        <f t="shared" si="86"/>
        <v>0</v>
      </c>
      <c r="F1237" t="b">
        <f t="shared" si="87"/>
        <v>0</v>
      </c>
      <c r="G1237" t="b">
        <f>IF('Input and Summary Results'!$J$4="yes",IF(C1237=FALSE,FALSE,IF('Data Transformation'!E1237&lt;$R$10,E1237,$R$10)),IF(C1237=FALSE,FALSE,IF(C1237&lt;$R$10,C1237,$R$10)))</f>
        <v>0</v>
      </c>
      <c r="H1237" t="b">
        <f>IF('Input and Summary Results'!$J$4="yes",'Data Transformation'!F1237,'Data Transformation'!D1237)</f>
        <v>0</v>
      </c>
      <c r="I1237" t="str">
        <f t="shared" si="88"/>
        <v/>
      </c>
    </row>
    <row r="1238" spans="2:9" x14ac:dyDescent="0.25">
      <c r="B1238" t="b">
        <f>IF('Input and Summary Results'!D820=0,FALSE,'Input and Summary Results'!$B820)</f>
        <v>0</v>
      </c>
      <c r="C1238" t="b">
        <f>IF(OR(B1238=0,'Input and Summary Results'!D820=0,'Input and Summary Results'!D820=""),FALSE,'Input and Summary Results'!$D820)</f>
        <v>0</v>
      </c>
      <c r="D1238" t="b">
        <f>IF(OR(B1238=0,'Input and Summary Results'!E820=0),FALSE,'Input and Summary Results'!$E820)</f>
        <v>0</v>
      </c>
      <c r="E1238" t="b">
        <f t="shared" si="86"/>
        <v>0</v>
      </c>
      <c r="F1238" t="b">
        <f t="shared" si="87"/>
        <v>0</v>
      </c>
      <c r="G1238" t="b">
        <f>IF('Input and Summary Results'!$J$4="yes",IF(C1238=FALSE,FALSE,IF('Data Transformation'!E1238&lt;$R$10,E1238,$R$10)),IF(C1238=FALSE,FALSE,IF(C1238&lt;$R$10,C1238,$R$10)))</f>
        <v>0</v>
      </c>
      <c r="H1238" t="b">
        <f>IF('Input and Summary Results'!$J$4="yes",'Data Transformation'!F1238,'Data Transformation'!D1238)</f>
        <v>0</v>
      </c>
      <c r="I1238" t="str">
        <f t="shared" si="88"/>
        <v/>
      </c>
    </row>
    <row r="1239" spans="2:9" x14ac:dyDescent="0.25">
      <c r="B1239" t="b">
        <f>IF('Input and Summary Results'!D821=0,FALSE,'Input and Summary Results'!$B821)</f>
        <v>0</v>
      </c>
      <c r="C1239" t="b">
        <f>IF(OR(B1239=0,'Input and Summary Results'!D821=0,'Input and Summary Results'!D821=""),FALSE,'Input and Summary Results'!$D821)</f>
        <v>0</v>
      </c>
      <c r="D1239" t="b">
        <f>IF(OR(B1239=0,'Input and Summary Results'!E821=0),FALSE,'Input and Summary Results'!$E821)</f>
        <v>0</v>
      </c>
      <c r="E1239" t="b">
        <f t="shared" si="86"/>
        <v>0</v>
      </c>
      <c r="F1239" t="b">
        <f t="shared" si="87"/>
        <v>0</v>
      </c>
      <c r="G1239" t="b">
        <f>IF('Input and Summary Results'!$J$4="yes",IF(C1239=FALSE,FALSE,IF('Data Transformation'!E1239&lt;$R$10,E1239,$R$10)),IF(C1239=FALSE,FALSE,IF(C1239&lt;$R$10,C1239,$R$10)))</f>
        <v>0</v>
      </c>
      <c r="H1239" t="b">
        <f>IF('Input and Summary Results'!$J$4="yes",'Data Transformation'!F1239,'Data Transformation'!D1239)</f>
        <v>0</v>
      </c>
      <c r="I1239" t="str">
        <f t="shared" si="88"/>
        <v/>
      </c>
    </row>
    <row r="1240" spans="2:9" x14ac:dyDescent="0.25">
      <c r="B1240" t="b">
        <f>IF('Input and Summary Results'!D822=0,FALSE,'Input and Summary Results'!$B822)</f>
        <v>0</v>
      </c>
      <c r="C1240" t="b">
        <f>IF(OR(B1240=0,'Input and Summary Results'!D822=0,'Input and Summary Results'!D822=""),FALSE,'Input and Summary Results'!$D822)</f>
        <v>0</v>
      </c>
      <c r="D1240" t="b">
        <f>IF(OR(B1240=0,'Input and Summary Results'!E822=0),FALSE,'Input and Summary Results'!$E822)</f>
        <v>0</v>
      </c>
      <c r="E1240" t="b">
        <f t="shared" si="86"/>
        <v>0</v>
      </c>
      <c r="F1240" t="b">
        <f t="shared" si="87"/>
        <v>0</v>
      </c>
      <c r="G1240" t="b">
        <f>IF('Input and Summary Results'!$J$4="yes",IF(C1240=FALSE,FALSE,IF('Data Transformation'!E1240&lt;$R$10,E1240,$R$10)),IF(C1240=FALSE,FALSE,IF(C1240&lt;$R$10,C1240,$R$10)))</f>
        <v>0</v>
      </c>
      <c r="H1240" t="b">
        <f>IF('Input and Summary Results'!$J$4="yes",'Data Transformation'!F1240,'Data Transformation'!D1240)</f>
        <v>0</v>
      </c>
      <c r="I1240" t="str">
        <f t="shared" si="88"/>
        <v/>
      </c>
    </row>
    <row r="1241" spans="2:9" x14ac:dyDescent="0.25">
      <c r="B1241" t="b">
        <f>IF('Input and Summary Results'!D823=0,FALSE,'Input and Summary Results'!$B823)</f>
        <v>0</v>
      </c>
      <c r="C1241" t="b">
        <f>IF(OR(B1241=0,'Input and Summary Results'!D823=0,'Input and Summary Results'!D823=""),FALSE,'Input and Summary Results'!$D823)</f>
        <v>0</v>
      </c>
      <c r="D1241" t="b">
        <f>IF(OR(B1241=0,'Input and Summary Results'!E823=0),FALSE,'Input and Summary Results'!$E823)</f>
        <v>0</v>
      </c>
      <c r="E1241" t="b">
        <f t="shared" si="86"/>
        <v>0</v>
      </c>
      <c r="F1241" t="b">
        <f t="shared" si="87"/>
        <v>0</v>
      </c>
      <c r="G1241" t="b">
        <f>IF('Input and Summary Results'!$J$4="yes",IF(C1241=FALSE,FALSE,IF('Data Transformation'!E1241&lt;$R$10,E1241,$R$10)),IF(C1241=FALSE,FALSE,IF(C1241&lt;$R$10,C1241,$R$10)))</f>
        <v>0</v>
      </c>
      <c r="H1241" t="b">
        <f>IF('Input and Summary Results'!$J$4="yes",'Data Transformation'!F1241,'Data Transformation'!D1241)</f>
        <v>0</v>
      </c>
      <c r="I1241" t="str">
        <f t="shared" si="88"/>
        <v/>
      </c>
    </row>
    <row r="1242" spans="2:9" x14ac:dyDescent="0.25">
      <c r="B1242" t="b">
        <f>IF('Input and Summary Results'!D824=0,FALSE,'Input and Summary Results'!$B824)</f>
        <v>0</v>
      </c>
      <c r="C1242" t="b">
        <f>IF(OR(B1242=0,'Input and Summary Results'!D824=0,'Input and Summary Results'!D824=""),FALSE,'Input and Summary Results'!$D824)</f>
        <v>0</v>
      </c>
      <c r="D1242" t="b">
        <f>IF(OR(B1242=0,'Input and Summary Results'!E824=0),FALSE,'Input and Summary Results'!$E824)</f>
        <v>0</v>
      </c>
      <c r="E1242" t="b">
        <f t="shared" si="86"/>
        <v>0</v>
      </c>
      <c r="F1242" t="b">
        <f t="shared" si="87"/>
        <v>0</v>
      </c>
      <c r="G1242" t="b">
        <f>IF('Input and Summary Results'!$J$4="yes",IF(C1242=FALSE,FALSE,IF('Data Transformation'!E1242&lt;$R$10,E1242,$R$10)),IF(C1242=FALSE,FALSE,IF(C1242&lt;$R$10,C1242,$R$10)))</f>
        <v>0</v>
      </c>
      <c r="H1242" t="b">
        <f>IF('Input and Summary Results'!$J$4="yes",'Data Transformation'!F1242,'Data Transformation'!D1242)</f>
        <v>0</v>
      </c>
      <c r="I1242" t="str">
        <f t="shared" si="88"/>
        <v/>
      </c>
    </row>
    <row r="1243" spans="2:9" x14ac:dyDescent="0.25">
      <c r="B1243" t="b">
        <f>IF('Input and Summary Results'!D825=0,FALSE,'Input and Summary Results'!$B825)</f>
        <v>0</v>
      </c>
      <c r="C1243" t="b">
        <f>IF(OR(B1243=0,'Input and Summary Results'!D825=0,'Input and Summary Results'!D825=""),FALSE,'Input and Summary Results'!$D825)</f>
        <v>0</v>
      </c>
      <c r="D1243" t="b">
        <f>IF(OR(B1243=0,'Input and Summary Results'!E825=0),FALSE,'Input and Summary Results'!$E825)</f>
        <v>0</v>
      </c>
      <c r="E1243" t="b">
        <f t="shared" si="86"/>
        <v>0</v>
      </c>
      <c r="F1243" t="b">
        <f t="shared" si="87"/>
        <v>0</v>
      </c>
      <c r="G1243" t="b">
        <f>IF('Input and Summary Results'!$J$4="yes",IF(C1243=FALSE,FALSE,IF('Data Transformation'!E1243&lt;$R$10,E1243,$R$10)),IF(C1243=FALSE,FALSE,IF(C1243&lt;$R$10,C1243,$R$10)))</f>
        <v>0</v>
      </c>
      <c r="H1243" t="b">
        <f>IF('Input and Summary Results'!$J$4="yes",'Data Transformation'!F1243,'Data Transformation'!D1243)</f>
        <v>0</v>
      </c>
      <c r="I1243" t="str">
        <f t="shared" si="88"/>
        <v/>
      </c>
    </row>
    <row r="1244" spans="2:9" x14ac:dyDescent="0.25">
      <c r="B1244" t="b">
        <f>IF('Input and Summary Results'!D826=0,FALSE,'Input and Summary Results'!$B826)</f>
        <v>0</v>
      </c>
      <c r="C1244" t="b">
        <f>IF(OR(B1244=0,'Input and Summary Results'!D826=0,'Input and Summary Results'!D826=""),FALSE,'Input and Summary Results'!$D826)</f>
        <v>0</v>
      </c>
      <c r="D1244" t="b">
        <f>IF(OR(B1244=0,'Input and Summary Results'!E826=0),FALSE,'Input and Summary Results'!$E826)</f>
        <v>0</v>
      </c>
      <c r="E1244" t="b">
        <f t="shared" si="86"/>
        <v>0</v>
      </c>
      <c r="F1244" t="b">
        <f t="shared" si="87"/>
        <v>0</v>
      </c>
      <c r="G1244" t="b">
        <f>IF('Input and Summary Results'!$J$4="yes",IF(C1244=FALSE,FALSE,IF('Data Transformation'!E1244&lt;$R$10,E1244,$R$10)),IF(C1244=FALSE,FALSE,IF(C1244&lt;$R$10,C1244,$R$10)))</f>
        <v>0</v>
      </c>
      <c r="H1244" t="b">
        <f>IF('Input and Summary Results'!$J$4="yes",'Data Transformation'!F1244,'Data Transformation'!D1244)</f>
        <v>0</v>
      </c>
      <c r="I1244" t="str">
        <f t="shared" si="88"/>
        <v/>
      </c>
    </row>
    <row r="1245" spans="2:9" x14ac:dyDescent="0.25">
      <c r="B1245" t="b">
        <f>IF('Input and Summary Results'!D827=0,FALSE,'Input and Summary Results'!$B827)</f>
        <v>0</v>
      </c>
      <c r="C1245" t="b">
        <f>IF(OR(B1245=0,'Input and Summary Results'!D827=0,'Input and Summary Results'!D827=""),FALSE,'Input and Summary Results'!$D827)</f>
        <v>0</v>
      </c>
      <c r="D1245" t="b">
        <f>IF(OR(B1245=0,'Input and Summary Results'!E827=0),FALSE,'Input and Summary Results'!$E827)</f>
        <v>0</v>
      </c>
      <c r="E1245" t="b">
        <f t="shared" si="86"/>
        <v>0</v>
      </c>
      <c r="F1245" t="b">
        <f t="shared" si="87"/>
        <v>0</v>
      </c>
      <c r="G1245" t="b">
        <f>IF('Input and Summary Results'!$J$4="yes",IF(C1245=FALSE,FALSE,IF('Data Transformation'!E1245&lt;$R$10,E1245,$R$10)),IF(C1245=FALSE,FALSE,IF(C1245&lt;$R$10,C1245,$R$10)))</f>
        <v>0</v>
      </c>
      <c r="H1245" t="b">
        <f>IF('Input and Summary Results'!$J$4="yes",'Data Transformation'!F1245,'Data Transformation'!D1245)</f>
        <v>0</v>
      </c>
      <c r="I1245" t="str">
        <f t="shared" si="88"/>
        <v/>
      </c>
    </row>
    <row r="1246" spans="2:9" x14ac:dyDescent="0.25">
      <c r="B1246" t="b">
        <f>IF('Input and Summary Results'!D828=0,FALSE,'Input and Summary Results'!$B828)</f>
        <v>0</v>
      </c>
      <c r="C1246" t="b">
        <f>IF(OR(B1246=0,'Input and Summary Results'!D828=0,'Input and Summary Results'!D828=""),FALSE,'Input and Summary Results'!$D828)</f>
        <v>0</v>
      </c>
      <c r="D1246" t="b">
        <f>IF(OR(B1246=0,'Input and Summary Results'!E828=0),FALSE,'Input and Summary Results'!$E828)</f>
        <v>0</v>
      </c>
      <c r="E1246" t="b">
        <f t="shared" si="86"/>
        <v>0</v>
      </c>
      <c r="F1246" t="b">
        <f t="shared" si="87"/>
        <v>0</v>
      </c>
      <c r="G1246" t="b">
        <f>IF('Input and Summary Results'!$J$4="yes",IF(C1246=FALSE,FALSE,IF('Data Transformation'!E1246&lt;$R$10,E1246,$R$10)),IF(C1246=FALSE,FALSE,IF(C1246&lt;$R$10,C1246,$R$10)))</f>
        <v>0</v>
      </c>
      <c r="H1246" t="b">
        <f>IF('Input and Summary Results'!$J$4="yes",'Data Transformation'!F1246,'Data Transformation'!D1246)</f>
        <v>0</v>
      </c>
      <c r="I1246" t="str">
        <f t="shared" si="88"/>
        <v/>
      </c>
    </row>
    <row r="1247" spans="2:9" x14ac:dyDescent="0.25">
      <c r="B1247" t="b">
        <f>IF('Input and Summary Results'!D829=0,FALSE,'Input and Summary Results'!$B829)</f>
        <v>0</v>
      </c>
      <c r="C1247" t="b">
        <f>IF(OR(B1247=0,'Input and Summary Results'!D829=0,'Input and Summary Results'!D829=""),FALSE,'Input and Summary Results'!$D829)</f>
        <v>0</v>
      </c>
      <c r="D1247" t="b">
        <f>IF(OR(B1247=0,'Input and Summary Results'!E829=0),FALSE,'Input and Summary Results'!$E829)</f>
        <v>0</v>
      </c>
      <c r="E1247" t="b">
        <f t="shared" si="86"/>
        <v>0</v>
      </c>
      <c r="F1247" t="b">
        <f t="shared" si="87"/>
        <v>0</v>
      </c>
      <c r="G1247" t="b">
        <f>IF('Input and Summary Results'!$J$4="yes",IF(C1247=FALSE,FALSE,IF('Data Transformation'!E1247&lt;$R$10,E1247,$R$10)),IF(C1247=FALSE,FALSE,IF(C1247&lt;$R$10,C1247,$R$10)))</f>
        <v>0</v>
      </c>
      <c r="H1247" t="b">
        <f>IF('Input and Summary Results'!$J$4="yes",'Data Transformation'!F1247,'Data Transformation'!D1247)</f>
        <v>0</v>
      </c>
      <c r="I1247" t="str">
        <f t="shared" si="88"/>
        <v/>
      </c>
    </row>
    <row r="1248" spans="2:9" x14ac:dyDescent="0.25">
      <c r="B1248" t="b">
        <f>IF('Input and Summary Results'!D830=0,FALSE,'Input and Summary Results'!$B830)</f>
        <v>0</v>
      </c>
      <c r="C1248" t="b">
        <f>IF(OR(B1248=0,'Input and Summary Results'!D830=0,'Input and Summary Results'!D830=""),FALSE,'Input and Summary Results'!$D830)</f>
        <v>0</v>
      </c>
      <c r="D1248" t="b">
        <f>IF(OR(B1248=0,'Input and Summary Results'!E830=0),FALSE,'Input and Summary Results'!$E830)</f>
        <v>0</v>
      </c>
      <c r="E1248" t="b">
        <f t="shared" si="86"/>
        <v>0</v>
      </c>
      <c r="F1248" t="b">
        <f t="shared" si="87"/>
        <v>0</v>
      </c>
      <c r="G1248" t="b">
        <f>IF('Input and Summary Results'!$J$4="yes",IF(C1248=FALSE,FALSE,IF('Data Transformation'!E1248&lt;$R$10,E1248,$R$10)),IF(C1248=FALSE,FALSE,IF(C1248&lt;$R$10,C1248,$R$10)))</f>
        <v>0</v>
      </c>
      <c r="H1248" t="b">
        <f>IF('Input and Summary Results'!$J$4="yes",'Data Transformation'!F1248,'Data Transformation'!D1248)</f>
        <v>0</v>
      </c>
      <c r="I1248" t="str">
        <f t="shared" si="88"/>
        <v/>
      </c>
    </row>
    <row r="1249" spans="2:9" x14ac:dyDescent="0.25">
      <c r="B1249" t="b">
        <f>IF('Input and Summary Results'!D831=0,FALSE,'Input and Summary Results'!$B831)</f>
        <v>0</v>
      </c>
      <c r="C1249" t="b">
        <f>IF(OR(B1249=0,'Input and Summary Results'!D831=0,'Input and Summary Results'!D831=""),FALSE,'Input and Summary Results'!$D831)</f>
        <v>0</v>
      </c>
      <c r="D1249" t="b">
        <f>IF(OR(B1249=0,'Input and Summary Results'!E831=0),FALSE,'Input and Summary Results'!$E831)</f>
        <v>0</v>
      </c>
      <c r="E1249" t="b">
        <f t="shared" si="86"/>
        <v>0</v>
      </c>
      <c r="F1249" t="b">
        <f t="shared" si="87"/>
        <v>0</v>
      </c>
      <c r="G1249" t="b">
        <f>IF('Input and Summary Results'!$J$4="yes",IF(C1249=FALSE,FALSE,IF('Data Transformation'!E1249&lt;$R$10,E1249,$R$10)),IF(C1249=FALSE,FALSE,IF(C1249&lt;$R$10,C1249,$R$10)))</f>
        <v>0</v>
      </c>
      <c r="H1249" t="b">
        <f>IF('Input and Summary Results'!$J$4="yes",'Data Transformation'!F1249,'Data Transformation'!D1249)</f>
        <v>0</v>
      </c>
      <c r="I1249" t="str">
        <f t="shared" si="88"/>
        <v/>
      </c>
    </row>
    <row r="1250" spans="2:9" x14ac:dyDescent="0.25">
      <c r="B1250" t="b">
        <f>IF('Input and Summary Results'!D832=0,FALSE,'Input and Summary Results'!$B832)</f>
        <v>0</v>
      </c>
      <c r="C1250" t="b">
        <f>IF(OR(B1250=0,'Input and Summary Results'!D832=0,'Input and Summary Results'!D832=""),FALSE,'Input and Summary Results'!$D832)</f>
        <v>0</v>
      </c>
      <c r="D1250" t="b">
        <f>IF(OR(B1250=0,'Input and Summary Results'!E832=0),FALSE,'Input and Summary Results'!$E832)</f>
        <v>0</v>
      </c>
      <c r="E1250" t="b">
        <f t="shared" si="86"/>
        <v>0</v>
      </c>
      <c r="F1250" t="b">
        <f t="shared" si="87"/>
        <v>0</v>
      </c>
      <c r="G1250" t="b">
        <f>IF('Input and Summary Results'!$J$4="yes",IF(C1250=FALSE,FALSE,IF('Data Transformation'!E1250&lt;$R$10,E1250,$R$10)),IF(C1250=FALSE,FALSE,IF(C1250&lt;$R$10,C1250,$R$10)))</f>
        <v>0</v>
      </c>
      <c r="H1250" t="b">
        <f>IF('Input and Summary Results'!$J$4="yes",'Data Transformation'!F1250,'Data Transformation'!D1250)</f>
        <v>0</v>
      </c>
      <c r="I1250" t="str">
        <f t="shared" si="88"/>
        <v/>
      </c>
    </row>
    <row r="1251" spans="2:9" x14ac:dyDescent="0.25">
      <c r="B1251" t="b">
        <f>IF('Input and Summary Results'!D833=0,FALSE,'Input and Summary Results'!$B833)</f>
        <v>0</v>
      </c>
      <c r="C1251" t="b">
        <f>IF(OR(B1251=0,'Input and Summary Results'!D833=0,'Input and Summary Results'!D833=""),FALSE,'Input and Summary Results'!$D833)</f>
        <v>0</v>
      </c>
      <c r="D1251" t="b">
        <f>IF(OR(B1251=0,'Input and Summary Results'!E833=0),FALSE,'Input and Summary Results'!$E833)</f>
        <v>0</v>
      </c>
      <c r="E1251" t="b">
        <f t="shared" si="86"/>
        <v>0</v>
      </c>
      <c r="F1251" t="b">
        <f t="shared" si="87"/>
        <v>0</v>
      </c>
      <c r="G1251" t="b">
        <f>IF('Input and Summary Results'!$J$4="yes",IF(C1251=FALSE,FALSE,IF('Data Transformation'!E1251&lt;$R$10,E1251,$R$10)),IF(C1251=FALSE,FALSE,IF(C1251&lt;$R$10,C1251,$R$10)))</f>
        <v>0</v>
      </c>
      <c r="H1251" t="b">
        <f>IF('Input and Summary Results'!$J$4="yes",'Data Transformation'!F1251,'Data Transformation'!D1251)</f>
        <v>0</v>
      </c>
      <c r="I1251" t="str">
        <f t="shared" si="88"/>
        <v/>
      </c>
    </row>
    <row r="1252" spans="2:9" x14ac:dyDescent="0.25">
      <c r="B1252" t="b">
        <f>IF('Input and Summary Results'!D834=0,FALSE,'Input and Summary Results'!$B834)</f>
        <v>0</v>
      </c>
      <c r="C1252" t="b">
        <f>IF(OR(B1252=0,'Input and Summary Results'!D834=0,'Input and Summary Results'!D834=""),FALSE,'Input and Summary Results'!$D834)</f>
        <v>0</v>
      </c>
      <c r="D1252" t="b">
        <f>IF(OR(B1252=0,'Input and Summary Results'!E834=0),FALSE,'Input and Summary Results'!$E834)</f>
        <v>0</v>
      </c>
      <c r="E1252" t="b">
        <f t="shared" si="86"/>
        <v>0</v>
      </c>
      <c r="F1252" t="b">
        <f t="shared" si="87"/>
        <v>0</v>
      </c>
      <c r="G1252" t="b">
        <f>IF('Input and Summary Results'!$J$4="yes",IF(C1252=FALSE,FALSE,IF('Data Transformation'!E1252&lt;$R$10,E1252,$R$10)),IF(C1252=FALSE,FALSE,IF(C1252&lt;$R$10,C1252,$R$10)))</f>
        <v>0</v>
      </c>
      <c r="H1252" t="b">
        <f>IF('Input and Summary Results'!$J$4="yes",'Data Transformation'!F1252,'Data Transformation'!D1252)</f>
        <v>0</v>
      </c>
      <c r="I1252" t="str">
        <f t="shared" si="88"/>
        <v/>
      </c>
    </row>
    <row r="1253" spans="2:9" x14ac:dyDescent="0.25">
      <c r="B1253" t="b">
        <f>IF('Input and Summary Results'!D835=0,FALSE,'Input and Summary Results'!$B835)</f>
        <v>0</v>
      </c>
      <c r="C1253" t="b">
        <f>IF(OR(B1253=0,'Input and Summary Results'!D835=0,'Input and Summary Results'!D835=""),FALSE,'Input and Summary Results'!$D835)</f>
        <v>0</v>
      </c>
      <c r="D1253" t="b">
        <f>IF(OR(B1253=0,'Input and Summary Results'!E835=0),FALSE,'Input and Summary Results'!$E835)</f>
        <v>0</v>
      </c>
      <c r="E1253" t="b">
        <f t="shared" si="86"/>
        <v>0</v>
      </c>
      <c r="F1253" t="b">
        <f t="shared" si="87"/>
        <v>0</v>
      </c>
      <c r="G1253" t="b">
        <f>IF('Input and Summary Results'!$J$4="yes",IF(C1253=FALSE,FALSE,IF('Data Transformation'!E1253&lt;$R$10,E1253,$R$10)),IF(C1253=FALSE,FALSE,IF(C1253&lt;$R$10,C1253,$R$10)))</f>
        <v>0</v>
      </c>
      <c r="H1253" t="b">
        <f>IF('Input and Summary Results'!$J$4="yes",'Data Transformation'!F1253,'Data Transformation'!D1253)</f>
        <v>0</v>
      </c>
      <c r="I1253" t="str">
        <f t="shared" si="88"/>
        <v/>
      </c>
    </row>
    <row r="1254" spans="2:9" x14ac:dyDescent="0.25">
      <c r="B1254" t="b">
        <f>IF('Input and Summary Results'!D836=0,FALSE,'Input and Summary Results'!$B836)</f>
        <v>0</v>
      </c>
      <c r="C1254" t="b">
        <f>IF(OR(B1254=0,'Input and Summary Results'!D836=0,'Input and Summary Results'!D836=""),FALSE,'Input and Summary Results'!$D836)</f>
        <v>0</v>
      </c>
      <c r="D1254" t="b">
        <f>IF(OR(B1254=0,'Input and Summary Results'!E836=0),FALSE,'Input and Summary Results'!$E836)</f>
        <v>0</v>
      </c>
      <c r="E1254" t="b">
        <f t="shared" si="86"/>
        <v>0</v>
      </c>
      <c r="F1254" t="b">
        <f t="shared" si="87"/>
        <v>0</v>
      </c>
      <c r="G1254" t="b">
        <f>IF('Input and Summary Results'!$J$4="yes",IF(C1254=FALSE,FALSE,IF('Data Transformation'!E1254&lt;$R$10,E1254,$R$10)),IF(C1254=FALSE,FALSE,IF(C1254&lt;$R$10,C1254,$R$10)))</f>
        <v>0</v>
      </c>
      <c r="H1254" t="b">
        <f>IF('Input and Summary Results'!$J$4="yes",'Data Transformation'!F1254,'Data Transformation'!D1254)</f>
        <v>0</v>
      </c>
      <c r="I1254" t="str">
        <f t="shared" si="88"/>
        <v/>
      </c>
    </row>
    <row r="1255" spans="2:9" x14ac:dyDescent="0.25">
      <c r="B1255" t="b">
        <f>IF('Input and Summary Results'!D837=0,FALSE,'Input and Summary Results'!$B837)</f>
        <v>0</v>
      </c>
      <c r="C1255" t="b">
        <f>IF(OR(B1255=0,'Input and Summary Results'!D837=0,'Input and Summary Results'!D837=""),FALSE,'Input and Summary Results'!$D837)</f>
        <v>0</v>
      </c>
      <c r="D1255" t="b">
        <f>IF(OR(B1255=0,'Input and Summary Results'!E837=0),FALSE,'Input and Summary Results'!$E837)</f>
        <v>0</v>
      </c>
      <c r="E1255" t="b">
        <f t="shared" si="86"/>
        <v>0</v>
      </c>
      <c r="F1255" t="b">
        <f t="shared" si="87"/>
        <v>0</v>
      </c>
      <c r="G1255" t="b">
        <f>IF('Input and Summary Results'!$J$4="yes",IF(C1255=FALSE,FALSE,IF('Data Transformation'!E1255&lt;$R$10,E1255,$R$10)),IF(C1255=FALSE,FALSE,IF(C1255&lt;$R$10,C1255,$R$10)))</f>
        <v>0</v>
      </c>
      <c r="H1255" t="b">
        <f>IF('Input and Summary Results'!$J$4="yes",'Data Transformation'!F1255,'Data Transformation'!D1255)</f>
        <v>0</v>
      </c>
      <c r="I1255" t="str">
        <f t="shared" si="88"/>
        <v/>
      </c>
    </row>
    <row r="1256" spans="2:9" x14ac:dyDescent="0.25">
      <c r="B1256" t="b">
        <f>IF('Input and Summary Results'!D838=0,FALSE,'Input and Summary Results'!$B838)</f>
        <v>0</v>
      </c>
      <c r="C1256" t="b">
        <f>IF(OR(B1256=0,'Input and Summary Results'!D838=0,'Input and Summary Results'!D838=""),FALSE,'Input and Summary Results'!$D838)</f>
        <v>0</v>
      </c>
      <c r="D1256" t="b">
        <f>IF(OR(B1256=0,'Input and Summary Results'!E838=0),FALSE,'Input and Summary Results'!$E838)</f>
        <v>0</v>
      </c>
      <c r="E1256" t="b">
        <f t="shared" si="86"/>
        <v>0</v>
      </c>
      <c r="F1256" t="b">
        <f t="shared" si="87"/>
        <v>0</v>
      </c>
      <c r="G1256" t="b">
        <f>IF('Input and Summary Results'!$J$4="yes",IF(C1256=FALSE,FALSE,IF('Data Transformation'!E1256&lt;$R$10,E1256,$R$10)),IF(C1256=FALSE,FALSE,IF(C1256&lt;$R$10,C1256,$R$10)))</f>
        <v>0</v>
      </c>
      <c r="H1256" t="b">
        <f>IF('Input and Summary Results'!$J$4="yes",'Data Transformation'!F1256,'Data Transformation'!D1256)</f>
        <v>0</v>
      </c>
      <c r="I1256" t="str">
        <f t="shared" si="88"/>
        <v/>
      </c>
    </row>
    <row r="1257" spans="2:9" x14ac:dyDescent="0.25">
      <c r="B1257" t="b">
        <f>IF('Input and Summary Results'!D839=0,FALSE,'Input and Summary Results'!$B839)</f>
        <v>0</v>
      </c>
      <c r="C1257" t="b">
        <f>IF(OR(B1257=0,'Input and Summary Results'!D839=0,'Input and Summary Results'!D839=""),FALSE,'Input and Summary Results'!$D839)</f>
        <v>0</v>
      </c>
      <c r="D1257" t="b">
        <f>IF(OR(B1257=0,'Input and Summary Results'!E839=0),FALSE,'Input and Summary Results'!$E839)</f>
        <v>0</v>
      </c>
      <c r="E1257" t="b">
        <f t="shared" si="86"/>
        <v>0</v>
      </c>
      <c r="F1257" t="b">
        <f t="shared" si="87"/>
        <v>0</v>
      </c>
      <c r="G1257" t="b">
        <f>IF('Input and Summary Results'!$J$4="yes",IF(C1257=FALSE,FALSE,IF('Data Transformation'!E1257&lt;$R$10,E1257,$R$10)),IF(C1257=FALSE,FALSE,IF(C1257&lt;$R$10,C1257,$R$10)))</f>
        <v>0</v>
      </c>
      <c r="H1257" t="b">
        <f>IF('Input and Summary Results'!$J$4="yes",'Data Transformation'!F1257,'Data Transformation'!D1257)</f>
        <v>0</v>
      </c>
      <c r="I1257" t="str">
        <f t="shared" si="88"/>
        <v/>
      </c>
    </row>
    <row r="1258" spans="2:9" x14ac:dyDescent="0.25">
      <c r="B1258" t="b">
        <f>IF('Input and Summary Results'!D840=0,FALSE,'Input and Summary Results'!$B840)</f>
        <v>0</v>
      </c>
      <c r="C1258" t="b">
        <f>IF(OR(B1258=0,'Input and Summary Results'!D840=0,'Input and Summary Results'!D840=""),FALSE,'Input and Summary Results'!$D840)</f>
        <v>0</v>
      </c>
      <c r="D1258" t="b">
        <f>IF(OR(B1258=0,'Input and Summary Results'!E840=0),FALSE,'Input and Summary Results'!$E840)</f>
        <v>0</v>
      </c>
      <c r="E1258" t="b">
        <f t="shared" ref="E1258:E1321" si="89">IF(C1258=FALSE,FALSE,LOG10(C1258))</f>
        <v>0</v>
      </c>
      <c r="F1258" t="b">
        <f t="shared" ref="F1258:F1321" si="90">IF(D1258=FALSE, FALSE,0.434*D1258/C1258)</f>
        <v>0</v>
      </c>
      <c r="G1258" t="b">
        <f>IF('Input and Summary Results'!$J$4="yes",IF(C1258=FALSE,FALSE,IF('Data Transformation'!E1258&lt;$R$10,E1258,$R$10)),IF(C1258=FALSE,FALSE,IF(C1258&lt;$R$10,C1258,$R$10)))</f>
        <v>0</v>
      </c>
      <c r="H1258" t="b">
        <f>IF('Input and Summary Results'!$J$4="yes",'Data Transformation'!F1258,'Data Transformation'!D1258)</f>
        <v>0</v>
      </c>
      <c r="I1258" t="str">
        <f t="shared" si="88"/>
        <v/>
      </c>
    </row>
    <row r="1259" spans="2:9" x14ac:dyDescent="0.25">
      <c r="B1259" t="b">
        <f>IF('Input and Summary Results'!D841=0,FALSE,'Input and Summary Results'!$B841)</f>
        <v>0</v>
      </c>
      <c r="C1259" t="b">
        <f>IF(OR(B1259=0,'Input and Summary Results'!D841=0,'Input and Summary Results'!D841=""),FALSE,'Input and Summary Results'!$D841)</f>
        <v>0</v>
      </c>
      <c r="D1259" t="b">
        <f>IF(OR(B1259=0,'Input and Summary Results'!E841=0),FALSE,'Input and Summary Results'!$E841)</f>
        <v>0</v>
      </c>
      <c r="E1259" t="b">
        <f t="shared" si="89"/>
        <v>0</v>
      </c>
      <c r="F1259" t="b">
        <f t="shared" si="90"/>
        <v>0</v>
      </c>
      <c r="G1259" t="b">
        <f>IF('Input and Summary Results'!$J$4="yes",IF(C1259=FALSE,FALSE,IF('Data Transformation'!E1259&lt;$R$10,E1259,$R$10)),IF(C1259=FALSE,FALSE,IF(C1259&lt;$R$10,C1259,$R$10)))</f>
        <v>0</v>
      </c>
      <c r="H1259" t="b">
        <f>IF('Input and Summary Results'!$J$4="yes",'Data Transformation'!F1259,'Data Transformation'!D1259)</f>
        <v>0</v>
      </c>
      <c r="I1259" t="str">
        <f t="shared" si="88"/>
        <v/>
      </c>
    </row>
    <row r="1260" spans="2:9" x14ac:dyDescent="0.25">
      <c r="B1260" t="b">
        <f>IF('Input and Summary Results'!D842=0,FALSE,'Input and Summary Results'!$B842)</f>
        <v>0</v>
      </c>
      <c r="C1260" t="b">
        <f>IF(OR(B1260=0,'Input and Summary Results'!D842=0,'Input and Summary Results'!D842=""),FALSE,'Input and Summary Results'!$D842)</f>
        <v>0</v>
      </c>
      <c r="D1260" t="b">
        <f>IF(OR(B1260=0,'Input and Summary Results'!E842=0),FALSE,'Input and Summary Results'!$E842)</f>
        <v>0</v>
      </c>
      <c r="E1260" t="b">
        <f t="shared" si="89"/>
        <v>0</v>
      </c>
      <c r="F1260" t="b">
        <f t="shared" si="90"/>
        <v>0</v>
      </c>
      <c r="G1260" t="b">
        <f>IF('Input and Summary Results'!$J$4="yes",IF(C1260=FALSE,FALSE,IF('Data Transformation'!E1260&lt;$R$10,E1260,$R$10)),IF(C1260=FALSE,FALSE,IF(C1260&lt;$R$10,C1260,$R$10)))</f>
        <v>0</v>
      </c>
      <c r="H1260" t="b">
        <f>IF('Input and Summary Results'!$J$4="yes",'Data Transformation'!F1260,'Data Transformation'!D1260)</f>
        <v>0</v>
      </c>
      <c r="I1260" t="str">
        <f t="shared" si="88"/>
        <v/>
      </c>
    </row>
    <row r="1261" spans="2:9" x14ac:dyDescent="0.25">
      <c r="B1261" t="b">
        <f>IF('Input and Summary Results'!D843=0,FALSE,'Input and Summary Results'!$B843)</f>
        <v>0</v>
      </c>
      <c r="C1261" t="b">
        <f>IF(OR(B1261=0,'Input and Summary Results'!D843=0,'Input and Summary Results'!D843=""),FALSE,'Input and Summary Results'!$D843)</f>
        <v>0</v>
      </c>
      <c r="D1261" t="b">
        <f>IF(OR(B1261=0,'Input and Summary Results'!E843=0),FALSE,'Input and Summary Results'!$E843)</f>
        <v>0</v>
      </c>
      <c r="E1261" t="b">
        <f t="shared" si="89"/>
        <v>0</v>
      </c>
      <c r="F1261" t="b">
        <f t="shared" si="90"/>
        <v>0</v>
      </c>
      <c r="G1261" t="b">
        <f>IF('Input and Summary Results'!$J$4="yes",IF(C1261=FALSE,FALSE,IF('Data Transformation'!E1261&lt;$R$10,E1261,$R$10)),IF(C1261=FALSE,FALSE,IF(C1261&lt;$R$10,C1261,$R$10)))</f>
        <v>0</v>
      </c>
      <c r="H1261" t="b">
        <f>IF('Input and Summary Results'!$J$4="yes",'Data Transformation'!F1261,'Data Transformation'!D1261)</f>
        <v>0</v>
      </c>
      <c r="I1261" t="str">
        <f t="shared" si="88"/>
        <v/>
      </c>
    </row>
    <row r="1262" spans="2:9" x14ac:dyDescent="0.25">
      <c r="B1262" t="b">
        <f>IF('Input and Summary Results'!D844=0,FALSE,'Input and Summary Results'!$B844)</f>
        <v>0</v>
      </c>
      <c r="C1262" t="b">
        <f>IF(OR(B1262=0,'Input and Summary Results'!D844=0,'Input and Summary Results'!D844=""),FALSE,'Input and Summary Results'!$D844)</f>
        <v>0</v>
      </c>
      <c r="D1262" t="b">
        <f>IF(OR(B1262=0,'Input and Summary Results'!E844=0),FALSE,'Input and Summary Results'!$E844)</f>
        <v>0</v>
      </c>
      <c r="E1262" t="b">
        <f t="shared" si="89"/>
        <v>0</v>
      </c>
      <c r="F1262" t="b">
        <f t="shared" si="90"/>
        <v>0</v>
      </c>
      <c r="G1262" t="b">
        <f>IF('Input and Summary Results'!$J$4="yes",IF(C1262=FALSE,FALSE,IF('Data Transformation'!E1262&lt;$R$10,E1262,$R$10)),IF(C1262=FALSE,FALSE,IF(C1262&lt;$R$10,C1262,$R$10)))</f>
        <v>0</v>
      </c>
      <c r="H1262" t="b">
        <f>IF('Input and Summary Results'!$J$4="yes",'Data Transformation'!F1262,'Data Transformation'!D1262)</f>
        <v>0</v>
      </c>
      <c r="I1262" t="str">
        <f t="shared" si="88"/>
        <v/>
      </c>
    </row>
    <row r="1263" spans="2:9" x14ac:dyDescent="0.25">
      <c r="B1263" t="b">
        <f>IF('Input and Summary Results'!D845=0,FALSE,'Input and Summary Results'!$B845)</f>
        <v>0</v>
      </c>
      <c r="C1263" t="b">
        <f>IF(OR(B1263=0,'Input and Summary Results'!D845=0,'Input and Summary Results'!D845=""),FALSE,'Input and Summary Results'!$D845)</f>
        <v>0</v>
      </c>
      <c r="D1263" t="b">
        <f>IF(OR(B1263=0,'Input and Summary Results'!E845=0),FALSE,'Input and Summary Results'!$E845)</f>
        <v>0</v>
      </c>
      <c r="E1263" t="b">
        <f t="shared" si="89"/>
        <v>0</v>
      </c>
      <c r="F1263" t="b">
        <f t="shared" si="90"/>
        <v>0</v>
      </c>
      <c r="G1263" t="b">
        <f>IF('Input and Summary Results'!$J$4="yes",IF(C1263=FALSE,FALSE,IF('Data Transformation'!E1263&lt;$R$10,E1263,$R$10)),IF(C1263=FALSE,FALSE,IF(C1263&lt;$R$10,C1263,$R$10)))</f>
        <v>0</v>
      </c>
      <c r="H1263" t="b">
        <f>IF('Input and Summary Results'!$J$4="yes",'Data Transformation'!F1263,'Data Transformation'!D1263)</f>
        <v>0</v>
      </c>
      <c r="I1263" t="str">
        <f t="shared" si="88"/>
        <v/>
      </c>
    </row>
    <row r="1264" spans="2:9" x14ac:dyDescent="0.25">
      <c r="B1264" t="b">
        <f>IF('Input and Summary Results'!D846=0,FALSE,'Input and Summary Results'!$B846)</f>
        <v>0</v>
      </c>
      <c r="C1264" t="b">
        <f>IF(OR(B1264=0,'Input and Summary Results'!D846=0,'Input and Summary Results'!D846=""),FALSE,'Input and Summary Results'!$D846)</f>
        <v>0</v>
      </c>
      <c r="D1264" t="b">
        <f>IF(OR(B1264=0,'Input and Summary Results'!E846=0),FALSE,'Input and Summary Results'!$E846)</f>
        <v>0</v>
      </c>
      <c r="E1264" t="b">
        <f t="shared" si="89"/>
        <v>0</v>
      </c>
      <c r="F1264" t="b">
        <f t="shared" si="90"/>
        <v>0</v>
      </c>
      <c r="G1264" t="b">
        <f>IF('Input and Summary Results'!$J$4="yes",IF(C1264=FALSE,FALSE,IF('Data Transformation'!E1264&lt;$R$10,E1264,$R$10)),IF(C1264=FALSE,FALSE,IF(C1264&lt;$R$10,C1264,$R$10)))</f>
        <v>0</v>
      </c>
      <c r="H1264" t="b">
        <f>IF('Input and Summary Results'!$J$4="yes",'Data Transformation'!F1264,'Data Transformation'!D1264)</f>
        <v>0</v>
      </c>
      <c r="I1264" t="str">
        <f t="shared" si="88"/>
        <v/>
      </c>
    </row>
    <row r="1265" spans="2:9" x14ac:dyDescent="0.25">
      <c r="B1265" t="b">
        <f>IF('Input and Summary Results'!D847=0,FALSE,'Input and Summary Results'!$B847)</f>
        <v>0</v>
      </c>
      <c r="C1265" t="b">
        <f>IF(OR(B1265=0,'Input and Summary Results'!D847=0,'Input and Summary Results'!D847=""),FALSE,'Input and Summary Results'!$D847)</f>
        <v>0</v>
      </c>
      <c r="D1265" t="b">
        <f>IF(OR(B1265=0,'Input and Summary Results'!E847=0),FALSE,'Input and Summary Results'!$E847)</f>
        <v>0</v>
      </c>
      <c r="E1265" t="b">
        <f t="shared" si="89"/>
        <v>0</v>
      </c>
      <c r="F1265" t="b">
        <f t="shared" si="90"/>
        <v>0</v>
      </c>
      <c r="G1265" t="b">
        <f>IF('Input and Summary Results'!$J$4="yes",IF(C1265=FALSE,FALSE,IF('Data Transformation'!E1265&lt;$R$10,E1265,$R$10)),IF(C1265=FALSE,FALSE,IF(C1265&lt;$R$10,C1265,$R$10)))</f>
        <v>0</v>
      </c>
      <c r="H1265" t="b">
        <f>IF('Input and Summary Results'!$J$4="yes",'Data Transformation'!F1265,'Data Transformation'!D1265)</f>
        <v>0</v>
      </c>
      <c r="I1265" t="str">
        <f t="shared" si="88"/>
        <v/>
      </c>
    </row>
    <row r="1266" spans="2:9" x14ac:dyDescent="0.25">
      <c r="B1266" t="b">
        <f>IF('Input and Summary Results'!D848=0,FALSE,'Input and Summary Results'!$B848)</f>
        <v>0</v>
      </c>
      <c r="C1266" t="b">
        <f>IF(OR(B1266=0,'Input and Summary Results'!D848=0,'Input and Summary Results'!D848=""),FALSE,'Input and Summary Results'!$D848)</f>
        <v>0</v>
      </c>
      <c r="D1266" t="b">
        <f>IF(OR(B1266=0,'Input and Summary Results'!E848=0),FALSE,'Input and Summary Results'!$E848)</f>
        <v>0</v>
      </c>
      <c r="E1266" t="b">
        <f t="shared" si="89"/>
        <v>0</v>
      </c>
      <c r="F1266" t="b">
        <f t="shared" si="90"/>
        <v>0</v>
      </c>
      <c r="G1266" t="b">
        <f>IF('Input and Summary Results'!$J$4="yes",IF(C1266=FALSE,FALSE,IF('Data Transformation'!E1266&lt;$R$10,E1266,$R$10)),IF(C1266=FALSE,FALSE,IF(C1266&lt;$R$10,C1266,$R$10)))</f>
        <v>0</v>
      </c>
      <c r="H1266" t="b">
        <f>IF('Input and Summary Results'!$J$4="yes",'Data Transformation'!F1266,'Data Transformation'!D1266)</f>
        <v>0</v>
      </c>
      <c r="I1266" t="str">
        <f t="shared" si="88"/>
        <v/>
      </c>
    </row>
    <row r="1267" spans="2:9" x14ac:dyDescent="0.25">
      <c r="B1267" t="b">
        <f>IF('Input and Summary Results'!D849=0,FALSE,'Input and Summary Results'!$B849)</f>
        <v>0</v>
      </c>
      <c r="C1267" t="b">
        <f>IF(OR(B1267=0,'Input and Summary Results'!D849=0,'Input and Summary Results'!D849=""),FALSE,'Input and Summary Results'!$D849)</f>
        <v>0</v>
      </c>
      <c r="D1267" t="b">
        <f>IF(OR(B1267=0,'Input and Summary Results'!E849=0),FALSE,'Input and Summary Results'!$E849)</f>
        <v>0</v>
      </c>
      <c r="E1267" t="b">
        <f t="shared" si="89"/>
        <v>0</v>
      </c>
      <c r="F1267" t="b">
        <f t="shared" si="90"/>
        <v>0</v>
      </c>
      <c r="G1267" t="b">
        <f>IF('Input and Summary Results'!$J$4="yes",IF(C1267=FALSE,FALSE,IF('Data Transformation'!E1267&lt;$R$10,E1267,$R$10)),IF(C1267=FALSE,FALSE,IF(C1267&lt;$R$10,C1267,$R$10)))</f>
        <v>0</v>
      </c>
      <c r="H1267" t="b">
        <f>IF('Input and Summary Results'!$J$4="yes",'Data Transformation'!F1267,'Data Transformation'!D1267)</f>
        <v>0</v>
      </c>
      <c r="I1267" t="str">
        <f t="shared" si="88"/>
        <v/>
      </c>
    </row>
    <row r="1268" spans="2:9" x14ac:dyDescent="0.25">
      <c r="B1268" t="b">
        <f>IF('Input and Summary Results'!D850=0,FALSE,'Input and Summary Results'!$B850)</f>
        <v>0</v>
      </c>
      <c r="C1268" t="b">
        <f>IF(OR(B1268=0,'Input and Summary Results'!D850=0,'Input and Summary Results'!D850=""),FALSE,'Input and Summary Results'!$D850)</f>
        <v>0</v>
      </c>
      <c r="D1268" t="b">
        <f>IF(OR(B1268=0,'Input and Summary Results'!E850=0),FALSE,'Input and Summary Results'!$E850)</f>
        <v>0</v>
      </c>
      <c r="E1268" t="b">
        <f t="shared" si="89"/>
        <v>0</v>
      </c>
      <c r="F1268" t="b">
        <f t="shared" si="90"/>
        <v>0</v>
      </c>
      <c r="G1268" t="b">
        <f>IF('Input and Summary Results'!$J$4="yes",IF(C1268=FALSE,FALSE,IF('Data Transformation'!E1268&lt;$R$10,E1268,$R$10)),IF(C1268=FALSE,FALSE,IF(C1268&lt;$R$10,C1268,$R$10)))</f>
        <v>0</v>
      </c>
      <c r="H1268" t="b">
        <f>IF('Input and Summary Results'!$J$4="yes",'Data Transformation'!F1268,'Data Transformation'!D1268)</f>
        <v>0</v>
      </c>
      <c r="I1268" t="str">
        <f t="shared" si="88"/>
        <v/>
      </c>
    </row>
    <row r="1269" spans="2:9" x14ac:dyDescent="0.25">
      <c r="B1269" t="b">
        <f>IF('Input and Summary Results'!D851=0,FALSE,'Input and Summary Results'!$B851)</f>
        <v>0</v>
      </c>
      <c r="C1269" t="b">
        <f>IF(OR(B1269=0,'Input and Summary Results'!D851=0,'Input and Summary Results'!D851=""),FALSE,'Input and Summary Results'!$D851)</f>
        <v>0</v>
      </c>
      <c r="D1269" t="b">
        <f>IF(OR(B1269=0,'Input and Summary Results'!E851=0),FALSE,'Input and Summary Results'!$E851)</f>
        <v>0</v>
      </c>
      <c r="E1269" t="b">
        <f t="shared" si="89"/>
        <v>0</v>
      </c>
      <c r="F1269" t="b">
        <f t="shared" si="90"/>
        <v>0</v>
      </c>
      <c r="G1269" t="b">
        <f>IF('Input and Summary Results'!$J$4="yes",IF(C1269=FALSE,FALSE,IF('Data Transformation'!E1269&lt;$R$10,E1269,$R$10)),IF(C1269=FALSE,FALSE,IF(C1269&lt;$R$10,C1269,$R$10)))</f>
        <v>0</v>
      </c>
      <c r="H1269" t="b">
        <f>IF('Input and Summary Results'!$J$4="yes",'Data Transformation'!F1269,'Data Transformation'!D1269)</f>
        <v>0</v>
      </c>
      <c r="I1269" t="str">
        <f t="shared" si="88"/>
        <v/>
      </c>
    </row>
    <row r="1270" spans="2:9" x14ac:dyDescent="0.25">
      <c r="B1270" t="b">
        <f>IF('Input and Summary Results'!D852=0,FALSE,'Input and Summary Results'!$B852)</f>
        <v>0</v>
      </c>
      <c r="C1270" t="b">
        <f>IF(OR(B1270=0,'Input and Summary Results'!D852=0,'Input and Summary Results'!D852=""),FALSE,'Input and Summary Results'!$D852)</f>
        <v>0</v>
      </c>
      <c r="D1270" t="b">
        <f>IF(OR(B1270=0,'Input and Summary Results'!E852=0),FALSE,'Input and Summary Results'!$E852)</f>
        <v>0</v>
      </c>
      <c r="E1270" t="b">
        <f t="shared" si="89"/>
        <v>0</v>
      </c>
      <c r="F1270" t="b">
        <f t="shared" si="90"/>
        <v>0</v>
      </c>
      <c r="G1270" t="b">
        <f>IF('Input and Summary Results'!$J$4="yes",IF(C1270=FALSE,FALSE,IF('Data Transformation'!E1270&lt;$R$10,E1270,$R$10)),IF(C1270=FALSE,FALSE,IF(C1270&lt;$R$10,C1270,$R$10)))</f>
        <v>0</v>
      </c>
      <c r="H1270" t="b">
        <f>IF('Input and Summary Results'!$J$4="yes",'Data Transformation'!F1270,'Data Transformation'!D1270)</f>
        <v>0</v>
      </c>
      <c r="I1270" t="str">
        <f t="shared" si="88"/>
        <v/>
      </c>
    </row>
    <row r="1271" spans="2:9" x14ac:dyDescent="0.25">
      <c r="B1271" t="b">
        <f>IF('Input and Summary Results'!D853=0,FALSE,'Input and Summary Results'!$B853)</f>
        <v>0</v>
      </c>
      <c r="C1271" t="b">
        <f>IF(OR(B1271=0,'Input and Summary Results'!D853=0,'Input and Summary Results'!D853=""),FALSE,'Input and Summary Results'!$D853)</f>
        <v>0</v>
      </c>
      <c r="D1271" t="b">
        <f>IF(OR(B1271=0,'Input and Summary Results'!E853=0),FALSE,'Input and Summary Results'!$E853)</f>
        <v>0</v>
      </c>
      <c r="E1271" t="b">
        <f t="shared" si="89"/>
        <v>0</v>
      </c>
      <c r="F1271" t="b">
        <f t="shared" si="90"/>
        <v>0</v>
      </c>
      <c r="G1271" t="b">
        <f>IF('Input and Summary Results'!$J$4="yes",IF(C1271=FALSE,FALSE,IF('Data Transformation'!E1271&lt;$R$10,E1271,$R$10)),IF(C1271=FALSE,FALSE,IF(C1271&lt;$R$10,C1271,$R$10)))</f>
        <v>0</v>
      </c>
      <c r="H1271" t="b">
        <f>IF('Input and Summary Results'!$J$4="yes",'Data Transformation'!F1271,'Data Transformation'!D1271)</f>
        <v>0</v>
      </c>
      <c r="I1271" t="str">
        <f t="shared" si="88"/>
        <v/>
      </c>
    </row>
    <row r="1272" spans="2:9" x14ac:dyDescent="0.25">
      <c r="B1272" t="b">
        <f>IF('Input and Summary Results'!D854=0,FALSE,'Input and Summary Results'!$B854)</f>
        <v>0</v>
      </c>
      <c r="C1272" t="b">
        <f>IF(OR(B1272=0,'Input and Summary Results'!D854=0,'Input and Summary Results'!D854=""),FALSE,'Input and Summary Results'!$D854)</f>
        <v>0</v>
      </c>
      <c r="D1272" t="b">
        <f>IF(OR(B1272=0,'Input and Summary Results'!E854=0),FALSE,'Input and Summary Results'!$E854)</f>
        <v>0</v>
      </c>
      <c r="E1272" t="b">
        <f t="shared" si="89"/>
        <v>0</v>
      </c>
      <c r="F1272" t="b">
        <f t="shared" si="90"/>
        <v>0</v>
      </c>
      <c r="G1272" t="b">
        <f>IF('Input and Summary Results'!$J$4="yes",IF(C1272=FALSE,FALSE,IF('Data Transformation'!E1272&lt;$R$10,E1272,$R$10)),IF(C1272=FALSE,FALSE,IF(C1272&lt;$R$10,C1272,$R$10)))</f>
        <v>0</v>
      </c>
      <c r="H1272" t="b">
        <f>IF('Input and Summary Results'!$J$4="yes",'Data Transformation'!F1272,'Data Transformation'!D1272)</f>
        <v>0</v>
      </c>
      <c r="I1272" t="str">
        <f t="shared" si="88"/>
        <v/>
      </c>
    </row>
    <row r="1273" spans="2:9" x14ac:dyDescent="0.25">
      <c r="B1273" t="b">
        <f>IF('Input and Summary Results'!D855=0,FALSE,'Input and Summary Results'!$B855)</f>
        <v>0</v>
      </c>
      <c r="C1273" t="b">
        <f>IF(OR(B1273=0,'Input and Summary Results'!D855=0,'Input and Summary Results'!D855=""),FALSE,'Input and Summary Results'!$D855)</f>
        <v>0</v>
      </c>
      <c r="D1273" t="b">
        <f>IF(OR(B1273=0,'Input and Summary Results'!E855=0),FALSE,'Input and Summary Results'!$E855)</f>
        <v>0</v>
      </c>
      <c r="E1273" t="b">
        <f t="shared" si="89"/>
        <v>0</v>
      </c>
      <c r="F1273" t="b">
        <f t="shared" si="90"/>
        <v>0</v>
      </c>
      <c r="G1273" t="b">
        <f>IF('Input and Summary Results'!$J$4="yes",IF(C1273=FALSE,FALSE,IF('Data Transformation'!E1273&lt;$R$10,E1273,$R$10)),IF(C1273=FALSE,FALSE,IF(C1273&lt;$R$10,C1273,$R$10)))</f>
        <v>0</v>
      </c>
      <c r="H1273" t="b">
        <f>IF('Input and Summary Results'!$J$4="yes",'Data Transformation'!F1273,'Data Transformation'!D1273)</f>
        <v>0</v>
      </c>
      <c r="I1273" t="str">
        <f t="shared" si="88"/>
        <v/>
      </c>
    </row>
    <row r="1274" spans="2:9" x14ac:dyDescent="0.25">
      <c r="B1274" t="b">
        <f>IF('Input and Summary Results'!D856=0,FALSE,'Input and Summary Results'!$B856)</f>
        <v>0</v>
      </c>
      <c r="C1274" t="b">
        <f>IF(OR(B1274=0,'Input and Summary Results'!D856=0,'Input and Summary Results'!D856=""),FALSE,'Input and Summary Results'!$D856)</f>
        <v>0</v>
      </c>
      <c r="D1274" t="b">
        <f>IF(OR(B1274=0,'Input and Summary Results'!E856=0),FALSE,'Input and Summary Results'!$E856)</f>
        <v>0</v>
      </c>
      <c r="E1274" t="b">
        <f t="shared" si="89"/>
        <v>0</v>
      </c>
      <c r="F1274" t="b">
        <f t="shared" si="90"/>
        <v>0</v>
      </c>
      <c r="G1274" t="b">
        <f>IF('Input and Summary Results'!$J$4="yes",IF(C1274=FALSE,FALSE,IF('Data Transformation'!E1274&lt;$R$10,E1274,$R$10)),IF(C1274=FALSE,FALSE,IF(C1274&lt;$R$10,C1274,$R$10)))</f>
        <v>0</v>
      </c>
      <c r="H1274" t="b">
        <f>IF('Input and Summary Results'!$J$4="yes",'Data Transformation'!F1274,'Data Transformation'!D1274)</f>
        <v>0</v>
      </c>
      <c r="I1274" t="str">
        <f t="shared" si="88"/>
        <v/>
      </c>
    </row>
    <row r="1275" spans="2:9" x14ac:dyDescent="0.25">
      <c r="B1275" t="b">
        <f>IF('Input and Summary Results'!D857=0,FALSE,'Input and Summary Results'!$B857)</f>
        <v>0</v>
      </c>
      <c r="C1275" t="b">
        <f>IF(OR(B1275=0,'Input and Summary Results'!D857=0,'Input and Summary Results'!D857=""),FALSE,'Input and Summary Results'!$D857)</f>
        <v>0</v>
      </c>
      <c r="D1275" t="b">
        <f>IF(OR(B1275=0,'Input and Summary Results'!E857=0),FALSE,'Input and Summary Results'!$E857)</f>
        <v>0</v>
      </c>
      <c r="E1275" t="b">
        <f t="shared" si="89"/>
        <v>0</v>
      </c>
      <c r="F1275" t="b">
        <f t="shared" si="90"/>
        <v>0</v>
      </c>
      <c r="G1275" t="b">
        <f>IF('Input and Summary Results'!$J$4="yes",IF(C1275=FALSE,FALSE,IF('Data Transformation'!E1275&lt;$R$10,E1275,$R$10)),IF(C1275=FALSE,FALSE,IF(C1275&lt;$R$10,C1275,$R$10)))</f>
        <v>0</v>
      </c>
      <c r="H1275" t="b">
        <f>IF('Input and Summary Results'!$J$4="yes",'Data Transformation'!F1275,'Data Transformation'!D1275)</f>
        <v>0</v>
      </c>
      <c r="I1275" t="str">
        <f t="shared" si="88"/>
        <v/>
      </c>
    </row>
    <row r="1276" spans="2:9" x14ac:dyDescent="0.25">
      <c r="B1276" t="b">
        <f>IF('Input and Summary Results'!D858=0,FALSE,'Input and Summary Results'!$B858)</f>
        <v>0</v>
      </c>
      <c r="C1276" t="b">
        <f>IF(OR(B1276=0,'Input and Summary Results'!D858=0,'Input and Summary Results'!D858=""),FALSE,'Input and Summary Results'!$D858)</f>
        <v>0</v>
      </c>
      <c r="D1276" t="b">
        <f>IF(OR(B1276=0,'Input and Summary Results'!E858=0),FALSE,'Input and Summary Results'!$E858)</f>
        <v>0</v>
      </c>
      <c r="E1276" t="b">
        <f t="shared" si="89"/>
        <v>0</v>
      </c>
      <c r="F1276" t="b">
        <f t="shared" si="90"/>
        <v>0</v>
      </c>
      <c r="G1276" t="b">
        <f>IF('Input and Summary Results'!$J$4="yes",IF(C1276=FALSE,FALSE,IF('Data Transformation'!E1276&lt;$R$10,E1276,$R$10)),IF(C1276=FALSE,FALSE,IF(C1276&lt;$R$10,C1276,$R$10)))</f>
        <v>0</v>
      </c>
      <c r="H1276" t="b">
        <f>IF('Input and Summary Results'!$J$4="yes",'Data Transformation'!F1276,'Data Transformation'!D1276)</f>
        <v>0</v>
      </c>
      <c r="I1276" t="str">
        <f t="shared" si="88"/>
        <v/>
      </c>
    </row>
    <row r="1277" spans="2:9" x14ac:dyDescent="0.25">
      <c r="B1277" t="b">
        <f>IF('Input and Summary Results'!D859=0,FALSE,'Input and Summary Results'!$B859)</f>
        <v>0</v>
      </c>
      <c r="C1277" t="b">
        <f>IF(OR(B1277=0,'Input and Summary Results'!D859=0,'Input and Summary Results'!D859=""),FALSE,'Input and Summary Results'!$D859)</f>
        <v>0</v>
      </c>
      <c r="D1277" t="b">
        <f>IF(OR(B1277=0,'Input and Summary Results'!E859=0),FALSE,'Input and Summary Results'!$E859)</f>
        <v>0</v>
      </c>
      <c r="E1277" t="b">
        <f t="shared" si="89"/>
        <v>0</v>
      </c>
      <c r="F1277" t="b">
        <f t="shared" si="90"/>
        <v>0</v>
      </c>
      <c r="G1277" t="b">
        <f>IF('Input and Summary Results'!$J$4="yes",IF(C1277=FALSE,FALSE,IF('Data Transformation'!E1277&lt;$R$10,E1277,$R$10)),IF(C1277=FALSE,FALSE,IF(C1277&lt;$R$10,C1277,$R$10)))</f>
        <v>0</v>
      </c>
      <c r="H1277" t="b">
        <f>IF('Input and Summary Results'!$J$4="yes",'Data Transformation'!F1277,'Data Transformation'!D1277)</f>
        <v>0</v>
      </c>
      <c r="I1277" t="str">
        <f t="shared" si="88"/>
        <v/>
      </c>
    </row>
    <row r="1278" spans="2:9" x14ac:dyDescent="0.25">
      <c r="B1278" t="b">
        <f>IF('Input and Summary Results'!D860=0,FALSE,'Input and Summary Results'!$B860)</f>
        <v>0</v>
      </c>
      <c r="C1278" t="b">
        <f>IF(OR(B1278=0,'Input and Summary Results'!D860=0,'Input and Summary Results'!D860=""),FALSE,'Input and Summary Results'!$D860)</f>
        <v>0</v>
      </c>
      <c r="D1278" t="b">
        <f>IF(OR(B1278=0,'Input and Summary Results'!E860=0),FALSE,'Input and Summary Results'!$E860)</f>
        <v>0</v>
      </c>
      <c r="E1278" t="b">
        <f t="shared" si="89"/>
        <v>0</v>
      </c>
      <c r="F1278" t="b">
        <f t="shared" si="90"/>
        <v>0</v>
      </c>
      <c r="G1278" t="b">
        <f>IF('Input and Summary Results'!$J$4="yes",IF(C1278=FALSE,FALSE,IF('Data Transformation'!E1278&lt;$R$10,E1278,$R$10)),IF(C1278=FALSE,FALSE,IF(C1278&lt;$R$10,C1278,$R$10)))</f>
        <v>0</v>
      </c>
      <c r="H1278" t="b">
        <f>IF('Input and Summary Results'!$J$4="yes",'Data Transformation'!F1278,'Data Transformation'!D1278)</f>
        <v>0</v>
      </c>
      <c r="I1278" t="str">
        <f t="shared" si="88"/>
        <v/>
      </c>
    </row>
    <row r="1279" spans="2:9" x14ac:dyDescent="0.25">
      <c r="B1279" t="b">
        <f>IF('Input and Summary Results'!D861=0,FALSE,'Input and Summary Results'!$B861)</f>
        <v>0</v>
      </c>
      <c r="C1279" t="b">
        <f>IF(OR(B1279=0,'Input and Summary Results'!D861=0,'Input and Summary Results'!D861=""),FALSE,'Input and Summary Results'!$D861)</f>
        <v>0</v>
      </c>
      <c r="D1279" t="b">
        <f>IF(OR(B1279=0,'Input and Summary Results'!E861=0),FALSE,'Input and Summary Results'!$E861)</f>
        <v>0</v>
      </c>
      <c r="E1279" t="b">
        <f t="shared" si="89"/>
        <v>0</v>
      </c>
      <c r="F1279" t="b">
        <f t="shared" si="90"/>
        <v>0</v>
      </c>
      <c r="G1279" t="b">
        <f>IF('Input and Summary Results'!$J$4="yes",IF(C1279=FALSE,FALSE,IF('Data Transformation'!E1279&lt;$R$10,E1279,$R$10)),IF(C1279=FALSE,FALSE,IF(C1279&lt;$R$10,C1279,$R$10)))</f>
        <v>0</v>
      </c>
      <c r="H1279" t="b">
        <f>IF('Input and Summary Results'!$J$4="yes",'Data Transformation'!F1279,'Data Transformation'!D1279)</f>
        <v>0</v>
      </c>
      <c r="I1279" t="str">
        <f t="shared" si="88"/>
        <v/>
      </c>
    </row>
    <row r="1280" spans="2:9" x14ac:dyDescent="0.25">
      <c r="B1280" t="b">
        <f>IF('Input and Summary Results'!D862=0,FALSE,'Input and Summary Results'!$B862)</f>
        <v>0</v>
      </c>
      <c r="C1280" t="b">
        <f>IF(OR(B1280=0,'Input and Summary Results'!D862=0,'Input and Summary Results'!D862=""),FALSE,'Input and Summary Results'!$D862)</f>
        <v>0</v>
      </c>
      <c r="D1280" t="b">
        <f>IF(OR(B1280=0,'Input and Summary Results'!E862=0),FALSE,'Input and Summary Results'!$E862)</f>
        <v>0</v>
      </c>
      <c r="E1280" t="b">
        <f t="shared" si="89"/>
        <v>0</v>
      </c>
      <c r="F1280" t="b">
        <f t="shared" si="90"/>
        <v>0</v>
      </c>
      <c r="G1280" t="b">
        <f>IF('Input and Summary Results'!$J$4="yes",IF(C1280=FALSE,FALSE,IF('Data Transformation'!E1280&lt;$R$10,E1280,$R$10)),IF(C1280=FALSE,FALSE,IF(C1280&lt;$R$10,C1280,$R$10)))</f>
        <v>0</v>
      </c>
      <c r="H1280" t="b">
        <f>IF('Input and Summary Results'!$J$4="yes",'Data Transformation'!F1280,'Data Transformation'!D1280)</f>
        <v>0</v>
      </c>
      <c r="I1280" t="str">
        <f t="shared" si="88"/>
        <v/>
      </c>
    </row>
    <row r="1281" spans="2:9" x14ac:dyDescent="0.25">
      <c r="B1281" t="b">
        <f>IF('Input and Summary Results'!D863=0,FALSE,'Input and Summary Results'!$B863)</f>
        <v>0</v>
      </c>
      <c r="C1281" t="b">
        <f>IF(OR(B1281=0,'Input and Summary Results'!D863=0,'Input and Summary Results'!D863=""),FALSE,'Input and Summary Results'!$D863)</f>
        <v>0</v>
      </c>
      <c r="D1281" t="b">
        <f>IF(OR(B1281=0,'Input and Summary Results'!E863=0),FALSE,'Input and Summary Results'!$E863)</f>
        <v>0</v>
      </c>
      <c r="E1281" t="b">
        <f t="shared" si="89"/>
        <v>0</v>
      </c>
      <c r="F1281" t="b">
        <f t="shared" si="90"/>
        <v>0</v>
      </c>
      <c r="G1281" t="b">
        <f>IF('Input and Summary Results'!$J$4="yes",IF(C1281=FALSE,FALSE,IF('Data Transformation'!E1281&lt;$R$10,E1281,$R$10)),IF(C1281=FALSE,FALSE,IF(C1281&lt;$R$10,C1281,$R$10)))</f>
        <v>0</v>
      </c>
      <c r="H1281" t="b">
        <f>IF('Input and Summary Results'!$J$4="yes",'Data Transformation'!F1281,'Data Transformation'!D1281)</f>
        <v>0</v>
      </c>
      <c r="I1281" t="str">
        <f t="shared" si="88"/>
        <v/>
      </c>
    </row>
    <row r="1282" spans="2:9" x14ac:dyDescent="0.25">
      <c r="B1282" t="b">
        <f>IF('Input and Summary Results'!D864=0,FALSE,'Input and Summary Results'!$B864)</f>
        <v>0</v>
      </c>
      <c r="C1282" t="b">
        <f>IF(OR(B1282=0,'Input and Summary Results'!D864=0,'Input and Summary Results'!D864=""),FALSE,'Input and Summary Results'!$D864)</f>
        <v>0</v>
      </c>
      <c r="D1282" t="b">
        <f>IF(OR(B1282=0,'Input and Summary Results'!E864=0),FALSE,'Input and Summary Results'!$E864)</f>
        <v>0</v>
      </c>
      <c r="E1282" t="b">
        <f t="shared" si="89"/>
        <v>0</v>
      </c>
      <c r="F1282" t="b">
        <f t="shared" si="90"/>
        <v>0</v>
      </c>
      <c r="G1282" t="b">
        <f>IF('Input and Summary Results'!$J$4="yes",IF(C1282=FALSE,FALSE,IF('Data Transformation'!E1282&lt;$R$10,E1282,$R$10)),IF(C1282=FALSE,FALSE,IF(C1282&lt;$R$10,C1282,$R$10)))</f>
        <v>0</v>
      </c>
      <c r="H1282" t="b">
        <f>IF('Input and Summary Results'!$J$4="yes",'Data Transformation'!F1282,'Data Transformation'!D1282)</f>
        <v>0</v>
      </c>
      <c r="I1282" t="str">
        <f t="shared" si="88"/>
        <v/>
      </c>
    </row>
    <row r="1283" spans="2:9" x14ac:dyDescent="0.25">
      <c r="B1283" t="b">
        <f>IF('Input and Summary Results'!D865=0,FALSE,'Input and Summary Results'!$B865)</f>
        <v>0</v>
      </c>
      <c r="C1283" t="b">
        <f>IF(OR(B1283=0,'Input and Summary Results'!D865=0,'Input and Summary Results'!D865=""),FALSE,'Input and Summary Results'!$D865)</f>
        <v>0</v>
      </c>
      <c r="D1283" t="b">
        <f>IF(OR(B1283=0,'Input and Summary Results'!E865=0),FALSE,'Input and Summary Results'!$E865)</f>
        <v>0</v>
      </c>
      <c r="E1283" t="b">
        <f t="shared" si="89"/>
        <v>0</v>
      </c>
      <c r="F1283" t="b">
        <f t="shared" si="90"/>
        <v>0</v>
      </c>
      <c r="G1283" t="b">
        <f>IF('Input and Summary Results'!$J$4="yes",IF(C1283=FALSE,FALSE,IF('Data Transformation'!E1283&lt;$R$10,E1283,$R$10)),IF(C1283=FALSE,FALSE,IF(C1283&lt;$R$10,C1283,$R$10)))</f>
        <v>0</v>
      </c>
      <c r="H1283" t="b">
        <f>IF('Input and Summary Results'!$J$4="yes",'Data Transformation'!F1283,'Data Transformation'!D1283)</f>
        <v>0</v>
      </c>
      <c r="I1283" t="str">
        <f t="shared" si="88"/>
        <v/>
      </c>
    </row>
    <row r="1284" spans="2:9" x14ac:dyDescent="0.25">
      <c r="B1284" t="b">
        <f>IF('Input and Summary Results'!D866=0,FALSE,'Input and Summary Results'!$B866)</f>
        <v>0</v>
      </c>
      <c r="C1284" t="b">
        <f>IF(OR(B1284=0,'Input and Summary Results'!D866=0,'Input and Summary Results'!D866=""),FALSE,'Input and Summary Results'!$D866)</f>
        <v>0</v>
      </c>
      <c r="D1284" t="b">
        <f>IF(OR(B1284=0,'Input and Summary Results'!E866=0),FALSE,'Input and Summary Results'!$E866)</f>
        <v>0</v>
      </c>
      <c r="E1284" t="b">
        <f t="shared" si="89"/>
        <v>0</v>
      </c>
      <c r="F1284" t="b">
        <f t="shared" si="90"/>
        <v>0</v>
      </c>
      <c r="G1284" t="b">
        <f>IF('Input and Summary Results'!$J$4="yes",IF(C1284=FALSE,FALSE,IF('Data Transformation'!E1284&lt;$R$10,E1284,$R$10)),IF(C1284=FALSE,FALSE,IF(C1284&lt;$R$10,C1284,$R$10)))</f>
        <v>0</v>
      </c>
      <c r="H1284" t="b">
        <f>IF('Input and Summary Results'!$J$4="yes",'Data Transformation'!F1284,'Data Transformation'!D1284)</f>
        <v>0</v>
      </c>
      <c r="I1284" t="str">
        <f t="shared" si="88"/>
        <v/>
      </c>
    </row>
    <row r="1285" spans="2:9" x14ac:dyDescent="0.25">
      <c r="B1285" t="b">
        <f>IF('Input and Summary Results'!D867=0,FALSE,'Input and Summary Results'!$B867)</f>
        <v>0</v>
      </c>
      <c r="C1285" t="b">
        <f>IF(OR(B1285=0,'Input and Summary Results'!D867=0,'Input and Summary Results'!D867=""),FALSE,'Input and Summary Results'!$D867)</f>
        <v>0</v>
      </c>
      <c r="D1285" t="b">
        <f>IF(OR(B1285=0,'Input and Summary Results'!E867=0),FALSE,'Input and Summary Results'!$E867)</f>
        <v>0</v>
      </c>
      <c r="E1285" t="b">
        <f t="shared" si="89"/>
        <v>0</v>
      </c>
      <c r="F1285" t="b">
        <f t="shared" si="90"/>
        <v>0</v>
      </c>
      <c r="G1285" t="b">
        <f>IF('Input and Summary Results'!$J$4="yes",IF(C1285=FALSE,FALSE,IF('Data Transformation'!E1285&lt;$R$10,E1285,$R$10)),IF(C1285=FALSE,FALSE,IF(C1285&lt;$R$10,C1285,$R$10)))</f>
        <v>0</v>
      </c>
      <c r="H1285" t="b">
        <f>IF('Input and Summary Results'!$J$4="yes",'Data Transformation'!F1285,'Data Transformation'!D1285)</f>
        <v>0</v>
      </c>
      <c r="I1285" t="str">
        <f t="shared" ref="I1285:I1348" si="91">IF(G1285=FALSE,"",B1285)</f>
        <v/>
      </c>
    </row>
    <row r="1286" spans="2:9" x14ac:dyDescent="0.25">
      <c r="B1286" t="b">
        <f>IF('Input and Summary Results'!D868=0,FALSE,'Input and Summary Results'!$B868)</f>
        <v>0</v>
      </c>
      <c r="C1286" t="b">
        <f>IF(OR(B1286=0,'Input and Summary Results'!D868=0,'Input and Summary Results'!D868=""),FALSE,'Input and Summary Results'!$D868)</f>
        <v>0</v>
      </c>
      <c r="D1286" t="b">
        <f>IF(OR(B1286=0,'Input and Summary Results'!E868=0),FALSE,'Input and Summary Results'!$E868)</f>
        <v>0</v>
      </c>
      <c r="E1286" t="b">
        <f t="shared" si="89"/>
        <v>0</v>
      </c>
      <c r="F1286" t="b">
        <f t="shared" si="90"/>
        <v>0</v>
      </c>
      <c r="G1286" t="b">
        <f>IF('Input and Summary Results'!$J$4="yes",IF(C1286=FALSE,FALSE,IF('Data Transformation'!E1286&lt;$R$10,E1286,$R$10)),IF(C1286=FALSE,FALSE,IF(C1286&lt;$R$10,C1286,$R$10)))</f>
        <v>0</v>
      </c>
      <c r="H1286" t="b">
        <f>IF('Input and Summary Results'!$J$4="yes",'Data Transformation'!F1286,'Data Transformation'!D1286)</f>
        <v>0</v>
      </c>
      <c r="I1286" t="str">
        <f t="shared" si="91"/>
        <v/>
      </c>
    </row>
    <row r="1287" spans="2:9" x14ac:dyDescent="0.25">
      <c r="B1287" t="b">
        <f>IF('Input and Summary Results'!D869=0,FALSE,'Input and Summary Results'!$B869)</f>
        <v>0</v>
      </c>
      <c r="C1287" t="b">
        <f>IF(OR(B1287=0,'Input and Summary Results'!D869=0,'Input and Summary Results'!D869=""),FALSE,'Input and Summary Results'!$D869)</f>
        <v>0</v>
      </c>
      <c r="D1287" t="b">
        <f>IF(OR(B1287=0,'Input and Summary Results'!E869=0),FALSE,'Input and Summary Results'!$E869)</f>
        <v>0</v>
      </c>
      <c r="E1287" t="b">
        <f t="shared" si="89"/>
        <v>0</v>
      </c>
      <c r="F1287" t="b">
        <f t="shared" si="90"/>
        <v>0</v>
      </c>
      <c r="G1287" t="b">
        <f>IF('Input and Summary Results'!$J$4="yes",IF(C1287=FALSE,FALSE,IF('Data Transformation'!E1287&lt;$R$10,E1287,$R$10)),IF(C1287=FALSE,FALSE,IF(C1287&lt;$R$10,C1287,$R$10)))</f>
        <v>0</v>
      </c>
      <c r="H1287" t="b">
        <f>IF('Input and Summary Results'!$J$4="yes",'Data Transformation'!F1287,'Data Transformation'!D1287)</f>
        <v>0</v>
      </c>
      <c r="I1287" t="str">
        <f t="shared" si="91"/>
        <v/>
      </c>
    </row>
    <row r="1288" spans="2:9" x14ac:dyDescent="0.25">
      <c r="B1288" t="b">
        <f>IF('Input and Summary Results'!D870=0,FALSE,'Input and Summary Results'!$B870)</f>
        <v>0</v>
      </c>
      <c r="C1288" t="b">
        <f>IF(OR(B1288=0,'Input and Summary Results'!D870=0,'Input and Summary Results'!D870=""),FALSE,'Input and Summary Results'!$D870)</f>
        <v>0</v>
      </c>
      <c r="D1288" t="b">
        <f>IF(OR(B1288=0,'Input and Summary Results'!E870=0),FALSE,'Input and Summary Results'!$E870)</f>
        <v>0</v>
      </c>
      <c r="E1288" t="b">
        <f t="shared" si="89"/>
        <v>0</v>
      </c>
      <c r="F1288" t="b">
        <f t="shared" si="90"/>
        <v>0</v>
      </c>
      <c r="G1288" t="b">
        <f>IF('Input and Summary Results'!$J$4="yes",IF(C1288=FALSE,FALSE,IF('Data Transformation'!E1288&lt;$R$10,E1288,$R$10)),IF(C1288=FALSE,FALSE,IF(C1288&lt;$R$10,C1288,$R$10)))</f>
        <v>0</v>
      </c>
      <c r="H1288" t="b">
        <f>IF('Input and Summary Results'!$J$4="yes",'Data Transformation'!F1288,'Data Transformation'!D1288)</f>
        <v>0</v>
      </c>
      <c r="I1288" t="str">
        <f t="shared" si="91"/>
        <v/>
      </c>
    </row>
    <row r="1289" spans="2:9" x14ac:dyDescent="0.25">
      <c r="B1289" t="b">
        <f>IF('Input and Summary Results'!D871=0,FALSE,'Input and Summary Results'!$B871)</f>
        <v>0</v>
      </c>
      <c r="C1289" t="b">
        <f>IF(OR(B1289=0,'Input and Summary Results'!D871=0,'Input and Summary Results'!D871=""),FALSE,'Input and Summary Results'!$D871)</f>
        <v>0</v>
      </c>
      <c r="D1289" t="b">
        <f>IF(OR(B1289=0,'Input and Summary Results'!E871=0),FALSE,'Input and Summary Results'!$E871)</f>
        <v>0</v>
      </c>
      <c r="E1289" t="b">
        <f t="shared" si="89"/>
        <v>0</v>
      </c>
      <c r="F1289" t="b">
        <f t="shared" si="90"/>
        <v>0</v>
      </c>
      <c r="G1289" t="b">
        <f>IF('Input and Summary Results'!$J$4="yes",IF(C1289=FALSE,FALSE,IF('Data Transformation'!E1289&lt;$R$10,E1289,$R$10)),IF(C1289=FALSE,FALSE,IF(C1289&lt;$R$10,C1289,$R$10)))</f>
        <v>0</v>
      </c>
      <c r="H1289" t="b">
        <f>IF('Input and Summary Results'!$J$4="yes",'Data Transformation'!F1289,'Data Transformation'!D1289)</f>
        <v>0</v>
      </c>
      <c r="I1289" t="str">
        <f t="shared" si="91"/>
        <v/>
      </c>
    </row>
    <row r="1290" spans="2:9" x14ac:dyDescent="0.25">
      <c r="B1290" t="b">
        <f>IF('Input and Summary Results'!D872=0,FALSE,'Input and Summary Results'!$B872)</f>
        <v>0</v>
      </c>
      <c r="C1290" t="b">
        <f>IF(OR(B1290=0,'Input and Summary Results'!D872=0,'Input and Summary Results'!D872=""),FALSE,'Input and Summary Results'!$D872)</f>
        <v>0</v>
      </c>
      <c r="D1290" t="b">
        <f>IF(OR(B1290=0,'Input and Summary Results'!E872=0),FALSE,'Input and Summary Results'!$E872)</f>
        <v>0</v>
      </c>
      <c r="E1290" t="b">
        <f t="shared" si="89"/>
        <v>0</v>
      </c>
      <c r="F1290" t="b">
        <f t="shared" si="90"/>
        <v>0</v>
      </c>
      <c r="G1290" t="b">
        <f>IF('Input and Summary Results'!$J$4="yes",IF(C1290=FALSE,FALSE,IF('Data Transformation'!E1290&lt;$R$10,E1290,$R$10)),IF(C1290=FALSE,FALSE,IF(C1290&lt;$R$10,C1290,$R$10)))</f>
        <v>0</v>
      </c>
      <c r="H1290" t="b">
        <f>IF('Input and Summary Results'!$J$4="yes",'Data Transformation'!F1290,'Data Transformation'!D1290)</f>
        <v>0</v>
      </c>
      <c r="I1290" t="str">
        <f t="shared" si="91"/>
        <v/>
      </c>
    </row>
    <row r="1291" spans="2:9" x14ac:dyDescent="0.25">
      <c r="B1291" t="b">
        <f>IF('Input and Summary Results'!D873=0,FALSE,'Input and Summary Results'!$B873)</f>
        <v>0</v>
      </c>
      <c r="C1291" t="b">
        <f>IF(OR(B1291=0,'Input and Summary Results'!D873=0,'Input and Summary Results'!D873=""),FALSE,'Input and Summary Results'!$D873)</f>
        <v>0</v>
      </c>
      <c r="D1291" t="b">
        <f>IF(OR(B1291=0,'Input and Summary Results'!E873=0),FALSE,'Input and Summary Results'!$E873)</f>
        <v>0</v>
      </c>
      <c r="E1291" t="b">
        <f t="shared" si="89"/>
        <v>0</v>
      </c>
      <c r="F1291" t="b">
        <f t="shared" si="90"/>
        <v>0</v>
      </c>
      <c r="G1291" t="b">
        <f>IF('Input and Summary Results'!$J$4="yes",IF(C1291=FALSE,FALSE,IF('Data Transformation'!E1291&lt;$R$10,E1291,$R$10)),IF(C1291=FALSE,FALSE,IF(C1291&lt;$R$10,C1291,$R$10)))</f>
        <v>0</v>
      </c>
      <c r="H1291" t="b">
        <f>IF('Input and Summary Results'!$J$4="yes",'Data Transformation'!F1291,'Data Transformation'!D1291)</f>
        <v>0</v>
      </c>
      <c r="I1291" t="str">
        <f t="shared" si="91"/>
        <v/>
      </c>
    </row>
    <row r="1292" spans="2:9" x14ac:dyDescent="0.25">
      <c r="B1292" t="b">
        <f>IF('Input and Summary Results'!D874=0,FALSE,'Input and Summary Results'!$B874)</f>
        <v>0</v>
      </c>
      <c r="C1292" t="b">
        <f>IF(OR(B1292=0,'Input and Summary Results'!D874=0,'Input and Summary Results'!D874=""),FALSE,'Input and Summary Results'!$D874)</f>
        <v>0</v>
      </c>
      <c r="D1292" t="b">
        <f>IF(OR(B1292=0,'Input and Summary Results'!E874=0),FALSE,'Input and Summary Results'!$E874)</f>
        <v>0</v>
      </c>
      <c r="E1292" t="b">
        <f t="shared" si="89"/>
        <v>0</v>
      </c>
      <c r="F1292" t="b">
        <f t="shared" si="90"/>
        <v>0</v>
      </c>
      <c r="G1292" t="b">
        <f>IF('Input and Summary Results'!$J$4="yes",IF(C1292=FALSE,FALSE,IF('Data Transformation'!E1292&lt;$R$10,E1292,$R$10)),IF(C1292=FALSE,FALSE,IF(C1292&lt;$R$10,C1292,$R$10)))</f>
        <v>0</v>
      </c>
      <c r="H1292" t="b">
        <f>IF('Input and Summary Results'!$J$4="yes",'Data Transformation'!F1292,'Data Transformation'!D1292)</f>
        <v>0</v>
      </c>
      <c r="I1292" t="str">
        <f t="shared" si="91"/>
        <v/>
      </c>
    </row>
    <row r="1293" spans="2:9" x14ac:dyDescent="0.25">
      <c r="B1293" t="b">
        <f>IF('Input and Summary Results'!D875=0,FALSE,'Input and Summary Results'!$B875)</f>
        <v>0</v>
      </c>
      <c r="C1293" t="b">
        <f>IF(OR(B1293=0,'Input and Summary Results'!D875=0,'Input and Summary Results'!D875=""),FALSE,'Input and Summary Results'!$D875)</f>
        <v>0</v>
      </c>
      <c r="D1293" t="b">
        <f>IF(OR(B1293=0,'Input and Summary Results'!E875=0),FALSE,'Input and Summary Results'!$E875)</f>
        <v>0</v>
      </c>
      <c r="E1293" t="b">
        <f t="shared" si="89"/>
        <v>0</v>
      </c>
      <c r="F1293" t="b">
        <f t="shared" si="90"/>
        <v>0</v>
      </c>
      <c r="G1293" t="b">
        <f>IF('Input and Summary Results'!$J$4="yes",IF(C1293=FALSE,FALSE,IF('Data Transformation'!E1293&lt;$R$10,E1293,$R$10)),IF(C1293=FALSE,FALSE,IF(C1293&lt;$R$10,C1293,$R$10)))</f>
        <v>0</v>
      </c>
      <c r="H1293" t="b">
        <f>IF('Input and Summary Results'!$J$4="yes",'Data Transformation'!F1293,'Data Transformation'!D1293)</f>
        <v>0</v>
      </c>
      <c r="I1293" t="str">
        <f t="shared" si="91"/>
        <v/>
      </c>
    </row>
    <row r="1294" spans="2:9" x14ac:dyDescent="0.25">
      <c r="B1294" t="b">
        <f>IF('Input and Summary Results'!D876=0,FALSE,'Input and Summary Results'!$B876)</f>
        <v>0</v>
      </c>
      <c r="C1294" t="b">
        <f>IF(OR(B1294=0,'Input and Summary Results'!D876=0,'Input and Summary Results'!D876=""),FALSE,'Input and Summary Results'!$D876)</f>
        <v>0</v>
      </c>
      <c r="D1294" t="b">
        <f>IF(OR(B1294=0,'Input and Summary Results'!E876=0),FALSE,'Input and Summary Results'!$E876)</f>
        <v>0</v>
      </c>
      <c r="E1294" t="b">
        <f t="shared" si="89"/>
        <v>0</v>
      </c>
      <c r="F1294" t="b">
        <f t="shared" si="90"/>
        <v>0</v>
      </c>
      <c r="G1294" t="b">
        <f>IF('Input and Summary Results'!$J$4="yes",IF(C1294=FALSE,FALSE,IF('Data Transformation'!E1294&lt;$R$10,E1294,$R$10)),IF(C1294=FALSE,FALSE,IF(C1294&lt;$R$10,C1294,$R$10)))</f>
        <v>0</v>
      </c>
      <c r="H1294" t="b">
        <f>IF('Input and Summary Results'!$J$4="yes",'Data Transformation'!F1294,'Data Transformation'!D1294)</f>
        <v>0</v>
      </c>
      <c r="I1294" t="str">
        <f t="shared" si="91"/>
        <v/>
      </c>
    </row>
    <row r="1295" spans="2:9" x14ac:dyDescent="0.25">
      <c r="B1295" t="b">
        <f>IF('Input and Summary Results'!D877=0,FALSE,'Input and Summary Results'!$B877)</f>
        <v>0</v>
      </c>
      <c r="C1295" t="b">
        <f>IF(OR(B1295=0,'Input and Summary Results'!D877=0,'Input and Summary Results'!D877=""),FALSE,'Input and Summary Results'!$D877)</f>
        <v>0</v>
      </c>
      <c r="D1295" t="b">
        <f>IF(OR(B1295=0,'Input and Summary Results'!E877=0),FALSE,'Input and Summary Results'!$E877)</f>
        <v>0</v>
      </c>
      <c r="E1295" t="b">
        <f t="shared" si="89"/>
        <v>0</v>
      </c>
      <c r="F1295" t="b">
        <f t="shared" si="90"/>
        <v>0</v>
      </c>
      <c r="G1295" t="b">
        <f>IF('Input and Summary Results'!$J$4="yes",IF(C1295=FALSE,FALSE,IF('Data Transformation'!E1295&lt;$R$10,E1295,$R$10)),IF(C1295=FALSE,FALSE,IF(C1295&lt;$R$10,C1295,$R$10)))</f>
        <v>0</v>
      </c>
      <c r="H1295" t="b">
        <f>IF('Input and Summary Results'!$J$4="yes",'Data Transformation'!F1295,'Data Transformation'!D1295)</f>
        <v>0</v>
      </c>
      <c r="I1295" t="str">
        <f t="shared" si="91"/>
        <v/>
      </c>
    </row>
    <row r="1296" spans="2:9" x14ac:dyDescent="0.25">
      <c r="B1296" t="b">
        <f>IF('Input and Summary Results'!D878=0,FALSE,'Input and Summary Results'!$B878)</f>
        <v>0</v>
      </c>
      <c r="C1296" t="b">
        <f>IF(OR(B1296=0,'Input and Summary Results'!D878=0,'Input and Summary Results'!D878=""),FALSE,'Input and Summary Results'!$D878)</f>
        <v>0</v>
      </c>
      <c r="D1296" t="b">
        <f>IF(OR(B1296=0,'Input and Summary Results'!E878=0),FALSE,'Input and Summary Results'!$E878)</f>
        <v>0</v>
      </c>
      <c r="E1296" t="b">
        <f t="shared" si="89"/>
        <v>0</v>
      </c>
      <c r="F1296" t="b">
        <f t="shared" si="90"/>
        <v>0</v>
      </c>
      <c r="G1296" t="b">
        <f>IF('Input and Summary Results'!$J$4="yes",IF(C1296=FALSE,FALSE,IF('Data Transformation'!E1296&lt;$R$10,E1296,$R$10)),IF(C1296=FALSE,FALSE,IF(C1296&lt;$R$10,C1296,$R$10)))</f>
        <v>0</v>
      </c>
      <c r="H1296" t="b">
        <f>IF('Input and Summary Results'!$J$4="yes",'Data Transformation'!F1296,'Data Transformation'!D1296)</f>
        <v>0</v>
      </c>
      <c r="I1296" t="str">
        <f t="shared" si="91"/>
        <v/>
      </c>
    </row>
    <row r="1297" spans="2:9" x14ac:dyDescent="0.25">
      <c r="B1297" t="b">
        <f>IF('Input and Summary Results'!D879=0,FALSE,'Input and Summary Results'!$B879)</f>
        <v>0</v>
      </c>
      <c r="C1297" t="b">
        <f>IF(OR(B1297=0,'Input and Summary Results'!D879=0,'Input and Summary Results'!D879=""),FALSE,'Input and Summary Results'!$D879)</f>
        <v>0</v>
      </c>
      <c r="D1297" t="b">
        <f>IF(OR(B1297=0,'Input and Summary Results'!E879=0),FALSE,'Input and Summary Results'!$E879)</f>
        <v>0</v>
      </c>
      <c r="E1297" t="b">
        <f t="shared" si="89"/>
        <v>0</v>
      </c>
      <c r="F1297" t="b">
        <f t="shared" si="90"/>
        <v>0</v>
      </c>
      <c r="G1297" t="b">
        <f>IF('Input and Summary Results'!$J$4="yes",IF(C1297=FALSE,FALSE,IF('Data Transformation'!E1297&lt;$R$10,E1297,$R$10)),IF(C1297=FALSE,FALSE,IF(C1297&lt;$R$10,C1297,$R$10)))</f>
        <v>0</v>
      </c>
      <c r="H1297" t="b">
        <f>IF('Input and Summary Results'!$J$4="yes",'Data Transformation'!F1297,'Data Transformation'!D1297)</f>
        <v>0</v>
      </c>
      <c r="I1297" t="str">
        <f t="shared" si="91"/>
        <v/>
      </c>
    </row>
    <row r="1298" spans="2:9" x14ac:dyDescent="0.25">
      <c r="B1298" t="b">
        <f>IF('Input and Summary Results'!D880=0,FALSE,'Input and Summary Results'!$B880)</f>
        <v>0</v>
      </c>
      <c r="C1298" t="b">
        <f>IF(OR(B1298=0,'Input and Summary Results'!D880=0,'Input and Summary Results'!D880=""),FALSE,'Input and Summary Results'!$D880)</f>
        <v>0</v>
      </c>
      <c r="D1298" t="b">
        <f>IF(OR(B1298=0,'Input and Summary Results'!E880=0),FALSE,'Input and Summary Results'!$E880)</f>
        <v>0</v>
      </c>
      <c r="E1298" t="b">
        <f t="shared" si="89"/>
        <v>0</v>
      </c>
      <c r="F1298" t="b">
        <f t="shared" si="90"/>
        <v>0</v>
      </c>
      <c r="G1298" t="b">
        <f>IF('Input and Summary Results'!$J$4="yes",IF(C1298=FALSE,FALSE,IF('Data Transformation'!E1298&lt;$R$10,E1298,$R$10)),IF(C1298=FALSE,FALSE,IF(C1298&lt;$R$10,C1298,$R$10)))</f>
        <v>0</v>
      </c>
      <c r="H1298" t="b">
        <f>IF('Input and Summary Results'!$J$4="yes",'Data Transformation'!F1298,'Data Transformation'!D1298)</f>
        <v>0</v>
      </c>
      <c r="I1298" t="str">
        <f t="shared" si="91"/>
        <v/>
      </c>
    </row>
    <row r="1299" spans="2:9" x14ac:dyDescent="0.25">
      <c r="B1299" t="b">
        <f>IF('Input and Summary Results'!D881=0,FALSE,'Input and Summary Results'!$B881)</f>
        <v>0</v>
      </c>
      <c r="C1299" t="b">
        <f>IF(OR(B1299=0,'Input and Summary Results'!D881=0,'Input and Summary Results'!D881=""),FALSE,'Input and Summary Results'!$D881)</f>
        <v>0</v>
      </c>
      <c r="D1299" t="b">
        <f>IF(OR(B1299=0,'Input and Summary Results'!E881=0),FALSE,'Input and Summary Results'!$E881)</f>
        <v>0</v>
      </c>
      <c r="E1299" t="b">
        <f t="shared" si="89"/>
        <v>0</v>
      </c>
      <c r="F1299" t="b">
        <f t="shared" si="90"/>
        <v>0</v>
      </c>
      <c r="G1299" t="b">
        <f>IF('Input and Summary Results'!$J$4="yes",IF(C1299=FALSE,FALSE,IF('Data Transformation'!E1299&lt;$R$10,E1299,$R$10)),IF(C1299=FALSE,FALSE,IF(C1299&lt;$R$10,C1299,$R$10)))</f>
        <v>0</v>
      </c>
      <c r="H1299" t="b">
        <f>IF('Input and Summary Results'!$J$4="yes",'Data Transformation'!F1299,'Data Transformation'!D1299)</f>
        <v>0</v>
      </c>
      <c r="I1299" t="str">
        <f t="shared" si="91"/>
        <v/>
      </c>
    </row>
    <row r="1300" spans="2:9" x14ac:dyDescent="0.25">
      <c r="B1300" t="b">
        <f>IF('Input and Summary Results'!D882=0,FALSE,'Input and Summary Results'!$B882)</f>
        <v>0</v>
      </c>
      <c r="C1300" t="b">
        <f>IF(OR(B1300=0,'Input and Summary Results'!D882=0,'Input and Summary Results'!D882=""),FALSE,'Input and Summary Results'!$D882)</f>
        <v>0</v>
      </c>
      <c r="D1300" t="b">
        <f>IF(OR(B1300=0,'Input and Summary Results'!E882=0),FALSE,'Input and Summary Results'!$E882)</f>
        <v>0</v>
      </c>
      <c r="E1300" t="b">
        <f t="shared" si="89"/>
        <v>0</v>
      </c>
      <c r="F1300" t="b">
        <f t="shared" si="90"/>
        <v>0</v>
      </c>
      <c r="G1300" t="b">
        <f>IF('Input and Summary Results'!$J$4="yes",IF(C1300=FALSE,FALSE,IF('Data Transformation'!E1300&lt;$R$10,E1300,$R$10)),IF(C1300=FALSE,FALSE,IF(C1300&lt;$R$10,C1300,$R$10)))</f>
        <v>0</v>
      </c>
      <c r="H1300" t="b">
        <f>IF('Input and Summary Results'!$J$4="yes",'Data Transformation'!F1300,'Data Transformation'!D1300)</f>
        <v>0</v>
      </c>
      <c r="I1300" t="str">
        <f t="shared" si="91"/>
        <v/>
      </c>
    </row>
    <row r="1301" spans="2:9" x14ac:dyDescent="0.25">
      <c r="B1301" t="b">
        <f>IF('Input and Summary Results'!D883=0,FALSE,'Input and Summary Results'!$B883)</f>
        <v>0</v>
      </c>
      <c r="C1301" t="b">
        <f>IF(OR(B1301=0,'Input and Summary Results'!D883=0,'Input and Summary Results'!D883=""),FALSE,'Input and Summary Results'!$D883)</f>
        <v>0</v>
      </c>
      <c r="D1301" t="b">
        <f>IF(OR(B1301=0,'Input and Summary Results'!E883=0),FALSE,'Input and Summary Results'!$E883)</f>
        <v>0</v>
      </c>
      <c r="E1301" t="b">
        <f t="shared" si="89"/>
        <v>0</v>
      </c>
      <c r="F1301" t="b">
        <f t="shared" si="90"/>
        <v>0</v>
      </c>
      <c r="G1301" t="b">
        <f>IF('Input and Summary Results'!$J$4="yes",IF(C1301=FALSE,FALSE,IF('Data Transformation'!E1301&lt;$R$10,E1301,$R$10)),IF(C1301=FALSE,FALSE,IF(C1301&lt;$R$10,C1301,$R$10)))</f>
        <v>0</v>
      </c>
      <c r="H1301" t="b">
        <f>IF('Input and Summary Results'!$J$4="yes",'Data Transformation'!F1301,'Data Transformation'!D1301)</f>
        <v>0</v>
      </c>
      <c r="I1301" t="str">
        <f t="shared" si="91"/>
        <v/>
      </c>
    </row>
    <row r="1302" spans="2:9" x14ac:dyDescent="0.25">
      <c r="B1302" t="b">
        <f>IF('Input and Summary Results'!D884=0,FALSE,'Input and Summary Results'!$B884)</f>
        <v>0</v>
      </c>
      <c r="C1302" t="b">
        <f>IF(OR(B1302=0,'Input and Summary Results'!D884=0,'Input and Summary Results'!D884=""),FALSE,'Input and Summary Results'!$D884)</f>
        <v>0</v>
      </c>
      <c r="D1302" t="b">
        <f>IF(OR(B1302=0,'Input and Summary Results'!E884=0),FALSE,'Input and Summary Results'!$E884)</f>
        <v>0</v>
      </c>
      <c r="E1302" t="b">
        <f t="shared" si="89"/>
        <v>0</v>
      </c>
      <c r="F1302" t="b">
        <f t="shared" si="90"/>
        <v>0</v>
      </c>
      <c r="G1302" t="b">
        <f>IF('Input and Summary Results'!$J$4="yes",IF(C1302=FALSE,FALSE,IF('Data Transformation'!E1302&lt;$R$10,E1302,$R$10)),IF(C1302=FALSE,FALSE,IF(C1302&lt;$R$10,C1302,$R$10)))</f>
        <v>0</v>
      </c>
      <c r="H1302" t="b">
        <f>IF('Input and Summary Results'!$J$4="yes",'Data Transformation'!F1302,'Data Transformation'!D1302)</f>
        <v>0</v>
      </c>
      <c r="I1302" t="str">
        <f t="shared" si="91"/>
        <v/>
      </c>
    </row>
    <row r="1303" spans="2:9" x14ac:dyDescent="0.25">
      <c r="B1303" t="b">
        <f>IF('Input and Summary Results'!D885=0,FALSE,'Input and Summary Results'!$B885)</f>
        <v>0</v>
      </c>
      <c r="C1303" t="b">
        <f>IF(OR(B1303=0,'Input and Summary Results'!D885=0,'Input and Summary Results'!D885=""),FALSE,'Input and Summary Results'!$D885)</f>
        <v>0</v>
      </c>
      <c r="D1303" t="b">
        <f>IF(OR(B1303=0,'Input and Summary Results'!E885=0),FALSE,'Input and Summary Results'!$E885)</f>
        <v>0</v>
      </c>
      <c r="E1303" t="b">
        <f t="shared" si="89"/>
        <v>0</v>
      </c>
      <c r="F1303" t="b">
        <f t="shared" si="90"/>
        <v>0</v>
      </c>
      <c r="G1303" t="b">
        <f>IF('Input and Summary Results'!$J$4="yes",IF(C1303=FALSE,FALSE,IF('Data Transformation'!E1303&lt;$R$10,E1303,$R$10)),IF(C1303=FALSE,FALSE,IF(C1303&lt;$R$10,C1303,$R$10)))</f>
        <v>0</v>
      </c>
      <c r="H1303" t="b">
        <f>IF('Input and Summary Results'!$J$4="yes",'Data Transformation'!F1303,'Data Transformation'!D1303)</f>
        <v>0</v>
      </c>
      <c r="I1303" t="str">
        <f t="shared" si="91"/>
        <v/>
      </c>
    </row>
    <row r="1304" spans="2:9" x14ac:dyDescent="0.25">
      <c r="B1304" t="b">
        <f>IF('Input and Summary Results'!D886=0,FALSE,'Input and Summary Results'!$B886)</f>
        <v>0</v>
      </c>
      <c r="C1304" t="b">
        <f>IF(OR(B1304=0,'Input and Summary Results'!D886=0,'Input and Summary Results'!D886=""),FALSE,'Input and Summary Results'!$D886)</f>
        <v>0</v>
      </c>
      <c r="D1304" t="b">
        <f>IF(OR(B1304=0,'Input and Summary Results'!E886=0),FALSE,'Input and Summary Results'!$E886)</f>
        <v>0</v>
      </c>
      <c r="E1304" t="b">
        <f t="shared" si="89"/>
        <v>0</v>
      </c>
      <c r="F1304" t="b">
        <f t="shared" si="90"/>
        <v>0</v>
      </c>
      <c r="G1304" t="b">
        <f>IF('Input and Summary Results'!$J$4="yes",IF(C1304=FALSE,FALSE,IF('Data Transformation'!E1304&lt;$R$10,E1304,$R$10)),IF(C1304=FALSE,FALSE,IF(C1304&lt;$R$10,C1304,$R$10)))</f>
        <v>0</v>
      </c>
      <c r="H1304" t="b">
        <f>IF('Input and Summary Results'!$J$4="yes",'Data Transformation'!F1304,'Data Transformation'!D1304)</f>
        <v>0</v>
      </c>
      <c r="I1304" t="str">
        <f t="shared" si="91"/>
        <v/>
      </c>
    </row>
    <row r="1305" spans="2:9" x14ac:dyDescent="0.25">
      <c r="B1305" t="b">
        <f>IF('Input and Summary Results'!D887=0,FALSE,'Input and Summary Results'!$B887)</f>
        <v>0</v>
      </c>
      <c r="C1305" t="b">
        <f>IF(OR(B1305=0,'Input and Summary Results'!D887=0,'Input and Summary Results'!D887=""),FALSE,'Input and Summary Results'!$D887)</f>
        <v>0</v>
      </c>
      <c r="D1305" t="b">
        <f>IF(OR(B1305=0,'Input and Summary Results'!E887=0),FALSE,'Input and Summary Results'!$E887)</f>
        <v>0</v>
      </c>
      <c r="E1305" t="b">
        <f t="shared" si="89"/>
        <v>0</v>
      </c>
      <c r="F1305" t="b">
        <f t="shared" si="90"/>
        <v>0</v>
      </c>
      <c r="G1305" t="b">
        <f>IF('Input and Summary Results'!$J$4="yes",IF(C1305=FALSE,FALSE,IF('Data Transformation'!E1305&lt;$R$10,E1305,$R$10)),IF(C1305=FALSE,FALSE,IF(C1305&lt;$R$10,C1305,$R$10)))</f>
        <v>0</v>
      </c>
      <c r="H1305" t="b">
        <f>IF('Input and Summary Results'!$J$4="yes",'Data Transformation'!F1305,'Data Transformation'!D1305)</f>
        <v>0</v>
      </c>
      <c r="I1305" t="str">
        <f t="shared" si="91"/>
        <v/>
      </c>
    </row>
    <row r="1306" spans="2:9" x14ac:dyDescent="0.25">
      <c r="B1306" t="b">
        <f>IF('Input and Summary Results'!D888=0,FALSE,'Input and Summary Results'!$B888)</f>
        <v>0</v>
      </c>
      <c r="C1306" t="b">
        <f>IF(OR(B1306=0,'Input and Summary Results'!D888=0,'Input and Summary Results'!D888=""),FALSE,'Input and Summary Results'!$D888)</f>
        <v>0</v>
      </c>
      <c r="D1306" t="b">
        <f>IF(OR(B1306=0,'Input and Summary Results'!E888=0),FALSE,'Input and Summary Results'!$E888)</f>
        <v>0</v>
      </c>
      <c r="E1306" t="b">
        <f t="shared" si="89"/>
        <v>0</v>
      </c>
      <c r="F1306" t="b">
        <f t="shared" si="90"/>
        <v>0</v>
      </c>
      <c r="G1306" t="b">
        <f>IF('Input and Summary Results'!$J$4="yes",IF(C1306=FALSE,FALSE,IF('Data Transformation'!E1306&lt;$R$10,E1306,$R$10)),IF(C1306=FALSE,FALSE,IF(C1306&lt;$R$10,C1306,$R$10)))</f>
        <v>0</v>
      </c>
      <c r="H1306" t="b">
        <f>IF('Input and Summary Results'!$J$4="yes",'Data Transformation'!F1306,'Data Transformation'!D1306)</f>
        <v>0</v>
      </c>
      <c r="I1306" t="str">
        <f t="shared" si="91"/>
        <v/>
      </c>
    </row>
    <row r="1307" spans="2:9" x14ac:dyDescent="0.25">
      <c r="B1307" t="b">
        <f>IF('Input and Summary Results'!D889=0,FALSE,'Input and Summary Results'!$B889)</f>
        <v>0</v>
      </c>
      <c r="C1307" t="b">
        <f>IF(OR(B1307=0,'Input and Summary Results'!D889=0,'Input and Summary Results'!D889=""),FALSE,'Input and Summary Results'!$D889)</f>
        <v>0</v>
      </c>
      <c r="D1307" t="b">
        <f>IF(OR(B1307=0,'Input and Summary Results'!E889=0),FALSE,'Input and Summary Results'!$E889)</f>
        <v>0</v>
      </c>
      <c r="E1307" t="b">
        <f t="shared" si="89"/>
        <v>0</v>
      </c>
      <c r="F1307" t="b">
        <f t="shared" si="90"/>
        <v>0</v>
      </c>
      <c r="G1307" t="b">
        <f>IF('Input and Summary Results'!$J$4="yes",IF(C1307=FALSE,FALSE,IF('Data Transformation'!E1307&lt;$R$10,E1307,$R$10)),IF(C1307=FALSE,FALSE,IF(C1307&lt;$R$10,C1307,$R$10)))</f>
        <v>0</v>
      </c>
      <c r="H1307" t="b">
        <f>IF('Input and Summary Results'!$J$4="yes",'Data Transformation'!F1307,'Data Transformation'!D1307)</f>
        <v>0</v>
      </c>
      <c r="I1307" t="str">
        <f t="shared" si="91"/>
        <v/>
      </c>
    </row>
    <row r="1308" spans="2:9" x14ac:dyDescent="0.25">
      <c r="B1308" t="b">
        <f>IF('Input and Summary Results'!D890=0,FALSE,'Input and Summary Results'!$B890)</f>
        <v>0</v>
      </c>
      <c r="C1308" t="b">
        <f>IF(OR(B1308=0,'Input and Summary Results'!D890=0,'Input and Summary Results'!D890=""),FALSE,'Input and Summary Results'!$D890)</f>
        <v>0</v>
      </c>
      <c r="D1308" t="b">
        <f>IF(OR(B1308=0,'Input and Summary Results'!E890=0),FALSE,'Input and Summary Results'!$E890)</f>
        <v>0</v>
      </c>
      <c r="E1308" t="b">
        <f t="shared" si="89"/>
        <v>0</v>
      </c>
      <c r="F1308" t="b">
        <f t="shared" si="90"/>
        <v>0</v>
      </c>
      <c r="G1308" t="b">
        <f>IF('Input and Summary Results'!$J$4="yes",IF(C1308=FALSE,FALSE,IF('Data Transformation'!E1308&lt;$R$10,E1308,$R$10)),IF(C1308=FALSE,FALSE,IF(C1308&lt;$R$10,C1308,$R$10)))</f>
        <v>0</v>
      </c>
      <c r="H1308" t="b">
        <f>IF('Input and Summary Results'!$J$4="yes",'Data Transformation'!F1308,'Data Transformation'!D1308)</f>
        <v>0</v>
      </c>
      <c r="I1308" t="str">
        <f t="shared" si="91"/>
        <v/>
      </c>
    </row>
    <row r="1309" spans="2:9" x14ac:dyDescent="0.25">
      <c r="B1309" t="b">
        <f>IF('Input and Summary Results'!D891=0,FALSE,'Input and Summary Results'!$B891)</f>
        <v>0</v>
      </c>
      <c r="C1309" t="b">
        <f>IF(OR(B1309=0,'Input and Summary Results'!D891=0,'Input and Summary Results'!D891=""),FALSE,'Input and Summary Results'!$D891)</f>
        <v>0</v>
      </c>
      <c r="D1309" t="b">
        <f>IF(OR(B1309=0,'Input and Summary Results'!E891=0),FALSE,'Input and Summary Results'!$E891)</f>
        <v>0</v>
      </c>
      <c r="E1309" t="b">
        <f t="shared" si="89"/>
        <v>0</v>
      </c>
      <c r="F1309" t="b">
        <f t="shared" si="90"/>
        <v>0</v>
      </c>
      <c r="G1309" t="b">
        <f>IF('Input and Summary Results'!$J$4="yes",IF(C1309=FALSE,FALSE,IF('Data Transformation'!E1309&lt;$R$10,E1309,$R$10)),IF(C1309=FALSE,FALSE,IF(C1309&lt;$R$10,C1309,$R$10)))</f>
        <v>0</v>
      </c>
      <c r="H1309" t="b">
        <f>IF('Input and Summary Results'!$J$4="yes",'Data Transformation'!F1309,'Data Transformation'!D1309)</f>
        <v>0</v>
      </c>
      <c r="I1309" t="str">
        <f t="shared" si="91"/>
        <v/>
      </c>
    </row>
    <row r="1310" spans="2:9" x14ac:dyDescent="0.25">
      <c r="B1310" t="b">
        <f>IF('Input and Summary Results'!D892=0,FALSE,'Input and Summary Results'!$B892)</f>
        <v>0</v>
      </c>
      <c r="C1310" t="b">
        <f>IF(OR(B1310=0,'Input and Summary Results'!D892=0,'Input and Summary Results'!D892=""),FALSE,'Input and Summary Results'!$D892)</f>
        <v>0</v>
      </c>
      <c r="D1310" t="b">
        <f>IF(OR(B1310=0,'Input and Summary Results'!E892=0),FALSE,'Input and Summary Results'!$E892)</f>
        <v>0</v>
      </c>
      <c r="E1310" t="b">
        <f t="shared" si="89"/>
        <v>0</v>
      </c>
      <c r="F1310" t="b">
        <f t="shared" si="90"/>
        <v>0</v>
      </c>
      <c r="G1310" t="b">
        <f>IF('Input and Summary Results'!$J$4="yes",IF(C1310=FALSE,FALSE,IF('Data Transformation'!E1310&lt;$R$10,E1310,$R$10)),IF(C1310=FALSE,FALSE,IF(C1310&lt;$R$10,C1310,$R$10)))</f>
        <v>0</v>
      </c>
      <c r="H1310" t="b">
        <f>IF('Input and Summary Results'!$J$4="yes",'Data Transformation'!F1310,'Data Transformation'!D1310)</f>
        <v>0</v>
      </c>
      <c r="I1310" t="str">
        <f t="shared" si="91"/>
        <v/>
      </c>
    </row>
    <row r="1311" spans="2:9" x14ac:dyDescent="0.25">
      <c r="B1311" t="b">
        <f>IF('Input and Summary Results'!D893=0,FALSE,'Input and Summary Results'!$B893)</f>
        <v>0</v>
      </c>
      <c r="C1311" t="b">
        <f>IF(OR(B1311=0,'Input and Summary Results'!D893=0,'Input and Summary Results'!D893=""),FALSE,'Input and Summary Results'!$D893)</f>
        <v>0</v>
      </c>
      <c r="D1311" t="b">
        <f>IF(OR(B1311=0,'Input and Summary Results'!E893=0),FALSE,'Input and Summary Results'!$E893)</f>
        <v>0</v>
      </c>
      <c r="E1311" t="b">
        <f t="shared" si="89"/>
        <v>0</v>
      </c>
      <c r="F1311" t="b">
        <f t="shared" si="90"/>
        <v>0</v>
      </c>
      <c r="G1311" t="b">
        <f>IF('Input and Summary Results'!$J$4="yes",IF(C1311=FALSE,FALSE,IF('Data Transformation'!E1311&lt;$R$10,E1311,$R$10)),IF(C1311=FALSE,FALSE,IF(C1311&lt;$R$10,C1311,$R$10)))</f>
        <v>0</v>
      </c>
      <c r="H1311" t="b">
        <f>IF('Input and Summary Results'!$J$4="yes",'Data Transformation'!F1311,'Data Transformation'!D1311)</f>
        <v>0</v>
      </c>
      <c r="I1311" t="str">
        <f t="shared" si="91"/>
        <v/>
      </c>
    </row>
    <row r="1312" spans="2:9" x14ac:dyDescent="0.25">
      <c r="B1312" t="b">
        <f>IF('Input and Summary Results'!D894=0,FALSE,'Input and Summary Results'!$B894)</f>
        <v>0</v>
      </c>
      <c r="C1312" t="b">
        <f>IF(OR(B1312=0,'Input and Summary Results'!D894=0,'Input and Summary Results'!D894=""),FALSE,'Input and Summary Results'!$D894)</f>
        <v>0</v>
      </c>
      <c r="D1312" t="b">
        <f>IF(OR(B1312=0,'Input and Summary Results'!E894=0),FALSE,'Input and Summary Results'!$E894)</f>
        <v>0</v>
      </c>
      <c r="E1312" t="b">
        <f t="shared" si="89"/>
        <v>0</v>
      </c>
      <c r="F1312" t="b">
        <f t="shared" si="90"/>
        <v>0</v>
      </c>
      <c r="G1312" t="b">
        <f>IF('Input and Summary Results'!$J$4="yes",IF(C1312=FALSE,FALSE,IF('Data Transformation'!E1312&lt;$R$10,E1312,$R$10)),IF(C1312=FALSE,FALSE,IF(C1312&lt;$R$10,C1312,$R$10)))</f>
        <v>0</v>
      </c>
      <c r="H1312" t="b">
        <f>IF('Input and Summary Results'!$J$4="yes",'Data Transformation'!F1312,'Data Transformation'!D1312)</f>
        <v>0</v>
      </c>
      <c r="I1312" t="str">
        <f t="shared" si="91"/>
        <v/>
      </c>
    </row>
    <row r="1313" spans="2:9" x14ac:dyDescent="0.25">
      <c r="B1313" t="b">
        <f>IF('Input and Summary Results'!D895=0,FALSE,'Input and Summary Results'!$B895)</f>
        <v>0</v>
      </c>
      <c r="C1313" t="b">
        <f>IF(OR(B1313=0,'Input and Summary Results'!D895=0,'Input and Summary Results'!D895=""),FALSE,'Input and Summary Results'!$D895)</f>
        <v>0</v>
      </c>
      <c r="D1313" t="b">
        <f>IF(OR(B1313=0,'Input and Summary Results'!E895=0),FALSE,'Input and Summary Results'!$E895)</f>
        <v>0</v>
      </c>
      <c r="E1313" t="b">
        <f t="shared" si="89"/>
        <v>0</v>
      </c>
      <c r="F1313" t="b">
        <f t="shared" si="90"/>
        <v>0</v>
      </c>
      <c r="G1313" t="b">
        <f>IF('Input and Summary Results'!$J$4="yes",IF(C1313=FALSE,FALSE,IF('Data Transformation'!E1313&lt;$R$10,E1313,$R$10)),IF(C1313=FALSE,FALSE,IF(C1313&lt;$R$10,C1313,$R$10)))</f>
        <v>0</v>
      </c>
      <c r="H1313" t="b">
        <f>IF('Input and Summary Results'!$J$4="yes",'Data Transformation'!F1313,'Data Transformation'!D1313)</f>
        <v>0</v>
      </c>
      <c r="I1313" t="str">
        <f t="shared" si="91"/>
        <v/>
      </c>
    </row>
    <row r="1314" spans="2:9" x14ac:dyDescent="0.25">
      <c r="B1314" t="b">
        <f>IF('Input and Summary Results'!D896=0,FALSE,'Input and Summary Results'!$B896)</f>
        <v>0</v>
      </c>
      <c r="C1314" t="b">
        <f>IF(OR(B1314=0,'Input and Summary Results'!D896=0,'Input and Summary Results'!D896=""),FALSE,'Input and Summary Results'!$D896)</f>
        <v>0</v>
      </c>
      <c r="D1314" t="b">
        <f>IF(OR(B1314=0,'Input and Summary Results'!E896=0),FALSE,'Input and Summary Results'!$E896)</f>
        <v>0</v>
      </c>
      <c r="E1314" t="b">
        <f t="shared" si="89"/>
        <v>0</v>
      </c>
      <c r="F1314" t="b">
        <f t="shared" si="90"/>
        <v>0</v>
      </c>
      <c r="G1314" t="b">
        <f>IF('Input and Summary Results'!$J$4="yes",IF(C1314=FALSE,FALSE,IF('Data Transformation'!E1314&lt;$R$10,E1314,$R$10)),IF(C1314=FALSE,FALSE,IF(C1314&lt;$R$10,C1314,$R$10)))</f>
        <v>0</v>
      </c>
      <c r="H1314" t="b">
        <f>IF('Input and Summary Results'!$J$4="yes",'Data Transformation'!F1314,'Data Transformation'!D1314)</f>
        <v>0</v>
      </c>
      <c r="I1314" t="str">
        <f t="shared" si="91"/>
        <v/>
      </c>
    </row>
    <row r="1315" spans="2:9" x14ac:dyDescent="0.25">
      <c r="B1315" t="b">
        <f>IF('Input and Summary Results'!D897=0,FALSE,'Input and Summary Results'!$B897)</f>
        <v>0</v>
      </c>
      <c r="C1315" t="b">
        <f>IF(OR(B1315=0,'Input and Summary Results'!D897=0,'Input and Summary Results'!D897=""),FALSE,'Input and Summary Results'!$D897)</f>
        <v>0</v>
      </c>
      <c r="D1315" t="b">
        <f>IF(OR(B1315=0,'Input and Summary Results'!E897=0),FALSE,'Input and Summary Results'!$E897)</f>
        <v>0</v>
      </c>
      <c r="E1315" t="b">
        <f t="shared" si="89"/>
        <v>0</v>
      </c>
      <c r="F1315" t="b">
        <f t="shared" si="90"/>
        <v>0</v>
      </c>
      <c r="G1315" t="b">
        <f>IF('Input and Summary Results'!$J$4="yes",IF(C1315=FALSE,FALSE,IF('Data Transformation'!E1315&lt;$R$10,E1315,$R$10)),IF(C1315=FALSE,FALSE,IF(C1315&lt;$R$10,C1315,$R$10)))</f>
        <v>0</v>
      </c>
      <c r="H1315" t="b">
        <f>IF('Input and Summary Results'!$J$4="yes",'Data Transformation'!F1315,'Data Transformation'!D1315)</f>
        <v>0</v>
      </c>
      <c r="I1315" t="str">
        <f t="shared" si="91"/>
        <v/>
      </c>
    </row>
    <row r="1316" spans="2:9" x14ac:dyDescent="0.25">
      <c r="B1316" t="b">
        <f>IF('Input and Summary Results'!D898=0,FALSE,'Input and Summary Results'!$B898)</f>
        <v>0</v>
      </c>
      <c r="C1316" t="b">
        <f>IF(OR(B1316=0,'Input and Summary Results'!D898=0,'Input and Summary Results'!D898=""),FALSE,'Input and Summary Results'!$D898)</f>
        <v>0</v>
      </c>
      <c r="D1316" t="b">
        <f>IF(OR(B1316=0,'Input and Summary Results'!E898=0),FALSE,'Input and Summary Results'!$E898)</f>
        <v>0</v>
      </c>
      <c r="E1316" t="b">
        <f t="shared" si="89"/>
        <v>0</v>
      </c>
      <c r="F1316" t="b">
        <f t="shared" si="90"/>
        <v>0</v>
      </c>
      <c r="G1316" t="b">
        <f>IF('Input and Summary Results'!$J$4="yes",IF(C1316=FALSE,FALSE,IF('Data Transformation'!E1316&lt;$R$10,E1316,$R$10)),IF(C1316=FALSE,FALSE,IF(C1316&lt;$R$10,C1316,$R$10)))</f>
        <v>0</v>
      </c>
      <c r="H1316" t="b">
        <f>IF('Input and Summary Results'!$J$4="yes",'Data Transformation'!F1316,'Data Transformation'!D1316)</f>
        <v>0</v>
      </c>
      <c r="I1316" t="str">
        <f t="shared" si="91"/>
        <v/>
      </c>
    </row>
    <row r="1317" spans="2:9" x14ac:dyDescent="0.25">
      <c r="B1317" t="b">
        <f>IF('Input and Summary Results'!D899=0,FALSE,'Input and Summary Results'!$B899)</f>
        <v>0</v>
      </c>
      <c r="C1317" t="b">
        <f>IF(OR(B1317=0,'Input and Summary Results'!D899=0,'Input and Summary Results'!D899=""),FALSE,'Input and Summary Results'!$D899)</f>
        <v>0</v>
      </c>
      <c r="D1317" t="b">
        <f>IF(OR(B1317=0,'Input and Summary Results'!E899=0),FALSE,'Input and Summary Results'!$E899)</f>
        <v>0</v>
      </c>
      <c r="E1317" t="b">
        <f t="shared" si="89"/>
        <v>0</v>
      </c>
      <c r="F1317" t="b">
        <f t="shared" si="90"/>
        <v>0</v>
      </c>
      <c r="G1317" t="b">
        <f>IF('Input and Summary Results'!$J$4="yes",IF(C1317=FALSE,FALSE,IF('Data Transformation'!E1317&lt;$R$10,E1317,$R$10)),IF(C1317=FALSE,FALSE,IF(C1317&lt;$R$10,C1317,$R$10)))</f>
        <v>0</v>
      </c>
      <c r="H1317" t="b">
        <f>IF('Input and Summary Results'!$J$4="yes",'Data Transformation'!F1317,'Data Transformation'!D1317)</f>
        <v>0</v>
      </c>
      <c r="I1317" t="str">
        <f t="shared" si="91"/>
        <v/>
      </c>
    </row>
    <row r="1318" spans="2:9" x14ac:dyDescent="0.25">
      <c r="B1318" t="b">
        <f>IF('Input and Summary Results'!D900=0,FALSE,'Input and Summary Results'!$B900)</f>
        <v>0</v>
      </c>
      <c r="C1318" t="b">
        <f>IF(OR(B1318=0,'Input and Summary Results'!D900=0,'Input and Summary Results'!D900=""),FALSE,'Input and Summary Results'!$D900)</f>
        <v>0</v>
      </c>
      <c r="D1318" t="b">
        <f>IF(OR(B1318=0,'Input and Summary Results'!E900=0),FALSE,'Input and Summary Results'!$E900)</f>
        <v>0</v>
      </c>
      <c r="E1318" t="b">
        <f t="shared" si="89"/>
        <v>0</v>
      </c>
      <c r="F1318" t="b">
        <f t="shared" si="90"/>
        <v>0</v>
      </c>
      <c r="G1318" t="b">
        <f>IF('Input and Summary Results'!$J$4="yes",IF(C1318=FALSE,FALSE,IF('Data Transformation'!E1318&lt;$R$10,E1318,$R$10)),IF(C1318=FALSE,FALSE,IF(C1318&lt;$R$10,C1318,$R$10)))</f>
        <v>0</v>
      </c>
      <c r="H1318" t="b">
        <f>IF('Input and Summary Results'!$J$4="yes",'Data Transformation'!F1318,'Data Transformation'!D1318)</f>
        <v>0</v>
      </c>
      <c r="I1318" t="str">
        <f t="shared" si="91"/>
        <v/>
      </c>
    </row>
    <row r="1319" spans="2:9" x14ac:dyDescent="0.25">
      <c r="B1319" t="b">
        <f>IF('Input and Summary Results'!D901=0,FALSE,'Input and Summary Results'!$B901)</f>
        <v>0</v>
      </c>
      <c r="C1319" t="b">
        <f>IF(OR(B1319=0,'Input and Summary Results'!D901=0,'Input and Summary Results'!D901=""),FALSE,'Input and Summary Results'!$D901)</f>
        <v>0</v>
      </c>
      <c r="D1319" t="b">
        <f>IF(OR(B1319=0,'Input and Summary Results'!E901=0),FALSE,'Input and Summary Results'!$E901)</f>
        <v>0</v>
      </c>
      <c r="E1319" t="b">
        <f t="shared" si="89"/>
        <v>0</v>
      </c>
      <c r="F1319" t="b">
        <f t="shared" si="90"/>
        <v>0</v>
      </c>
      <c r="G1319" t="b">
        <f>IF('Input and Summary Results'!$J$4="yes",IF(C1319=FALSE,FALSE,IF('Data Transformation'!E1319&lt;$R$10,E1319,$R$10)),IF(C1319=FALSE,FALSE,IF(C1319&lt;$R$10,C1319,$R$10)))</f>
        <v>0</v>
      </c>
      <c r="H1319" t="b">
        <f>IF('Input and Summary Results'!$J$4="yes",'Data Transformation'!F1319,'Data Transformation'!D1319)</f>
        <v>0</v>
      </c>
      <c r="I1319" t="str">
        <f t="shared" si="91"/>
        <v/>
      </c>
    </row>
    <row r="1320" spans="2:9" x14ac:dyDescent="0.25">
      <c r="B1320" t="b">
        <f>IF('Input and Summary Results'!D902=0,FALSE,'Input and Summary Results'!$B902)</f>
        <v>0</v>
      </c>
      <c r="C1320" t="b">
        <f>IF(OR(B1320=0,'Input and Summary Results'!D902=0,'Input and Summary Results'!D902=""),FALSE,'Input and Summary Results'!$D902)</f>
        <v>0</v>
      </c>
      <c r="D1320" t="b">
        <f>IF(OR(B1320=0,'Input and Summary Results'!E902=0),FALSE,'Input and Summary Results'!$E902)</f>
        <v>0</v>
      </c>
      <c r="E1320" t="b">
        <f t="shared" si="89"/>
        <v>0</v>
      </c>
      <c r="F1320" t="b">
        <f t="shared" si="90"/>
        <v>0</v>
      </c>
      <c r="G1320" t="b">
        <f>IF('Input and Summary Results'!$J$4="yes",IF(C1320=FALSE,FALSE,IF('Data Transformation'!E1320&lt;$R$10,E1320,$R$10)),IF(C1320=FALSE,FALSE,IF(C1320&lt;$R$10,C1320,$R$10)))</f>
        <v>0</v>
      </c>
      <c r="H1320" t="b">
        <f>IF('Input and Summary Results'!$J$4="yes",'Data Transformation'!F1320,'Data Transformation'!D1320)</f>
        <v>0</v>
      </c>
      <c r="I1320" t="str">
        <f t="shared" si="91"/>
        <v/>
      </c>
    </row>
    <row r="1321" spans="2:9" x14ac:dyDescent="0.25">
      <c r="B1321" t="b">
        <f>IF('Input and Summary Results'!D903=0,FALSE,'Input and Summary Results'!$B903)</f>
        <v>0</v>
      </c>
      <c r="C1321" t="b">
        <f>IF(OR(B1321=0,'Input and Summary Results'!D903=0,'Input and Summary Results'!D903=""),FALSE,'Input and Summary Results'!$D903)</f>
        <v>0</v>
      </c>
      <c r="D1321" t="b">
        <f>IF(OR(B1321=0,'Input and Summary Results'!E903=0),FALSE,'Input and Summary Results'!$E903)</f>
        <v>0</v>
      </c>
      <c r="E1321" t="b">
        <f t="shared" si="89"/>
        <v>0</v>
      </c>
      <c r="F1321" t="b">
        <f t="shared" si="90"/>
        <v>0</v>
      </c>
      <c r="G1321" t="b">
        <f>IF('Input and Summary Results'!$J$4="yes",IF(C1321=FALSE,FALSE,IF('Data Transformation'!E1321&lt;$R$10,E1321,$R$10)),IF(C1321=FALSE,FALSE,IF(C1321&lt;$R$10,C1321,$R$10)))</f>
        <v>0</v>
      </c>
      <c r="H1321" t="b">
        <f>IF('Input and Summary Results'!$J$4="yes",'Data Transformation'!F1321,'Data Transformation'!D1321)</f>
        <v>0</v>
      </c>
      <c r="I1321" t="str">
        <f t="shared" si="91"/>
        <v/>
      </c>
    </row>
    <row r="1322" spans="2:9" x14ac:dyDescent="0.25">
      <c r="B1322" t="b">
        <f>IF('Input and Summary Results'!D904=0,FALSE,'Input and Summary Results'!$B904)</f>
        <v>0</v>
      </c>
      <c r="C1322" t="b">
        <f>IF(OR(B1322=0,'Input and Summary Results'!D904=0,'Input and Summary Results'!D904=""),FALSE,'Input and Summary Results'!$D904)</f>
        <v>0</v>
      </c>
      <c r="D1322" t="b">
        <f>IF(OR(B1322=0,'Input and Summary Results'!E904=0),FALSE,'Input and Summary Results'!$E904)</f>
        <v>0</v>
      </c>
      <c r="E1322" t="b">
        <f t="shared" ref="E1322:E1385" si="92">IF(C1322=FALSE,FALSE,LOG10(C1322))</f>
        <v>0</v>
      </c>
      <c r="F1322" t="b">
        <f t="shared" ref="F1322:F1385" si="93">IF(D1322=FALSE, FALSE,0.434*D1322/C1322)</f>
        <v>0</v>
      </c>
      <c r="G1322" t="b">
        <f>IF('Input and Summary Results'!$J$4="yes",IF(C1322=FALSE,FALSE,IF('Data Transformation'!E1322&lt;$R$10,E1322,$R$10)),IF(C1322=FALSE,FALSE,IF(C1322&lt;$R$10,C1322,$R$10)))</f>
        <v>0</v>
      </c>
      <c r="H1322" t="b">
        <f>IF('Input and Summary Results'!$J$4="yes",'Data Transformation'!F1322,'Data Transformation'!D1322)</f>
        <v>0</v>
      </c>
      <c r="I1322" t="str">
        <f t="shared" si="91"/>
        <v/>
      </c>
    </row>
    <row r="1323" spans="2:9" x14ac:dyDescent="0.25">
      <c r="B1323" t="b">
        <f>IF('Input and Summary Results'!D905=0,FALSE,'Input and Summary Results'!$B905)</f>
        <v>0</v>
      </c>
      <c r="C1323" t="b">
        <f>IF(OR(B1323=0,'Input and Summary Results'!D905=0,'Input and Summary Results'!D905=""),FALSE,'Input and Summary Results'!$D905)</f>
        <v>0</v>
      </c>
      <c r="D1323" t="b">
        <f>IF(OR(B1323=0,'Input and Summary Results'!E905=0),FALSE,'Input and Summary Results'!$E905)</f>
        <v>0</v>
      </c>
      <c r="E1323" t="b">
        <f t="shared" si="92"/>
        <v>0</v>
      </c>
      <c r="F1323" t="b">
        <f t="shared" si="93"/>
        <v>0</v>
      </c>
      <c r="G1323" t="b">
        <f>IF('Input and Summary Results'!$J$4="yes",IF(C1323=FALSE,FALSE,IF('Data Transformation'!E1323&lt;$R$10,E1323,$R$10)),IF(C1323=FALSE,FALSE,IF(C1323&lt;$R$10,C1323,$R$10)))</f>
        <v>0</v>
      </c>
      <c r="H1323" t="b">
        <f>IF('Input and Summary Results'!$J$4="yes",'Data Transformation'!F1323,'Data Transformation'!D1323)</f>
        <v>0</v>
      </c>
      <c r="I1323" t="str">
        <f t="shared" si="91"/>
        <v/>
      </c>
    </row>
    <row r="1324" spans="2:9" x14ac:dyDescent="0.25">
      <c r="B1324" t="b">
        <f>IF('Input and Summary Results'!D906=0,FALSE,'Input and Summary Results'!$B906)</f>
        <v>0</v>
      </c>
      <c r="C1324" t="b">
        <f>IF(OR(B1324=0,'Input and Summary Results'!D906=0,'Input and Summary Results'!D906=""),FALSE,'Input and Summary Results'!$D906)</f>
        <v>0</v>
      </c>
      <c r="D1324" t="b">
        <f>IF(OR(B1324=0,'Input and Summary Results'!E906=0),FALSE,'Input and Summary Results'!$E906)</f>
        <v>0</v>
      </c>
      <c r="E1324" t="b">
        <f t="shared" si="92"/>
        <v>0</v>
      </c>
      <c r="F1324" t="b">
        <f t="shared" si="93"/>
        <v>0</v>
      </c>
      <c r="G1324" t="b">
        <f>IF('Input and Summary Results'!$J$4="yes",IF(C1324=FALSE,FALSE,IF('Data Transformation'!E1324&lt;$R$10,E1324,$R$10)),IF(C1324=FALSE,FALSE,IF(C1324&lt;$R$10,C1324,$R$10)))</f>
        <v>0</v>
      </c>
      <c r="H1324" t="b">
        <f>IF('Input and Summary Results'!$J$4="yes",'Data Transformation'!F1324,'Data Transformation'!D1324)</f>
        <v>0</v>
      </c>
      <c r="I1324" t="str">
        <f t="shared" si="91"/>
        <v/>
      </c>
    </row>
    <row r="1325" spans="2:9" x14ac:dyDescent="0.25">
      <c r="B1325" t="b">
        <f>IF('Input and Summary Results'!D907=0,FALSE,'Input and Summary Results'!$B907)</f>
        <v>0</v>
      </c>
      <c r="C1325" t="b">
        <f>IF(OR(B1325=0,'Input and Summary Results'!D907=0,'Input and Summary Results'!D907=""),FALSE,'Input and Summary Results'!$D907)</f>
        <v>0</v>
      </c>
      <c r="D1325" t="b">
        <f>IF(OR(B1325=0,'Input and Summary Results'!E907=0),FALSE,'Input and Summary Results'!$E907)</f>
        <v>0</v>
      </c>
      <c r="E1325" t="b">
        <f t="shared" si="92"/>
        <v>0</v>
      </c>
      <c r="F1325" t="b">
        <f t="shared" si="93"/>
        <v>0</v>
      </c>
      <c r="G1325" t="b">
        <f>IF('Input and Summary Results'!$J$4="yes",IF(C1325=FALSE,FALSE,IF('Data Transformation'!E1325&lt;$R$10,E1325,$R$10)),IF(C1325=FALSE,FALSE,IF(C1325&lt;$R$10,C1325,$R$10)))</f>
        <v>0</v>
      </c>
      <c r="H1325" t="b">
        <f>IF('Input and Summary Results'!$J$4="yes",'Data Transformation'!F1325,'Data Transformation'!D1325)</f>
        <v>0</v>
      </c>
      <c r="I1325" t="str">
        <f t="shared" si="91"/>
        <v/>
      </c>
    </row>
    <row r="1326" spans="2:9" x14ac:dyDescent="0.25">
      <c r="B1326" t="b">
        <f>IF('Input and Summary Results'!D908=0,FALSE,'Input and Summary Results'!$B908)</f>
        <v>0</v>
      </c>
      <c r="C1326" t="b">
        <f>IF(OR(B1326=0,'Input and Summary Results'!D908=0,'Input and Summary Results'!D908=""),FALSE,'Input and Summary Results'!$D908)</f>
        <v>0</v>
      </c>
      <c r="D1326" t="b">
        <f>IF(OR(B1326=0,'Input and Summary Results'!E908=0),FALSE,'Input and Summary Results'!$E908)</f>
        <v>0</v>
      </c>
      <c r="E1326" t="b">
        <f t="shared" si="92"/>
        <v>0</v>
      </c>
      <c r="F1326" t="b">
        <f t="shared" si="93"/>
        <v>0</v>
      </c>
      <c r="G1326" t="b">
        <f>IF('Input and Summary Results'!$J$4="yes",IF(C1326=FALSE,FALSE,IF('Data Transformation'!E1326&lt;$R$10,E1326,$R$10)),IF(C1326=FALSE,FALSE,IF(C1326&lt;$R$10,C1326,$R$10)))</f>
        <v>0</v>
      </c>
      <c r="H1326" t="b">
        <f>IF('Input and Summary Results'!$J$4="yes",'Data Transformation'!F1326,'Data Transformation'!D1326)</f>
        <v>0</v>
      </c>
      <c r="I1326" t="str">
        <f t="shared" si="91"/>
        <v/>
      </c>
    </row>
    <row r="1327" spans="2:9" x14ac:dyDescent="0.25">
      <c r="B1327" t="b">
        <f>IF('Input and Summary Results'!D909=0,FALSE,'Input and Summary Results'!$B909)</f>
        <v>0</v>
      </c>
      <c r="C1327" t="b">
        <f>IF(OR(B1327=0,'Input and Summary Results'!D909=0,'Input and Summary Results'!D909=""),FALSE,'Input and Summary Results'!$D909)</f>
        <v>0</v>
      </c>
      <c r="D1327" t="b">
        <f>IF(OR(B1327=0,'Input and Summary Results'!E909=0),FALSE,'Input and Summary Results'!$E909)</f>
        <v>0</v>
      </c>
      <c r="E1327" t="b">
        <f t="shared" si="92"/>
        <v>0</v>
      </c>
      <c r="F1327" t="b">
        <f t="shared" si="93"/>
        <v>0</v>
      </c>
      <c r="G1327" t="b">
        <f>IF('Input and Summary Results'!$J$4="yes",IF(C1327=FALSE,FALSE,IF('Data Transformation'!E1327&lt;$R$10,E1327,$R$10)),IF(C1327=FALSE,FALSE,IF(C1327&lt;$R$10,C1327,$R$10)))</f>
        <v>0</v>
      </c>
      <c r="H1327" t="b">
        <f>IF('Input and Summary Results'!$J$4="yes",'Data Transformation'!F1327,'Data Transformation'!D1327)</f>
        <v>0</v>
      </c>
      <c r="I1327" t="str">
        <f t="shared" si="91"/>
        <v/>
      </c>
    </row>
    <row r="1328" spans="2:9" x14ac:dyDescent="0.25">
      <c r="B1328" t="b">
        <f>IF('Input and Summary Results'!D910=0,FALSE,'Input and Summary Results'!$B910)</f>
        <v>0</v>
      </c>
      <c r="C1328" t="b">
        <f>IF(OR(B1328=0,'Input and Summary Results'!D910=0,'Input and Summary Results'!D910=""),FALSE,'Input and Summary Results'!$D910)</f>
        <v>0</v>
      </c>
      <c r="D1328" t="b">
        <f>IF(OR(B1328=0,'Input and Summary Results'!E910=0),FALSE,'Input and Summary Results'!$E910)</f>
        <v>0</v>
      </c>
      <c r="E1328" t="b">
        <f t="shared" si="92"/>
        <v>0</v>
      </c>
      <c r="F1328" t="b">
        <f t="shared" si="93"/>
        <v>0</v>
      </c>
      <c r="G1328" t="b">
        <f>IF('Input and Summary Results'!$J$4="yes",IF(C1328=FALSE,FALSE,IF('Data Transformation'!E1328&lt;$R$10,E1328,$R$10)),IF(C1328=FALSE,FALSE,IF(C1328&lt;$R$10,C1328,$R$10)))</f>
        <v>0</v>
      </c>
      <c r="H1328" t="b">
        <f>IF('Input and Summary Results'!$J$4="yes",'Data Transformation'!F1328,'Data Transformation'!D1328)</f>
        <v>0</v>
      </c>
      <c r="I1328" t="str">
        <f t="shared" si="91"/>
        <v/>
      </c>
    </row>
    <row r="1329" spans="2:9" x14ac:dyDescent="0.25">
      <c r="B1329" t="b">
        <f>IF('Input and Summary Results'!D911=0,FALSE,'Input and Summary Results'!$B911)</f>
        <v>0</v>
      </c>
      <c r="C1329" t="b">
        <f>IF(OR(B1329=0,'Input and Summary Results'!D911=0,'Input and Summary Results'!D911=""),FALSE,'Input and Summary Results'!$D911)</f>
        <v>0</v>
      </c>
      <c r="D1329" t="b">
        <f>IF(OR(B1329=0,'Input and Summary Results'!E911=0),FALSE,'Input and Summary Results'!$E911)</f>
        <v>0</v>
      </c>
      <c r="E1329" t="b">
        <f t="shared" si="92"/>
        <v>0</v>
      </c>
      <c r="F1329" t="b">
        <f t="shared" si="93"/>
        <v>0</v>
      </c>
      <c r="G1329" t="b">
        <f>IF('Input and Summary Results'!$J$4="yes",IF(C1329=FALSE,FALSE,IF('Data Transformation'!E1329&lt;$R$10,E1329,$R$10)),IF(C1329=FALSE,FALSE,IF(C1329&lt;$R$10,C1329,$R$10)))</f>
        <v>0</v>
      </c>
      <c r="H1329" t="b">
        <f>IF('Input and Summary Results'!$J$4="yes",'Data Transformation'!F1329,'Data Transformation'!D1329)</f>
        <v>0</v>
      </c>
      <c r="I1329" t="str">
        <f t="shared" si="91"/>
        <v/>
      </c>
    </row>
    <row r="1330" spans="2:9" x14ac:dyDescent="0.25">
      <c r="B1330" t="b">
        <f>IF('Input and Summary Results'!D912=0,FALSE,'Input and Summary Results'!$B912)</f>
        <v>0</v>
      </c>
      <c r="C1330" t="b">
        <f>IF(OR(B1330=0,'Input and Summary Results'!D912=0,'Input and Summary Results'!D912=""),FALSE,'Input and Summary Results'!$D912)</f>
        <v>0</v>
      </c>
      <c r="D1330" t="b">
        <f>IF(OR(B1330=0,'Input and Summary Results'!E912=0),FALSE,'Input and Summary Results'!$E912)</f>
        <v>0</v>
      </c>
      <c r="E1330" t="b">
        <f t="shared" si="92"/>
        <v>0</v>
      </c>
      <c r="F1330" t="b">
        <f t="shared" si="93"/>
        <v>0</v>
      </c>
      <c r="G1330" t="b">
        <f>IF('Input and Summary Results'!$J$4="yes",IF(C1330=FALSE,FALSE,IF('Data Transformation'!E1330&lt;$R$10,E1330,$R$10)),IF(C1330=FALSE,FALSE,IF(C1330&lt;$R$10,C1330,$R$10)))</f>
        <v>0</v>
      </c>
      <c r="H1330" t="b">
        <f>IF('Input and Summary Results'!$J$4="yes",'Data Transformation'!F1330,'Data Transformation'!D1330)</f>
        <v>0</v>
      </c>
      <c r="I1330" t="str">
        <f t="shared" si="91"/>
        <v/>
      </c>
    </row>
    <row r="1331" spans="2:9" x14ac:dyDescent="0.25">
      <c r="B1331" t="b">
        <f>IF('Input and Summary Results'!D913=0,FALSE,'Input and Summary Results'!$B913)</f>
        <v>0</v>
      </c>
      <c r="C1331" t="b">
        <f>IF(OR(B1331=0,'Input and Summary Results'!D913=0,'Input and Summary Results'!D913=""),FALSE,'Input and Summary Results'!$D913)</f>
        <v>0</v>
      </c>
      <c r="D1331" t="b">
        <f>IF(OR(B1331=0,'Input and Summary Results'!E913=0),FALSE,'Input and Summary Results'!$E913)</f>
        <v>0</v>
      </c>
      <c r="E1331" t="b">
        <f t="shared" si="92"/>
        <v>0</v>
      </c>
      <c r="F1331" t="b">
        <f t="shared" si="93"/>
        <v>0</v>
      </c>
      <c r="G1331" t="b">
        <f>IF('Input and Summary Results'!$J$4="yes",IF(C1331=FALSE,FALSE,IF('Data Transformation'!E1331&lt;$R$10,E1331,$R$10)),IF(C1331=FALSE,FALSE,IF(C1331&lt;$R$10,C1331,$R$10)))</f>
        <v>0</v>
      </c>
      <c r="H1331" t="b">
        <f>IF('Input and Summary Results'!$J$4="yes",'Data Transformation'!F1331,'Data Transformation'!D1331)</f>
        <v>0</v>
      </c>
      <c r="I1331" t="str">
        <f t="shared" si="91"/>
        <v/>
      </c>
    </row>
    <row r="1332" spans="2:9" x14ac:dyDescent="0.25">
      <c r="B1332" t="b">
        <f>IF('Input and Summary Results'!D914=0,FALSE,'Input and Summary Results'!$B914)</f>
        <v>0</v>
      </c>
      <c r="C1332" t="b">
        <f>IF(OR(B1332=0,'Input and Summary Results'!D914=0,'Input and Summary Results'!D914=""),FALSE,'Input and Summary Results'!$D914)</f>
        <v>0</v>
      </c>
      <c r="D1332" t="b">
        <f>IF(OR(B1332=0,'Input and Summary Results'!E914=0),FALSE,'Input and Summary Results'!$E914)</f>
        <v>0</v>
      </c>
      <c r="E1332" t="b">
        <f t="shared" si="92"/>
        <v>0</v>
      </c>
      <c r="F1332" t="b">
        <f t="shared" si="93"/>
        <v>0</v>
      </c>
      <c r="G1332" t="b">
        <f>IF('Input and Summary Results'!$J$4="yes",IF(C1332=FALSE,FALSE,IF('Data Transformation'!E1332&lt;$R$10,E1332,$R$10)),IF(C1332=FALSE,FALSE,IF(C1332&lt;$R$10,C1332,$R$10)))</f>
        <v>0</v>
      </c>
      <c r="H1332" t="b">
        <f>IF('Input and Summary Results'!$J$4="yes",'Data Transformation'!F1332,'Data Transformation'!D1332)</f>
        <v>0</v>
      </c>
      <c r="I1332" t="str">
        <f t="shared" si="91"/>
        <v/>
      </c>
    </row>
    <row r="1333" spans="2:9" x14ac:dyDescent="0.25">
      <c r="B1333" t="b">
        <f>IF('Input and Summary Results'!D915=0,FALSE,'Input and Summary Results'!$B915)</f>
        <v>0</v>
      </c>
      <c r="C1333" t="b">
        <f>IF(OR(B1333=0,'Input and Summary Results'!D915=0,'Input and Summary Results'!D915=""),FALSE,'Input and Summary Results'!$D915)</f>
        <v>0</v>
      </c>
      <c r="D1333" t="b">
        <f>IF(OR(B1333=0,'Input and Summary Results'!E915=0),FALSE,'Input and Summary Results'!$E915)</f>
        <v>0</v>
      </c>
      <c r="E1333" t="b">
        <f t="shared" si="92"/>
        <v>0</v>
      </c>
      <c r="F1333" t="b">
        <f t="shared" si="93"/>
        <v>0</v>
      </c>
      <c r="G1333" t="b">
        <f>IF('Input and Summary Results'!$J$4="yes",IF(C1333=FALSE,FALSE,IF('Data Transformation'!E1333&lt;$R$10,E1333,$R$10)),IF(C1333=FALSE,FALSE,IF(C1333&lt;$R$10,C1333,$R$10)))</f>
        <v>0</v>
      </c>
      <c r="H1333" t="b">
        <f>IF('Input and Summary Results'!$J$4="yes",'Data Transformation'!F1333,'Data Transformation'!D1333)</f>
        <v>0</v>
      </c>
      <c r="I1333" t="str">
        <f t="shared" si="91"/>
        <v/>
      </c>
    </row>
    <row r="1334" spans="2:9" x14ac:dyDescent="0.25">
      <c r="B1334" t="b">
        <f>IF('Input and Summary Results'!D916=0,FALSE,'Input and Summary Results'!$B916)</f>
        <v>0</v>
      </c>
      <c r="C1334" t="b">
        <f>IF(OR(B1334=0,'Input and Summary Results'!D916=0,'Input and Summary Results'!D916=""),FALSE,'Input and Summary Results'!$D916)</f>
        <v>0</v>
      </c>
      <c r="D1334" t="b">
        <f>IF(OR(B1334=0,'Input and Summary Results'!E916=0),FALSE,'Input and Summary Results'!$E916)</f>
        <v>0</v>
      </c>
      <c r="E1334" t="b">
        <f t="shared" si="92"/>
        <v>0</v>
      </c>
      <c r="F1334" t="b">
        <f t="shared" si="93"/>
        <v>0</v>
      </c>
      <c r="G1334" t="b">
        <f>IF('Input and Summary Results'!$J$4="yes",IF(C1334=FALSE,FALSE,IF('Data Transformation'!E1334&lt;$R$10,E1334,$R$10)),IF(C1334=FALSE,FALSE,IF(C1334&lt;$R$10,C1334,$R$10)))</f>
        <v>0</v>
      </c>
      <c r="H1334" t="b">
        <f>IF('Input and Summary Results'!$J$4="yes",'Data Transformation'!F1334,'Data Transformation'!D1334)</f>
        <v>0</v>
      </c>
      <c r="I1334" t="str">
        <f t="shared" si="91"/>
        <v/>
      </c>
    </row>
    <row r="1335" spans="2:9" x14ac:dyDescent="0.25">
      <c r="B1335" t="b">
        <f>IF('Input and Summary Results'!D917=0,FALSE,'Input and Summary Results'!$B917)</f>
        <v>0</v>
      </c>
      <c r="C1335" t="b">
        <f>IF(OR(B1335=0,'Input and Summary Results'!D917=0,'Input and Summary Results'!D917=""),FALSE,'Input and Summary Results'!$D917)</f>
        <v>0</v>
      </c>
      <c r="D1335" t="b">
        <f>IF(OR(B1335=0,'Input and Summary Results'!E917=0),FALSE,'Input and Summary Results'!$E917)</f>
        <v>0</v>
      </c>
      <c r="E1335" t="b">
        <f t="shared" si="92"/>
        <v>0</v>
      </c>
      <c r="F1335" t="b">
        <f t="shared" si="93"/>
        <v>0</v>
      </c>
      <c r="G1335" t="b">
        <f>IF('Input and Summary Results'!$J$4="yes",IF(C1335=FALSE,FALSE,IF('Data Transformation'!E1335&lt;$R$10,E1335,$R$10)),IF(C1335=FALSE,FALSE,IF(C1335&lt;$R$10,C1335,$R$10)))</f>
        <v>0</v>
      </c>
      <c r="H1335" t="b">
        <f>IF('Input and Summary Results'!$J$4="yes",'Data Transformation'!F1335,'Data Transformation'!D1335)</f>
        <v>0</v>
      </c>
      <c r="I1335" t="str">
        <f t="shared" si="91"/>
        <v/>
      </c>
    </row>
    <row r="1336" spans="2:9" x14ac:dyDescent="0.25">
      <c r="B1336" t="b">
        <f>IF('Input and Summary Results'!D918=0,FALSE,'Input and Summary Results'!$B918)</f>
        <v>0</v>
      </c>
      <c r="C1336" t="b">
        <f>IF(OR(B1336=0,'Input and Summary Results'!D918=0,'Input and Summary Results'!D918=""),FALSE,'Input and Summary Results'!$D918)</f>
        <v>0</v>
      </c>
      <c r="D1336" t="b">
        <f>IF(OR(B1336=0,'Input and Summary Results'!E918=0),FALSE,'Input and Summary Results'!$E918)</f>
        <v>0</v>
      </c>
      <c r="E1336" t="b">
        <f t="shared" si="92"/>
        <v>0</v>
      </c>
      <c r="F1336" t="b">
        <f t="shared" si="93"/>
        <v>0</v>
      </c>
      <c r="G1336" t="b">
        <f>IF('Input and Summary Results'!$J$4="yes",IF(C1336=FALSE,FALSE,IF('Data Transformation'!E1336&lt;$R$10,E1336,$R$10)),IF(C1336=FALSE,FALSE,IF(C1336&lt;$R$10,C1336,$R$10)))</f>
        <v>0</v>
      </c>
      <c r="H1336" t="b">
        <f>IF('Input and Summary Results'!$J$4="yes",'Data Transformation'!F1336,'Data Transformation'!D1336)</f>
        <v>0</v>
      </c>
      <c r="I1336" t="str">
        <f t="shared" si="91"/>
        <v/>
      </c>
    </row>
    <row r="1337" spans="2:9" x14ac:dyDescent="0.25">
      <c r="B1337" t="b">
        <f>IF('Input and Summary Results'!D919=0,FALSE,'Input and Summary Results'!$B919)</f>
        <v>0</v>
      </c>
      <c r="C1337" t="b">
        <f>IF(OR(B1337=0,'Input and Summary Results'!D919=0,'Input and Summary Results'!D919=""),FALSE,'Input and Summary Results'!$D919)</f>
        <v>0</v>
      </c>
      <c r="D1337" t="b">
        <f>IF(OR(B1337=0,'Input and Summary Results'!E919=0),FALSE,'Input and Summary Results'!$E919)</f>
        <v>0</v>
      </c>
      <c r="E1337" t="b">
        <f t="shared" si="92"/>
        <v>0</v>
      </c>
      <c r="F1337" t="b">
        <f t="shared" si="93"/>
        <v>0</v>
      </c>
      <c r="G1337" t="b">
        <f>IF('Input and Summary Results'!$J$4="yes",IF(C1337=FALSE,FALSE,IF('Data Transformation'!E1337&lt;$R$10,E1337,$R$10)),IF(C1337=FALSE,FALSE,IF(C1337&lt;$R$10,C1337,$R$10)))</f>
        <v>0</v>
      </c>
      <c r="H1337" t="b">
        <f>IF('Input and Summary Results'!$J$4="yes",'Data Transformation'!F1337,'Data Transformation'!D1337)</f>
        <v>0</v>
      </c>
      <c r="I1337" t="str">
        <f t="shared" si="91"/>
        <v/>
      </c>
    </row>
    <row r="1338" spans="2:9" x14ac:dyDescent="0.25">
      <c r="B1338" t="b">
        <f>IF('Input and Summary Results'!D920=0,FALSE,'Input and Summary Results'!$B920)</f>
        <v>0</v>
      </c>
      <c r="C1338" t="b">
        <f>IF(OR(B1338=0,'Input and Summary Results'!D920=0,'Input and Summary Results'!D920=""),FALSE,'Input and Summary Results'!$D920)</f>
        <v>0</v>
      </c>
      <c r="D1338" t="b">
        <f>IF(OR(B1338=0,'Input and Summary Results'!E920=0),FALSE,'Input and Summary Results'!$E920)</f>
        <v>0</v>
      </c>
      <c r="E1338" t="b">
        <f t="shared" si="92"/>
        <v>0</v>
      </c>
      <c r="F1338" t="b">
        <f t="shared" si="93"/>
        <v>0</v>
      </c>
      <c r="G1338" t="b">
        <f>IF('Input and Summary Results'!$J$4="yes",IF(C1338=FALSE,FALSE,IF('Data Transformation'!E1338&lt;$R$10,E1338,$R$10)),IF(C1338=FALSE,FALSE,IF(C1338&lt;$R$10,C1338,$R$10)))</f>
        <v>0</v>
      </c>
      <c r="H1338" t="b">
        <f>IF('Input and Summary Results'!$J$4="yes",'Data Transformation'!F1338,'Data Transformation'!D1338)</f>
        <v>0</v>
      </c>
      <c r="I1338" t="str">
        <f t="shared" si="91"/>
        <v/>
      </c>
    </row>
    <row r="1339" spans="2:9" x14ac:dyDescent="0.25">
      <c r="B1339" t="b">
        <f>IF('Input and Summary Results'!D921=0,FALSE,'Input and Summary Results'!$B921)</f>
        <v>0</v>
      </c>
      <c r="C1339" t="b">
        <f>IF(OR(B1339=0,'Input and Summary Results'!D921=0,'Input and Summary Results'!D921=""),FALSE,'Input and Summary Results'!$D921)</f>
        <v>0</v>
      </c>
      <c r="D1339" t="b">
        <f>IF(OR(B1339=0,'Input and Summary Results'!E921=0),FALSE,'Input and Summary Results'!$E921)</f>
        <v>0</v>
      </c>
      <c r="E1339" t="b">
        <f t="shared" si="92"/>
        <v>0</v>
      </c>
      <c r="F1339" t="b">
        <f t="shared" si="93"/>
        <v>0</v>
      </c>
      <c r="G1339" t="b">
        <f>IF('Input and Summary Results'!$J$4="yes",IF(C1339=FALSE,FALSE,IF('Data Transformation'!E1339&lt;$R$10,E1339,$R$10)),IF(C1339=FALSE,FALSE,IF(C1339&lt;$R$10,C1339,$R$10)))</f>
        <v>0</v>
      </c>
      <c r="H1339" t="b">
        <f>IF('Input and Summary Results'!$J$4="yes",'Data Transformation'!F1339,'Data Transformation'!D1339)</f>
        <v>0</v>
      </c>
      <c r="I1339" t="str">
        <f t="shared" si="91"/>
        <v/>
      </c>
    </row>
    <row r="1340" spans="2:9" x14ac:dyDescent="0.25">
      <c r="B1340" t="b">
        <f>IF('Input and Summary Results'!D922=0,FALSE,'Input and Summary Results'!$B922)</f>
        <v>0</v>
      </c>
      <c r="C1340" t="b">
        <f>IF(OR(B1340=0,'Input and Summary Results'!D922=0,'Input and Summary Results'!D922=""),FALSE,'Input and Summary Results'!$D922)</f>
        <v>0</v>
      </c>
      <c r="D1340" t="b">
        <f>IF(OR(B1340=0,'Input and Summary Results'!E922=0),FALSE,'Input and Summary Results'!$E922)</f>
        <v>0</v>
      </c>
      <c r="E1340" t="b">
        <f t="shared" si="92"/>
        <v>0</v>
      </c>
      <c r="F1340" t="b">
        <f t="shared" si="93"/>
        <v>0</v>
      </c>
      <c r="G1340" t="b">
        <f>IF('Input and Summary Results'!$J$4="yes",IF(C1340=FALSE,FALSE,IF('Data Transformation'!E1340&lt;$R$10,E1340,$R$10)),IF(C1340=FALSE,FALSE,IF(C1340&lt;$R$10,C1340,$R$10)))</f>
        <v>0</v>
      </c>
      <c r="H1340" t="b">
        <f>IF('Input and Summary Results'!$J$4="yes",'Data Transformation'!F1340,'Data Transformation'!D1340)</f>
        <v>0</v>
      </c>
      <c r="I1340" t="str">
        <f t="shared" si="91"/>
        <v/>
      </c>
    </row>
    <row r="1341" spans="2:9" x14ac:dyDescent="0.25">
      <c r="B1341" t="b">
        <f>IF('Input and Summary Results'!D923=0,FALSE,'Input and Summary Results'!$B923)</f>
        <v>0</v>
      </c>
      <c r="C1341" t="b">
        <f>IF(OR(B1341=0,'Input and Summary Results'!D923=0,'Input and Summary Results'!D923=""),FALSE,'Input and Summary Results'!$D923)</f>
        <v>0</v>
      </c>
      <c r="D1341" t="b">
        <f>IF(OR(B1341=0,'Input and Summary Results'!E923=0),FALSE,'Input and Summary Results'!$E923)</f>
        <v>0</v>
      </c>
      <c r="E1341" t="b">
        <f t="shared" si="92"/>
        <v>0</v>
      </c>
      <c r="F1341" t="b">
        <f t="shared" si="93"/>
        <v>0</v>
      </c>
      <c r="G1341" t="b">
        <f>IF('Input and Summary Results'!$J$4="yes",IF(C1341=FALSE,FALSE,IF('Data Transformation'!E1341&lt;$R$10,E1341,$R$10)),IF(C1341=FALSE,FALSE,IF(C1341&lt;$R$10,C1341,$R$10)))</f>
        <v>0</v>
      </c>
      <c r="H1341" t="b">
        <f>IF('Input and Summary Results'!$J$4="yes",'Data Transformation'!F1341,'Data Transformation'!D1341)</f>
        <v>0</v>
      </c>
      <c r="I1341" t="str">
        <f t="shared" si="91"/>
        <v/>
      </c>
    </row>
    <row r="1342" spans="2:9" x14ac:dyDescent="0.25">
      <c r="B1342" t="b">
        <f>IF('Input and Summary Results'!D924=0,FALSE,'Input and Summary Results'!$B924)</f>
        <v>0</v>
      </c>
      <c r="C1342" t="b">
        <f>IF(OR(B1342=0,'Input and Summary Results'!D924=0,'Input and Summary Results'!D924=""),FALSE,'Input and Summary Results'!$D924)</f>
        <v>0</v>
      </c>
      <c r="D1342" t="b">
        <f>IF(OR(B1342=0,'Input and Summary Results'!E924=0),FALSE,'Input and Summary Results'!$E924)</f>
        <v>0</v>
      </c>
      <c r="E1342" t="b">
        <f t="shared" si="92"/>
        <v>0</v>
      </c>
      <c r="F1342" t="b">
        <f t="shared" si="93"/>
        <v>0</v>
      </c>
      <c r="G1342" t="b">
        <f>IF('Input and Summary Results'!$J$4="yes",IF(C1342=FALSE,FALSE,IF('Data Transformation'!E1342&lt;$R$10,E1342,$R$10)),IF(C1342=FALSE,FALSE,IF(C1342&lt;$R$10,C1342,$R$10)))</f>
        <v>0</v>
      </c>
      <c r="H1342" t="b">
        <f>IF('Input and Summary Results'!$J$4="yes",'Data Transformation'!F1342,'Data Transformation'!D1342)</f>
        <v>0</v>
      </c>
      <c r="I1342" t="str">
        <f t="shared" si="91"/>
        <v/>
      </c>
    </row>
    <row r="1343" spans="2:9" x14ac:dyDescent="0.25">
      <c r="B1343" t="b">
        <f>IF('Input and Summary Results'!D925=0,FALSE,'Input and Summary Results'!$B925)</f>
        <v>0</v>
      </c>
      <c r="C1343" t="b">
        <f>IF(OR(B1343=0,'Input and Summary Results'!D925=0,'Input and Summary Results'!D925=""),FALSE,'Input and Summary Results'!$D925)</f>
        <v>0</v>
      </c>
      <c r="D1343" t="b">
        <f>IF(OR(B1343=0,'Input and Summary Results'!E925=0),FALSE,'Input and Summary Results'!$E925)</f>
        <v>0</v>
      </c>
      <c r="E1343" t="b">
        <f t="shared" si="92"/>
        <v>0</v>
      </c>
      <c r="F1343" t="b">
        <f t="shared" si="93"/>
        <v>0</v>
      </c>
      <c r="G1343" t="b">
        <f>IF('Input and Summary Results'!$J$4="yes",IF(C1343=FALSE,FALSE,IF('Data Transformation'!E1343&lt;$R$10,E1343,$R$10)),IF(C1343=FALSE,FALSE,IF(C1343&lt;$R$10,C1343,$R$10)))</f>
        <v>0</v>
      </c>
      <c r="H1343" t="b">
        <f>IF('Input and Summary Results'!$J$4="yes",'Data Transformation'!F1343,'Data Transformation'!D1343)</f>
        <v>0</v>
      </c>
      <c r="I1343" t="str">
        <f t="shared" si="91"/>
        <v/>
      </c>
    </row>
    <row r="1344" spans="2:9" x14ac:dyDescent="0.25">
      <c r="B1344" t="b">
        <f>IF('Input and Summary Results'!D926=0,FALSE,'Input and Summary Results'!$B926)</f>
        <v>0</v>
      </c>
      <c r="C1344" t="b">
        <f>IF(OR(B1344=0,'Input and Summary Results'!D926=0,'Input and Summary Results'!D926=""),FALSE,'Input and Summary Results'!$D926)</f>
        <v>0</v>
      </c>
      <c r="D1344" t="b">
        <f>IF(OR(B1344=0,'Input and Summary Results'!E926=0),FALSE,'Input and Summary Results'!$E926)</f>
        <v>0</v>
      </c>
      <c r="E1344" t="b">
        <f t="shared" si="92"/>
        <v>0</v>
      </c>
      <c r="F1344" t="b">
        <f t="shared" si="93"/>
        <v>0</v>
      </c>
      <c r="G1344" t="b">
        <f>IF('Input and Summary Results'!$J$4="yes",IF(C1344=FALSE,FALSE,IF('Data Transformation'!E1344&lt;$R$10,E1344,$R$10)),IF(C1344=FALSE,FALSE,IF(C1344&lt;$R$10,C1344,$R$10)))</f>
        <v>0</v>
      </c>
      <c r="H1344" t="b">
        <f>IF('Input and Summary Results'!$J$4="yes",'Data Transformation'!F1344,'Data Transformation'!D1344)</f>
        <v>0</v>
      </c>
      <c r="I1344" t="str">
        <f t="shared" si="91"/>
        <v/>
      </c>
    </row>
    <row r="1345" spans="2:9" x14ac:dyDescent="0.25">
      <c r="B1345" t="b">
        <f>IF('Input and Summary Results'!D927=0,FALSE,'Input and Summary Results'!$B927)</f>
        <v>0</v>
      </c>
      <c r="C1345" t="b">
        <f>IF(OR(B1345=0,'Input and Summary Results'!D927=0,'Input and Summary Results'!D927=""),FALSE,'Input and Summary Results'!$D927)</f>
        <v>0</v>
      </c>
      <c r="D1345" t="b">
        <f>IF(OR(B1345=0,'Input and Summary Results'!E927=0),FALSE,'Input and Summary Results'!$E927)</f>
        <v>0</v>
      </c>
      <c r="E1345" t="b">
        <f t="shared" si="92"/>
        <v>0</v>
      </c>
      <c r="F1345" t="b">
        <f t="shared" si="93"/>
        <v>0</v>
      </c>
      <c r="G1345" t="b">
        <f>IF('Input and Summary Results'!$J$4="yes",IF(C1345=FALSE,FALSE,IF('Data Transformation'!E1345&lt;$R$10,E1345,$R$10)),IF(C1345=FALSE,FALSE,IF(C1345&lt;$R$10,C1345,$R$10)))</f>
        <v>0</v>
      </c>
      <c r="H1345" t="b">
        <f>IF('Input and Summary Results'!$J$4="yes",'Data Transformation'!F1345,'Data Transformation'!D1345)</f>
        <v>0</v>
      </c>
      <c r="I1345" t="str">
        <f t="shared" si="91"/>
        <v/>
      </c>
    </row>
    <row r="1346" spans="2:9" x14ac:dyDescent="0.25">
      <c r="B1346" t="b">
        <f>IF('Input and Summary Results'!D928=0,FALSE,'Input and Summary Results'!$B928)</f>
        <v>0</v>
      </c>
      <c r="C1346" t="b">
        <f>IF(OR(B1346=0,'Input and Summary Results'!D928=0,'Input and Summary Results'!D928=""),FALSE,'Input and Summary Results'!$D928)</f>
        <v>0</v>
      </c>
      <c r="D1346" t="b">
        <f>IF(OR(B1346=0,'Input and Summary Results'!E928=0),FALSE,'Input and Summary Results'!$E928)</f>
        <v>0</v>
      </c>
      <c r="E1346" t="b">
        <f t="shared" si="92"/>
        <v>0</v>
      </c>
      <c r="F1346" t="b">
        <f t="shared" si="93"/>
        <v>0</v>
      </c>
      <c r="G1346" t="b">
        <f>IF('Input and Summary Results'!$J$4="yes",IF(C1346=FALSE,FALSE,IF('Data Transformation'!E1346&lt;$R$10,E1346,$R$10)),IF(C1346=FALSE,FALSE,IF(C1346&lt;$R$10,C1346,$R$10)))</f>
        <v>0</v>
      </c>
      <c r="H1346" t="b">
        <f>IF('Input and Summary Results'!$J$4="yes",'Data Transformation'!F1346,'Data Transformation'!D1346)</f>
        <v>0</v>
      </c>
      <c r="I1346" t="str">
        <f t="shared" si="91"/>
        <v/>
      </c>
    </row>
    <row r="1347" spans="2:9" x14ac:dyDescent="0.25">
      <c r="B1347" t="b">
        <f>IF('Input and Summary Results'!D929=0,FALSE,'Input and Summary Results'!$B929)</f>
        <v>0</v>
      </c>
      <c r="C1347" t="b">
        <f>IF(OR(B1347=0,'Input and Summary Results'!D929=0,'Input and Summary Results'!D929=""),FALSE,'Input and Summary Results'!$D929)</f>
        <v>0</v>
      </c>
      <c r="D1347" t="b">
        <f>IF(OR(B1347=0,'Input and Summary Results'!E929=0),FALSE,'Input and Summary Results'!$E929)</f>
        <v>0</v>
      </c>
      <c r="E1347" t="b">
        <f t="shared" si="92"/>
        <v>0</v>
      </c>
      <c r="F1347" t="b">
        <f t="shared" si="93"/>
        <v>0</v>
      </c>
      <c r="G1347" t="b">
        <f>IF('Input and Summary Results'!$J$4="yes",IF(C1347=FALSE,FALSE,IF('Data Transformation'!E1347&lt;$R$10,E1347,$R$10)),IF(C1347=FALSE,FALSE,IF(C1347&lt;$R$10,C1347,$R$10)))</f>
        <v>0</v>
      </c>
      <c r="H1347" t="b">
        <f>IF('Input and Summary Results'!$J$4="yes",'Data Transformation'!F1347,'Data Transformation'!D1347)</f>
        <v>0</v>
      </c>
      <c r="I1347" t="str">
        <f t="shared" si="91"/>
        <v/>
      </c>
    </row>
    <row r="1348" spans="2:9" x14ac:dyDescent="0.25">
      <c r="B1348" t="b">
        <f>IF('Input and Summary Results'!D930=0,FALSE,'Input and Summary Results'!$B930)</f>
        <v>0</v>
      </c>
      <c r="C1348" t="b">
        <f>IF(OR(B1348=0,'Input and Summary Results'!D930=0,'Input and Summary Results'!D930=""),FALSE,'Input and Summary Results'!$D930)</f>
        <v>0</v>
      </c>
      <c r="D1348" t="b">
        <f>IF(OR(B1348=0,'Input and Summary Results'!E930=0),FALSE,'Input and Summary Results'!$E930)</f>
        <v>0</v>
      </c>
      <c r="E1348" t="b">
        <f t="shared" si="92"/>
        <v>0</v>
      </c>
      <c r="F1348" t="b">
        <f t="shared" si="93"/>
        <v>0</v>
      </c>
      <c r="G1348" t="b">
        <f>IF('Input and Summary Results'!$J$4="yes",IF(C1348=FALSE,FALSE,IF('Data Transformation'!E1348&lt;$R$10,E1348,$R$10)),IF(C1348=FALSE,FALSE,IF(C1348&lt;$R$10,C1348,$R$10)))</f>
        <v>0</v>
      </c>
      <c r="H1348" t="b">
        <f>IF('Input and Summary Results'!$J$4="yes",'Data Transformation'!F1348,'Data Transformation'!D1348)</f>
        <v>0</v>
      </c>
      <c r="I1348" t="str">
        <f t="shared" si="91"/>
        <v/>
      </c>
    </row>
    <row r="1349" spans="2:9" x14ac:dyDescent="0.25">
      <c r="B1349" t="b">
        <f>IF('Input and Summary Results'!D931=0,FALSE,'Input and Summary Results'!$B931)</f>
        <v>0</v>
      </c>
      <c r="C1349" t="b">
        <f>IF(OR(B1349=0,'Input and Summary Results'!D931=0,'Input and Summary Results'!D931=""),FALSE,'Input and Summary Results'!$D931)</f>
        <v>0</v>
      </c>
      <c r="D1349" t="b">
        <f>IF(OR(B1349=0,'Input and Summary Results'!E931=0),FALSE,'Input and Summary Results'!$E931)</f>
        <v>0</v>
      </c>
      <c r="E1349" t="b">
        <f t="shared" si="92"/>
        <v>0</v>
      </c>
      <c r="F1349" t="b">
        <f t="shared" si="93"/>
        <v>0</v>
      </c>
      <c r="G1349" t="b">
        <f>IF('Input and Summary Results'!$J$4="yes",IF(C1349=FALSE,FALSE,IF('Data Transformation'!E1349&lt;$R$10,E1349,$R$10)),IF(C1349=FALSE,FALSE,IF(C1349&lt;$R$10,C1349,$R$10)))</f>
        <v>0</v>
      </c>
      <c r="H1349" t="b">
        <f>IF('Input and Summary Results'!$J$4="yes",'Data Transformation'!F1349,'Data Transformation'!D1349)</f>
        <v>0</v>
      </c>
      <c r="I1349" t="str">
        <f t="shared" ref="I1349:I1412" si="94">IF(G1349=FALSE,"",B1349)</f>
        <v/>
      </c>
    </row>
    <row r="1350" spans="2:9" x14ac:dyDescent="0.25">
      <c r="B1350" t="b">
        <f>IF('Input and Summary Results'!D932=0,FALSE,'Input and Summary Results'!$B932)</f>
        <v>0</v>
      </c>
      <c r="C1350" t="b">
        <f>IF(OR(B1350=0,'Input and Summary Results'!D932=0,'Input and Summary Results'!D932=""),FALSE,'Input and Summary Results'!$D932)</f>
        <v>0</v>
      </c>
      <c r="D1350" t="b">
        <f>IF(OR(B1350=0,'Input and Summary Results'!E932=0),FALSE,'Input and Summary Results'!$E932)</f>
        <v>0</v>
      </c>
      <c r="E1350" t="b">
        <f t="shared" si="92"/>
        <v>0</v>
      </c>
      <c r="F1350" t="b">
        <f t="shared" si="93"/>
        <v>0</v>
      </c>
      <c r="G1350" t="b">
        <f>IF('Input and Summary Results'!$J$4="yes",IF(C1350=FALSE,FALSE,IF('Data Transformation'!E1350&lt;$R$10,E1350,$R$10)),IF(C1350=FALSE,FALSE,IF(C1350&lt;$R$10,C1350,$R$10)))</f>
        <v>0</v>
      </c>
      <c r="H1350" t="b">
        <f>IF('Input and Summary Results'!$J$4="yes",'Data Transformation'!F1350,'Data Transformation'!D1350)</f>
        <v>0</v>
      </c>
      <c r="I1350" t="str">
        <f t="shared" si="94"/>
        <v/>
      </c>
    </row>
    <row r="1351" spans="2:9" x14ac:dyDescent="0.25">
      <c r="B1351" t="b">
        <f>IF('Input and Summary Results'!D933=0,FALSE,'Input and Summary Results'!$B933)</f>
        <v>0</v>
      </c>
      <c r="C1351" t="b">
        <f>IF(OR(B1351=0,'Input and Summary Results'!D933=0,'Input and Summary Results'!D933=""),FALSE,'Input and Summary Results'!$D933)</f>
        <v>0</v>
      </c>
      <c r="D1351" t="b">
        <f>IF(OR(B1351=0,'Input and Summary Results'!E933=0),FALSE,'Input and Summary Results'!$E933)</f>
        <v>0</v>
      </c>
      <c r="E1351" t="b">
        <f t="shared" si="92"/>
        <v>0</v>
      </c>
      <c r="F1351" t="b">
        <f t="shared" si="93"/>
        <v>0</v>
      </c>
      <c r="G1351" t="b">
        <f>IF('Input and Summary Results'!$J$4="yes",IF(C1351=FALSE,FALSE,IF('Data Transformation'!E1351&lt;$R$10,E1351,$R$10)),IF(C1351=FALSE,FALSE,IF(C1351&lt;$R$10,C1351,$R$10)))</f>
        <v>0</v>
      </c>
      <c r="H1351" t="b">
        <f>IF('Input and Summary Results'!$J$4="yes",'Data Transformation'!F1351,'Data Transformation'!D1351)</f>
        <v>0</v>
      </c>
      <c r="I1351" t="str">
        <f t="shared" si="94"/>
        <v/>
      </c>
    </row>
    <row r="1352" spans="2:9" x14ac:dyDescent="0.25">
      <c r="B1352" t="b">
        <f>IF('Input and Summary Results'!D934=0,FALSE,'Input and Summary Results'!$B934)</f>
        <v>0</v>
      </c>
      <c r="C1352" t="b">
        <f>IF(OR(B1352=0,'Input and Summary Results'!D934=0,'Input and Summary Results'!D934=""),FALSE,'Input and Summary Results'!$D934)</f>
        <v>0</v>
      </c>
      <c r="D1352" t="b">
        <f>IF(OR(B1352=0,'Input and Summary Results'!E934=0),FALSE,'Input and Summary Results'!$E934)</f>
        <v>0</v>
      </c>
      <c r="E1352" t="b">
        <f t="shared" si="92"/>
        <v>0</v>
      </c>
      <c r="F1352" t="b">
        <f t="shared" si="93"/>
        <v>0</v>
      </c>
      <c r="G1352" t="b">
        <f>IF('Input and Summary Results'!$J$4="yes",IF(C1352=FALSE,FALSE,IF('Data Transformation'!E1352&lt;$R$10,E1352,$R$10)),IF(C1352=FALSE,FALSE,IF(C1352&lt;$R$10,C1352,$R$10)))</f>
        <v>0</v>
      </c>
      <c r="H1352" t="b">
        <f>IF('Input and Summary Results'!$J$4="yes",'Data Transformation'!F1352,'Data Transformation'!D1352)</f>
        <v>0</v>
      </c>
      <c r="I1352" t="str">
        <f t="shared" si="94"/>
        <v/>
      </c>
    </row>
    <row r="1353" spans="2:9" x14ac:dyDescent="0.25">
      <c r="B1353" t="b">
        <f>IF('Input and Summary Results'!D935=0,FALSE,'Input and Summary Results'!$B935)</f>
        <v>0</v>
      </c>
      <c r="C1353" t="b">
        <f>IF(OR(B1353=0,'Input and Summary Results'!D935=0,'Input and Summary Results'!D935=""),FALSE,'Input and Summary Results'!$D935)</f>
        <v>0</v>
      </c>
      <c r="D1353" t="b">
        <f>IF(OR(B1353=0,'Input and Summary Results'!E935=0),FALSE,'Input and Summary Results'!$E935)</f>
        <v>0</v>
      </c>
      <c r="E1353" t="b">
        <f t="shared" si="92"/>
        <v>0</v>
      </c>
      <c r="F1353" t="b">
        <f t="shared" si="93"/>
        <v>0</v>
      </c>
      <c r="G1353" t="b">
        <f>IF('Input and Summary Results'!$J$4="yes",IF(C1353=FALSE,FALSE,IF('Data Transformation'!E1353&lt;$R$10,E1353,$R$10)),IF(C1353=FALSE,FALSE,IF(C1353&lt;$R$10,C1353,$R$10)))</f>
        <v>0</v>
      </c>
      <c r="H1353" t="b">
        <f>IF('Input and Summary Results'!$J$4="yes",'Data Transformation'!F1353,'Data Transformation'!D1353)</f>
        <v>0</v>
      </c>
      <c r="I1353" t="str">
        <f t="shared" si="94"/>
        <v/>
      </c>
    </row>
    <row r="1354" spans="2:9" x14ac:dyDescent="0.25">
      <c r="B1354" t="b">
        <f>IF('Input and Summary Results'!D936=0,FALSE,'Input and Summary Results'!$B936)</f>
        <v>0</v>
      </c>
      <c r="C1354" t="b">
        <f>IF(OR(B1354=0,'Input and Summary Results'!D936=0,'Input and Summary Results'!D936=""),FALSE,'Input and Summary Results'!$D936)</f>
        <v>0</v>
      </c>
      <c r="D1354" t="b">
        <f>IF(OR(B1354=0,'Input and Summary Results'!E936=0),FALSE,'Input and Summary Results'!$E936)</f>
        <v>0</v>
      </c>
      <c r="E1354" t="b">
        <f t="shared" si="92"/>
        <v>0</v>
      </c>
      <c r="F1354" t="b">
        <f t="shared" si="93"/>
        <v>0</v>
      </c>
      <c r="G1354" t="b">
        <f>IF('Input and Summary Results'!$J$4="yes",IF(C1354=FALSE,FALSE,IF('Data Transformation'!E1354&lt;$R$10,E1354,$R$10)),IF(C1354=FALSE,FALSE,IF(C1354&lt;$R$10,C1354,$R$10)))</f>
        <v>0</v>
      </c>
      <c r="H1354" t="b">
        <f>IF('Input and Summary Results'!$J$4="yes",'Data Transformation'!F1354,'Data Transformation'!D1354)</f>
        <v>0</v>
      </c>
      <c r="I1354" t="str">
        <f t="shared" si="94"/>
        <v/>
      </c>
    </row>
    <row r="1355" spans="2:9" x14ac:dyDescent="0.25">
      <c r="B1355" t="b">
        <f>IF('Input and Summary Results'!D937=0,FALSE,'Input and Summary Results'!$B937)</f>
        <v>0</v>
      </c>
      <c r="C1355" t="b">
        <f>IF(OR(B1355=0,'Input and Summary Results'!D937=0,'Input and Summary Results'!D937=""),FALSE,'Input and Summary Results'!$D937)</f>
        <v>0</v>
      </c>
      <c r="D1355" t="b">
        <f>IF(OR(B1355=0,'Input and Summary Results'!E937=0),FALSE,'Input and Summary Results'!$E937)</f>
        <v>0</v>
      </c>
      <c r="E1355" t="b">
        <f t="shared" si="92"/>
        <v>0</v>
      </c>
      <c r="F1355" t="b">
        <f t="shared" si="93"/>
        <v>0</v>
      </c>
      <c r="G1355" t="b">
        <f>IF('Input and Summary Results'!$J$4="yes",IF(C1355=FALSE,FALSE,IF('Data Transformation'!E1355&lt;$R$10,E1355,$R$10)),IF(C1355=FALSE,FALSE,IF(C1355&lt;$R$10,C1355,$R$10)))</f>
        <v>0</v>
      </c>
      <c r="H1355" t="b">
        <f>IF('Input and Summary Results'!$J$4="yes",'Data Transformation'!F1355,'Data Transformation'!D1355)</f>
        <v>0</v>
      </c>
      <c r="I1355" t="str">
        <f t="shared" si="94"/>
        <v/>
      </c>
    </row>
    <row r="1356" spans="2:9" x14ac:dyDescent="0.25">
      <c r="B1356" t="b">
        <f>IF('Input and Summary Results'!D938=0,FALSE,'Input and Summary Results'!$B938)</f>
        <v>0</v>
      </c>
      <c r="C1356" t="b">
        <f>IF(OR(B1356=0,'Input and Summary Results'!D938=0,'Input and Summary Results'!D938=""),FALSE,'Input and Summary Results'!$D938)</f>
        <v>0</v>
      </c>
      <c r="D1356" t="b">
        <f>IF(OR(B1356=0,'Input and Summary Results'!E938=0),FALSE,'Input and Summary Results'!$E938)</f>
        <v>0</v>
      </c>
      <c r="E1356" t="b">
        <f t="shared" si="92"/>
        <v>0</v>
      </c>
      <c r="F1356" t="b">
        <f t="shared" si="93"/>
        <v>0</v>
      </c>
      <c r="G1356" t="b">
        <f>IF('Input and Summary Results'!$J$4="yes",IF(C1356=FALSE,FALSE,IF('Data Transformation'!E1356&lt;$R$10,E1356,$R$10)),IF(C1356=FALSE,FALSE,IF(C1356&lt;$R$10,C1356,$R$10)))</f>
        <v>0</v>
      </c>
      <c r="H1356" t="b">
        <f>IF('Input and Summary Results'!$J$4="yes",'Data Transformation'!F1356,'Data Transformation'!D1356)</f>
        <v>0</v>
      </c>
      <c r="I1356" t="str">
        <f t="shared" si="94"/>
        <v/>
      </c>
    </row>
    <row r="1357" spans="2:9" x14ac:dyDescent="0.25">
      <c r="B1357" t="b">
        <f>IF('Input and Summary Results'!D939=0,FALSE,'Input and Summary Results'!$B939)</f>
        <v>0</v>
      </c>
      <c r="C1357" t="b">
        <f>IF(OR(B1357=0,'Input and Summary Results'!D939=0,'Input and Summary Results'!D939=""),FALSE,'Input and Summary Results'!$D939)</f>
        <v>0</v>
      </c>
      <c r="D1357" t="b">
        <f>IF(OR(B1357=0,'Input and Summary Results'!E939=0),FALSE,'Input and Summary Results'!$E939)</f>
        <v>0</v>
      </c>
      <c r="E1357" t="b">
        <f t="shared" si="92"/>
        <v>0</v>
      </c>
      <c r="F1357" t="b">
        <f t="shared" si="93"/>
        <v>0</v>
      </c>
      <c r="G1357" t="b">
        <f>IF('Input and Summary Results'!$J$4="yes",IF(C1357=FALSE,FALSE,IF('Data Transformation'!E1357&lt;$R$10,E1357,$R$10)),IF(C1357=FALSE,FALSE,IF(C1357&lt;$R$10,C1357,$R$10)))</f>
        <v>0</v>
      </c>
      <c r="H1357" t="b">
        <f>IF('Input and Summary Results'!$J$4="yes",'Data Transformation'!F1357,'Data Transformation'!D1357)</f>
        <v>0</v>
      </c>
      <c r="I1357" t="str">
        <f t="shared" si="94"/>
        <v/>
      </c>
    </row>
    <row r="1358" spans="2:9" x14ac:dyDescent="0.25">
      <c r="B1358" t="b">
        <f>IF('Input and Summary Results'!D940=0,FALSE,'Input and Summary Results'!$B940)</f>
        <v>0</v>
      </c>
      <c r="C1358" t="b">
        <f>IF(OR(B1358=0,'Input and Summary Results'!D940=0,'Input and Summary Results'!D940=""),FALSE,'Input and Summary Results'!$D940)</f>
        <v>0</v>
      </c>
      <c r="D1358" t="b">
        <f>IF(OR(B1358=0,'Input and Summary Results'!E940=0),FALSE,'Input and Summary Results'!$E940)</f>
        <v>0</v>
      </c>
      <c r="E1358" t="b">
        <f t="shared" si="92"/>
        <v>0</v>
      </c>
      <c r="F1358" t="b">
        <f t="shared" si="93"/>
        <v>0</v>
      </c>
      <c r="G1358" t="b">
        <f>IF('Input and Summary Results'!$J$4="yes",IF(C1358=FALSE,FALSE,IF('Data Transformation'!E1358&lt;$R$10,E1358,$R$10)),IF(C1358=FALSE,FALSE,IF(C1358&lt;$R$10,C1358,$R$10)))</f>
        <v>0</v>
      </c>
      <c r="H1358" t="b">
        <f>IF('Input and Summary Results'!$J$4="yes",'Data Transformation'!F1358,'Data Transformation'!D1358)</f>
        <v>0</v>
      </c>
      <c r="I1358" t="str">
        <f t="shared" si="94"/>
        <v/>
      </c>
    </row>
    <row r="1359" spans="2:9" x14ac:dyDescent="0.25">
      <c r="B1359" t="b">
        <f>IF('Input and Summary Results'!D941=0,FALSE,'Input and Summary Results'!$B941)</f>
        <v>0</v>
      </c>
      <c r="C1359" t="b">
        <f>IF(OR(B1359=0,'Input and Summary Results'!D941=0,'Input and Summary Results'!D941=""),FALSE,'Input and Summary Results'!$D941)</f>
        <v>0</v>
      </c>
      <c r="D1359" t="b">
        <f>IF(OR(B1359=0,'Input and Summary Results'!E941=0),FALSE,'Input and Summary Results'!$E941)</f>
        <v>0</v>
      </c>
      <c r="E1359" t="b">
        <f t="shared" si="92"/>
        <v>0</v>
      </c>
      <c r="F1359" t="b">
        <f t="shared" si="93"/>
        <v>0</v>
      </c>
      <c r="G1359" t="b">
        <f>IF('Input and Summary Results'!$J$4="yes",IF(C1359=FALSE,FALSE,IF('Data Transformation'!E1359&lt;$R$10,E1359,$R$10)),IF(C1359=FALSE,FALSE,IF(C1359&lt;$R$10,C1359,$R$10)))</f>
        <v>0</v>
      </c>
      <c r="H1359" t="b">
        <f>IF('Input and Summary Results'!$J$4="yes",'Data Transformation'!F1359,'Data Transformation'!D1359)</f>
        <v>0</v>
      </c>
      <c r="I1359" t="str">
        <f t="shared" si="94"/>
        <v/>
      </c>
    </row>
    <row r="1360" spans="2:9" x14ac:dyDescent="0.25">
      <c r="B1360" t="b">
        <f>IF('Input and Summary Results'!D942=0,FALSE,'Input and Summary Results'!$B942)</f>
        <v>0</v>
      </c>
      <c r="C1360" t="b">
        <f>IF(OR(B1360=0,'Input and Summary Results'!D942=0,'Input and Summary Results'!D942=""),FALSE,'Input and Summary Results'!$D942)</f>
        <v>0</v>
      </c>
      <c r="D1360" t="b">
        <f>IF(OR(B1360=0,'Input and Summary Results'!E942=0),FALSE,'Input and Summary Results'!$E942)</f>
        <v>0</v>
      </c>
      <c r="E1360" t="b">
        <f t="shared" si="92"/>
        <v>0</v>
      </c>
      <c r="F1360" t="b">
        <f t="shared" si="93"/>
        <v>0</v>
      </c>
      <c r="G1360" t="b">
        <f>IF('Input and Summary Results'!$J$4="yes",IF(C1360=FALSE,FALSE,IF('Data Transformation'!E1360&lt;$R$10,E1360,$R$10)),IF(C1360=FALSE,FALSE,IF(C1360&lt;$R$10,C1360,$R$10)))</f>
        <v>0</v>
      </c>
      <c r="H1360" t="b">
        <f>IF('Input and Summary Results'!$J$4="yes",'Data Transformation'!F1360,'Data Transformation'!D1360)</f>
        <v>0</v>
      </c>
      <c r="I1360" t="str">
        <f t="shared" si="94"/>
        <v/>
      </c>
    </row>
    <row r="1361" spans="2:9" x14ac:dyDescent="0.25">
      <c r="B1361" t="b">
        <f>IF('Input and Summary Results'!D943=0,FALSE,'Input and Summary Results'!$B943)</f>
        <v>0</v>
      </c>
      <c r="C1361" t="b">
        <f>IF(OR(B1361=0,'Input and Summary Results'!D943=0,'Input and Summary Results'!D943=""),FALSE,'Input and Summary Results'!$D943)</f>
        <v>0</v>
      </c>
      <c r="D1361" t="b">
        <f>IF(OR(B1361=0,'Input and Summary Results'!E943=0),FALSE,'Input and Summary Results'!$E943)</f>
        <v>0</v>
      </c>
      <c r="E1361" t="b">
        <f t="shared" si="92"/>
        <v>0</v>
      </c>
      <c r="F1361" t="b">
        <f t="shared" si="93"/>
        <v>0</v>
      </c>
      <c r="G1361" t="b">
        <f>IF('Input and Summary Results'!$J$4="yes",IF(C1361=FALSE,FALSE,IF('Data Transformation'!E1361&lt;$R$10,E1361,$R$10)),IF(C1361=FALSE,FALSE,IF(C1361&lt;$R$10,C1361,$R$10)))</f>
        <v>0</v>
      </c>
      <c r="H1361" t="b">
        <f>IF('Input and Summary Results'!$J$4="yes",'Data Transformation'!F1361,'Data Transformation'!D1361)</f>
        <v>0</v>
      </c>
      <c r="I1361" t="str">
        <f t="shared" si="94"/>
        <v/>
      </c>
    </row>
    <row r="1362" spans="2:9" x14ac:dyDescent="0.25">
      <c r="B1362" t="b">
        <f>IF('Input and Summary Results'!D944=0,FALSE,'Input and Summary Results'!$B944)</f>
        <v>0</v>
      </c>
      <c r="C1362" t="b">
        <f>IF(OR(B1362=0,'Input and Summary Results'!D944=0,'Input and Summary Results'!D944=""),FALSE,'Input and Summary Results'!$D944)</f>
        <v>0</v>
      </c>
      <c r="D1362" t="b">
        <f>IF(OR(B1362=0,'Input and Summary Results'!E944=0),FALSE,'Input and Summary Results'!$E944)</f>
        <v>0</v>
      </c>
      <c r="E1362" t="b">
        <f t="shared" si="92"/>
        <v>0</v>
      </c>
      <c r="F1362" t="b">
        <f t="shared" si="93"/>
        <v>0</v>
      </c>
      <c r="G1362" t="b">
        <f>IF('Input and Summary Results'!$J$4="yes",IF(C1362=FALSE,FALSE,IF('Data Transformation'!E1362&lt;$R$10,E1362,$R$10)),IF(C1362=FALSE,FALSE,IF(C1362&lt;$R$10,C1362,$R$10)))</f>
        <v>0</v>
      </c>
      <c r="H1362" t="b">
        <f>IF('Input and Summary Results'!$J$4="yes",'Data Transformation'!F1362,'Data Transformation'!D1362)</f>
        <v>0</v>
      </c>
      <c r="I1362" t="str">
        <f t="shared" si="94"/>
        <v/>
      </c>
    </row>
    <row r="1363" spans="2:9" x14ac:dyDescent="0.25">
      <c r="B1363" t="b">
        <f>IF('Input and Summary Results'!D945=0,FALSE,'Input and Summary Results'!$B945)</f>
        <v>0</v>
      </c>
      <c r="C1363" t="b">
        <f>IF(OR(B1363=0,'Input and Summary Results'!D945=0,'Input and Summary Results'!D945=""),FALSE,'Input and Summary Results'!$D945)</f>
        <v>0</v>
      </c>
      <c r="D1363" t="b">
        <f>IF(OR(B1363=0,'Input and Summary Results'!E945=0),FALSE,'Input and Summary Results'!$E945)</f>
        <v>0</v>
      </c>
      <c r="E1363" t="b">
        <f t="shared" si="92"/>
        <v>0</v>
      </c>
      <c r="F1363" t="b">
        <f t="shared" si="93"/>
        <v>0</v>
      </c>
      <c r="G1363" t="b">
        <f>IF('Input and Summary Results'!$J$4="yes",IF(C1363=FALSE,FALSE,IF('Data Transformation'!E1363&lt;$R$10,E1363,$R$10)),IF(C1363=FALSE,FALSE,IF(C1363&lt;$R$10,C1363,$R$10)))</f>
        <v>0</v>
      </c>
      <c r="H1363" t="b">
        <f>IF('Input and Summary Results'!$J$4="yes",'Data Transformation'!F1363,'Data Transformation'!D1363)</f>
        <v>0</v>
      </c>
      <c r="I1363" t="str">
        <f t="shared" si="94"/>
        <v/>
      </c>
    </row>
    <row r="1364" spans="2:9" x14ac:dyDescent="0.25">
      <c r="B1364" t="b">
        <f>IF('Input and Summary Results'!D946=0,FALSE,'Input and Summary Results'!$B946)</f>
        <v>0</v>
      </c>
      <c r="C1364" t="b">
        <f>IF(OR(B1364=0,'Input and Summary Results'!D946=0,'Input and Summary Results'!D946=""),FALSE,'Input and Summary Results'!$D946)</f>
        <v>0</v>
      </c>
      <c r="D1364" t="b">
        <f>IF(OR(B1364=0,'Input and Summary Results'!E946=0),FALSE,'Input and Summary Results'!$E946)</f>
        <v>0</v>
      </c>
      <c r="E1364" t="b">
        <f t="shared" si="92"/>
        <v>0</v>
      </c>
      <c r="F1364" t="b">
        <f t="shared" si="93"/>
        <v>0</v>
      </c>
      <c r="G1364" t="b">
        <f>IF('Input and Summary Results'!$J$4="yes",IF(C1364=FALSE,FALSE,IF('Data Transformation'!E1364&lt;$R$10,E1364,$R$10)),IF(C1364=FALSE,FALSE,IF(C1364&lt;$R$10,C1364,$R$10)))</f>
        <v>0</v>
      </c>
      <c r="H1364" t="b">
        <f>IF('Input and Summary Results'!$J$4="yes",'Data Transformation'!F1364,'Data Transformation'!D1364)</f>
        <v>0</v>
      </c>
      <c r="I1364" t="str">
        <f t="shared" si="94"/>
        <v/>
      </c>
    </row>
    <row r="1365" spans="2:9" x14ac:dyDescent="0.25">
      <c r="B1365" t="b">
        <f>IF('Input and Summary Results'!D947=0,FALSE,'Input and Summary Results'!$B947)</f>
        <v>0</v>
      </c>
      <c r="C1365" t="b">
        <f>IF(OR(B1365=0,'Input and Summary Results'!D947=0,'Input and Summary Results'!D947=""),FALSE,'Input and Summary Results'!$D947)</f>
        <v>0</v>
      </c>
      <c r="D1365" t="b">
        <f>IF(OR(B1365=0,'Input and Summary Results'!E947=0),FALSE,'Input and Summary Results'!$E947)</f>
        <v>0</v>
      </c>
      <c r="E1365" t="b">
        <f t="shared" si="92"/>
        <v>0</v>
      </c>
      <c r="F1365" t="b">
        <f t="shared" si="93"/>
        <v>0</v>
      </c>
      <c r="G1365" t="b">
        <f>IF('Input and Summary Results'!$J$4="yes",IF(C1365=FALSE,FALSE,IF('Data Transformation'!E1365&lt;$R$10,E1365,$R$10)),IF(C1365=FALSE,FALSE,IF(C1365&lt;$R$10,C1365,$R$10)))</f>
        <v>0</v>
      </c>
      <c r="H1365" t="b">
        <f>IF('Input and Summary Results'!$J$4="yes",'Data Transformation'!F1365,'Data Transformation'!D1365)</f>
        <v>0</v>
      </c>
      <c r="I1365" t="str">
        <f t="shared" si="94"/>
        <v/>
      </c>
    </row>
    <row r="1366" spans="2:9" x14ac:dyDescent="0.25">
      <c r="B1366" t="b">
        <f>IF('Input and Summary Results'!D948=0,FALSE,'Input and Summary Results'!$B948)</f>
        <v>0</v>
      </c>
      <c r="C1366" t="b">
        <f>IF(OR(B1366=0,'Input and Summary Results'!D948=0,'Input and Summary Results'!D948=""),FALSE,'Input and Summary Results'!$D948)</f>
        <v>0</v>
      </c>
      <c r="D1366" t="b">
        <f>IF(OR(B1366=0,'Input and Summary Results'!E948=0),FALSE,'Input and Summary Results'!$E948)</f>
        <v>0</v>
      </c>
      <c r="E1366" t="b">
        <f t="shared" si="92"/>
        <v>0</v>
      </c>
      <c r="F1366" t="b">
        <f t="shared" si="93"/>
        <v>0</v>
      </c>
      <c r="G1366" t="b">
        <f>IF('Input and Summary Results'!$J$4="yes",IF(C1366=FALSE,FALSE,IF('Data Transformation'!E1366&lt;$R$10,E1366,$R$10)),IF(C1366=FALSE,FALSE,IF(C1366&lt;$R$10,C1366,$R$10)))</f>
        <v>0</v>
      </c>
      <c r="H1366" t="b">
        <f>IF('Input and Summary Results'!$J$4="yes",'Data Transformation'!F1366,'Data Transformation'!D1366)</f>
        <v>0</v>
      </c>
      <c r="I1366" t="str">
        <f t="shared" si="94"/>
        <v/>
      </c>
    </row>
    <row r="1367" spans="2:9" x14ac:dyDescent="0.25">
      <c r="B1367" t="b">
        <f>IF('Input and Summary Results'!D949=0,FALSE,'Input and Summary Results'!$B949)</f>
        <v>0</v>
      </c>
      <c r="C1367" t="b">
        <f>IF(OR(B1367=0,'Input and Summary Results'!D949=0,'Input and Summary Results'!D949=""),FALSE,'Input and Summary Results'!$D949)</f>
        <v>0</v>
      </c>
      <c r="D1367" t="b">
        <f>IF(OR(B1367=0,'Input and Summary Results'!E949=0),FALSE,'Input and Summary Results'!$E949)</f>
        <v>0</v>
      </c>
      <c r="E1367" t="b">
        <f t="shared" si="92"/>
        <v>0</v>
      </c>
      <c r="F1367" t="b">
        <f t="shared" si="93"/>
        <v>0</v>
      </c>
      <c r="G1367" t="b">
        <f>IF('Input and Summary Results'!$J$4="yes",IF(C1367=FALSE,FALSE,IF('Data Transformation'!E1367&lt;$R$10,E1367,$R$10)),IF(C1367=FALSE,FALSE,IF(C1367&lt;$R$10,C1367,$R$10)))</f>
        <v>0</v>
      </c>
      <c r="H1367" t="b">
        <f>IF('Input and Summary Results'!$J$4="yes",'Data Transformation'!F1367,'Data Transformation'!D1367)</f>
        <v>0</v>
      </c>
      <c r="I1367" t="str">
        <f t="shared" si="94"/>
        <v/>
      </c>
    </row>
    <row r="1368" spans="2:9" x14ac:dyDescent="0.25">
      <c r="B1368" t="b">
        <f>IF('Input and Summary Results'!D950=0,FALSE,'Input and Summary Results'!$B950)</f>
        <v>0</v>
      </c>
      <c r="C1368" t="b">
        <f>IF(OR(B1368=0,'Input and Summary Results'!D950=0,'Input and Summary Results'!D950=""),FALSE,'Input and Summary Results'!$D950)</f>
        <v>0</v>
      </c>
      <c r="D1368" t="b">
        <f>IF(OR(B1368=0,'Input and Summary Results'!E950=0),FALSE,'Input and Summary Results'!$E950)</f>
        <v>0</v>
      </c>
      <c r="E1368" t="b">
        <f t="shared" si="92"/>
        <v>0</v>
      </c>
      <c r="F1368" t="b">
        <f t="shared" si="93"/>
        <v>0</v>
      </c>
      <c r="G1368" t="b">
        <f>IF('Input and Summary Results'!$J$4="yes",IF(C1368=FALSE,FALSE,IF('Data Transformation'!E1368&lt;$R$10,E1368,$R$10)),IF(C1368=FALSE,FALSE,IF(C1368&lt;$R$10,C1368,$R$10)))</f>
        <v>0</v>
      </c>
      <c r="H1368" t="b">
        <f>IF('Input and Summary Results'!$J$4="yes",'Data Transformation'!F1368,'Data Transformation'!D1368)</f>
        <v>0</v>
      </c>
      <c r="I1368" t="str">
        <f t="shared" si="94"/>
        <v/>
      </c>
    </row>
    <row r="1369" spans="2:9" x14ac:dyDescent="0.25">
      <c r="B1369" t="b">
        <f>IF('Input and Summary Results'!D951=0,FALSE,'Input and Summary Results'!$B951)</f>
        <v>0</v>
      </c>
      <c r="C1369" t="b">
        <f>IF(OR(B1369=0,'Input and Summary Results'!D951=0,'Input and Summary Results'!D951=""),FALSE,'Input and Summary Results'!$D951)</f>
        <v>0</v>
      </c>
      <c r="D1369" t="b">
        <f>IF(OR(B1369=0,'Input and Summary Results'!E951=0),FALSE,'Input and Summary Results'!$E951)</f>
        <v>0</v>
      </c>
      <c r="E1369" t="b">
        <f t="shared" si="92"/>
        <v>0</v>
      </c>
      <c r="F1369" t="b">
        <f t="shared" si="93"/>
        <v>0</v>
      </c>
      <c r="G1369" t="b">
        <f>IF('Input and Summary Results'!$J$4="yes",IF(C1369=FALSE,FALSE,IF('Data Transformation'!E1369&lt;$R$10,E1369,$R$10)),IF(C1369=FALSE,FALSE,IF(C1369&lt;$R$10,C1369,$R$10)))</f>
        <v>0</v>
      </c>
      <c r="H1369" t="b">
        <f>IF('Input and Summary Results'!$J$4="yes",'Data Transformation'!F1369,'Data Transformation'!D1369)</f>
        <v>0</v>
      </c>
      <c r="I1369" t="str">
        <f t="shared" si="94"/>
        <v/>
      </c>
    </row>
    <row r="1370" spans="2:9" x14ac:dyDescent="0.25">
      <c r="B1370" t="b">
        <f>IF('Input and Summary Results'!D952=0,FALSE,'Input and Summary Results'!$B952)</f>
        <v>0</v>
      </c>
      <c r="C1370" t="b">
        <f>IF(OR(B1370=0,'Input and Summary Results'!D952=0,'Input and Summary Results'!D952=""),FALSE,'Input and Summary Results'!$D952)</f>
        <v>0</v>
      </c>
      <c r="D1370" t="b">
        <f>IF(OR(B1370=0,'Input and Summary Results'!E952=0),FALSE,'Input and Summary Results'!$E952)</f>
        <v>0</v>
      </c>
      <c r="E1370" t="b">
        <f t="shared" si="92"/>
        <v>0</v>
      </c>
      <c r="F1370" t="b">
        <f t="shared" si="93"/>
        <v>0</v>
      </c>
      <c r="G1370" t="b">
        <f>IF('Input and Summary Results'!$J$4="yes",IF(C1370=FALSE,FALSE,IF('Data Transformation'!E1370&lt;$R$10,E1370,$R$10)),IF(C1370=FALSE,FALSE,IF(C1370&lt;$R$10,C1370,$R$10)))</f>
        <v>0</v>
      </c>
      <c r="H1370" t="b">
        <f>IF('Input and Summary Results'!$J$4="yes",'Data Transformation'!F1370,'Data Transformation'!D1370)</f>
        <v>0</v>
      </c>
      <c r="I1370" t="str">
        <f t="shared" si="94"/>
        <v/>
      </c>
    </row>
    <row r="1371" spans="2:9" x14ac:dyDescent="0.25">
      <c r="B1371" t="b">
        <f>IF('Input and Summary Results'!D953=0,FALSE,'Input and Summary Results'!$B953)</f>
        <v>0</v>
      </c>
      <c r="C1371" t="b">
        <f>IF(OR(B1371=0,'Input and Summary Results'!D953=0,'Input and Summary Results'!D953=""),FALSE,'Input and Summary Results'!$D953)</f>
        <v>0</v>
      </c>
      <c r="D1371" t="b">
        <f>IF(OR(B1371=0,'Input and Summary Results'!E953=0),FALSE,'Input and Summary Results'!$E953)</f>
        <v>0</v>
      </c>
      <c r="E1371" t="b">
        <f t="shared" si="92"/>
        <v>0</v>
      </c>
      <c r="F1371" t="b">
        <f t="shared" si="93"/>
        <v>0</v>
      </c>
      <c r="G1371" t="b">
        <f>IF('Input and Summary Results'!$J$4="yes",IF(C1371=FALSE,FALSE,IF('Data Transformation'!E1371&lt;$R$10,E1371,$R$10)),IF(C1371=FALSE,FALSE,IF(C1371&lt;$R$10,C1371,$R$10)))</f>
        <v>0</v>
      </c>
      <c r="H1371" t="b">
        <f>IF('Input and Summary Results'!$J$4="yes",'Data Transformation'!F1371,'Data Transformation'!D1371)</f>
        <v>0</v>
      </c>
      <c r="I1371" t="str">
        <f t="shared" si="94"/>
        <v/>
      </c>
    </row>
    <row r="1372" spans="2:9" x14ac:dyDescent="0.25">
      <c r="B1372" t="b">
        <f>IF('Input and Summary Results'!D954=0,FALSE,'Input and Summary Results'!$B954)</f>
        <v>0</v>
      </c>
      <c r="C1372" t="b">
        <f>IF(OR(B1372=0,'Input and Summary Results'!D954=0,'Input and Summary Results'!D954=""),FALSE,'Input and Summary Results'!$D954)</f>
        <v>0</v>
      </c>
      <c r="D1372" t="b">
        <f>IF(OR(B1372=0,'Input and Summary Results'!E954=0),FALSE,'Input and Summary Results'!$E954)</f>
        <v>0</v>
      </c>
      <c r="E1372" t="b">
        <f t="shared" si="92"/>
        <v>0</v>
      </c>
      <c r="F1372" t="b">
        <f t="shared" si="93"/>
        <v>0</v>
      </c>
      <c r="G1372" t="b">
        <f>IF('Input and Summary Results'!$J$4="yes",IF(C1372=FALSE,FALSE,IF('Data Transformation'!E1372&lt;$R$10,E1372,$R$10)),IF(C1372=FALSE,FALSE,IF(C1372&lt;$R$10,C1372,$R$10)))</f>
        <v>0</v>
      </c>
      <c r="H1372" t="b">
        <f>IF('Input and Summary Results'!$J$4="yes",'Data Transformation'!F1372,'Data Transformation'!D1372)</f>
        <v>0</v>
      </c>
      <c r="I1372" t="str">
        <f t="shared" si="94"/>
        <v/>
      </c>
    </row>
    <row r="1373" spans="2:9" x14ac:dyDescent="0.25">
      <c r="B1373" t="b">
        <f>IF('Input and Summary Results'!D955=0,FALSE,'Input and Summary Results'!$B955)</f>
        <v>0</v>
      </c>
      <c r="C1373" t="b">
        <f>IF(OR(B1373=0,'Input and Summary Results'!D955=0,'Input and Summary Results'!D955=""),FALSE,'Input and Summary Results'!$D955)</f>
        <v>0</v>
      </c>
      <c r="D1373" t="b">
        <f>IF(OR(B1373=0,'Input and Summary Results'!E955=0),FALSE,'Input and Summary Results'!$E955)</f>
        <v>0</v>
      </c>
      <c r="E1373" t="b">
        <f t="shared" si="92"/>
        <v>0</v>
      </c>
      <c r="F1373" t="b">
        <f t="shared" si="93"/>
        <v>0</v>
      </c>
      <c r="G1373" t="b">
        <f>IF('Input and Summary Results'!$J$4="yes",IF(C1373=FALSE,FALSE,IF('Data Transformation'!E1373&lt;$R$10,E1373,$R$10)),IF(C1373=FALSE,FALSE,IF(C1373&lt;$R$10,C1373,$R$10)))</f>
        <v>0</v>
      </c>
      <c r="H1373" t="b">
        <f>IF('Input and Summary Results'!$J$4="yes",'Data Transformation'!F1373,'Data Transformation'!D1373)</f>
        <v>0</v>
      </c>
      <c r="I1373" t="str">
        <f t="shared" si="94"/>
        <v/>
      </c>
    </row>
    <row r="1374" spans="2:9" x14ac:dyDescent="0.25">
      <c r="B1374" t="b">
        <f>IF('Input and Summary Results'!D956=0,FALSE,'Input and Summary Results'!$B956)</f>
        <v>0</v>
      </c>
      <c r="C1374" t="b">
        <f>IF(OR(B1374=0,'Input and Summary Results'!D956=0,'Input and Summary Results'!D956=""),FALSE,'Input and Summary Results'!$D956)</f>
        <v>0</v>
      </c>
      <c r="D1374" t="b">
        <f>IF(OR(B1374=0,'Input and Summary Results'!E956=0),FALSE,'Input and Summary Results'!$E956)</f>
        <v>0</v>
      </c>
      <c r="E1374" t="b">
        <f t="shared" si="92"/>
        <v>0</v>
      </c>
      <c r="F1374" t="b">
        <f t="shared" si="93"/>
        <v>0</v>
      </c>
      <c r="G1374" t="b">
        <f>IF('Input and Summary Results'!$J$4="yes",IF(C1374=FALSE,FALSE,IF('Data Transformation'!E1374&lt;$R$10,E1374,$R$10)),IF(C1374=FALSE,FALSE,IF(C1374&lt;$R$10,C1374,$R$10)))</f>
        <v>0</v>
      </c>
      <c r="H1374" t="b">
        <f>IF('Input and Summary Results'!$J$4="yes",'Data Transformation'!F1374,'Data Transformation'!D1374)</f>
        <v>0</v>
      </c>
      <c r="I1374" t="str">
        <f t="shared" si="94"/>
        <v/>
      </c>
    </row>
    <row r="1375" spans="2:9" x14ac:dyDescent="0.25">
      <c r="B1375" t="b">
        <f>IF('Input and Summary Results'!D957=0,FALSE,'Input and Summary Results'!$B957)</f>
        <v>0</v>
      </c>
      <c r="C1375" t="b">
        <f>IF(OR(B1375=0,'Input and Summary Results'!D957=0,'Input and Summary Results'!D957=""),FALSE,'Input and Summary Results'!$D957)</f>
        <v>0</v>
      </c>
      <c r="D1375" t="b">
        <f>IF(OR(B1375=0,'Input and Summary Results'!E957=0),FALSE,'Input and Summary Results'!$E957)</f>
        <v>0</v>
      </c>
      <c r="E1375" t="b">
        <f t="shared" si="92"/>
        <v>0</v>
      </c>
      <c r="F1375" t="b">
        <f t="shared" si="93"/>
        <v>0</v>
      </c>
      <c r="G1375" t="b">
        <f>IF('Input and Summary Results'!$J$4="yes",IF(C1375=FALSE,FALSE,IF('Data Transformation'!E1375&lt;$R$10,E1375,$R$10)),IF(C1375=FALSE,FALSE,IF(C1375&lt;$R$10,C1375,$R$10)))</f>
        <v>0</v>
      </c>
      <c r="H1375" t="b">
        <f>IF('Input and Summary Results'!$J$4="yes",'Data Transformation'!F1375,'Data Transformation'!D1375)</f>
        <v>0</v>
      </c>
      <c r="I1375" t="str">
        <f t="shared" si="94"/>
        <v/>
      </c>
    </row>
    <row r="1376" spans="2:9" x14ac:dyDescent="0.25">
      <c r="B1376" t="b">
        <f>IF('Input and Summary Results'!D958=0,FALSE,'Input and Summary Results'!$B958)</f>
        <v>0</v>
      </c>
      <c r="C1376" t="b">
        <f>IF(OR(B1376=0,'Input and Summary Results'!D958=0,'Input and Summary Results'!D958=""),FALSE,'Input and Summary Results'!$D958)</f>
        <v>0</v>
      </c>
      <c r="D1376" t="b">
        <f>IF(OR(B1376=0,'Input and Summary Results'!E958=0),FALSE,'Input and Summary Results'!$E958)</f>
        <v>0</v>
      </c>
      <c r="E1376" t="b">
        <f t="shared" si="92"/>
        <v>0</v>
      </c>
      <c r="F1376" t="b">
        <f t="shared" si="93"/>
        <v>0</v>
      </c>
      <c r="G1376" t="b">
        <f>IF('Input and Summary Results'!$J$4="yes",IF(C1376=FALSE,FALSE,IF('Data Transformation'!E1376&lt;$R$10,E1376,$R$10)),IF(C1376=FALSE,FALSE,IF(C1376&lt;$R$10,C1376,$R$10)))</f>
        <v>0</v>
      </c>
      <c r="H1376" t="b">
        <f>IF('Input and Summary Results'!$J$4="yes",'Data Transformation'!F1376,'Data Transformation'!D1376)</f>
        <v>0</v>
      </c>
      <c r="I1376" t="str">
        <f t="shared" si="94"/>
        <v/>
      </c>
    </row>
    <row r="1377" spans="2:9" x14ac:dyDescent="0.25">
      <c r="B1377" t="b">
        <f>IF('Input and Summary Results'!D959=0,FALSE,'Input and Summary Results'!$B959)</f>
        <v>0</v>
      </c>
      <c r="C1377" t="b">
        <f>IF(OR(B1377=0,'Input and Summary Results'!D959=0,'Input and Summary Results'!D959=""),FALSE,'Input and Summary Results'!$D959)</f>
        <v>0</v>
      </c>
      <c r="D1377" t="b">
        <f>IF(OR(B1377=0,'Input and Summary Results'!E959=0),FALSE,'Input and Summary Results'!$E959)</f>
        <v>0</v>
      </c>
      <c r="E1377" t="b">
        <f t="shared" si="92"/>
        <v>0</v>
      </c>
      <c r="F1377" t="b">
        <f t="shared" si="93"/>
        <v>0</v>
      </c>
      <c r="G1377" t="b">
        <f>IF('Input and Summary Results'!$J$4="yes",IF(C1377=FALSE,FALSE,IF('Data Transformation'!E1377&lt;$R$10,E1377,$R$10)),IF(C1377=FALSE,FALSE,IF(C1377&lt;$R$10,C1377,$R$10)))</f>
        <v>0</v>
      </c>
      <c r="H1377" t="b">
        <f>IF('Input and Summary Results'!$J$4="yes",'Data Transformation'!F1377,'Data Transformation'!D1377)</f>
        <v>0</v>
      </c>
      <c r="I1377" t="str">
        <f t="shared" si="94"/>
        <v/>
      </c>
    </row>
    <row r="1378" spans="2:9" x14ac:dyDescent="0.25">
      <c r="B1378" t="b">
        <f>IF('Input and Summary Results'!D960=0,FALSE,'Input and Summary Results'!$B960)</f>
        <v>0</v>
      </c>
      <c r="C1378" t="b">
        <f>IF(OR(B1378=0,'Input and Summary Results'!D960=0,'Input and Summary Results'!D960=""),FALSE,'Input and Summary Results'!$D960)</f>
        <v>0</v>
      </c>
      <c r="D1378" t="b">
        <f>IF(OR(B1378=0,'Input and Summary Results'!E960=0),FALSE,'Input and Summary Results'!$E960)</f>
        <v>0</v>
      </c>
      <c r="E1378" t="b">
        <f t="shared" si="92"/>
        <v>0</v>
      </c>
      <c r="F1378" t="b">
        <f t="shared" si="93"/>
        <v>0</v>
      </c>
      <c r="G1378" t="b">
        <f>IF('Input and Summary Results'!$J$4="yes",IF(C1378=FALSE,FALSE,IF('Data Transformation'!E1378&lt;$R$10,E1378,$R$10)),IF(C1378=FALSE,FALSE,IF(C1378&lt;$R$10,C1378,$R$10)))</f>
        <v>0</v>
      </c>
      <c r="H1378" t="b">
        <f>IF('Input and Summary Results'!$J$4="yes",'Data Transformation'!F1378,'Data Transformation'!D1378)</f>
        <v>0</v>
      </c>
      <c r="I1378" t="str">
        <f t="shared" si="94"/>
        <v/>
      </c>
    </row>
    <row r="1379" spans="2:9" x14ac:dyDescent="0.25">
      <c r="B1379" t="b">
        <f>IF('Input and Summary Results'!D961=0,FALSE,'Input and Summary Results'!$B961)</f>
        <v>0</v>
      </c>
      <c r="C1379" t="b">
        <f>IF(OR(B1379=0,'Input and Summary Results'!D961=0,'Input and Summary Results'!D961=""),FALSE,'Input and Summary Results'!$D961)</f>
        <v>0</v>
      </c>
      <c r="D1379" t="b">
        <f>IF(OR(B1379=0,'Input and Summary Results'!E961=0),FALSE,'Input and Summary Results'!$E961)</f>
        <v>0</v>
      </c>
      <c r="E1379" t="b">
        <f t="shared" si="92"/>
        <v>0</v>
      </c>
      <c r="F1379" t="b">
        <f t="shared" si="93"/>
        <v>0</v>
      </c>
      <c r="G1379" t="b">
        <f>IF('Input and Summary Results'!$J$4="yes",IF(C1379=FALSE,FALSE,IF('Data Transformation'!E1379&lt;$R$10,E1379,$R$10)),IF(C1379=FALSE,FALSE,IF(C1379&lt;$R$10,C1379,$R$10)))</f>
        <v>0</v>
      </c>
      <c r="H1379" t="b">
        <f>IF('Input and Summary Results'!$J$4="yes",'Data Transformation'!F1379,'Data Transformation'!D1379)</f>
        <v>0</v>
      </c>
      <c r="I1379" t="str">
        <f t="shared" si="94"/>
        <v/>
      </c>
    </row>
    <row r="1380" spans="2:9" x14ac:dyDescent="0.25">
      <c r="B1380" t="b">
        <f>IF('Input and Summary Results'!D962=0,FALSE,'Input and Summary Results'!$B962)</f>
        <v>0</v>
      </c>
      <c r="C1380" t="b">
        <f>IF(OR(B1380=0,'Input and Summary Results'!D962=0,'Input and Summary Results'!D962=""),FALSE,'Input and Summary Results'!$D962)</f>
        <v>0</v>
      </c>
      <c r="D1380" t="b">
        <f>IF(OR(B1380=0,'Input and Summary Results'!E962=0),FALSE,'Input and Summary Results'!$E962)</f>
        <v>0</v>
      </c>
      <c r="E1380" t="b">
        <f t="shared" si="92"/>
        <v>0</v>
      </c>
      <c r="F1380" t="b">
        <f t="shared" si="93"/>
        <v>0</v>
      </c>
      <c r="G1380" t="b">
        <f>IF('Input and Summary Results'!$J$4="yes",IF(C1380=FALSE,FALSE,IF('Data Transformation'!E1380&lt;$R$10,E1380,$R$10)),IF(C1380=FALSE,FALSE,IF(C1380&lt;$R$10,C1380,$R$10)))</f>
        <v>0</v>
      </c>
      <c r="H1380" t="b">
        <f>IF('Input and Summary Results'!$J$4="yes",'Data Transformation'!F1380,'Data Transformation'!D1380)</f>
        <v>0</v>
      </c>
      <c r="I1380" t="str">
        <f t="shared" si="94"/>
        <v/>
      </c>
    </row>
    <row r="1381" spans="2:9" x14ac:dyDescent="0.25">
      <c r="B1381" t="b">
        <f>IF('Input and Summary Results'!D963=0,FALSE,'Input and Summary Results'!$B963)</f>
        <v>0</v>
      </c>
      <c r="C1381" t="b">
        <f>IF(OR(B1381=0,'Input and Summary Results'!D963=0,'Input and Summary Results'!D963=""),FALSE,'Input and Summary Results'!$D963)</f>
        <v>0</v>
      </c>
      <c r="D1381" t="b">
        <f>IF(OR(B1381=0,'Input and Summary Results'!E963=0),FALSE,'Input and Summary Results'!$E963)</f>
        <v>0</v>
      </c>
      <c r="E1381" t="b">
        <f t="shared" si="92"/>
        <v>0</v>
      </c>
      <c r="F1381" t="b">
        <f t="shared" si="93"/>
        <v>0</v>
      </c>
      <c r="G1381" t="b">
        <f>IF('Input and Summary Results'!$J$4="yes",IF(C1381=FALSE,FALSE,IF('Data Transformation'!E1381&lt;$R$10,E1381,$R$10)),IF(C1381=FALSE,FALSE,IF(C1381&lt;$R$10,C1381,$R$10)))</f>
        <v>0</v>
      </c>
      <c r="H1381" t="b">
        <f>IF('Input and Summary Results'!$J$4="yes",'Data Transformation'!F1381,'Data Transformation'!D1381)</f>
        <v>0</v>
      </c>
      <c r="I1381" t="str">
        <f t="shared" si="94"/>
        <v/>
      </c>
    </row>
    <row r="1382" spans="2:9" x14ac:dyDescent="0.25">
      <c r="B1382" t="b">
        <f>IF('Input and Summary Results'!D964=0,FALSE,'Input and Summary Results'!$B964)</f>
        <v>0</v>
      </c>
      <c r="C1382" t="b">
        <f>IF(OR(B1382=0,'Input and Summary Results'!D964=0,'Input and Summary Results'!D964=""),FALSE,'Input and Summary Results'!$D964)</f>
        <v>0</v>
      </c>
      <c r="D1382" t="b">
        <f>IF(OR(B1382=0,'Input and Summary Results'!E964=0),FALSE,'Input and Summary Results'!$E964)</f>
        <v>0</v>
      </c>
      <c r="E1382" t="b">
        <f t="shared" si="92"/>
        <v>0</v>
      </c>
      <c r="F1382" t="b">
        <f t="shared" si="93"/>
        <v>0</v>
      </c>
      <c r="G1382" t="b">
        <f>IF('Input and Summary Results'!$J$4="yes",IF(C1382=FALSE,FALSE,IF('Data Transformation'!E1382&lt;$R$10,E1382,$R$10)),IF(C1382=FALSE,FALSE,IF(C1382&lt;$R$10,C1382,$R$10)))</f>
        <v>0</v>
      </c>
      <c r="H1382" t="b">
        <f>IF('Input and Summary Results'!$J$4="yes",'Data Transformation'!F1382,'Data Transformation'!D1382)</f>
        <v>0</v>
      </c>
      <c r="I1382" t="str">
        <f t="shared" si="94"/>
        <v/>
      </c>
    </row>
    <row r="1383" spans="2:9" x14ac:dyDescent="0.25">
      <c r="B1383" t="b">
        <f>IF('Input and Summary Results'!D965=0,FALSE,'Input and Summary Results'!$B965)</f>
        <v>0</v>
      </c>
      <c r="C1383" t="b">
        <f>IF(OR(B1383=0,'Input and Summary Results'!D965=0,'Input and Summary Results'!D965=""),FALSE,'Input and Summary Results'!$D965)</f>
        <v>0</v>
      </c>
      <c r="D1383" t="b">
        <f>IF(OR(B1383=0,'Input and Summary Results'!E965=0),FALSE,'Input and Summary Results'!$E965)</f>
        <v>0</v>
      </c>
      <c r="E1383" t="b">
        <f t="shared" si="92"/>
        <v>0</v>
      </c>
      <c r="F1383" t="b">
        <f t="shared" si="93"/>
        <v>0</v>
      </c>
      <c r="G1383" t="b">
        <f>IF('Input and Summary Results'!$J$4="yes",IF(C1383=FALSE,FALSE,IF('Data Transformation'!E1383&lt;$R$10,E1383,$R$10)),IF(C1383=FALSE,FALSE,IF(C1383&lt;$R$10,C1383,$R$10)))</f>
        <v>0</v>
      </c>
      <c r="H1383" t="b">
        <f>IF('Input and Summary Results'!$J$4="yes",'Data Transformation'!F1383,'Data Transformation'!D1383)</f>
        <v>0</v>
      </c>
      <c r="I1383" t="str">
        <f t="shared" si="94"/>
        <v/>
      </c>
    </row>
    <row r="1384" spans="2:9" x14ac:dyDescent="0.25">
      <c r="B1384" t="b">
        <f>IF('Input and Summary Results'!D966=0,FALSE,'Input and Summary Results'!$B966)</f>
        <v>0</v>
      </c>
      <c r="C1384" t="b">
        <f>IF(OR(B1384=0,'Input and Summary Results'!D966=0,'Input and Summary Results'!D966=""),FALSE,'Input and Summary Results'!$D966)</f>
        <v>0</v>
      </c>
      <c r="D1384" t="b">
        <f>IF(OR(B1384=0,'Input and Summary Results'!E966=0),FALSE,'Input and Summary Results'!$E966)</f>
        <v>0</v>
      </c>
      <c r="E1384" t="b">
        <f t="shared" si="92"/>
        <v>0</v>
      </c>
      <c r="F1384" t="b">
        <f t="shared" si="93"/>
        <v>0</v>
      </c>
      <c r="G1384" t="b">
        <f>IF('Input and Summary Results'!$J$4="yes",IF(C1384=FALSE,FALSE,IF('Data Transformation'!E1384&lt;$R$10,E1384,$R$10)),IF(C1384=FALSE,FALSE,IF(C1384&lt;$R$10,C1384,$R$10)))</f>
        <v>0</v>
      </c>
      <c r="H1384" t="b">
        <f>IF('Input and Summary Results'!$J$4="yes",'Data Transformation'!F1384,'Data Transformation'!D1384)</f>
        <v>0</v>
      </c>
      <c r="I1384" t="str">
        <f t="shared" si="94"/>
        <v/>
      </c>
    </row>
    <row r="1385" spans="2:9" x14ac:dyDescent="0.25">
      <c r="B1385" t="b">
        <f>IF('Input and Summary Results'!D967=0,FALSE,'Input and Summary Results'!$B967)</f>
        <v>0</v>
      </c>
      <c r="C1385" t="b">
        <f>IF(OR(B1385=0,'Input and Summary Results'!D967=0,'Input and Summary Results'!D967=""),FALSE,'Input and Summary Results'!$D967)</f>
        <v>0</v>
      </c>
      <c r="D1385" t="b">
        <f>IF(OR(B1385=0,'Input and Summary Results'!E967=0),FALSE,'Input and Summary Results'!$E967)</f>
        <v>0</v>
      </c>
      <c r="E1385" t="b">
        <f t="shared" si="92"/>
        <v>0</v>
      </c>
      <c r="F1385" t="b">
        <f t="shared" si="93"/>
        <v>0</v>
      </c>
      <c r="G1385" t="b">
        <f>IF('Input and Summary Results'!$J$4="yes",IF(C1385=FALSE,FALSE,IF('Data Transformation'!E1385&lt;$R$10,E1385,$R$10)),IF(C1385=FALSE,FALSE,IF(C1385&lt;$R$10,C1385,$R$10)))</f>
        <v>0</v>
      </c>
      <c r="H1385" t="b">
        <f>IF('Input and Summary Results'!$J$4="yes",'Data Transformation'!F1385,'Data Transformation'!D1385)</f>
        <v>0</v>
      </c>
      <c r="I1385" t="str">
        <f t="shared" si="94"/>
        <v/>
      </c>
    </row>
    <row r="1386" spans="2:9" x14ac:dyDescent="0.25">
      <c r="B1386" t="b">
        <f>IF('Input and Summary Results'!D968=0,FALSE,'Input and Summary Results'!$B968)</f>
        <v>0</v>
      </c>
      <c r="C1386" t="b">
        <f>IF(OR(B1386=0,'Input and Summary Results'!D968=0,'Input and Summary Results'!D968=""),FALSE,'Input and Summary Results'!$D968)</f>
        <v>0</v>
      </c>
      <c r="D1386" t="b">
        <f>IF(OR(B1386=0,'Input and Summary Results'!E968=0),FALSE,'Input and Summary Results'!$E968)</f>
        <v>0</v>
      </c>
      <c r="E1386" t="b">
        <f t="shared" ref="E1386:E1449" si="95">IF(C1386=FALSE,FALSE,LOG10(C1386))</f>
        <v>0</v>
      </c>
      <c r="F1386" t="b">
        <f t="shared" ref="F1386:F1449" si="96">IF(D1386=FALSE, FALSE,0.434*D1386/C1386)</f>
        <v>0</v>
      </c>
      <c r="G1386" t="b">
        <f>IF('Input and Summary Results'!$J$4="yes",IF(C1386=FALSE,FALSE,IF('Data Transformation'!E1386&lt;$R$10,E1386,$R$10)),IF(C1386=FALSE,FALSE,IF(C1386&lt;$R$10,C1386,$R$10)))</f>
        <v>0</v>
      </c>
      <c r="H1386" t="b">
        <f>IF('Input and Summary Results'!$J$4="yes",'Data Transformation'!F1386,'Data Transformation'!D1386)</f>
        <v>0</v>
      </c>
      <c r="I1386" t="str">
        <f t="shared" si="94"/>
        <v/>
      </c>
    </row>
    <row r="1387" spans="2:9" x14ac:dyDescent="0.25">
      <c r="B1387" t="b">
        <f>IF('Input and Summary Results'!D969=0,FALSE,'Input and Summary Results'!$B969)</f>
        <v>0</v>
      </c>
      <c r="C1387" t="b">
        <f>IF(OR(B1387=0,'Input and Summary Results'!D969=0,'Input and Summary Results'!D969=""),FALSE,'Input and Summary Results'!$D969)</f>
        <v>0</v>
      </c>
      <c r="D1387" t="b">
        <f>IF(OR(B1387=0,'Input and Summary Results'!E969=0),FALSE,'Input and Summary Results'!$E969)</f>
        <v>0</v>
      </c>
      <c r="E1387" t="b">
        <f t="shared" si="95"/>
        <v>0</v>
      </c>
      <c r="F1387" t="b">
        <f t="shared" si="96"/>
        <v>0</v>
      </c>
      <c r="G1387" t="b">
        <f>IF('Input and Summary Results'!$J$4="yes",IF(C1387=FALSE,FALSE,IF('Data Transformation'!E1387&lt;$R$10,E1387,$R$10)),IF(C1387=FALSE,FALSE,IF(C1387&lt;$R$10,C1387,$R$10)))</f>
        <v>0</v>
      </c>
      <c r="H1387" t="b">
        <f>IF('Input and Summary Results'!$J$4="yes",'Data Transformation'!F1387,'Data Transformation'!D1387)</f>
        <v>0</v>
      </c>
      <c r="I1387" t="str">
        <f t="shared" si="94"/>
        <v/>
      </c>
    </row>
    <row r="1388" spans="2:9" x14ac:dyDescent="0.25">
      <c r="B1388" t="b">
        <f>IF('Input and Summary Results'!D970=0,FALSE,'Input and Summary Results'!$B970)</f>
        <v>0</v>
      </c>
      <c r="C1388" t="b">
        <f>IF(OR(B1388=0,'Input and Summary Results'!D970=0,'Input and Summary Results'!D970=""),FALSE,'Input and Summary Results'!$D970)</f>
        <v>0</v>
      </c>
      <c r="D1388" t="b">
        <f>IF(OR(B1388=0,'Input and Summary Results'!E970=0),FALSE,'Input and Summary Results'!$E970)</f>
        <v>0</v>
      </c>
      <c r="E1388" t="b">
        <f t="shared" si="95"/>
        <v>0</v>
      </c>
      <c r="F1388" t="b">
        <f t="shared" si="96"/>
        <v>0</v>
      </c>
      <c r="G1388" t="b">
        <f>IF('Input and Summary Results'!$J$4="yes",IF(C1388=FALSE,FALSE,IF('Data Transformation'!E1388&lt;$R$10,E1388,$R$10)),IF(C1388=FALSE,FALSE,IF(C1388&lt;$R$10,C1388,$R$10)))</f>
        <v>0</v>
      </c>
      <c r="H1388" t="b">
        <f>IF('Input and Summary Results'!$J$4="yes",'Data Transformation'!F1388,'Data Transformation'!D1388)</f>
        <v>0</v>
      </c>
      <c r="I1388" t="str">
        <f t="shared" si="94"/>
        <v/>
      </c>
    </row>
    <row r="1389" spans="2:9" x14ac:dyDescent="0.25">
      <c r="B1389" t="b">
        <f>IF('Input and Summary Results'!D971=0,FALSE,'Input and Summary Results'!$B971)</f>
        <v>0</v>
      </c>
      <c r="C1389" t="b">
        <f>IF(OR(B1389=0,'Input and Summary Results'!D971=0,'Input and Summary Results'!D971=""),FALSE,'Input and Summary Results'!$D971)</f>
        <v>0</v>
      </c>
      <c r="D1389" t="b">
        <f>IF(OR(B1389=0,'Input and Summary Results'!E971=0),FALSE,'Input and Summary Results'!$E971)</f>
        <v>0</v>
      </c>
      <c r="E1389" t="b">
        <f t="shared" si="95"/>
        <v>0</v>
      </c>
      <c r="F1389" t="b">
        <f t="shared" si="96"/>
        <v>0</v>
      </c>
      <c r="G1389" t="b">
        <f>IF('Input and Summary Results'!$J$4="yes",IF(C1389=FALSE,FALSE,IF('Data Transformation'!E1389&lt;$R$10,E1389,$R$10)),IF(C1389=FALSE,FALSE,IF(C1389&lt;$R$10,C1389,$R$10)))</f>
        <v>0</v>
      </c>
      <c r="H1389" t="b">
        <f>IF('Input and Summary Results'!$J$4="yes",'Data Transformation'!F1389,'Data Transformation'!D1389)</f>
        <v>0</v>
      </c>
      <c r="I1389" t="str">
        <f t="shared" si="94"/>
        <v/>
      </c>
    </row>
    <row r="1390" spans="2:9" x14ac:dyDescent="0.25">
      <c r="B1390" t="b">
        <f>IF('Input and Summary Results'!D972=0,FALSE,'Input and Summary Results'!$B972)</f>
        <v>0</v>
      </c>
      <c r="C1390" t="b">
        <f>IF(OR(B1390=0,'Input and Summary Results'!D972=0,'Input and Summary Results'!D972=""),FALSE,'Input and Summary Results'!$D972)</f>
        <v>0</v>
      </c>
      <c r="D1390" t="b">
        <f>IF(OR(B1390=0,'Input and Summary Results'!E972=0),FALSE,'Input and Summary Results'!$E972)</f>
        <v>0</v>
      </c>
      <c r="E1390" t="b">
        <f t="shared" si="95"/>
        <v>0</v>
      </c>
      <c r="F1390" t="b">
        <f t="shared" si="96"/>
        <v>0</v>
      </c>
      <c r="G1390" t="b">
        <f>IF('Input and Summary Results'!$J$4="yes",IF(C1390=FALSE,FALSE,IF('Data Transformation'!E1390&lt;$R$10,E1390,$R$10)),IF(C1390=FALSE,FALSE,IF(C1390&lt;$R$10,C1390,$R$10)))</f>
        <v>0</v>
      </c>
      <c r="H1390" t="b">
        <f>IF('Input and Summary Results'!$J$4="yes",'Data Transformation'!F1390,'Data Transformation'!D1390)</f>
        <v>0</v>
      </c>
      <c r="I1390" t="str">
        <f t="shared" si="94"/>
        <v/>
      </c>
    </row>
    <row r="1391" spans="2:9" x14ac:dyDescent="0.25">
      <c r="B1391" t="b">
        <f>IF('Input and Summary Results'!D973=0,FALSE,'Input and Summary Results'!$B973)</f>
        <v>0</v>
      </c>
      <c r="C1391" t="b">
        <f>IF(OR(B1391=0,'Input and Summary Results'!D973=0,'Input and Summary Results'!D973=""),FALSE,'Input and Summary Results'!$D973)</f>
        <v>0</v>
      </c>
      <c r="D1391" t="b">
        <f>IF(OR(B1391=0,'Input and Summary Results'!E973=0),FALSE,'Input and Summary Results'!$E973)</f>
        <v>0</v>
      </c>
      <c r="E1391" t="b">
        <f t="shared" si="95"/>
        <v>0</v>
      </c>
      <c r="F1391" t="b">
        <f t="shared" si="96"/>
        <v>0</v>
      </c>
      <c r="G1391" t="b">
        <f>IF('Input and Summary Results'!$J$4="yes",IF(C1391=FALSE,FALSE,IF('Data Transformation'!E1391&lt;$R$10,E1391,$R$10)),IF(C1391=FALSE,FALSE,IF(C1391&lt;$R$10,C1391,$R$10)))</f>
        <v>0</v>
      </c>
      <c r="H1391" t="b">
        <f>IF('Input and Summary Results'!$J$4="yes",'Data Transformation'!F1391,'Data Transformation'!D1391)</f>
        <v>0</v>
      </c>
      <c r="I1391" t="str">
        <f t="shared" si="94"/>
        <v/>
      </c>
    </row>
    <row r="1392" spans="2:9" x14ac:dyDescent="0.25">
      <c r="B1392" t="b">
        <f>IF('Input and Summary Results'!D974=0,FALSE,'Input and Summary Results'!$B974)</f>
        <v>0</v>
      </c>
      <c r="C1392" t="b">
        <f>IF(OR(B1392=0,'Input and Summary Results'!D974=0,'Input and Summary Results'!D974=""),FALSE,'Input and Summary Results'!$D974)</f>
        <v>0</v>
      </c>
      <c r="D1392" t="b">
        <f>IF(OR(B1392=0,'Input and Summary Results'!E974=0),FALSE,'Input and Summary Results'!$E974)</f>
        <v>0</v>
      </c>
      <c r="E1392" t="b">
        <f t="shared" si="95"/>
        <v>0</v>
      </c>
      <c r="F1392" t="b">
        <f t="shared" si="96"/>
        <v>0</v>
      </c>
      <c r="G1392" t="b">
        <f>IF('Input and Summary Results'!$J$4="yes",IF(C1392=FALSE,FALSE,IF('Data Transformation'!E1392&lt;$R$10,E1392,$R$10)),IF(C1392=FALSE,FALSE,IF(C1392&lt;$R$10,C1392,$R$10)))</f>
        <v>0</v>
      </c>
      <c r="H1392" t="b">
        <f>IF('Input and Summary Results'!$J$4="yes",'Data Transformation'!F1392,'Data Transformation'!D1392)</f>
        <v>0</v>
      </c>
      <c r="I1392" t="str">
        <f t="shared" si="94"/>
        <v/>
      </c>
    </row>
    <row r="1393" spans="2:9" x14ac:dyDescent="0.25">
      <c r="B1393" t="b">
        <f>IF('Input and Summary Results'!D975=0,FALSE,'Input and Summary Results'!$B975)</f>
        <v>0</v>
      </c>
      <c r="C1393" t="b">
        <f>IF(OR(B1393=0,'Input and Summary Results'!D975=0,'Input and Summary Results'!D975=""),FALSE,'Input and Summary Results'!$D975)</f>
        <v>0</v>
      </c>
      <c r="D1393" t="b">
        <f>IF(OR(B1393=0,'Input and Summary Results'!E975=0),FALSE,'Input and Summary Results'!$E975)</f>
        <v>0</v>
      </c>
      <c r="E1393" t="b">
        <f t="shared" si="95"/>
        <v>0</v>
      </c>
      <c r="F1393" t="b">
        <f t="shared" si="96"/>
        <v>0</v>
      </c>
      <c r="G1393" t="b">
        <f>IF('Input and Summary Results'!$J$4="yes",IF(C1393=FALSE,FALSE,IF('Data Transformation'!E1393&lt;$R$10,E1393,$R$10)),IF(C1393=FALSE,FALSE,IF(C1393&lt;$R$10,C1393,$R$10)))</f>
        <v>0</v>
      </c>
      <c r="H1393" t="b">
        <f>IF('Input and Summary Results'!$J$4="yes",'Data Transformation'!F1393,'Data Transformation'!D1393)</f>
        <v>0</v>
      </c>
      <c r="I1393" t="str">
        <f t="shared" si="94"/>
        <v/>
      </c>
    </row>
    <row r="1394" spans="2:9" x14ac:dyDescent="0.25">
      <c r="B1394" t="b">
        <f>IF('Input and Summary Results'!D976=0,FALSE,'Input and Summary Results'!$B976)</f>
        <v>0</v>
      </c>
      <c r="C1394" t="b">
        <f>IF(OR(B1394=0,'Input and Summary Results'!D976=0,'Input and Summary Results'!D976=""),FALSE,'Input and Summary Results'!$D976)</f>
        <v>0</v>
      </c>
      <c r="D1394" t="b">
        <f>IF(OR(B1394=0,'Input and Summary Results'!E976=0),FALSE,'Input and Summary Results'!$E976)</f>
        <v>0</v>
      </c>
      <c r="E1394" t="b">
        <f t="shared" si="95"/>
        <v>0</v>
      </c>
      <c r="F1394" t="b">
        <f t="shared" si="96"/>
        <v>0</v>
      </c>
      <c r="G1394" t="b">
        <f>IF('Input and Summary Results'!$J$4="yes",IF(C1394=FALSE,FALSE,IF('Data Transformation'!E1394&lt;$R$10,E1394,$R$10)),IF(C1394=FALSE,FALSE,IF(C1394&lt;$R$10,C1394,$R$10)))</f>
        <v>0</v>
      </c>
      <c r="H1394" t="b">
        <f>IF('Input and Summary Results'!$J$4="yes",'Data Transformation'!F1394,'Data Transformation'!D1394)</f>
        <v>0</v>
      </c>
      <c r="I1394" t="str">
        <f t="shared" si="94"/>
        <v/>
      </c>
    </row>
    <row r="1395" spans="2:9" x14ac:dyDescent="0.25">
      <c r="B1395" t="b">
        <f>IF('Input and Summary Results'!D977=0,FALSE,'Input and Summary Results'!$B977)</f>
        <v>0</v>
      </c>
      <c r="C1395" t="b">
        <f>IF(OR(B1395=0,'Input and Summary Results'!D977=0,'Input and Summary Results'!D977=""),FALSE,'Input and Summary Results'!$D977)</f>
        <v>0</v>
      </c>
      <c r="D1395" t="b">
        <f>IF(OR(B1395=0,'Input and Summary Results'!E977=0),FALSE,'Input and Summary Results'!$E977)</f>
        <v>0</v>
      </c>
      <c r="E1395" t="b">
        <f t="shared" si="95"/>
        <v>0</v>
      </c>
      <c r="F1395" t="b">
        <f t="shared" si="96"/>
        <v>0</v>
      </c>
      <c r="G1395" t="b">
        <f>IF('Input and Summary Results'!$J$4="yes",IF(C1395=FALSE,FALSE,IF('Data Transformation'!E1395&lt;$R$10,E1395,$R$10)),IF(C1395=FALSE,FALSE,IF(C1395&lt;$R$10,C1395,$R$10)))</f>
        <v>0</v>
      </c>
      <c r="H1395" t="b">
        <f>IF('Input and Summary Results'!$J$4="yes",'Data Transformation'!F1395,'Data Transformation'!D1395)</f>
        <v>0</v>
      </c>
      <c r="I1395" t="str">
        <f t="shared" si="94"/>
        <v/>
      </c>
    </row>
    <row r="1396" spans="2:9" x14ac:dyDescent="0.25">
      <c r="B1396" t="b">
        <f>IF('Input and Summary Results'!D978=0,FALSE,'Input and Summary Results'!$B978)</f>
        <v>0</v>
      </c>
      <c r="C1396" t="b">
        <f>IF(OR(B1396=0,'Input and Summary Results'!D978=0,'Input and Summary Results'!D978=""),FALSE,'Input and Summary Results'!$D978)</f>
        <v>0</v>
      </c>
      <c r="D1396" t="b">
        <f>IF(OR(B1396=0,'Input and Summary Results'!E978=0),FALSE,'Input and Summary Results'!$E978)</f>
        <v>0</v>
      </c>
      <c r="E1396" t="b">
        <f t="shared" si="95"/>
        <v>0</v>
      </c>
      <c r="F1396" t="b">
        <f t="shared" si="96"/>
        <v>0</v>
      </c>
      <c r="G1396" t="b">
        <f>IF('Input and Summary Results'!$J$4="yes",IF(C1396=FALSE,FALSE,IF('Data Transformation'!E1396&lt;$R$10,E1396,$R$10)),IF(C1396=FALSE,FALSE,IF(C1396&lt;$R$10,C1396,$R$10)))</f>
        <v>0</v>
      </c>
      <c r="H1396" t="b">
        <f>IF('Input and Summary Results'!$J$4="yes",'Data Transformation'!F1396,'Data Transformation'!D1396)</f>
        <v>0</v>
      </c>
      <c r="I1396" t="str">
        <f t="shared" si="94"/>
        <v/>
      </c>
    </row>
    <row r="1397" spans="2:9" x14ac:dyDescent="0.25">
      <c r="B1397" t="b">
        <f>IF('Input and Summary Results'!D979=0,FALSE,'Input and Summary Results'!$B979)</f>
        <v>0</v>
      </c>
      <c r="C1397" t="b">
        <f>IF(OR(B1397=0,'Input and Summary Results'!D979=0,'Input and Summary Results'!D979=""),FALSE,'Input and Summary Results'!$D979)</f>
        <v>0</v>
      </c>
      <c r="D1397" t="b">
        <f>IF(OR(B1397=0,'Input and Summary Results'!E979=0),FALSE,'Input and Summary Results'!$E979)</f>
        <v>0</v>
      </c>
      <c r="E1397" t="b">
        <f t="shared" si="95"/>
        <v>0</v>
      </c>
      <c r="F1397" t="b">
        <f t="shared" si="96"/>
        <v>0</v>
      </c>
      <c r="G1397" t="b">
        <f>IF('Input and Summary Results'!$J$4="yes",IF(C1397=FALSE,FALSE,IF('Data Transformation'!E1397&lt;$R$10,E1397,$R$10)),IF(C1397=FALSE,FALSE,IF(C1397&lt;$R$10,C1397,$R$10)))</f>
        <v>0</v>
      </c>
      <c r="H1397" t="b">
        <f>IF('Input and Summary Results'!$J$4="yes",'Data Transformation'!F1397,'Data Transformation'!D1397)</f>
        <v>0</v>
      </c>
      <c r="I1397" t="str">
        <f t="shared" si="94"/>
        <v/>
      </c>
    </row>
    <row r="1398" spans="2:9" x14ac:dyDescent="0.25">
      <c r="B1398" t="b">
        <f>IF('Input and Summary Results'!D980=0,FALSE,'Input and Summary Results'!$B980)</f>
        <v>0</v>
      </c>
      <c r="C1398" t="b">
        <f>IF(OR(B1398=0,'Input and Summary Results'!D980=0,'Input and Summary Results'!D980=""),FALSE,'Input and Summary Results'!$D980)</f>
        <v>0</v>
      </c>
      <c r="D1398" t="b">
        <f>IF(OR(B1398=0,'Input and Summary Results'!E980=0),FALSE,'Input and Summary Results'!$E980)</f>
        <v>0</v>
      </c>
      <c r="E1398" t="b">
        <f t="shared" si="95"/>
        <v>0</v>
      </c>
      <c r="F1398" t="b">
        <f t="shared" si="96"/>
        <v>0</v>
      </c>
      <c r="G1398" t="b">
        <f>IF('Input and Summary Results'!$J$4="yes",IF(C1398=FALSE,FALSE,IF('Data Transformation'!E1398&lt;$R$10,E1398,$R$10)),IF(C1398=FALSE,FALSE,IF(C1398&lt;$R$10,C1398,$R$10)))</f>
        <v>0</v>
      </c>
      <c r="H1398" t="b">
        <f>IF('Input and Summary Results'!$J$4="yes",'Data Transformation'!F1398,'Data Transformation'!D1398)</f>
        <v>0</v>
      </c>
      <c r="I1398" t="str">
        <f t="shared" si="94"/>
        <v/>
      </c>
    </row>
    <row r="1399" spans="2:9" x14ac:dyDescent="0.25">
      <c r="B1399" t="b">
        <f>IF('Input and Summary Results'!D981=0,FALSE,'Input and Summary Results'!$B981)</f>
        <v>0</v>
      </c>
      <c r="C1399" t="b">
        <f>IF(OR(B1399=0,'Input and Summary Results'!D981=0,'Input and Summary Results'!D981=""),FALSE,'Input and Summary Results'!$D981)</f>
        <v>0</v>
      </c>
      <c r="D1399" t="b">
        <f>IF(OR(B1399=0,'Input and Summary Results'!E981=0),FALSE,'Input and Summary Results'!$E981)</f>
        <v>0</v>
      </c>
      <c r="E1399" t="b">
        <f t="shared" si="95"/>
        <v>0</v>
      </c>
      <c r="F1399" t="b">
        <f t="shared" si="96"/>
        <v>0</v>
      </c>
      <c r="G1399" t="b">
        <f>IF('Input and Summary Results'!$J$4="yes",IF(C1399=FALSE,FALSE,IF('Data Transformation'!E1399&lt;$R$10,E1399,$R$10)),IF(C1399=FALSE,FALSE,IF(C1399&lt;$R$10,C1399,$R$10)))</f>
        <v>0</v>
      </c>
      <c r="H1399" t="b">
        <f>IF('Input and Summary Results'!$J$4="yes",'Data Transformation'!F1399,'Data Transformation'!D1399)</f>
        <v>0</v>
      </c>
      <c r="I1399" t="str">
        <f t="shared" si="94"/>
        <v/>
      </c>
    </row>
    <row r="1400" spans="2:9" x14ac:dyDescent="0.25">
      <c r="B1400" t="b">
        <f>IF('Input and Summary Results'!D982=0,FALSE,'Input and Summary Results'!$B982)</f>
        <v>0</v>
      </c>
      <c r="C1400" t="b">
        <f>IF(OR(B1400=0,'Input and Summary Results'!D982=0,'Input and Summary Results'!D982=""),FALSE,'Input and Summary Results'!$D982)</f>
        <v>0</v>
      </c>
      <c r="D1400" t="b">
        <f>IF(OR(B1400=0,'Input and Summary Results'!E982=0),FALSE,'Input and Summary Results'!$E982)</f>
        <v>0</v>
      </c>
      <c r="E1400" t="b">
        <f t="shared" si="95"/>
        <v>0</v>
      </c>
      <c r="F1400" t="b">
        <f t="shared" si="96"/>
        <v>0</v>
      </c>
      <c r="G1400" t="b">
        <f>IF('Input and Summary Results'!$J$4="yes",IF(C1400=FALSE,FALSE,IF('Data Transformation'!E1400&lt;$R$10,E1400,$R$10)),IF(C1400=FALSE,FALSE,IF(C1400&lt;$R$10,C1400,$R$10)))</f>
        <v>0</v>
      </c>
      <c r="H1400" t="b">
        <f>IF('Input and Summary Results'!$J$4="yes",'Data Transformation'!F1400,'Data Transformation'!D1400)</f>
        <v>0</v>
      </c>
      <c r="I1400" t="str">
        <f t="shared" si="94"/>
        <v/>
      </c>
    </row>
    <row r="1401" spans="2:9" x14ac:dyDescent="0.25">
      <c r="B1401" t="b">
        <f>IF('Input and Summary Results'!D983=0,FALSE,'Input and Summary Results'!$B983)</f>
        <v>0</v>
      </c>
      <c r="C1401" t="b">
        <f>IF(OR(B1401=0,'Input and Summary Results'!D983=0,'Input and Summary Results'!D983=""),FALSE,'Input and Summary Results'!$D983)</f>
        <v>0</v>
      </c>
      <c r="D1401" t="b">
        <f>IF(OR(B1401=0,'Input and Summary Results'!E983=0),FALSE,'Input and Summary Results'!$E983)</f>
        <v>0</v>
      </c>
      <c r="E1401" t="b">
        <f t="shared" si="95"/>
        <v>0</v>
      </c>
      <c r="F1401" t="b">
        <f t="shared" si="96"/>
        <v>0</v>
      </c>
      <c r="G1401" t="b">
        <f>IF('Input and Summary Results'!$J$4="yes",IF(C1401=FALSE,FALSE,IF('Data Transformation'!E1401&lt;$R$10,E1401,$R$10)),IF(C1401=FALSE,FALSE,IF(C1401&lt;$R$10,C1401,$R$10)))</f>
        <v>0</v>
      </c>
      <c r="H1401" t="b">
        <f>IF('Input and Summary Results'!$J$4="yes",'Data Transformation'!F1401,'Data Transformation'!D1401)</f>
        <v>0</v>
      </c>
      <c r="I1401" t="str">
        <f t="shared" si="94"/>
        <v/>
      </c>
    </row>
    <row r="1402" spans="2:9" x14ac:dyDescent="0.25">
      <c r="B1402" t="b">
        <f>IF('Input and Summary Results'!D984=0,FALSE,'Input and Summary Results'!$B984)</f>
        <v>0</v>
      </c>
      <c r="C1402" t="b">
        <f>IF(OR(B1402=0,'Input and Summary Results'!D984=0,'Input and Summary Results'!D984=""),FALSE,'Input and Summary Results'!$D984)</f>
        <v>0</v>
      </c>
      <c r="D1402" t="b">
        <f>IF(OR(B1402=0,'Input and Summary Results'!E984=0),FALSE,'Input and Summary Results'!$E984)</f>
        <v>0</v>
      </c>
      <c r="E1402" t="b">
        <f t="shared" si="95"/>
        <v>0</v>
      </c>
      <c r="F1402" t="b">
        <f t="shared" si="96"/>
        <v>0</v>
      </c>
      <c r="G1402" t="b">
        <f>IF('Input and Summary Results'!$J$4="yes",IF(C1402=FALSE,FALSE,IF('Data Transformation'!E1402&lt;$R$10,E1402,$R$10)),IF(C1402=FALSE,FALSE,IF(C1402&lt;$R$10,C1402,$R$10)))</f>
        <v>0</v>
      </c>
      <c r="H1402" t="b">
        <f>IF('Input and Summary Results'!$J$4="yes",'Data Transformation'!F1402,'Data Transformation'!D1402)</f>
        <v>0</v>
      </c>
      <c r="I1402" t="str">
        <f t="shared" si="94"/>
        <v/>
      </c>
    </row>
    <row r="1403" spans="2:9" x14ac:dyDescent="0.25">
      <c r="B1403" t="b">
        <f>IF('Input and Summary Results'!D985=0,FALSE,'Input and Summary Results'!$B985)</f>
        <v>0</v>
      </c>
      <c r="C1403" t="b">
        <f>IF(OR(B1403=0,'Input and Summary Results'!D985=0,'Input and Summary Results'!D985=""),FALSE,'Input and Summary Results'!$D985)</f>
        <v>0</v>
      </c>
      <c r="D1403" t="b">
        <f>IF(OR(B1403=0,'Input and Summary Results'!E985=0),FALSE,'Input and Summary Results'!$E985)</f>
        <v>0</v>
      </c>
      <c r="E1403" t="b">
        <f t="shared" si="95"/>
        <v>0</v>
      </c>
      <c r="F1403" t="b">
        <f t="shared" si="96"/>
        <v>0</v>
      </c>
      <c r="G1403" t="b">
        <f>IF('Input and Summary Results'!$J$4="yes",IF(C1403=FALSE,FALSE,IF('Data Transformation'!E1403&lt;$R$10,E1403,$R$10)),IF(C1403=FALSE,FALSE,IF(C1403&lt;$R$10,C1403,$R$10)))</f>
        <v>0</v>
      </c>
      <c r="H1403" t="b">
        <f>IF('Input and Summary Results'!$J$4="yes",'Data Transformation'!F1403,'Data Transformation'!D1403)</f>
        <v>0</v>
      </c>
      <c r="I1403" t="str">
        <f t="shared" si="94"/>
        <v/>
      </c>
    </row>
    <row r="1404" spans="2:9" x14ac:dyDescent="0.25">
      <c r="B1404" t="b">
        <f>IF('Input and Summary Results'!D986=0,FALSE,'Input and Summary Results'!$B986)</f>
        <v>0</v>
      </c>
      <c r="C1404" t="b">
        <f>IF(OR(B1404=0,'Input and Summary Results'!D986=0,'Input and Summary Results'!D986=""),FALSE,'Input and Summary Results'!$D986)</f>
        <v>0</v>
      </c>
      <c r="D1404" t="b">
        <f>IF(OR(B1404=0,'Input and Summary Results'!E986=0),FALSE,'Input and Summary Results'!$E986)</f>
        <v>0</v>
      </c>
      <c r="E1404" t="b">
        <f t="shared" si="95"/>
        <v>0</v>
      </c>
      <c r="F1404" t="b">
        <f t="shared" si="96"/>
        <v>0</v>
      </c>
      <c r="G1404" t="b">
        <f>IF('Input and Summary Results'!$J$4="yes",IF(C1404=FALSE,FALSE,IF('Data Transformation'!E1404&lt;$R$10,E1404,$R$10)),IF(C1404=FALSE,FALSE,IF(C1404&lt;$R$10,C1404,$R$10)))</f>
        <v>0</v>
      </c>
      <c r="H1404" t="b">
        <f>IF('Input and Summary Results'!$J$4="yes",'Data Transformation'!F1404,'Data Transformation'!D1404)</f>
        <v>0</v>
      </c>
      <c r="I1404" t="str">
        <f t="shared" si="94"/>
        <v/>
      </c>
    </row>
    <row r="1405" spans="2:9" x14ac:dyDescent="0.25">
      <c r="B1405" t="b">
        <f>IF('Input and Summary Results'!D987=0,FALSE,'Input and Summary Results'!$B987)</f>
        <v>0</v>
      </c>
      <c r="C1405" t="b">
        <f>IF(OR(B1405=0,'Input and Summary Results'!D987=0,'Input and Summary Results'!D987=""),FALSE,'Input and Summary Results'!$D987)</f>
        <v>0</v>
      </c>
      <c r="D1405" t="b">
        <f>IF(OR(B1405=0,'Input and Summary Results'!E987=0),FALSE,'Input and Summary Results'!$E987)</f>
        <v>0</v>
      </c>
      <c r="E1405" t="b">
        <f t="shared" si="95"/>
        <v>0</v>
      </c>
      <c r="F1405" t="b">
        <f t="shared" si="96"/>
        <v>0</v>
      </c>
      <c r="G1405" t="b">
        <f>IF('Input and Summary Results'!$J$4="yes",IF(C1405=FALSE,FALSE,IF('Data Transformation'!E1405&lt;$R$10,E1405,$R$10)),IF(C1405=FALSE,FALSE,IF(C1405&lt;$R$10,C1405,$R$10)))</f>
        <v>0</v>
      </c>
      <c r="H1405" t="b">
        <f>IF('Input and Summary Results'!$J$4="yes",'Data Transformation'!F1405,'Data Transformation'!D1405)</f>
        <v>0</v>
      </c>
      <c r="I1405" t="str">
        <f t="shared" si="94"/>
        <v/>
      </c>
    </row>
    <row r="1406" spans="2:9" x14ac:dyDescent="0.25">
      <c r="B1406" t="b">
        <f>IF('Input and Summary Results'!D988=0,FALSE,'Input and Summary Results'!$B988)</f>
        <v>0</v>
      </c>
      <c r="C1406" t="b">
        <f>IF(OR(B1406=0,'Input and Summary Results'!D988=0,'Input and Summary Results'!D988=""),FALSE,'Input and Summary Results'!$D988)</f>
        <v>0</v>
      </c>
      <c r="D1406" t="b">
        <f>IF(OR(B1406=0,'Input and Summary Results'!E988=0),FALSE,'Input and Summary Results'!$E988)</f>
        <v>0</v>
      </c>
      <c r="E1406" t="b">
        <f t="shared" si="95"/>
        <v>0</v>
      </c>
      <c r="F1406" t="b">
        <f t="shared" si="96"/>
        <v>0</v>
      </c>
      <c r="G1406" t="b">
        <f>IF('Input and Summary Results'!$J$4="yes",IF(C1406=FALSE,FALSE,IF('Data Transformation'!E1406&lt;$R$10,E1406,$R$10)),IF(C1406=FALSE,FALSE,IF(C1406&lt;$R$10,C1406,$R$10)))</f>
        <v>0</v>
      </c>
      <c r="H1406" t="b">
        <f>IF('Input and Summary Results'!$J$4="yes",'Data Transformation'!F1406,'Data Transformation'!D1406)</f>
        <v>0</v>
      </c>
      <c r="I1406" t="str">
        <f t="shared" si="94"/>
        <v/>
      </c>
    </row>
    <row r="1407" spans="2:9" x14ac:dyDescent="0.25">
      <c r="B1407" t="b">
        <f>IF('Input and Summary Results'!D989=0,FALSE,'Input and Summary Results'!$B989)</f>
        <v>0</v>
      </c>
      <c r="C1407" t="b">
        <f>IF(OR(B1407=0,'Input and Summary Results'!D989=0,'Input and Summary Results'!D989=""),FALSE,'Input and Summary Results'!$D989)</f>
        <v>0</v>
      </c>
      <c r="D1407" t="b">
        <f>IF(OR(B1407=0,'Input and Summary Results'!E989=0),FALSE,'Input and Summary Results'!$E989)</f>
        <v>0</v>
      </c>
      <c r="E1407" t="b">
        <f t="shared" si="95"/>
        <v>0</v>
      </c>
      <c r="F1407" t="b">
        <f t="shared" si="96"/>
        <v>0</v>
      </c>
      <c r="G1407" t="b">
        <f>IF('Input and Summary Results'!$J$4="yes",IF(C1407=FALSE,FALSE,IF('Data Transformation'!E1407&lt;$R$10,E1407,$R$10)),IF(C1407=FALSE,FALSE,IF(C1407&lt;$R$10,C1407,$R$10)))</f>
        <v>0</v>
      </c>
      <c r="H1407" t="b">
        <f>IF('Input and Summary Results'!$J$4="yes",'Data Transformation'!F1407,'Data Transformation'!D1407)</f>
        <v>0</v>
      </c>
      <c r="I1407" t="str">
        <f t="shared" si="94"/>
        <v/>
      </c>
    </row>
    <row r="1408" spans="2:9" x14ac:dyDescent="0.25">
      <c r="B1408" t="b">
        <f>IF('Input and Summary Results'!D990=0,FALSE,'Input and Summary Results'!$B990)</f>
        <v>0</v>
      </c>
      <c r="C1408" t="b">
        <f>IF(OR(B1408=0,'Input and Summary Results'!D990=0,'Input and Summary Results'!D990=""),FALSE,'Input and Summary Results'!$D990)</f>
        <v>0</v>
      </c>
      <c r="D1408" t="b">
        <f>IF(OR(B1408=0,'Input and Summary Results'!E990=0),FALSE,'Input and Summary Results'!$E990)</f>
        <v>0</v>
      </c>
      <c r="E1408" t="b">
        <f t="shared" si="95"/>
        <v>0</v>
      </c>
      <c r="F1408" t="b">
        <f t="shared" si="96"/>
        <v>0</v>
      </c>
      <c r="G1408" t="b">
        <f>IF('Input and Summary Results'!$J$4="yes",IF(C1408=FALSE,FALSE,IF('Data Transformation'!E1408&lt;$R$10,E1408,$R$10)),IF(C1408=FALSE,FALSE,IF(C1408&lt;$R$10,C1408,$R$10)))</f>
        <v>0</v>
      </c>
      <c r="H1408" t="b">
        <f>IF('Input and Summary Results'!$J$4="yes",'Data Transformation'!F1408,'Data Transformation'!D1408)</f>
        <v>0</v>
      </c>
      <c r="I1408" t="str">
        <f t="shared" si="94"/>
        <v/>
      </c>
    </row>
    <row r="1409" spans="2:9" x14ac:dyDescent="0.25">
      <c r="B1409" t="b">
        <f>IF('Input and Summary Results'!D991=0,FALSE,'Input and Summary Results'!$B991)</f>
        <v>0</v>
      </c>
      <c r="C1409" t="b">
        <f>IF(OR(B1409=0,'Input and Summary Results'!D991=0,'Input and Summary Results'!D991=""),FALSE,'Input and Summary Results'!$D991)</f>
        <v>0</v>
      </c>
      <c r="D1409" t="b">
        <f>IF(OR(B1409=0,'Input and Summary Results'!E991=0),FALSE,'Input and Summary Results'!$E991)</f>
        <v>0</v>
      </c>
      <c r="E1409" t="b">
        <f t="shared" si="95"/>
        <v>0</v>
      </c>
      <c r="F1409" t="b">
        <f t="shared" si="96"/>
        <v>0</v>
      </c>
      <c r="G1409" t="b">
        <f>IF('Input and Summary Results'!$J$4="yes",IF(C1409=FALSE,FALSE,IF('Data Transformation'!E1409&lt;$R$10,E1409,$R$10)),IF(C1409=FALSE,FALSE,IF(C1409&lt;$R$10,C1409,$R$10)))</f>
        <v>0</v>
      </c>
      <c r="H1409" t="b">
        <f>IF('Input and Summary Results'!$J$4="yes",'Data Transformation'!F1409,'Data Transformation'!D1409)</f>
        <v>0</v>
      </c>
      <c r="I1409" t="str">
        <f t="shared" si="94"/>
        <v/>
      </c>
    </row>
    <row r="1410" spans="2:9" x14ac:dyDescent="0.25">
      <c r="B1410" t="b">
        <f>IF('Input and Summary Results'!D992=0,FALSE,'Input and Summary Results'!$B992)</f>
        <v>0</v>
      </c>
      <c r="C1410" t="b">
        <f>IF(OR(B1410=0,'Input and Summary Results'!D992=0,'Input and Summary Results'!D992=""),FALSE,'Input and Summary Results'!$D992)</f>
        <v>0</v>
      </c>
      <c r="D1410" t="b">
        <f>IF(OR(B1410=0,'Input and Summary Results'!E992=0),FALSE,'Input and Summary Results'!$E992)</f>
        <v>0</v>
      </c>
      <c r="E1410" t="b">
        <f t="shared" si="95"/>
        <v>0</v>
      </c>
      <c r="F1410" t="b">
        <f t="shared" si="96"/>
        <v>0</v>
      </c>
      <c r="G1410" t="b">
        <f>IF('Input and Summary Results'!$J$4="yes",IF(C1410=FALSE,FALSE,IF('Data Transformation'!E1410&lt;$R$10,E1410,$R$10)),IF(C1410=FALSE,FALSE,IF(C1410&lt;$R$10,C1410,$R$10)))</f>
        <v>0</v>
      </c>
      <c r="H1410" t="b">
        <f>IF('Input and Summary Results'!$J$4="yes",'Data Transformation'!F1410,'Data Transformation'!D1410)</f>
        <v>0</v>
      </c>
      <c r="I1410" t="str">
        <f t="shared" si="94"/>
        <v/>
      </c>
    </row>
    <row r="1411" spans="2:9" x14ac:dyDescent="0.25">
      <c r="B1411" t="b">
        <f>IF('Input and Summary Results'!D993=0,FALSE,'Input and Summary Results'!$B993)</f>
        <v>0</v>
      </c>
      <c r="C1411" t="b">
        <f>IF(OR(B1411=0,'Input and Summary Results'!D993=0,'Input and Summary Results'!D993=""),FALSE,'Input and Summary Results'!$D993)</f>
        <v>0</v>
      </c>
      <c r="D1411" t="b">
        <f>IF(OR(B1411=0,'Input and Summary Results'!E993=0),FALSE,'Input and Summary Results'!$E993)</f>
        <v>0</v>
      </c>
      <c r="E1411" t="b">
        <f t="shared" si="95"/>
        <v>0</v>
      </c>
      <c r="F1411" t="b">
        <f t="shared" si="96"/>
        <v>0</v>
      </c>
      <c r="G1411" t="b">
        <f>IF('Input and Summary Results'!$J$4="yes",IF(C1411=FALSE,FALSE,IF('Data Transformation'!E1411&lt;$R$10,E1411,$R$10)),IF(C1411=FALSE,FALSE,IF(C1411&lt;$R$10,C1411,$R$10)))</f>
        <v>0</v>
      </c>
      <c r="H1411" t="b">
        <f>IF('Input and Summary Results'!$J$4="yes",'Data Transformation'!F1411,'Data Transformation'!D1411)</f>
        <v>0</v>
      </c>
      <c r="I1411" t="str">
        <f t="shared" si="94"/>
        <v/>
      </c>
    </row>
    <row r="1412" spans="2:9" x14ac:dyDescent="0.25">
      <c r="B1412" t="b">
        <f>IF('Input and Summary Results'!D994=0,FALSE,'Input and Summary Results'!$B994)</f>
        <v>0</v>
      </c>
      <c r="C1412" t="b">
        <f>IF(OR(B1412=0,'Input and Summary Results'!D994=0,'Input and Summary Results'!D994=""),FALSE,'Input and Summary Results'!$D994)</f>
        <v>0</v>
      </c>
      <c r="D1412" t="b">
        <f>IF(OR(B1412=0,'Input and Summary Results'!E994=0),FALSE,'Input and Summary Results'!$E994)</f>
        <v>0</v>
      </c>
      <c r="E1412" t="b">
        <f t="shared" si="95"/>
        <v>0</v>
      </c>
      <c r="F1412" t="b">
        <f t="shared" si="96"/>
        <v>0</v>
      </c>
      <c r="G1412" t="b">
        <f>IF('Input and Summary Results'!$J$4="yes",IF(C1412=FALSE,FALSE,IF('Data Transformation'!E1412&lt;$R$10,E1412,$R$10)),IF(C1412=FALSE,FALSE,IF(C1412&lt;$R$10,C1412,$R$10)))</f>
        <v>0</v>
      </c>
      <c r="H1412" t="b">
        <f>IF('Input and Summary Results'!$J$4="yes",'Data Transformation'!F1412,'Data Transformation'!D1412)</f>
        <v>0</v>
      </c>
      <c r="I1412" t="str">
        <f t="shared" si="94"/>
        <v/>
      </c>
    </row>
    <row r="1413" spans="2:9" x14ac:dyDescent="0.25">
      <c r="B1413" t="b">
        <f>IF('Input and Summary Results'!D995=0,FALSE,'Input and Summary Results'!$B995)</f>
        <v>0</v>
      </c>
      <c r="C1413" t="b">
        <f>IF(OR(B1413=0,'Input and Summary Results'!D995=0,'Input and Summary Results'!D995=""),FALSE,'Input and Summary Results'!$D995)</f>
        <v>0</v>
      </c>
      <c r="D1413" t="b">
        <f>IF(OR(B1413=0,'Input and Summary Results'!E995=0),FALSE,'Input and Summary Results'!$E995)</f>
        <v>0</v>
      </c>
      <c r="E1413" t="b">
        <f t="shared" si="95"/>
        <v>0</v>
      </c>
      <c r="F1413" t="b">
        <f t="shared" si="96"/>
        <v>0</v>
      </c>
      <c r="G1413" t="b">
        <f>IF('Input and Summary Results'!$J$4="yes",IF(C1413=FALSE,FALSE,IF('Data Transformation'!E1413&lt;$R$10,E1413,$R$10)),IF(C1413=FALSE,FALSE,IF(C1413&lt;$R$10,C1413,$R$10)))</f>
        <v>0</v>
      </c>
      <c r="H1413" t="b">
        <f>IF('Input and Summary Results'!$J$4="yes",'Data Transformation'!F1413,'Data Transformation'!D1413)</f>
        <v>0</v>
      </c>
      <c r="I1413" t="str">
        <f t="shared" ref="I1413:I1476" si="97">IF(G1413=FALSE,"",B1413)</f>
        <v/>
      </c>
    </row>
    <row r="1414" spans="2:9" x14ac:dyDescent="0.25">
      <c r="B1414" t="b">
        <f>IF('Input and Summary Results'!D996=0,FALSE,'Input and Summary Results'!$B996)</f>
        <v>0</v>
      </c>
      <c r="C1414" t="b">
        <f>IF(OR(B1414=0,'Input and Summary Results'!D996=0,'Input and Summary Results'!D996=""),FALSE,'Input and Summary Results'!$D996)</f>
        <v>0</v>
      </c>
      <c r="D1414" t="b">
        <f>IF(OR(B1414=0,'Input and Summary Results'!E996=0),FALSE,'Input and Summary Results'!$E996)</f>
        <v>0</v>
      </c>
      <c r="E1414" t="b">
        <f t="shared" si="95"/>
        <v>0</v>
      </c>
      <c r="F1414" t="b">
        <f t="shared" si="96"/>
        <v>0</v>
      </c>
      <c r="G1414" t="b">
        <f>IF('Input and Summary Results'!$J$4="yes",IF(C1414=FALSE,FALSE,IF('Data Transformation'!E1414&lt;$R$10,E1414,$R$10)),IF(C1414=FALSE,FALSE,IF(C1414&lt;$R$10,C1414,$R$10)))</f>
        <v>0</v>
      </c>
      <c r="H1414" t="b">
        <f>IF('Input and Summary Results'!$J$4="yes",'Data Transformation'!F1414,'Data Transformation'!D1414)</f>
        <v>0</v>
      </c>
      <c r="I1414" t="str">
        <f t="shared" si="97"/>
        <v/>
      </c>
    </row>
    <row r="1415" spans="2:9" x14ac:dyDescent="0.25">
      <c r="B1415" t="b">
        <f>IF('Input and Summary Results'!D997=0,FALSE,'Input and Summary Results'!$B997)</f>
        <v>0</v>
      </c>
      <c r="C1415" t="b">
        <f>IF(OR(B1415=0,'Input and Summary Results'!D997=0,'Input and Summary Results'!D997=""),FALSE,'Input and Summary Results'!$D997)</f>
        <v>0</v>
      </c>
      <c r="D1415" t="b">
        <f>IF(OR(B1415=0,'Input and Summary Results'!E997=0),FALSE,'Input and Summary Results'!$E997)</f>
        <v>0</v>
      </c>
      <c r="E1415" t="b">
        <f t="shared" si="95"/>
        <v>0</v>
      </c>
      <c r="F1415" t="b">
        <f t="shared" si="96"/>
        <v>0</v>
      </c>
      <c r="G1415" t="b">
        <f>IF('Input and Summary Results'!$J$4="yes",IF(C1415=FALSE,FALSE,IF('Data Transformation'!E1415&lt;$R$10,E1415,$R$10)),IF(C1415=FALSE,FALSE,IF(C1415&lt;$R$10,C1415,$R$10)))</f>
        <v>0</v>
      </c>
      <c r="H1415" t="b">
        <f>IF('Input and Summary Results'!$J$4="yes",'Data Transformation'!F1415,'Data Transformation'!D1415)</f>
        <v>0</v>
      </c>
      <c r="I1415" t="str">
        <f t="shared" si="97"/>
        <v/>
      </c>
    </row>
    <row r="1416" spans="2:9" x14ac:dyDescent="0.25">
      <c r="B1416" t="b">
        <f>IF('Input and Summary Results'!D998=0,FALSE,'Input and Summary Results'!$B998)</f>
        <v>0</v>
      </c>
      <c r="C1416" t="b">
        <f>IF(OR(B1416=0,'Input and Summary Results'!D998=0,'Input and Summary Results'!D998=""),FALSE,'Input and Summary Results'!$D998)</f>
        <v>0</v>
      </c>
      <c r="D1416" t="b">
        <f>IF(OR(B1416=0,'Input and Summary Results'!E998=0),FALSE,'Input and Summary Results'!$E998)</f>
        <v>0</v>
      </c>
      <c r="E1416" t="b">
        <f t="shared" si="95"/>
        <v>0</v>
      </c>
      <c r="F1416" t="b">
        <f t="shared" si="96"/>
        <v>0</v>
      </c>
      <c r="G1416" t="b">
        <f>IF('Input and Summary Results'!$J$4="yes",IF(C1416=FALSE,FALSE,IF('Data Transformation'!E1416&lt;$R$10,E1416,$R$10)),IF(C1416=FALSE,FALSE,IF(C1416&lt;$R$10,C1416,$R$10)))</f>
        <v>0</v>
      </c>
      <c r="H1416" t="b">
        <f>IF('Input and Summary Results'!$J$4="yes",'Data Transformation'!F1416,'Data Transformation'!D1416)</f>
        <v>0</v>
      </c>
      <c r="I1416" t="str">
        <f t="shared" si="97"/>
        <v/>
      </c>
    </row>
    <row r="1417" spans="2:9" x14ac:dyDescent="0.25">
      <c r="B1417" t="b">
        <f>IF('Input and Summary Results'!D999=0,FALSE,'Input and Summary Results'!$B999)</f>
        <v>0</v>
      </c>
      <c r="C1417" t="b">
        <f>IF(OR(B1417=0,'Input and Summary Results'!D999=0,'Input and Summary Results'!D999=""),FALSE,'Input and Summary Results'!$D999)</f>
        <v>0</v>
      </c>
      <c r="D1417" t="b">
        <f>IF(OR(B1417=0,'Input and Summary Results'!E999=0),FALSE,'Input and Summary Results'!$E999)</f>
        <v>0</v>
      </c>
      <c r="E1417" t="b">
        <f t="shared" si="95"/>
        <v>0</v>
      </c>
      <c r="F1417" t="b">
        <f t="shared" si="96"/>
        <v>0</v>
      </c>
      <c r="G1417" t="b">
        <f>IF('Input and Summary Results'!$J$4="yes",IF(C1417=FALSE,FALSE,IF('Data Transformation'!E1417&lt;$R$10,E1417,$R$10)),IF(C1417=FALSE,FALSE,IF(C1417&lt;$R$10,C1417,$R$10)))</f>
        <v>0</v>
      </c>
      <c r="H1417" t="b">
        <f>IF('Input and Summary Results'!$J$4="yes",'Data Transformation'!F1417,'Data Transformation'!D1417)</f>
        <v>0</v>
      </c>
      <c r="I1417" t="str">
        <f t="shared" si="97"/>
        <v/>
      </c>
    </row>
    <row r="1418" spans="2:9" x14ac:dyDescent="0.25">
      <c r="B1418" t="b">
        <f>IF('Input and Summary Results'!D1000=0,FALSE,'Input and Summary Results'!$B1000)</f>
        <v>0</v>
      </c>
      <c r="C1418" t="b">
        <f>IF(OR(B1418=0,'Input and Summary Results'!D1000=0,'Input and Summary Results'!D1000=""),FALSE,'Input and Summary Results'!$D1000)</f>
        <v>0</v>
      </c>
      <c r="D1418" t="b">
        <f>IF(OR(B1418=0,'Input and Summary Results'!E1000=0),FALSE,'Input and Summary Results'!$E1000)</f>
        <v>0</v>
      </c>
      <c r="E1418" t="b">
        <f t="shared" si="95"/>
        <v>0</v>
      </c>
      <c r="F1418" t="b">
        <f t="shared" si="96"/>
        <v>0</v>
      </c>
      <c r="G1418" t="b">
        <f>IF('Input and Summary Results'!$J$4="yes",IF(C1418=FALSE,FALSE,IF('Data Transformation'!E1418&lt;$R$10,E1418,$R$10)),IF(C1418=FALSE,FALSE,IF(C1418&lt;$R$10,C1418,$R$10)))</f>
        <v>0</v>
      </c>
      <c r="H1418" t="b">
        <f>IF('Input and Summary Results'!$J$4="yes",'Data Transformation'!F1418,'Data Transformation'!D1418)</f>
        <v>0</v>
      </c>
      <c r="I1418" t="str">
        <f t="shared" si="97"/>
        <v/>
      </c>
    </row>
    <row r="1419" spans="2:9" x14ac:dyDescent="0.25">
      <c r="B1419" t="b">
        <f>IF('Input and Summary Results'!D1001=0,FALSE,'Input and Summary Results'!$B1001)</f>
        <v>0</v>
      </c>
      <c r="C1419" t="b">
        <f>IF(OR(B1419=0,'Input and Summary Results'!D1001=0,'Input and Summary Results'!D1001=""),FALSE,'Input and Summary Results'!$D1001)</f>
        <v>0</v>
      </c>
      <c r="D1419" t="b">
        <f>IF(OR(B1419=0,'Input and Summary Results'!E1001=0),FALSE,'Input and Summary Results'!$E1001)</f>
        <v>0</v>
      </c>
      <c r="E1419" t="b">
        <f t="shared" si="95"/>
        <v>0</v>
      </c>
      <c r="F1419" t="b">
        <f t="shared" si="96"/>
        <v>0</v>
      </c>
      <c r="G1419" t="b">
        <f>IF('Input and Summary Results'!$J$4="yes",IF(C1419=FALSE,FALSE,IF('Data Transformation'!E1419&lt;$R$10,E1419,$R$10)),IF(C1419=FALSE,FALSE,IF(C1419&lt;$R$10,C1419,$R$10)))</f>
        <v>0</v>
      </c>
      <c r="H1419" t="b">
        <f>IF('Input and Summary Results'!$J$4="yes",'Data Transformation'!F1419,'Data Transformation'!D1419)</f>
        <v>0</v>
      </c>
      <c r="I1419" t="str">
        <f t="shared" si="97"/>
        <v/>
      </c>
    </row>
    <row r="1420" spans="2:9" x14ac:dyDescent="0.25">
      <c r="B1420" t="b">
        <f>IF('Input and Summary Results'!D1002=0,FALSE,'Input and Summary Results'!$B1002)</f>
        <v>0</v>
      </c>
      <c r="C1420" t="b">
        <f>IF(OR(B1420=0,'Input and Summary Results'!D1002=0,'Input and Summary Results'!D1002=""),FALSE,'Input and Summary Results'!$D1002)</f>
        <v>0</v>
      </c>
      <c r="D1420" t="b">
        <f>IF(OR(B1420=0,'Input and Summary Results'!E1002=0),FALSE,'Input and Summary Results'!$E1002)</f>
        <v>0</v>
      </c>
      <c r="E1420" t="b">
        <f t="shared" si="95"/>
        <v>0</v>
      </c>
      <c r="F1420" t="b">
        <f t="shared" si="96"/>
        <v>0</v>
      </c>
      <c r="G1420" t="b">
        <f>IF('Input and Summary Results'!$J$4="yes",IF(C1420=FALSE,FALSE,IF('Data Transformation'!E1420&lt;$R$10,E1420,$R$10)),IF(C1420=FALSE,FALSE,IF(C1420&lt;$R$10,C1420,$R$10)))</f>
        <v>0</v>
      </c>
      <c r="H1420" t="b">
        <f>IF('Input and Summary Results'!$J$4="yes",'Data Transformation'!F1420,'Data Transformation'!D1420)</f>
        <v>0</v>
      </c>
      <c r="I1420" t="str">
        <f t="shared" si="97"/>
        <v/>
      </c>
    </row>
    <row r="1421" spans="2:9" x14ac:dyDescent="0.25">
      <c r="B1421" t="b">
        <f>IF('Input and Summary Results'!D1003=0,FALSE,'Input and Summary Results'!$B1003)</f>
        <v>0</v>
      </c>
      <c r="C1421" t="b">
        <f>IF(OR(B1421=0,'Input and Summary Results'!D1003=0,'Input and Summary Results'!D1003=""),FALSE,'Input and Summary Results'!$D1003)</f>
        <v>0</v>
      </c>
      <c r="D1421" t="b">
        <f>IF(OR(B1421=0,'Input and Summary Results'!E1003=0),FALSE,'Input and Summary Results'!$E1003)</f>
        <v>0</v>
      </c>
      <c r="E1421" t="b">
        <f t="shared" si="95"/>
        <v>0</v>
      </c>
      <c r="F1421" t="b">
        <f t="shared" si="96"/>
        <v>0</v>
      </c>
      <c r="G1421" t="b">
        <f>IF('Input and Summary Results'!$J$4="yes",IF(C1421=FALSE,FALSE,IF('Data Transformation'!E1421&lt;$R$10,E1421,$R$10)),IF(C1421=FALSE,FALSE,IF(C1421&lt;$R$10,C1421,$R$10)))</f>
        <v>0</v>
      </c>
      <c r="H1421" t="b">
        <f>IF('Input and Summary Results'!$J$4="yes",'Data Transformation'!F1421,'Data Transformation'!D1421)</f>
        <v>0</v>
      </c>
      <c r="I1421" t="str">
        <f t="shared" si="97"/>
        <v/>
      </c>
    </row>
    <row r="1422" spans="2:9" x14ac:dyDescent="0.25">
      <c r="B1422" t="b">
        <f>IF('Input and Summary Results'!D1004=0,FALSE,'Input and Summary Results'!$B1004)</f>
        <v>0</v>
      </c>
      <c r="C1422" t="b">
        <f>IF(OR(B1422=0,'Input and Summary Results'!D1004=0,'Input and Summary Results'!D1004=""),FALSE,'Input and Summary Results'!$D1004)</f>
        <v>0</v>
      </c>
      <c r="D1422" t="b">
        <f>IF(OR(B1422=0,'Input and Summary Results'!E1004=0),FALSE,'Input and Summary Results'!$E1004)</f>
        <v>0</v>
      </c>
      <c r="E1422" t="b">
        <f t="shared" si="95"/>
        <v>0</v>
      </c>
      <c r="F1422" t="b">
        <f t="shared" si="96"/>
        <v>0</v>
      </c>
      <c r="G1422" t="b">
        <f>IF('Input and Summary Results'!$J$4="yes",IF(C1422=FALSE,FALSE,IF('Data Transformation'!E1422&lt;$R$10,E1422,$R$10)),IF(C1422=FALSE,FALSE,IF(C1422&lt;$R$10,C1422,$R$10)))</f>
        <v>0</v>
      </c>
      <c r="H1422" t="b">
        <f>IF('Input and Summary Results'!$J$4="yes",'Data Transformation'!F1422,'Data Transformation'!D1422)</f>
        <v>0</v>
      </c>
      <c r="I1422" t="str">
        <f t="shared" si="97"/>
        <v/>
      </c>
    </row>
    <row r="1423" spans="2:9" x14ac:dyDescent="0.25">
      <c r="B1423" t="b">
        <f>IF('Input and Summary Results'!D1005=0,FALSE,'Input and Summary Results'!$B1005)</f>
        <v>0</v>
      </c>
      <c r="C1423" t="b">
        <f>IF(OR(B1423=0,'Input and Summary Results'!D1005=0,'Input and Summary Results'!D1005=""),FALSE,'Input and Summary Results'!$D1005)</f>
        <v>0</v>
      </c>
      <c r="D1423" t="b">
        <f>IF(OR(B1423=0,'Input and Summary Results'!E1005=0),FALSE,'Input and Summary Results'!$E1005)</f>
        <v>0</v>
      </c>
      <c r="E1423" t="b">
        <f t="shared" si="95"/>
        <v>0</v>
      </c>
      <c r="F1423" t="b">
        <f t="shared" si="96"/>
        <v>0</v>
      </c>
      <c r="G1423" t="b">
        <f>IF('Input and Summary Results'!$J$4="yes",IF(C1423=FALSE,FALSE,IF('Data Transformation'!E1423&lt;$R$10,E1423,$R$10)),IF(C1423=FALSE,FALSE,IF(C1423&lt;$R$10,C1423,$R$10)))</f>
        <v>0</v>
      </c>
      <c r="H1423" t="b">
        <f>IF('Input and Summary Results'!$J$4="yes",'Data Transformation'!F1423,'Data Transformation'!D1423)</f>
        <v>0</v>
      </c>
      <c r="I1423" t="str">
        <f t="shared" si="97"/>
        <v/>
      </c>
    </row>
    <row r="1424" spans="2:9" x14ac:dyDescent="0.25">
      <c r="B1424" t="b">
        <f>IF('Input and Summary Results'!D1006=0,FALSE,'Input and Summary Results'!$B1006)</f>
        <v>0</v>
      </c>
      <c r="C1424" t="b">
        <f>IF(OR(B1424=0,'Input and Summary Results'!D1006=0,'Input and Summary Results'!D1006=""),FALSE,'Input and Summary Results'!$D1006)</f>
        <v>0</v>
      </c>
      <c r="D1424" t="b">
        <f>IF(OR(B1424=0,'Input and Summary Results'!E1006=0),FALSE,'Input and Summary Results'!$E1006)</f>
        <v>0</v>
      </c>
      <c r="E1424" t="b">
        <f t="shared" si="95"/>
        <v>0</v>
      </c>
      <c r="F1424" t="b">
        <f t="shared" si="96"/>
        <v>0</v>
      </c>
      <c r="G1424" t="b">
        <f>IF('Input and Summary Results'!$J$4="yes",IF(C1424=FALSE,FALSE,IF('Data Transformation'!E1424&lt;$R$10,E1424,$R$10)),IF(C1424=FALSE,FALSE,IF(C1424&lt;$R$10,C1424,$R$10)))</f>
        <v>0</v>
      </c>
      <c r="H1424" t="b">
        <f>IF('Input and Summary Results'!$J$4="yes",'Data Transformation'!F1424,'Data Transformation'!D1424)</f>
        <v>0</v>
      </c>
      <c r="I1424" t="str">
        <f t="shared" si="97"/>
        <v/>
      </c>
    </row>
    <row r="1425" spans="2:9" x14ac:dyDescent="0.25">
      <c r="B1425" t="b">
        <f>IF('Input and Summary Results'!D1007=0,FALSE,'Input and Summary Results'!$B1007)</f>
        <v>0</v>
      </c>
      <c r="C1425" t="b">
        <f>IF(OR(B1425=0,'Input and Summary Results'!D1007=0,'Input and Summary Results'!D1007=""),FALSE,'Input and Summary Results'!$D1007)</f>
        <v>0</v>
      </c>
      <c r="D1425" t="b">
        <f>IF(OR(B1425=0,'Input and Summary Results'!E1007=0),FALSE,'Input and Summary Results'!$E1007)</f>
        <v>0</v>
      </c>
      <c r="E1425" t="b">
        <f t="shared" si="95"/>
        <v>0</v>
      </c>
      <c r="F1425" t="b">
        <f t="shared" si="96"/>
        <v>0</v>
      </c>
      <c r="G1425" t="b">
        <f>IF('Input and Summary Results'!$J$4="yes",IF(C1425=FALSE,FALSE,IF('Data Transformation'!E1425&lt;$R$10,E1425,$R$10)),IF(C1425=FALSE,FALSE,IF(C1425&lt;$R$10,C1425,$R$10)))</f>
        <v>0</v>
      </c>
      <c r="H1425" t="b">
        <f>IF('Input and Summary Results'!$J$4="yes",'Data Transformation'!F1425,'Data Transformation'!D1425)</f>
        <v>0</v>
      </c>
      <c r="I1425" t="str">
        <f t="shared" si="97"/>
        <v/>
      </c>
    </row>
    <row r="1426" spans="2:9" x14ac:dyDescent="0.25">
      <c r="B1426" t="b">
        <f>IF('Input and Summary Results'!D1008=0,FALSE,'Input and Summary Results'!$B1008)</f>
        <v>0</v>
      </c>
      <c r="C1426" t="b">
        <f>IF(OR(B1426=0,'Input and Summary Results'!D1008=0,'Input and Summary Results'!D1008=""),FALSE,'Input and Summary Results'!$D1008)</f>
        <v>0</v>
      </c>
      <c r="D1426" t="b">
        <f>IF(OR(B1426=0,'Input and Summary Results'!E1008=0),FALSE,'Input and Summary Results'!$E1008)</f>
        <v>0</v>
      </c>
      <c r="E1426" t="b">
        <f t="shared" si="95"/>
        <v>0</v>
      </c>
      <c r="F1426" t="b">
        <f t="shared" si="96"/>
        <v>0</v>
      </c>
      <c r="G1426" t="b">
        <f>IF('Input and Summary Results'!$J$4="yes",IF(C1426=FALSE,FALSE,IF('Data Transformation'!E1426&lt;$R$10,E1426,$R$10)),IF(C1426=FALSE,FALSE,IF(C1426&lt;$R$10,C1426,$R$10)))</f>
        <v>0</v>
      </c>
      <c r="H1426" t="b">
        <f>IF('Input and Summary Results'!$J$4="yes",'Data Transformation'!F1426,'Data Transformation'!D1426)</f>
        <v>0</v>
      </c>
      <c r="I1426" t="str">
        <f t="shared" si="97"/>
        <v/>
      </c>
    </row>
    <row r="1427" spans="2:9" x14ac:dyDescent="0.25">
      <c r="B1427" t="b">
        <f>IF('Input and Summary Results'!D1009=0,FALSE,'Input and Summary Results'!$B1009)</f>
        <v>0</v>
      </c>
      <c r="C1427" t="b">
        <f>IF(OR(B1427=0,'Input and Summary Results'!D1009=0,'Input and Summary Results'!D1009=""),FALSE,'Input and Summary Results'!$D1009)</f>
        <v>0</v>
      </c>
      <c r="D1427" t="b">
        <f>IF(OR(B1427=0,'Input and Summary Results'!E1009=0),FALSE,'Input and Summary Results'!$E1009)</f>
        <v>0</v>
      </c>
      <c r="E1427" t="b">
        <f t="shared" si="95"/>
        <v>0</v>
      </c>
      <c r="F1427" t="b">
        <f t="shared" si="96"/>
        <v>0</v>
      </c>
      <c r="G1427" t="b">
        <f>IF('Input and Summary Results'!$J$4="yes",IF(C1427=FALSE,FALSE,IF('Data Transformation'!E1427&lt;$R$10,E1427,$R$10)),IF(C1427=FALSE,FALSE,IF(C1427&lt;$R$10,C1427,$R$10)))</f>
        <v>0</v>
      </c>
      <c r="H1427" t="b">
        <f>IF('Input and Summary Results'!$J$4="yes",'Data Transformation'!F1427,'Data Transformation'!D1427)</f>
        <v>0</v>
      </c>
      <c r="I1427" t="str">
        <f t="shared" si="97"/>
        <v/>
      </c>
    </row>
    <row r="1428" spans="2:9" x14ac:dyDescent="0.25">
      <c r="B1428" t="b">
        <f>IF('Input and Summary Results'!D1010=0,FALSE,'Input and Summary Results'!$B1010)</f>
        <v>0</v>
      </c>
      <c r="C1428" t="b">
        <f>IF(OR(B1428=0,'Input and Summary Results'!D1010=0,'Input and Summary Results'!D1010=""),FALSE,'Input and Summary Results'!$D1010)</f>
        <v>0</v>
      </c>
      <c r="D1428" t="b">
        <f>IF(OR(B1428=0,'Input and Summary Results'!E1010=0),FALSE,'Input and Summary Results'!$E1010)</f>
        <v>0</v>
      </c>
      <c r="E1428" t="b">
        <f t="shared" si="95"/>
        <v>0</v>
      </c>
      <c r="F1428" t="b">
        <f t="shared" si="96"/>
        <v>0</v>
      </c>
      <c r="G1428" t="b">
        <f>IF('Input and Summary Results'!$J$4="yes",IF(C1428=FALSE,FALSE,IF('Data Transformation'!E1428&lt;$R$10,E1428,$R$10)),IF(C1428=FALSE,FALSE,IF(C1428&lt;$R$10,C1428,$R$10)))</f>
        <v>0</v>
      </c>
      <c r="H1428" t="b">
        <f>IF('Input and Summary Results'!$J$4="yes",'Data Transformation'!F1428,'Data Transformation'!D1428)</f>
        <v>0</v>
      </c>
      <c r="I1428" t="str">
        <f t="shared" si="97"/>
        <v/>
      </c>
    </row>
    <row r="1429" spans="2:9" x14ac:dyDescent="0.25">
      <c r="B1429" t="b">
        <f>IF('Input and Summary Results'!D1011=0,FALSE,'Input and Summary Results'!$B1011)</f>
        <v>0</v>
      </c>
      <c r="C1429" t="b">
        <f>IF(OR(B1429=0,'Input and Summary Results'!D1011=0,'Input and Summary Results'!D1011=""),FALSE,'Input and Summary Results'!$D1011)</f>
        <v>0</v>
      </c>
      <c r="D1429" t="b">
        <f>IF(OR(B1429=0,'Input and Summary Results'!E1011=0),FALSE,'Input and Summary Results'!$E1011)</f>
        <v>0</v>
      </c>
      <c r="E1429" t="b">
        <f t="shared" si="95"/>
        <v>0</v>
      </c>
      <c r="F1429" t="b">
        <f t="shared" si="96"/>
        <v>0</v>
      </c>
      <c r="G1429" t="b">
        <f>IF('Input and Summary Results'!$J$4="yes",IF(C1429=FALSE,FALSE,IF('Data Transformation'!E1429&lt;$R$10,E1429,$R$10)),IF(C1429=FALSE,FALSE,IF(C1429&lt;$R$10,C1429,$R$10)))</f>
        <v>0</v>
      </c>
      <c r="H1429" t="b">
        <f>IF('Input and Summary Results'!$J$4="yes",'Data Transformation'!F1429,'Data Transformation'!D1429)</f>
        <v>0</v>
      </c>
      <c r="I1429" t="str">
        <f t="shared" si="97"/>
        <v/>
      </c>
    </row>
    <row r="1430" spans="2:9" x14ac:dyDescent="0.25">
      <c r="B1430" t="b">
        <f>IF('Input and Summary Results'!D1012=0,FALSE,'Input and Summary Results'!$B1012)</f>
        <v>0</v>
      </c>
      <c r="C1430" t="b">
        <f>IF(OR(B1430=0,'Input and Summary Results'!D1012=0,'Input and Summary Results'!D1012=""),FALSE,'Input and Summary Results'!$D1012)</f>
        <v>0</v>
      </c>
      <c r="D1430" t="b">
        <f>IF(OR(B1430=0,'Input and Summary Results'!E1012=0),FALSE,'Input and Summary Results'!$E1012)</f>
        <v>0</v>
      </c>
      <c r="E1430" t="b">
        <f t="shared" si="95"/>
        <v>0</v>
      </c>
      <c r="F1430" t="b">
        <f t="shared" si="96"/>
        <v>0</v>
      </c>
      <c r="G1430" t="b">
        <f>IF('Input and Summary Results'!$J$4="yes",IF(C1430=FALSE,FALSE,IF('Data Transformation'!E1430&lt;$R$10,E1430,$R$10)),IF(C1430=FALSE,FALSE,IF(C1430&lt;$R$10,C1430,$R$10)))</f>
        <v>0</v>
      </c>
      <c r="H1430" t="b">
        <f>IF('Input and Summary Results'!$J$4="yes",'Data Transformation'!F1430,'Data Transformation'!D1430)</f>
        <v>0</v>
      </c>
      <c r="I1430" t="str">
        <f t="shared" si="97"/>
        <v/>
      </c>
    </row>
    <row r="1431" spans="2:9" x14ac:dyDescent="0.25">
      <c r="B1431" t="b">
        <f>IF('Input and Summary Results'!D1013=0,FALSE,'Input and Summary Results'!$B1013)</f>
        <v>0</v>
      </c>
      <c r="C1431" t="b">
        <f>IF(OR(B1431=0,'Input and Summary Results'!D1013=0,'Input and Summary Results'!D1013=""),FALSE,'Input and Summary Results'!$D1013)</f>
        <v>0</v>
      </c>
      <c r="D1431" t="b">
        <f>IF(OR(B1431=0,'Input and Summary Results'!E1013=0),FALSE,'Input and Summary Results'!$E1013)</f>
        <v>0</v>
      </c>
      <c r="E1431" t="b">
        <f t="shared" si="95"/>
        <v>0</v>
      </c>
      <c r="F1431" t="b">
        <f t="shared" si="96"/>
        <v>0</v>
      </c>
      <c r="G1431" t="b">
        <f>IF('Input and Summary Results'!$J$4="yes",IF(C1431=FALSE,FALSE,IF('Data Transformation'!E1431&lt;$R$10,E1431,$R$10)),IF(C1431=FALSE,FALSE,IF(C1431&lt;$R$10,C1431,$R$10)))</f>
        <v>0</v>
      </c>
      <c r="H1431" t="b">
        <f>IF('Input and Summary Results'!$J$4="yes",'Data Transformation'!F1431,'Data Transformation'!D1431)</f>
        <v>0</v>
      </c>
      <c r="I1431" t="str">
        <f t="shared" si="97"/>
        <v/>
      </c>
    </row>
    <row r="1432" spans="2:9" x14ac:dyDescent="0.25">
      <c r="B1432" t="b">
        <f>IF('Input and Summary Results'!D1014=0,FALSE,'Input and Summary Results'!$B1014)</f>
        <v>0</v>
      </c>
      <c r="C1432" t="b">
        <f>IF(OR(B1432=0,'Input and Summary Results'!D1014=0,'Input and Summary Results'!D1014=""),FALSE,'Input and Summary Results'!$D1014)</f>
        <v>0</v>
      </c>
      <c r="D1432" t="b">
        <f>IF(OR(B1432=0,'Input and Summary Results'!E1014=0),FALSE,'Input and Summary Results'!$E1014)</f>
        <v>0</v>
      </c>
      <c r="E1432" t="b">
        <f t="shared" si="95"/>
        <v>0</v>
      </c>
      <c r="F1432" t="b">
        <f t="shared" si="96"/>
        <v>0</v>
      </c>
      <c r="G1432" t="b">
        <f>IF('Input and Summary Results'!$J$4="yes",IF(C1432=FALSE,FALSE,IF('Data Transformation'!E1432&lt;$R$10,E1432,$R$10)),IF(C1432=FALSE,FALSE,IF(C1432&lt;$R$10,C1432,$R$10)))</f>
        <v>0</v>
      </c>
      <c r="H1432" t="b">
        <f>IF('Input and Summary Results'!$J$4="yes",'Data Transformation'!F1432,'Data Transformation'!D1432)</f>
        <v>0</v>
      </c>
      <c r="I1432" t="str">
        <f t="shared" si="97"/>
        <v/>
      </c>
    </row>
    <row r="1433" spans="2:9" x14ac:dyDescent="0.25">
      <c r="B1433" t="b">
        <f>IF('Input and Summary Results'!D1015=0,FALSE,'Input and Summary Results'!$B1015)</f>
        <v>0</v>
      </c>
      <c r="C1433" t="b">
        <f>IF(OR(B1433=0,'Input and Summary Results'!D1015=0,'Input and Summary Results'!D1015=""),FALSE,'Input and Summary Results'!$D1015)</f>
        <v>0</v>
      </c>
      <c r="D1433" t="b">
        <f>IF(OR(B1433=0,'Input and Summary Results'!E1015=0),FALSE,'Input and Summary Results'!$E1015)</f>
        <v>0</v>
      </c>
      <c r="E1433" t="b">
        <f t="shared" si="95"/>
        <v>0</v>
      </c>
      <c r="F1433" t="b">
        <f t="shared" si="96"/>
        <v>0</v>
      </c>
      <c r="G1433" t="b">
        <f>IF('Input and Summary Results'!$J$4="yes",IF(C1433=FALSE,FALSE,IF('Data Transformation'!E1433&lt;$R$10,E1433,$R$10)),IF(C1433=FALSE,FALSE,IF(C1433&lt;$R$10,C1433,$R$10)))</f>
        <v>0</v>
      </c>
      <c r="H1433" t="b">
        <f>IF('Input and Summary Results'!$J$4="yes",'Data Transformation'!F1433,'Data Transformation'!D1433)</f>
        <v>0</v>
      </c>
      <c r="I1433" t="str">
        <f t="shared" si="97"/>
        <v/>
      </c>
    </row>
    <row r="1434" spans="2:9" x14ac:dyDescent="0.25">
      <c r="B1434" t="b">
        <f>IF('Input and Summary Results'!D1016=0,FALSE,'Input and Summary Results'!$B1016)</f>
        <v>0</v>
      </c>
      <c r="C1434" t="b">
        <f>IF(OR(B1434=0,'Input and Summary Results'!D1016=0,'Input and Summary Results'!D1016=""),FALSE,'Input and Summary Results'!$D1016)</f>
        <v>0</v>
      </c>
      <c r="D1434" t="b">
        <f>IF(OR(B1434=0,'Input and Summary Results'!E1016=0),FALSE,'Input and Summary Results'!$E1016)</f>
        <v>0</v>
      </c>
      <c r="E1434" t="b">
        <f t="shared" si="95"/>
        <v>0</v>
      </c>
      <c r="F1434" t="b">
        <f t="shared" si="96"/>
        <v>0</v>
      </c>
      <c r="G1434" t="b">
        <f>IF('Input and Summary Results'!$J$4="yes",IF(C1434=FALSE,FALSE,IF('Data Transformation'!E1434&lt;$R$10,E1434,$R$10)),IF(C1434=FALSE,FALSE,IF(C1434&lt;$R$10,C1434,$R$10)))</f>
        <v>0</v>
      </c>
      <c r="H1434" t="b">
        <f>IF('Input and Summary Results'!$J$4="yes",'Data Transformation'!F1434,'Data Transformation'!D1434)</f>
        <v>0</v>
      </c>
      <c r="I1434" t="str">
        <f t="shared" si="97"/>
        <v/>
      </c>
    </row>
    <row r="1435" spans="2:9" x14ac:dyDescent="0.25">
      <c r="B1435" t="b">
        <f>IF('Input and Summary Results'!D1017=0,FALSE,'Input and Summary Results'!$B1017)</f>
        <v>0</v>
      </c>
      <c r="C1435" t="b">
        <f>IF(OR(B1435=0,'Input and Summary Results'!D1017=0,'Input and Summary Results'!D1017=""),FALSE,'Input and Summary Results'!$D1017)</f>
        <v>0</v>
      </c>
      <c r="D1435" t="b">
        <f>IF(OR(B1435=0,'Input and Summary Results'!E1017=0),FALSE,'Input and Summary Results'!$E1017)</f>
        <v>0</v>
      </c>
      <c r="E1435" t="b">
        <f t="shared" si="95"/>
        <v>0</v>
      </c>
      <c r="F1435" t="b">
        <f t="shared" si="96"/>
        <v>0</v>
      </c>
      <c r="G1435" t="b">
        <f>IF('Input and Summary Results'!$J$4="yes",IF(C1435=FALSE,FALSE,IF('Data Transformation'!E1435&lt;$R$10,E1435,$R$10)),IF(C1435=FALSE,FALSE,IF(C1435&lt;$R$10,C1435,$R$10)))</f>
        <v>0</v>
      </c>
      <c r="H1435" t="b">
        <f>IF('Input and Summary Results'!$J$4="yes",'Data Transformation'!F1435,'Data Transformation'!D1435)</f>
        <v>0</v>
      </c>
      <c r="I1435" t="str">
        <f t="shared" si="97"/>
        <v/>
      </c>
    </row>
    <row r="1436" spans="2:9" x14ac:dyDescent="0.25">
      <c r="B1436" t="b">
        <f>IF('Input and Summary Results'!D1018=0,FALSE,'Input and Summary Results'!$B1018)</f>
        <v>0</v>
      </c>
      <c r="C1436" t="b">
        <f>IF(OR(B1436=0,'Input and Summary Results'!D1018=0,'Input and Summary Results'!D1018=""),FALSE,'Input and Summary Results'!$D1018)</f>
        <v>0</v>
      </c>
      <c r="D1436" t="b">
        <f>IF(OR(B1436=0,'Input and Summary Results'!E1018=0),FALSE,'Input and Summary Results'!$E1018)</f>
        <v>0</v>
      </c>
      <c r="E1436" t="b">
        <f t="shared" si="95"/>
        <v>0</v>
      </c>
      <c r="F1436" t="b">
        <f t="shared" si="96"/>
        <v>0</v>
      </c>
      <c r="G1436" t="b">
        <f>IF('Input and Summary Results'!$J$4="yes",IF(C1436=FALSE,FALSE,IF('Data Transformation'!E1436&lt;$R$10,E1436,$R$10)),IF(C1436=FALSE,FALSE,IF(C1436&lt;$R$10,C1436,$R$10)))</f>
        <v>0</v>
      </c>
      <c r="H1436" t="b">
        <f>IF('Input and Summary Results'!$J$4="yes",'Data Transformation'!F1436,'Data Transformation'!D1436)</f>
        <v>0</v>
      </c>
      <c r="I1436" t="str">
        <f t="shared" si="97"/>
        <v/>
      </c>
    </row>
    <row r="1437" spans="2:9" x14ac:dyDescent="0.25">
      <c r="B1437" t="b">
        <f>IF('Input and Summary Results'!D1019=0,FALSE,'Input and Summary Results'!$B1019)</f>
        <v>0</v>
      </c>
      <c r="C1437" t="b">
        <f>IF(OR(B1437=0,'Input and Summary Results'!D1019=0,'Input and Summary Results'!D1019=""),FALSE,'Input and Summary Results'!$D1019)</f>
        <v>0</v>
      </c>
      <c r="D1437" t="b">
        <f>IF(OR(B1437=0,'Input and Summary Results'!E1019=0),FALSE,'Input and Summary Results'!$E1019)</f>
        <v>0</v>
      </c>
      <c r="E1437" t="b">
        <f t="shared" si="95"/>
        <v>0</v>
      </c>
      <c r="F1437" t="b">
        <f t="shared" si="96"/>
        <v>0</v>
      </c>
      <c r="G1437" t="b">
        <f>IF('Input and Summary Results'!$J$4="yes",IF(C1437=FALSE,FALSE,IF('Data Transformation'!E1437&lt;$R$10,E1437,$R$10)),IF(C1437=FALSE,FALSE,IF(C1437&lt;$R$10,C1437,$R$10)))</f>
        <v>0</v>
      </c>
      <c r="H1437" t="b">
        <f>IF('Input and Summary Results'!$J$4="yes",'Data Transformation'!F1437,'Data Transformation'!D1437)</f>
        <v>0</v>
      </c>
      <c r="I1437" t="str">
        <f t="shared" si="97"/>
        <v/>
      </c>
    </row>
    <row r="1438" spans="2:9" x14ac:dyDescent="0.25">
      <c r="B1438" t="b">
        <f>IF('Input and Summary Results'!D1020=0,FALSE,'Input and Summary Results'!$B1020)</f>
        <v>0</v>
      </c>
      <c r="C1438" t="b">
        <f>IF(OR(B1438=0,'Input and Summary Results'!D1020=0,'Input and Summary Results'!D1020=""),FALSE,'Input and Summary Results'!$D1020)</f>
        <v>0</v>
      </c>
      <c r="D1438" t="b">
        <f>IF(OR(B1438=0,'Input and Summary Results'!E1020=0),FALSE,'Input and Summary Results'!$E1020)</f>
        <v>0</v>
      </c>
      <c r="E1438" t="b">
        <f t="shared" si="95"/>
        <v>0</v>
      </c>
      <c r="F1438" t="b">
        <f t="shared" si="96"/>
        <v>0</v>
      </c>
      <c r="G1438" t="b">
        <f>IF('Input and Summary Results'!$J$4="yes",IF(C1438=FALSE,FALSE,IF('Data Transformation'!E1438&lt;$R$10,E1438,$R$10)),IF(C1438=FALSE,FALSE,IF(C1438&lt;$R$10,C1438,$R$10)))</f>
        <v>0</v>
      </c>
      <c r="H1438" t="b">
        <f>IF('Input and Summary Results'!$J$4="yes",'Data Transformation'!F1438,'Data Transformation'!D1438)</f>
        <v>0</v>
      </c>
      <c r="I1438" t="str">
        <f t="shared" si="97"/>
        <v/>
      </c>
    </row>
    <row r="1439" spans="2:9" x14ac:dyDescent="0.25">
      <c r="B1439" t="b">
        <f>IF('Input and Summary Results'!D1021=0,FALSE,'Input and Summary Results'!$B1021)</f>
        <v>0</v>
      </c>
      <c r="C1439" t="b">
        <f>IF(OR(B1439=0,'Input and Summary Results'!D1021=0,'Input and Summary Results'!D1021=""),FALSE,'Input and Summary Results'!$D1021)</f>
        <v>0</v>
      </c>
      <c r="D1439" t="b">
        <f>IF(OR(B1439=0,'Input and Summary Results'!E1021=0),FALSE,'Input and Summary Results'!$E1021)</f>
        <v>0</v>
      </c>
      <c r="E1439" t="b">
        <f t="shared" si="95"/>
        <v>0</v>
      </c>
      <c r="F1439" t="b">
        <f t="shared" si="96"/>
        <v>0</v>
      </c>
      <c r="G1439" t="b">
        <f>IF('Input and Summary Results'!$J$4="yes",IF(C1439=FALSE,FALSE,IF('Data Transformation'!E1439&lt;$R$10,E1439,$R$10)),IF(C1439=FALSE,FALSE,IF(C1439&lt;$R$10,C1439,$R$10)))</f>
        <v>0</v>
      </c>
      <c r="H1439" t="b">
        <f>IF('Input and Summary Results'!$J$4="yes",'Data Transformation'!F1439,'Data Transformation'!D1439)</f>
        <v>0</v>
      </c>
      <c r="I1439" t="str">
        <f t="shared" si="97"/>
        <v/>
      </c>
    </row>
    <row r="1440" spans="2:9" x14ac:dyDescent="0.25">
      <c r="B1440" t="b">
        <f>IF('Input and Summary Results'!D1022=0,FALSE,'Input and Summary Results'!$B1022)</f>
        <v>0</v>
      </c>
      <c r="C1440" t="b">
        <f>IF(OR(B1440=0,'Input and Summary Results'!D1022=0,'Input and Summary Results'!D1022=""),FALSE,'Input and Summary Results'!$D1022)</f>
        <v>0</v>
      </c>
      <c r="D1440" t="b">
        <f>IF(OR(B1440=0,'Input and Summary Results'!E1022=0),FALSE,'Input and Summary Results'!$E1022)</f>
        <v>0</v>
      </c>
      <c r="E1440" t="b">
        <f t="shared" si="95"/>
        <v>0</v>
      </c>
      <c r="F1440" t="b">
        <f t="shared" si="96"/>
        <v>0</v>
      </c>
      <c r="G1440" t="b">
        <f>IF('Input and Summary Results'!$J$4="yes",IF(C1440=FALSE,FALSE,IF('Data Transformation'!E1440&lt;$R$10,E1440,$R$10)),IF(C1440=FALSE,FALSE,IF(C1440&lt;$R$10,C1440,$R$10)))</f>
        <v>0</v>
      </c>
      <c r="H1440" t="b">
        <f>IF('Input and Summary Results'!$J$4="yes",'Data Transformation'!F1440,'Data Transformation'!D1440)</f>
        <v>0</v>
      </c>
      <c r="I1440" t="str">
        <f t="shared" si="97"/>
        <v/>
      </c>
    </row>
    <row r="1441" spans="2:9" x14ac:dyDescent="0.25">
      <c r="B1441" t="b">
        <f>IF('Input and Summary Results'!D1023=0,FALSE,'Input and Summary Results'!$B1023)</f>
        <v>0</v>
      </c>
      <c r="C1441" t="b">
        <f>IF(OR(B1441=0,'Input and Summary Results'!D1023=0,'Input and Summary Results'!D1023=""),FALSE,'Input and Summary Results'!$D1023)</f>
        <v>0</v>
      </c>
      <c r="D1441" t="b">
        <f>IF(OR(B1441=0,'Input and Summary Results'!E1023=0),FALSE,'Input and Summary Results'!$E1023)</f>
        <v>0</v>
      </c>
      <c r="E1441" t="b">
        <f t="shared" si="95"/>
        <v>0</v>
      </c>
      <c r="F1441" t="b">
        <f t="shared" si="96"/>
        <v>0</v>
      </c>
      <c r="G1441" t="b">
        <f>IF('Input and Summary Results'!$J$4="yes",IF(C1441=FALSE,FALSE,IF('Data Transformation'!E1441&lt;$R$10,E1441,$R$10)),IF(C1441=FALSE,FALSE,IF(C1441&lt;$R$10,C1441,$R$10)))</f>
        <v>0</v>
      </c>
      <c r="H1441" t="b">
        <f>IF('Input and Summary Results'!$J$4="yes",'Data Transformation'!F1441,'Data Transformation'!D1441)</f>
        <v>0</v>
      </c>
      <c r="I1441" t="str">
        <f t="shared" si="97"/>
        <v/>
      </c>
    </row>
    <row r="1442" spans="2:9" x14ac:dyDescent="0.25">
      <c r="B1442" t="b">
        <f>IF('Input and Summary Results'!D1024=0,FALSE,'Input and Summary Results'!$B1024)</f>
        <v>0</v>
      </c>
      <c r="C1442" t="b">
        <f>IF(OR(B1442=0,'Input and Summary Results'!D1024=0,'Input and Summary Results'!D1024=""),FALSE,'Input and Summary Results'!$D1024)</f>
        <v>0</v>
      </c>
      <c r="D1442" t="b">
        <f>IF(OR(B1442=0,'Input and Summary Results'!E1024=0),FALSE,'Input and Summary Results'!$E1024)</f>
        <v>0</v>
      </c>
      <c r="E1442" t="b">
        <f t="shared" si="95"/>
        <v>0</v>
      </c>
      <c r="F1442" t="b">
        <f t="shared" si="96"/>
        <v>0</v>
      </c>
      <c r="G1442" t="b">
        <f>IF('Input and Summary Results'!$J$4="yes",IF(C1442=FALSE,FALSE,IF('Data Transformation'!E1442&lt;$R$10,E1442,$R$10)),IF(C1442=FALSE,FALSE,IF(C1442&lt;$R$10,C1442,$R$10)))</f>
        <v>0</v>
      </c>
      <c r="H1442" t="b">
        <f>IF('Input and Summary Results'!$J$4="yes",'Data Transformation'!F1442,'Data Transformation'!D1442)</f>
        <v>0</v>
      </c>
      <c r="I1442" t="str">
        <f t="shared" si="97"/>
        <v/>
      </c>
    </row>
    <row r="1443" spans="2:9" x14ac:dyDescent="0.25">
      <c r="B1443" t="b">
        <f>IF('Input and Summary Results'!D1025=0,FALSE,'Input and Summary Results'!$B1025)</f>
        <v>0</v>
      </c>
      <c r="C1443" t="b">
        <f>IF(OR(B1443=0,'Input and Summary Results'!D1025=0,'Input and Summary Results'!D1025=""),FALSE,'Input and Summary Results'!$D1025)</f>
        <v>0</v>
      </c>
      <c r="D1443" t="b">
        <f>IF(OR(B1443=0,'Input and Summary Results'!E1025=0),FALSE,'Input and Summary Results'!$E1025)</f>
        <v>0</v>
      </c>
      <c r="E1443" t="b">
        <f t="shared" si="95"/>
        <v>0</v>
      </c>
      <c r="F1443" t="b">
        <f t="shared" si="96"/>
        <v>0</v>
      </c>
      <c r="G1443" t="b">
        <f>IF('Input and Summary Results'!$J$4="yes",IF(C1443=FALSE,FALSE,IF('Data Transformation'!E1443&lt;$R$10,E1443,$R$10)),IF(C1443=FALSE,FALSE,IF(C1443&lt;$R$10,C1443,$R$10)))</f>
        <v>0</v>
      </c>
      <c r="H1443" t="b">
        <f>IF('Input and Summary Results'!$J$4="yes",'Data Transformation'!F1443,'Data Transformation'!D1443)</f>
        <v>0</v>
      </c>
      <c r="I1443" t="str">
        <f t="shared" si="97"/>
        <v/>
      </c>
    </row>
    <row r="1444" spans="2:9" x14ac:dyDescent="0.25">
      <c r="B1444" t="b">
        <f>IF('Input and Summary Results'!D1026=0,FALSE,'Input and Summary Results'!$B1026)</f>
        <v>0</v>
      </c>
      <c r="C1444" t="b">
        <f>IF(OR(B1444=0,'Input and Summary Results'!D1026=0,'Input and Summary Results'!D1026=""),FALSE,'Input and Summary Results'!$D1026)</f>
        <v>0</v>
      </c>
      <c r="D1444" t="b">
        <f>IF(OR(B1444=0,'Input and Summary Results'!E1026=0),FALSE,'Input and Summary Results'!$E1026)</f>
        <v>0</v>
      </c>
      <c r="E1444" t="b">
        <f t="shared" si="95"/>
        <v>0</v>
      </c>
      <c r="F1444" t="b">
        <f t="shared" si="96"/>
        <v>0</v>
      </c>
      <c r="G1444" t="b">
        <f>IF('Input and Summary Results'!$J$4="yes",IF(C1444=FALSE,FALSE,IF('Data Transformation'!E1444&lt;$R$10,E1444,$R$10)),IF(C1444=FALSE,FALSE,IF(C1444&lt;$R$10,C1444,$R$10)))</f>
        <v>0</v>
      </c>
      <c r="H1444" t="b">
        <f>IF('Input and Summary Results'!$J$4="yes",'Data Transformation'!F1444,'Data Transformation'!D1444)</f>
        <v>0</v>
      </c>
      <c r="I1444" t="str">
        <f t="shared" si="97"/>
        <v/>
      </c>
    </row>
    <row r="1445" spans="2:9" x14ac:dyDescent="0.25">
      <c r="B1445" t="b">
        <f>IF('Input and Summary Results'!D1027=0,FALSE,'Input and Summary Results'!$B1027)</f>
        <v>0</v>
      </c>
      <c r="C1445" t="b">
        <f>IF(OR(B1445=0,'Input and Summary Results'!D1027=0,'Input and Summary Results'!D1027=""),FALSE,'Input and Summary Results'!$D1027)</f>
        <v>0</v>
      </c>
      <c r="D1445" t="b">
        <f>IF(OR(B1445=0,'Input and Summary Results'!E1027=0),FALSE,'Input and Summary Results'!$E1027)</f>
        <v>0</v>
      </c>
      <c r="E1445" t="b">
        <f t="shared" si="95"/>
        <v>0</v>
      </c>
      <c r="F1445" t="b">
        <f t="shared" si="96"/>
        <v>0</v>
      </c>
      <c r="G1445" t="b">
        <f>IF('Input and Summary Results'!$J$4="yes",IF(C1445=FALSE,FALSE,IF('Data Transformation'!E1445&lt;$R$10,E1445,$R$10)),IF(C1445=FALSE,FALSE,IF(C1445&lt;$R$10,C1445,$R$10)))</f>
        <v>0</v>
      </c>
      <c r="H1445" t="b">
        <f>IF('Input and Summary Results'!$J$4="yes",'Data Transformation'!F1445,'Data Transformation'!D1445)</f>
        <v>0</v>
      </c>
      <c r="I1445" t="str">
        <f t="shared" si="97"/>
        <v/>
      </c>
    </row>
    <row r="1446" spans="2:9" x14ac:dyDescent="0.25">
      <c r="B1446" t="b">
        <f>IF('Input and Summary Results'!D1028=0,FALSE,'Input and Summary Results'!$B1028)</f>
        <v>0</v>
      </c>
      <c r="C1446" t="b">
        <f>IF(OR(B1446=0,'Input and Summary Results'!D1028=0,'Input and Summary Results'!D1028=""),FALSE,'Input and Summary Results'!$D1028)</f>
        <v>0</v>
      </c>
      <c r="D1446" t="b">
        <f>IF(OR(B1446=0,'Input and Summary Results'!E1028=0),FALSE,'Input and Summary Results'!$E1028)</f>
        <v>0</v>
      </c>
      <c r="E1446" t="b">
        <f t="shared" si="95"/>
        <v>0</v>
      </c>
      <c r="F1446" t="b">
        <f t="shared" si="96"/>
        <v>0</v>
      </c>
      <c r="G1446" t="b">
        <f>IF('Input and Summary Results'!$J$4="yes",IF(C1446=FALSE,FALSE,IF('Data Transformation'!E1446&lt;$R$10,E1446,$R$10)),IF(C1446=FALSE,FALSE,IF(C1446&lt;$R$10,C1446,$R$10)))</f>
        <v>0</v>
      </c>
      <c r="H1446" t="b">
        <f>IF('Input and Summary Results'!$J$4="yes",'Data Transformation'!F1446,'Data Transformation'!D1446)</f>
        <v>0</v>
      </c>
      <c r="I1446" t="str">
        <f t="shared" si="97"/>
        <v/>
      </c>
    </row>
    <row r="1447" spans="2:9" x14ac:dyDescent="0.25">
      <c r="B1447" t="b">
        <f>IF('Input and Summary Results'!D1029=0,FALSE,'Input and Summary Results'!$B1029)</f>
        <v>0</v>
      </c>
      <c r="C1447" t="b">
        <f>IF(OR(B1447=0,'Input and Summary Results'!D1029=0,'Input and Summary Results'!D1029=""),FALSE,'Input and Summary Results'!$D1029)</f>
        <v>0</v>
      </c>
      <c r="D1447" t="b">
        <f>IF(OR(B1447=0,'Input and Summary Results'!E1029=0),FALSE,'Input and Summary Results'!$E1029)</f>
        <v>0</v>
      </c>
      <c r="E1447" t="b">
        <f t="shared" si="95"/>
        <v>0</v>
      </c>
      <c r="F1447" t="b">
        <f t="shared" si="96"/>
        <v>0</v>
      </c>
      <c r="G1447" t="b">
        <f>IF('Input and Summary Results'!$J$4="yes",IF(C1447=FALSE,FALSE,IF('Data Transformation'!E1447&lt;$R$10,E1447,$R$10)),IF(C1447=FALSE,FALSE,IF(C1447&lt;$R$10,C1447,$R$10)))</f>
        <v>0</v>
      </c>
      <c r="H1447" t="b">
        <f>IF('Input and Summary Results'!$J$4="yes",'Data Transformation'!F1447,'Data Transformation'!D1447)</f>
        <v>0</v>
      </c>
      <c r="I1447" t="str">
        <f t="shared" si="97"/>
        <v/>
      </c>
    </row>
    <row r="1448" spans="2:9" x14ac:dyDescent="0.25">
      <c r="B1448" t="b">
        <f>IF('Input and Summary Results'!D1030=0,FALSE,'Input and Summary Results'!$B1030)</f>
        <v>0</v>
      </c>
      <c r="C1448" t="b">
        <f>IF(OR(B1448=0,'Input and Summary Results'!D1030=0,'Input and Summary Results'!D1030=""),FALSE,'Input and Summary Results'!$D1030)</f>
        <v>0</v>
      </c>
      <c r="D1448" t="b">
        <f>IF(OR(B1448=0,'Input and Summary Results'!E1030=0),FALSE,'Input and Summary Results'!$E1030)</f>
        <v>0</v>
      </c>
      <c r="E1448" t="b">
        <f t="shared" si="95"/>
        <v>0</v>
      </c>
      <c r="F1448" t="b">
        <f t="shared" si="96"/>
        <v>0</v>
      </c>
      <c r="G1448" t="b">
        <f>IF('Input and Summary Results'!$J$4="yes",IF(C1448=FALSE,FALSE,IF('Data Transformation'!E1448&lt;$R$10,E1448,$R$10)),IF(C1448=FALSE,FALSE,IF(C1448&lt;$R$10,C1448,$R$10)))</f>
        <v>0</v>
      </c>
      <c r="H1448" t="b">
        <f>IF('Input and Summary Results'!$J$4="yes",'Data Transformation'!F1448,'Data Transformation'!D1448)</f>
        <v>0</v>
      </c>
      <c r="I1448" t="str">
        <f t="shared" si="97"/>
        <v/>
      </c>
    </row>
    <row r="1449" spans="2:9" x14ac:dyDescent="0.25">
      <c r="B1449" t="b">
        <f>IF('Input and Summary Results'!D1031=0,FALSE,'Input and Summary Results'!$B1031)</f>
        <v>0</v>
      </c>
      <c r="C1449" t="b">
        <f>IF(OR(B1449=0,'Input and Summary Results'!D1031=0,'Input and Summary Results'!D1031=""),FALSE,'Input and Summary Results'!$D1031)</f>
        <v>0</v>
      </c>
      <c r="D1449" t="b">
        <f>IF(OR(B1449=0,'Input and Summary Results'!E1031=0),FALSE,'Input and Summary Results'!$E1031)</f>
        <v>0</v>
      </c>
      <c r="E1449" t="b">
        <f t="shared" si="95"/>
        <v>0</v>
      </c>
      <c r="F1449" t="b">
        <f t="shared" si="96"/>
        <v>0</v>
      </c>
      <c r="G1449" t="b">
        <f>IF('Input and Summary Results'!$J$4="yes",IF(C1449=FALSE,FALSE,IF('Data Transformation'!E1449&lt;$R$10,E1449,$R$10)),IF(C1449=FALSE,FALSE,IF(C1449&lt;$R$10,C1449,$R$10)))</f>
        <v>0</v>
      </c>
      <c r="H1449" t="b">
        <f>IF('Input and Summary Results'!$J$4="yes",'Data Transformation'!F1449,'Data Transformation'!D1449)</f>
        <v>0</v>
      </c>
      <c r="I1449" t="str">
        <f t="shared" si="97"/>
        <v/>
      </c>
    </row>
    <row r="1450" spans="2:9" x14ac:dyDescent="0.25">
      <c r="B1450" t="b">
        <f>IF('Input and Summary Results'!D1032=0,FALSE,'Input and Summary Results'!$B1032)</f>
        <v>0</v>
      </c>
      <c r="C1450" t="b">
        <f>IF(OR(B1450=0,'Input and Summary Results'!D1032=0,'Input and Summary Results'!D1032=""),FALSE,'Input and Summary Results'!$D1032)</f>
        <v>0</v>
      </c>
      <c r="D1450" t="b">
        <f>IF(OR(B1450=0,'Input and Summary Results'!E1032=0),FALSE,'Input and Summary Results'!$E1032)</f>
        <v>0</v>
      </c>
      <c r="E1450" t="b">
        <f t="shared" ref="E1450:E1513" si="98">IF(C1450=FALSE,FALSE,LOG10(C1450))</f>
        <v>0</v>
      </c>
      <c r="F1450" t="b">
        <f t="shared" ref="F1450:F1513" si="99">IF(D1450=FALSE, FALSE,0.434*D1450/C1450)</f>
        <v>0</v>
      </c>
      <c r="G1450" t="b">
        <f>IF('Input and Summary Results'!$J$4="yes",IF(C1450=FALSE,FALSE,IF('Data Transformation'!E1450&lt;$R$10,E1450,$R$10)),IF(C1450=FALSE,FALSE,IF(C1450&lt;$R$10,C1450,$R$10)))</f>
        <v>0</v>
      </c>
      <c r="H1450" t="b">
        <f>IF('Input and Summary Results'!$J$4="yes",'Data Transformation'!F1450,'Data Transformation'!D1450)</f>
        <v>0</v>
      </c>
      <c r="I1450" t="str">
        <f t="shared" si="97"/>
        <v/>
      </c>
    </row>
    <row r="1451" spans="2:9" x14ac:dyDescent="0.25">
      <c r="B1451" t="b">
        <f>IF('Input and Summary Results'!D1033=0,FALSE,'Input and Summary Results'!$B1033)</f>
        <v>0</v>
      </c>
      <c r="C1451" t="b">
        <f>IF(OR(B1451=0,'Input and Summary Results'!D1033=0,'Input and Summary Results'!D1033=""),FALSE,'Input and Summary Results'!$D1033)</f>
        <v>0</v>
      </c>
      <c r="D1451" t="b">
        <f>IF(OR(B1451=0,'Input and Summary Results'!E1033=0),FALSE,'Input and Summary Results'!$E1033)</f>
        <v>0</v>
      </c>
      <c r="E1451" t="b">
        <f t="shared" si="98"/>
        <v>0</v>
      </c>
      <c r="F1451" t="b">
        <f t="shared" si="99"/>
        <v>0</v>
      </c>
      <c r="G1451" t="b">
        <f>IF('Input and Summary Results'!$J$4="yes",IF(C1451=FALSE,FALSE,IF('Data Transformation'!E1451&lt;$R$10,E1451,$R$10)),IF(C1451=FALSE,FALSE,IF(C1451&lt;$R$10,C1451,$R$10)))</f>
        <v>0</v>
      </c>
      <c r="H1451" t="b">
        <f>IF('Input and Summary Results'!$J$4="yes",'Data Transformation'!F1451,'Data Transformation'!D1451)</f>
        <v>0</v>
      </c>
      <c r="I1451" t="str">
        <f t="shared" si="97"/>
        <v/>
      </c>
    </row>
    <row r="1452" spans="2:9" x14ac:dyDescent="0.25">
      <c r="B1452" t="b">
        <f>IF('Input and Summary Results'!D1034=0,FALSE,'Input and Summary Results'!$B1034)</f>
        <v>0</v>
      </c>
      <c r="C1452" t="b">
        <f>IF(OR(B1452=0,'Input and Summary Results'!D1034=0,'Input and Summary Results'!D1034=""),FALSE,'Input and Summary Results'!$D1034)</f>
        <v>0</v>
      </c>
      <c r="D1452" t="b">
        <f>IF(OR(B1452=0,'Input and Summary Results'!E1034=0),FALSE,'Input and Summary Results'!$E1034)</f>
        <v>0</v>
      </c>
      <c r="E1452" t="b">
        <f t="shared" si="98"/>
        <v>0</v>
      </c>
      <c r="F1452" t="b">
        <f t="shared" si="99"/>
        <v>0</v>
      </c>
      <c r="G1452" t="b">
        <f>IF('Input and Summary Results'!$J$4="yes",IF(C1452=FALSE,FALSE,IF('Data Transformation'!E1452&lt;$R$10,E1452,$R$10)),IF(C1452=FALSE,FALSE,IF(C1452&lt;$R$10,C1452,$R$10)))</f>
        <v>0</v>
      </c>
      <c r="H1452" t="b">
        <f>IF('Input and Summary Results'!$J$4="yes",'Data Transformation'!F1452,'Data Transformation'!D1452)</f>
        <v>0</v>
      </c>
      <c r="I1452" t="str">
        <f t="shared" si="97"/>
        <v/>
      </c>
    </row>
    <row r="1453" spans="2:9" x14ac:dyDescent="0.25">
      <c r="B1453" t="b">
        <f>IF('Input and Summary Results'!D1035=0,FALSE,'Input and Summary Results'!$B1035)</f>
        <v>0</v>
      </c>
      <c r="C1453" t="b">
        <f>IF(OR(B1453=0,'Input and Summary Results'!D1035=0,'Input and Summary Results'!D1035=""),FALSE,'Input and Summary Results'!$D1035)</f>
        <v>0</v>
      </c>
      <c r="D1453" t="b">
        <f>IF(OR(B1453=0,'Input and Summary Results'!E1035=0),FALSE,'Input and Summary Results'!$E1035)</f>
        <v>0</v>
      </c>
      <c r="E1453" t="b">
        <f t="shared" si="98"/>
        <v>0</v>
      </c>
      <c r="F1453" t="b">
        <f t="shared" si="99"/>
        <v>0</v>
      </c>
      <c r="G1453" t="b">
        <f>IF('Input and Summary Results'!$J$4="yes",IF(C1453=FALSE,FALSE,IF('Data Transformation'!E1453&lt;$R$10,E1453,$R$10)),IF(C1453=FALSE,FALSE,IF(C1453&lt;$R$10,C1453,$R$10)))</f>
        <v>0</v>
      </c>
      <c r="H1453" t="b">
        <f>IF('Input and Summary Results'!$J$4="yes",'Data Transformation'!F1453,'Data Transformation'!D1453)</f>
        <v>0</v>
      </c>
      <c r="I1453" t="str">
        <f t="shared" si="97"/>
        <v/>
      </c>
    </row>
    <row r="1454" spans="2:9" x14ac:dyDescent="0.25">
      <c r="B1454" t="b">
        <f>IF('Input and Summary Results'!D1036=0,FALSE,'Input and Summary Results'!$B1036)</f>
        <v>0</v>
      </c>
      <c r="C1454" t="b">
        <f>IF(OR(B1454=0,'Input and Summary Results'!D1036=0,'Input and Summary Results'!D1036=""),FALSE,'Input and Summary Results'!$D1036)</f>
        <v>0</v>
      </c>
      <c r="D1454" t="b">
        <f>IF(OR(B1454=0,'Input and Summary Results'!E1036=0),FALSE,'Input and Summary Results'!$E1036)</f>
        <v>0</v>
      </c>
      <c r="E1454" t="b">
        <f t="shared" si="98"/>
        <v>0</v>
      </c>
      <c r="F1454" t="b">
        <f t="shared" si="99"/>
        <v>0</v>
      </c>
      <c r="G1454" t="b">
        <f>IF('Input and Summary Results'!$J$4="yes",IF(C1454=FALSE,FALSE,IF('Data Transformation'!E1454&lt;$R$10,E1454,$R$10)),IF(C1454=FALSE,FALSE,IF(C1454&lt;$R$10,C1454,$R$10)))</f>
        <v>0</v>
      </c>
      <c r="H1454" t="b">
        <f>IF('Input and Summary Results'!$J$4="yes",'Data Transformation'!F1454,'Data Transformation'!D1454)</f>
        <v>0</v>
      </c>
      <c r="I1454" t="str">
        <f t="shared" si="97"/>
        <v/>
      </c>
    </row>
    <row r="1455" spans="2:9" x14ac:dyDescent="0.25">
      <c r="B1455" t="b">
        <f>IF('Input and Summary Results'!D1037=0,FALSE,'Input and Summary Results'!$B1037)</f>
        <v>0</v>
      </c>
      <c r="C1455" t="b">
        <f>IF(OR(B1455=0,'Input and Summary Results'!D1037=0,'Input and Summary Results'!D1037=""),FALSE,'Input and Summary Results'!$D1037)</f>
        <v>0</v>
      </c>
      <c r="D1455" t="b">
        <f>IF(OR(B1455=0,'Input and Summary Results'!E1037=0),FALSE,'Input and Summary Results'!$E1037)</f>
        <v>0</v>
      </c>
      <c r="E1455" t="b">
        <f t="shared" si="98"/>
        <v>0</v>
      </c>
      <c r="F1455" t="b">
        <f t="shared" si="99"/>
        <v>0</v>
      </c>
      <c r="G1455" t="b">
        <f>IF('Input and Summary Results'!$J$4="yes",IF(C1455=FALSE,FALSE,IF('Data Transformation'!E1455&lt;$R$10,E1455,$R$10)),IF(C1455=FALSE,FALSE,IF(C1455&lt;$R$10,C1455,$R$10)))</f>
        <v>0</v>
      </c>
      <c r="H1455" t="b">
        <f>IF('Input and Summary Results'!$J$4="yes",'Data Transformation'!F1455,'Data Transformation'!D1455)</f>
        <v>0</v>
      </c>
      <c r="I1455" t="str">
        <f t="shared" si="97"/>
        <v/>
      </c>
    </row>
    <row r="1456" spans="2:9" x14ac:dyDescent="0.25">
      <c r="B1456" t="b">
        <f>IF('Input and Summary Results'!D1038=0,FALSE,'Input and Summary Results'!$B1038)</f>
        <v>0</v>
      </c>
      <c r="C1456" t="b">
        <f>IF(OR(B1456=0,'Input and Summary Results'!D1038=0,'Input and Summary Results'!D1038=""),FALSE,'Input and Summary Results'!$D1038)</f>
        <v>0</v>
      </c>
      <c r="D1456" t="b">
        <f>IF(OR(B1456=0,'Input and Summary Results'!E1038=0),FALSE,'Input and Summary Results'!$E1038)</f>
        <v>0</v>
      </c>
      <c r="E1456" t="b">
        <f t="shared" si="98"/>
        <v>0</v>
      </c>
      <c r="F1456" t="b">
        <f t="shared" si="99"/>
        <v>0</v>
      </c>
      <c r="G1456" t="b">
        <f>IF('Input and Summary Results'!$J$4="yes",IF(C1456=FALSE,FALSE,IF('Data Transformation'!E1456&lt;$R$10,E1456,$R$10)),IF(C1456=FALSE,FALSE,IF(C1456&lt;$R$10,C1456,$R$10)))</f>
        <v>0</v>
      </c>
      <c r="H1456" t="b">
        <f>IF('Input and Summary Results'!$J$4="yes",'Data Transformation'!F1456,'Data Transformation'!D1456)</f>
        <v>0</v>
      </c>
      <c r="I1456" t="str">
        <f t="shared" si="97"/>
        <v/>
      </c>
    </row>
    <row r="1457" spans="2:9" x14ac:dyDescent="0.25">
      <c r="B1457" t="b">
        <f>IF('Input and Summary Results'!D1039=0,FALSE,'Input and Summary Results'!$B1039)</f>
        <v>0</v>
      </c>
      <c r="C1457" t="b">
        <f>IF(OR(B1457=0,'Input and Summary Results'!D1039=0,'Input and Summary Results'!D1039=""),FALSE,'Input and Summary Results'!$D1039)</f>
        <v>0</v>
      </c>
      <c r="D1457" t="b">
        <f>IF(OR(B1457=0,'Input and Summary Results'!E1039=0),FALSE,'Input and Summary Results'!$E1039)</f>
        <v>0</v>
      </c>
      <c r="E1457" t="b">
        <f t="shared" si="98"/>
        <v>0</v>
      </c>
      <c r="F1457" t="b">
        <f t="shared" si="99"/>
        <v>0</v>
      </c>
      <c r="G1457" t="b">
        <f>IF('Input and Summary Results'!$J$4="yes",IF(C1457=FALSE,FALSE,IF('Data Transformation'!E1457&lt;$R$10,E1457,$R$10)),IF(C1457=FALSE,FALSE,IF(C1457&lt;$R$10,C1457,$R$10)))</f>
        <v>0</v>
      </c>
      <c r="H1457" t="b">
        <f>IF('Input and Summary Results'!$J$4="yes",'Data Transformation'!F1457,'Data Transformation'!D1457)</f>
        <v>0</v>
      </c>
      <c r="I1457" t="str">
        <f t="shared" si="97"/>
        <v/>
      </c>
    </row>
    <row r="1458" spans="2:9" x14ac:dyDescent="0.25">
      <c r="B1458" t="b">
        <f>IF('Input and Summary Results'!D1040=0,FALSE,'Input and Summary Results'!$B1040)</f>
        <v>0</v>
      </c>
      <c r="C1458" t="b">
        <f>IF(OR(B1458=0,'Input and Summary Results'!D1040=0,'Input and Summary Results'!D1040=""),FALSE,'Input and Summary Results'!$D1040)</f>
        <v>0</v>
      </c>
      <c r="D1458" t="b">
        <f>IF(OR(B1458=0,'Input and Summary Results'!E1040=0),FALSE,'Input and Summary Results'!$E1040)</f>
        <v>0</v>
      </c>
      <c r="E1458" t="b">
        <f t="shared" si="98"/>
        <v>0</v>
      </c>
      <c r="F1458" t="b">
        <f t="shared" si="99"/>
        <v>0</v>
      </c>
      <c r="G1458" t="b">
        <f>IF('Input and Summary Results'!$J$4="yes",IF(C1458=FALSE,FALSE,IF('Data Transformation'!E1458&lt;$R$10,E1458,$R$10)),IF(C1458=FALSE,FALSE,IF(C1458&lt;$R$10,C1458,$R$10)))</f>
        <v>0</v>
      </c>
      <c r="H1458" t="b">
        <f>IF('Input and Summary Results'!$J$4="yes",'Data Transformation'!F1458,'Data Transformation'!D1458)</f>
        <v>0</v>
      </c>
      <c r="I1458" t="str">
        <f t="shared" si="97"/>
        <v/>
      </c>
    </row>
    <row r="1459" spans="2:9" x14ac:dyDescent="0.25">
      <c r="B1459" t="b">
        <f>IF('Input and Summary Results'!D1041=0,FALSE,'Input and Summary Results'!$B1041)</f>
        <v>0</v>
      </c>
      <c r="C1459" t="b">
        <f>IF(OR(B1459=0,'Input and Summary Results'!D1041=0,'Input and Summary Results'!D1041=""),FALSE,'Input and Summary Results'!$D1041)</f>
        <v>0</v>
      </c>
      <c r="D1459" t="b">
        <f>IF(OR(B1459=0,'Input and Summary Results'!E1041=0),FALSE,'Input and Summary Results'!$E1041)</f>
        <v>0</v>
      </c>
      <c r="E1459" t="b">
        <f t="shared" si="98"/>
        <v>0</v>
      </c>
      <c r="F1459" t="b">
        <f t="shared" si="99"/>
        <v>0</v>
      </c>
      <c r="G1459" t="b">
        <f>IF('Input and Summary Results'!$J$4="yes",IF(C1459=FALSE,FALSE,IF('Data Transformation'!E1459&lt;$R$10,E1459,$R$10)),IF(C1459=FALSE,FALSE,IF(C1459&lt;$R$10,C1459,$R$10)))</f>
        <v>0</v>
      </c>
      <c r="H1459" t="b">
        <f>IF('Input and Summary Results'!$J$4="yes",'Data Transformation'!F1459,'Data Transformation'!D1459)</f>
        <v>0</v>
      </c>
      <c r="I1459" t="str">
        <f t="shared" si="97"/>
        <v/>
      </c>
    </row>
    <row r="1460" spans="2:9" x14ac:dyDescent="0.25">
      <c r="B1460" t="b">
        <f>IF('Input and Summary Results'!D1042=0,FALSE,'Input and Summary Results'!$B1042)</f>
        <v>0</v>
      </c>
      <c r="C1460" t="b">
        <f>IF(OR(B1460=0,'Input and Summary Results'!D1042=0,'Input and Summary Results'!D1042=""),FALSE,'Input and Summary Results'!$D1042)</f>
        <v>0</v>
      </c>
      <c r="D1460" t="b">
        <f>IF(OR(B1460=0,'Input and Summary Results'!E1042=0),FALSE,'Input and Summary Results'!$E1042)</f>
        <v>0</v>
      </c>
      <c r="E1460" t="b">
        <f t="shared" si="98"/>
        <v>0</v>
      </c>
      <c r="F1460" t="b">
        <f t="shared" si="99"/>
        <v>0</v>
      </c>
      <c r="G1460" t="b">
        <f>IF('Input and Summary Results'!$J$4="yes",IF(C1460=FALSE,FALSE,IF('Data Transformation'!E1460&lt;$R$10,E1460,$R$10)),IF(C1460=FALSE,FALSE,IF(C1460&lt;$R$10,C1460,$R$10)))</f>
        <v>0</v>
      </c>
      <c r="H1460" t="b">
        <f>IF('Input and Summary Results'!$J$4="yes",'Data Transformation'!F1460,'Data Transformation'!D1460)</f>
        <v>0</v>
      </c>
      <c r="I1460" t="str">
        <f t="shared" si="97"/>
        <v/>
      </c>
    </row>
    <row r="1461" spans="2:9" x14ac:dyDescent="0.25">
      <c r="B1461" t="b">
        <f>IF('Input and Summary Results'!D1043=0,FALSE,'Input and Summary Results'!$B1043)</f>
        <v>0</v>
      </c>
      <c r="C1461" t="b">
        <f>IF(OR(B1461=0,'Input and Summary Results'!D1043=0,'Input and Summary Results'!D1043=""),FALSE,'Input and Summary Results'!$D1043)</f>
        <v>0</v>
      </c>
      <c r="D1461" t="b">
        <f>IF(OR(B1461=0,'Input and Summary Results'!E1043=0),FALSE,'Input and Summary Results'!$E1043)</f>
        <v>0</v>
      </c>
      <c r="E1461" t="b">
        <f t="shared" si="98"/>
        <v>0</v>
      </c>
      <c r="F1461" t="b">
        <f t="shared" si="99"/>
        <v>0</v>
      </c>
      <c r="G1461" t="b">
        <f>IF('Input and Summary Results'!$J$4="yes",IF(C1461=FALSE,FALSE,IF('Data Transformation'!E1461&lt;$R$10,E1461,$R$10)),IF(C1461=FALSE,FALSE,IF(C1461&lt;$R$10,C1461,$R$10)))</f>
        <v>0</v>
      </c>
      <c r="H1461" t="b">
        <f>IF('Input and Summary Results'!$J$4="yes",'Data Transformation'!F1461,'Data Transformation'!D1461)</f>
        <v>0</v>
      </c>
      <c r="I1461" t="str">
        <f t="shared" si="97"/>
        <v/>
      </c>
    </row>
    <row r="1462" spans="2:9" x14ac:dyDescent="0.25">
      <c r="B1462" t="b">
        <f>IF('Input and Summary Results'!D1044=0,FALSE,'Input and Summary Results'!$B1044)</f>
        <v>0</v>
      </c>
      <c r="C1462" t="b">
        <f>IF(OR(B1462=0,'Input and Summary Results'!D1044=0,'Input and Summary Results'!D1044=""),FALSE,'Input and Summary Results'!$D1044)</f>
        <v>0</v>
      </c>
      <c r="D1462" t="b">
        <f>IF(OR(B1462=0,'Input and Summary Results'!E1044=0),FALSE,'Input and Summary Results'!$E1044)</f>
        <v>0</v>
      </c>
      <c r="E1462" t="b">
        <f t="shared" si="98"/>
        <v>0</v>
      </c>
      <c r="F1462" t="b">
        <f t="shared" si="99"/>
        <v>0</v>
      </c>
      <c r="G1462" t="b">
        <f>IF('Input and Summary Results'!$J$4="yes",IF(C1462=FALSE,FALSE,IF('Data Transformation'!E1462&lt;$R$10,E1462,$R$10)),IF(C1462=FALSE,FALSE,IF(C1462&lt;$R$10,C1462,$R$10)))</f>
        <v>0</v>
      </c>
      <c r="H1462" t="b">
        <f>IF('Input and Summary Results'!$J$4="yes",'Data Transformation'!F1462,'Data Transformation'!D1462)</f>
        <v>0</v>
      </c>
      <c r="I1462" t="str">
        <f t="shared" si="97"/>
        <v/>
      </c>
    </row>
    <row r="1463" spans="2:9" x14ac:dyDescent="0.25">
      <c r="B1463" t="b">
        <f>IF('Input and Summary Results'!D1045=0,FALSE,'Input and Summary Results'!$B1045)</f>
        <v>0</v>
      </c>
      <c r="C1463" t="b">
        <f>IF(OR(B1463=0,'Input and Summary Results'!D1045=0,'Input and Summary Results'!D1045=""),FALSE,'Input and Summary Results'!$D1045)</f>
        <v>0</v>
      </c>
      <c r="D1463" t="b">
        <f>IF(OR(B1463=0,'Input and Summary Results'!E1045=0),FALSE,'Input and Summary Results'!$E1045)</f>
        <v>0</v>
      </c>
      <c r="E1463" t="b">
        <f t="shared" si="98"/>
        <v>0</v>
      </c>
      <c r="F1463" t="b">
        <f t="shared" si="99"/>
        <v>0</v>
      </c>
      <c r="G1463" t="b">
        <f>IF('Input and Summary Results'!$J$4="yes",IF(C1463=FALSE,FALSE,IF('Data Transformation'!E1463&lt;$R$10,E1463,$R$10)),IF(C1463=FALSE,FALSE,IF(C1463&lt;$R$10,C1463,$R$10)))</f>
        <v>0</v>
      </c>
      <c r="H1463" t="b">
        <f>IF('Input and Summary Results'!$J$4="yes",'Data Transformation'!F1463,'Data Transformation'!D1463)</f>
        <v>0</v>
      </c>
      <c r="I1463" t="str">
        <f t="shared" si="97"/>
        <v/>
      </c>
    </row>
    <row r="1464" spans="2:9" x14ac:dyDescent="0.25">
      <c r="B1464" t="b">
        <f>IF('Input and Summary Results'!D1046=0,FALSE,'Input and Summary Results'!$B1046)</f>
        <v>0</v>
      </c>
      <c r="C1464" t="b">
        <f>IF(OR(B1464=0,'Input and Summary Results'!D1046=0,'Input and Summary Results'!D1046=""),FALSE,'Input and Summary Results'!$D1046)</f>
        <v>0</v>
      </c>
      <c r="D1464" t="b">
        <f>IF(OR(B1464=0,'Input and Summary Results'!E1046=0),FALSE,'Input and Summary Results'!$E1046)</f>
        <v>0</v>
      </c>
      <c r="E1464" t="b">
        <f t="shared" si="98"/>
        <v>0</v>
      </c>
      <c r="F1464" t="b">
        <f t="shared" si="99"/>
        <v>0</v>
      </c>
      <c r="G1464" t="b">
        <f>IF('Input and Summary Results'!$J$4="yes",IF(C1464=FALSE,FALSE,IF('Data Transformation'!E1464&lt;$R$10,E1464,$R$10)),IF(C1464=FALSE,FALSE,IF(C1464&lt;$R$10,C1464,$R$10)))</f>
        <v>0</v>
      </c>
      <c r="H1464" t="b">
        <f>IF('Input and Summary Results'!$J$4="yes",'Data Transformation'!F1464,'Data Transformation'!D1464)</f>
        <v>0</v>
      </c>
      <c r="I1464" t="str">
        <f t="shared" si="97"/>
        <v/>
      </c>
    </row>
    <row r="1465" spans="2:9" x14ac:dyDescent="0.25">
      <c r="B1465" t="b">
        <f>IF('Input and Summary Results'!D1047=0,FALSE,'Input and Summary Results'!$B1047)</f>
        <v>0</v>
      </c>
      <c r="C1465" t="b">
        <f>IF(OR(B1465=0,'Input and Summary Results'!D1047=0,'Input and Summary Results'!D1047=""),FALSE,'Input and Summary Results'!$D1047)</f>
        <v>0</v>
      </c>
      <c r="D1465" t="b">
        <f>IF(OR(B1465=0,'Input and Summary Results'!E1047=0),FALSE,'Input and Summary Results'!$E1047)</f>
        <v>0</v>
      </c>
      <c r="E1465" t="b">
        <f t="shared" si="98"/>
        <v>0</v>
      </c>
      <c r="F1465" t="b">
        <f t="shared" si="99"/>
        <v>0</v>
      </c>
      <c r="G1465" t="b">
        <f>IF('Input and Summary Results'!$J$4="yes",IF(C1465=FALSE,FALSE,IF('Data Transformation'!E1465&lt;$R$10,E1465,$R$10)),IF(C1465=FALSE,FALSE,IF(C1465&lt;$R$10,C1465,$R$10)))</f>
        <v>0</v>
      </c>
      <c r="H1465" t="b">
        <f>IF('Input and Summary Results'!$J$4="yes",'Data Transformation'!F1465,'Data Transformation'!D1465)</f>
        <v>0</v>
      </c>
      <c r="I1465" t="str">
        <f t="shared" si="97"/>
        <v/>
      </c>
    </row>
    <row r="1466" spans="2:9" x14ac:dyDescent="0.25">
      <c r="B1466" t="b">
        <f>IF('Input and Summary Results'!D1048=0,FALSE,'Input and Summary Results'!$B1048)</f>
        <v>0</v>
      </c>
      <c r="C1466" t="b">
        <f>IF(OR(B1466=0,'Input and Summary Results'!D1048=0,'Input and Summary Results'!D1048=""),FALSE,'Input and Summary Results'!$D1048)</f>
        <v>0</v>
      </c>
      <c r="D1466" t="b">
        <f>IF(OR(B1466=0,'Input and Summary Results'!E1048=0),FALSE,'Input and Summary Results'!$E1048)</f>
        <v>0</v>
      </c>
      <c r="E1466" t="b">
        <f t="shared" si="98"/>
        <v>0</v>
      </c>
      <c r="F1466" t="b">
        <f t="shared" si="99"/>
        <v>0</v>
      </c>
      <c r="G1466" t="b">
        <f>IF('Input and Summary Results'!$J$4="yes",IF(C1466=FALSE,FALSE,IF('Data Transformation'!E1466&lt;$R$10,E1466,$R$10)),IF(C1466=FALSE,FALSE,IF(C1466&lt;$R$10,C1466,$R$10)))</f>
        <v>0</v>
      </c>
      <c r="H1466" t="b">
        <f>IF('Input and Summary Results'!$J$4="yes",'Data Transformation'!F1466,'Data Transformation'!D1466)</f>
        <v>0</v>
      </c>
      <c r="I1466" t="str">
        <f t="shared" si="97"/>
        <v/>
      </c>
    </row>
    <row r="1467" spans="2:9" x14ac:dyDescent="0.25">
      <c r="B1467" t="b">
        <f>IF('Input and Summary Results'!D1049=0,FALSE,'Input and Summary Results'!$B1049)</f>
        <v>0</v>
      </c>
      <c r="C1467" t="b">
        <f>IF(OR(B1467=0,'Input and Summary Results'!D1049=0,'Input and Summary Results'!D1049=""),FALSE,'Input and Summary Results'!$D1049)</f>
        <v>0</v>
      </c>
      <c r="D1467" t="b">
        <f>IF(OR(B1467=0,'Input and Summary Results'!E1049=0),FALSE,'Input and Summary Results'!$E1049)</f>
        <v>0</v>
      </c>
      <c r="E1467" t="b">
        <f t="shared" si="98"/>
        <v>0</v>
      </c>
      <c r="F1467" t="b">
        <f t="shared" si="99"/>
        <v>0</v>
      </c>
      <c r="G1467" t="b">
        <f>IF('Input and Summary Results'!$J$4="yes",IF(C1467=FALSE,FALSE,IF('Data Transformation'!E1467&lt;$R$10,E1467,$R$10)),IF(C1467=FALSE,FALSE,IF(C1467&lt;$R$10,C1467,$R$10)))</f>
        <v>0</v>
      </c>
      <c r="H1467" t="b">
        <f>IF('Input and Summary Results'!$J$4="yes",'Data Transformation'!F1467,'Data Transformation'!D1467)</f>
        <v>0</v>
      </c>
      <c r="I1467" t="str">
        <f t="shared" si="97"/>
        <v/>
      </c>
    </row>
    <row r="1468" spans="2:9" x14ac:dyDescent="0.25">
      <c r="B1468" t="b">
        <f>IF('Input and Summary Results'!D1050=0,FALSE,'Input and Summary Results'!$B1050)</f>
        <v>0</v>
      </c>
      <c r="C1468" t="b">
        <f>IF(OR(B1468=0,'Input and Summary Results'!D1050=0,'Input and Summary Results'!D1050=""),FALSE,'Input and Summary Results'!$D1050)</f>
        <v>0</v>
      </c>
      <c r="D1468" t="b">
        <f>IF(OR(B1468=0,'Input and Summary Results'!E1050=0),FALSE,'Input and Summary Results'!$E1050)</f>
        <v>0</v>
      </c>
      <c r="E1468" t="b">
        <f t="shared" si="98"/>
        <v>0</v>
      </c>
      <c r="F1468" t="b">
        <f t="shared" si="99"/>
        <v>0</v>
      </c>
      <c r="G1468" t="b">
        <f>IF('Input and Summary Results'!$J$4="yes",IF(C1468=FALSE,FALSE,IF('Data Transformation'!E1468&lt;$R$10,E1468,$R$10)),IF(C1468=FALSE,FALSE,IF(C1468&lt;$R$10,C1468,$R$10)))</f>
        <v>0</v>
      </c>
      <c r="H1468" t="b">
        <f>IF('Input and Summary Results'!$J$4="yes",'Data Transformation'!F1468,'Data Transformation'!D1468)</f>
        <v>0</v>
      </c>
      <c r="I1468" t="str">
        <f t="shared" si="97"/>
        <v/>
      </c>
    </row>
    <row r="1469" spans="2:9" x14ac:dyDescent="0.25">
      <c r="B1469" t="b">
        <f>IF('Input and Summary Results'!D1051=0,FALSE,'Input and Summary Results'!$B1051)</f>
        <v>0</v>
      </c>
      <c r="C1469" t="b">
        <f>IF(OR(B1469=0,'Input and Summary Results'!D1051=0,'Input and Summary Results'!D1051=""),FALSE,'Input and Summary Results'!$D1051)</f>
        <v>0</v>
      </c>
      <c r="D1469" t="b">
        <f>IF(OR(B1469=0,'Input and Summary Results'!E1051=0),FALSE,'Input and Summary Results'!$E1051)</f>
        <v>0</v>
      </c>
      <c r="E1469" t="b">
        <f t="shared" si="98"/>
        <v>0</v>
      </c>
      <c r="F1469" t="b">
        <f t="shared" si="99"/>
        <v>0</v>
      </c>
      <c r="G1469" t="b">
        <f>IF('Input and Summary Results'!$J$4="yes",IF(C1469=FALSE,FALSE,IF('Data Transformation'!E1469&lt;$R$10,E1469,$R$10)),IF(C1469=FALSE,FALSE,IF(C1469&lt;$R$10,C1469,$R$10)))</f>
        <v>0</v>
      </c>
      <c r="H1469" t="b">
        <f>IF('Input and Summary Results'!$J$4="yes",'Data Transformation'!F1469,'Data Transformation'!D1469)</f>
        <v>0</v>
      </c>
      <c r="I1469" t="str">
        <f t="shared" si="97"/>
        <v/>
      </c>
    </row>
    <row r="1470" spans="2:9" x14ac:dyDescent="0.25">
      <c r="B1470" t="b">
        <f>IF('Input and Summary Results'!D1052=0,FALSE,'Input and Summary Results'!$B1052)</f>
        <v>0</v>
      </c>
      <c r="C1470" t="b">
        <f>IF(OR(B1470=0,'Input and Summary Results'!D1052=0,'Input and Summary Results'!D1052=""),FALSE,'Input and Summary Results'!$D1052)</f>
        <v>0</v>
      </c>
      <c r="D1470" t="b">
        <f>IF(OR(B1470=0,'Input and Summary Results'!E1052=0),FALSE,'Input and Summary Results'!$E1052)</f>
        <v>0</v>
      </c>
      <c r="E1470" t="b">
        <f t="shared" si="98"/>
        <v>0</v>
      </c>
      <c r="F1470" t="b">
        <f t="shared" si="99"/>
        <v>0</v>
      </c>
      <c r="G1470" t="b">
        <f>IF('Input and Summary Results'!$J$4="yes",IF(C1470=FALSE,FALSE,IF('Data Transformation'!E1470&lt;$R$10,E1470,$R$10)),IF(C1470=FALSE,FALSE,IF(C1470&lt;$R$10,C1470,$R$10)))</f>
        <v>0</v>
      </c>
      <c r="H1470" t="b">
        <f>IF('Input and Summary Results'!$J$4="yes",'Data Transformation'!F1470,'Data Transformation'!D1470)</f>
        <v>0</v>
      </c>
      <c r="I1470" t="str">
        <f t="shared" si="97"/>
        <v/>
      </c>
    </row>
    <row r="1471" spans="2:9" x14ac:dyDescent="0.25">
      <c r="B1471" t="b">
        <f>IF('Input and Summary Results'!D1053=0,FALSE,'Input and Summary Results'!$B1053)</f>
        <v>0</v>
      </c>
      <c r="C1471" t="b">
        <f>IF(OR(B1471=0,'Input and Summary Results'!D1053=0,'Input and Summary Results'!D1053=""),FALSE,'Input and Summary Results'!$D1053)</f>
        <v>0</v>
      </c>
      <c r="D1471" t="b">
        <f>IF(OR(B1471=0,'Input and Summary Results'!E1053=0),FALSE,'Input and Summary Results'!$E1053)</f>
        <v>0</v>
      </c>
      <c r="E1471" t="b">
        <f t="shared" si="98"/>
        <v>0</v>
      </c>
      <c r="F1471" t="b">
        <f t="shared" si="99"/>
        <v>0</v>
      </c>
      <c r="G1471" t="b">
        <f>IF('Input and Summary Results'!$J$4="yes",IF(C1471=FALSE,FALSE,IF('Data Transformation'!E1471&lt;$R$10,E1471,$R$10)),IF(C1471=FALSE,FALSE,IF(C1471&lt;$R$10,C1471,$R$10)))</f>
        <v>0</v>
      </c>
      <c r="H1471" t="b">
        <f>IF('Input and Summary Results'!$J$4="yes",'Data Transformation'!F1471,'Data Transformation'!D1471)</f>
        <v>0</v>
      </c>
      <c r="I1471" t="str">
        <f t="shared" si="97"/>
        <v/>
      </c>
    </row>
    <row r="1472" spans="2:9" x14ac:dyDescent="0.25">
      <c r="B1472" t="b">
        <f>IF('Input and Summary Results'!D1054=0,FALSE,'Input and Summary Results'!$B1054)</f>
        <v>0</v>
      </c>
      <c r="C1472" t="b">
        <f>IF(OR(B1472=0,'Input and Summary Results'!D1054=0,'Input and Summary Results'!D1054=""),FALSE,'Input and Summary Results'!$D1054)</f>
        <v>0</v>
      </c>
      <c r="D1472" t="b">
        <f>IF(OR(B1472=0,'Input and Summary Results'!E1054=0),FALSE,'Input and Summary Results'!$E1054)</f>
        <v>0</v>
      </c>
      <c r="E1472" t="b">
        <f t="shared" si="98"/>
        <v>0</v>
      </c>
      <c r="F1472" t="b">
        <f t="shared" si="99"/>
        <v>0</v>
      </c>
      <c r="G1472" t="b">
        <f>IF('Input and Summary Results'!$J$4="yes",IF(C1472=FALSE,FALSE,IF('Data Transformation'!E1472&lt;$R$10,E1472,$R$10)),IF(C1472=FALSE,FALSE,IF(C1472&lt;$R$10,C1472,$R$10)))</f>
        <v>0</v>
      </c>
      <c r="H1472" t="b">
        <f>IF('Input and Summary Results'!$J$4="yes",'Data Transformation'!F1472,'Data Transformation'!D1472)</f>
        <v>0</v>
      </c>
      <c r="I1472" t="str">
        <f t="shared" si="97"/>
        <v/>
      </c>
    </row>
    <row r="1473" spans="2:9" x14ac:dyDescent="0.25">
      <c r="B1473" t="b">
        <f>IF('Input and Summary Results'!D1055=0,FALSE,'Input and Summary Results'!$B1055)</f>
        <v>0</v>
      </c>
      <c r="C1473" t="b">
        <f>IF(OR(B1473=0,'Input and Summary Results'!D1055=0,'Input and Summary Results'!D1055=""),FALSE,'Input and Summary Results'!$D1055)</f>
        <v>0</v>
      </c>
      <c r="D1473" t="b">
        <f>IF(OR(B1473=0,'Input and Summary Results'!E1055=0),FALSE,'Input and Summary Results'!$E1055)</f>
        <v>0</v>
      </c>
      <c r="E1473" t="b">
        <f t="shared" si="98"/>
        <v>0</v>
      </c>
      <c r="F1473" t="b">
        <f t="shared" si="99"/>
        <v>0</v>
      </c>
      <c r="G1473" t="b">
        <f>IF('Input and Summary Results'!$J$4="yes",IF(C1473=FALSE,FALSE,IF('Data Transformation'!E1473&lt;$R$10,E1473,$R$10)),IF(C1473=FALSE,FALSE,IF(C1473&lt;$R$10,C1473,$R$10)))</f>
        <v>0</v>
      </c>
      <c r="H1473" t="b">
        <f>IF('Input and Summary Results'!$J$4="yes",'Data Transformation'!F1473,'Data Transformation'!D1473)</f>
        <v>0</v>
      </c>
      <c r="I1473" t="str">
        <f t="shared" si="97"/>
        <v/>
      </c>
    </row>
    <row r="1474" spans="2:9" x14ac:dyDescent="0.25">
      <c r="B1474" t="b">
        <f>IF('Input and Summary Results'!D1056=0,FALSE,'Input and Summary Results'!$B1056)</f>
        <v>0</v>
      </c>
      <c r="C1474" t="b">
        <f>IF(OR(B1474=0,'Input and Summary Results'!D1056=0,'Input and Summary Results'!D1056=""),FALSE,'Input and Summary Results'!$D1056)</f>
        <v>0</v>
      </c>
      <c r="D1474" t="b">
        <f>IF(OR(B1474=0,'Input and Summary Results'!E1056=0),FALSE,'Input and Summary Results'!$E1056)</f>
        <v>0</v>
      </c>
      <c r="E1474" t="b">
        <f t="shared" si="98"/>
        <v>0</v>
      </c>
      <c r="F1474" t="b">
        <f t="shared" si="99"/>
        <v>0</v>
      </c>
      <c r="G1474" t="b">
        <f>IF('Input and Summary Results'!$J$4="yes",IF(C1474=FALSE,FALSE,IF('Data Transformation'!E1474&lt;$R$10,E1474,$R$10)),IF(C1474=FALSE,FALSE,IF(C1474&lt;$R$10,C1474,$R$10)))</f>
        <v>0</v>
      </c>
      <c r="H1474" t="b">
        <f>IF('Input and Summary Results'!$J$4="yes",'Data Transformation'!F1474,'Data Transformation'!D1474)</f>
        <v>0</v>
      </c>
      <c r="I1474" t="str">
        <f t="shared" si="97"/>
        <v/>
      </c>
    </row>
    <row r="1475" spans="2:9" x14ac:dyDescent="0.25">
      <c r="B1475" t="b">
        <f>IF('Input and Summary Results'!D1057=0,FALSE,'Input and Summary Results'!$B1057)</f>
        <v>0</v>
      </c>
      <c r="C1475" t="b">
        <f>IF(OR(B1475=0,'Input and Summary Results'!D1057=0,'Input and Summary Results'!D1057=""),FALSE,'Input and Summary Results'!$D1057)</f>
        <v>0</v>
      </c>
      <c r="D1475" t="b">
        <f>IF(OR(B1475=0,'Input and Summary Results'!E1057=0),FALSE,'Input and Summary Results'!$E1057)</f>
        <v>0</v>
      </c>
      <c r="E1475" t="b">
        <f t="shared" si="98"/>
        <v>0</v>
      </c>
      <c r="F1475" t="b">
        <f t="shared" si="99"/>
        <v>0</v>
      </c>
      <c r="G1475" t="b">
        <f>IF('Input and Summary Results'!$J$4="yes",IF(C1475=FALSE,FALSE,IF('Data Transformation'!E1475&lt;$R$10,E1475,$R$10)),IF(C1475=FALSE,FALSE,IF(C1475&lt;$R$10,C1475,$R$10)))</f>
        <v>0</v>
      </c>
      <c r="H1475" t="b">
        <f>IF('Input and Summary Results'!$J$4="yes",'Data Transformation'!F1475,'Data Transformation'!D1475)</f>
        <v>0</v>
      </c>
      <c r="I1475" t="str">
        <f t="shared" si="97"/>
        <v/>
      </c>
    </row>
    <row r="1476" spans="2:9" x14ac:dyDescent="0.25">
      <c r="B1476" t="b">
        <f>IF('Input and Summary Results'!D1058=0,FALSE,'Input and Summary Results'!$B1058)</f>
        <v>0</v>
      </c>
      <c r="C1476" t="b">
        <f>IF(OR(B1476=0,'Input and Summary Results'!D1058=0,'Input and Summary Results'!D1058=""),FALSE,'Input and Summary Results'!$D1058)</f>
        <v>0</v>
      </c>
      <c r="D1476" t="b">
        <f>IF(OR(B1476=0,'Input and Summary Results'!E1058=0),FALSE,'Input and Summary Results'!$E1058)</f>
        <v>0</v>
      </c>
      <c r="E1476" t="b">
        <f t="shared" si="98"/>
        <v>0</v>
      </c>
      <c r="F1476" t="b">
        <f t="shared" si="99"/>
        <v>0</v>
      </c>
      <c r="G1476" t="b">
        <f>IF('Input and Summary Results'!$J$4="yes",IF(C1476=FALSE,FALSE,IF('Data Transformation'!E1476&lt;$R$10,E1476,$R$10)),IF(C1476=FALSE,FALSE,IF(C1476&lt;$R$10,C1476,$R$10)))</f>
        <v>0</v>
      </c>
      <c r="H1476" t="b">
        <f>IF('Input and Summary Results'!$J$4="yes",'Data Transformation'!F1476,'Data Transformation'!D1476)</f>
        <v>0</v>
      </c>
      <c r="I1476" t="str">
        <f t="shared" si="97"/>
        <v/>
      </c>
    </row>
    <row r="1477" spans="2:9" x14ac:dyDescent="0.25">
      <c r="B1477" t="b">
        <f>IF('Input and Summary Results'!D1059=0,FALSE,'Input and Summary Results'!$B1059)</f>
        <v>0</v>
      </c>
      <c r="C1477" t="b">
        <f>IF(OR(B1477=0,'Input and Summary Results'!D1059=0,'Input and Summary Results'!D1059=""),FALSE,'Input and Summary Results'!$D1059)</f>
        <v>0</v>
      </c>
      <c r="D1477" t="b">
        <f>IF(OR(B1477=0,'Input and Summary Results'!E1059=0),FALSE,'Input and Summary Results'!$E1059)</f>
        <v>0</v>
      </c>
      <c r="E1477" t="b">
        <f t="shared" si="98"/>
        <v>0</v>
      </c>
      <c r="F1477" t="b">
        <f t="shared" si="99"/>
        <v>0</v>
      </c>
      <c r="G1477" t="b">
        <f>IF('Input and Summary Results'!$J$4="yes",IF(C1477=FALSE,FALSE,IF('Data Transformation'!E1477&lt;$R$10,E1477,$R$10)),IF(C1477=FALSE,FALSE,IF(C1477&lt;$R$10,C1477,$R$10)))</f>
        <v>0</v>
      </c>
      <c r="H1477" t="b">
        <f>IF('Input and Summary Results'!$J$4="yes",'Data Transformation'!F1477,'Data Transformation'!D1477)</f>
        <v>0</v>
      </c>
      <c r="I1477" t="str">
        <f t="shared" ref="I1477:I1540" si="100">IF(G1477=FALSE,"",B1477)</f>
        <v/>
      </c>
    </row>
    <row r="1478" spans="2:9" x14ac:dyDescent="0.25">
      <c r="B1478" t="b">
        <f>IF('Input and Summary Results'!D1060=0,FALSE,'Input and Summary Results'!$B1060)</f>
        <v>0</v>
      </c>
      <c r="C1478" t="b">
        <f>IF(OR(B1478=0,'Input and Summary Results'!D1060=0,'Input and Summary Results'!D1060=""),FALSE,'Input and Summary Results'!$D1060)</f>
        <v>0</v>
      </c>
      <c r="D1478" t="b">
        <f>IF(OR(B1478=0,'Input and Summary Results'!E1060=0),FALSE,'Input and Summary Results'!$E1060)</f>
        <v>0</v>
      </c>
      <c r="E1478" t="b">
        <f t="shared" si="98"/>
        <v>0</v>
      </c>
      <c r="F1478" t="b">
        <f t="shared" si="99"/>
        <v>0</v>
      </c>
      <c r="G1478" t="b">
        <f>IF('Input and Summary Results'!$J$4="yes",IF(C1478=FALSE,FALSE,IF('Data Transformation'!E1478&lt;$R$10,E1478,$R$10)),IF(C1478=FALSE,FALSE,IF(C1478&lt;$R$10,C1478,$R$10)))</f>
        <v>0</v>
      </c>
      <c r="H1478" t="b">
        <f>IF('Input and Summary Results'!$J$4="yes",'Data Transformation'!F1478,'Data Transformation'!D1478)</f>
        <v>0</v>
      </c>
      <c r="I1478" t="str">
        <f t="shared" si="100"/>
        <v/>
      </c>
    </row>
    <row r="1479" spans="2:9" x14ac:dyDescent="0.25">
      <c r="B1479" t="b">
        <f>IF('Input and Summary Results'!D1061=0,FALSE,'Input and Summary Results'!$B1061)</f>
        <v>0</v>
      </c>
      <c r="C1479" t="b">
        <f>IF(OR(B1479=0,'Input and Summary Results'!D1061=0,'Input and Summary Results'!D1061=""),FALSE,'Input and Summary Results'!$D1061)</f>
        <v>0</v>
      </c>
      <c r="D1479" t="b">
        <f>IF(OR(B1479=0,'Input and Summary Results'!E1061=0),FALSE,'Input and Summary Results'!$E1061)</f>
        <v>0</v>
      </c>
      <c r="E1479" t="b">
        <f t="shared" si="98"/>
        <v>0</v>
      </c>
      <c r="F1479" t="b">
        <f t="shared" si="99"/>
        <v>0</v>
      </c>
      <c r="G1479" t="b">
        <f>IF('Input and Summary Results'!$J$4="yes",IF(C1479=FALSE,FALSE,IF('Data Transformation'!E1479&lt;$R$10,E1479,$R$10)),IF(C1479=FALSE,FALSE,IF(C1479&lt;$R$10,C1479,$R$10)))</f>
        <v>0</v>
      </c>
      <c r="H1479" t="b">
        <f>IF('Input and Summary Results'!$J$4="yes",'Data Transformation'!F1479,'Data Transformation'!D1479)</f>
        <v>0</v>
      </c>
      <c r="I1479" t="str">
        <f t="shared" si="100"/>
        <v/>
      </c>
    </row>
    <row r="1480" spans="2:9" x14ac:dyDescent="0.25">
      <c r="B1480" t="b">
        <f>IF('Input and Summary Results'!D1062=0,FALSE,'Input and Summary Results'!$B1062)</f>
        <v>0</v>
      </c>
      <c r="C1480" t="b">
        <f>IF(OR(B1480=0,'Input and Summary Results'!D1062=0,'Input and Summary Results'!D1062=""),FALSE,'Input and Summary Results'!$D1062)</f>
        <v>0</v>
      </c>
      <c r="D1480" t="b">
        <f>IF(OR(B1480=0,'Input and Summary Results'!E1062=0),FALSE,'Input and Summary Results'!$E1062)</f>
        <v>0</v>
      </c>
      <c r="E1480" t="b">
        <f t="shared" si="98"/>
        <v>0</v>
      </c>
      <c r="F1480" t="b">
        <f t="shared" si="99"/>
        <v>0</v>
      </c>
      <c r="G1480" t="b">
        <f>IF('Input and Summary Results'!$J$4="yes",IF(C1480=FALSE,FALSE,IF('Data Transformation'!E1480&lt;$R$10,E1480,$R$10)),IF(C1480=FALSE,FALSE,IF(C1480&lt;$R$10,C1480,$R$10)))</f>
        <v>0</v>
      </c>
      <c r="H1480" t="b">
        <f>IF('Input and Summary Results'!$J$4="yes",'Data Transformation'!F1480,'Data Transformation'!D1480)</f>
        <v>0</v>
      </c>
      <c r="I1480" t="str">
        <f t="shared" si="100"/>
        <v/>
      </c>
    </row>
    <row r="1481" spans="2:9" x14ac:dyDescent="0.25">
      <c r="B1481" t="b">
        <f>IF('Input and Summary Results'!D1063=0,FALSE,'Input and Summary Results'!$B1063)</f>
        <v>0</v>
      </c>
      <c r="C1481" t="b">
        <f>IF(OR(B1481=0,'Input and Summary Results'!D1063=0,'Input and Summary Results'!D1063=""),FALSE,'Input and Summary Results'!$D1063)</f>
        <v>0</v>
      </c>
      <c r="D1481" t="b">
        <f>IF(OR(B1481=0,'Input and Summary Results'!E1063=0),FALSE,'Input and Summary Results'!$E1063)</f>
        <v>0</v>
      </c>
      <c r="E1481" t="b">
        <f t="shared" si="98"/>
        <v>0</v>
      </c>
      <c r="F1481" t="b">
        <f t="shared" si="99"/>
        <v>0</v>
      </c>
      <c r="G1481" t="b">
        <f>IF('Input and Summary Results'!$J$4="yes",IF(C1481=FALSE,FALSE,IF('Data Transformation'!E1481&lt;$R$10,E1481,$R$10)),IF(C1481=FALSE,FALSE,IF(C1481&lt;$R$10,C1481,$R$10)))</f>
        <v>0</v>
      </c>
      <c r="H1481" t="b">
        <f>IF('Input and Summary Results'!$J$4="yes",'Data Transformation'!F1481,'Data Transformation'!D1481)</f>
        <v>0</v>
      </c>
      <c r="I1481" t="str">
        <f t="shared" si="100"/>
        <v/>
      </c>
    </row>
    <row r="1482" spans="2:9" x14ac:dyDescent="0.25">
      <c r="B1482" t="b">
        <f>IF('Input and Summary Results'!D1064=0,FALSE,'Input and Summary Results'!$B1064)</f>
        <v>0</v>
      </c>
      <c r="C1482" t="b">
        <f>IF(OR(B1482=0,'Input and Summary Results'!D1064=0,'Input and Summary Results'!D1064=""),FALSE,'Input and Summary Results'!$D1064)</f>
        <v>0</v>
      </c>
      <c r="D1482" t="b">
        <f>IF(OR(B1482=0,'Input and Summary Results'!E1064=0),FALSE,'Input and Summary Results'!$E1064)</f>
        <v>0</v>
      </c>
      <c r="E1482" t="b">
        <f t="shared" si="98"/>
        <v>0</v>
      </c>
      <c r="F1482" t="b">
        <f t="shared" si="99"/>
        <v>0</v>
      </c>
      <c r="G1482" t="b">
        <f>IF('Input and Summary Results'!$J$4="yes",IF(C1482=FALSE,FALSE,IF('Data Transformation'!E1482&lt;$R$10,E1482,$R$10)),IF(C1482=FALSE,FALSE,IF(C1482&lt;$R$10,C1482,$R$10)))</f>
        <v>0</v>
      </c>
      <c r="H1482" t="b">
        <f>IF('Input and Summary Results'!$J$4="yes",'Data Transformation'!F1482,'Data Transformation'!D1482)</f>
        <v>0</v>
      </c>
      <c r="I1482" t="str">
        <f t="shared" si="100"/>
        <v/>
      </c>
    </row>
    <row r="1483" spans="2:9" x14ac:dyDescent="0.25">
      <c r="B1483" t="b">
        <f>IF('Input and Summary Results'!D1065=0,FALSE,'Input and Summary Results'!$B1065)</f>
        <v>0</v>
      </c>
      <c r="C1483" t="b">
        <f>IF(OR(B1483=0,'Input and Summary Results'!D1065=0,'Input and Summary Results'!D1065=""),FALSE,'Input and Summary Results'!$D1065)</f>
        <v>0</v>
      </c>
      <c r="D1483" t="b">
        <f>IF(OR(B1483=0,'Input and Summary Results'!E1065=0),FALSE,'Input and Summary Results'!$E1065)</f>
        <v>0</v>
      </c>
      <c r="E1483" t="b">
        <f t="shared" si="98"/>
        <v>0</v>
      </c>
      <c r="F1483" t="b">
        <f t="shared" si="99"/>
        <v>0</v>
      </c>
      <c r="G1483" t="b">
        <f>IF('Input and Summary Results'!$J$4="yes",IF(C1483=FALSE,FALSE,IF('Data Transformation'!E1483&lt;$R$10,E1483,$R$10)),IF(C1483=FALSE,FALSE,IF(C1483&lt;$R$10,C1483,$R$10)))</f>
        <v>0</v>
      </c>
      <c r="H1483" t="b">
        <f>IF('Input and Summary Results'!$J$4="yes",'Data Transformation'!F1483,'Data Transformation'!D1483)</f>
        <v>0</v>
      </c>
      <c r="I1483" t="str">
        <f t="shared" si="100"/>
        <v/>
      </c>
    </row>
    <row r="1484" spans="2:9" x14ac:dyDescent="0.25">
      <c r="B1484" t="b">
        <f>IF('Input and Summary Results'!D1066=0,FALSE,'Input and Summary Results'!$B1066)</f>
        <v>0</v>
      </c>
      <c r="C1484" t="b">
        <f>IF(OR(B1484=0,'Input and Summary Results'!D1066=0,'Input and Summary Results'!D1066=""),FALSE,'Input and Summary Results'!$D1066)</f>
        <v>0</v>
      </c>
      <c r="D1484" t="b">
        <f>IF(OR(B1484=0,'Input and Summary Results'!E1066=0),FALSE,'Input and Summary Results'!$E1066)</f>
        <v>0</v>
      </c>
      <c r="E1484" t="b">
        <f t="shared" si="98"/>
        <v>0</v>
      </c>
      <c r="F1484" t="b">
        <f t="shared" si="99"/>
        <v>0</v>
      </c>
      <c r="G1484" t="b">
        <f>IF('Input and Summary Results'!$J$4="yes",IF(C1484=FALSE,FALSE,IF('Data Transformation'!E1484&lt;$R$10,E1484,$R$10)),IF(C1484=FALSE,FALSE,IF(C1484&lt;$R$10,C1484,$R$10)))</f>
        <v>0</v>
      </c>
      <c r="H1484" t="b">
        <f>IF('Input and Summary Results'!$J$4="yes",'Data Transformation'!F1484,'Data Transformation'!D1484)</f>
        <v>0</v>
      </c>
      <c r="I1484" t="str">
        <f t="shared" si="100"/>
        <v/>
      </c>
    </row>
    <row r="1485" spans="2:9" x14ac:dyDescent="0.25">
      <c r="B1485" t="b">
        <f>IF('Input and Summary Results'!D1067=0,FALSE,'Input and Summary Results'!$B1067)</f>
        <v>0</v>
      </c>
      <c r="C1485" t="b">
        <f>IF(OR(B1485=0,'Input and Summary Results'!D1067=0,'Input and Summary Results'!D1067=""),FALSE,'Input and Summary Results'!$D1067)</f>
        <v>0</v>
      </c>
      <c r="D1485" t="b">
        <f>IF(OR(B1485=0,'Input and Summary Results'!E1067=0),FALSE,'Input and Summary Results'!$E1067)</f>
        <v>0</v>
      </c>
      <c r="E1485" t="b">
        <f t="shared" si="98"/>
        <v>0</v>
      </c>
      <c r="F1485" t="b">
        <f t="shared" si="99"/>
        <v>0</v>
      </c>
      <c r="G1485" t="b">
        <f>IF('Input and Summary Results'!$J$4="yes",IF(C1485=FALSE,FALSE,IF('Data Transformation'!E1485&lt;$R$10,E1485,$R$10)),IF(C1485=FALSE,FALSE,IF(C1485&lt;$R$10,C1485,$R$10)))</f>
        <v>0</v>
      </c>
      <c r="H1485" t="b">
        <f>IF('Input and Summary Results'!$J$4="yes",'Data Transformation'!F1485,'Data Transformation'!D1485)</f>
        <v>0</v>
      </c>
      <c r="I1485" t="str">
        <f t="shared" si="100"/>
        <v/>
      </c>
    </row>
    <row r="1486" spans="2:9" x14ac:dyDescent="0.25">
      <c r="B1486" t="b">
        <f>IF('Input and Summary Results'!D1068=0,FALSE,'Input and Summary Results'!$B1068)</f>
        <v>0</v>
      </c>
      <c r="C1486" t="b">
        <f>IF(OR(B1486=0,'Input and Summary Results'!D1068=0,'Input and Summary Results'!D1068=""),FALSE,'Input and Summary Results'!$D1068)</f>
        <v>0</v>
      </c>
      <c r="D1486" t="b">
        <f>IF(OR(B1486=0,'Input and Summary Results'!E1068=0),FALSE,'Input and Summary Results'!$E1068)</f>
        <v>0</v>
      </c>
      <c r="E1486" t="b">
        <f t="shared" si="98"/>
        <v>0</v>
      </c>
      <c r="F1486" t="b">
        <f t="shared" si="99"/>
        <v>0</v>
      </c>
      <c r="G1486" t="b">
        <f>IF('Input and Summary Results'!$J$4="yes",IF(C1486=FALSE,FALSE,IF('Data Transformation'!E1486&lt;$R$10,E1486,$R$10)),IF(C1486=FALSE,FALSE,IF(C1486&lt;$R$10,C1486,$R$10)))</f>
        <v>0</v>
      </c>
      <c r="H1486" t="b">
        <f>IF('Input and Summary Results'!$J$4="yes",'Data Transformation'!F1486,'Data Transformation'!D1486)</f>
        <v>0</v>
      </c>
      <c r="I1486" t="str">
        <f t="shared" si="100"/>
        <v/>
      </c>
    </row>
    <row r="1487" spans="2:9" x14ac:dyDescent="0.25">
      <c r="B1487" t="b">
        <f>IF('Input and Summary Results'!D1069=0,FALSE,'Input and Summary Results'!$B1069)</f>
        <v>0</v>
      </c>
      <c r="C1487" t="b">
        <f>IF(OR(B1487=0,'Input and Summary Results'!D1069=0,'Input and Summary Results'!D1069=""),FALSE,'Input and Summary Results'!$D1069)</f>
        <v>0</v>
      </c>
      <c r="D1487" t="b">
        <f>IF(OR(B1487=0,'Input and Summary Results'!E1069=0),FALSE,'Input and Summary Results'!$E1069)</f>
        <v>0</v>
      </c>
      <c r="E1487" t="b">
        <f t="shared" si="98"/>
        <v>0</v>
      </c>
      <c r="F1487" t="b">
        <f t="shared" si="99"/>
        <v>0</v>
      </c>
      <c r="G1487" t="b">
        <f>IF('Input and Summary Results'!$J$4="yes",IF(C1487=FALSE,FALSE,IF('Data Transformation'!E1487&lt;$R$10,E1487,$R$10)),IF(C1487=FALSE,FALSE,IF(C1487&lt;$R$10,C1487,$R$10)))</f>
        <v>0</v>
      </c>
      <c r="H1487" t="b">
        <f>IF('Input and Summary Results'!$J$4="yes",'Data Transformation'!F1487,'Data Transformation'!D1487)</f>
        <v>0</v>
      </c>
      <c r="I1487" t="str">
        <f t="shared" si="100"/>
        <v/>
      </c>
    </row>
    <row r="1488" spans="2:9" x14ac:dyDescent="0.25">
      <c r="B1488" t="b">
        <f>IF('Input and Summary Results'!D1070=0,FALSE,'Input and Summary Results'!$B1070)</f>
        <v>0</v>
      </c>
      <c r="C1488" t="b">
        <f>IF(OR(B1488=0,'Input and Summary Results'!D1070=0,'Input and Summary Results'!D1070=""),FALSE,'Input and Summary Results'!$D1070)</f>
        <v>0</v>
      </c>
      <c r="D1488" t="b">
        <f>IF(OR(B1488=0,'Input and Summary Results'!E1070=0),FALSE,'Input and Summary Results'!$E1070)</f>
        <v>0</v>
      </c>
      <c r="E1488" t="b">
        <f t="shared" si="98"/>
        <v>0</v>
      </c>
      <c r="F1488" t="b">
        <f t="shared" si="99"/>
        <v>0</v>
      </c>
      <c r="G1488" t="b">
        <f>IF('Input and Summary Results'!$J$4="yes",IF(C1488=FALSE,FALSE,IF('Data Transformation'!E1488&lt;$R$10,E1488,$R$10)),IF(C1488=FALSE,FALSE,IF(C1488&lt;$R$10,C1488,$R$10)))</f>
        <v>0</v>
      </c>
      <c r="H1488" t="b">
        <f>IF('Input and Summary Results'!$J$4="yes",'Data Transformation'!F1488,'Data Transformation'!D1488)</f>
        <v>0</v>
      </c>
      <c r="I1488" t="str">
        <f t="shared" si="100"/>
        <v/>
      </c>
    </row>
    <row r="1489" spans="2:9" x14ac:dyDescent="0.25">
      <c r="B1489" t="b">
        <f>IF('Input and Summary Results'!D1071=0,FALSE,'Input and Summary Results'!$B1071)</f>
        <v>0</v>
      </c>
      <c r="C1489" t="b">
        <f>IF(OR(B1489=0,'Input and Summary Results'!D1071=0,'Input and Summary Results'!D1071=""),FALSE,'Input and Summary Results'!$D1071)</f>
        <v>0</v>
      </c>
      <c r="D1489" t="b">
        <f>IF(OR(B1489=0,'Input and Summary Results'!E1071=0),FALSE,'Input and Summary Results'!$E1071)</f>
        <v>0</v>
      </c>
      <c r="E1489" t="b">
        <f t="shared" si="98"/>
        <v>0</v>
      </c>
      <c r="F1489" t="b">
        <f t="shared" si="99"/>
        <v>0</v>
      </c>
      <c r="G1489" t="b">
        <f>IF('Input and Summary Results'!$J$4="yes",IF(C1489=FALSE,FALSE,IF('Data Transformation'!E1489&lt;$R$10,E1489,$R$10)),IF(C1489=FALSE,FALSE,IF(C1489&lt;$R$10,C1489,$R$10)))</f>
        <v>0</v>
      </c>
      <c r="H1489" t="b">
        <f>IF('Input and Summary Results'!$J$4="yes",'Data Transformation'!F1489,'Data Transformation'!D1489)</f>
        <v>0</v>
      </c>
      <c r="I1489" t="str">
        <f t="shared" si="100"/>
        <v/>
      </c>
    </row>
    <row r="1490" spans="2:9" x14ac:dyDescent="0.25">
      <c r="B1490" t="b">
        <f>IF('Input and Summary Results'!D1072=0,FALSE,'Input and Summary Results'!$B1072)</f>
        <v>0</v>
      </c>
      <c r="C1490" t="b">
        <f>IF(OR(B1490=0,'Input and Summary Results'!D1072=0,'Input and Summary Results'!D1072=""),FALSE,'Input and Summary Results'!$D1072)</f>
        <v>0</v>
      </c>
      <c r="D1490" t="b">
        <f>IF(OR(B1490=0,'Input and Summary Results'!E1072=0),FALSE,'Input and Summary Results'!$E1072)</f>
        <v>0</v>
      </c>
      <c r="E1490" t="b">
        <f t="shared" si="98"/>
        <v>0</v>
      </c>
      <c r="F1490" t="b">
        <f t="shared" si="99"/>
        <v>0</v>
      </c>
      <c r="G1490" t="b">
        <f>IF('Input and Summary Results'!$J$4="yes",IF(C1490=FALSE,FALSE,IF('Data Transformation'!E1490&lt;$R$10,E1490,$R$10)),IF(C1490=FALSE,FALSE,IF(C1490&lt;$R$10,C1490,$R$10)))</f>
        <v>0</v>
      </c>
      <c r="H1490" t="b">
        <f>IF('Input and Summary Results'!$J$4="yes",'Data Transformation'!F1490,'Data Transformation'!D1490)</f>
        <v>0</v>
      </c>
      <c r="I1490" t="str">
        <f t="shared" si="100"/>
        <v/>
      </c>
    </row>
    <row r="1491" spans="2:9" x14ac:dyDescent="0.25">
      <c r="B1491" t="b">
        <f>IF('Input and Summary Results'!D1073=0,FALSE,'Input and Summary Results'!$B1073)</f>
        <v>0</v>
      </c>
      <c r="C1491" t="b">
        <f>IF(OR(B1491=0,'Input and Summary Results'!D1073=0,'Input and Summary Results'!D1073=""),FALSE,'Input and Summary Results'!$D1073)</f>
        <v>0</v>
      </c>
      <c r="D1491" t="b">
        <f>IF(OR(B1491=0,'Input and Summary Results'!E1073=0),FALSE,'Input and Summary Results'!$E1073)</f>
        <v>0</v>
      </c>
      <c r="E1491" t="b">
        <f t="shared" si="98"/>
        <v>0</v>
      </c>
      <c r="F1491" t="b">
        <f t="shared" si="99"/>
        <v>0</v>
      </c>
      <c r="G1491" t="b">
        <f>IF('Input and Summary Results'!$J$4="yes",IF(C1491=FALSE,FALSE,IF('Data Transformation'!E1491&lt;$R$10,E1491,$R$10)),IF(C1491=FALSE,FALSE,IF(C1491&lt;$R$10,C1491,$R$10)))</f>
        <v>0</v>
      </c>
      <c r="H1491" t="b">
        <f>IF('Input and Summary Results'!$J$4="yes",'Data Transformation'!F1491,'Data Transformation'!D1491)</f>
        <v>0</v>
      </c>
      <c r="I1491" t="str">
        <f t="shared" si="100"/>
        <v/>
      </c>
    </row>
    <row r="1492" spans="2:9" x14ac:dyDescent="0.25">
      <c r="B1492" t="b">
        <f>IF('Input and Summary Results'!D1074=0,FALSE,'Input and Summary Results'!$B1074)</f>
        <v>0</v>
      </c>
      <c r="C1492" t="b">
        <f>IF(OR(B1492=0,'Input and Summary Results'!D1074=0,'Input and Summary Results'!D1074=""),FALSE,'Input and Summary Results'!$D1074)</f>
        <v>0</v>
      </c>
      <c r="D1492" t="b">
        <f>IF(OR(B1492=0,'Input and Summary Results'!E1074=0),FALSE,'Input and Summary Results'!$E1074)</f>
        <v>0</v>
      </c>
      <c r="E1492" t="b">
        <f t="shared" si="98"/>
        <v>0</v>
      </c>
      <c r="F1492" t="b">
        <f t="shared" si="99"/>
        <v>0</v>
      </c>
      <c r="G1492" t="b">
        <f>IF('Input and Summary Results'!$J$4="yes",IF(C1492=FALSE,FALSE,IF('Data Transformation'!E1492&lt;$R$10,E1492,$R$10)),IF(C1492=FALSE,FALSE,IF(C1492&lt;$R$10,C1492,$R$10)))</f>
        <v>0</v>
      </c>
      <c r="H1492" t="b">
        <f>IF('Input and Summary Results'!$J$4="yes",'Data Transformation'!F1492,'Data Transformation'!D1492)</f>
        <v>0</v>
      </c>
      <c r="I1492" t="str">
        <f t="shared" si="100"/>
        <v/>
      </c>
    </row>
    <row r="1493" spans="2:9" x14ac:dyDescent="0.25">
      <c r="B1493" t="b">
        <f>IF('Input and Summary Results'!D1075=0,FALSE,'Input and Summary Results'!$B1075)</f>
        <v>0</v>
      </c>
      <c r="C1493" t="b">
        <f>IF(OR(B1493=0,'Input and Summary Results'!D1075=0,'Input and Summary Results'!D1075=""),FALSE,'Input and Summary Results'!$D1075)</f>
        <v>0</v>
      </c>
      <c r="D1493" t="b">
        <f>IF(OR(B1493=0,'Input and Summary Results'!E1075=0),FALSE,'Input and Summary Results'!$E1075)</f>
        <v>0</v>
      </c>
      <c r="E1493" t="b">
        <f t="shared" si="98"/>
        <v>0</v>
      </c>
      <c r="F1493" t="b">
        <f t="shared" si="99"/>
        <v>0</v>
      </c>
      <c r="G1493" t="b">
        <f>IF('Input and Summary Results'!$J$4="yes",IF(C1493=FALSE,FALSE,IF('Data Transformation'!E1493&lt;$R$10,E1493,$R$10)),IF(C1493=FALSE,FALSE,IF(C1493&lt;$R$10,C1493,$R$10)))</f>
        <v>0</v>
      </c>
      <c r="H1493" t="b">
        <f>IF('Input and Summary Results'!$J$4="yes",'Data Transformation'!F1493,'Data Transformation'!D1493)</f>
        <v>0</v>
      </c>
      <c r="I1493" t="str">
        <f t="shared" si="100"/>
        <v/>
      </c>
    </row>
    <row r="1494" spans="2:9" x14ac:dyDescent="0.25">
      <c r="B1494" t="b">
        <f>IF('Input and Summary Results'!D1076=0,FALSE,'Input and Summary Results'!$B1076)</f>
        <v>0</v>
      </c>
      <c r="C1494" t="b">
        <f>IF(OR(B1494=0,'Input and Summary Results'!D1076=0,'Input and Summary Results'!D1076=""),FALSE,'Input and Summary Results'!$D1076)</f>
        <v>0</v>
      </c>
      <c r="D1494" t="b">
        <f>IF(OR(B1494=0,'Input and Summary Results'!E1076=0),FALSE,'Input and Summary Results'!$E1076)</f>
        <v>0</v>
      </c>
      <c r="E1494" t="b">
        <f t="shared" si="98"/>
        <v>0</v>
      </c>
      <c r="F1494" t="b">
        <f t="shared" si="99"/>
        <v>0</v>
      </c>
      <c r="G1494" t="b">
        <f>IF('Input and Summary Results'!$J$4="yes",IF(C1494=FALSE,FALSE,IF('Data Transformation'!E1494&lt;$R$10,E1494,$R$10)),IF(C1494=FALSE,FALSE,IF(C1494&lt;$R$10,C1494,$R$10)))</f>
        <v>0</v>
      </c>
      <c r="H1494" t="b">
        <f>IF('Input and Summary Results'!$J$4="yes",'Data Transformation'!F1494,'Data Transformation'!D1494)</f>
        <v>0</v>
      </c>
      <c r="I1494" t="str">
        <f t="shared" si="100"/>
        <v/>
      </c>
    </row>
    <row r="1495" spans="2:9" x14ac:dyDescent="0.25">
      <c r="B1495" t="b">
        <f>IF('Input and Summary Results'!D1077=0,FALSE,'Input and Summary Results'!$B1077)</f>
        <v>0</v>
      </c>
      <c r="C1495" t="b">
        <f>IF(OR(B1495=0,'Input and Summary Results'!D1077=0,'Input and Summary Results'!D1077=""),FALSE,'Input and Summary Results'!$D1077)</f>
        <v>0</v>
      </c>
      <c r="D1495" t="b">
        <f>IF(OR(B1495=0,'Input and Summary Results'!E1077=0),FALSE,'Input and Summary Results'!$E1077)</f>
        <v>0</v>
      </c>
      <c r="E1495" t="b">
        <f t="shared" si="98"/>
        <v>0</v>
      </c>
      <c r="F1495" t="b">
        <f t="shared" si="99"/>
        <v>0</v>
      </c>
      <c r="G1495" t="b">
        <f>IF('Input and Summary Results'!$J$4="yes",IF(C1495=FALSE,FALSE,IF('Data Transformation'!E1495&lt;$R$10,E1495,$R$10)),IF(C1495=FALSE,FALSE,IF(C1495&lt;$R$10,C1495,$R$10)))</f>
        <v>0</v>
      </c>
      <c r="H1495" t="b">
        <f>IF('Input and Summary Results'!$J$4="yes",'Data Transformation'!F1495,'Data Transformation'!D1495)</f>
        <v>0</v>
      </c>
      <c r="I1495" t="str">
        <f t="shared" si="100"/>
        <v/>
      </c>
    </row>
    <row r="1496" spans="2:9" x14ac:dyDescent="0.25">
      <c r="B1496" t="b">
        <f>IF('Input and Summary Results'!D1078=0,FALSE,'Input and Summary Results'!$B1078)</f>
        <v>0</v>
      </c>
      <c r="C1496" t="b">
        <f>IF(OR(B1496=0,'Input and Summary Results'!D1078=0,'Input and Summary Results'!D1078=""),FALSE,'Input and Summary Results'!$D1078)</f>
        <v>0</v>
      </c>
      <c r="D1496" t="b">
        <f>IF(OR(B1496=0,'Input and Summary Results'!E1078=0),FALSE,'Input and Summary Results'!$E1078)</f>
        <v>0</v>
      </c>
      <c r="E1496" t="b">
        <f t="shared" si="98"/>
        <v>0</v>
      </c>
      <c r="F1496" t="b">
        <f t="shared" si="99"/>
        <v>0</v>
      </c>
      <c r="G1496" t="b">
        <f>IF('Input and Summary Results'!$J$4="yes",IF(C1496=FALSE,FALSE,IF('Data Transformation'!E1496&lt;$R$10,E1496,$R$10)),IF(C1496=FALSE,FALSE,IF(C1496&lt;$R$10,C1496,$R$10)))</f>
        <v>0</v>
      </c>
      <c r="H1496" t="b">
        <f>IF('Input and Summary Results'!$J$4="yes",'Data Transformation'!F1496,'Data Transformation'!D1496)</f>
        <v>0</v>
      </c>
      <c r="I1496" t="str">
        <f t="shared" si="100"/>
        <v/>
      </c>
    </row>
    <row r="1497" spans="2:9" x14ac:dyDescent="0.25">
      <c r="B1497" t="b">
        <f>IF('Input and Summary Results'!D1079=0,FALSE,'Input and Summary Results'!$B1079)</f>
        <v>0</v>
      </c>
      <c r="C1497" t="b">
        <f>IF(OR(B1497=0,'Input and Summary Results'!D1079=0,'Input and Summary Results'!D1079=""),FALSE,'Input and Summary Results'!$D1079)</f>
        <v>0</v>
      </c>
      <c r="D1497" t="b">
        <f>IF(OR(B1497=0,'Input and Summary Results'!E1079=0),FALSE,'Input and Summary Results'!$E1079)</f>
        <v>0</v>
      </c>
      <c r="E1497" t="b">
        <f t="shared" si="98"/>
        <v>0</v>
      </c>
      <c r="F1497" t="b">
        <f t="shared" si="99"/>
        <v>0</v>
      </c>
      <c r="G1497" t="b">
        <f>IF('Input and Summary Results'!$J$4="yes",IF(C1497=FALSE,FALSE,IF('Data Transformation'!E1497&lt;$R$10,E1497,$R$10)),IF(C1497=FALSE,FALSE,IF(C1497&lt;$R$10,C1497,$R$10)))</f>
        <v>0</v>
      </c>
      <c r="H1497" t="b">
        <f>IF('Input and Summary Results'!$J$4="yes",'Data Transformation'!F1497,'Data Transformation'!D1497)</f>
        <v>0</v>
      </c>
      <c r="I1497" t="str">
        <f t="shared" si="100"/>
        <v/>
      </c>
    </row>
    <row r="1498" spans="2:9" x14ac:dyDescent="0.25">
      <c r="B1498" t="b">
        <f>IF('Input and Summary Results'!D1080=0,FALSE,'Input and Summary Results'!$B1080)</f>
        <v>0</v>
      </c>
      <c r="C1498" t="b">
        <f>IF(OR(B1498=0,'Input and Summary Results'!D1080=0,'Input and Summary Results'!D1080=""),FALSE,'Input and Summary Results'!$D1080)</f>
        <v>0</v>
      </c>
      <c r="D1498" t="b">
        <f>IF(OR(B1498=0,'Input and Summary Results'!E1080=0),FALSE,'Input and Summary Results'!$E1080)</f>
        <v>0</v>
      </c>
      <c r="E1498" t="b">
        <f t="shared" si="98"/>
        <v>0</v>
      </c>
      <c r="F1498" t="b">
        <f t="shared" si="99"/>
        <v>0</v>
      </c>
      <c r="G1498" t="b">
        <f>IF('Input and Summary Results'!$J$4="yes",IF(C1498=FALSE,FALSE,IF('Data Transformation'!E1498&lt;$R$10,E1498,$R$10)),IF(C1498=FALSE,FALSE,IF(C1498&lt;$R$10,C1498,$R$10)))</f>
        <v>0</v>
      </c>
      <c r="H1498" t="b">
        <f>IF('Input and Summary Results'!$J$4="yes",'Data Transformation'!F1498,'Data Transformation'!D1498)</f>
        <v>0</v>
      </c>
      <c r="I1498" t="str">
        <f t="shared" si="100"/>
        <v/>
      </c>
    </row>
    <row r="1499" spans="2:9" x14ac:dyDescent="0.25">
      <c r="B1499" t="b">
        <f>IF('Input and Summary Results'!D1081=0,FALSE,'Input and Summary Results'!$B1081)</f>
        <v>0</v>
      </c>
      <c r="C1499" t="b">
        <f>IF(OR(B1499=0,'Input and Summary Results'!D1081=0,'Input and Summary Results'!D1081=""),FALSE,'Input and Summary Results'!$D1081)</f>
        <v>0</v>
      </c>
      <c r="D1499" t="b">
        <f>IF(OR(B1499=0,'Input and Summary Results'!E1081=0),FALSE,'Input and Summary Results'!$E1081)</f>
        <v>0</v>
      </c>
      <c r="E1499" t="b">
        <f t="shared" si="98"/>
        <v>0</v>
      </c>
      <c r="F1499" t="b">
        <f t="shared" si="99"/>
        <v>0</v>
      </c>
      <c r="G1499" t="b">
        <f>IF('Input and Summary Results'!$J$4="yes",IF(C1499=FALSE,FALSE,IF('Data Transformation'!E1499&lt;$R$10,E1499,$R$10)),IF(C1499=FALSE,FALSE,IF(C1499&lt;$R$10,C1499,$R$10)))</f>
        <v>0</v>
      </c>
      <c r="H1499" t="b">
        <f>IF('Input and Summary Results'!$J$4="yes",'Data Transformation'!F1499,'Data Transformation'!D1499)</f>
        <v>0</v>
      </c>
      <c r="I1499" t="str">
        <f t="shared" si="100"/>
        <v/>
      </c>
    </row>
    <row r="1500" spans="2:9" x14ac:dyDescent="0.25">
      <c r="B1500" t="b">
        <f>IF('Input and Summary Results'!D1082=0,FALSE,'Input and Summary Results'!$B1082)</f>
        <v>0</v>
      </c>
      <c r="C1500" t="b">
        <f>IF(OR(B1500=0,'Input and Summary Results'!D1082=0,'Input and Summary Results'!D1082=""),FALSE,'Input and Summary Results'!$D1082)</f>
        <v>0</v>
      </c>
      <c r="D1500" t="b">
        <f>IF(OR(B1500=0,'Input and Summary Results'!E1082=0),FALSE,'Input and Summary Results'!$E1082)</f>
        <v>0</v>
      </c>
      <c r="E1500" t="b">
        <f t="shared" si="98"/>
        <v>0</v>
      </c>
      <c r="F1500" t="b">
        <f t="shared" si="99"/>
        <v>0</v>
      </c>
      <c r="G1500" t="b">
        <f>IF('Input and Summary Results'!$J$4="yes",IF(C1500=FALSE,FALSE,IF('Data Transformation'!E1500&lt;$R$10,E1500,$R$10)),IF(C1500=FALSE,FALSE,IF(C1500&lt;$R$10,C1500,$R$10)))</f>
        <v>0</v>
      </c>
      <c r="H1500" t="b">
        <f>IF('Input and Summary Results'!$J$4="yes",'Data Transformation'!F1500,'Data Transformation'!D1500)</f>
        <v>0</v>
      </c>
      <c r="I1500" t="str">
        <f t="shared" si="100"/>
        <v/>
      </c>
    </row>
    <row r="1501" spans="2:9" x14ac:dyDescent="0.25">
      <c r="B1501" t="b">
        <f>IF('Input and Summary Results'!D1083=0,FALSE,'Input and Summary Results'!$B1083)</f>
        <v>0</v>
      </c>
      <c r="C1501" t="b">
        <f>IF(OR(B1501=0,'Input and Summary Results'!D1083=0,'Input and Summary Results'!D1083=""),FALSE,'Input and Summary Results'!$D1083)</f>
        <v>0</v>
      </c>
      <c r="D1501" t="b">
        <f>IF(OR(B1501=0,'Input and Summary Results'!E1083=0),FALSE,'Input and Summary Results'!$E1083)</f>
        <v>0</v>
      </c>
      <c r="E1501" t="b">
        <f t="shared" si="98"/>
        <v>0</v>
      </c>
      <c r="F1501" t="b">
        <f t="shared" si="99"/>
        <v>0</v>
      </c>
      <c r="G1501" t="b">
        <f>IF('Input and Summary Results'!$J$4="yes",IF(C1501=FALSE,FALSE,IF('Data Transformation'!E1501&lt;$R$10,E1501,$R$10)),IF(C1501=FALSE,FALSE,IF(C1501&lt;$R$10,C1501,$R$10)))</f>
        <v>0</v>
      </c>
      <c r="H1501" t="b">
        <f>IF('Input and Summary Results'!$J$4="yes",'Data Transformation'!F1501,'Data Transformation'!D1501)</f>
        <v>0</v>
      </c>
      <c r="I1501" t="str">
        <f t="shared" si="100"/>
        <v/>
      </c>
    </row>
    <row r="1502" spans="2:9" x14ac:dyDescent="0.25">
      <c r="B1502" t="b">
        <f>IF('Input and Summary Results'!D1084=0,FALSE,'Input and Summary Results'!$B1084)</f>
        <v>0</v>
      </c>
      <c r="C1502" t="b">
        <f>IF(OR(B1502=0,'Input and Summary Results'!D1084=0,'Input and Summary Results'!D1084=""),FALSE,'Input and Summary Results'!$D1084)</f>
        <v>0</v>
      </c>
      <c r="D1502" t="b">
        <f>IF(OR(B1502=0,'Input and Summary Results'!E1084=0),FALSE,'Input and Summary Results'!$E1084)</f>
        <v>0</v>
      </c>
      <c r="E1502" t="b">
        <f t="shared" si="98"/>
        <v>0</v>
      </c>
      <c r="F1502" t="b">
        <f t="shared" si="99"/>
        <v>0</v>
      </c>
      <c r="G1502" t="b">
        <f>IF('Input and Summary Results'!$J$4="yes",IF(C1502=FALSE,FALSE,IF('Data Transformation'!E1502&lt;$R$10,E1502,$R$10)),IF(C1502=FALSE,FALSE,IF(C1502&lt;$R$10,C1502,$R$10)))</f>
        <v>0</v>
      </c>
      <c r="H1502" t="b">
        <f>IF('Input and Summary Results'!$J$4="yes",'Data Transformation'!F1502,'Data Transformation'!D1502)</f>
        <v>0</v>
      </c>
      <c r="I1502" t="str">
        <f t="shared" si="100"/>
        <v/>
      </c>
    </row>
    <row r="1503" spans="2:9" x14ac:dyDescent="0.25">
      <c r="B1503" t="b">
        <f>IF('Input and Summary Results'!D1085=0,FALSE,'Input and Summary Results'!$B1085)</f>
        <v>0</v>
      </c>
      <c r="C1503" t="b">
        <f>IF(OR(B1503=0,'Input and Summary Results'!D1085=0,'Input and Summary Results'!D1085=""),FALSE,'Input and Summary Results'!$D1085)</f>
        <v>0</v>
      </c>
      <c r="D1503" t="b">
        <f>IF(OR(B1503=0,'Input and Summary Results'!E1085=0),FALSE,'Input and Summary Results'!$E1085)</f>
        <v>0</v>
      </c>
      <c r="E1503" t="b">
        <f t="shared" si="98"/>
        <v>0</v>
      </c>
      <c r="F1503" t="b">
        <f t="shared" si="99"/>
        <v>0</v>
      </c>
      <c r="G1503" t="b">
        <f>IF('Input and Summary Results'!$J$4="yes",IF(C1503=FALSE,FALSE,IF('Data Transformation'!E1503&lt;$R$10,E1503,$R$10)),IF(C1503=FALSE,FALSE,IF(C1503&lt;$R$10,C1503,$R$10)))</f>
        <v>0</v>
      </c>
      <c r="H1503" t="b">
        <f>IF('Input and Summary Results'!$J$4="yes",'Data Transformation'!F1503,'Data Transformation'!D1503)</f>
        <v>0</v>
      </c>
      <c r="I1503" t="str">
        <f t="shared" si="100"/>
        <v/>
      </c>
    </row>
    <row r="1504" spans="2:9" x14ac:dyDescent="0.25">
      <c r="B1504" t="b">
        <f>IF('Input and Summary Results'!D1086=0,FALSE,'Input and Summary Results'!$B1086)</f>
        <v>0</v>
      </c>
      <c r="C1504" t="b">
        <f>IF(OR(B1504=0,'Input and Summary Results'!D1086=0,'Input and Summary Results'!D1086=""),FALSE,'Input and Summary Results'!$D1086)</f>
        <v>0</v>
      </c>
      <c r="D1504" t="b">
        <f>IF(OR(B1504=0,'Input and Summary Results'!E1086=0),FALSE,'Input and Summary Results'!$E1086)</f>
        <v>0</v>
      </c>
      <c r="E1504" t="b">
        <f t="shared" si="98"/>
        <v>0</v>
      </c>
      <c r="F1504" t="b">
        <f t="shared" si="99"/>
        <v>0</v>
      </c>
      <c r="G1504" t="b">
        <f>IF('Input and Summary Results'!$J$4="yes",IF(C1504=FALSE,FALSE,IF('Data Transformation'!E1504&lt;$R$10,E1504,$R$10)),IF(C1504=FALSE,FALSE,IF(C1504&lt;$R$10,C1504,$R$10)))</f>
        <v>0</v>
      </c>
      <c r="H1504" t="b">
        <f>IF('Input and Summary Results'!$J$4="yes",'Data Transformation'!F1504,'Data Transformation'!D1504)</f>
        <v>0</v>
      </c>
      <c r="I1504" t="str">
        <f t="shared" si="100"/>
        <v/>
      </c>
    </row>
    <row r="1505" spans="2:9" x14ac:dyDescent="0.25">
      <c r="B1505" t="b">
        <f>IF('Input and Summary Results'!D1087=0,FALSE,'Input and Summary Results'!$B1087)</f>
        <v>0</v>
      </c>
      <c r="C1505" t="b">
        <f>IF(OR(B1505=0,'Input and Summary Results'!D1087=0,'Input and Summary Results'!D1087=""),FALSE,'Input and Summary Results'!$D1087)</f>
        <v>0</v>
      </c>
      <c r="D1505" t="b">
        <f>IF(OR(B1505=0,'Input and Summary Results'!E1087=0),FALSE,'Input and Summary Results'!$E1087)</f>
        <v>0</v>
      </c>
      <c r="E1505" t="b">
        <f t="shared" si="98"/>
        <v>0</v>
      </c>
      <c r="F1505" t="b">
        <f t="shared" si="99"/>
        <v>0</v>
      </c>
      <c r="G1505" t="b">
        <f>IF('Input and Summary Results'!$J$4="yes",IF(C1505=FALSE,FALSE,IF('Data Transformation'!E1505&lt;$R$10,E1505,$R$10)),IF(C1505=FALSE,FALSE,IF(C1505&lt;$R$10,C1505,$R$10)))</f>
        <v>0</v>
      </c>
      <c r="H1505" t="b">
        <f>IF('Input and Summary Results'!$J$4="yes",'Data Transformation'!F1505,'Data Transformation'!D1505)</f>
        <v>0</v>
      </c>
      <c r="I1505" t="str">
        <f t="shared" si="100"/>
        <v/>
      </c>
    </row>
    <row r="1506" spans="2:9" x14ac:dyDescent="0.25">
      <c r="B1506" t="b">
        <f>IF('Input and Summary Results'!D1088=0,FALSE,'Input and Summary Results'!$B1088)</f>
        <v>0</v>
      </c>
      <c r="C1506" t="b">
        <f>IF(OR(B1506=0,'Input and Summary Results'!D1088=0,'Input and Summary Results'!D1088=""),FALSE,'Input and Summary Results'!$D1088)</f>
        <v>0</v>
      </c>
      <c r="D1506" t="b">
        <f>IF(OR(B1506=0,'Input and Summary Results'!E1088=0),FALSE,'Input and Summary Results'!$E1088)</f>
        <v>0</v>
      </c>
      <c r="E1506" t="b">
        <f t="shared" si="98"/>
        <v>0</v>
      </c>
      <c r="F1506" t="b">
        <f t="shared" si="99"/>
        <v>0</v>
      </c>
      <c r="G1506" t="b">
        <f>IF('Input and Summary Results'!$J$4="yes",IF(C1506=FALSE,FALSE,IF('Data Transformation'!E1506&lt;$R$10,E1506,$R$10)),IF(C1506=FALSE,FALSE,IF(C1506&lt;$R$10,C1506,$R$10)))</f>
        <v>0</v>
      </c>
      <c r="H1506" t="b">
        <f>IF('Input and Summary Results'!$J$4="yes",'Data Transformation'!F1506,'Data Transformation'!D1506)</f>
        <v>0</v>
      </c>
      <c r="I1506" t="str">
        <f t="shared" si="100"/>
        <v/>
      </c>
    </row>
    <row r="1507" spans="2:9" x14ac:dyDescent="0.25">
      <c r="B1507" t="b">
        <f>IF('Input and Summary Results'!D1089=0,FALSE,'Input and Summary Results'!$B1089)</f>
        <v>0</v>
      </c>
      <c r="C1507" t="b">
        <f>IF(OR(B1507=0,'Input and Summary Results'!D1089=0,'Input and Summary Results'!D1089=""),FALSE,'Input and Summary Results'!$D1089)</f>
        <v>0</v>
      </c>
      <c r="D1507" t="b">
        <f>IF(OR(B1507=0,'Input and Summary Results'!E1089=0),FALSE,'Input and Summary Results'!$E1089)</f>
        <v>0</v>
      </c>
      <c r="E1507" t="b">
        <f t="shared" si="98"/>
        <v>0</v>
      </c>
      <c r="F1507" t="b">
        <f t="shared" si="99"/>
        <v>0</v>
      </c>
      <c r="G1507" t="b">
        <f>IF('Input and Summary Results'!$J$4="yes",IF(C1507=FALSE,FALSE,IF('Data Transformation'!E1507&lt;$R$10,E1507,$R$10)),IF(C1507=FALSE,FALSE,IF(C1507&lt;$R$10,C1507,$R$10)))</f>
        <v>0</v>
      </c>
      <c r="H1507" t="b">
        <f>IF('Input and Summary Results'!$J$4="yes",'Data Transformation'!F1507,'Data Transformation'!D1507)</f>
        <v>0</v>
      </c>
      <c r="I1507" t="str">
        <f t="shared" si="100"/>
        <v/>
      </c>
    </row>
    <row r="1508" spans="2:9" x14ac:dyDescent="0.25">
      <c r="B1508" t="b">
        <f>IF('Input and Summary Results'!D1090=0,FALSE,'Input and Summary Results'!$B1090)</f>
        <v>0</v>
      </c>
      <c r="C1508" t="b">
        <f>IF(OR(B1508=0,'Input and Summary Results'!D1090=0,'Input and Summary Results'!D1090=""),FALSE,'Input and Summary Results'!$D1090)</f>
        <v>0</v>
      </c>
      <c r="D1508" t="b">
        <f>IF(OR(B1508=0,'Input and Summary Results'!E1090=0),FALSE,'Input and Summary Results'!$E1090)</f>
        <v>0</v>
      </c>
      <c r="E1508" t="b">
        <f t="shared" si="98"/>
        <v>0</v>
      </c>
      <c r="F1508" t="b">
        <f t="shared" si="99"/>
        <v>0</v>
      </c>
      <c r="G1508" t="b">
        <f>IF('Input and Summary Results'!$J$4="yes",IF(C1508=FALSE,FALSE,IF('Data Transformation'!E1508&lt;$R$10,E1508,$R$10)),IF(C1508=FALSE,FALSE,IF(C1508&lt;$R$10,C1508,$R$10)))</f>
        <v>0</v>
      </c>
      <c r="H1508" t="b">
        <f>IF('Input and Summary Results'!$J$4="yes",'Data Transformation'!F1508,'Data Transformation'!D1508)</f>
        <v>0</v>
      </c>
      <c r="I1508" t="str">
        <f t="shared" si="100"/>
        <v/>
      </c>
    </row>
    <row r="1509" spans="2:9" x14ac:dyDescent="0.25">
      <c r="B1509" t="b">
        <f>IF('Input and Summary Results'!D1091=0,FALSE,'Input and Summary Results'!$B1091)</f>
        <v>0</v>
      </c>
      <c r="C1509" t="b">
        <f>IF(OR(B1509=0,'Input and Summary Results'!D1091=0,'Input and Summary Results'!D1091=""),FALSE,'Input and Summary Results'!$D1091)</f>
        <v>0</v>
      </c>
      <c r="D1509" t="b">
        <f>IF(OR(B1509=0,'Input and Summary Results'!E1091=0),FALSE,'Input and Summary Results'!$E1091)</f>
        <v>0</v>
      </c>
      <c r="E1509" t="b">
        <f t="shared" si="98"/>
        <v>0</v>
      </c>
      <c r="F1509" t="b">
        <f t="shared" si="99"/>
        <v>0</v>
      </c>
      <c r="G1509" t="b">
        <f>IF('Input and Summary Results'!$J$4="yes",IF(C1509=FALSE,FALSE,IF('Data Transformation'!E1509&lt;$R$10,E1509,$R$10)),IF(C1509=FALSE,FALSE,IF(C1509&lt;$R$10,C1509,$R$10)))</f>
        <v>0</v>
      </c>
      <c r="H1509" t="b">
        <f>IF('Input and Summary Results'!$J$4="yes",'Data Transformation'!F1509,'Data Transformation'!D1509)</f>
        <v>0</v>
      </c>
      <c r="I1509" t="str">
        <f t="shared" si="100"/>
        <v/>
      </c>
    </row>
    <row r="1510" spans="2:9" x14ac:dyDescent="0.25">
      <c r="B1510" t="b">
        <f>IF('Input and Summary Results'!D1092=0,FALSE,'Input and Summary Results'!$B1092)</f>
        <v>0</v>
      </c>
      <c r="C1510" t="b">
        <f>IF(OR(B1510=0,'Input and Summary Results'!D1092=0,'Input and Summary Results'!D1092=""),FALSE,'Input and Summary Results'!$D1092)</f>
        <v>0</v>
      </c>
      <c r="D1510" t="b">
        <f>IF(OR(B1510=0,'Input and Summary Results'!E1092=0),FALSE,'Input and Summary Results'!$E1092)</f>
        <v>0</v>
      </c>
      <c r="E1510" t="b">
        <f t="shared" si="98"/>
        <v>0</v>
      </c>
      <c r="F1510" t="b">
        <f t="shared" si="99"/>
        <v>0</v>
      </c>
      <c r="G1510" t="b">
        <f>IF('Input and Summary Results'!$J$4="yes",IF(C1510=FALSE,FALSE,IF('Data Transformation'!E1510&lt;$R$10,E1510,$R$10)),IF(C1510=FALSE,FALSE,IF(C1510&lt;$R$10,C1510,$R$10)))</f>
        <v>0</v>
      </c>
      <c r="H1510" t="b">
        <f>IF('Input and Summary Results'!$J$4="yes",'Data Transformation'!F1510,'Data Transformation'!D1510)</f>
        <v>0</v>
      </c>
      <c r="I1510" t="str">
        <f t="shared" si="100"/>
        <v/>
      </c>
    </row>
    <row r="1511" spans="2:9" x14ac:dyDescent="0.25">
      <c r="B1511" t="b">
        <f>IF('Input and Summary Results'!D1093=0,FALSE,'Input and Summary Results'!$B1093)</f>
        <v>0</v>
      </c>
      <c r="C1511" t="b">
        <f>IF(OR(B1511=0,'Input and Summary Results'!D1093=0,'Input and Summary Results'!D1093=""),FALSE,'Input and Summary Results'!$D1093)</f>
        <v>0</v>
      </c>
      <c r="D1511" t="b">
        <f>IF(OR(B1511=0,'Input and Summary Results'!E1093=0),FALSE,'Input and Summary Results'!$E1093)</f>
        <v>0</v>
      </c>
      <c r="E1511" t="b">
        <f t="shared" si="98"/>
        <v>0</v>
      </c>
      <c r="F1511" t="b">
        <f t="shared" si="99"/>
        <v>0</v>
      </c>
      <c r="G1511" t="b">
        <f>IF('Input and Summary Results'!$J$4="yes",IF(C1511=FALSE,FALSE,IF('Data Transformation'!E1511&lt;$R$10,E1511,$R$10)),IF(C1511=FALSE,FALSE,IF(C1511&lt;$R$10,C1511,$R$10)))</f>
        <v>0</v>
      </c>
      <c r="H1511" t="b">
        <f>IF('Input and Summary Results'!$J$4="yes",'Data Transformation'!F1511,'Data Transformation'!D1511)</f>
        <v>0</v>
      </c>
      <c r="I1511" t="str">
        <f t="shared" si="100"/>
        <v/>
      </c>
    </row>
    <row r="1512" spans="2:9" x14ac:dyDescent="0.25">
      <c r="B1512" t="b">
        <f>IF('Input and Summary Results'!D1094=0,FALSE,'Input and Summary Results'!$B1094)</f>
        <v>0</v>
      </c>
      <c r="C1512" t="b">
        <f>IF(OR(B1512=0,'Input and Summary Results'!D1094=0,'Input and Summary Results'!D1094=""),FALSE,'Input and Summary Results'!$D1094)</f>
        <v>0</v>
      </c>
      <c r="D1512" t="b">
        <f>IF(OR(B1512=0,'Input and Summary Results'!E1094=0),FALSE,'Input and Summary Results'!$E1094)</f>
        <v>0</v>
      </c>
      <c r="E1512" t="b">
        <f t="shared" si="98"/>
        <v>0</v>
      </c>
      <c r="F1512" t="b">
        <f t="shared" si="99"/>
        <v>0</v>
      </c>
      <c r="G1512" t="b">
        <f>IF('Input and Summary Results'!$J$4="yes",IF(C1512=FALSE,FALSE,IF('Data Transformation'!E1512&lt;$R$10,E1512,$R$10)),IF(C1512=FALSE,FALSE,IF(C1512&lt;$R$10,C1512,$R$10)))</f>
        <v>0</v>
      </c>
      <c r="H1512" t="b">
        <f>IF('Input and Summary Results'!$J$4="yes",'Data Transformation'!F1512,'Data Transformation'!D1512)</f>
        <v>0</v>
      </c>
      <c r="I1512" t="str">
        <f t="shared" si="100"/>
        <v/>
      </c>
    </row>
    <row r="1513" spans="2:9" x14ac:dyDescent="0.25">
      <c r="B1513" t="b">
        <f>IF('Input and Summary Results'!D1095=0,FALSE,'Input and Summary Results'!$B1095)</f>
        <v>0</v>
      </c>
      <c r="C1513" t="b">
        <f>IF(OR(B1513=0,'Input and Summary Results'!D1095=0,'Input and Summary Results'!D1095=""),FALSE,'Input and Summary Results'!$D1095)</f>
        <v>0</v>
      </c>
      <c r="D1513" t="b">
        <f>IF(OR(B1513=0,'Input and Summary Results'!E1095=0),FALSE,'Input and Summary Results'!$E1095)</f>
        <v>0</v>
      </c>
      <c r="E1513" t="b">
        <f t="shared" si="98"/>
        <v>0</v>
      </c>
      <c r="F1513" t="b">
        <f t="shared" si="99"/>
        <v>0</v>
      </c>
      <c r="G1513" t="b">
        <f>IF('Input and Summary Results'!$J$4="yes",IF(C1513=FALSE,FALSE,IF('Data Transformation'!E1513&lt;$R$10,E1513,$R$10)),IF(C1513=FALSE,FALSE,IF(C1513&lt;$R$10,C1513,$R$10)))</f>
        <v>0</v>
      </c>
      <c r="H1513" t="b">
        <f>IF('Input and Summary Results'!$J$4="yes",'Data Transformation'!F1513,'Data Transformation'!D1513)</f>
        <v>0</v>
      </c>
      <c r="I1513" t="str">
        <f t="shared" si="100"/>
        <v/>
      </c>
    </row>
    <row r="1514" spans="2:9" x14ac:dyDescent="0.25">
      <c r="B1514" t="b">
        <f>IF('Input and Summary Results'!D1096=0,FALSE,'Input and Summary Results'!$B1096)</f>
        <v>0</v>
      </c>
      <c r="C1514" t="b">
        <f>IF(OR(B1514=0,'Input and Summary Results'!D1096=0,'Input and Summary Results'!D1096=""),FALSE,'Input and Summary Results'!$D1096)</f>
        <v>0</v>
      </c>
      <c r="D1514" t="b">
        <f>IF(OR(B1514=0,'Input and Summary Results'!E1096=0),FALSE,'Input and Summary Results'!$E1096)</f>
        <v>0</v>
      </c>
      <c r="E1514" t="b">
        <f t="shared" ref="E1514:E1577" si="101">IF(C1514=FALSE,FALSE,LOG10(C1514))</f>
        <v>0</v>
      </c>
      <c r="F1514" t="b">
        <f t="shared" ref="F1514:F1577" si="102">IF(D1514=FALSE, FALSE,0.434*D1514/C1514)</f>
        <v>0</v>
      </c>
      <c r="G1514" t="b">
        <f>IF('Input and Summary Results'!$J$4="yes",IF(C1514=FALSE,FALSE,IF('Data Transformation'!E1514&lt;$R$10,E1514,$R$10)),IF(C1514=FALSE,FALSE,IF(C1514&lt;$R$10,C1514,$R$10)))</f>
        <v>0</v>
      </c>
      <c r="H1514" t="b">
        <f>IF('Input and Summary Results'!$J$4="yes",'Data Transformation'!F1514,'Data Transformation'!D1514)</f>
        <v>0</v>
      </c>
      <c r="I1514" t="str">
        <f t="shared" si="100"/>
        <v/>
      </c>
    </row>
    <row r="1515" spans="2:9" x14ac:dyDescent="0.25">
      <c r="B1515" t="b">
        <f>IF('Input and Summary Results'!D1097=0,FALSE,'Input and Summary Results'!$B1097)</f>
        <v>0</v>
      </c>
      <c r="C1515" t="b">
        <f>IF(OR(B1515=0,'Input and Summary Results'!D1097=0,'Input and Summary Results'!D1097=""),FALSE,'Input and Summary Results'!$D1097)</f>
        <v>0</v>
      </c>
      <c r="D1515" t="b">
        <f>IF(OR(B1515=0,'Input and Summary Results'!E1097=0),FALSE,'Input and Summary Results'!$E1097)</f>
        <v>0</v>
      </c>
      <c r="E1515" t="b">
        <f t="shared" si="101"/>
        <v>0</v>
      </c>
      <c r="F1515" t="b">
        <f t="shared" si="102"/>
        <v>0</v>
      </c>
      <c r="G1515" t="b">
        <f>IF('Input and Summary Results'!$J$4="yes",IF(C1515=FALSE,FALSE,IF('Data Transformation'!E1515&lt;$R$10,E1515,$R$10)),IF(C1515=FALSE,FALSE,IF(C1515&lt;$R$10,C1515,$R$10)))</f>
        <v>0</v>
      </c>
      <c r="H1515" t="b">
        <f>IF('Input and Summary Results'!$J$4="yes",'Data Transformation'!F1515,'Data Transformation'!D1515)</f>
        <v>0</v>
      </c>
      <c r="I1515" t="str">
        <f t="shared" si="100"/>
        <v/>
      </c>
    </row>
    <row r="1516" spans="2:9" x14ac:dyDescent="0.25">
      <c r="B1516" t="b">
        <f>IF('Input and Summary Results'!D1098=0,FALSE,'Input and Summary Results'!$B1098)</f>
        <v>0</v>
      </c>
      <c r="C1516" t="b">
        <f>IF(OR(B1516=0,'Input and Summary Results'!D1098=0,'Input and Summary Results'!D1098=""),FALSE,'Input and Summary Results'!$D1098)</f>
        <v>0</v>
      </c>
      <c r="D1516" t="b">
        <f>IF(OR(B1516=0,'Input and Summary Results'!E1098=0),FALSE,'Input and Summary Results'!$E1098)</f>
        <v>0</v>
      </c>
      <c r="E1516" t="b">
        <f t="shared" si="101"/>
        <v>0</v>
      </c>
      <c r="F1516" t="b">
        <f t="shared" si="102"/>
        <v>0</v>
      </c>
      <c r="G1516" t="b">
        <f>IF('Input and Summary Results'!$J$4="yes",IF(C1516=FALSE,FALSE,IF('Data Transformation'!E1516&lt;$R$10,E1516,$R$10)),IF(C1516=FALSE,FALSE,IF(C1516&lt;$R$10,C1516,$R$10)))</f>
        <v>0</v>
      </c>
      <c r="H1516" t="b">
        <f>IF('Input and Summary Results'!$J$4="yes",'Data Transformation'!F1516,'Data Transformation'!D1516)</f>
        <v>0</v>
      </c>
      <c r="I1516" t="str">
        <f t="shared" si="100"/>
        <v/>
      </c>
    </row>
    <row r="1517" spans="2:9" x14ac:dyDescent="0.25">
      <c r="B1517" t="b">
        <f>IF('Input and Summary Results'!D1099=0,FALSE,'Input and Summary Results'!$B1099)</f>
        <v>0</v>
      </c>
      <c r="C1517" t="b">
        <f>IF(OR(B1517=0,'Input and Summary Results'!D1099=0,'Input and Summary Results'!D1099=""),FALSE,'Input and Summary Results'!$D1099)</f>
        <v>0</v>
      </c>
      <c r="D1517" t="b">
        <f>IF(OR(B1517=0,'Input and Summary Results'!E1099=0),FALSE,'Input and Summary Results'!$E1099)</f>
        <v>0</v>
      </c>
      <c r="E1517" t="b">
        <f t="shared" si="101"/>
        <v>0</v>
      </c>
      <c r="F1517" t="b">
        <f t="shared" si="102"/>
        <v>0</v>
      </c>
      <c r="G1517" t="b">
        <f>IF('Input and Summary Results'!$J$4="yes",IF(C1517=FALSE,FALSE,IF('Data Transformation'!E1517&lt;$R$10,E1517,$R$10)),IF(C1517=FALSE,FALSE,IF(C1517&lt;$R$10,C1517,$R$10)))</f>
        <v>0</v>
      </c>
      <c r="H1517" t="b">
        <f>IF('Input and Summary Results'!$J$4="yes",'Data Transformation'!F1517,'Data Transformation'!D1517)</f>
        <v>0</v>
      </c>
      <c r="I1517" t="str">
        <f t="shared" si="100"/>
        <v/>
      </c>
    </row>
    <row r="1518" spans="2:9" x14ac:dyDescent="0.25">
      <c r="B1518" t="b">
        <f>IF('Input and Summary Results'!D1100=0,FALSE,'Input and Summary Results'!$B1100)</f>
        <v>0</v>
      </c>
      <c r="C1518" t="b">
        <f>IF(OR(B1518=0,'Input and Summary Results'!D1100=0,'Input and Summary Results'!D1100=""),FALSE,'Input and Summary Results'!$D1100)</f>
        <v>0</v>
      </c>
      <c r="D1518" t="b">
        <f>IF(OR(B1518=0,'Input and Summary Results'!E1100=0),FALSE,'Input and Summary Results'!$E1100)</f>
        <v>0</v>
      </c>
      <c r="E1518" t="b">
        <f t="shared" si="101"/>
        <v>0</v>
      </c>
      <c r="F1518" t="b">
        <f t="shared" si="102"/>
        <v>0</v>
      </c>
      <c r="G1518" t="b">
        <f>IF('Input and Summary Results'!$J$4="yes",IF(C1518=FALSE,FALSE,IF('Data Transformation'!E1518&lt;$R$10,E1518,$R$10)),IF(C1518=FALSE,FALSE,IF(C1518&lt;$R$10,C1518,$R$10)))</f>
        <v>0</v>
      </c>
      <c r="H1518" t="b">
        <f>IF('Input and Summary Results'!$J$4="yes",'Data Transformation'!F1518,'Data Transformation'!D1518)</f>
        <v>0</v>
      </c>
      <c r="I1518" t="str">
        <f t="shared" si="100"/>
        <v/>
      </c>
    </row>
    <row r="1519" spans="2:9" x14ac:dyDescent="0.25">
      <c r="B1519" t="b">
        <f>IF('Input and Summary Results'!D1101=0,FALSE,'Input and Summary Results'!$B1101)</f>
        <v>0</v>
      </c>
      <c r="C1519" t="b">
        <f>IF(OR(B1519=0,'Input and Summary Results'!D1101=0,'Input and Summary Results'!D1101=""),FALSE,'Input and Summary Results'!$D1101)</f>
        <v>0</v>
      </c>
      <c r="D1519" t="b">
        <f>IF(OR(B1519=0,'Input and Summary Results'!E1101=0),FALSE,'Input and Summary Results'!$E1101)</f>
        <v>0</v>
      </c>
      <c r="E1519" t="b">
        <f t="shared" si="101"/>
        <v>0</v>
      </c>
      <c r="F1519" t="b">
        <f t="shared" si="102"/>
        <v>0</v>
      </c>
      <c r="G1519" t="b">
        <f>IF('Input and Summary Results'!$J$4="yes",IF(C1519=FALSE,FALSE,IF('Data Transformation'!E1519&lt;$R$10,E1519,$R$10)),IF(C1519=FALSE,FALSE,IF(C1519&lt;$R$10,C1519,$R$10)))</f>
        <v>0</v>
      </c>
      <c r="H1519" t="b">
        <f>IF('Input and Summary Results'!$J$4="yes",'Data Transformation'!F1519,'Data Transformation'!D1519)</f>
        <v>0</v>
      </c>
      <c r="I1519" t="str">
        <f t="shared" si="100"/>
        <v/>
      </c>
    </row>
    <row r="1520" spans="2:9" x14ac:dyDescent="0.25">
      <c r="B1520" t="b">
        <f>IF('Input and Summary Results'!D1102=0,FALSE,'Input and Summary Results'!$B1102)</f>
        <v>0</v>
      </c>
      <c r="C1520" t="b">
        <f>IF(OR(B1520=0,'Input and Summary Results'!D1102=0,'Input and Summary Results'!D1102=""),FALSE,'Input and Summary Results'!$D1102)</f>
        <v>0</v>
      </c>
      <c r="D1520" t="b">
        <f>IF(OR(B1520=0,'Input and Summary Results'!E1102=0),FALSE,'Input and Summary Results'!$E1102)</f>
        <v>0</v>
      </c>
      <c r="E1520" t="b">
        <f t="shared" si="101"/>
        <v>0</v>
      </c>
      <c r="F1520" t="b">
        <f t="shared" si="102"/>
        <v>0</v>
      </c>
      <c r="G1520" t="b">
        <f>IF('Input and Summary Results'!$J$4="yes",IF(C1520=FALSE,FALSE,IF('Data Transformation'!E1520&lt;$R$10,E1520,$R$10)),IF(C1520=FALSE,FALSE,IF(C1520&lt;$R$10,C1520,$R$10)))</f>
        <v>0</v>
      </c>
      <c r="H1520" t="b">
        <f>IF('Input and Summary Results'!$J$4="yes",'Data Transformation'!F1520,'Data Transformation'!D1520)</f>
        <v>0</v>
      </c>
      <c r="I1520" t="str">
        <f t="shared" si="100"/>
        <v/>
      </c>
    </row>
    <row r="1521" spans="2:9" x14ac:dyDescent="0.25">
      <c r="B1521" t="b">
        <f>IF('Input and Summary Results'!D1103=0,FALSE,'Input and Summary Results'!$B1103)</f>
        <v>0</v>
      </c>
      <c r="C1521" t="b">
        <f>IF(OR(B1521=0,'Input and Summary Results'!D1103=0,'Input and Summary Results'!D1103=""),FALSE,'Input and Summary Results'!$D1103)</f>
        <v>0</v>
      </c>
      <c r="D1521" t="b">
        <f>IF(OR(B1521=0,'Input and Summary Results'!E1103=0),FALSE,'Input and Summary Results'!$E1103)</f>
        <v>0</v>
      </c>
      <c r="E1521" t="b">
        <f t="shared" si="101"/>
        <v>0</v>
      </c>
      <c r="F1521" t="b">
        <f t="shared" si="102"/>
        <v>0</v>
      </c>
      <c r="G1521" t="b">
        <f>IF('Input and Summary Results'!$J$4="yes",IF(C1521=FALSE,FALSE,IF('Data Transformation'!E1521&lt;$R$10,E1521,$R$10)),IF(C1521=FALSE,FALSE,IF(C1521&lt;$R$10,C1521,$R$10)))</f>
        <v>0</v>
      </c>
      <c r="H1521" t="b">
        <f>IF('Input and Summary Results'!$J$4="yes",'Data Transformation'!F1521,'Data Transformation'!D1521)</f>
        <v>0</v>
      </c>
      <c r="I1521" t="str">
        <f t="shared" si="100"/>
        <v/>
      </c>
    </row>
    <row r="1522" spans="2:9" x14ac:dyDescent="0.25">
      <c r="B1522" t="b">
        <f>IF('Input and Summary Results'!D1104=0,FALSE,'Input and Summary Results'!$B1104)</f>
        <v>0</v>
      </c>
      <c r="C1522" t="b">
        <f>IF(OR(B1522=0,'Input and Summary Results'!D1104=0,'Input and Summary Results'!D1104=""),FALSE,'Input and Summary Results'!$D1104)</f>
        <v>0</v>
      </c>
      <c r="D1522" t="b">
        <f>IF(OR(B1522=0,'Input and Summary Results'!E1104=0),FALSE,'Input and Summary Results'!$E1104)</f>
        <v>0</v>
      </c>
      <c r="E1522" t="b">
        <f t="shared" si="101"/>
        <v>0</v>
      </c>
      <c r="F1522" t="b">
        <f t="shared" si="102"/>
        <v>0</v>
      </c>
      <c r="G1522" t="b">
        <f>IF('Input and Summary Results'!$J$4="yes",IF(C1522=FALSE,FALSE,IF('Data Transformation'!E1522&lt;$R$10,E1522,$R$10)),IF(C1522=FALSE,FALSE,IF(C1522&lt;$R$10,C1522,$R$10)))</f>
        <v>0</v>
      </c>
      <c r="H1522" t="b">
        <f>IF('Input and Summary Results'!$J$4="yes",'Data Transformation'!F1522,'Data Transformation'!D1522)</f>
        <v>0</v>
      </c>
      <c r="I1522" t="str">
        <f t="shared" si="100"/>
        <v/>
      </c>
    </row>
    <row r="1523" spans="2:9" x14ac:dyDescent="0.25">
      <c r="B1523" t="b">
        <f>IF('Input and Summary Results'!D1105=0,FALSE,'Input and Summary Results'!$B1105)</f>
        <v>0</v>
      </c>
      <c r="C1523" t="b">
        <f>IF(OR(B1523=0,'Input and Summary Results'!D1105=0,'Input and Summary Results'!D1105=""),FALSE,'Input and Summary Results'!$D1105)</f>
        <v>0</v>
      </c>
      <c r="D1523" t="b">
        <f>IF(OR(B1523=0,'Input and Summary Results'!E1105=0),FALSE,'Input and Summary Results'!$E1105)</f>
        <v>0</v>
      </c>
      <c r="E1523" t="b">
        <f t="shared" si="101"/>
        <v>0</v>
      </c>
      <c r="F1523" t="b">
        <f t="shared" si="102"/>
        <v>0</v>
      </c>
      <c r="G1523" t="b">
        <f>IF('Input and Summary Results'!$J$4="yes",IF(C1523=FALSE,FALSE,IF('Data Transformation'!E1523&lt;$R$10,E1523,$R$10)),IF(C1523=FALSE,FALSE,IF(C1523&lt;$R$10,C1523,$R$10)))</f>
        <v>0</v>
      </c>
      <c r="H1523" t="b">
        <f>IF('Input and Summary Results'!$J$4="yes",'Data Transformation'!F1523,'Data Transformation'!D1523)</f>
        <v>0</v>
      </c>
      <c r="I1523" t="str">
        <f t="shared" si="100"/>
        <v/>
      </c>
    </row>
    <row r="1524" spans="2:9" x14ac:dyDescent="0.25">
      <c r="B1524" t="b">
        <f>IF('Input and Summary Results'!D1106=0,FALSE,'Input and Summary Results'!$B1106)</f>
        <v>0</v>
      </c>
      <c r="C1524" t="b">
        <f>IF(OR(B1524=0,'Input and Summary Results'!D1106=0,'Input and Summary Results'!D1106=""),FALSE,'Input and Summary Results'!$D1106)</f>
        <v>0</v>
      </c>
      <c r="D1524" t="b">
        <f>IF(OR(B1524=0,'Input and Summary Results'!E1106=0),FALSE,'Input and Summary Results'!$E1106)</f>
        <v>0</v>
      </c>
      <c r="E1524" t="b">
        <f t="shared" si="101"/>
        <v>0</v>
      </c>
      <c r="F1524" t="b">
        <f t="shared" si="102"/>
        <v>0</v>
      </c>
      <c r="G1524" t="b">
        <f>IF('Input and Summary Results'!$J$4="yes",IF(C1524=FALSE,FALSE,IF('Data Transformation'!E1524&lt;$R$10,E1524,$R$10)),IF(C1524=FALSE,FALSE,IF(C1524&lt;$R$10,C1524,$R$10)))</f>
        <v>0</v>
      </c>
      <c r="H1524" t="b">
        <f>IF('Input and Summary Results'!$J$4="yes",'Data Transformation'!F1524,'Data Transformation'!D1524)</f>
        <v>0</v>
      </c>
      <c r="I1524" t="str">
        <f t="shared" si="100"/>
        <v/>
      </c>
    </row>
    <row r="1525" spans="2:9" x14ac:dyDescent="0.25">
      <c r="B1525" t="b">
        <f>IF('Input and Summary Results'!D1107=0,FALSE,'Input and Summary Results'!$B1107)</f>
        <v>0</v>
      </c>
      <c r="C1525" t="b">
        <f>IF(OR(B1525=0,'Input and Summary Results'!D1107=0,'Input and Summary Results'!D1107=""),FALSE,'Input and Summary Results'!$D1107)</f>
        <v>0</v>
      </c>
      <c r="D1525" t="b">
        <f>IF(OR(B1525=0,'Input and Summary Results'!E1107=0),FALSE,'Input and Summary Results'!$E1107)</f>
        <v>0</v>
      </c>
      <c r="E1525" t="b">
        <f t="shared" si="101"/>
        <v>0</v>
      </c>
      <c r="F1525" t="b">
        <f t="shared" si="102"/>
        <v>0</v>
      </c>
      <c r="G1525" t="b">
        <f>IF('Input and Summary Results'!$J$4="yes",IF(C1525=FALSE,FALSE,IF('Data Transformation'!E1525&lt;$R$10,E1525,$R$10)),IF(C1525=FALSE,FALSE,IF(C1525&lt;$R$10,C1525,$R$10)))</f>
        <v>0</v>
      </c>
      <c r="H1525" t="b">
        <f>IF('Input and Summary Results'!$J$4="yes",'Data Transformation'!F1525,'Data Transformation'!D1525)</f>
        <v>0</v>
      </c>
      <c r="I1525" t="str">
        <f t="shared" si="100"/>
        <v/>
      </c>
    </row>
    <row r="1526" spans="2:9" x14ac:dyDescent="0.25">
      <c r="B1526" t="b">
        <f>IF('Input and Summary Results'!D1108=0,FALSE,'Input and Summary Results'!$B1108)</f>
        <v>0</v>
      </c>
      <c r="C1526" t="b">
        <f>IF(OR(B1526=0,'Input and Summary Results'!D1108=0,'Input and Summary Results'!D1108=""),FALSE,'Input and Summary Results'!$D1108)</f>
        <v>0</v>
      </c>
      <c r="D1526" t="b">
        <f>IF(OR(B1526=0,'Input and Summary Results'!E1108=0),FALSE,'Input and Summary Results'!$E1108)</f>
        <v>0</v>
      </c>
      <c r="E1526" t="b">
        <f t="shared" si="101"/>
        <v>0</v>
      </c>
      <c r="F1526" t="b">
        <f t="shared" si="102"/>
        <v>0</v>
      </c>
      <c r="G1526" t="b">
        <f>IF('Input and Summary Results'!$J$4="yes",IF(C1526=FALSE,FALSE,IF('Data Transformation'!E1526&lt;$R$10,E1526,$R$10)),IF(C1526=FALSE,FALSE,IF(C1526&lt;$R$10,C1526,$R$10)))</f>
        <v>0</v>
      </c>
      <c r="H1526" t="b">
        <f>IF('Input and Summary Results'!$J$4="yes",'Data Transformation'!F1526,'Data Transformation'!D1526)</f>
        <v>0</v>
      </c>
      <c r="I1526" t="str">
        <f t="shared" si="100"/>
        <v/>
      </c>
    </row>
    <row r="1527" spans="2:9" x14ac:dyDescent="0.25">
      <c r="B1527" t="b">
        <f>IF('Input and Summary Results'!D1109=0,FALSE,'Input and Summary Results'!$B1109)</f>
        <v>0</v>
      </c>
      <c r="C1527" t="b">
        <f>IF(OR(B1527=0,'Input and Summary Results'!D1109=0,'Input and Summary Results'!D1109=""),FALSE,'Input and Summary Results'!$D1109)</f>
        <v>0</v>
      </c>
      <c r="D1527" t="b">
        <f>IF(OR(B1527=0,'Input and Summary Results'!E1109=0),FALSE,'Input and Summary Results'!$E1109)</f>
        <v>0</v>
      </c>
      <c r="E1527" t="b">
        <f t="shared" si="101"/>
        <v>0</v>
      </c>
      <c r="F1527" t="b">
        <f t="shared" si="102"/>
        <v>0</v>
      </c>
      <c r="G1527" t="b">
        <f>IF('Input and Summary Results'!$J$4="yes",IF(C1527=FALSE,FALSE,IF('Data Transformation'!E1527&lt;$R$10,E1527,$R$10)),IF(C1527=FALSE,FALSE,IF(C1527&lt;$R$10,C1527,$R$10)))</f>
        <v>0</v>
      </c>
      <c r="H1527" t="b">
        <f>IF('Input and Summary Results'!$J$4="yes",'Data Transformation'!F1527,'Data Transformation'!D1527)</f>
        <v>0</v>
      </c>
      <c r="I1527" t="str">
        <f t="shared" si="100"/>
        <v/>
      </c>
    </row>
    <row r="1528" spans="2:9" x14ac:dyDescent="0.25">
      <c r="B1528" t="b">
        <f>IF('Input and Summary Results'!D1110=0,FALSE,'Input and Summary Results'!$B1110)</f>
        <v>0</v>
      </c>
      <c r="C1528" t="b">
        <f>IF(OR(B1528=0,'Input and Summary Results'!D1110=0,'Input and Summary Results'!D1110=""),FALSE,'Input and Summary Results'!$D1110)</f>
        <v>0</v>
      </c>
      <c r="D1528" t="b">
        <f>IF(OR(B1528=0,'Input and Summary Results'!E1110=0),FALSE,'Input and Summary Results'!$E1110)</f>
        <v>0</v>
      </c>
      <c r="E1528" t="b">
        <f t="shared" si="101"/>
        <v>0</v>
      </c>
      <c r="F1528" t="b">
        <f t="shared" si="102"/>
        <v>0</v>
      </c>
      <c r="G1528" t="b">
        <f>IF('Input and Summary Results'!$J$4="yes",IF(C1528=FALSE,FALSE,IF('Data Transformation'!E1528&lt;$R$10,E1528,$R$10)),IF(C1528=FALSE,FALSE,IF(C1528&lt;$R$10,C1528,$R$10)))</f>
        <v>0</v>
      </c>
      <c r="H1528" t="b">
        <f>IF('Input and Summary Results'!$J$4="yes",'Data Transformation'!F1528,'Data Transformation'!D1528)</f>
        <v>0</v>
      </c>
      <c r="I1528" t="str">
        <f t="shared" si="100"/>
        <v/>
      </c>
    </row>
    <row r="1529" spans="2:9" x14ac:dyDescent="0.25">
      <c r="B1529" t="b">
        <f>IF('Input and Summary Results'!D1111=0,FALSE,'Input and Summary Results'!$B1111)</f>
        <v>0</v>
      </c>
      <c r="C1529" t="b">
        <f>IF(OR(B1529=0,'Input and Summary Results'!D1111=0,'Input and Summary Results'!D1111=""),FALSE,'Input and Summary Results'!$D1111)</f>
        <v>0</v>
      </c>
      <c r="D1529" t="b">
        <f>IF(OR(B1529=0,'Input and Summary Results'!E1111=0),FALSE,'Input and Summary Results'!$E1111)</f>
        <v>0</v>
      </c>
      <c r="E1529" t="b">
        <f t="shared" si="101"/>
        <v>0</v>
      </c>
      <c r="F1529" t="b">
        <f t="shared" si="102"/>
        <v>0</v>
      </c>
      <c r="G1529" t="b">
        <f>IF('Input and Summary Results'!$J$4="yes",IF(C1529=FALSE,FALSE,IF('Data Transformation'!E1529&lt;$R$10,E1529,$R$10)),IF(C1529=FALSE,FALSE,IF(C1529&lt;$R$10,C1529,$R$10)))</f>
        <v>0</v>
      </c>
      <c r="H1529" t="b">
        <f>IF('Input and Summary Results'!$J$4="yes",'Data Transformation'!F1529,'Data Transformation'!D1529)</f>
        <v>0</v>
      </c>
      <c r="I1529" t="str">
        <f t="shared" si="100"/>
        <v/>
      </c>
    </row>
    <row r="1530" spans="2:9" x14ac:dyDescent="0.25">
      <c r="B1530" t="b">
        <f>IF('Input and Summary Results'!D1112=0,FALSE,'Input and Summary Results'!$B1112)</f>
        <v>0</v>
      </c>
      <c r="C1530" t="b">
        <f>IF(OR(B1530=0,'Input and Summary Results'!D1112=0,'Input and Summary Results'!D1112=""),FALSE,'Input and Summary Results'!$D1112)</f>
        <v>0</v>
      </c>
      <c r="D1530" t="b">
        <f>IF(OR(B1530=0,'Input and Summary Results'!E1112=0),FALSE,'Input and Summary Results'!$E1112)</f>
        <v>0</v>
      </c>
      <c r="E1530" t="b">
        <f t="shared" si="101"/>
        <v>0</v>
      </c>
      <c r="F1530" t="b">
        <f t="shared" si="102"/>
        <v>0</v>
      </c>
      <c r="G1530" t="b">
        <f>IF('Input and Summary Results'!$J$4="yes",IF(C1530=FALSE,FALSE,IF('Data Transformation'!E1530&lt;$R$10,E1530,$R$10)),IF(C1530=FALSE,FALSE,IF(C1530&lt;$R$10,C1530,$R$10)))</f>
        <v>0</v>
      </c>
      <c r="H1530" t="b">
        <f>IF('Input and Summary Results'!$J$4="yes",'Data Transformation'!F1530,'Data Transformation'!D1530)</f>
        <v>0</v>
      </c>
      <c r="I1530" t="str">
        <f t="shared" si="100"/>
        <v/>
      </c>
    </row>
    <row r="1531" spans="2:9" x14ac:dyDescent="0.25">
      <c r="B1531" t="b">
        <f>IF('Input and Summary Results'!D1113=0,FALSE,'Input and Summary Results'!$B1113)</f>
        <v>0</v>
      </c>
      <c r="C1531" t="b">
        <f>IF(OR(B1531=0,'Input and Summary Results'!D1113=0,'Input and Summary Results'!D1113=""),FALSE,'Input and Summary Results'!$D1113)</f>
        <v>0</v>
      </c>
      <c r="D1531" t="b">
        <f>IF(OR(B1531=0,'Input and Summary Results'!E1113=0),FALSE,'Input and Summary Results'!$E1113)</f>
        <v>0</v>
      </c>
      <c r="E1531" t="b">
        <f t="shared" si="101"/>
        <v>0</v>
      </c>
      <c r="F1531" t="b">
        <f t="shared" si="102"/>
        <v>0</v>
      </c>
      <c r="G1531" t="b">
        <f>IF('Input and Summary Results'!$J$4="yes",IF(C1531=FALSE,FALSE,IF('Data Transformation'!E1531&lt;$R$10,E1531,$R$10)),IF(C1531=FALSE,FALSE,IF(C1531&lt;$R$10,C1531,$R$10)))</f>
        <v>0</v>
      </c>
      <c r="H1531" t="b">
        <f>IF('Input and Summary Results'!$J$4="yes",'Data Transformation'!F1531,'Data Transformation'!D1531)</f>
        <v>0</v>
      </c>
      <c r="I1531" t="str">
        <f t="shared" si="100"/>
        <v/>
      </c>
    </row>
    <row r="1532" spans="2:9" x14ac:dyDescent="0.25">
      <c r="B1532" t="b">
        <f>IF('Input and Summary Results'!D1114=0,FALSE,'Input and Summary Results'!$B1114)</f>
        <v>0</v>
      </c>
      <c r="C1532" t="b">
        <f>IF(OR(B1532=0,'Input and Summary Results'!D1114=0,'Input and Summary Results'!D1114=""),FALSE,'Input and Summary Results'!$D1114)</f>
        <v>0</v>
      </c>
      <c r="D1532" t="b">
        <f>IF(OR(B1532=0,'Input and Summary Results'!E1114=0),FALSE,'Input and Summary Results'!$E1114)</f>
        <v>0</v>
      </c>
      <c r="E1532" t="b">
        <f t="shared" si="101"/>
        <v>0</v>
      </c>
      <c r="F1532" t="b">
        <f t="shared" si="102"/>
        <v>0</v>
      </c>
      <c r="G1532" t="b">
        <f>IF('Input and Summary Results'!$J$4="yes",IF(C1532=FALSE,FALSE,IF('Data Transformation'!E1532&lt;$R$10,E1532,$R$10)),IF(C1532=FALSE,FALSE,IF(C1532&lt;$R$10,C1532,$R$10)))</f>
        <v>0</v>
      </c>
      <c r="H1532" t="b">
        <f>IF('Input and Summary Results'!$J$4="yes",'Data Transformation'!F1532,'Data Transformation'!D1532)</f>
        <v>0</v>
      </c>
      <c r="I1532" t="str">
        <f t="shared" si="100"/>
        <v/>
      </c>
    </row>
    <row r="1533" spans="2:9" x14ac:dyDescent="0.25">
      <c r="B1533" t="b">
        <f>IF('Input and Summary Results'!D1115=0,FALSE,'Input and Summary Results'!$B1115)</f>
        <v>0</v>
      </c>
      <c r="C1533" t="b">
        <f>IF(OR(B1533=0,'Input and Summary Results'!D1115=0,'Input and Summary Results'!D1115=""),FALSE,'Input and Summary Results'!$D1115)</f>
        <v>0</v>
      </c>
      <c r="D1533" t="b">
        <f>IF(OR(B1533=0,'Input and Summary Results'!E1115=0),FALSE,'Input and Summary Results'!$E1115)</f>
        <v>0</v>
      </c>
      <c r="E1533" t="b">
        <f t="shared" si="101"/>
        <v>0</v>
      </c>
      <c r="F1533" t="b">
        <f t="shared" si="102"/>
        <v>0</v>
      </c>
      <c r="G1533" t="b">
        <f>IF('Input and Summary Results'!$J$4="yes",IF(C1533=FALSE,FALSE,IF('Data Transformation'!E1533&lt;$R$10,E1533,$R$10)),IF(C1533=FALSE,FALSE,IF(C1533&lt;$R$10,C1533,$R$10)))</f>
        <v>0</v>
      </c>
      <c r="H1533" t="b">
        <f>IF('Input and Summary Results'!$J$4="yes",'Data Transformation'!F1533,'Data Transformation'!D1533)</f>
        <v>0</v>
      </c>
      <c r="I1533" t="str">
        <f t="shared" si="100"/>
        <v/>
      </c>
    </row>
    <row r="1534" spans="2:9" x14ac:dyDescent="0.25">
      <c r="B1534" t="b">
        <f>IF('Input and Summary Results'!D1116=0,FALSE,'Input and Summary Results'!$B1116)</f>
        <v>0</v>
      </c>
      <c r="C1534" t="b">
        <f>IF(OR(B1534=0,'Input and Summary Results'!D1116=0,'Input and Summary Results'!D1116=""),FALSE,'Input and Summary Results'!$D1116)</f>
        <v>0</v>
      </c>
      <c r="D1534" t="b">
        <f>IF(OR(B1534=0,'Input and Summary Results'!E1116=0),FALSE,'Input and Summary Results'!$E1116)</f>
        <v>0</v>
      </c>
      <c r="E1534" t="b">
        <f t="shared" si="101"/>
        <v>0</v>
      </c>
      <c r="F1534" t="b">
        <f t="shared" si="102"/>
        <v>0</v>
      </c>
      <c r="G1534" t="b">
        <f>IF('Input and Summary Results'!$J$4="yes",IF(C1534=FALSE,FALSE,IF('Data Transformation'!E1534&lt;$R$10,E1534,$R$10)),IF(C1534=FALSE,FALSE,IF(C1534&lt;$R$10,C1534,$R$10)))</f>
        <v>0</v>
      </c>
      <c r="H1534" t="b">
        <f>IF('Input and Summary Results'!$J$4="yes",'Data Transformation'!F1534,'Data Transformation'!D1534)</f>
        <v>0</v>
      </c>
      <c r="I1534" t="str">
        <f t="shared" si="100"/>
        <v/>
      </c>
    </row>
    <row r="1535" spans="2:9" x14ac:dyDescent="0.25">
      <c r="B1535" t="b">
        <f>IF('Input and Summary Results'!D1117=0,FALSE,'Input and Summary Results'!$B1117)</f>
        <v>0</v>
      </c>
      <c r="C1535" t="b">
        <f>IF(OR(B1535=0,'Input and Summary Results'!D1117=0,'Input and Summary Results'!D1117=""),FALSE,'Input and Summary Results'!$D1117)</f>
        <v>0</v>
      </c>
      <c r="D1535" t="b">
        <f>IF(OR(B1535=0,'Input and Summary Results'!E1117=0),FALSE,'Input and Summary Results'!$E1117)</f>
        <v>0</v>
      </c>
      <c r="E1535" t="b">
        <f t="shared" si="101"/>
        <v>0</v>
      </c>
      <c r="F1535" t="b">
        <f t="shared" si="102"/>
        <v>0</v>
      </c>
      <c r="G1535" t="b">
        <f>IF('Input and Summary Results'!$J$4="yes",IF(C1535=FALSE,FALSE,IF('Data Transformation'!E1535&lt;$R$10,E1535,$R$10)),IF(C1535=FALSE,FALSE,IF(C1535&lt;$R$10,C1535,$R$10)))</f>
        <v>0</v>
      </c>
      <c r="H1535" t="b">
        <f>IF('Input and Summary Results'!$J$4="yes",'Data Transformation'!F1535,'Data Transformation'!D1535)</f>
        <v>0</v>
      </c>
      <c r="I1535" t="str">
        <f t="shared" si="100"/>
        <v/>
      </c>
    </row>
    <row r="1536" spans="2:9" x14ac:dyDescent="0.25">
      <c r="B1536" t="b">
        <f>IF('Input and Summary Results'!D1118=0,FALSE,'Input and Summary Results'!$B1118)</f>
        <v>0</v>
      </c>
      <c r="C1536" t="b">
        <f>IF(OR(B1536=0,'Input and Summary Results'!D1118=0,'Input and Summary Results'!D1118=""),FALSE,'Input and Summary Results'!$D1118)</f>
        <v>0</v>
      </c>
      <c r="D1536" t="b">
        <f>IF(OR(B1536=0,'Input and Summary Results'!E1118=0),FALSE,'Input and Summary Results'!$E1118)</f>
        <v>0</v>
      </c>
      <c r="E1536" t="b">
        <f t="shared" si="101"/>
        <v>0</v>
      </c>
      <c r="F1536" t="b">
        <f t="shared" si="102"/>
        <v>0</v>
      </c>
      <c r="G1536" t="b">
        <f>IF('Input and Summary Results'!$J$4="yes",IF(C1536=FALSE,FALSE,IF('Data Transformation'!E1536&lt;$R$10,E1536,$R$10)),IF(C1536=FALSE,FALSE,IF(C1536&lt;$R$10,C1536,$R$10)))</f>
        <v>0</v>
      </c>
      <c r="H1536" t="b">
        <f>IF('Input and Summary Results'!$J$4="yes",'Data Transformation'!F1536,'Data Transformation'!D1536)</f>
        <v>0</v>
      </c>
      <c r="I1536" t="str">
        <f t="shared" si="100"/>
        <v/>
      </c>
    </row>
    <row r="1537" spans="2:9" x14ac:dyDescent="0.25">
      <c r="B1537" t="b">
        <f>IF('Input and Summary Results'!D1119=0,FALSE,'Input and Summary Results'!$B1119)</f>
        <v>0</v>
      </c>
      <c r="C1537" t="b">
        <f>IF(OR(B1537=0,'Input and Summary Results'!D1119=0,'Input and Summary Results'!D1119=""),FALSE,'Input and Summary Results'!$D1119)</f>
        <v>0</v>
      </c>
      <c r="D1537" t="b">
        <f>IF(OR(B1537=0,'Input and Summary Results'!E1119=0),FALSE,'Input and Summary Results'!$E1119)</f>
        <v>0</v>
      </c>
      <c r="E1537" t="b">
        <f t="shared" si="101"/>
        <v>0</v>
      </c>
      <c r="F1537" t="b">
        <f t="shared" si="102"/>
        <v>0</v>
      </c>
      <c r="G1537" t="b">
        <f>IF('Input and Summary Results'!$J$4="yes",IF(C1537=FALSE,FALSE,IF('Data Transformation'!E1537&lt;$R$10,E1537,$R$10)),IF(C1537=FALSE,FALSE,IF(C1537&lt;$R$10,C1537,$R$10)))</f>
        <v>0</v>
      </c>
      <c r="H1537" t="b">
        <f>IF('Input and Summary Results'!$J$4="yes",'Data Transformation'!F1537,'Data Transformation'!D1537)</f>
        <v>0</v>
      </c>
      <c r="I1537" t="str">
        <f t="shared" si="100"/>
        <v/>
      </c>
    </row>
    <row r="1538" spans="2:9" x14ac:dyDescent="0.25">
      <c r="B1538" t="b">
        <f>IF('Input and Summary Results'!D1120=0,FALSE,'Input and Summary Results'!$B1120)</f>
        <v>0</v>
      </c>
      <c r="C1538" t="b">
        <f>IF(OR(B1538=0,'Input and Summary Results'!D1120=0,'Input and Summary Results'!D1120=""),FALSE,'Input and Summary Results'!$D1120)</f>
        <v>0</v>
      </c>
      <c r="D1538" t="b">
        <f>IF(OR(B1538=0,'Input and Summary Results'!E1120=0),FALSE,'Input and Summary Results'!$E1120)</f>
        <v>0</v>
      </c>
      <c r="E1538" t="b">
        <f t="shared" si="101"/>
        <v>0</v>
      </c>
      <c r="F1538" t="b">
        <f t="shared" si="102"/>
        <v>0</v>
      </c>
      <c r="G1538" t="b">
        <f>IF('Input and Summary Results'!$J$4="yes",IF(C1538=FALSE,FALSE,IF('Data Transformation'!E1538&lt;$R$10,E1538,$R$10)),IF(C1538=FALSE,FALSE,IF(C1538&lt;$R$10,C1538,$R$10)))</f>
        <v>0</v>
      </c>
      <c r="H1538" t="b">
        <f>IF('Input and Summary Results'!$J$4="yes",'Data Transformation'!F1538,'Data Transformation'!D1538)</f>
        <v>0</v>
      </c>
      <c r="I1538" t="str">
        <f t="shared" si="100"/>
        <v/>
      </c>
    </row>
    <row r="1539" spans="2:9" x14ac:dyDescent="0.25">
      <c r="B1539" t="b">
        <f>IF('Input and Summary Results'!D1121=0,FALSE,'Input and Summary Results'!$B1121)</f>
        <v>0</v>
      </c>
      <c r="C1539" t="b">
        <f>IF(OR(B1539=0,'Input and Summary Results'!D1121=0,'Input and Summary Results'!D1121=""),FALSE,'Input and Summary Results'!$D1121)</f>
        <v>0</v>
      </c>
      <c r="D1539" t="b">
        <f>IF(OR(B1539=0,'Input and Summary Results'!E1121=0),FALSE,'Input and Summary Results'!$E1121)</f>
        <v>0</v>
      </c>
      <c r="E1539" t="b">
        <f t="shared" si="101"/>
        <v>0</v>
      </c>
      <c r="F1539" t="b">
        <f t="shared" si="102"/>
        <v>0</v>
      </c>
      <c r="G1539" t="b">
        <f>IF('Input and Summary Results'!$J$4="yes",IF(C1539=FALSE,FALSE,IF('Data Transformation'!E1539&lt;$R$10,E1539,$R$10)),IF(C1539=FALSE,FALSE,IF(C1539&lt;$R$10,C1539,$R$10)))</f>
        <v>0</v>
      </c>
      <c r="H1539" t="b">
        <f>IF('Input and Summary Results'!$J$4="yes",'Data Transformation'!F1539,'Data Transformation'!D1539)</f>
        <v>0</v>
      </c>
      <c r="I1539" t="str">
        <f t="shared" si="100"/>
        <v/>
      </c>
    </row>
    <row r="1540" spans="2:9" x14ac:dyDescent="0.25">
      <c r="B1540" t="b">
        <f>IF('Input and Summary Results'!D1122=0,FALSE,'Input and Summary Results'!$B1122)</f>
        <v>0</v>
      </c>
      <c r="C1540" t="b">
        <f>IF(OR(B1540=0,'Input and Summary Results'!D1122=0,'Input and Summary Results'!D1122=""),FALSE,'Input and Summary Results'!$D1122)</f>
        <v>0</v>
      </c>
      <c r="D1540" t="b">
        <f>IF(OR(B1540=0,'Input and Summary Results'!E1122=0),FALSE,'Input and Summary Results'!$E1122)</f>
        <v>0</v>
      </c>
      <c r="E1540" t="b">
        <f t="shared" si="101"/>
        <v>0</v>
      </c>
      <c r="F1540" t="b">
        <f t="shared" si="102"/>
        <v>0</v>
      </c>
      <c r="G1540" t="b">
        <f>IF('Input and Summary Results'!$J$4="yes",IF(C1540=FALSE,FALSE,IF('Data Transformation'!E1540&lt;$R$10,E1540,$R$10)),IF(C1540=FALSE,FALSE,IF(C1540&lt;$R$10,C1540,$R$10)))</f>
        <v>0</v>
      </c>
      <c r="H1540" t="b">
        <f>IF('Input and Summary Results'!$J$4="yes",'Data Transformation'!F1540,'Data Transformation'!D1540)</f>
        <v>0</v>
      </c>
      <c r="I1540" t="str">
        <f t="shared" si="100"/>
        <v/>
      </c>
    </row>
    <row r="1541" spans="2:9" x14ac:dyDescent="0.25">
      <c r="B1541" t="b">
        <f>IF('Input and Summary Results'!D1123=0,FALSE,'Input and Summary Results'!$B1123)</f>
        <v>0</v>
      </c>
      <c r="C1541" t="b">
        <f>IF(OR(B1541=0,'Input and Summary Results'!D1123=0,'Input and Summary Results'!D1123=""),FALSE,'Input and Summary Results'!$D1123)</f>
        <v>0</v>
      </c>
      <c r="D1541" t="b">
        <f>IF(OR(B1541=0,'Input and Summary Results'!E1123=0),FALSE,'Input and Summary Results'!$E1123)</f>
        <v>0</v>
      </c>
      <c r="E1541" t="b">
        <f t="shared" si="101"/>
        <v>0</v>
      </c>
      <c r="F1541" t="b">
        <f t="shared" si="102"/>
        <v>0</v>
      </c>
      <c r="G1541" t="b">
        <f>IF('Input and Summary Results'!$J$4="yes",IF(C1541=FALSE,FALSE,IF('Data Transformation'!E1541&lt;$R$10,E1541,$R$10)),IF(C1541=FALSE,FALSE,IF(C1541&lt;$R$10,C1541,$R$10)))</f>
        <v>0</v>
      </c>
      <c r="H1541" t="b">
        <f>IF('Input and Summary Results'!$J$4="yes",'Data Transformation'!F1541,'Data Transformation'!D1541)</f>
        <v>0</v>
      </c>
      <c r="I1541" t="str">
        <f t="shared" ref="I1541:I1604" si="103">IF(G1541=FALSE,"",B1541)</f>
        <v/>
      </c>
    </row>
    <row r="1542" spans="2:9" x14ac:dyDescent="0.25">
      <c r="B1542" t="b">
        <f>IF('Input and Summary Results'!D1124=0,FALSE,'Input and Summary Results'!$B1124)</f>
        <v>0</v>
      </c>
      <c r="C1542" t="b">
        <f>IF(OR(B1542=0,'Input and Summary Results'!D1124=0,'Input and Summary Results'!D1124=""),FALSE,'Input and Summary Results'!$D1124)</f>
        <v>0</v>
      </c>
      <c r="D1542" t="b">
        <f>IF(OR(B1542=0,'Input and Summary Results'!E1124=0),FALSE,'Input and Summary Results'!$E1124)</f>
        <v>0</v>
      </c>
      <c r="E1542" t="b">
        <f t="shared" si="101"/>
        <v>0</v>
      </c>
      <c r="F1542" t="b">
        <f t="shared" si="102"/>
        <v>0</v>
      </c>
      <c r="G1542" t="b">
        <f>IF('Input and Summary Results'!$J$4="yes",IF(C1542=FALSE,FALSE,IF('Data Transformation'!E1542&lt;$R$10,E1542,$R$10)),IF(C1542=FALSE,FALSE,IF(C1542&lt;$R$10,C1542,$R$10)))</f>
        <v>0</v>
      </c>
      <c r="H1542" t="b">
        <f>IF('Input and Summary Results'!$J$4="yes",'Data Transformation'!F1542,'Data Transformation'!D1542)</f>
        <v>0</v>
      </c>
      <c r="I1542" t="str">
        <f t="shared" si="103"/>
        <v/>
      </c>
    </row>
    <row r="1543" spans="2:9" x14ac:dyDescent="0.25">
      <c r="B1543" t="b">
        <f>IF('Input and Summary Results'!D1125=0,FALSE,'Input and Summary Results'!$B1125)</f>
        <v>0</v>
      </c>
      <c r="C1543" t="b">
        <f>IF(OR(B1543=0,'Input and Summary Results'!D1125=0,'Input and Summary Results'!D1125=""),FALSE,'Input and Summary Results'!$D1125)</f>
        <v>0</v>
      </c>
      <c r="D1543" t="b">
        <f>IF(OR(B1543=0,'Input and Summary Results'!E1125=0),FALSE,'Input and Summary Results'!$E1125)</f>
        <v>0</v>
      </c>
      <c r="E1543" t="b">
        <f t="shared" si="101"/>
        <v>0</v>
      </c>
      <c r="F1543" t="b">
        <f t="shared" si="102"/>
        <v>0</v>
      </c>
      <c r="G1543" t="b">
        <f>IF('Input and Summary Results'!$J$4="yes",IF(C1543=FALSE,FALSE,IF('Data Transformation'!E1543&lt;$R$10,E1543,$R$10)),IF(C1543=FALSE,FALSE,IF(C1543&lt;$R$10,C1543,$R$10)))</f>
        <v>0</v>
      </c>
      <c r="H1543" t="b">
        <f>IF('Input and Summary Results'!$J$4="yes",'Data Transformation'!F1543,'Data Transformation'!D1543)</f>
        <v>0</v>
      </c>
      <c r="I1543" t="str">
        <f t="shared" si="103"/>
        <v/>
      </c>
    </row>
    <row r="1544" spans="2:9" x14ac:dyDescent="0.25">
      <c r="B1544" t="b">
        <f>IF('Input and Summary Results'!D1126=0,FALSE,'Input and Summary Results'!$B1126)</f>
        <v>0</v>
      </c>
      <c r="C1544" t="b">
        <f>IF(OR(B1544=0,'Input and Summary Results'!D1126=0,'Input and Summary Results'!D1126=""),FALSE,'Input and Summary Results'!$D1126)</f>
        <v>0</v>
      </c>
      <c r="D1544" t="b">
        <f>IF(OR(B1544=0,'Input and Summary Results'!E1126=0),FALSE,'Input and Summary Results'!$E1126)</f>
        <v>0</v>
      </c>
      <c r="E1544" t="b">
        <f t="shared" si="101"/>
        <v>0</v>
      </c>
      <c r="F1544" t="b">
        <f t="shared" si="102"/>
        <v>0</v>
      </c>
      <c r="G1544" t="b">
        <f>IF('Input and Summary Results'!$J$4="yes",IF(C1544=FALSE,FALSE,IF('Data Transformation'!E1544&lt;$R$10,E1544,$R$10)),IF(C1544=FALSE,FALSE,IF(C1544&lt;$R$10,C1544,$R$10)))</f>
        <v>0</v>
      </c>
      <c r="H1544" t="b">
        <f>IF('Input and Summary Results'!$J$4="yes",'Data Transformation'!F1544,'Data Transformation'!D1544)</f>
        <v>0</v>
      </c>
      <c r="I1544" t="str">
        <f t="shared" si="103"/>
        <v/>
      </c>
    </row>
    <row r="1545" spans="2:9" x14ac:dyDescent="0.25">
      <c r="B1545" t="b">
        <f>IF('Input and Summary Results'!D1127=0,FALSE,'Input and Summary Results'!$B1127)</f>
        <v>0</v>
      </c>
      <c r="C1545" t="b">
        <f>IF(OR(B1545=0,'Input and Summary Results'!D1127=0,'Input and Summary Results'!D1127=""),FALSE,'Input and Summary Results'!$D1127)</f>
        <v>0</v>
      </c>
      <c r="D1545" t="b">
        <f>IF(OR(B1545=0,'Input and Summary Results'!E1127=0),FALSE,'Input and Summary Results'!$E1127)</f>
        <v>0</v>
      </c>
      <c r="E1545" t="b">
        <f t="shared" si="101"/>
        <v>0</v>
      </c>
      <c r="F1545" t="b">
        <f t="shared" si="102"/>
        <v>0</v>
      </c>
      <c r="G1545" t="b">
        <f>IF('Input and Summary Results'!$J$4="yes",IF(C1545=FALSE,FALSE,IF('Data Transformation'!E1545&lt;$R$10,E1545,$R$10)),IF(C1545=FALSE,FALSE,IF(C1545&lt;$R$10,C1545,$R$10)))</f>
        <v>0</v>
      </c>
      <c r="H1545" t="b">
        <f>IF('Input and Summary Results'!$J$4="yes",'Data Transformation'!F1545,'Data Transformation'!D1545)</f>
        <v>0</v>
      </c>
      <c r="I1545" t="str">
        <f t="shared" si="103"/>
        <v/>
      </c>
    </row>
    <row r="1546" spans="2:9" x14ac:dyDescent="0.25">
      <c r="B1546" t="b">
        <f>IF('Input and Summary Results'!D1128=0,FALSE,'Input and Summary Results'!$B1128)</f>
        <v>0</v>
      </c>
      <c r="C1546" t="b">
        <f>IF(OR(B1546=0,'Input and Summary Results'!D1128=0,'Input and Summary Results'!D1128=""),FALSE,'Input and Summary Results'!$D1128)</f>
        <v>0</v>
      </c>
      <c r="D1546" t="b">
        <f>IF(OR(B1546=0,'Input and Summary Results'!E1128=0),FALSE,'Input and Summary Results'!$E1128)</f>
        <v>0</v>
      </c>
      <c r="E1546" t="b">
        <f t="shared" si="101"/>
        <v>0</v>
      </c>
      <c r="F1546" t="b">
        <f t="shared" si="102"/>
        <v>0</v>
      </c>
      <c r="G1546" t="b">
        <f>IF('Input and Summary Results'!$J$4="yes",IF(C1546=FALSE,FALSE,IF('Data Transformation'!E1546&lt;$R$10,E1546,$R$10)),IF(C1546=FALSE,FALSE,IF(C1546&lt;$R$10,C1546,$R$10)))</f>
        <v>0</v>
      </c>
      <c r="H1546" t="b">
        <f>IF('Input and Summary Results'!$J$4="yes",'Data Transformation'!F1546,'Data Transformation'!D1546)</f>
        <v>0</v>
      </c>
      <c r="I1546" t="str">
        <f t="shared" si="103"/>
        <v/>
      </c>
    </row>
    <row r="1547" spans="2:9" x14ac:dyDescent="0.25">
      <c r="B1547" t="b">
        <f>IF('Input and Summary Results'!D1129=0,FALSE,'Input and Summary Results'!$B1129)</f>
        <v>0</v>
      </c>
      <c r="C1547" t="b">
        <f>IF(OR(B1547=0,'Input and Summary Results'!D1129=0,'Input and Summary Results'!D1129=""),FALSE,'Input and Summary Results'!$D1129)</f>
        <v>0</v>
      </c>
      <c r="D1547" t="b">
        <f>IF(OR(B1547=0,'Input and Summary Results'!E1129=0),FALSE,'Input and Summary Results'!$E1129)</f>
        <v>0</v>
      </c>
      <c r="E1547" t="b">
        <f t="shared" si="101"/>
        <v>0</v>
      </c>
      <c r="F1547" t="b">
        <f t="shared" si="102"/>
        <v>0</v>
      </c>
      <c r="G1547" t="b">
        <f>IF('Input and Summary Results'!$J$4="yes",IF(C1547=FALSE,FALSE,IF('Data Transformation'!E1547&lt;$R$10,E1547,$R$10)),IF(C1547=FALSE,FALSE,IF(C1547&lt;$R$10,C1547,$R$10)))</f>
        <v>0</v>
      </c>
      <c r="H1547" t="b">
        <f>IF('Input and Summary Results'!$J$4="yes",'Data Transformation'!F1547,'Data Transformation'!D1547)</f>
        <v>0</v>
      </c>
      <c r="I1547" t="str">
        <f t="shared" si="103"/>
        <v/>
      </c>
    </row>
    <row r="1548" spans="2:9" x14ac:dyDescent="0.25">
      <c r="B1548" t="b">
        <f>IF('Input and Summary Results'!D1130=0,FALSE,'Input and Summary Results'!$B1130)</f>
        <v>0</v>
      </c>
      <c r="C1548" t="b">
        <f>IF(OR(B1548=0,'Input and Summary Results'!D1130=0,'Input and Summary Results'!D1130=""),FALSE,'Input and Summary Results'!$D1130)</f>
        <v>0</v>
      </c>
      <c r="D1548" t="b">
        <f>IF(OR(B1548=0,'Input and Summary Results'!E1130=0),FALSE,'Input and Summary Results'!$E1130)</f>
        <v>0</v>
      </c>
      <c r="E1548" t="b">
        <f t="shared" si="101"/>
        <v>0</v>
      </c>
      <c r="F1548" t="b">
        <f t="shared" si="102"/>
        <v>0</v>
      </c>
      <c r="G1548" t="b">
        <f>IF('Input and Summary Results'!$J$4="yes",IF(C1548=FALSE,FALSE,IF('Data Transformation'!E1548&lt;$R$10,E1548,$R$10)),IF(C1548=FALSE,FALSE,IF(C1548&lt;$R$10,C1548,$R$10)))</f>
        <v>0</v>
      </c>
      <c r="H1548" t="b">
        <f>IF('Input and Summary Results'!$J$4="yes",'Data Transformation'!F1548,'Data Transformation'!D1548)</f>
        <v>0</v>
      </c>
      <c r="I1548" t="str">
        <f t="shared" si="103"/>
        <v/>
      </c>
    </row>
    <row r="1549" spans="2:9" x14ac:dyDescent="0.25">
      <c r="B1549" t="b">
        <f>IF('Input and Summary Results'!D1131=0,FALSE,'Input and Summary Results'!$B1131)</f>
        <v>0</v>
      </c>
      <c r="C1549" t="b">
        <f>IF(OR(B1549=0,'Input and Summary Results'!D1131=0,'Input and Summary Results'!D1131=""),FALSE,'Input and Summary Results'!$D1131)</f>
        <v>0</v>
      </c>
      <c r="D1549" t="b">
        <f>IF(OR(B1549=0,'Input and Summary Results'!E1131=0),FALSE,'Input and Summary Results'!$E1131)</f>
        <v>0</v>
      </c>
      <c r="E1549" t="b">
        <f t="shared" si="101"/>
        <v>0</v>
      </c>
      <c r="F1549" t="b">
        <f t="shared" si="102"/>
        <v>0</v>
      </c>
      <c r="G1549" t="b">
        <f>IF('Input and Summary Results'!$J$4="yes",IF(C1549=FALSE,FALSE,IF('Data Transformation'!E1549&lt;$R$10,E1549,$R$10)),IF(C1549=FALSE,FALSE,IF(C1549&lt;$R$10,C1549,$R$10)))</f>
        <v>0</v>
      </c>
      <c r="H1549" t="b">
        <f>IF('Input and Summary Results'!$J$4="yes",'Data Transformation'!F1549,'Data Transformation'!D1549)</f>
        <v>0</v>
      </c>
      <c r="I1549" t="str">
        <f t="shared" si="103"/>
        <v/>
      </c>
    </row>
    <row r="1550" spans="2:9" x14ac:dyDescent="0.25">
      <c r="B1550" t="b">
        <f>IF('Input and Summary Results'!D1132=0,FALSE,'Input and Summary Results'!$B1132)</f>
        <v>0</v>
      </c>
      <c r="C1550" t="b">
        <f>IF(OR(B1550=0,'Input and Summary Results'!D1132=0,'Input and Summary Results'!D1132=""),FALSE,'Input and Summary Results'!$D1132)</f>
        <v>0</v>
      </c>
      <c r="D1550" t="b">
        <f>IF(OR(B1550=0,'Input and Summary Results'!E1132=0),FALSE,'Input and Summary Results'!$E1132)</f>
        <v>0</v>
      </c>
      <c r="E1550" t="b">
        <f t="shared" si="101"/>
        <v>0</v>
      </c>
      <c r="F1550" t="b">
        <f t="shared" si="102"/>
        <v>0</v>
      </c>
      <c r="G1550" t="b">
        <f>IF('Input and Summary Results'!$J$4="yes",IF(C1550=FALSE,FALSE,IF('Data Transformation'!E1550&lt;$R$10,E1550,$R$10)),IF(C1550=FALSE,FALSE,IF(C1550&lt;$R$10,C1550,$R$10)))</f>
        <v>0</v>
      </c>
      <c r="H1550" t="b">
        <f>IF('Input and Summary Results'!$J$4="yes",'Data Transformation'!F1550,'Data Transformation'!D1550)</f>
        <v>0</v>
      </c>
      <c r="I1550" t="str">
        <f t="shared" si="103"/>
        <v/>
      </c>
    </row>
    <row r="1551" spans="2:9" x14ac:dyDescent="0.25">
      <c r="B1551" t="b">
        <f>IF('Input and Summary Results'!D1133=0,FALSE,'Input and Summary Results'!$B1133)</f>
        <v>0</v>
      </c>
      <c r="C1551" t="b">
        <f>IF(OR(B1551=0,'Input and Summary Results'!D1133=0,'Input and Summary Results'!D1133=""),FALSE,'Input and Summary Results'!$D1133)</f>
        <v>0</v>
      </c>
      <c r="D1551" t="b">
        <f>IF(OR(B1551=0,'Input and Summary Results'!E1133=0),FALSE,'Input and Summary Results'!$E1133)</f>
        <v>0</v>
      </c>
      <c r="E1551" t="b">
        <f t="shared" si="101"/>
        <v>0</v>
      </c>
      <c r="F1551" t="b">
        <f t="shared" si="102"/>
        <v>0</v>
      </c>
      <c r="G1551" t="b">
        <f>IF('Input and Summary Results'!$J$4="yes",IF(C1551=FALSE,FALSE,IF('Data Transformation'!E1551&lt;$R$10,E1551,$R$10)),IF(C1551=FALSE,FALSE,IF(C1551&lt;$R$10,C1551,$R$10)))</f>
        <v>0</v>
      </c>
      <c r="H1551" t="b">
        <f>IF('Input and Summary Results'!$J$4="yes",'Data Transformation'!F1551,'Data Transformation'!D1551)</f>
        <v>0</v>
      </c>
      <c r="I1551" t="str">
        <f t="shared" si="103"/>
        <v/>
      </c>
    </row>
    <row r="1552" spans="2:9" x14ac:dyDescent="0.25">
      <c r="B1552" t="b">
        <f>IF('Input and Summary Results'!D1134=0,FALSE,'Input and Summary Results'!$B1134)</f>
        <v>0</v>
      </c>
      <c r="C1552" t="b">
        <f>IF(OR(B1552=0,'Input and Summary Results'!D1134=0,'Input and Summary Results'!D1134=""),FALSE,'Input and Summary Results'!$D1134)</f>
        <v>0</v>
      </c>
      <c r="D1552" t="b">
        <f>IF(OR(B1552=0,'Input and Summary Results'!E1134=0),FALSE,'Input and Summary Results'!$E1134)</f>
        <v>0</v>
      </c>
      <c r="E1552" t="b">
        <f t="shared" si="101"/>
        <v>0</v>
      </c>
      <c r="F1552" t="b">
        <f t="shared" si="102"/>
        <v>0</v>
      </c>
      <c r="G1552" t="b">
        <f>IF('Input and Summary Results'!$J$4="yes",IF(C1552=FALSE,FALSE,IF('Data Transformation'!E1552&lt;$R$10,E1552,$R$10)),IF(C1552=FALSE,FALSE,IF(C1552&lt;$R$10,C1552,$R$10)))</f>
        <v>0</v>
      </c>
      <c r="H1552" t="b">
        <f>IF('Input and Summary Results'!$J$4="yes",'Data Transformation'!F1552,'Data Transformation'!D1552)</f>
        <v>0</v>
      </c>
      <c r="I1552" t="str">
        <f t="shared" si="103"/>
        <v/>
      </c>
    </row>
    <row r="1553" spans="2:9" x14ac:dyDescent="0.25">
      <c r="B1553" t="b">
        <f>IF('Input and Summary Results'!D1135=0,FALSE,'Input and Summary Results'!$B1135)</f>
        <v>0</v>
      </c>
      <c r="C1553" t="b">
        <f>IF(OR(B1553=0,'Input and Summary Results'!D1135=0,'Input and Summary Results'!D1135=""),FALSE,'Input and Summary Results'!$D1135)</f>
        <v>0</v>
      </c>
      <c r="D1553" t="b">
        <f>IF(OR(B1553=0,'Input and Summary Results'!E1135=0),FALSE,'Input and Summary Results'!$E1135)</f>
        <v>0</v>
      </c>
      <c r="E1553" t="b">
        <f t="shared" si="101"/>
        <v>0</v>
      </c>
      <c r="F1553" t="b">
        <f t="shared" si="102"/>
        <v>0</v>
      </c>
      <c r="G1553" t="b">
        <f>IF('Input and Summary Results'!$J$4="yes",IF(C1553=FALSE,FALSE,IF('Data Transformation'!E1553&lt;$R$10,E1553,$R$10)),IF(C1553=FALSE,FALSE,IF(C1553&lt;$R$10,C1553,$R$10)))</f>
        <v>0</v>
      </c>
      <c r="H1553" t="b">
        <f>IF('Input and Summary Results'!$J$4="yes",'Data Transformation'!F1553,'Data Transformation'!D1553)</f>
        <v>0</v>
      </c>
      <c r="I1553" t="str">
        <f t="shared" si="103"/>
        <v/>
      </c>
    </row>
    <row r="1554" spans="2:9" x14ac:dyDescent="0.25">
      <c r="B1554" t="b">
        <f>IF('Input and Summary Results'!D1136=0,FALSE,'Input and Summary Results'!$B1136)</f>
        <v>0</v>
      </c>
      <c r="C1554" t="b">
        <f>IF(OR(B1554=0,'Input and Summary Results'!D1136=0,'Input and Summary Results'!D1136=""),FALSE,'Input and Summary Results'!$D1136)</f>
        <v>0</v>
      </c>
      <c r="D1554" t="b">
        <f>IF(OR(B1554=0,'Input and Summary Results'!E1136=0),FALSE,'Input and Summary Results'!$E1136)</f>
        <v>0</v>
      </c>
      <c r="E1554" t="b">
        <f t="shared" si="101"/>
        <v>0</v>
      </c>
      <c r="F1554" t="b">
        <f t="shared" si="102"/>
        <v>0</v>
      </c>
      <c r="G1554" t="b">
        <f>IF('Input and Summary Results'!$J$4="yes",IF(C1554=FALSE,FALSE,IF('Data Transformation'!E1554&lt;$R$10,E1554,$R$10)),IF(C1554=FALSE,FALSE,IF(C1554&lt;$R$10,C1554,$R$10)))</f>
        <v>0</v>
      </c>
      <c r="H1554" t="b">
        <f>IF('Input and Summary Results'!$J$4="yes",'Data Transformation'!F1554,'Data Transformation'!D1554)</f>
        <v>0</v>
      </c>
      <c r="I1554" t="str">
        <f t="shared" si="103"/>
        <v/>
      </c>
    </row>
    <row r="1555" spans="2:9" x14ac:dyDescent="0.25">
      <c r="B1555" t="b">
        <f>IF('Input and Summary Results'!D1137=0,FALSE,'Input and Summary Results'!$B1137)</f>
        <v>0</v>
      </c>
      <c r="C1555" t="b">
        <f>IF(OR(B1555=0,'Input and Summary Results'!D1137=0,'Input and Summary Results'!D1137=""),FALSE,'Input and Summary Results'!$D1137)</f>
        <v>0</v>
      </c>
      <c r="D1555" t="b">
        <f>IF(OR(B1555=0,'Input and Summary Results'!E1137=0),FALSE,'Input and Summary Results'!$E1137)</f>
        <v>0</v>
      </c>
      <c r="E1555" t="b">
        <f t="shared" si="101"/>
        <v>0</v>
      </c>
      <c r="F1555" t="b">
        <f t="shared" si="102"/>
        <v>0</v>
      </c>
      <c r="G1555" t="b">
        <f>IF('Input and Summary Results'!$J$4="yes",IF(C1555=FALSE,FALSE,IF('Data Transformation'!E1555&lt;$R$10,E1555,$R$10)),IF(C1555=FALSE,FALSE,IF(C1555&lt;$R$10,C1555,$R$10)))</f>
        <v>0</v>
      </c>
      <c r="H1555" t="b">
        <f>IF('Input and Summary Results'!$J$4="yes",'Data Transformation'!F1555,'Data Transformation'!D1555)</f>
        <v>0</v>
      </c>
      <c r="I1555" t="str">
        <f t="shared" si="103"/>
        <v/>
      </c>
    </row>
    <row r="1556" spans="2:9" x14ac:dyDescent="0.25">
      <c r="B1556" t="b">
        <f>IF('Input and Summary Results'!D1138=0,FALSE,'Input and Summary Results'!$B1138)</f>
        <v>0</v>
      </c>
      <c r="C1556" t="b">
        <f>IF(OR(B1556=0,'Input and Summary Results'!D1138=0,'Input and Summary Results'!D1138=""),FALSE,'Input and Summary Results'!$D1138)</f>
        <v>0</v>
      </c>
      <c r="D1556" t="b">
        <f>IF(OR(B1556=0,'Input and Summary Results'!E1138=0),FALSE,'Input and Summary Results'!$E1138)</f>
        <v>0</v>
      </c>
      <c r="E1556" t="b">
        <f t="shared" si="101"/>
        <v>0</v>
      </c>
      <c r="F1556" t="b">
        <f t="shared" si="102"/>
        <v>0</v>
      </c>
      <c r="G1556" t="b">
        <f>IF('Input and Summary Results'!$J$4="yes",IF(C1556=FALSE,FALSE,IF('Data Transformation'!E1556&lt;$R$10,E1556,$R$10)),IF(C1556=FALSE,FALSE,IF(C1556&lt;$R$10,C1556,$R$10)))</f>
        <v>0</v>
      </c>
      <c r="H1556" t="b">
        <f>IF('Input and Summary Results'!$J$4="yes",'Data Transformation'!F1556,'Data Transformation'!D1556)</f>
        <v>0</v>
      </c>
      <c r="I1556" t="str">
        <f t="shared" si="103"/>
        <v/>
      </c>
    </row>
    <row r="1557" spans="2:9" x14ac:dyDescent="0.25">
      <c r="B1557" t="b">
        <f>IF('Input and Summary Results'!D1139=0,FALSE,'Input and Summary Results'!$B1139)</f>
        <v>0</v>
      </c>
      <c r="C1557" t="b">
        <f>IF(OR(B1557=0,'Input and Summary Results'!D1139=0,'Input and Summary Results'!D1139=""),FALSE,'Input and Summary Results'!$D1139)</f>
        <v>0</v>
      </c>
      <c r="D1557" t="b">
        <f>IF(OR(B1557=0,'Input and Summary Results'!E1139=0),FALSE,'Input and Summary Results'!$E1139)</f>
        <v>0</v>
      </c>
      <c r="E1557" t="b">
        <f t="shared" si="101"/>
        <v>0</v>
      </c>
      <c r="F1557" t="b">
        <f t="shared" si="102"/>
        <v>0</v>
      </c>
      <c r="G1557" t="b">
        <f>IF('Input and Summary Results'!$J$4="yes",IF(C1557=FALSE,FALSE,IF('Data Transformation'!E1557&lt;$R$10,E1557,$R$10)),IF(C1557=FALSE,FALSE,IF(C1557&lt;$R$10,C1557,$R$10)))</f>
        <v>0</v>
      </c>
      <c r="H1557" t="b">
        <f>IF('Input and Summary Results'!$J$4="yes",'Data Transformation'!F1557,'Data Transformation'!D1557)</f>
        <v>0</v>
      </c>
      <c r="I1557" t="str">
        <f t="shared" si="103"/>
        <v/>
      </c>
    </row>
    <row r="1558" spans="2:9" x14ac:dyDescent="0.25">
      <c r="B1558" t="b">
        <f>IF('Input and Summary Results'!D1140=0,FALSE,'Input and Summary Results'!$B1140)</f>
        <v>0</v>
      </c>
      <c r="C1558" t="b">
        <f>IF(OR(B1558=0,'Input and Summary Results'!D1140=0,'Input and Summary Results'!D1140=""),FALSE,'Input and Summary Results'!$D1140)</f>
        <v>0</v>
      </c>
      <c r="D1558" t="b">
        <f>IF(OR(B1558=0,'Input and Summary Results'!E1140=0),FALSE,'Input and Summary Results'!$E1140)</f>
        <v>0</v>
      </c>
      <c r="E1558" t="b">
        <f t="shared" si="101"/>
        <v>0</v>
      </c>
      <c r="F1558" t="b">
        <f t="shared" si="102"/>
        <v>0</v>
      </c>
      <c r="G1558" t="b">
        <f>IF('Input and Summary Results'!$J$4="yes",IF(C1558=FALSE,FALSE,IF('Data Transformation'!E1558&lt;$R$10,E1558,$R$10)),IF(C1558=FALSE,FALSE,IF(C1558&lt;$R$10,C1558,$R$10)))</f>
        <v>0</v>
      </c>
      <c r="H1558" t="b">
        <f>IF('Input and Summary Results'!$J$4="yes",'Data Transformation'!F1558,'Data Transformation'!D1558)</f>
        <v>0</v>
      </c>
      <c r="I1558" t="str">
        <f t="shared" si="103"/>
        <v/>
      </c>
    </row>
    <row r="1559" spans="2:9" x14ac:dyDescent="0.25">
      <c r="B1559" t="b">
        <f>IF('Input and Summary Results'!D1141=0,FALSE,'Input and Summary Results'!$B1141)</f>
        <v>0</v>
      </c>
      <c r="C1559" t="b">
        <f>IF(OR(B1559=0,'Input and Summary Results'!D1141=0,'Input and Summary Results'!D1141=""),FALSE,'Input and Summary Results'!$D1141)</f>
        <v>0</v>
      </c>
      <c r="D1559" t="b">
        <f>IF(OR(B1559=0,'Input and Summary Results'!E1141=0),FALSE,'Input and Summary Results'!$E1141)</f>
        <v>0</v>
      </c>
      <c r="E1559" t="b">
        <f t="shared" si="101"/>
        <v>0</v>
      </c>
      <c r="F1559" t="b">
        <f t="shared" si="102"/>
        <v>0</v>
      </c>
      <c r="G1559" t="b">
        <f>IF('Input and Summary Results'!$J$4="yes",IF(C1559=FALSE,FALSE,IF('Data Transformation'!E1559&lt;$R$10,E1559,$R$10)),IF(C1559=FALSE,FALSE,IF(C1559&lt;$R$10,C1559,$R$10)))</f>
        <v>0</v>
      </c>
      <c r="H1559" t="b">
        <f>IF('Input and Summary Results'!$J$4="yes",'Data Transformation'!F1559,'Data Transformation'!D1559)</f>
        <v>0</v>
      </c>
      <c r="I1559" t="str">
        <f t="shared" si="103"/>
        <v/>
      </c>
    </row>
    <row r="1560" spans="2:9" x14ac:dyDescent="0.25">
      <c r="B1560" t="b">
        <f>IF('Input and Summary Results'!D1142=0,FALSE,'Input and Summary Results'!$B1142)</f>
        <v>0</v>
      </c>
      <c r="C1560" t="b">
        <f>IF(OR(B1560=0,'Input and Summary Results'!D1142=0,'Input and Summary Results'!D1142=""),FALSE,'Input and Summary Results'!$D1142)</f>
        <v>0</v>
      </c>
      <c r="D1560" t="b">
        <f>IF(OR(B1560=0,'Input and Summary Results'!E1142=0),FALSE,'Input and Summary Results'!$E1142)</f>
        <v>0</v>
      </c>
      <c r="E1560" t="b">
        <f t="shared" si="101"/>
        <v>0</v>
      </c>
      <c r="F1560" t="b">
        <f t="shared" si="102"/>
        <v>0</v>
      </c>
      <c r="G1560" t="b">
        <f>IF('Input and Summary Results'!$J$4="yes",IF(C1560=FALSE,FALSE,IF('Data Transformation'!E1560&lt;$R$10,E1560,$R$10)),IF(C1560=FALSE,FALSE,IF(C1560&lt;$R$10,C1560,$R$10)))</f>
        <v>0</v>
      </c>
      <c r="H1560" t="b">
        <f>IF('Input and Summary Results'!$J$4="yes",'Data Transformation'!F1560,'Data Transformation'!D1560)</f>
        <v>0</v>
      </c>
      <c r="I1560" t="str">
        <f t="shared" si="103"/>
        <v/>
      </c>
    </row>
    <row r="1561" spans="2:9" x14ac:dyDescent="0.25">
      <c r="B1561" t="b">
        <f>IF('Input and Summary Results'!D1143=0,FALSE,'Input and Summary Results'!$B1143)</f>
        <v>0</v>
      </c>
      <c r="C1561" t="b">
        <f>IF(OR(B1561=0,'Input and Summary Results'!D1143=0,'Input and Summary Results'!D1143=""),FALSE,'Input and Summary Results'!$D1143)</f>
        <v>0</v>
      </c>
      <c r="D1561" t="b">
        <f>IF(OR(B1561=0,'Input and Summary Results'!E1143=0),FALSE,'Input and Summary Results'!$E1143)</f>
        <v>0</v>
      </c>
      <c r="E1561" t="b">
        <f t="shared" si="101"/>
        <v>0</v>
      </c>
      <c r="F1561" t="b">
        <f t="shared" si="102"/>
        <v>0</v>
      </c>
      <c r="G1561" t="b">
        <f>IF('Input and Summary Results'!$J$4="yes",IF(C1561=FALSE,FALSE,IF('Data Transformation'!E1561&lt;$R$10,E1561,$R$10)),IF(C1561=FALSE,FALSE,IF(C1561&lt;$R$10,C1561,$R$10)))</f>
        <v>0</v>
      </c>
      <c r="H1561" t="b">
        <f>IF('Input and Summary Results'!$J$4="yes",'Data Transformation'!F1561,'Data Transformation'!D1561)</f>
        <v>0</v>
      </c>
      <c r="I1561" t="str">
        <f t="shared" si="103"/>
        <v/>
      </c>
    </row>
    <row r="1562" spans="2:9" x14ac:dyDescent="0.25">
      <c r="B1562" t="b">
        <f>IF('Input and Summary Results'!D1144=0,FALSE,'Input and Summary Results'!$B1144)</f>
        <v>0</v>
      </c>
      <c r="C1562" t="b">
        <f>IF(OR(B1562=0,'Input and Summary Results'!D1144=0,'Input and Summary Results'!D1144=""),FALSE,'Input and Summary Results'!$D1144)</f>
        <v>0</v>
      </c>
      <c r="D1562" t="b">
        <f>IF(OR(B1562=0,'Input and Summary Results'!E1144=0),FALSE,'Input and Summary Results'!$E1144)</f>
        <v>0</v>
      </c>
      <c r="E1562" t="b">
        <f t="shared" si="101"/>
        <v>0</v>
      </c>
      <c r="F1562" t="b">
        <f t="shared" si="102"/>
        <v>0</v>
      </c>
      <c r="G1562" t="b">
        <f>IF('Input and Summary Results'!$J$4="yes",IF(C1562=FALSE,FALSE,IF('Data Transformation'!E1562&lt;$R$10,E1562,$R$10)),IF(C1562=FALSE,FALSE,IF(C1562&lt;$R$10,C1562,$R$10)))</f>
        <v>0</v>
      </c>
      <c r="H1562" t="b">
        <f>IF('Input and Summary Results'!$J$4="yes",'Data Transformation'!F1562,'Data Transformation'!D1562)</f>
        <v>0</v>
      </c>
      <c r="I1562" t="str">
        <f t="shared" si="103"/>
        <v/>
      </c>
    </row>
    <row r="1563" spans="2:9" x14ac:dyDescent="0.25">
      <c r="B1563" t="b">
        <f>IF('Input and Summary Results'!D1145=0,FALSE,'Input and Summary Results'!$B1145)</f>
        <v>0</v>
      </c>
      <c r="C1563" t="b">
        <f>IF(OR(B1563=0,'Input and Summary Results'!D1145=0,'Input and Summary Results'!D1145=""),FALSE,'Input and Summary Results'!$D1145)</f>
        <v>0</v>
      </c>
      <c r="D1563" t="b">
        <f>IF(OR(B1563=0,'Input and Summary Results'!E1145=0),FALSE,'Input and Summary Results'!$E1145)</f>
        <v>0</v>
      </c>
      <c r="E1563" t="b">
        <f t="shared" si="101"/>
        <v>0</v>
      </c>
      <c r="F1563" t="b">
        <f t="shared" si="102"/>
        <v>0</v>
      </c>
      <c r="G1563" t="b">
        <f>IF('Input and Summary Results'!$J$4="yes",IF(C1563=FALSE,FALSE,IF('Data Transformation'!E1563&lt;$R$10,E1563,$R$10)),IF(C1563=FALSE,FALSE,IF(C1563&lt;$R$10,C1563,$R$10)))</f>
        <v>0</v>
      </c>
      <c r="H1563" t="b">
        <f>IF('Input and Summary Results'!$J$4="yes",'Data Transformation'!F1563,'Data Transformation'!D1563)</f>
        <v>0</v>
      </c>
      <c r="I1563" t="str">
        <f t="shared" si="103"/>
        <v/>
      </c>
    </row>
    <row r="1564" spans="2:9" x14ac:dyDescent="0.25">
      <c r="B1564" t="b">
        <f>IF('Input and Summary Results'!D1146=0,FALSE,'Input and Summary Results'!$B1146)</f>
        <v>0</v>
      </c>
      <c r="C1564" t="b">
        <f>IF(OR(B1564=0,'Input and Summary Results'!D1146=0,'Input and Summary Results'!D1146=""),FALSE,'Input and Summary Results'!$D1146)</f>
        <v>0</v>
      </c>
      <c r="D1564" t="b">
        <f>IF(OR(B1564=0,'Input and Summary Results'!E1146=0),FALSE,'Input and Summary Results'!$E1146)</f>
        <v>0</v>
      </c>
      <c r="E1564" t="b">
        <f t="shared" si="101"/>
        <v>0</v>
      </c>
      <c r="F1564" t="b">
        <f t="shared" si="102"/>
        <v>0</v>
      </c>
      <c r="G1564" t="b">
        <f>IF('Input and Summary Results'!$J$4="yes",IF(C1564=FALSE,FALSE,IF('Data Transformation'!E1564&lt;$R$10,E1564,$R$10)),IF(C1564=FALSE,FALSE,IF(C1564&lt;$R$10,C1564,$R$10)))</f>
        <v>0</v>
      </c>
      <c r="H1564" t="b">
        <f>IF('Input and Summary Results'!$J$4="yes",'Data Transformation'!F1564,'Data Transformation'!D1564)</f>
        <v>0</v>
      </c>
      <c r="I1564" t="str">
        <f t="shared" si="103"/>
        <v/>
      </c>
    </row>
    <row r="1565" spans="2:9" x14ac:dyDescent="0.25">
      <c r="B1565" t="b">
        <f>IF('Input and Summary Results'!D1147=0,FALSE,'Input and Summary Results'!$B1147)</f>
        <v>0</v>
      </c>
      <c r="C1565" t="b">
        <f>IF(OR(B1565=0,'Input and Summary Results'!D1147=0,'Input and Summary Results'!D1147=""),FALSE,'Input and Summary Results'!$D1147)</f>
        <v>0</v>
      </c>
      <c r="D1565" t="b">
        <f>IF(OR(B1565=0,'Input and Summary Results'!E1147=0),FALSE,'Input and Summary Results'!$E1147)</f>
        <v>0</v>
      </c>
      <c r="E1565" t="b">
        <f t="shared" si="101"/>
        <v>0</v>
      </c>
      <c r="F1565" t="b">
        <f t="shared" si="102"/>
        <v>0</v>
      </c>
      <c r="G1565" t="b">
        <f>IF('Input and Summary Results'!$J$4="yes",IF(C1565=FALSE,FALSE,IF('Data Transformation'!E1565&lt;$R$10,E1565,$R$10)),IF(C1565=FALSE,FALSE,IF(C1565&lt;$R$10,C1565,$R$10)))</f>
        <v>0</v>
      </c>
      <c r="H1565" t="b">
        <f>IF('Input and Summary Results'!$J$4="yes",'Data Transformation'!F1565,'Data Transformation'!D1565)</f>
        <v>0</v>
      </c>
      <c r="I1565" t="str">
        <f t="shared" si="103"/>
        <v/>
      </c>
    </row>
    <row r="1566" spans="2:9" x14ac:dyDescent="0.25">
      <c r="B1566" t="b">
        <f>IF('Input and Summary Results'!D1148=0,FALSE,'Input and Summary Results'!$B1148)</f>
        <v>0</v>
      </c>
      <c r="C1566" t="b">
        <f>IF(OR(B1566=0,'Input and Summary Results'!D1148=0,'Input and Summary Results'!D1148=""),FALSE,'Input and Summary Results'!$D1148)</f>
        <v>0</v>
      </c>
      <c r="D1566" t="b">
        <f>IF(OR(B1566=0,'Input and Summary Results'!E1148=0),FALSE,'Input and Summary Results'!$E1148)</f>
        <v>0</v>
      </c>
      <c r="E1566" t="b">
        <f t="shared" si="101"/>
        <v>0</v>
      </c>
      <c r="F1566" t="b">
        <f t="shared" si="102"/>
        <v>0</v>
      </c>
      <c r="G1566" t="b">
        <f>IF('Input and Summary Results'!$J$4="yes",IF(C1566=FALSE,FALSE,IF('Data Transformation'!E1566&lt;$R$10,E1566,$R$10)),IF(C1566=FALSE,FALSE,IF(C1566&lt;$R$10,C1566,$R$10)))</f>
        <v>0</v>
      </c>
      <c r="H1566" t="b">
        <f>IF('Input and Summary Results'!$J$4="yes",'Data Transformation'!F1566,'Data Transformation'!D1566)</f>
        <v>0</v>
      </c>
      <c r="I1566" t="str">
        <f t="shared" si="103"/>
        <v/>
      </c>
    </row>
    <row r="1567" spans="2:9" x14ac:dyDescent="0.25">
      <c r="B1567" t="b">
        <f>IF('Input and Summary Results'!D1149=0,FALSE,'Input and Summary Results'!$B1149)</f>
        <v>0</v>
      </c>
      <c r="C1567" t="b">
        <f>IF(OR(B1567=0,'Input and Summary Results'!D1149=0,'Input and Summary Results'!D1149=""),FALSE,'Input and Summary Results'!$D1149)</f>
        <v>0</v>
      </c>
      <c r="D1567" t="b">
        <f>IF(OR(B1567=0,'Input and Summary Results'!E1149=0),FALSE,'Input and Summary Results'!$E1149)</f>
        <v>0</v>
      </c>
      <c r="E1567" t="b">
        <f t="shared" si="101"/>
        <v>0</v>
      </c>
      <c r="F1567" t="b">
        <f t="shared" si="102"/>
        <v>0</v>
      </c>
      <c r="G1567" t="b">
        <f>IF('Input and Summary Results'!$J$4="yes",IF(C1567=FALSE,FALSE,IF('Data Transformation'!E1567&lt;$R$10,E1567,$R$10)),IF(C1567=FALSE,FALSE,IF(C1567&lt;$R$10,C1567,$R$10)))</f>
        <v>0</v>
      </c>
      <c r="H1567" t="b">
        <f>IF('Input and Summary Results'!$J$4="yes",'Data Transformation'!F1567,'Data Transformation'!D1567)</f>
        <v>0</v>
      </c>
      <c r="I1567" t="str">
        <f t="shared" si="103"/>
        <v/>
      </c>
    </row>
    <row r="1568" spans="2:9" x14ac:dyDescent="0.25">
      <c r="B1568" t="b">
        <f>IF('Input and Summary Results'!D1150=0,FALSE,'Input and Summary Results'!$B1150)</f>
        <v>0</v>
      </c>
      <c r="C1568" t="b">
        <f>IF(OR(B1568=0,'Input and Summary Results'!D1150=0,'Input and Summary Results'!D1150=""),FALSE,'Input and Summary Results'!$D1150)</f>
        <v>0</v>
      </c>
      <c r="D1568" t="b">
        <f>IF(OR(B1568=0,'Input and Summary Results'!E1150=0),FALSE,'Input and Summary Results'!$E1150)</f>
        <v>0</v>
      </c>
      <c r="E1568" t="b">
        <f t="shared" si="101"/>
        <v>0</v>
      </c>
      <c r="F1568" t="b">
        <f t="shared" si="102"/>
        <v>0</v>
      </c>
      <c r="G1568" t="b">
        <f>IF('Input and Summary Results'!$J$4="yes",IF(C1568=FALSE,FALSE,IF('Data Transformation'!E1568&lt;$R$10,E1568,$R$10)),IF(C1568=FALSE,FALSE,IF(C1568&lt;$R$10,C1568,$R$10)))</f>
        <v>0</v>
      </c>
      <c r="H1568" t="b">
        <f>IF('Input and Summary Results'!$J$4="yes",'Data Transformation'!F1568,'Data Transformation'!D1568)</f>
        <v>0</v>
      </c>
      <c r="I1568" t="str">
        <f t="shared" si="103"/>
        <v/>
      </c>
    </row>
    <row r="1569" spans="2:9" x14ac:dyDescent="0.25">
      <c r="B1569" t="b">
        <f>IF('Input and Summary Results'!D1151=0,FALSE,'Input and Summary Results'!$B1151)</f>
        <v>0</v>
      </c>
      <c r="C1569" t="b">
        <f>IF(OR(B1569=0,'Input and Summary Results'!D1151=0,'Input and Summary Results'!D1151=""),FALSE,'Input and Summary Results'!$D1151)</f>
        <v>0</v>
      </c>
      <c r="D1569" t="b">
        <f>IF(OR(B1569=0,'Input and Summary Results'!E1151=0),FALSE,'Input and Summary Results'!$E1151)</f>
        <v>0</v>
      </c>
      <c r="E1569" t="b">
        <f t="shared" si="101"/>
        <v>0</v>
      </c>
      <c r="F1569" t="b">
        <f t="shared" si="102"/>
        <v>0</v>
      </c>
      <c r="G1569" t="b">
        <f>IF('Input and Summary Results'!$J$4="yes",IF(C1569=FALSE,FALSE,IF('Data Transformation'!E1569&lt;$R$10,E1569,$R$10)),IF(C1569=FALSE,FALSE,IF(C1569&lt;$R$10,C1569,$R$10)))</f>
        <v>0</v>
      </c>
      <c r="H1569" t="b">
        <f>IF('Input and Summary Results'!$J$4="yes",'Data Transformation'!F1569,'Data Transformation'!D1569)</f>
        <v>0</v>
      </c>
      <c r="I1569" t="str">
        <f t="shared" si="103"/>
        <v/>
      </c>
    </row>
    <row r="1570" spans="2:9" x14ac:dyDescent="0.25">
      <c r="B1570" t="b">
        <f>IF('Input and Summary Results'!D1152=0,FALSE,'Input and Summary Results'!$B1152)</f>
        <v>0</v>
      </c>
      <c r="C1570" t="b">
        <f>IF(OR(B1570=0,'Input and Summary Results'!D1152=0,'Input and Summary Results'!D1152=""),FALSE,'Input and Summary Results'!$D1152)</f>
        <v>0</v>
      </c>
      <c r="D1570" t="b">
        <f>IF(OR(B1570=0,'Input and Summary Results'!E1152=0),FALSE,'Input and Summary Results'!$E1152)</f>
        <v>0</v>
      </c>
      <c r="E1570" t="b">
        <f t="shared" si="101"/>
        <v>0</v>
      </c>
      <c r="F1570" t="b">
        <f t="shared" si="102"/>
        <v>0</v>
      </c>
      <c r="G1570" t="b">
        <f>IF('Input and Summary Results'!$J$4="yes",IF(C1570=FALSE,FALSE,IF('Data Transformation'!E1570&lt;$R$10,E1570,$R$10)),IF(C1570=FALSE,FALSE,IF(C1570&lt;$R$10,C1570,$R$10)))</f>
        <v>0</v>
      </c>
      <c r="H1570" t="b">
        <f>IF('Input and Summary Results'!$J$4="yes",'Data Transformation'!F1570,'Data Transformation'!D1570)</f>
        <v>0</v>
      </c>
      <c r="I1570" t="str">
        <f t="shared" si="103"/>
        <v/>
      </c>
    </row>
    <row r="1571" spans="2:9" x14ac:dyDescent="0.25">
      <c r="B1571" t="b">
        <f>IF('Input and Summary Results'!D1153=0,FALSE,'Input and Summary Results'!$B1153)</f>
        <v>0</v>
      </c>
      <c r="C1571" t="b">
        <f>IF(OR(B1571=0,'Input and Summary Results'!D1153=0,'Input and Summary Results'!D1153=""),FALSE,'Input and Summary Results'!$D1153)</f>
        <v>0</v>
      </c>
      <c r="D1571" t="b">
        <f>IF(OR(B1571=0,'Input and Summary Results'!E1153=0),FALSE,'Input and Summary Results'!$E1153)</f>
        <v>0</v>
      </c>
      <c r="E1571" t="b">
        <f t="shared" si="101"/>
        <v>0</v>
      </c>
      <c r="F1571" t="b">
        <f t="shared" si="102"/>
        <v>0</v>
      </c>
      <c r="G1571" t="b">
        <f>IF('Input and Summary Results'!$J$4="yes",IF(C1571=FALSE,FALSE,IF('Data Transformation'!E1571&lt;$R$10,E1571,$R$10)),IF(C1571=FALSE,FALSE,IF(C1571&lt;$R$10,C1571,$R$10)))</f>
        <v>0</v>
      </c>
      <c r="H1571" t="b">
        <f>IF('Input and Summary Results'!$J$4="yes",'Data Transformation'!F1571,'Data Transformation'!D1571)</f>
        <v>0</v>
      </c>
      <c r="I1571" t="str">
        <f t="shared" si="103"/>
        <v/>
      </c>
    </row>
    <row r="1572" spans="2:9" x14ac:dyDescent="0.25">
      <c r="B1572" t="b">
        <f>IF('Input and Summary Results'!D1154=0,FALSE,'Input and Summary Results'!$B1154)</f>
        <v>0</v>
      </c>
      <c r="C1572" t="b">
        <f>IF(OR(B1572=0,'Input and Summary Results'!D1154=0,'Input and Summary Results'!D1154=""),FALSE,'Input and Summary Results'!$D1154)</f>
        <v>0</v>
      </c>
      <c r="D1572" t="b">
        <f>IF(OR(B1572=0,'Input and Summary Results'!E1154=0),FALSE,'Input and Summary Results'!$E1154)</f>
        <v>0</v>
      </c>
      <c r="E1572" t="b">
        <f t="shared" si="101"/>
        <v>0</v>
      </c>
      <c r="F1572" t="b">
        <f t="shared" si="102"/>
        <v>0</v>
      </c>
      <c r="G1572" t="b">
        <f>IF('Input and Summary Results'!$J$4="yes",IF(C1572=FALSE,FALSE,IF('Data Transformation'!E1572&lt;$R$10,E1572,$R$10)),IF(C1572=FALSE,FALSE,IF(C1572&lt;$R$10,C1572,$R$10)))</f>
        <v>0</v>
      </c>
      <c r="H1572" t="b">
        <f>IF('Input and Summary Results'!$J$4="yes",'Data Transformation'!F1572,'Data Transformation'!D1572)</f>
        <v>0</v>
      </c>
      <c r="I1572" t="str">
        <f t="shared" si="103"/>
        <v/>
      </c>
    </row>
    <row r="1573" spans="2:9" x14ac:dyDescent="0.25">
      <c r="B1573" t="b">
        <f>IF('Input and Summary Results'!D1155=0,FALSE,'Input and Summary Results'!$B1155)</f>
        <v>0</v>
      </c>
      <c r="C1573" t="b">
        <f>IF(OR(B1573=0,'Input and Summary Results'!D1155=0,'Input and Summary Results'!D1155=""),FALSE,'Input and Summary Results'!$D1155)</f>
        <v>0</v>
      </c>
      <c r="D1573" t="b">
        <f>IF(OR(B1573=0,'Input and Summary Results'!E1155=0),FALSE,'Input and Summary Results'!$E1155)</f>
        <v>0</v>
      </c>
      <c r="E1573" t="b">
        <f t="shared" si="101"/>
        <v>0</v>
      </c>
      <c r="F1573" t="b">
        <f t="shared" si="102"/>
        <v>0</v>
      </c>
      <c r="G1573" t="b">
        <f>IF('Input and Summary Results'!$J$4="yes",IF(C1573=FALSE,FALSE,IF('Data Transformation'!E1573&lt;$R$10,E1573,$R$10)),IF(C1573=FALSE,FALSE,IF(C1573&lt;$R$10,C1573,$R$10)))</f>
        <v>0</v>
      </c>
      <c r="H1573" t="b">
        <f>IF('Input and Summary Results'!$J$4="yes",'Data Transformation'!F1573,'Data Transformation'!D1573)</f>
        <v>0</v>
      </c>
      <c r="I1573" t="str">
        <f t="shared" si="103"/>
        <v/>
      </c>
    </row>
    <row r="1574" spans="2:9" x14ac:dyDescent="0.25">
      <c r="B1574" t="b">
        <f>IF('Input and Summary Results'!D1156=0,FALSE,'Input and Summary Results'!$B1156)</f>
        <v>0</v>
      </c>
      <c r="C1574" t="b">
        <f>IF(OR(B1574=0,'Input and Summary Results'!D1156=0,'Input and Summary Results'!D1156=""),FALSE,'Input and Summary Results'!$D1156)</f>
        <v>0</v>
      </c>
      <c r="D1574" t="b">
        <f>IF(OR(B1574=0,'Input and Summary Results'!E1156=0),FALSE,'Input and Summary Results'!$E1156)</f>
        <v>0</v>
      </c>
      <c r="E1574" t="b">
        <f t="shared" si="101"/>
        <v>0</v>
      </c>
      <c r="F1574" t="b">
        <f t="shared" si="102"/>
        <v>0</v>
      </c>
      <c r="G1574" t="b">
        <f>IF('Input and Summary Results'!$J$4="yes",IF(C1574=FALSE,FALSE,IF('Data Transformation'!E1574&lt;$R$10,E1574,$R$10)),IF(C1574=FALSE,FALSE,IF(C1574&lt;$R$10,C1574,$R$10)))</f>
        <v>0</v>
      </c>
      <c r="H1574" t="b">
        <f>IF('Input and Summary Results'!$J$4="yes",'Data Transformation'!F1574,'Data Transformation'!D1574)</f>
        <v>0</v>
      </c>
      <c r="I1574" t="str">
        <f t="shared" si="103"/>
        <v/>
      </c>
    </row>
    <row r="1575" spans="2:9" x14ac:dyDescent="0.25">
      <c r="B1575" t="b">
        <f>IF('Input and Summary Results'!D1157=0,FALSE,'Input and Summary Results'!$B1157)</f>
        <v>0</v>
      </c>
      <c r="C1575" t="b">
        <f>IF(OR(B1575=0,'Input and Summary Results'!D1157=0,'Input and Summary Results'!D1157=""),FALSE,'Input and Summary Results'!$D1157)</f>
        <v>0</v>
      </c>
      <c r="D1575" t="b">
        <f>IF(OR(B1575=0,'Input and Summary Results'!E1157=0),FALSE,'Input and Summary Results'!$E1157)</f>
        <v>0</v>
      </c>
      <c r="E1575" t="b">
        <f t="shared" si="101"/>
        <v>0</v>
      </c>
      <c r="F1575" t="b">
        <f t="shared" si="102"/>
        <v>0</v>
      </c>
      <c r="G1575" t="b">
        <f>IF('Input and Summary Results'!$J$4="yes",IF(C1575=FALSE,FALSE,IF('Data Transformation'!E1575&lt;$R$10,E1575,$R$10)),IF(C1575=FALSE,FALSE,IF(C1575&lt;$R$10,C1575,$R$10)))</f>
        <v>0</v>
      </c>
      <c r="H1575" t="b">
        <f>IF('Input and Summary Results'!$J$4="yes",'Data Transformation'!F1575,'Data Transformation'!D1575)</f>
        <v>0</v>
      </c>
      <c r="I1575" t="str">
        <f t="shared" si="103"/>
        <v/>
      </c>
    </row>
    <row r="1576" spans="2:9" x14ac:dyDescent="0.25">
      <c r="B1576" t="b">
        <f>IF('Input and Summary Results'!D1158=0,FALSE,'Input and Summary Results'!$B1158)</f>
        <v>0</v>
      </c>
      <c r="C1576" t="b">
        <f>IF(OR(B1576=0,'Input and Summary Results'!D1158=0,'Input and Summary Results'!D1158=""),FALSE,'Input and Summary Results'!$D1158)</f>
        <v>0</v>
      </c>
      <c r="D1576" t="b">
        <f>IF(OR(B1576=0,'Input and Summary Results'!E1158=0),FALSE,'Input and Summary Results'!$E1158)</f>
        <v>0</v>
      </c>
      <c r="E1576" t="b">
        <f t="shared" si="101"/>
        <v>0</v>
      </c>
      <c r="F1576" t="b">
        <f t="shared" si="102"/>
        <v>0</v>
      </c>
      <c r="G1576" t="b">
        <f>IF('Input and Summary Results'!$J$4="yes",IF(C1576=FALSE,FALSE,IF('Data Transformation'!E1576&lt;$R$10,E1576,$R$10)),IF(C1576=FALSE,FALSE,IF(C1576&lt;$R$10,C1576,$R$10)))</f>
        <v>0</v>
      </c>
      <c r="H1576" t="b">
        <f>IF('Input and Summary Results'!$J$4="yes",'Data Transformation'!F1576,'Data Transformation'!D1576)</f>
        <v>0</v>
      </c>
      <c r="I1576" t="str">
        <f t="shared" si="103"/>
        <v/>
      </c>
    </row>
    <row r="1577" spans="2:9" x14ac:dyDescent="0.25">
      <c r="B1577" t="b">
        <f>IF('Input and Summary Results'!D1159=0,FALSE,'Input and Summary Results'!$B1159)</f>
        <v>0</v>
      </c>
      <c r="C1577" t="b">
        <f>IF(OR(B1577=0,'Input and Summary Results'!D1159=0,'Input and Summary Results'!D1159=""),FALSE,'Input and Summary Results'!$D1159)</f>
        <v>0</v>
      </c>
      <c r="D1577" t="b">
        <f>IF(OR(B1577=0,'Input and Summary Results'!E1159=0),FALSE,'Input and Summary Results'!$E1159)</f>
        <v>0</v>
      </c>
      <c r="E1577" t="b">
        <f t="shared" si="101"/>
        <v>0</v>
      </c>
      <c r="F1577" t="b">
        <f t="shared" si="102"/>
        <v>0</v>
      </c>
      <c r="G1577" t="b">
        <f>IF('Input and Summary Results'!$J$4="yes",IF(C1577=FALSE,FALSE,IF('Data Transformation'!E1577&lt;$R$10,E1577,$R$10)),IF(C1577=FALSE,FALSE,IF(C1577&lt;$R$10,C1577,$R$10)))</f>
        <v>0</v>
      </c>
      <c r="H1577" t="b">
        <f>IF('Input and Summary Results'!$J$4="yes",'Data Transformation'!F1577,'Data Transformation'!D1577)</f>
        <v>0</v>
      </c>
      <c r="I1577" t="str">
        <f t="shared" si="103"/>
        <v/>
      </c>
    </row>
    <row r="1578" spans="2:9" x14ac:dyDescent="0.25">
      <c r="B1578" t="b">
        <f>IF('Input and Summary Results'!D1160=0,FALSE,'Input and Summary Results'!$B1160)</f>
        <v>0</v>
      </c>
      <c r="C1578" t="b">
        <f>IF(OR(B1578=0,'Input and Summary Results'!D1160=0,'Input and Summary Results'!D1160=""),FALSE,'Input and Summary Results'!$D1160)</f>
        <v>0</v>
      </c>
      <c r="D1578" t="b">
        <f>IF(OR(B1578=0,'Input and Summary Results'!E1160=0),FALSE,'Input and Summary Results'!$E1160)</f>
        <v>0</v>
      </c>
      <c r="E1578" t="b">
        <f t="shared" ref="E1578:E1641" si="104">IF(C1578=FALSE,FALSE,LOG10(C1578))</f>
        <v>0</v>
      </c>
      <c r="F1578" t="b">
        <f t="shared" ref="F1578:F1641" si="105">IF(D1578=FALSE, FALSE,0.434*D1578/C1578)</f>
        <v>0</v>
      </c>
      <c r="G1578" t="b">
        <f>IF('Input and Summary Results'!$J$4="yes",IF(C1578=FALSE,FALSE,IF('Data Transformation'!E1578&lt;$R$10,E1578,$R$10)),IF(C1578=FALSE,FALSE,IF(C1578&lt;$R$10,C1578,$R$10)))</f>
        <v>0</v>
      </c>
      <c r="H1578" t="b">
        <f>IF('Input and Summary Results'!$J$4="yes",'Data Transformation'!F1578,'Data Transformation'!D1578)</f>
        <v>0</v>
      </c>
      <c r="I1578" t="str">
        <f t="shared" si="103"/>
        <v/>
      </c>
    </row>
    <row r="1579" spans="2:9" x14ac:dyDescent="0.25">
      <c r="B1579" t="b">
        <f>IF('Input and Summary Results'!D1161=0,FALSE,'Input and Summary Results'!$B1161)</f>
        <v>0</v>
      </c>
      <c r="C1579" t="b">
        <f>IF(OR(B1579=0,'Input and Summary Results'!D1161=0,'Input and Summary Results'!D1161=""),FALSE,'Input and Summary Results'!$D1161)</f>
        <v>0</v>
      </c>
      <c r="D1579" t="b">
        <f>IF(OR(B1579=0,'Input and Summary Results'!E1161=0),FALSE,'Input and Summary Results'!$E1161)</f>
        <v>0</v>
      </c>
      <c r="E1579" t="b">
        <f t="shared" si="104"/>
        <v>0</v>
      </c>
      <c r="F1579" t="b">
        <f t="shared" si="105"/>
        <v>0</v>
      </c>
      <c r="G1579" t="b">
        <f>IF('Input and Summary Results'!$J$4="yes",IF(C1579=FALSE,FALSE,IF('Data Transformation'!E1579&lt;$R$10,E1579,$R$10)),IF(C1579=FALSE,FALSE,IF(C1579&lt;$R$10,C1579,$R$10)))</f>
        <v>0</v>
      </c>
      <c r="H1579" t="b">
        <f>IF('Input and Summary Results'!$J$4="yes",'Data Transformation'!F1579,'Data Transformation'!D1579)</f>
        <v>0</v>
      </c>
      <c r="I1579" t="str">
        <f t="shared" si="103"/>
        <v/>
      </c>
    </row>
    <row r="1580" spans="2:9" x14ac:dyDescent="0.25">
      <c r="B1580" t="b">
        <f>IF('Input and Summary Results'!D1162=0,FALSE,'Input and Summary Results'!$B1162)</f>
        <v>0</v>
      </c>
      <c r="C1580" t="b">
        <f>IF(OR(B1580=0,'Input and Summary Results'!D1162=0,'Input and Summary Results'!D1162=""),FALSE,'Input and Summary Results'!$D1162)</f>
        <v>0</v>
      </c>
      <c r="D1580" t="b">
        <f>IF(OR(B1580=0,'Input and Summary Results'!E1162=0),FALSE,'Input and Summary Results'!$E1162)</f>
        <v>0</v>
      </c>
      <c r="E1580" t="b">
        <f t="shared" si="104"/>
        <v>0</v>
      </c>
      <c r="F1580" t="b">
        <f t="shared" si="105"/>
        <v>0</v>
      </c>
      <c r="G1580" t="b">
        <f>IF('Input and Summary Results'!$J$4="yes",IF(C1580=FALSE,FALSE,IF('Data Transformation'!E1580&lt;$R$10,E1580,$R$10)),IF(C1580=FALSE,FALSE,IF(C1580&lt;$R$10,C1580,$R$10)))</f>
        <v>0</v>
      </c>
      <c r="H1580" t="b">
        <f>IF('Input and Summary Results'!$J$4="yes",'Data Transformation'!F1580,'Data Transformation'!D1580)</f>
        <v>0</v>
      </c>
      <c r="I1580" t="str">
        <f t="shared" si="103"/>
        <v/>
      </c>
    </row>
    <row r="1581" spans="2:9" x14ac:dyDescent="0.25">
      <c r="B1581" t="b">
        <f>IF('Input and Summary Results'!D1163=0,FALSE,'Input and Summary Results'!$B1163)</f>
        <v>0</v>
      </c>
      <c r="C1581" t="b">
        <f>IF(OR(B1581=0,'Input and Summary Results'!D1163=0,'Input and Summary Results'!D1163=""),FALSE,'Input and Summary Results'!$D1163)</f>
        <v>0</v>
      </c>
      <c r="D1581" t="b">
        <f>IF(OR(B1581=0,'Input and Summary Results'!E1163=0),FALSE,'Input and Summary Results'!$E1163)</f>
        <v>0</v>
      </c>
      <c r="E1581" t="b">
        <f t="shared" si="104"/>
        <v>0</v>
      </c>
      <c r="F1581" t="b">
        <f t="shared" si="105"/>
        <v>0</v>
      </c>
      <c r="G1581" t="b">
        <f>IF('Input and Summary Results'!$J$4="yes",IF(C1581=FALSE,FALSE,IF('Data Transformation'!E1581&lt;$R$10,E1581,$R$10)),IF(C1581=FALSE,FALSE,IF(C1581&lt;$R$10,C1581,$R$10)))</f>
        <v>0</v>
      </c>
      <c r="H1581" t="b">
        <f>IF('Input and Summary Results'!$J$4="yes",'Data Transformation'!F1581,'Data Transformation'!D1581)</f>
        <v>0</v>
      </c>
      <c r="I1581" t="str">
        <f t="shared" si="103"/>
        <v/>
      </c>
    </row>
    <row r="1582" spans="2:9" x14ac:dyDescent="0.25">
      <c r="B1582" t="b">
        <f>IF('Input and Summary Results'!D1164=0,FALSE,'Input and Summary Results'!$B1164)</f>
        <v>0</v>
      </c>
      <c r="C1582" t="b">
        <f>IF(OR(B1582=0,'Input and Summary Results'!D1164=0,'Input and Summary Results'!D1164=""),FALSE,'Input and Summary Results'!$D1164)</f>
        <v>0</v>
      </c>
      <c r="D1582" t="b">
        <f>IF(OR(B1582=0,'Input and Summary Results'!E1164=0),FALSE,'Input and Summary Results'!$E1164)</f>
        <v>0</v>
      </c>
      <c r="E1582" t="b">
        <f t="shared" si="104"/>
        <v>0</v>
      </c>
      <c r="F1582" t="b">
        <f t="shared" si="105"/>
        <v>0</v>
      </c>
      <c r="G1582" t="b">
        <f>IF('Input and Summary Results'!$J$4="yes",IF(C1582=FALSE,FALSE,IF('Data Transformation'!E1582&lt;$R$10,E1582,$R$10)),IF(C1582=FALSE,FALSE,IF(C1582&lt;$R$10,C1582,$R$10)))</f>
        <v>0</v>
      </c>
      <c r="H1582" t="b">
        <f>IF('Input and Summary Results'!$J$4="yes",'Data Transformation'!F1582,'Data Transformation'!D1582)</f>
        <v>0</v>
      </c>
      <c r="I1582" t="str">
        <f t="shared" si="103"/>
        <v/>
      </c>
    </row>
    <row r="1583" spans="2:9" x14ac:dyDescent="0.25">
      <c r="B1583" t="b">
        <f>IF('Input and Summary Results'!D1165=0,FALSE,'Input and Summary Results'!$B1165)</f>
        <v>0</v>
      </c>
      <c r="C1583" t="b">
        <f>IF(OR(B1583=0,'Input and Summary Results'!D1165=0,'Input and Summary Results'!D1165=""),FALSE,'Input and Summary Results'!$D1165)</f>
        <v>0</v>
      </c>
      <c r="D1583" t="b">
        <f>IF(OR(B1583=0,'Input and Summary Results'!E1165=0),FALSE,'Input and Summary Results'!$E1165)</f>
        <v>0</v>
      </c>
      <c r="E1583" t="b">
        <f t="shared" si="104"/>
        <v>0</v>
      </c>
      <c r="F1583" t="b">
        <f t="shared" si="105"/>
        <v>0</v>
      </c>
      <c r="G1583" t="b">
        <f>IF('Input and Summary Results'!$J$4="yes",IF(C1583=FALSE,FALSE,IF('Data Transformation'!E1583&lt;$R$10,E1583,$R$10)),IF(C1583=FALSE,FALSE,IF(C1583&lt;$R$10,C1583,$R$10)))</f>
        <v>0</v>
      </c>
      <c r="H1583" t="b">
        <f>IF('Input and Summary Results'!$J$4="yes",'Data Transformation'!F1583,'Data Transformation'!D1583)</f>
        <v>0</v>
      </c>
      <c r="I1583" t="str">
        <f t="shared" si="103"/>
        <v/>
      </c>
    </row>
    <row r="1584" spans="2:9" x14ac:dyDescent="0.25">
      <c r="B1584" t="b">
        <f>IF('Input and Summary Results'!D1166=0,FALSE,'Input and Summary Results'!$B1166)</f>
        <v>0</v>
      </c>
      <c r="C1584" t="b">
        <f>IF(OR(B1584=0,'Input and Summary Results'!D1166=0,'Input and Summary Results'!D1166=""),FALSE,'Input and Summary Results'!$D1166)</f>
        <v>0</v>
      </c>
      <c r="D1584" t="b">
        <f>IF(OR(B1584=0,'Input and Summary Results'!E1166=0),FALSE,'Input and Summary Results'!$E1166)</f>
        <v>0</v>
      </c>
      <c r="E1584" t="b">
        <f t="shared" si="104"/>
        <v>0</v>
      </c>
      <c r="F1584" t="b">
        <f t="shared" si="105"/>
        <v>0</v>
      </c>
      <c r="G1584" t="b">
        <f>IF('Input and Summary Results'!$J$4="yes",IF(C1584=FALSE,FALSE,IF('Data Transformation'!E1584&lt;$R$10,E1584,$R$10)),IF(C1584=FALSE,FALSE,IF(C1584&lt;$R$10,C1584,$R$10)))</f>
        <v>0</v>
      </c>
      <c r="H1584" t="b">
        <f>IF('Input and Summary Results'!$J$4="yes",'Data Transformation'!F1584,'Data Transformation'!D1584)</f>
        <v>0</v>
      </c>
      <c r="I1584" t="str">
        <f t="shared" si="103"/>
        <v/>
      </c>
    </row>
    <row r="1585" spans="2:9" x14ac:dyDescent="0.25">
      <c r="B1585" t="b">
        <f>IF('Input and Summary Results'!D1167=0,FALSE,'Input and Summary Results'!$B1167)</f>
        <v>0</v>
      </c>
      <c r="C1585" t="b">
        <f>IF(OR(B1585=0,'Input and Summary Results'!D1167=0,'Input and Summary Results'!D1167=""),FALSE,'Input and Summary Results'!$D1167)</f>
        <v>0</v>
      </c>
      <c r="D1585" t="b">
        <f>IF(OR(B1585=0,'Input and Summary Results'!E1167=0),FALSE,'Input and Summary Results'!$E1167)</f>
        <v>0</v>
      </c>
      <c r="E1585" t="b">
        <f t="shared" si="104"/>
        <v>0</v>
      </c>
      <c r="F1585" t="b">
        <f t="shared" si="105"/>
        <v>0</v>
      </c>
      <c r="G1585" t="b">
        <f>IF('Input and Summary Results'!$J$4="yes",IF(C1585=FALSE,FALSE,IF('Data Transformation'!E1585&lt;$R$10,E1585,$R$10)),IF(C1585=FALSE,FALSE,IF(C1585&lt;$R$10,C1585,$R$10)))</f>
        <v>0</v>
      </c>
      <c r="H1585" t="b">
        <f>IF('Input and Summary Results'!$J$4="yes",'Data Transformation'!F1585,'Data Transformation'!D1585)</f>
        <v>0</v>
      </c>
      <c r="I1585" t="str">
        <f t="shared" si="103"/>
        <v/>
      </c>
    </row>
    <row r="1586" spans="2:9" x14ac:dyDescent="0.25">
      <c r="B1586" t="b">
        <f>IF('Input and Summary Results'!D1168=0,FALSE,'Input and Summary Results'!$B1168)</f>
        <v>0</v>
      </c>
      <c r="C1586" t="b">
        <f>IF(OR(B1586=0,'Input and Summary Results'!D1168=0,'Input and Summary Results'!D1168=""),FALSE,'Input and Summary Results'!$D1168)</f>
        <v>0</v>
      </c>
      <c r="D1586" t="b">
        <f>IF(OR(B1586=0,'Input and Summary Results'!E1168=0),FALSE,'Input and Summary Results'!$E1168)</f>
        <v>0</v>
      </c>
      <c r="E1586" t="b">
        <f t="shared" si="104"/>
        <v>0</v>
      </c>
      <c r="F1586" t="b">
        <f t="shared" si="105"/>
        <v>0</v>
      </c>
      <c r="G1586" t="b">
        <f>IF('Input and Summary Results'!$J$4="yes",IF(C1586=FALSE,FALSE,IF('Data Transformation'!E1586&lt;$R$10,E1586,$R$10)),IF(C1586=FALSE,FALSE,IF(C1586&lt;$R$10,C1586,$R$10)))</f>
        <v>0</v>
      </c>
      <c r="H1586" t="b">
        <f>IF('Input and Summary Results'!$J$4="yes",'Data Transformation'!F1586,'Data Transformation'!D1586)</f>
        <v>0</v>
      </c>
      <c r="I1586" t="str">
        <f t="shared" si="103"/>
        <v/>
      </c>
    </row>
    <row r="1587" spans="2:9" x14ac:dyDescent="0.25">
      <c r="B1587" t="b">
        <f>IF('Input and Summary Results'!D1169=0,FALSE,'Input and Summary Results'!$B1169)</f>
        <v>0</v>
      </c>
      <c r="C1587" t="b">
        <f>IF(OR(B1587=0,'Input and Summary Results'!D1169=0,'Input and Summary Results'!D1169=""),FALSE,'Input and Summary Results'!$D1169)</f>
        <v>0</v>
      </c>
      <c r="D1587" t="b">
        <f>IF(OR(B1587=0,'Input and Summary Results'!E1169=0),FALSE,'Input and Summary Results'!$E1169)</f>
        <v>0</v>
      </c>
      <c r="E1587" t="b">
        <f t="shared" si="104"/>
        <v>0</v>
      </c>
      <c r="F1587" t="b">
        <f t="shared" si="105"/>
        <v>0</v>
      </c>
      <c r="G1587" t="b">
        <f>IF('Input and Summary Results'!$J$4="yes",IF(C1587=FALSE,FALSE,IF('Data Transformation'!E1587&lt;$R$10,E1587,$R$10)),IF(C1587=FALSE,FALSE,IF(C1587&lt;$R$10,C1587,$R$10)))</f>
        <v>0</v>
      </c>
      <c r="H1587" t="b">
        <f>IF('Input and Summary Results'!$J$4="yes",'Data Transformation'!F1587,'Data Transformation'!D1587)</f>
        <v>0</v>
      </c>
      <c r="I1587" t="str">
        <f t="shared" si="103"/>
        <v/>
      </c>
    </row>
    <row r="1588" spans="2:9" x14ac:dyDescent="0.25">
      <c r="B1588" t="b">
        <f>IF('Input and Summary Results'!D1170=0,FALSE,'Input and Summary Results'!$B1170)</f>
        <v>0</v>
      </c>
      <c r="C1588" t="b">
        <f>IF(OR(B1588=0,'Input and Summary Results'!D1170=0,'Input and Summary Results'!D1170=""),FALSE,'Input and Summary Results'!$D1170)</f>
        <v>0</v>
      </c>
      <c r="D1588" t="b">
        <f>IF(OR(B1588=0,'Input and Summary Results'!E1170=0),FALSE,'Input and Summary Results'!$E1170)</f>
        <v>0</v>
      </c>
      <c r="E1588" t="b">
        <f t="shared" si="104"/>
        <v>0</v>
      </c>
      <c r="F1588" t="b">
        <f t="shared" si="105"/>
        <v>0</v>
      </c>
      <c r="G1588" t="b">
        <f>IF('Input and Summary Results'!$J$4="yes",IF(C1588=FALSE,FALSE,IF('Data Transformation'!E1588&lt;$R$10,E1588,$R$10)),IF(C1588=FALSE,FALSE,IF(C1588&lt;$R$10,C1588,$R$10)))</f>
        <v>0</v>
      </c>
      <c r="H1588" t="b">
        <f>IF('Input and Summary Results'!$J$4="yes",'Data Transformation'!F1588,'Data Transformation'!D1588)</f>
        <v>0</v>
      </c>
      <c r="I1588" t="str">
        <f t="shared" si="103"/>
        <v/>
      </c>
    </row>
    <row r="1589" spans="2:9" x14ac:dyDescent="0.25">
      <c r="B1589" t="b">
        <f>IF('Input and Summary Results'!D1171=0,FALSE,'Input and Summary Results'!$B1171)</f>
        <v>0</v>
      </c>
      <c r="C1589" t="b">
        <f>IF(OR(B1589=0,'Input and Summary Results'!D1171=0,'Input and Summary Results'!D1171=""),FALSE,'Input and Summary Results'!$D1171)</f>
        <v>0</v>
      </c>
      <c r="D1589" t="b">
        <f>IF(OR(B1589=0,'Input and Summary Results'!E1171=0),FALSE,'Input and Summary Results'!$E1171)</f>
        <v>0</v>
      </c>
      <c r="E1589" t="b">
        <f t="shared" si="104"/>
        <v>0</v>
      </c>
      <c r="F1589" t="b">
        <f t="shared" si="105"/>
        <v>0</v>
      </c>
      <c r="G1589" t="b">
        <f>IF('Input and Summary Results'!$J$4="yes",IF(C1589=FALSE,FALSE,IF('Data Transformation'!E1589&lt;$R$10,E1589,$R$10)),IF(C1589=FALSE,FALSE,IF(C1589&lt;$R$10,C1589,$R$10)))</f>
        <v>0</v>
      </c>
      <c r="H1589" t="b">
        <f>IF('Input and Summary Results'!$J$4="yes",'Data Transformation'!F1589,'Data Transformation'!D1589)</f>
        <v>0</v>
      </c>
      <c r="I1589" t="str">
        <f t="shared" si="103"/>
        <v/>
      </c>
    </row>
    <row r="1590" spans="2:9" x14ac:dyDescent="0.25">
      <c r="B1590" t="b">
        <f>IF('Input and Summary Results'!D1172=0,FALSE,'Input and Summary Results'!$B1172)</f>
        <v>0</v>
      </c>
      <c r="C1590" t="b">
        <f>IF(OR(B1590=0,'Input and Summary Results'!D1172=0,'Input and Summary Results'!D1172=""),FALSE,'Input and Summary Results'!$D1172)</f>
        <v>0</v>
      </c>
      <c r="D1590" t="b">
        <f>IF(OR(B1590=0,'Input and Summary Results'!E1172=0),FALSE,'Input and Summary Results'!$E1172)</f>
        <v>0</v>
      </c>
      <c r="E1590" t="b">
        <f t="shared" si="104"/>
        <v>0</v>
      </c>
      <c r="F1590" t="b">
        <f t="shared" si="105"/>
        <v>0</v>
      </c>
      <c r="G1590" t="b">
        <f>IF('Input and Summary Results'!$J$4="yes",IF(C1590=FALSE,FALSE,IF('Data Transformation'!E1590&lt;$R$10,E1590,$R$10)),IF(C1590=FALSE,FALSE,IF(C1590&lt;$R$10,C1590,$R$10)))</f>
        <v>0</v>
      </c>
      <c r="H1590" t="b">
        <f>IF('Input and Summary Results'!$J$4="yes",'Data Transformation'!F1590,'Data Transformation'!D1590)</f>
        <v>0</v>
      </c>
      <c r="I1590" t="str">
        <f t="shared" si="103"/>
        <v/>
      </c>
    </row>
    <row r="1591" spans="2:9" x14ac:dyDescent="0.25">
      <c r="B1591" t="b">
        <f>IF('Input and Summary Results'!D1173=0,FALSE,'Input and Summary Results'!$B1173)</f>
        <v>0</v>
      </c>
      <c r="C1591" t="b">
        <f>IF(OR(B1591=0,'Input and Summary Results'!D1173=0,'Input and Summary Results'!D1173=""),FALSE,'Input and Summary Results'!$D1173)</f>
        <v>0</v>
      </c>
      <c r="D1591" t="b">
        <f>IF(OR(B1591=0,'Input and Summary Results'!E1173=0),FALSE,'Input and Summary Results'!$E1173)</f>
        <v>0</v>
      </c>
      <c r="E1591" t="b">
        <f t="shared" si="104"/>
        <v>0</v>
      </c>
      <c r="F1591" t="b">
        <f t="shared" si="105"/>
        <v>0</v>
      </c>
      <c r="G1591" t="b">
        <f>IF('Input and Summary Results'!$J$4="yes",IF(C1591=FALSE,FALSE,IF('Data Transformation'!E1591&lt;$R$10,E1591,$R$10)),IF(C1591=FALSE,FALSE,IF(C1591&lt;$R$10,C1591,$R$10)))</f>
        <v>0</v>
      </c>
      <c r="H1591" t="b">
        <f>IF('Input and Summary Results'!$J$4="yes",'Data Transformation'!F1591,'Data Transformation'!D1591)</f>
        <v>0</v>
      </c>
      <c r="I1591" t="str">
        <f t="shared" si="103"/>
        <v/>
      </c>
    </row>
    <row r="1592" spans="2:9" x14ac:dyDescent="0.25">
      <c r="B1592" t="b">
        <f>IF('Input and Summary Results'!D1174=0,FALSE,'Input and Summary Results'!$B1174)</f>
        <v>0</v>
      </c>
      <c r="C1592" t="b">
        <f>IF(OR(B1592=0,'Input and Summary Results'!D1174=0,'Input and Summary Results'!D1174=""),FALSE,'Input and Summary Results'!$D1174)</f>
        <v>0</v>
      </c>
      <c r="D1592" t="b">
        <f>IF(OR(B1592=0,'Input and Summary Results'!E1174=0),FALSE,'Input and Summary Results'!$E1174)</f>
        <v>0</v>
      </c>
      <c r="E1592" t="b">
        <f t="shared" si="104"/>
        <v>0</v>
      </c>
      <c r="F1592" t="b">
        <f t="shared" si="105"/>
        <v>0</v>
      </c>
      <c r="G1592" t="b">
        <f>IF('Input and Summary Results'!$J$4="yes",IF(C1592=FALSE,FALSE,IF('Data Transformation'!E1592&lt;$R$10,E1592,$R$10)),IF(C1592=FALSE,FALSE,IF(C1592&lt;$R$10,C1592,$R$10)))</f>
        <v>0</v>
      </c>
      <c r="H1592" t="b">
        <f>IF('Input and Summary Results'!$J$4="yes",'Data Transformation'!F1592,'Data Transformation'!D1592)</f>
        <v>0</v>
      </c>
      <c r="I1592" t="str">
        <f t="shared" si="103"/>
        <v/>
      </c>
    </row>
    <row r="1593" spans="2:9" x14ac:dyDescent="0.25">
      <c r="B1593" t="b">
        <f>IF('Input and Summary Results'!D1175=0,FALSE,'Input and Summary Results'!$B1175)</f>
        <v>0</v>
      </c>
      <c r="C1593" t="b">
        <f>IF(OR(B1593=0,'Input and Summary Results'!D1175=0,'Input and Summary Results'!D1175=""),FALSE,'Input and Summary Results'!$D1175)</f>
        <v>0</v>
      </c>
      <c r="D1593" t="b">
        <f>IF(OR(B1593=0,'Input and Summary Results'!E1175=0),FALSE,'Input and Summary Results'!$E1175)</f>
        <v>0</v>
      </c>
      <c r="E1593" t="b">
        <f t="shared" si="104"/>
        <v>0</v>
      </c>
      <c r="F1593" t="b">
        <f t="shared" si="105"/>
        <v>0</v>
      </c>
      <c r="G1593" t="b">
        <f>IF('Input and Summary Results'!$J$4="yes",IF(C1593=FALSE,FALSE,IF('Data Transformation'!E1593&lt;$R$10,E1593,$R$10)),IF(C1593=FALSE,FALSE,IF(C1593&lt;$R$10,C1593,$R$10)))</f>
        <v>0</v>
      </c>
      <c r="H1593" t="b">
        <f>IF('Input and Summary Results'!$J$4="yes",'Data Transformation'!F1593,'Data Transformation'!D1593)</f>
        <v>0</v>
      </c>
      <c r="I1593" t="str">
        <f t="shared" si="103"/>
        <v/>
      </c>
    </row>
    <row r="1594" spans="2:9" x14ac:dyDescent="0.25">
      <c r="B1594" t="b">
        <f>IF('Input and Summary Results'!D1176=0,FALSE,'Input and Summary Results'!$B1176)</f>
        <v>0</v>
      </c>
      <c r="C1594" t="b">
        <f>IF(OR(B1594=0,'Input and Summary Results'!D1176=0,'Input and Summary Results'!D1176=""),FALSE,'Input and Summary Results'!$D1176)</f>
        <v>0</v>
      </c>
      <c r="D1594" t="b">
        <f>IF(OR(B1594=0,'Input and Summary Results'!E1176=0),FALSE,'Input and Summary Results'!$E1176)</f>
        <v>0</v>
      </c>
      <c r="E1594" t="b">
        <f t="shared" si="104"/>
        <v>0</v>
      </c>
      <c r="F1594" t="b">
        <f t="shared" si="105"/>
        <v>0</v>
      </c>
      <c r="G1594" t="b">
        <f>IF('Input and Summary Results'!$J$4="yes",IF(C1594=FALSE,FALSE,IF('Data Transformation'!E1594&lt;$R$10,E1594,$R$10)),IF(C1594=FALSE,FALSE,IF(C1594&lt;$R$10,C1594,$R$10)))</f>
        <v>0</v>
      </c>
      <c r="H1594" t="b">
        <f>IF('Input and Summary Results'!$J$4="yes",'Data Transformation'!F1594,'Data Transformation'!D1594)</f>
        <v>0</v>
      </c>
      <c r="I1594" t="str">
        <f t="shared" si="103"/>
        <v/>
      </c>
    </row>
    <row r="1595" spans="2:9" x14ac:dyDescent="0.25">
      <c r="B1595" t="b">
        <f>IF('Input and Summary Results'!D1177=0,FALSE,'Input and Summary Results'!$B1177)</f>
        <v>0</v>
      </c>
      <c r="C1595" t="b">
        <f>IF(OR(B1595=0,'Input and Summary Results'!D1177=0,'Input and Summary Results'!D1177=""),FALSE,'Input and Summary Results'!$D1177)</f>
        <v>0</v>
      </c>
      <c r="D1595" t="b">
        <f>IF(OR(B1595=0,'Input and Summary Results'!E1177=0),FALSE,'Input and Summary Results'!$E1177)</f>
        <v>0</v>
      </c>
      <c r="E1595" t="b">
        <f t="shared" si="104"/>
        <v>0</v>
      </c>
      <c r="F1595" t="b">
        <f t="shared" si="105"/>
        <v>0</v>
      </c>
      <c r="G1595" t="b">
        <f>IF('Input and Summary Results'!$J$4="yes",IF(C1595=FALSE,FALSE,IF('Data Transformation'!E1595&lt;$R$10,E1595,$R$10)),IF(C1595=FALSE,FALSE,IF(C1595&lt;$R$10,C1595,$R$10)))</f>
        <v>0</v>
      </c>
      <c r="H1595" t="b">
        <f>IF('Input and Summary Results'!$J$4="yes",'Data Transformation'!F1595,'Data Transformation'!D1595)</f>
        <v>0</v>
      </c>
      <c r="I1595" t="str">
        <f t="shared" si="103"/>
        <v/>
      </c>
    </row>
    <row r="1596" spans="2:9" x14ac:dyDescent="0.25">
      <c r="B1596" t="b">
        <f>IF('Input and Summary Results'!D1178=0,FALSE,'Input and Summary Results'!$B1178)</f>
        <v>0</v>
      </c>
      <c r="C1596" t="b">
        <f>IF(OR(B1596=0,'Input and Summary Results'!D1178=0,'Input and Summary Results'!D1178=""),FALSE,'Input and Summary Results'!$D1178)</f>
        <v>0</v>
      </c>
      <c r="D1596" t="b">
        <f>IF(OR(B1596=0,'Input and Summary Results'!E1178=0),FALSE,'Input and Summary Results'!$E1178)</f>
        <v>0</v>
      </c>
      <c r="E1596" t="b">
        <f t="shared" si="104"/>
        <v>0</v>
      </c>
      <c r="F1596" t="b">
        <f t="shared" si="105"/>
        <v>0</v>
      </c>
      <c r="G1596" t="b">
        <f>IF('Input and Summary Results'!$J$4="yes",IF(C1596=FALSE,FALSE,IF('Data Transformation'!E1596&lt;$R$10,E1596,$R$10)),IF(C1596=FALSE,FALSE,IF(C1596&lt;$R$10,C1596,$R$10)))</f>
        <v>0</v>
      </c>
      <c r="H1596" t="b">
        <f>IF('Input and Summary Results'!$J$4="yes",'Data Transformation'!F1596,'Data Transformation'!D1596)</f>
        <v>0</v>
      </c>
      <c r="I1596" t="str">
        <f t="shared" si="103"/>
        <v/>
      </c>
    </row>
    <row r="1597" spans="2:9" x14ac:dyDescent="0.25">
      <c r="B1597" t="b">
        <f>IF('Input and Summary Results'!D1179=0,FALSE,'Input and Summary Results'!$B1179)</f>
        <v>0</v>
      </c>
      <c r="C1597" t="b">
        <f>IF(OR(B1597=0,'Input and Summary Results'!D1179=0,'Input and Summary Results'!D1179=""),FALSE,'Input and Summary Results'!$D1179)</f>
        <v>0</v>
      </c>
      <c r="D1597" t="b">
        <f>IF(OR(B1597=0,'Input and Summary Results'!E1179=0),FALSE,'Input and Summary Results'!$E1179)</f>
        <v>0</v>
      </c>
      <c r="E1597" t="b">
        <f t="shared" si="104"/>
        <v>0</v>
      </c>
      <c r="F1597" t="b">
        <f t="shared" si="105"/>
        <v>0</v>
      </c>
      <c r="G1597" t="b">
        <f>IF('Input and Summary Results'!$J$4="yes",IF(C1597=FALSE,FALSE,IF('Data Transformation'!E1597&lt;$R$10,E1597,$R$10)),IF(C1597=FALSE,FALSE,IF(C1597&lt;$R$10,C1597,$R$10)))</f>
        <v>0</v>
      </c>
      <c r="H1597" t="b">
        <f>IF('Input and Summary Results'!$J$4="yes",'Data Transformation'!F1597,'Data Transformation'!D1597)</f>
        <v>0</v>
      </c>
      <c r="I1597" t="str">
        <f t="shared" si="103"/>
        <v/>
      </c>
    </row>
    <row r="1598" spans="2:9" x14ac:dyDescent="0.25">
      <c r="B1598" t="b">
        <f>IF('Input and Summary Results'!D1180=0,FALSE,'Input and Summary Results'!$B1180)</f>
        <v>0</v>
      </c>
      <c r="C1598" t="b">
        <f>IF(OR(B1598=0,'Input and Summary Results'!D1180=0,'Input and Summary Results'!D1180=""),FALSE,'Input and Summary Results'!$D1180)</f>
        <v>0</v>
      </c>
      <c r="D1598" t="b">
        <f>IF(OR(B1598=0,'Input and Summary Results'!E1180=0),FALSE,'Input and Summary Results'!$E1180)</f>
        <v>0</v>
      </c>
      <c r="E1598" t="b">
        <f t="shared" si="104"/>
        <v>0</v>
      </c>
      <c r="F1598" t="b">
        <f t="shared" si="105"/>
        <v>0</v>
      </c>
      <c r="G1598" t="b">
        <f>IF('Input and Summary Results'!$J$4="yes",IF(C1598=FALSE,FALSE,IF('Data Transformation'!E1598&lt;$R$10,E1598,$R$10)),IF(C1598=FALSE,FALSE,IF(C1598&lt;$R$10,C1598,$R$10)))</f>
        <v>0</v>
      </c>
      <c r="H1598" t="b">
        <f>IF('Input and Summary Results'!$J$4="yes",'Data Transformation'!F1598,'Data Transformation'!D1598)</f>
        <v>0</v>
      </c>
      <c r="I1598" t="str">
        <f t="shared" si="103"/>
        <v/>
      </c>
    </row>
    <row r="1599" spans="2:9" x14ac:dyDescent="0.25">
      <c r="B1599" t="b">
        <f>IF('Input and Summary Results'!D1181=0,FALSE,'Input and Summary Results'!$B1181)</f>
        <v>0</v>
      </c>
      <c r="C1599" t="b">
        <f>IF(OR(B1599=0,'Input and Summary Results'!D1181=0,'Input and Summary Results'!D1181=""),FALSE,'Input and Summary Results'!$D1181)</f>
        <v>0</v>
      </c>
      <c r="D1599" t="b">
        <f>IF(OR(B1599=0,'Input and Summary Results'!E1181=0),FALSE,'Input and Summary Results'!$E1181)</f>
        <v>0</v>
      </c>
      <c r="E1599" t="b">
        <f t="shared" si="104"/>
        <v>0</v>
      </c>
      <c r="F1599" t="b">
        <f t="shared" si="105"/>
        <v>0</v>
      </c>
      <c r="G1599" t="b">
        <f>IF('Input and Summary Results'!$J$4="yes",IF(C1599=FALSE,FALSE,IF('Data Transformation'!E1599&lt;$R$10,E1599,$R$10)),IF(C1599=FALSE,FALSE,IF(C1599&lt;$R$10,C1599,$R$10)))</f>
        <v>0</v>
      </c>
      <c r="H1599" t="b">
        <f>IF('Input and Summary Results'!$J$4="yes",'Data Transformation'!F1599,'Data Transformation'!D1599)</f>
        <v>0</v>
      </c>
      <c r="I1599" t="str">
        <f t="shared" si="103"/>
        <v/>
      </c>
    </row>
    <row r="1600" spans="2:9" x14ac:dyDescent="0.25">
      <c r="B1600" t="b">
        <f>IF('Input and Summary Results'!D1182=0,FALSE,'Input and Summary Results'!$B1182)</f>
        <v>0</v>
      </c>
      <c r="C1600" t="b">
        <f>IF(OR(B1600=0,'Input and Summary Results'!D1182=0,'Input and Summary Results'!D1182=""),FALSE,'Input and Summary Results'!$D1182)</f>
        <v>0</v>
      </c>
      <c r="D1600" t="b">
        <f>IF(OR(B1600=0,'Input and Summary Results'!E1182=0),FALSE,'Input and Summary Results'!$E1182)</f>
        <v>0</v>
      </c>
      <c r="E1600" t="b">
        <f t="shared" si="104"/>
        <v>0</v>
      </c>
      <c r="F1600" t="b">
        <f t="shared" si="105"/>
        <v>0</v>
      </c>
      <c r="G1600" t="b">
        <f>IF('Input and Summary Results'!$J$4="yes",IF(C1600=FALSE,FALSE,IF('Data Transformation'!E1600&lt;$R$10,E1600,$R$10)),IF(C1600=FALSE,FALSE,IF(C1600&lt;$R$10,C1600,$R$10)))</f>
        <v>0</v>
      </c>
      <c r="H1600" t="b">
        <f>IF('Input and Summary Results'!$J$4="yes",'Data Transformation'!F1600,'Data Transformation'!D1600)</f>
        <v>0</v>
      </c>
      <c r="I1600" t="str">
        <f t="shared" si="103"/>
        <v/>
      </c>
    </row>
    <row r="1601" spans="2:9" x14ac:dyDescent="0.25">
      <c r="B1601" t="b">
        <f>IF('Input and Summary Results'!D1183=0,FALSE,'Input and Summary Results'!$B1183)</f>
        <v>0</v>
      </c>
      <c r="C1601" t="b">
        <f>IF(OR(B1601=0,'Input and Summary Results'!D1183=0,'Input and Summary Results'!D1183=""),FALSE,'Input and Summary Results'!$D1183)</f>
        <v>0</v>
      </c>
      <c r="D1601" t="b">
        <f>IF(OR(B1601=0,'Input and Summary Results'!E1183=0),FALSE,'Input and Summary Results'!$E1183)</f>
        <v>0</v>
      </c>
      <c r="E1601" t="b">
        <f t="shared" si="104"/>
        <v>0</v>
      </c>
      <c r="F1601" t="b">
        <f t="shared" si="105"/>
        <v>0</v>
      </c>
      <c r="G1601" t="b">
        <f>IF('Input and Summary Results'!$J$4="yes",IF(C1601=FALSE,FALSE,IF('Data Transformation'!E1601&lt;$R$10,E1601,$R$10)),IF(C1601=FALSE,FALSE,IF(C1601&lt;$R$10,C1601,$R$10)))</f>
        <v>0</v>
      </c>
      <c r="H1601" t="b">
        <f>IF('Input and Summary Results'!$J$4="yes",'Data Transformation'!F1601,'Data Transformation'!D1601)</f>
        <v>0</v>
      </c>
      <c r="I1601" t="str">
        <f t="shared" si="103"/>
        <v/>
      </c>
    </row>
    <row r="1602" spans="2:9" x14ac:dyDescent="0.25">
      <c r="B1602" t="b">
        <f>IF('Input and Summary Results'!D1184=0,FALSE,'Input and Summary Results'!$B1184)</f>
        <v>0</v>
      </c>
      <c r="C1602" t="b">
        <f>IF(OR(B1602=0,'Input and Summary Results'!D1184=0,'Input and Summary Results'!D1184=""),FALSE,'Input and Summary Results'!$D1184)</f>
        <v>0</v>
      </c>
      <c r="D1602" t="b">
        <f>IF(OR(B1602=0,'Input and Summary Results'!E1184=0),FALSE,'Input and Summary Results'!$E1184)</f>
        <v>0</v>
      </c>
      <c r="E1602" t="b">
        <f t="shared" si="104"/>
        <v>0</v>
      </c>
      <c r="F1602" t="b">
        <f t="shared" si="105"/>
        <v>0</v>
      </c>
      <c r="G1602" t="b">
        <f>IF('Input and Summary Results'!$J$4="yes",IF(C1602=FALSE,FALSE,IF('Data Transformation'!E1602&lt;$R$10,E1602,$R$10)),IF(C1602=FALSE,FALSE,IF(C1602&lt;$R$10,C1602,$R$10)))</f>
        <v>0</v>
      </c>
      <c r="H1602" t="b">
        <f>IF('Input and Summary Results'!$J$4="yes",'Data Transformation'!F1602,'Data Transformation'!D1602)</f>
        <v>0</v>
      </c>
      <c r="I1602" t="str">
        <f t="shared" si="103"/>
        <v/>
      </c>
    </row>
    <row r="1603" spans="2:9" x14ac:dyDescent="0.25">
      <c r="B1603" t="b">
        <f>IF('Input and Summary Results'!D1185=0,FALSE,'Input and Summary Results'!$B1185)</f>
        <v>0</v>
      </c>
      <c r="C1603" t="b">
        <f>IF(OR(B1603=0,'Input and Summary Results'!D1185=0,'Input and Summary Results'!D1185=""),FALSE,'Input and Summary Results'!$D1185)</f>
        <v>0</v>
      </c>
      <c r="D1603" t="b">
        <f>IF(OR(B1603=0,'Input and Summary Results'!E1185=0),FALSE,'Input and Summary Results'!$E1185)</f>
        <v>0</v>
      </c>
      <c r="E1603" t="b">
        <f t="shared" si="104"/>
        <v>0</v>
      </c>
      <c r="F1603" t="b">
        <f t="shared" si="105"/>
        <v>0</v>
      </c>
      <c r="G1603" t="b">
        <f>IF('Input and Summary Results'!$J$4="yes",IF(C1603=FALSE,FALSE,IF('Data Transformation'!E1603&lt;$R$10,E1603,$R$10)),IF(C1603=FALSE,FALSE,IF(C1603&lt;$R$10,C1603,$R$10)))</f>
        <v>0</v>
      </c>
      <c r="H1603" t="b">
        <f>IF('Input and Summary Results'!$J$4="yes",'Data Transformation'!F1603,'Data Transformation'!D1603)</f>
        <v>0</v>
      </c>
      <c r="I1603" t="str">
        <f t="shared" si="103"/>
        <v/>
      </c>
    </row>
    <row r="1604" spans="2:9" x14ac:dyDescent="0.25">
      <c r="B1604" t="b">
        <f>IF('Input and Summary Results'!D1186=0,FALSE,'Input and Summary Results'!$B1186)</f>
        <v>0</v>
      </c>
      <c r="C1604" t="b">
        <f>IF(OR(B1604=0,'Input and Summary Results'!D1186=0,'Input and Summary Results'!D1186=""),FALSE,'Input and Summary Results'!$D1186)</f>
        <v>0</v>
      </c>
      <c r="D1604" t="b">
        <f>IF(OR(B1604=0,'Input and Summary Results'!E1186=0),FALSE,'Input and Summary Results'!$E1186)</f>
        <v>0</v>
      </c>
      <c r="E1604" t="b">
        <f t="shared" si="104"/>
        <v>0</v>
      </c>
      <c r="F1604" t="b">
        <f t="shared" si="105"/>
        <v>0</v>
      </c>
      <c r="G1604" t="b">
        <f>IF('Input and Summary Results'!$J$4="yes",IF(C1604=FALSE,FALSE,IF('Data Transformation'!E1604&lt;$R$10,E1604,$R$10)),IF(C1604=FALSE,FALSE,IF(C1604&lt;$R$10,C1604,$R$10)))</f>
        <v>0</v>
      </c>
      <c r="H1604" t="b">
        <f>IF('Input and Summary Results'!$J$4="yes",'Data Transformation'!F1604,'Data Transformation'!D1604)</f>
        <v>0</v>
      </c>
      <c r="I1604" t="str">
        <f t="shared" si="103"/>
        <v/>
      </c>
    </row>
    <row r="1605" spans="2:9" x14ac:dyDescent="0.25">
      <c r="B1605" t="b">
        <f>IF('Input and Summary Results'!D1187=0,FALSE,'Input and Summary Results'!$B1187)</f>
        <v>0</v>
      </c>
      <c r="C1605" t="b">
        <f>IF(OR(B1605=0,'Input and Summary Results'!D1187=0,'Input and Summary Results'!D1187=""),FALSE,'Input and Summary Results'!$D1187)</f>
        <v>0</v>
      </c>
      <c r="D1605" t="b">
        <f>IF(OR(B1605=0,'Input and Summary Results'!E1187=0),FALSE,'Input and Summary Results'!$E1187)</f>
        <v>0</v>
      </c>
      <c r="E1605" t="b">
        <f t="shared" si="104"/>
        <v>0</v>
      </c>
      <c r="F1605" t="b">
        <f t="shared" si="105"/>
        <v>0</v>
      </c>
      <c r="G1605" t="b">
        <f>IF('Input and Summary Results'!$J$4="yes",IF(C1605=FALSE,FALSE,IF('Data Transformation'!E1605&lt;$R$10,E1605,$R$10)),IF(C1605=FALSE,FALSE,IF(C1605&lt;$R$10,C1605,$R$10)))</f>
        <v>0</v>
      </c>
      <c r="H1605" t="b">
        <f>IF('Input and Summary Results'!$J$4="yes",'Data Transformation'!F1605,'Data Transformation'!D1605)</f>
        <v>0</v>
      </c>
      <c r="I1605" t="str">
        <f t="shared" ref="I1605:I1668" si="106">IF(G1605=FALSE,"",B1605)</f>
        <v/>
      </c>
    </row>
    <row r="1606" spans="2:9" x14ac:dyDescent="0.25">
      <c r="B1606" t="b">
        <f>IF('Input and Summary Results'!D1188=0,FALSE,'Input and Summary Results'!$B1188)</f>
        <v>0</v>
      </c>
      <c r="C1606" t="b">
        <f>IF(OR(B1606=0,'Input and Summary Results'!D1188=0,'Input and Summary Results'!D1188=""),FALSE,'Input and Summary Results'!$D1188)</f>
        <v>0</v>
      </c>
      <c r="D1606" t="b">
        <f>IF(OR(B1606=0,'Input and Summary Results'!E1188=0),FALSE,'Input and Summary Results'!$E1188)</f>
        <v>0</v>
      </c>
      <c r="E1606" t="b">
        <f t="shared" si="104"/>
        <v>0</v>
      </c>
      <c r="F1606" t="b">
        <f t="shared" si="105"/>
        <v>0</v>
      </c>
      <c r="G1606" t="b">
        <f>IF('Input and Summary Results'!$J$4="yes",IF(C1606=FALSE,FALSE,IF('Data Transformation'!E1606&lt;$R$10,E1606,$R$10)),IF(C1606=FALSE,FALSE,IF(C1606&lt;$R$10,C1606,$R$10)))</f>
        <v>0</v>
      </c>
      <c r="H1606" t="b">
        <f>IF('Input and Summary Results'!$J$4="yes",'Data Transformation'!F1606,'Data Transformation'!D1606)</f>
        <v>0</v>
      </c>
      <c r="I1606" t="str">
        <f t="shared" si="106"/>
        <v/>
      </c>
    </row>
    <row r="1607" spans="2:9" x14ac:dyDescent="0.25">
      <c r="B1607" t="b">
        <f>IF('Input and Summary Results'!D1189=0,FALSE,'Input and Summary Results'!$B1189)</f>
        <v>0</v>
      </c>
      <c r="C1607" t="b">
        <f>IF(OR(B1607=0,'Input and Summary Results'!D1189=0,'Input and Summary Results'!D1189=""),FALSE,'Input and Summary Results'!$D1189)</f>
        <v>0</v>
      </c>
      <c r="D1607" t="b">
        <f>IF(OR(B1607=0,'Input and Summary Results'!E1189=0),FALSE,'Input and Summary Results'!$E1189)</f>
        <v>0</v>
      </c>
      <c r="E1607" t="b">
        <f t="shared" si="104"/>
        <v>0</v>
      </c>
      <c r="F1607" t="b">
        <f t="shared" si="105"/>
        <v>0</v>
      </c>
      <c r="G1607" t="b">
        <f>IF('Input and Summary Results'!$J$4="yes",IF(C1607=FALSE,FALSE,IF('Data Transformation'!E1607&lt;$R$10,E1607,$R$10)),IF(C1607=FALSE,FALSE,IF(C1607&lt;$R$10,C1607,$R$10)))</f>
        <v>0</v>
      </c>
      <c r="H1607" t="b">
        <f>IF('Input and Summary Results'!$J$4="yes",'Data Transformation'!F1607,'Data Transformation'!D1607)</f>
        <v>0</v>
      </c>
      <c r="I1607" t="str">
        <f t="shared" si="106"/>
        <v/>
      </c>
    </row>
    <row r="1608" spans="2:9" x14ac:dyDescent="0.25">
      <c r="B1608" t="b">
        <f>IF('Input and Summary Results'!D1190=0,FALSE,'Input and Summary Results'!$B1190)</f>
        <v>0</v>
      </c>
      <c r="C1608" t="b">
        <f>IF(OR(B1608=0,'Input and Summary Results'!D1190=0,'Input and Summary Results'!D1190=""),FALSE,'Input and Summary Results'!$D1190)</f>
        <v>0</v>
      </c>
      <c r="D1608" t="b">
        <f>IF(OR(B1608=0,'Input and Summary Results'!E1190=0),FALSE,'Input and Summary Results'!$E1190)</f>
        <v>0</v>
      </c>
      <c r="E1608" t="b">
        <f t="shared" si="104"/>
        <v>0</v>
      </c>
      <c r="F1608" t="b">
        <f t="shared" si="105"/>
        <v>0</v>
      </c>
      <c r="G1608" t="b">
        <f>IF('Input and Summary Results'!$J$4="yes",IF(C1608=FALSE,FALSE,IF('Data Transformation'!E1608&lt;$R$10,E1608,$R$10)),IF(C1608=FALSE,FALSE,IF(C1608&lt;$R$10,C1608,$R$10)))</f>
        <v>0</v>
      </c>
      <c r="H1608" t="b">
        <f>IF('Input and Summary Results'!$J$4="yes",'Data Transformation'!F1608,'Data Transformation'!D1608)</f>
        <v>0</v>
      </c>
      <c r="I1608" t="str">
        <f t="shared" si="106"/>
        <v/>
      </c>
    </row>
    <row r="1609" spans="2:9" x14ac:dyDescent="0.25">
      <c r="B1609" t="b">
        <f>IF('Input and Summary Results'!D1191=0,FALSE,'Input and Summary Results'!$B1191)</f>
        <v>0</v>
      </c>
      <c r="C1609" t="b">
        <f>IF(OR(B1609=0,'Input and Summary Results'!D1191=0,'Input and Summary Results'!D1191=""),FALSE,'Input and Summary Results'!$D1191)</f>
        <v>0</v>
      </c>
      <c r="D1609" t="b">
        <f>IF(OR(B1609=0,'Input and Summary Results'!E1191=0),FALSE,'Input and Summary Results'!$E1191)</f>
        <v>0</v>
      </c>
      <c r="E1609" t="b">
        <f t="shared" si="104"/>
        <v>0</v>
      </c>
      <c r="F1609" t="b">
        <f t="shared" si="105"/>
        <v>0</v>
      </c>
      <c r="G1609" t="b">
        <f>IF('Input and Summary Results'!$J$4="yes",IF(C1609=FALSE,FALSE,IF('Data Transformation'!E1609&lt;$R$10,E1609,$R$10)),IF(C1609=FALSE,FALSE,IF(C1609&lt;$R$10,C1609,$R$10)))</f>
        <v>0</v>
      </c>
      <c r="H1609" t="b">
        <f>IF('Input and Summary Results'!$J$4="yes",'Data Transformation'!F1609,'Data Transformation'!D1609)</f>
        <v>0</v>
      </c>
      <c r="I1609" t="str">
        <f t="shared" si="106"/>
        <v/>
      </c>
    </row>
    <row r="1610" spans="2:9" x14ac:dyDescent="0.25">
      <c r="B1610" t="b">
        <f>IF('Input and Summary Results'!D1192=0,FALSE,'Input and Summary Results'!$B1192)</f>
        <v>0</v>
      </c>
      <c r="C1610" t="b">
        <f>IF(OR(B1610=0,'Input and Summary Results'!D1192=0,'Input and Summary Results'!D1192=""),FALSE,'Input and Summary Results'!$D1192)</f>
        <v>0</v>
      </c>
      <c r="D1610" t="b">
        <f>IF(OR(B1610=0,'Input and Summary Results'!E1192=0),FALSE,'Input and Summary Results'!$E1192)</f>
        <v>0</v>
      </c>
      <c r="E1610" t="b">
        <f t="shared" si="104"/>
        <v>0</v>
      </c>
      <c r="F1610" t="b">
        <f t="shared" si="105"/>
        <v>0</v>
      </c>
      <c r="G1610" t="b">
        <f>IF('Input and Summary Results'!$J$4="yes",IF(C1610=FALSE,FALSE,IF('Data Transformation'!E1610&lt;$R$10,E1610,$R$10)),IF(C1610=FALSE,FALSE,IF(C1610&lt;$R$10,C1610,$R$10)))</f>
        <v>0</v>
      </c>
      <c r="H1610" t="b">
        <f>IF('Input and Summary Results'!$J$4="yes",'Data Transformation'!F1610,'Data Transformation'!D1610)</f>
        <v>0</v>
      </c>
      <c r="I1610" t="str">
        <f t="shared" si="106"/>
        <v/>
      </c>
    </row>
    <row r="1611" spans="2:9" x14ac:dyDescent="0.25">
      <c r="B1611" t="b">
        <f>IF('Input and Summary Results'!D1193=0,FALSE,'Input and Summary Results'!$B1193)</f>
        <v>0</v>
      </c>
      <c r="C1611" t="b">
        <f>IF(OR(B1611=0,'Input and Summary Results'!D1193=0,'Input and Summary Results'!D1193=""),FALSE,'Input and Summary Results'!$D1193)</f>
        <v>0</v>
      </c>
      <c r="D1611" t="b">
        <f>IF(OR(B1611=0,'Input and Summary Results'!E1193=0),FALSE,'Input and Summary Results'!$E1193)</f>
        <v>0</v>
      </c>
      <c r="E1611" t="b">
        <f t="shared" si="104"/>
        <v>0</v>
      </c>
      <c r="F1611" t="b">
        <f t="shared" si="105"/>
        <v>0</v>
      </c>
      <c r="G1611" t="b">
        <f>IF('Input and Summary Results'!$J$4="yes",IF(C1611=FALSE,FALSE,IF('Data Transformation'!E1611&lt;$R$10,E1611,$R$10)),IF(C1611=FALSE,FALSE,IF(C1611&lt;$R$10,C1611,$R$10)))</f>
        <v>0</v>
      </c>
      <c r="H1611" t="b">
        <f>IF('Input and Summary Results'!$J$4="yes",'Data Transformation'!F1611,'Data Transformation'!D1611)</f>
        <v>0</v>
      </c>
      <c r="I1611" t="str">
        <f t="shared" si="106"/>
        <v/>
      </c>
    </row>
    <row r="1612" spans="2:9" x14ac:dyDescent="0.25">
      <c r="B1612" t="b">
        <f>IF('Input and Summary Results'!D1194=0,FALSE,'Input and Summary Results'!$B1194)</f>
        <v>0</v>
      </c>
      <c r="C1612" t="b">
        <f>IF(OR(B1612=0,'Input and Summary Results'!D1194=0,'Input and Summary Results'!D1194=""),FALSE,'Input and Summary Results'!$D1194)</f>
        <v>0</v>
      </c>
      <c r="D1612" t="b">
        <f>IF(OR(B1612=0,'Input and Summary Results'!E1194=0),FALSE,'Input and Summary Results'!$E1194)</f>
        <v>0</v>
      </c>
      <c r="E1612" t="b">
        <f t="shared" si="104"/>
        <v>0</v>
      </c>
      <c r="F1612" t="b">
        <f t="shared" si="105"/>
        <v>0</v>
      </c>
      <c r="G1612" t="b">
        <f>IF('Input and Summary Results'!$J$4="yes",IF(C1612=FALSE,FALSE,IF('Data Transformation'!E1612&lt;$R$10,E1612,$R$10)),IF(C1612=FALSE,FALSE,IF(C1612&lt;$R$10,C1612,$R$10)))</f>
        <v>0</v>
      </c>
      <c r="H1612" t="b">
        <f>IF('Input and Summary Results'!$J$4="yes",'Data Transformation'!F1612,'Data Transformation'!D1612)</f>
        <v>0</v>
      </c>
      <c r="I1612" t="str">
        <f t="shared" si="106"/>
        <v/>
      </c>
    </row>
    <row r="1613" spans="2:9" x14ac:dyDescent="0.25">
      <c r="B1613" t="b">
        <f>IF('Input and Summary Results'!D1195=0,FALSE,'Input and Summary Results'!$B1195)</f>
        <v>0</v>
      </c>
      <c r="C1613" t="b">
        <f>IF(OR(B1613=0,'Input and Summary Results'!D1195=0,'Input and Summary Results'!D1195=""),FALSE,'Input and Summary Results'!$D1195)</f>
        <v>0</v>
      </c>
      <c r="D1613" t="b">
        <f>IF(OR(B1613=0,'Input and Summary Results'!E1195=0),FALSE,'Input and Summary Results'!$E1195)</f>
        <v>0</v>
      </c>
      <c r="E1613" t="b">
        <f t="shared" si="104"/>
        <v>0</v>
      </c>
      <c r="F1613" t="b">
        <f t="shared" si="105"/>
        <v>0</v>
      </c>
      <c r="G1613" t="b">
        <f>IF('Input and Summary Results'!$J$4="yes",IF(C1613=FALSE,FALSE,IF('Data Transformation'!E1613&lt;$R$10,E1613,$R$10)),IF(C1613=FALSE,FALSE,IF(C1613&lt;$R$10,C1613,$R$10)))</f>
        <v>0</v>
      </c>
      <c r="H1613" t="b">
        <f>IF('Input and Summary Results'!$J$4="yes",'Data Transformation'!F1613,'Data Transformation'!D1613)</f>
        <v>0</v>
      </c>
      <c r="I1613" t="str">
        <f t="shared" si="106"/>
        <v/>
      </c>
    </row>
    <row r="1614" spans="2:9" x14ac:dyDescent="0.25">
      <c r="B1614" t="b">
        <f>IF('Input and Summary Results'!D1196=0,FALSE,'Input and Summary Results'!$B1196)</f>
        <v>0</v>
      </c>
      <c r="C1614" t="b">
        <f>IF(OR(B1614=0,'Input and Summary Results'!D1196=0,'Input and Summary Results'!D1196=""),FALSE,'Input and Summary Results'!$D1196)</f>
        <v>0</v>
      </c>
      <c r="D1614" t="b">
        <f>IF(OR(B1614=0,'Input and Summary Results'!E1196=0),FALSE,'Input and Summary Results'!$E1196)</f>
        <v>0</v>
      </c>
      <c r="E1614" t="b">
        <f t="shared" si="104"/>
        <v>0</v>
      </c>
      <c r="F1614" t="b">
        <f t="shared" si="105"/>
        <v>0</v>
      </c>
      <c r="G1614" t="b">
        <f>IF('Input and Summary Results'!$J$4="yes",IF(C1614=FALSE,FALSE,IF('Data Transformation'!E1614&lt;$R$10,E1614,$R$10)),IF(C1614=FALSE,FALSE,IF(C1614&lt;$R$10,C1614,$R$10)))</f>
        <v>0</v>
      </c>
      <c r="H1614" t="b">
        <f>IF('Input and Summary Results'!$J$4="yes",'Data Transformation'!F1614,'Data Transformation'!D1614)</f>
        <v>0</v>
      </c>
      <c r="I1614" t="str">
        <f t="shared" si="106"/>
        <v/>
      </c>
    </row>
    <row r="1615" spans="2:9" x14ac:dyDescent="0.25">
      <c r="B1615" t="b">
        <f>IF('Input and Summary Results'!D1197=0,FALSE,'Input and Summary Results'!$B1197)</f>
        <v>0</v>
      </c>
      <c r="C1615" t="b">
        <f>IF(OR(B1615=0,'Input and Summary Results'!D1197=0,'Input and Summary Results'!D1197=""),FALSE,'Input and Summary Results'!$D1197)</f>
        <v>0</v>
      </c>
      <c r="D1615" t="b">
        <f>IF(OR(B1615=0,'Input and Summary Results'!E1197=0),FALSE,'Input and Summary Results'!$E1197)</f>
        <v>0</v>
      </c>
      <c r="E1615" t="b">
        <f t="shared" si="104"/>
        <v>0</v>
      </c>
      <c r="F1615" t="b">
        <f t="shared" si="105"/>
        <v>0</v>
      </c>
      <c r="G1615" t="b">
        <f>IF('Input and Summary Results'!$J$4="yes",IF(C1615=FALSE,FALSE,IF('Data Transformation'!E1615&lt;$R$10,E1615,$R$10)),IF(C1615=FALSE,FALSE,IF(C1615&lt;$R$10,C1615,$R$10)))</f>
        <v>0</v>
      </c>
      <c r="H1615" t="b">
        <f>IF('Input and Summary Results'!$J$4="yes",'Data Transformation'!F1615,'Data Transformation'!D1615)</f>
        <v>0</v>
      </c>
      <c r="I1615" t="str">
        <f t="shared" si="106"/>
        <v/>
      </c>
    </row>
    <row r="1616" spans="2:9" x14ac:dyDescent="0.25">
      <c r="B1616" t="b">
        <f>IF('Input and Summary Results'!D1198=0,FALSE,'Input and Summary Results'!$B1198)</f>
        <v>0</v>
      </c>
      <c r="C1616" t="b">
        <f>IF(OR(B1616=0,'Input and Summary Results'!D1198=0,'Input and Summary Results'!D1198=""),FALSE,'Input and Summary Results'!$D1198)</f>
        <v>0</v>
      </c>
      <c r="D1616" t="b">
        <f>IF(OR(B1616=0,'Input and Summary Results'!E1198=0),FALSE,'Input and Summary Results'!$E1198)</f>
        <v>0</v>
      </c>
      <c r="E1616" t="b">
        <f t="shared" si="104"/>
        <v>0</v>
      </c>
      <c r="F1616" t="b">
        <f t="shared" si="105"/>
        <v>0</v>
      </c>
      <c r="G1616" t="b">
        <f>IF('Input and Summary Results'!$J$4="yes",IF(C1616=FALSE,FALSE,IF('Data Transformation'!E1616&lt;$R$10,E1616,$R$10)),IF(C1616=FALSE,FALSE,IF(C1616&lt;$R$10,C1616,$R$10)))</f>
        <v>0</v>
      </c>
      <c r="H1616" t="b">
        <f>IF('Input and Summary Results'!$J$4="yes",'Data Transformation'!F1616,'Data Transformation'!D1616)</f>
        <v>0</v>
      </c>
      <c r="I1616" t="str">
        <f t="shared" si="106"/>
        <v/>
      </c>
    </row>
    <row r="1617" spans="2:9" x14ac:dyDescent="0.25">
      <c r="B1617" t="b">
        <f>IF('Input and Summary Results'!D1199=0,FALSE,'Input and Summary Results'!$B1199)</f>
        <v>0</v>
      </c>
      <c r="C1617" t="b">
        <f>IF(OR(B1617=0,'Input and Summary Results'!D1199=0,'Input and Summary Results'!D1199=""),FALSE,'Input and Summary Results'!$D1199)</f>
        <v>0</v>
      </c>
      <c r="D1617" t="b">
        <f>IF(OR(B1617=0,'Input and Summary Results'!E1199=0),FALSE,'Input and Summary Results'!$E1199)</f>
        <v>0</v>
      </c>
      <c r="E1617" t="b">
        <f t="shared" si="104"/>
        <v>0</v>
      </c>
      <c r="F1617" t="b">
        <f t="shared" si="105"/>
        <v>0</v>
      </c>
      <c r="G1617" t="b">
        <f>IF('Input and Summary Results'!$J$4="yes",IF(C1617=FALSE,FALSE,IF('Data Transformation'!E1617&lt;$R$10,E1617,$R$10)),IF(C1617=FALSE,FALSE,IF(C1617&lt;$R$10,C1617,$R$10)))</f>
        <v>0</v>
      </c>
      <c r="H1617" t="b">
        <f>IF('Input and Summary Results'!$J$4="yes",'Data Transformation'!F1617,'Data Transformation'!D1617)</f>
        <v>0</v>
      </c>
      <c r="I1617" t="str">
        <f t="shared" si="106"/>
        <v/>
      </c>
    </row>
    <row r="1618" spans="2:9" x14ac:dyDescent="0.25">
      <c r="B1618" t="b">
        <f>IF('Input and Summary Results'!D1200=0,FALSE,'Input and Summary Results'!$B1200)</f>
        <v>0</v>
      </c>
      <c r="C1618" t="b">
        <f>IF(OR(B1618=0,'Input and Summary Results'!D1200=0,'Input and Summary Results'!D1200=""),FALSE,'Input and Summary Results'!$D1200)</f>
        <v>0</v>
      </c>
      <c r="D1618" t="b">
        <f>IF(OR(B1618=0,'Input and Summary Results'!E1200=0),FALSE,'Input and Summary Results'!$E1200)</f>
        <v>0</v>
      </c>
      <c r="E1618" t="b">
        <f t="shared" si="104"/>
        <v>0</v>
      </c>
      <c r="F1618" t="b">
        <f t="shared" si="105"/>
        <v>0</v>
      </c>
      <c r="G1618" t="b">
        <f>IF('Input and Summary Results'!$J$4="yes",IF(C1618=FALSE,FALSE,IF('Data Transformation'!E1618&lt;$R$10,E1618,$R$10)),IF(C1618=FALSE,FALSE,IF(C1618&lt;$R$10,C1618,$R$10)))</f>
        <v>0</v>
      </c>
      <c r="H1618" t="b">
        <f>IF('Input and Summary Results'!$J$4="yes",'Data Transformation'!F1618,'Data Transformation'!D1618)</f>
        <v>0</v>
      </c>
      <c r="I1618" t="str">
        <f t="shared" si="106"/>
        <v/>
      </c>
    </row>
    <row r="1619" spans="2:9" x14ac:dyDescent="0.25">
      <c r="B1619" t="b">
        <f>IF('Input and Summary Results'!D1201=0,FALSE,'Input and Summary Results'!$B1201)</f>
        <v>0</v>
      </c>
      <c r="C1619" t="b">
        <f>IF(OR(B1619=0,'Input and Summary Results'!D1201=0,'Input and Summary Results'!D1201=""),FALSE,'Input and Summary Results'!$D1201)</f>
        <v>0</v>
      </c>
      <c r="D1619" t="b">
        <f>IF(OR(B1619=0,'Input and Summary Results'!E1201=0),FALSE,'Input and Summary Results'!$E1201)</f>
        <v>0</v>
      </c>
      <c r="E1619" t="b">
        <f t="shared" si="104"/>
        <v>0</v>
      </c>
      <c r="F1619" t="b">
        <f t="shared" si="105"/>
        <v>0</v>
      </c>
      <c r="G1619" t="b">
        <f>IF('Input and Summary Results'!$J$4="yes",IF(C1619=FALSE,FALSE,IF('Data Transformation'!E1619&lt;$R$10,E1619,$R$10)),IF(C1619=FALSE,FALSE,IF(C1619&lt;$R$10,C1619,$R$10)))</f>
        <v>0</v>
      </c>
      <c r="H1619" t="b">
        <f>IF('Input and Summary Results'!$J$4="yes",'Data Transformation'!F1619,'Data Transformation'!D1619)</f>
        <v>0</v>
      </c>
      <c r="I1619" t="str">
        <f t="shared" si="106"/>
        <v/>
      </c>
    </row>
    <row r="1620" spans="2:9" x14ac:dyDescent="0.25">
      <c r="B1620" t="b">
        <f>IF('Input and Summary Results'!D1202=0,FALSE,'Input and Summary Results'!$B1202)</f>
        <v>0</v>
      </c>
      <c r="C1620" t="b">
        <f>IF(OR(B1620=0,'Input and Summary Results'!D1202=0,'Input and Summary Results'!D1202=""),FALSE,'Input and Summary Results'!$D1202)</f>
        <v>0</v>
      </c>
      <c r="D1620" t="b">
        <f>IF(OR(B1620=0,'Input and Summary Results'!E1202=0),FALSE,'Input and Summary Results'!$E1202)</f>
        <v>0</v>
      </c>
      <c r="E1620" t="b">
        <f t="shared" si="104"/>
        <v>0</v>
      </c>
      <c r="F1620" t="b">
        <f t="shared" si="105"/>
        <v>0</v>
      </c>
      <c r="G1620" t="b">
        <f>IF('Input and Summary Results'!$J$4="yes",IF(C1620=FALSE,FALSE,IF('Data Transformation'!E1620&lt;$R$10,E1620,$R$10)),IF(C1620=FALSE,FALSE,IF(C1620&lt;$R$10,C1620,$R$10)))</f>
        <v>0</v>
      </c>
      <c r="H1620" t="b">
        <f>IF('Input and Summary Results'!$J$4="yes",'Data Transformation'!F1620,'Data Transformation'!D1620)</f>
        <v>0</v>
      </c>
      <c r="I1620" t="str">
        <f t="shared" si="106"/>
        <v/>
      </c>
    </row>
    <row r="1621" spans="2:9" x14ac:dyDescent="0.25">
      <c r="B1621" t="b">
        <f>IF('Input and Summary Results'!D1203=0,FALSE,'Input and Summary Results'!$B1203)</f>
        <v>0</v>
      </c>
      <c r="C1621" t="b">
        <f>IF(OR(B1621=0,'Input and Summary Results'!D1203=0,'Input and Summary Results'!D1203=""),FALSE,'Input and Summary Results'!$D1203)</f>
        <v>0</v>
      </c>
      <c r="D1621" t="b">
        <f>IF(OR(B1621=0,'Input and Summary Results'!E1203=0),FALSE,'Input and Summary Results'!$E1203)</f>
        <v>0</v>
      </c>
      <c r="E1621" t="b">
        <f t="shared" si="104"/>
        <v>0</v>
      </c>
      <c r="F1621" t="b">
        <f t="shared" si="105"/>
        <v>0</v>
      </c>
      <c r="G1621" t="b">
        <f>IF('Input and Summary Results'!$J$4="yes",IF(C1621=FALSE,FALSE,IF('Data Transformation'!E1621&lt;$R$10,E1621,$R$10)),IF(C1621=FALSE,FALSE,IF(C1621&lt;$R$10,C1621,$R$10)))</f>
        <v>0</v>
      </c>
      <c r="H1621" t="b">
        <f>IF('Input and Summary Results'!$J$4="yes",'Data Transformation'!F1621,'Data Transformation'!D1621)</f>
        <v>0</v>
      </c>
      <c r="I1621" t="str">
        <f t="shared" si="106"/>
        <v/>
      </c>
    </row>
    <row r="1622" spans="2:9" x14ac:dyDescent="0.25">
      <c r="B1622" t="b">
        <f>IF('Input and Summary Results'!D1204=0,FALSE,'Input and Summary Results'!$B1204)</f>
        <v>0</v>
      </c>
      <c r="C1622" t="b">
        <f>IF(OR(B1622=0,'Input and Summary Results'!D1204=0,'Input and Summary Results'!D1204=""),FALSE,'Input and Summary Results'!$D1204)</f>
        <v>0</v>
      </c>
      <c r="D1622" t="b">
        <f>IF(OR(B1622=0,'Input and Summary Results'!E1204=0),FALSE,'Input and Summary Results'!$E1204)</f>
        <v>0</v>
      </c>
      <c r="E1622" t="b">
        <f t="shared" si="104"/>
        <v>0</v>
      </c>
      <c r="F1622" t="b">
        <f t="shared" si="105"/>
        <v>0</v>
      </c>
      <c r="G1622" t="b">
        <f>IF('Input and Summary Results'!$J$4="yes",IF(C1622=FALSE,FALSE,IF('Data Transformation'!E1622&lt;$R$10,E1622,$R$10)),IF(C1622=FALSE,FALSE,IF(C1622&lt;$R$10,C1622,$R$10)))</f>
        <v>0</v>
      </c>
      <c r="H1622" t="b">
        <f>IF('Input and Summary Results'!$J$4="yes",'Data Transformation'!F1622,'Data Transformation'!D1622)</f>
        <v>0</v>
      </c>
      <c r="I1622" t="str">
        <f t="shared" si="106"/>
        <v/>
      </c>
    </row>
    <row r="1623" spans="2:9" x14ac:dyDescent="0.25">
      <c r="B1623" t="b">
        <f>IF('Input and Summary Results'!D1205=0,FALSE,'Input and Summary Results'!$B1205)</f>
        <v>0</v>
      </c>
      <c r="C1623" t="b">
        <f>IF(OR(B1623=0,'Input and Summary Results'!D1205=0,'Input and Summary Results'!D1205=""),FALSE,'Input and Summary Results'!$D1205)</f>
        <v>0</v>
      </c>
      <c r="D1623" t="b">
        <f>IF(OR(B1623=0,'Input and Summary Results'!E1205=0),FALSE,'Input and Summary Results'!$E1205)</f>
        <v>0</v>
      </c>
      <c r="E1623" t="b">
        <f t="shared" si="104"/>
        <v>0</v>
      </c>
      <c r="F1623" t="b">
        <f t="shared" si="105"/>
        <v>0</v>
      </c>
      <c r="G1623" t="b">
        <f>IF('Input and Summary Results'!$J$4="yes",IF(C1623=FALSE,FALSE,IF('Data Transformation'!E1623&lt;$R$10,E1623,$R$10)),IF(C1623=FALSE,FALSE,IF(C1623&lt;$R$10,C1623,$R$10)))</f>
        <v>0</v>
      </c>
      <c r="H1623" t="b">
        <f>IF('Input and Summary Results'!$J$4="yes",'Data Transformation'!F1623,'Data Transformation'!D1623)</f>
        <v>0</v>
      </c>
      <c r="I1623" t="str">
        <f t="shared" si="106"/>
        <v/>
      </c>
    </row>
    <row r="1624" spans="2:9" x14ac:dyDescent="0.25">
      <c r="B1624" t="b">
        <f>IF('Input and Summary Results'!D1206=0,FALSE,'Input and Summary Results'!$B1206)</f>
        <v>0</v>
      </c>
      <c r="C1624" t="b">
        <f>IF(OR(B1624=0,'Input and Summary Results'!D1206=0,'Input and Summary Results'!D1206=""),FALSE,'Input and Summary Results'!$D1206)</f>
        <v>0</v>
      </c>
      <c r="D1624" t="b">
        <f>IF(OR(B1624=0,'Input and Summary Results'!E1206=0),FALSE,'Input and Summary Results'!$E1206)</f>
        <v>0</v>
      </c>
      <c r="E1624" t="b">
        <f t="shared" si="104"/>
        <v>0</v>
      </c>
      <c r="F1624" t="b">
        <f t="shared" si="105"/>
        <v>0</v>
      </c>
      <c r="G1624" t="b">
        <f>IF('Input and Summary Results'!$J$4="yes",IF(C1624=FALSE,FALSE,IF('Data Transformation'!E1624&lt;$R$10,E1624,$R$10)),IF(C1624=FALSE,FALSE,IF(C1624&lt;$R$10,C1624,$R$10)))</f>
        <v>0</v>
      </c>
      <c r="H1624" t="b">
        <f>IF('Input and Summary Results'!$J$4="yes",'Data Transformation'!F1624,'Data Transformation'!D1624)</f>
        <v>0</v>
      </c>
      <c r="I1624" t="str">
        <f t="shared" si="106"/>
        <v/>
      </c>
    </row>
    <row r="1625" spans="2:9" x14ac:dyDescent="0.25">
      <c r="B1625" t="b">
        <f>IF('Input and Summary Results'!D1207=0,FALSE,'Input and Summary Results'!$B1207)</f>
        <v>0</v>
      </c>
      <c r="C1625" t="b">
        <f>IF(OR(B1625=0,'Input and Summary Results'!D1207=0,'Input and Summary Results'!D1207=""),FALSE,'Input and Summary Results'!$D1207)</f>
        <v>0</v>
      </c>
      <c r="D1625" t="b">
        <f>IF(OR(B1625=0,'Input and Summary Results'!E1207=0),FALSE,'Input and Summary Results'!$E1207)</f>
        <v>0</v>
      </c>
      <c r="E1625" t="b">
        <f t="shared" si="104"/>
        <v>0</v>
      </c>
      <c r="F1625" t="b">
        <f t="shared" si="105"/>
        <v>0</v>
      </c>
      <c r="G1625" t="b">
        <f>IF('Input and Summary Results'!$J$4="yes",IF(C1625=FALSE,FALSE,IF('Data Transformation'!E1625&lt;$R$10,E1625,$R$10)),IF(C1625=FALSE,FALSE,IF(C1625&lt;$R$10,C1625,$R$10)))</f>
        <v>0</v>
      </c>
      <c r="H1625" t="b">
        <f>IF('Input and Summary Results'!$J$4="yes",'Data Transformation'!F1625,'Data Transformation'!D1625)</f>
        <v>0</v>
      </c>
      <c r="I1625" t="str">
        <f t="shared" si="106"/>
        <v/>
      </c>
    </row>
    <row r="1626" spans="2:9" x14ac:dyDescent="0.25">
      <c r="B1626" t="b">
        <f>IF('Input and Summary Results'!D1208=0,FALSE,'Input and Summary Results'!$B1208)</f>
        <v>0</v>
      </c>
      <c r="C1626" t="b">
        <f>IF(OR(B1626=0,'Input and Summary Results'!D1208=0,'Input and Summary Results'!D1208=""),FALSE,'Input and Summary Results'!$D1208)</f>
        <v>0</v>
      </c>
      <c r="D1626" t="b">
        <f>IF(OR(B1626=0,'Input and Summary Results'!E1208=0),FALSE,'Input and Summary Results'!$E1208)</f>
        <v>0</v>
      </c>
      <c r="E1626" t="b">
        <f t="shared" si="104"/>
        <v>0</v>
      </c>
      <c r="F1626" t="b">
        <f t="shared" si="105"/>
        <v>0</v>
      </c>
      <c r="G1626" t="b">
        <f>IF('Input and Summary Results'!$J$4="yes",IF(C1626=FALSE,FALSE,IF('Data Transformation'!E1626&lt;$R$10,E1626,$R$10)),IF(C1626=FALSE,FALSE,IF(C1626&lt;$R$10,C1626,$R$10)))</f>
        <v>0</v>
      </c>
      <c r="H1626" t="b">
        <f>IF('Input and Summary Results'!$J$4="yes",'Data Transformation'!F1626,'Data Transformation'!D1626)</f>
        <v>0</v>
      </c>
      <c r="I1626" t="str">
        <f t="shared" si="106"/>
        <v/>
      </c>
    </row>
    <row r="1627" spans="2:9" x14ac:dyDescent="0.25">
      <c r="B1627" t="b">
        <f>IF('Input and Summary Results'!D1209=0,FALSE,'Input and Summary Results'!$B1209)</f>
        <v>0</v>
      </c>
      <c r="C1627" t="b">
        <f>IF(OR(B1627=0,'Input and Summary Results'!D1209=0,'Input and Summary Results'!D1209=""),FALSE,'Input and Summary Results'!$D1209)</f>
        <v>0</v>
      </c>
      <c r="D1627" t="b">
        <f>IF(OR(B1627=0,'Input and Summary Results'!E1209=0),FALSE,'Input and Summary Results'!$E1209)</f>
        <v>0</v>
      </c>
      <c r="E1627" t="b">
        <f t="shared" si="104"/>
        <v>0</v>
      </c>
      <c r="F1627" t="b">
        <f t="shared" si="105"/>
        <v>0</v>
      </c>
      <c r="G1627" t="b">
        <f>IF('Input and Summary Results'!$J$4="yes",IF(C1627=FALSE,FALSE,IF('Data Transformation'!E1627&lt;$R$10,E1627,$R$10)),IF(C1627=FALSE,FALSE,IF(C1627&lt;$R$10,C1627,$R$10)))</f>
        <v>0</v>
      </c>
      <c r="H1627" t="b">
        <f>IF('Input and Summary Results'!$J$4="yes",'Data Transformation'!F1627,'Data Transformation'!D1627)</f>
        <v>0</v>
      </c>
      <c r="I1627" t="str">
        <f t="shared" si="106"/>
        <v/>
      </c>
    </row>
    <row r="1628" spans="2:9" x14ac:dyDescent="0.25">
      <c r="B1628" t="b">
        <f>IF('Input and Summary Results'!D1210=0,FALSE,'Input and Summary Results'!$B1210)</f>
        <v>0</v>
      </c>
      <c r="C1628" t="b">
        <f>IF(OR(B1628=0,'Input and Summary Results'!D1210=0,'Input and Summary Results'!D1210=""),FALSE,'Input and Summary Results'!$D1210)</f>
        <v>0</v>
      </c>
      <c r="D1628" t="b">
        <f>IF(OR(B1628=0,'Input and Summary Results'!E1210=0),FALSE,'Input and Summary Results'!$E1210)</f>
        <v>0</v>
      </c>
      <c r="E1628" t="b">
        <f t="shared" si="104"/>
        <v>0</v>
      </c>
      <c r="F1628" t="b">
        <f t="shared" si="105"/>
        <v>0</v>
      </c>
      <c r="G1628" t="b">
        <f>IF('Input and Summary Results'!$J$4="yes",IF(C1628=FALSE,FALSE,IF('Data Transformation'!E1628&lt;$R$10,E1628,$R$10)),IF(C1628=FALSE,FALSE,IF(C1628&lt;$R$10,C1628,$R$10)))</f>
        <v>0</v>
      </c>
      <c r="H1628" t="b">
        <f>IF('Input and Summary Results'!$J$4="yes",'Data Transformation'!F1628,'Data Transformation'!D1628)</f>
        <v>0</v>
      </c>
      <c r="I1628" t="str">
        <f t="shared" si="106"/>
        <v/>
      </c>
    </row>
    <row r="1629" spans="2:9" x14ac:dyDescent="0.25">
      <c r="B1629" t="b">
        <f>IF('Input and Summary Results'!D1211=0,FALSE,'Input and Summary Results'!$B1211)</f>
        <v>0</v>
      </c>
      <c r="C1629" t="b">
        <f>IF(OR(B1629=0,'Input and Summary Results'!D1211=0,'Input and Summary Results'!D1211=""),FALSE,'Input and Summary Results'!$D1211)</f>
        <v>0</v>
      </c>
      <c r="D1629" t="b">
        <f>IF(OR(B1629=0,'Input and Summary Results'!E1211=0),FALSE,'Input and Summary Results'!$E1211)</f>
        <v>0</v>
      </c>
      <c r="E1629" t="b">
        <f t="shared" si="104"/>
        <v>0</v>
      </c>
      <c r="F1629" t="b">
        <f t="shared" si="105"/>
        <v>0</v>
      </c>
      <c r="G1629" t="b">
        <f>IF('Input and Summary Results'!$J$4="yes",IF(C1629=FALSE,FALSE,IF('Data Transformation'!E1629&lt;$R$10,E1629,$R$10)),IF(C1629=FALSE,FALSE,IF(C1629&lt;$R$10,C1629,$R$10)))</f>
        <v>0</v>
      </c>
      <c r="H1629" t="b">
        <f>IF('Input and Summary Results'!$J$4="yes",'Data Transformation'!F1629,'Data Transformation'!D1629)</f>
        <v>0</v>
      </c>
      <c r="I1629" t="str">
        <f t="shared" si="106"/>
        <v/>
      </c>
    </row>
    <row r="1630" spans="2:9" x14ac:dyDescent="0.25">
      <c r="B1630" t="b">
        <f>IF('Input and Summary Results'!D1212=0,FALSE,'Input and Summary Results'!$B1212)</f>
        <v>0</v>
      </c>
      <c r="C1630" t="b">
        <f>IF(OR(B1630=0,'Input and Summary Results'!D1212=0,'Input and Summary Results'!D1212=""),FALSE,'Input and Summary Results'!$D1212)</f>
        <v>0</v>
      </c>
      <c r="D1630" t="b">
        <f>IF(OR(B1630=0,'Input and Summary Results'!E1212=0),FALSE,'Input and Summary Results'!$E1212)</f>
        <v>0</v>
      </c>
      <c r="E1630" t="b">
        <f t="shared" si="104"/>
        <v>0</v>
      </c>
      <c r="F1630" t="b">
        <f t="shared" si="105"/>
        <v>0</v>
      </c>
      <c r="G1630" t="b">
        <f>IF('Input and Summary Results'!$J$4="yes",IF(C1630=FALSE,FALSE,IF('Data Transformation'!E1630&lt;$R$10,E1630,$R$10)),IF(C1630=FALSE,FALSE,IF(C1630&lt;$R$10,C1630,$R$10)))</f>
        <v>0</v>
      </c>
      <c r="H1630" t="b">
        <f>IF('Input and Summary Results'!$J$4="yes",'Data Transformation'!F1630,'Data Transformation'!D1630)</f>
        <v>0</v>
      </c>
      <c r="I1630" t="str">
        <f t="shared" si="106"/>
        <v/>
      </c>
    </row>
    <row r="1631" spans="2:9" x14ac:dyDescent="0.25">
      <c r="B1631" t="b">
        <f>IF('Input and Summary Results'!D1213=0,FALSE,'Input and Summary Results'!$B1213)</f>
        <v>0</v>
      </c>
      <c r="C1631" t="b">
        <f>IF(OR(B1631=0,'Input and Summary Results'!D1213=0,'Input and Summary Results'!D1213=""),FALSE,'Input and Summary Results'!$D1213)</f>
        <v>0</v>
      </c>
      <c r="D1631" t="b">
        <f>IF(OR(B1631=0,'Input and Summary Results'!E1213=0),FALSE,'Input and Summary Results'!$E1213)</f>
        <v>0</v>
      </c>
      <c r="E1631" t="b">
        <f t="shared" si="104"/>
        <v>0</v>
      </c>
      <c r="F1631" t="b">
        <f t="shared" si="105"/>
        <v>0</v>
      </c>
      <c r="G1631" t="b">
        <f>IF('Input and Summary Results'!$J$4="yes",IF(C1631=FALSE,FALSE,IF('Data Transformation'!E1631&lt;$R$10,E1631,$R$10)),IF(C1631=FALSE,FALSE,IF(C1631&lt;$R$10,C1631,$R$10)))</f>
        <v>0</v>
      </c>
      <c r="H1631" t="b">
        <f>IF('Input and Summary Results'!$J$4="yes",'Data Transformation'!F1631,'Data Transformation'!D1631)</f>
        <v>0</v>
      </c>
      <c r="I1631" t="str">
        <f t="shared" si="106"/>
        <v/>
      </c>
    </row>
    <row r="1632" spans="2:9" x14ac:dyDescent="0.25">
      <c r="B1632" t="b">
        <f>IF('Input and Summary Results'!D1214=0,FALSE,'Input and Summary Results'!$B1214)</f>
        <v>0</v>
      </c>
      <c r="C1632" t="b">
        <f>IF(OR(B1632=0,'Input and Summary Results'!D1214=0,'Input and Summary Results'!D1214=""),FALSE,'Input and Summary Results'!$D1214)</f>
        <v>0</v>
      </c>
      <c r="D1632" t="b">
        <f>IF(OR(B1632=0,'Input and Summary Results'!E1214=0),FALSE,'Input and Summary Results'!$E1214)</f>
        <v>0</v>
      </c>
      <c r="E1632" t="b">
        <f t="shared" si="104"/>
        <v>0</v>
      </c>
      <c r="F1632" t="b">
        <f t="shared" si="105"/>
        <v>0</v>
      </c>
      <c r="G1632" t="b">
        <f>IF('Input and Summary Results'!$J$4="yes",IF(C1632=FALSE,FALSE,IF('Data Transformation'!E1632&lt;$R$10,E1632,$R$10)),IF(C1632=FALSE,FALSE,IF(C1632&lt;$R$10,C1632,$R$10)))</f>
        <v>0</v>
      </c>
      <c r="H1632" t="b">
        <f>IF('Input and Summary Results'!$J$4="yes",'Data Transformation'!F1632,'Data Transformation'!D1632)</f>
        <v>0</v>
      </c>
      <c r="I1632" t="str">
        <f t="shared" si="106"/>
        <v/>
      </c>
    </row>
    <row r="1633" spans="2:9" x14ac:dyDescent="0.25">
      <c r="B1633" t="b">
        <f>IF('Input and Summary Results'!D1215=0,FALSE,'Input and Summary Results'!$B1215)</f>
        <v>0</v>
      </c>
      <c r="C1633" t="b">
        <f>IF(OR(B1633=0,'Input and Summary Results'!D1215=0,'Input and Summary Results'!D1215=""),FALSE,'Input and Summary Results'!$D1215)</f>
        <v>0</v>
      </c>
      <c r="D1633" t="b">
        <f>IF(OR(B1633=0,'Input and Summary Results'!E1215=0),FALSE,'Input and Summary Results'!$E1215)</f>
        <v>0</v>
      </c>
      <c r="E1633" t="b">
        <f t="shared" si="104"/>
        <v>0</v>
      </c>
      <c r="F1633" t="b">
        <f t="shared" si="105"/>
        <v>0</v>
      </c>
      <c r="G1633" t="b">
        <f>IF('Input and Summary Results'!$J$4="yes",IF(C1633=FALSE,FALSE,IF('Data Transformation'!E1633&lt;$R$10,E1633,$R$10)),IF(C1633=FALSE,FALSE,IF(C1633&lt;$R$10,C1633,$R$10)))</f>
        <v>0</v>
      </c>
      <c r="H1633" t="b">
        <f>IF('Input and Summary Results'!$J$4="yes",'Data Transformation'!F1633,'Data Transformation'!D1633)</f>
        <v>0</v>
      </c>
      <c r="I1633" t="str">
        <f t="shared" si="106"/>
        <v/>
      </c>
    </row>
    <row r="1634" spans="2:9" x14ac:dyDescent="0.25">
      <c r="B1634" t="b">
        <f>IF('Input and Summary Results'!D1216=0,FALSE,'Input and Summary Results'!$B1216)</f>
        <v>0</v>
      </c>
      <c r="C1634" t="b">
        <f>IF(OR(B1634=0,'Input and Summary Results'!D1216=0,'Input and Summary Results'!D1216=""),FALSE,'Input and Summary Results'!$D1216)</f>
        <v>0</v>
      </c>
      <c r="D1634" t="b">
        <f>IF(OR(B1634=0,'Input and Summary Results'!E1216=0),FALSE,'Input and Summary Results'!$E1216)</f>
        <v>0</v>
      </c>
      <c r="E1634" t="b">
        <f t="shared" si="104"/>
        <v>0</v>
      </c>
      <c r="F1634" t="b">
        <f t="shared" si="105"/>
        <v>0</v>
      </c>
      <c r="G1634" t="b">
        <f>IF('Input and Summary Results'!$J$4="yes",IF(C1634=FALSE,FALSE,IF('Data Transformation'!E1634&lt;$R$10,E1634,$R$10)),IF(C1634=FALSE,FALSE,IF(C1634&lt;$R$10,C1634,$R$10)))</f>
        <v>0</v>
      </c>
      <c r="H1634" t="b">
        <f>IF('Input and Summary Results'!$J$4="yes",'Data Transformation'!F1634,'Data Transformation'!D1634)</f>
        <v>0</v>
      </c>
      <c r="I1634" t="str">
        <f t="shared" si="106"/>
        <v/>
      </c>
    </row>
    <row r="1635" spans="2:9" x14ac:dyDescent="0.25">
      <c r="B1635" t="b">
        <f>IF('Input and Summary Results'!D1217=0,FALSE,'Input and Summary Results'!$B1217)</f>
        <v>0</v>
      </c>
      <c r="C1635" t="b">
        <f>IF(OR(B1635=0,'Input and Summary Results'!D1217=0,'Input and Summary Results'!D1217=""),FALSE,'Input and Summary Results'!$D1217)</f>
        <v>0</v>
      </c>
      <c r="D1635" t="b">
        <f>IF(OR(B1635=0,'Input and Summary Results'!E1217=0),FALSE,'Input and Summary Results'!$E1217)</f>
        <v>0</v>
      </c>
      <c r="E1635" t="b">
        <f t="shared" si="104"/>
        <v>0</v>
      </c>
      <c r="F1635" t="b">
        <f t="shared" si="105"/>
        <v>0</v>
      </c>
      <c r="G1635" t="b">
        <f>IF('Input and Summary Results'!$J$4="yes",IF(C1635=FALSE,FALSE,IF('Data Transformation'!E1635&lt;$R$10,E1635,$R$10)),IF(C1635=FALSE,FALSE,IF(C1635&lt;$R$10,C1635,$R$10)))</f>
        <v>0</v>
      </c>
      <c r="H1635" t="b">
        <f>IF('Input and Summary Results'!$J$4="yes",'Data Transformation'!F1635,'Data Transformation'!D1635)</f>
        <v>0</v>
      </c>
      <c r="I1635" t="str">
        <f t="shared" si="106"/>
        <v/>
      </c>
    </row>
    <row r="1636" spans="2:9" x14ac:dyDescent="0.25">
      <c r="B1636" t="b">
        <f>IF('Input and Summary Results'!D1218=0,FALSE,'Input and Summary Results'!$B1218)</f>
        <v>0</v>
      </c>
      <c r="C1636" t="b">
        <f>IF(OR(B1636=0,'Input and Summary Results'!D1218=0,'Input and Summary Results'!D1218=""),FALSE,'Input and Summary Results'!$D1218)</f>
        <v>0</v>
      </c>
      <c r="D1636" t="b">
        <f>IF(OR(B1636=0,'Input and Summary Results'!E1218=0),FALSE,'Input and Summary Results'!$E1218)</f>
        <v>0</v>
      </c>
      <c r="E1636" t="b">
        <f t="shared" si="104"/>
        <v>0</v>
      </c>
      <c r="F1636" t="b">
        <f t="shared" si="105"/>
        <v>0</v>
      </c>
      <c r="G1636" t="b">
        <f>IF('Input and Summary Results'!$J$4="yes",IF(C1636=FALSE,FALSE,IF('Data Transformation'!E1636&lt;$R$10,E1636,$R$10)),IF(C1636=FALSE,FALSE,IF(C1636&lt;$R$10,C1636,$R$10)))</f>
        <v>0</v>
      </c>
      <c r="H1636" t="b">
        <f>IF('Input and Summary Results'!$J$4="yes",'Data Transformation'!F1636,'Data Transformation'!D1636)</f>
        <v>0</v>
      </c>
      <c r="I1636" t="str">
        <f t="shared" si="106"/>
        <v/>
      </c>
    </row>
    <row r="1637" spans="2:9" x14ac:dyDescent="0.25">
      <c r="B1637" t="b">
        <f>IF('Input and Summary Results'!D1219=0,FALSE,'Input and Summary Results'!$B1219)</f>
        <v>0</v>
      </c>
      <c r="C1637" t="b">
        <f>IF(OR(B1637=0,'Input and Summary Results'!D1219=0,'Input and Summary Results'!D1219=""),FALSE,'Input and Summary Results'!$D1219)</f>
        <v>0</v>
      </c>
      <c r="D1637" t="b">
        <f>IF(OR(B1637=0,'Input and Summary Results'!E1219=0),FALSE,'Input and Summary Results'!$E1219)</f>
        <v>0</v>
      </c>
      <c r="E1637" t="b">
        <f t="shared" si="104"/>
        <v>0</v>
      </c>
      <c r="F1637" t="b">
        <f t="shared" si="105"/>
        <v>0</v>
      </c>
      <c r="G1637" t="b">
        <f>IF('Input and Summary Results'!$J$4="yes",IF(C1637=FALSE,FALSE,IF('Data Transformation'!E1637&lt;$R$10,E1637,$R$10)),IF(C1637=FALSE,FALSE,IF(C1637&lt;$R$10,C1637,$R$10)))</f>
        <v>0</v>
      </c>
      <c r="H1637" t="b">
        <f>IF('Input and Summary Results'!$J$4="yes",'Data Transformation'!F1637,'Data Transformation'!D1637)</f>
        <v>0</v>
      </c>
      <c r="I1637" t="str">
        <f t="shared" si="106"/>
        <v/>
      </c>
    </row>
    <row r="1638" spans="2:9" x14ac:dyDescent="0.25">
      <c r="B1638" t="b">
        <f>IF('Input and Summary Results'!D1220=0,FALSE,'Input and Summary Results'!$B1220)</f>
        <v>0</v>
      </c>
      <c r="C1638" t="b">
        <f>IF(OR(B1638=0,'Input and Summary Results'!D1220=0,'Input and Summary Results'!D1220=""),FALSE,'Input and Summary Results'!$D1220)</f>
        <v>0</v>
      </c>
      <c r="D1638" t="b">
        <f>IF(OR(B1638=0,'Input and Summary Results'!E1220=0),FALSE,'Input and Summary Results'!$E1220)</f>
        <v>0</v>
      </c>
      <c r="E1638" t="b">
        <f t="shared" si="104"/>
        <v>0</v>
      </c>
      <c r="F1638" t="b">
        <f t="shared" si="105"/>
        <v>0</v>
      </c>
      <c r="G1638" t="b">
        <f>IF('Input and Summary Results'!$J$4="yes",IF(C1638=FALSE,FALSE,IF('Data Transformation'!E1638&lt;$R$10,E1638,$R$10)),IF(C1638=FALSE,FALSE,IF(C1638&lt;$R$10,C1638,$R$10)))</f>
        <v>0</v>
      </c>
      <c r="H1638" t="b">
        <f>IF('Input and Summary Results'!$J$4="yes",'Data Transformation'!F1638,'Data Transformation'!D1638)</f>
        <v>0</v>
      </c>
      <c r="I1638" t="str">
        <f t="shared" si="106"/>
        <v/>
      </c>
    </row>
    <row r="1639" spans="2:9" x14ac:dyDescent="0.25">
      <c r="B1639" t="b">
        <f>IF('Input and Summary Results'!D1221=0,FALSE,'Input and Summary Results'!$B1221)</f>
        <v>0</v>
      </c>
      <c r="C1639" t="b">
        <f>IF(OR(B1639=0,'Input and Summary Results'!D1221=0,'Input and Summary Results'!D1221=""),FALSE,'Input and Summary Results'!$D1221)</f>
        <v>0</v>
      </c>
      <c r="D1639" t="b">
        <f>IF(OR(B1639=0,'Input and Summary Results'!E1221=0),FALSE,'Input and Summary Results'!$E1221)</f>
        <v>0</v>
      </c>
      <c r="E1639" t="b">
        <f t="shared" si="104"/>
        <v>0</v>
      </c>
      <c r="F1639" t="b">
        <f t="shared" si="105"/>
        <v>0</v>
      </c>
      <c r="G1639" t="b">
        <f>IF('Input and Summary Results'!$J$4="yes",IF(C1639=FALSE,FALSE,IF('Data Transformation'!E1639&lt;$R$10,E1639,$R$10)),IF(C1639=FALSE,FALSE,IF(C1639&lt;$R$10,C1639,$R$10)))</f>
        <v>0</v>
      </c>
      <c r="H1639" t="b">
        <f>IF('Input and Summary Results'!$J$4="yes",'Data Transformation'!F1639,'Data Transformation'!D1639)</f>
        <v>0</v>
      </c>
      <c r="I1639" t="str">
        <f t="shared" si="106"/>
        <v/>
      </c>
    </row>
    <row r="1640" spans="2:9" x14ac:dyDescent="0.25">
      <c r="B1640" t="b">
        <f>IF('Input and Summary Results'!D1222=0,FALSE,'Input and Summary Results'!$B1222)</f>
        <v>0</v>
      </c>
      <c r="C1640" t="b">
        <f>IF(OR(B1640=0,'Input and Summary Results'!D1222=0,'Input and Summary Results'!D1222=""),FALSE,'Input and Summary Results'!$D1222)</f>
        <v>0</v>
      </c>
      <c r="D1640" t="b">
        <f>IF(OR(B1640=0,'Input and Summary Results'!E1222=0),FALSE,'Input and Summary Results'!$E1222)</f>
        <v>0</v>
      </c>
      <c r="E1640" t="b">
        <f t="shared" si="104"/>
        <v>0</v>
      </c>
      <c r="F1640" t="b">
        <f t="shared" si="105"/>
        <v>0</v>
      </c>
      <c r="G1640" t="b">
        <f>IF('Input and Summary Results'!$J$4="yes",IF(C1640=FALSE,FALSE,IF('Data Transformation'!E1640&lt;$R$10,E1640,$R$10)),IF(C1640=FALSE,FALSE,IF(C1640&lt;$R$10,C1640,$R$10)))</f>
        <v>0</v>
      </c>
      <c r="H1640" t="b">
        <f>IF('Input and Summary Results'!$J$4="yes",'Data Transformation'!F1640,'Data Transformation'!D1640)</f>
        <v>0</v>
      </c>
      <c r="I1640" t="str">
        <f t="shared" si="106"/>
        <v/>
      </c>
    </row>
    <row r="1641" spans="2:9" x14ac:dyDescent="0.25">
      <c r="B1641" t="b">
        <f>IF('Input and Summary Results'!D1223=0,FALSE,'Input and Summary Results'!$B1223)</f>
        <v>0</v>
      </c>
      <c r="C1641" t="b">
        <f>IF(OR(B1641=0,'Input and Summary Results'!D1223=0,'Input and Summary Results'!D1223=""),FALSE,'Input and Summary Results'!$D1223)</f>
        <v>0</v>
      </c>
      <c r="D1641" t="b">
        <f>IF(OR(B1641=0,'Input and Summary Results'!E1223=0),FALSE,'Input and Summary Results'!$E1223)</f>
        <v>0</v>
      </c>
      <c r="E1641" t="b">
        <f t="shared" si="104"/>
        <v>0</v>
      </c>
      <c r="F1641" t="b">
        <f t="shared" si="105"/>
        <v>0</v>
      </c>
      <c r="G1641" t="b">
        <f>IF('Input and Summary Results'!$J$4="yes",IF(C1641=FALSE,FALSE,IF('Data Transformation'!E1641&lt;$R$10,E1641,$R$10)),IF(C1641=FALSE,FALSE,IF(C1641&lt;$R$10,C1641,$R$10)))</f>
        <v>0</v>
      </c>
      <c r="H1641" t="b">
        <f>IF('Input and Summary Results'!$J$4="yes",'Data Transformation'!F1641,'Data Transformation'!D1641)</f>
        <v>0</v>
      </c>
      <c r="I1641" t="str">
        <f t="shared" si="106"/>
        <v/>
      </c>
    </row>
    <row r="1642" spans="2:9" x14ac:dyDescent="0.25">
      <c r="B1642" t="b">
        <f>IF('Input and Summary Results'!D1224=0,FALSE,'Input and Summary Results'!$B1224)</f>
        <v>0</v>
      </c>
      <c r="C1642" t="b">
        <f>IF(OR(B1642=0,'Input and Summary Results'!D1224=0,'Input and Summary Results'!D1224=""),FALSE,'Input and Summary Results'!$D1224)</f>
        <v>0</v>
      </c>
      <c r="D1642" t="b">
        <f>IF(OR(B1642=0,'Input and Summary Results'!E1224=0),FALSE,'Input and Summary Results'!$E1224)</f>
        <v>0</v>
      </c>
      <c r="E1642" t="b">
        <f t="shared" ref="E1642:E1705" si="107">IF(C1642=FALSE,FALSE,LOG10(C1642))</f>
        <v>0</v>
      </c>
      <c r="F1642" t="b">
        <f t="shared" ref="F1642:F1705" si="108">IF(D1642=FALSE, FALSE,0.434*D1642/C1642)</f>
        <v>0</v>
      </c>
      <c r="G1642" t="b">
        <f>IF('Input and Summary Results'!$J$4="yes",IF(C1642=FALSE,FALSE,IF('Data Transformation'!E1642&lt;$R$10,E1642,$R$10)),IF(C1642=FALSE,FALSE,IF(C1642&lt;$R$10,C1642,$R$10)))</f>
        <v>0</v>
      </c>
      <c r="H1642" t="b">
        <f>IF('Input and Summary Results'!$J$4="yes",'Data Transformation'!F1642,'Data Transformation'!D1642)</f>
        <v>0</v>
      </c>
      <c r="I1642" t="str">
        <f t="shared" si="106"/>
        <v/>
      </c>
    </row>
    <row r="1643" spans="2:9" x14ac:dyDescent="0.25">
      <c r="B1643" t="b">
        <f>IF('Input and Summary Results'!D1225=0,FALSE,'Input and Summary Results'!$B1225)</f>
        <v>0</v>
      </c>
      <c r="C1643" t="b">
        <f>IF(OR(B1643=0,'Input and Summary Results'!D1225=0,'Input and Summary Results'!D1225=""),FALSE,'Input and Summary Results'!$D1225)</f>
        <v>0</v>
      </c>
      <c r="D1643" t="b">
        <f>IF(OR(B1643=0,'Input and Summary Results'!E1225=0),FALSE,'Input and Summary Results'!$E1225)</f>
        <v>0</v>
      </c>
      <c r="E1643" t="b">
        <f t="shared" si="107"/>
        <v>0</v>
      </c>
      <c r="F1643" t="b">
        <f t="shared" si="108"/>
        <v>0</v>
      </c>
      <c r="G1643" t="b">
        <f>IF('Input and Summary Results'!$J$4="yes",IF(C1643=FALSE,FALSE,IF('Data Transformation'!E1643&lt;$R$10,E1643,$R$10)),IF(C1643=FALSE,FALSE,IF(C1643&lt;$R$10,C1643,$R$10)))</f>
        <v>0</v>
      </c>
      <c r="H1643" t="b">
        <f>IF('Input and Summary Results'!$J$4="yes",'Data Transformation'!F1643,'Data Transformation'!D1643)</f>
        <v>0</v>
      </c>
      <c r="I1643" t="str">
        <f t="shared" si="106"/>
        <v/>
      </c>
    </row>
    <row r="1644" spans="2:9" x14ac:dyDescent="0.25">
      <c r="B1644" t="b">
        <f>IF('Input and Summary Results'!D1226=0,FALSE,'Input and Summary Results'!$B1226)</f>
        <v>0</v>
      </c>
      <c r="C1644" t="b">
        <f>IF(OR(B1644=0,'Input and Summary Results'!D1226=0,'Input and Summary Results'!D1226=""),FALSE,'Input and Summary Results'!$D1226)</f>
        <v>0</v>
      </c>
      <c r="D1644" t="b">
        <f>IF(OR(B1644=0,'Input and Summary Results'!E1226=0),FALSE,'Input and Summary Results'!$E1226)</f>
        <v>0</v>
      </c>
      <c r="E1644" t="b">
        <f t="shared" si="107"/>
        <v>0</v>
      </c>
      <c r="F1644" t="b">
        <f t="shared" si="108"/>
        <v>0</v>
      </c>
      <c r="G1644" t="b">
        <f>IF('Input and Summary Results'!$J$4="yes",IF(C1644=FALSE,FALSE,IF('Data Transformation'!E1644&lt;$R$10,E1644,$R$10)),IF(C1644=FALSE,FALSE,IF(C1644&lt;$R$10,C1644,$R$10)))</f>
        <v>0</v>
      </c>
      <c r="H1644" t="b">
        <f>IF('Input and Summary Results'!$J$4="yes",'Data Transformation'!F1644,'Data Transformation'!D1644)</f>
        <v>0</v>
      </c>
      <c r="I1644" t="str">
        <f t="shared" si="106"/>
        <v/>
      </c>
    </row>
    <row r="1645" spans="2:9" x14ac:dyDescent="0.25">
      <c r="B1645" t="b">
        <f>IF('Input and Summary Results'!D1227=0,FALSE,'Input and Summary Results'!$B1227)</f>
        <v>0</v>
      </c>
      <c r="C1645" t="b">
        <f>IF(OR(B1645=0,'Input and Summary Results'!D1227=0,'Input and Summary Results'!D1227=""),FALSE,'Input and Summary Results'!$D1227)</f>
        <v>0</v>
      </c>
      <c r="D1645" t="b">
        <f>IF(OR(B1645=0,'Input and Summary Results'!E1227=0),FALSE,'Input and Summary Results'!$E1227)</f>
        <v>0</v>
      </c>
      <c r="E1645" t="b">
        <f t="shared" si="107"/>
        <v>0</v>
      </c>
      <c r="F1645" t="b">
        <f t="shared" si="108"/>
        <v>0</v>
      </c>
      <c r="G1645" t="b">
        <f>IF('Input and Summary Results'!$J$4="yes",IF(C1645=FALSE,FALSE,IF('Data Transformation'!E1645&lt;$R$10,E1645,$R$10)),IF(C1645=FALSE,FALSE,IF(C1645&lt;$R$10,C1645,$R$10)))</f>
        <v>0</v>
      </c>
      <c r="H1645" t="b">
        <f>IF('Input and Summary Results'!$J$4="yes",'Data Transformation'!F1645,'Data Transformation'!D1645)</f>
        <v>0</v>
      </c>
      <c r="I1645" t="str">
        <f t="shared" si="106"/>
        <v/>
      </c>
    </row>
    <row r="1646" spans="2:9" x14ac:dyDescent="0.25">
      <c r="B1646" t="b">
        <f>IF('Input and Summary Results'!D1228=0,FALSE,'Input and Summary Results'!$B1228)</f>
        <v>0</v>
      </c>
      <c r="C1646" t="b">
        <f>IF(OR(B1646=0,'Input and Summary Results'!D1228=0,'Input and Summary Results'!D1228=""),FALSE,'Input and Summary Results'!$D1228)</f>
        <v>0</v>
      </c>
      <c r="D1646" t="b">
        <f>IF(OR(B1646=0,'Input and Summary Results'!E1228=0),FALSE,'Input and Summary Results'!$E1228)</f>
        <v>0</v>
      </c>
      <c r="E1646" t="b">
        <f t="shared" si="107"/>
        <v>0</v>
      </c>
      <c r="F1646" t="b">
        <f t="shared" si="108"/>
        <v>0</v>
      </c>
      <c r="G1646" t="b">
        <f>IF('Input and Summary Results'!$J$4="yes",IF(C1646=FALSE,FALSE,IF('Data Transformation'!E1646&lt;$R$10,E1646,$R$10)),IF(C1646=FALSE,FALSE,IF(C1646&lt;$R$10,C1646,$R$10)))</f>
        <v>0</v>
      </c>
      <c r="H1646" t="b">
        <f>IF('Input and Summary Results'!$J$4="yes",'Data Transformation'!F1646,'Data Transformation'!D1646)</f>
        <v>0</v>
      </c>
      <c r="I1646" t="str">
        <f t="shared" si="106"/>
        <v/>
      </c>
    </row>
    <row r="1647" spans="2:9" x14ac:dyDescent="0.25">
      <c r="B1647" t="b">
        <f>IF('Input and Summary Results'!D1229=0,FALSE,'Input and Summary Results'!$B1229)</f>
        <v>0</v>
      </c>
      <c r="C1647" t="b">
        <f>IF(OR(B1647=0,'Input and Summary Results'!D1229=0,'Input and Summary Results'!D1229=""),FALSE,'Input and Summary Results'!$D1229)</f>
        <v>0</v>
      </c>
      <c r="D1647" t="b">
        <f>IF(OR(B1647=0,'Input and Summary Results'!E1229=0),FALSE,'Input and Summary Results'!$E1229)</f>
        <v>0</v>
      </c>
      <c r="E1647" t="b">
        <f t="shared" si="107"/>
        <v>0</v>
      </c>
      <c r="F1647" t="b">
        <f t="shared" si="108"/>
        <v>0</v>
      </c>
      <c r="G1647" t="b">
        <f>IF('Input and Summary Results'!$J$4="yes",IF(C1647=FALSE,FALSE,IF('Data Transformation'!E1647&lt;$R$10,E1647,$R$10)),IF(C1647=FALSE,FALSE,IF(C1647&lt;$R$10,C1647,$R$10)))</f>
        <v>0</v>
      </c>
      <c r="H1647" t="b">
        <f>IF('Input and Summary Results'!$J$4="yes",'Data Transformation'!F1647,'Data Transformation'!D1647)</f>
        <v>0</v>
      </c>
      <c r="I1647" t="str">
        <f t="shared" si="106"/>
        <v/>
      </c>
    </row>
    <row r="1648" spans="2:9" x14ac:dyDescent="0.25">
      <c r="B1648" t="b">
        <f>IF('Input and Summary Results'!D1230=0,FALSE,'Input and Summary Results'!$B1230)</f>
        <v>0</v>
      </c>
      <c r="C1648" t="b">
        <f>IF(OR(B1648=0,'Input and Summary Results'!D1230=0,'Input and Summary Results'!D1230=""),FALSE,'Input and Summary Results'!$D1230)</f>
        <v>0</v>
      </c>
      <c r="D1648" t="b">
        <f>IF(OR(B1648=0,'Input and Summary Results'!E1230=0),FALSE,'Input and Summary Results'!$E1230)</f>
        <v>0</v>
      </c>
      <c r="E1648" t="b">
        <f t="shared" si="107"/>
        <v>0</v>
      </c>
      <c r="F1648" t="b">
        <f t="shared" si="108"/>
        <v>0</v>
      </c>
      <c r="G1648" t="b">
        <f>IF('Input and Summary Results'!$J$4="yes",IF(C1648=FALSE,FALSE,IF('Data Transformation'!E1648&lt;$R$10,E1648,$R$10)),IF(C1648=FALSE,FALSE,IF(C1648&lt;$R$10,C1648,$R$10)))</f>
        <v>0</v>
      </c>
      <c r="H1648" t="b">
        <f>IF('Input and Summary Results'!$J$4="yes",'Data Transformation'!F1648,'Data Transformation'!D1648)</f>
        <v>0</v>
      </c>
      <c r="I1648" t="str">
        <f t="shared" si="106"/>
        <v/>
      </c>
    </row>
    <row r="1649" spans="2:9" x14ac:dyDescent="0.25">
      <c r="B1649" t="b">
        <f>IF('Input and Summary Results'!D1231=0,FALSE,'Input and Summary Results'!$B1231)</f>
        <v>0</v>
      </c>
      <c r="C1649" t="b">
        <f>IF(OR(B1649=0,'Input and Summary Results'!D1231=0,'Input and Summary Results'!D1231=""),FALSE,'Input and Summary Results'!$D1231)</f>
        <v>0</v>
      </c>
      <c r="D1649" t="b">
        <f>IF(OR(B1649=0,'Input and Summary Results'!E1231=0),FALSE,'Input and Summary Results'!$E1231)</f>
        <v>0</v>
      </c>
      <c r="E1649" t="b">
        <f t="shared" si="107"/>
        <v>0</v>
      </c>
      <c r="F1649" t="b">
        <f t="shared" si="108"/>
        <v>0</v>
      </c>
      <c r="G1649" t="b">
        <f>IF('Input and Summary Results'!$J$4="yes",IF(C1649=FALSE,FALSE,IF('Data Transformation'!E1649&lt;$R$10,E1649,$R$10)),IF(C1649=FALSE,FALSE,IF(C1649&lt;$R$10,C1649,$R$10)))</f>
        <v>0</v>
      </c>
      <c r="H1649" t="b">
        <f>IF('Input and Summary Results'!$J$4="yes",'Data Transformation'!F1649,'Data Transformation'!D1649)</f>
        <v>0</v>
      </c>
      <c r="I1649" t="str">
        <f t="shared" si="106"/>
        <v/>
      </c>
    </row>
    <row r="1650" spans="2:9" x14ac:dyDescent="0.25">
      <c r="B1650" t="b">
        <f>IF('Input and Summary Results'!D1232=0,FALSE,'Input and Summary Results'!$B1232)</f>
        <v>0</v>
      </c>
      <c r="C1650" t="b">
        <f>IF(OR(B1650=0,'Input and Summary Results'!D1232=0,'Input and Summary Results'!D1232=""),FALSE,'Input and Summary Results'!$D1232)</f>
        <v>0</v>
      </c>
      <c r="D1650" t="b">
        <f>IF(OR(B1650=0,'Input and Summary Results'!E1232=0),FALSE,'Input and Summary Results'!$E1232)</f>
        <v>0</v>
      </c>
      <c r="E1650" t="b">
        <f t="shared" si="107"/>
        <v>0</v>
      </c>
      <c r="F1650" t="b">
        <f t="shared" si="108"/>
        <v>0</v>
      </c>
      <c r="G1650" t="b">
        <f>IF('Input and Summary Results'!$J$4="yes",IF(C1650=FALSE,FALSE,IF('Data Transformation'!E1650&lt;$R$10,E1650,$R$10)),IF(C1650=FALSE,FALSE,IF(C1650&lt;$R$10,C1650,$R$10)))</f>
        <v>0</v>
      </c>
      <c r="H1650" t="b">
        <f>IF('Input and Summary Results'!$J$4="yes",'Data Transformation'!F1650,'Data Transformation'!D1650)</f>
        <v>0</v>
      </c>
      <c r="I1650" t="str">
        <f t="shared" si="106"/>
        <v/>
      </c>
    </row>
    <row r="1651" spans="2:9" x14ac:dyDescent="0.25">
      <c r="B1651" t="b">
        <f>IF('Input and Summary Results'!D1233=0,FALSE,'Input and Summary Results'!$B1233)</f>
        <v>0</v>
      </c>
      <c r="C1651" t="b">
        <f>IF(OR(B1651=0,'Input and Summary Results'!D1233=0,'Input and Summary Results'!D1233=""),FALSE,'Input and Summary Results'!$D1233)</f>
        <v>0</v>
      </c>
      <c r="D1651" t="b">
        <f>IF(OR(B1651=0,'Input and Summary Results'!E1233=0),FALSE,'Input and Summary Results'!$E1233)</f>
        <v>0</v>
      </c>
      <c r="E1651" t="b">
        <f t="shared" si="107"/>
        <v>0</v>
      </c>
      <c r="F1651" t="b">
        <f t="shared" si="108"/>
        <v>0</v>
      </c>
      <c r="G1651" t="b">
        <f>IF('Input and Summary Results'!$J$4="yes",IF(C1651=FALSE,FALSE,IF('Data Transformation'!E1651&lt;$R$10,E1651,$R$10)),IF(C1651=FALSE,FALSE,IF(C1651&lt;$R$10,C1651,$R$10)))</f>
        <v>0</v>
      </c>
      <c r="H1651" t="b">
        <f>IF('Input and Summary Results'!$J$4="yes",'Data Transformation'!F1651,'Data Transformation'!D1651)</f>
        <v>0</v>
      </c>
      <c r="I1651" t="str">
        <f t="shared" si="106"/>
        <v/>
      </c>
    </row>
    <row r="1652" spans="2:9" x14ac:dyDescent="0.25">
      <c r="B1652" t="b">
        <f>IF('Input and Summary Results'!D1234=0,FALSE,'Input and Summary Results'!$B1234)</f>
        <v>0</v>
      </c>
      <c r="C1652" t="b">
        <f>IF(OR(B1652=0,'Input and Summary Results'!D1234=0,'Input and Summary Results'!D1234=""),FALSE,'Input and Summary Results'!$D1234)</f>
        <v>0</v>
      </c>
      <c r="D1652" t="b">
        <f>IF(OR(B1652=0,'Input and Summary Results'!E1234=0),FALSE,'Input and Summary Results'!$E1234)</f>
        <v>0</v>
      </c>
      <c r="E1652" t="b">
        <f t="shared" si="107"/>
        <v>0</v>
      </c>
      <c r="F1652" t="b">
        <f t="shared" si="108"/>
        <v>0</v>
      </c>
      <c r="G1652" t="b">
        <f>IF('Input and Summary Results'!$J$4="yes",IF(C1652=FALSE,FALSE,IF('Data Transformation'!E1652&lt;$R$10,E1652,$R$10)),IF(C1652=FALSE,FALSE,IF(C1652&lt;$R$10,C1652,$R$10)))</f>
        <v>0</v>
      </c>
      <c r="H1652" t="b">
        <f>IF('Input and Summary Results'!$J$4="yes",'Data Transformation'!F1652,'Data Transformation'!D1652)</f>
        <v>0</v>
      </c>
      <c r="I1652" t="str">
        <f t="shared" si="106"/>
        <v/>
      </c>
    </row>
    <row r="1653" spans="2:9" x14ac:dyDescent="0.25">
      <c r="B1653" t="b">
        <f>IF('Input and Summary Results'!D1235=0,FALSE,'Input and Summary Results'!$B1235)</f>
        <v>0</v>
      </c>
      <c r="C1653" t="b">
        <f>IF(OR(B1653=0,'Input and Summary Results'!D1235=0,'Input and Summary Results'!D1235=""),FALSE,'Input and Summary Results'!$D1235)</f>
        <v>0</v>
      </c>
      <c r="D1653" t="b">
        <f>IF(OR(B1653=0,'Input and Summary Results'!E1235=0),FALSE,'Input and Summary Results'!$E1235)</f>
        <v>0</v>
      </c>
      <c r="E1653" t="b">
        <f t="shared" si="107"/>
        <v>0</v>
      </c>
      <c r="F1653" t="b">
        <f t="shared" si="108"/>
        <v>0</v>
      </c>
      <c r="G1653" t="b">
        <f>IF('Input and Summary Results'!$J$4="yes",IF(C1653=FALSE,FALSE,IF('Data Transformation'!E1653&lt;$R$10,E1653,$R$10)),IF(C1653=FALSE,FALSE,IF(C1653&lt;$R$10,C1653,$R$10)))</f>
        <v>0</v>
      </c>
      <c r="H1653" t="b">
        <f>IF('Input and Summary Results'!$J$4="yes",'Data Transformation'!F1653,'Data Transformation'!D1653)</f>
        <v>0</v>
      </c>
      <c r="I1653" t="str">
        <f t="shared" si="106"/>
        <v/>
      </c>
    </row>
    <row r="1654" spans="2:9" x14ac:dyDescent="0.25">
      <c r="B1654" t="b">
        <f>IF('Input and Summary Results'!D1236=0,FALSE,'Input and Summary Results'!$B1236)</f>
        <v>0</v>
      </c>
      <c r="C1654" t="b">
        <f>IF(OR(B1654=0,'Input and Summary Results'!D1236=0,'Input and Summary Results'!D1236=""),FALSE,'Input and Summary Results'!$D1236)</f>
        <v>0</v>
      </c>
      <c r="D1654" t="b">
        <f>IF(OR(B1654=0,'Input and Summary Results'!E1236=0),FALSE,'Input and Summary Results'!$E1236)</f>
        <v>0</v>
      </c>
      <c r="E1654" t="b">
        <f t="shared" si="107"/>
        <v>0</v>
      </c>
      <c r="F1654" t="b">
        <f t="shared" si="108"/>
        <v>0</v>
      </c>
      <c r="G1654" t="b">
        <f>IF('Input and Summary Results'!$J$4="yes",IF(C1654=FALSE,FALSE,IF('Data Transformation'!E1654&lt;$R$10,E1654,$R$10)),IF(C1654=FALSE,FALSE,IF(C1654&lt;$R$10,C1654,$R$10)))</f>
        <v>0</v>
      </c>
      <c r="H1654" t="b">
        <f>IF('Input and Summary Results'!$J$4="yes",'Data Transformation'!F1654,'Data Transformation'!D1654)</f>
        <v>0</v>
      </c>
      <c r="I1654" t="str">
        <f t="shared" si="106"/>
        <v/>
      </c>
    </row>
    <row r="1655" spans="2:9" x14ac:dyDescent="0.25">
      <c r="B1655" t="b">
        <f>IF('Input and Summary Results'!D1237=0,FALSE,'Input and Summary Results'!$B1237)</f>
        <v>0</v>
      </c>
      <c r="C1655" t="b">
        <f>IF(OR(B1655=0,'Input and Summary Results'!D1237=0,'Input and Summary Results'!D1237=""),FALSE,'Input and Summary Results'!$D1237)</f>
        <v>0</v>
      </c>
      <c r="D1655" t="b">
        <f>IF(OR(B1655=0,'Input and Summary Results'!E1237=0),FALSE,'Input and Summary Results'!$E1237)</f>
        <v>0</v>
      </c>
      <c r="E1655" t="b">
        <f t="shared" si="107"/>
        <v>0</v>
      </c>
      <c r="F1655" t="b">
        <f t="shared" si="108"/>
        <v>0</v>
      </c>
      <c r="G1655" t="b">
        <f>IF('Input and Summary Results'!$J$4="yes",IF(C1655=FALSE,FALSE,IF('Data Transformation'!E1655&lt;$R$10,E1655,$R$10)),IF(C1655=FALSE,FALSE,IF(C1655&lt;$R$10,C1655,$R$10)))</f>
        <v>0</v>
      </c>
      <c r="H1655" t="b">
        <f>IF('Input and Summary Results'!$J$4="yes",'Data Transformation'!F1655,'Data Transformation'!D1655)</f>
        <v>0</v>
      </c>
      <c r="I1655" t="str">
        <f t="shared" si="106"/>
        <v/>
      </c>
    </row>
    <row r="1656" spans="2:9" x14ac:dyDescent="0.25">
      <c r="B1656" t="b">
        <f>IF('Input and Summary Results'!D1238=0,FALSE,'Input and Summary Results'!$B1238)</f>
        <v>0</v>
      </c>
      <c r="C1656" t="b">
        <f>IF(OR(B1656=0,'Input and Summary Results'!D1238=0,'Input and Summary Results'!D1238=""),FALSE,'Input and Summary Results'!$D1238)</f>
        <v>0</v>
      </c>
      <c r="D1656" t="b">
        <f>IF(OR(B1656=0,'Input and Summary Results'!E1238=0),FALSE,'Input and Summary Results'!$E1238)</f>
        <v>0</v>
      </c>
      <c r="E1656" t="b">
        <f t="shared" si="107"/>
        <v>0</v>
      </c>
      <c r="F1656" t="b">
        <f t="shared" si="108"/>
        <v>0</v>
      </c>
      <c r="G1656" t="b">
        <f>IF('Input and Summary Results'!$J$4="yes",IF(C1656=FALSE,FALSE,IF('Data Transformation'!E1656&lt;$R$10,E1656,$R$10)),IF(C1656=FALSE,FALSE,IF(C1656&lt;$R$10,C1656,$R$10)))</f>
        <v>0</v>
      </c>
      <c r="H1656" t="b">
        <f>IF('Input and Summary Results'!$J$4="yes",'Data Transformation'!F1656,'Data Transformation'!D1656)</f>
        <v>0</v>
      </c>
      <c r="I1656" t="str">
        <f t="shared" si="106"/>
        <v/>
      </c>
    </row>
    <row r="1657" spans="2:9" x14ac:dyDescent="0.25">
      <c r="B1657" t="b">
        <f>IF('Input and Summary Results'!D1239=0,FALSE,'Input and Summary Results'!$B1239)</f>
        <v>0</v>
      </c>
      <c r="C1657" t="b">
        <f>IF(OR(B1657=0,'Input and Summary Results'!D1239=0,'Input and Summary Results'!D1239=""),FALSE,'Input and Summary Results'!$D1239)</f>
        <v>0</v>
      </c>
      <c r="D1657" t="b">
        <f>IF(OR(B1657=0,'Input and Summary Results'!E1239=0),FALSE,'Input and Summary Results'!$E1239)</f>
        <v>0</v>
      </c>
      <c r="E1657" t="b">
        <f t="shared" si="107"/>
        <v>0</v>
      </c>
      <c r="F1657" t="b">
        <f t="shared" si="108"/>
        <v>0</v>
      </c>
      <c r="G1657" t="b">
        <f>IF('Input and Summary Results'!$J$4="yes",IF(C1657=FALSE,FALSE,IF('Data Transformation'!E1657&lt;$R$10,E1657,$R$10)),IF(C1657=FALSE,FALSE,IF(C1657&lt;$R$10,C1657,$R$10)))</f>
        <v>0</v>
      </c>
      <c r="H1657" t="b">
        <f>IF('Input and Summary Results'!$J$4="yes",'Data Transformation'!F1657,'Data Transformation'!D1657)</f>
        <v>0</v>
      </c>
      <c r="I1657" t="str">
        <f t="shared" si="106"/>
        <v/>
      </c>
    </row>
    <row r="1658" spans="2:9" x14ac:dyDescent="0.25">
      <c r="B1658" t="b">
        <f>IF('Input and Summary Results'!D1240=0,FALSE,'Input and Summary Results'!$B1240)</f>
        <v>0</v>
      </c>
      <c r="C1658" t="b">
        <f>IF(OR(B1658=0,'Input and Summary Results'!D1240=0,'Input and Summary Results'!D1240=""),FALSE,'Input and Summary Results'!$D1240)</f>
        <v>0</v>
      </c>
      <c r="D1658" t="b">
        <f>IF(OR(B1658=0,'Input and Summary Results'!E1240=0),FALSE,'Input and Summary Results'!$E1240)</f>
        <v>0</v>
      </c>
      <c r="E1658" t="b">
        <f t="shared" si="107"/>
        <v>0</v>
      </c>
      <c r="F1658" t="b">
        <f t="shared" si="108"/>
        <v>0</v>
      </c>
      <c r="G1658" t="b">
        <f>IF('Input and Summary Results'!$J$4="yes",IF(C1658=FALSE,FALSE,IF('Data Transformation'!E1658&lt;$R$10,E1658,$R$10)),IF(C1658=FALSE,FALSE,IF(C1658&lt;$R$10,C1658,$R$10)))</f>
        <v>0</v>
      </c>
      <c r="H1658" t="b">
        <f>IF('Input and Summary Results'!$J$4="yes",'Data Transformation'!F1658,'Data Transformation'!D1658)</f>
        <v>0</v>
      </c>
      <c r="I1658" t="str">
        <f t="shared" si="106"/>
        <v/>
      </c>
    </row>
    <row r="1659" spans="2:9" x14ac:dyDescent="0.25">
      <c r="B1659" t="b">
        <f>IF('Input and Summary Results'!D1241=0,FALSE,'Input and Summary Results'!$B1241)</f>
        <v>0</v>
      </c>
      <c r="C1659" t="b">
        <f>IF(OR(B1659=0,'Input and Summary Results'!D1241=0,'Input and Summary Results'!D1241=""),FALSE,'Input and Summary Results'!$D1241)</f>
        <v>0</v>
      </c>
      <c r="D1659" t="b">
        <f>IF(OR(B1659=0,'Input and Summary Results'!E1241=0),FALSE,'Input and Summary Results'!$E1241)</f>
        <v>0</v>
      </c>
      <c r="E1659" t="b">
        <f t="shared" si="107"/>
        <v>0</v>
      </c>
      <c r="F1659" t="b">
        <f t="shared" si="108"/>
        <v>0</v>
      </c>
      <c r="G1659" t="b">
        <f>IF('Input and Summary Results'!$J$4="yes",IF(C1659=FALSE,FALSE,IF('Data Transformation'!E1659&lt;$R$10,E1659,$R$10)),IF(C1659=FALSE,FALSE,IF(C1659&lt;$R$10,C1659,$R$10)))</f>
        <v>0</v>
      </c>
      <c r="H1659" t="b">
        <f>IF('Input and Summary Results'!$J$4="yes",'Data Transformation'!F1659,'Data Transformation'!D1659)</f>
        <v>0</v>
      </c>
      <c r="I1659" t="str">
        <f t="shared" si="106"/>
        <v/>
      </c>
    </row>
    <row r="1660" spans="2:9" x14ac:dyDescent="0.25">
      <c r="B1660" t="b">
        <f>IF('Input and Summary Results'!D1242=0,FALSE,'Input and Summary Results'!$B1242)</f>
        <v>0</v>
      </c>
      <c r="C1660" t="b">
        <f>IF(OR(B1660=0,'Input and Summary Results'!D1242=0,'Input and Summary Results'!D1242=""),FALSE,'Input and Summary Results'!$D1242)</f>
        <v>0</v>
      </c>
      <c r="D1660" t="b">
        <f>IF(OR(B1660=0,'Input and Summary Results'!E1242=0),FALSE,'Input and Summary Results'!$E1242)</f>
        <v>0</v>
      </c>
      <c r="E1660" t="b">
        <f t="shared" si="107"/>
        <v>0</v>
      </c>
      <c r="F1660" t="b">
        <f t="shared" si="108"/>
        <v>0</v>
      </c>
      <c r="G1660" t="b">
        <f>IF('Input and Summary Results'!$J$4="yes",IF(C1660=FALSE,FALSE,IF('Data Transformation'!E1660&lt;$R$10,E1660,$R$10)),IF(C1660=FALSE,FALSE,IF(C1660&lt;$R$10,C1660,$R$10)))</f>
        <v>0</v>
      </c>
      <c r="H1660" t="b">
        <f>IF('Input and Summary Results'!$J$4="yes",'Data Transformation'!F1660,'Data Transformation'!D1660)</f>
        <v>0</v>
      </c>
      <c r="I1660" t="str">
        <f t="shared" si="106"/>
        <v/>
      </c>
    </row>
    <row r="1661" spans="2:9" x14ac:dyDescent="0.25">
      <c r="B1661" t="b">
        <f>IF('Input and Summary Results'!D1243=0,FALSE,'Input and Summary Results'!$B1243)</f>
        <v>0</v>
      </c>
      <c r="C1661" t="b">
        <f>IF(OR(B1661=0,'Input and Summary Results'!D1243=0,'Input and Summary Results'!D1243=""),FALSE,'Input and Summary Results'!$D1243)</f>
        <v>0</v>
      </c>
      <c r="D1661" t="b">
        <f>IF(OR(B1661=0,'Input and Summary Results'!E1243=0),FALSE,'Input and Summary Results'!$E1243)</f>
        <v>0</v>
      </c>
      <c r="E1661" t="b">
        <f t="shared" si="107"/>
        <v>0</v>
      </c>
      <c r="F1661" t="b">
        <f t="shared" si="108"/>
        <v>0</v>
      </c>
      <c r="G1661" t="b">
        <f>IF('Input and Summary Results'!$J$4="yes",IF(C1661=FALSE,FALSE,IF('Data Transformation'!E1661&lt;$R$10,E1661,$R$10)),IF(C1661=FALSE,FALSE,IF(C1661&lt;$R$10,C1661,$R$10)))</f>
        <v>0</v>
      </c>
      <c r="H1661" t="b">
        <f>IF('Input and Summary Results'!$J$4="yes",'Data Transformation'!F1661,'Data Transformation'!D1661)</f>
        <v>0</v>
      </c>
      <c r="I1661" t="str">
        <f t="shared" si="106"/>
        <v/>
      </c>
    </row>
    <row r="1662" spans="2:9" x14ac:dyDescent="0.25">
      <c r="B1662" t="b">
        <f>IF('Input and Summary Results'!D1244=0,FALSE,'Input and Summary Results'!$B1244)</f>
        <v>0</v>
      </c>
      <c r="C1662" t="b">
        <f>IF(OR(B1662=0,'Input and Summary Results'!D1244=0,'Input and Summary Results'!D1244=""),FALSE,'Input and Summary Results'!$D1244)</f>
        <v>0</v>
      </c>
      <c r="D1662" t="b">
        <f>IF(OR(B1662=0,'Input and Summary Results'!E1244=0),FALSE,'Input and Summary Results'!$E1244)</f>
        <v>0</v>
      </c>
      <c r="E1662" t="b">
        <f t="shared" si="107"/>
        <v>0</v>
      </c>
      <c r="F1662" t="b">
        <f t="shared" si="108"/>
        <v>0</v>
      </c>
      <c r="G1662" t="b">
        <f>IF('Input and Summary Results'!$J$4="yes",IF(C1662=FALSE,FALSE,IF('Data Transformation'!E1662&lt;$R$10,E1662,$R$10)),IF(C1662=FALSE,FALSE,IF(C1662&lt;$R$10,C1662,$R$10)))</f>
        <v>0</v>
      </c>
      <c r="H1662" t="b">
        <f>IF('Input and Summary Results'!$J$4="yes",'Data Transformation'!F1662,'Data Transformation'!D1662)</f>
        <v>0</v>
      </c>
      <c r="I1662" t="str">
        <f t="shared" si="106"/>
        <v/>
      </c>
    </row>
    <row r="1663" spans="2:9" x14ac:dyDescent="0.25">
      <c r="B1663" t="b">
        <f>IF('Input and Summary Results'!D1245=0,FALSE,'Input and Summary Results'!$B1245)</f>
        <v>0</v>
      </c>
      <c r="C1663" t="b">
        <f>IF(OR(B1663=0,'Input and Summary Results'!D1245=0,'Input and Summary Results'!D1245=""),FALSE,'Input and Summary Results'!$D1245)</f>
        <v>0</v>
      </c>
      <c r="D1663" t="b">
        <f>IF(OR(B1663=0,'Input and Summary Results'!E1245=0),FALSE,'Input and Summary Results'!$E1245)</f>
        <v>0</v>
      </c>
      <c r="E1663" t="b">
        <f t="shared" si="107"/>
        <v>0</v>
      </c>
      <c r="F1663" t="b">
        <f t="shared" si="108"/>
        <v>0</v>
      </c>
      <c r="G1663" t="b">
        <f>IF('Input and Summary Results'!$J$4="yes",IF(C1663=FALSE,FALSE,IF('Data Transformation'!E1663&lt;$R$10,E1663,$R$10)),IF(C1663=FALSE,FALSE,IF(C1663&lt;$R$10,C1663,$R$10)))</f>
        <v>0</v>
      </c>
      <c r="H1663" t="b">
        <f>IF('Input and Summary Results'!$J$4="yes",'Data Transformation'!F1663,'Data Transformation'!D1663)</f>
        <v>0</v>
      </c>
      <c r="I1663" t="str">
        <f t="shared" si="106"/>
        <v/>
      </c>
    </row>
    <row r="1664" spans="2:9" x14ac:dyDescent="0.25">
      <c r="B1664" t="b">
        <f>IF('Input and Summary Results'!D1246=0,FALSE,'Input and Summary Results'!$B1246)</f>
        <v>0</v>
      </c>
      <c r="C1664" t="b">
        <f>IF(OR(B1664=0,'Input and Summary Results'!D1246=0,'Input and Summary Results'!D1246=""),FALSE,'Input and Summary Results'!$D1246)</f>
        <v>0</v>
      </c>
      <c r="D1664" t="b">
        <f>IF(OR(B1664=0,'Input and Summary Results'!E1246=0),FALSE,'Input and Summary Results'!$E1246)</f>
        <v>0</v>
      </c>
      <c r="E1664" t="b">
        <f t="shared" si="107"/>
        <v>0</v>
      </c>
      <c r="F1664" t="b">
        <f t="shared" si="108"/>
        <v>0</v>
      </c>
      <c r="G1664" t="b">
        <f>IF('Input and Summary Results'!$J$4="yes",IF(C1664=FALSE,FALSE,IF('Data Transformation'!E1664&lt;$R$10,E1664,$R$10)),IF(C1664=FALSE,FALSE,IF(C1664&lt;$R$10,C1664,$R$10)))</f>
        <v>0</v>
      </c>
      <c r="H1664" t="b">
        <f>IF('Input and Summary Results'!$J$4="yes",'Data Transformation'!F1664,'Data Transformation'!D1664)</f>
        <v>0</v>
      </c>
      <c r="I1664" t="str">
        <f t="shared" si="106"/>
        <v/>
      </c>
    </row>
    <row r="1665" spans="2:9" x14ac:dyDescent="0.25">
      <c r="B1665" t="b">
        <f>IF('Input and Summary Results'!D1247=0,FALSE,'Input and Summary Results'!$B1247)</f>
        <v>0</v>
      </c>
      <c r="C1665" t="b">
        <f>IF(OR(B1665=0,'Input and Summary Results'!D1247=0,'Input and Summary Results'!D1247=""),FALSE,'Input and Summary Results'!$D1247)</f>
        <v>0</v>
      </c>
      <c r="D1665" t="b">
        <f>IF(OR(B1665=0,'Input and Summary Results'!E1247=0),FALSE,'Input and Summary Results'!$E1247)</f>
        <v>0</v>
      </c>
      <c r="E1665" t="b">
        <f t="shared" si="107"/>
        <v>0</v>
      </c>
      <c r="F1665" t="b">
        <f t="shared" si="108"/>
        <v>0</v>
      </c>
      <c r="G1665" t="b">
        <f>IF('Input and Summary Results'!$J$4="yes",IF(C1665=FALSE,FALSE,IF('Data Transformation'!E1665&lt;$R$10,E1665,$R$10)),IF(C1665=FALSE,FALSE,IF(C1665&lt;$R$10,C1665,$R$10)))</f>
        <v>0</v>
      </c>
      <c r="H1665" t="b">
        <f>IF('Input and Summary Results'!$J$4="yes",'Data Transformation'!F1665,'Data Transformation'!D1665)</f>
        <v>0</v>
      </c>
      <c r="I1665" t="str">
        <f t="shared" si="106"/>
        <v/>
      </c>
    </row>
    <row r="1666" spans="2:9" x14ac:dyDescent="0.25">
      <c r="B1666" t="b">
        <f>IF('Input and Summary Results'!D1248=0,FALSE,'Input and Summary Results'!$B1248)</f>
        <v>0</v>
      </c>
      <c r="C1666" t="b">
        <f>IF(OR(B1666=0,'Input and Summary Results'!D1248=0,'Input and Summary Results'!D1248=""),FALSE,'Input and Summary Results'!$D1248)</f>
        <v>0</v>
      </c>
      <c r="D1666" t="b">
        <f>IF(OR(B1666=0,'Input and Summary Results'!E1248=0),FALSE,'Input and Summary Results'!$E1248)</f>
        <v>0</v>
      </c>
      <c r="E1666" t="b">
        <f t="shared" si="107"/>
        <v>0</v>
      </c>
      <c r="F1666" t="b">
        <f t="shared" si="108"/>
        <v>0</v>
      </c>
      <c r="G1666" t="b">
        <f>IF('Input and Summary Results'!$J$4="yes",IF(C1666=FALSE,FALSE,IF('Data Transformation'!E1666&lt;$R$10,E1666,$R$10)),IF(C1666=FALSE,FALSE,IF(C1666&lt;$R$10,C1666,$R$10)))</f>
        <v>0</v>
      </c>
      <c r="H1666" t="b">
        <f>IF('Input and Summary Results'!$J$4="yes",'Data Transformation'!F1666,'Data Transformation'!D1666)</f>
        <v>0</v>
      </c>
      <c r="I1666" t="str">
        <f t="shared" si="106"/>
        <v/>
      </c>
    </row>
    <row r="1667" spans="2:9" x14ac:dyDescent="0.25">
      <c r="B1667" t="b">
        <f>IF('Input and Summary Results'!D1249=0,FALSE,'Input and Summary Results'!$B1249)</f>
        <v>0</v>
      </c>
      <c r="C1667" t="b">
        <f>IF(OR(B1667=0,'Input and Summary Results'!D1249=0,'Input and Summary Results'!D1249=""),FALSE,'Input and Summary Results'!$D1249)</f>
        <v>0</v>
      </c>
      <c r="D1667" t="b">
        <f>IF(OR(B1667=0,'Input and Summary Results'!E1249=0),FALSE,'Input and Summary Results'!$E1249)</f>
        <v>0</v>
      </c>
      <c r="E1667" t="b">
        <f t="shared" si="107"/>
        <v>0</v>
      </c>
      <c r="F1667" t="b">
        <f t="shared" si="108"/>
        <v>0</v>
      </c>
      <c r="G1667" t="b">
        <f>IF('Input and Summary Results'!$J$4="yes",IF(C1667=FALSE,FALSE,IF('Data Transformation'!E1667&lt;$R$10,E1667,$R$10)),IF(C1667=FALSE,FALSE,IF(C1667&lt;$R$10,C1667,$R$10)))</f>
        <v>0</v>
      </c>
      <c r="H1667" t="b">
        <f>IF('Input and Summary Results'!$J$4="yes",'Data Transformation'!F1667,'Data Transformation'!D1667)</f>
        <v>0</v>
      </c>
      <c r="I1667" t="str">
        <f t="shared" si="106"/>
        <v/>
      </c>
    </row>
    <row r="1668" spans="2:9" x14ac:dyDescent="0.25">
      <c r="B1668" t="b">
        <f>IF('Input and Summary Results'!D1250=0,FALSE,'Input and Summary Results'!$B1250)</f>
        <v>0</v>
      </c>
      <c r="C1668" t="b">
        <f>IF(OR(B1668=0,'Input and Summary Results'!D1250=0,'Input and Summary Results'!D1250=""),FALSE,'Input and Summary Results'!$D1250)</f>
        <v>0</v>
      </c>
      <c r="D1668" t="b">
        <f>IF(OR(B1668=0,'Input and Summary Results'!E1250=0),FALSE,'Input and Summary Results'!$E1250)</f>
        <v>0</v>
      </c>
      <c r="E1668" t="b">
        <f t="shared" si="107"/>
        <v>0</v>
      </c>
      <c r="F1668" t="b">
        <f t="shared" si="108"/>
        <v>0</v>
      </c>
      <c r="G1668" t="b">
        <f>IF('Input and Summary Results'!$J$4="yes",IF(C1668=FALSE,FALSE,IF('Data Transformation'!E1668&lt;$R$10,E1668,$R$10)),IF(C1668=FALSE,FALSE,IF(C1668&lt;$R$10,C1668,$R$10)))</f>
        <v>0</v>
      </c>
      <c r="H1668" t="b">
        <f>IF('Input and Summary Results'!$J$4="yes",'Data Transformation'!F1668,'Data Transformation'!D1668)</f>
        <v>0</v>
      </c>
      <c r="I1668" t="str">
        <f t="shared" si="106"/>
        <v/>
      </c>
    </row>
    <row r="1669" spans="2:9" x14ac:dyDescent="0.25">
      <c r="B1669" t="b">
        <f>IF('Input and Summary Results'!D1251=0,FALSE,'Input and Summary Results'!$B1251)</f>
        <v>0</v>
      </c>
      <c r="C1669" t="b">
        <f>IF(OR(B1669=0,'Input and Summary Results'!D1251=0,'Input and Summary Results'!D1251=""),FALSE,'Input and Summary Results'!$D1251)</f>
        <v>0</v>
      </c>
      <c r="D1669" t="b">
        <f>IF(OR(B1669=0,'Input and Summary Results'!E1251=0),FALSE,'Input and Summary Results'!$E1251)</f>
        <v>0</v>
      </c>
      <c r="E1669" t="b">
        <f t="shared" si="107"/>
        <v>0</v>
      </c>
      <c r="F1669" t="b">
        <f t="shared" si="108"/>
        <v>0</v>
      </c>
      <c r="G1669" t="b">
        <f>IF('Input and Summary Results'!$J$4="yes",IF(C1669=FALSE,FALSE,IF('Data Transformation'!E1669&lt;$R$10,E1669,$R$10)),IF(C1669=FALSE,FALSE,IF(C1669&lt;$R$10,C1669,$R$10)))</f>
        <v>0</v>
      </c>
      <c r="H1669" t="b">
        <f>IF('Input and Summary Results'!$J$4="yes",'Data Transformation'!F1669,'Data Transformation'!D1669)</f>
        <v>0</v>
      </c>
      <c r="I1669" t="str">
        <f t="shared" ref="I1669:I1732" si="109">IF(G1669=FALSE,"",B1669)</f>
        <v/>
      </c>
    </row>
    <row r="1670" spans="2:9" x14ac:dyDescent="0.25">
      <c r="B1670" t="b">
        <f>IF('Input and Summary Results'!D1252=0,FALSE,'Input and Summary Results'!$B1252)</f>
        <v>0</v>
      </c>
      <c r="C1670" t="b">
        <f>IF(OR(B1670=0,'Input and Summary Results'!D1252=0,'Input and Summary Results'!D1252=""),FALSE,'Input and Summary Results'!$D1252)</f>
        <v>0</v>
      </c>
      <c r="D1670" t="b">
        <f>IF(OR(B1670=0,'Input and Summary Results'!E1252=0),FALSE,'Input and Summary Results'!$E1252)</f>
        <v>0</v>
      </c>
      <c r="E1670" t="b">
        <f t="shared" si="107"/>
        <v>0</v>
      </c>
      <c r="F1670" t="b">
        <f t="shared" si="108"/>
        <v>0</v>
      </c>
      <c r="G1670" t="b">
        <f>IF('Input and Summary Results'!$J$4="yes",IF(C1670=FALSE,FALSE,IF('Data Transformation'!E1670&lt;$R$10,E1670,$R$10)),IF(C1670=FALSE,FALSE,IF(C1670&lt;$R$10,C1670,$R$10)))</f>
        <v>0</v>
      </c>
      <c r="H1670" t="b">
        <f>IF('Input and Summary Results'!$J$4="yes",'Data Transformation'!F1670,'Data Transformation'!D1670)</f>
        <v>0</v>
      </c>
      <c r="I1670" t="str">
        <f t="shared" si="109"/>
        <v/>
      </c>
    </row>
    <row r="1671" spans="2:9" x14ac:dyDescent="0.25">
      <c r="B1671" t="b">
        <f>IF('Input and Summary Results'!D1253=0,FALSE,'Input and Summary Results'!$B1253)</f>
        <v>0</v>
      </c>
      <c r="C1671" t="b">
        <f>IF(OR(B1671=0,'Input and Summary Results'!D1253=0,'Input and Summary Results'!D1253=""),FALSE,'Input and Summary Results'!$D1253)</f>
        <v>0</v>
      </c>
      <c r="D1671" t="b">
        <f>IF(OR(B1671=0,'Input and Summary Results'!E1253=0),FALSE,'Input and Summary Results'!$E1253)</f>
        <v>0</v>
      </c>
      <c r="E1671" t="b">
        <f t="shared" si="107"/>
        <v>0</v>
      </c>
      <c r="F1671" t="b">
        <f t="shared" si="108"/>
        <v>0</v>
      </c>
      <c r="G1671" t="b">
        <f>IF('Input and Summary Results'!$J$4="yes",IF(C1671=FALSE,FALSE,IF('Data Transformation'!E1671&lt;$R$10,E1671,$R$10)),IF(C1671=FALSE,FALSE,IF(C1671&lt;$R$10,C1671,$R$10)))</f>
        <v>0</v>
      </c>
      <c r="H1671" t="b">
        <f>IF('Input and Summary Results'!$J$4="yes",'Data Transformation'!F1671,'Data Transformation'!D1671)</f>
        <v>0</v>
      </c>
      <c r="I1671" t="str">
        <f t="shared" si="109"/>
        <v/>
      </c>
    </row>
    <row r="1672" spans="2:9" x14ac:dyDescent="0.25">
      <c r="B1672" t="b">
        <f>IF('Input and Summary Results'!D1254=0,FALSE,'Input and Summary Results'!$B1254)</f>
        <v>0</v>
      </c>
      <c r="C1672" t="b">
        <f>IF(OR(B1672=0,'Input and Summary Results'!D1254=0,'Input and Summary Results'!D1254=""),FALSE,'Input and Summary Results'!$D1254)</f>
        <v>0</v>
      </c>
      <c r="D1672" t="b">
        <f>IF(OR(B1672=0,'Input and Summary Results'!E1254=0),FALSE,'Input and Summary Results'!$E1254)</f>
        <v>0</v>
      </c>
      <c r="E1672" t="b">
        <f t="shared" si="107"/>
        <v>0</v>
      </c>
      <c r="F1672" t="b">
        <f t="shared" si="108"/>
        <v>0</v>
      </c>
      <c r="G1672" t="b">
        <f>IF('Input and Summary Results'!$J$4="yes",IF(C1672=FALSE,FALSE,IF('Data Transformation'!E1672&lt;$R$10,E1672,$R$10)),IF(C1672=FALSE,FALSE,IF(C1672&lt;$R$10,C1672,$R$10)))</f>
        <v>0</v>
      </c>
      <c r="H1672" t="b">
        <f>IF('Input and Summary Results'!$J$4="yes",'Data Transformation'!F1672,'Data Transformation'!D1672)</f>
        <v>0</v>
      </c>
      <c r="I1672" t="str">
        <f t="shared" si="109"/>
        <v/>
      </c>
    </row>
    <row r="1673" spans="2:9" x14ac:dyDescent="0.25">
      <c r="B1673" t="b">
        <f>IF('Input and Summary Results'!D1255=0,FALSE,'Input and Summary Results'!$B1255)</f>
        <v>0</v>
      </c>
      <c r="C1673" t="b">
        <f>IF(OR(B1673=0,'Input and Summary Results'!D1255=0,'Input and Summary Results'!D1255=""),FALSE,'Input and Summary Results'!$D1255)</f>
        <v>0</v>
      </c>
      <c r="D1673" t="b">
        <f>IF(OR(B1673=0,'Input and Summary Results'!E1255=0),FALSE,'Input and Summary Results'!$E1255)</f>
        <v>0</v>
      </c>
      <c r="E1673" t="b">
        <f t="shared" si="107"/>
        <v>0</v>
      </c>
      <c r="F1673" t="b">
        <f t="shared" si="108"/>
        <v>0</v>
      </c>
      <c r="G1673" t="b">
        <f>IF('Input and Summary Results'!$J$4="yes",IF(C1673=FALSE,FALSE,IF('Data Transformation'!E1673&lt;$R$10,E1673,$R$10)),IF(C1673=FALSE,FALSE,IF(C1673&lt;$R$10,C1673,$R$10)))</f>
        <v>0</v>
      </c>
      <c r="H1673" t="b">
        <f>IF('Input and Summary Results'!$J$4="yes",'Data Transformation'!F1673,'Data Transformation'!D1673)</f>
        <v>0</v>
      </c>
      <c r="I1673" t="str">
        <f t="shared" si="109"/>
        <v/>
      </c>
    </row>
    <row r="1674" spans="2:9" x14ac:dyDescent="0.25">
      <c r="B1674" t="b">
        <f>IF('Input and Summary Results'!D1256=0,FALSE,'Input and Summary Results'!$B1256)</f>
        <v>0</v>
      </c>
      <c r="C1674" t="b">
        <f>IF(OR(B1674=0,'Input and Summary Results'!D1256=0,'Input and Summary Results'!D1256=""),FALSE,'Input and Summary Results'!$D1256)</f>
        <v>0</v>
      </c>
      <c r="D1674" t="b">
        <f>IF(OR(B1674=0,'Input and Summary Results'!E1256=0),FALSE,'Input and Summary Results'!$E1256)</f>
        <v>0</v>
      </c>
      <c r="E1674" t="b">
        <f t="shared" si="107"/>
        <v>0</v>
      </c>
      <c r="F1674" t="b">
        <f t="shared" si="108"/>
        <v>0</v>
      </c>
      <c r="G1674" t="b">
        <f>IF('Input and Summary Results'!$J$4="yes",IF(C1674=FALSE,FALSE,IF('Data Transformation'!E1674&lt;$R$10,E1674,$R$10)),IF(C1674=FALSE,FALSE,IF(C1674&lt;$R$10,C1674,$R$10)))</f>
        <v>0</v>
      </c>
      <c r="H1674" t="b">
        <f>IF('Input and Summary Results'!$J$4="yes",'Data Transformation'!F1674,'Data Transformation'!D1674)</f>
        <v>0</v>
      </c>
      <c r="I1674" t="str">
        <f t="shared" si="109"/>
        <v/>
      </c>
    </row>
    <row r="1675" spans="2:9" x14ac:dyDescent="0.25">
      <c r="B1675" t="b">
        <f>IF('Input and Summary Results'!D1257=0,FALSE,'Input and Summary Results'!$B1257)</f>
        <v>0</v>
      </c>
      <c r="C1675" t="b">
        <f>IF(OR(B1675=0,'Input and Summary Results'!D1257=0,'Input and Summary Results'!D1257=""),FALSE,'Input and Summary Results'!$D1257)</f>
        <v>0</v>
      </c>
      <c r="D1675" t="b">
        <f>IF(OR(B1675=0,'Input and Summary Results'!E1257=0),FALSE,'Input and Summary Results'!$E1257)</f>
        <v>0</v>
      </c>
      <c r="E1675" t="b">
        <f t="shared" si="107"/>
        <v>0</v>
      </c>
      <c r="F1675" t="b">
        <f t="shared" si="108"/>
        <v>0</v>
      </c>
      <c r="G1675" t="b">
        <f>IF('Input and Summary Results'!$J$4="yes",IF(C1675=FALSE,FALSE,IF('Data Transformation'!E1675&lt;$R$10,E1675,$R$10)),IF(C1675=FALSE,FALSE,IF(C1675&lt;$R$10,C1675,$R$10)))</f>
        <v>0</v>
      </c>
      <c r="H1675" t="b">
        <f>IF('Input and Summary Results'!$J$4="yes",'Data Transformation'!F1675,'Data Transformation'!D1675)</f>
        <v>0</v>
      </c>
      <c r="I1675" t="str">
        <f t="shared" si="109"/>
        <v/>
      </c>
    </row>
    <row r="1676" spans="2:9" x14ac:dyDescent="0.25">
      <c r="B1676" t="b">
        <f>IF('Input and Summary Results'!D1258=0,FALSE,'Input and Summary Results'!$B1258)</f>
        <v>0</v>
      </c>
      <c r="C1676" t="b">
        <f>IF(OR(B1676=0,'Input and Summary Results'!D1258=0,'Input and Summary Results'!D1258=""),FALSE,'Input and Summary Results'!$D1258)</f>
        <v>0</v>
      </c>
      <c r="D1676" t="b">
        <f>IF(OR(B1676=0,'Input and Summary Results'!E1258=0),FALSE,'Input and Summary Results'!$E1258)</f>
        <v>0</v>
      </c>
      <c r="E1676" t="b">
        <f t="shared" si="107"/>
        <v>0</v>
      </c>
      <c r="F1676" t="b">
        <f t="shared" si="108"/>
        <v>0</v>
      </c>
      <c r="G1676" t="b">
        <f>IF('Input and Summary Results'!$J$4="yes",IF(C1676=FALSE,FALSE,IF('Data Transformation'!E1676&lt;$R$10,E1676,$R$10)),IF(C1676=FALSE,FALSE,IF(C1676&lt;$R$10,C1676,$R$10)))</f>
        <v>0</v>
      </c>
      <c r="H1676" t="b">
        <f>IF('Input and Summary Results'!$J$4="yes",'Data Transformation'!F1676,'Data Transformation'!D1676)</f>
        <v>0</v>
      </c>
      <c r="I1676" t="str">
        <f t="shared" si="109"/>
        <v/>
      </c>
    </row>
    <row r="1677" spans="2:9" x14ac:dyDescent="0.25">
      <c r="B1677" t="b">
        <f>IF('Input and Summary Results'!D1259=0,FALSE,'Input and Summary Results'!$B1259)</f>
        <v>0</v>
      </c>
      <c r="C1677" t="b">
        <f>IF(OR(B1677=0,'Input and Summary Results'!D1259=0,'Input and Summary Results'!D1259=""),FALSE,'Input and Summary Results'!$D1259)</f>
        <v>0</v>
      </c>
      <c r="D1677" t="b">
        <f>IF(OR(B1677=0,'Input and Summary Results'!E1259=0),FALSE,'Input and Summary Results'!$E1259)</f>
        <v>0</v>
      </c>
      <c r="E1677" t="b">
        <f t="shared" si="107"/>
        <v>0</v>
      </c>
      <c r="F1677" t="b">
        <f t="shared" si="108"/>
        <v>0</v>
      </c>
      <c r="G1677" t="b">
        <f>IF('Input and Summary Results'!$J$4="yes",IF(C1677=FALSE,FALSE,IF('Data Transformation'!E1677&lt;$R$10,E1677,$R$10)),IF(C1677=FALSE,FALSE,IF(C1677&lt;$R$10,C1677,$R$10)))</f>
        <v>0</v>
      </c>
      <c r="H1677" t="b">
        <f>IF('Input and Summary Results'!$J$4="yes",'Data Transformation'!F1677,'Data Transformation'!D1677)</f>
        <v>0</v>
      </c>
      <c r="I1677" t="str">
        <f t="shared" si="109"/>
        <v/>
      </c>
    </row>
    <row r="1678" spans="2:9" x14ac:dyDescent="0.25">
      <c r="B1678" t="b">
        <f>IF('Input and Summary Results'!D1260=0,FALSE,'Input and Summary Results'!$B1260)</f>
        <v>0</v>
      </c>
      <c r="C1678" t="b">
        <f>IF(OR(B1678=0,'Input and Summary Results'!D1260=0,'Input and Summary Results'!D1260=""),FALSE,'Input and Summary Results'!$D1260)</f>
        <v>0</v>
      </c>
      <c r="D1678" t="b">
        <f>IF(OR(B1678=0,'Input and Summary Results'!E1260=0),FALSE,'Input and Summary Results'!$E1260)</f>
        <v>0</v>
      </c>
      <c r="E1678" t="b">
        <f t="shared" si="107"/>
        <v>0</v>
      </c>
      <c r="F1678" t="b">
        <f t="shared" si="108"/>
        <v>0</v>
      </c>
      <c r="G1678" t="b">
        <f>IF('Input and Summary Results'!$J$4="yes",IF(C1678=FALSE,FALSE,IF('Data Transformation'!E1678&lt;$R$10,E1678,$R$10)),IF(C1678=FALSE,FALSE,IF(C1678&lt;$R$10,C1678,$R$10)))</f>
        <v>0</v>
      </c>
      <c r="H1678" t="b">
        <f>IF('Input and Summary Results'!$J$4="yes",'Data Transformation'!F1678,'Data Transformation'!D1678)</f>
        <v>0</v>
      </c>
      <c r="I1678" t="str">
        <f t="shared" si="109"/>
        <v/>
      </c>
    </row>
    <row r="1679" spans="2:9" x14ac:dyDescent="0.25">
      <c r="B1679" t="b">
        <f>IF('Input and Summary Results'!D1261=0,FALSE,'Input and Summary Results'!$B1261)</f>
        <v>0</v>
      </c>
      <c r="C1679" t="b">
        <f>IF(OR(B1679=0,'Input and Summary Results'!D1261=0,'Input and Summary Results'!D1261=""),FALSE,'Input and Summary Results'!$D1261)</f>
        <v>0</v>
      </c>
      <c r="D1679" t="b">
        <f>IF(OR(B1679=0,'Input and Summary Results'!E1261=0),FALSE,'Input and Summary Results'!$E1261)</f>
        <v>0</v>
      </c>
      <c r="E1679" t="b">
        <f t="shared" si="107"/>
        <v>0</v>
      </c>
      <c r="F1679" t="b">
        <f t="shared" si="108"/>
        <v>0</v>
      </c>
      <c r="G1679" t="b">
        <f>IF('Input and Summary Results'!$J$4="yes",IF(C1679=FALSE,FALSE,IF('Data Transformation'!E1679&lt;$R$10,E1679,$R$10)),IF(C1679=FALSE,FALSE,IF(C1679&lt;$R$10,C1679,$R$10)))</f>
        <v>0</v>
      </c>
      <c r="H1679" t="b">
        <f>IF('Input and Summary Results'!$J$4="yes",'Data Transformation'!F1679,'Data Transformation'!D1679)</f>
        <v>0</v>
      </c>
      <c r="I1679" t="str">
        <f t="shared" si="109"/>
        <v/>
      </c>
    </row>
    <row r="1680" spans="2:9" x14ac:dyDescent="0.25">
      <c r="B1680" t="b">
        <f>IF('Input and Summary Results'!D1262=0,FALSE,'Input and Summary Results'!$B1262)</f>
        <v>0</v>
      </c>
      <c r="C1680" t="b">
        <f>IF(OR(B1680=0,'Input and Summary Results'!D1262=0,'Input and Summary Results'!D1262=""),FALSE,'Input and Summary Results'!$D1262)</f>
        <v>0</v>
      </c>
      <c r="D1680" t="b">
        <f>IF(OR(B1680=0,'Input and Summary Results'!E1262=0),FALSE,'Input and Summary Results'!$E1262)</f>
        <v>0</v>
      </c>
      <c r="E1680" t="b">
        <f t="shared" si="107"/>
        <v>0</v>
      </c>
      <c r="F1680" t="b">
        <f t="shared" si="108"/>
        <v>0</v>
      </c>
      <c r="G1680" t="b">
        <f>IF('Input and Summary Results'!$J$4="yes",IF(C1680=FALSE,FALSE,IF('Data Transformation'!E1680&lt;$R$10,E1680,$R$10)),IF(C1680=FALSE,FALSE,IF(C1680&lt;$R$10,C1680,$R$10)))</f>
        <v>0</v>
      </c>
      <c r="H1680" t="b">
        <f>IF('Input and Summary Results'!$J$4="yes",'Data Transformation'!F1680,'Data Transformation'!D1680)</f>
        <v>0</v>
      </c>
      <c r="I1680" t="str">
        <f t="shared" si="109"/>
        <v/>
      </c>
    </row>
    <row r="1681" spans="2:9" x14ac:dyDescent="0.25">
      <c r="B1681" t="b">
        <f>IF('Input and Summary Results'!D1263=0,FALSE,'Input and Summary Results'!$B1263)</f>
        <v>0</v>
      </c>
      <c r="C1681" t="b">
        <f>IF(OR(B1681=0,'Input and Summary Results'!D1263=0,'Input and Summary Results'!D1263=""),FALSE,'Input and Summary Results'!$D1263)</f>
        <v>0</v>
      </c>
      <c r="D1681" t="b">
        <f>IF(OR(B1681=0,'Input and Summary Results'!E1263=0),FALSE,'Input and Summary Results'!$E1263)</f>
        <v>0</v>
      </c>
      <c r="E1681" t="b">
        <f t="shared" si="107"/>
        <v>0</v>
      </c>
      <c r="F1681" t="b">
        <f t="shared" si="108"/>
        <v>0</v>
      </c>
      <c r="G1681" t="b">
        <f>IF('Input and Summary Results'!$J$4="yes",IF(C1681=FALSE,FALSE,IF('Data Transformation'!E1681&lt;$R$10,E1681,$R$10)),IF(C1681=FALSE,FALSE,IF(C1681&lt;$R$10,C1681,$R$10)))</f>
        <v>0</v>
      </c>
      <c r="H1681" t="b">
        <f>IF('Input and Summary Results'!$J$4="yes",'Data Transformation'!F1681,'Data Transformation'!D1681)</f>
        <v>0</v>
      </c>
      <c r="I1681" t="str">
        <f t="shared" si="109"/>
        <v/>
      </c>
    </row>
    <row r="1682" spans="2:9" x14ac:dyDescent="0.25">
      <c r="B1682" t="b">
        <f>IF('Input and Summary Results'!D1264=0,FALSE,'Input and Summary Results'!$B1264)</f>
        <v>0</v>
      </c>
      <c r="C1682" t="b">
        <f>IF(OR(B1682=0,'Input and Summary Results'!D1264=0,'Input and Summary Results'!D1264=""),FALSE,'Input and Summary Results'!$D1264)</f>
        <v>0</v>
      </c>
      <c r="D1682" t="b">
        <f>IF(OR(B1682=0,'Input and Summary Results'!E1264=0),FALSE,'Input and Summary Results'!$E1264)</f>
        <v>0</v>
      </c>
      <c r="E1682" t="b">
        <f t="shared" si="107"/>
        <v>0</v>
      </c>
      <c r="F1682" t="b">
        <f t="shared" si="108"/>
        <v>0</v>
      </c>
      <c r="G1682" t="b">
        <f>IF('Input and Summary Results'!$J$4="yes",IF(C1682=FALSE,FALSE,IF('Data Transformation'!E1682&lt;$R$10,E1682,$R$10)),IF(C1682=FALSE,FALSE,IF(C1682&lt;$R$10,C1682,$R$10)))</f>
        <v>0</v>
      </c>
      <c r="H1682" t="b">
        <f>IF('Input and Summary Results'!$J$4="yes",'Data Transformation'!F1682,'Data Transformation'!D1682)</f>
        <v>0</v>
      </c>
      <c r="I1682" t="str">
        <f t="shared" si="109"/>
        <v/>
      </c>
    </row>
    <row r="1683" spans="2:9" x14ac:dyDescent="0.25">
      <c r="B1683" t="b">
        <f>IF('Input and Summary Results'!D1265=0,FALSE,'Input and Summary Results'!$B1265)</f>
        <v>0</v>
      </c>
      <c r="C1683" t="b">
        <f>IF(OR(B1683=0,'Input and Summary Results'!D1265=0,'Input and Summary Results'!D1265=""),FALSE,'Input and Summary Results'!$D1265)</f>
        <v>0</v>
      </c>
      <c r="D1683" t="b">
        <f>IF(OR(B1683=0,'Input and Summary Results'!E1265=0),FALSE,'Input and Summary Results'!$E1265)</f>
        <v>0</v>
      </c>
      <c r="E1683" t="b">
        <f t="shared" si="107"/>
        <v>0</v>
      </c>
      <c r="F1683" t="b">
        <f t="shared" si="108"/>
        <v>0</v>
      </c>
      <c r="G1683" t="b">
        <f>IF('Input and Summary Results'!$J$4="yes",IF(C1683=FALSE,FALSE,IF('Data Transformation'!E1683&lt;$R$10,E1683,$R$10)),IF(C1683=FALSE,FALSE,IF(C1683&lt;$R$10,C1683,$R$10)))</f>
        <v>0</v>
      </c>
      <c r="H1683" t="b">
        <f>IF('Input and Summary Results'!$J$4="yes",'Data Transformation'!F1683,'Data Transformation'!D1683)</f>
        <v>0</v>
      </c>
      <c r="I1683" t="str">
        <f t="shared" si="109"/>
        <v/>
      </c>
    </row>
    <row r="1684" spans="2:9" x14ac:dyDescent="0.25">
      <c r="B1684" t="b">
        <f>IF('Input and Summary Results'!D1266=0,FALSE,'Input and Summary Results'!$B1266)</f>
        <v>0</v>
      </c>
      <c r="C1684" t="b">
        <f>IF(OR(B1684=0,'Input and Summary Results'!D1266=0,'Input and Summary Results'!D1266=""),FALSE,'Input and Summary Results'!$D1266)</f>
        <v>0</v>
      </c>
      <c r="D1684" t="b">
        <f>IF(OR(B1684=0,'Input and Summary Results'!E1266=0),FALSE,'Input and Summary Results'!$E1266)</f>
        <v>0</v>
      </c>
      <c r="E1684" t="b">
        <f t="shared" si="107"/>
        <v>0</v>
      </c>
      <c r="F1684" t="b">
        <f t="shared" si="108"/>
        <v>0</v>
      </c>
      <c r="G1684" t="b">
        <f>IF('Input and Summary Results'!$J$4="yes",IF(C1684=FALSE,FALSE,IF('Data Transformation'!E1684&lt;$R$10,E1684,$R$10)),IF(C1684=FALSE,FALSE,IF(C1684&lt;$R$10,C1684,$R$10)))</f>
        <v>0</v>
      </c>
      <c r="H1684" t="b">
        <f>IF('Input and Summary Results'!$J$4="yes",'Data Transformation'!F1684,'Data Transformation'!D1684)</f>
        <v>0</v>
      </c>
      <c r="I1684" t="str">
        <f t="shared" si="109"/>
        <v/>
      </c>
    </row>
    <row r="1685" spans="2:9" x14ac:dyDescent="0.25">
      <c r="B1685" t="b">
        <f>IF('Input and Summary Results'!D1267=0,FALSE,'Input and Summary Results'!$B1267)</f>
        <v>0</v>
      </c>
      <c r="C1685" t="b">
        <f>IF(OR(B1685=0,'Input and Summary Results'!D1267=0,'Input and Summary Results'!D1267=""),FALSE,'Input and Summary Results'!$D1267)</f>
        <v>0</v>
      </c>
      <c r="D1685" t="b">
        <f>IF(OR(B1685=0,'Input and Summary Results'!E1267=0),FALSE,'Input and Summary Results'!$E1267)</f>
        <v>0</v>
      </c>
      <c r="E1685" t="b">
        <f t="shared" si="107"/>
        <v>0</v>
      </c>
      <c r="F1685" t="b">
        <f t="shared" si="108"/>
        <v>0</v>
      </c>
      <c r="G1685" t="b">
        <f>IF('Input and Summary Results'!$J$4="yes",IF(C1685=FALSE,FALSE,IF('Data Transformation'!E1685&lt;$R$10,E1685,$R$10)),IF(C1685=FALSE,FALSE,IF(C1685&lt;$R$10,C1685,$R$10)))</f>
        <v>0</v>
      </c>
      <c r="H1685" t="b">
        <f>IF('Input and Summary Results'!$J$4="yes",'Data Transformation'!F1685,'Data Transformation'!D1685)</f>
        <v>0</v>
      </c>
      <c r="I1685" t="str">
        <f t="shared" si="109"/>
        <v/>
      </c>
    </row>
    <row r="1686" spans="2:9" x14ac:dyDescent="0.25">
      <c r="B1686" t="b">
        <f>IF('Input and Summary Results'!D1268=0,FALSE,'Input and Summary Results'!$B1268)</f>
        <v>0</v>
      </c>
      <c r="C1686" t="b">
        <f>IF(OR(B1686=0,'Input and Summary Results'!D1268=0,'Input and Summary Results'!D1268=""),FALSE,'Input and Summary Results'!$D1268)</f>
        <v>0</v>
      </c>
      <c r="D1686" t="b">
        <f>IF(OR(B1686=0,'Input and Summary Results'!E1268=0),FALSE,'Input and Summary Results'!$E1268)</f>
        <v>0</v>
      </c>
      <c r="E1686" t="b">
        <f t="shared" si="107"/>
        <v>0</v>
      </c>
      <c r="F1686" t="b">
        <f t="shared" si="108"/>
        <v>0</v>
      </c>
      <c r="G1686" t="b">
        <f>IF('Input and Summary Results'!$J$4="yes",IF(C1686=FALSE,FALSE,IF('Data Transformation'!E1686&lt;$R$10,E1686,$R$10)),IF(C1686=FALSE,FALSE,IF(C1686&lt;$R$10,C1686,$R$10)))</f>
        <v>0</v>
      </c>
      <c r="H1686" t="b">
        <f>IF('Input and Summary Results'!$J$4="yes",'Data Transformation'!F1686,'Data Transformation'!D1686)</f>
        <v>0</v>
      </c>
      <c r="I1686" t="str">
        <f t="shared" si="109"/>
        <v/>
      </c>
    </row>
    <row r="1687" spans="2:9" x14ac:dyDescent="0.25">
      <c r="B1687" t="b">
        <f>IF('Input and Summary Results'!D1269=0,FALSE,'Input and Summary Results'!$B1269)</f>
        <v>0</v>
      </c>
      <c r="C1687" t="b">
        <f>IF(OR(B1687=0,'Input and Summary Results'!D1269=0,'Input and Summary Results'!D1269=""),FALSE,'Input and Summary Results'!$D1269)</f>
        <v>0</v>
      </c>
      <c r="D1687" t="b">
        <f>IF(OR(B1687=0,'Input and Summary Results'!E1269=0),FALSE,'Input and Summary Results'!$E1269)</f>
        <v>0</v>
      </c>
      <c r="E1687" t="b">
        <f t="shared" si="107"/>
        <v>0</v>
      </c>
      <c r="F1687" t="b">
        <f t="shared" si="108"/>
        <v>0</v>
      </c>
      <c r="G1687" t="b">
        <f>IF('Input and Summary Results'!$J$4="yes",IF(C1687=FALSE,FALSE,IF('Data Transformation'!E1687&lt;$R$10,E1687,$R$10)),IF(C1687=FALSE,FALSE,IF(C1687&lt;$R$10,C1687,$R$10)))</f>
        <v>0</v>
      </c>
      <c r="H1687" t="b">
        <f>IF('Input and Summary Results'!$J$4="yes",'Data Transformation'!F1687,'Data Transformation'!D1687)</f>
        <v>0</v>
      </c>
      <c r="I1687" t="str">
        <f t="shared" si="109"/>
        <v/>
      </c>
    </row>
    <row r="1688" spans="2:9" x14ac:dyDescent="0.25">
      <c r="B1688" t="b">
        <f>IF('Input and Summary Results'!D1270=0,FALSE,'Input and Summary Results'!$B1270)</f>
        <v>0</v>
      </c>
      <c r="C1688" t="b">
        <f>IF(OR(B1688=0,'Input and Summary Results'!D1270=0,'Input and Summary Results'!D1270=""),FALSE,'Input and Summary Results'!$D1270)</f>
        <v>0</v>
      </c>
      <c r="D1688" t="b">
        <f>IF(OR(B1688=0,'Input and Summary Results'!E1270=0),FALSE,'Input and Summary Results'!$E1270)</f>
        <v>0</v>
      </c>
      <c r="E1688" t="b">
        <f t="shared" si="107"/>
        <v>0</v>
      </c>
      <c r="F1688" t="b">
        <f t="shared" si="108"/>
        <v>0</v>
      </c>
      <c r="G1688" t="b">
        <f>IF('Input and Summary Results'!$J$4="yes",IF(C1688=FALSE,FALSE,IF('Data Transformation'!E1688&lt;$R$10,E1688,$R$10)),IF(C1688=FALSE,FALSE,IF(C1688&lt;$R$10,C1688,$R$10)))</f>
        <v>0</v>
      </c>
      <c r="H1688" t="b">
        <f>IF('Input and Summary Results'!$J$4="yes",'Data Transformation'!F1688,'Data Transformation'!D1688)</f>
        <v>0</v>
      </c>
      <c r="I1688" t="str">
        <f t="shared" si="109"/>
        <v/>
      </c>
    </row>
    <row r="1689" spans="2:9" x14ac:dyDescent="0.25">
      <c r="B1689" t="b">
        <f>IF('Input and Summary Results'!D1271=0,FALSE,'Input and Summary Results'!$B1271)</f>
        <v>0</v>
      </c>
      <c r="C1689" t="b">
        <f>IF(OR(B1689=0,'Input and Summary Results'!D1271=0,'Input and Summary Results'!D1271=""),FALSE,'Input and Summary Results'!$D1271)</f>
        <v>0</v>
      </c>
      <c r="D1689" t="b">
        <f>IF(OR(B1689=0,'Input and Summary Results'!E1271=0),FALSE,'Input and Summary Results'!$E1271)</f>
        <v>0</v>
      </c>
      <c r="E1689" t="b">
        <f t="shared" si="107"/>
        <v>0</v>
      </c>
      <c r="F1689" t="b">
        <f t="shared" si="108"/>
        <v>0</v>
      </c>
      <c r="G1689" t="b">
        <f>IF('Input and Summary Results'!$J$4="yes",IF(C1689=FALSE,FALSE,IF('Data Transformation'!E1689&lt;$R$10,E1689,$R$10)),IF(C1689=FALSE,FALSE,IF(C1689&lt;$R$10,C1689,$R$10)))</f>
        <v>0</v>
      </c>
      <c r="H1689" t="b">
        <f>IF('Input and Summary Results'!$J$4="yes",'Data Transformation'!F1689,'Data Transformation'!D1689)</f>
        <v>0</v>
      </c>
      <c r="I1689" t="str">
        <f t="shared" si="109"/>
        <v/>
      </c>
    </row>
    <row r="1690" spans="2:9" x14ac:dyDescent="0.25">
      <c r="B1690" t="b">
        <f>IF('Input and Summary Results'!D1272=0,FALSE,'Input and Summary Results'!$B1272)</f>
        <v>0</v>
      </c>
      <c r="C1690" t="b">
        <f>IF(OR(B1690=0,'Input and Summary Results'!D1272=0,'Input and Summary Results'!D1272=""),FALSE,'Input and Summary Results'!$D1272)</f>
        <v>0</v>
      </c>
      <c r="D1690" t="b">
        <f>IF(OR(B1690=0,'Input and Summary Results'!E1272=0),FALSE,'Input and Summary Results'!$E1272)</f>
        <v>0</v>
      </c>
      <c r="E1690" t="b">
        <f t="shared" si="107"/>
        <v>0</v>
      </c>
      <c r="F1690" t="b">
        <f t="shared" si="108"/>
        <v>0</v>
      </c>
      <c r="G1690" t="b">
        <f>IF('Input and Summary Results'!$J$4="yes",IF(C1690=FALSE,FALSE,IF('Data Transformation'!E1690&lt;$R$10,E1690,$R$10)),IF(C1690=FALSE,FALSE,IF(C1690&lt;$R$10,C1690,$R$10)))</f>
        <v>0</v>
      </c>
      <c r="H1690" t="b">
        <f>IF('Input and Summary Results'!$J$4="yes",'Data Transformation'!F1690,'Data Transformation'!D1690)</f>
        <v>0</v>
      </c>
      <c r="I1690" t="str">
        <f t="shared" si="109"/>
        <v/>
      </c>
    </row>
    <row r="1691" spans="2:9" x14ac:dyDescent="0.25">
      <c r="B1691" t="b">
        <f>IF('Input and Summary Results'!D1273=0,FALSE,'Input and Summary Results'!$B1273)</f>
        <v>0</v>
      </c>
      <c r="C1691" t="b">
        <f>IF(OR(B1691=0,'Input and Summary Results'!D1273=0,'Input and Summary Results'!D1273=""),FALSE,'Input and Summary Results'!$D1273)</f>
        <v>0</v>
      </c>
      <c r="D1691" t="b">
        <f>IF(OR(B1691=0,'Input and Summary Results'!E1273=0),FALSE,'Input and Summary Results'!$E1273)</f>
        <v>0</v>
      </c>
      <c r="E1691" t="b">
        <f t="shared" si="107"/>
        <v>0</v>
      </c>
      <c r="F1691" t="b">
        <f t="shared" si="108"/>
        <v>0</v>
      </c>
      <c r="G1691" t="b">
        <f>IF('Input and Summary Results'!$J$4="yes",IF(C1691=FALSE,FALSE,IF('Data Transformation'!E1691&lt;$R$10,E1691,$R$10)),IF(C1691=FALSE,FALSE,IF(C1691&lt;$R$10,C1691,$R$10)))</f>
        <v>0</v>
      </c>
      <c r="H1691" t="b">
        <f>IF('Input and Summary Results'!$J$4="yes",'Data Transformation'!F1691,'Data Transformation'!D1691)</f>
        <v>0</v>
      </c>
      <c r="I1691" t="str">
        <f t="shared" si="109"/>
        <v/>
      </c>
    </row>
    <row r="1692" spans="2:9" x14ac:dyDescent="0.25">
      <c r="B1692" t="b">
        <f>IF('Input and Summary Results'!D1274=0,FALSE,'Input and Summary Results'!$B1274)</f>
        <v>0</v>
      </c>
      <c r="C1692" t="b">
        <f>IF(OR(B1692=0,'Input and Summary Results'!D1274=0,'Input and Summary Results'!D1274=""),FALSE,'Input and Summary Results'!$D1274)</f>
        <v>0</v>
      </c>
      <c r="D1692" t="b">
        <f>IF(OR(B1692=0,'Input and Summary Results'!E1274=0),FALSE,'Input and Summary Results'!$E1274)</f>
        <v>0</v>
      </c>
      <c r="E1692" t="b">
        <f t="shared" si="107"/>
        <v>0</v>
      </c>
      <c r="F1692" t="b">
        <f t="shared" si="108"/>
        <v>0</v>
      </c>
      <c r="G1692" t="b">
        <f>IF('Input and Summary Results'!$J$4="yes",IF(C1692=FALSE,FALSE,IF('Data Transformation'!E1692&lt;$R$10,E1692,$R$10)),IF(C1692=FALSE,FALSE,IF(C1692&lt;$R$10,C1692,$R$10)))</f>
        <v>0</v>
      </c>
      <c r="H1692" t="b">
        <f>IF('Input and Summary Results'!$J$4="yes",'Data Transformation'!F1692,'Data Transformation'!D1692)</f>
        <v>0</v>
      </c>
      <c r="I1692" t="str">
        <f t="shared" si="109"/>
        <v/>
      </c>
    </row>
    <row r="1693" spans="2:9" x14ac:dyDescent="0.25">
      <c r="B1693" t="b">
        <f>IF('Input and Summary Results'!D1275=0,FALSE,'Input and Summary Results'!$B1275)</f>
        <v>0</v>
      </c>
      <c r="C1693" t="b">
        <f>IF(OR(B1693=0,'Input and Summary Results'!D1275=0,'Input and Summary Results'!D1275=""),FALSE,'Input and Summary Results'!$D1275)</f>
        <v>0</v>
      </c>
      <c r="D1693" t="b">
        <f>IF(OR(B1693=0,'Input and Summary Results'!E1275=0),FALSE,'Input and Summary Results'!$E1275)</f>
        <v>0</v>
      </c>
      <c r="E1693" t="b">
        <f t="shared" si="107"/>
        <v>0</v>
      </c>
      <c r="F1693" t="b">
        <f t="shared" si="108"/>
        <v>0</v>
      </c>
      <c r="G1693" t="b">
        <f>IF('Input and Summary Results'!$J$4="yes",IF(C1693=FALSE,FALSE,IF('Data Transformation'!E1693&lt;$R$10,E1693,$R$10)),IF(C1693=FALSE,FALSE,IF(C1693&lt;$R$10,C1693,$R$10)))</f>
        <v>0</v>
      </c>
      <c r="H1693" t="b">
        <f>IF('Input and Summary Results'!$J$4="yes",'Data Transformation'!F1693,'Data Transformation'!D1693)</f>
        <v>0</v>
      </c>
      <c r="I1693" t="str">
        <f t="shared" si="109"/>
        <v/>
      </c>
    </row>
    <row r="1694" spans="2:9" x14ac:dyDescent="0.25">
      <c r="B1694" t="b">
        <f>IF('Input and Summary Results'!D1276=0,FALSE,'Input and Summary Results'!$B1276)</f>
        <v>0</v>
      </c>
      <c r="C1694" t="b">
        <f>IF(OR(B1694=0,'Input and Summary Results'!D1276=0,'Input and Summary Results'!D1276=""),FALSE,'Input and Summary Results'!$D1276)</f>
        <v>0</v>
      </c>
      <c r="D1694" t="b">
        <f>IF(OR(B1694=0,'Input and Summary Results'!E1276=0),FALSE,'Input and Summary Results'!$E1276)</f>
        <v>0</v>
      </c>
      <c r="E1694" t="b">
        <f t="shared" si="107"/>
        <v>0</v>
      </c>
      <c r="F1694" t="b">
        <f t="shared" si="108"/>
        <v>0</v>
      </c>
      <c r="G1694" t="b">
        <f>IF('Input and Summary Results'!$J$4="yes",IF(C1694=FALSE,FALSE,IF('Data Transformation'!E1694&lt;$R$10,E1694,$R$10)),IF(C1694=FALSE,FALSE,IF(C1694&lt;$R$10,C1694,$R$10)))</f>
        <v>0</v>
      </c>
      <c r="H1694" t="b">
        <f>IF('Input and Summary Results'!$J$4="yes",'Data Transformation'!F1694,'Data Transformation'!D1694)</f>
        <v>0</v>
      </c>
      <c r="I1694" t="str">
        <f t="shared" si="109"/>
        <v/>
      </c>
    </row>
    <row r="1695" spans="2:9" x14ac:dyDescent="0.25">
      <c r="B1695" t="b">
        <f>IF('Input and Summary Results'!D1277=0,FALSE,'Input and Summary Results'!$B1277)</f>
        <v>0</v>
      </c>
      <c r="C1695" t="b">
        <f>IF(OR(B1695=0,'Input and Summary Results'!D1277=0,'Input and Summary Results'!D1277=""),FALSE,'Input and Summary Results'!$D1277)</f>
        <v>0</v>
      </c>
      <c r="D1695" t="b">
        <f>IF(OR(B1695=0,'Input and Summary Results'!E1277=0),FALSE,'Input and Summary Results'!$E1277)</f>
        <v>0</v>
      </c>
      <c r="E1695" t="b">
        <f t="shared" si="107"/>
        <v>0</v>
      </c>
      <c r="F1695" t="b">
        <f t="shared" si="108"/>
        <v>0</v>
      </c>
      <c r="G1695" t="b">
        <f>IF('Input and Summary Results'!$J$4="yes",IF(C1695=FALSE,FALSE,IF('Data Transformation'!E1695&lt;$R$10,E1695,$R$10)),IF(C1695=FALSE,FALSE,IF(C1695&lt;$R$10,C1695,$R$10)))</f>
        <v>0</v>
      </c>
      <c r="H1695" t="b">
        <f>IF('Input and Summary Results'!$J$4="yes",'Data Transformation'!F1695,'Data Transformation'!D1695)</f>
        <v>0</v>
      </c>
      <c r="I1695" t="str">
        <f t="shared" si="109"/>
        <v/>
      </c>
    </row>
    <row r="1696" spans="2:9" x14ac:dyDescent="0.25">
      <c r="B1696" t="b">
        <f>IF('Input and Summary Results'!D1278=0,FALSE,'Input and Summary Results'!$B1278)</f>
        <v>0</v>
      </c>
      <c r="C1696" t="b">
        <f>IF(OR(B1696=0,'Input and Summary Results'!D1278=0,'Input and Summary Results'!D1278=""),FALSE,'Input and Summary Results'!$D1278)</f>
        <v>0</v>
      </c>
      <c r="D1696" t="b">
        <f>IF(OR(B1696=0,'Input and Summary Results'!E1278=0),FALSE,'Input and Summary Results'!$E1278)</f>
        <v>0</v>
      </c>
      <c r="E1696" t="b">
        <f t="shared" si="107"/>
        <v>0</v>
      </c>
      <c r="F1696" t="b">
        <f t="shared" si="108"/>
        <v>0</v>
      </c>
      <c r="G1696" t="b">
        <f>IF('Input and Summary Results'!$J$4="yes",IF(C1696=FALSE,FALSE,IF('Data Transformation'!E1696&lt;$R$10,E1696,$R$10)),IF(C1696=FALSE,FALSE,IF(C1696&lt;$R$10,C1696,$R$10)))</f>
        <v>0</v>
      </c>
      <c r="H1696" t="b">
        <f>IF('Input and Summary Results'!$J$4="yes",'Data Transformation'!F1696,'Data Transformation'!D1696)</f>
        <v>0</v>
      </c>
      <c r="I1696" t="str">
        <f t="shared" si="109"/>
        <v/>
      </c>
    </row>
    <row r="1697" spans="2:9" x14ac:dyDescent="0.25">
      <c r="B1697" t="b">
        <f>IF('Input and Summary Results'!D1279=0,FALSE,'Input and Summary Results'!$B1279)</f>
        <v>0</v>
      </c>
      <c r="C1697" t="b">
        <f>IF(OR(B1697=0,'Input and Summary Results'!D1279=0,'Input and Summary Results'!D1279=""),FALSE,'Input and Summary Results'!$D1279)</f>
        <v>0</v>
      </c>
      <c r="D1697" t="b">
        <f>IF(OR(B1697=0,'Input and Summary Results'!E1279=0),FALSE,'Input and Summary Results'!$E1279)</f>
        <v>0</v>
      </c>
      <c r="E1697" t="b">
        <f t="shared" si="107"/>
        <v>0</v>
      </c>
      <c r="F1697" t="b">
        <f t="shared" si="108"/>
        <v>0</v>
      </c>
      <c r="G1697" t="b">
        <f>IF('Input and Summary Results'!$J$4="yes",IF(C1697=FALSE,FALSE,IF('Data Transformation'!E1697&lt;$R$10,E1697,$R$10)),IF(C1697=FALSE,FALSE,IF(C1697&lt;$R$10,C1697,$R$10)))</f>
        <v>0</v>
      </c>
      <c r="H1697" t="b">
        <f>IF('Input and Summary Results'!$J$4="yes",'Data Transformation'!F1697,'Data Transformation'!D1697)</f>
        <v>0</v>
      </c>
      <c r="I1697" t="str">
        <f t="shared" si="109"/>
        <v/>
      </c>
    </row>
    <row r="1698" spans="2:9" x14ac:dyDescent="0.25">
      <c r="B1698" t="b">
        <f>IF('Input and Summary Results'!D1280=0,FALSE,'Input and Summary Results'!$B1280)</f>
        <v>0</v>
      </c>
      <c r="C1698" t="b">
        <f>IF(OR(B1698=0,'Input and Summary Results'!D1280=0,'Input and Summary Results'!D1280=""),FALSE,'Input and Summary Results'!$D1280)</f>
        <v>0</v>
      </c>
      <c r="D1698" t="b">
        <f>IF(OR(B1698=0,'Input and Summary Results'!E1280=0),FALSE,'Input and Summary Results'!$E1280)</f>
        <v>0</v>
      </c>
      <c r="E1698" t="b">
        <f t="shared" si="107"/>
        <v>0</v>
      </c>
      <c r="F1698" t="b">
        <f t="shared" si="108"/>
        <v>0</v>
      </c>
      <c r="G1698" t="b">
        <f>IF('Input and Summary Results'!$J$4="yes",IF(C1698=FALSE,FALSE,IF('Data Transformation'!E1698&lt;$R$10,E1698,$R$10)),IF(C1698=FALSE,FALSE,IF(C1698&lt;$R$10,C1698,$R$10)))</f>
        <v>0</v>
      </c>
      <c r="H1698" t="b">
        <f>IF('Input and Summary Results'!$J$4="yes",'Data Transformation'!F1698,'Data Transformation'!D1698)</f>
        <v>0</v>
      </c>
      <c r="I1698" t="str">
        <f t="shared" si="109"/>
        <v/>
      </c>
    </row>
    <row r="1699" spans="2:9" x14ac:dyDescent="0.25">
      <c r="B1699" t="b">
        <f>IF('Input and Summary Results'!D1281=0,FALSE,'Input and Summary Results'!$B1281)</f>
        <v>0</v>
      </c>
      <c r="C1699" t="b">
        <f>IF(OR(B1699=0,'Input and Summary Results'!D1281=0,'Input and Summary Results'!D1281=""),FALSE,'Input and Summary Results'!$D1281)</f>
        <v>0</v>
      </c>
      <c r="D1699" t="b">
        <f>IF(OR(B1699=0,'Input and Summary Results'!E1281=0),FALSE,'Input and Summary Results'!$E1281)</f>
        <v>0</v>
      </c>
      <c r="E1699" t="b">
        <f t="shared" si="107"/>
        <v>0</v>
      </c>
      <c r="F1699" t="b">
        <f t="shared" si="108"/>
        <v>0</v>
      </c>
      <c r="G1699" t="b">
        <f>IF('Input and Summary Results'!$J$4="yes",IF(C1699=FALSE,FALSE,IF('Data Transformation'!E1699&lt;$R$10,E1699,$R$10)),IF(C1699=FALSE,FALSE,IF(C1699&lt;$R$10,C1699,$R$10)))</f>
        <v>0</v>
      </c>
      <c r="H1699" t="b">
        <f>IF('Input and Summary Results'!$J$4="yes",'Data Transformation'!F1699,'Data Transformation'!D1699)</f>
        <v>0</v>
      </c>
      <c r="I1699" t="str">
        <f t="shared" si="109"/>
        <v/>
      </c>
    </row>
    <row r="1700" spans="2:9" x14ac:dyDescent="0.25">
      <c r="B1700" t="b">
        <f>IF('Input and Summary Results'!D1282=0,FALSE,'Input and Summary Results'!$B1282)</f>
        <v>0</v>
      </c>
      <c r="C1700" t="b">
        <f>IF(OR(B1700=0,'Input and Summary Results'!D1282=0,'Input and Summary Results'!D1282=""),FALSE,'Input and Summary Results'!$D1282)</f>
        <v>0</v>
      </c>
      <c r="D1700" t="b">
        <f>IF(OR(B1700=0,'Input and Summary Results'!E1282=0),FALSE,'Input and Summary Results'!$E1282)</f>
        <v>0</v>
      </c>
      <c r="E1700" t="b">
        <f t="shared" si="107"/>
        <v>0</v>
      </c>
      <c r="F1700" t="b">
        <f t="shared" si="108"/>
        <v>0</v>
      </c>
      <c r="G1700" t="b">
        <f>IF('Input and Summary Results'!$J$4="yes",IF(C1700=FALSE,FALSE,IF('Data Transformation'!E1700&lt;$R$10,E1700,$R$10)),IF(C1700=FALSE,FALSE,IF(C1700&lt;$R$10,C1700,$R$10)))</f>
        <v>0</v>
      </c>
      <c r="H1700" t="b">
        <f>IF('Input and Summary Results'!$J$4="yes",'Data Transformation'!F1700,'Data Transformation'!D1700)</f>
        <v>0</v>
      </c>
      <c r="I1700" t="str">
        <f t="shared" si="109"/>
        <v/>
      </c>
    </row>
    <row r="1701" spans="2:9" x14ac:dyDescent="0.25">
      <c r="B1701" t="b">
        <f>IF('Input and Summary Results'!D1283=0,FALSE,'Input and Summary Results'!$B1283)</f>
        <v>0</v>
      </c>
      <c r="C1701" t="b">
        <f>IF(OR(B1701=0,'Input and Summary Results'!D1283=0,'Input and Summary Results'!D1283=""),FALSE,'Input and Summary Results'!$D1283)</f>
        <v>0</v>
      </c>
      <c r="D1701" t="b">
        <f>IF(OR(B1701=0,'Input and Summary Results'!E1283=0),FALSE,'Input and Summary Results'!$E1283)</f>
        <v>0</v>
      </c>
      <c r="E1701" t="b">
        <f t="shared" si="107"/>
        <v>0</v>
      </c>
      <c r="F1701" t="b">
        <f t="shared" si="108"/>
        <v>0</v>
      </c>
      <c r="G1701" t="b">
        <f>IF('Input and Summary Results'!$J$4="yes",IF(C1701=FALSE,FALSE,IF('Data Transformation'!E1701&lt;$R$10,E1701,$R$10)),IF(C1701=FALSE,FALSE,IF(C1701&lt;$R$10,C1701,$R$10)))</f>
        <v>0</v>
      </c>
      <c r="H1701" t="b">
        <f>IF('Input and Summary Results'!$J$4="yes",'Data Transformation'!F1701,'Data Transformation'!D1701)</f>
        <v>0</v>
      </c>
      <c r="I1701" t="str">
        <f t="shared" si="109"/>
        <v/>
      </c>
    </row>
    <row r="1702" spans="2:9" x14ac:dyDescent="0.25">
      <c r="B1702" t="b">
        <f>IF('Input and Summary Results'!D1284=0,FALSE,'Input and Summary Results'!$B1284)</f>
        <v>0</v>
      </c>
      <c r="C1702" t="b">
        <f>IF(OR(B1702=0,'Input and Summary Results'!D1284=0,'Input and Summary Results'!D1284=""),FALSE,'Input and Summary Results'!$D1284)</f>
        <v>0</v>
      </c>
      <c r="D1702" t="b">
        <f>IF(OR(B1702=0,'Input and Summary Results'!E1284=0),FALSE,'Input and Summary Results'!$E1284)</f>
        <v>0</v>
      </c>
      <c r="E1702" t="b">
        <f t="shared" si="107"/>
        <v>0</v>
      </c>
      <c r="F1702" t="b">
        <f t="shared" si="108"/>
        <v>0</v>
      </c>
      <c r="G1702" t="b">
        <f>IF('Input and Summary Results'!$J$4="yes",IF(C1702=FALSE,FALSE,IF('Data Transformation'!E1702&lt;$R$10,E1702,$R$10)),IF(C1702=FALSE,FALSE,IF(C1702&lt;$R$10,C1702,$R$10)))</f>
        <v>0</v>
      </c>
      <c r="H1702" t="b">
        <f>IF('Input and Summary Results'!$J$4="yes",'Data Transformation'!F1702,'Data Transformation'!D1702)</f>
        <v>0</v>
      </c>
      <c r="I1702" t="str">
        <f t="shared" si="109"/>
        <v/>
      </c>
    </row>
    <row r="1703" spans="2:9" x14ac:dyDescent="0.25">
      <c r="B1703" t="b">
        <f>IF('Input and Summary Results'!D1285=0,FALSE,'Input and Summary Results'!$B1285)</f>
        <v>0</v>
      </c>
      <c r="C1703" t="b">
        <f>IF(OR(B1703=0,'Input and Summary Results'!D1285=0,'Input and Summary Results'!D1285=""),FALSE,'Input and Summary Results'!$D1285)</f>
        <v>0</v>
      </c>
      <c r="D1703" t="b">
        <f>IF(OR(B1703=0,'Input and Summary Results'!E1285=0),FALSE,'Input and Summary Results'!$E1285)</f>
        <v>0</v>
      </c>
      <c r="E1703" t="b">
        <f t="shared" si="107"/>
        <v>0</v>
      </c>
      <c r="F1703" t="b">
        <f t="shared" si="108"/>
        <v>0</v>
      </c>
      <c r="G1703" t="b">
        <f>IF('Input and Summary Results'!$J$4="yes",IF(C1703=FALSE,FALSE,IF('Data Transformation'!E1703&lt;$R$10,E1703,$R$10)),IF(C1703=FALSE,FALSE,IF(C1703&lt;$R$10,C1703,$R$10)))</f>
        <v>0</v>
      </c>
      <c r="H1703" t="b">
        <f>IF('Input and Summary Results'!$J$4="yes",'Data Transformation'!F1703,'Data Transformation'!D1703)</f>
        <v>0</v>
      </c>
      <c r="I1703" t="str">
        <f t="shared" si="109"/>
        <v/>
      </c>
    </row>
    <row r="1704" spans="2:9" x14ac:dyDescent="0.25">
      <c r="B1704" t="b">
        <f>IF('Input and Summary Results'!D1286=0,FALSE,'Input and Summary Results'!$B1286)</f>
        <v>0</v>
      </c>
      <c r="C1704" t="b">
        <f>IF(OR(B1704=0,'Input and Summary Results'!D1286=0,'Input and Summary Results'!D1286=""),FALSE,'Input and Summary Results'!$D1286)</f>
        <v>0</v>
      </c>
      <c r="D1704" t="b">
        <f>IF(OR(B1704=0,'Input and Summary Results'!E1286=0),FALSE,'Input and Summary Results'!$E1286)</f>
        <v>0</v>
      </c>
      <c r="E1704" t="b">
        <f t="shared" si="107"/>
        <v>0</v>
      </c>
      <c r="F1704" t="b">
        <f t="shared" si="108"/>
        <v>0</v>
      </c>
      <c r="G1704" t="b">
        <f>IF('Input and Summary Results'!$J$4="yes",IF(C1704=FALSE,FALSE,IF('Data Transformation'!E1704&lt;$R$10,E1704,$R$10)),IF(C1704=FALSE,FALSE,IF(C1704&lt;$R$10,C1704,$R$10)))</f>
        <v>0</v>
      </c>
      <c r="H1704" t="b">
        <f>IF('Input and Summary Results'!$J$4="yes",'Data Transformation'!F1704,'Data Transformation'!D1704)</f>
        <v>0</v>
      </c>
      <c r="I1704" t="str">
        <f t="shared" si="109"/>
        <v/>
      </c>
    </row>
    <row r="1705" spans="2:9" x14ac:dyDescent="0.25">
      <c r="B1705" t="b">
        <f>IF('Input and Summary Results'!D1287=0,FALSE,'Input and Summary Results'!$B1287)</f>
        <v>0</v>
      </c>
      <c r="C1705" t="b">
        <f>IF(OR(B1705=0,'Input and Summary Results'!D1287=0,'Input and Summary Results'!D1287=""),FALSE,'Input and Summary Results'!$D1287)</f>
        <v>0</v>
      </c>
      <c r="D1705" t="b">
        <f>IF(OR(B1705=0,'Input and Summary Results'!E1287=0),FALSE,'Input and Summary Results'!$E1287)</f>
        <v>0</v>
      </c>
      <c r="E1705" t="b">
        <f t="shared" si="107"/>
        <v>0</v>
      </c>
      <c r="F1705" t="b">
        <f t="shared" si="108"/>
        <v>0</v>
      </c>
      <c r="G1705" t="b">
        <f>IF('Input and Summary Results'!$J$4="yes",IF(C1705=FALSE,FALSE,IF('Data Transformation'!E1705&lt;$R$10,E1705,$R$10)),IF(C1705=FALSE,FALSE,IF(C1705&lt;$R$10,C1705,$R$10)))</f>
        <v>0</v>
      </c>
      <c r="H1705" t="b">
        <f>IF('Input and Summary Results'!$J$4="yes",'Data Transformation'!F1705,'Data Transformation'!D1705)</f>
        <v>0</v>
      </c>
      <c r="I1705" t="str">
        <f t="shared" si="109"/>
        <v/>
      </c>
    </row>
    <row r="1706" spans="2:9" x14ac:dyDescent="0.25">
      <c r="B1706" t="b">
        <f>IF('Input and Summary Results'!D1288=0,FALSE,'Input and Summary Results'!$B1288)</f>
        <v>0</v>
      </c>
      <c r="C1706" t="b">
        <f>IF(OR(B1706=0,'Input and Summary Results'!D1288=0,'Input and Summary Results'!D1288=""),FALSE,'Input and Summary Results'!$D1288)</f>
        <v>0</v>
      </c>
      <c r="D1706" t="b">
        <f>IF(OR(B1706=0,'Input and Summary Results'!E1288=0),FALSE,'Input and Summary Results'!$E1288)</f>
        <v>0</v>
      </c>
      <c r="E1706" t="b">
        <f t="shared" ref="E1706:E1769" si="110">IF(C1706=FALSE,FALSE,LOG10(C1706))</f>
        <v>0</v>
      </c>
      <c r="F1706" t="b">
        <f t="shared" ref="F1706:F1769" si="111">IF(D1706=FALSE, FALSE,0.434*D1706/C1706)</f>
        <v>0</v>
      </c>
      <c r="G1706" t="b">
        <f>IF('Input and Summary Results'!$J$4="yes",IF(C1706=FALSE,FALSE,IF('Data Transformation'!E1706&lt;$R$10,E1706,$R$10)),IF(C1706=FALSE,FALSE,IF(C1706&lt;$R$10,C1706,$R$10)))</f>
        <v>0</v>
      </c>
      <c r="H1706" t="b">
        <f>IF('Input and Summary Results'!$J$4="yes",'Data Transformation'!F1706,'Data Transformation'!D1706)</f>
        <v>0</v>
      </c>
      <c r="I1706" t="str">
        <f t="shared" si="109"/>
        <v/>
      </c>
    </row>
    <row r="1707" spans="2:9" x14ac:dyDescent="0.25">
      <c r="B1707" t="b">
        <f>IF('Input and Summary Results'!D1289=0,FALSE,'Input and Summary Results'!$B1289)</f>
        <v>0</v>
      </c>
      <c r="C1707" t="b">
        <f>IF(OR(B1707=0,'Input and Summary Results'!D1289=0,'Input and Summary Results'!D1289=""),FALSE,'Input and Summary Results'!$D1289)</f>
        <v>0</v>
      </c>
      <c r="D1707" t="b">
        <f>IF(OR(B1707=0,'Input and Summary Results'!E1289=0),FALSE,'Input and Summary Results'!$E1289)</f>
        <v>0</v>
      </c>
      <c r="E1707" t="b">
        <f t="shared" si="110"/>
        <v>0</v>
      </c>
      <c r="F1707" t="b">
        <f t="shared" si="111"/>
        <v>0</v>
      </c>
      <c r="G1707" t="b">
        <f>IF('Input and Summary Results'!$J$4="yes",IF(C1707=FALSE,FALSE,IF('Data Transformation'!E1707&lt;$R$10,E1707,$R$10)),IF(C1707=FALSE,FALSE,IF(C1707&lt;$R$10,C1707,$R$10)))</f>
        <v>0</v>
      </c>
      <c r="H1707" t="b">
        <f>IF('Input and Summary Results'!$J$4="yes",'Data Transformation'!F1707,'Data Transformation'!D1707)</f>
        <v>0</v>
      </c>
      <c r="I1707" t="str">
        <f t="shared" si="109"/>
        <v/>
      </c>
    </row>
    <row r="1708" spans="2:9" x14ac:dyDescent="0.25">
      <c r="B1708" t="b">
        <f>IF('Input and Summary Results'!D1290=0,FALSE,'Input and Summary Results'!$B1290)</f>
        <v>0</v>
      </c>
      <c r="C1708" t="b">
        <f>IF(OR(B1708=0,'Input and Summary Results'!D1290=0,'Input and Summary Results'!D1290=""),FALSE,'Input and Summary Results'!$D1290)</f>
        <v>0</v>
      </c>
      <c r="D1708" t="b">
        <f>IF(OR(B1708=0,'Input and Summary Results'!E1290=0),FALSE,'Input and Summary Results'!$E1290)</f>
        <v>0</v>
      </c>
      <c r="E1708" t="b">
        <f t="shared" si="110"/>
        <v>0</v>
      </c>
      <c r="F1708" t="b">
        <f t="shared" si="111"/>
        <v>0</v>
      </c>
      <c r="G1708" t="b">
        <f>IF('Input and Summary Results'!$J$4="yes",IF(C1708=FALSE,FALSE,IF('Data Transformation'!E1708&lt;$R$10,E1708,$R$10)),IF(C1708=FALSE,FALSE,IF(C1708&lt;$R$10,C1708,$R$10)))</f>
        <v>0</v>
      </c>
      <c r="H1708" t="b">
        <f>IF('Input and Summary Results'!$J$4="yes",'Data Transformation'!F1708,'Data Transformation'!D1708)</f>
        <v>0</v>
      </c>
      <c r="I1708" t="str">
        <f t="shared" si="109"/>
        <v/>
      </c>
    </row>
    <row r="1709" spans="2:9" x14ac:dyDescent="0.25">
      <c r="B1709" t="b">
        <f>IF('Input and Summary Results'!D1291=0,FALSE,'Input and Summary Results'!$B1291)</f>
        <v>0</v>
      </c>
      <c r="C1709" t="b">
        <f>IF(OR(B1709=0,'Input and Summary Results'!D1291=0,'Input and Summary Results'!D1291=""),FALSE,'Input and Summary Results'!$D1291)</f>
        <v>0</v>
      </c>
      <c r="D1709" t="b">
        <f>IF(OR(B1709=0,'Input and Summary Results'!E1291=0),FALSE,'Input and Summary Results'!$E1291)</f>
        <v>0</v>
      </c>
      <c r="E1709" t="b">
        <f t="shared" si="110"/>
        <v>0</v>
      </c>
      <c r="F1709" t="b">
        <f t="shared" si="111"/>
        <v>0</v>
      </c>
      <c r="G1709" t="b">
        <f>IF('Input and Summary Results'!$J$4="yes",IF(C1709=FALSE,FALSE,IF('Data Transformation'!E1709&lt;$R$10,E1709,$R$10)),IF(C1709=FALSE,FALSE,IF(C1709&lt;$R$10,C1709,$R$10)))</f>
        <v>0</v>
      </c>
      <c r="H1709" t="b">
        <f>IF('Input and Summary Results'!$J$4="yes",'Data Transformation'!F1709,'Data Transformation'!D1709)</f>
        <v>0</v>
      </c>
      <c r="I1709" t="str">
        <f t="shared" si="109"/>
        <v/>
      </c>
    </row>
    <row r="1710" spans="2:9" x14ac:dyDescent="0.25">
      <c r="B1710" t="b">
        <f>IF('Input and Summary Results'!D1292=0,FALSE,'Input and Summary Results'!$B1292)</f>
        <v>0</v>
      </c>
      <c r="C1710" t="b">
        <f>IF(OR(B1710=0,'Input and Summary Results'!D1292=0,'Input and Summary Results'!D1292=""),FALSE,'Input and Summary Results'!$D1292)</f>
        <v>0</v>
      </c>
      <c r="D1710" t="b">
        <f>IF(OR(B1710=0,'Input and Summary Results'!E1292=0),FALSE,'Input and Summary Results'!$E1292)</f>
        <v>0</v>
      </c>
      <c r="E1710" t="b">
        <f t="shared" si="110"/>
        <v>0</v>
      </c>
      <c r="F1710" t="b">
        <f t="shared" si="111"/>
        <v>0</v>
      </c>
      <c r="G1710" t="b">
        <f>IF('Input and Summary Results'!$J$4="yes",IF(C1710=FALSE,FALSE,IF('Data Transformation'!E1710&lt;$R$10,E1710,$R$10)),IF(C1710=FALSE,FALSE,IF(C1710&lt;$R$10,C1710,$R$10)))</f>
        <v>0</v>
      </c>
      <c r="H1710" t="b">
        <f>IF('Input and Summary Results'!$J$4="yes",'Data Transformation'!F1710,'Data Transformation'!D1710)</f>
        <v>0</v>
      </c>
      <c r="I1710" t="str">
        <f t="shared" si="109"/>
        <v/>
      </c>
    </row>
    <row r="1711" spans="2:9" x14ac:dyDescent="0.25">
      <c r="B1711" t="b">
        <f>IF('Input and Summary Results'!D1293=0,FALSE,'Input and Summary Results'!$B1293)</f>
        <v>0</v>
      </c>
      <c r="C1711" t="b">
        <f>IF(OR(B1711=0,'Input and Summary Results'!D1293=0,'Input and Summary Results'!D1293=""),FALSE,'Input and Summary Results'!$D1293)</f>
        <v>0</v>
      </c>
      <c r="D1711" t="b">
        <f>IF(OR(B1711=0,'Input and Summary Results'!E1293=0),FALSE,'Input and Summary Results'!$E1293)</f>
        <v>0</v>
      </c>
      <c r="E1711" t="b">
        <f t="shared" si="110"/>
        <v>0</v>
      </c>
      <c r="F1711" t="b">
        <f t="shared" si="111"/>
        <v>0</v>
      </c>
      <c r="G1711" t="b">
        <f>IF('Input and Summary Results'!$J$4="yes",IF(C1711=FALSE,FALSE,IF('Data Transformation'!E1711&lt;$R$10,E1711,$R$10)),IF(C1711=FALSE,FALSE,IF(C1711&lt;$R$10,C1711,$R$10)))</f>
        <v>0</v>
      </c>
      <c r="H1711" t="b">
        <f>IF('Input and Summary Results'!$J$4="yes",'Data Transformation'!F1711,'Data Transformation'!D1711)</f>
        <v>0</v>
      </c>
      <c r="I1711" t="str">
        <f t="shared" si="109"/>
        <v/>
      </c>
    </row>
    <row r="1712" spans="2:9" x14ac:dyDescent="0.25">
      <c r="B1712" t="b">
        <f>IF('Input and Summary Results'!D1294=0,FALSE,'Input and Summary Results'!$B1294)</f>
        <v>0</v>
      </c>
      <c r="C1712" t="b">
        <f>IF(OR(B1712=0,'Input and Summary Results'!D1294=0,'Input and Summary Results'!D1294=""),FALSE,'Input and Summary Results'!$D1294)</f>
        <v>0</v>
      </c>
      <c r="D1712" t="b">
        <f>IF(OR(B1712=0,'Input and Summary Results'!E1294=0),FALSE,'Input and Summary Results'!$E1294)</f>
        <v>0</v>
      </c>
      <c r="E1712" t="b">
        <f t="shared" si="110"/>
        <v>0</v>
      </c>
      <c r="F1712" t="b">
        <f t="shared" si="111"/>
        <v>0</v>
      </c>
      <c r="G1712" t="b">
        <f>IF('Input and Summary Results'!$J$4="yes",IF(C1712=FALSE,FALSE,IF('Data Transformation'!E1712&lt;$R$10,E1712,$R$10)),IF(C1712=FALSE,FALSE,IF(C1712&lt;$R$10,C1712,$R$10)))</f>
        <v>0</v>
      </c>
      <c r="H1712" t="b">
        <f>IF('Input and Summary Results'!$J$4="yes",'Data Transformation'!F1712,'Data Transformation'!D1712)</f>
        <v>0</v>
      </c>
      <c r="I1712" t="str">
        <f t="shared" si="109"/>
        <v/>
      </c>
    </row>
    <row r="1713" spans="2:9" x14ac:dyDescent="0.25">
      <c r="B1713" t="b">
        <f>IF('Input and Summary Results'!D1295=0,FALSE,'Input and Summary Results'!$B1295)</f>
        <v>0</v>
      </c>
      <c r="C1713" t="b">
        <f>IF(OR(B1713=0,'Input and Summary Results'!D1295=0,'Input and Summary Results'!D1295=""),FALSE,'Input and Summary Results'!$D1295)</f>
        <v>0</v>
      </c>
      <c r="D1713" t="b">
        <f>IF(OR(B1713=0,'Input and Summary Results'!E1295=0),FALSE,'Input and Summary Results'!$E1295)</f>
        <v>0</v>
      </c>
      <c r="E1713" t="b">
        <f t="shared" si="110"/>
        <v>0</v>
      </c>
      <c r="F1713" t="b">
        <f t="shared" si="111"/>
        <v>0</v>
      </c>
      <c r="G1713" t="b">
        <f>IF('Input and Summary Results'!$J$4="yes",IF(C1713=FALSE,FALSE,IF('Data Transformation'!E1713&lt;$R$10,E1713,$R$10)),IF(C1713=FALSE,FALSE,IF(C1713&lt;$R$10,C1713,$R$10)))</f>
        <v>0</v>
      </c>
      <c r="H1713" t="b">
        <f>IF('Input and Summary Results'!$J$4="yes",'Data Transformation'!F1713,'Data Transformation'!D1713)</f>
        <v>0</v>
      </c>
      <c r="I1713" t="str">
        <f t="shared" si="109"/>
        <v/>
      </c>
    </row>
    <row r="1714" spans="2:9" x14ac:dyDescent="0.25">
      <c r="B1714" t="b">
        <f>IF('Input and Summary Results'!D1296=0,FALSE,'Input and Summary Results'!$B1296)</f>
        <v>0</v>
      </c>
      <c r="C1714" t="b">
        <f>IF(OR(B1714=0,'Input and Summary Results'!D1296=0,'Input and Summary Results'!D1296=""),FALSE,'Input and Summary Results'!$D1296)</f>
        <v>0</v>
      </c>
      <c r="D1714" t="b">
        <f>IF(OR(B1714=0,'Input and Summary Results'!E1296=0),FALSE,'Input and Summary Results'!$E1296)</f>
        <v>0</v>
      </c>
      <c r="E1714" t="b">
        <f t="shared" si="110"/>
        <v>0</v>
      </c>
      <c r="F1714" t="b">
        <f t="shared" si="111"/>
        <v>0</v>
      </c>
      <c r="G1714" t="b">
        <f>IF('Input and Summary Results'!$J$4="yes",IF(C1714=FALSE,FALSE,IF('Data Transformation'!E1714&lt;$R$10,E1714,$R$10)),IF(C1714=FALSE,FALSE,IF(C1714&lt;$R$10,C1714,$R$10)))</f>
        <v>0</v>
      </c>
      <c r="H1714" t="b">
        <f>IF('Input and Summary Results'!$J$4="yes",'Data Transformation'!F1714,'Data Transformation'!D1714)</f>
        <v>0</v>
      </c>
      <c r="I1714" t="str">
        <f t="shared" si="109"/>
        <v/>
      </c>
    </row>
    <row r="1715" spans="2:9" x14ac:dyDescent="0.25">
      <c r="B1715" t="b">
        <f>IF('Input and Summary Results'!D1297=0,FALSE,'Input and Summary Results'!$B1297)</f>
        <v>0</v>
      </c>
      <c r="C1715" t="b">
        <f>IF(OR(B1715=0,'Input and Summary Results'!D1297=0,'Input and Summary Results'!D1297=""),FALSE,'Input and Summary Results'!$D1297)</f>
        <v>0</v>
      </c>
      <c r="D1715" t="b">
        <f>IF(OR(B1715=0,'Input and Summary Results'!E1297=0),FALSE,'Input and Summary Results'!$E1297)</f>
        <v>0</v>
      </c>
      <c r="E1715" t="b">
        <f t="shared" si="110"/>
        <v>0</v>
      </c>
      <c r="F1715" t="b">
        <f t="shared" si="111"/>
        <v>0</v>
      </c>
      <c r="G1715" t="b">
        <f>IF('Input and Summary Results'!$J$4="yes",IF(C1715=FALSE,FALSE,IF('Data Transformation'!E1715&lt;$R$10,E1715,$R$10)),IF(C1715=FALSE,FALSE,IF(C1715&lt;$R$10,C1715,$R$10)))</f>
        <v>0</v>
      </c>
      <c r="H1715" t="b">
        <f>IF('Input and Summary Results'!$J$4="yes",'Data Transformation'!F1715,'Data Transformation'!D1715)</f>
        <v>0</v>
      </c>
      <c r="I1715" t="str">
        <f t="shared" si="109"/>
        <v/>
      </c>
    </row>
    <row r="1716" spans="2:9" x14ac:dyDescent="0.25">
      <c r="B1716" t="b">
        <f>IF('Input and Summary Results'!D1298=0,FALSE,'Input and Summary Results'!$B1298)</f>
        <v>0</v>
      </c>
      <c r="C1716" t="b">
        <f>IF(OR(B1716=0,'Input and Summary Results'!D1298=0,'Input and Summary Results'!D1298=""),FALSE,'Input and Summary Results'!$D1298)</f>
        <v>0</v>
      </c>
      <c r="D1716" t="b">
        <f>IF(OR(B1716=0,'Input and Summary Results'!E1298=0),FALSE,'Input and Summary Results'!$E1298)</f>
        <v>0</v>
      </c>
      <c r="E1716" t="b">
        <f t="shared" si="110"/>
        <v>0</v>
      </c>
      <c r="F1716" t="b">
        <f t="shared" si="111"/>
        <v>0</v>
      </c>
      <c r="G1716" t="b">
        <f>IF('Input and Summary Results'!$J$4="yes",IF(C1716=FALSE,FALSE,IF('Data Transformation'!E1716&lt;$R$10,E1716,$R$10)),IF(C1716=FALSE,FALSE,IF(C1716&lt;$R$10,C1716,$R$10)))</f>
        <v>0</v>
      </c>
      <c r="H1716" t="b">
        <f>IF('Input and Summary Results'!$J$4="yes",'Data Transformation'!F1716,'Data Transformation'!D1716)</f>
        <v>0</v>
      </c>
      <c r="I1716" t="str">
        <f t="shared" si="109"/>
        <v/>
      </c>
    </row>
    <row r="1717" spans="2:9" x14ac:dyDescent="0.25">
      <c r="B1717" t="b">
        <f>IF('Input and Summary Results'!D1299=0,FALSE,'Input and Summary Results'!$B1299)</f>
        <v>0</v>
      </c>
      <c r="C1717" t="b">
        <f>IF(OR(B1717=0,'Input and Summary Results'!D1299=0,'Input and Summary Results'!D1299=""),FALSE,'Input and Summary Results'!$D1299)</f>
        <v>0</v>
      </c>
      <c r="D1717" t="b">
        <f>IF(OR(B1717=0,'Input and Summary Results'!E1299=0),FALSE,'Input and Summary Results'!$E1299)</f>
        <v>0</v>
      </c>
      <c r="E1717" t="b">
        <f t="shared" si="110"/>
        <v>0</v>
      </c>
      <c r="F1717" t="b">
        <f t="shared" si="111"/>
        <v>0</v>
      </c>
      <c r="G1717" t="b">
        <f>IF('Input and Summary Results'!$J$4="yes",IF(C1717=FALSE,FALSE,IF('Data Transformation'!E1717&lt;$R$10,E1717,$R$10)),IF(C1717=FALSE,FALSE,IF(C1717&lt;$R$10,C1717,$R$10)))</f>
        <v>0</v>
      </c>
      <c r="H1717" t="b">
        <f>IF('Input and Summary Results'!$J$4="yes",'Data Transformation'!F1717,'Data Transformation'!D1717)</f>
        <v>0</v>
      </c>
      <c r="I1717" t="str">
        <f t="shared" si="109"/>
        <v/>
      </c>
    </row>
    <row r="1718" spans="2:9" x14ac:dyDescent="0.25">
      <c r="B1718" t="b">
        <f>IF('Input and Summary Results'!D1300=0,FALSE,'Input and Summary Results'!$B1300)</f>
        <v>0</v>
      </c>
      <c r="C1718" t="b">
        <f>IF(OR(B1718=0,'Input and Summary Results'!D1300=0,'Input and Summary Results'!D1300=""),FALSE,'Input and Summary Results'!$D1300)</f>
        <v>0</v>
      </c>
      <c r="D1718" t="b">
        <f>IF(OR(B1718=0,'Input and Summary Results'!E1300=0),FALSE,'Input and Summary Results'!$E1300)</f>
        <v>0</v>
      </c>
      <c r="E1718" t="b">
        <f t="shared" si="110"/>
        <v>0</v>
      </c>
      <c r="F1718" t="b">
        <f t="shared" si="111"/>
        <v>0</v>
      </c>
      <c r="G1718" t="b">
        <f>IF('Input and Summary Results'!$J$4="yes",IF(C1718=FALSE,FALSE,IF('Data Transformation'!E1718&lt;$R$10,E1718,$R$10)),IF(C1718=FALSE,FALSE,IF(C1718&lt;$R$10,C1718,$R$10)))</f>
        <v>0</v>
      </c>
      <c r="H1718" t="b">
        <f>IF('Input and Summary Results'!$J$4="yes",'Data Transformation'!F1718,'Data Transformation'!D1718)</f>
        <v>0</v>
      </c>
      <c r="I1718" t="str">
        <f t="shared" si="109"/>
        <v/>
      </c>
    </row>
    <row r="1719" spans="2:9" x14ac:dyDescent="0.25">
      <c r="B1719" t="b">
        <f>IF('Input and Summary Results'!D1301=0,FALSE,'Input and Summary Results'!$B1301)</f>
        <v>0</v>
      </c>
      <c r="C1719" t="b">
        <f>IF(OR(B1719=0,'Input and Summary Results'!D1301=0,'Input and Summary Results'!D1301=""),FALSE,'Input and Summary Results'!$D1301)</f>
        <v>0</v>
      </c>
      <c r="D1719" t="b">
        <f>IF(OR(B1719=0,'Input and Summary Results'!E1301=0),FALSE,'Input and Summary Results'!$E1301)</f>
        <v>0</v>
      </c>
      <c r="E1719" t="b">
        <f t="shared" si="110"/>
        <v>0</v>
      </c>
      <c r="F1719" t="b">
        <f t="shared" si="111"/>
        <v>0</v>
      </c>
      <c r="G1719" t="b">
        <f>IF('Input and Summary Results'!$J$4="yes",IF(C1719=FALSE,FALSE,IF('Data Transformation'!E1719&lt;$R$10,E1719,$R$10)),IF(C1719=FALSE,FALSE,IF(C1719&lt;$R$10,C1719,$R$10)))</f>
        <v>0</v>
      </c>
      <c r="H1719" t="b">
        <f>IF('Input and Summary Results'!$J$4="yes",'Data Transformation'!F1719,'Data Transformation'!D1719)</f>
        <v>0</v>
      </c>
      <c r="I1719" t="str">
        <f t="shared" si="109"/>
        <v/>
      </c>
    </row>
    <row r="1720" spans="2:9" x14ac:dyDescent="0.25">
      <c r="B1720" t="b">
        <f>IF('Input and Summary Results'!D1302=0,FALSE,'Input and Summary Results'!$B1302)</f>
        <v>0</v>
      </c>
      <c r="C1720" t="b">
        <f>IF(OR(B1720=0,'Input and Summary Results'!D1302=0,'Input and Summary Results'!D1302=""),FALSE,'Input and Summary Results'!$D1302)</f>
        <v>0</v>
      </c>
      <c r="D1720" t="b">
        <f>IF(OR(B1720=0,'Input and Summary Results'!E1302=0),FALSE,'Input and Summary Results'!$E1302)</f>
        <v>0</v>
      </c>
      <c r="E1720" t="b">
        <f t="shared" si="110"/>
        <v>0</v>
      </c>
      <c r="F1720" t="b">
        <f t="shared" si="111"/>
        <v>0</v>
      </c>
      <c r="G1720" t="b">
        <f>IF('Input and Summary Results'!$J$4="yes",IF(C1720=FALSE,FALSE,IF('Data Transformation'!E1720&lt;$R$10,E1720,$R$10)),IF(C1720=FALSE,FALSE,IF(C1720&lt;$R$10,C1720,$R$10)))</f>
        <v>0</v>
      </c>
      <c r="H1720" t="b">
        <f>IF('Input and Summary Results'!$J$4="yes",'Data Transformation'!F1720,'Data Transformation'!D1720)</f>
        <v>0</v>
      </c>
      <c r="I1720" t="str">
        <f t="shared" si="109"/>
        <v/>
      </c>
    </row>
    <row r="1721" spans="2:9" x14ac:dyDescent="0.25">
      <c r="B1721" t="b">
        <f>IF('Input and Summary Results'!D1303=0,FALSE,'Input and Summary Results'!$B1303)</f>
        <v>0</v>
      </c>
      <c r="C1721" t="b">
        <f>IF(OR(B1721=0,'Input and Summary Results'!D1303=0,'Input and Summary Results'!D1303=""),FALSE,'Input and Summary Results'!$D1303)</f>
        <v>0</v>
      </c>
      <c r="D1721" t="b">
        <f>IF(OR(B1721=0,'Input and Summary Results'!E1303=0),FALSE,'Input and Summary Results'!$E1303)</f>
        <v>0</v>
      </c>
      <c r="E1721" t="b">
        <f t="shared" si="110"/>
        <v>0</v>
      </c>
      <c r="F1721" t="b">
        <f t="shared" si="111"/>
        <v>0</v>
      </c>
      <c r="G1721" t="b">
        <f>IF('Input and Summary Results'!$J$4="yes",IF(C1721=FALSE,FALSE,IF('Data Transformation'!E1721&lt;$R$10,E1721,$R$10)),IF(C1721=FALSE,FALSE,IF(C1721&lt;$R$10,C1721,$R$10)))</f>
        <v>0</v>
      </c>
      <c r="H1721" t="b">
        <f>IF('Input and Summary Results'!$J$4="yes",'Data Transformation'!F1721,'Data Transformation'!D1721)</f>
        <v>0</v>
      </c>
      <c r="I1721" t="str">
        <f t="shared" si="109"/>
        <v/>
      </c>
    </row>
    <row r="1722" spans="2:9" x14ac:dyDescent="0.25">
      <c r="B1722" t="b">
        <f>IF('Input and Summary Results'!D1304=0,FALSE,'Input and Summary Results'!$B1304)</f>
        <v>0</v>
      </c>
      <c r="C1722" t="b">
        <f>IF(OR(B1722=0,'Input and Summary Results'!D1304=0,'Input and Summary Results'!D1304=""),FALSE,'Input and Summary Results'!$D1304)</f>
        <v>0</v>
      </c>
      <c r="D1722" t="b">
        <f>IF(OR(B1722=0,'Input and Summary Results'!E1304=0),FALSE,'Input and Summary Results'!$E1304)</f>
        <v>0</v>
      </c>
      <c r="E1722" t="b">
        <f t="shared" si="110"/>
        <v>0</v>
      </c>
      <c r="F1722" t="b">
        <f t="shared" si="111"/>
        <v>0</v>
      </c>
      <c r="G1722" t="b">
        <f>IF('Input and Summary Results'!$J$4="yes",IF(C1722=FALSE,FALSE,IF('Data Transformation'!E1722&lt;$R$10,E1722,$R$10)),IF(C1722=FALSE,FALSE,IF(C1722&lt;$R$10,C1722,$R$10)))</f>
        <v>0</v>
      </c>
      <c r="H1722" t="b">
        <f>IF('Input and Summary Results'!$J$4="yes",'Data Transformation'!F1722,'Data Transformation'!D1722)</f>
        <v>0</v>
      </c>
      <c r="I1722" t="str">
        <f t="shared" si="109"/>
        <v/>
      </c>
    </row>
    <row r="1723" spans="2:9" x14ac:dyDescent="0.25">
      <c r="B1723" t="b">
        <f>IF('Input and Summary Results'!D1305=0,FALSE,'Input and Summary Results'!$B1305)</f>
        <v>0</v>
      </c>
      <c r="C1723" t="b">
        <f>IF(OR(B1723=0,'Input and Summary Results'!D1305=0,'Input and Summary Results'!D1305=""),FALSE,'Input and Summary Results'!$D1305)</f>
        <v>0</v>
      </c>
      <c r="D1723" t="b">
        <f>IF(OR(B1723=0,'Input and Summary Results'!E1305=0),FALSE,'Input and Summary Results'!$E1305)</f>
        <v>0</v>
      </c>
      <c r="E1723" t="b">
        <f t="shared" si="110"/>
        <v>0</v>
      </c>
      <c r="F1723" t="b">
        <f t="shared" si="111"/>
        <v>0</v>
      </c>
      <c r="G1723" t="b">
        <f>IF('Input and Summary Results'!$J$4="yes",IF(C1723=FALSE,FALSE,IF('Data Transformation'!E1723&lt;$R$10,E1723,$R$10)),IF(C1723=FALSE,FALSE,IF(C1723&lt;$R$10,C1723,$R$10)))</f>
        <v>0</v>
      </c>
      <c r="H1723" t="b">
        <f>IF('Input and Summary Results'!$J$4="yes",'Data Transformation'!F1723,'Data Transformation'!D1723)</f>
        <v>0</v>
      </c>
      <c r="I1723" t="str">
        <f t="shared" si="109"/>
        <v/>
      </c>
    </row>
    <row r="1724" spans="2:9" x14ac:dyDescent="0.25">
      <c r="B1724" t="b">
        <f>IF('Input and Summary Results'!D1306=0,FALSE,'Input and Summary Results'!$B1306)</f>
        <v>0</v>
      </c>
      <c r="C1724" t="b">
        <f>IF(OR(B1724=0,'Input and Summary Results'!D1306=0,'Input and Summary Results'!D1306=""),FALSE,'Input and Summary Results'!$D1306)</f>
        <v>0</v>
      </c>
      <c r="D1724" t="b">
        <f>IF(OR(B1724=0,'Input and Summary Results'!E1306=0),FALSE,'Input and Summary Results'!$E1306)</f>
        <v>0</v>
      </c>
      <c r="E1724" t="b">
        <f t="shared" si="110"/>
        <v>0</v>
      </c>
      <c r="F1724" t="b">
        <f t="shared" si="111"/>
        <v>0</v>
      </c>
      <c r="G1724" t="b">
        <f>IF('Input and Summary Results'!$J$4="yes",IF(C1724=FALSE,FALSE,IF('Data Transformation'!E1724&lt;$R$10,E1724,$R$10)),IF(C1724=FALSE,FALSE,IF(C1724&lt;$R$10,C1724,$R$10)))</f>
        <v>0</v>
      </c>
      <c r="H1724" t="b">
        <f>IF('Input and Summary Results'!$J$4="yes",'Data Transformation'!F1724,'Data Transformation'!D1724)</f>
        <v>0</v>
      </c>
      <c r="I1724" t="str">
        <f t="shared" si="109"/>
        <v/>
      </c>
    </row>
    <row r="1725" spans="2:9" x14ac:dyDescent="0.25">
      <c r="B1725" t="b">
        <f>IF('Input and Summary Results'!D1307=0,FALSE,'Input and Summary Results'!$B1307)</f>
        <v>0</v>
      </c>
      <c r="C1725" t="b">
        <f>IF(OR(B1725=0,'Input and Summary Results'!D1307=0,'Input and Summary Results'!D1307=""),FALSE,'Input and Summary Results'!$D1307)</f>
        <v>0</v>
      </c>
      <c r="D1725" t="b">
        <f>IF(OR(B1725=0,'Input and Summary Results'!E1307=0),FALSE,'Input and Summary Results'!$E1307)</f>
        <v>0</v>
      </c>
      <c r="E1725" t="b">
        <f t="shared" si="110"/>
        <v>0</v>
      </c>
      <c r="F1725" t="b">
        <f t="shared" si="111"/>
        <v>0</v>
      </c>
      <c r="G1725" t="b">
        <f>IF('Input and Summary Results'!$J$4="yes",IF(C1725=FALSE,FALSE,IF('Data Transformation'!E1725&lt;$R$10,E1725,$R$10)),IF(C1725=FALSE,FALSE,IF(C1725&lt;$R$10,C1725,$R$10)))</f>
        <v>0</v>
      </c>
      <c r="H1725" t="b">
        <f>IF('Input and Summary Results'!$J$4="yes",'Data Transformation'!F1725,'Data Transformation'!D1725)</f>
        <v>0</v>
      </c>
      <c r="I1725" t="str">
        <f t="shared" si="109"/>
        <v/>
      </c>
    </row>
    <row r="1726" spans="2:9" x14ac:dyDescent="0.25">
      <c r="B1726" t="b">
        <f>IF('Input and Summary Results'!D1308=0,FALSE,'Input and Summary Results'!$B1308)</f>
        <v>0</v>
      </c>
      <c r="C1726" t="b">
        <f>IF(OR(B1726=0,'Input and Summary Results'!D1308=0,'Input and Summary Results'!D1308=""),FALSE,'Input and Summary Results'!$D1308)</f>
        <v>0</v>
      </c>
      <c r="D1726" t="b">
        <f>IF(OR(B1726=0,'Input and Summary Results'!E1308=0),FALSE,'Input and Summary Results'!$E1308)</f>
        <v>0</v>
      </c>
      <c r="E1726" t="b">
        <f t="shared" si="110"/>
        <v>0</v>
      </c>
      <c r="F1726" t="b">
        <f t="shared" si="111"/>
        <v>0</v>
      </c>
      <c r="G1726" t="b">
        <f>IF('Input and Summary Results'!$J$4="yes",IF(C1726=FALSE,FALSE,IF('Data Transformation'!E1726&lt;$R$10,E1726,$R$10)),IF(C1726=FALSE,FALSE,IF(C1726&lt;$R$10,C1726,$R$10)))</f>
        <v>0</v>
      </c>
      <c r="H1726" t="b">
        <f>IF('Input and Summary Results'!$J$4="yes",'Data Transformation'!F1726,'Data Transformation'!D1726)</f>
        <v>0</v>
      </c>
      <c r="I1726" t="str">
        <f t="shared" si="109"/>
        <v/>
      </c>
    </row>
    <row r="1727" spans="2:9" x14ac:dyDescent="0.25">
      <c r="B1727" t="b">
        <f>IF('Input and Summary Results'!D1309=0,FALSE,'Input and Summary Results'!$B1309)</f>
        <v>0</v>
      </c>
      <c r="C1727" t="b">
        <f>IF(OR(B1727=0,'Input and Summary Results'!D1309=0,'Input and Summary Results'!D1309=""),FALSE,'Input and Summary Results'!$D1309)</f>
        <v>0</v>
      </c>
      <c r="D1727" t="b">
        <f>IF(OR(B1727=0,'Input and Summary Results'!E1309=0),FALSE,'Input and Summary Results'!$E1309)</f>
        <v>0</v>
      </c>
      <c r="E1727" t="b">
        <f t="shared" si="110"/>
        <v>0</v>
      </c>
      <c r="F1727" t="b">
        <f t="shared" si="111"/>
        <v>0</v>
      </c>
      <c r="G1727" t="b">
        <f>IF('Input and Summary Results'!$J$4="yes",IF(C1727=FALSE,FALSE,IF('Data Transformation'!E1727&lt;$R$10,E1727,$R$10)),IF(C1727=FALSE,FALSE,IF(C1727&lt;$R$10,C1727,$R$10)))</f>
        <v>0</v>
      </c>
      <c r="H1727" t="b">
        <f>IF('Input and Summary Results'!$J$4="yes",'Data Transformation'!F1727,'Data Transformation'!D1727)</f>
        <v>0</v>
      </c>
      <c r="I1727" t="str">
        <f t="shared" si="109"/>
        <v/>
      </c>
    </row>
    <row r="1728" spans="2:9" x14ac:dyDescent="0.25">
      <c r="B1728" t="b">
        <f>IF('Input and Summary Results'!D1310=0,FALSE,'Input and Summary Results'!$B1310)</f>
        <v>0</v>
      </c>
      <c r="C1728" t="b">
        <f>IF(OR(B1728=0,'Input and Summary Results'!D1310=0,'Input and Summary Results'!D1310=""),FALSE,'Input and Summary Results'!$D1310)</f>
        <v>0</v>
      </c>
      <c r="D1728" t="b">
        <f>IF(OR(B1728=0,'Input and Summary Results'!E1310=0),FALSE,'Input and Summary Results'!$E1310)</f>
        <v>0</v>
      </c>
      <c r="E1728" t="b">
        <f t="shared" si="110"/>
        <v>0</v>
      </c>
      <c r="F1728" t="b">
        <f t="shared" si="111"/>
        <v>0</v>
      </c>
      <c r="G1728" t="b">
        <f>IF('Input and Summary Results'!$J$4="yes",IF(C1728=FALSE,FALSE,IF('Data Transformation'!E1728&lt;$R$10,E1728,$R$10)),IF(C1728=FALSE,FALSE,IF(C1728&lt;$R$10,C1728,$R$10)))</f>
        <v>0</v>
      </c>
      <c r="H1728" t="b">
        <f>IF('Input and Summary Results'!$J$4="yes",'Data Transformation'!F1728,'Data Transformation'!D1728)</f>
        <v>0</v>
      </c>
      <c r="I1728" t="str">
        <f t="shared" si="109"/>
        <v/>
      </c>
    </row>
    <row r="1729" spans="2:9" x14ac:dyDescent="0.25">
      <c r="B1729" t="b">
        <f>IF('Input and Summary Results'!D1311=0,FALSE,'Input and Summary Results'!$B1311)</f>
        <v>0</v>
      </c>
      <c r="C1729" t="b">
        <f>IF(OR(B1729=0,'Input and Summary Results'!D1311=0,'Input and Summary Results'!D1311=""),FALSE,'Input and Summary Results'!$D1311)</f>
        <v>0</v>
      </c>
      <c r="D1729" t="b">
        <f>IF(OR(B1729=0,'Input and Summary Results'!E1311=0),FALSE,'Input and Summary Results'!$E1311)</f>
        <v>0</v>
      </c>
      <c r="E1729" t="b">
        <f t="shared" si="110"/>
        <v>0</v>
      </c>
      <c r="F1729" t="b">
        <f t="shared" si="111"/>
        <v>0</v>
      </c>
      <c r="G1729" t="b">
        <f>IF('Input and Summary Results'!$J$4="yes",IF(C1729=FALSE,FALSE,IF('Data Transformation'!E1729&lt;$R$10,E1729,$R$10)),IF(C1729=FALSE,FALSE,IF(C1729&lt;$R$10,C1729,$R$10)))</f>
        <v>0</v>
      </c>
      <c r="H1729" t="b">
        <f>IF('Input and Summary Results'!$J$4="yes",'Data Transformation'!F1729,'Data Transformation'!D1729)</f>
        <v>0</v>
      </c>
      <c r="I1729" t="str">
        <f t="shared" si="109"/>
        <v/>
      </c>
    </row>
    <row r="1730" spans="2:9" x14ac:dyDescent="0.25">
      <c r="B1730" t="b">
        <f>IF('Input and Summary Results'!D1312=0,FALSE,'Input and Summary Results'!$B1312)</f>
        <v>0</v>
      </c>
      <c r="C1730" t="b">
        <f>IF(OR(B1730=0,'Input and Summary Results'!D1312=0,'Input and Summary Results'!D1312=""),FALSE,'Input and Summary Results'!$D1312)</f>
        <v>0</v>
      </c>
      <c r="D1730" t="b">
        <f>IF(OR(B1730=0,'Input and Summary Results'!E1312=0),FALSE,'Input and Summary Results'!$E1312)</f>
        <v>0</v>
      </c>
      <c r="E1730" t="b">
        <f t="shared" si="110"/>
        <v>0</v>
      </c>
      <c r="F1730" t="b">
        <f t="shared" si="111"/>
        <v>0</v>
      </c>
      <c r="G1730" t="b">
        <f>IF('Input and Summary Results'!$J$4="yes",IF(C1730=FALSE,FALSE,IF('Data Transformation'!E1730&lt;$R$10,E1730,$R$10)),IF(C1730=FALSE,FALSE,IF(C1730&lt;$R$10,C1730,$R$10)))</f>
        <v>0</v>
      </c>
      <c r="H1730" t="b">
        <f>IF('Input and Summary Results'!$J$4="yes",'Data Transformation'!F1730,'Data Transformation'!D1730)</f>
        <v>0</v>
      </c>
      <c r="I1730" t="str">
        <f t="shared" si="109"/>
        <v/>
      </c>
    </row>
    <row r="1731" spans="2:9" x14ac:dyDescent="0.25">
      <c r="B1731" t="b">
        <f>IF('Input and Summary Results'!D1313=0,FALSE,'Input and Summary Results'!$B1313)</f>
        <v>0</v>
      </c>
      <c r="C1731" t="b">
        <f>IF(OR(B1731=0,'Input and Summary Results'!D1313=0,'Input and Summary Results'!D1313=""),FALSE,'Input and Summary Results'!$D1313)</f>
        <v>0</v>
      </c>
      <c r="D1731" t="b">
        <f>IF(OR(B1731=0,'Input and Summary Results'!E1313=0),FALSE,'Input and Summary Results'!$E1313)</f>
        <v>0</v>
      </c>
      <c r="E1731" t="b">
        <f t="shared" si="110"/>
        <v>0</v>
      </c>
      <c r="F1731" t="b">
        <f t="shared" si="111"/>
        <v>0</v>
      </c>
      <c r="G1731" t="b">
        <f>IF('Input and Summary Results'!$J$4="yes",IF(C1731=FALSE,FALSE,IF('Data Transformation'!E1731&lt;$R$10,E1731,$R$10)),IF(C1731=FALSE,FALSE,IF(C1731&lt;$R$10,C1731,$R$10)))</f>
        <v>0</v>
      </c>
      <c r="H1731" t="b">
        <f>IF('Input and Summary Results'!$J$4="yes",'Data Transformation'!F1731,'Data Transformation'!D1731)</f>
        <v>0</v>
      </c>
      <c r="I1731" t="str">
        <f t="shared" si="109"/>
        <v/>
      </c>
    </row>
    <row r="1732" spans="2:9" x14ac:dyDescent="0.25">
      <c r="B1732" t="b">
        <f>IF('Input and Summary Results'!D1314=0,FALSE,'Input and Summary Results'!$B1314)</f>
        <v>0</v>
      </c>
      <c r="C1732" t="b">
        <f>IF(OR(B1732=0,'Input and Summary Results'!D1314=0,'Input and Summary Results'!D1314=""),FALSE,'Input and Summary Results'!$D1314)</f>
        <v>0</v>
      </c>
      <c r="D1732" t="b">
        <f>IF(OR(B1732=0,'Input and Summary Results'!E1314=0),FALSE,'Input and Summary Results'!$E1314)</f>
        <v>0</v>
      </c>
      <c r="E1732" t="b">
        <f t="shared" si="110"/>
        <v>0</v>
      </c>
      <c r="F1732" t="b">
        <f t="shared" si="111"/>
        <v>0</v>
      </c>
      <c r="G1732" t="b">
        <f>IF('Input and Summary Results'!$J$4="yes",IF(C1732=FALSE,FALSE,IF('Data Transformation'!E1732&lt;$R$10,E1732,$R$10)),IF(C1732=FALSE,FALSE,IF(C1732&lt;$R$10,C1732,$R$10)))</f>
        <v>0</v>
      </c>
      <c r="H1732" t="b">
        <f>IF('Input and Summary Results'!$J$4="yes",'Data Transformation'!F1732,'Data Transformation'!D1732)</f>
        <v>0</v>
      </c>
      <c r="I1732" t="str">
        <f t="shared" si="109"/>
        <v/>
      </c>
    </row>
    <row r="1733" spans="2:9" x14ac:dyDescent="0.25">
      <c r="B1733" t="b">
        <f>IF('Input and Summary Results'!D1315=0,FALSE,'Input and Summary Results'!$B1315)</f>
        <v>0</v>
      </c>
      <c r="C1733" t="b">
        <f>IF(OR(B1733=0,'Input and Summary Results'!D1315=0,'Input and Summary Results'!D1315=""),FALSE,'Input and Summary Results'!$D1315)</f>
        <v>0</v>
      </c>
      <c r="D1733" t="b">
        <f>IF(OR(B1733=0,'Input and Summary Results'!E1315=0),FALSE,'Input and Summary Results'!$E1315)</f>
        <v>0</v>
      </c>
      <c r="E1733" t="b">
        <f t="shared" si="110"/>
        <v>0</v>
      </c>
      <c r="F1733" t="b">
        <f t="shared" si="111"/>
        <v>0</v>
      </c>
      <c r="G1733" t="b">
        <f>IF('Input and Summary Results'!$J$4="yes",IF(C1733=FALSE,FALSE,IF('Data Transformation'!E1733&lt;$R$10,E1733,$R$10)),IF(C1733=FALSE,FALSE,IF(C1733&lt;$R$10,C1733,$R$10)))</f>
        <v>0</v>
      </c>
      <c r="H1733" t="b">
        <f>IF('Input and Summary Results'!$J$4="yes",'Data Transformation'!F1733,'Data Transformation'!D1733)</f>
        <v>0</v>
      </c>
      <c r="I1733" t="str">
        <f t="shared" ref="I1733:I1796" si="112">IF(G1733=FALSE,"",B1733)</f>
        <v/>
      </c>
    </row>
    <row r="1734" spans="2:9" x14ac:dyDescent="0.25">
      <c r="B1734" t="b">
        <f>IF('Input and Summary Results'!D1316=0,FALSE,'Input and Summary Results'!$B1316)</f>
        <v>0</v>
      </c>
      <c r="C1734" t="b">
        <f>IF(OR(B1734=0,'Input and Summary Results'!D1316=0,'Input and Summary Results'!D1316=""),FALSE,'Input and Summary Results'!$D1316)</f>
        <v>0</v>
      </c>
      <c r="D1734" t="b">
        <f>IF(OR(B1734=0,'Input and Summary Results'!E1316=0),FALSE,'Input and Summary Results'!$E1316)</f>
        <v>0</v>
      </c>
      <c r="E1734" t="b">
        <f t="shared" si="110"/>
        <v>0</v>
      </c>
      <c r="F1734" t="b">
        <f t="shared" si="111"/>
        <v>0</v>
      </c>
      <c r="G1734" t="b">
        <f>IF('Input and Summary Results'!$J$4="yes",IF(C1734=FALSE,FALSE,IF('Data Transformation'!E1734&lt;$R$10,E1734,$R$10)),IF(C1734=FALSE,FALSE,IF(C1734&lt;$R$10,C1734,$R$10)))</f>
        <v>0</v>
      </c>
      <c r="H1734" t="b">
        <f>IF('Input and Summary Results'!$J$4="yes",'Data Transformation'!F1734,'Data Transformation'!D1734)</f>
        <v>0</v>
      </c>
      <c r="I1734" t="str">
        <f t="shared" si="112"/>
        <v/>
      </c>
    </row>
    <row r="1735" spans="2:9" x14ac:dyDescent="0.25">
      <c r="B1735" t="b">
        <f>IF('Input and Summary Results'!D1317=0,FALSE,'Input and Summary Results'!$B1317)</f>
        <v>0</v>
      </c>
      <c r="C1735" t="b">
        <f>IF(OR(B1735=0,'Input and Summary Results'!D1317=0,'Input and Summary Results'!D1317=""),FALSE,'Input and Summary Results'!$D1317)</f>
        <v>0</v>
      </c>
      <c r="D1735" t="b">
        <f>IF(OR(B1735=0,'Input and Summary Results'!E1317=0),FALSE,'Input and Summary Results'!$E1317)</f>
        <v>0</v>
      </c>
      <c r="E1735" t="b">
        <f t="shared" si="110"/>
        <v>0</v>
      </c>
      <c r="F1735" t="b">
        <f t="shared" si="111"/>
        <v>0</v>
      </c>
      <c r="G1735" t="b">
        <f>IF('Input and Summary Results'!$J$4="yes",IF(C1735=FALSE,FALSE,IF('Data Transformation'!E1735&lt;$R$10,E1735,$R$10)),IF(C1735=FALSE,FALSE,IF(C1735&lt;$R$10,C1735,$R$10)))</f>
        <v>0</v>
      </c>
      <c r="H1735" t="b">
        <f>IF('Input and Summary Results'!$J$4="yes",'Data Transformation'!F1735,'Data Transformation'!D1735)</f>
        <v>0</v>
      </c>
      <c r="I1735" t="str">
        <f t="shared" si="112"/>
        <v/>
      </c>
    </row>
    <row r="1736" spans="2:9" x14ac:dyDescent="0.25">
      <c r="B1736" t="b">
        <f>IF('Input and Summary Results'!D1318=0,FALSE,'Input and Summary Results'!$B1318)</f>
        <v>0</v>
      </c>
      <c r="C1736" t="b">
        <f>IF(OR(B1736=0,'Input and Summary Results'!D1318=0,'Input and Summary Results'!D1318=""),FALSE,'Input and Summary Results'!$D1318)</f>
        <v>0</v>
      </c>
      <c r="D1736" t="b">
        <f>IF(OR(B1736=0,'Input and Summary Results'!E1318=0),FALSE,'Input and Summary Results'!$E1318)</f>
        <v>0</v>
      </c>
      <c r="E1736" t="b">
        <f t="shared" si="110"/>
        <v>0</v>
      </c>
      <c r="F1736" t="b">
        <f t="shared" si="111"/>
        <v>0</v>
      </c>
      <c r="G1736" t="b">
        <f>IF('Input and Summary Results'!$J$4="yes",IF(C1736=FALSE,FALSE,IF('Data Transformation'!E1736&lt;$R$10,E1736,$R$10)),IF(C1736=FALSE,FALSE,IF(C1736&lt;$R$10,C1736,$R$10)))</f>
        <v>0</v>
      </c>
      <c r="H1736" t="b">
        <f>IF('Input and Summary Results'!$J$4="yes",'Data Transformation'!F1736,'Data Transformation'!D1736)</f>
        <v>0</v>
      </c>
      <c r="I1736" t="str">
        <f t="shared" si="112"/>
        <v/>
      </c>
    </row>
    <row r="1737" spans="2:9" x14ac:dyDescent="0.25">
      <c r="B1737" t="b">
        <f>IF('Input and Summary Results'!D1319=0,FALSE,'Input and Summary Results'!$B1319)</f>
        <v>0</v>
      </c>
      <c r="C1737" t="b">
        <f>IF(OR(B1737=0,'Input and Summary Results'!D1319=0,'Input and Summary Results'!D1319=""),FALSE,'Input and Summary Results'!$D1319)</f>
        <v>0</v>
      </c>
      <c r="D1737" t="b">
        <f>IF(OR(B1737=0,'Input and Summary Results'!E1319=0),FALSE,'Input and Summary Results'!$E1319)</f>
        <v>0</v>
      </c>
      <c r="E1737" t="b">
        <f t="shared" si="110"/>
        <v>0</v>
      </c>
      <c r="F1737" t="b">
        <f t="shared" si="111"/>
        <v>0</v>
      </c>
      <c r="G1737" t="b">
        <f>IF('Input and Summary Results'!$J$4="yes",IF(C1737=FALSE,FALSE,IF('Data Transformation'!E1737&lt;$R$10,E1737,$R$10)),IF(C1737=FALSE,FALSE,IF(C1737&lt;$R$10,C1737,$R$10)))</f>
        <v>0</v>
      </c>
      <c r="H1737" t="b">
        <f>IF('Input and Summary Results'!$J$4="yes",'Data Transformation'!F1737,'Data Transformation'!D1737)</f>
        <v>0</v>
      </c>
      <c r="I1737" t="str">
        <f t="shared" si="112"/>
        <v/>
      </c>
    </row>
    <row r="1738" spans="2:9" x14ac:dyDescent="0.25">
      <c r="B1738" t="b">
        <f>IF('Input and Summary Results'!D1320=0,FALSE,'Input and Summary Results'!$B1320)</f>
        <v>0</v>
      </c>
      <c r="C1738" t="b">
        <f>IF(OR(B1738=0,'Input and Summary Results'!D1320=0,'Input and Summary Results'!D1320=""),FALSE,'Input and Summary Results'!$D1320)</f>
        <v>0</v>
      </c>
      <c r="D1738" t="b">
        <f>IF(OR(B1738=0,'Input and Summary Results'!E1320=0),FALSE,'Input and Summary Results'!$E1320)</f>
        <v>0</v>
      </c>
      <c r="E1738" t="b">
        <f t="shared" si="110"/>
        <v>0</v>
      </c>
      <c r="F1738" t="b">
        <f t="shared" si="111"/>
        <v>0</v>
      </c>
      <c r="G1738" t="b">
        <f>IF('Input and Summary Results'!$J$4="yes",IF(C1738=FALSE,FALSE,IF('Data Transformation'!E1738&lt;$R$10,E1738,$R$10)),IF(C1738=FALSE,FALSE,IF(C1738&lt;$R$10,C1738,$R$10)))</f>
        <v>0</v>
      </c>
      <c r="H1738" t="b">
        <f>IF('Input and Summary Results'!$J$4="yes",'Data Transformation'!F1738,'Data Transformation'!D1738)</f>
        <v>0</v>
      </c>
      <c r="I1738" t="str">
        <f t="shared" si="112"/>
        <v/>
      </c>
    </row>
    <row r="1739" spans="2:9" x14ac:dyDescent="0.25">
      <c r="B1739" t="b">
        <f>IF('Input and Summary Results'!D1321=0,FALSE,'Input and Summary Results'!$B1321)</f>
        <v>0</v>
      </c>
      <c r="C1739" t="b">
        <f>IF(OR(B1739=0,'Input and Summary Results'!D1321=0,'Input and Summary Results'!D1321=""),FALSE,'Input and Summary Results'!$D1321)</f>
        <v>0</v>
      </c>
      <c r="D1739" t="b">
        <f>IF(OR(B1739=0,'Input and Summary Results'!E1321=0),FALSE,'Input and Summary Results'!$E1321)</f>
        <v>0</v>
      </c>
      <c r="E1739" t="b">
        <f t="shared" si="110"/>
        <v>0</v>
      </c>
      <c r="F1739" t="b">
        <f t="shared" si="111"/>
        <v>0</v>
      </c>
      <c r="G1739" t="b">
        <f>IF('Input and Summary Results'!$J$4="yes",IF(C1739=FALSE,FALSE,IF('Data Transformation'!E1739&lt;$R$10,E1739,$R$10)),IF(C1739=FALSE,FALSE,IF(C1739&lt;$R$10,C1739,$R$10)))</f>
        <v>0</v>
      </c>
      <c r="H1739" t="b">
        <f>IF('Input and Summary Results'!$J$4="yes",'Data Transformation'!F1739,'Data Transformation'!D1739)</f>
        <v>0</v>
      </c>
      <c r="I1739" t="str">
        <f t="shared" si="112"/>
        <v/>
      </c>
    </row>
    <row r="1740" spans="2:9" x14ac:dyDescent="0.25">
      <c r="B1740" t="b">
        <f>IF('Input and Summary Results'!D1322=0,FALSE,'Input and Summary Results'!$B1322)</f>
        <v>0</v>
      </c>
      <c r="C1740" t="b">
        <f>IF(OR(B1740=0,'Input and Summary Results'!D1322=0,'Input and Summary Results'!D1322=""),FALSE,'Input and Summary Results'!$D1322)</f>
        <v>0</v>
      </c>
      <c r="D1740" t="b">
        <f>IF(OR(B1740=0,'Input and Summary Results'!E1322=0),FALSE,'Input and Summary Results'!$E1322)</f>
        <v>0</v>
      </c>
      <c r="E1740" t="b">
        <f t="shared" si="110"/>
        <v>0</v>
      </c>
      <c r="F1740" t="b">
        <f t="shared" si="111"/>
        <v>0</v>
      </c>
      <c r="G1740" t="b">
        <f>IF('Input and Summary Results'!$J$4="yes",IF(C1740=FALSE,FALSE,IF('Data Transformation'!E1740&lt;$R$10,E1740,$R$10)),IF(C1740=FALSE,FALSE,IF(C1740&lt;$R$10,C1740,$R$10)))</f>
        <v>0</v>
      </c>
      <c r="H1740" t="b">
        <f>IF('Input and Summary Results'!$J$4="yes",'Data Transformation'!F1740,'Data Transformation'!D1740)</f>
        <v>0</v>
      </c>
      <c r="I1740" t="str">
        <f t="shared" si="112"/>
        <v/>
      </c>
    </row>
    <row r="1741" spans="2:9" x14ac:dyDescent="0.25">
      <c r="B1741" t="b">
        <f>IF('Input and Summary Results'!D1323=0,FALSE,'Input and Summary Results'!$B1323)</f>
        <v>0</v>
      </c>
      <c r="C1741" t="b">
        <f>IF(OR(B1741=0,'Input and Summary Results'!D1323=0,'Input and Summary Results'!D1323=""),FALSE,'Input and Summary Results'!$D1323)</f>
        <v>0</v>
      </c>
      <c r="D1741" t="b">
        <f>IF(OR(B1741=0,'Input and Summary Results'!E1323=0),FALSE,'Input and Summary Results'!$E1323)</f>
        <v>0</v>
      </c>
      <c r="E1741" t="b">
        <f t="shared" si="110"/>
        <v>0</v>
      </c>
      <c r="F1741" t="b">
        <f t="shared" si="111"/>
        <v>0</v>
      </c>
      <c r="G1741" t="b">
        <f>IF('Input and Summary Results'!$J$4="yes",IF(C1741=FALSE,FALSE,IF('Data Transformation'!E1741&lt;$R$10,E1741,$R$10)),IF(C1741=FALSE,FALSE,IF(C1741&lt;$R$10,C1741,$R$10)))</f>
        <v>0</v>
      </c>
      <c r="H1741" t="b">
        <f>IF('Input and Summary Results'!$J$4="yes",'Data Transformation'!F1741,'Data Transformation'!D1741)</f>
        <v>0</v>
      </c>
      <c r="I1741" t="str">
        <f t="shared" si="112"/>
        <v/>
      </c>
    </row>
    <row r="1742" spans="2:9" x14ac:dyDescent="0.25">
      <c r="B1742" t="b">
        <f>IF('Input and Summary Results'!D1324=0,FALSE,'Input and Summary Results'!$B1324)</f>
        <v>0</v>
      </c>
      <c r="C1742" t="b">
        <f>IF(OR(B1742=0,'Input and Summary Results'!D1324=0,'Input and Summary Results'!D1324=""),FALSE,'Input and Summary Results'!$D1324)</f>
        <v>0</v>
      </c>
      <c r="D1742" t="b">
        <f>IF(OR(B1742=0,'Input and Summary Results'!E1324=0),FALSE,'Input and Summary Results'!$E1324)</f>
        <v>0</v>
      </c>
      <c r="E1742" t="b">
        <f t="shared" si="110"/>
        <v>0</v>
      </c>
      <c r="F1742" t="b">
        <f t="shared" si="111"/>
        <v>0</v>
      </c>
      <c r="G1742" t="b">
        <f>IF('Input and Summary Results'!$J$4="yes",IF(C1742=FALSE,FALSE,IF('Data Transformation'!E1742&lt;$R$10,E1742,$R$10)),IF(C1742=FALSE,FALSE,IF(C1742&lt;$R$10,C1742,$R$10)))</f>
        <v>0</v>
      </c>
      <c r="H1742" t="b">
        <f>IF('Input and Summary Results'!$J$4="yes",'Data Transformation'!F1742,'Data Transformation'!D1742)</f>
        <v>0</v>
      </c>
      <c r="I1742" t="str">
        <f t="shared" si="112"/>
        <v/>
      </c>
    </row>
    <row r="1743" spans="2:9" x14ac:dyDescent="0.25">
      <c r="B1743" t="b">
        <f>IF('Input and Summary Results'!D1325=0,FALSE,'Input and Summary Results'!$B1325)</f>
        <v>0</v>
      </c>
      <c r="C1743" t="b">
        <f>IF(OR(B1743=0,'Input and Summary Results'!D1325=0,'Input and Summary Results'!D1325=""),FALSE,'Input and Summary Results'!$D1325)</f>
        <v>0</v>
      </c>
      <c r="D1743" t="b">
        <f>IF(OR(B1743=0,'Input and Summary Results'!E1325=0),FALSE,'Input and Summary Results'!$E1325)</f>
        <v>0</v>
      </c>
      <c r="E1743" t="b">
        <f t="shared" si="110"/>
        <v>0</v>
      </c>
      <c r="F1743" t="b">
        <f t="shared" si="111"/>
        <v>0</v>
      </c>
      <c r="G1743" t="b">
        <f>IF('Input and Summary Results'!$J$4="yes",IF(C1743=FALSE,FALSE,IF('Data Transformation'!E1743&lt;$R$10,E1743,$R$10)),IF(C1743=FALSE,FALSE,IF(C1743&lt;$R$10,C1743,$R$10)))</f>
        <v>0</v>
      </c>
      <c r="H1743" t="b">
        <f>IF('Input and Summary Results'!$J$4="yes",'Data Transformation'!F1743,'Data Transformation'!D1743)</f>
        <v>0</v>
      </c>
      <c r="I1743" t="str">
        <f t="shared" si="112"/>
        <v/>
      </c>
    </row>
    <row r="1744" spans="2:9" x14ac:dyDescent="0.25">
      <c r="B1744" t="b">
        <f>IF('Input and Summary Results'!D1326=0,FALSE,'Input and Summary Results'!$B1326)</f>
        <v>0</v>
      </c>
      <c r="C1744" t="b">
        <f>IF(OR(B1744=0,'Input and Summary Results'!D1326=0,'Input and Summary Results'!D1326=""),FALSE,'Input and Summary Results'!$D1326)</f>
        <v>0</v>
      </c>
      <c r="D1744" t="b">
        <f>IF(OR(B1744=0,'Input and Summary Results'!E1326=0),FALSE,'Input and Summary Results'!$E1326)</f>
        <v>0</v>
      </c>
      <c r="E1744" t="b">
        <f t="shared" si="110"/>
        <v>0</v>
      </c>
      <c r="F1744" t="b">
        <f t="shared" si="111"/>
        <v>0</v>
      </c>
      <c r="G1744" t="b">
        <f>IF('Input and Summary Results'!$J$4="yes",IF(C1744=FALSE,FALSE,IF('Data Transformation'!E1744&lt;$R$10,E1744,$R$10)),IF(C1744=FALSE,FALSE,IF(C1744&lt;$R$10,C1744,$R$10)))</f>
        <v>0</v>
      </c>
      <c r="H1744" t="b">
        <f>IF('Input and Summary Results'!$J$4="yes",'Data Transformation'!F1744,'Data Transformation'!D1744)</f>
        <v>0</v>
      </c>
      <c r="I1744" t="str">
        <f t="shared" si="112"/>
        <v/>
      </c>
    </row>
    <row r="1745" spans="2:9" x14ac:dyDescent="0.25">
      <c r="B1745" t="b">
        <f>IF('Input and Summary Results'!D1327=0,FALSE,'Input and Summary Results'!$B1327)</f>
        <v>0</v>
      </c>
      <c r="C1745" t="b">
        <f>IF(OR(B1745=0,'Input and Summary Results'!D1327=0,'Input and Summary Results'!D1327=""),FALSE,'Input and Summary Results'!$D1327)</f>
        <v>0</v>
      </c>
      <c r="D1745" t="b">
        <f>IF(OR(B1745=0,'Input and Summary Results'!E1327=0),FALSE,'Input and Summary Results'!$E1327)</f>
        <v>0</v>
      </c>
      <c r="E1745" t="b">
        <f t="shared" si="110"/>
        <v>0</v>
      </c>
      <c r="F1745" t="b">
        <f t="shared" si="111"/>
        <v>0</v>
      </c>
      <c r="G1745" t="b">
        <f>IF('Input and Summary Results'!$J$4="yes",IF(C1745=FALSE,FALSE,IF('Data Transformation'!E1745&lt;$R$10,E1745,$R$10)),IF(C1745=FALSE,FALSE,IF(C1745&lt;$R$10,C1745,$R$10)))</f>
        <v>0</v>
      </c>
      <c r="H1745" t="b">
        <f>IF('Input and Summary Results'!$J$4="yes",'Data Transformation'!F1745,'Data Transformation'!D1745)</f>
        <v>0</v>
      </c>
      <c r="I1745" t="str">
        <f t="shared" si="112"/>
        <v/>
      </c>
    </row>
    <row r="1746" spans="2:9" x14ac:dyDescent="0.25">
      <c r="B1746" t="b">
        <f>IF('Input and Summary Results'!D1328=0,FALSE,'Input and Summary Results'!$B1328)</f>
        <v>0</v>
      </c>
      <c r="C1746" t="b">
        <f>IF(OR(B1746=0,'Input and Summary Results'!D1328=0,'Input and Summary Results'!D1328=""),FALSE,'Input and Summary Results'!$D1328)</f>
        <v>0</v>
      </c>
      <c r="D1746" t="b">
        <f>IF(OR(B1746=0,'Input and Summary Results'!E1328=0),FALSE,'Input and Summary Results'!$E1328)</f>
        <v>0</v>
      </c>
      <c r="E1746" t="b">
        <f t="shared" si="110"/>
        <v>0</v>
      </c>
      <c r="F1746" t="b">
        <f t="shared" si="111"/>
        <v>0</v>
      </c>
      <c r="G1746" t="b">
        <f>IF('Input and Summary Results'!$J$4="yes",IF(C1746=FALSE,FALSE,IF('Data Transformation'!E1746&lt;$R$10,E1746,$R$10)),IF(C1746=FALSE,FALSE,IF(C1746&lt;$R$10,C1746,$R$10)))</f>
        <v>0</v>
      </c>
      <c r="H1746" t="b">
        <f>IF('Input and Summary Results'!$J$4="yes",'Data Transformation'!F1746,'Data Transformation'!D1746)</f>
        <v>0</v>
      </c>
      <c r="I1746" t="str">
        <f t="shared" si="112"/>
        <v/>
      </c>
    </row>
    <row r="1747" spans="2:9" x14ac:dyDescent="0.25">
      <c r="B1747" t="b">
        <f>IF('Input and Summary Results'!D1329=0,FALSE,'Input and Summary Results'!$B1329)</f>
        <v>0</v>
      </c>
      <c r="C1747" t="b">
        <f>IF(OR(B1747=0,'Input and Summary Results'!D1329=0,'Input and Summary Results'!D1329=""),FALSE,'Input and Summary Results'!$D1329)</f>
        <v>0</v>
      </c>
      <c r="D1747" t="b">
        <f>IF(OR(B1747=0,'Input and Summary Results'!E1329=0),FALSE,'Input and Summary Results'!$E1329)</f>
        <v>0</v>
      </c>
      <c r="E1747" t="b">
        <f t="shared" si="110"/>
        <v>0</v>
      </c>
      <c r="F1747" t="b">
        <f t="shared" si="111"/>
        <v>0</v>
      </c>
      <c r="G1747" t="b">
        <f>IF('Input and Summary Results'!$J$4="yes",IF(C1747=FALSE,FALSE,IF('Data Transformation'!E1747&lt;$R$10,E1747,$R$10)),IF(C1747=FALSE,FALSE,IF(C1747&lt;$R$10,C1747,$R$10)))</f>
        <v>0</v>
      </c>
      <c r="H1747" t="b">
        <f>IF('Input and Summary Results'!$J$4="yes",'Data Transformation'!F1747,'Data Transformation'!D1747)</f>
        <v>0</v>
      </c>
      <c r="I1747" t="str">
        <f t="shared" si="112"/>
        <v/>
      </c>
    </row>
    <row r="1748" spans="2:9" x14ac:dyDescent="0.25">
      <c r="B1748" t="b">
        <f>IF('Input and Summary Results'!D1330=0,FALSE,'Input and Summary Results'!$B1330)</f>
        <v>0</v>
      </c>
      <c r="C1748" t="b">
        <f>IF(OR(B1748=0,'Input and Summary Results'!D1330=0,'Input and Summary Results'!D1330=""),FALSE,'Input and Summary Results'!$D1330)</f>
        <v>0</v>
      </c>
      <c r="D1748" t="b">
        <f>IF(OR(B1748=0,'Input and Summary Results'!E1330=0),FALSE,'Input and Summary Results'!$E1330)</f>
        <v>0</v>
      </c>
      <c r="E1748" t="b">
        <f t="shared" si="110"/>
        <v>0</v>
      </c>
      <c r="F1748" t="b">
        <f t="shared" si="111"/>
        <v>0</v>
      </c>
      <c r="G1748" t="b">
        <f>IF('Input and Summary Results'!$J$4="yes",IF(C1748=FALSE,FALSE,IF('Data Transformation'!E1748&lt;$R$10,E1748,$R$10)),IF(C1748=FALSE,FALSE,IF(C1748&lt;$R$10,C1748,$R$10)))</f>
        <v>0</v>
      </c>
      <c r="H1748" t="b">
        <f>IF('Input and Summary Results'!$J$4="yes",'Data Transformation'!F1748,'Data Transformation'!D1748)</f>
        <v>0</v>
      </c>
      <c r="I1748" t="str">
        <f t="shared" si="112"/>
        <v/>
      </c>
    </row>
    <row r="1749" spans="2:9" x14ac:dyDescent="0.25">
      <c r="B1749" t="b">
        <f>IF('Input and Summary Results'!D1331=0,FALSE,'Input and Summary Results'!$B1331)</f>
        <v>0</v>
      </c>
      <c r="C1749" t="b">
        <f>IF(OR(B1749=0,'Input and Summary Results'!D1331=0,'Input and Summary Results'!D1331=""),FALSE,'Input and Summary Results'!$D1331)</f>
        <v>0</v>
      </c>
      <c r="D1749" t="b">
        <f>IF(OR(B1749=0,'Input and Summary Results'!E1331=0),FALSE,'Input and Summary Results'!$E1331)</f>
        <v>0</v>
      </c>
      <c r="E1749" t="b">
        <f t="shared" si="110"/>
        <v>0</v>
      </c>
      <c r="F1749" t="b">
        <f t="shared" si="111"/>
        <v>0</v>
      </c>
      <c r="G1749" t="b">
        <f>IF('Input and Summary Results'!$J$4="yes",IF(C1749=FALSE,FALSE,IF('Data Transformation'!E1749&lt;$R$10,E1749,$R$10)),IF(C1749=FALSE,FALSE,IF(C1749&lt;$R$10,C1749,$R$10)))</f>
        <v>0</v>
      </c>
      <c r="H1749" t="b">
        <f>IF('Input and Summary Results'!$J$4="yes",'Data Transformation'!F1749,'Data Transformation'!D1749)</f>
        <v>0</v>
      </c>
      <c r="I1749" t="str">
        <f t="shared" si="112"/>
        <v/>
      </c>
    </row>
    <row r="1750" spans="2:9" x14ac:dyDescent="0.25">
      <c r="B1750" t="b">
        <f>IF('Input and Summary Results'!D1332=0,FALSE,'Input and Summary Results'!$B1332)</f>
        <v>0</v>
      </c>
      <c r="C1750" t="b">
        <f>IF(OR(B1750=0,'Input and Summary Results'!D1332=0,'Input and Summary Results'!D1332=""),FALSE,'Input and Summary Results'!$D1332)</f>
        <v>0</v>
      </c>
      <c r="D1750" t="b">
        <f>IF(OR(B1750=0,'Input and Summary Results'!E1332=0),FALSE,'Input and Summary Results'!$E1332)</f>
        <v>0</v>
      </c>
      <c r="E1750" t="b">
        <f t="shared" si="110"/>
        <v>0</v>
      </c>
      <c r="F1750" t="b">
        <f t="shared" si="111"/>
        <v>0</v>
      </c>
      <c r="G1750" t="b">
        <f>IF('Input and Summary Results'!$J$4="yes",IF(C1750=FALSE,FALSE,IF('Data Transformation'!E1750&lt;$R$10,E1750,$R$10)),IF(C1750=FALSE,FALSE,IF(C1750&lt;$R$10,C1750,$R$10)))</f>
        <v>0</v>
      </c>
      <c r="H1750" t="b">
        <f>IF('Input and Summary Results'!$J$4="yes",'Data Transformation'!F1750,'Data Transformation'!D1750)</f>
        <v>0</v>
      </c>
      <c r="I1750" t="str">
        <f t="shared" si="112"/>
        <v/>
      </c>
    </row>
    <row r="1751" spans="2:9" x14ac:dyDescent="0.25">
      <c r="B1751" t="b">
        <f>IF('Input and Summary Results'!D1333=0,FALSE,'Input and Summary Results'!$B1333)</f>
        <v>0</v>
      </c>
      <c r="C1751" t="b">
        <f>IF(OR(B1751=0,'Input and Summary Results'!D1333=0,'Input and Summary Results'!D1333=""),FALSE,'Input and Summary Results'!$D1333)</f>
        <v>0</v>
      </c>
      <c r="D1751" t="b">
        <f>IF(OR(B1751=0,'Input and Summary Results'!E1333=0),FALSE,'Input and Summary Results'!$E1333)</f>
        <v>0</v>
      </c>
      <c r="E1751" t="b">
        <f t="shared" si="110"/>
        <v>0</v>
      </c>
      <c r="F1751" t="b">
        <f t="shared" si="111"/>
        <v>0</v>
      </c>
      <c r="G1751" t="b">
        <f>IF('Input and Summary Results'!$J$4="yes",IF(C1751=FALSE,FALSE,IF('Data Transformation'!E1751&lt;$R$10,E1751,$R$10)),IF(C1751=FALSE,FALSE,IF(C1751&lt;$R$10,C1751,$R$10)))</f>
        <v>0</v>
      </c>
      <c r="H1751" t="b">
        <f>IF('Input and Summary Results'!$J$4="yes",'Data Transformation'!F1751,'Data Transformation'!D1751)</f>
        <v>0</v>
      </c>
      <c r="I1751" t="str">
        <f t="shared" si="112"/>
        <v/>
      </c>
    </row>
    <row r="1752" spans="2:9" x14ac:dyDescent="0.25">
      <c r="B1752" t="b">
        <f>IF('Input and Summary Results'!D1334=0,FALSE,'Input and Summary Results'!$B1334)</f>
        <v>0</v>
      </c>
      <c r="C1752" t="b">
        <f>IF(OR(B1752=0,'Input and Summary Results'!D1334=0,'Input and Summary Results'!D1334=""),FALSE,'Input and Summary Results'!$D1334)</f>
        <v>0</v>
      </c>
      <c r="D1752" t="b">
        <f>IF(OR(B1752=0,'Input and Summary Results'!E1334=0),FALSE,'Input and Summary Results'!$E1334)</f>
        <v>0</v>
      </c>
      <c r="E1752" t="b">
        <f t="shared" si="110"/>
        <v>0</v>
      </c>
      <c r="F1752" t="b">
        <f t="shared" si="111"/>
        <v>0</v>
      </c>
      <c r="G1752" t="b">
        <f>IF('Input and Summary Results'!$J$4="yes",IF(C1752=FALSE,FALSE,IF('Data Transformation'!E1752&lt;$R$10,E1752,$R$10)),IF(C1752=FALSE,FALSE,IF(C1752&lt;$R$10,C1752,$R$10)))</f>
        <v>0</v>
      </c>
      <c r="H1752" t="b">
        <f>IF('Input and Summary Results'!$J$4="yes",'Data Transformation'!F1752,'Data Transformation'!D1752)</f>
        <v>0</v>
      </c>
      <c r="I1752" t="str">
        <f t="shared" si="112"/>
        <v/>
      </c>
    </row>
    <row r="1753" spans="2:9" x14ac:dyDescent="0.25">
      <c r="B1753" t="b">
        <f>IF('Input and Summary Results'!D1335=0,FALSE,'Input and Summary Results'!$B1335)</f>
        <v>0</v>
      </c>
      <c r="C1753" t="b">
        <f>IF(OR(B1753=0,'Input and Summary Results'!D1335=0,'Input and Summary Results'!D1335=""),FALSE,'Input and Summary Results'!$D1335)</f>
        <v>0</v>
      </c>
      <c r="D1753" t="b">
        <f>IF(OR(B1753=0,'Input and Summary Results'!E1335=0),FALSE,'Input and Summary Results'!$E1335)</f>
        <v>0</v>
      </c>
      <c r="E1753" t="b">
        <f t="shared" si="110"/>
        <v>0</v>
      </c>
      <c r="F1753" t="b">
        <f t="shared" si="111"/>
        <v>0</v>
      </c>
      <c r="G1753" t="b">
        <f>IF('Input and Summary Results'!$J$4="yes",IF(C1753=FALSE,FALSE,IF('Data Transformation'!E1753&lt;$R$10,E1753,$R$10)),IF(C1753=FALSE,FALSE,IF(C1753&lt;$R$10,C1753,$R$10)))</f>
        <v>0</v>
      </c>
      <c r="H1753" t="b">
        <f>IF('Input and Summary Results'!$J$4="yes",'Data Transformation'!F1753,'Data Transformation'!D1753)</f>
        <v>0</v>
      </c>
      <c r="I1753" t="str">
        <f t="shared" si="112"/>
        <v/>
      </c>
    </row>
    <row r="1754" spans="2:9" x14ac:dyDescent="0.25">
      <c r="B1754" t="b">
        <f>IF('Input and Summary Results'!D1336=0,FALSE,'Input and Summary Results'!$B1336)</f>
        <v>0</v>
      </c>
      <c r="C1754" t="b">
        <f>IF(OR(B1754=0,'Input and Summary Results'!D1336=0,'Input and Summary Results'!D1336=""),FALSE,'Input and Summary Results'!$D1336)</f>
        <v>0</v>
      </c>
      <c r="D1754" t="b">
        <f>IF(OR(B1754=0,'Input and Summary Results'!E1336=0),FALSE,'Input and Summary Results'!$E1336)</f>
        <v>0</v>
      </c>
      <c r="E1754" t="b">
        <f t="shared" si="110"/>
        <v>0</v>
      </c>
      <c r="F1754" t="b">
        <f t="shared" si="111"/>
        <v>0</v>
      </c>
      <c r="G1754" t="b">
        <f>IF('Input and Summary Results'!$J$4="yes",IF(C1754=FALSE,FALSE,IF('Data Transformation'!E1754&lt;$R$10,E1754,$R$10)),IF(C1754=FALSE,FALSE,IF(C1754&lt;$R$10,C1754,$R$10)))</f>
        <v>0</v>
      </c>
      <c r="H1754" t="b">
        <f>IF('Input and Summary Results'!$J$4="yes",'Data Transformation'!F1754,'Data Transformation'!D1754)</f>
        <v>0</v>
      </c>
      <c r="I1754" t="str">
        <f t="shared" si="112"/>
        <v/>
      </c>
    </row>
    <row r="1755" spans="2:9" x14ac:dyDescent="0.25">
      <c r="B1755" t="b">
        <f>IF('Input and Summary Results'!D1337=0,FALSE,'Input and Summary Results'!$B1337)</f>
        <v>0</v>
      </c>
      <c r="C1755" t="b">
        <f>IF(OR(B1755=0,'Input and Summary Results'!D1337=0,'Input and Summary Results'!D1337=""),FALSE,'Input and Summary Results'!$D1337)</f>
        <v>0</v>
      </c>
      <c r="D1755" t="b">
        <f>IF(OR(B1755=0,'Input and Summary Results'!E1337=0),FALSE,'Input and Summary Results'!$E1337)</f>
        <v>0</v>
      </c>
      <c r="E1755" t="b">
        <f t="shared" si="110"/>
        <v>0</v>
      </c>
      <c r="F1755" t="b">
        <f t="shared" si="111"/>
        <v>0</v>
      </c>
      <c r="G1755" t="b">
        <f>IF('Input and Summary Results'!$J$4="yes",IF(C1755=FALSE,FALSE,IF('Data Transformation'!E1755&lt;$R$10,E1755,$R$10)),IF(C1755=FALSE,FALSE,IF(C1755&lt;$R$10,C1755,$R$10)))</f>
        <v>0</v>
      </c>
      <c r="H1755" t="b">
        <f>IF('Input and Summary Results'!$J$4="yes",'Data Transformation'!F1755,'Data Transformation'!D1755)</f>
        <v>0</v>
      </c>
      <c r="I1755" t="str">
        <f t="shared" si="112"/>
        <v/>
      </c>
    </row>
    <row r="1756" spans="2:9" x14ac:dyDescent="0.25">
      <c r="B1756" t="b">
        <f>IF('Input and Summary Results'!D1338=0,FALSE,'Input and Summary Results'!$B1338)</f>
        <v>0</v>
      </c>
      <c r="C1756" t="b">
        <f>IF(OR(B1756=0,'Input and Summary Results'!D1338=0,'Input and Summary Results'!D1338=""),FALSE,'Input and Summary Results'!$D1338)</f>
        <v>0</v>
      </c>
      <c r="D1756" t="b">
        <f>IF(OR(B1756=0,'Input and Summary Results'!E1338=0),FALSE,'Input and Summary Results'!$E1338)</f>
        <v>0</v>
      </c>
      <c r="E1756" t="b">
        <f t="shared" si="110"/>
        <v>0</v>
      </c>
      <c r="F1756" t="b">
        <f t="shared" si="111"/>
        <v>0</v>
      </c>
      <c r="G1756" t="b">
        <f>IF('Input and Summary Results'!$J$4="yes",IF(C1756=FALSE,FALSE,IF('Data Transformation'!E1756&lt;$R$10,E1756,$R$10)),IF(C1756=FALSE,FALSE,IF(C1756&lt;$R$10,C1756,$R$10)))</f>
        <v>0</v>
      </c>
      <c r="H1756" t="b">
        <f>IF('Input and Summary Results'!$J$4="yes",'Data Transformation'!F1756,'Data Transformation'!D1756)</f>
        <v>0</v>
      </c>
      <c r="I1756" t="str">
        <f t="shared" si="112"/>
        <v/>
      </c>
    </row>
    <row r="1757" spans="2:9" x14ac:dyDescent="0.25">
      <c r="B1757" t="b">
        <f>IF('Input and Summary Results'!D1339=0,FALSE,'Input and Summary Results'!$B1339)</f>
        <v>0</v>
      </c>
      <c r="C1757" t="b">
        <f>IF(OR(B1757=0,'Input and Summary Results'!D1339=0,'Input and Summary Results'!D1339=""),FALSE,'Input and Summary Results'!$D1339)</f>
        <v>0</v>
      </c>
      <c r="D1757" t="b">
        <f>IF(OR(B1757=0,'Input and Summary Results'!E1339=0),FALSE,'Input and Summary Results'!$E1339)</f>
        <v>0</v>
      </c>
      <c r="E1757" t="b">
        <f t="shared" si="110"/>
        <v>0</v>
      </c>
      <c r="F1757" t="b">
        <f t="shared" si="111"/>
        <v>0</v>
      </c>
      <c r="G1757" t="b">
        <f>IF('Input and Summary Results'!$J$4="yes",IF(C1757=FALSE,FALSE,IF('Data Transformation'!E1757&lt;$R$10,E1757,$R$10)),IF(C1757=FALSE,FALSE,IF(C1757&lt;$R$10,C1757,$R$10)))</f>
        <v>0</v>
      </c>
      <c r="H1757" t="b">
        <f>IF('Input and Summary Results'!$J$4="yes",'Data Transformation'!F1757,'Data Transformation'!D1757)</f>
        <v>0</v>
      </c>
      <c r="I1757" t="str">
        <f t="shared" si="112"/>
        <v/>
      </c>
    </row>
    <row r="1758" spans="2:9" x14ac:dyDescent="0.25">
      <c r="B1758" t="b">
        <f>IF('Input and Summary Results'!D1340=0,FALSE,'Input and Summary Results'!$B1340)</f>
        <v>0</v>
      </c>
      <c r="C1758" t="b">
        <f>IF(OR(B1758=0,'Input and Summary Results'!D1340=0,'Input and Summary Results'!D1340=""),FALSE,'Input and Summary Results'!$D1340)</f>
        <v>0</v>
      </c>
      <c r="D1758" t="b">
        <f>IF(OR(B1758=0,'Input and Summary Results'!E1340=0),FALSE,'Input and Summary Results'!$E1340)</f>
        <v>0</v>
      </c>
      <c r="E1758" t="b">
        <f t="shared" si="110"/>
        <v>0</v>
      </c>
      <c r="F1758" t="b">
        <f t="shared" si="111"/>
        <v>0</v>
      </c>
      <c r="G1758" t="b">
        <f>IF('Input and Summary Results'!$J$4="yes",IF(C1758=FALSE,FALSE,IF('Data Transformation'!E1758&lt;$R$10,E1758,$R$10)),IF(C1758=FALSE,FALSE,IF(C1758&lt;$R$10,C1758,$R$10)))</f>
        <v>0</v>
      </c>
      <c r="H1758" t="b">
        <f>IF('Input and Summary Results'!$J$4="yes",'Data Transformation'!F1758,'Data Transformation'!D1758)</f>
        <v>0</v>
      </c>
      <c r="I1758" t="str">
        <f t="shared" si="112"/>
        <v/>
      </c>
    </row>
    <row r="1759" spans="2:9" x14ac:dyDescent="0.25">
      <c r="B1759" t="b">
        <f>IF('Input and Summary Results'!D1341=0,FALSE,'Input and Summary Results'!$B1341)</f>
        <v>0</v>
      </c>
      <c r="C1759" t="b">
        <f>IF(OR(B1759=0,'Input and Summary Results'!D1341=0,'Input and Summary Results'!D1341=""),FALSE,'Input and Summary Results'!$D1341)</f>
        <v>0</v>
      </c>
      <c r="D1759" t="b">
        <f>IF(OR(B1759=0,'Input and Summary Results'!E1341=0),FALSE,'Input and Summary Results'!$E1341)</f>
        <v>0</v>
      </c>
      <c r="E1759" t="b">
        <f t="shared" si="110"/>
        <v>0</v>
      </c>
      <c r="F1759" t="b">
        <f t="shared" si="111"/>
        <v>0</v>
      </c>
      <c r="G1759" t="b">
        <f>IF('Input and Summary Results'!$J$4="yes",IF(C1759=FALSE,FALSE,IF('Data Transformation'!E1759&lt;$R$10,E1759,$R$10)),IF(C1759=FALSE,FALSE,IF(C1759&lt;$R$10,C1759,$R$10)))</f>
        <v>0</v>
      </c>
      <c r="H1759" t="b">
        <f>IF('Input and Summary Results'!$J$4="yes",'Data Transformation'!F1759,'Data Transformation'!D1759)</f>
        <v>0</v>
      </c>
      <c r="I1759" t="str">
        <f t="shared" si="112"/>
        <v/>
      </c>
    </row>
    <row r="1760" spans="2:9" x14ac:dyDescent="0.25">
      <c r="B1760" t="b">
        <f>IF('Input and Summary Results'!D1342=0,FALSE,'Input and Summary Results'!$B1342)</f>
        <v>0</v>
      </c>
      <c r="C1760" t="b">
        <f>IF(OR(B1760=0,'Input and Summary Results'!D1342=0,'Input and Summary Results'!D1342=""),FALSE,'Input and Summary Results'!$D1342)</f>
        <v>0</v>
      </c>
      <c r="D1760" t="b">
        <f>IF(OR(B1760=0,'Input and Summary Results'!E1342=0),FALSE,'Input and Summary Results'!$E1342)</f>
        <v>0</v>
      </c>
      <c r="E1760" t="b">
        <f t="shared" si="110"/>
        <v>0</v>
      </c>
      <c r="F1760" t="b">
        <f t="shared" si="111"/>
        <v>0</v>
      </c>
      <c r="G1760" t="b">
        <f>IF('Input and Summary Results'!$J$4="yes",IF(C1760=FALSE,FALSE,IF('Data Transformation'!E1760&lt;$R$10,E1760,$R$10)),IF(C1760=FALSE,FALSE,IF(C1760&lt;$R$10,C1760,$R$10)))</f>
        <v>0</v>
      </c>
      <c r="H1760" t="b">
        <f>IF('Input and Summary Results'!$J$4="yes",'Data Transformation'!F1760,'Data Transformation'!D1760)</f>
        <v>0</v>
      </c>
      <c r="I1760" t="str">
        <f t="shared" si="112"/>
        <v/>
      </c>
    </row>
    <row r="1761" spans="2:9" x14ac:dyDescent="0.25">
      <c r="B1761" t="b">
        <f>IF('Input and Summary Results'!D1343=0,FALSE,'Input and Summary Results'!$B1343)</f>
        <v>0</v>
      </c>
      <c r="C1761" t="b">
        <f>IF(OR(B1761=0,'Input and Summary Results'!D1343=0,'Input and Summary Results'!D1343=""),FALSE,'Input and Summary Results'!$D1343)</f>
        <v>0</v>
      </c>
      <c r="D1761" t="b">
        <f>IF(OR(B1761=0,'Input and Summary Results'!E1343=0),FALSE,'Input and Summary Results'!$E1343)</f>
        <v>0</v>
      </c>
      <c r="E1761" t="b">
        <f t="shared" si="110"/>
        <v>0</v>
      </c>
      <c r="F1761" t="b">
        <f t="shared" si="111"/>
        <v>0</v>
      </c>
      <c r="G1761" t="b">
        <f>IF('Input and Summary Results'!$J$4="yes",IF(C1761=FALSE,FALSE,IF('Data Transformation'!E1761&lt;$R$10,E1761,$R$10)),IF(C1761=FALSE,FALSE,IF(C1761&lt;$R$10,C1761,$R$10)))</f>
        <v>0</v>
      </c>
      <c r="H1761" t="b">
        <f>IF('Input and Summary Results'!$J$4="yes",'Data Transformation'!F1761,'Data Transformation'!D1761)</f>
        <v>0</v>
      </c>
      <c r="I1761" t="str">
        <f t="shared" si="112"/>
        <v/>
      </c>
    </row>
    <row r="1762" spans="2:9" x14ac:dyDescent="0.25">
      <c r="B1762" t="b">
        <f>IF('Input and Summary Results'!D1344=0,FALSE,'Input and Summary Results'!$B1344)</f>
        <v>0</v>
      </c>
      <c r="C1762" t="b">
        <f>IF(OR(B1762=0,'Input and Summary Results'!D1344=0,'Input and Summary Results'!D1344=""),FALSE,'Input and Summary Results'!$D1344)</f>
        <v>0</v>
      </c>
      <c r="D1762" t="b">
        <f>IF(OR(B1762=0,'Input and Summary Results'!E1344=0),FALSE,'Input and Summary Results'!$E1344)</f>
        <v>0</v>
      </c>
      <c r="E1762" t="b">
        <f t="shared" si="110"/>
        <v>0</v>
      </c>
      <c r="F1762" t="b">
        <f t="shared" si="111"/>
        <v>0</v>
      </c>
      <c r="G1762" t="b">
        <f>IF('Input and Summary Results'!$J$4="yes",IF(C1762=FALSE,FALSE,IF('Data Transformation'!E1762&lt;$R$10,E1762,$R$10)),IF(C1762=FALSE,FALSE,IF(C1762&lt;$R$10,C1762,$R$10)))</f>
        <v>0</v>
      </c>
      <c r="H1762" t="b">
        <f>IF('Input and Summary Results'!$J$4="yes",'Data Transformation'!F1762,'Data Transformation'!D1762)</f>
        <v>0</v>
      </c>
      <c r="I1762" t="str">
        <f t="shared" si="112"/>
        <v/>
      </c>
    </row>
    <row r="1763" spans="2:9" x14ac:dyDescent="0.25">
      <c r="B1763" t="b">
        <f>IF('Input and Summary Results'!D1345=0,FALSE,'Input and Summary Results'!$B1345)</f>
        <v>0</v>
      </c>
      <c r="C1763" t="b">
        <f>IF(OR(B1763=0,'Input and Summary Results'!D1345=0,'Input and Summary Results'!D1345=""),FALSE,'Input and Summary Results'!$D1345)</f>
        <v>0</v>
      </c>
      <c r="D1763" t="b">
        <f>IF(OR(B1763=0,'Input and Summary Results'!E1345=0),FALSE,'Input and Summary Results'!$E1345)</f>
        <v>0</v>
      </c>
      <c r="E1763" t="b">
        <f t="shared" si="110"/>
        <v>0</v>
      </c>
      <c r="F1763" t="b">
        <f t="shared" si="111"/>
        <v>0</v>
      </c>
      <c r="G1763" t="b">
        <f>IF('Input and Summary Results'!$J$4="yes",IF(C1763=FALSE,FALSE,IF('Data Transformation'!E1763&lt;$R$10,E1763,$R$10)),IF(C1763=FALSE,FALSE,IF(C1763&lt;$R$10,C1763,$R$10)))</f>
        <v>0</v>
      </c>
      <c r="H1763" t="b">
        <f>IF('Input and Summary Results'!$J$4="yes",'Data Transformation'!F1763,'Data Transformation'!D1763)</f>
        <v>0</v>
      </c>
      <c r="I1763" t="str">
        <f t="shared" si="112"/>
        <v/>
      </c>
    </row>
    <row r="1764" spans="2:9" x14ac:dyDescent="0.25">
      <c r="B1764" t="b">
        <f>IF('Input and Summary Results'!D1346=0,FALSE,'Input and Summary Results'!$B1346)</f>
        <v>0</v>
      </c>
      <c r="C1764" t="b">
        <f>IF(OR(B1764=0,'Input and Summary Results'!D1346=0,'Input and Summary Results'!D1346=""),FALSE,'Input and Summary Results'!$D1346)</f>
        <v>0</v>
      </c>
      <c r="D1764" t="b">
        <f>IF(OR(B1764=0,'Input and Summary Results'!E1346=0),FALSE,'Input and Summary Results'!$E1346)</f>
        <v>0</v>
      </c>
      <c r="E1764" t="b">
        <f t="shared" si="110"/>
        <v>0</v>
      </c>
      <c r="F1764" t="b">
        <f t="shared" si="111"/>
        <v>0</v>
      </c>
      <c r="G1764" t="b">
        <f>IF('Input and Summary Results'!$J$4="yes",IF(C1764=FALSE,FALSE,IF('Data Transformation'!E1764&lt;$R$10,E1764,$R$10)),IF(C1764=FALSE,FALSE,IF(C1764&lt;$R$10,C1764,$R$10)))</f>
        <v>0</v>
      </c>
      <c r="H1764" t="b">
        <f>IF('Input and Summary Results'!$J$4="yes",'Data Transformation'!F1764,'Data Transformation'!D1764)</f>
        <v>0</v>
      </c>
      <c r="I1764" t="str">
        <f t="shared" si="112"/>
        <v/>
      </c>
    </row>
    <row r="1765" spans="2:9" x14ac:dyDescent="0.25">
      <c r="B1765" t="b">
        <f>IF('Input and Summary Results'!D1347=0,FALSE,'Input and Summary Results'!$B1347)</f>
        <v>0</v>
      </c>
      <c r="C1765" t="b">
        <f>IF(OR(B1765=0,'Input and Summary Results'!D1347=0,'Input and Summary Results'!D1347=""),FALSE,'Input and Summary Results'!$D1347)</f>
        <v>0</v>
      </c>
      <c r="D1765" t="b">
        <f>IF(OR(B1765=0,'Input and Summary Results'!E1347=0),FALSE,'Input and Summary Results'!$E1347)</f>
        <v>0</v>
      </c>
      <c r="E1765" t="b">
        <f t="shared" si="110"/>
        <v>0</v>
      </c>
      <c r="F1765" t="b">
        <f t="shared" si="111"/>
        <v>0</v>
      </c>
      <c r="G1765" t="b">
        <f>IF('Input and Summary Results'!$J$4="yes",IF(C1765=FALSE,FALSE,IF('Data Transformation'!E1765&lt;$R$10,E1765,$R$10)),IF(C1765=FALSE,FALSE,IF(C1765&lt;$R$10,C1765,$R$10)))</f>
        <v>0</v>
      </c>
      <c r="H1765" t="b">
        <f>IF('Input and Summary Results'!$J$4="yes",'Data Transformation'!F1765,'Data Transformation'!D1765)</f>
        <v>0</v>
      </c>
      <c r="I1765" t="str">
        <f t="shared" si="112"/>
        <v/>
      </c>
    </row>
    <row r="1766" spans="2:9" x14ac:dyDescent="0.25">
      <c r="B1766" t="b">
        <f>IF('Input and Summary Results'!D1348=0,FALSE,'Input and Summary Results'!$B1348)</f>
        <v>0</v>
      </c>
      <c r="C1766" t="b">
        <f>IF(OR(B1766=0,'Input and Summary Results'!D1348=0,'Input and Summary Results'!D1348=""),FALSE,'Input and Summary Results'!$D1348)</f>
        <v>0</v>
      </c>
      <c r="D1766" t="b">
        <f>IF(OR(B1766=0,'Input and Summary Results'!E1348=0),FALSE,'Input and Summary Results'!$E1348)</f>
        <v>0</v>
      </c>
      <c r="E1766" t="b">
        <f t="shared" si="110"/>
        <v>0</v>
      </c>
      <c r="F1766" t="b">
        <f t="shared" si="111"/>
        <v>0</v>
      </c>
      <c r="G1766" t="b">
        <f>IF('Input and Summary Results'!$J$4="yes",IF(C1766=FALSE,FALSE,IF('Data Transformation'!E1766&lt;$R$10,E1766,$R$10)),IF(C1766=FALSE,FALSE,IF(C1766&lt;$R$10,C1766,$R$10)))</f>
        <v>0</v>
      </c>
      <c r="H1766" t="b">
        <f>IF('Input and Summary Results'!$J$4="yes",'Data Transformation'!F1766,'Data Transformation'!D1766)</f>
        <v>0</v>
      </c>
      <c r="I1766" t="str">
        <f t="shared" si="112"/>
        <v/>
      </c>
    </row>
    <row r="1767" spans="2:9" x14ac:dyDescent="0.25">
      <c r="B1767" t="b">
        <f>IF('Input and Summary Results'!D1349=0,FALSE,'Input and Summary Results'!$B1349)</f>
        <v>0</v>
      </c>
      <c r="C1767" t="b">
        <f>IF(OR(B1767=0,'Input and Summary Results'!D1349=0,'Input and Summary Results'!D1349=""),FALSE,'Input and Summary Results'!$D1349)</f>
        <v>0</v>
      </c>
      <c r="D1767" t="b">
        <f>IF(OR(B1767=0,'Input and Summary Results'!E1349=0),FALSE,'Input and Summary Results'!$E1349)</f>
        <v>0</v>
      </c>
      <c r="E1767" t="b">
        <f t="shared" si="110"/>
        <v>0</v>
      </c>
      <c r="F1767" t="b">
        <f t="shared" si="111"/>
        <v>0</v>
      </c>
      <c r="G1767" t="b">
        <f>IF('Input and Summary Results'!$J$4="yes",IF(C1767=FALSE,FALSE,IF('Data Transformation'!E1767&lt;$R$10,E1767,$R$10)),IF(C1767=FALSE,FALSE,IF(C1767&lt;$R$10,C1767,$R$10)))</f>
        <v>0</v>
      </c>
      <c r="H1767" t="b">
        <f>IF('Input and Summary Results'!$J$4="yes",'Data Transformation'!F1767,'Data Transformation'!D1767)</f>
        <v>0</v>
      </c>
      <c r="I1767" t="str">
        <f t="shared" si="112"/>
        <v/>
      </c>
    </row>
    <row r="1768" spans="2:9" x14ac:dyDescent="0.25">
      <c r="B1768" t="b">
        <f>IF('Input and Summary Results'!D1350=0,FALSE,'Input and Summary Results'!$B1350)</f>
        <v>0</v>
      </c>
      <c r="C1768" t="b">
        <f>IF(OR(B1768=0,'Input and Summary Results'!D1350=0,'Input and Summary Results'!D1350=""),FALSE,'Input and Summary Results'!$D1350)</f>
        <v>0</v>
      </c>
      <c r="D1768" t="b">
        <f>IF(OR(B1768=0,'Input and Summary Results'!E1350=0),FALSE,'Input and Summary Results'!$E1350)</f>
        <v>0</v>
      </c>
      <c r="E1768" t="b">
        <f t="shared" si="110"/>
        <v>0</v>
      </c>
      <c r="F1768" t="b">
        <f t="shared" si="111"/>
        <v>0</v>
      </c>
      <c r="G1768" t="b">
        <f>IF('Input and Summary Results'!$J$4="yes",IF(C1768=FALSE,FALSE,IF('Data Transformation'!E1768&lt;$R$10,E1768,$R$10)),IF(C1768=FALSE,FALSE,IF(C1768&lt;$R$10,C1768,$R$10)))</f>
        <v>0</v>
      </c>
      <c r="H1768" t="b">
        <f>IF('Input and Summary Results'!$J$4="yes",'Data Transformation'!F1768,'Data Transformation'!D1768)</f>
        <v>0</v>
      </c>
      <c r="I1768" t="str">
        <f t="shared" si="112"/>
        <v/>
      </c>
    </row>
    <row r="1769" spans="2:9" x14ac:dyDescent="0.25">
      <c r="B1769" t="b">
        <f>IF('Input and Summary Results'!D1351=0,FALSE,'Input and Summary Results'!$B1351)</f>
        <v>0</v>
      </c>
      <c r="C1769" t="b">
        <f>IF(OR(B1769=0,'Input and Summary Results'!D1351=0,'Input and Summary Results'!D1351=""),FALSE,'Input and Summary Results'!$D1351)</f>
        <v>0</v>
      </c>
      <c r="D1769" t="b">
        <f>IF(OR(B1769=0,'Input and Summary Results'!E1351=0),FALSE,'Input and Summary Results'!$E1351)</f>
        <v>0</v>
      </c>
      <c r="E1769" t="b">
        <f t="shared" si="110"/>
        <v>0</v>
      </c>
      <c r="F1769" t="b">
        <f t="shared" si="111"/>
        <v>0</v>
      </c>
      <c r="G1769" t="b">
        <f>IF('Input and Summary Results'!$J$4="yes",IF(C1769=FALSE,FALSE,IF('Data Transformation'!E1769&lt;$R$10,E1769,$R$10)),IF(C1769=FALSE,FALSE,IF(C1769&lt;$R$10,C1769,$R$10)))</f>
        <v>0</v>
      </c>
      <c r="H1769" t="b">
        <f>IF('Input and Summary Results'!$J$4="yes",'Data Transformation'!F1769,'Data Transformation'!D1769)</f>
        <v>0</v>
      </c>
      <c r="I1769" t="str">
        <f t="shared" si="112"/>
        <v/>
      </c>
    </row>
    <row r="1770" spans="2:9" x14ac:dyDescent="0.25">
      <c r="B1770" t="b">
        <f>IF('Input and Summary Results'!D1352=0,FALSE,'Input and Summary Results'!$B1352)</f>
        <v>0</v>
      </c>
      <c r="C1770" t="b">
        <f>IF(OR(B1770=0,'Input and Summary Results'!D1352=0,'Input and Summary Results'!D1352=""),FALSE,'Input and Summary Results'!$D1352)</f>
        <v>0</v>
      </c>
      <c r="D1770" t="b">
        <f>IF(OR(B1770=0,'Input and Summary Results'!E1352=0),FALSE,'Input and Summary Results'!$E1352)</f>
        <v>0</v>
      </c>
      <c r="E1770" t="b">
        <f t="shared" ref="E1770:E1833" si="113">IF(C1770=FALSE,FALSE,LOG10(C1770))</f>
        <v>0</v>
      </c>
      <c r="F1770" t="b">
        <f t="shared" ref="F1770:F1833" si="114">IF(D1770=FALSE, FALSE,0.434*D1770/C1770)</f>
        <v>0</v>
      </c>
      <c r="G1770" t="b">
        <f>IF('Input and Summary Results'!$J$4="yes",IF(C1770=FALSE,FALSE,IF('Data Transformation'!E1770&lt;$R$10,E1770,$R$10)),IF(C1770=FALSE,FALSE,IF(C1770&lt;$R$10,C1770,$R$10)))</f>
        <v>0</v>
      </c>
      <c r="H1770" t="b">
        <f>IF('Input and Summary Results'!$J$4="yes",'Data Transformation'!F1770,'Data Transformation'!D1770)</f>
        <v>0</v>
      </c>
      <c r="I1770" t="str">
        <f t="shared" si="112"/>
        <v/>
      </c>
    </row>
    <row r="1771" spans="2:9" x14ac:dyDescent="0.25">
      <c r="B1771" t="b">
        <f>IF('Input and Summary Results'!D1353=0,FALSE,'Input and Summary Results'!$B1353)</f>
        <v>0</v>
      </c>
      <c r="C1771" t="b">
        <f>IF(OR(B1771=0,'Input and Summary Results'!D1353=0,'Input and Summary Results'!D1353=""),FALSE,'Input and Summary Results'!$D1353)</f>
        <v>0</v>
      </c>
      <c r="D1771" t="b">
        <f>IF(OR(B1771=0,'Input and Summary Results'!E1353=0),FALSE,'Input and Summary Results'!$E1353)</f>
        <v>0</v>
      </c>
      <c r="E1771" t="b">
        <f t="shared" si="113"/>
        <v>0</v>
      </c>
      <c r="F1771" t="b">
        <f t="shared" si="114"/>
        <v>0</v>
      </c>
      <c r="G1771" t="b">
        <f>IF('Input and Summary Results'!$J$4="yes",IF(C1771=FALSE,FALSE,IF('Data Transformation'!E1771&lt;$R$10,E1771,$R$10)),IF(C1771=FALSE,FALSE,IF(C1771&lt;$R$10,C1771,$R$10)))</f>
        <v>0</v>
      </c>
      <c r="H1771" t="b">
        <f>IF('Input and Summary Results'!$J$4="yes",'Data Transformation'!F1771,'Data Transformation'!D1771)</f>
        <v>0</v>
      </c>
      <c r="I1771" t="str">
        <f t="shared" si="112"/>
        <v/>
      </c>
    </row>
    <row r="1772" spans="2:9" x14ac:dyDescent="0.25">
      <c r="B1772" t="b">
        <f>IF('Input and Summary Results'!D1354=0,FALSE,'Input and Summary Results'!$B1354)</f>
        <v>0</v>
      </c>
      <c r="C1772" t="b">
        <f>IF(OR(B1772=0,'Input and Summary Results'!D1354=0,'Input and Summary Results'!D1354=""),FALSE,'Input and Summary Results'!$D1354)</f>
        <v>0</v>
      </c>
      <c r="D1772" t="b">
        <f>IF(OR(B1772=0,'Input and Summary Results'!E1354=0),FALSE,'Input and Summary Results'!$E1354)</f>
        <v>0</v>
      </c>
      <c r="E1772" t="b">
        <f t="shared" si="113"/>
        <v>0</v>
      </c>
      <c r="F1772" t="b">
        <f t="shared" si="114"/>
        <v>0</v>
      </c>
      <c r="G1772" t="b">
        <f>IF('Input and Summary Results'!$J$4="yes",IF(C1772=FALSE,FALSE,IF('Data Transformation'!E1772&lt;$R$10,E1772,$R$10)),IF(C1772=FALSE,FALSE,IF(C1772&lt;$R$10,C1772,$R$10)))</f>
        <v>0</v>
      </c>
      <c r="H1772" t="b">
        <f>IF('Input and Summary Results'!$J$4="yes",'Data Transformation'!F1772,'Data Transformation'!D1772)</f>
        <v>0</v>
      </c>
      <c r="I1772" t="str">
        <f t="shared" si="112"/>
        <v/>
      </c>
    </row>
    <row r="1773" spans="2:9" x14ac:dyDescent="0.25">
      <c r="B1773" t="b">
        <f>IF('Input and Summary Results'!D1355=0,FALSE,'Input and Summary Results'!$B1355)</f>
        <v>0</v>
      </c>
      <c r="C1773" t="b">
        <f>IF(OR(B1773=0,'Input and Summary Results'!D1355=0,'Input and Summary Results'!D1355=""),FALSE,'Input and Summary Results'!$D1355)</f>
        <v>0</v>
      </c>
      <c r="D1773" t="b">
        <f>IF(OR(B1773=0,'Input and Summary Results'!E1355=0),FALSE,'Input and Summary Results'!$E1355)</f>
        <v>0</v>
      </c>
      <c r="E1773" t="b">
        <f t="shared" si="113"/>
        <v>0</v>
      </c>
      <c r="F1773" t="b">
        <f t="shared" si="114"/>
        <v>0</v>
      </c>
      <c r="G1773" t="b">
        <f>IF('Input and Summary Results'!$J$4="yes",IF(C1773=FALSE,FALSE,IF('Data Transformation'!E1773&lt;$R$10,E1773,$R$10)),IF(C1773=FALSE,FALSE,IF(C1773&lt;$R$10,C1773,$R$10)))</f>
        <v>0</v>
      </c>
      <c r="H1773" t="b">
        <f>IF('Input and Summary Results'!$J$4="yes",'Data Transformation'!F1773,'Data Transformation'!D1773)</f>
        <v>0</v>
      </c>
      <c r="I1773" t="str">
        <f t="shared" si="112"/>
        <v/>
      </c>
    </row>
    <row r="1774" spans="2:9" x14ac:dyDescent="0.25">
      <c r="B1774" t="b">
        <f>IF('Input and Summary Results'!D1356=0,FALSE,'Input and Summary Results'!$B1356)</f>
        <v>0</v>
      </c>
      <c r="C1774" t="b">
        <f>IF(OR(B1774=0,'Input and Summary Results'!D1356=0,'Input and Summary Results'!D1356=""),FALSE,'Input and Summary Results'!$D1356)</f>
        <v>0</v>
      </c>
      <c r="D1774" t="b">
        <f>IF(OR(B1774=0,'Input and Summary Results'!E1356=0),FALSE,'Input and Summary Results'!$E1356)</f>
        <v>0</v>
      </c>
      <c r="E1774" t="b">
        <f t="shared" si="113"/>
        <v>0</v>
      </c>
      <c r="F1774" t="b">
        <f t="shared" si="114"/>
        <v>0</v>
      </c>
      <c r="G1774" t="b">
        <f>IF('Input and Summary Results'!$J$4="yes",IF(C1774=FALSE,FALSE,IF('Data Transformation'!E1774&lt;$R$10,E1774,$R$10)),IF(C1774=FALSE,FALSE,IF(C1774&lt;$R$10,C1774,$R$10)))</f>
        <v>0</v>
      </c>
      <c r="H1774" t="b">
        <f>IF('Input and Summary Results'!$J$4="yes",'Data Transformation'!F1774,'Data Transformation'!D1774)</f>
        <v>0</v>
      </c>
      <c r="I1774" t="str">
        <f t="shared" si="112"/>
        <v/>
      </c>
    </row>
    <row r="1775" spans="2:9" x14ac:dyDescent="0.25">
      <c r="B1775" t="b">
        <f>IF('Input and Summary Results'!D1357=0,FALSE,'Input and Summary Results'!$B1357)</f>
        <v>0</v>
      </c>
      <c r="C1775" t="b">
        <f>IF(OR(B1775=0,'Input and Summary Results'!D1357=0,'Input and Summary Results'!D1357=""),FALSE,'Input and Summary Results'!$D1357)</f>
        <v>0</v>
      </c>
      <c r="D1775" t="b">
        <f>IF(OR(B1775=0,'Input and Summary Results'!E1357=0),FALSE,'Input and Summary Results'!$E1357)</f>
        <v>0</v>
      </c>
      <c r="E1775" t="b">
        <f t="shared" si="113"/>
        <v>0</v>
      </c>
      <c r="F1775" t="b">
        <f t="shared" si="114"/>
        <v>0</v>
      </c>
      <c r="G1775" t="b">
        <f>IF('Input and Summary Results'!$J$4="yes",IF(C1775=FALSE,FALSE,IF('Data Transformation'!E1775&lt;$R$10,E1775,$R$10)),IF(C1775=FALSE,FALSE,IF(C1775&lt;$R$10,C1775,$R$10)))</f>
        <v>0</v>
      </c>
      <c r="H1775" t="b">
        <f>IF('Input and Summary Results'!$J$4="yes",'Data Transformation'!F1775,'Data Transformation'!D1775)</f>
        <v>0</v>
      </c>
      <c r="I1775" t="str">
        <f t="shared" si="112"/>
        <v/>
      </c>
    </row>
    <row r="1776" spans="2:9" x14ac:dyDescent="0.25">
      <c r="B1776" t="b">
        <f>IF('Input and Summary Results'!D1358=0,FALSE,'Input and Summary Results'!$B1358)</f>
        <v>0</v>
      </c>
      <c r="C1776" t="b">
        <f>IF(OR(B1776=0,'Input and Summary Results'!D1358=0,'Input and Summary Results'!D1358=""),FALSE,'Input and Summary Results'!$D1358)</f>
        <v>0</v>
      </c>
      <c r="D1776" t="b">
        <f>IF(OR(B1776=0,'Input and Summary Results'!E1358=0),FALSE,'Input and Summary Results'!$E1358)</f>
        <v>0</v>
      </c>
      <c r="E1776" t="b">
        <f t="shared" si="113"/>
        <v>0</v>
      </c>
      <c r="F1776" t="b">
        <f t="shared" si="114"/>
        <v>0</v>
      </c>
      <c r="G1776" t="b">
        <f>IF('Input and Summary Results'!$J$4="yes",IF(C1776=FALSE,FALSE,IF('Data Transformation'!E1776&lt;$R$10,E1776,$R$10)),IF(C1776=FALSE,FALSE,IF(C1776&lt;$R$10,C1776,$R$10)))</f>
        <v>0</v>
      </c>
      <c r="H1776" t="b">
        <f>IF('Input and Summary Results'!$J$4="yes",'Data Transformation'!F1776,'Data Transformation'!D1776)</f>
        <v>0</v>
      </c>
      <c r="I1776" t="str">
        <f t="shared" si="112"/>
        <v/>
      </c>
    </row>
    <row r="1777" spans="2:9" x14ac:dyDescent="0.25">
      <c r="B1777" t="b">
        <f>IF('Input and Summary Results'!D1359=0,FALSE,'Input and Summary Results'!$B1359)</f>
        <v>0</v>
      </c>
      <c r="C1777" t="b">
        <f>IF(OR(B1777=0,'Input and Summary Results'!D1359=0,'Input and Summary Results'!D1359=""),FALSE,'Input and Summary Results'!$D1359)</f>
        <v>0</v>
      </c>
      <c r="D1777" t="b">
        <f>IF(OR(B1777=0,'Input and Summary Results'!E1359=0),FALSE,'Input and Summary Results'!$E1359)</f>
        <v>0</v>
      </c>
      <c r="E1777" t="b">
        <f t="shared" si="113"/>
        <v>0</v>
      </c>
      <c r="F1777" t="b">
        <f t="shared" si="114"/>
        <v>0</v>
      </c>
      <c r="G1777" t="b">
        <f>IF('Input and Summary Results'!$J$4="yes",IF(C1777=FALSE,FALSE,IF('Data Transformation'!E1777&lt;$R$10,E1777,$R$10)),IF(C1777=FALSE,FALSE,IF(C1777&lt;$R$10,C1777,$R$10)))</f>
        <v>0</v>
      </c>
      <c r="H1777" t="b">
        <f>IF('Input and Summary Results'!$J$4="yes",'Data Transformation'!F1777,'Data Transformation'!D1777)</f>
        <v>0</v>
      </c>
      <c r="I1777" t="str">
        <f t="shared" si="112"/>
        <v/>
      </c>
    </row>
    <row r="1778" spans="2:9" x14ac:dyDescent="0.25">
      <c r="B1778" t="b">
        <f>IF('Input and Summary Results'!D1360=0,FALSE,'Input and Summary Results'!$B1360)</f>
        <v>0</v>
      </c>
      <c r="C1778" t="b">
        <f>IF(OR(B1778=0,'Input and Summary Results'!D1360=0,'Input and Summary Results'!D1360=""),FALSE,'Input and Summary Results'!$D1360)</f>
        <v>0</v>
      </c>
      <c r="D1778" t="b">
        <f>IF(OR(B1778=0,'Input and Summary Results'!E1360=0),FALSE,'Input and Summary Results'!$E1360)</f>
        <v>0</v>
      </c>
      <c r="E1778" t="b">
        <f t="shared" si="113"/>
        <v>0</v>
      </c>
      <c r="F1778" t="b">
        <f t="shared" si="114"/>
        <v>0</v>
      </c>
      <c r="G1778" t="b">
        <f>IF('Input and Summary Results'!$J$4="yes",IF(C1778=FALSE,FALSE,IF('Data Transformation'!E1778&lt;$R$10,E1778,$R$10)),IF(C1778=FALSE,FALSE,IF(C1778&lt;$R$10,C1778,$R$10)))</f>
        <v>0</v>
      </c>
      <c r="H1778" t="b">
        <f>IF('Input and Summary Results'!$J$4="yes",'Data Transformation'!F1778,'Data Transformation'!D1778)</f>
        <v>0</v>
      </c>
      <c r="I1778" t="str">
        <f t="shared" si="112"/>
        <v/>
      </c>
    </row>
    <row r="1779" spans="2:9" x14ac:dyDescent="0.25">
      <c r="B1779" t="b">
        <f>IF('Input and Summary Results'!D1361=0,FALSE,'Input and Summary Results'!$B1361)</f>
        <v>0</v>
      </c>
      <c r="C1779" t="b">
        <f>IF(OR(B1779=0,'Input and Summary Results'!D1361=0,'Input and Summary Results'!D1361=""),FALSE,'Input and Summary Results'!$D1361)</f>
        <v>0</v>
      </c>
      <c r="D1779" t="b">
        <f>IF(OR(B1779=0,'Input and Summary Results'!E1361=0),FALSE,'Input and Summary Results'!$E1361)</f>
        <v>0</v>
      </c>
      <c r="E1779" t="b">
        <f t="shared" si="113"/>
        <v>0</v>
      </c>
      <c r="F1779" t="b">
        <f t="shared" si="114"/>
        <v>0</v>
      </c>
      <c r="G1779" t="b">
        <f>IF('Input and Summary Results'!$J$4="yes",IF(C1779=FALSE,FALSE,IF('Data Transformation'!E1779&lt;$R$10,E1779,$R$10)),IF(C1779=FALSE,FALSE,IF(C1779&lt;$R$10,C1779,$R$10)))</f>
        <v>0</v>
      </c>
      <c r="H1779" t="b">
        <f>IF('Input and Summary Results'!$J$4="yes",'Data Transformation'!F1779,'Data Transformation'!D1779)</f>
        <v>0</v>
      </c>
      <c r="I1779" t="str">
        <f t="shared" si="112"/>
        <v/>
      </c>
    </row>
    <row r="1780" spans="2:9" x14ac:dyDescent="0.25">
      <c r="B1780" t="b">
        <f>IF('Input and Summary Results'!D1362=0,FALSE,'Input and Summary Results'!$B1362)</f>
        <v>0</v>
      </c>
      <c r="C1780" t="b">
        <f>IF(OR(B1780=0,'Input and Summary Results'!D1362=0,'Input and Summary Results'!D1362=""),FALSE,'Input and Summary Results'!$D1362)</f>
        <v>0</v>
      </c>
      <c r="D1780" t="b">
        <f>IF(OR(B1780=0,'Input and Summary Results'!E1362=0),FALSE,'Input and Summary Results'!$E1362)</f>
        <v>0</v>
      </c>
      <c r="E1780" t="b">
        <f t="shared" si="113"/>
        <v>0</v>
      </c>
      <c r="F1780" t="b">
        <f t="shared" si="114"/>
        <v>0</v>
      </c>
      <c r="G1780" t="b">
        <f>IF('Input and Summary Results'!$J$4="yes",IF(C1780=FALSE,FALSE,IF('Data Transformation'!E1780&lt;$R$10,E1780,$R$10)),IF(C1780=FALSE,FALSE,IF(C1780&lt;$R$10,C1780,$R$10)))</f>
        <v>0</v>
      </c>
      <c r="H1780" t="b">
        <f>IF('Input and Summary Results'!$J$4="yes",'Data Transformation'!F1780,'Data Transformation'!D1780)</f>
        <v>0</v>
      </c>
      <c r="I1780" t="str">
        <f t="shared" si="112"/>
        <v/>
      </c>
    </row>
    <row r="1781" spans="2:9" x14ac:dyDescent="0.25">
      <c r="B1781" t="b">
        <f>IF('Input and Summary Results'!D1363=0,FALSE,'Input and Summary Results'!$B1363)</f>
        <v>0</v>
      </c>
      <c r="C1781" t="b">
        <f>IF(OR(B1781=0,'Input and Summary Results'!D1363=0,'Input and Summary Results'!D1363=""),FALSE,'Input and Summary Results'!$D1363)</f>
        <v>0</v>
      </c>
      <c r="D1781" t="b">
        <f>IF(OR(B1781=0,'Input and Summary Results'!E1363=0),FALSE,'Input and Summary Results'!$E1363)</f>
        <v>0</v>
      </c>
      <c r="E1781" t="b">
        <f t="shared" si="113"/>
        <v>0</v>
      </c>
      <c r="F1781" t="b">
        <f t="shared" si="114"/>
        <v>0</v>
      </c>
      <c r="G1781" t="b">
        <f>IF('Input and Summary Results'!$J$4="yes",IF(C1781=FALSE,FALSE,IF('Data Transformation'!E1781&lt;$R$10,E1781,$R$10)),IF(C1781=FALSE,FALSE,IF(C1781&lt;$R$10,C1781,$R$10)))</f>
        <v>0</v>
      </c>
      <c r="H1781" t="b">
        <f>IF('Input and Summary Results'!$J$4="yes",'Data Transformation'!F1781,'Data Transformation'!D1781)</f>
        <v>0</v>
      </c>
      <c r="I1781" t="str">
        <f t="shared" si="112"/>
        <v/>
      </c>
    </row>
    <row r="1782" spans="2:9" x14ac:dyDescent="0.25">
      <c r="B1782" t="b">
        <f>IF('Input and Summary Results'!D1364=0,FALSE,'Input and Summary Results'!$B1364)</f>
        <v>0</v>
      </c>
      <c r="C1782" t="b">
        <f>IF(OR(B1782=0,'Input and Summary Results'!D1364=0,'Input and Summary Results'!D1364=""),FALSE,'Input and Summary Results'!$D1364)</f>
        <v>0</v>
      </c>
      <c r="D1782" t="b">
        <f>IF(OR(B1782=0,'Input and Summary Results'!E1364=0),FALSE,'Input and Summary Results'!$E1364)</f>
        <v>0</v>
      </c>
      <c r="E1782" t="b">
        <f t="shared" si="113"/>
        <v>0</v>
      </c>
      <c r="F1782" t="b">
        <f t="shared" si="114"/>
        <v>0</v>
      </c>
      <c r="G1782" t="b">
        <f>IF('Input and Summary Results'!$J$4="yes",IF(C1782=FALSE,FALSE,IF('Data Transformation'!E1782&lt;$R$10,E1782,$R$10)),IF(C1782=FALSE,FALSE,IF(C1782&lt;$R$10,C1782,$R$10)))</f>
        <v>0</v>
      </c>
      <c r="H1782" t="b">
        <f>IF('Input and Summary Results'!$J$4="yes",'Data Transformation'!F1782,'Data Transformation'!D1782)</f>
        <v>0</v>
      </c>
      <c r="I1782" t="str">
        <f t="shared" si="112"/>
        <v/>
      </c>
    </row>
    <row r="1783" spans="2:9" x14ac:dyDescent="0.25">
      <c r="B1783" t="b">
        <f>IF('Input and Summary Results'!D1365=0,FALSE,'Input and Summary Results'!$B1365)</f>
        <v>0</v>
      </c>
      <c r="C1783" t="b">
        <f>IF(OR(B1783=0,'Input and Summary Results'!D1365=0,'Input and Summary Results'!D1365=""),FALSE,'Input and Summary Results'!$D1365)</f>
        <v>0</v>
      </c>
      <c r="D1783" t="b">
        <f>IF(OR(B1783=0,'Input and Summary Results'!E1365=0),FALSE,'Input and Summary Results'!$E1365)</f>
        <v>0</v>
      </c>
      <c r="E1783" t="b">
        <f t="shared" si="113"/>
        <v>0</v>
      </c>
      <c r="F1783" t="b">
        <f t="shared" si="114"/>
        <v>0</v>
      </c>
      <c r="G1783" t="b">
        <f>IF('Input and Summary Results'!$J$4="yes",IF(C1783=FALSE,FALSE,IF('Data Transformation'!E1783&lt;$R$10,E1783,$R$10)),IF(C1783=FALSE,FALSE,IF(C1783&lt;$R$10,C1783,$R$10)))</f>
        <v>0</v>
      </c>
      <c r="H1783" t="b">
        <f>IF('Input and Summary Results'!$J$4="yes",'Data Transformation'!F1783,'Data Transformation'!D1783)</f>
        <v>0</v>
      </c>
      <c r="I1783" t="str">
        <f t="shared" si="112"/>
        <v/>
      </c>
    </row>
    <row r="1784" spans="2:9" x14ac:dyDescent="0.25">
      <c r="B1784" t="b">
        <f>IF('Input and Summary Results'!D1366=0,FALSE,'Input and Summary Results'!$B1366)</f>
        <v>0</v>
      </c>
      <c r="C1784" t="b">
        <f>IF(OR(B1784=0,'Input and Summary Results'!D1366=0,'Input and Summary Results'!D1366=""),FALSE,'Input and Summary Results'!$D1366)</f>
        <v>0</v>
      </c>
      <c r="D1784" t="b">
        <f>IF(OR(B1784=0,'Input and Summary Results'!E1366=0),FALSE,'Input and Summary Results'!$E1366)</f>
        <v>0</v>
      </c>
      <c r="E1784" t="b">
        <f t="shared" si="113"/>
        <v>0</v>
      </c>
      <c r="F1784" t="b">
        <f t="shared" si="114"/>
        <v>0</v>
      </c>
      <c r="G1784" t="b">
        <f>IF('Input and Summary Results'!$J$4="yes",IF(C1784=FALSE,FALSE,IF('Data Transformation'!E1784&lt;$R$10,E1784,$R$10)),IF(C1784=FALSE,FALSE,IF(C1784&lt;$R$10,C1784,$R$10)))</f>
        <v>0</v>
      </c>
      <c r="H1784" t="b">
        <f>IF('Input and Summary Results'!$J$4="yes",'Data Transformation'!F1784,'Data Transformation'!D1784)</f>
        <v>0</v>
      </c>
      <c r="I1784" t="str">
        <f t="shared" si="112"/>
        <v/>
      </c>
    </row>
    <row r="1785" spans="2:9" x14ac:dyDescent="0.25">
      <c r="B1785" t="b">
        <f>IF('Input and Summary Results'!D1367=0,FALSE,'Input and Summary Results'!$B1367)</f>
        <v>0</v>
      </c>
      <c r="C1785" t="b">
        <f>IF(OR(B1785=0,'Input and Summary Results'!D1367=0,'Input and Summary Results'!D1367=""),FALSE,'Input and Summary Results'!$D1367)</f>
        <v>0</v>
      </c>
      <c r="D1785" t="b">
        <f>IF(OR(B1785=0,'Input and Summary Results'!E1367=0),FALSE,'Input and Summary Results'!$E1367)</f>
        <v>0</v>
      </c>
      <c r="E1785" t="b">
        <f t="shared" si="113"/>
        <v>0</v>
      </c>
      <c r="F1785" t="b">
        <f t="shared" si="114"/>
        <v>0</v>
      </c>
      <c r="G1785" t="b">
        <f>IF('Input and Summary Results'!$J$4="yes",IF(C1785=FALSE,FALSE,IF('Data Transformation'!E1785&lt;$R$10,E1785,$R$10)),IF(C1785=FALSE,FALSE,IF(C1785&lt;$R$10,C1785,$R$10)))</f>
        <v>0</v>
      </c>
      <c r="H1785" t="b">
        <f>IF('Input and Summary Results'!$J$4="yes",'Data Transformation'!F1785,'Data Transformation'!D1785)</f>
        <v>0</v>
      </c>
      <c r="I1785" t="str">
        <f t="shared" si="112"/>
        <v/>
      </c>
    </row>
    <row r="1786" spans="2:9" x14ac:dyDescent="0.25">
      <c r="B1786" t="b">
        <f>IF('Input and Summary Results'!D1368=0,FALSE,'Input and Summary Results'!$B1368)</f>
        <v>0</v>
      </c>
      <c r="C1786" t="b">
        <f>IF(OR(B1786=0,'Input and Summary Results'!D1368=0,'Input and Summary Results'!D1368=""),FALSE,'Input and Summary Results'!$D1368)</f>
        <v>0</v>
      </c>
      <c r="D1786" t="b">
        <f>IF(OR(B1786=0,'Input and Summary Results'!E1368=0),FALSE,'Input and Summary Results'!$E1368)</f>
        <v>0</v>
      </c>
      <c r="E1786" t="b">
        <f t="shared" si="113"/>
        <v>0</v>
      </c>
      <c r="F1786" t="b">
        <f t="shared" si="114"/>
        <v>0</v>
      </c>
      <c r="G1786" t="b">
        <f>IF('Input and Summary Results'!$J$4="yes",IF(C1786=FALSE,FALSE,IF('Data Transformation'!E1786&lt;$R$10,E1786,$R$10)),IF(C1786=FALSE,FALSE,IF(C1786&lt;$R$10,C1786,$R$10)))</f>
        <v>0</v>
      </c>
      <c r="H1786" t="b">
        <f>IF('Input and Summary Results'!$J$4="yes",'Data Transformation'!F1786,'Data Transformation'!D1786)</f>
        <v>0</v>
      </c>
      <c r="I1786" t="str">
        <f t="shared" si="112"/>
        <v/>
      </c>
    </row>
    <row r="1787" spans="2:9" x14ac:dyDescent="0.25">
      <c r="B1787" t="b">
        <f>IF('Input and Summary Results'!D1369=0,FALSE,'Input and Summary Results'!$B1369)</f>
        <v>0</v>
      </c>
      <c r="C1787" t="b">
        <f>IF(OR(B1787=0,'Input and Summary Results'!D1369=0,'Input and Summary Results'!D1369=""),FALSE,'Input and Summary Results'!$D1369)</f>
        <v>0</v>
      </c>
      <c r="D1787" t="b">
        <f>IF(OR(B1787=0,'Input and Summary Results'!E1369=0),FALSE,'Input and Summary Results'!$E1369)</f>
        <v>0</v>
      </c>
      <c r="E1787" t="b">
        <f t="shared" si="113"/>
        <v>0</v>
      </c>
      <c r="F1787" t="b">
        <f t="shared" si="114"/>
        <v>0</v>
      </c>
      <c r="G1787" t="b">
        <f>IF('Input and Summary Results'!$J$4="yes",IF(C1787=FALSE,FALSE,IF('Data Transformation'!E1787&lt;$R$10,E1787,$R$10)),IF(C1787=FALSE,FALSE,IF(C1787&lt;$R$10,C1787,$R$10)))</f>
        <v>0</v>
      </c>
      <c r="H1787" t="b">
        <f>IF('Input and Summary Results'!$J$4="yes",'Data Transformation'!F1787,'Data Transformation'!D1787)</f>
        <v>0</v>
      </c>
      <c r="I1787" t="str">
        <f t="shared" si="112"/>
        <v/>
      </c>
    </row>
    <row r="1788" spans="2:9" x14ac:dyDescent="0.25">
      <c r="B1788" t="b">
        <f>IF('Input and Summary Results'!D1370=0,FALSE,'Input and Summary Results'!$B1370)</f>
        <v>0</v>
      </c>
      <c r="C1788" t="b">
        <f>IF(OR(B1788=0,'Input and Summary Results'!D1370=0,'Input and Summary Results'!D1370=""),FALSE,'Input and Summary Results'!$D1370)</f>
        <v>0</v>
      </c>
      <c r="D1788" t="b">
        <f>IF(OR(B1788=0,'Input and Summary Results'!E1370=0),FALSE,'Input and Summary Results'!$E1370)</f>
        <v>0</v>
      </c>
      <c r="E1788" t="b">
        <f t="shared" si="113"/>
        <v>0</v>
      </c>
      <c r="F1788" t="b">
        <f t="shared" si="114"/>
        <v>0</v>
      </c>
      <c r="G1788" t="b">
        <f>IF('Input and Summary Results'!$J$4="yes",IF(C1788=FALSE,FALSE,IF('Data Transformation'!E1788&lt;$R$10,E1788,$R$10)),IF(C1788=FALSE,FALSE,IF(C1788&lt;$R$10,C1788,$R$10)))</f>
        <v>0</v>
      </c>
      <c r="H1788" t="b">
        <f>IF('Input and Summary Results'!$J$4="yes",'Data Transformation'!F1788,'Data Transformation'!D1788)</f>
        <v>0</v>
      </c>
      <c r="I1788" t="str">
        <f t="shared" si="112"/>
        <v/>
      </c>
    </row>
    <row r="1789" spans="2:9" x14ac:dyDescent="0.25">
      <c r="B1789" t="b">
        <f>IF('Input and Summary Results'!D1371=0,FALSE,'Input and Summary Results'!$B1371)</f>
        <v>0</v>
      </c>
      <c r="C1789" t="b">
        <f>IF(OR(B1789=0,'Input and Summary Results'!D1371=0,'Input and Summary Results'!D1371=""),FALSE,'Input and Summary Results'!$D1371)</f>
        <v>0</v>
      </c>
      <c r="D1789" t="b">
        <f>IF(OR(B1789=0,'Input and Summary Results'!E1371=0),FALSE,'Input and Summary Results'!$E1371)</f>
        <v>0</v>
      </c>
      <c r="E1789" t="b">
        <f t="shared" si="113"/>
        <v>0</v>
      </c>
      <c r="F1789" t="b">
        <f t="shared" si="114"/>
        <v>0</v>
      </c>
      <c r="G1789" t="b">
        <f>IF('Input and Summary Results'!$J$4="yes",IF(C1789=FALSE,FALSE,IF('Data Transformation'!E1789&lt;$R$10,E1789,$R$10)),IF(C1789=FALSE,FALSE,IF(C1789&lt;$R$10,C1789,$R$10)))</f>
        <v>0</v>
      </c>
      <c r="H1789" t="b">
        <f>IF('Input and Summary Results'!$J$4="yes",'Data Transformation'!F1789,'Data Transformation'!D1789)</f>
        <v>0</v>
      </c>
      <c r="I1789" t="str">
        <f t="shared" si="112"/>
        <v/>
      </c>
    </row>
    <row r="1790" spans="2:9" x14ac:dyDescent="0.25">
      <c r="B1790" t="b">
        <f>IF('Input and Summary Results'!D1372=0,FALSE,'Input and Summary Results'!$B1372)</f>
        <v>0</v>
      </c>
      <c r="C1790" t="b">
        <f>IF(OR(B1790=0,'Input and Summary Results'!D1372=0,'Input and Summary Results'!D1372=""),FALSE,'Input and Summary Results'!$D1372)</f>
        <v>0</v>
      </c>
      <c r="D1790" t="b">
        <f>IF(OR(B1790=0,'Input and Summary Results'!E1372=0),FALSE,'Input and Summary Results'!$E1372)</f>
        <v>0</v>
      </c>
      <c r="E1790" t="b">
        <f t="shared" si="113"/>
        <v>0</v>
      </c>
      <c r="F1790" t="b">
        <f t="shared" si="114"/>
        <v>0</v>
      </c>
      <c r="G1790" t="b">
        <f>IF('Input and Summary Results'!$J$4="yes",IF(C1790=FALSE,FALSE,IF('Data Transformation'!E1790&lt;$R$10,E1790,$R$10)),IF(C1790=FALSE,FALSE,IF(C1790&lt;$R$10,C1790,$R$10)))</f>
        <v>0</v>
      </c>
      <c r="H1790" t="b">
        <f>IF('Input and Summary Results'!$J$4="yes",'Data Transformation'!F1790,'Data Transformation'!D1790)</f>
        <v>0</v>
      </c>
      <c r="I1790" t="str">
        <f t="shared" si="112"/>
        <v/>
      </c>
    </row>
    <row r="1791" spans="2:9" x14ac:dyDescent="0.25">
      <c r="B1791" t="b">
        <f>IF('Input and Summary Results'!D1373=0,FALSE,'Input and Summary Results'!$B1373)</f>
        <v>0</v>
      </c>
      <c r="C1791" t="b">
        <f>IF(OR(B1791=0,'Input and Summary Results'!D1373=0,'Input and Summary Results'!D1373=""),FALSE,'Input and Summary Results'!$D1373)</f>
        <v>0</v>
      </c>
      <c r="D1791" t="b">
        <f>IF(OR(B1791=0,'Input and Summary Results'!E1373=0),FALSE,'Input and Summary Results'!$E1373)</f>
        <v>0</v>
      </c>
      <c r="E1791" t="b">
        <f t="shared" si="113"/>
        <v>0</v>
      </c>
      <c r="F1791" t="b">
        <f t="shared" si="114"/>
        <v>0</v>
      </c>
      <c r="G1791" t="b">
        <f>IF('Input and Summary Results'!$J$4="yes",IF(C1791=FALSE,FALSE,IF('Data Transformation'!E1791&lt;$R$10,E1791,$R$10)),IF(C1791=FALSE,FALSE,IF(C1791&lt;$R$10,C1791,$R$10)))</f>
        <v>0</v>
      </c>
      <c r="H1791" t="b">
        <f>IF('Input and Summary Results'!$J$4="yes",'Data Transformation'!F1791,'Data Transformation'!D1791)</f>
        <v>0</v>
      </c>
      <c r="I1791" t="str">
        <f t="shared" si="112"/>
        <v/>
      </c>
    </row>
    <row r="1792" spans="2:9" x14ac:dyDescent="0.25">
      <c r="B1792" t="b">
        <f>IF('Input and Summary Results'!D1374=0,FALSE,'Input and Summary Results'!$B1374)</f>
        <v>0</v>
      </c>
      <c r="C1792" t="b">
        <f>IF(OR(B1792=0,'Input and Summary Results'!D1374=0,'Input and Summary Results'!D1374=""),FALSE,'Input and Summary Results'!$D1374)</f>
        <v>0</v>
      </c>
      <c r="D1792" t="b">
        <f>IF(OR(B1792=0,'Input and Summary Results'!E1374=0),FALSE,'Input and Summary Results'!$E1374)</f>
        <v>0</v>
      </c>
      <c r="E1792" t="b">
        <f t="shared" si="113"/>
        <v>0</v>
      </c>
      <c r="F1792" t="b">
        <f t="shared" si="114"/>
        <v>0</v>
      </c>
      <c r="G1792" t="b">
        <f>IF('Input and Summary Results'!$J$4="yes",IF(C1792=FALSE,FALSE,IF('Data Transformation'!E1792&lt;$R$10,E1792,$R$10)),IF(C1792=FALSE,FALSE,IF(C1792&lt;$R$10,C1792,$R$10)))</f>
        <v>0</v>
      </c>
      <c r="H1792" t="b">
        <f>IF('Input and Summary Results'!$J$4="yes",'Data Transformation'!F1792,'Data Transformation'!D1792)</f>
        <v>0</v>
      </c>
      <c r="I1792" t="str">
        <f t="shared" si="112"/>
        <v/>
      </c>
    </row>
    <row r="1793" spans="2:9" x14ac:dyDescent="0.25">
      <c r="B1793" t="b">
        <f>IF('Input and Summary Results'!D1375=0,FALSE,'Input and Summary Results'!$B1375)</f>
        <v>0</v>
      </c>
      <c r="C1793" t="b">
        <f>IF(OR(B1793=0,'Input and Summary Results'!D1375=0,'Input and Summary Results'!D1375=""),FALSE,'Input and Summary Results'!$D1375)</f>
        <v>0</v>
      </c>
      <c r="D1793" t="b">
        <f>IF(OR(B1793=0,'Input and Summary Results'!E1375=0),FALSE,'Input and Summary Results'!$E1375)</f>
        <v>0</v>
      </c>
      <c r="E1793" t="b">
        <f t="shared" si="113"/>
        <v>0</v>
      </c>
      <c r="F1793" t="b">
        <f t="shared" si="114"/>
        <v>0</v>
      </c>
      <c r="G1793" t="b">
        <f>IF('Input and Summary Results'!$J$4="yes",IF(C1793=FALSE,FALSE,IF('Data Transformation'!E1793&lt;$R$10,E1793,$R$10)),IF(C1793=FALSE,FALSE,IF(C1793&lt;$R$10,C1793,$R$10)))</f>
        <v>0</v>
      </c>
      <c r="H1793" t="b">
        <f>IF('Input and Summary Results'!$J$4="yes",'Data Transformation'!F1793,'Data Transformation'!D1793)</f>
        <v>0</v>
      </c>
      <c r="I1793" t="str">
        <f t="shared" si="112"/>
        <v/>
      </c>
    </row>
    <row r="1794" spans="2:9" x14ac:dyDescent="0.25">
      <c r="B1794" t="b">
        <f>IF('Input and Summary Results'!D1376=0,FALSE,'Input and Summary Results'!$B1376)</f>
        <v>0</v>
      </c>
      <c r="C1794" t="b">
        <f>IF(OR(B1794=0,'Input and Summary Results'!D1376=0,'Input and Summary Results'!D1376=""),FALSE,'Input and Summary Results'!$D1376)</f>
        <v>0</v>
      </c>
      <c r="D1794" t="b">
        <f>IF(OR(B1794=0,'Input and Summary Results'!E1376=0),FALSE,'Input and Summary Results'!$E1376)</f>
        <v>0</v>
      </c>
      <c r="E1794" t="b">
        <f t="shared" si="113"/>
        <v>0</v>
      </c>
      <c r="F1794" t="b">
        <f t="shared" si="114"/>
        <v>0</v>
      </c>
      <c r="G1794" t="b">
        <f>IF('Input and Summary Results'!$J$4="yes",IF(C1794=FALSE,FALSE,IF('Data Transformation'!E1794&lt;$R$10,E1794,$R$10)),IF(C1794=FALSE,FALSE,IF(C1794&lt;$R$10,C1794,$R$10)))</f>
        <v>0</v>
      </c>
      <c r="H1794" t="b">
        <f>IF('Input and Summary Results'!$J$4="yes",'Data Transformation'!F1794,'Data Transformation'!D1794)</f>
        <v>0</v>
      </c>
      <c r="I1794" t="str">
        <f t="shared" si="112"/>
        <v/>
      </c>
    </row>
    <row r="1795" spans="2:9" x14ac:dyDescent="0.25">
      <c r="B1795" t="b">
        <f>IF('Input and Summary Results'!D1377=0,FALSE,'Input and Summary Results'!$B1377)</f>
        <v>0</v>
      </c>
      <c r="C1795" t="b">
        <f>IF(OR(B1795=0,'Input and Summary Results'!D1377=0,'Input and Summary Results'!D1377=""),FALSE,'Input and Summary Results'!$D1377)</f>
        <v>0</v>
      </c>
      <c r="D1795" t="b">
        <f>IF(OR(B1795=0,'Input and Summary Results'!E1377=0),FALSE,'Input and Summary Results'!$E1377)</f>
        <v>0</v>
      </c>
      <c r="E1795" t="b">
        <f t="shared" si="113"/>
        <v>0</v>
      </c>
      <c r="F1795" t="b">
        <f t="shared" si="114"/>
        <v>0</v>
      </c>
      <c r="G1795" t="b">
        <f>IF('Input and Summary Results'!$J$4="yes",IF(C1795=FALSE,FALSE,IF('Data Transformation'!E1795&lt;$R$10,E1795,$R$10)),IF(C1795=FALSE,FALSE,IF(C1795&lt;$R$10,C1795,$R$10)))</f>
        <v>0</v>
      </c>
      <c r="H1795" t="b">
        <f>IF('Input and Summary Results'!$J$4="yes",'Data Transformation'!F1795,'Data Transformation'!D1795)</f>
        <v>0</v>
      </c>
      <c r="I1795" t="str">
        <f t="shared" si="112"/>
        <v/>
      </c>
    </row>
    <row r="1796" spans="2:9" x14ac:dyDescent="0.25">
      <c r="B1796" t="b">
        <f>IF('Input and Summary Results'!D1378=0,FALSE,'Input and Summary Results'!$B1378)</f>
        <v>0</v>
      </c>
      <c r="C1796" t="b">
        <f>IF(OR(B1796=0,'Input and Summary Results'!D1378=0,'Input and Summary Results'!D1378=""),FALSE,'Input and Summary Results'!$D1378)</f>
        <v>0</v>
      </c>
      <c r="D1796" t="b">
        <f>IF(OR(B1796=0,'Input and Summary Results'!E1378=0),FALSE,'Input and Summary Results'!$E1378)</f>
        <v>0</v>
      </c>
      <c r="E1796" t="b">
        <f t="shared" si="113"/>
        <v>0</v>
      </c>
      <c r="F1796" t="b">
        <f t="shared" si="114"/>
        <v>0</v>
      </c>
      <c r="G1796" t="b">
        <f>IF('Input and Summary Results'!$J$4="yes",IF(C1796=FALSE,FALSE,IF('Data Transformation'!E1796&lt;$R$10,E1796,$R$10)),IF(C1796=FALSE,FALSE,IF(C1796&lt;$R$10,C1796,$R$10)))</f>
        <v>0</v>
      </c>
      <c r="H1796" t="b">
        <f>IF('Input and Summary Results'!$J$4="yes",'Data Transformation'!F1796,'Data Transformation'!D1796)</f>
        <v>0</v>
      </c>
      <c r="I1796" t="str">
        <f t="shared" si="112"/>
        <v/>
      </c>
    </row>
    <row r="1797" spans="2:9" x14ac:dyDescent="0.25">
      <c r="B1797" t="b">
        <f>IF('Input and Summary Results'!D1379=0,FALSE,'Input and Summary Results'!$B1379)</f>
        <v>0</v>
      </c>
      <c r="C1797" t="b">
        <f>IF(OR(B1797=0,'Input and Summary Results'!D1379=0,'Input and Summary Results'!D1379=""),FALSE,'Input and Summary Results'!$D1379)</f>
        <v>0</v>
      </c>
      <c r="D1797" t="b">
        <f>IF(OR(B1797=0,'Input and Summary Results'!E1379=0),FALSE,'Input and Summary Results'!$E1379)</f>
        <v>0</v>
      </c>
      <c r="E1797" t="b">
        <f t="shared" si="113"/>
        <v>0</v>
      </c>
      <c r="F1797" t="b">
        <f t="shared" si="114"/>
        <v>0</v>
      </c>
      <c r="G1797" t="b">
        <f>IF('Input and Summary Results'!$J$4="yes",IF(C1797=FALSE,FALSE,IF('Data Transformation'!E1797&lt;$R$10,E1797,$R$10)),IF(C1797=FALSE,FALSE,IF(C1797&lt;$R$10,C1797,$R$10)))</f>
        <v>0</v>
      </c>
      <c r="H1797" t="b">
        <f>IF('Input and Summary Results'!$J$4="yes",'Data Transformation'!F1797,'Data Transformation'!D1797)</f>
        <v>0</v>
      </c>
      <c r="I1797" t="str">
        <f t="shared" ref="I1797:I1860" si="115">IF(G1797=FALSE,"",B1797)</f>
        <v/>
      </c>
    </row>
    <row r="1798" spans="2:9" x14ac:dyDescent="0.25">
      <c r="B1798" t="b">
        <f>IF('Input and Summary Results'!D1380=0,FALSE,'Input and Summary Results'!$B1380)</f>
        <v>0</v>
      </c>
      <c r="C1798" t="b">
        <f>IF(OR(B1798=0,'Input and Summary Results'!D1380=0,'Input and Summary Results'!D1380=""),FALSE,'Input and Summary Results'!$D1380)</f>
        <v>0</v>
      </c>
      <c r="D1798" t="b">
        <f>IF(OR(B1798=0,'Input and Summary Results'!E1380=0),FALSE,'Input and Summary Results'!$E1380)</f>
        <v>0</v>
      </c>
      <c r="E1798" t="b">
        <f t="shared" si="113"/>
        <v>0</v>
      </c>
      <c r="F1798" t="b">
        <f t="shared" si="114"/>
        <v>0</v>
      </c>
      <c r="G1798" t="b">
        <f>IF('Input and Summary Results'!$J$4="yes",IF(C1798=FALSE,FALSE,IF('Data Transformation'!E1798&lt;$R$10,E1798,$R$10)),IF(C1798=FALSE,FALSE,IF(C1798&lt;$R$10,C1798,$R$10)))</f>
        <v>0</v>
      </c>
      <c r="H1798" t="b">
        <f>IF('Input and Summary Results'!$J$4="yes",'Data Transformation'!F1798,'Data Transformation'!D1798)</f>
        <v>0</v>
      </c>
      <c r="I1798" t="str">
        <f t="shared" si="115"/>
        <v/>
      </c>
    </row>
    <row r="1799" spans="2:9" x14ac:dyDescent="0.25">
      <c r="B1799" t="b">
        <f>IF('Input and Summary Results'!D1381=0,FALSE,'Input and Summary Results'!$B1381)</f>
        <v>0</v>
      </c>
      <c r="C1799" t="b">
        <f>IF(OR(B1799=0,'Input and Summary Results'!D1381=0,'Input and Summary Results'!D1381=""),FALSE,'Input and Summary Results'!$D1381)</f>
        <v>0</v>
      </c>
      <c r="D1799" t="b">
        <f>IF(OR(B1799=0,'Input and Summary Results'!E1381=0),FALSE,'Input and Summary Results'!$E1381)</f>
        <v>0</v>
      </c>
      <c r="E1799" t="b">
        <f t="shared" si="113"/>
        <v>0</v>
      </c>
      <c r="F1799" t="b">
        <f t="shared" si="114"/>
        <v>0</v>
      </c>
      <c r="G1799" t="b">
        <f>IF('Input and Summary Results'!$J$4="yes",IF(C1799=FALSE,FALSE,IF('Data Transformation'!E1799&lt;$R$10,E1799,$R$10)),IF(C1799=FALSE,FALSE,IF(C1799&lt;$R$10,C1799,$R$10)))</f>
        <v>0</v>
      </c>
      <c r="H1799" t="b">
        <f>IF('Input and Summary Results'!$J$4="yes",'Data Transformation'!F1799,'Data Transformation'!D1799)</f>
        <v>0</v>
      </c>
      <c r="I1799" t="str">
        <f t="shared" si="115"/>
        <v/>
      </c>
    </row>
    <row r="1800" spans="2:9" x14ac:dyDescent="0.25">
      <c r="B1800" t="b">
        <f>IF('Input and Summary Results'!D1382=0,FALSE,'Input and Summary Results'!$B1382)</f>
        <v>0</v>
      </c>
      <c r="C1800" t="b">
        <f>IF(OR(B1800=0,'Input and Summary Results'!D1382=0,'Input and Summary Results'!D1382=""),FALSE,'Input and Summary Results'!$D1382)</f>
        <v>0</v>
      </c>
      <c r="D1800" t="b">
        <f>IF(OR(B1800=0,'Input and Summary Results'!E1382=0),FALSE,'Input and Summary Results'!$E1382)</f>
        <v>0</v>
      </c>
      <c r="E1800" t="b">
        <f t="shared" si="113"/>
        <v>0</v>
      </c>
      <c r="F1800" t="b">
        <f t="shared" si="114"/>
        <v>0</v>
      </c>
      <c r="G1800" t="b">
        <f>IF('Input and Summary Results'!$J$4="yes",IF(C1800=FALSE,FALSE,IF('Data Transformation'!E1800&lt;$R$10,E1800,$R$10)),IF(C1800=FALSE,FALSE,IF(C1800&lt;$R$10,C1800,$R$10)))</f>
        <v>0</v>
      </c>
      <c r="H1800" t="b">
        <f>IF('Input and Summary Results'!$J$4="yes",'Data Transformation'!F1800,'Data Transformation'!D1800)</f>
        <v>0</v>
      </c>
      <c r="I1800" t="str">
        <f t="shared" si="115"/>
        <v/>
      </c>
    </row>
    <row r="1801" spans="2:9" x14ac:dyDescent="0.25">
      <c r="B1801" t="b">
        <f>IF('Input and Summary Results'!D1383=0,FALSE,'Input and Summary Results'!$B1383)</f>
        <v>0</v>
      </c>
      <c r="C1801" t="b">
        <f>IF(OR(B1801=0,'Input and Summary Results'!D1383=0,'Input and Summary Results'!D1383=""),FALSE,'Input and Summary Results'!$D1383)</f>
        <v>0</v>
      </c>
      <c r="D1801" t="b">
        <f>IF(OR(B1801=0,'Input and Summary Results'!E1383=0),FALSE,'Input and Summary Results'!$E1383)</f>
        <v>0</v>
      </c>
      <c r="E1801" t="b">
        <f t="shared" si="113"/>
        <v>0</v>
      </c>
      <c r="F1801" t="b">
        <f t="shared" si="114"/>
        <v>0</v>
      </c>
      <c r="G1801" t="b">
        <f>IF('Input and Summary Results'!$J$4="yes",IF(C1801=FALSE,FALSE,IF('Data Transformation'!E1801&lt;$R$10,E1801,$R$10)),IF(C1801=FALSE,FALSE,IF(C1801&lt;$R$10,C1801,$R$10)))</f>
        <v>0</v>
      </c>
      <c r="H1801" t="b">
        <f>IF('Input and Summary Results'!$J$4="yes",'Data Transformation'!F1801,'Data Transformation'!D1801)</f>
        <v>0</v>
      </c>
      <c r="I1801" t="str">
        <f t="shared" si="115"/>
        <v/>
      </c>
    </row>
    <row r="1802" spans="2:9" x14ac:dyDescent="0.25">
      <c r="B1802" t="b">
        <f>IF('Input and Summary Results'!D1384=0,FALSE,'Input and Summary Results'!$B1384)</f>
        <v>0</v>
      </c>
      <c r="C1802" t="b">
        <f>IF(OR(B1802=0,'Input and Summary Results'!D1384=0,'Input and Summary Results'!D1384=""),FALSE,'Input and Summary Results'!$D1384)</f>
        <v>0</v>
      </c>
      <c r="D1802" t="b">
        <f>IF(OR(B1802=0,'Input and Summary Results'!E1384=0),FALSE,'Input and Summary Results'!$E1384)</f>
        <v>0</v>
      </c>
      <c r="E1802" t="b">
        <f t="shared" si="113"/>
        <v>0</v>
      </c>
      <c r="F1802" t="b">
        <f t="shared" si="114"/>
        <v>0</v>
      </c>
      <c r="G1802" t="b">
        <f>IF('Input and Summary Results'!$J$4="yes",IF(C1802=FALSE,FALSE,IF('Data Transformation'!E1802&lt;$R$10,E1802,$R$10)),IF(C1802=FALSE,FALSE,IF(C1802&lt;$R$10,C1802,$R$10)))</f>
        <v>0</v>
      </c>
      <c r="H1802" t="b">
        <f>IF('Input and Summary Results'!$J$4="yes",'Data Transformation'!F1802,'Data Transformation'!D1802)</f>
        <v>0</v>
      </c>
      <c r="I1802" t="str">
        <f t="shared" si="115"/>
        <v/>
      </c>
    </row>
    <row r="1803" spans="2:9" x14ac:dyDescent="0.25">
      <c r="B1803" t="b">
        <f>IF('Input and Summary Results'!D1385=0,FALSE,'Input and Summary Results'!$B1385)</f>
        <v>0</v>
      </c>
      <c r="C1803" t="b">
        <f>IF(OR(B1803=0,'Input and Summary Results'!D1385=0,'Input and Summary Results'!D1385=""),FALSE,'Input and Summary Results'!$D1385)</f>
        <v>0</v>
      </c>
      <c r="D1803" t="b">
        <f>IF(OR(B1803=0,'Input and Summary Results'!E1385=0),FALSE,'Input and Summary Results'!$E1385)</f>
        <v>0</v>
      </c>
      <c r="E1803" t="b">
        <f t="shared" si="113"/>
        <v>0</v>
      </c>
      <c r="F1803" t="b">
        <f t="shared" si="114"/>
        <v>0</v>
      </c>
      <c r="G1803" t="b">
        <f>IF('Input and Summary Results'!$J$4="yes",IF(C1803=FALSE,FALSE,IF('Data Transformation'!E1803&lt;$R$10,E1803,$R$10)),IF(C1803=FALSE,FALSE,IF(C1803&lt;$R$10,C1803,$R$10)))</f>
        <v>0</v>
      </c>
      <c r="H1803" t="b">
        <f>IF('Input and Summary Results'!$J$4="yes",'Data Transformation'!F1803,'Data Transformation'!D1803)</f>
        <v>0</v>
      </c>
      <c r="I1803" t="str">
        <f t="shared" si="115"/>
        <v/>
      </c>
    </row>
    <row r="1804" spans="2:9" x14ac:dyDescent="0.25">
      <c r="B1804" t="b">
        <f>IF('Input and Summary Results'!D1386=0,FALSE,'Input and Summary Results'!$B1386)</f>
        <v>0</v>
      </c>
      <c r="C1804" t="b">
        <f>IF(OR(B1804=0,'Input and Summary Results'!D1386=0,'Input and Summary Results'!D1386=""),FALSE,'Input and Summary Results'!$D1386)</f>
        <v>0</v>
      </c>
      <c r="D1804" t="b">
        <f>IF(OR(B1804=0,'Input and Summary Results'!E1386=0),FALSE,'Input and Summary Results'!$E1386)</f>
        <v>0</v>
      </c>
      <c r="E1804" t="b">
        <f t="shared" si="113"/>
        <v>0</v>
      </c>
      <c r="F1804" t="b">
        <f t="shared" si="114"/>
        <v>0</v>
      </c>
      <c r="G1804" t="b">
        <f>IF('Input and Summary Results'!$J$4="yes",IF(C1804=FALSE,FALSE,IF('Data Transformation'!E1804&lt;$R$10,E1804,$R$10)),IF(C1804=FALSE,FALSE,IF(C1804&lt;$R$10,C1804,$R$10)))</f>
        <v>0</v>
      </c>
      <c r="H1804" t="b">
        <f>IF('Input and Summary Results'!$J$4="yes",'Data Transformation'!F1804,'Data Transformation'!D1804)</f>
        <v>0</v>
      </c>
      <c r="I1804" t="str">
        <f t="shared" si="115"/>
        <v/>
      </c>
    </row>
    <row r="1805" spans="2:9" x14ac:dyDescent="0.25">
      <c r="B1805" t="b">
        <f>IF('Input and Summary Results'!D1387=0,FALSE,'Input and Summary Results'!$B1387)</f>
        <v>0</v>
      </c>
      <c r="C1805" t="b">
        <f>IF(OR(B1805=0,'Input and Summary Results'!D1387=0,'Input and Summary Results'!D1387=""),FALSE,'Input and Summary Results'!$D1387)</f>
        <v>0</v>
      </c>
      <c r="D1805" t="b">
        <f>IF(OR(B1805=0,'Input and Summary Results'!E1387=0),FALSE,'Input and Summary Results'!$E1387)</f>
        <v>0</v>
      </c>
      <c r="E1805" t="b">
        <f t="shared" si="113"/>
        <v>0</v>
      </c>
      <c r="F1805" t="b">
        <f t="shared" si="114"/>
        <v>0</v>
      </c>
      <c r="G1805" t="b">
        <f>IF('Input and Summary Results'!$J$4="yes",IF(C1805=FALSE,FALSE,IF('Data Transformation'!E1805&lt;$R$10,E1805,$R$10)),IF(C1805=FALSE,FALSE,IF(C1805&lt;$R$10,C1805,$R$10)))</f>
        <v>0</v>
      </c>
      <c r="H1805" t="b">
        <f>IF('Input and Summary Results'!$J$4="yes",'Data Transformation'!F1805,'Data Transformation'!D1805)</f>
        <v>0</v>
      </c>
      <c r="I1805" t="str">
        <f t="shared" si="115"/>
        <v/>
      </c>
    </row>
    <row r="1806" spans="2:9" x14ac:dyDescent="0.25">
      <c r="B1806" t="b">
        <f>IF('Input and Summary Results'!D1388=0,FALSE,'Input and Summary Results'!$B1388)</f>
        <v>0</v>
      </c>
      <c r="C1806" t="b">
        <f>IF(OR(B1806=0,'Input and Summary Results'!D1388=0,'Input and Summary Results'!D1388=""),FALSE,'Input and Summary Results'!$D1388)</f>
        <v>0</v>
      </c>
      <c r="D1806" t="b">
        <f>IF(OR(B1806=0,'Input and Summary Results'!E1388=0),FALSE,'Input and Summary Results'!$E1388)</f>
        <v>0</v>
      </c>
      <c r="E1806" t="b">
        <f t="shared" si="113"/>
        <v>0</v>
      </c>
      <c r="F1806" t="b">
        <f t="shared" si="114"/>
        <v>0</v>
      </c>
      <c r="G1806" t="b">
        <f>IF('Input and Summary Results'!$J$4="yes",IF(C1806=FALSE,FALSE,IF('Data Transformation'!E1806&lt;$R$10,E1806,$R$10)),IF(C1806=FALSE,FALSE,IF(C1806&lt;$R$10,C1806,$R$10)))</f>
        <v>0</v>
      </c>
      <c r="H1806" t="b">
        <f>IF('Input and Summary Results'!$J$4="yes",'Data Transformation'!F1806,'Data Transformation'!D1806)</f>
        <v>0</v>
      </c>
      <c r="I1806" t="str">
        <f t="shared" si="115"/>
        <v/>
      </c>
    </row>
    <row r="1807" spans="2:9" x14ac:dyDescent="0.25">
      <c r="B1807" t="b">
        <f>IF('Input and Summary Results'!D1389=0,FALSE,'Input and Summary Results'!$B1389)</f>
        <v>0</v>
      </c>
      <c r="C1807" t="b">
        <f>IF(OR(B1807=0,'Input and Summary Results'!D1389=0,'Input and Summary Results'!D1389=""),FALSE,'Input and Summary Results'!$D1389)</f>
        <v>0</v>
      </c>
      <c r="D1807" t="b">
        <f>IF(OR(B1807=0,'Input and Summary Results'!E1389=0),FALSE,'Input and Summary Results'!$E1389)</f>
        <v>0</v>
      </c>
      <c r="E1807" t="b">
        <f t="shared" si="113"/>
        <v>0</v>
      </c>
      <c r="F1807" t="b">
        <f t="shared" si="114"/>
        <v>0</v>
      </c>
      <c r="G1807" t="b">
        <f>IF('Input and Summary Results'!$J$4="yes",IF(C1807=FALSE,FALSE,IF('Data Transformation'!E1807&lt;$R$10,E1807,$R$10)),IF(C1807=FALSE,FALSE,IF(C1807&lt;$R$10,C1807,$R$10)))</f>
        <v>0</v>
      </c>
      <c r="H1807" t="b">
        <f>IF('Input and Summary Results'!$J$4="yes",'Data Transformation'!F1807,'Data Transformation'!D1807)</f>
        <v>0</v>
      </c>
      <c r="I1807" t="str">
        <f t="shared" si="115"/>
        <v/>
      </c>
    </row>
    <row r="1808" spans="2:9" x14ac:dyDescent="0.25">
      <c r="B1808" t="b">
        <f>IF('Input and Summary Results'!D1390=0,FALSE,'Input and Summary Results'!$B1390)</f>
        <v>0</v>
      </c>
      <c r="C1808" t="b">
        <f>IF(OR(B1808=0,'Input and Summary Results'!D1390=0,'Input and Summary Results'!D1390=""),FALSE,'Input and Summary Results'!$D1390)</f>
        <v>0</v>
      </c>
      <c r="D1808" t="b">
        <f>IF(OR(B1808=0,'Input and Summary Results'!E1390=0),FALSE,'Input and Summary Results'!$E1390)</f>
        <v>0</v>
      </c>
      <c r="E1808" t="b">
        <f t="shared" si="113"/>
        <v>0</v>
      </c>
      <c r="F1808" t="b">
        <f t="shared" si="114"/>
        <v>0</v>
      </c>
      <c r="G1808" t="b">
        <f>IF('Input and Summary Results'!$J$4="yes",IF(C1808=FALSE,FALSE,IF('Data Transformation'!E1808&lt;$R$10,E1808,$R$10)),IF(C1808=FALSE,FALSE,IF(C1808&lt;$R$10,C1808,$R$10)))</f>
        <v>0</v>
      </c>
      <c r="H1808" t="b">
        <f>IF('Input and Summary Results'!$J$4="yes",'Data Transformation'!F1808,'Data Transformation'!D1808)</f>
        <v>0</v>
      </c>
      <c r="I1808" t="str">
        <f t="shared" si="115"/>
        <v/>
      </c>
    </row>
    <row r="1809" spans="2:9" x14ac:dyDescent="0.25">
      <c r="B1809" t="b">
        <f>IF('Input and Summary Results'!D1391=0,FALSE,'Input and Summary Results'!$B1391)</f>
        <v>0</v>
      </c>
      <c r="C1809" t="b">
        <f>IF(OR(B1809=0,'Input and Summary Results'!D1391=0,'Input and Summary Results'!D1391=""),FALSE,'Input and Summary Results'!$D1391)</f>
        <v>0</v>
      </c>
      <c r="D1809" t="b">
        <f>IF(OR(B1809=0,'Input and Summary Results'!E1391=0),FALSE,'Input and Summary Results'!$E1391)</f>
        <v>0</v>
      </c>
      <c r="E1809" t="b">
        <f t="shared" si="113"/>
        <v>0</v>
      </c>
      <c r="F1809" t="b">
        <f t="shared" si="114"/>
        <v>0</v>
      </c>
      <c r="G1809" t="b">
        <f>IF('Input and Summary Results'!$J$4="yes",IF(C1809=FALSE,FALSE,IF('Data Transformation'!E1809&lt;$R$10,E1809,$R$10)),IF(C1809=FALSE,FALSE,IF(C1809&lt;$R$10,C1809,$R$10)))</f>
        <v>0</v>
      </c>
      <c r="H1809" t="b">
        <f>IF('Input and Summary Results'!$J$4="yes",'Data Transformation'!F1809,'Data Transformation'!D1809)</f>
        <v>0</v>
      </c>
      <c r="I1809" t="str">
        <f t="shared" si="115"/>
        <v/>
      </c>
    </row>
    <row r="1810" spans="2:9" x14ac:dyDescent="0.25">
      <c r="B1810" t="b">
        <f>IF('Input and Summary Results'!D1392=0,FALSE,'Input and Summary Results'!$B1392)</f>
        <v>0</v>
      </c>
      <c r="C1810" t="b">
        <f>IF(OR(B1810=0,'Input and Summary Results'!D1392=0,'Input and Summary Results'!D1392=""),FALSE,'Input and Summary Results'!$D1392)</f>
        <v>0</v>
      </c>
      <c r="D1810" t="b">
        <f>IF(OR(B1810=0,'Input and Summary Results'!E1392=0),FALSE,'Input and Summary Results'!$E1392)</f>
        <v>0</v>
      </c>
      <c r="E1810" t="b">
        <f t="shared" si="113"/>
        <v>0</v>
      </c>
      <c r="F1810" t="b">
        <f t="shared" si="114"/>
        <v>0</v>
      </c>
      <c r="G1810" t="b">
        <f>IF('Input and Summary Results'!$J$4="yes",IF(C1810=FALSE,FALSE,IF('Data Transformation'!E1810&lt;$R$10,E1810,$R$10)),IF(C1810=FALSE,FALSE,IF(C1810&lt;$R$10,C1810,$R$10)))</f>
        <v>0</v>
      </c>
      <c r="H1810" t="b">
        <f>IF('Input and Summary Results'!$J$4="yes",'Data Transformation'!F1810,'Data Transformation'!D1810)</f>
        <v>0</v>
      </c>
      <c r="I1810" t="str">
        <f t="shared" si="115"/>
        <v/>
      </c>
    </row>
    <row r="1811" spans="2:9" x14ac:dyDescent="0.25">
      <c r="B1811" t="b">
        <f>IF('Input and Summary Results'!D1393=0,FALSE,'Input and Summary Results'!$B1393)</f>
        <v>0</v>
      </c>
      <c r="C1811" t="b">
        <f>IF(OR(B1811=0,'Input and Summary Results'!D1393=0,'Input and Summary Results'!D1393=""),FALSE,'Input and Summary Results'!$D1393)</f>
        <v>0</v>
      </c>
      <c r="D1811" t="b">
        <f>IF(OR(B1811=0,'Input and Summary Results'!E1393=0),FALSE,'Input and Summary Results'!$E1393)</f>
        <v>0</v>
      </c>
      <c r="E1811" t="b">
        <f t="shared" si="113"/>
        <v>0</v>
      </c>
      <c r="F1811" t="b">
        <f t="shared" si="114"/>
        <v>0</v>
      </c>
      <c r="G1811" t="b">
        <f>IF('Input and Summary Results'!$J$4="yes",IF(C1811=FALSE,FALSE,IF('Data Transformation'!E1811&lt;$R$10,E1811,$R$10)),IF(C1811=FALSE,FALSE,IF(C1811&lt;$R$10,C1811,$R$10)))</f>
        <v>0</v>
      </c>
      <c r="H1811" t="b">
        <f>IF('Input and Summary Results'!$J$4="yes",'Data Transformation'!F1811,'Data Transformation'!D1811)</f>
        <v>0</v>
      </c>
      <c r="I1811" t="str">
        <f t="shared" si="115"/>
        <v/>
      </c>
    </row>
    <row r="1812" spans="2:9" x14ac:dyDescent="0.25">
      <c r="B1812" t="b">
        <f>IF('Input and Summary Results'!D1394=0,FALSE,'Input and Summary Results'!$B1394)</f>
        <v>0</v>
      </c>
      <c r="C1812" t="b">
        <f>IF(OR(B1812=0,'Input and Summary Results'!D1394=0,'Input and Summary Results'!D1394=""),FALSE,'Input and Summary Results'!$D1394)</f>
        <v>0</v>
      </c>
      <c r="D1812" t="b">
        <f>IF(OR(B1812=0,'Input and Summary Results'!E1394=0),FALSE,'Input and Summary Results'!$E1394)</f>
        <v>0</v>
      </c>
      <c r="E1812" t="b">
        <f t="shared" si="113"/>
        <v>0</v>
      </c>
      <c r="F1812" t="b">
        <f t="shared" si="114"/>
        <v>0</v>
      </c>
      <c r="G1812" t="b">
        <f>IF('Input and Summary Results'!$J$4="yes",IF(C1812=FALSE,FALSE,IF('Data Transformation'!E1812&lt;$R$10,E1812,$R$10)),IF(C1812=FALSE,FALSE,IF(C1812&lt;$R$10,C1812,$R$10)))</f>
        <v>0</v>
      </c>
      <c r="H1812" t="b">
        <f>IF('Input and Summary Results'!$J$4="yes",'Data Transformation'!F1812,'Data Transformation'!D1812)</f>
        <v>0</v>
      </c>
      <c r="I1812" t="str">
        <f t="shared" si="115"/>
        <v/>
      </c>
    </row>
    <row r="1813" spans="2:9" x14ac:dyDescent="0.25">
      <c r="B1813" t="b">
        <f>IF('Input and Summary Results'!D1395=0,FALSE,'Input and Summary Results'!$B1395)</f>
        <v>0</v>
      </c>
      <c r="C1813" t="b">
        <f>IF(OR(B1813=0,'Input and Summary Results'!D1395=0,'Input and Summary Results'!D1395=""),FALSE,'Input and Summary Results'!$D1395)</f>
        <v>0</v>
      </c>
      <c r="D1813" t="b">
        <f>IF(OR(B1813=0,'Input and Summary Results'!E1395=0),FALSE,'Input and Summary Results'!$E1395)</f>
        <v>0</v>
      </c>
      <c r="E1813" t="b">
        <f t="shared" si="113"/>
        <v>0</v>
      </c>
      <c r="F1813" t="b">
        <f t="shared" si="114"/>
        <v>0</v>
      </c>
      <c r="G1813" t="b">
        <f>IF('Input and Summary Results'!$J$4="yes",IF(C1813=FALSE,FALSE,IF('Data Transformation'!E1813&lt;$R$10,E1813,$R$10)),IF(C1813=FALSE,FALSE,IF(C1813&lt;$R$10,C1813,$R$10)))</f>
        <v>0</v>
      </c>
      <c r="H1813" t="b">
        <f>IF('Input and Summary Results'!$J$4="yes",'Data Transformation'!F1813,'Data Transformation'!D1813)</f>
        <v>0</v>
      </c>
      <c r="I1813" t="str">
        <f t="shared" si="115"/>
        <v/>
      </c>
    </row>
    <row r="1814" spans="2:9" x14ac:dyDescent="0.25">
      <c r="B1814" t="b">
        <f>IF('Input and Summary Results'!D1396=0,FALSE,'Input and Summary Results'!$B1396)</f>
        <v>0</v>
      </c>
      <c r="C1814" t="b">
        <f>IF(OR(B1814=0,'Input and Summary Results'!D1396=0,'Input and Summary Results'!D1396=""),FALSE,'Input and Summary Results'!$D1396)</f>
        <v>0</v>
      </c>
      <c r="D1814" t="b">
        <f>IF(OR(B1814=0,'Input and Summary Results'!E1396=0),FALSE,'Input and Summary Results'!$E1396)</f>
        <v>0</v>
      </c>
      <c r="E1814" t="b">
        <f t="shared" si="113"/>
        <v>0</v>
      </c>
      <c r="F1814" t="b">
        <f t="shared" si="114"/>
        <v>0</v>
      </c>
      <c r="G1814" t="b">
        <f>IF('Input and Summary Results'!$J$4="yes",IF(C1814=FALSE,FALSE,IF('Data Transformation'!E1814&lt;$R$10,E1814,$R$10)),IF(C1814=FALSE,FALSE,IF(C1814&lt;$R$10,C1814,$R$10)))</f>
        <v>0</v>
      </c>
      <c r="H1814" t="b">
        <f>IF('Input and Summary Results'!$J$4="yes",'Data Transformation'!F1814,'Data Transformation'!D1814)</f>
        <v>0</v>
      </c>
      <c r="I1814" t="str">
        <f t="shared" si="115"/>
        <v/>
      </c>
    </row>
    <row r="1815" spans="2:9" x14ac:dyDescent="0.25">
      <c r="B1815" t="b">
        <f>IF('Input and Summary Results'!D1397=0,FALSE,'Input and Summary Results'!$B1397)</f>
        <v>0</v>
      </c>
      <c r="C1815" t="b">
        <f>IF(OR(B1815=0,'Input and Summary Results'!D1397=0,'Input and Summary Results'!D1397=""),FALSE,'Input and Summary Results'!$D1397)</f>
        <v>0</v>
      </c>
      <c r="D1815" t="b">
        <f>IF(OR(B1815=0,'Input and Summary Results'!E1397=0),FALSE,'Input and Summary Results'!$E1397)</f>
        <v>0</v>
      </c>
      <c r="E1815" t="b">
        <f t="shared" si="113"/>
        <v>0</v>
      </c>
      <c r="F1815" t="b">
        <f t="shared" si="114"/>
        <v>0</v>
      </c>
      <c r="G1815" t="b">
        <f>IF('Input and Summary Results'!$J$4="yes",IF(C1815=FALSE,FALSE,IF('Data Transformation'!E1815&lt;$R$10,E1815,$R$10)),IF(C1815=FALSE,FALSE,IF(C1815&lt;$R$10,C1815,$R$10)))</f>
        <v>0</v>
      </c>
      <c r="H1815" t="b">
        <f>IF('Input and Summary Results'!$J$4="yes",'Data Transformation'!F1815,'Data Transformation'!D1815)</f>
        <v>0</v>
      </c>
      <c r="I1815" t="str">
        <f t="shared" si="115"/>
        <v/>
      </c>
    </row>
    <row r="1816" spans="2:9" x14ac:dyDescent="0.25">
      <c r="B1816" t="b">
        <f>IF('Input and Summary Results'!D1398=0,FALSE,'Input and Summary Results'!$B1398)</f>
        <v>0</v>
      </c>
      <c r="C1816" t="b">
        <f>IF(OR(B1816=0,'Input and Summary Results'!D1398=0,'Input and Summary Results'!D1398=""),FALSE,'Input and Summary Results'!$D1398)</f>
        <v>0</v>
      </c>
      <c r="D1816" t="b">
        <f>IF(OR(B1816=0,'Input and Summary Results'!E1398=0),FALSE,'Input and Summary Results'!$E1398)</f>
        <v>0</v>
      </c>
      <c r="E1816" t="b">
        <f t="shared" si="113"/>
        <v>0</v>
      </c>
      <c r="F1816" t="b">
        <f t="shared" si="114"/>
        <v>0</v>
      </c>
      <c r="G1816" t="b">
        <f>IF('Input and Summary Results'!$J$4="yes",IF(C1816=FALSE,FALSE,IF('Data Transformation'!E1816&lt;$R$10,E1816,$R$10)),IF(C1816=FALSE,FALSE,IF(C1816&lt;$R$10,C1816,$R$10)))</f>
        <v>0</v>
      </c>
      <c r="H1816" t="b">
        <f>IF('Input and Summary Results'!$J$4="yes",'Data Transformation'!F1816,'Data Transformation'!D1816)</f>
        <v>0</v>
      </c>
      <c r="I1816" t="str">
        <f t="shared" si="115"/>
        <v/>
      </c>
    </row>
    <row r="1817" spans="2:9" x14ac:dyDescent="0.25">
      <c r="B1817" t="b">
        <f>IF('Input and Summary Results'!D1399=0,FALSE,'Input and Summary Results'!$B1399)</f>
        <v>0</v>
      </c>
      <c r="C1817" t="b">
        <f>IF(OR(B1817=0,'Input and Summary Results'!D1399=0,'Input and Summary Results'!D1399=""),FALSE,'Input and Summary Results'!$D1399)</f>
        <v>0</v>
      </c>
      <c r="D1817" t="b">
        <f>IF(OR(B1817=0,'Input and Summary Results'!E1399=0),FALSE,'Input and Summary Results'!$E1399)</f>
        <v>0</v>
      </c>
      <c r="E1817" t="b">
        <f t="shared" si="113"/>
        <v>0</v>
      </c>
      <c r="F1817" t="b">
        <f t="shared" si="114"/>
        <v>0</v>
      </c>
      <c r="G1817" t="b">
        <f>IF('Input and Summary Results'!$J$4="yes",IF(C1817=FALSE,FALSE,IF('Data Transformation'!E1817&lt;$R$10,E1817,$R$10)),IF(C1817=FALSE,FALSE,IF(C1817&lt;$R$10,C1817,$R$10)))</f>
        <v>0</v>
      </c>
      <c r="H1817" t="b">
        <f>IF('Input and Summary Results'!$J$4="yes",'Data Transformation'!F1817,'Data Transformation'!D1817)</f>
        <v>0</v>
      </c>
      <c r="I1817" t="str">
        <f t="shared" si="115"/>
        <v/>
      </c>
    </row>
    <row r="1818" spans="2:9" x14ac:dyDescent="0.25">
      <c r="B1818" t="b">
        <f>IF('Input and Summary Results'!D1400=0,FALSE,'Input and Summary Results'!$B1400)</f>
        <v>0</v>
      </c>
      <c r="C1818" t="b">
        <f>IF(OR(B1818=0,'Input and Summary Results'!D1400=0,'Input and Summary Results'!D1400=""),FALSE,'Input and Summary Results'!$D1400)</f>
        <v>0</v>
      </c>
      <c r="D1818" t="b">
        <f>IF(OR(B1818=0,'Input and Summary Results'!E1400=0),FALSE,'Input and Summary Results'!$E1400)</f>
        <v>0</v>
      </c>
      <c r="E1818" t="b">
        <f t="shared" si="113"/>
        <v>0</v>
      </c>
      <c r="F1818" t="b">
        <f t="shared" si="114"/>
        <v>0</v>
      </c>
      <c r="G1818" t="b">
        <f>IF('Input and Summary Results'!$J$4="yes",IF(C1818=FALSE,FALSE,IF('Data Transformation'!E1818&lt;$R$10,E1818,$R$10)),IF(C1818=FALSE,FALSE,IF(C1818&lt;$R$10,C1818,$R$10)))</f>
        <v>0</v>
      </c>
      <c r="H1818" t="b">
        <f>IF('Input and Summary Results'!$J$4="yes",'Data Transformation'!F1818,'Data Transformation'!D1818)</f>
        <v>0</v>
      </c>
      <c r="I1818" t="str">
        <f t="shared" si="115"/>
        <v/>
      </c>
    </row>
    <row r="1819" spans="2:9" x14ac:dyDescent="0.25">
      <c r="B1819" t="b">
        <f>IF('Input and Summary Results'!D1401=0,FALSE,'Input and Summary Results'!$B1401)</f>
        <v>0</v>
      </c>
      <c r="C1819" t="b">
        <f>IF(OR(B1819=0,'Input and Summary Results'!D1401=0,'Input and Summary Results'!D1401=""),FALSE,'Input and Summary Results'!$D1401)</f>
        <v>0</v>
      </c>
      <c r="D1819" t="b">
        <f>IF(OR(B1819=0,'Input and Summary Results'!E1401=0),FALSE,'Input and Summary Results'!$E1401)</f>
        <v>0</v>
      </c>
      <c r="E1819" t="b">
        <f t="shared" si="113"/>
        <v>0</v>
      </c>
      <c r="F1819" t="b">
        <f t="shared" si="114"/>
        <v>0</v>
      </c>
      <c r="G1819" t="b">
        <f>IF('Input and Summary Results'!$J$4="yes",IF(C1819=FALSE,FALSE,IF('Data Transformation'!E1819&lt;$R$10,E1819,$R$10)),IF(C1819=FALSE,FALSE,IF(C1819&lt;$R$10,C1819,$R$10)))</f>
        <v>0</v>
      </c>
      <c r="H1819" t="b">
        <f>IF('Input and Summary Results'!$J$4="yes",'Data Transformation'!F1819,'Data Transformation'!D1819)</f>
        <v>0</v>
      </c>
      <c r="I1819" t="str">
        <f t="shared" si="115"/>
        <v/>
      </c>
    </row>
    <row r="1820" spans="2:9" x14ac:dyDescent="0.25">
      <c r="B1820" t="b">
        <f>IF('Input and Summary Results'!D1402=0,FALSE,'Input and Summary Results'!$B1402)</f>
        <v>0</v>
      </c>
      <c r="C1820" t="b">
        <f>IF(OR(B1820=0,'Input and Summary Results'!D1402=0,'Input and Summary Results'!D1402=""),FALSE,'Input and Summary Results'!$D1402)</f>
        <v>0</v>
      </c>
      <c r="D1820" t="b">
        <f>IF(OR(B1820=0,'Input and Summary Results'!E1402=0),FALSE,'Input and Summary Results'!$E1402)</f>
        <v>0</v>
      </c>
      <c r="E1820" t="b">
        <f t="shared" si="113"/>
        <v>0</v>
      </c>
      <c r="F1820" t="b">
        <f t="shared" si="114"/>
        <v>0</v>
      </c>
      <c r="G1820" t="b">
        <f>IF('Input and Summary Results'!$J$4="yes",IF(C1820=FALSE,FALSE,IF('Data Transformation'!E1820&lt;$R$10,E1820,$R$10)),IF(C1820=FALSE,FALSE,IF(C1820&lt;$R$10,C1820,$R$10)))</f>
        <v>0</v>
      </c>
      <c r="H1820" t="b">
        <f>IF('Input and Summary Results'!$J$4="yes",'Data Transformation'!F1820,'Data Transformation'!D1820)</f>
        <v>0</v>
      </c>
      <c r="I1820" t="str">
        <f t="shared" si="115"/>
        <v/>
      </c>
    </row>
    <row r="1821" spans="2:9" x14ac:dyDescent="0.25">
      <c r="B1821" t="b">
        <f>IF('Input and Summary Results'!D1403=0,FALSE,'Input and Summary Results'!$B1403)</f>
        <v>0</v>
      </c>
      <c r="C1821" t="b">
        <f>IF(OR(B1821=0,'Input and Summary Results'!D1403=0,'Input and Summary Results'!D1403=""),FALSE,'Input and Summary Results'!$D1403)</f>
        <v>0</v>
      </c>
      <c r="D1821" t="b">
        <f>IF(OR(B1821=0,'Input and Summary Results'!E1403=0),FALSE,'Input and Summary Results'!$E1403)</f>
        <v>0</v>
      </c>
      <c r="E1821" t="b">
        <f t="shared" si="113"/>
        <v>0</v>
      </c>
      <c r="F1821" t="b">
        <f t="shared" si="114"/>
        <v>0</v>
      </c>
      <c r="G1821" t="b">
        <f>IF('Input and Summary Results'!$J$4="yes",IF(C1821=FALSE,FALSE,IF('Data Transformation'!E1821&lt;$R$10,E1821,$R$10)),IF(C1821=FALSE,FALSE,IF(C1821&lt;$R$10,C1821,$R$10)))</f>
        <v>0</v>
      </c>
      <c r="H1821" t="b">
        <f>IF('Input and Summary Results'!$J$4="yes",'Data Transformation'!F1821,'Data Transformation'!D1821)</f>
        <v>0</v>
      </c>
      <c r="I1821" t="str">
        <f t="shared" si="115"/>
        <v/>
      </c>
    </row>
    <row r="1822" spans="2:9" x14ac:dyDescent="0.25">
      <c r="B1822" t="b">
        <f>IF('Input and Summary Results'!D1404=0,FALSE,'Input and Summary Results'!$B1404)</f>
        <v>0</v>
      </c>
      <c r="C1822" t="b">
        <f>IF(OR(B1822=0,'Input and Summary Results'!D1404=0,'Input and Summary Results'!D1404=""),FALSE,'Input and Summary Results'!$D1404)</f>
        <v>0</v>
      </c>
      <c r="D1822" t="b">
        <f>IF(OR(B1822=0,'Input and Summary Results'!E1404=0),FALSE,'Input and Summary Results'!$E1404)</f>
        <v>0</v>
      </c>
      <c r="E1822" t="b">
        <f t="shared" si="113"/>
        <v>0</v>
      </c>
      <c r="F1822" t="b">
        <f t="shared" si="114"/>
        <v>0</v>
      </c>
      <c r="G1822" t="b">
        <f>IF('Input and Summary Results'!$J$4="yes",IF(C1822=FALSE,FALSE,IF('Data Transformation'!E1822&lt;$R$10,E1822,$R$10)),IF(C1822=FALSE,FALSE,IF(C1822&lt;$R$10,C1822,$R$10)))</f>
        <v>0</v>
      </c>
      <c r="H1822" t="b">
        <f>IF('Input and Summary Results'!$J$4="yes",'Data Transformation'!F1822,'Data Transformation'!D1822)</f>
        <v>0</v>
      </c>
      <c r="I1822" t="str">
        <f t="shared" si="115"/>
        <v/>
      </c>
    </row>
    <row r="1823" spans="2:9" x14ac:dyDescent="0.25">
      <c r="B1823" t="b">
        <f>IF('Input and Summary Results'!D1405=0,FALSE,'Input and Summary Results'!$B1405)</f>
        <v>0</v>
      </c>
      <c r="C1823" t="b">
        <f>IF(OR(B1823=0,'Input and Summary Results'!D1405=0,'Input and Summary Results'!D1405=""),FALSE,'Input and Summary Results'!$D1405)</f>
        <v>0</v>
      </c>
      <c r="D1823" t="b">
        <f>IF(OR(B1823=0,'Input and Summary Results'!E1405=0),FALSE,'Input and Summary Results'!$E1405)</f>
        <v>0</v>
      </c>
      <c r="E1823" t="b">
        <f t="shared" si="113"/>
        <v>0</v>
      </c>
      <c r="F1823" t="b">
        <f t="shared" si="114"/>
        <v>0</v>
      </c>
      <c r="G1823" t="b">
        <f>IF('Input and Summary Results'!$J$4="yes",IF(C1823=FALSE,FALSE,IF('Data Transformation'!E1823&lt;$R$10,E1823,$R$10)),IF(C1823=FALSE,FALSE,IF(C1823&lt;$R$10,C1823,$R$10)))</f>
        <v>0</v>
      </c>
      <c r="H1823" t="b">
        <f>IF('Input and Summary Results'!$J$4="yes",'Data Transformation'!F1823,'Data Transformation'!D1823)</f>
        <v>0</v>
      </c>
      <c r="I1823" t="str">
        <f t="shared" si="115"/>
        <v/>
      </c>
    </row>
    <row r="1824" spans="2:9" x14ac:dyDescent="0.25">
      <c r="B1824" t="b">
        <f>IF('Input and Summary Results'!D1406=0,FALSE,'Input and Summary Results'!$B1406)</f>
        <v>0</v>
      </c>
      <c r="C1824" t="b">
        <f>IF(OR(B1824=0,'Input and Summary Results'!D1406=0,'Input and Summary Results'!D1406=""),FALSE,'Input and Summary Results'!$D1406)</f>
        <v>0</v>
      </c>
      <c r="D1824" t="b">
        <f>IF(OR(B1824=0,'Input and Summary Results'!E1406=0),FALSE,'Input and Summary Results'!$E1406)</f>
        <v>0</v>
      </c>
      <c r="E1824" t="b">
        <f t="shared" si="113"/>
        <v>0</v>
      </c>
      <c r="F1824" t="b">
        <f t="shared" si="114"/>
        <v>0</v>
      </c>
      <c r="G1824" t="b">
        <f>IF('Input and Summary Results'!$J$4="yes",IF(C1824=FALSE,FALSE,IF('Data Transformation'!E1824&lt;$R$10,E1824,$R$10)),IF(C1824=FALSE,FALSE,IF(C1824&lt;$R$10,C1824,$R$10)))</f>
        <v>0</v>
      </c>
      <c r="H1824" t="b">
        <f>IF('Input and Summary Results'!$J$4="yes",'Data Transformation'!F1824,'Data Transformation'!D1824)</f>
        <v>0</v>
      </c>
      <c r="I1824" t="str">
        <f t="shared" si="115"/>
        <v/>
      </c>
    </row>
    <row r="1825" spans="2:9" x14ac:dyDescent="0.25">
      <c r="B1825" t="b">
        <f>IF('Input and Summary Results'!D1407=0,FALSE,'Input and Summary Results'!$B1407)</f>
        <v>0</v>
      </c>
      <c r="C1825" t="b">
        <f>IF(OR(B1825=0,'Input and Summary Results'!D1407=0,'Input and Summary Results'!D1407=""),FALSE,'Input and Summary Results'!$D1407)</f>
        <v>0</v>
      </c>
      <c r="D1825" t="b">
        <f>IF(OR(B1825=0,'Input and Summary Results'!E1407=0),FALSE,'Input and Summary Results'!$E1407)</f>
        <v>0</v>
      </c>
      <c r="E1825" t="b">
        <f t="shared" si="113"/>
        <v>0</v>
      </c>
      <c r="F1825" t="b">
        <f t="shared" si="114"/>
        <v>0</v>
      </c>
      <c r="G1825" t="b">
        <f>IF('Input and Summary Results'!$J$4="yes",IF(C1825=FALSE,FALSE,IF('Data Transformation'!E1825&lt;$R$10,E1825,$R$10)),IF(C1825=FALSE,FALSE,IF(C1825&lt;$R$10,C1825,$R$10)))</f>
        <v>0</v>
      </c>
      <c r="H1825" t="b">
        <f>IF('Input and Summary Results'!$J$4="yes",'Data Transformation'!F1825,'Data Transformation'!D1825)</f>
        <v>0</v>
      </c>
      <c r="I1825" t="str">
        <f t="shared" si="115"/>
        <v/>
      </c>
    </row>
    <row r="1826" spans="2:9" x14ac:dyDescent="0.25">
      <c r="B1826" t="b">
        <f>IF('Input and Summary Results'!D1408=0,FALSE,'Input and Summary Results'!$B1408)</f>
        <v>0</v>
      </c>
      <c r="C1826" t="b">
        <f>IF(OR(B1826=0,'Input and Summary Results'!D1408=0,'Input and Summary Results'!D1408=""),FALSE,'Input and Summary Results'!$D1408)</f>
        <v>0</v>
      </c>
      <c r="D1826" t="b">
        <f>IF(OR(B1826=0,'Input and Summary Results'!E1408=0),FALSE,'Input and Summary Results'!$E1408)</f>
        <v>0</v>
      </c>
      <c r="E1826" t="b">
        <f t="shared" si="113"/>
        <v>0</v>
      </c>
      <c r="F1826" t="b">
        <f t="shared" si="114"/>
        <v>0</v>
      </c>
      <c r="G1826" t="b">
        <f>IF('Input and Summary Results'!$J$4="yes",IF(C1826=FALSE,FALSE,IF('Data Transformation'!E1826&lt;$R$10,E1826,$R$10)),IF(C1826=FALSE,FALSE,IF(C1826&lt;$R$10,C1826,$R$10)))</f>
        <v>0</v>
      </c>
      <c r="H1826" t="b">
        <f>IF('Input and Summary Results'!$J$4="yes",'Data Transformation'!F1826,'Data Transformation'!D1826)</f>
        <v>0</v>
      </c>
      <c r="I1826" t="str">
        <f t="shared" si="115"/>
        <v/>
      </c>
    </row>
    <row r="1827" spans="2:9" x14ac:dyDescent="0.25">
      <c r="B1827" t="b">
        <f>IF('Input and Summary Results'!D1409=0,FALSE,'Input and Summary Results'!$B1409)</f>
        <v>0</v>
      </c>
      <c r="C1827" t="b">
        <f>IF(OR(B1827=0,'Input and Summary Results'!D1409=0,'Input and Summary Results'!D1409=""),FALSE,'Input and Summary Results'!$D1409)</f>
        <v>0</v>
      </c>
      <c r="D1827" t="b">
        <f>IF(OR(B1827=0,'Input and Summary Results'!E1409=0),FALSE,'Input and Summary Results'!$E1409)</f>
        <v>0</v>
      </c>
      <c r="E1827" t="b">
        <f t="shared" si="113"/>
        <v>0</v>
      </c>
      <c r="F1827" t="b">
        <f t="shared" si="114"/>
        <v>0</v>
      </c>
      <c r="G1827" t="b">
        <f>IF('Input and Summary Results'!$J$4="yes",IF(C1827=FALSE,FALSE,IF('Data Transformation'!E1827&lt;$R$10,E1827,$R$10)),IF(C1827=FALSE,FALSE,IF(C1827&lt;$R$10,C1827,$R$10)))</f>
        <v>0</v>
      </c>
      <c r="H1827" t="b">
        <f>IF('Input and Summary Results'!$J$4="yes",'Data Transformation'!F1827,'Data Transformation'!D1827)</f>
        <v>0</v>
      </c>
      <c r="I1827" t="str">
        <f t="shared" si="115"/>
        <v/>
      </c>
    </row>
    <row r="1828" spans="2:9" x14ac:dyDescent="0.25">
      <c r="B1828" t="b">
        <f>IF('Input and Summary Results'!D1410=0,FALSE,'Input and Summary Results'!$B1410)</f>
        <v>0</v>
      </c>
      <c r="C1828" t="b">
        <f>IF(OR(B1828=0,'Input and Summary Results'!D1410=0,'Input and Summary Results'!D1410=""),FALSE,'Input and Summary Results'!$D1410)</f>
        <v>0</v>
      </c>
      <c r="D1828" t="b">
        <f>IF(OR(B1828=0,'Input and Summary Results'!E1410=0),FALSE,'Input and Summary Results'!$E1410)</f>
        <v>0</v>
      </c>
      <c r="E1828" t="b">
        <f t="shared" si="113"/>
        <v>0</v>
      </c>
      <c r="F1828" t="b">
        <f t="shared" si="114"/>
        <v>0</v>
      </c>
      <c r="G1828" t="b">
        <f>IF('Input and Summary Results'!$J$4="yes",IF(C1828=FALSE,FALSE,IF('Data Transformation'!E1828&lt;$R$10,E1828,$R$10)),IF(C1828=FALSE,FALSE,IF(C1828&lt;$R$10,C1828,$R$10)))</f>
        <v>0</v>
      </c>
      <c r="H1828" t="b">
        <f>IF('Input and Summary Results'!$J$4="yes",'Data Transformation'!F1828,'Data Transformation'!D1828)</f>
        <v>0</v>
      </c>
      <c r="I1828" t="str">
        <f t="shared" si="115"/>
        <v/>
      </c>
    </row>
    <row r="1829" spans="2:9" x14ac:dyDescent="0.25">
      <c r="B1829" t="b">
        <f>IF('Input and Summary Results'!D1411=0,FALSE,'Input and Summary Results'!$B1411)</f>
        <v>0</v>
      </c>
      <c r="C1829" t="b">
        <f>IF(OR(B1829=0,'Input and Summary Results'!D1411=0,'Input and Summary Results'!D1411=""),FALSE,'Input and Summary Results'!$D1411)</f>
        <v>0</v>
      </c>
      <c r="D1829" t="b">
        <f>IF(OR(B1829=0,'Input and Summary Results'!E1411=0),FALSE,'Input and Summary Results'!$E1411)</f>
        <v>0</v>
      </c>
      <c r="E1829" t="b">
        <f t="shared" si="113"/>
        <v>0</v>
      </c>
      <c r="F1829" t="b">
        <f t="shared" si="114"/>
        <v>0</v>
      </c>
      <c r="G1829" t="b">
        <f>IF('Input and Summary Results'!$J$4="yes",IF(C1829=FALSE,FALSE,IF('Data Transformation'!E1829&lt;$R$10,E1829,$R$10)),IF(C1829=FALSE,FALSE,IF(C1829&lt;$R$10,C1829,$R$10)))</f>
        <v>0</v>
      </c>
      <c r="H1829" t="b">
        <f>IF('Input and Summary Results'!$J$4="yes",'Data Transformation'!F1829,'Data Transformation'!D1829)</f>
        <v>0</v>
      </c>
      <c r="I1829" t="str">
        <f t="shared" si="115"/>
        <v/>
      </c>
    </row>
    <row r="1830" spans="2:9" x14ac:dyDescent="0.25">
      <c r="B1830" t="b">
        <f>IF('Input and Summary Results'!D1412=0,FALSE,'Input and Summary Results'!$B1412)</f>
        <v>0</v>
      </c>
      <c r="C1830" t="b">
        <f>IF(OR(B1830=0,'Input and Summary Results'!D1412=0,'Input and Summary Results'!D1412=""),FALSE,'Input and Summary Results'!$D1412)</f>
        <v>0</v>
      </c>
      <c r="D1830" t="b">
        <f>IF(OR(B1830=0,'Input and Summary Results'!E1412=0),FALSE,'Input and Summary Results'!$E1412)</f>
        <v>0</v>
      </c>
      <c r="E1830" t="b">
        <f t="shared" si="113"/>
        <v>0</v>
      </c>
      <c r="F1830" t="b">
        <f t="shared" si="114"/>
        <v>0</v>
      </c>
      <c r="G1830" t="b">
        <f>IF('Input and Summary Results'!$J$4="yes",IF(C1830=FALSE,FALSE,IF('Data Transformation'!E1830&lt;$R$10,E1830,$R$10)),IF(C1830=FALSE,FALSE,IF(C1830&lt;$R$10,C1830,$R$10)))</f>
        <v>0</v>
      </c>
      <c r="H1830" t="b">
        <f>IF('Input and Summary Results'!$J$4="yes",'Data Transformation'!F1830,'Data Transformation'!D1830)</f>
        <v>0</v>
      </c>
      <c r="I1830" t="str">
        <f t="shared" si="115"/>
        <v/>
      </c>
    </row>
    <row r="1831" spans="2:9" x14ac:dyDescent="0.25">
      <c r="B1831" t="b">
        <f>IF('Input and Summary Results'!D1413=0,FALSE,'Input and Summary Results'!$B1413)</f>
        <v>0</v>
      </c>
      <c r="C1831" t="b">
        <f>IF(OR(B1831=0,'Input and Summary Results'!D1413=0,'Input and Summary Results'!D1413=""),FALSE,'Input and Summary Results'!$D1413)</f>
        <v>0</v>
      </c>
      <c r="D1831" t="b">
        <f>IF(OR(B1831=0,'Input and Summary Results'!E1413=0),FALSE,'Input and Summary Results'!$E1413)</f>
        <v>0</v>
      </c>
      <c r="E1831" t="b">
        <f t="shared" si="113"/>
        <v>0</v>
      </c>
      <c r="F1831" t="b">
        <f t="shared" si="114"/>
        <v>0</v>
      </c>
      <c r="G1831" t="b">
        <f>IF('Input and Summary Results'!$J$4="yes",IF(C1831=FALSE,FALSE,IF('Data Transformation'!E1831&lt;$R$10,E1831,$R$10)),IF(C1831=FALSE,FALSE,IF(C1831&lt;$R$10,C1831,$R$10)))</f>
        <v>0</v>
      </c>
      <c r="H1831" t="b">
        <f>IF('Input and Summary Results'!$J$4="yes",'Data Transformation'!F1831,'Data Transformation'!D1831)</f>
        <v>0</v>
      </c>
      <c r="I1831" t="str">
        <f t="shared" si="115"/>
        <v/>
      </c>
    </row>
    <row r="1832" spans="2:9" x14ac:dyDescent="0.25">
      <c r="B1832" t="b">
        <f>IF('Input and Summary Results'!D1414=0,FALSE,'Input and Summary Results'!$B1414)</f>
        <v>0</v>
      </c>
      <c r="C1832" t="b">
        <f>IF(OR(B1832=0,'Input and Summary Results'!D1414=0,'Input and Summary Results'!D1414=""),FALSE,'Input and Summary Results'!$D1414)</f>
        <v>0</v>
      </c>
      <c r="D1832" t="b">
        <f>IF(OR(B1832=0,'Input and Summary Results'!E1414=0),FALSE,'Input and Summary Results'!$E1414)</f>
        <v>0</v>
      </c>
      <c r="E1832" t="b">
        <f t="shared" si="113"/>
        <v>0</v>
      </c>
      <c r="F1832" t="b">
        <f t="shared" si="114"/>
        <v>0</v>
      </c>
      <c r="G1832" t="b">
        <f>IF('Input and Summary Results'!$J$4="yes",IF(C1832=FALSE,FALSE,IF('Data Transformation'!E1832&lt;$R$10,E1832,$R$10)),IF(C1832=FALSE,FALSE,IF(C1832&lt;$R$10,C1832,$R$10)))</f>
        <v>0</v>
      </c>
      <c r="H1832" t="b">
        <f>IF('Input and Summary Results'!$J$4="yes",'Data Transformation'!F1832,'Data Transformation'!D1832)</f>
        <v>0</v>
      </c>
      <c r="I1832" t="str">
        <f t="shared" si="115"/>
        <v/>
      </c>
    </row>
    <row r="1833" spans="2:9" x14ac:dyDescent="0.25">
      <c r="B1833" t="b">
        <f>IF('Input and Summary Results'!D1415=0,FALSE,'Input and Summary Results'!$B1415)</f>
        <v>0</v>
      </c>
      <c r="C1833" t="b">
        <f>IF(OR(B1833=0,'Input and Summary Results'!D1415=0,'Input and Summary Results'!D1415=""),FALSE,'Input and Summary Results'!$D1415)</f>
        <v>0</v>
      </c>
      <c r="D1833" t="b">
        <f>IF(OR(B1833=0,'Input and Summary Results'!E1415=0),FALSE,'Input and Summary Results'!$E1415)</f>
        <v>0</v>
      </c>
      <c r="E1833" t="b">
        <f t="shared" si="113"/>
        <v>0</v>
      </c>
      <c r="F1833" t="b">
        <f t="shared" si="114"/>
        <v>0</v>
      </c>
      <c r="G1833" t="b">
        <f>IF('Input and Summary Results'!$J$4="yes",IF(C1833=FALSE,FALSE,IF('Data Transformation'!E1833&lt;$R$10,E1833,$R$10)),IF(C1833=FALSE,FALSE,IF(C1833&lt;$R$10,C1833,$R$10)))</f>
        <v>0</v>
      </c>
      <c r="H1833" t="b">
        <f>IF('Input and Summary Results'!$J$4="yes",'Data Transformation'!F1833,'Data Transformation'!D1833)</f>
        <v>0</v>
      </c>
      <c r="I1833" t="str">
        <f t="shared" si="115"/>
        <v/>
      </c>
    </row>
    <row r="1834" spans="2:9" x14ac:dyDescent="0.25">
      <c r="B1834" t="b">
        <f>IF('Input and Summary Results'!D1416=0,FALSE,'Input and Summary Results'!$B1416)</f>
        <v>0</v>
      </c>
      <c r="C1834" t="b">
        <f>IF(OR(B1834=0,'Input and Summary Results'!D1416=0,'Input and Summary Results'!D1416=""),FALSE,'Input and Summary Results'!$D1416)</f>
        <v>0</v>
      </c>
      <c r="D1834" t="b">
        <f>IF(OR(B1834=0,'Input and Summary Results'!E1416=0),FALSE,'Input and Summary Results'!$E1416)</f>
        <v>0</v>
      </c>
      <c r="E1834" t="b">
        <f t="shared" ref="E1834:E1897" si="116">IF(C1834=FALSE,FALSE,LOG10(C1834))</f>
        <v>0</v>
      </c>
      <c r="F1834" t="b">
        <f t="shared" ref="F1834:F1897" si="117">IF(D1834=FALSE, FALSE,0.434*D1834/C1834)</f>
        <v>0</v>
      </c>
      <c r="G1834" t="b">
        <f>IF('Input and Summary Results'!$J$4="yes",IF(C1834=FALSE,FALSE,IF('Data Transformation'!E1834&lt;$R$10,E1834,$R$10)),IF(C1834=FALSE,FALSE,IF(C1834&lt;$R$10,C1834,$R$10)))</f>
        <v>0</v>
      </c>
      <c r="H1834" t="b">
        <f>IF('Input and Summary Results'!$J$4="yes",'Data Transformation'!F1834,'Data Transformation'!D1834)</f>
        <v>0</v>
      </c>
      <c r="I1834" t="str">
        <f t="shared" si="115"/>
        <v/>
      </c>
    </row>
    <row r="1835" spans="2:9" x14ac:dyDescent="0.25">
      <c r="B1835" t="b">
        <f>IF('Input and Summary Results'!D1417=0,FALSE,'Input and Summary Results'!$B1417)</f>
        <v>0</v>
      </c>
      <c r="C1835" t="b">
        <f>IF(OR(B1835=0,'Input and Summary Results'!D1417=0,'Input and Summary Results'!D1417=""),FALSE,'Input and Summary Results'!$D1417)</f>
        <v>0</v>
      </c>
      <c r="D1835" t="b">
        <f>IF(OR(B1835=0,'Input and Summary Results'!E1417=0),FALSE,'Input and Summary Results'!$E1417)</f>
        <v>0</v>
      </c>
      <c r="E1835" t="b">
        <f t="shared" si="116"/>
        <v>0</v>
      </c>
      <c r="F1835" t="b">
        <f t="shared" si="117"/>
        <v>0</v>
      </c>
      <c r="G1835" t="b">
        <f>IF('Input and Summary Results'!$J$4="yes",IF(C1835=FALSE,FALSE,IF('Data Transformation'!E1835&lt;$R$10,E1835,$R$10)),IF(C1835=FALSE,FALSE,IF(C1835&lt;$R$10,C1835,$R$10)))</f>
        <v>0</v>
      </c>
      <c r="H1835" t="b">
        <f>IF('Input and Summary Results'!$J$4="yes",'Data Transformation'!F1835,'Data Transformation'!D1835)</f>
        <v>0</v>
      </c>
      <c r="I1835" t="str">
        <f t="shared" si="115"/>
        <v/>
      </c>
    </row>
    <row r="1836" spans="2:9" x14ac:dyDescent="0.25">
      <c r="B1836" t="b">
        <f>IF('Input and Summary Results'!D1418=0,FALSE,'Input and Summary Results'!$B1418)</f>
        <v>0</v>
      </c>
      <c r="C1836" t="b">
        <f>IF(OR(B1836=0,'Input and Summary Results'!D1418=0,'Input and Summary Results'!D1418=""),FALSE,'Input and Summary Results'!$D1418)</f>
        <v>0</v>
      </c>
      <c r="D1836" t="b">
        <f>IF(OR(B1836=0,'Input and Summary Results'!E1418=0),FALSE,'Input and Summary Results'!$E1418)</f>
        <v>0</v>
      </c>
      <c r="E1836" t="b">
        <f t="shared" si="116"/>
        <v>0</v>
      </c>
      <c r="F1836" t="b">
        <f t="shared" si="117"/>
        <v>0</v>
      </c>
      <c r="G1836" t="b">
        <f>IF('Input and Summary Results'!$J$4="yes",IF(C1836=FALSE,FALSE,IF('Data Transformation'!E1836&lt;$R$10,E1836,$R$10)),IF(C1836=FALSE,FALSE,IF(C1836&lt;$R$10,C1836,$R$10)))</f>
        <v>0</v>
      </c>
      <c r="H1836" t="b">
        <f>IF('Input and Summary Results'!$J$4="yes",'Data Transformation'!F1836,'Data Transformation'!D1836)</f>
        <v>0</v>
      </c>
      <c r="I1836" t="str">
        <f t="shared" si="115"/>
        <v/>
      </c>
    </row>
    <row r="1837" spans="2:9" x14ac:dyDescent="0.25">
      <c r="B1837" t="b">
        <f>IF('Input and Summary Results'!D1419=0,FALSE,'Input and Summary Results'!$B1419)</f>
        <v>0</v>
      </c>
      <c r="C1837" t="b">
        <f>IF(OR(B1837=0,'Input and Summary Results'!D1419=0,'Input and Summary Results'!D1419=""),FALSE,'Input and Summary Results'!$D1419)</f>
        <v>0</v>
      </c>
      <c r="D1837" t="b">
        <f>IF(OR(B1837=0,'Input and Summary Results'!E1419=0),FALSE,'Input and Summary Results'!$E1419)</f>
        <v>0</v>
      </c>
      <c r="E1837" t="b">
        <f t="shared" si="116"/>
        <v>0</v>
      </c>
      <c r="F1837" t="b">
        <f t="shared" si="117"/>
        <v>0</v>
      </c>
      <c r="G1837" t="b">
        <f>IF('Input and Summary Results'!$J$4="yes",IF(C1837=FALSE,FALSE,IF('Data Transformation'!E1837&lt;$R$10,E1837,$R$10)),IF(C1837=FALSE,FALSE,IF(C1837&lt;$R$10,C1837,$R$10)))</f>
        <v>0</v>
      </c>
      <c r="H1837" t="b">
        <f>IF('Input and Summary Results'!$J$4="yes",'Data Transformation'!F1837,'Data Transformation'!D1837)</f>
        <v>0</v>
      </c>
      <c r="I1837" t="str">
        <f t="shared" si="115"/>
        <v/>
      </c>
    </row>
    <row r="1838" spans="2:9" x14ac:dyDescent="0.25">
      <c r="B1838" t="b">
        <f>IF('Input and Summary Results'!D1420=0,FALSE,'Input and Summary Results'!$B1420)</f>
        <v>0</v>
      </c>
      <c r="C1838" t="b">
        <f>IF(OR(B1838=0,'Input and Summary Results'!D1420=0,'Input and Summary Results'!D1420=""),FALSE,'Input and Summary Results'!$D1420)</f>
        <v>0</v>
      </c>
      <c r="D1838" t="b">
        <f>IF(OR(B1838=0,'Input and Summary Results'!E1420=0),FALSE,'Input and Summary Results'!$E1420)</f>
        <v>0</v>
      </c>
      <c r="E1838" t="b">
        <f t="shared" si="116"/>
        <v>0</v>
      </c>
      <c r="F1838" t="b">
        <f t="shared" si="117"/>
        <v>0</v>
      </c>
      <c r="G1838" t="b">
        <f>IF('Input and Summary Results'!$J$4="yes",IF(C1838=FALSE,FALSE,IF('Data Transformation'!E1838&lt;$R$10,E1838,$R$10)),IF(C1838=FALSE,FALSE,IF(C1838&lt;$R$10,C1838,$R$10)))</f>
        <v>0</v>
      </c>
      <c r="H1838" t="b">
        <f>IF('Input and Summary Results'!$J$4="yes",'Data Transformation'!F1838,'Data Transformation'!D1838)</f>
        <v>0</v>
      </c>
      <c r="I1838" t="str">
        <f t="shared" si="115"/>
        <v/>
      </c>
    </row>
    <row r="1839" spans="2:9" x14ac:dyDescent="0.25">
      <c r="B1839" t="b">
        <f>IF('Input and Summary Results'!D1421=0,FALSE,'Input and Summary Results'!$B1421)</f>
        <v>0</v>
      </c>
      <c r="C1839" t="b">
        <f>IF(OR(B1839=0,'Input and Summary Results'!D1421=0,'Input and Summary Results'!D1421=""),FALSE,'Input and Summary Results'!$D1421)</f>
        <v>0</v>
      </c>
      <c r="D1839" t="b">
        <f>IF(OR(B1839=0,'Input and Summary Results'!E1421=0),FALSE,'Input and Summary Results'!$E1421)</f>
        <v>0</v>
      </c>
      <c r="E1839" t="b">
        <f t="shared" si="116"/>
        <v>0</v>
      </c>
      <c r="F1839" t="b">
        <f t="shared" si="117"/>
        <v>0</v>
      </c>
      <c r="G1839" t="b">
        <f>IF('Input and Summary Results'!$J$4="yes",IF(C1839=FALSE,FALSE,IF('Data Transformation'!E1839&lt;$R$10,E1839,$R$10)),IF(C1839=FALSE,FALSE,IF(C1839&lt;$R$10,C1839,$R$10)))</f>
        <v>0</v>
      </c>
      <c r="H1839" t="b">
        <f>IF('Input and Summary Results'!$J$4="yes",'Data Transformation'!F1839,'Data Transformation'!D1839)</f>
        <v>0</v>
      </c>
      <c r="I1839" t="str">
        <f t="shared" si="115"/>
        <v/>
      </c>
    </row>
    <row r="1840" spans="2:9" x14ac:dyDescent="0.25">
      <c r="B1840" t="b">
        <f>IF('Input and Summary Results'!D1422=0,FALSE,'Input and Summary Results'!$B1422)</f>
        <v>0</v>
      </c>
      <c r="C1840" t="b">
        <f>IF(OR(B1840=0,'Input and Summary Results'!D1422=0,'Input and Summary Results'!D1422=""),FALSE,'Input and Summary Results'!$D1422)</f>
        <v>0</v>
      </c>
      <c r="D1840" t="b">
        <f>IF(OR(B1840=0,'Input and Summary Results'!E1422=0),FALSE,'Input and Summary Results'!$E1422)</f>
        <v>0</v>
      </c>
      <c r="E1840" t="b">
        <f t="shared" si="116"/>
        <v>0</v>
      </c>
      <c r="F1840" t="b">
        <f t="shared" si="117"/>
        <v>0</v>
      </c>
      <c r="G1840" t="b">
        <f>IF('Input and Summary Results'!$J$4="yes",IF(C1840=FALSE,FALSE,IF('Data Transformation'!E1840&lt;$R$10,E1840,$R$10)),IF(C1840=FALSE,FALSE,IF(C1840&lt;$R$10,C1840,$R$10)))</f>
        <v>0</v>
      </c>
      <c r="H1840" t="b">
        <f>IF('Input and Summary Results'!$J$4="yes",'Data Transformation'!F1840,'Data Transformation'!D1840)</f>
        <v>0</v>
      </c>
      <c r="I1840" t="str">
        <f t="shared" si="115"/>
        <v/>
      </c>
    </row>
    <row r="1841" spans="2:9" x14ac:dyDescent="0.25">
      <c r="B1841" t="b">
        <f>IF('Input and Summary Results'!D1423=0,FALSE,'Input and Summary Results'!$B1423)</f>
        <v>0</v>
      </c>
      <c r="C1841" t="b">
        <f>IF(OR(B1841=0,'Input and Summary Results'!D1423=0,'Input and Summary Results'!D1423=""),FALSE,'Input and Summary Results'!$D1423)</f>
        <v>0</v>
      </c>
      <c r="D1841" t="b">
        <f>IF(OR(B1841=0,'Input and Summary Results'!E1423=0),FALSE,'Input and Summary Results'!$E1423)</f>
        <v>0</v>
      </c>
      <c r="E1841" t="b">
        <f t="shared" si="116"/>
        <v>0</v>
      </c>
      <c r="F1841" t="b">
        <f t="shared" si="117"/>
        <v>0</v>
      </c>
      <c r="G1841" t="b">
        <f>IF('Input and Summary Results'!$J$4="yes",IF(C1841=FALSE,FALSE,IF('Data Transformation'!E1841&lt;$R$10,E1841,$R$10)),IF(C1841=FALSE,FALSE,IF(C1841&lt;$R$10,C1841,$R$10)))</f>
        <v>0</v>
      </c>
      <c r="H1841" t="b">
        <f>IF('Input and Summary Results'!$J$4="yes",'Data Transformation'!F1841,'Data Transformation'!D1841)</f>
        <v>0</v>
      </c>
      <c r="I1841" t="str">
        <f t="shared" si="115"/>
        <v/>
      </c>
    </row>
    <row r="1842" spans="2:9" x14ac:dyDescent="0.25">
      <c r="B1842" t="b">
        <f>IF('Input and Summary Results'!D1424=0,FALSE,'Input and Summary Results'!$B1424)</f>
        <v>0</v>
      </c>
      <c r="C1842" t="b">
        <f>IF(OR(B1842=0,'Input and Summary Results'!D1424=0,'Input and Summary Results'!D1424=""),FALSE,'Input and Summary Results'!$D1424)</f>
        <v>0</v>
      </c>
      <c r="D1842" t="b">
        <f>IF(OR(B1842=0,'Input and Summary Results'!E1424=0),FALSE,'Input and Summary Results'!$E1424)</f>
        <v>0</v>
      </c>
      <c r="E1842" t="b">
        <f t="shared" si="116"/>
        <v>0</v>
      </c>
      <c r="F1842" t="b">
        <f t="shared" si="117"/>
        <v>0</v>
      </c>
      <c r="G1842" t="b">
        <f>IF('Input and Summary Results'!$J$4="yes",IF(C1842=FALSE,FALSE,IF('Data Transformation'!E1842&lt;$R$10,E1842,$R$10)),IF(C1842=FALSE,FALSE,IF(C1842&lt;$R$10,C1842,$R$10)))</f>
        <v>0</v>
      </c>
      <c r="H1842" t="b">
        <f>IF('Input and Summary Results'!$J$4="yes",'Data Transformation'!F1842,'Data Transformation'!D1842)</f>
        <v>0</v>
      </c>
      <c r="I1842" t="str">
        <f t="shared" si="115"/>
        <v/>
      </c>
    </row>
    <row r="1843" spans="2:9" x14ac:dyDescent="0.25">
      <c r="B1843" t="b">
        <f>IF('Input and Summary Results'!D1425=0,FALSE,'Input and Summary Results'!$B1425)</f>
        <v>0</v>
      </c>
      <c r="C1843" t="b">
        <f>IF(OR(B1843=0,'Input and Summary Results'!D1425=0,'Input and Summary Results'!D1425=""),FALSE,'Input and Summary Results'!$D1425)</f>
        <v>0</v>
      </c>
      <c r="D1843" t="b">
        <f>IF(OR(B1843=0,'Input and Summary Results'!E1425=0),FALSE,'Input and Summary Results'!$E1425)</f>
        <v>0</v>
      </c>
      <c r="E1843" t="b">
        <f t="shared" si="116"/>
        <v>0</v>
      </c>
      <c r="F1843" t="b">
        <f t="shared" si="117"/>
        <v>0</v>
      </c>
      <c r="G1843" t="b">
        <f>IF('Input and Summary Results'!$J$4="yes",IF(C1843=FALSE,FALSE,IF('Data Transformation'!E1843&lt;$R$10,E1843,$R$10)),IF(C1843=FALSE,FALSE,IF(C1843&lt;$R$10,C1843,$R$10)))</f>
        <v>0</v>
      </c>
      <c r="H1843" t="b">
        <f>IF('Input and Summary Results'!$J$4="yes",'Data Transformation'!F1843,'Data Transformation'!D1843)</f>
        <v>0</v>
      </c>
      <c r="I1843" t="str">
        <f t="shared" si="115"/>
        <v/>
      </c>
    </row>
    <row r="1844" spans="2:9" x14ac:dyDescent="0.25">
      <c r="B1844" t="b">
        <f>IF('Input and Summary Results'!D1426=0,FALSE,'Input and Summary Results'!$B1426)</f>
        <v>0</v>
      </c>
      <c r="C1844" t="b">
        <f>IF(OR(B1844=0,'Input and Summary Results'!D1426=0,'Input and Summary Results'!D1426=""),FALSE,'Input and Summary Results'!$D1426)</f>
        <v>0</v>
      </c>
      <c r="D1844" t="b">
        <f>IF(OR(B1844=0,'Input and Summary Results'!E1426=0),FALSE,'Input and Summary Results'!$E1426)</f>
        <v>0</v>
      </c>
      <c r="E1844" t="b">
        <f t="shared" si="116"/>
        <v>0</v>
      </c>
      <c r="F1844" t="b">
        <f t="shared" si="117"/>
        <v>0</v>
      </c>
      <c r="G1844" t="b">
        <f>IF('Input and Summary Results'!$J$4="yes",IF(C1844=FALSE,FALSE,IF('Data Transformation'!E1844&lt;$R$10,E1844,$R$10)),IF(C1844=FALSE,FALSE,IF(C1844&lt;$R$10,C1844,$R$10)))</f>
        <v>0</v>
      </c>
      <c r="H1844" t="b">
        <f>IF('Input and Summary Results'!$J$4="yes",'Data Transformation'!F1844,'Data Transformation'!D1844)</f>
        <v>0</v>
      </c>
      <c r="I1844" t="str">
        <f t="shared" si="115"/>
        <v/>
      </c>
    </row>
    <row r="1845" spans="2:9" x14ac:dyDescent="0.25">
      <c r="B1845" t="b">
        <f>IF('Input and Summary Results'!D1427=0,FALSE,'Input and Summary Results'!$B1427)</f>
        <v>0</v>
      </c>
      <c r="C1845" t="b">
        <f>IF(OR(B1845=0,'Input and Summary Results'!D1427=0,'Input and Summary Results'!D1427=""),FALSE,'Input and Summary Results'!$D1427)</f>
        <v>0</v>
      </c>
      <c r="D1845" t="b">
        <f>IF(OR(B1845=0,'Input and Summary Results'!E1427=0),FALSE,'Input and Summary Results'!$E1427)</f>
        <v>0</v>
      </c>
      <c r="E1845" t="b">
        <f t="shared" si="116"/>
        <v>0</v>
      </c>
      <c r="F1845" t="b">
        <f t="shared" si="117"/>
        <v>0</v>
      </c>
      <c r="G1845" t="b">
        <f>IF('Input and Summary Results'!$J$4="yes",IF(C1845=FALSE,FALSE,IF('Data Transformation'!E1845&lt;$R$10,E1845,$R$10)),IF(C1845=FALSE,FALSE,IF(C1845&lt;$R$10,C1845,$R$10)))</f>
        <v>0</v>
      </c>
      <c r="H1845" t="b">
        <f>IF('Input and Summary Results'!$J$4="yes",'Data Transformation'!F1845,'Data Transformation'!D1845)</f>
        <v>0</v>
      </c>
      <c r="I1845" t="str">
        <f t="shared" si="115"/>
        <v/>
      </c>
    </row>
    <row r="1846" spans="2:9" x14ac:dyDescent="0.25">
      <c r="B1846" t="b">
        <f>IF('Input and Summary Results'!D1428=0,FALSE,'Input and Summary Results'!$B1428)</f>
        <v>0</v>
      </c>
      <c r="C1846" t="b">
        <f>IF(OR(B1846=0,'Input and Summary Results'!D1428=0,'Input and Summary Results'!D1428=""),FALSE,'Input and Summary Results'!$D1428)</f>
        <v>0</v>
      </c>
      <c r="D1846" t="b">
        <f>IF(OR(B1846=0,'Input and Summary Results'!E1428=0),FALSE,'Input and Summary Results'!$E1428)</f>
        <v>0</v>
      </c>
      <c r="E1846" t="b">
        <f t="shared" si="116"/>
        <v>0</v>
      </c>
      <c r="F1846" t="b">
        <f t="shared" si="117"/>
        <v>0</v>
      </c>
      <c r="G1846" t="b">
        <f>IF('Input and Summary Results'!$J$4="yes",IF(C1846=FALSE,FALSE,IF('Data Transformation'!E1846&lt;$R$10,E1846,$R$10)),IF(C1846=FALSE,FALSE,IF(C1846&lt;$R$10,C1846,$R$10)))</f>
        <v>0</v>
      </c>
      <c r="H1846" t="b">
        <f>IF('Input and Summary Results'!$J$4="yes",'Data Transformation'!F1846,'Data Transformation'!D1846)</f>
        <v>0</v>
      </c>
      <c r="I1846" t="str">
        <f t="shared" si="115"/>
        <v/>
      </c>
    </row>
    <row r="1847" spans="2:9" x14ac:dyDescent="0.25">
      <c r="B1847" t="b">
        <f>IF('Input and Summary Results'!D1429=0,FALSE,'Input and Summary Results'!$B1429)</f>
        <v>0</v>
      </c>
      <c r="C1847" t="b">
        <f>IF(OR(B1847=0,'Input and Summary Results'!D1429=0,'Input and Summary Results'!D1429=""),FALSE,'Input and Summary Results'!$D1429)</f>
        <v>0</v>
      </c>
      <c r="D1847" t="b">
        <f>IF(OR(B1847=0,'Input and Summary Results'!E1429=0),FALSE,'Input and Summary Results'!$E1429)</f>
        <v>0</v>
      </c>
      <c r="E1847" t="b">
        <f t="shared" si="116"/>
        <v>0</v>
      </c>
      <c r="F1847" t="b">
        <f t="shared" si="117"/>
        <v>0</v>
      </c>
      <c r="G1847" t="b">
        <f>IF('Input and Summary Results'!$J$4="yes",IF(C1847=FALSE,FALSE,IF('Data Transformation'!E1847&lt;$R$10,E1847,$R$10)),IF(C1847=FALSE,FALSE,IF(C1847&lt;$R$10,C1847,$R$10)))</f>
        <v>0</v>
      </c>
      <c r="H1847" t="b">
        <f>IF('Input and Summary Results'!$J$4="yes",'Data Transformation'!F1847,'Data Transformation'!D1847)</f>
        <v>0</v>
      </c>
      <c r="I1847" t="str">
        <f t="shared" si="115"/>
        <v/>
      </c>
    </row>
    <row r="1848" spans="2:9" x14ac:dyDescent="0.25">
      <c r="B1848" t="b">
        <f>IF('Input and Summary Results'!D1430=0,FALSE,'Input and Summary Results'!$B1430)</f>
        <v>0</v>
      </c>
      <c r="C1848" t="b">
        <f>IF(OR(B1848=0,'Input and Summary Results'!D1430=0,'Input and Summary Results'!D1430=""),FALSE,'Input and Summary Results'!$D1430)</f>
        <v>0</v>
      </c>
      <c r="D1848" t="b">
        <f>IF(OR(B1848=0,'Input and Summary Results'!E1430=0),FALSE,'Input and Summary Results'!$E1430)</f>
        <v>0</v>
      </c>
      <c r="E1848" t="b">
        <f t="shared" si="116"/>
        <v>0</v>
      </c>
      <c r="F1848" t="b">
        <f t="shared" si="117"/>
        <v>0</v>
      </c>
      <c r="G1848" t="b">
        <f>IF('Input and Summary Results'!$J$4="yes",IF(C1848=FALSE,FALSE,IF('Data Transformation'!E1848&lt;$R$10,E1848,$R$10)),IF(C1848=FALSE,FALSE,IF(C1848&lt;$R$10,C1848,$R$10)))</f>
        <v>0</v>
      </c>
      <c r="H1848" t="b">
        <f>IF('Input and Summary Results'!$J$4="yes",'Data Transformation'!F1848,'Data Transformation'!D1848)</f>
        <v>0</v>
      </c>
      <c r="I1848" t="str">
        <f t="shared" si="115"/>
        <v/>
      </c>
    </row>
    <row r="1849" spans="2:9" x14ac:dyDescent="0.25">
      <c r="B1849" t="b">
        <f>IF('Input and Summary Results'!D1431=0,FALSE,'Input and Summary Results'!$B1431)</f>
        <v>0</v>
      </c>
      <c r="C1849" t="b">
        <f>IF(OR(B1849=0,'Input and Summary Results'!D1431=0,'Input and Summary Results'!D1431=""),FALSE,'Input and Summary Results'!$D1431)</f>
        <v>0</v>
      </c>
      <c r="D1849" t="b">
        <f>IF(OR(B1849=0,'Input and Summary Results'!E1431=0),FALSE,'Input and Summary Results'!$E1431)</f>
        <v>0</v>
      </c>
      <c r="E1849" t="b">
        <f t="shared" si="116"/>
        <v>0</v>
      </c>
      <c r="F1849" t="b">
        <f t="shared" si="117"/>
        <v>0</v>
      </c>
      <c r="G1849" t="b">
        <f>IF('Input and Summary Results'!$J$4="yes",IF(C1849=FALSE,FALSE,IF('Data Transformation'!E1849&lt;$R$10,E1849,$R$10)),IF(C1849=FALSE,FALSE,IF(C1849&lt;$R$10,C1849,$R$10)))</f>
        <v>0</v>
      </c>
      <c r="H1849" t="b">
        <f>IF('Input and Summary Results'!$J$4="yes",'Data Transformation'!F1849,'Data Transformation'!D1849)</f>
        <v>0</v>
      </c>
      <c r="I1849" t="str">
        <f t="shared" si="115"/>
        <v/>
      </c>
    </row>
    <row r="1850" spans="2:9" x14ac:dyDescent="0.25">
      <c r="B1850" t="b">
        <f>IF('Input and Summary Results'!D1432=0,FALSE,'Input and Summary Results'!$B1432)</f>
        <v>0</v>
      </c>
      <c r="C1850" t="b">
        <f>IF(OR(B1850=0,'Input and Summary Results'!D1432=0,'Input and Summary Results'!D1432=""),FALSE,'Input and Summary Results'!$D1432)</f>
        <v>0</v>
      </c>
      <c r="D1850" t="b">
        <f>IF(OR(B1850=0,'Input and Summary Results'!E1432=0),FALSE,'Input and Summary Results'!$E1432)</f>
        <v>0</v>
      </c>
      <c r="E1850" t="b">
        <f t="shared" si="116"/>
        <v>0</v>
      </c>
      <c r="F1850" t="b">
        <f t="shared" si="117"/>
        <v>0</v>
      </c>
      <c r="G1850" t="b">
        <f>IF('Input and Summary Results'!$J$4="yes",IF(C1850=FALSE,FALSE,IF('Data Transformation'!E1850&lt;$R$10,E1850,$R$10)),IF(C1850=FALSE,FALSE,IF(C1850&lt;$R$10,C1850,$R$10)))</f>
        <v>0</v>
      </c>
      <c r="H1850" t="b">
        <f>IF('Input and Summary Results'!$J$4="yes",'Data Transformation'!F1850,'Data Transformation'!D1850)</f>
        <v>0</v>
      </c>
      <c r="I1850" t="str">
        <f t="shared" si="115"/>
        <v/>
      </c>
    </row>
    <row r="1851" spans="2:9" x14ac:dyDescent="0.25">
      <c r="B1851" t="b">
        <f>IF('Input and Summary Results'!D1433=0,FALSE,'Input and Summary Results'!$B1433)</f>
        <v>0</v>
      </c>
      <c r="C1851" t="b">
        <f>IF(OR(B1851=0,'Input and Summary Results'!D1433=0,'Input and Summary Results'!D1433=""),FALSE,'Input and Summary Results'!$D1433)</f>
        <v>0</v>
      </c>
      <c r="D1851" t="b">
        <f>IF(OR(B1851=0,'Input and Summary Results'!E1433=0),FALSE,'Input and Summary Results'!$E1433)</f>
        <v>0</v>
      </c>
      <c r="E1851" t="b">
        <f t="shared" si="116"/>
        <v>0</v>
      </c>
      <c r="F1851" t="b">
        <f t="shared" si="117"/>
        <v>0</v>
      </c>
      <c r="G1851" t="b">
        <f>IF('Input and Summary Results'!$J$4="yes",IF(C1851=FALSE,FALSE,IF('Data Transformation'!E1851&lt;$R$10,E1851,$R$10)),IF(C1851=FALSE,FALSE,IF(C1851&lt;$R$10,C1851,$R$10)))</f>
        <v>0</v>
      </c>
      <c r="H1851" t="b">
        <f>IF('Input and Summary Results'!$J$4="yes",'Data Transformation'!F1851,'Data Transformation'!D1851)</f>
        <v>0</v>
      </c>
      <c r="I1851" t="str">
        <f t="shared" si="115"/>
        <v/>
      </c>
    </row>
    <row r="1852" spans="2:9" x14ac:dyDescent="0.25">
      <c r="B1852" t="b">
        <f>IF('Input and Summary Results'!D1434=0,FALSE,'Input and Summary Results'!$B1434)</f>
        <v>0</v>
      </c>
      <c r="C1852" t="b">
        <f>IF(OR(B1852=0,'Input and Summary Results'!D1434=0,'Input and Summary Results'!D1434=""),FALSE,'Input and Summary Results'!$D1434)</f>
        <v>0</v>
      </c>
      <c r="D1852" t="b">
        <f>IF(OR(B1852=0,'Input and Summary Results'!E1434=0),FALSE,'Input and Summary Results'!$E1434)</f>
        <v>0</v>
      </c>
      <c r="E1852" t="b">
        <f t="shared" si="116"/>
        <v>0</v>
      </c>
      <c r="F1852" t="b">
        <f t="shared" si="117"/>
        <v>0</v>
      </c>
      <c r="G1852" t="b">
        <f>IF('Input and Summary Results'!$J$4="yes",IF(C1852=FALSE,FALSE,IF('Data Transformation'!E1852&lt;$R$10,E1852,$R$10)),IF(C1852=FALSE,FALSE,IF(C1852&lt;$R$10,C1852,$R$10)))</f>
        <v>0</v>
      </c>
      <c r="H1852" t="b">
        <f>IF('Input and Summary Results'!$J$4="yes",'Data Transformation'!F1852,'Data Transformation'!D1852)</f>
        <v>0</v>
      </c>
      <c r="I1852" t="str">
        <f t="shared" si="115"/>
        <v/>
      </c>
    </row>
    <row r="1853" spans="2:9" x14ac:dyDescent="0.25">
      <c r="B1853" t="b">
        <f>IF('Input and Summary Results'!D1435=0,FALSE,'Input and Summary Results'!$B1435)</f>
        <v>0</v>
      </c>
      <c r="C1853" t="b">
        <f>IF(OR(B1853=0,'Input and Summary Results'!D1435=0,'Input and Summary Results'!D1435=""),FALSE,'Input and Summary Results'!$D1435)</f>
        <v>0</v>
      </c>
      <c r="D1853" t="b">
        <f>IF(OR(B1853=0,'Input and Summary Results'!E1435=0),FALSE,'Input and Summary Results'!$E1435)</f>
        <v>0</v>
      </c>
      <c r="E1853" t="b">
        <f t="shared" si="116"/>
        <v>0</v>
      </c>
      <c r="F1853" t="b">
        <f t="shared" si="117"/>
        <v>0</v>
      </c>
      <c r="G1853" t="b">
        <f>IF('Input and Summary Results'!$J$4="yes",IF(C1853=FALSE,FALSE,IF('Data Transformation'!E1853&lt;$R$10,E1853,$R$10)),IF(C1853=FALSE,FALSE,IF(C1853&lt;$R$10,C1853,$R$10)))</f>
        <v>0</v>
      </c>
      <c r="H1853" t="b">
        <f>IF('Input and Summary Results'!$J$4="yes",'Data Transformation'!F1853,'Data Transformation'!D1853)</f>
        <v>0</v>
      </c>
      <c r="I1853" t="str">
        <f t="shared" si="115"/>
        <v/>
      </c>
    </row>
    <row r="1854" spans="2:9" x14ac:dyDescent="0.25">
      <c r="B1854" t="b">
        <f>IF('Input and Summary Results'!D1436=0,FALSE,'Input and Summary Results'!$B1436)</f>
        <v>0</v>
      </c>
      <c r="C1854" t="b">
        <f>IF(OR(B1854=0,'Input and Summary Results'!D1436=0,'Input and Summary Results'!D1436=""),FALSE,'Input and Summary Results'!$D1436)</f>
        <v>0</v>
      </c>
      <c r="D1854" t="b">
        <f>IF(OR(B1854=0,'Input and Summary Results'!E1436=0),FALSE,'Input and Summary Results'!$E1436)</f>
        <v>0</v>
      </c>
      <c r="E1854" t="b">
        <f t="shared" si="116"/>
        <v>0</v>
      </c>
      <c r="F1854" t="b">
        <f t="shared" si="117"/>
        <v>0</v>
      </c>
      <c r="G1854" t="b">
        <f>IF('Input and Summary Results'!$J$4="yes",IF(C1854=FALSE,FALSE,IF('Data Transformation'!E1854&lt;$R$10,E1854,$R$10)),IF(C1854=FALSE,FALSE,IF(C1854&lt;$R$10,C1854,$R$10)))</f>
        <v>0</v>
      </c>
      <c r="H1854" t="b">
        <f>IF('Input and Summary Results'!$J$4="yes",'Data Transformation'!F1854,'Data Transformation'!D1854)</f>
        <v>0</v>
      </c>
      <c r="I1854" t="str">
        <f t="shared" si="115"/>
        <v/>
      </c>
    </row>
    <row r="1855" spans="2:9" x14ac:dyDescent="0.25">
      <c r="B1855" t="b">
        <f>IF('Input and Summary Results'!D1437=0,FALSE,'Input and Summary Results'!$B1437)</f>
        <v>0</v>
      </c>
      <c r="C1855" t="b">
        <f>IF(OR(B1855=0,'Input and Summary Results'!D1437=0,'Input and Summary Results'!D1437=""),FALSE,'Input and Summary Results'!$D1437)</f>
        <v>0</v>
      </c>
      <c r="D1855" t="b">
        <f>IF(OR(B1855=0,'Input and Summary Results'!E1437=0),FALSE,'Input and Summary Results'!$E1437)</f>
        <v>0</v>
      </c>
      <c r="E1855" t="b">
        <f t="shared" si="116"/>
        <v>0</v>
      </c>
      <c r="F1855" t="b">
        <f t="shared" si="117"/>
        <v>0</v>
      </c>
      <c r="G1855" t="b">
        <f>IF('Input and Summary Results'!$J$4="yes",IF(C1855=FALSE,FALSE,IF('Data Transformation'!E1855&lt;$R$10,E1855,$R$10)),IF(C1855=FALSE,FALSE,IF(C1855&lt;$R$10,C1855,$R$10)))</f>
        <v>0</v>
      </c>
      <c r="H1855" t="b">
        <f>IF('Input and Summary Results'!$J$4="yes",'Data Transformation'!F1855,'Data Transformation'!D1855)</f>
        <v>0</v>
      </c>
      <c r="I1855" t="str">
        <f t="shared" si="115"/>
        <v/>
      </c>
    </row>
    <row r="1856" spans="2:9" x14ac:dyDescent="0.25">
      <c r="B1856" t="b">
        <f>IF('Input and Summary Results'!D1438=0,FALSE,'Input and Summary Results'!$B1438)</f>
        <v>0</v>
      </c>
      <c r="C1856" t="b">
        <f>IF(OR(B1856=0,'Input and Summary Results'!D1438=0,'Input and Summary Results'!D1438=""),FALSE,'Input and Summary Results'!$D1438)</f>
        <v>0</v>
      </c>
      <c r="D1856" t="b">
        <f>IF(OR(B1856=0,'Input and Summary Results'!E1438=0),FALSE,'Input and Summary Results'!$E1438)</f>
        <v>0</v>
      </c>
      <c r="E1856" t="b">
        <f t="shared" si="116"/>
        <v>0</v>
      </c>
      <c r="F1856" t="b">
        <f t="shared" si="117"/>
        <v>0</v>
      </c>
      <c r="G1856" t="b">
        <f>IF('Input and Summary Results'!$J$4="yes",IF(C1856=FALSE,FALSE,IF('Data Transformation'!E1856&lt;$R$10,E1856,$R$10)),IF(C1856=FALSE,FALSE,IF(C1856&lt;$R$10,C1856,$R$10)))</f>
        <v>0</v>
      </c>
      <c r="H1856" t="b">
        <f>IF('Input and Summary Results'!$J$4="yes",'Data Transformation'!F1856,'Data Transformation'!D1856)</f>
        <v>0</v>
      </c>
      <c r="I1856" t="str">
        <f t="shared" si="115"/>
        <v/>
      </c>
    </row>
    <row r="1857" spans="2:9" x14ac:dyDescent="0.25">
      <c r="B1857" t="b">
        <f>IF('Input and Summary Results'!D1439=0,FALSE,'Input and Summary Results'!$B1439)</f>
        <v>0</v>
      </c>
      <c r="C1857" t="b">
        <f>IF(OR(B1857=0,'Input and Summary Results'!D1439=0,'Input and Summary Results'!D1439=""),FALSE,'Input and Summary Results'!$D1439)</f>
        <v>0</v>
      </c>
      <c r="D1857" t="b">
        <f>IF(OR(B1857=0,'Input and Summary Results'!E1439=0),FALSE,'Input and Summary Results'!$E1439)</f>
        <v>0</v>
      </c>
      <c r="E1857" t="b">
        <f t="shared" si="116"/>
        <v>0</v>
      </c>
      <c r="F1857" t="b">
        <f t="shared" si="117"/>
        <v>0</v>
      </c>
      <c r="G1857" t="b">
        <f>IF('Input and Summary Results'!$J$4="yes",IF(C1857=FALSE,FALSE,IF('Data Transformation'!E1857&lt;$R$10,E1857,$R$10)),IF(C1857=FALSE,FALSE,IF(C1857&lt;$R$10,C1857,$R$10)))</f>
        <v>0</v>
      </c>
      <c r="H1857" t="b">
        <f>IF('Input and Summary Results'!$J$4="yes",'Data Transformation'!F1857,'Data Transformation'!D1857)</f>
        <v>0</v>
      </c>
      <c r="I1857" t="str">
        <f t="shared" si="115"/>
        <v/>
      </c>
    </row>
    <row r="1858" spans="2:9" x14ac:dyDescent="0.25">
      <c r="B1858" t="b">
        <f>IF('Input and Summary Results'!D1440=0,FALSE,'Input and Summary Results'!$B1440)</f>
        <v>0</v>
      </c>
      <c r="C1858" t="b">
        <f>IF(OR(B1858=0,'Input and Summary Results'!D1440=0,'Input and Summary Results'!D1440=""),FALSE,'Input and Summary Results'!$D1440)</f>
        <v>0</v>
      </c>
      <c r="D1858" t="b">
        <f>IF(OR(B1858=0,'Input and Summary Results'!E1440=0),FALSE,'Input and Summary Results'!$E1440)</f>
        <v>0</v>
      </c>
      <c r="E1858" t="b">
        <f t="shared" si="116"/>
        <v>0</v>
      </c>
      <c r="F1858" t="b">
        <f t="shared" si="117"/>
        <v>0</v>
      </c>
      <c r="G1858" t="b">
        <f>IF('Input and Summary Results'!$J$4="yes",IF(C1858=FALSE,FALSE,IF('Data Transformation'!E1858&lt;$R$10,E1858,$R$10)),IF(C1858=FALSE,FALSE,IF(C1858&lt;$R$10,C1858,$R$10)))</f>
        <v>0</v>
      </c>
      <c r="H1858" t="b">
        <f>IF('Input and Summary Results'!$J$4="yes",'Data Transformation'!F1858,'Data Transformation'!D1858)</f>
        <v>0</v>
      </c>
      <c r="I1858" t="str">
        <f t="shared" si="115"/>
        <v/>
      </c>
    </row>
    <row r="1859" spans="2:9" x14ac:dyDescent="0.25">
      <c r="B1859" t="b">
        <f>IF('Input and Summary Results'!D1441=0,FALSE,'Input and Summary Results'!$B1441)</f>
        <v>0</v>
      </c>
      <c r="C1859" t="b">
        <f>IF(OR(B1859=0,'Input and Summary Results'!D1441=0,'Input and Summary Results'!D1441=""),FALSE,'Input and Summary Results'!$D1441)</f>
        <v>0</v>
      </c>
      <c r="D1859" t="b">
        <f>IF(OR(B1859=0,'Input and Summary Results'!E1441=0),FALSE,'Input and Summary Results'!$E1441)</f>
        <v>0</v>
      </c>
      <c r="E1859" t="b">
        <f t="shared" si="116"/>
        <v>0</v>
      </c>
      <c r="F1859" t="b">
        <f t="shared" si="117"/>
        <v>0</v>
      </c>
      <c r="G1859" t="b">
        <f>IF('Input and Summary Results'!$J$4="yes",IF(C1859=FALSE,FALSE,IF('Data Transformation'!E1859&lt;$R$10,E1859,$R$10)),IF(C1859=FALSE,FALSE,IF(C1859&lt;$R$10,C1859,$R$10)))</f>
        <v>0</v>
      </c>
      <c r="H1859" t="b">
        <f>IF('Input and Summary Results'!$J$4="yes",'Data Transformation'!F1859,'Data Transformation'!D1859)</f>
        <v>0</v>
      </c>
      <c r="I1859" t="str">
        <f t="shared" si="115"/>
        <v/>
      </c>
    </row>
    <row r="1860" spans="2:9" x14ac:dyDescent="0.25">
      <c r="B1860" t="b">
        <f>IF('Input and Summary Results'!D1442=0,FALSE,'Input and Summary Results'!$B1442)</f>
        <v>0</v>
      </c>
      <c r="C1860" t="b">
        <f>IF(OR(B1860=0,'Input and Summary Results'!D1442=0,'Input and Summary Results'!D1442=""),FALSE,'Input and Summary Results'!$D1442)</f>
        <v>0</v>
      </c>
      <c r="D1860" t="b">
        <f>IF(OR(B1860=0,'Input and Summary Results'!E1442=0),FALSE,'Input and Summary Results'!$E1442)</f>
        <v>0</v>
      </c>
      <c r="E1860" t="b">
        <f t="shared" si="116"/>
        <v>0</v>
      </c>
      <c r="F1860" t="b">
        <f t="shared" si="117"/>
        <v>0</v>
      </c>
      <c r="G1860" t="b">
        <f>IF('Input and Summary Results'!$J$4="yes",IF(C1860=FALSE,FALSE,IF('Data Transformation'!E1860&lt;$R$10,E1860,$R$10)),IF(C1860=FALSE,FALSE,IF(C1860&lt;$R$10,C1860,$R$10)))</f>
        <v>0</v>
      </c>
      <c r="H1860" t="b">
        <f>IF('Input and Summary Results'!$J$4="yes",'Data Transformation'!F1860,'Data Transformation'!D1860)</f>
        <v>0</v>
      </c>
      <c r="I1860" t="str">
        <f t="shared" si="115"/>
        <v/>
      </c>
    </row>
    <row r="1861" spans="2:9" x14ac:dyDescent="0.25">
      <c r="B1861" t="b">
        <f>IF('Input and Summary Results'!D1443=0,FALSE,'Input and Summary Results'!$B1443)</f>
        <v>0</v>
      </c>
      <c r="C1861" t="b">
        <f>IF(OR(B1861=0,'Input and Summary Results'!D1443=0,'Input and Summary Results'!D1443=""),FALSE,'Input and Summary Results'!$D1443)</f>
        <v>0</v>
      </c>
      <c r="D1861" t="b">
        <f>IF(OR(B1861=0,'Input and Summary Results'!E1443=0),FALSE,'Input and Summary Results'!$E1443)</f>
        <v>0</v>
      </c>
      <c r="E1861" t="b">
        <f t="shared" si="116"/>
        <v>0</v>
      </c>
      <c r="F1861" t="b">
        <f t="shared" si="117"/>
        <v>0</v>
      </c>
      <c r="G1861" t="b">
        <f>IF('Input and Summary Results'!$J$4="yes",IF(C1861=FALSE,FALSE,IF('Data Transformation'!E1861&lt;$R$10,E1861,$R$10)),IF(C1861=FALSE,FALSE,IF(C1861&lt;$R$10,C1861,$R$10)))</f>
        <v>0</v>
      </c>
      <c r="H1861" t="b">
        <f>IF('Input and Summary Results'!$J$4="yes",'Data Transformation'!F1861,'Data Transformation'!D1861)</f>
        <v>0</v>
      </c>
      <c r="I1861" t="str">
        <f t="shared" ref="I1861:I1924" si="118">IF(G1861=FALSE,"",B1861)</f>
        <v/>
      </c>
    </row>
    <row r="1862" spans="2:9" x14ac:dyDescent="0.25">
      <c r="B1862" t="b">
        <f>IF('Input and Summary Results'!D1444=0,FALSE,'Input and Summary Results'!$B1444)</f>
        <v>0</v>
      </c>
      <c r="C1862" t="b">
        <f>IF(OR(B1862=0,'Input and Summary Results'!D1444=0,'Input and Summary Results'!D1444=""),FALSE,'Input and Summary Results'!$D1444)</f>
        <v>0</v>
      </c>
      <c r="D1862" t="b">
        <f>IF(OR(B1862=0,'Input and Summary Results'!E1444=0),FALSE,'Input and Summary Results'!$E1444)</f>
        <v>0</v>
      </c>
      <c r="E1862" t="b">
        <f t="shared" si="116"/>
        <v>0</v>
      </c>
      <c r="F1862" t="b">
        <f t="shared" si="117"/>
        <v>0</v>
      </c>
      <c r="G1862" t="b">
        <f>IF('Input and Summary Results'!$J$4="yes",IF(C1862=FALSE,FALSE,IF('Data Transformation'!E1862&lt;$R$10,E1862,$R$10)),IF(C1862=FALSE,FALSE,IF(C1862&lt;$R$10,C1862,$R$10)))</f>
        <v>0</v>
      </c>
      <c r="H1862" t="b">
        <f>IF('Input and Summary Results'!$J$4="yes",'Data Transformation'!F1862,'Data Transformation'!D1862)</f>
        <v>0</v>
      </c>
      <c r="I1862" t="str">
        <f t="shared" si="118"/>
        <v/>
      </c>
    </row>
    <row r="1863" spans="2:9" x14ac:dyDescent="0.25">
      <c r="B1863" t="b">
        <f>IF('Input and Summary Results'!D1445=0,FALSE,'Input and Summary Results'!$B1445)</f>
        <v>0</v>
      </c>
      <c r="C1863" t="b">
        <f>IF(OR(B1863=0,'Input and Summary Results'!D1445=0,'Input and Summary Results'!D1445=""),FALSE,'Input and Summary Results'!$D1445)</f>
        <v>0</v>
      </c>
      <c r="D1863" t="b">
        <f>IF(OR(B1863=0,'Input and Summary Results'!E1445=0),FALSE,'Input and Summary Results'!$E1445)</f>
        <v>0</v>
      </c>
      <c r="E1863" t="b">
        <f t="shared" si="116"/>
        <v>0</v>
      </c>
      <c r="F1863" t="b">
        <f t="shared" si="117"/>
        <v>0</v>
      </c>
      <c r="G1863" t="b">
        <f>IF('Input and Summary Results'!$J$4="yes",IF(C1863=FALSE,FALSE,IF('Data Transformation'!E1863&lt;$R$10,E1863,$R$10)),IF(C1863=FALSE,FALSE,IF(C1863&lt;$R$10,C1863,$R$10)))</f>
        <v>0</v>
      </c>
      <c r="H1863" t="b">
        <f>IF('Input and Summary Results'!$J$4="yes",'Data Transformation'!F1863,'Data Transformation'!D1863)</f>
        <v>0</v>
      </c>
      <c r="I1863" t="str">
        <f t="shared" si="118"/>
        <v/>
      </c>
    </row>
    <row r="1864" spans="2:9" x14ac:dyDescent="0.25">
      <c r="B1864" t="b">
        <f>IF('Input and Summary Results'!D1446=0,FALSE,'Input and Summary Results'!$B1446)</f>
        <v>0</v>
      </c>
      <c r="C1864" t="b">
        <f>IF(OR(B1864=0,'Input and Summary Results'!D1446=0,'Input and Summary Results'!D1446=""),FALSE,'Input and Summary Results'!$D1446)</f>
        <v>0</v>
      </c>
      <c r="D1864" t="b">
        <f>IF(OR(B1864=0,'Input and Summary Results'!E1446=0),FALSE,'Input and Summary Results'!$E1446)</f>
        <v>0</v>
      </c>
      <c r="E1864" t="b">
        <f t="shared" si="116"/>
        <v>0</v>
      </c>
      <c r="F1864" t="b">
        <f t="shared" si="117"/>
        <v>0</v>
      </c>
      <c r="G1864" t="b">
        <f>IF('Input and Summary Results'!$J$4="yes",IF(C1864=FALSE,FALSE,IF('Data Transformation'!E1864&lt;$R$10,E1864,$R$10)),IF(C1864=FALSE,FALSE,IF(C1864&lt;$R$10,C1864,$R$10)))</f>
        <v>0</v>
      </c>
      <c r="H1864" t="b">
        <f>IF('Input and Summary Results'!$J$4="yes",'Data Transformation'!F1864,'Data Transformation'!D1864)</f>
        <v>0</v>
      </c>
      <c r="I1864" t="str">
        <f t="shared" si="118"/>
        <v/>
      </c>
    </row>
    <row r="1865" spans="2:9" x14ac:dyDescent="0.25">
      <c r="B1865" t="b">
        <f>IF('Input and Summary Results'!D1447=0,FALSE,'Input and Summary Results'!$B1447)</f>
        <v>0</v>
      </c>
      <c r="C1865" t="b">
        <f>IF(OR(B1865=0,'Input and Summary Results'!D1447=0,'Input and Summary Results'!D1447=""),FALSE,'Input and Summary Results'!$D1447)</f>
        <v>0</v>
      </c>
      <c r="D1865" t="b">
        <f>IF(OR(B1865=0,'Input and Summary Results'!E1447=0),FALSE,'Input and Summary Results'!$E1447)</f>
        <v>0</v>
      </c>
      <c r="E1865" t="b">
        <f t="shared" si="116"/>
        <v>0</v>
      </c>
      <c r="F1865" t="b">
        <f t="shared" si="117"/>
        <v>0</v>
      </c>
      <c r="G1865" t="b">
        <f>IF('Input and Summary Results'!$J$4="yes",IF(C1865=FALSE,FALSE,IF('Data Transformation'!E1865&lt;$R$10,E1865,$R$10)),IF(C1865=FALSE,FALSE,IF(C1865&lt;$R$10,C1865,$R$10)))</f>
        <v>0</v>
      </c>
      <c r="H1865" t="b">
        <f>IF('Input and Summary Results'!$J$4="yes",'Data Transformation'!F1865,'Data Transformation'!D1865)</f>
        <v>0</v>
      </c>
      <c r="I1865" t="str">
        <f t="shared" si="118"/>
        <v/>
      </c>
    </row>
    <row r="1866" spans="2:9" x14ac:dyDescent="0.25">
      <c r="B1866" t="b">
        <f>IF('Input and Summary Results'!D1448=0,FALSE,'Input and Summary Results'!$B1448)</f>
        <v>0</v>
      </c>
      <c r="C1866" t="b">
        <f>IF(OR(B1866=0,'Input and Summary Results'!D1448=0,'Input and Summary Results'!D1448=""),FALSE,'Input and Summary Results'!$D1448)</f>
        <v>0</v>
      </c>
      <c r="D1866" t="b">
        <f>IF(OR(B1866=0,'Input and Summary Results'!E1448=0),FALSE,'Input and Summary Results'!$E1448)</f>
        <v>0</v>
      </c>
      <c r="E1866" t="b">
        <f t="shared" si="116"/>
        <v>0</v>
      </c>
      <c r="F1866" t="b">
        <f t="shared" si="117"/>
        <v>0</v>
      </c>
      <c r="G1866" t="b">
        <f>IF('Input and Summary Results'!$J$4="yes",IF(C1866=FALSE,FALSE,IF('Data Transformation'!E1866&lt;$R$10,E1866,$R$10)),IF(C1866=FALSE,FALSE,IF(C1866&lt;$R$10,C1866,$R$10)))</f>
        <v>0</v>
      </c>
      <c r="H1866" t="b">
        <f>IF('Input and Summary Results'!$J$4="yes",'Data Transformation'!F1866,'Data Transformation'!D1866)</f>
        <v>0</v>
      </c>
      <c r="I1866" t="str">
        <f t="shared" si="118"/>
        <v/>
      </c>
    </row>
    <row r="1867" spans="2:9" x14ac:dyDescent="0.25">
      <c r="B1867" t="b">
        <f>IF('Input and Summary Results'!D1449=0,FALSE,'Input and Summary Results'!$B1449)</f>
        <v>0</v>
      </c>
      <c r="C1867" t="b">
        <f>IF(OR(B1867=0,'Input and Summary Results'!D1449=0,'Input and Summary Results'!D1449=""),FALSE,'Input and Summary Results'!$D1449)</f>
        <v>0</v>
      </c>
      <c r="D1867" t="b">
        <f>IF(OR(B1867=0,'Input and Summary Results'!E1449=0),FALSE,'Input and Summary Results'!$E1449)</f>
        <v>0</v>
      </c>
      <c r="E1867" t="b">
        <f t="shared" si="116"/>
        <v>0</v>
      </c>
      <c r="F1867" t="b">
        <f t="shared" si="117"/>
        <v>0</v>
      </c>
      <c r="G1867" t="b">
        <f>IF('Input and Summary Results'!$J$4="yes",IF(C1867=FALSE,FALSE,IF('Data Transformation'!E1867&lt;$R$10,E1867,$R$10)),IF(C1867=FALSE,FALSE,IF(C1867&lt;$R$10,C1867,$R$10)))</f>
        <v>0</v>
      </c>
      <c r="H1867" t="b">
        <f>IF('Input and Summary Results'!$J$4="yes",'Data Transformation'!F1867,'Data Transformation'!D1867)</f>
        <v>0</v>
      </c>
      <c r="I1867" t="str">
        <f t="shared" si="118"/>
        <v/>
      </c>
    </row>
    <row r="1868" spans="2:9" x14ac:dyDescent="0.25">
      <c r="B1868" t="b">
        <f>IF('Input and Summary Results'!D1450=0,FALSE,'Input and Summary Results'!$B1450)</f>
        <v>0</v>
      </c>
      <c r="C1868" t="b">
        <f>IF(OR(B1868=0,'Input and Summary Results'!D1450=0,'Input and Summary Results'!D1450=""),FALSE,'Input and Summary Results'!$D1450)</f>
        <v>0</v>
      </c>
      <c r="D1868" t="b">
        <f>IF(OR(B1868=0,'Input and Summary Results'!E1450=0),FALSE,'Input and Summary Results'!$E1450)</f>
        <v>0</v>
      </c>
      <c r="E1868" t="b">
        <f t="shared" si="116"/>
        <v>0</v>
      </c>
      <c r="F1868" t="b">
        <f t="shared" si="117"/>
        <v>0</v>
      </c>
      <c r="G1868" t="b">
        <f>IF('Input and Summary Results'!$J$4="yes",IF(C1868=FALSE,FALSE,IF('Data Transformation'!E1868&lt;$R$10,E1868,$R$10)),IF(C1868=FALSE,FALSE,IF(C1868&lt;$R$10,C1868,$R$10)))</f>
        <v>0</v>
      </c>
      <c r="H1868" t="b">
        <f>IF('Input and Summary Results'!$J$4="yes",'Data Transformation'!F1868,'Data Transformation'!D1868)</f>
        <v>0</v>
      </c>
      <c r="I1868" t="str">
        <f t="shared" si="118"/>
        <v/>
      </c>
    </row>
    <row r="1869" spans="2:9" x14ac:dyDescent="0.25">
      <c r="B1869" t="b">
        <f>IF('Input and Summary Results'!D1451=0,FALSE,'Input and Summary Results'!$B1451)</f>
        <v>0</v>
      </c>
      <c r="C1869" t="b">
        <f>IF(OR(B1869=0,'Input and Summary Results'!D1451=0,'Input and Summary Results'!D1451=""),FALSE,'Input and Summary Results'!$D1451)</f>
        <v>0</v>
      </c>
      <c r="D1869" t="b">
        <f>IF(OR(B1869=0,'Input and Summary Results'!E1451=0),FALSE,'Input and Summary Results'!$E1451)</f>
        <v>0</v>
      </c>
      <c r="E1869" t="b">
        <f t="shared" si="116"/>
        <v>0</v>
      </c>
      <c r="F1869" t="b">
        <f t="shared" si="117"/>
        <v>0</v>
      </c>
      <c r="G1869" t="b">
        <f>IF('Input and Summary Results'!$J$4="yes",IF(C1869=FALSE,FALSE,IF('Data Transformation'!E1869&lt;$R$10,E1869,$R$10)),IF(C1869=FALSE,FALSE,IF(C1869&lt;$R$10,C1869,$R$10)))</f>
        <v>0</v>
      </c>
      <c r="H1869" t="b">
        <f>IF('Input and Summary Results'!$J$4="yes",'Data Transformation'!F1869,'Data Transformation'!D1869)</f>
        <v>0</v>
      </c>
      <c r="I1869" t="str">
        <f t="shared" si="118"/>
        <v/>
      </c>
    </row>
    <row r="1870" spans="2:9" x14ac:dyDescent="0.25">
      <c r="B1870" t="b">
        <f>IF('Input and Summary Results'!D1452=0,FALSE,'Input and Summary Results'!$B1452)</f>
        <v>0</v>
      </c>
      <c r="C1870" t="b">
        <f>IF(OR(B1870=0,'Input and Summary Results'!D1452=0,'Input and Summary Results'!D1452=""),FALSE,'Input and Summary Results'!$D1452)</f>
        <v>0</v>
      </c>
      <c r="D1870" t="b">
        <f>IF(OR(B1870=0,'Input and Summary Results'!E1452=0),FALSE,'Input and Summary Results'!$E1452)</f>
        <v>0</v>
      </c>
      <c r="E1870" t="b">
        <f t="shared" si="116"/>
        <v>0</v>
      </c>
      <c r="F1870" t="b">
        <f t="shared" si="117"/>
        <v>0</v>
      </c>
      <c r="G1870" t="b">
        <f>IF('Input and Summary Results'!$J$4="yes",IF(C1870=FALSE,FALSE,IF('Data Transformation'!E1870&lt;$R$10,E1870,$R$10)),IF(C1870=FALSE,FALSE,IF(C1870&lt;$R$10,C1870,$R$10)))</f>
        <v>0</v>
      </c>
      <c r="H1870" t="b">
        <f>IF('Input and Summary Results'!$J$4="yes",'Data Transformation'!F1870,'Data Transformation'!D1870)</f>
        <v>0</v>
      </c>
      <c r="I1870" t="str">
        <f t="shared" si="118"/>
        <v/>
      </c>
    </row>
    <row r="1871" spans="2:9" x14ac:dyDescent="0.25">
      <c r="B1871" t="b">
        <f>IF('Input and Summary Results'!D1453=0,FALSE,'Input and Summary Results'!$B1453)</f>
        <v>0</v>
      </c>
      <c r="C1871" t="b">
        <f>IF(OR(B1871=0,'Input and Summary Results'!D1453=0,'Input and Summary Results'!D1453=""),FALSE,'Input and Summary Results'!$D1453)</f>
        <v>0</v>
      </c>
      <c r="D1871" t="b">
        <f>IF(OR(B1871=0,'Input and Summary Results'!E1453=0),FALSE,'Input and Summary Results'!$E1453)</f>
        <v>0</v>
      </c>
      <c r="E1871" t="b">
        <f t="shared" si="116"/>
        <v>0</v>
      </c>
      <c r="F1871" t="b">
        <f t="shared" si="117"/>
        <v>0</v>
      </c>
      <c r="G1871" t="b">
        <f>IF('Input and Summary Results'!$J$4="yes",IF(C1871=FALSE,FALSE,IF('Data Transformation'!E1871&lt;$R$10,E1871,$R$10)),IF(C1871=FALSE,FALSE,IF(C1871&lt;$R$10,C1871,$R$10)))</f>
        <v>0</v>
      </c>
      <c r="H1871" t="b">
        <f>IF('Input and Summary Results'!$J$4="yes",'Data Transformation'!F1871,'Data Transformation'!D1871)</f>
        <v>0</v>
      </c>
      <c r="I1871" t="str">
        <f t="shared" si="118"/>
        <v/>
      </c>
    </row>
    <row r="1872" spans="2:9" x14ac:dyDescent="0.25">
      <c r="B1872" t="b">
        <f>IF('Input and Summary Results'!D1454=0,FALSE,'Input and Summary Results'!$B1454)</f>
        <v>0</v>
      </c>
      <c r="C1872" t="b">
        <f>IF(OR(B1872=0,'Input and Summary Results'!D1454=0,'Input and Summary Results'!D1454=""),FALSE,'Input and Summary Results'!$D1454)</f>
        <v>0</v>
      </c>
      <c r="D1872" t="b">
        <f>IF(OR(B1872=0,'Input and Summary Results'!E1454=0),FALSE,'Input and Summary Results'!$E1454)</f>
        <v>0</v>
      </c>
      <c r="E1872" t="b">
        <f t="shared" si="116"/>
        <v>0</v>
      </c>
      <c r="F1872" t="b">
        <f t="shared" si="117"/>
        <v>0</v>
      </c>
      <c r="G1872" t="b">
        <f>IF('Input and Summary Results'!$J$4="yes",IF(C1872=FALSE,FALSE,IF('Data Transformation'!E1872&lt;$R$10,E1872,$R$10)),IF(C1872=FALSE,FALSE,IF(C1872&lt;$R$10,C1872,$R$10)))</f>
        <v>0</v>
      </c>
      <c r="H1872" t="b">
        <f>IF('Input and Summary Results'!$J$4="yes",'Data Transformation'!F1872,'Data Transformation'!D1872)</f>
        <v>0</v>
      </c>
      <c r="I1872" t="str">
        <f t="shared" si="118"/>
        <v/>
      </c>
    </row>
    <row r="1873" spans="2:9" x14ac:dyDescent="0.25">
      <c r="B1873" t="b">
        <f>IF('Input and Summary Results'!D1455=0,FALSE,'Input and Summary Results'!$B1455)</f>
        <v>0</v>
      </c>
      <c r="C1873" t="b">
        <f>IF(OR(B1873=0,'Input and Summary Results'!D1455=0,'Input and Summary Results'!D1455=""),FALSE,'Input and Summary Results'!$D1455)</f>
        <v>0</v>
      </c>
      <c r="D1873" t="b">
        <f>IF(OR(B1873=0,'Input and Summary Results'!E1455=0),FALSE,'Input and Summary Results'!$E1455)</f>
        <v>0</v>
      </c>
      <c r="E1873" t="b">
        <f t="shared" si="116"/>
        <v>0</v>
      </c>
      <c r="F1873" t="b">
        <f t="shared" si="117"/>
        <v>0</v>
      </c>
      <c r="G1873" t="b">
        <f>IF('Input and Summary Results'!$J$4="yes",IF(C1873=FALSE,FALSE,IF('Data Transformation'!E1873&lt;$R$10,E1873,$R$10)),IF(C1873=FALSE,FALSE,IF(C1873&lt;$R$10,C1873,$R$10)))</f>
        <v>0</v>
      </c>
      <c r="H1873" t="b">
        <f>IF('Input and Summary Results'!$J$4="yes",'Data Transformation'!F1873,'Data Transformation'!D1873)</f>
        <v>0</v>
      </c>
      <c r="I1873" t="str">
        <f t="shared" si="118"/>
        <v/>
      </c>
    </row>
    <row r="1874" spans="2:9" x14ac:dyDescent="0.25">
      <c r="B1874" t="b">
        <f>IF('Input and Summary Results'!D1456=0,FALSE,'Input and Summary Results'!$B1456)</f>
        <v>0</v>
      </c>
      <c r="C1874" t="b">
        <f>IF(OR(B1874=0,'Input and Summary Results'!D1456=0,'Input and Summary Results'!D1456=""),FALSE,'Input and Summary Results'!$D1456)</f>
        <v>0</v>
      </c>
      <c r="D1874" t="b">
        <f>IF(OR(B1874=0,'Input and Summary Results'!E1456=0),FALSE,'Input and Summary Results'!$E1456)</f>
        <v>0</v>
      </c>
      <c r="E1874" t="b">
        <f t="shared" si="116"/>
        <v>0</v>
      </c>
      <c r="F1874" t="b">
        <f t="shared" si="117"/>
        <v>0</v>
      </c>
      <c r="G1874" t="b">
        <f>IF('Input and Summary Results'!$J$4="yes",IF(C1874=FALSE,FALSE,IF('Data Transformation'!E1874&lt;$R$10,E1874,$R$10)),IF(C1874=FALSE,FALSE,IF(C1874&lt;$R$10,C1874,$R$10)))</f>
        <v>0</v>
      </c>
      <c r="H1874" t="b">
        <f>IF('Input and Summary Results'!$J$4="yes",'Data Transformation'!F1874,'Data Transformation'!D1874)</f>
        <v>0</v>
      </c>
      <c r="I1874" t="str">
        <f t="shared" si="118"/>
        <v/>
      </c>
    </row>
    <row r="1875" spans="2:9" x14ac:dyDescent="0.25">
      <c r="B1875" t="b">
        <f>IF('Input and Summary Results'!D1457=0,FALSE,'Input and Summary Results'!$B1457)</f>
        <v>0</v>
      </c>
      <c r="C1875" t="b">
        <f>IF(OR(B1875=0,'Input and Summary Results'!D1457=0,'Input and Summary Results'!D1457=""),FALSE,'Input and Summary Results'!$D1457)</f>
        <v>0</v>
      </c>
      <c r="D1875" t="b">
        <f>IF(OR(B1875=0,'Input and Summary Results'!E1457=0),FALSE,'Input and Summary Results'!$E1457)</f>
        <v>0</v>
      </c>
      <c r="E1875" t="b">
        <f t="shared" si="116"/>
        <v>0</v>
      </c>
      <c r="F1875" t="b">
        <f t="shared" si="117"/>
        <v>0</v>
      </c>
      <c r="G1875" t="b">
        <f>IF('Input and Summary Results'!$J$4="yes",IF(C1875=FALSE,FALSE,IF('Data Transformation'!E1875&lt;$R$10,E1875,$R$10)),IF(C1875=FALSE,FALSE,IF(C1875&lt;$R$10,C1875,$R$10)))</f>
        <v>0</v>
      </c>
      <c r="H1875" t="b">
        <f>IF('Input and Summary Results'!$J$4="yes",'Data Transformation'!F1875,'Data Transformation'!D1875)</f>
        <v>0</v>
      </c>
      <c r="I1875" t="str">
        <f t="shared" si="118"/>
        <v/>
      </c>
    </row>
    <row r="1876" spans="2:9" x14ac:dyDescent="0.25">
      <c r="B1876" t="b">
        <f>IF('Input and Summary Results'!D1458=0,FALSE,'Input and Summary Results'!$B1458)</f>
        <v>0</v>
      </c>
      <c r="C1876" t="b">
        <f>IF(OR(B1876=0,'Input and Summary Results'!D1458=0,'Input and Summary Results'!D1458=""),FALSE,'Input and Summary Results'!$D1458)</f>
        <v>0</v>
      </c>
      <c r="D1876" t="b">
        <f>IF(OR(B1876=0,'Input and Summary Results'!E1458=0),FALSE,'Input and Summary Results'!$E1458)</f>
        <v>0</v>
      </c>
      <c r="E1876" t="b">
        <f t="shared" si="116"/>
        <v>0</v>
      </c>
      <c r="F1876" t="b">
        <f t="shared" si="117"/>
        <v>0</v>
      </c>
      <c r="G1876" t="b">
        <f>IF('Input and Summary Results'!$J$4="yes",IF(C1876=FALSE,FALSE,IF('Data Transformation'!E1876&lt;$R$10,E1876,$R$10)),IF(C1876=FALSE,FALSE,IF(C1876&lt;$R$10,C1876,$R$10)))</f>
        <v>0</v>
      </c>
      <c r="H1876" t="b">
        <f>IF('Input and Summary Results'!$J$4="yes",'Data Transformation'!F1876,'Data Transformation'!D1876)</f>
        <v>0</v>
      </c>
      <c r="I1876" t="str">
        <f t="shared" si="118"/>
        <v/>
      </c>
    </row>
    <row r="1877" spans="2:9" x14ac:dyDescent="0.25">
      <c r="B1877" t="b">
        <f>IF('Input and Summary Results'!D1459=0,FALSE,'Input and Summary Results'!$B1459)</f>
        <v>0</v>
      </c>
      <c r="C1877" t="b">
        <f>IF(OR(B1877=0,'Input and Summary Results'!D1459=0,'Input and Summary Results'!D1459=""),FALSE,'Input and Summary Results'!$D1459)</f>
        <v>0</v>
      </c>
      <c r="D1877" t="b">
        <f>IF(OR(B1877=0,'Input and Summary Results'!E1459=0),FALSE,'Input and Summary Results'!$E1459)</f>
        <v>0</v>
      </c>
      <c r="E1877" t="b">
        <f t="shared" si="116"/>
        <v>0</v>
      </c>
      <c r="F1877" t="b">
        <f t="shared" si="117"/>
        <v>0</v>
      </c>
      <c r="G1877" t="b">
        <f>IF('Input and Summary Results'!$J$4="yes",IF(C1877=FALSE,FALSE,IF('Data Transformation'!E1877&lt;$R$10,E1877,$R$10)),IF(C1877=FALSE,FALSE,IF(C1877&lt;$R$10,C1877,$R$10)))</f>
        <v>0</v>
      </c>
      <c r="H1877" t="b">
        <f>IF('Input and Summary Results'!$J$4="yes",'Data Transformation'!F1877,'Data Transformation'!D1877)</f>
        <v>0</v>
      </c>
      <c r="I1877" t="str">
        <f t="shared" si="118"/>
        <v/>
      </c>
    </row>
    <row r="1878" spans="2:9" x14ac:dyDescent="0.25">
      <c r="B1878" t="b">
        <f>IF('Input and Summary Results'!D1460=0,FALSE,'Input and Summary Results'!$B1460)</f>
        <v>0</v>
      </c>
      <c r="C1878" t="b">
        <f>IF(OR(B1878=0,'Input and Summary Results'!D1460=0,'Input and Summary Results'!D1460=""),FALSE,'Input and Summary Results'!$D1460)</f>
        <v>0</v>
      </c>
      <c r="D1878" t="b">
        <f>IF(OR(B1878=0,'Input and Summary Results'!E1460=0),FALSE,'Input and Summary Results'!$E1460)</f>
        <v>0</v>
      </c>
      <c r="E1878" t="b">
        <f t="shared" si="116"/>
        <v>0</v>
      </c>
      <c r="F1878" t="b">
        <f t="shared" si="117"/>
        <v>0</v>
      </c>
      <c r="G1878" t="b">
        <f>IF('Input and Summary Results'!$J$4="yes",IF(C1878=FALSE,FALSE,IF('Data Transformation'!E1878&lt;$R$10,E1878,$R$10)),IF(C1878=FALSE,FALSE,IF(C1878&lt;$R$10,C1878,$R$10)))</f>
        <v>0</v>
      </c>
      <c r="H1878" t="b">
        <f>IF('Input and Summary Results'!$J$4="yes",'Data Transformation'!F1878,'Data Transformation'!D1878)</f>
        <v>0</v>
      </c>
      <c r="I1878" t="str">
        <f t="shared" si="118"/>
        <v/>
      </c>
    </row>
    <row r="1879" spans="2:9" x14ac:dyDescent="0.25">
      <c r="B1879" t="b">
        <f>IF('Input and Summary Results'!D1461=0,FALSE,'Input and Summary Results'!$B1461)</f>
        <v>0</v>
      </c>
      <c r="C1879" t="b">
        <f>IF(OR(B1879=0,'Input and Summary Results'!D1461=0,'Input and Summary Results'!D1461=""),FALSE,'Input and Summary Results'!$D1461)</f>
        <v>0</v>
      </c>
      <c r="D1879" t="b">
        <f>IF(OR(B1879=0,'Input and Summary Results'!E1461=0),FALSE,'Input and Summary Results'!$E1461)</f>
        <v>0</v>
      </c>
      <c r="E1879" t="b">
        <f t="shared" si="116"/>
        <v>0</v>
      </c>
      <c r="F1879" t="b">
        <f t="shared" si="117"/>
        <v>0</v>
      </c>
      <c r="G1879" t="b">
        <f>IF('Input and Summary Results'!$J$4="yes",IF(C1879=FALSE,FALSE,IF('Data Transformation'!E1879&lt;$R$10,E1879,$R$10)),IF(C1879=FALSE,FALSE,IF(C1879&lt;$R$10,C1879,$R$10)))</f>
        <v>0</v>
      </c>
      <c r="H1879" t="b">
        <f>IF('Input and Summary Results'!$J$4="yes",'Data Transformation'!F1879,'Data Transformation'!D1879)</f>
        <v>0</v>
      </c>
      <c r="I1879" t="str">
        <f t="shared" si="118"/>
        <v/>
      </c>
    </row>
    <row r="1880" spans="2:9" x14ac:dyDescent="0.25">
      <c r="B1880" t="b">
        <f>IF('Input and Summary Results'!D1462=0,FALSE,'Input and Summary Results'!$B1462)</f>
        <v>0</v>
      </c>
      <c r="C1880" t="b">
        <f>IF(OR(B1880=0,'Input and Summary Results'!D1462=0,'Input and Summary Results'!D1462=""),FALSE,'Input and Summary Results'!$D1462)</f>
        <v>0</v>
      </c>
      <c r="D1880" t="b">
        <f>IF(OR(B1880=0,'Input and Summary Results'!E1462=0),FALSE,'Input and Summary Results'!$E1462)</f>
        <v>0</v>
      </c>
      <c r="E1880" t="b">
        <f t="shared" si="116"/>
        <v>0</v>
      </c>
      <c r="F1880" t="b">
        <f t="shared" si="117"/>
        <v>0</v>
      </c>
      <c r="G1880" t="b">
        <f>IF('Input and Summary Results'!$J$4="yes",IF(C1880=FALSE,FALSE,IF('Data Transformation'!E1880&lt;$R$10,E1880,$R$10)),IF(C1880=FALSE,FALSE,IF(C1880&lt;$R$10,C1880,$R$10)))</f>
        <v>0</v>
      </c>
      <c r="H1880" t="b">
        <f>IF('Input and Summary Results'!$J$4="yes",'Data Transformation'!F1880,'Data Transformation'!D1880)</f>
        <v>0</v>
      </c>
      <c r="I1880" t="str">
        <f t="shared" si="118"/>
        <v/>
      </c>
    </row>
    <row r="1881" spans="2:9" x14ac:dyDescent="0.25">
      <c r="B1881" t="b">
        <f>IF('Input and Summary Results'!D1463=0,FALSE,'Input and Summary Results'!$B1463)</f>
        <v>0</v>
      </c>
      <c r="C1881" t="b">
        <f>IF(OR(B1881=0,'Input and Summary Results'!D1463=0,'Input and Summary Results'!D1463=""),FALSE,'Input and Summary Results'!$D1463)</f>
        <v>0</v>
      </c>
      <c r="D1881" t="b">
        <f>IF(OR(B1881=0,'Input and Summary Results'!E1463=0),FALSE,'Input and Summary Results'!$E1463)</f>
        <v>0</v>
      </c>
      <c r="E1881" t="b">
        <f t="shared" si="116"/>
        <v>0</v>
      </c>
      <c r="F1881" t="b">
        <f t="shared" si="117"/>
        <v>0</v>
      </c>
      <c r="G1881" t="b">
        <f>IF('Input and Summary Results'!$J$4="yes",IF(C1881=FALSE,FALSE,IF('Data Transformation'!E1881&lt;$R$10,E1881,$R$10)),IF(C1881=FALSE,FALSE,IF(C1881&lt;$R$10,C1881,$R$10)))</f>
        <v>0</v>
      </c>
      <c r="H1881" t="b">
        <f>IF('Input and Summary Results'!$J$4="yes",'Data Transformation'!F1881,'Data Transformation'!D1881)</f>
        <v>0</v>
      </c>
      <c r="I1881" t="str">
        <f t="shared" si="118"/>
        <v/>
      </c>
    </row>
    <row r="1882" spans="2:9" x14ac:dyDescent="0.25">
      <c r="B1882" t="b">
        <f>IF('Input and Summary Results'!D1464=0,FALSE,'Input and Summary Results'!$B1464)</f>
        <v>0</v>
      </c>
      <c r="C1882" t="b">
        <f>IF(OR(B1882=0,'Input and Summary Results'!D1464=0,'Input and Summary Results'!D1464=""),FALSE,'Input and Summary Results'!$D1464)</f>
        <v>0</v>
      </c>
      <c r="D1882" t="b">
        <f>IF(OR(B1882=0,'Input and Summary Results'!E1464=0),FALSE,'Input and Summary Results'!$E1464)</f>
        <v>0</v>
      </c>
      <c r="E1882" t="b">
        <f t="shared" si="116"/>
        <v>0</v>
      </c>
      <c r="F1882" t="b">
        <f t="shared" si="117"/>
        <v>0</v>
      </c>
      <c r="G1882" t="b">
        <f>IF('Input and Summary Results'!$J$4="yes",IF(C1882=FALSE,FALSE,IF('Data Transformation'!E1882&lt;$R$10,E1882,$R$10)),IF(C1882=FALSE,FALSE,IF(C1882&lt;$R$10,C1882,$R$10)))</f>
        <v>0</v>
      </c>
      <c r="H1882" t="b">
        <f>IF('Input and Summary Results'!$J$4="yes",'Data Transformation'!F1882,'Data Transformation'!D1882)</f>
        <v>0</v>
      </c>
      <c r="I1882" t="str">
        <f t="shared" si="118"/>
        <v/>
      </c>
    </row>
    <row r="1883" spans="2:9" x14ac:dyDescent="0.25">
      <c r="B1883" t="b">
        <f>IF('Input and Summary Results'!D1465=0,FALSE,'Input and Summary Results'!$B1465)</f>
        <v>0</v>
      </c>
      <c r="C1883" t="b">
        <f>IF(OR(B1883=0,'Input and Summary Results'!D1465=0,'Input and Summary Results'!D1465=""),FALSE,'Input and Summary Results'!$D1465)</f>
        <v>0</v>
      </c>
      <c r="D1883" t="b">
        <f>IF(OR(B1883=0,'Input and Summary Results'!E1465=0),FALSE,'Input and Summary Results'!$E1465)</f>
        <v>0</v>
      </c>
      <c r="E1883" t="b">
        <f t="shared" si="116"/>
        <v>0</v>
      </c>
      <c r="F1883" t="b">
        <f t="shared" si="117"/>
        <v>0</v>
      </c>
      <c r="G1883" t="b">
        <f>IF('Input and Summary Results'!$J$4="yes",IF(C1883=FALSE,FALSE,IF('Data Transformation'!E1883&lt;$R$10,E1883,$R$10)),IF(C1883=FALSE,FALSE,IF(C1883&lt;$R$10,C1883,$R$10)))</f>
        <v>0</v>
      </c>
      <c r="H1883" t="b">
        <f>IF('Input and Summary Results'!$J$4="yes",'Data Transformation'!F1883,'Data Transformation'!D1883)</f>
        <v>0</v>
      </c>
      <c r="I1883" t="str">
        <f t="shared" si="118"/>
        <v/>
      </c>
    </row>
    <row r="1884" spans="2:9" x14ac:dyDescent="0.25">
      <c r="B1884" t="b">
        <f>IF('Input and Summary Results'!D1466=0,FALSE,'Input and Summary Results'!$B1466)</f>
        <v>0</v>
      </c>
      <c r="C1884" t="b">
        <f>IF(OR(B1884=0,'Input and Summary Results'!D1466=0,'Input and Summary Results'!D1466=""),FALSE,'Input and Summary Results'!$D1466)</f>
        <v>0</v>
      </c>
      <c r="D1884" t="b">
        <f>IF(OR(B1884=0,'Input and Summary Results'!E1466=0),FALSE,'Input and Summary Results'!$E1466)</f>
        <v>0</v>
      </c>
      <c r="E1884" t="b">
        <f t="shared" si="116"/>
        <v>0</v>
      </c>
      <c r="F1884" t="b">
        <f t="shared" si="117"/>
        <v>0</v>
      </c>
      <c r="G1884" t="b">
        <f>IF('Input and Summary Results'!$J$4="yes",IF(C1884=FALSE,FALSE,IF('Data Transformation'!E1884&lt;$R$10,E1884,$R$10)),IF(C1884=FALSE,FALSE,IF(C1884&lt;$R$10,C1884,$R$10)))</f>
        <v>0</v>
      </c>
      <c r="H1884" t="b">
        <f>IF('Input and Summary Results'!$J$4="yes",'Data Transformation'!F1884,'Data Transformation'!D1884)</f>
        <v>0</v>
      </c>
      <c r="I1884" t="str">
        <f t="shared" si="118"/>
        <v/>
      </c>
    </row>
    <row r="1885" spans="2:9" x14ac:dyDescent="0.25">
      <c r="B1885" t="b">
        <f>IF('Input and Summary Results'!D1467=0,FALSE,'Input and Summary Results'!$B1467)</f>
        <v>0</v>
      </c>
      <c r="C1885" t="b">
        <f>IF(OR(B1885=0,'Input and Summary Results'!D1467=0,'Input and Summary Results'!D1467=""),FALSE,'Input and Summary Results'!$D1467)</f>
        <v>0</v>
      </c>
      <c r="D1885" t="b">
        <f>IF(OR(B1885=0,'Input and Summary Results'!E1467=0),FALSE,'Input and Summary Results'!$E1467)</f>
        <v>0</v>
      </c>
      <c r="E1885" t="b">
        <f t="shared" si="116"/>
        <v>0</v>
      </c>
      <c r="F1885" t="b">
        <f t="shared" si="117"/>
        <v>0</v>
      </c>
      <c r="G1885" t="b">
        <f>IF('Input and Summary Results'!$J$4="yes",IF(C1885=FALSE,FALSE,IF('Data Transformation'!E1885&lt;$R$10,E1885,$R$10)),IF(C1885=FALSE,FALSE,IF(C1885&lt;$R$10,C1885,$R$10)))</f>
        <v>0</v>
      </c>
      <c r="H1885" t="b">
        <f>IF('Input and Summary Results'!$J$4="yes",'Data Transformation'!F1885,'Data Transformation'!D1885)</f>
        <v>0</v>
      </c>
      <c r="I1885" t="str">
        <f t="shared" si="118"/>
        <v/>
      </c>
    </row>
    <row r="1886" spans="2:9" x14ac:dyDescent="0.25">
      <c r="B1886" t="b">
        <f>IF('Input and Summary Results'!D1468=0,FALSE,'Input and Summary Results'!$B1468)</f>
        <v>0</v>
      </c>
      <c r="C1886" t="b">
        <f>IF(OR(B1886=0,'Input and Summary Results'!D1468=0,'Input and Summary Results'!D1468=""),FALSE,'Input and Summary Results'!$D1468)</f>
        <v>0</v>
      </c>
      <c r="D1886" t="b">
        <f>IF(OR(B1886=0,'Input and Summary Results'!E1468=0),FALSE,'Input and Summary Results'!$E1468)</f>
        <v>0</v>
      </c>
      <c r="E1886" t="b">
        <f t="shared" si="116"/>
        <v>0</v>
      </c>
      <c r="F1886" t="b">
        <f t="shared" si="117"/>
        <v>0</v>
      </c>
      <c r="G1886" t="b">
        <f>IF('Input and Summary Results'!$J$4="yes",IF(C1886=FALSE,FALSE,IF('Data Transformation'!E1886&lt;$R$10,E1886,$R$10)),IF(C1886=FALSE,FALSE,IF(C1886&lt;$R$10,C1886,$R$10)))</f>
        <v>0</v>
      </c>
      <c r="H1886" t="b">
        <f>IF('Input and Summary Results'!$J$4="yes",'Data Transformation'!F1886,'Data Transformation'!D1886)</f>
        <v>0</v>
      </c>
      <c r="I1886" t="str">
        <f t="shared" si="118"/>
        <v/>
      </c>
    </row>
    <row r="1887" spans="2:9" x14ac:dyDescent="0.25">
      <c r="B1887" t="b">
        <f>IF('Input and Summary Results'!D1469=0,FALSE,'Input and Summary Results'!$B1469)</f>
        <v>0</v>
      </c>
      <c r="C1887" t="b">
        <f>IF(OR(B1887=0,'Input and Summary Results'!D1469=0,'Input and Summary Results'!D1469=""),FALSE,'Input and Summary Results'!$D1469)</f>
        <v>0</v>
      </c>
      <c r="D1887" t="b">
        <f>IF(OR(B1887=0,'Input and Summary Results'!E1469=0),FALSE,'Input and Summary Results'!$E1469)</f>
        <v>0</v>
      </c>
      <c r="E1887" t="b">
        <f t="shared" si="116"/>
        <v>0</v>
      </c>
      <c r="F1887" t="b">
        <f t="shared" si="117"/>
        <v>0</v>
      </c>
      <c r="G1887" t="b">
        <f>IF('Input and Summary Results'!$J$4="yes",IF(C1887=FALSE,FALSE,IF('Data Transformation'!E1887&lt;$R$10,E1887,$R$10)),IF(C1887=FALSE,FALSE,IF(C1887&lt;$R$10,C1887,$R$10)))</f>
        <v>0</v>
      </c>
      <c r="H1887" t="b">
        <f>IF('Input and Summary Results'!$J$4="yes",'Data Transformation'!F1887,'Data Transformation'!D1887)</f>
        <v>0</v>
      </c>
      <c r="I1887" t="str">
        <f t="shared" si="118"/>
        <v/>
      </c>
    </row>
    <row r="1888" spans="2:9" x14ac:dyDescent="0.25">
      <c r="B1888" t="b">
        <f>IF('Input and Summary Results'!D1470=0,FALSE,'Input and Summary Results'!$B1470)</f>
        <v>0</v>
      </c>
      <c r="C1888" t="b">
        <f>IF(OR(B1888=0,'Input and Summary Results'!D1470=0,'Input and Summary Results'!D1470=""),FALSE,'Input and Summary Results'!$D1470)</f>
        <v>0</v>
      </c>
      <c r="D1888" t="b">
        <f>IF(OR(B1888=0,'Input and Summary Results'!E1470=0),FALSE,'Input and Summary Results'!$E1470)</f>
        <v>0</v>
      </c>
      <c r="E1888" t="b">
        <f t="shared" si="116"/>
        <v>0</v>
      </c>
      <c r="F1888" t="b">
        <f t="shared" si="117"/>
        <v>0</v>
      </c>
      <c r="G1888" t="b">
        <f>IF('Input and Summary Results'!$J$4="yes",IF(C1888=FALSE,FALSE,IF('Data Transformation'!E1888&lt;$R$10,E1888,$R$10)),IF(C1888=FALSE,FALSE,IF(C1888&lt;$R$10,C1888,$R$10)))</f>
        <v>0</v>
      </c>
      <c r="H1888" t="b">
        <f>IF('Input and Summary Results'!$J$4="yes",'Data Transformation'!F1888,'Data Transformation'!D1888)</f>
        <v>0</v>
      </c>
      <c r="I1888" t="str">
        <f t="shared" si="118"/>
        <v/>
      </c>
    </row>
    <row r="1889" spans="2:9" x14ac:dyDescent="0.25">
      <c r="B1889" t="b">
        <f>IF('Input and Summary Results'!D1471=0,FALSE,'Input and Summary Results'!$B1471)</f>
        <v>0</v>
      </c>
      <c r="C1889" t="b">
        <f>IF(OR(B1889=0,'Input and Summary Results'!D1471=0,'Input and Summary Results'!D1471=""),FALSE,'Input and Summary Results'!$D1471)</f>
        <v>0</v>
      </c>
      <c r="D1889" t="b">
        <f>IF(OR(B1889=0,'Input and Summary Results'!E1471=0),FALSE,'Input and Summary Results'!$E1471)</f>
        <v>0</v>
      </c>
      <c r="E1889" t="b">
        <f t="shared" si="116"/>
        <v>0</v>
      </c>
      <c r="F1889" t="b">
        <f t="shared" si="117"/>
        <v>0</v>
      </c>
      <c r="G1889" t="b">
        <f>IF('Input and Summary Results'!$J$4="yes",IF(C1889=FALSE,FALSE,IF('Data Transformation'!E1889&lt;$R$10,E1889,$R$10)),IF(C1889=FALSE,FALSE,IF(C1889&lt;$R$10,C1889,$R$10)))</f>
        <v>0</v>
      </c>
      <c r="H1889" t="b">
        <f>IF('Input and Summary Results'!$J$4="yes",'Data Transformation'!F1889,'Data Transformation'!D1889)</f>
        <v>0</v>
      </c>
      <c r="I1889" t="str">
        <f t="shared" si="118"/>
        <v/>
      </c>
    </row>
    <row r="1890" spans="2:9" x14ac:dyDescent="0.25">
      <c r="B1890" t="b">
        <f>IF('Input and Summary Results'!D1472=0,FALSE,'Input and Summary Results'!$B1472)</f>
        <v>0</v>
      </c>
      <c r="C1890" t="b">
        <f>IF(OR(B1890=0,'Input and Summary Results'!D1472=0,'Input and Summary Results'!D1472=""),FALSE,'Input and Summary Results'!$D1472)</f>
        <v>0</v>
      </c>
      <c r="D1890" t="b">
        <f>IF(OR(B1890=0,'Input and Summary Results'!E1472=0),FALSE,'Input and Summary Results'!$E1472)</f>
        <v>0</v>
      </c>
      <c r="E1890" t="b">
        <f t="shared" si="116"/>
        <v>0</v>
      </c>
      <c r="F1890" t="b">
        <f t="shared" si="117"/>
        <v>0</v>
      </c>
      <c r="G1890" t="b">
        <f>IF('Input and Summary Results'!$J$4="yes",IF(C1890=FALSE,FALSE,IF('Data Transformation'!E1890&lt;$R$10,E1890,$R$10)),IF(C1890=FALSE,FALSE,IF(C1890&lt;$R$10,C1890,$R$10)))</f>
        <v>0</v>
      </c>
      <c r="H1890" t="b">
        <f>IF('Input and Summary Results'!$J$4="yes",'Data Transformation'!F1890,'Data Transformation'!D1890)</f>
        <v>0</v>
      </c>
      <c r="I1890" t="str">
        <f t="shared" si="118"/>
        <v/>
      </c>
    </row>
    <row r="1891" spans="2:9" x14ac:dyDescent="0.25">
      <c r="B1891" t="b">
        <f>IF('Input and Summary Results'!D1473=0,FALSE,'Input and Summary Results'!$B1473)</f>
        <v>0</v>
      </c>
      <c r="C1891" t="b">
        <f>IF(OR(B1891=0,'Input and Summary Results'!D1473=0,'Input and Summary Results'!D1473=""),FALSE,'Input and Summary Results'!$D1473)</f>
        <v>0</v>
      </c>
      <c r="D1891" t="b">
        <f>IF(OR(B1891=0,'Input and Summary Results'!E1473=0),FALSE,'Input and Summary Results'!$E1473)</f>
        <v>0</v>
      </c>
      <c r="E1891" t="b">
        <f t="shared" si="116"/>
        <v>0</v>
      </c>
      <c r="F1891" t="b">
        <f t="shared" si="117"/>
        <v>0</v>
      </c>
      <c r="G1891" t="b">
        <f>IF('Input and Summary Results'!$J$4="yes",IF(C1891=FALSE,FALSE,IF('Data Transformation'!E1891&lt;$R$10,E1891,$R$10)),IF(C1891=FALSE,FALSE,IF(C1891&lt;$R$10,C1891,$R$10)))</f>
        <v>0</v>
      </c>
      <c r="H1891" t="b">
        <f>IF('Input and Summary Results'!$J$4="yes",'Data Transformation'!F1891,'Data Transformation'!D1891)</f>
        <v>0</v>
      </c>
      <c r="I1891" t="str">
        <f t="shared" si="118"/>
        <v/>
      </c>
    </row>
    <row r="1892" spans="2:9" x14ac:dyDescent="0.25">
      <c r="B1892" t="b">
        <f>IF('Input and Summary Results'!D1474=0,FALSE,'Input and Summary Results'!$B1474)</f>
        <v>0</v>
      </c>
      <c r="C1892" t="b">
        <f>IF(OR(B1892=0,'Input and Summary Results'!D1474=0,'Input and Summary Results'!D1474=""),FALSE,'Input and Summary Results'!$D1474)</f>
        <v>0</v>
      </c>
      <c r="D1892" t="b">
        <f>IF(OR(B1892=0,'Input and Summary Results'!E1474=0),FALSE,'Input and Summary Results'!$E1474)</f>
        <v>0</v>
      </c>
      <c r="E1892" t="b">
        <f t="shared" si="116"/>
        <v>0</v>
      </c>
      <c r="F1892" t="b">
        <f t="shared" si="117"/>
        <v>0</v>
      </c>
      <c r="G1892" t="b">
        <f>IF('Input and Summary Results'!$J$4="yes",IF(C1892=FALSE,FALSE,IF('Data Transformation'!E1892&lt;$R$10,E1892,$R$10)),IF(C1892=FALSE,FALSE,IF(C1892&lt;$R$10,C1892,$R$10)))</f>
        <v>0</v>
      </c>
      <c r="H1892" t="b">
        <f>IF('Input and Summary Results'!$J$4="yes",'Data Transformation'!F1892,'Data Transformation'!D1892)</f>
        <v>0</v>
      </c>
      <c r="I1892" t="str">
        <f t="shared" si="118"/>
        <v/>
      </c>
    </row>
    <row r="1893" spans="2:9" x14ac:dyDescent="0.25">
      <c r="B1893" t="b">
        <f>IF('Input and Summary Results'!D1475=0,FALSE,'Input and Summary Results'!$B1475)</f>
        <v>0</v>
      </c>
      <c r="C1893" t="b">
        <f>IF(OR(B1893=0,'Input and Summary Results'!D1475=0,'Input and Summary Results'!D1475=""),FALSE,'Input and Summary Results'!$D1475)</f>
        <v>0</v>
      </c>
      <c r="D1893" t="b">
        <f>IF(OR(B1893=0,'Input and Summary Results'!E1475=0),FALSE,'Input and Summary Results'!$E1475)</f>
        <v>0</v>
      </c>
      <c r="E1893" t="b">
        <f t="shared" si="116"/>
        <v>0</v>
      </c>
      <c r="F1893" t="b">
        <f t="shared" si="117"/>
        <v>0</v>
      </c>
      <c r="G1893" t="b">
        <f>IF('Input and Summary Results'!$J$4="yes",IF(C1893=FALSE,FALSE,IF('Data Transformation'!E1893&lt;$R$10,E1893,$R$10)),IF(C1893=FALSE,FALSE,IF(C1893&lt;$R$10,C1893,$R$10)))</f>
        <v>0</v>
      </c>
      <c r="H1893" t="b">
        <f>IF('Input and Summary Results'!$J$4="yes",'Data Transformation'!F1893,'Data Transformation'!D1893)</f>
        <v>0</v>
      </c>
      <c r="I1893" t="str">
        <f t="shared" si="118"/>
        <v/>
      </c>
    </row>
    <row r="1894" spans="2:9" x14ac:dyDescent="0.25">
      <c r="B1894" t="b">
        <f>IF('Input and Summary Results'!D1476=0,FALSE,'Input and Summary Results'!$B1476)</f>
        <v>0</v>
      </c>
      <c r="C1894" t="b">
        <f>IF(OR(B1894=0,'Input and Summary Results'!D1476=0,'Input and Summary Results'!D1476=""),FALSE,'Input and Summary Results'!$D1476)</f>
        <v>0</v>
      </c>
      <c r="D1894" t="b">
        <f>IF(OR(B1894=0,'Input and Summary Results'!E1476=0),FALSE,'Input and Summary Results'!$E1476)</f>
        <v>0</v>
      </c>
      <c r="E1894" t="b">
        <f t="shared" si="116"/>
        <v>0</v>
      </c>
      <c r="F1894" t="b">
        <f t="shared" si="117"/>
        <v>0</v>
      </c>
      <c r="G1894" t="b">
        <f>IF('Input and Summary Results'!$J$4="yes",IF(C1894=FALSE,FALSE,IF('Data Transformation'!E1894&lt;$R$10,E1894,$R$10)),IF(C1894=FALSE,FALSE,IF(C1894&lt;$R$10,C1894,$R$10)))</f>
        <v>0</v>
      </c>
      <c r="H1894" t="b">
        <f>IF('Input and Summary Results'!$J$4="yes",'Data Transformation'!F1894,'Data Transformation'!D1894)</f>
        <v>0</v>
      </c>
      <c r="I1894" t="str">
        <f t="shared" si="118"/>
        <v/>
      </c>
    </row>
    <row r="1895" spans="2:9" x14ac:dyDescent="0.25">
      <c r="B1895" t="b">
        <f>IF('Input and Summary Results'!D1477=0,FALSE,'Input and Summary Results'!$B1477)</f>
        <v>0</v>
      </c>
      <c r="C1895" t="b">
        <f>IF(OR(B1895=0,'Input and Summary Results'!D1477=0,'Input and Summary Results'!D1477=""),FALSE,'Input and Summary Results'!$D1477)</f>
        <v>0</v>
      </c>
      <c r="D1895" t="b">
        <f>IF(OR(B1895=0,'Input and Summary Results'!E1477=0),FALSE,'Input and Summary Results'!$E1477)</f>
        <v>0</v>
      </c>
      <c r="E1895" t="b">
        <f t="shared" si="116"/>
        <v>0</v>
      </c>
      <c r="F1895" t="b">
        <f t="shared" si="117"/>
        <v>0</v>
      </c>
      <c r="G1895" t="b">
        <f>IF('Input and Summary Results'!$J$4="yes",IF(C1895=FALSE,FALSE,IF('Data Transformation'!E1895&lt;$R$10,E1895,$R$10)),IF(C1895=FALSE,FALSE,IF(C1895&lt;$R$10,C1895,$R$10)))</f>
        <v>0</v>
      </c>
      <c r="H1895" t="b">
        <f>IF('Input and Summary Results'!$J$4="yes",'Data Transformation'!F1895,'Data Transformation'!D1895)</f>
        <v>0</v>
      </c>
      <c r="I1895" t="str">
        <f t="shared" si="118"/>
        <v/>
      </c>
    </row>
    <row r="1896" spans="2:9" x14ac:dyDescent="0.25">
      <c r="B1896" t="b">
        <f>IF('Input and Summary Results'!D1478=0,FALSE,'Input and Summary Results'!$B1478)</f>
        <v>0</v>
      </c>
      <c r="C1896" t="b">
        <f>IF(OR(B1896=0,'Input and Summary Results'!D1478=0,'Input and Summary Results'!D1478=""),FALSE,'Input and Summary Results'!$D1478)</f>
        <v>0</v>
      </c>
      <c r="D1896" t="b">
        <f>IF(OR(B1896=0,'Input and Summary Results'!E1478=0),FALSE,'Input and Summary Results'!$E1478)</f>
        <v>0</v>
      </c>
      <c r="E1896" t="b">
        <f t="shared" si="116"/>
        <v>0</v>
      </c>
      <c r="F1896" t="b">
        <f t="shared" si="117"/>
        <v>0</v>
      </c>
      <c r="G1896" t="b">
        <f>IF('Input and Summary Results'!$J$4="yes",IF(C1896=FALSE,FALSE,IF('Data Transformation'!E1896&lt;$R$10,E1896,$R$10)),IF(C1896=FALSE,FALSE,IF(C1896&lt;$R$10,C1896,$R$10)))</f>
        <v>0</v>
      </c>
      <c r="H1896" t="b">
        <f>IF('Input and Summary Results'!$J$4="yes",'Data Transformation'!F1896,'Data Transformation'!D1896)</f>
        <v>0</v>
      </c>
      <c r="I1896" t="str">
        <f t="shared" si="118"/>
        <v/>
      </c>
    </row>
    <row r="1897" spans="2:9" x14ac:dyDescent="0.25">
      <c r="B1897" t="b">
        <f>IF('Input and Summary Results'!D1479=0,FALSE,'Input and Summary Results'!$B1479)</f>
        <v>0</v>
      </c>
      <c r="C1897" t="b">
        <f>IF(OR(B1897=0,'Input and Summary Results'!D1479=0,'Input and Summary Results'!D1479=""),FALSE,'Input and Summary Results'!$D1479)</f>
        <v>0</v>
      </c>
      <c r="D1897" t="b">
        <f>IF(OR(B1897=0,'Input and Summary Results'!E1479=0),FALSE,'Input and Summary Results'!$E1479)</f>
        <v>0</v>
      </c>
      <c r="E1897" t="b">
        <f t="shared" si="116"/>
        <v>0</v>
      </c>
      <c r="F1897" t="b">
        <f t="shared" si="117"/>
        <v>0</v>
      </c>
      <c r="G1897" t="b">
        <f>IF('Input and Summary Results'!$J$4="yes",IF(C1897=FALSE,FALSE,IF('Data Transformation'!E1897&lt;$R$10,E1897,$R$10)),IF(C1897=FALSE,FALSE,IF(C1897&lt;$R$10,C1897,$R$10)))</f>
        <v>0</v>
      </c>
      <c r="H1897" t="b">
        <f>IF('Input and Summary Results'!$J$4="yes",'Data Transformation'!F1897,'Data Transformation'!D1897)</f>
        <v>0</v>
      </c>
      <c r="I1897" t="str">
        <f t="shared" si="118"/>
        <v/>
      </c>
    </row>
    <row r="1898" spans="2:9" x14ac:dyDescent="0.25">
      <c r="B1898" t="b">
        <f>IF('Input and Summary Results'!D1480=0,FALSE,'Input and Summary Results'!$B1480)</f>
        <v>0</v>
      </c>
      <c r="C1898" t="b">
        <f>IF(OR(B1898=0,'Input and Summary Results'!D1480=0,'Input and Summary Results'!D1480=""),FALSE,'Input and Summary Results'!$D1480)</f>
        <v>0</v>
      </c>
      <c r="D1898" t="b">
        <f>IF(OR(B1898=0,'Input and Summary Results'!E1480=0),FALSE,'Input and Summary Results'!$E1480)</f>
        <v>0</v>
      </c>
      <c r="E1898" t="b">
        <f t="shared" ref="E1898:E1961" si="119">IF(C1898=FALSE,FALSE,LOG10(C1898))</f>
        <v>0</v>
      </c>
      <c r="F1898" t="b">
        <f t="shared" ref="F1898:F1961" si="120">IF(D1898=FALSE, FALSE,0.434*D1898/C1898)</f>
        <v>0</v>
      </c>
      <c r="G1898" t="b">
        <f>IF('Input and Summary Results'!$J$4="yes",IF(C1898=FALSE,FALSE,IF('Data Transformation'!E1898&lt;$R$10,E1898,$R$10)),IF(C1898=FALSE,FALSE,IF(C1898&lt;$R$10,C1898,$R$10)))</f>
        <v>0</v>
      </c>
      <c r="H1898" t="b">
        <f>IF('Input and Summary Results'!$J$4="yes",'Data Transformation'!F1898,'Data Transformation'!D1898)</f>
        <v>0</v>
      </c>
      <c r="I1898" t="str">
        <f t="shared" si="118"/>
        <v/>
      </c>
    </row>
    <row r="1899" spans="2:9" x14ac:dyDescent="0.25">
      <c r="B1899" t="b">
        <f>IF('Input and Summary Results'!D1481=0,FALSE,'Input and Summary Results'!$B1481)</f>
        <v>0</v>
      </c>
      <c r="C1899" t="b">
        <f>IF(OR(B1899=0,'Input and Summary Results'!D1481=0,'Input and Summary Results'!D1481=""),FALSE,'Input and Summary Results'!$D1481)</f>
        <v>0</v>
      </c>
      <c r="D1899" t="b">
        <f>IF(OR(B1899=0,'Input and Summary Results'!E1481=0),FALSE,'Input and Summary Results'!$E1481)</f>
        <v>0</v>
      </c>
      <c r="E1899" t="b">
        <f t="shared" si="119"/>
        <v>0</v>
      </c>
      <c r="F1899" t="b">
        <f t="shared" si="120"/>
        <v>0</v>
      </c>
      <c r="G1899" t="b">
        <f>IF('Input and Summary Results'!$J$4="yes",IF(C1899=FALSE,FALSE,IF('Data Transformation'!E1899&lt;$R$10,E1899,$R$10)),IF(C1899=FALSE,FALSE,IF(C1899&lt;$R$10,C1899,$R$10)))</f>
        <v>0</v>
      </c>
      <c r="H1899" t="b">
        <f>IF('Input and Summary Results'!$J$4="yes",'Data Transformation'!F1899,'Data Transformation'!D1899)</f>
        <v>0</v>
      </c>
      <c r="I1899" t="str">
        <f t="shared" si="118"/>
        <v/>
      </c>
    </row>
    <row r="1900" spans="2:9" x14ac:dyDescent="0.25">
      <c r="B1900" t="b">
        <f>IF('Input and Summary Results'!D1482=0,FALSE,'Input and Summary Results'!$B1482)</f>
        <v>0</v>
      </c>
      <c r="C1900" t="b">
        <f>IF(OR(B1900=0,'Input and Summary Results'!D1482=0,'Input and Summary Results'!D1482=""),FALSE,'Input and Summary Results'!$D1482)</f>
        <v>0</v>
      </c>
      <c r="D1900" t="b">
        <f>IF(OR(B1900=0,'Input and Summary Results'!E1482=0),FALSE,'Input and Summary Results'!$E1482)</f>
        <v>0</v>
      </c>
      <c r="E1900" t="b">
        <f t="shared" si="119"/>
        <v>0</v>
      </c>
      <c r="F1900" t="b">
        <f t="shared" si="120"/>
        <v>0</v>
      </c>
      <c r="G1900" t="b">
        <f>IF('Input and Summary Results'!$J$4="yes",IF(C1900=FALSE,FALSE,IF('Data Transformation'!E1900&lt;$R$10,E1900,$R$10)),IF(C1900=FALSE,FALSE,IF(C1900&lt;$R$10,C1900,$R$10)))</f>
        <v>0</v>
      </c>
      <c r="H1900" t="b">
        <f>IF('Input and Summary Results'!$J$4="yes",'Data Transformation'!F1900,'Data Transformation'!D1900)</f>
        <v>0</v>
      </c>
      <c r="I1900" t="str">
        <f t="shared" si="118"/>
        <v/>
      </c>
    </row>
    <row r="1901" spans="2:9" x14ac:dyDescent="0.25">
      <c r="B1901" t="b">
        <f>IF('Input and Summary Results'!D1483=0,FALSE,'Input and Summary Results'!$B1483)</f>
        <v>0</v>
      </c>
      <c r="C1901" t="b">
        <f>IF(OR(B1901=0,'Input and Summary Results'!D1483=0,'Input and Summary Results'!D1483=""),FALSE,'Input and Summary Results'!$D1483)</f>
        <v>0</v>
      </c>
      <c r="D1901" t="b">
        <f>IF(OR(B1901=0,'Input and Summary Results'!E1483=0),FALSE,'Input and Summary Results'!$E1483)</f>
        <v>0</v>
      </c>
      <c r="E1901" t="b">
        <f t="shared" si="119"/>
        <v>0</v>
      </c>
      <c r="F1901" t="b">
        <f t="shared" si="120"/>
        <v>0</v>
      </c>
      <c r="G1901" t="b">
        <f>IF('Input and Summary Results'!$J$4="yes",IF(C1901=FALSE,FALSE,IF('Data Transformation'!E1901&lt;$R$10,E1901,$R$10)),IF(C1901=FALSE,FALSE,IF(C1901&lt;$R$10,C1901,$R$10)))</f>
        <v>0</v>
      </c>
      <c r="H1901" t="b">
        <f>IF('Input and Summary Results'!$J$4="yes",'Data Transformation'!F1901,'Data Transformation'!D1901)</f>
        <v>0</v>
      </c>
      <c r="I1901" t="str">
        <f t="shared" si="118"/>
        <v/>
      </c>
    </row>
    <row r="1902" spans="2:9" x14ac:dyDescent="0.25">
      <c r="B1902" t="b">
        <f>IF('Input and Summary Results'!D1484=0,FALSE,'Input and Summary Results'!$B1484)</f>
        <v>0</v>
      </c>
      <c r="C1902" t="b">
        <f>IF(OR(B1902=0,'Input and Summary Results'!D1484=0,'Input and Summary Results'!D1484=""),FALSE,'Input and Summary Results'!$D1484)</f>
        <v>0</v>
      </c>
      <c r="D1902" t="b">
        <f>IF(OR(B1902=0,'Input and Summary Results'!E1484=0),FALSE,'Input and Summary Results'!$E1484)</f>
        <v>0</v>
      </c>
      <c r="E1902" t="b">
        <f t="shared" si="119"/>
        <v>0</v>
      </c>
      <c r="F1902" t="b">
        <f t="shared" si="120"/>
        <v>0</v>
      </c>
      <c r="G1902" t="b">
        <f>IF('Input and Summary Results'!$J$4="yes",IF(C1902=FALSE,FALSE,IF('Data Transformation'!E1902&lt;$R$10,E1902,$R$10)),IF(C1902=FALSE,FALSE,IF(C1902&lt;$R$10,C1902,$R$10)))</f>
        <v>0</v>
      </c>
      <c r="H1902" t="b">
        <f>IF('Input and Summary Results'!$J$4="yes",'Data Transformation'!F1902,'Data Transformation'!D1902)</f>
        <v>0</v>
      </c>
      <c r="I1902" t="str">
        <f t="shared" si="118"/>
        <v/>
      </c>
    </row>
    <row r="1903" spans="2:9" x14ac:dyDescent="0.25">
      <c r="B1903" t="b">
        <f>IF('Input and Summary Results'!D1485=0,FALSE,'Input and Summary Results'!$B1485)</f>
        <v>0</v>
      </c>
      <c r="C1903" t="b">
        <f>IF(OR(B1903=0,'Input and Summary Results'!D1485=0,'Input and Summary Results'!D1485=""),FALSE,'Input and Summary Results'!$D1485)</f>
        <v>0</v>
      </c>
      <c r="D1903" t="b">
        <f>IF(OR(B1903=0,'Input and Summary Results'!E1485=0),FALSE,'Input and Summary Results'!$E1485)</f>
        <v>0</v>
      </c>
      <c r="E1903" t="b">
        <f t="shared" si="119"/>
        <v>0</v>
      </c>
      <c r="F1903" t="b">
        <f t="shared" si="120"/>
        <v>0</v>
      </c>
      <c r="G1903" t="b">
        <f>IF('Input and Summary Results'!$J$4="yes",IF(C1903=FALSE,FALSE,IF('Data Transformation'!E1903&lt;$R$10,E1903,$R$10)),IF(C1903=FALSE,FALSE,IF(C1903&lt;$R$10,C1903,$R$10)))</f>
        <v>0</v>
      </c>
      <c r="H1903" t="b">
        <f>IF('Input and Summary Results'!$J$4="yes",'Data Transformation'!F1903,'Data Transformation'!D1903)</f>
        <v>0</v>
      </c>
      <c r="I1903" t="str">
        <f t="shared" si="118"/>
        <v/>
      </c>
    </row>
    <row r="1904" spans="2:9" x14ac:dyDescent="0.25">
      <c r="B1904" t="b">
        <f>IF('Input and Summary Results'!D1486=0,FALSE,'Input and Summary Results'!$B1486)</f>
        <v>0</v>
      </c>
      <c r="C1904" t="b">
        <f>IF(OR(B1904=0,'Input and Summary Results'!D1486=0,'Input and Summary Results'!D1486=""),FALSE,'Input and Summary Results'!$D1486)</f>
        <v>0</v>
      </c>
      <c r="D1904" t="b">
        <f>IF(OR(B1904=0,'Input and Summary Results'!E1486=0),FALSE,'Input and Summary Results'!$E1486)</f>
        <v>0</v>
      </c>
      <c r="E1904" t="b">
        <f t="shared" si="119"/>
        <v>0</v>
      </c>
      <c r="F1904" t="b">
        <f t="shared" si="120"/>
        <v>0</v>
      </c>
      <c r="G1904" t="b">
        <f>IF('Input and Summary Results'!$J$4="yes",IF(C1904=FALSE,FALSE,IF('Data Transformation'!E1904&lt;$R$10,E1904,$R$10)),IF(C1904=FALSE,FALSE,IF(C1904&lt;$R$10,C1904,$R$10)))</f>
        <v>0</v>
      </c>
      <c r="H1904" t="b">
        <f>IF('Input and Summary Results'!$J$4="yes",'Data Transformation'!F1904,'Data Transformation'!D1904)</f>
        <v>0</v>
      </c>
      <c r="I1904" t="str">
        <f t="shared" si="118"/>
        <v/>
      </c>
    </row>
    <row r="1905" spans="2:9" x14ac:dyDescent="0.25">
      <c r="B1905" t="b">
        <f>IF('Input and Summary Results'!D1487=0,FALSE,'Input and Summary Results'!$B1487)</f>
        <v>0</v>
      </c>
      <c r="C1905" t="b">
        <f>IF(OR(B1905=0,'Input and Summary Results'!D1487=0,'Input and Summary Results'!D1487=""),FALSE,'Input and Summary Results'!$D1487)</f>
        <v>0</v>
      </c>
      <c r="D1905" t="b">
        <f>IF(OR(B1905=0,'Input and Summary Results'!E1487=0),FALSE,'Input and Summary Results'!$E1487)</f>
        <v>0</v>
      </c>
      <c r="E1905" t="b">
        <f t="shared" si="119"/>
        <v>0</v>
      </c>
      <c r="F1905" t="b">
        <f t="shared" si="120"/>
        <v>0</v>
      </c>
      <c r="G1905" t="b">
        <f>IF('Input and Summary Results'!$J$4="yes",IF(C1905=FALSE,FALSE,IF('Data Transformation'!E1905&lt;$R$10,E1905,$R$10)),IF(C1905=FALSE,FALSE,IF(C1905&lt;$R$10,C1905,$R$10)))</f>
        <v>0</v>
      </c>
      <c r="H1905" t="b">
        <f>IF('Input and Summary Results'!$J$4="yes",'Data Transformation'!F1905,'Data Transformation'!D1905)</f>
        <v>0</v>
      </c>
      <c r="I1905" t="str">
        <f t="shared" si="118"/>
        <v/>
      </c>
    </row>
    <row r="1906" spans="2:9" x14ac:dyDescent="0.25">
      <c r="B1906" t="b">
        <f>IF('Input and Summary Results'!D1488=0,FALSE,'Input and Summary Results'!$B1488)</f>
        <v>0</v>
      </c>
      <c r="C1906" t="b">
        <f>IF(OR(B1906=0,'Input and Summary Results'!D1488=0,'Input and Summary Results'!D1488=""),FALSE,'Input and Summary Results'!$D1488)</f>
        <v>0</v>
      </c>
      <c r="D1906" t="b">
        <f>IF(OR(B1906=0,'Input and Summary Results'!E1488=0),FALSE,'Input and Summary Results'!$E1488)</f>
        <v>0</v>
      </c>
      <c r="E1906" t="b">
        <f t="shared" si="119"/>
        <v>0</v>
      </c>
      <c r="F1906" t="b">
        <f t="shared" si="120"/>
        <v>0</v>
      </c>
      <c r="G1906" t="b">
        <f>IF('Input and Summary Results'!$J$4="yes",IF(C1906=FALSE,FALSE,IF('Data Transformation'!E1906&lt;$R$10,E1906,$R$10)),IF(C1906=FALSE,FALSE,IF(C1906&lt;$R$10,C1906,$R$10)))</f>
        <v>0</v>
      </c>
      <c r="H1906" t="b">
        <f>IF('Input and Summary Results'!$J$4="yes",'Data Transformation'!F1906,'Data Transformation'!D1906)</f>
        <v>0</v>
      </c>
      <c r="I1906" t="str">
        <f t="shared" si="118"/>
        <v/>
      </c>
    </row>
    <row r="1907" spans="2:9" x14ac:dyDescent="0.25">
      <c r="B1907" t="b">
        <f>IF('Input and Summary Results'!D1489=0,FALSE,'Input and Summary Results'!$B1489)</f>
        <v>0</v>
      </c>
      <c r="C1907" t="b">
        <f>IF(OR(B1907=0,'Input and Summary Results'!D1489=0,'Input and Summary Results'!D1489=""),FALSE,'Input and Summary Results'!$D1489)</f>
        <v>0</v>
      </c>
      <c r="D1907" t="b">
        <f>IF(OR(B1907=0,'Input and Summary Results'!E1489=0),FALSE,'Input and Summary Results'!$E1489)</f>
        <v>0</v>
      </c>
      <c r="E1907" t="b">
        <f t="shared" si="119"/>
        <v>0</v>
      </c>
      <c r="F1907" t="b">
        <f t="shared" si="120"/>
        <v>0</v>
      </c>
      <c r="G1907" t="b">
        <f>IF('Input and Summary Results'!$J$4="yes",IF(C1907=FALSE,FALSE,IF('Data Transformation'!E1907&lt;$R$10,E1907,$R$10)),IF(C1907=FALSE,FALSE,IF(C1907&lt;$R$10,C1907,$R$10)))</f>
        <v>0</v>
      </c>
      <c r="H1907" t="b">
        <f>IF('Input and Summary Results'!$J$4="yes",'Data Transformation'!F1907,'Data Transformation'!D1907)</f>
        <v>0</v>
      </c>
      <c r="I1907" t="str">
        <f t="shared" si="118"/>
        <v/>
      </c>
    </row>
    <row r="1908" spans="2:9" x14ac:dyDescent="0.25">
      <c r="B1908" t="b">
        <f>IF('Input and Summary Results'!D1490=0,FALSE,'Input and Summary Results'!$B1490)</f>
        <v>0</v>
      </c>
      <c r="C1908" t="b">
        <f>IF(OR(B1908=0,'Input and Summary Results'!D1490=0,'Input and Summary Results'!D1490=""),FALSE,'Input and Summary Results'!$D1490)</f>
        <v>0</v>
      </c>
      <c r="D1908" t="b">
        <f>IF(OR(B1908=0,'Input and Summary Results'!E1490=0),FALSE,'Input and Summary Results'!$E1490)</f>
        <v>0</v>
      </c>
      <c r="E1908" t="b">
        <f t="shared" si="119"/>
        <v>0</v>
      </c>
      <c r="F1908" t="b">
        <f t="shared" si="120"/>
        <v>0</v>
      </c>
      <c r="G1908" t="b">
        <f>IF('Input and Summary Results'!$J$4="yes",IF(C1908=FALSE,FALSE,IF('Data Transformation'!E1908&lt;$R$10,E1908,$R$10)),IF(C1908=FALSE,FALSE,IF(C1908&lt;$R$10,C1908,$R$10)))</f>
        <v>0</v>
      </c>
      <c r="H1908" t="b">
        <f>IF('Input and Summary Results'!$J$4="yes",'Data Transformation'!F1908,'Data Transformation'!D1908)</f>
        <v>0</v>
      </c>
      <c r="I1908" t="str">
        <f t="shared" si="118"/>
        <v/>
      </c>
    </row>
    <row r="1909" spans="2:9" x14ac:dyDescent="0.25">
      <c r="B1909" t="b">
        <f>IF('Input and Summary Results'!D1491=0,FALSE,'Input and Summary Results'!$B1491)</f>
        <v>0</v>
      </c>
      <c r="C1909" t="b">
        <f>IF(OR(B1909=0,'Input and Summary Results'!D1491=0,'Input and Summary Results'!D1491=""),FALSE,'Input and Summary Results'!$D1491)</f>
        <v>0</v>
      </c>
      <c r="D1909" t="b">
        <f>IF(OR(B1909=0,'Input and Summary Results'!E1491=0),FALSE,'Input and Summary Results'!$E1491)</f>
        <v>0</v>
      </c>
      <c r="E1909" t="b">
        <f t="shared" si="119"/>
        <v>0</v>
      </c>
      <c r="F1909" t="b">
        <f t="shared" si="120"/>
        <v>0</v>
      </c>
      <c r="G1909" t="b">
        <f>IF('Input and Summary Results'!$J$4="yes",IF(C1909=FALSE,FALSE,IF('Data Transformation'!E1909&lt;$R$10,E1909,$R$10)),IF(C1909=FALSE,FALSE,IF(C1909&lt;$R$10,C1909,$R$10)))</f>
        <v>0</v>
      </c>
      <c r="H1909" t="b">
        <f>IF('Input and Summary Results'!$J$4="yes",'Data Transformation'!F1909,'Data Transformation'!D1909)</f>
        <v>0</v>
      </c>
      <c r="I1909" t="str">
        <f t="shared" si="118"/>
        <v/>
      </c>
    </row>
    <row r="1910" spans="2:9" x14ac:dyDescent="0.25">
      <c r="B1910" t="b">
        <f>IF('Input and Summary Results'!D1492=0,FALSE,'Input and Summary Results'!$B1492)</f>
        <v>0</v>
      </c>
      <c r="C1910" t="b">
        <f>IF(OR(B1910=0,'Input and Summary Results'!D1492=0,'Input and Summary Results'!D1492=""),FALSE,'Input and Summary Results'!$D1492)</f>
        <v>0</v>
      </c>
      <c r="D1910" t="b">
        <f>IF(OR(B1910=0,'Input and Summary Results'!E1492=0),FALSE,'Input and Summary Results'!$E1492)</f>
        <v>0</v>
      </c>
      <c r="E1910" t="b">
        <f t="shared" si="119"/>
        <v>0</v>
      </c>
      <c r="F1910" t="b">
        <f t="shared" si="120"/>
        <v>0</v>
      </c>
      <c r="G1910" t="b">
        <f>IF('Input and Summary Results'!$J$4="yes",IF(C1910=FALSE,FALSE,IF('Data Transformation'!E1910&lt;$R$10,E1910,$R$10)),IF(C1910=FALSE,FALSE,IF(C1910&lt;$R$10,C1910,$R$10)))</f>
        <v>0</v>
      </c>
      <c r="H1910" t="b">
        <f>IF('Input and Summary Results'!$J$4="yes",'Data Transformation'!F1910,'Data Transformation'!D1910)</f>
        <v>0</v>
      </c>
      <c r="I1910" t="str">
        <f t="shared" si="118"/>
        <v/>
      </c>
    </row>
    <row r="1911" spans="2:9" x14ac:dyDescent="0.25">
      <c r="B1911" t="b">
        <f>IF('Input and Summary Results'!D1493=0,FALSE,'Input and Summary Results'!$B1493)</f>
        <v>0</v>
      </c>
      <c r="C1911" t="b">
        <f>IF(OR(B1911=0,'Input and Summary Results'!D1493=0,'Input and Summary Results'!D1493=""),FALSE,'Input and Summary Results'!$D1493)</f>
        <v>0</v>
      </c>
      <c r="D1911" t="b">
        <f>IF(OR(B1911=0,'Input and Summary Results'!E1493=0),FALSE,'Input and Summary Results'!$E1493)</f>
        <v>0</v>
      </c>
      <c r="E1911" t="b">
        <f t="shared" si="119"/>
        <v>0</v>
      </c>
      <c r="F1911" t="b">
        <f t="shared" si="120"/>
        <v>0</v>
      </c>
      <c r="G1911" t="b">
        <f>IF('Input and Summary Results'!$J$4="yes",IF(C1911=FALSE,FALSE,IF('Data Transformation'!E1911&lt;$R$10,E1911,$R$10)),IF(C1911=FALSE,FALSE,IF(C1911&lt;$R$10,C1911,$R$10)))</f>
        <v>0</v>
      </c>
      <c r="H1911" t="b">
        <f>IF('Input and Summary Results'!$J$4="yes",'Data Transformation'!F1911,'Data Transformation'!D1911)</f>
        <v>0</v>
      </c>
      <c r="I1911" t="str">
        <f t="shared" si="118"/>
        <v/>
      </c>
    </row>
    <row r="1912" spans="2:9" x14ac:dyDescent="0.25">
      <c r="B1912" t="b">
        <f>IF('Input and Summary Results'!D1494=0,FALSE,'Input and Summary Results'!$B1494)</f>
        <v>0</v>
      </c>
      <c r="C1912" t="b">
        <f>IF(OR(B1912=0,'Input and Summary Results'!D1494=0,'Input and Summary Results'!D1494=""),FALSE,'Input and Summary Results'!$D1494)</f>
        <v>0</v>
      </c>
      <c r="D1912" t="b">
        <f>IF(OR(B1912=0,'Input and Summary Results'!E1494=0),FALSE,'Input and Summary Results'!$E1494)</f>
        <v>0</v>
      </c>
      <c r="E1912" t="b">
        <f t="shared" si="119"/>
        <v>0</v>
      </c>
      <c r="F1912" t="b">
        <f t="shared" si="120"/>
        <v>0</v>
      </c>
      <c r="G1912" t="b">
        <f>IF('Input and Summary Results'!$J$4="yes",IF(C1912=FALSE,FALSE,IF('Data Transformation'!E1912&lt;$R$10,E1912,$R$10)),IF(C1912=FALSE,FALSE,IF(C1912&lt;$R$10,C1912,$R$10)))</f>
        <v>0</v>
      </c>
      <c r="H1912" t="b">
        <f>IF('Input and Summary Results'!$J$4="yes",'Data Transformation'!F1912,'Data Transformation'!D1912)</f>
        <v>0</v>
      </c>
      <c r="I1912" t="str">
        <f t="shared" si="118"/>
        <v/>
      </c>
    </row>
    <row r="1913" spans="2:9" x14ac:dyDescent="0.25">
      <c r="B1913" t="b">
        <f>IF('Input and Summary Results'!D1495=0,FALSE,'Input and Summary Results'!$B1495)</f>
        <v>0</v>
      </c>
      <c r="C1913" t="b">
        <f>IF(OR(B1913=0,'Input and Summary Results'!D1495=0,'Input and Summary Results'!D1495=""),FALSE,'Input and Summary Results'!$D1495)</f>
        <v>0</v>
      </c>
      <c r="D1913" t="b">
        <f>IF(OR(B1913=0,'Input and Summary Results'!E1495=0),FALSE,'Input and Summary Results'!$E1495)</f>
        <v>0</v>
      </c>
      <c r="E1913" t="b">
        <f t="shared" si="119"/>
        <v>0</v>
      </c>
      <c r="F1913" t="b">
        <f t="shared" si="120"/>
        <v>0</v>
      </c>
      <c r="G1913" t="b">
        <f>IF('Input and Summary Results'!$J$4="yes",IF(C1913=FALSE,FALSE,IF('Data Transformation'!E1913&lt;$R$10,E1913,$R$10)),IF(C1913=FALSE,FALSE,IF(C1913&lt;$R$10,C1913,$R$10)))</f>
        <v>0</v>
      </c>
      <c r="H1913" t="b">
        <f>IF('Input and Summary Results'!$J$4="yes",'Data Transformation'!F1913,'Data Transformation'!D1913)</f>
        <v>0</v>
      </c>
      <c r="I1913" t="str">
        <f t="shared" si="118"/>
        <v/>
      </c>
    </row>
    <row r="1914" spans="2:9" x14ac:dyDescent="0.25">
      <c r="B1914" t="b">
        <f>IF('Input and Summary Results'!D1496=0,FALSE,'Input and Summary Results'!$B1496)</f>
        <v>0</v>
      </c>
      <c r="C1914" t="b">
        <f>IF(OR(B1914=0,'Input and Summary Results'!D1496=0,'Input and Summary Results'!D1496=""),FALSE,'Input and Summary Results'!$D1496)</f>
        <v>0</v>
      </c>
      <c r="D1914" t="b">
        <f>IF(OR(B1914=0,'Input and Summary Results'!E1496=0),FALSE,'Input and Summary Results'!$E1496)</f>
        <v>0</v>
      </c>
      <c r="E1914" t="b">
        <f t="shared" si="119"/>
        <v>0</v>
      </c>
      <c r="F1914" t="b">
        <f t="shared" si="120"/>
        <v>0</v>
      </c>
      <c r="G1914" t="b">
        <f>IF('Input and Summary Results'!$J$4="yes",IF(C1914=FALSE,FALSE,IF('Data Transformation'!E1914&lt;$R$10,E1914,$R$10)),IF(C1914=FALSE,FALSE,IF(C1914&lt;$R$10,C1914,$R$10)))</f>
        <v>0</v>
      </c>
      <c r="H1914" t="b">
        <f>IF('Input and Summary Results'!$J$4="yes",'Data Transformation'!F1914,'Data Transformation'!D1914)</f>
        <v>0</v>
      </c>
      <c r="I1914" t="str">
        <f t="shared" si="118"/>
        <v/>
      </c>
    </row>
    <row r="1915" spans="2:9" x14ac:dyDescent="0.25">
      <c r="B1915" t="b">
        <f>IF('Input and Summary Results'!D1497=0,FALSE,'Input and Summary Results'!$B1497)</f>
        <v>0</v>
      </c>
      <c r="C1915" t="b">
        <f>IF(OR(B1915=0,'Input and Summary Results'!D1497=0,'Input and Summary Results'!D1497=""),FALSE,'Input and Summary Results'!$D1497)</f>
        <v>0</v>
      </c>
      <c r="D1915" t="b">
        <f>IF(OR(B1915=0,'Input and Summary Results'!E1497=0),FALSE,'Input and Summary Results'!$E1497)</f>
        <v>0</v>
      </c>
      <c r="E1915" t="b">
        <f t="shared" si="119"/>
        <v>0</v>
      </c>
      <c r="F1915" t="b">
        <f t="shared" si="120"/>
        <v>0</v>
      </c>
      <c r="G1915" t="b">
        <f>IF('Input and Summary Results'!$J$4="yes",IF(C1915=FALSE,FALSE,IF('Data Transformation'!E1915&lt;$R$10,E1915,$R$10)),IF(C1915=FALSE,FALSE,IF(C1915&lt;$R$10,C1915,$R$10)))</f>
        <v>0</v>
      </c>
      <c r="H1915" t="b">
        <f>IF('Input and Summary Results'!$J$4="yes",'Data Transformation'!F1915,'Data Transformation'!D1915)</f>
        <v>0</v>
      </c>
      <c r="I1915" t="str">
        <f t="shared" si="118"/>
        <v/>
      </c>
    </row>
    <row r="1916" spans="2:9" x14ac:dyDescent="0.25">
      <c r="B1916" t="b">
        <f>IF('Input and Summary Results'!D1498=0,FALSE,'Input and Summary Results'!$B1498)</f>
        <v>0</v>
      </c>
      <c r="C1916" t="b">
        <f>IF(OR(B1916=0,'Input and Summary Results'!D1498=0,'Input and Summary Results'!D1498=""),FALSE,'Input and Summary Results'!$D1498)</f>
        <v>0</v>
      </c>
      <c r="D1916" t="b">
        <f>IF(OR(B1916=0,'Input and Summary Results'!E1498=0),FALSE,'Input and Summary Results'!$E1498)</f>
        <v>0</v>
      </c>
      <c r="E1916" t="b">
        <f t="shared" si="119"/>
        <v>0</v>
      </c>
      <c r="F1916" t="b">
        <f t="shared" si="120"/>
        <v>0</v>
      </c>
      <c r="G1916" t="b">
        <f>IF('Input and Summary Results'!$J$4="yes",IF(C1916=FALSE,FALSE,IF('Data Transformation'!E1916&lt;$R$10,E1916,$R$10)),IF(C1916=FALSE,FALSE,IF(C1916&lt;$R$10,C1916,$R$10)))</f>
        <v>0</v>
      </c>
      <c r="H1916" t="b">
        <f>IF('Input and Summary Results'!$J$4="yes",'Data Transformation'!F1916,'Data Transformation'!D1916)</f>
        <v>0</v>
      </c>
      <c r="I1916" t="str">
        <f t="shared" si="118"/>
        <v/>
      </c>
    </row>
    <row r="1917" spans="2:9" x14ac:dyDescent="0.25">
      <c r="B1917" t="b">
        <f>IF('Input and Summary Results'!D1499=0,FALSE,'Input and Summary Results'!$B1499)</f>
        <v>0</v>
      </c>
      <c r="C1917" t="b">
        <f>IF(OR(B1917=0,'Input and Summary Results'!D1499=0,'Input and Summary Results'!D1499=""),FALSE,'Input and Summary Results'!$D1499)</f>
        <v>0</v>
      </c>
      <c r="D1917" t="b">
        <f>IF(OR(B1917=0,'Input and Summary Results'!E1499=0),FALSE,'Input and Summary Results'!$E1499)</f>
        <v>0</v>
      </c>
      <c r="E1917" t="b">
        <f t="shared" si="119"/>
        <v>0</v>
      </c>
      <c r="F1917" t="b">
        <f t="shared" si="120"/>
        <v>0</v>
      </c>
      <c r="G1917" t="b">
        <f>IF('Input and Summary Results'!$J$4="yes",IF(C1917=FALSE,FALSE,IF('Data Transformation'!E1917&lt;$R$10,E1917,$R$10)),IF(C1917=FALSE,FALSE,IF(C1917&lt;$R$10,C1917,$R$10)))</f>
        <v>0</v>
      </c>
      <c r="H1917" t="b">
        <f>IF('Input and Summary Results'!$J$4="yes",'Data Transformation'!F1917,'Data Transformation'!D1917)</f>
        <v>0</v>
      </c>
      <c r="I1917" t="str">
        <f t="shared" si="118"/>
        <v/>
      </c>
    </row>
    <row r="1918" spans="2:9" x14ac:dyDescent="0.25">
      <c r="B1918" t="b">
        <f>IF('Input and Summary Results'!D1500=0,FALSE,'Input and Summary Results'!$B1500)</f>
        <v>0</v>
      </c>
      <c r="C1918" t="b">
        <f>IF(OR(B1918=0,'Input and Summary Results'!D1500=0,'Input and Summary Results'!D1500=""),FALSE,'Input and Summary Results'!$D1500)</f>
        <v>0</v>
      </c>
      <c r="D1918" t="b">
        <f>IF(OR(B1918=0,'Input and Summary Results'!E1500=0),FALSE,'Input and Summary Results'!$E1500)</f>
        <v>0</v>
      </c>
      <c r="E1918" t="b">
        <f t="shared" si="119"/>
        <v>0</v>
      </c>
      <c r="F1918" t="b">
        <f t="shared" si="120"/>
        <v>0</v>
      </c>
      <c r="G1918" t="b">
        <f>IF('Input and Summary Results'!$J$4="yes",IF(C1918=FALSE,FALSE,IF('Data Transformation'!E1918&lt;$R$10,E1918,$R$10)),IF(C1918=FALSE,FALSE,IF(C1918&lt;$R$10,C1918,$R$10)))</f>
        <v>0</v>
      </c>
      <c r="H1918" t="b">
        <f>IF('Input and Summary Results'!$J$4="yes",'Data Transformation'!F1918,'Data Transformation'!D1918)</f>
        <v>0</v>
      </c>
      <c r="I1918" t="str">
        <f t="shared" si="118"/>
        <v/>
      </c>
    </row>
    <row r="1919" spans="2:9" x14ac:dyDescent="0.25">
      <c r="B1919" t="b">
        <f>IF('Input and Summary Results'!D1501=0,FALSE,'Input and Summary Results'!$B1501)</f>
        <v>0</v>
      </c>
      <c r="C1919" t="b">
        <f>IF(OR(B1919=0,'Input and Summary Results'!D1501=0,'Input and Summary Results'!D1501=""),FALSE,'Input and Summary Results'!$D1501)</f>
        <v>0</v>
      </c>
      <c r="D1919" t="b">
        <f>IF(OR(B1919=0,'Input and Summary Results'!E1501=0),FALSE,'Input and Summary Results'!$E1501)</f>
        <v>0</v>
      </c>
      <c r="E1919" t="b">
        <f t="shared" si="119"/>
        <v>0</v>
      </c>
      <c r="F1919" t="b">
        <f t="shared" si="120"/>
        <v>0</v>
      </c>
      <c r="G1919" t="b">
        <f>IF('Input and Summary Results'!$J$4="yes",IF(C1919=FALSE,FALSE,IF('Data Transformation'!E1919&lt;$R$10,E1919,$R$10)),IF(C1919=FALSE,FALSE,IF(C1919&lt;$R$10,C1919,$R$10)))</f>
        <v>0</v>
      </c>
      <c r="H1919" t="b">
        <f>IF('Input and Summary Results'!$J$4="yes",'Data Transformation'!F1919,'Data Transformation'!D1919)</f>
        <v>0</v>
      </c>
      <c r="I1919" t="str">
        <f t="shared" si="118"/>
        <v/>
      </c>
    </row>
    <row r="1920" spans="2:9" x14ac:dyDescent="0.25">
      <c r="B1920" t="b">
        <f>IF('Input and Summary Results'!D1502=0,FALSE,'Input and Summary Results'!$B1502)</f>
        <v>0</v>
      </c>
      <c r="C1920" t="b">
        <f>IF(OR(B1920=0,'Input and Summary Results'!D1502=0,'Input and Summary Results'!D1502=""),FALSE,'Input and Summary Results'!$D1502)</f>
        <v>0</v>
      </c>
      <c r="D1920" t="b">
        <f>IF(OR(B1920=0,'Input and Summary Results'!E1502=0),FALSE,'Input and Summary Results'!$E1502)</f>
        <v>0</v>
      </c>
      <c r="E1920" t="b">
        <f t="shared" si="119"/>
        <v>0</v>
      </c>
      <c r="F1920" t="b">
        <f t="shared" si="120"/>
        <v>0</v>
      </c>
      <c r="G1920" t="b">
        <f>IF('Input and Summary Results'!$J$4="yes",IF(C1920=FALSE,FALSE,IF('Data Transformation'!E1920&lt;$R$10,E1920,$R$10)),IF(C1920=FALSE,FALSE,IF(C1920&lt;$R$10,C1920,$R$10)))</f>
        <v>0</v>
      </c>
      <c r="H1920" t="b">
        <f>IF('Input and Summary Results'!$J$4="yes",'Data Transformation'!F1920,'Data Transformation'!D1920)</f>
        <v>0</v>
      </c>
      <c r="I1920" t="str">
        <f t="shared" si="118"/>
        <v/>
      </c>
    </row>
    <row r="1921" spans="2:9" x14ac:dyDescent="0.25">
      <c r="B1921" t="b">
        <f>IF('Input and Summary Results'!D1503=0,FALSE,'Input and Summary Results'!$B1503)</f>
        <v>0</v>
      </c>
      <c r="C1921" t="b">
        <f>IF(OR(B1921=0,'Input and Summary Results'!D1503=0,'Input and Summary Results'!D1503=""),FALSE,'Input and Summary Results'!$D1503)</f>
        <v>0</v>
      </c>
      <c r="D1921" t="b">
        <f>IF(OR(B1921=0,'Input and Summary Results'!E1503=0),FALSE,'Input and Summary Results'!$E1503)</f>
        <v>0</v>
      </c>
      <c r="E1921" t="b">
        <f t="shared" si="119"/>
        <v>0</v>
      </c>
      <c r="F1921" t="b">
        <f t="shared" si="120"/>
        <v>0</v>
      </c>
      <c r="G1921" t="b">
        <f>IF('Input and Summary Results'!$J$4="yes",IF(C1921=FALSE,FALSE,IF('Data Transformation'!E1921&lt;$R$10,E1921,$R$10)),IF(C1921=FALSE,FALSE,IF(C1921&lt;$R$10,C1921,$R$10)))</f>
        <v>0</v>
      </c>
      <c r="H1921" t="b">
        <f>IF('Input and Summary Results'!$J$4="yes",'Data Transformation'!F1921,'Data Transformation'!D1921)</f>
        <v>0</v>
      </c>
      <c r="I1921" t="str">
        <f t="shared" si="118"/>
        <v/>
      </c>
    </row>
    <row r="1922" spans="2:9" x14ac:dyDescent="0.25">
      <c r="B1922" t="b">
        <f>IF('Input and Summary Results'!D1504=0,FALSE,'Input and Summary Results'!$B1504)</f>
        <v>0</v>
      </c>
      <c r="C1922" t="b">
        <f>IF(OR(B1922=0,'Input and Summary Results'!D1504=0,'Input and Summary Results'!D1504=""),FALSE,'Input and Summary Results'!$D1504)</f>
        <v>0</v>
      </c>
      <c r="D1922" t="b">
        <f>IF(OR(B1922=0,'Input and Summary Results'!E1504=0),FALSE,'Input and Summary Results'!$E1504)</f>
        <v>0</v>
      </c>
      <c r="E1922" t="b">
        <f t="shared" si="119"/>
        <v>0</v>
      </c>
      <c r="F1922" t="b">
        <f t="shared" si="120"/>
        <v>0</v>
      </c>
      <c r="G1922" t="b">
        <f>IF('Input and Summary Results'!$J$4="yes",IF(C1922=FALSE,FALSE,IF('Data Transformation'!E1922&lt;$R$10,E1922,$R$10)),IF(C1922=FALSE,FALSE,IF(C1922&lt;$R$10,C1922,$R$10)))</f>
        <v>0</v>
      </c>
      <c r="H1922" t="b">
        <f>IF('Input and Summary Results'!$J$4="yes",'Data Transformation'!F1922,'Data Transformation'!D1922)</f>
        <v>0</v>
      </c>
      <c r="I1922" t="str">
        <f t="shared" si="118"/>
        <v/>
      </c>
    </row>
    <row r="1923" spans="2:9" x14ac:dyDescent="0.25">
      <c r="B1923" t="b">
        <f>IF('Input and Summary Results'!D1505=0,FALSE,'Input and Summary Results'!$B1505)</f>
        <v>0</v>
      </c>
      <c r="C1923" t="b">
        <f>IF(OR(B1923=0,'Input and Summary Results'!D1505=0,'Input and Summary Results'!D1505=""),FALSE,'Input and Summary Results'!$D1505)</f>
        <v>0</v>
      </c>
      <c r="D1923" t="b">
        <f>IF(OR(B1923=0,'Input and Summary Results'!E1505=0),FALSE,'Input and Summary Results'!$E1505)</f>
        <v>0</v>
      </c>
      <c r="E1923" t="b">
        <f t="shared" si="119"/>
        <v>0</v>
      </c>
      <c r="F1923" t="b">
        <f t="shared" si="120"/>
        <v>0</v>
      </c>
      <c r="G1923" t="b">
        <f>IF('Input and Summary Results'!$J$4="yes",IF(C1923=FALSE,FALSE,IF('Data Transformation'!E1923&lt;$R$10,E1923,$R$10)),IF(C1923=FALSE,FALSE,IF(C1923&lt;$R$10,C1923,$R$10)))</f>
        <v>0</v>
      </c>
      <c r="H1923" t="b">
        <f>IF('Input and Summary Results'!$J$4="yes",'Data Transformation'!F1923,'Data Transformation'!D1923)</f>
        <v>0</v>
      </c>
      <c r="I1923" t="str">
        <f t="shared" si="118"/>
        <v/>
      </c>
    </row>
    <row r="1924" spans="2:9" x14ac:dyDescent="0.25">
      <c r="B1924" t="b">
        <f>IF('Input and Summary Results'!D1506=0,FALSE,'Input and Summary Results'!$B1506)</f>
        <v>0</v>
      </c>
      <c r="C1924" t="b">
        <f>IF(OR(B1924=0,'Input and Summary Results'!D1506=0,'Input and Summary Results'!D1506=""),FALSE,'Input and Summary Results'!$D1506)</f>
        <v>0</v>
      </c>
      <c r="D1924" t="b">
        <f>IF(OR(B1924=0,'Input and Summary Results'!E1506=0),FALSE,'Input and Summary Results'!$E1506)</f>
        <v>0</v>
      </c>
      <c r="E1924" t="b">
        <f t="shared" si="119"/>
        <v>0</v>
      </c>
      <c r="F1924" t="b">
        <f t="shared" si="120"/>
        <v>0</v>
      </c>
      <c r="G1924" t="b">
        <f>IF('Input and Summary Results'!$J$4="yes",IF(C1924=FALSE,FALSE,IF('Data Transformation'!E1924&lt;$R$10,E1924,$R$10)),IF(C1924=FALSE,FALSE,IF(C1924&lt;$R$10,C1924,$R$10)))</f>
        <v>0</v>
      </c>
      <c r="H1924" t="b">
        <f>IF('Input and Summary Results'!$J$4="yes",'Data Transformation'!F1924,'Data Transformation'!D1924)</f>
        <v>0</v>
      </c>
      <c r="I1924" t="str">
        <f t="shared" si="118"/>
        <v/>
      </c>
    </row>
    <row r="1925" spans="2:9" x14ac:dyDescent="0.25">
      <c r="B1925" t="b">
        <f>IF('Input and Summary Results'!D1507=0,FALSE,'Input and Summary Results'!$B1507)</f>
        <v>0</v>
      </c>
      <c r="C1925" t="b">
        <f>IF(OR(B1925=0,'Input and Summary Results'!D1507=0,'Input and Summary Results'!D1507=""),FALSE,'Input and Summary Results'!$D1507)</f>
        <v>0</v>
      </c>
      <c r="D1925" t="b">
        <f>IF(OR(B1925=0,'Input and Summary Results'!E1507=0),FALSE,'Input and Summary Results'!$E1507)</f>
        <v>0</v>
      </c>
      <c r="E1925" t="b">
        <f t="shared" si="119"/>
        <v>0</v>
      </c>
      <c r="F1925" t="b">
        <f t="shared" si="120"/>
        <v>0</v>
      </c>
      <c r="G1925" t="b">
        <f>IF('Input and Summary Results'!$J$4="yes",IF(C1925=FALSE,FALSE,IF('Data Transformation'!E1925&lt;$R$10,E1925,$R$10)),IF(C1925=FALSE,FALSE,IF(C1925&lt;$R$10,C1925,$R$10)))</f>
        <v>0</v>
      </c>
      <c r="H1925" t="b">
        <f>IF('Input and Summary Results'!$J$4="yes",'Data Transformation'!F1925,'Data Transformation'!D1925)</f>
        <v>0</v>
      </c>
      <c r="I1925" t="str">
        <f t="shared" ref="I1925:I1988" si="121">IF(G1925=FALSE,"",B1925)</f>
        <v/>
      </c>
    </row>
    <row r="1926" spans="2:9" x14ac:dyDescent="0.25">
      <c r="B1926" t="b">
        <f>IF('Input and Summary Results'!D1508=0,FALSE,'Input and Summary Results'!$B1508)</f>
        <v>0</v>
      </c>
      <c r="C1926" t="b">
        <f>IF(OR(B1926=0,'Input and Summary Results'!D1508=0,'Input and Summary Results'!D1508=""),FALSE,'Input and Summary Results'!$D1508)</f>
        <v>0</v>
      </c>
      <c r="D1926" t="b">
        <f>IF(OR(B1926=0,'Input and Summary Results'!E1508=0),FALSE,'Input and Summary Results'!$E1508)</f>
        <v>0</v>
      </c>
      <c r="E1926" t="b">
        <f t="shared" si="119"/>
        <v>0</v>
      </c>
      <c r="F1926" t="b">
        <f t="shared" si="120"/>
        <v>0</v>
      </c>
      <c r="G1926" t="b">
        <f>IF('Input and Summary Results'!$J$4="yes",IF(C1926=FALSE,FALSE,IF('Data Transformation'!E1926&lt;$R$10,E1926,$R$10)),IF(C1926=FALSE,FALSE,IF(C1926&lt;$R$10,C1926,$R$10)))</f>
        <v>0</v>
      </c>
      <c r="H1926" t="b">
        <f>IF('Input and Summary Results'!$J$4="yes",'Data Transformation'!F1926,'Data Transformation'!D1926)</f>
        <v>0</v>
      </c>
      <c r="I1926" t="str">
        <f t="shared" si="121"/>
        <v/>
      </c>
    </row>
    <row r="1927" spans="2:9" x14ac:dyDescent="0.25">
      <c r="B1927" t="b">
        <f>IF('Input and Summary Results'!D1509=0,FALSE,'Input and Summary Results'!$B1509)</f>
        <v>0</v>
      </c>
      <c r="C1927" t="b">
        <f>IF(OR(B1927=0,'Input and Summary Results'!D1509=0,'Input and Summary Results'!D1509=""),FALSE,'Input and Summary Results'!$D1509)</f>
        <v>0</v>
      </c>
      <c r="D1927" t="b">
        <f>IF(OR(B1927=0,'Input and Summary Results'!E1509=0),FALSE,'Input and Summary Results'!$E1509)</f>
        <v>0</v>
      </c>
      <c r="E1927" t="b">
        <f t="shared" si="119"/>
        <v>0</v>
      </c>
      <c r="F1927" t="b">
        <f t="shared" si="120"/>
        <v>0</v>
      </c>
      <c r="G1927" t="b">
        <f>IF('Input and Summary Results'!$J$4="yes",IF(C1927=FALSE,FALSE,IF('Data Transformation'!E1927&lt;$R$10,E1927,$R$10)),IF(C1927=FALSE,FALSE,IF(C1927&lt;$R$10,C1927,$R$10)))</f>
        <v>0</v>
      </c>
      <c r="H1927" t="b">
        <f>IF('Input and Summary Results'!$J$4="yes",'Data Transformation'!F1927,'Data Transformation'!D1927)</f>
        <v>0</v>
      </c>
      <c r="I1927" t="str">
        <f t="shared" si="121"/>
        <v/>
      </c>
    </row>
    <row r="1928" spans="2:9" x14ac:dyDescent="0.25">
      <c r="B1928" t="b">
        <f>IF('Input and Summary Results'!D1510=0,FALSE,'Input and Summary Results'!$B1510)</f>
        <v>0</v>
      </c>
      <c r="C1928" t="b">
        <f>IF(OR(B1928=0,'Input and Summary Results'!D1510=0,'Input and Summary Results'!D1510=""),FALSE,'Input and Summary Results'!$D1510)</f>
        <v>0</v>
      </c>
      <c r="D1928" t="b">
        <f>IF(OR(B1928=0,'Input and Summary Results'!E1510=0),FALSE,'Input and Summary Results'!$E1510)</f>
        <v>0</v>
      </c>
      <c r="E1928" t="b">
        <f t="shared" si="119"/>
        <v>0</v>
      </c>
      <c r="F1928" t="b">
        <f t="shared" si="120"/>
        <v>0</v>
      </c>
      <c r="G1928" t="b">
        <f>IF('Input and Summary Results'!$J$4="yes",IF(C1928=FALSE,FALSE,IF('Data Transformation'!E1928&lt;$R$10,E1928,$R$10)),IF(C1928=FALSE,FALSE,IF(C1928&lt;$R$10,C1928,$R$10)))</f>
        <v>0</v>
      </c>
      <c r="H1928" t="b">
        <f>IF('Input and Summary Results'!$J$4="yes",'Data Transformation'!F1928,'Data Transformation'!D1928)</f>
        <v>0</v>
      </c>
      <c r="I1928" t="str">
        <f t="shared" si="121"/>
        <v/>
      </c>
    </row>
    <row r="1929" spans="2:9" x14ac:dyDescent="0.25">
      <c r="B1929" t="b">
        <f>IF('Input and Summary Results'!D1511=0,FALSE,'Input and Summary Results'!$B1511)</f>
        <v>0</v>
      </c>
      <c r="C1929" t="b">
        <f>IF(OR(B1929=0,'Input and Summary Results'!D1511=0,'Input and Summary Results'!D1511=""),FALSE,'Input and Summary Results'!$D1511)</f>
        <v>0</v>
      </c>
      <c r="D1929" t="b">
        <f>IF(OR(B1929=0,'Input and Summary Results'!E1511=0),FALSE,'Input and Summary Results'!$E1511)</f>
        <v>0</v>
      </c>
      <c r="E1929" t="b">
        <f t="shared" si="119"/>
        <v>0</v>
      </c>
      <c r="F1929" t="b">
        <f t="shared" si="120"/>
        <v>0</v>
      </c>
      <c r="G1929" t="b">
        <f>IF('Input and Summary Results'!$J$4="yes",IF(C1929=FALSE,FALSE,IF('Data Transformation'!E1929&lt;$R$10,E1929,$R$10)),IF(C1929=FALSE,FALSE,IF(C1929&lt;$R$10,C1929,$R$10)))</f>
        <v>0</v>
      </c>
      <c r="H1929" t="b">
        <f>IF('Input and Summary Results'!$J$4="yes",'Data Transformation'!F1929,'Data Transformation'!D1929)</f>
        <v>0</v>
      </c>
      <c r="I1929" t="str">
        <f t="shared" si="121"/>
        <v/>
      </c>
    </row>
    <row r="1930" spans="2:9" x14ac:dyDescent="0.25">
      <c r="B1930" t="b">
        <f>IF('Input and Summary Results'!D1512=0,FALSE,'Input and Summary Results'!$B1512)</f>
        <v>0</v>
      </c>
      <c r="C1930" t="b">
        <f>IF(OR(B1930=0,'Input and Summary Results'!D1512=0,'Input and Summary Results'!D1512=""),FALSE,'Input and Summary Results'!$D1512)</f>
        <v>0</v>
      </c>
      <c r="D1930" t="b">
        <f>IF(OR(B1930=0,'Input and Summary Results'!E1512=0),FALSE,'Input and Summary Results'!$E1512)</f>
        <v>0</v>
      </c>
      <c r="E1930" t="b">
        <f t="shared" si="119"/>
        <v>0</v>
      </c>
      <c r="F1930" t="b">
        <f t="shared" si="120"/>
        <v>0</v>
      </c>
      <c r="G1930" t="b">
        <f>IF('Input and Summary Results'!$J$4="yes",IF(C1930=FALSE,FALSE,IF('Data Transformation'!E1930&lt;$R$10,E1930,$R$10)),IF(C1930=FALSE,FALSE,IF(C1930&lt;$R$10,C1930,$R$10)))</f>
        <v>0</v>
      </c>
      <c r="H1930" t="b">
        <f>IF('Input and Summary Results'!$J$4="yes",'Data Transformation'!F1930,'Data Transformation'!D1930)</f>
        <v>0</v>
      </c>
      <c r="I1930" t="str">
        <f t="shared" si="121"/>
        <v/>
      </c>
    </row>
    <row r="1931" spans="2:9" x14ac:dyDescent="0.25">
      <c r="B1931" t="b">
        <f>IF('Input and Summary Results'!D1513=0,FALSE,'Input and Summary Results'!$B1513)</f>
        <v>0</v>
      </c>
      <c r="C1931" t="b">
        <f>IF(OR(B1931=0,'Input and Summary Results'!D1513=0,'Input and Summary Results'!D1513=""),FALSE,'Input and Summary Results'!$D1513)</f>
        <v>0</v>
      </c>
      <c r="D1931" t="b">
        <f>IF(OR(B1931=0,'Input and Summary Results'!E1513=0),FALSE,'Input and Summary Results'!$E1513)</f>
        <v>0</v>
      </c>
      <c r="E1931" t="b">
        <f t="shared" si="119"/>
        <v>0</v>
      </c>
      <c r="F1931" t="b">
        <f t="shared" si="120"/>
        <v>0</v>
      </c>
      <c r="G1931" t="b">
        <f>IF('Input and Summary Results'!$J$4="yes",IF(C1931=FALSE,FALSE,IF('Data Transformation'!E1931&lt;$R$10,E1931,$R$10)),IF(C1931=FALSE,FALSE,IF(C1931&lt;$R$10,C1931,$R$10)))</f>
        <v>0</v>
      </c>
      <c r="H1931" t="b">
        <f>IF('Input and Summary Results'!$J$4="yes",'Data Transformation'!F1931,'Data Transformation'!D1931)</f>
        <v>0</v>
      </c>
      <c r="I1931" t="str">
        <f t="shared" si="121"/>
        <v/>
      </c>
    </row>
    <row r="1932" spans="2:9" x14ac:dyDescent="0.25">
      <c r="B1932" t="b">
        <f>IF('Input and Summary Results'!D1514=0,FALSE,'Input and Summary Results'!$B1514)</f>
        <v>0</v>
      </c>
      <c r="C1932" t="b">
        <f>IF(OR(B1932=0,'Input and Summary Results'!D1514=0,'Input and Summary Results'!D1514=""),FALSE,'Input and Summary Results'!$D1514)</f>
        <v>0</v>
      </c>
      <c r="D1932" t="b">
        <f>IF(OR(B1932=0,'Input and Summary Results'!E1514=0),FALSE,'Input and Summary Results'!$E1514)</f>
        <v>0</v>
      </c>
      <c r="E1932" t="b">
        <f t="shared" si="119"/>
        <v>0</v>
      </c>
      <c r="F1932" t="b">
        <f t="shared" si="120"/>
        <v>0</v>
      </c>
      <c r="G1932" t="b">
        <f>IF('Input and Summary Results'!$J$4="yes",IF(C1932=FALSE,FALSE,IF('Data Transformation'!E1932&lt;$R$10,E1932,$R$10)),IF(C1932=FALSE,FALSE,IF(C1932&lt;$R$10,C1932,$R$10)))</f>
        <v>0</v>
      </c>
      <c r="H1932" t="b">
        <f>IF('Input and Summary Results'!$J$4="yes",'Data Transformation'!F1932,'Data Transformation'!D1932)</f>
        <v>0</v>
      </c>
      <c r="I1932" t="str">
        <f t="shared" si="121"/>
        <v/>
      </c>
    </row>
    <row r="1933" spans="2:9" x14ac:dyDescent="0.25">
      <c r="B1933" t="b">
        <f>IF('Input and Summary Results'!D1515=0,FALSE,'Input and Summary Results'!$B1515)</f>
        <v>0</v>
      </c>
      <c r="C1933" t="b">
        <f>IF(OR(B1933=0,'Input and Summary Results'!D1515=0,'Input and Summary Results'!D1515=""),FALSE,'Input and Summary Results'!$D1515)</f>
        <v>0</v>
      </c>
      <c r="D1933" t="b">
        <f>IF(OR(B1933=0,'Input and Summary Results'!E1515=0),FALSE,'Input and Summary Results'!$E1515)</f>
        <v>0</v>
      </c>
      <c r="E1933" t="b">
        <f t="shared" si="119"/>
        <v>0</v>
      </c>
      <c r="F1933" t="b">
        <f t="shared" si="120"/>
        <v>0</v>
      </c>
      <c r="G1933" t="b">
        <f>IF('Input and Summary Results'!$J$4="yes",IF(C1933=FALSE,FALSE,IF('Data Transformation'!E1933&lt;$R$10,E1933,$R$10)),IF(C1933=FALSE,FALSE,IF(C1933&lt;$R$10,C1933,$R$10)))</f>
        <v>0</v>
      </c>
      <c r="H1933" t="b">
        <f>IF('Input and Summary Results'!$J$4="yes",'Data Transformation'!F1933,'Data Transformation'!D1933)</f>
        <v>0</v>
      </c>
      <c r="I1933" t="str">
        <f t="shared" si="121"/>
        <v/>
      </c>
    </row>
    <row r="1934" spans="2:9" x14ac:dyDescent="0.25">
      <c r="B1934" t="b">
        <f>IF('Input and Summary Results'!D1516=0,FALSE,'Input and Summary Results'!$B1516)</f>
        <v>0</v>
      </c>
      <c r="C1934" t="b">
        <f>IF(OR(B1934=0,'Input and Summary Results'!D1516=0,'Input and Summary Results'!D1516=""),FALSE,'Input and Summary Results'!$D1516)</f>
        <v>0</v>
      </c>
      <c r="D1934" t="b">
        <f>IF(OR(B1934=0,'Input and Summary Results'!E1516=0),FALSE,'Input and Summary Results'!$E1516)</f>
        <v>0</v>
      </c>
      <c r="E1934" t="b">
        <f t="shared" si="119"/>
        <v>0</v>
      </c>
      <c r="F1934" t="b">
        <f t="shared" si="120"/>
        <v>0</v>
      </c>
      <c r="G1934" t="b">
        <f>IF('Input and Summary Results'!$J$4="yes",IF(C1934=FALSE,FALSE,IF('Data Transformation'!E1934&lt;$R$10,E1934,$R$10)),IF(C1934=FALSE,FALSE,IF(C1934&lt;$R$10,C1934,$R$10)))</f>
        <v>0</v>
      </c>
      <c r="H1934" t="b">
        <f>IF('Input and Summary Results'!$J$4="yes",'Data Transformation'!F1934,'Data Transformation'!D1934)</f>
        <v>0</v>
      </c>
      <c r="I1934" t="str">
        <f t="shared" si="121"/>
        <v/>
      </c>
    </row>
    <row r="1935" spans="2:9" x14ac:dyDescent="0.25">
      <c r="B1935" t="b">
        <f>IF('Input and Summary Results'!D1517=0,FALSE,'Input and Summary Results'!$B1517)</f>
        <v>0</v>
      </c>
      <c r="C1935" t="b">
        <f>IF(OR(B1935=0,'Input and Summary Results'!D1517=0,'Input and Summary Results'!D1517=""),FALSE,'Input and Summary Results'!$D1517)</f>
        <v>0</v>
      </c>
      <c r="D1935" t="b">
        <f>IF(OR(B1935=0,'Input and Summary Results'!E1517=0),FALSE,'Input and Summary Results'!$E1517)</f>
        <v>0</v>
      </c>
      <c r="E1935" t="b">
        <f t="shared" si="119"/>
        <v>0</v>
      </c>
      <c r="F1935" t="b">
        <f t="shared" si="120"/>
        <v>0</v>
      </c>
      <c r="G1935" t="b">
        <f>IF('Input and Summary Results'!$J$4="yes",IF(C1935=FALSE,FALSE,IF('Data Transformation'!E1935&lt;$R$10,E1935,$R$10)),IF(C1935=FALSE,FALSE,IF(C1935&lt;$R$10,C1935,$R$10)))</f>
        <v>0</v>
      </c>
      <c r="H1935" t="b">
        <f>IF('Input and Summary Results'!$J$4="yes",'Data Transformation'!F1935,'Data Transformation'!D1935)</f>
        <v>0</v>
      </c>
      <c r="I1935" t="str">
        <f t="shared" si="121"/>
        <v/>
      </c>
    </row>
    <row r="1936" spans="2:9" x14ac:dyDescent="0.25">
      <c r="B1936" t="b">
        <f>IF('Input and Summary Results'!D1518=0,FALSE,'Input and Summary Results'!$B1518)</f>
        <v>0</v>
      </c>
      <c r="C1936" t="b">
        <f>IF(OR(B1936=0,'Input and Summary Results'!D1518=0,'Input and Summary Results'!D1518=""),FALSE,'Input and Summary Results'!$D1518)</f>
        <v>0</v>
      </c>
      <c r="D1936" t="b">
        <f>IF(OR(B1936=0,'Input and Summary Results'!E1518=0),FALSE,'Input and Summary Results'!$E1518)</f>
        <v>0</v>
      </c>
      <c r="E1936" t="b">
        <f t="shared" si="119"/>
        <v>0</v>
      </c>
      <c r="F1936" t="b">
        <f t="shared" si="120"/>
        <v>0</v>
      </c>
      <c r="G1936" t="b">
        <f>IF('Input and Summary Results'!$J$4="yes",IF(C1936=FALSE,FALSE,IF('Data Transformation'!E1936&lt;$R$10,E1936,$R$10)),IF(C1936=FALSE,FALSE,IF(C1936&lt;$R$10,C1936,$R$10)))</f>
        <v>0</v>
      </c>
      <c r="H1936" t="b">
        <f>IF('Input and Summary Results'!$J$4="yes",'Data Transformation'!F1936,'Data Transformation'!D1936)</f>
        <v>0</v>
      </c>
      <c r="I1936" t="str">
        <f t="shared" si="121"/>
        <v/>
      </c>
    </row>
    <row r="1937" spans="2:9" x14ac:dyDescent="0.25">
      <c r="B1937" t="b">
        <f>IF('Input and Summary Results'!D1519=0,FALSE,'Input and Summary Results'!$B1519)</f>
        <v>0</v>
      </c>
      <c r="C1937" t="b">
        <f>IF(OR(B1937=0,'Input and Summary Results'!D1519=0,'Input and Summary Results'!D1519=""),FALSE,'Input and Summary Results'!$D1519)</f>
        <v>0</v>
      </c>
      <c r="D1937" t="b">
        <f>IF(OR(B1937=0,'Input and Summary Results'!E1519=0),FALSE,'Input and Summary Results'!$E1519)</f>
        <v>0</v>
      </c>
      <c r="E1937" t="b">
        <f t="shared" si="119"/>
        <v>0</v>
      </c>
      <c r="F1937" t="b">
        <f t="shared" si="120"/>
        <v>0</v>
      </c>
      <c r="G1937" t="b">
        <f>IF('Input and Summary Results'!$J$4="yes",IF(C1937=FALSE,FALSE,IF('Data Transformation'!E1937&lt;$R$10,E1937,$R$10)),IF(C1937=FALSE,FALSE,IF(C1937&lt;$R$10,C1937,$R$10)))</f>
        <v>0</v>
      </c>
      <c r="H1937" t="b">
        <f>IF('Input and Summary Results'!$J$4="yes",'Data Transformation'!F1937,'Data Transformation'!D1937)</f>
        <v>0</v>
      </c>
      <c r="I1937" t="str">
        <f t="shared" si="121"/>
        <v/>
      </c>
    </row>
    <row r="1938" spans="2:9" x14ac:dyDescent="0.25">
      <c r="B1938" t="b">
        <f>IF('Input and Summary Results'!D1520=0,FALSE,'Input and Summary Results'!$B1520)</f>
        <v>0</v>
      </c>
      <c r="C1938" t="b">
        <f>IF(OR(B1938=0,'Input and Summary Results'!D1520=0,'Input and Summary Results'!D1520=""),FALSE,'Input and Summary Results'!$D1520)</f>
        <v>0</v>
      </c>
      <c r="D1938" t="b">
        <f>IF(OR(B1938=0,'Input and Summary Results'!E1520=0),FALSE,'Input and Summary Results'!$E1520)</f>
        <v>0</v>
      </c>
      <c r="E1938" t="b">
        <f t="shared" si="119"/>
        <v>0</v>
      </c>
      <c r="F1938" t="b">
        <f t="shared" si="120"/>
        <v>0</v>
      </c>
      <c r="G1938" t="b">
        <f>IF('Input and Summary Results'!$J$4="yes",IF(C1938=FALSE,FALSE,IF('Data Transformation'!E1938&lt;$R$10,E1938,$R$10)),IF(C1938=FALSE,FALSE,IF(C1938&lt;$R$10,C1938,$R$10)))</f>
        <v>0</v>
      </c>
      <c r="H1938" t="b">
        <f>IF('Input and Summary Results'!$J$4="yes",'Data Transformation'!F1938,'Data Transformation'!D1938)</f>
        <v>0</v>
      </c>
      <c r="I1938" t="str">
        <f t="shared" si="121"/>
        <v/>
      </c>
    </row>
    <row r="1939" spans="2:9" x14ac:dyDescent="0.25">
      <c r="B1939" t="b">
        <f>IF('Input and Summary Results'!D1521=0,FALSE,'Input and Summary Results'!$B1521)</f>
        <v>0</v>
      </c>
      <c r="C1939" t="b">
        <f>IF(OR(B1939=0,'Input and Summary Results'!D1521=0,'Input and Summary Results'!D1521=""),FALSE,'Input and Summary Results'!$D1521)</f>
        <v>0</v>
      </c>
      <c r="D1939" t="b">
        <f>IF(OR(B1939=0,'Input and Summary Results'!E1521=0),FALSE,'Input and Summary Results'!$E1521)</f>
        <v>0</v>
      </c>
      <c r="E1939" t="b">
        <f t="shared" si="119"/>
        <v>0</v>
      </c>
      <c r="F1939" t="b">
        <f t="shared" si="120"/>
        <v>0</v>
      </c>
      <c r="G1939" t="b">
        <f>IF('Input and Summary Results'!$J$4="yes",IF(C1939=FALSE,FALSE,IF('Data Transformation'!E1939&lt;$R$10,E1939,$R$10)),IF(C1939=FALSE,FALSE,IF(C1939&lt;$R$10,C1939,$R$10)))</f>
        <v>0</v>
      </c>
      <c r="H1939" t="b">
        <f>IF('Input and Summary Results'!$J$4="yes",'Data Transformation'!F1939,'Data Transformation'!D1939)</f>
        <v>0</v>
      </c>
      <c r="I1939" t="str">
        <f t="shared" si="121"/>
        <v/>
      </c>
    </row>
    <row r="1940" spans="2:9" x14ac:dyDescent="0.25">
      <c r="B1940" t="b">
        <f>IF('Input and Summary Results'!D1522=0,FALSE,'Input and Summary Results'!$B1522)</f>
        <v>0</v>
      </c>
      <c r="C1940" t="b">
        <f>IF(OR(B1940=0,'Input and Summary Results'!D1522=0,'Input and Summary Results'!D1522=""),FALSE,'Input and Summary Results'!$D1522)</f>
        <v>0</v>
      </c>
      <c r="D1940" t="b">
        <f>IF(OR(B1940=0,'Input and Summary Results'!E1522=0),FALSE,'Input and Summary Results'!$E1522)</f>
        <v>0</v>
      </c>
      <c r="E1940" t="b">
        <f t="shared" si="119"/>
        <v>0</v>
      </c>
      <c r="F1940" t="b">
        <f t="shared" si="120"/>
        <v>0</v>
      </c>
      <c r="G1940" t="b">
        <f>IF('Input and Summary Results'!$J$4="yes",IF(C1940=FALSE,FALSE,IF('Data Transformation'!E1940&lt;$R$10,E1940,$R$10)),IF(C1940=FALSE,FALSE,IF(C1940&lt;$R$10,C1940,$R$10)))</f>
        <v>0</v>
      </c>
      <c r="H1940" t="b">
        <f>IF('Input and Summary Results'!$J$4="yes",'Data Transformation'!F1940,'Data Transformation'!D1940)</f>
        <v>0</v>
      </c>
      <c r="I1940" t="str">
        <f t="shared" si="121"/>
        <v/>
      </c>
    </row>
    <row r="1941" spans="2:9" x14ac:dyDescent="0.25">
      <c r="B1941" t="b">
        <f>IF('Input and Summary Results'!D1523=0,FALSE,'Input and Summary Results'!$B1523)</f>
        <v>0</v>
      </c>
      <c r="C1941" t="b">
        <f>IF(OR(B1941=0,'Input and Summary Results'!D1523=0,'Input and Summary Results'!D1523=""),FALSE,'Input and Summary Results'!$D1523)</f>
        <v>0</v>
      </c>
      <c r="D1941" t="b">
        <f>IF(OR(B1941=0,'Input and Summary Results'!E1523=0),FALSE,'Input and Summary Results'!$E1523)</f>
        <v>0</v>
      </c>
      <c r="E1941" t="b">
        <f t="shared" si="119"/>
        <v>0</v>
      </c>
      <c r="F1941" t="b">
        <f t="shared" si="120"/>
        <v>0</v>
      </c>
      <c r="G1941" t="b">
        <f>IF('Input and Summary Results'!$J$4="yes",IF(C1941=FALSE,FALSE,IF('Data Transformation'!E1941&lt;$R$10,E1941,$R$10)),IF(C1941=FALSE,FALSE,IF(C1941&lt;$R$10,C1941,$R$10)))</f>
        <v>0</v>
      </c>
      <c r="H1941" t="b">
        <f>IF('Input and Summary Results'!$J$4="yes",'Data Transformation'!F1941,'Data Transformation'!D1941)</f>
        <v>0</v>
      </c>
      <c r="I1941" t="str">
        <f t="shared" si="121"/>
        <v/>
      </c>
    </row>
    <row r="1942" spans="2:9" x14ac:dyDescent="0.25">
      <c r="B1942" t="b">
        <f>IF('Input and Summary Results'!D1524=0,FALSE,'Input and Summary Results'!$B1524)</f>
        <v>0</v>
      </c>
      <c r="C1942" t="b">
        <f>IF(OR(B1942=0,'Input and Summary Results'!D1524=0,'Input and Summary Results'!D1524=""),FALSE,'Input and Summary Results'!$D1524)</f>
        <v>0</v>
      </c>
      <c r="D1942" t="b">
        <f>IF(OR(B1942=0,'Input and Summary Results'!E1524=0),FALSE,'Input and Summary Results'!$E1524)</f>
        <v>0</v>
      </c>
      <c r="E1942" t="b">
        <f t="shared" si="119"/>
        <v>0</v>
      </c>
      <c r="F1942" t="b">
        <f t="shared" si="120"/>
        <v>0</v>
      </c>
      <c r="G1942" t="b">
        <f>IF('Input and Summary Results'!$J$4="yes",IF(C1942=FALSE,FALSE,IF('Data Transformation'!E1942&lt;$R$10,E1942,$R$10)),IF(C1942=FALSE,FALSE,IF(C1942&lt;$R$10,C1942,$R$10)))</f>
        <v>0</v>
      </c>
      <c r="H1942" t="b">
        <f>IF('Input and Summary Results'!$J$4="yes",'Data Transformation'!F1942,'Data Transformation'!D1942)</f>
        <v>0</v>
      </c>
      <c r="I1942" t="str">
        <f t="shared" si="121"/>
        <v/>
      </c>
    </row>
    <row r="1943" spans="2:9" x14ac:dyDescent="0.25">
      <c r="B1943" t="b">
        <f>IF('Input and Summary Results'!D1525=0,FALSE,'Input and Summary Results'!$B1525)</f>
        <v>0</v>
      </c>
      <c r="C1943" t="b">
        <f>IF(OR(B1943=0,'Input and Summary Results'!D1525=0,'Input and Summary Results'!D1525=""),FALSE,'Input and Summary Results'!$D1525)</f>
        <v>0</v>
      </c>
      <c r="D1943" t="b">
        <f>IF(OR(B1943=0,'Input and Summary Results'!E1525=0),FALSE,'Input and Summary Results'!$E1525)</f>
        <v>0</v>
      </c>
      <c r="E1943" t="b">
        <f t="shared" si="119"/>
        <v>0</v>
      </c>
      <c r="F1943" t="b">
        <f t="shared" si="120"/>
        <v>0</v>
      </c>
      <c r="G1943" t="b">
        <f>IF('Input and Summary Results'!$J$4="yes",IF(C1943=FALSE,FALSE,IF('Data Transformation'!E1943&lt;$R$10,E1943,$R$10)),IF(C1943=FALSE,FALSE,IF(C1943&lt;$R$10,C1943,$R$10)))</f>
        <v>0</v>
      </c>
      <c r="H1943" t="b">
        <f>IF('Input and Summary Results'!$J$4="yes",'Data Transformation'!F1943,'Data Transformation'!D1943)</f>
        <v>0</v>
      </c>
      <c r="I1943" t="str">
        <f t="shared" si="121"/>
        <v/>
      </c>
    </row>
    <row r="1944" spans="2:9" x14ac:dyDescent="0.25">
      <c r="B1944" t="b">
        <f>IF('Input and Summary Results'!D1526=0,FALSE,'Input and Summary Results'!$B1526)</f>
        <v>0</v>
      </c>
      <c r="C1944" t="b">
        <f>IF(OR(B1944=0,'Input and Summary Results'!D1526=0,'Input and Summary Results'!D1526=""),FALSE,'Input and Summary Results'!$D1526)</f>
        <v>0</v>
      </c>
      <c r="D1944" t="b">
        <f>IF(OR(B1944=0,'Input and Summary Results'!E1526=0),FALSE,'Input and Summary Results'!$E1526)</f>
        <v>0</v>
      </c>
      <c r="E1944" t="b">
        <f t="shared" si="119"/>
        <v>0</v>
      </c>
      <c r="F1944" t="b">
        <f t="shared" si="120"/>
        <v>0</v>
      </c>
      <c r="G1944" t="b">
        <f>IF('Input and Summary Results'!$J$4="yes",IF(C1944=FALSE,FALSE,IF('Data Transformation'!E1944&lt;$R$10,E1944,$R$10)),IF(C1944=FALSE,FALSE,IF(C1944&lt;$R$10,C1944,$R$10)))</f>
        <v>0</v>
      </c>
      <c r="H1944" t="b">
        <f>IF('Input and Summary Results'!$J$4="yes",'Data Transformation'!F1944,'Data Transformation'!D1944)</f>
        <v>0</v>
      </c>
      <c r="I1944" t="str">
        <f t="shared" si="121"/>
        <v/>
      </c>
    </row>
    <row r="1945" spans="2:9" x14ac:dyDescent="0.25">
      <c r="B1945" t="b">
        <f>IF('Input and Summary Results'!D1527=0,FALSE,'Input and Summary Results'!$B1527)</f>
        <v>0</v>
      </c>
      <c r="C1945" t="b">
        <f>IF(OR(B1945=0,'Input and Summary Results'!D1527=0,'Input and Summary Results'!D1527=""),FALSE,'Input and Summary Results'!$D1527)</f>
        <v>0</v>
      </c>
      <c r="D1945" t="b">
        <f>IF(OR(B1945=0,'Input and Summary Results'!E1527=0),FALSE,'Input and Summary Results'!$E1527)</f>
        <v>0</v>
      </c>
      <c r="E1945" t="b">
        <f t="shared" si="119"/>
        <v>0</v>
      </c>
      <c r="F1945" t="b">
        <f t="shared" si="120"/>
        <v>0</v>
      </c>
      <c r="G1945" t="b">
        <f>IF('Input and Summary Results'!$J$4="yes",IF(C1945=FALSE,FALSE,IF('Data Transformation'!E1945&lt;$R$10,E1945,$R$10)),IF(C1945=FALSE,FALSE,IF(C1945&lt;$R$10,C1945,$R$10)))</f>
        <v>0</v>
      </c>
      <c r="H1945" t="b">
        <f>IF('Input and Summary Results'!$J$4="yes",'Data Transformation'!F1945,'Data Transformation'!D1945)</f>
        <v>0</v>
      </c>
      <c r="I1945" t="str">
        <f t="shared" si="121"/>
        <v/>
      </c>
    </row>
    <row r="1946" spans="2:9" x14ac:dyDescent="0.25">
      <c r="B1946" t="b">
        <f>IF('Input and Summary Results'!D1528=0,FALSE,'Input and Summary Results'!$B1528)</f>
        <v>0</v>
      </c>
      <c r="C1946" t="b">
        <f>IF(OR(B1946=0,'Input and Summary Results'!D1528=0,'Input and Summary Results'!D1528=""),FALSE,'Input and Summary Results'!$D1528)</f>
        <v>0</v>
      </c>
      <c r="D1946" t="b">
        <f>IF(OR(B1946=0,'Input and Summary Results'!E1528=0),FALSE,'Input and Summary Results'!$E1528)</f>
        <v>0</v>
      </c>
      <c r="E1946" t="b">
        <f t="shared" si="119"/>
        <v>0</v>
      </c>
      <c r="F1946" t="b">
        <f t="shared" si="120"/>
        <v>0</v>
      </c>
      <c r="G1946" t="b">
        <f>IF('Input and Summary Results'!$J$4="yes",IF(C1946=FALSE,FALSE,IF('Data Transformation'!E1946&lt;$R$10,E1946,$R$10)),IF(C1946=FALSE,FALSE,IF(C1946&lt;$R$10,C1946,$R$10)))</f>
        <v>0</v>
      </c>
      <c r="H1946" t="b">
        <f>IF('Input and Summary Results'!$J$4="yes",'Data Transformation'!F1946,'Data Transformation'!D1946)</f>
        <v>0</v>
      </c>
      <c r="I1946" t="str">
        <f t="shared" si="121"/>
        <v/>
      </c>
    </row>
    <row r="1947" spans="2:9" x14ac:dyDescent="0.25">
      <c r="B1947" t="b">
        <f>IF('Input and Summary Results'!D1529=0,FALSE,'Input and Summary Results'!$B1529)</f>
        <v>0</v>
      </c>
      <c r="C1947" t="b">
        <f>IF(OR(B1947=0,'Input and Summary Results'!D1529=0,'Input and Summary Results'!D1529=""),FALSE,'Input and Summary Results'!$D1529)</f>
        <v>0</v>
      </c>
      <c r="D1947" t="b">
        <f>IF(OR(B1947=0,'Input and Summary Results'!E1529=0),FALSE,'Input and Summary Results'!$E1529)</f>
        <v>0</v>
      </c>
      <c r="E1947" t="b">
        <f t="shared" si="119"/>
        <v>0</v>
      </c>
      <c r="F1947" t="b">
        <f t="shared" si="120"/>
        <v>0</v>
      </c>
      <c r="G1947" t="b">
        <f>IF('Input and Summary Results'!$J$4="yes",IF(C1947=FALSE,FALSE,IF('Data Transformation'!E1947&lt;$R$10,E1947,$R$10)),IF(C1947=FALSE,FALSE,IF(C1947&lt;$R$10,C1947,$R$10)))</f>
        <v>0</v>
      </c>
      <c r="H1947" t="b">
        <f>IF('Input and Summary Results'!$J$4="yes",'Data Transformation'!F1947,'Data Transformation'!D1947)</f>
        <v>0</v>
      </c>
      <c r="I1947" t="str">
        <f t="shared" si="121"/>
        <v/>
      </c>
    </row>
    <row r="1948" spans="2:9" x14ac:dyDescent="0.25">
      <c r="B1948" t="b">
        <f>IF('Input and Summary Results'!D1530=0,FALSE,'Input and Summary Results'!$B1530)</f>
        <v>0</v>
      </c>
      <c r="C1948" t="b">
        <f>IF(OR(B1948=0,'Input and Summary Results'!D1530=0,'Input and Summary Results'!D1530=""),FALSE,'Input and Summary Results'!$D1530)</f>
        <v>0</v>
      </c>
      <c r="D1948" t="b">
        <f>IF(OR(B1948=0,'Input and Summary Results'!E1530=0),FALSE,'Input and Summary Results'!$E1530)</f>
        <v>0</v>
      </c>
      <c r="E1948" t="b">
        <f t="shared" si="119"/>
        <v>0</v>
      </c>
      <c r="F1948" t="b">
        <f t="shared" si="120"/>
        <v>0</v>
      </c>
      <c r="G1948" t="b">
        <f>IF('Input and Summary Results'!$J$4="yes",IF(C1948=FALSE,FALSE,IF('Data Transformation'!E1948&lt;$R$10,E1948,$R$10)),IF(C1948=FALSE,FALSE,IF(C1948&lt;$R$10,C1948,$R$10)))</f>
        <v>0</v>
      </c>
      <c r="H1948" t="b">
        <f>IF('Input and Summary Results'!$J$4="yes",'Data Transformation'!F1948,'Data Transformation'!D1948)</f>
        <v>0</v>
      </c>
      <c r="I1948" t="str">
        <f t="shared" si="121"/>
        <v/>
      </c>
    </row>
    <row r="1949" spans="2:9" x14ac:dyDescent="0.25">
      <c r="B1949" t="b">
        <f>IF('Input and Summary Results'!D1531=0,FALSE,'Input and Summary Results'!$B1531)</f>
        <v>0</v>
      </c>
      <c r="C1949" t="b">
        <f>IF(OR(B1949=0,'Input and Summary Results'!D1531=0,'Input and Summary Results'!D1531=""),FALSE,'Input and Summary Results'!$D1531)</f>
        <v>0</v>
      </c>
      <c r="D1949" t="b">
        <f>IF(OR(B1949=0,'Input and Summary Results'!E1531=0),FALSE,'Input and Summary Results'!$E1531)</f>
        <v>0</v>
      </c>
      <c r="E1949" t="b">
        <f t="shared" si="119"/>
        <v>0</v>
      </c>
      <c r="F1949" t="b">
        <f t="shared" si="120"/>
        <v>0</v>
      </c>
      <c r="G1949" t="b">
        <f>IF('Input and Summary Results'!$J$4="yes",IF(C1949=FALSE,FALSE,IF('Data Transformation'!E1949&lt;$R$10,E1949,$R$10)),IF(C1949=FALSE,FALSE,IF(C1949&lt;$R$10,C1949,$R$10)))</f>
        <v>0</v>
      </c>
      <c r="H1949" t="b">
        <f>IF('Input and Summary Results'!$J$4="yes",'Data Transformation'!F1949,'Data Transformation'!D1949)</f>
        <v>0</v>
      </c>
      <c r="I1949" t="str">
        <f t="shared" si="121"/>
        <v/>
      </c>
    </row>
    <row r="1950" spans="2:9" x14ac:dyDescent="0.25">
      <c r="B1950" t="b">
        <f>IF('Input and Summary Results'!D1532=0,FALSE,'Input and Summary Results'!$B1532)</f>
        <v>0</v>
      </c>
      <c r="C1950" t="b">
        <f>IF(OR(B1950=0,'Input and Summary Results'!D1532=0,'Input and Summary Results'!D1532=""),FALSE,'Input and Summary Results'!$D1532)</f>
        <v>0</v>
      </c>
      <c r="D1950" t="b">
        <f>IF(OR(B1950=0,'Input and Summary Results'!E1532=0),FALSE,'Input and Summary Results'!$E1532)</f>
        <v>0</v>
      </c>
      <c r="E1950" t="b">
        <f t="shared" si="119"/>
        <v>0</v>
      </c>
      <c r="F1950" t="b">
        <f t="shared" si="120"/>
        <v>0</v>
      </c>
      <c r="G1950" t="b">
        <f>IF('Input and Summary Results'!$J$4="yes",IF(C1950=FALSE,FALSE,IF('Data Transformation'!E1950&lt;$R$10,E1950,$R$10)),IF(C1950=FALSE,FALSE,IF(C1950&lt;$R$10,C1950,$R$10)))</f>
        <v>0</v>
      </c>
      <c r="H1950" t="b">
        <f>IF('Input and Summary Results'!$J$4="yes",'Data Transformation'!F1950,'Data Transformation'!D1950)</f>
        <v>0</v>
      </c>
      <c r="I1950" t="str">
        <f t="shared" si="121"/>
        <v/>
      </c>
    </row>
    <row r="1951" spans="2:9" x14ac:dyDescent="0.25">
      <c r="B1951" t="b">
        <f>IF('Input and Summary Results'!D1533=0,FALSE,'Input and Summary Results'!$B1533)</f>
        <v>0</v>
      </c>
      <c r="C1951" t="b">
        <f>IF(OR(B1951=0,'Input and Summary Results'!D1533=0,'Input and Summary Results'!D1533=""),FALSE,'Input and Summary Results'!$D1533)</f>
        <v>0</v>
      </c>
      <c r="D1951" t="b">
        <f>IF(OR(B1951=0,'Input and Summary Results'!E1533=0),FALSE,'Input and Summary Results'!$E1533)</f>
        <v>0</v>
      </c>
      <c r="E1951" t="b">
        <f t="shared" si="119"/>
        <v>0</v>
      </c>
      <c r="F1951" t="b">
        <f t="shared" si="120"/>
        <v>0</v>
      </c>
      <c r="G1951" t="b">
        <f>IF('Input and Summary Results'!$J$4="yes",IF(C1951=FALSE,FALSE,IF('Data Transformation'!E1951&lt;$R$10,E1951,$R$10)),IF(C1951=FALSE,FALSE,IF(C1951&lt;$R$10,C1951,$R$10)))</f>
        <v>0</v>
      </c>
      <c r="H1951" t="b">
        <f>IF('Input and Summary Results'!$J$4="yes",'Data Transformation'!F1951,'Data Transformation'!D1951)</f>
        <v>0</v>
      </c>
      <c r="I1951" t="str">
        <f t="shared" si="121"/>
        <v/>
      </c>
    </row>
    <row r="1952" spans="2:9" x14ac:dyDescent="0.25">
      <c r="B1952" t="b">
        <f>IF('Input and Summary Results'!D1534=0,FALSE,'Input and Summary Results'!$B1534)</f>
        <v>0</v>
      </c>
      <c r="C1952" t="b">
        <f>IF(OR(B1952=0,'Input and Summary Results'!D1534=0,'Input and Summary Results'!D1534=""),FALSE,'Input and Summary Results'!$D1534)</f>
        <v>0</v>
      </c>
      <c r="D1952" t="b">
        <f>IF(OR(B1952=0,'Input and Summary Results'!E1534=0),FALSE,'Input and Summary Results'!$E1534)</f>
        <v>0</v>
      </c>
      <c r="E1952" t="b">
        <f t="shared" si="119"/>
        <v>0</v>
      </c>
      <c r="F1952" t="b">
        <f t="shared" si="120"/>
        <v>0</v>
      </c>
      <c r="G1952" t="b">
        <f>IF('Input and Summary Results'!$J$4="yes",IF(C1952=FALSE,FALSE,IF('Data Transformation'!E1952&lt;$R$10,E1952,$R$10)),IF(C1952=FALSE,FALSE,IF(C1952&lt;$R$10,C1952,$R$10)))</f>
        <v>0</v>
      </c>
      <c r="H1952" t="b">
        <f>IF('Input and Summary Results'!$J$4="yes",'Data Transformation'!F1952,'Data Transformation'!D1952)</f>
        <v>0</v>
      </c>
      <c r="I1952" t="str">
        <f t="shared" si="121"/>
        <v/>
      </c>
    </row>
    <row r="1953" spans="2:9" x14ac:dyDescent="0.25">
      <c r="B1953" t="b">
        <f>IF('Input and Summary Results'!D1535=0,FALSE,'Input and Summary Results'!$B1535)</f>
        <v>0</v>
      </c>
      <c r="C1953" t="b">
        <f>IF(OR(B1953=0,'Input and Summary Results'!D1535=0,'Input and Summary Results'!D1535=""),FALSE,'Input and Summary Results'!$D1535)</f>
        <v>0</v>
      </c>
      <c r="D1953" t="b">
        <f>IF(OR(B1953=0,'Input and Summary Results'!E1535=0),FALSE,'Input and Summary Results'!$E1535)</f>
        <v>0</v>
      </c>
      <c r="E1953" t="b">
        <f t="shared" si="119"/>
        <v>0</v>
      </c>
      <c r="F1953" t="b">
        <f t="shared" si="120"/>
        <v>0</v>
      </c>
      <c r="G1953" t="b">
        <f>IF('Input and Summary Results'!$J$4="yes",IF(C1953=FALSE,FALSE,IF('Data Transformation'!E1953&lt;$R$10,E1953,$R$10)),IF(C1953=FALSE,FALSE,IF(C1953&lt;$R$10,C1953,$R$10)))</f>
        <v>0</v>
      </c>
      <c r="H1953" t="b">
        <f>IF('Input and Summary Results'!$J$4="yes",'Data Transformation'!F1953,'Data Transformation'!D1953)</f>
        <v>0</v>
      </c>
      <c r="I1953" t="str">
        <f t="shared" si="121"/>
        <v/>
      </c>
    </row>
    <row r="1954" spans="2:9" x14ac:dyDescent="0.25">
      <c r="B1954" t="b">
        <f>IF('Input and Summary Results'!D1536=0,FALSE,'Input and Summary Results'!$B1536)</f>
        <v>0</v>
      </c>
      <c r="C1954" t="b">
        <f>IF(OR(B1954=0,'Input and Summary Results'!D1536=0,'Input and Summary Results'!D1536=""),FALSE,'Input and Summary Results'!$D1536)</f>
        <v>0</v>
      </c>
      <c r="D1954" t="b">
        <f>IF(OR(B1954=0,'Input and Summary Results'!E1536=0),FALSE,'Input and Summary Results'!$E1536)</f>
        <v>0</v>
      </c>
      <c r="E1954" t="b">
        <f t="shared" si="119"/>
        <v>0</v>
      </c>
      <c r="F1954" t="b">
        <f t="shared" si="120"/>
        <v>0</v>
      </c>
      <c r="G1954" t="b">
        <f>IF('Input and Summary Results'!$J$4="yes",IF(C1954=FALSE,FALSE,IF('Data Transformation'!E1954&lt;$R$10,E1954,$R$10)),IF(C1954=FALSE,FALSE,IF(C1954&lt;$R$10,C1954,$R$10)))</f>
        <v>0</v>
      </c>
      <c r="H1954" t="b">
        <f>IF('Input and Summary Results'!$J$4="yes",'Data Transformation'!F1954,'Data Transformation'!D1954)</f>
        <v>0</v>
      </c>
      <c r="I1954" t="str">
        <f t="shared" si="121"/>
        <v/>
      </c>
    </row>
    <row r="1955" spans="2:9" x14ac:dyDescent="0.25">
      <c r="B1955" t="b">
        <f>IF('Input and Summary Results'!D1537=0,FALSE,'Input and Summary Results'!$B1537)</f>
        <v>0</v>
      </c>
      <c r="C1955" t="b">
        <f>IF(OR(B1955=0,'Input and Summary Results'!D1537=0,'Input and Summary Results'!D1537=""),FALSE,'Input and Summary Results'!$D1537)</f>
        <v>0</v>
      </c>
      <c r="D1955" t="b">
        <f>IF(OR(B1955=0,'Input and Summary Results'!E1537=0),FALSE,'Input and Summary Results'!$E1537)</f>
        <v>0</v>
      </c>
      <c r="E1955" t="b">
        <f t="shared" si="119"/>
        <v>0</v>
      </c>
      <c r="F1955" t="b">
        <f t="shared" si="120"/>
        <v>0</v>
      </c>
      <c r="G1955" t="b">
        <f>IF('Input and Summary Results'!$J$4="yes",IF(C1955=FALSE,FALSE,IF('Data Transformation'!E1955&lt;$R$10,E1955,$R$10)),IF(C1955=FALSE,FALSE,IF(C1955&lt;$R$10,C1955,$R$10)))</f>
        <v>0</v>
      </c>
      <c r="H1955" t="b">
        <f>IF('Input and Summary Results'!$J$4="yes",'Data Transformation'!F1955,'Data Transformation'!D1955)</f>
        <v>0</v>
      </c>
      <c r="I1955" t="str">
        <f t="shared" si="121"/>
        <v/>
      </c>
    </row>
    <row r="1956" spans="2:9" x14ac:dyDescent="0.25">
      <c r="B1956" t="b">
        <f>IF('Input and Summary Results'!D1538=0,FALSE,'Input and Summary Results'!$B1538)</f>
        <v>0</v>
      </c>
      <c r="C1956" t="b">
        <f>IF(OR(B1956=0,'Input and Summary Results'!D1538=0,'Input and Summary Results'!D1538=""),FALSE,'Input and Summary Results'!$D1538)</f>
        <v>0</v>
      </c>
      <c r="D1956" t="b">
        <f>IF(OR(B1956=0,'Input and Summary Results'!E1538=0),FALSE,'Input and Summary Results'!$E1538)</f>
        <v>0</v>
      </c>
      <c r="E1956" t="b">
        <f t="shared" si="119"/>
        <v>0</v>
      </c>
      <c r="F1956" t="b">
        <f t="shared" si="120"/>
        <v>0</v>
      </c>
      <c r="G1956" t="b">
        <f>IF('Input and Summary Results'!$J$4="yes",IF(C1956=FALSE,FALSE,IF('Data Transformation'!E1956&lt;$R$10,E1956,$R$10)),IF(C1956=FALSE,FALSE,IF(C1956&lt;$R$10,C1956,$R$10)))</f>
        <v>0</v>
      </c>
      <c r="H1956" t="b">
        <f>IF('Input and Summary Results'!$J$4="yes",'Data Transformation'!F1956,'Data Transformation'!D1956)</f>
        <v>0</v>
      </c>
      <c r="I1956" t="str">
        <f t="shared" si="121"/>
        <v/>
      </c>
    </row>
    <row r="1957" spans="2:9" x14ac:dyDescent="0.25">
      <c r="B1957" t="b">
        <f>IF('Input and Summary Results'!D1539=0,FALSE,'Input and Summary Results'!$B1539)</f>
        <v>0</v>
      </c>
      <c r="C1957" t="b">
        <f>IF(OR(B1957=0,'Input and Summary Results'!D1539=0,'Input and Summary Results'!D1539=""),FALSE,'Input and Summary Results'!$D1539)</f>
        <v>0</v>
      </c>
      <c r="D1957" t="b">
        <f>IF(OR(B1957=0,'Input and Summary Results'!E1539=0),FALSE,'Input and Summary Results'!$E1539)</f>
        <v>0</v>
      </c>
      <c r="E1957" t="b">
        <f t="shared" si="119"/>
        <v>0</v>
      </c>
      <c r="F1957" t="b">
        <f t="shared" si="120"/>
        <v>0</v>
      </c>
      <c r="G1957" t="b">
        <f>IF('Input and Summary Results'!$J$4="yes",IF(C1957=FALSE,FALSE,IF('Data Transformation'!E1957&lt;$R$10,E1957,$R$10)),IF(C1957=FALSE,FALSE,IF(C1957&lt;$R$10,C1957,$R$10)))</f>
        <v>0</v>
      </c>
      <c r="H1957" t="b">
        <f>IF('Input and Summary Results'!$J$4="yes",'Data Transformation'!F1957,'Data Transformation'!D1957)</f>
        <v>0</v>
      </c>
      <c r="I1957" t="str">
        <f t="shared" si="121"/>
        <v/>
      </c>
    </row>
    <row r="1958" spans="2:9" x14ac:dyDescent="0.25">
      <c r="B1958" t="b">
        <f>IF('Input and Summary Results'!D1540=0,FALSE,'Input and Summary Results'!$B1540)</f>
        <v>0</v>
      </c>
      <c r="C1958" t="b">
        <f>IF(OR(B1958=0,'Input and Summary Results'!D1540=0,'Input and Summary Results'!D1540=""),FALSE,'Input and Summary Results'!$D1540)</f>
        <v>0</v>
      </c>
      <c r="D1958" t="b">
        <f>IF(OR(B1958=0,'Input and Summary Results'!E1540=0),FALSE,'Input and Summary Results'!$E1540)</f>
        <v>0</v>
      </c>
      <c r="E1958" t="b">
        <f t="shared" si="119"/>
        <v>0</v>
      </c>
      <c r="F1958" t="b">
        <f t="shared" si="120"/>
        <v>0</v>
      </c>
      <c r="G1958" t="b">
        <f>IF('Input and Summary Results'!$J$4="yes",IF(C1958=FALSE,FALSE,IF('Data Transformation'!E1958&lt;$R$10,E1958,$R$10)),IF(C1958=FALSE,FALSE,IF(C1958&lt;$R$10,C1958,$R$10)))</f>
        <v>0</v>
      </c>
      <c r="H1958" t="b">
        <f>IF('Input and Summary Results'!$J$4="yes",'Data Transformation'!F1958,'Data Transformation'!D1958)</f>
        <v>0</v>
      </c>
      <c r="I1958" t="str">
        <f t="shared" si="121"/>
        <v/>
      </c>
    </row>
    <row r="1959" spans="2:9" x14ac:dyDescent="0.25">
      <c r="B1959" t="b">
        <f>IF('Input and Summary Results'!D1541=0,FALSE,'Input and Summary Results'!$B1541)</f>
        <v>0</v>
      </c>
      <c r="C1959" t="b">
        <f>IF(OR(B1959=0,'Input and Summary Results'!D1541=0,'Input and Summary Results'!D1541=""),FALSE,'Input and Summary Results'!$D1541)</f>
        <v>0</v>
      </c>
      <c r="D1959" t="b">
        <f>IF(OR(B1959=0,'Input and Summary Results'!E1541=0),FALSE,'Input and Summary Results'!$E1541)</f>
        <v>0</v>
      </c>
      <c r="E1959" t="b">
        <f t="shared" si="119"/>
        <v>0</v>
      </c>
      <c r="F1959" t="b">
        <f t="shared" si="120"/>
        <v>0</v>
      </c>
      <c r="G1959" t="b">
        <f>IF('Input and Summary Results'!$J$4="yes",IF(C1959=FALSE,FALSE,IF('Data Transformation'!E1959&lt;$R$10,E1959,$R$10)),IF(C1959=FALSE,FALSE,IF(C1959&lt;$R$10,C1959,$R$10)))</f>
        <v>0</v>
      </c>
      <c r="H1959" t="b">
        <f>IF('Input and Summary Results'!$J$4="yes",'Data Transformation'!F1959,'Data Transformation'!D1959)</f>
        <v>0</v>
      </c>
      <c r="I1959" t="str">
        <f t="shared" si="121"/>
        <v/>
      </c>
    </row>
    <row r="1960" spans="2:9" x14ac:dyDescent="0.25">
      <c r="B1960" t="b">
        <f>IF('Input and Summary Results'!D1542=0,FALSE,'Input and Summary Results'!$B1542)</f>
        <v>0</v>
      </c>
      <c r="C1960" t="b">
        <f>IF(OR(B1960=0,'Input and Summary Results'!D1542=0,'Input and Summary Results'!D1542=""),FALSE,'Input and Summary Results'!$D1542)</f>
        <v>0</v>
      </c>
      <c r="D1960" t="b">
        <f>IF(OR(B1960=0,'Input and Summary Results'!E1542=0),FALSE,'Input and Summary Results'!$E1542)</f>
        <v>0</v>
      </c>
      <c r="E1960" t="b">
        <f t="shared" si="119"/>
        <v>0</v>
      </c>
      <c r="F1960" t="b">
        <f t="shared" si="120"/>
        <v>0</v>
      </c>
      <c r="G1960" t="b">
        <f>IF('Input and Summary Results'!$J$4="yes",IF(C1960=FALSE,FALSE,IF('Data Transformation'!E1960&lt;$R$10,E1960,$R$10)),IF(C1960=FALSE,FALSE,IF(C1960&lt;$R$10,C1960,$R$10)))</f>
        <v>0</v>
      </c>
      <c r="H1960" t="b">
        <f>IF('Input and Summary Results'!$J$4="yes",'Data Transformation'!F1960,'Data Transformation'!D1960)</f>
        <v>0</v>
      </c>
      <c r="I1960" t="str">
        <f t="shared" si="121"/>
        <v/>
      </c>
    </row>
    <row r="1961" spans="2:9" x14ac:dyDescent="0.25">
      <c r="B1961" t="b">
        <f>IF('Input and Summary Results'!D1543=0,FALSE,'Input and Summary Results'!$B1543)</f>
        <v>0</v>
      </c>
      <c r="C1961" t="b">
        <f>IF(OR(B1961=0,'Input and Summary Results'!D1543=0,'Input and Summary Results'!D1543=""),FALSE,'Input and Summary Results'!$D1543)</f>
        <v>0</v>
      </c>
      <c r="D1961" t="b">
        <f>IF(OR(B1961=0,'Input and Summary Results'!E1543=0),FALSE,'Input and Summary Results'!$E1543)</f>
        <v>0</v>
      </c>
      <c r="E1961" t="b">
        <f t="shared" si="119"/>
        <v>0</v>
      </c>
      <c r="F1961" t="b">
        <f t="shared" si="120"/>
        <v>0</v>
      </c>
      <c r="G1961" t="b">
        <f>IF('Input and Summary Results'!$J$4="yes",IF(C1961=FALSE,FALSE,IF('Data Transformation'!E1961&lt;$R$10,E1961,$R$10)),IF(C1961=FALSE,FALSE,IF(C1961&lt;$R$10,C1961,$R$10)))</f>
        <v>0</v>
      </c>
      <c r="H1961" t="b">
        <f>IF('Input and Summary Results'!$J$4="yes",'Data Transformation'!F1961,'Data Transformation'!D1961)</f>
        <v>0</v>
      </c>
      <c r="I1961" t="str">
        <f t="shared" si="121"/>
        <v/>
      </c>
    </row>
    <row r="1962" spans="2:9" x14ac:dyDescent="0.25">
      <c r="B1962" t="b">
        <f>IF('Input and Summary Results'!D1544=0,FALSE,'Input and Summary Results'!$B1544)</f>
        <v>0</v>
      </c>
      <c r="C1962" t="b">
        <f>IF(OR(B1962=0,'Input and Summary Results'!D1544=0,'Input and Summary Results'!D1544=""),FALSE,'Input and Summary Results'!$D1544)</f>
        <v>0</v>
      </c>
      <c r="D1962" t="b">
        <f>IF(OR(B1962=0,'Input and Summary Results'!E1544=0),FALSE,'Input and Summary Results'!$E1544)</f>
        <v>0</v>
      </c>
      <c r="E1962" t="b">
        <f t="shared" ref="E1962:E2025" si="122">IF(C1962=FALSE,FALSE,LOG10(C1962))</f>
        <v>0</v>
      </c>
      <c r="F1962" t="b">
        <f t="shared" ref="F1962:F2025" si="123">IF(D1962=FALSE, FALSE,0.434*D1962/C1962)</f>
        <v>0</v>
      </c>
      <c r="G1962" t="b">
        <f>IF('Input and Summary Results'!$J$4="yes",IF(C1962=FALSE,FALSE,IF('Data Transformation'!E1962&lt;$R$10,E1962,$R$10)),IF(C1962=FALSE,FALSE,IF(C1962&lt;$R$10,C1962,$R$10)))</f>
        <v>0</v>
      </c>
      <c r="H1962" t="b">
        <f>IF('Input and Summary Results'!$J$4="yes",'Data Transformation'!F1962,'Data Transformation'!D1962)</f>
        <v>0</v>
      </c>
      <c r="I1962" t="str">
        <f t="shared" si="121"/>
        <v/>
      </c>
    </row>
    <row r="1963" spans="2:9" x14ac:dyDescent="0.25">
      <c r="B1963" t="b">
        <f>IF('Input and Summary Results'!D1545=0,FALSE,'Input and Summary Results'!$B1545)</f>
        <v>0</v>
      </c>
      <c r="C1963" t="b">
        <f>IF(OR(B1963=0,'Input and Summary Results'!D1545=0,'Input and Summary Results'!D1545=""),FALSE,'Input and Summary Results'!$D1545)</f>
        <v>0</v>
      </c>
      <c r="D1963" t="b">
        <f>IF(OR(B1963=0,'Input and Summary Results'!E1545=0),FALSE,'Input and Summary Results'!$E1545)</f>
        <v>0</v>
      </c>
      <c r="E1963" t="b">
        <f t="shared" si="122"/>
        <v>0</v>
      </c>
      <c r="F1963" t="b">
        <f t="shared" si="123"/>
        <v>0</v>
      </c>
      <c r="G1963" t="b">
        <f>IF('Input and Summary Results'!$J$4="yes",IF(C1963=FALSE,FALSE,IF('Data Transformation'!E1963&lt;$R$10,E1963,$R$10)),IF(C1963=FALSE,FALSE,IF(C1963&lt;$R$10,C1963,$R$10)))</f>
        <v>0</v>
      </c>
      <c r="H1963" t="b">
        <f>IF('Input and Summary Results'!$J$4="yes",'Data Transformation'!F1963,'Data Transformation'!D1963)</f>
        <v>0</v>
      </c>
      <c r="I1963" t="str">
        <f t="shared" si="121"/>
        <v/>
      </c>
    </row>
    <row r="1964" spans="2:9" x14ac:dyDescent="0.25">
      <c r="B1964" t="b">
        <f>IF('Input and Summary Results'!D1546=0,FALSE,'Input and Summary Results'!$B1546)</f>
        <v>0</v>
      </c>
      <c r="C1964" t="b">
        <f>IF(OR(B1964=0,'Input and Summary Results'!D1546=0,'Input and Summary Results'!D1546=""),FALSE,'Input and Summary Results'!$D1546)</f>
        <v>0</v>
      </c>
      <c r="D1964" t="b">
        <f>IF(OR(B1964=0,'Input and Summary Results'!E1546=0),FALSE,'Input and Summary Results'!$E1546)</f>
        <v>0</v>
      </c>
      <c r="E1964" t="b">
        <f t="shared" si="122"/>
        <v>0</v>
      </c>
      <c r="F1964" t="b">
        <f t="shared" si="123"/>
        <v>0</v>
      </c>
      <c r="G1964" t="b">
        <f>IF('Input and Summary Results'!$J$4="yes",IF(C1964=FALSE,FALSE,IF('Data Transformation'!E1964&lt;$R$10,E1964,$R$10)),IF(C1964=FALSE,FALSE,IF(C1964&lt;$R$10,C1964,$R$10)))</f>
        <v>0</v>
      </c>
      <c r="H1964" t="b">
        <f>IF('Input and Summary Results'!$J$4="yes",'Data Transformation'!F1964,'Data Transformation'!D1964)</f>
        <v>0</v>
      </c>
      <c r="I1964" t="str">
        <f t="shared" si="121"/>
        <v/>
      </c>
    </row>
    <row r="1965" spans="2:9" x14ac:dyDescent="0.25">
      <c r="B1965" t="b">
        <f>IF('Input and Summary Results'!D1547=0,FALSE,'Input and Summary Results'!$B1547)</f>
        <v>0</v>
      </c>
      <c r="C1965" t="b">
        <f>IF(OR(B1965=0,'Input and Summary Results'!D1547=0,'Input and Summary Results'!D1547=""),FALSE,'Input and Summary Results'!$D1547)</f>
        <v>0</v>
      </c>
      <c r="D1965" t="b">
        <f>IF(OR(B1965=0,'Input and Summary Results'!E1547=0),FALSE,'Input and Summary Results'!$E1547)</f>
        <v>0</v>
      </c>
      <c r="E1965" t="b">
        <f t="shared" si="122"/>
        <v>0</v>
      </c>
      <c r="F1965" t="b">
        <f t="shared" si="123"/>
        <v>0</v>
      </c>
      <c r="G1965" t="b">
        <f>IF('Input and Summary Results'!$J$4="yes",IF(C1965=FALSE,FALSE,IF('Data Transformation'!E1965&lt;$R$10,E1965,$R$10)),IF(C1965=FALSE,FALSE,IF(C1965&lt;$R$10,C1965,$R$10)))</f>
        <v>0</v>
      </c>
      <c r="H1965" t="b">
        <f>IF('Input and Summary Results'!$J$4="yes",'Data Transformation'!F1965,'Data Transformation'!D1965)</f>
        <v>0</v>
      </c>
      <c r="I1965" t="str">
        <f t="shared" si="121"/>
        <v/>
      </c>
    </row>
    <row r="1966" spans="2:9" x14ac:dyDescent="0.25">
      <c r="B1966" t="b">
        <f>IF('Input and Summary Results'!D1548=0,FALSE,'Input and Summary Results'!$B1548)</f>
        <v>0</v>
      </c>
      <c r="C1966" t="b">
        <f>IF(OR(B1966=0,'Input and Summary Results'!D1548=0,'Input and Summary Results'!D1548=""),FALSE,'Input and Summary Results'!$D1548)</f>
        <v>0</v>
      </c>
      <c r="D1966" t="b">
        <f>IF(OR(B1966=0,'Input and Summary Results'!E1548=0),FALSE,'Input and Summary Results'!$E1548)</f>
        <v>0</v>
      </c>
      <c r="E1966" t="b">
        <f t="shared" si="122"/>
        <v>0</v>
      </c>
      <c r="F1966" t="b">
        <f t="shared" si="123"/>
        <v>0</v>
      </c>
      <c r="G1966" t="b">
        <f>IF('Input and Summary Results'!$J$4="yes",IF(C1966=FALSE,FALSE,IF('Data Transformation'!E1966&lt;$R$10,E1966,$R$10)),IF(C1966=FALSE,FALSE,IF(C1966&lt;$R$10,C1966,$R$10)))</f>
        <v>0</v>
      </c>
      <c r="H1966" t="b">
        <f>IF('Input and Summary Results'!$J$4="yes",'Data Transformation'!F1966,'Data Transformation'!D1966)</f>
        <v>0</v>
      </c>
      <c r="I1966" t="str">
        <f t="shared" si="121"/>
        <v/>
      </c>
    </row>
    <row r="1967" spans="2:9" x14ac:dyDescent="0.25">
      <c r="B1967" t="b">
        <f>IF('Input and Summary Results'!D1549=0,FALSE,'Input and Summary Results'!$B1549)</f>
        <v>0</v>
      </c>
      <c r="C1967" t="b">
        <f>IF(OR(B1967=0,'Input and Summary Results'!D1549=0,'Input and Summary Results'!D1549=""),FALSE,'Input and Summary Results'!$D1549)</f>
        <v>0</v>
      </c>
      <c r="D1967" t="b">
        <f>IF(OR(B1967=0,'Input and Summary Results'!E1549=0),FALSE,'Input and Summary Results'!$E1549)</f>
        <v>0</v>
      </c>
      <c r="E1967" t="b">
        <f t="shared" si="122"/>
        <v>0</v>
      </c>
      <c r="F1967" t="b">
        <f t="shared" si="123"/>
        <v>0</v>
      </c>
      <c r="G1967" t="b">
        <f>IF('Input and Summary Results'!$J$4="yes",IF(C1967=FALSE,FALSE,IF('Data Transformation'!E1967&lt;$R$10,E1967,$R$10)),IF(C1967=FALSE,FALSE,IF(C1967&lt;$R$10,C1967,$R$10)))</f>
        <v>0</v>
      </c>
      <c r="H1967" t="b">
        <f>IF('Input and Summary Results'!$J$4="yes",'Data Transformation'!F1967,'Data Transformation'!D1967)</f>
        <v>0</v>
      </c>
      <c r="I1967" t="str">
        <f t="shared" si="121"/>
        <v/>
      </c>
    </row>
    <row r="1968" spans="2:9" x14ac:dyDescent="0.25">
      <c r="B1968" t="b">
        <f>IF('Input and Summary Results'!D1550=0,FALSE,'Input and Summary Results'!$B1550)</f>
        <v>0</v>
      </c>
      <c r="C1968" t="b">
        <f>IF(OR(B1968=0,'Input and Summary Results'!D1550=0,'Input and Summary Results'!D1550=""),FALSE,'Input and Summary Results'!$D1550)</f>
        <v>0</v>
      </c>
      <c r="D1968" t="b">
        <f>IF(OR(B1968=0,'Input and Summary Results'!E1550=0),FALSE,'Input and Summary Results'!$E1550)</f>
        <v>0</v>
      </c>
      <c r="E1968" t="b">
        <f t="shared" si="122"/>
        <v>0</v>
      </c>
      <c r="F1968" t="b">
        <f t="shared" si="123"/>
        <v>0</v>
      </c>
      <c r="G1968" t="b">
        <f>IF('Input and Summary Results'!$J$4="yes",IF(C1968=FALSE,FALSE,IF('Data Transformation'!E1968&lt;$R$10,E1968,$R$10)),IF(C1968=FALSE,FALSE,IF(C1968&lt;$R$10,C1968,$R$10)))</f>
        <v>0</v>
      </c>
      <c r="H1968" t="b">
        <f>IF('Input and Summary Results'!$J$4="yes",'Data Transformation'!F1968,'Data Transformation'!D1968)</f>
        <v>0</v>
      </c>
      <c r="I1968" t="str">
        <f t="shared" si="121"/>
        <v/>
      </c>
    </row>
    <row r="1969" spans="2:9" x14ac:dyDescent="0.25">
      <c r="B1969" t="b">
        <f>IF('Input and Summary Results'!D1551=0,FALSE,'Input and Summary Results'!$B1551)</f>
        <v>0</v>
      </c>
      <c r="C1969" t="b">
        <f>IF(OR(B1969=0,'Input and Summary Results'!D1551=0,'Input and Summary Results'!D1551=""),FALSE,'Input and Summary Results'!$D1551)</f>
        <v>0</v>
      </c>
      <c r="D1969" t="b">
        <f>IF(OR(B1969=0,'Input and Summary Results'!E1551=0),FALSE,'Input and Summary Results'!$E1551)</f>
        <v>0</v>
      </c>
      <c r="E1969" t="b">
        <f t="shared" si="122"/>
        <v>0</v>
      </c>
      <c r="F1969" t="b">
        <f t="shared" si="123"/>
        <v>0</v>
      </c>
      <c r="G1969" t="b">
        <f>IF('Input and Summary Results'!$J$4="yes",IF(C1969=FALSE,FALSE,IF('Data Transformation'!E1969&lt;$R$10,E1969,$R$10)),IF(C1969=FALSE,FALSE,IF(C1969&lt;$R$10,C1969,$R$10)))</f>
        <v>0</v>
      </c>
      <c r="H1969" t="b">
        <f>IF('Input and Summary Results'!$J$4="yes",'Data Transformation'!F1969,'Data Transformation'!D1969)</f>
        <v>0</v>
      </c>
      <c r="I1969" t="str">
        <f t="shared" si="121"/>
        <v/>
      </c>
    </row>
    <row r="1970" spans="2:9" x14ac:dyDescent="0.25">
      <c r="B1970" t="b">
        <f>IF('Input and Summary Results'!D1552=0,FALSE,'Input and Summary Results'!$B1552)</f>
        <v>0</v>
      </c>
      <c r="C1970" t="b">
        <f>IF(OR(B1970=0,'Input and Summary Results'!D1552=0,'Input and Summary Results'!D1552=""),FALSE,'Input and Summary Results'!$D1552)</f>
        <v>0</v>
      </c>
      <c r="D1970" t="b">
        <f>IF(OR(B1970=0,'Input and Summary Results'!E1552=0),FALSE,'Input and Summary Results'!$E1552)</f>
        <v>0</v>
      </c>
      <c r="E1970" t="b">
        <f t="shared" si="122"/>
        <v>0</v>
      </c>
      <c r="F1970" t="b">
        <f t="shared" si="123"/>
        <v>0</v>
      </c>
      <c r="G1970" t="b">
        <f>IF('Input and Summary Results'!$J$4="yes",IF(C1970=FALSE,FALSE,IF('Data Transformation'!E1970&lt;$R$10,E1970,$R$10)),IF(C1970=FALSE,FALSE,IF(C1970&lt;$R$10,C1970,$R$10)))</f>
        <v>0</v>
      </c>
      <c r="H1970" t="b">
        <f>IF('Input and Summary Results'!$J$4="yes",'Data Transformation'!F1970,'Data Transformation'!D1970)</f>
        <v>0</v>
      </c>
      <c r="I1970" t="str">
        <f t="shared" si="121"/>
        <v/>
      </c>
    </row>
    <row r="1971" spans="2:9" x14ac:dyDescent="0.25">
      <c r="B1971" t="b">
        <f>IF('Input and Summary Results'!D1553=0,FALSE,'Input and Summary Results'!$B1553)</f>
        <v>0</v>
      </c>
      <c r="C1971" t="b">
        <f>IF(OR(B1971=0,'Input and Summary Results'!D1553=0,'Input and Summary Results'!D1553=""),FALSE,'Input and Summary Results'!$D1553)</f>
        <v>0</v>
      </c>
      <c r="D1971" t="b">
        <f>IF(OR(B1971=0,'Input and Summary Results'!E1553=0),FALSE,'Input and Summary Results'!$E1553)</f>
        <v>0</v>
      </c>
      <c r="E1971" t="b">
        <f t="shared" si="122"/>
        <v>0</v>
      </c>
      <c r="F1971" t="b">
        <f t="shared" si="123"/>
        <v>0</v>
      </c>
      <c r="G1971" t="b">
        <f>IF('Input and Summary Results'!$J$4="yes",IF(C1971=FALSE,FALSE,IF('Data Transformation'!E1971&lt;$R$10,E1971,$R$10)),IF(C1971=FALSE,FALSE,IF(C1971&lt;$R$10,C1971,$R$10)))</f>
        <v>0</v>
      </c>
      <c r="H1971" t="b">
        <f>IF('Input and Summary Results'!$J$4="yes",'Data Transformation'!F1971,'Data Transformation'!D1971)</f>
        <v>0</v>
      </c>
      <c r="I1971" t="str">
        <f t="shared" si="121"/>
        <v/>
      </c>
    </row>
    <row r="1972" spans="2:9" x14ac:dyDescent="0.25">
      <c r="B1972" t="b">
        <f>IF('Input and Summary Results'!D1554=0,FALSE,'Input and Summary Results'!$B1554)</f>
        <v>0</v>
      </c>
      <c r="C1972" t="b">
        <f>IF(OR(B1972=0,'Input and Summary Results'!D1554=0,'Input and Summary Results'!D1554=""),FALSE,'Input and Summary Results'!$D1554)</f>
        <v>0</v>
      </c>
      <c r="D1972" t="b">
        <f>IF(OR(B1972=0,'Input and Summary Results'!E1554=0),FALSE,'Input and Summary Results'!$E1554)</f>
        <v>0</v>
      </c>
      <c r="E1972" t="b">
        <f t="shared" si="122"/>
        <v>0</v>
      </c>
      <c r="F1972" t="b">
        <f t="shared" si="123"/>
        <v>0</v>
      </c>
      <c r="G1972" t="b">
        <f>IF('Input and Summary Results'!$J$4="yes",IF(C1972=FALSE,FALSE,IF('Data Transformation'!E1972&lt;$R$10,E1972,$R$10)),IF(C1972=FALSE,FALSE,IF(C1972&lt;$R$10,C1972,$R$10)))</f>
        <v>0</v>
      </c>
      <c r="H1972" t="b">
        <f>IF('Input and Summary Results'!$J$4="yes",'Data Transformation'!F1972,'Data Transformation'!D1972)</f>
        <v>0</v>
      </c>
      <c r="I1972" t="str">
        <f t="shared" si="121"/>
        <v/>
      </c>
    </row>
    <row r="1973" spans="2:9" x14ac:dyDescent="0.25">
      <c r="B1973" t="b">
        <f>IF('Input and Summary Results'!D1555=0,FALSE,'Input and Summary Results'!$B1555)</f>
        <v>0</v>
      </c>
      <c r="C1973" t="b">
        <f>IF(OR(B1973=0,'Input and Summary Results'!D1555=0,'Input and Summary Results'!D1555=""),FALSE,'Input and Summary Results'!$D1555)</f>
        <v>0</v>
      </c>
      <c r="D1973" t="b">
        <f>IF(OR(B1973=0,'Input and Summary Results'!E1555=0),FALSE,'Input and Summary Results'!$E1555)</f>
        <v>0</v>
      </c>
      <c r="E1973" t="b">
        <f t="shared" si="122"/>
        <v>0</v>
      </c>
      <c r="F1973" t="b">
        <f t="shared" si="123"/>
        <v>0</v>
      </c>
      <c r="G1973" t="b">
        <f>IF('Input and Summary Results'!$J$4="yes",IF(C1973=FALSE,FALSE,IF('Data Transformation'!E1973&lt;$R$10,E1973,$R$10)),IF(C1973=FALSE,FALSE,IF(C1973&lt;$R$10,C1973,$R$10)))</f>
        <v>0</v>
      </c>
      <c r="H1973" t="b">
        <f>IF('Input and Summary Results'!$J$4="yes",'Data Transformation'!F1973,'Data Transformation'!D1973)</f>
        <v>0</v>
      </c>
      <c r="I1973" t="str">
        <f t="shared" si="121"/>
        <v/>
      </c>
    </row>
    <row r="1974" spans="2:9" x14ac:dyDescent="0.25">
      <c r="B1974" t="b">
        <f>IF('Input and Summary Results'!D1556=0,FALSE,'Input and Summary Results'!$B1556)</f>
        <v>0</v>
      </c>
      <c r="C1974" t="b">
        <f>IF(OR(B1974=0,'Input and Summary Results'!D1556=0,'Input and Summary Results'!D1556=""),FALSE,'Input and Summary Results'!$D1556)</f>
        <v>0</v>
      </c>
      <c r="D1974" t="b">
        <f>IF(OR(B1974=0,'Input and Summary Results'!E1556=0),FALSE,'Input and Summary Results'!$E1556)</f>
        <v>0</v>
      </c>
      <c r="E1974" t="b">
        <f t="shared" si="122"/>
        <v>0</v>
      </c>
      <c r="F1974" t="b">
        <f t="shared" si="123"/>
        <v>0</v>
      </c>
      <c r="G1974" t="b">
        <f>IF('Input and Summary Results'!$J$4="yes",IF(C1974=FALSE,FALSE,IF('Data Transformation'!E1974&lt;$R$10,E1974,$R$10)),IF(C1974=FALSE,FALSE,IF(C1974&lt;$R$10,C1974,$R$10)))</f>
        <v>0</v>
      </c>
      <c r="H1974" t="b">
        <f>IF('Input and Summary Results'!$J$4="yes",'Data Transformation'!F1974,'Data Transformation'!D1974)</f>
        <v>0</v>
      </c>
      <c r="I1974" t="str">
        <f t="shared" si="121"/>
        <v/>
      </c>
    </row>
    <row r="1975" spans="2:9" x14ac:dyDescent="0.25">
      <c r="B1975" t="b">
        <f>IF('Input and Summary Results'!D1557=0,FALSE,'Input and Summary Results'!$B1557)</f>
        <v>0</v>
      </c>
      <c r="C1975" t="b">
        <f>IF(OR(B1975=0,'Input and Summary Results'!D1557=0,'Input and Summary Results'!D1557=""),FALSE,'Input and Summary Results'!$D1557)</f>
        <v>0</v>
      </c>
      <c r="D1975" t="b">
        <f>IF(OR(B1975=0,'Input and Summary Results'!E1557=0),FALSE,'Input and Summary Results'!$E1557)</f>
        <v>0</v>
      </c>
      <c r="E1975" t="b">
        <f t="shared" si="122"/>
        <v>0</v>
      </c>
      <c r="F1975" t="b">
        <f t="shared" si="123"/>
        <v>0</v>
      </c>
      <c r="G1975" t="b">
        <f>IF('Input and Summary Results'!$J$4="yes",IF(C1975=FALSE,FALSE,IF('Data Transformation'!E1975&lt;$R$10,E1975,$R$10)),IF(C1975=FALSE,FALSE,IF(C1975&lt;$R$10,C1975,$R$10)))</f>
        <v>0</v>
      </c>
      <c r="H1975" t="b">
        <f>IF('Input and Summary Results'!$J$4="yes",'Data Transformation'!F1975,'Data Transformation'!D1975)</f>
        <v>0</v>
      </c>
      <c r="I1975" t="str">
        <f t="shared" si="121"/>
        <v/>
      </c>
    </row>
    <row r="1976" spans="2:9" x14ac:dyDescent="0.25">
      <c r="B1976" t="b">
        <f>IF('Input and Summary Results'!D1558=0,FALSE,'Input and Summary Results'!$B1558)</f>
        <v>0</v>
      </c>
      <c r="C1976" t="b">
        <f>IF(OR(B1976=0,'Input and Summary Results'!D1558=0,'Input and Summary Results'!D1558=""),FALSE,'Input and Summary Results'!$D1558)</f>
        <v>0</v>
      </c>
      <c r="D1976" t="b">
        <f>IF(OR(B1976=0,'Input and Summary Results'!E1558=0),FALSE,'Input and Summary Results'!$E1558)</f>
        <v>0</v>
      </c>
      <c r="E1976" t="b">
        <f t="shared" si="122"/>
        <v>0</v>
      </c>
      <c r="F1976" t="b">
        <f t="shared" si="123"/>
        <v>0</v>
      </c>
      <c r="G1976" t="b">
        <f>IF('Input and Summary Results'!$J$4="yes",IF(C1976=FALSE,FALSE,IF('Data Transformation'!E1976&lt;$R$10,E1976,$R$10)),IF(C1976=FALSE,FALSE,IF(C1976&lt;$R$10,C1976,$R$10)))</f>
        <v>0</v>
      </c>
      <c r="H1976" t="b">
        <f>IF('Input and Summary Results'!$J$4="yes",'Data Transformation'!F1976,'Data Transformation'!D1976)</f>
        <v>0</v>
      </c>
      <c r="I1976" t="str">
        <f t="shared" si="121"/>
        <v/>
      </c>
    </row>
    <row r="1977" spans="2:9" x14ac:dyDescent="0.25">
      <c r="B1977" t="b">
        <f>IF('Input and Summary Results'!D1559=0,FALSE,'Input and Summary Results'!$B1559)</f>
        <v>0</v>
      </c>
      <c r="C1977" t="b">
        <f>IF(OR(B1977=0,'Input and Summary Results'!D1559=0,'Input and Summary Results'!D1559=""),FALSE,'Input and Summary Results'!$D1559)</f>
        <v>0</v>
      </c>
      <c r="D1977" t="b">
        <f>IF(OR(B1977=0,'Input and Summary Results'!E1559=0),FALSE,'Input and Summary Results'!$E1559)</f>
        <v>0</v>
      </c>
      <c r="E1977" t="b">
        <f t="shared" si="122"/>
        <v>0</v>
      </c>
      <c r="F1977" t="b">
        <f t="shared" si="123"/>
        <v>0</v>
      </c>
      <c r="G1977" t="b">
        <f>IF('Input and Summary Results'!$J$4="yes",IF(C1977=FALSE,FALSE,IF('Data Transformation'!E1977&lt;$R$10,E1977,$R$10)),IF(C1977=FALSE,FALSE,IF(C1977&lt;$R$10,C1977,$R$10)))</f>
        <v>0</v>
      </c>
      <c r="H1977" t="b">
        <f>IF('Input and Summary Results'!$J$4="yes",'Data Transformation'!F1977,'Data Transformation'!D1977)</f>
        <v>0</v>
      </c>
      <c r="I1977" t="str">
        <f t="shared" si="121"/>
        <v/>
      </c>
    </row>
    <row r="1978" spans="2:9" x14ac:dyDescent="0.25">
      <c r="B1978" t="b">
        <f>IF('Input and Summary Results'!D1560=0,FALSE,'Input and Summary Results'!$B1560)</f>
        <v>0</v>
      </c>
      <c r="C1978" t="b">
        <f>IF(OR(B1978=0,'Input and Summary Results'!D1560=0,'Input and Summary Results'!D1560=""),FALSE,'Input and Summary Results'!$D1560)</f>
        <v>0</v>
      </c>
      <c r="D1978" t="b">
        <f>IF(OR(B1978=0,'Input and Summary Results'!E1560=0),FALSE,'Input and Summary Results'!$E1560)</f>
        <v>0</v>
      </c>
      <c r="E1978" t="b">
        <f t="shared" si="122"/>
        <v>0</v>
      </c>
      <c r="F1978" t="b">
        <f t="shared" si="123"/>
        <v>0</v>
      </c>
      <c r="G1978" t="b">
        <f>IF('Input and Summary Results'!$J$4="yes",IF(C1978=FALSE,FALSE,IF('Data Transformation'!E1978&lt;$R$10,E1978,$R$10)),IF(C1978=FALSE,FALSE,IF(C1978&lt;$R$10,C1978,$R$10)))</f>
        <v>0</v>
      </c>
      <c r="H1978" t="b">
        <f>IF('Input and Summary Results'!$J$4="yes",'Data Transformation'!F1978,'Data Transformation'!D1978)</f>
        <v>0</v>
      </c>
      <c r="I1978" t="str">
        <f t="shared" si="121"/>
        <v/>
      </c>
    </row>
    <row r="1979" spans="2:9" x14ac:dyDescent="0.25">
      <c r="B1979" t="b">
        <f>IF('Input and Summary Results'!D1561=0,FALSE,'Input and Summary Results'!$B1561)</f>
        <v>0</v>
      </c>
      <c r="C1979" t="b">
        <f>IF(OR(B1979=0,'Input and Summary Results'!D1561=0,'Input and Summary Results'!D1561=""),FALSE,'Input and Summary Results'!$D1561)</f>
        <v>0</v>
      </c>
      <c r="D1979" t="b">
        <f>IF(OR(B1979=0,'Input and Summary Results'!E1561=0),FALSE,'Input and Summary Results'!$E1561)</f>
        <v>0</v>
      </c>
      <c r="E1979" t="b">
        <f t="shared" si="122"/>
        <v>0</v>
      </c>
      <c r="F1979" t="b">
        <f t="shared" si="123"/>
        <v>0</v>
      </c>
      <c r="G1979" t="b">
        <f>IF('Input and Summary Results'!$J$4="yes",IF(C1979=FALSE,FALSE,IF('Data Transformation'!E1979&lt;$R$10,E1979,$R$10)),IF(C1979=FALSE,FALSE,IF(C1979&lt;$R$10,C1979,$R$10)))</f>
        <v>0</v>
      </c>
      <c r="H1979" t="b">
        <f>IF('Input and Summary Results'!$J$4="yes",'Data Transformation'!F1979,'Data Transformation'!D1979)</f>
        <v>0</v>
      </c>
      <c r="I1979" t="str">
        <f t="shared" si="121"/>
        <v/>
      </c>
    </row>
    <row r="1980" spans="2:9" x14ac:dyDescent="0.25">
      <c r="B1980" t="b">
        <f>IF('Input and Summary Results'!D1562=0,FALSE,'Input and Summary Results'!$B1562)</f>
        <v>0</v>
      </c>
      <c r="C1980" t="b">
        <f>IF(OR(B1980=0,'Input and Summary Results'!D1562=0,'Input and Summary Results'!D1562=""),FALSE,'Input and Summary Results'!$D1562)</f>
        <v>0</v>
      </c>
      <c r="D1980" t="b">
        <f>IF(OR(B1980=0,'Input and Summary Results'!E1562=0),FALSE,'Input and Summary Results'!$E1562)</f>
        <v>0</v>
      </c>
      <c r="E1980" t="b">
        <f t="shared" si="122"/>
        <v>0</v>
      </c>
      <c r="F1980" t="b">
        <f t="shared" si="123"/>
        <v>0</v>
      </c>
      <c r="G1980" t="b">
        <f>IF('Input and Summary Results'!$J$4="yes",IF(C1980=FALSE,FALSE,IF('Data Transformation'!E1980&lt;$R$10,E1980,$R$10)),IF(C1980=FALSE,FALSE,IF(C1980&lt;$R$10,C1980,$R$10)))</f>
        <v>0</v>
      </c>
      <c r="H1980" t="b">
        <f>IF('Input and Summary Results'!$J$4="yes",'Data Transformation'!F1980,'Data Transformation'!D1980)</f>
        <v>0</v>
      </c>
      <c r="I1980" t="str">
        <f t="shared" si="121"/>
        <v/>
      </c>
    </row>
    <row r="1981" spans="2:9" x14ac:dyDescent="0.25">
      <c r="B1981" t="b">
        <f>IF('Input and Summary Results'!D1563=0,FALSE,'Input and Summary Results'!$B1563)</f>
        <v>0</v>
      </c>
      <c r="C1981" t="b">
        <f>IF(OR(B1981=0,'Input and Summary Results'!D1563=0,'Input and Summary Results'!D1563=""),FALSE,'Input and Summary Results'!$D1563)</f>
        <v>0</v>
      </c>
      <c r="D1981" t="b">
        <f>IF(OR(B1981=0,'Input and Summary Results'!E1563=0),FALSE,'Input and Summary Results'!$E1563)</f>
        <v>0</v>
      </c>
      <c r="E1981" t="b">
        <f t="shared" si="122"/>
        <v>0</v>
      </c>
      <c r="F1981" t="b">
        <f t="shared" si="123"/>
        <v>0</v>
      </c>
      <c r="G1981" t="b">
        <f>IF('Input and Summary Results'!$J$4="yes",IF(C1981=FALSE,FALSE,IF('Data Transformation'!E1981&lt;$R$10,E1981,$R$10)),IF(C1981=FALSE,FALSE,IF(C1981&lt;$R$10,C1981,$R$10)))</f>
        <v>0</v>
      </c>
      <c r="H1981" t="b">
        <f>IF('Input and Summary Results'!$J$4="yes",'Data Transformation'!F1981,'Data Transformation'!D1981)</f>
        <v>0</v>
      </c>
      <c r="I1981" t="str">
        <f t="shared" si="121"/>
        <v/>
      </c>
    </row>
    <row r="1982" spans="2:9" x14ac:dyDescent="0.25">
      <c r="B1982" t="b">
        <f>IF('Input and Summary Results'!D1564=0,FALSE,'Input and Summary Results'!$B1564)</f>
        <v>0</v>
      </c>
      <c r="C1982" t="b">
        <f>IF(OR(B1982=0,'Input and Summary Results'!D1564=0,'Input and Summary Results'!D1564=""),FALSE,'Input and Summary Results'!$D1564)</f>
        <v>0</v>
      </c>
      <c r="D1982" t="b">
        <f>IF(OR(B1982=0,'Input and Summary Results'!E1564=0),FALSE,'Input and Summary Results'!$E1564)</f>
        <v>0</v>
      </c>
      <c r="E1982" t="b">
        <f t="shared" si="122"/>
        <v>0</v>
      </c>
      <c r="F1982" t="b">
        <f t="shared" si="123"/>
        <v>0</v>
      </c>
      <c r="G1982" t="b">
        <f>IF('Input and Summary Results'!$J$4="yes",IF(C1982=FALSE,FALSE,IF('Data Transformation'!E1982&lt;$R$10,E1982,$R$10)),IF(C1982=FALSE,FALSE,IF(C1982&lt;$R$10,C1982,$R$10)))</f>
        <v>0</v>
      </c>
      <c r="H1982" t="b">
        <f>IF('Input and Summary Results'!$J$4="yes",'Data Transformation'!F1982,'Data Transformation'!D1982)</f>
        <v>0</v>
      </c>
      <c r="I1982" t="str">
        <f t="shared" si="121"/>
        <v/>
      </c>
    </row>
    <row r="1983" spans="2:9" x14ac:dyDescent="0.25">
      <c r="B1983" t="b">
        <f>IF('Input and Summary Results'!D1565=0,FALSE,'Input and Summary Results'!$B1565)</f>
        <v>0</v>
      </c>
      <c r="C1983" t="b">
        <f>IF(OR(B1983=0,'Input and Summary Results'!D1565=0,'Input and Summary Results'!D1565=""),FALSE,'Input and Summary Results'!$D1565)</f>
        <v>0</v>
      </c>
      <c r="D1983" t="b">
        <f>IF(OR(B1983=0,'Input and Summary Results'!E1565=0),FALSE,'Input and Summary Results'!$E1565)</f>
        <v>0</v>
      </c>
      <c r="E1983" t="b">
        <f t="shared" si="122"/>
        <v>0</v>
      </c>
      <c r="F1983" t="b">
        <f t="shared" si="123"/>
        <v>0</v>
      </c>
      <c r="G1983" t="b">
        <f>IF('Input and Summary Results'!$J$4="yes",IF(C1983=FALSE,FALSE,IF('Data Transformation'!E1983&lt;$R$10,E1983,$R$10)),IF(C1983=FALSE,FALSE,IF(C1983&lt;$R$10,C1983,$R$10)))</f>
        <v>0</v>
      </c>
      <c r="H1983" t="b">
        <f>IF('Input and Summary Results'!$J$4="yes",'Data Transformation'!F1983,'Data Transformation'!D1983)</f>
        <v>0</v>
      </c>
      <c r="I1983" t="str">
        <f t="shared" si="121"/>
        <v/>
      </c>
    </row>
    <row r="1984" spans="2:9" x14ac:dyDescent="0.25">
      <c r="B1984" t="b">
        <f>IF('Input and Summary Results'!D1566=0,FALSE,'Input and Summary Results'!$B1566)</f>
        <v>0</v>
      </c>
      <c r="C1984" t="b">
        <f>IF(OR(B1984=0,'Input and Summary Results'!D1566=0,'Input and Summary Results'!D1566=""),FALSE,'Input and Summary Results'!$D1566)</f>
        <v>0</v>
      </c>
      <c r="D1984" t="b">
        <f>IF(OR(B1984=0,'Input and Summary Results'!E1566=0),FALSE,'Input and Summary Results'!$E1566)</f>
        <v>0</v>
      </c>
      <c r="E1984" t="b">
        <f t="shared" si="122"/>
        <v>0</v>
      </c>
      <c r="F1984" t="b">
        <f t="shared" si="123"/>
        <v>0</v>
      </c>
      <c r="G1984" t="b">
        <f>IF('Input and Summary Results'!$J$4="yes",IF(C1984=FALSE,FALSE,IF('Data Transformation'!E1984&lt;$R$10,E1984,$R$10)),IF(C1984=FALSE,FALSE,IF(C1984&lt;$R$10,C1984,$R$10)))</f>
        <v>0</v>
      </c>
      <c r="H1984" t="b">
        <f>IF('Input and Summary Results'!$J$4="yes",'Data Transformation'!F1984,'Data Transformation'!D1984)</f>
        <v>0</v>
      </c>
      <c r="I1984" t="str">
        <f t="shared" si="121"/>
        <v/>
      </c>
    </row>
    <row r="1985" spans="2:9" x14ac:dyDescent="0.25">
      <c r="B1985" t="b">
        <f>IF('Input and Summary Results'!D1567=0,FALSE,'Input and Summary Results'!$B1567)</f>
        <v>0</v>
      </c>
      <c r="C1985" t="b">
        <f>IF(OR(B1985=0,'Input and Summary Results'!D1567=0,'Input and Summary Results'!D1567=""),FALSE,'Input and Summary Results'!$D1567)</f>
        <v>0</v>
      </c>
      <c r="D1985" t="b">
        <f>IF(OR(B1985=0,'Input and Summary Results'!E1567=0),FALSE,'Input and Summary Results'!$E1567)</f>
        <v>0</v>
      </c>
      <c r="E1985" t="b">
        <f t="shared" si="122"/>
        <v>0</v>
      </c>
      <c r="F1985" t="b">
        <f t="shared" si="123"/>
        <v>0</v>
      </c>
      <c r="G1985" t="b">
        <f>IF('Input and Summary Results'!$J$4="yes",IF(C1985=FALSE,FALSE,IF('Data Transformation'!E1985&lt;$R$10,E1985,$R$10)),IF(C1985=FALSE,FALSE,IF(C1985&lt;$R$10,C1985,$R$10)))</f>
        <v>0</v>
      </c>
      <c r="H1985" t="b">
        <f>IF('Input and Summary Results'!$J$4="yes",'Data Transformation'!F1985,'Data Transformation'!D1985)</f>
        <v>0</v>
      </c>
      <c r="I1985" t="str">
        <f t="shared" si="121"/>
        <v/>
      </c>
    </row>
    <row r="1986" spans="2:9" x14ac:dyDescent="0.25">
      <c r="B1986" t="b">
        <f>IF('Input and Summary Results'!D1568=0,FALSE,'Input and Summary Results'!$B1568)</f>
        <v>0</v>
      </c>
      <c r="C1986" t="b">
        <f>IF(OR(B1986=0,'Input and Summary Results'!D1568=0,'Input and Summary Results'!D1568=""),FALSE,'Input and Summary Results'!$D1568)</f>
        <v>0</v>
      </c>
      <c r="D1986" t="b">
        <f>IF(OR(B1986=0,'Input and Summary Results'!E1568=0),FALSE,'Input and Summary Results'!$E1568)</f>
        <v>0</v>
      </c>
      <c r="E1986" t="b">
        <f t="shared" si="122"/>
        <v>0</v>
      </c>
      <c r="F1986" t="b">
        <f t="shared" si="123"/>
        <v>0</v>
      </c>
      <c r="G1986" t="b">
        <f>IF('Input and Summary Results'!$J$4="yes",IF(C1986=FALSE,FALSE,IF('Data Transformation'!E1986&lt;$R$10,E1986,$R$10)),IF(C1986=FALSE,FALSE,IF(C1986&lt;$R$10,C1986,$R$10)))</f>
        <v>0</v>
      </c>
      <c r="H1986" t="b">
        <f>IF('Input and Summary Results'!$J$4="yes",'Data Transformation'!F1986,'Data Transformation'!D1986)</f>
        <v>0</v>
      </c>
      <c r="I1986" t="str">
        <f t="shared" si="121"/>
        <v/>
      </c>
    </row>
    <row r="1987" spans="2:9" x14ac:dyDescent="0.25">
      <c r="B1987" t="b">
        <f>IF('Input and Summary Results'!D1569=0,FALSE,'Input and Summary Results'!$B1569)</f>
        <v>0</v>
      </c>
      <c r="C1987" t="b">
        <f>IF(OR(B1987=0,'Input and Summary Results'!D1569=0,'Input and Summary Results'!D1569=""),FALSE,'Input and Summary Results'!$D1569)</f>
        <v>0</v>
      </c>
      <c r="D1987" t="b">
        <f>IF(OR(B1987=0,'Input and Summary Results'!E1569=0),FALSE,'Input and Summary Results'!$E1569)</f>
        <v>0</v>
      </c>
      <c r="E1987" t="b">
        <f t="shared" si="122"/>
        <v>0</v>
      </c>
      <c r="F1987" t="b">
        <f t="shared" si="123"/>
        <v>0</v>
      </c>
      <c r="G1987" t="b">
        <f>IF('Input and Summary Results'!$J$4="yes",IF(C1987=FALSE,FALSE,IF('Data Transformation'!E1987&lt;$R$10,E1987,$R$10)),IF(C1987=FALSE,FALSE,IF(C1987&lt;$R$10,C1987,$R$10)))</f>
        <v>0</v>
      </c>
      <c r="H1987" t="b">
        <f>IF('Input and Summary Results'!$J$4="yes",'Data Transformation'!F1987,'Data Transformation'!D1987)</f>
        <v>0</v>
      </c>
      <c r="I1987" t="str">
        <f t="shared" si="121"/>
        <v/>
      </c>
    </row>
    <row r="1988" spans="2:9" x14ac:dyDescent="0.25">
      <c r="B1988" t="b">
        <f>IF('Input and Summary Results'!D1570=0,FALSE,'Input and Summary Results'!$B1570)</f>
        <v>0</v>
      </c>
      <c r="C1988" t="b">
        <f>IF(OR(B1988=0,'Input and Summary Results'!D1570=0,'Input and Summary Results'!D1570=""),FALSE,'Input and Summary Results'!$D1570)</f>
        <v>0</v>
      </c>
      <c r="D1988" t="b">
        <f>IF(OR(B1988=0,'Input and Summary Results'!E1570=0),FALSE,'Input and Summary Results'!$E1570)</f>
        <v>0</v>
      </c>
      <c r="E1988" t="b">
        <f t="shared" si="122"/>
        <v>0</v>
      </c>
      <c r="F1988" t="b">
        <f t="shared" si="123"/>
        <v>0</v>
      </c>
      <c r="G1988" t="b">
        <f>IF('Input and Summary Results'!$J$4="yes",IF(C1988=FALSE,FALSE,IF('Data Transformation'!E1988&lt;$R$10,E1988,$R$10)),IF(C1988=FALSE,FALSE,IF(C1988&lt;$R$10,C1988,$R$10)))</f>
        <v>0</v>
      </c>
      <c r="H1988" t="b">
        <f>IF('Input and Summary Results'!$J$4="yes",'Data Transformation'!F1988,'Data Transformation'!D1988)</f>
        <v>0</v>
      </c>
      <c r="I1988" t="str">
        <f t="shared" si="121"/>
        <v/>
      </c>
    </row>
    <row r="1989" spans="2:9" x14ac:dyDescent="0.25">
      <c r="B1989" t="b">
        <f>IF('Input and Summary Results'!D1571=0,FALSE,'Input and Summary Results'!$B1571)</f>
        <v>0</v>
      </c>
      <c r="C1989" t="b">
        <f>IF(OR(B1989=0,'Input and Summary Results'!D1571=0,'Input and Summary Results'!D1571=""),FALSE,'Input and Summary Results'!$D1571)</f>
        <v>0</v>
      </c>
      <c r="D1989" t="b">
        <f>IF(OR(B1989=0,'Input and Summary Results'!E1571=0),FALSE,'Input and Summary Results'!$E1571)</f>
        <v>0</v>
      </c>
      <c r="E1989" t="b">
        <f t="shared" si="122"/>
        <v>0</v>
      </c>
      <c r="F1989" t="b">
        <f t="shared" si="123"/>
        <v>0</v>
      </c>
      <c r="G1989" t="b">
        <f>IF('Input and Summary Results'!$J$4="yes",IF(C1989=FALSE,FALSE,IF('Data Transformation'!E1989&lt;$R$10,E1989,$R$10)),IF(C1989=FALSE,FALSE,IF(C1989&lt;$R$10,C1989,$R$10)))</f>
        <v>0</v>
      </c>
      <c r="H1989" t="b">
        <f>IF('Input and Summary Results'!$J$4="yes",'Data Transformation'!F1989,'Data Transformation'!D1989)</f>
        <v>0</v>
      </c>
      <c r="I1989" t="str">
        <f t="shared" ref="I1989:I2052" si="124">IF(G1989=FALSE,"",B1989)</f>
        <v/>
      </c>
    </row>
    <row r="1990" spans="2:9" x14ac:dyDescent="0.25">
      <c r="B1990" t="b">
        <f>IF('Input and Summary Results'!D1572=0,FALSE,'Input and Summary Results'!$B1572)</f>
        <v>0</v>
      </c>
      <c r="C1990" t="b">
        <f>IF(OR(B1990=0,'Input and Summary Results'!D1572=0,'Input and Summary Results'!D1572=""),FALSE,'Input and Summary Results'!$D1572)</f>
        <v>0</v>
      </c>
      <c r="D1990" t="b">
        <f>IF(OR(B1990=0,'Input and Summary Results'!E1572=0),FALSE,'Input and Summary Results'!$E1572)</f>
        <v>0</v>
      </c>
      <c r="E1990" t="b">
        <f t="shared" si="122"/>
        <v>0</v>
      </c>
      <c r="F1990" t="b">
        <f t="shared" si="123"/>
        <v>0</v>
      </c>
      <c r="G1990" t="b">
        <f>IF('Input and Summary Results'!$J$4="yes",IF(C1990=FALSE,FALSE,IF('Data Transformation'!E1990&lt;$R$10,E1990,$R$10)),IF(C1990=FALSE,FALSE,IF(C1990&lt;$R$10,C1990,$R$10)))</f>
        <v>0</v>
      </c>
      <c r="H1990" t="b">
        <f>IF('Input and Summary Results'!$J$4="yes",'Data Transformation'!F1990,'Data Transformation'!D1990)</f>
        <v>0</v>
      </c>
      <c r="I1990" t="str">
        <f t="shared" si="124"/>
        <v/>
      </c>
    </row>
    <row r="1991" spans="2:9" x14ac:dyDescent="0.25">
      <c r="B1991" t="b">
        <f>IF('Input and Summary Results'!D1573=0,FALSE,'Input and Summary Results'!$B1573)</f>
        <v>0</v>
      </c>
      <c r="C1991" t="b">
        <f>IF(OR(B1991=0,'Input and Summary Results'!D1573=0,'Input and Summary Results'!D1573=""),FALSE,'Input and Summary Results'!$D1573)</f>
        <v>0</v>
      </c>
      <c r="D1991" t="b">
        <f>IF(OR(B1991=0,'Input and Summary Results'!E1573=0),FALSE,'Input and Summary Results'!$E1573)</f>
        <v>0</v>
      </c>
      <c r="E1991" t="b">
        <f t="shared" si="122"/>
        <v>0</v>
      </c>
      <c r="F1991" t="b">
        <f t="shared" si="123"/>
        <v>0</v>
      </c>
      <c r="G1991" t="b">
        <f>IF('Input and Summary Results'!$J$4="yes",IF(C1991=FALSE,FALSE,IF('Data Transformation'!E1991&lt;$R$10,E1991,$R$10)),IF(C1991=FALSE,FALSE,IF(C1991&lt;$R$10,C1991,$R$10)))</f>
        <v>0</v>
      </c>
      <c r="H1991" t="b">
        <f>IF('Input and Summary Results'!$J$4="yes",'Data Transformation'!F1991,'Data Transformation'!D1991)</f>
        <v>0</v>
      </c>
      <c r="I1991" t="str">
        <f t="shared" si="124"/>
        <v/>
      </c>
    </row>
    <row r="1992" spans="2:9" x14ac:dyDescent="0.25">
      <c r="B1992" t="b">
        <f>IF('Input and Summary Results'!D1574=0,FALSE,'Input and Summary Results'!$B1574)</f>
        <v>0</v>
      </c>
      <c r="C1992" t="b">
        <f>IF(OR(B1992=0,'Input and Summary Results'!D1574=0,'Input and Summary Results'!D1574=""),FALSE,'Input and Summary Results'!$D1574)</f>
        <v>0</v>
      </c>
      <c r="D1992" t="b">
        <f>IF(OR(B1992=0,'Input and Summary Results'!E1574=0),FALSE,'Input and Summary Results'!$E1574)</f>
        <v>0</v>
      </c>
      <c r="E1992" t="b">
        <f t="shared" si="122"/>
        <v>0</v>
      </c>
      <c r="F1992" t="b">
        <f t="shared" si="123"/>
        <v>0</v>
      </c>
      <c r="G1992" t="b">
        <f>IF('Input and Summary Results'!$J$4="yes",IF(C1992=FALSE,FALSE,IF('Data Transformation'!E1992&lt;$R$10,E1992,$R$10)),IF(C1992=FALSE,FALSE,IF(C1992&lt;$R$10,C1992,$R$10)))</f>
        <v>0</v>
      </c>
      <c r="H1992" t="b">
        <f>IF('Input and Summary Results'!$J$4="yes",'Data Transformation'!F1992,'Data Transformation'!D1992)</f>
        <v>0</v>
      </c>
      <c r="I1992" t="str">
        <f t="shared" si="124"/>
        <v/>
      </c>
    </row>
    <row r="1993" spans="2:9" x14ac:dyDescent="0.25">
      <c r="B1993" t="b">
        <f>IF('Input and Summary Results'!D1575=0,FALSE,'Input and Summary Results'!$B1575)</f>
        <v>0</v>
      </c>
      <c r="C1993" t="b">
        <f>IF(OR(B1993=0,'Input and Summary Results'!D1575=0,'Input and Summary Results'!D1575=""),FALSE,'Input and Summary Results'!$D1575)</f>
        <v>0</v>
      </c>
      <c r="D1993" t="b">
        <f>IF(OR(B1993=0,'Input and Summary Results'!E1575=0),FALSE,'Input and Summary Results'!$E1575)</f>
        <v>0</v>
      </c>
      <c r="E1993" t="b">
        <f t="shared" si="122"/>
        <v>0</v>
      </c>
      <c r="F1993" t="b">
        <f t="shared" si="123"/>
        <v>0</v>
      </c>
      <c r="G1993" t="b">
        <f>IF('Input and Summary Results'!$J$4="yes",IF(C1993=FALSE,FALSE,IF('Data Transformation'!E1993&lt;$R$10,E1993,$R$10)),IF(C1993=FALSE,FALSE,IF(C1993&lt;$R$10,C1993,$R$10)))</f>
        <v>0</v>
      </c>
      <c r="H1993" t="b">
        <f>IF('Input and Summary Results'!$J$4="yes",'Data Transformation'!F1993,'Data Transformation'!D1993)</f>
        <v>0</v>
      </c>
      <c r="I1993" t="str">
        <f t="shared" si="124"/>
        <v/>
      </c>
    </row>
    <row r="1994" spans="2:9" x14ac:dyDescent="0.25">
      <c r="B1994" t="b">
        <f>IF('Input and Summary Results'!D1576=0,FALSE,'Input and Summary Results'!$B1576)</f>
        <v>0</v>
      </c>
      <c r="C1994" t="b">
        <f>IF(OR(B1994=0,'Input and Summary Results'!D1576=0,'Input and Summary Results'!D1576=""),FALSE,'Input and Summary Results'!$D1576)</f>
        <v>0</v>
      </c>
      <c r="D1994" t="b">
        <f>IF(OR(B1994=0,'Input and Summary Results'!E1576=0),FALSE,'Input and Summary Results'!$E1576)</f>
        <v>0</v>
      </c>
      <c r="E1994" t="b">
        <f t="shared" si="122"/>
        <v>0</v>
      </c>
      <c r="F1994" t="b">
        <f t="shared" si="123"/>
        <v>0</v>
      </c>
      <c r="G1994" t="b">
        <f>IF('Input and Summary Results'!$J$4="yes",IF(C1994=FALSE,FALSE,IF('Data Transformation'!E1994&lt;$R$10,E1994,$R$10)),IF(C1994=FALSE,FALSE,IF(C1994&lt;$R$10,C1994,$R$10)))</f>
        <v>0</v>
      </c>
      <c r="H1994" t="b">
        <f>IF('Input and Summary Results'!$J$4="yes",'Data Transformation'!F1994,'Data Transformation'!D1994)</f>
        <v>0</v>
      </c>
      <c r="I1994" t="str">
        <f t="shared" si="124"/>
        <v/>
      </c>
    </row>
    <row r="1995" spans="2:9" x14ac:dyDescent="0.25">
      <c r="B1995" t="b">
        <f>IF('Input and Summary Results'!D1577=0,FALSE,'Input and Summary Results'!$B1577)</f>
        <v>0</v>
      </c>
      <c r="C1995" t="b">
        <f>IF(OR(B1995=0,'Input and Summary Results'!D1577=0,'Input and Summary Results'!D1577=""),FALSE,'Input and Summary Results'!$D1577)</f>
        <v>0</v>
      </c>
      <c r="D1995" t="b">
        <f>IF(OR(B1995=0,'Input and Summary Results'!E1577=0),FALSE,'Input and Summary Results'!$E1577)</f>
        <v>0</v>
      </c>
      <c r="E1995" t="b">
        <f t="shared" si="122"/>
        <v>0</v>
      </c>
      <c r="F1995" t="b">
        <f t="shared" si="123"/>
        <v>0</v>
      </c>
      <c r="G1995" t="b">
        <f>IF('Input and Summary Results'!$J$4="yes",IF(C1995=FALSE,FALSE,IF('Data Transformation'!E1995&lt;$R$10,E1995,$R$10)),IF(C1995=FALSE,FALSE,IF(C1995&lt;$R$10,C1995,$R$10)))</f>
        <v>0</v>
      </c>
      <c r="H1995" t="b">
        <f>IF('Input and Summary Results'!$J$4="yes",'Data Transformation'!F1995,'Data Transformation'!D1995)</f>
        <v>0</v>
      </c>
      <c r="I1995" t="str">
        <f t="shared" si="124"/>
        <v/>
      </c>
    </row>
    <row r="1996" spans="2:9" x14ac:dyDescent="0.25">
      <c r="B1996" t="b">
        <f>IF('Input and Summary Results'!D1578=0,FALSE,'Input and Summary Results'!$B1578)</f>
        <v>0</v>
      </c>
      <c r="C1996" t="b">
        <f>IF(OR(B1996=0,'Input and Summary Results'!D1578=0,'Input and Summary Results'!D1578=""),FALSE,'Input and Summary Results'!$D1578)</f>
        <v>0</v>
      </c>
      <c r="D1996" t="b">
        <f>IF(OR(B1996=0,'Input and Summary Results'!E1578=0),FALSE,'Input and Summary Results'!$E1578)</f>
        <v>0</v>
      </c>
      <c r="E1996" t="b">
        <f t="shared" si="122"/>
        <v>0</v>
      </c>
      <c r="F1996" t="b">
        <f t="shared" si="123"/>
        <v>0</v>
      </c>
      <c r="G1996" t="b">
        <f>IF('Input and Summary Results'!$J$4="yes",IF(C1996=FALSE,FALSE,IF('Data Transformation'!E1996&lt;$R$10,E1996,$R$10)),IF(C1996=FALSE,FALSE,IF(C1996&lt;$R$10,C1996,$R$10)))</f>
        <v>0</v>
      </c>
      <c r="H1996" t="b">
        <f>IF('Input and Summary Results'!$J$4="yes",'Data Transformation'!F1996,'Data Transformation'!D1996)</f>
        <v>0</v>
      </c>
      <c r="I1996" t="str">
        <f t="shared" si="124"/>
        <v/>
      </c>
    </row>
    <row r="1997" spans="2:9" x14ac:dyDescent="0.25">
      <c r="B1997" t="b">
        <f>IF('Input and Summary Results'!D1579=0,FALSE,'Input and Summary Results'!$B1579)</f>
        <v>0</v>
      </c>
      <c r="C1997" t="b">
        <f>IF(OR(B1997=0,'Input and Summary Results'!D1579=0,'Input and Summary Results'!D1579=""),FALSE,'Input and Summary Results'!$D1579)</f>
        <v>0</v>
      </c>
      <c r="D1997" t="b">
        <f>IF(OR(B1997=0,'Input and Summary Results'!E1579=0),FALSE,'Input and Summary Results'!$E1579)</f>
        <v>0</v>
      </c>
      <c r="E1997" t="b">
        <f t="shared" si="122"/>
        <v>0</v>
      </c>
      <c r="F1997" t="b">
        <f t="shared" si="123"/>
        <v>0</v>
      </c>
      <c r="G1997" t="b">
        <f>IF('Input and Summary Results'!$J$4="yes",IF(C1997=FALSE,FALSE,IF('Data Transformation'!E1997&lt;$R$10,E1997,$R$10)),IF(C1997=FALSE,FALSE,IF(C1997&lt;$R$10,C1997,$R$10)))</f>
        <v>0</v>
      </c>
      <c r="H1997" t="b">
        <f>IF('Input and Summary Results'!$J$4="yes",'Data Transformation'!F1997,'Data Transformation'!D1997)</f>
        <v>0</v>
      </c>
      <c r="I1997" t="str">
        <f t="shared" si="124"/>
        <v/>
      </c>
    </row>
    <row r="1998" spans="2:9" x14ac:dyDescent="0.25">
      <c r="B1998" t="b">
        <f>IF('Input and Summary Results'!D1580=0,FALSE,'Input and Summary Results'!$B1580)</f>
        <v>0</v>
      </c>
      <c r="C1998" t="b">
        <f>IF(OR(B1998=0,'Input and Summary Results'!D1580=0,'Input and Summary Results'!D1580=""),FALSE,'Input and Summary Results'!$D1580)</f>
        <v>0</v>
      </c>
      <c r="D1998" t="b">
        <f>IF(OR(B1998=0,'Input and Summary Results'!E1580=0),FALSE,'Input and Summary Results'!$E1580)</f>
        <v>0</v>
      </c>
      <c r="E1998" t="b">
        <f t="shared" si="122"/>
        <v>0</v>
      </c>
      <c r="F1998" t="b">
        <f t="shared" si="123"/>
        <v>0</v>
      </c>
      <c r="G1998" t="b">
        <f>IF('Input and Summary Results'!$J$4="yes",IF(C1998=FALSE,FALSE,IF('Data Transformation'!E1998&lt;$R$10,E1998,$R$10)),IF(C1998=FALSE,FALSE,IF(C1998&lt;$R$10,C1998,$R$10)))</f>
        <v>0</v>
      </c>
      <c r="H1998" t="b">
        <f>IF('Input and Summary Results'!$J$4="yes",'Data Transformation'!F1998,'Data Transformation'!D1998)</f>
        <v>0</v>
      </c>
      <c r="I1998" t="str">
        <f t="shared" si="124"/>
        <v/>
      </c>
    </row>
    <row r="1999" spans="2:9" x14ac:dyDescent="0.25">
      <c r="B1999" t="b">
        <f>IF('Input and Summary Results'!D1581=0,FALSE,'Input and Summary Results'!$B1581)</f>
        <v>0</v>
      </c>
      <c r="C1999" t="b">
        <f>IF(OR(B1999=0,'Input and Summary Results'!D1581=0,'Input and Summary Results'!D1581=""),FALSE,'Input and Summary Results'!$D1581)</f>
        <v>0</v>
      </c>
      <c r="D1999" t="b">
        <f>IF(OR(B1999=0,'Input and Summary Results'!E1581=0),FALSE,'Input and Summary Results'!$E1581)</f>
        <v>0</v>
      </c>
      <c r="E1999" t="b">
        <f t="shared" si="122"/>
        <v>0</v>
      </c>
      <c r="F1999" t="b">
        <f t="shared" si="123"/>
        <v>0</v>
      </c>
      <c r="G1999" t="b">
        <f>IF('Input and Summary Results'!$J$4="yes",IF(C1999=FALSE,FALSE,IF('Data Transformation'!E1999&lt;$R$10,E1999,$R$10)),IF(C1999=FALSE,FALSE,IF(C1999&lt;$R$10,C1999,$R$10)))</f>
        <v>0</v>
      </c>
      <c r="H1999" t="b">
        <f>IF('Input and Summary Results'!$J$4="yes",'Data Transformation'!F1999,'Data Transformation'!D1999)</f>
        <v>0</v>
      </c>
      <c r="I1999" t="str">
        <f t="shared" si="124"/>
        <v/>
      </c>
    </row>
    <row r="2000" spans="2:9" x14ac:dyDescent="0.25">
      <c r="B2000" t="b">
        <f>IF('Input and Summary Results'!D1582=0,FALSE,'Input and Summary Results'!$B1582)</f>
        <v>0</v>
      </c>
      <c r="C2000" t="b">
        <f>IF(OR(B2000=0,'Input and Summary Results'!D1582=0,'Input and Summary Results'!D1582=""),FALSE,'Input and Summary Results'!$D1582)</f>
        <v>0</v>
      </c>
      <c r="D2000" t="b">
        <f>IF(OR(B2000=0,'Input and Summary Results'!E1582=0),FALSE,'Input and Summary Results'!$E1582)</f>
        <v>0</v>
      </c>
      <c r="E2000" t="b">
        <f t="shared" si="122"/>
        <v>0</v>
      </c>
      <c r="F2000" t="b">
        <f t="shared" si="123"/>
        <v>0</v>
      </c>
      <c r="G2000" t="b">
        <f>IF('Input and Summary Results'!$J$4="yes",IF(C2000=FALSE,FALSE,IF('Data Transformation'!E2000&lt;$R$10,E2000,$R$10)),IF(C2000=FALSE,FALSE,IF(C2000&lt;$R$10,C2000,$R$10)))</f>
        <v>0</v>
      </c>
      <c r="H2000" t="b">
        <f>IF('Input and Summary Results'!$J$4="yes",'Data Transformation'!F2000,'Data Transformation'!D2000)</f>
        <v>0</v>
      </c>
      <c r="I2000" t="str">
        <f t="shared" si="124"/>
        <v/>
      </c>
    </row>
    <row r="2001" spans="2:9" x14ac:dyDescent="0.25">
      <c r="B2001" t="b">
        <f>IF('Input and Summary Results'!D1583=0,FALSE,'Input and Summary Results'!$B1583)</f>
        <v>0</v>
      </c>
      <c r="C2001" t="b">
        <f>IF(OR(B2001=0,'Input and Summary Results'!D1583=0,'Input and Summary Results'!D1583=""),FALSE,'Input and Summary Results'!$D1583)</f>
        <v>0</v>
      </c>
      <c r="D2001" t="b">
        <f>IF(OR(B2001=0,'Input and Summary Results'!E1583=0),FALSE,'Input and Summary Results'!$E1583)</f>
        <v>0</v>
      </c>
      <c r="E2001" t="b">
        <f t="shared" si="122"/>
        <v>0</v>
      </c>
      <c r="F2001" t="b">
        <f t="shared" si="123"/>
        <v>0</v>
      </c>
      <c r="G2001" t="b">
        <f>IF('Input and Summary Results'!$J$4="yes",IF(C2001=FALSE,FALSE,IF('Data Transformation'!E2001&lt;$R$10,E2001,$R$10)),IF(C2001=FALSE,FALSE,IF(C2001&lt;$R$10,C2001,$R$10)))</f>
        <v>0</v>
      </c>
      <c r="H2001" t="b">
        <f>IF('Input and Summary Results'!$J$4="yes",'Data Transformation'!F2001,'Data Transformation'!D2001)</f>
        <v>0</v>
      </c>
      <c r="I2001" t="str">
        <f t="shared" si="124"/>
        <v/>
      </c>
    </row>
    <row r="2002" spans="2:9" x14ac:dyDescent="0.25">
      <c r="B2002" t="b">
        <f>IF('Input and Summary Results'!D1584=0,FALSE,'Input and Summary Results'!$B1584)</f>
        <v>0</v>
      </c>
      <c r="C2002" t="b">
        <f>IF(OR(B2002=0,'Input and Summary Results'!D1584=0,'Input and Summary Results'!D1584=""),FALSE,'Input and Summary Results'!$D1584)</f>
        <v>0</v>
      </c>
      <c r="D2002" t="b">
        <f>IF(OR(B2002=0,'Input and Summary Results'!E1584=0),FALSE,'Input and Summary Results'!$E1584)</f>
        <v>0</v>
      </c>
      <c r="E2002" t="b">
        <f t="shared" si="122"/>
        <v>0</v>
      </c>
      <c r="F2002" t="b">
        <f t="shared" si="123"/>
        <v>0</v>
      </c>
      <c r="G2002" t="b">
        <f>IF('Input and Summary Results'!$J$4="yes",IF(C2002=FALSE,FALSE,IF('Data Transformation'!E2002&lt;$R$10,E2002,$R$10)),IF(C2002=FALSE,FALSE,IF(C2002&lt;$R$10,C2002,$R$10)))</f>
        <v>0</v>
      </c>
      <c r="H2002" t="b">
        <f>IF('Input and Summary Results'!$J$4="yes",'Data Transformation'!F2002,'Data Transformation'!D2002)</f>
        <v>0</v>
      </c>
      <c r="I2002" t="str">
        <f t="shared" si="124"/>
        <v/>
      </c>
    </row>
    <row r="2003" spans="2:9" x14ac:dyDescent="0.25">
      <c r="B2003" t="b">
        <f>IF('Input and Summary Results'!D1585=0,FALSE,'Input and Summary Results'!$B1585)</f>
        <v>0</v>
      </c>
      <c r="C2003" t="b">
        <f>IF(OR(B2003=0,'Input and Summary Results'!D1585=0,'Input and Summary Results'!D1585=""),FALSE,'Input and Summary Results'!$D1585)</f>
        <v>0</v>
      </c>
      <c r="D2003" t="b">
        <f>IF(OR(B2003=0,'Input and Summary Results'!E1585=0),FALSE,'Input and Summary Results'!$E1585)</f>
        <v>0</v>
      </c>
      <c r="E2003" t="b">
        <f t="shared" si="122"/>
        <v>0</v>
      </c>
      <c r="F2003" t="b">
        <f t="shared" si="123"/>
        <v>0</v>
      </c>
      <c r="G2003" t="b">
        <f>IF('Input and Summary Results'!$J$4="yes",IF(C2003=FALSE,FALSE,IF('Data Transformation'!E2003&lt;$R$10,E2003,$R$10)),IF(C2003=FALSE,FALSE,IF(C2003&lt;$R$10,C2003,$R$10)))</f>
        <v>0</v>
      </c>
      <c r="H2003" t="b">
        <f>IF('Input and Summary Results'!$J$4="yes",'Data Transformation'!F2003,'Data Transformation'!D2003)</f>
        <v>0</v>
      </c>
      <c r="I2003" t="str">
        <f t="shared" si="124"/>
        <v/>
      </c>
    </row>
    <row r="2004" spans="2:9" x14ac:dyDescent="0.25">
      <c r="B2004" t="b">
        <f>IF('Input and Summary Results'!D1586=0,FALSE,'Input and Summary Results'!$B1586)</f>
        <v>0</v>
      </c>
      <c r="C2004" t="b">
        <f>IF(OR(B2004=0,'Input and Summary Results'!D1586=0,'Input and Summary Results'!D1586=""),FALSE,'Input and Summary Results'!$D1586)</f>
        <v>0</v>
      </c>
      <c r="D2004" t="b">
        <f>IF(OR(B2004=0,'Input and Summary Results'!E1586=0),FALSE,'Input and Summary Results'!$E1586)</f>
        <v>0</v>
      </c>
      <c r="E2004" t="b">
        <f t="shared" si="122"/>
        <v>0</v>
      </c>
      <c r="F2004" t="b">
        <f t="shared" si="123"/>
        <v>0</v>
      </c>
      <c r="G2004" t="b">
        <f>IF('Input and Summary Results'!$J$4="yes",IF(C2004=FALSE,FALSE,IF('Data Transformation'!E2004&lt;$R$10,E2004,$R$10)),IF(C2004=FALSE,FALSE,IF(C2004&lt;$R$10,C2004,$R$10)))</f>
        <v>0</v>
      </c>
      <c r="H2004" t="b">
        <f>IF('Input and Summary Results'!$J$4="yes",'Data Transformation'!F2004,'Data Transformation'!D2004)</f>
        <v>0</v>
      </c>
      <c r="I2004" t="str">
        <f t="shared" si="124"/>
        <v/>
      </c>
    </row>
    <row r="2005" spans="2:9" x14ac:dyDescent="0.25">
      <c r="B2005" t="b">
        <f>IF('Input and Summary Results'!D1587=0,FALSE,'Input and Summary Results'!$B1587)</f>
        <v>0</v>
      </c>
      <c r="C2005" t="b">
        <f>IF(OR(B2005=0,'Input and Summary Results'!D1587=0,'Input and Summary Results'!D1587=""),FALSE,'Input and Summary Results'!$D1587)</f>
        <v>0</v>
      </c>
      <c r="D2005" t="b">
        <f>IF(OR(B2005=0,'Input and Summary Results'!E1587=0),FALSE,'Input and Summary Results'!$E1587)</f>
        <v>0</v>
      </c>
      <c r="E2005" t="b">
        <f t="shared" si="122"/>
        <v>0</v>
      </c>
      <c r="F2005" t="b">
        <f t="shared" si="123"/>
        <v>0</v>
      </c>
      <c r="G2005" t="b">
        <f>IF('Input and Summary Results'!$J$4="yes",IF(C2005=FALSE,FALSE,IF('Data Transformation'!E2005&lt;$R$10,E2005,$R$10)),IF(C2005=FALSE,FALSE,IF(C2005&lt;$R$10,C2005,$R$10)))</f>
        <v>0</v>
      </c>
      <c r="H2005" t="b">
        <f>IF('Input and Summary Results'!$J$4="yes",'Data Transformation'!F2005,'Data Transformation'!D2005)</f>
        <v>0</v>
      </c>
      <c r="I2005" t="str">
        <f t="shared" si="124"/>
        <v/>
      </c>
    </row>
    <row r="2006" spans="2:9" x14ac:dyDescent="0.25">
      <c r="B2006" t="b">
        <f>IF('Input and Summary Results'!D1588=0,FALSE,'Input and Summary Results'!$B1588)</f>
        <v>0</v>
      </c>
      <c r="C2006" t="b">
        <f>IF(OR(B2006=0,'Input and Summary Results'!D1588=0,'Input and Summary Results'!D1588=""),FALSE,'Input and Summary Results'!$D1588)</f>
        <v>0</v>
      </c>
      <c r="D2006" t="b">
        <f>IF(OR(B2006=0,'Input and Summary Results'!E1588=0),FALSE,'Input and Summary Results'!$E1588)</f>
        <v>0</v>
      </c>
      <c r="E2006" t="b">
        <f t="shared" si="122"/>
        <v>0</v>
      </c>
      <c r="F2006" t="b">
        <f t="shared" si="123"/>
        <v>0</v>
      </c>
      <c r="G2006" t="b">
        <f>IF('Input and Summary Results'!$J$4="yes",IF(C2006=FALSE,FALSE,IF('Data Transformation'!E2006&lt;$R$10,E2006,$R$10)),IF(C2006=FALSE,FALSE,IF(C2006&lt;$R$10,C2006,$R$10)))</f>
        <v>0</v>
      </c>
      <c r="H2006" t="b">
        <f>IF('Input and Summary Results'!$J$4="yes",'Data Transformation'!F2006,'Data Transformation'!D2006)</f>
        <v>0</v>
      </c>
      <c r="I2006" t="str">
        <f t="shared" si="124"/>
        <v/>
      </c>
    </row>
    <row r="2007" spans="2:9" x14ac:dyDescent="0.25">
      <c r="B2007" t="b">
        <f>IF('Input and Summary Results'!D1589=0,FALSE,'Input and Summary Results'!$B1589)</f>
        <v>0</v>
      </c>
      <c r="C2007" t="b">
        <f>IF(OR(B2007=0,'Input and Summary Results'!D1589=0,'Input and Summary Results'!D1589=""),FALSE,'Input and Summary Results'!$D1589)</f>
        <v>0</v>
      </c>
      <c r="D2007" t="b">
        <f>IF(OR(B2007=0,'Input and Summary Results'!E1589=0),FALSE,'Input and Summary Results'!$E1589)</f>
        <v>0</v>
      </c>
      <c r="E2007" t="b">
        <f t="shared" si="122"/>
        <v>0</v>
      </c>
      <c r="F2007" t="b">
        <f t="shared" si="123"/>
        <v>0</v>
      </c>
      <c r="G2007" t="b">
        <f>IF('Input and Summary Results'!$J$4="yes",IF(C2007=FALSE,FALSE,IF('Data Transformation'!E2007&lt;$R$10,E2007,$R$10)),IF(C2007=FALSE,FALSE,IF(C2007&lt;$R$10,C2007,$R$10)))</f>
        <v>0</v>
      </c>
      <c r="H2007" t="b">
        <f>IF('Input and Summary Results'!$J$4="yes",'Data Transformation'!F2007,'Data Transformation'!D2007)</f>
        <v>0</v>
      </c>
      <c r="I2007" t="str">
        <f t="shared" si="124"/>
        <v/>
      </c>
    </row>
    <row r="2008" spans="2:9" x14ac:dyDescent="0.25">
      <c r="B2008" t="b">
        <f>IF('Input and Summary Results'!D1590=0,FALSE,'Input and Summary Results'!$B1590)</f>
        <v>0</v>
      </c>
      <c r="C2008" t="b">
        <f>IF(OR(B2008=0,'Input and Summary Results'!D1590=0,'Input and Summary Results'!D1590=""),FALSE,'Input and Summary Results'!$D1590)</f>
        <v>0</v>
      </c>
      <c r="D2008" t="b">
        <f>IF(OR(B2008=0,'Input and Summary Results'!E1590=0),FALSE,'Input and Summary Results'!$E1590)</f>
        <v>0</v>
      </c>
      <c r="E2008" t="b">
        <f t="shared" si="122"/>
        <v>0</v>
      </c>
      <c r="F2008" t="b">
        <f t="shared" si="123"/>
        <v>0</v>
      </c>
      <c r="G2008" t="b">
        <f>IF('Input and Summary Results'!$J$4="yes",IF(C2008=FALSE,FALSE,IF('Data Transformation'!E2008&lt;$R$10,E2008,$R$10)),IF(C2008=FALSE,FALSE,IF(C2008&lt;$R$10,C2008,$R$10)))</f>
        <v>0</v>
      </c>
      <c r="H2008" t="b">
        <f>IF('Input and Summary Results'!$J$4="yes",'Data Transformation'!F2008,'Data Transformation'!D2008)</f>
        <v>0</v>
      </c>
      <c r="I2008" t="str">
        <f t="shared" si="124"/>
        <v/>
      </c>
    </row>
    <row r="2009" spans="2:9" x14ac:dyDescent="0.25">
      <c r="B2009" t="b">
        <f>IF('Input and Summary Results'!D1591=0,FALSE,'Input and Summary Results'!$B1591)</f>
        <v>0</v>
      </c>
      <c r="C2009" t="b">
        <f>IF(OR(B2009=0,'Input and Summary Results'!D1591=0,'Input and Summary Results'!D1591=""),FALSE,'Input and Summary Results'!$D1591)</f>
        <v>0</v>
      </c>
      <c r="D2009" t="b">
        <f>IF(OR(B2009=0,'Input and Summary Results'!E1591=0),FALSE,'Input and Summary Results'!$E1591)</f>
        <v>0</v>
      </c>
      <c r="E2009" t="b">
        <f t="shared" si="122"/>
        <v>0</v>
      </c>
      <c r="F2009" t="b">
        <f t="shared" si="123"/>
        <v>0</v>
      </c>
      <c r="G2009" t="b">
        <f>IF('Input and Summary Results'!$J$4="yes",IF(C2009=FALSE,FALSE,IF('Data Transformation'!E2009&lt;$R$10,E2009,$R$10)),IF(C2009=FALSE,FALSE,IF(C2009&lt;$R$10,C2009,$R$10)))</f>
        <v>0</v>
      </c>
      <c r="H2009" t="b">
        <f>IF('Input and Summary Results'!$J$4="yes",'Data Transformation'!F2009,'Data Transformation'!D2009)</f>
        <v>0</v>
      </c>
      <c r="I2009" t="str">
        <f t="shared" si="124"/>
        <v/>
      </c>
    </row>
    <row r="2010" spans="2:9" x14ac:dyDescent="0.25">
      <c r="B2010" t="b">
        <f>IF('Input and Summary Results'!D1592=0,FALSE,'Input and Summary Results'!$B1592)</f>
        <v>0</v>
      </c>
      <c r="C2010" t="b">
        <f>IF(OR(B2010=0,'Input and Summary Results'!D1592=0,'Input and Summary Results'!D1592=""),FALSE,'Input and Summary Results'!$D1592)</f>
        <v>0</v>
      </c>
      <c r="D2010" t="b">
        <f>IF(OR(B2010=0,'Input and Summary Results'!E1592=0),FALSE,'Input and Summary Results'!$E1592)</f>
        <v>0</v>
      </c>
      <c r="E2010" t="b">
        <f t="shared" si="122"/>
        <v>0</v>
      </c>
      <c r="F2010" t="b">
        <f t="shared" si="123"/>
        <v>0</v>
      </c>
      <c r="G2010" t="b">
        <f>IF('Input and Summary Results'!$J$4="yes",IF(C2010=FALSE,FALSE,IF('Data Transformation'!E2010&lt;$R$10,E2010,$R$10)),IF(C2010=FALSE,FALSE,IF(C2010&lt;$R$10,C2010,$R$10)))</f>
        <v>0</v>
      </c>
      <c r="H2010" t="b">
        <f>IF('Input and Summary Results'!$J$4="yes",'Data Transformation'!F2010,'Data Transformation'!D2010)</f>
        <v>0</v>
      </c>
      <c r="I2010" t="str">
        <f t="shared" si="124"/>
        <v/>
      </c>
    </row>
    <row r="2011" spans="2:9" x14ac:dyDescent="0.25">
      <c r="B2011" t="b">
        <f>IF('Input and Summary Results'!D1593=0,FALSE,'Input and Summary Results'!$B1593)</f>
        <v>0</v>
      </c>
      <c r="C2011" t="b">
        <f>IF(OR(B2011=0,'Input and Summary Results'!D1593=0,'Input and Summary Results'!D1593=""),FALSE,'Input and Summary Results'!$D1593)</f>
        <v>0</v>
      </c>
      <c r="D2011" t="b">
        <f>IF(OR(B2011=0,'Input and Summary Results'!E1593=0),FALSE,'Input and Summary Results'!$E1593)</f>
        <v>0</v>
      </c>
      <c r="E2011" t="b">
        <f t="shared" si="122"/>
        <v>0</v>
      </c>
      <c r="F2011" t="b">
        <f t="shared" si="123"/>
        <v>0</v>
      </c>
      <c r="G2011" t="b">
        <f>IF('Input and Summary Results'!$J$4="yes",IF(C2011=FALSE,FALSE,IF('Data Transformation'!E2011&lt;$R$10,E2011,$R$10)),IF(C2011=FALSE,FALSE,IF(C2011&lt;$R$10,C2011,$R$10)))</f>
        <v>0</v>
      </c>
      <c r="H2011" t="b">
        <f>IF('Input and Summary Results'!$J$4="yes",'Data Transformation'!F2011,'Data Transformation'!D2011)</f>
        <v>0</v>
      </c>
      <c r="I2011" t="str">
        <f t="shared" si="124"/>
        <v/>
      </c>
    </row>
    <row r="2012" spans="2:9" x14ac:dyDescent="0.25">
      <c r="B2012" t="b">
        <f>IF('Input and Summary Results'!D1594=0,FALSE,'Input and Summary Results'!$B1594)</f>
        <v>0</v>
      </c>
      <c r="C2012" t="b">
        <f>IF(OR(B2012=0,'Input and Summary Results'!D1594=0,'Input and Summary Results'!D1594=""),FALSE,'Input and Summary Results'!$D1594)</f>
        <v>0</v>
      </c>
      <c r="D2012" t="b">
        <f>IF(OR(B2012=0,'Input and Summary Results'!E1594=0),FALSE,'Input and Summary Results'!$E1594)</f>
        <v>0</v>
      </c>
      <c r="E2012" t="b">
        <f t="shared" si="122"/>
        <v>0</v>
      </c>
      <c r="F2012" t="b">
        <f t="shared" si="123"/>
        <v>0</v>
      </c>
      <c r="G2012" t="b">
        <f>IF('Input and Summary Results'!$J$4="yes",IF(C2012=FALSE,FALSE,IF('Data Transformation'!E2012&lt;$R$10,E2012,$R$10)),IF(C2012=FALSE,FALSE,IF(C2012&lt;$R$10,C2012,$R$10)))</f>
        <v>0</v>
      </c>
      <c r="H2012" t="b">
        <f>IF('Input and Summary Results'!$J$4="yes",'Data Transformation'!F2012,'Data Transformation'!D2012)</f>
        <v>0</v>
      </c>
      <c r="I2012" t="str">
        <f t="shared" si="124"/>
        <v/>
      </c>
    </row>
    <row r="2013" spans="2:9" x14ac:dyDescent="0.25">
      <c r="B2013" t="b">
        <f>IF('Input and Summary Results'!D1595=0,FALSE,'Input and Summary Results'!$B1595)</f>
        <v>0</v>
      </c>
      <c r="C2013" t="b">
        <f>IF(OR(B2013=0,'Input and Summary Results'!D1595=0,'Input and Summary Results'!D1595=""),FALSE,'Input and Summary Results'!$D1595)</f>
        <v>0</v>
      </c>
      <c r="D2013" t="b">
        <f>IF(OR(B2013=0,'Input and Summary Results'!E1595=0),FALSE,'Input and Summary Results'!$E1595)</f>
        <v>0</v>
      </c>
      <c r="E2013" t="b">
        <f t="shared" si="122"/>
        <v>0</v>
      </c>
      <c r="F2013" t="b">
        <f t="shared" si="123"/>
        <v>0</v>
      </c>
      <c r="G2013" t="b">
        <f>IF('Input and Summary Results'!$J$4="yes",IF(C2013=FALSE,FALSE,IF('Data Transformation'!E2013&lt;$R$10,E2013,$R$10)),IF(C2013=FALSE,FALSE,IF(C2013&lt;$R$10,C2013,$R$10)))</f>
        <v>0</v>
      </c>
      <c r="H2013" t="b">
        <f>IF('Input and Summary Results'!$J$4="yes",'Data Transformation'!F2013,'Data Transformation'!D2013)</f>
        <v>0</v>
      </c>
      <c r="I2013" t="str">
        <f t="shared" si="124"/>
        <v/>
      </c>
    </row>
    <row r="2014" spans="2:9" x14ac:dyDescent="0.25">
      <c r="B2014" t="b">
        <f>IF('Input and Summary Results'!D1596=0,FALSE,'Input and Summary Results'!$B1596)</f>
        <v>0</v>
      </c>
      <c r="C2014" t="b">
        <f>IF(OR(B2014=0,'Input and Summary Results'!D1596=0,'Input and Summary Results'!D1596=""),FALSE,'Input and Summary Results'!$D1596)</f>
        <v>0</v>
      </c>
      <c r="D2014" t="b">
        <f>IF(OR(B2014=0,'Input and Summary Results'!E1596=0),FALSE,'Input and Summary Results'!$E1596)</f>
        <v>0</v>
      </c>
      <c r="E2014" t="b">
        <f t="shared" si="122"/>
        <v>0</v>
      </c>
      <c r="F2014" t="b">
        <f t="shared" si="123"/>
        <v>0</v>
      </c>
      <c r="G2014" t="b">
        <f>IF('Input and Summary Results'!$J$4="yes",IF(C2014=FALSE,FALSE,IF('Data Transformation'!E2014&lt;$R$10,E2014,$R$10)),IF(C2014=FALSE,FALSE,IF(C2014&lt;$R$10,C2014,$R$10)))</f>
        <v>0</v>
      </c>
      <c r="H2014" t="b">
        <f>IF('Input and Summary Results'!$J$4="yes",'Data Transformation'!F2014,'Data Transformation'!D2014)</f>
        <v>0</v>
      </c>
      <c r="I2014" t="str">
        <f t="shared" si="124"/>
        <v/>
      </c>
    </row>
    <row r="2015" spans="2:9" x14ac:dyDescent="0.25">
      <c r="B2015" t="b">
        <f>IF('Input and Summary Results'!D1597=0,FALSE,'Input and Summary Results'!$B1597)</f>
        <v>0</v>
      </c>
      <c r="C2015" t="b">
        <f>IF(OR(B2015=0,'Input and Summary Results'!D1597=0,'Input and Summary Results'!D1597=""),FALSE,'Input and Summary Results'!$D1597)</f>
        <v>0</v>
      </c>
      <c r="D2015" t="b">
        <f>IF(OR(B2015=0,'Input and Summary Results'!E1597=0),FALSE,'Input and Summary Results'!$E1597)</f>
        <v>0</v>
      </c>
      <c r="E2015" t="b">
        <f t="shared" si="122"/>
        <v>0</v>
      </c>
      <c r="F2015" t="b">
        <f t="shared" si="123"/>
        <v>0</v>
      </c>
      <c r="G2015" t="b">
        <f>IF('Input and Summary Results'!$J$4="yes",IF(C2015=FALSE,FALSE,IF('Data Transformation'!E2015&lt;$R$10,E2015,$R$10)),IF(C2015=FALSE,FALSE,IF(C2015&lt;$R$10,C2015,$R$10)))</f>
        <v>0</v>
      </c>
      <c r="H2015" t="b">
        <f>IF('Input and Summary Results'!$J$4="yes",'Data Transformation'!F2015,'Data Transformation'!D2015)</f>
        <v>0</v>
      </c>
      <c r="I2015" t="str">
        <f t="shared" si="124"/>
        <v/>
      </c>
    </row>
    <row r="2016" spans="2:9" x14ac:dyDescent="0.25">
      <c r="B2016" t="b">
        <f>IF('Input and Summary Results'!D1598=0,FALSE,'Input and Summary Results'!$B1598)</f>
        <v>0</v>
      </c>
      <c r="C2016" t="b">
        <f>IF(OR(B2016=0,'Input and Summary Results'!D1598=0,'Input and Summary Results'!D1598=""),FALSE,'Input and Summary Results'!$D1598)</f>
        <v>0</v>
      </c>
      <c r="D2016" t="b">
        <f>IF(OR(B2016=0,'Input and Summary Results'!E1598=0),FALSE,'Input and Summary Results'!$E1598)</f>
        <v>0</v>
      </c>
      <c r="E2016" t="b">
        <f t="shared" si="122"/>
        <v>0</v>
      </c>
      <c r="F2016" t="b">
        <f t="shared" si="123"/>
        <v>0</v>
      </c>
      <c r="G2016" t="b">
        <f>IF('Input and Summary Results'!$J$4="yes",IF(C2016=FALSE,FALSE,IF('Data Transformation'!E2016&lt;$R$10,E2016,$R$10)),IF(C2016=FALSE,FALSE,IF(C2016&lt;$R$10,C2016,$R$10)))</f>
        <v>0</v>
      </c>
      <c r="H2016" t="b">
        <f>IF('Input and Summary Results'!$J$4="yes",'Data Transformation'!F2016,'Data Transformation'!D2016)</f>
        <v>0</v>
      </c>
      <c r="I2016" t="str">
        <f t="shared" si="124"/>
        <v/>
      </c>
    </row>
    <row r="2017" spans="2:9" x14ac:dyDescent="0.25">
      <c r="B2017" t="b">
        <f>IF('Input and Summary Results'!D1599=0,FALSE,'Input and Summary Results'!$B1599)</f>
        <v>0</v>
      </c>
      <c r="C2017" t="b">
        <f>IF(OR(B2017=0,'Input and Summary Results'!D1599=0,'Input and Summary Results'!D1599=""),FALSE,'Input and Summary Results'!$D1599)</f>
        <v>0</v>
      </c>
      <c r="D2017" t="b">
        <f>IF(OR(B2017=0,'Input and Summary Results'!E1599=0),FALSE,'Input and Summary Results'!$E1599)</f>
        <v>0</v>
      </c>
      <c r="E2017" t="b">
        <f t="shared" si="122"/>
        <v>0</v>
      </c>
      <c r="F2017" t="b">
        <f t="shared" si="123"/>
        <v>0</v>
      </c>
      <c r="G2017" t="b">
        <f>IF('Input and Summary Results'!$J$4="yes",IF(C2017=FALSE,FALSE,IF('Data Transformation'!E2017&lt;$R$10,E2017,$R$10)),IF(C2017=FALSE,FALSE,IF(C2017&lt;$R$10,C2017,$R$10)))</f>
        <v>0</v>
      </c>
      <c r="H2017" t="b">
        <f>IF('Input and Summary Results'!$J$4="yes",'Data Transformation'!F2017,'Data Transformation'!D2017)</f>
        <v>0</v>
      </c>
      <c r="I2017" t="str">
        <f t="shared" si="124"/>
        <v/>
      </c>
    </row>
    <row r="2018" spans="2:9" x14ac:dyDescent="0.25">
      <c r="B2018" t="b">
        <f>IF('Input and Summary Results'!D1600=0,FALSE,'Input and Summary Results'!$B1600)</f>
        <v>0</v>
      </c>
      <c r="C2018" t="b">
        <f>IF(OR(B2018=0,'Input and Summary Results'!D1600=0,'Input and Summary Results'!D1600=""),FALSE,'Input and Summary Results'!$D1600)</f>
        <v>0</v>
      </c>
      <c r="D2018" t="b">
        <f>IF(OR(B2018=0,'Input and Summary Results'!E1600=0),FALSE,'Input and Summary Results'!$E1600)</f>
        <v>0</v>
      </c>
      <c r="E2018" t="b">
        <f t="shared" si="122"/>
        <v>0</v>
      </c>
      <c r="F2018" t="b">
        <f t="shared" si="123"/>
        <v>0</v>
      </c>
      <c r="G2018" t="b">
        <f>IF('Input and Summary Results'!$J$4="yes",IF(C2018=FALSE,FALSE,IF('Data Transformation'!E2018&lt;$R$10,E2018,$R$10)),IF(C2018=FALSE,FALSE,IF(C2018&lt;$R$10,C2018,$R$10)))</f>
        <v>0</v>
      </c>
      <c r="H2018" t="b">
        <f>IF('Input and Summary Results'!$J$4="yes",'Data Transformation'!F2018,'Data Transformation'!D2018)</f>
        <v>0</v>
      </c>
      <c r="I2018" t="str">
        <f t="shared" si="124"/>
        <v/>
      </c>
    </row>
    <row r="2019" spans="2:9" x14ac:dyDescent="0.25">
      <c r="B2019" t="b">
        <f>IF('Input and Summary Results'!D1601=0,FALSE,'Input and Summary Results'!$B1601)</f>
        <v>0</v>
      </c>
      <c r="C2019" t="b">
        <f>IF(OR(B2019=0,'Input and Summary Results'!D1601=0,'Input and Summary Results'!D1601=""),FALSE,'Input and Summary Results'!$D1601)</f>
        <v>0</v>
      </c>
      <c r="D2019" t="b">
        <f>IF(OR(B2019=0,'Input and Summary Results'!E1601=0),FALSE,'Input and Summary Results'!$E1601)</f>
        <v>0</v>
      </c>
      <c r="E2019" t="b">
        <f t="shared" si="122"/>
        <v>0</v>
      </c>
      <c r="F2019" t="b">
        <f t="shared" si="123"/>
        <v>0</v>
      </c>
      <c r="G2019" t="b">
        <f>IF('Input and Summary Results'!$J$4="yes",IF(C2019=FALSE,FALSE,IF('Data Transformation'!E2019&lt;$R$10,E2019,$R$10)),IF(C2019=FALSE,FALSE,IF(C2019&lt;$R$10,C2019,$R$10)))</f>
        <v>0</v>
      </c>
      <c r="H2019" t="b">
        <f>IF('Input and Summary Results'!$J$4="yes",'Data Transformation'!F2019,'Data Transformation'!D2019)</f>
        <v>0</v>
      </c>
      <c r="I2019" t="str">
        <f t="shared" si="124"/>
        <v/>
      </c>
    </row>
    <row r="2020" spans="2:9" x14ac:dyDescent="0.25">
      <c r="B2020" t="b">
        <f>IF('Input and Summary Results'!D1602=0,FALSE,'Input and Summary Results'!$B1602)</f>
        <v>0</v>
      </c>
      <c r="C2020" t="b">
        <f>IF(OR(B2020=0,'Input and Summary Results'!D1602=0,'Input and Summary Results'!D1602=""),FALSE,'Input and Summary Results'!$D1602)</f>
        <v>0</v>
      </c>
      <c r="D2020" t="b">
        <f>IF(OR(B2020=0,'Input and Summary Results'!E1602=0),FALSE,'Input and Summary Results'!$E1602)</f>
        <v>0</v>
      </c>
      <c r="E2020" t="b">
        <f t="shared" si="122"/>
        <v>0</v>
      </c>
      <c r="F2020" t="b">
        <f t="shared" si="123"/>
        <v>0</v>
      </c>
      <c r="G2020" t="b">
        <f>IF('Input and Summary Results'!$J$4="yes",IF(C2020=FALSE,FALSE,IF('Data Transformation'!E2020&lt;$R$10,E2020,$R$10)),IF(C2020=FALSE,FALSE,IF(C2020&lt;$R$10,C2020,$R$10)))</f>
        <v>0</v>
      </c>
      <c r="H2020" t="b">
        <f>IF('Input and Summary Results'!$J$4="yes",'Data Transformation'!F2020,'Data Transformation'!D2020)</f>
        <v>0</v>
      </c>
      <c r="I2020" t="str">
        <f t="shared" si="124"/>
        <v/>
      </c>
    </row>
    <row r="2021" spans="2:9" x14ac:dyDescent="0.25">
      <c r="B2021" t="b">
        <f>IF('Input and Summary Results'!D1603=0,FALSE,'Input and Summary Results'!$B1603)</f>
        <v>0</v>
      </c>
      <c r="C2021" t="b">
        <f>IF(OR(B2021=0,'Input and Summary Results'!D1603=0,'Input and Summary Results'!D1603=""),FALSE,'Input and Summary Results'!$D1603)</f>
        <v>0</v>
      </c>
      <c r="D2021" t="b">
        <f>IF(OR(B2021=0,'Input and Summary Results'!E1603=0),FALSE,'Input and Summary Results'!$E1603)</f>
        <v>0</v>
      </c>
      <c r="E2021" t="b">
        <f t="shared" si="122"/>
        <v>0</v>
      </c>
      <c r="F2021" t="b">
        <f t="shared" si="123"/>
        <v>0</v>
      </c>
      <c r="G2021" t="b">
        <f>IF('Input and Summary Results'!$J$4="yes",IF(C2021=FALSE,FALSE,IF('Data Transformation'!E2021&lt;$R$10,E2021,$R$10)),IF(C2021=FALSE,FALSE,IF(C2021&lt;$R$10,C2021,$R$10)))</f>
        <v>0</v>
      </c>
      <c r="H2021" t="b">
        <f>IF('Input and Summary Results'!$J$4="yes",'Data Transformation'!F2021,'Data Transformation'!D2021)</f>
        <v>0</v>
      </c>
      <c r="I2021" t="str">
        <f t="shared" si="124"/>
        <v/>
      </c>
    </row>
    <row r="2022" spans="2:9" x14ac:dyDescent="0.25">
      <c r="B2022" t="b">
        <f>IF('Input and Summary Results'!D1604=0,FALSE,'Input and Summary Results'!$B1604)</f>
        <v>0</v>
      </c>
      <c r="C2022" t="b">
        <f>IF(OR(B2022=0,'Input and Summary Results'!D1604=0,'Input and Summary Results'!D1604=""),FALSE,'Input and Summary Results'!$D1604)</f>
        <v>0</v>
      </c>
      <c r="D2022" t="b">
        <f>IF(OR(B2022=0,'Input and Summary Results'!E1604=0),FALSE,'Input and Summary Results'!$E1604)</f>
        <v>0</v>
      </c>
      <c r="E2022" t="b">
        <f t="shared" si="122"/>
        <v>0</v>
      </c>
      <c r="F2022" t="b">
        <f t="shared" si="123"/>
        <v>0</v>
      </c>
      <c r="G2022" t="b">
        <f>IF('Input and Summary Results'!$J$4="yes",IF(C2022=FALSE,FALSE,IF('Data Transformation'!E2022&lt;$R$10,E2022,$R$10)),IF(C2022=FALSE,FALSE,IF(C2022&lt;$R$10,C2022,$R$10)))</f>
        <v>0</v>
      </c>
      <c r="H2022" t="b">
        <f>IF('Input and Summary Results'!$J$4="yes",'Data Transformation'!F2022,'Data Transformation'!D2022)</f>
        <v>0</v>
      </c>
      <c r="I2022" t="str">
        <f t="shared" si="124"/>
        <v/>
      </c>
    </row>
    <row r="2023" spans="2:9" x14ac:dyDescent="0.25">
      <c r="B2023" t="b">
        <f>IF('Input and Summary Results'!D1605=0,FALSE,'Input and Summary Results'!$B1605)</f>
        <v>0</v>
      </c>
      <c r="C2023" t="b">
        <f>IF(OR(B2023=0,'Input and Summary Results'!D1605=0,'Input and Summary Results'!D1605=""),FALSE,'Input and Summary Results'!$D1605)</f>
        <v>0</v>
      </c>
      <c r="D2023" t="b">
        <f>IF(OR(B2023=0,'Input and Summary Results'!E1605=0),FALSE,'Input and Summary Results'!$E1605)</f>
        <v>0</v>
      </c>
      <c r="E2023" t="b">
        <f t="shared" si="122"/>
        <v>0</v>
      </c>
      <c r="F2023" t="b">
        <f t="shared" si="123"/>
        <v>0</v>
      </c>
      <c r="G2023" t="b">
        <f>IF('Input and Summary Results'!$J$4="yes",IF(C2023=FALSE,FALSE,IF('Data Transformation'!E2023&lt;$R$10,E2023,$R$10)),IF(C2023=FALSE,FALSE,IF(C2023&lt;$R$10,C2023,$R$10)))</f>
        <v>0</v>
      </c>
      <c r="H2023" t="b">
        <f>IF('Input and Summary Results'!$J$4="yes",'Data Transformation'!F2023,'Data Transformation'!D2023)</f>
        <v>0</v>
      </c>
      <c r="I2023" t="str">
        <f t="shared" si="124"/>
        <v/>
      </c>
    </row>
    <row r="2024" spans="2:9" x14ac:dyDescent="0.25">
      <c r="B2024" t="b">
        <f>IF('Input and Summary Results'!D1606=0,FALSE,'Input and Summary Results'!$B1606)</f>
        <v>0</v>
      </c>
      <c r="C2024" t="b">
        <f>IF(OR(B2024=0,'Input and Summary Results'!D1606=0,'Input and Summary Results'!D1606=""),FALSE,'Input and Summary Results'!$D1606)</f>
        <v>0</v>
      </c>
      <c r="D2024" t="b">
        <f>IF(OR(B2024=0,'Input and Summary Results'!E1606=0),FALSE,'Input and Summary Results'!$E1606)</f>
        <v>0</v>
      </c>
      <c r="E2024" t="b">
        <f t="shared" si="122"/>
        <v>0</v>
      </c>
      <c r="F2024" t="b">
        <f t="shared" si="123"/>
        <v>0</v>
      </c>
      <c r="G2024" t="b">
        <f>IF('Input and Summary Results'!$J$4="yes",IF(C2024=FALSE,FALSE,IF('Data Transformation'!E2024&lt;$R$10,E2024,$R$10)),IF(C2024=FALSE,FALSE,IF(C2024&lt;$R$10,C2024,$R$10)))</f>
        <v>0</v>
      </c>
      <c r="H2024" t="b">
        <f>IF('Input and Summary Results'!$J$4="yes",'Data Transformation'!F2024,'Data Transformation'!D2024)</f>
        <v>0</v>
      </c>
      <c r="I2024" t="str">
        <f t="shared" si="124"/>
        <v/>
      </c>
    </row>
    <row r="2025" spans="2:9" x14ac:dyDescent="0.25">
      <c r="B2025" t="b">
        <f>IF('Input and Summary Results'!D1607=0,FALSE,'Input and Summary Results'!$B1607)</f>
        <v>0</v>
      </c>
      <c r="C2025" t="b">
        <f>IF(OR(B2025=0,'Input and Summary Results'!D1607=0,'Input and Summary Results'!D1607=""),FALSE,'Input and Summary Results'!$D1607)</f>
        <v>0</v>
      </c>
      <c r="D2025" t="b">
        <f>IF(OR(B2025=0,'Input and Summary Results'!E1607=0),FALSE,'Input and Summary Results'!$E1607)</f>
        <v>0</v>
      </c>
      <c r="E2025" t="b">
        <f t="shared" si="122"/>
        <v>0</v>
      </c>
      <c r="F2025" t="b">
        <f t="shared" si="123"/>
        <v>0</v>
      </c>
      <c r="G2025" t="b">
        <f>IF('Input and Summary Results'!$J$4="yes",IF(C2025=FALSE,FALSE,IF('Data Transformation'!E2025&lt;$R$10,E2025,$R$10)),IF(C2025=FALSE,FALSE,IF(C2025&lt;$R$10,C2025,$R$10)))</f>
        <v>0</v>
      </c>
      <c r="H2025" t="b">
        <f>IF('Input and Summary Results'!$J$4="yes",'Data Transformation'!F2025,'Data Transformation'!D2025)</f>
        <v>0</v>
      </c>
      <c r="I2025" t="str">
        <f t="shared" si="124"/>
        <v/>
      </c>
    </row>
    <row r="2026" spans="2:9" x14ac:dyDescent="0.25">
      <c r="B2026" t="b">
        <f>IF('Input and Summary Results'!D1608=0,FALSE,'Input and Summary Results'!$B1608)</f>
        <v>0</v>
      </c>
      <c r="C2026" t="b">
        <f>IF(OR(B2026=0,'Input and Summary Results'!D1608=0,'Input and Summary Results'!D1608=""),FALSE,'Input and Summary Results'!$D1608)</f>
        <v>0</v>
      </c>
      <c r="D2026" t="b">
        <f>IF(OR(B2026=0,'Input and Summary Results'!E1608=0),FALSE,'Input and Summary Results'!$E1608)</f>
        <v>0</v>
      </c>
      <c r="E2026" t="b">
        <f t="shared" ref="E2026:E2089" si="125">IF(C2026=FALSE,FALSE,LOG10(C2026))</f>
        <v>0</v>
      </c>
      <c r="F2026" t="b">
        <f t="shared" ref="F2026:F2089" si="126">IF(D2026=FALSE, FALSE,0.434*D2026/C2026)</f>
        <v>0</v>
      </c>
      <c r="G2026" t="b">
        <f>IF('Input and Summary Results'!$J$4="yes",IF(C2026=FALSE,FALSE,IF('Data Transformation'!E2026&lt;$R$10,E2026,$R$10)),IF(C2026=FALSE,FALSE,IF(C2026&lt;$R$10,C2026,$R$10)))</f>
        <v>0</v>
      </c>
      <c r="H2026" t="b">
        <f>IF('Input and Summary Results'!$J$4="yes",'Data Transformation'!F2026,'Data Transformation'!D2026)</f>
        <v>0</v>
      </c>
      <c r="I2026" t="str">
        <f t="shared" si="124"/>
        <v/>
      </c>
    </row>
    <row r="2027" spans="2:9" x14ac:dyDescent="0.25">
      <c r="B2027" t="b">
        <f>IF('Input and Summary Results'!D1609=0,FALSE,'Input and Summary Results'!$B1609)</f>
        <v>0</v>
      </c>
      <c r="C2027" t="b">
        <f>IF(OR(B2027=0,'Input and Summary Results'!D1609=0,'Input and Summary Results'!D1609=""),FALSE,'Input and Summary Results'!$D1609)</f>
        <v>0</v>
      </c>
      <c r="D2027" t="b">
        <f>IF(OR(B2027=0,'Input and Summary Results'!E1609=0),FALSE,'Input and Summary Results'!$E1609)</f>
        <v>0</v>
      </c>
      <c r="E2027" t="b">
        <f t="shared" si="125"/>
        <v>0</v>
      </c>
      <c r="F2027" t="b">
        <f t="shared" si="126"/>
        <v>0</v>
      </c>
      <c r="G2027" t="b">
        <f>IF('Input and Summary Results'!$J$4="yes",IF(C2027=FALSE,FALSE,IF('Data Transformation'!E2027&lt;$R$10,E2027,$R$10)),IF(C2027=FALSE,FALSE,IF(C2027&lt;$R$10,C2027,$R$10)))</f>
        <v>0</v>
      </c>
      <c r="H2027" t="b">
        <f>IF('Input and Summary Results'!$J$4="yes",'Data Transformation'!F2027,'Data Transformation'!D2027)</f>
        <v>0</v>
      </c>
      <c r="I2027" t="str">
        <f t="shared" si="124"/>
        <v/>
      </c>
    </row>
    <row r="2028" spans="2:9" x14ac:dyDescent="0.25">
      <c r="B2028" t="b">
        <f>IF('Input and Summary Results'!D1610=0,FALSE,'Input and Summary Results'!$B1610)</f>
        <v>0</v>
      </c>
      <c r="C2028" t="b">
        <f>IF(OR(B2028=0,'Input and Summary Results'!D1610=0,'Input and Summary Results'!D1610=""),FALSE,'Input and Summary Results'!$D1610)</f>
        <v>0</v>
      </c>
      <c r="D2028" t="b">
        <f>IF(OR(B2028=0,'Input and Summary Results'!E1610=0),FALSE,'Input and Summary Results'!$E1610)</f>
        <v>0</v>
      </c>
      <c r="E2028" t="b">
        <f t="shared" si="125"/>
        <v>0</v>
      </c>
      <c r="F2028" t="b">
        <f t="shared" si="126"/>
        <v>0</v>
      </c>
      <c r="G2028" t="b">
        <f>IF('Input and Summary Results'!$J$4="yes",IF(C2028=FALSE,FALSE,IF('Data Transformation'!E2028&lt;$R$10,E2028,$R$10)),IF(C2028=FALSE,FALSE,IF(C2028&lt;$R$10,C2028,$R$10)))</f>
        <v>0</v>
      </c>
      <c r="H2028" t="b">
        <f>IF('Input and Summary Results'!$J$4="yes",'Data Transformation'!F2028,'Data Transformation'!D2028)</f>
        <v>0</v>
      </c>
      <c r="I2028" t="str">
        <f t="shared" si="124"/>
        <v/>
      </c>
    </row>
    <row r="2029" spans="2:9" x14ac:dyDescent="0.25">
      <c r="B2029" t="b">
        <f>IF('Input and Summary Results'!D1611=0,FALSE,'Input and Summary Results'!$B1611)</f>
        <v>0</v>
      </c>
      <c r="C2029" t="b">
        <f>IF(OR(B2029=0,'Input and Summary Results'!D1611=0,'Input and Summary Results'!D1611=""),FALSE,'Input and Summary Results'!$D1611)</f>
        <v>0</v>
      </c>
      <c r="D2029" t="b">
        <f>IF(OR(B2029=0,'Input and Summary Results'!E1611=0),FALSE,'Input and Summary Results'!$E1611)</f>
        <v>0</v>
      </c>
      <c r="E2029" t="b">
        <f t="shared" si="125"/>
        <v>0</v>
      </c>
      <c r="F2029" t="b">
        <f t="shared" si="126"/>
        <v>0</v>
      </c>
      <c r="G2029" t="b">
        <f>IF('Input and Summary Results'!$J$4="yes",IF(C2029=FALSE,FALSE,IF('Data Transformation'!E2029&lt;$R$10,E2029,$R$10)),IF(C2029=FALSE,FALSE,IF(C2029&lt;$R$10,C2029,$R$10)))</f>
        <v>0</v>
      </c>
      <c r="H2029" t="b">
        <f>IF('Input and Summary Results'!$J$4="yes",'Data Transformation'!F2029,'Data Transformation'!D2029)</f>
        <v>0</v>
      </c>
      <c r="I2029" t="str">
        <f t="shared" si="124"/>
        <v/>
      </c>
    </row>
    <row r="2030" spans="2:9" x14ac:dyDescent="0.25">
      <c r="B2030" t="b">
        <f>IF('Input and Summary Results'!D1612=0,FALSE,'Input and Summary Results'!$B1612)</f>
        <v>0</v>
      </c>
      <c r="C2030" t="b">
        <f>IF(OR(B2030=0,'Input and Summary Results'!D1612=0,'Input and Summary Results'!D1612=""),FALSE,'Input and Summary Results'!$D1612)</f>
        <v>0</v>
      </c>
      <c r="D2030" t="b">
        <f>IF(OR(B2030=0,'Input and Summary Results'!E1612=0),FALSE,'Input and Summary Results'!$E1612)</f>
        <v>0</v>
      </c>
      <c r="E2030" t="b">
        <f t="shared" si="125"/>
        <v>0</v>
      </c>
      <c r="F2030" t="b">
        <f t="shared" si="126"/>
        <v>0</v>
      </c>
      <c r="G2030" t="b">
        <f>IF('Input and Summary Results'!$J$4="yes",IF(C2030=FALSE,FALSE,IF('Data Transformation'!E2030&lt;$R$10,E2030,$R$10)),IF(C2030=FALSE,FALSE,IF(C2030&lt;$R$10,C2030,$R$10)))</f>
        <v>0</v>
      </c>
      <c r="H2030" t="b">
        <f>IF('Input and Summary Results'!$J$4="yes",'Data Transformation'!F2030,'Data Transformation'!D2030)</f>
        <v>0</v>
      </c>
      <c r="I2030" t="str">
        <f t="shared" si="124"/>
        <v/>
      </c>
    </row>
    <row r="2031" spans="2:9" x14ac:dyDescent="0.25">
      <c r="B2031" t="b">
        <f>IF('Input and Summary Results'!D1613=0,FALSE,'Input and Summary Results'!$B1613)</f>
        <v>0</v>
      </c>
      <c r="C2031" t="b">
        <f>IF(OR(B2031=0,'Input and Summary Results'!D1613=0,'Input and Summary Results'!D1613=""),FALSE,'Input and Summary Results'!$D1613)</f>
        <v>0</v>
      </c>
      <c r="D2031" t="b">
        <f>IF(OR(B2031=0,'Input and Summary Results'!E1613=0),FALSE,'Input and Summary Results'!$E1613)</f>
        <v>0</v>
      </c>
      <c r="E2031" t="b">
        <f t="shared" si="125"/>
        <v>0</v>
      </c>
      <c r="F2031" t="b">
        <f t="shared" si="126"/>
        <v>0</v>
      </c>
      <c r="G2031" t="b">
        <f>IF('Input and Summary Results'!$J$4="yes",IF(C2031=FALSE,FALSE,IF('Data Transformation'!E2031&lt;$R$10,E2031,$R$10)),IF(C2031=FALSE,FALSE,IF(C2031&lt;$R$10,C2031,$R$10)))</f>
        <v>0</v>
      </c>
      <c r="H2031" t="b">
        <f>IF('Input and Summary Results'!$J$4="yes",'Data Transformation'!F2031,'Data Transformation'!D2031)</f>
        <v>0</v>
      </c>
      <c r="I2031" t="str">
        <f t="shared" si="124"/>
        <v/>
      </c>
    </row>
    <row r="2032" spans="2:9" x14ac:dyDescent="0.25">
      <c r="B2032" t="b">
        <f>IF('Input and Summary Results'!D1614=0,FALSE,'Input and Summary Results'!$B1614)</f>
        <v>0</v>
      </c>
      <c r="C2032" t="b">
        <f>IF(OR(B2032=0,'Input and Summary Results'!D1614=0,'Input and Summary Results'!D1614=""),FALSE,'Input and Summary Results'!$D1614)</f>
        <v>0</v>
      </c>
      <c r="D2032" t="b">
        <f>IF(OR(B2032=0,'Input and Summary Results'!E1614=0),FALSE,'Input and Summary Results'!$E1614)</f>
        <v>0</v>
      </c>
      <c r="E2032" t="b">
        <f t="shared" si="125"/>
        <v>0</v>
      </c>
      <c r="F2032" t="b">
        <f t="shared" si="126"/>
        <v>0</v>
      </c>
      <c r="G2032" t="b">
        <f>IF('Input and Summary Results'!$J$4="yes",IF(C2032=FALSE,FALSE,IF('Data Transformation'!E2032&lt;$R$10,E2032,$R$10)),IF(C2032=FALSE,FALSE,IF(C2032&lt;$R$10,C2032,$R$10)))</f>
        <v>0</v>
      </c>
      <c r="H2032" t="b">
        <f>IF('Input and Summary Results'!$J$4="yes",'Data Transformation'!F2032,'Data Transformation'!D2032)</f>
        <v>0</v>
      </c>
      <c r="I2032" t="str">
        <f t="shared" si="124"/>
        <v/>
      </c>
    </row>
    <row r="2033" spans="2:9" x14ac:dyDescent="0.25">
      <c r="B2033" t="b">
        <f>IF('Input and Summary Results'!D1615=0,FALSE,'Input and Summary Results'!$B1615)</f>
        <v>0</v>
      </c>
      <c r="C2033" t="b">
        <f>IF(OR(B2033=0,'Input and Summary Results'!D1615=0,'Input and Summary Results'!D1615=""),FALSE,'Input and Summary Results'!$D1615)</f>
        <v>0</v>
      </c>
      <c r="D2033" t="b">
        <f>IF(OR(B2033=0,'Input and Summary Results'!E1615=0),FALSE,'Input and Summary Results'!$E1615)</f>
        <v>0</v>
      </c>
      <c r="E2033" t="b">
        <f t="shared" si="125"/>
        <v>0</v>
      </c>
      <c r="F2033" t="b">
        <f t="shared" si="126"/>
        <v>0</v>
      </c>
      <c r="G2033" t="b">
        <f>IF('Input and Summary Results'!$J$4="yes",IF(C2033=FALSE,FALSE,IF('Data Transformation'!E2033&lt;$R$10,E2033,$R$10)),IF(C2033=FALSE,FALSE,IF(C2033&lt;$R$10,C2033,$R$10)))</f>
        <v>0</v>
      </c>
      <c r="H2033" t="b">
        <f>IF('Input and Summary Results'!$J$4="yes",'Data Transformation'!F2033,'Data Transformation'!D2033)</f>
        <v>0</v>
      </c>
      <c r="I2033" t="str">
        <f t="shared" si="124"/>
        <v/>
      </c>
    </row>
    <row r="2034" spans="2:9" x14ac:dyDescent="0.25">
      <c r="B2034" t="b">
        <f>IF('Input and Summary Results'!D1616=0,FALSE,'Input and Summary Results'!$B1616)</f>
        <v>0</v>
      </c>
      <c r="C2034" t="b">
        <f>IF(OR(B2034=0,'Input and Summary Results'!D1616=0,'Input and Summary Results'!D1616=""),FALSE,'Input and Summary Results'!$D1616)</f>
        <v>0</v>
      </c>
      <c r="D2034" t="b">
        <f>IF(OR(B2034=0,'Input and Summary Results'!E1616=0),FALSE,'Input and Summary Results'!$E1616)</f>
        <v>0</v>
      </c>
      <c r="E2034" t="b">
        <f t="shared" si="125"/>
        <v>0</v>
      </c>
      <c r="F2034" t="b">
        <f t="shared" si="126"/>
        <v>0</v>
      </c>
      <c r="G2034" t="b">
        <f>IF('Input and Summary Results'!$J$4="yes",IF(C2034=FALSE,FALSE,IF('Data Transformation'!E2034&lt;$R$10,E2034,$R$10)),IF(C2034=FALSE,FALSE,IF(C2034&lt;$R$10,C2034,$R$10)))</f>
        <v>0</v>
      </c>
      <c r="H2034" t="b">
        <f>IF('Input and Summary Results'!$J$4="yes",'Data Transformation'!F2034,'Data Transformation'!D2034)</f>
        <v>0</v>
      </c>
      <c r="I2034" t="str">
        <f t="shared" si="124"/>
        <v/>
      </c>
    </row>
    <row r="2035" spans="2:9" x14ac:dyDescent="0.25">
      <c r="B2035" t="b">
        <f>IF('Input and Summary Results'!D1617=0,FALSE,'Input and Summary Results'!$B1617)</f>
        <v>0</v>
      </c>
      <c r="C2035" t="b">
        <f>IF(OR(B2035=0,'Input and Summary Results'!D1617=0,'Input and Summary Results'!D1617=""),FALSE,'Input and Summary Results'!$D1617)</f>
        <v>0</v>
      </c>
      <c r="D2035" t="b">
        <f>IF(OR(B2035=0,'Input and Summary Results'!E1617=0),FALSE,'Input and Summary Results'!$E1617)</f>
        <v>0</v>
      </c>
      <c r="E2035" t="b">
        <f t="shared" si="125"/>
        <v>0</v>
      </c>
      <c r="F2035" t="b">
        <f t="shared" si="126"/>
        <v>0</v>
      </c>
      <c r="G2035" t="b">
        <f>IF('Input and Summary Results'!$J$4="yes",IF(C2035=FALSE,FALSE,IF('Data Transformation'!E2035&lt;$R$10,E2035,$R$10)),IF(C2035=FALSE,FALSE,IF(C2035&lt;$R$10,C2035,$R$10)))</f>
        <v>0</v>
      </c>
      <c r="H2035" t="b">
        <f>IF('Input and Summary Results'!$J$4="yes",'Data Transformation'!F2035,'Data Transformation'!D2035)</f>
        <v>0</v>
      </c>
      <c r="I2035" t="str">
        <f t="shared" si="124"/>
        <v/>
      </c>
    </row>
    <row r="2036" spans="2:9" x14ac:dyDescent="0.25">
      <c r="B2036" t="b">
        <f>IF('Input and Summary Results'!D1618=0,FALSE,'Input and Summary Results'!$B1618)</f>
        <v>0</v>
      </c>
      <c r="C2036" t="b">
        <f>IF(OR(B2036=0,'Input and Summary Results'!D1618=0,'Input and Summary Results'!D1618=""),FALSE,'Input and Summary Results'!$D1618)</f>
        <v>0</v>
      </c>
      <c r="D2036" t="b">
        <f>IF(OR(B2036=0,'Input and Summary Results'!E1618=0),FALSE,'Input and Summary Results'!$E1618)</f>
        <v>0</v>
      </c>
      <c r="E2036" t="b">
        <f t="shared" si="125"/>
        <v>0</v>
      </c>
      <c r="F2036" t="b">
        <f t="shared" si="126"/>
        <v>0</v>
      </c>
      <c r="G2036" t="b">
        <f>IF('Input and Summary Results'!$J$4="yes",IF(C2036=FALSE,FALSE,IF('Data Transformation'!E2036&lt;$R$10,E2036,$R$10)),IF(C2036=FALSE,FALSE,IF(C2036&lt;$R$10,C2036,$R$10)))</f>
        <v>0</v>
      </c>
      <c r="H2036" t="b">
        <f>IF('Input and Summary Results'!$J$4="yes",'Data Transformation'!F2036,'Data Transformation'!D2036)</f>
        <v>0</v>
      </c>
      <c r="I2036" t="str">
        <f t="shared" si="124"/>
        <v/>
      </c>
    </row>
    <row r="2037" spans="2:9" x14ac:dyDescent="0.25">
      <c r="B2037" t="b">
        <f>IF('Input and Summary Results'!D1619=0,FALSE,'Input and Summary Results'!$B1619)</f>
        <v>0</v>
      </c>
      <c r="C2037" t="b">
        <f>IF(OR(B2037=0,'Input and Summary Results'!D1619=0,'Input and Summary Results'!D1619=""),FALSE,'Input and Summary Results'!$D1619)</f>
        <v>0</v>
      </c>
      <c r="D2037" t="b">
        <f>IF(OR(B2037=0,'Input and Summary Results'!E1619=0),FALSE,'Input and Summary Results'!$E1619)</f>
        <v>0</v>
      </c>
      <c r="E2037" t="b">
        <f t="shared" si="125"/>
        <v>0</v>
      </c>
      <c r="F2037" t="b">
        <f t="shared" si="126"/>
        <v>0</v>
      </c>
      <c r="G2037" t="b">
        <f>IF('Input and Summary Results'!$J$4="yes",IF(C2037=FALSE,FALSE,IF('Data Transformation'!E2037&lt;$R$10,E2037,$R$10)),IF(C2037=FALSE,FALSE,IF(C2037&lt;$R$10,C2037,$R$10)))</f>
        <v>0</v>
      </c>
      <c r="H2037" t="b">
        <f>IF('Input and Summary Results'!$J$4="yes",'Data Transformation'!F2037,'Data Transformation'!D2037)</f>
        <v>0</v>
      </c>
      <c r="I2037" t="str">
        <f t="shared" si="124"/>
        <v/>
      </c>
    </row>
    <row r="2038" spans="2:9" x14ac:dyDescent="0.25">
      <c r="B2038" t="b">
        <f>IF('Input and Summary Results'!D1620=0,FALSE,'Input and Summary Results'!$B1620)</f>
        <v>0</v>
      </c>
      <c r="C2038" t="b">
        <f>IF(OR(B2038=0,'Input and Summary Results'!D1620=0,'Input and Summary Results'!D1620=""),FALSE,'Input and Summary Results'!$D1620)</f>
        <v>0</v>
      </c>
      <c r="D2038" t="b">
        <f>IF(OR(B2038=0,'Input and Summary Results'!E1620=0),FALSE,'Input and Summary Results'!$E1620)</f>
        <v>0</v>
      </c>
      <c r="E2038" t="b">
        <f t="shared" si="125"/>
        <v>0</v>
      </c>
      <c r="F2038" t="b">
        <f t="shared" si="126"/>
        <v>0</v>
      </c>
      <c r="G2038" t="b">
        <f>IF('Input and Summary Results'!$J$4="yes",IF(C2038=FALSE,FALSE,IF('Data Transformation'!E2038&lt;$R$10,E2038,$R$10)),IF(C2038=FALSE,FALSE,IF(C2038&lt;$R$10,C2038,$R$10)))</f>
        <v>0</v>
      </c>
      <c r="H2038" t="b">
        <f>IF('Input and Summary Results'!$J$4="yes",'Data Transformation'!F2038,'Data Transformation'!D2038)</f>
        <v>0</v>
      </c>
      <c r="I2038" t="str">
        <f t="shared" si="124"/>
        <v/>
      </c>
    </row>
    <row r="2039" spans="2:9" x14ac:dyDescent="0.25">
      <c r="B2039" t="b">
        <f>IF('Input and Summary Results'!D1621=0,FALSE,'Input and Summary Results'!$B1621)</f>
        <v>0</v>
      </c>
      <c r="C2039" t="b">
        <f>IF(OR(B2039=0,'Input and Summary Results'!D1621=0,'Input and Summary Results'!D1621=""),FALSE,'Input and Summary Results'!$D1621)</f>
        <v>0</v>
      </c>
      <c r="D2039" t="b">
        <f>IF(OR(B2039=0,'Input and Summary Results'!E1621=0),FALSE,'Input and Summary Results'!$E1621)</f>
        <v>0</v>
      </c>
      <c r="E2039" t="b">
        <f t="shared" si="125"/>
        <v>0</v>
      </c>
      <c r="F2039" t="b">
        <f t="shared" si="126"/>
        <v>0</v>
      </c>
      <c r="G2039" t="b">
        <f>IF('Input and Summary Results'!$J$4="yes",IF(C2039=FALSE,FALSE,IF('Data Transformation'!E2039&lt;$R$10,E2039,$R$10)),IF(C2039=FALSE,FALSE,IF(C2039&lt;$R$10,C2039,$R$10)))</f>
        <v>0</v>
      </c>
      <c r="H2039" t="b">
        <f>IF('Input and Summary Results'!$J$4="yes",'Data Transformation'!F2039,'Data Transformation'!D2039)</f>
        <v>0</v>
      </c>
      <c r="I2039" t="str">
        <f t="shared" si="124"/>
        <v/>
      </c>
    </row>
    <row r="2040" spans="2:9" x14ac:dyDescent="0.25">
      <c r="B2040" t="b">
        <f>IF('Input and Summary Results'!D1622=0,FALSE,'Input and Summary Results'!$B1622)</f>
        <v>0</v>
      </c>
      <c r="C2040" t="b">
        <f>IF(OR(B2040=0,'Input and Summary Results'!D1622=0,'Input and Summary Results'!D1622=""),FALSE,'Input and Summary Results'!$D1622)</f>
        <v>0</v>
      </c>
      <c r="D2040" t="b">
        <f>IF(OR(B2040=0,'Input and Summary Results'!E1622=0),FALSE,'Input and Summary Results'!$E1622)</f>
        <v>0</v>
      </c>
      <c r="E2040" t="b">
        <f t="shared" si="125"/>
        <v>0</v>
      </c>
      <c r="F2040" t="b">
        <f t="shared" si="126"/>
        <v>0</v>
      </c>
      <c r="G2040" t="b">
        <f>IF('Input and Summary Results'!$J$4="yes",IF(C2040=FALSE,FALSE,IF('Data Transformation'!E2040&lt;$R$10,E2040,$R$10)),IF(C2040=FALSE,FALSE,IF(C2040&lt;$R$10,C2040,$R$10)))</f>
        <v>0</v>
      </c>
      <c r="H2040" t="b">
        <f>IF('Input and Summary Results'!$J$4="yes",'Data Transformation'!F2040,'Data Transformation'!D2040)</f>
        <v>0</v>
      </c>
      <c r="I2040" t="str">
        <f t="shared" si="124"/>
        <v/>
      </c>
    </row>
    <row r="2041" spans="2:9" x14ac:dyDescent="0.25">
      <c r="B2041" t="b">
        <f>IF('Input and Summary Results'!D1623=0,FALSE,'Input and Summary Results'!$B1623)</f>
        <v>0</v>
      </c>
      <c r="C2041" t="b">
        <f>IF(OR(B2041=0,'Input and Summary Results'!D1623=0,'Input and Summary Results'!D1623=""),FALSE,'Input and Summary Results'!$D1623)</f>
        <v>0</v>
      </c>
      <c r="D2041" t="b">
        <f>IF(OR(B2041=0,'Input and Summary Results'!E1623=0),FALSE,'Input and Summary Results'!$E1623)</f>
        <v>0</v>
      </c>
      <c r="E2041" t="b">
        <f t="shared" si="125"/>
        <v>0</v>
      </c>
      <c r="F2041" t="b">
        <f t="shared" si="126"/>
        <v>0</v>
      </c>
      <c r="G2041" t="b">
        <f>IF('Input and Summary Results'!$J$4="yes",IF(C2041=FALSE,FALSE,IF('Data Transformation'!E2041&lt;$R$10,E2041,$R$10)),IF(C2041=FALSE,FALSE,IF(C2041&lt;$R$10,C2041,$R$10)))</f>
        <v>0</v>
      </c>
      <c r="H2041" t="b">
        <f>IF('Input and Summary Results'!$J$4="yes",'Data Transformation'!F2041,'Data Transformation'!D2041)</f>
        <v>0</v>
      </c>
      <c r="I2041" t="str">
        <f t="shared" si="124"/>
        <v/>
      </c>
    </row>
    <row r="2042" spans="2:9" x14ac:dyDescent="0.25">
      <c r="B2042" t="b">
        <f>IF('Input and Summary Results'!D1624=0,FALSE,'Input and Summary Results'!$B1624)</f>
        <v>0</v>
      </c>
      <c r="C2042" t="b">
        <f>IF(OR(B2042=0,'Input and Summary Results'!D1624=0,'Input and Summary Results'!D1624=""),FALSE,'Input and Summary Results'!$D1624)</f>
        <v>0</v>
      </c>
      <c r="D2042" t="b">
        <f>IF(OR(B2042=0,'Input and Summary Results'!E1624=0),FALSE,'Input and Summary Results'!$E1624)</f>
        <v>0</v>
      </c>
      <c r="E2042" t="b">
        <f t="shared" si="125"/>
        <v>0</v>
      </c>
      <c r="F2042" t="b">
        <f t="shared" si="126"/>
        <v>0</v>
      </c>
      <c r="G2042" t="b">
        <f>IF('Input and Summary Results'!$J$4="yes",IF(C2042=FALSE,FALSE,IF('Data Transformation'!E2042&lt;$R$10,E2042,$R$10)),IF(C2042=FALSE,FALSE,IF(C2042&lt;$R$10,C2042,$R$10)))</f>
        <v>0</v>
      </c>
      <c r="H2042" t="b">
        <f>IF('Input and Summary Results'!$J$4="yes",'Data Transformation'!F2042,'Data Transformation'!D2042)</f>
        <v>0</v>
      </c>
      <c r="I2042" t="str">
        <f t="shared" si="124"/>
        <v/>
      </c>
    </row>
    <row r="2043" spans="2:9" x14ac:dyDescent="0.25">
      <c r="B2043" t="b">
        <f>IF('Input and Summary Results'!D1625=0,FALSE,'Input and Summary Results'!$B1625)</f>
        <v>0</v>
      </c>
      <c r="C2043" t="b">
        <f>IF(OR(B2043=0,'Input and Summary Results'!D1625=0,'Input and Summary Results'!D1625=""),FALSE,'Input and Summary Results'!$D1625)</f>
        <v>0</v>
      </c>
      <c r="D2043" t="b">
        <f>IF(OR(B2043=0,'Input and Summary Results'!E1625=0),FALSE,'Input and Summary Results'!$E1625)</f>
        <v>0</v>
      </c>
      <c r="E2043" t="b">
        <f t="shared" si="125"/>
        <v>0</v>
      </c>
      <c r="F2043" t="b">
        <f t="shared" si="126"/>
        <v>0</v>
      </c>
      <c r="G2043" t="b">
        <f>IF('Input and Summary Results'!$J$4="yes",IF(C2043=FALSE,FALSE,IF('Data Transformation'!E2043&lt;$R$10,E2043,$R$10)),IF(C2043=FALSE,FALSE,IF(C2043&lt;$R$10,C2043,$R$10)))</f>
        <v>0</v>
      </c>
      <c r="H2043" t="b">
        <f>IF('Input and Summary Results'!$J$4="yes",'Data Transformation'!F2043,'Data Transformation'!D2043)</f>
        <v>0</v>
      </c>
      <c r="I2043" t="str">
        <f t="shared" si="124"/>
        <v/>
      </c>
    </row>
    <row r="2044" spans="2:9" x14ac:dyDescent="0.25">
      <c r="B2044" t="b">
        <f>IF('Input and Summary Results'!D1626=0,FALSE,'Input and Summary Results'!$B1626)</f>
        <v>0</v>
      </c>
      <c r="C2044" t="b">
        <f>IF(OR(B2044=0,'Input and Summary Results'!D1626=0,'Input and Summary Results'!D1626=""),FALSE,'Input and Summary Results'!$D1626)</f>
        <v>0</v>
      </c>
      <c r="D2044" t="b">
        <f>IF(OR(B2044=0,'Input and Summary Results'!E1626=0),FALSE,'Input and Summary Results'!$E1626)</f>
        <v>0</v>
      </c>
      <c r="E2044" t="b">
        <f t="shared" si="125"/>
        <v>0</v>
      </c>
      <c r="F2044" t="b">
        <f t="shared" si="126"/>
        <v>0</v>
      </c>
      <c r="G2044" t="b">
        <f>IF('Input and Summary Results'!$J$4="yes",IF(C2044=FALSE,FALSE,IF('Data Transformation'!E2044&lt;$R$10,E2044,$R$10)),IF(C2044=FALSE,FALSE,IF(C2044&lt;$R$10,C2044,$R$10)))</f>
        <v>0</v>
      </c>
      <c r="H2044" t="b">
        <f>IF('Input and Summary Results'!$J$4="yes",'Data Transformation'!F2044,'Data Transformation'!D2044)</f>
        <v>0</v>
      </c>
      <c r="I2044" t="str">
        <f t="shared" si="124"/>
        <v/>
      </c>
    </row>
    <row r="2045" spans="2:9" x14ac:dyDescent="0.25">
      <c r="B2045" t="b">
        <f>IF('Input and Summary Results'!D1627=0,FALSE,'Input and Summary Results'!$B1627)</f>
        <v>0</v>
      </c>
      <c r="C2045" t="b">
        <f>IF(OR(B2045=0,'Input and Summary Results'!D1627=0,'Input and Summary Results'!D1627=""),FALSE,'Input and Summary Results'!$D1627)</f>
        <v>0</v>
      </c>
      <c r="D2045" t="b">
        <f>IF(OR(B2045=0,'Input and Summary Results'!E1627=0),FALSE,'Input and Summary Results'!$E1627)</f>
        <v>0</v>
      </c>
      <c r="E2045" t="b">
        <f t="shared" si="125"/>
        <v>0</v>
      </c>
      <c r="F2045" t="b">
        <f t="shared" si="126"/>
        <v>0</v>
      </c>
      <c r="G2045" t="b">
        <f>IF('Input and Summary Results'!$J$4="yes",IF(C2045=FALSE,FALSE,IF('Data Transformation'!E2045&lt;$R$10,E2045,$R$10)),IF(C2045=FALSE,FALSE,IF(C2045&lt;$R$10,C2045,$R$10)))</f>
        <v>0</v>
      </c>
      <c r="H2045" t="b">
        <f>IF('Input and Summary Results'!$J$4="yes",'Data Transformation'!F2045,'Data Transformation'!D2045)</f>
        <v>0</v>
      </c>
      <c r="I2045" t="str">
        <f t="shared" si="124"/>
        <v/>
      </c>
    </row>
    <row r="2046" spans="2:9" x14ac:dyDescent="0.25">
      <c r="B2046" t="b">
        <f>IF('Input and Summary Results'!D1628=0,FALSE,'Input and Summary Results'!$B1628)</f>
        <v>0</v>
      </c>
      <c r="C2046" t="b">
        <f>IF(OR(B2046=0,'Input and Summary Results'!D1628=0,'Input and Summary Results'!D1628=""),FALSE,'Input and Summary Results'!$D1628)</f>
        <v>0</v>
      </c>
      <c r="D2046" t="b">
        <f>IF(OR(B2046=0,'Input and Summary Results'!E1628=0),FALSE,'Input and Summary Results'!$E1628)</f>
        <v>0</v>
      </c>
      <c r="E2046" t="b">
        <f t="shared" si="125"/>
        <v>0</v>
      </c>
      <c r="F2046" t="b">
        <f t="shared" si="126"/>
        <v>0</v>
      </c>
      <c r="G2046" t="b">
        <f>IF('Input and Summary Results'!$J$4="yes",IF(C2046=FALSE,FALSE,IF('Data Transformation'!E2046&lt;$R$10,E2046,$R$10)),IF(C2046=FALSE,FALSE,IF(C2046&lt;$R$10,C2046,$R$10)))</f>
        <v>0</v>
      </c>
      <c r="H2046" t="b">
        <f>IF('Input and Summary Results'!$J$4="yes",'Data Transformation'!F2046,'Data Transformation'!D2046)</f>
        <v>0</v>
      </c>
      <c r="I2046" t="str">
        <f t="shared" si="124"/>
        <v/>
      </c>
    </row>
    <row r="2047" spans="2:9" x14ac:dyDescent="0.25">
      <c r="B2047" t="b">
        <f>IF('Input and Summary Results'!D1629=0,FALSE,'Input and Summary Results'!$B1629)</f>
        <v>0</v>
      </c>
      <c r="C2047" t="b">
        <f>IF(OR(B2047=0,'Input and Summary Results'!D1629=0,'Input and Summary Results'!D1629=""),FALSE,'Input and Summary Results'!$D1629)</f>
        <v>0</v>
      </c>
      <c r="D2047" t="b">
        <f>IF(OR(B2047=0,'Input and Summary Results'!E1629=0),FALSE,'Input and Summary Results'!$E1629)</f>
        <v>0</v>
      </c>
      <c r="E2047" t="b">
        <f t="shared" si="125"/>
        <v>0</v>
      </c>
      <c r="F2047" t="b">
        <f t="shared" si="126"/>
        <v>0</v>
      </c>
      <c r="G2047" t="b">
        <f>IF('Input and Summary Results'!$J$4="yes",IF(C2047=FALSE,FALSE,IF('Data Transformation'!E2047&lt;$R$10,E2047,$R$10)),IF(C2047=FALSE,FALSE,IF(C2047&lt;$R$10,C2047,$R$10)))</f>
        <v>0</v>
      </c>
      <c r="H2047" t="b">
        <f>IF('Input and Summary Results'!$J$4="yes",'Data Transformation'!F2047,'Data Transformation'!D2047)</f>
        <v>0</v>
      </c>
      <c r="I2047" t="str">
        <f t="shared" si="124"/>
        <v/>
      </c>
    </row>
    <row r="2048" spans="2:9" x14ac:dyDescent="0.25">
      <c r="B2048" t="b">
        <f>IF('Input and Summary Results'!D1630=0,FALSE,'Input and Summary Results'!$B1630)</f>
        <v>0</v>
      </c>
      <c r="C2048" t="b">
        <f>IF(OR(B2048=0,'Input and Summary Results'!D1630=0,'Input and Summary Results'!D1630=""),FALSE,'Input and Summary Results'!$D1630)</f>
        <v>0</v>
      </c>
      <c r="D2048" t="b">
        <f>IF(OR(B2048=0,'Input and Summary Results'!E1630=0),FALSE,'Input and Summary Results'!$E1630)</f>
        <v>0</v>
      </c>
      <c r="E2048" t="b">
        <f t="shared" si="125"/>
        <v>0</v>
      </c>
      <c r="F2048" t="b">
        <f t="shared" si="126"/>
        <v>0</v>
      </c>
      <c r="G2048" t="b">
        <f>IF('Input and Summary Results'!$J$4="yes",IF(C2048=FALSE,FALSE,IF('Data Transformation'!E2048&lt;$R$10,E2048,$R$10)),IF(C2048=FALSE,FALSE,IF(C2048&lt;$R$10,C2048,$R$10)))</f>
        <v>0</v>
      </c>
      <c r="H2048" t="b">
        <f>IF('Input and Summary Results'!$J$4="yes",'Data Transformation'!F2048,'Data Transformation'!D2048)</f>
        <v>0</v>
      </c>
      <c r="I2048" t="str">
        <f t="shared" si="124"/>
        <v/>
      </c>
    </row>
    <row r="2049" spans="2:9" x14ac:dyDescent="0.25">
      <c r="B2049" t="b">
        <f>IF('Input and Summary Results'!D1631=0,FALSE,'Input and Summary Results'!$B1631)</f>
        <v>0</v>
      </c>
      <c r="C2049" t="b">
        <f>IF(OR(B2049=0,'Input and Summary Results'!D1631=0,'Input and Summary Results'!D1631=""),FALSE,'Input and Summary Results'!$D1631)</f>
        <v>0</v>
      </c>
      <c r="D2049" t="b">
        <f>IF(OR(B2049=0,'Input and Summary Results'!E1631=0),FALSE,'Input and Summary Results'!$E1631)</f>
        <v>0</v>
      </c>
      <c r="E2049" t="b">
        <f t="shared" si="125"/>
        <v>0</v>
      </c>
      <c r="F2049" t="b">
        <f t="shared" si="126"/>
        <v>0</v>
      </c>
      <c r="G2049" t="b">
        <f>IF('Input and Summary Results'!$J$4="yes",IF(C2049=FALSE,FALSE,IF('Data Transformation'!E2049&lt;$R$10,E2049,$R$10)),IF(C2049=FALSE,FALSE,IF(C2049&lt;$R$10,C2049,$R$10)))</f>
        <v>0</v>
      </c>
      <c r="H2049" t="b">
        <f>IF('Input and Summary Results'!$J$4="yes",'Data Transformation'!F2049,'Data Transformation'!D2049)</f>
        <v>0</v>
      </c>
      <c r="I2049" t="str">
        <f t="shared" si="124"/>
        <v/>
      </c>
    </row>
    <row r="2050" spans="2:9" x14ac:dyDescent="0.25">
      <c r="B2050" t="b">
        <f>IF('Input and Summary Results'!D1632=0,FALSE,'Input and Summary Results'!$B1632)</f>
        <v>0</v>
      </c>
      <c r="C2050" t="b">
        <f>IF(OR(B2050=0,'Input and Summary Results'!D1632=0,'Input and Summary Results'!D1632=""),FALSE,'Input and Summary Results'!$D1632)</f>
        <v>0</v>
      </c>
      <c r="D2050" t="b">
        <f>IF(OR(B2050=0,'Input and Summary Results'!E1632=0),FALSE,'Input and Summary Results'!$E1632)</f>
        <v>0</v>
      </c>
      <c r="E2050" t="b">
        <f t="shared" si="125"/>
        <v>0</v>
      </c>
      <c r="F2050" t="b">
        <f t="shared" si="126"/>
        <v>0</v>
      </c>
      <c r="G2050" t="b">
        <f>IF('Input and Summary Results'!$J$4="yes",IF(C2050=FALSE,FALSE,IF('Data Transformation'!E2050&lt;$R$10,E2050,$R$10)),IF(C2050=FALSE,FALSE,IF(C2050&lt;$R$10,C2050,$R$10)))</f>
        <v>0</v>
      </c>
      <c r="H2050" t="b">
        <f>IF('Input and Summary Results'!$J$4="yes",'Data Transformation'!F2050,'Data Transformation'!D2050)</f>
        <v>0</v>
      </c>
      <c r="I2050" t="str">
        <f t="shared" si="124"/>
        <v/>
      </c>
    </row>
    <row r="2051" spans="2:9" x14ac:dyDescent="0.25">
      <c r="B2051" t="b">
        <f>IF('Input and Summary Results'!D1633=0,FALSE,'Input and Summary Results'!$B1633)</f>
        <v>0</v>
      </c>
      <c r="C2051" t="b">
        <f>IF(OR(B2051=0,'Input and Summary Results'!D1633=0,'Input and Summary Results'!D1633=""),FALSE,'Input and Summary Results'!$D1633)</f>
        <v>0</v>
      </c>
      <c r="D2051" t="b">
        <f>IF(OR(B2051=0,'Input and Summary Results'!E1633=0),FALSE,'Input and Summary Results'!$E1633)</f>
        <v>0</v>
      </c>
      <c r="E2051" t="b">
        <f t="shared" si="125"/>
        <v>0</v>
      </c>
      <c r="F2051" t="b">
        <f t="shared" si="126"/>
        <v>0</v>
      </c>
      <c r="G2051" t="b">
        <f>IF('Input and Summary Results'!$J$4="yes",IF(C2051=FALSE,FALSE,IF('Data Transformation'!E2051&lt;$R$10,E2051,$R$10)),IF(C2051=FALSE,FALSE,IF(C2051&lt;$R$10,C2051,$R$10)))</f>
        <v>0</v>
      </c>
      <c r="H2051" t="b">
        <f>IF('Input and Summary Results'!$J$4="yes",'Data Transformation'!F2051,'Data Transformation'!D2051)</f>
        <v>0</v>
      </c>
      <c r="I2051" t="str">
        <f t="shared" si="124"/>
        <v/>
      </c>
    </row>
    <row r="2052" spans="2:9" x14ac:dyDescent="0.25">
      <c r="B2052" t="b">
        <f>IF('Input and Summary Results'!D1634=0,FALSE,'Input and Summary Results'!$B1634)</f>
        <v>0</v>
      </c>
      <c r="C2052" t="b">
        <f>IF(OR(B2052=0,'Input and Summary Results'!D1634=0,'Input and Summary Results'!D1634=""),FALSE,'Input and Summary Results'!$D1634)</f>
        <v>0</v>
      </c>
      <c r="D2052" t="b">
        <f>IF(OR(B2052=0,'Input and Summary Results'!E1634=0),FALSE,'Input and Summary Results'!$E1634)</f>
        <v>0</v>
      </c>
      <c r="E2052" t="b">
        <f t="shared" si="125"/>
        <v>0</v>
      </c>
      <c r="F2052" t="b">
        <f t="shared" si="126"/>
        <v>0</v>
      </c>
      <c r="G2052" t="b">
        <f>IF('Input and Summary Results'!$J$4="yes",IF(C2052=FALSE,FALSE,IF('Data Transformation'!E2052&lt;$R$10,E2052,$R$10)),IF(C2052=FALSE,FALSE,IF(C2052&lt;$R$10,C2052,$R$10)))</f>
        <v>0</v>
      </c>
      <c r="H2052" t="b">
        <f>IF('Input and Summary Results'!$J$4="yes",'Data Transformation'!F2052,'Data Transformation'!D2052)</f>
        <v>0</v>
      </c>
      <c r="I2052" t="str">
        <f t="shared" si="124"/>
        <v/>
      </c>
    </row>
    <row r="2053" spans="2:9" x14ac:dyDescent="0.25">
      <c r="B2053" t="b">
        <f>IF('Input and Summary Results'!D1635=0,FALSE,'Input and Summary Results'!$B1635)</f>
        <v>0</v>
      </c>
      <c r="C2053" t="b">
        <f>IF(OR(B2053=0,'Input and Summary Results'!D1635=0,'Input and Summary Results'!D1635=""),FALSE,'Input and Summary Results'!$D1635)</f>
        <v>0</v>
      </c>
      <c r="D2053" t="b">
        <f>IF(OR(B2053=0,'Input and Summary Results'!E1635=0),FALSE,'Input and Summary Results'!$E1635)</f>
        <v>0</v>
      </c>
      <c r="E2053" t="b">
        <f t="shared" si="125"/>
        <v>0</v>
      </c>
      <c r="F2053" t="b">
        <f t="shared" si="126"/>
        <v>0</v>
      </c>
      <c r="G2053" t="b">
        <f>IF('Input and Summary Results'!$J$4="yes",IF(C2053=FALSE,FALSE,IF('Data Transformation'!E2053&lt;$R$10,E2053,$R$10)),IF(C2053=FALSE,FALSE,IF(C2053&lt;$R$10,C2053,$R$10)))</f>
        <v>0</v>
      </c>
      <c r="H2053" t="b">
        <f>IF('Input and Summary Results'!$J$4="yes",'Data Transformation'!F2053,'Data Transformation'!D2053)</f>
        <v>0</v>
      </c>
      <c r="I2053" t="str">
        <f t="shared" ref="I2053:I2116" si="127">IF(G2053=FALSE,"",B2053)</f>
        <v/>
      </c>
    </row>
    <row r="2054" spans="2:9" x14ac:dyDescent="0.25">
      <c r="B2054" t="b">
        <f>IF('Input and Summary Results'!D1636=0,FALSE,'Input and Summary Results'!$B1636)</f>
        <v>0</v>
      </c>
      <c r="C2054" t="b">
        <f>IF(OR(B2054=0,'Input and Summary Results'!D1636=0,'Input and Summary Results'!D1636=""),FALSE,'Input and Summary Results'!$D1636)</f>
        <v>0</v>
      </c>
      <c r="D2054" t="b">
        <f>IF(OR(B2054=0,'Input and Summary Results'!E1636=0),FALSE,'Input and Summary Results'!$E1636)</f>
        <v>0</v>
      </c>
      <c r="E2054" t="b">
        <f t="shared" si="125"/>
        <v>0</v>
      </c>
      <c r="F2054" t="b">
        <f t="shared" si="126"/>
        <v>0</v>
      </c>
      <c r="G2054" t="b">
        <f>IF('Input and Summary Results'!$J$4="yes",IF(C2054=FALSE,FALSE,IF('Data Transformation'!E2054&lt;$R$10,E2054,$R$10)),IF(C2054=FALSE,FALSE,IF(C2054&lt;$R$10,C2054,$R$10)))</f>
        <v>0</v>
      </c>
      <c r="H2054" t="b">
        <f>IF('Input and Summary Results'!$J$4="yes",'Data Transformation'!F2054,'Data Transformation'!D2054)</f>
        <v>0</v>
      </c>
      <c r="I2054" t="str">
        <f t="shared" si="127"/>
        <v/>
      </c>
    </row>
    <row r="2055" spans="2:9" x14ac:dyDescent="0.25">
      <c r="B2055" t="b">
        <f>IF('Input and Summary Results'!D1637=0,FALSE,'Input and Summary Results'!$B1637)</f>
        <v>0</v>
      </c>
      <c r="C2055" t="b">
        <f>IF(OR(B2055=0,'Input and Summary Results'!D1637=0,'Input and Summary Results'!D1637=""),FALSE,'Input and Summary Results'!$D1637)</f>
        <v>0</v>
      </c>
      <c r="D2055" t="b">
        <f>IF(OR(B2055=0,'Input and Summary Results'!E1637=0),FALSE,'Input and Summary Results'!$E1637)</f>
        <v>0</v>
      </c>
      <c r="E2055" t="b">
        <f t="shared" si="125"/>
        <v>0</v>
      </c>
      <c r="F2055" t="b">
        <f t="shared" si="126"/>
        <v>0</v>
      </c>
      <c r="G2055" t="b">
        <f>IF('Input and Summary Results'!$J$4="yes",IF(C2055=FALSE,FALSE,IF('Data Transformation'!E2055&lt;$R$10,E2055,$R$10)),IF(C2055=FALSE,FALSE,IF(C2055&lt;$R$10,C2055,$R$10)))</f>
        <v>0</v>
      </c>
      <c r="H2055" t="b">
        <f>IF('Input and Summary Results'!$J$4="yes",'Data Transformation'!F2055,'Data Transformation'!D2055)</f>
        <v>0</v>
      </c>
      <c r="I2055" t="str">
        <f t="shared" si="127"/>
        <v/>
      </c>
    </row>
    <row r="2056" spans="2:9" x14ac:dyDescent="0.25">
      <c r="B2056" t="b">
        <f>IF('Input and Summary Results'!D1638=0,FALSE,'Input and Summary Results'!$B1638)</f>
        <v>0</v>
      </c>
      <c r="C2056" t="b">
        <f>IF(OR(B2056=0,'Input and Summary Results'!D1638=0,'Input and Summary Results'!D1638=""),FALSE,'Input and Summary Results'!$D1638)</f>
        <v>0</v>
      </c>
      <c r="D2056" t="b">
        <f>IF(OR(B2056=0,'Input and Summary Results'!E1638=0),FALSE,'Input and Summary Results'!$E1638)</f>
        <v>0</v>
      </c>
      <c r="E2056" t="b">
        <f t="shared" si="125"/>
        <v>0</v>
      </c>
      <c r="F2056" t="b">
        <f t="shared" si="126"/>
        <v>0</v>
      </c>
      <c r="G2056" t="b">
        <f>IF('Input and Summary Results'!$J$4="yes",IF(C2056=FALSE,FALSE,IF('Data Transformation'!E2056&lt;$R$10,E2056,$R$10)),IF(C2056=FALSE,FALSE,IF(C2056&lt;$R$10,C2056,$R$10)))</f>
        <v>0</v>
      </c>
      <c r="H2056" t="b">
        <f>IF('Input and Summary Results'!$J$4="yes",'Data Transformation'!F2056,'Data Transformation'!D2056)</f>
        <v>0</v>
      </c>
      <c r="I2056" t="str">
        <f t="shared" si="127"/>
        <v/>
      </c>
    </row>
    <row r="2057" spans="2:9" x14ac:dyDescent="0.25">
      <c r="B2057" t="b">
        <f>IF('Input and Summary Results'!D1639=0,FALSE,'Input and Summary Results'!$B1639)</f>
        <v>0</v>
      </c>
      <c r="C2057" t="b">
        <f>IF(OR(B2057=0,'Input and Summary Results'!D1639=0,'Input and Summary Results'!D1639=""),FALSE,'Input and Summary Results'!$D1639)</f>
        <v>0</v>
      </c>
      <c r="D2057" t="b">
        <f>IF(OR(B2057=0,'Input and Summary Results'!E1639=0),FALSE,'Input and Summary Results'!$E1639)</f>
        <v>0</v>
      </c>
      <c r="E2057" t="b">
        <f t="shared" si="125"/>
        <v>0</v>
      </c>
      <c r="F2057" t="b">
        <f t="shared" si="126"/>
        <v>0</v>
      </c>
      <c r="G2057" t="b">
        <f>IF('Input and Summary Results'!$J$4="yes",IF(C2057=FALSE,FALSE,IF('Data Transformation'!E2057&lt;$R$10,E2057,$R$10)),IF(C2057=FALSE,FALSE,IF(C2057&lt;$R$10,C2057,$R$10)))</f>
        <v>0</v>
      </c>
      <c r="H2057" t="b">
        <f>IF('Input and Summary Results'!$J$4="yes",'Data Transformation'!F2057,'Data Transformation'!D2057)</f>
        <v>0</v>
      </c>
      <c r="I2057" t="str">
        <f t="shared" si="127"/>
        <v/>
      </c>
    </row>
    <row r="2058" spans="2:9" x14ac:dyDescent="0.25">
      <c r="B2058" t="b">
        <f>IF('Input and Summary Results'!D1640=0,FALSE,'Input and Summary Results'!$B1640)</f>
        <v>0</v>
      </c>
      <c r="C2058" t="b">
        <f>IF(OR(B2058=0,'Input and Summary Results'!D1640=0,'Input and Summary Results'!D1640=""),FALSE,'Input and Summary Results'!$D1640)</f>
        <v>0</v>
      </c>
      <c r="D2058" t="b">
        <f>IF(OR(B2058=0,'Input and Summary Results'!E1640=0),FALSE,'Input and Summary Results'!$E1640)</f>
        <v>0</v>
      </c>
      <c r="E2058" t="b">
        <f t="shared" si="125"/>
        <v>0</v>
      </c>
      <c r="F2058" t="b">
        <f t="shared" si="126"/>
        <v>0</v>
      </c>
      <c r="G2058" t="b">
        <f>IF('Input and Summary Results'!$J$4="yes",IF(C2058=FALSE,FALSE,IF('Data Transformation'!E2058&lt;$R$10,E2058,$R$10)),IF(C2058=FALSE,FALSE,IF(C2058&lt;$R$10,C2058,$R$10)))</f>
        <v>0</v>
      </c>
      <c r="H2058" t="b">
        <f>IF('Input and Summary Results'!$J$4="yes",'Data Transformation'!F2058,'Data Transformation'!D2058)</f>
        <v>0</v>
      </c>
      <c r="I2058" t="str">
        <f t="shared" si="127"/>
        <v/>
      </c>
    </row>
    <row r="2059" spans="2:9" x14ac:dyDescent="0.25">
      <c r="B2059" t="b">
        <f>IF('Input and Summary Results'!D1641=0,FALSE,'Input and Summary Results'!$B1641)</f>
        <v>0</v>
      </c>
      <c r="C2059" t="b">
        <f>IF(OR(B2059=0,'Input and Summary Results'!D1641=0,'Input and Summary Results'!D1641=""),FALSE,'Input and Summary Results'!$D1641)</f>
        <v>0</v>
      </c>
      <c r="D2059" t="b">
        <f>IF(OR(B2059=0,'Input and Summary Results'!E1641=0),FALSE,'Input and Summary Results'!$E1641)</f>
        <v>0</v>
      </c>
      <c r="E2059" t="b">
        <f t="shared" si="125"/>
        <v>0</v>
      </c>
      <c r="F2059" t="b">
        <f t="shared" si="126"/>
        <v>0</v>
      </c>
      <c r="G2059" t="b">
        <f>IF('Input and Summary Results'!$J$4="yes",IF(C2059=FALSE,FALSE,IF('Data Transformation'!E2059&lt;$R$10,E2059,$R$10)),IF(C2059=FALSE,FALSE,IF(C2059&lt;$R$10,C2059,$R$10)))</f>
        <v>0</v>
      </c>
      <c r="H2059" t="b">
        <f>IF('Input and Summary Results'!$J$4="yes",'Data Transformation'!F2059,'Data Transformation'!D2059)</f>
        <v>0</v>
      </c>
      <c r="I2059" t="str">
        <f t="shared" si="127"/>
        <v/>
      </c>
    </row>
    <row r="2060" spans="2:9" x14ac:dyDescent="0.25">
      <c r="B2060" t="b">
        <f>IF('Input and Summary Results'!D1642=0,FALSE,'Input and Summary Results'!$B1642)</f>
        <v>0</v>
      </c>
      <c r="C2060" t="b">
        <f>IF(OR(B2060=0,'Input and Summary Results'!D1642=0,'Input and Summary Results'!D1642=""),FALSE,'Input and Summary Results'!$D1642)</f>
        <v>0</v>
      </c>
      <c r="D2060" t="b">
        <f>IF(OR(B2060=0,'Input and Summary Results'!E1642=0),FALSE,'Input and Summary Results'!$E1642)</f>
        <v>0</v>
      </c>
      <c r="E2060" t="b">
        <f t="shared" si="125"/>
        <v>0</v>
      </c>
      <c r="F2060" t="b">
        <f t="shared" si="126"/>
        <v>0</v>
      </c>
      <c r="G2060" t="b">
        <f>IF('Input and Summary Results'!$J$4="yes",IF(C2060=FALSE,FALSE,IF('Data Transformation'!E2060&lt;$R$10,E2060,$R$10)),IF(C2060=FALSE,FALSE,IF(C2060&lt;$R$10,C2060,$R$10)))</f>
        <v>0</v>
      </c>
      <c r="H2060" t="b">
        <f>IF('Input and Summary Results'!$J$4="yes",'Data Transformation'!F2060,'Data Transformation'!D2060)</f>
        <v>0</v>
      </c>
      <c r="I2060" t="str">
        <f t="shared" si="127"/>
        <v/>
      </c>
    </row>
    <row r="2061" spans="2:9" x14ac:dyDescent="0.25">
      <c r="B2061" t="b">
        <f>IF('Input and Summary Results'!D1643=0,FALSE,'Input and Summary Results'!$B1643)</f>
        <v>0</v>
      </c>
      <c r="C2061" t="b">
        <f>IF(OR(B2061=0,'Input and Summary Results'!D1643=0,'Input and Summary Results'!D1643=""),FALSE,'Input and Summary Results'!$D1643)</f>
        <v>0</v>
      </c>
      <c r="D2061" t="b">
        <f>IF(OR(B2061=0,'Input and Summary Results'!E1643=0),FALSE,'Input and Summary Results'!$E1643)</f>
        <v>0</v>
      </c>
      <c r="E2061" t="b">
        <f t="shared" si="125"/>
        <v>0</v>
      </c>
      <c r="F2061" t="b">
        <f t="shared" si="126"/>
        <v>0</v>
      </c>
      <c r="G2061" t="b">
        <f>IF('Input and Summary Results'!$J$4="yes",IF(C2061=FALSE,FALSE,IF('Data Transformation'!E2061&lt;$R$10,E2061,$R$10)),IF(C2061=FALSE,FALSE,IF(C2061&lt;$R$10,C2061,$R$10)))</f>
        <v>0</v>
      </c>
      <c r="H2061" t="b">
        <f>IF('Input and Summary Results'!$J$4="yes",'Data Transformation'!F2061,'Data Transformation'!D2061)</f>
        <v>0</v>
      </c>
      <c r="I2061" t="str">
        <f t="shared" si="127"/>
        <v/>
      </c>
    </row>
    <row r="2062" spans="2:9" x14ac:dyDescent="0.25">
      <c r="B2062" t="b">
        <f>IF('Input and Summary Results'!D1644=0,FALSE,'Input and Summary Results'!$B1644)</f>
        <v>0</v>
      </c>
      <c r="C2062" t="b">
        <f>IF(OR(B2062=0,'Input and Summary Results'!D1644=0,'Input and Summary Results'!D1644=""),FALSE,'Input and Summary Results'!$D1644)</f>
        <v>0</v>
      </c>
      <c r="D2062" t="b">
        <f>IF(OR(B2062=0,'Input and Summary Results'!E1644=0),FALSE,'Input and Summary Results'!$E1644)</f>
        <v>0</v>
      </c>
      <c r="E2062" t="b">
        <f t="shared" si="125"/>
        <v>0</v>
      </c>
      <c r="F2062" t="b">
        <f t="shared" si="126"/>
        <v>0</v>
      </c>
      <c r="G2062" t="b">
        <f>IF('Input and Summary Results'!$J$4="yes",IF(C2062=FALSE,FALSE,IF('Data Transformation'!E2062&lt;$R$10,E2062,$R$10)),IF(C2062=FALSE,FALSE,IF(C2062&lt;$R$10,C2062,$R$10)))</f>
        <v>0</v>
      </c>
      <c r="H2062" t="b">
        <f>IF('Input and Summary Results'!$J$4="yes",'Data Transformation'!F2062,'Data Transformation'!D2062)</f>
        <v>0</v>
      </c>
      <c r="I2062" t="str">
        <f t="shared" si="127"/>
        <v/>
      </c>
    </row>
    <row r="2063" spans="2:9" x14ac:dyDescent="0.25">
      <c r="B2063" t="b">
        <f>IF('Input and Summary Results'!D1645=0,FALSE,'Input and Summary Results'!$B1645)</f>
        <v>0</v>
      </c>
      <c r="C2063" t="b">
        <f>IF(OR(B2063=0,'Input and Summary Results'!D1645=0,'Input and Summary Results'!D1645=""),FALSE,'Input and Summary Results'!$D1645)</f>
        <v>0</v>
      </c>
      <c r="D2063" t="b">
        <f>IF(OR(B2063=0,'Input and Summary Results'!E1645=0),FALSE,'Input and Summary Results'!$E1645)</f>
        <v>0</v>
      </c>
      <c r="E2063" t="b">
        <f t="shared" si="125"/>
        <v>0</v>
      </c>
      <c r="F2063" t="b">
        <f t="shared" si="126"/>
        <v>0</v>
      </c>
      <c r="G2063" t="b">
        <f>IF('Input and Summary Results'!$J$4="yes",IF(C2063=FALSE,FALSE,IF('Data Transformation'!E2063&lt;$R$10,E2063,$R$10)),IF(C2063=FALSE,FALSE,IF(C2063&lt;$R$10,C2063,$R$10)))</f>
        <v>0</v>
      </c>
      <c r="H2063" t="b">
        <f>IF('Input and Summary Results'!$J$4="yes",'Data Transformation'!F2063,'Data Transformation'!D2063)</f>
        <v>0</v>
      </c>
      <c r="I2063" t="str">
        <f t="shared" si="127"/>
        <v/>
      </c>
    </row>
    <row r="2064" spans="2:9" x14ac:dyDescent="0.25">
      <c r="B2064" t="b">
        <f>IF('Input and Summary Results'!D1646=0,FALSE,'Input and Summary Results'!$B1646)</f>
        <v>0</v>
      </c>
      <c r="C2064" t="b">
        <f>IF(OR(B2064=0,'Input and Summary Results'!D1646=0,'Input and Summary Results'!D1646=""),FALSE,'Input and Summary Results'!$D1646)</f>
        <v>0</v>
      </c>
      <c r="D2064" t="b">
        <f>IF(OR(B2064=0,'Input and Summary Results'!E1646=0),FALSE,'Input and Summary Results'!$E1646)</f>
        <v>0</v>
      </c>
      <c r="E2064" t="b">
        <f t="shared" si="125"/>
        <v>0</v>
      </c>
      <c r="F2064" t="b">
        <f t="shared" si="126"/>
        <v>0</v>
      </c>
      <c r="G2064" t="b">
        <f>IF('Input and Summary Results'!$J$4="yes",IF(C2064=FALSE,FALSE,IF('Data Transformation'!E2064&lt;$R$10,E2064,$R$10)),IF(C2064=FALSE,FALSE,IF(C2064&lt;$R$10,C2064,$R$10)))</f>
        <v>0</v>
      </c>
      <c r="H2064" t="b">
        <f>IF('Input and Summary Results'!$J$4="yes",'Data Transformation'!F2064,'Data Transformation'!D2064)</f>
        <v>0</v>
      </c>
      <c r="I2064" t="str">
        <f t="shared" si="127"/>
        <v/>
      </c>
    </row>
    <row r="2065" spans="2:9" x14ac:dyDescent="0.25">
      <c r="B2065" t="b">
        <f>IF('Input and Summary Results'!D1647=0,FALSE,'Input and Summary Results'!$B1647)</f>
        <v>0</v>
      </c>
      <c r="C2065" t="b">
        <f>IF(OR(B2065=0,'Input and Summary Results'!D1647=0,'Input and Summary Results'!D1647=""),FALSE,'Input and Summary Results'!$D1647)</f>
        <v>0</v>
      </c>
      <c r="D2065" t="b">
        <f>IF(OR(B2065=0,'Input and Summary Results'!E1647=0),FALSE,'Input and Summary Results'!$E1647)</f>
        <v>0</v>
      </c>
      <c r="E2065" t="b">
        <f t="shared" si="125"/>
        <v>0</v>
      </c>
      <c r="F2065" t="b">
        <f t="shared" si="126"/>
        <v>0</v>
      </c>
      <c r="G2065" t="b">
        <f>IF('Input and Summary Results'!$J$4="yes",IF(C2065=FALSE,FALSE,IF('Data Transformation'!E2065&lt;$R$10,E2065,$R$10)),IF(C2065=FALSE,FALSE,IF(C2065&lt;$R$10,C2065,$R$10)))</f>
        <v>0</v>
      </c>
      <c r="H2065" t="b">
        <f>IF('Input and Summary Results'!$J$4="yes",'Data Transformation'!F2065,'Data Transformation'!D2065)</f>
        <v>0</v>
      </c>
      <c r="I2065" t="str">
        <f t="shared" si="127"/>
        <v/>
      </c>
    </row>
    <row r="2066" spans="2:9" x14ac:dyDescent="0.25">
      <c r="B2066" t="b">
        <f>IF('Input and Summary Results'!D1648=0,FALSE,'Input and Summary Results'!$B1648)</f>
        <v>0</v>
      </c>
      <c r="C2066" t="b">
        <f>IF(OR(B2066=0,'Input and Summary Results'!D1648=0,'Input and Summary Results'!D1648=""),FALSE,'Input and Summary Results'!$D1648)</f>
        <v>0</v>
      </c>
      <c r="D2066" t="b">
        <f>IF(OR(B2066=0,'Input and Summary Results'!E1648=0),FALSE,'Input and Summary Results'!$E1648)</f>
        <v>0</v>
      </c>
      <c r="E2066" t="b">
        <f t="shared" si="125"/>
        <v>0</v>
      </c>
      <c r="F2066" t="b">
        <f t="shared" si="126"/>
        <v>0</v>
      </c>
      <c r="G2066" t="b">
        <f>IF('Input and Summary Results'!$J$4="yes",IF(C2066=FALSE,FALSE,IF('Data Transformation'!E2066&lt;$R$10,E2066,$R$10)),IF(C2066=FALSE,FALSE,IF(C2066&lt;$R$10,C2066,$R$10)))</f>
        <v>0</v>
      </c>
      <c r="H2066" t="b">
        <f>IF('Input and Summary Results'!$J$4="yes",'Data Transformation'!F2066,'Data Transformation'!D2066)</f>
        <v>0</v>
      </c>
      <c r="I2066" t="str">
        <f t="shared" si="127"/>
        <v/>
      </c>
    </row>
    <row r="2067" spans="2:9" x14ac:dyDescent="0.25">
      <c r="B2067" t="b">
        <f>IF('Input and Summary Results'!D1649=0,FALSE,'Input and Summary Results'!$B1649)</f>
        <v>0</v>
      </c>
      <c r="C2067" t="b">
        <f>IF(OR(B2067=0,'Input and Summary Results'!D1649=0,'Input and Summary Results'!D1649=""),FALSE,'Input and Summary Results'!$D1649)</f>
        <v>0</v>
      </c>
      <c r="D2067" t="b">
        <f>IF(OR(B2067=0,'Input and Summary Results'!E1649=0),FALSE,'Input and Summary Results'!$E1649)</f>
        <v>0</v>
      </c>
      <c r="E2067" t="b">
        <f t="shared" si="125"/>
        <v>0</v>
      </c>
      <c r="F2067" t="b">
        <f t="shared" si="126"/>
        <v>0</v>
      </c>
      <c r="G2067" t="b">
        <f>IF('Input and Summary Results'!$J$4="yes",IF(C2067=FALSE,FALSE,IF('Data Transformation'!E2067&lt;$R$10,E2067,$R$10)),IF(C2067=FALSE,FALSE,IF(C2067&lt;$R$10,C2067,$R$10)))</f>
        <v>0</v>
      </c>
      <c r="H2067" t="b">
        <f>IF('Input and Summary Results'!$J$4="yes",'Data Transformation'!F2067,'Data Transformation'!D2067)</f>
        <v>0</v>
      </c>
      <c r="I2067" t="str">
        <f t="shared" si="127"/>
        <v/>
      </c>
    </row>
    <row r="2068" spans="2:9" x14ac:dyDescent="0.25">
      <c r="B2068" t="b">
        <f>IF('Input and Summary Results'!D1650=0,FALSE,'Input and Summary Results'!$B1650)</f>
        <v>0</v>
      </c>
      <c r="C2068" t="b">
        <f>IF(OR(B2068=0,'Input and Summary Results'!D1650=0,'Input and Summary Results'!D1650=""),FALSE,'Input and Summary Results'!$D1650)</f>
        <v>0</v>
      </c>
      <c r="D2068" t="b">
        <f>IF(OR(B2068=0,'Input and Summary Results'!E1650=0),FALSE,'Input and Summary Results'!$E1650)</f>
        <v>0</v>
      </c>
      <c r="E2068" t="b">
        <f t="shared" si="125"/>
        <v>0</v>
      </c>
      <c r="F2068" t="b">
        <f t="shared" si="126"/>
        <v>0</v>
      </c>
      <c r="G2068" t="b">
        <f>IF('Input and Summary Results'!$J$4="yes",IF(C2068=FALSE,FALSE,IF('Data Transformation'!E2068&lt;$R$10,E2068,$R$10)),IF(C2068=FALSE,FALSE,IF(C2068&lt;$R$10,C2068,$R$10)))</f>
        <v>0</v>
      </c>
      <c r="H2068" t="b">
        <f>IF('Input and Summary Results'!$J$4="yes",'Data Transformation'!F2068,'Data Transformation'!D2068)</f>
        <v>0</v>
      </c>
      <c r="I2068" t="str">
        <f t="shared" si="127"/>
        <v/>
      </c>
    </row>
    <row r="2069" spans="2:9" x14ac:dyDescent="0.25">
      <c r="B2069" t="b">
        <f>IF('Input and Summary Results'!D1651=0,FALSE,'Input and Summary Results'!$B1651)</f>
        <v>0</v>
      </c>
      <c r="C2069" t="b">
        <f>IF(OR(B2069=0,'Input and Summary Results'!D1651=0,'Input and Summary Results'!D1651=""),FALSE,'Input and Summary Results'!$D1651)</f>
        <v>0</v>
      </c>
      <c r="D2069" t="b">
        <f>IF(OR(B2069=0,'Input and Summary Results'!E1651=0),FALSE,'Input and Summary Results'!$E1651)</f>
        <v>0</v>
      </c>
      <c r="E2069" t="b">
        <f t="shared" si="125"/>
        <v>0</v>
      </c>
      <c r="F2069" t="b">
        <f t="shared" si="126"/>
        <v>0</v>
      </c>
      <c r="G2069" t="b">
        <f>IF('Input and Summary Results'!$J$4="yes",IF(C2069=FALSE,FALSE,IF('Data Transformation'!E2069&lt;$R$10,E2069,$R$10)),IF(C2069=FALSE,FALSE,IF(C2069&lt;$R$10,C2069,$R$10)))</f>
        <v>0</v>
      </c>
      <c r="H2069" t="b">
        <f>IF('Input and Summary Results'!$J$4="yes",'Data Transformation'!F2069,'Data Transformation'!D2069)</f>
        <v>0</v>
      </c>
      <c r="I2069" t="str">
        <f t="shared" si="127"/>
        <v/>
      </c>
    </row>
    <row r="2070" spans="2:9" x14ac:dyDescent="0.25">
      <c r="B2070" t="b">
        <f>IF('Input and Summary Results'!D1652=0,FALSE,'Input and Summary Results'!$B1652)</f>
        <v>0</v>
      </c>
      <c r="C2070" t="b">
        <f>IF(OR(B2070=0,'Input and Summary Results'!D1652=0,'Input and Summary Results'!D1652=""),FALSE,'Input and Summary Results'!$D1652)</f>
        <v>0</v>
      </c>
      <c r="D2070" t="b">
        <f>IF(OR(B2070=0,'Input and Summary Results'!E1652=0),FALSE,'Input and Summary Results'!$E1652)</f>
        <v>0</v>
      </c>
      <c r="E2070" t="b">
        <f t="shared" si="125"/>
        <v>0</v>
      </c>
      <c r="F2070" t="b">
        <f t="shared" si="126"/>
        <v>0</v>
      </c>
      <c r="G2070" t="b">
        <f>IF('Input and Summary Results'!$J$4="yes",IF(C2070=FALSE,FALSE,IF('Data Transformation'!E2070&lt;$R$10,E2070,$R$10)),IF(C2070=FALSE,FALSE,IF(C2070&lt;$R$10,C2070,$R$10)))</f>
        <v>0</v>
      </c>
      <c r="H2070" t="b">
        <f>IF('Input and Summary Results'!$J$4="yes",'Data Transformation'!F2070,'Data Transformation'!D2070)</f>
        <v>0</v>
      </c>
      <c r="I2070" t="str">
        <f t="shared" si="127"/>
        <v/>
      </c>
    </row>
    <row r="2071" spans="2:9" x14ac:dyDescent="0.25">
      <c r="B2071" t="b">
        <f>IF('Input and Summary Results'!D1653=0,FALSE,'Input and Summary Results'!$B1653)</f>
        <v>0</v>
      </c>
      <c r="C2071" t="b">
        <f>IF(OR(B2071=0,'Input and Summary Results'!D1653=0,'Input and Summary Results'!D1653=""),FALSE,'Input and Summary Results'!$D1653)</f>
        <v>0</v>
      </c>
      <c r="D2071" t="b">
        <f>IF(OR(B2071=0,'Input and Summary Results'!E1653=0),FALSE,'Input and Summary Results'!$E1653)</f>
        <v>0</v>
      </c>
      <c r="E2071" t="b">
        <f t="shared" si="125"/>
        <v>0</v>
      </c>
      <c r="F2071" t="b">
        <f t="shared" si="126"/>
        <v>0</v>
      </c>
      <c r="G2071" t="b">
        <f>IF('Input and Summary Results'!$J$4="yes",IF(C2071=FALSE,FALSE,IF('Data Transformation'!E2071&lt;$R$10,E2071,$R$10)),IF(C2071=FALSE,FALSE,IF(C2071&lt;$R$10,C2071,$R$10)))</f>
        <v>0</v>
      </c>
      <c r="H2071" t="b">
        <f>IF('Input and Summary Results'!$J$4="yes",'Data Transformation'!F2071,'Data Transformation'!D2071)</f>
        <v>0</v>
      </c>
      <c r="I2071" t="str">
        <f t="shared" si="127"/>
        <v/>
      </c>
    </row>
    <row r="2072" spans="2:9" x14ac:dyDescent="0.25">
      <c r="B2072" t="b">
        <f>IF('Input and Summary Results'!D1654=0,FALSE,'Input and Summary Results'!$B1654)</f>
        <v>0</v>
      </c>
      <c r="C2072" t="b">
        <f>IF(OR(B2072=0,'Input and Summary Results'!D1654=0,'Input and Summary Results'!D1654=""),FALSE,'Input and Summary Results'!$D1654)</f>
        <v>0</v>
      </c>
      <c r="D2072" t="b">
        <f>IF(OR(B2072=0,'Input and Summary Results'!E1654=0),FALSE,'Input and Summary Results'!$E1654)</f>
        <v>0</v>
      </c>
      <c r="E2072" t="b">
        <f t="shared" si="125"/>
        <v>0</v>
      </c>
      <c r="F2072" t="b">
        <f t="shared" si="126"/>
        <v>0</v>
      </c>
      <c r="G2072" t="b">
        <f>IF('Input and Summary Results'!$J$4="yes",IF(C2072=FALSE,FALSE,IF('Data Transformation'!E2072&lt;$R$10,E2072,$R$10)),IF(C2072=FALSE,FALSE,IF(C2072&lt;$R$10,C2072,$R$10)))</f>
        <v>0</v>
      </c>
      <c r="H2072" t="b">
        <f>IF('Input and Summary Results'!$J$4="yes",'Data Transformation'!F2072,'Data Transformation'!D2072)</f>
        <v>0</v>
      </c>
      <c r="I2072" t="str">
        <f t="shared" si="127"/>
        <v/>
      </c>
    </row>
    <row r="2073" spans="2:9" x14ac:dyDescent="0.25">
      <c r="B2073" t="b">
        <f>IF('Input and Summary Results'!D1655=0,FALSE,'Input and Summary Results'!$B1655)</f>
        <v>0</v>
      </c>
      <c r="C2073" t="b">
        <f>IF(OR(B2073=0,'Input and Summary Results'!D1655=0,'Input and Summary Results'!D1655=""),FALSE,'Input and Summary Results'!$D1655)</f>
        <v>0</v>
      </c>
      <c r="D2073" t="b">
        <f>IF(OR(B2073=0,'Input and Summary Results'!E1655=0),FALSE,'Input and Summary Results'!$E1655)</f>
        <v>0</v>
      </c>
      <c r="E2073" t="b">
        <f t="shared" si="125"/>
        <v>0</v>
      </c>
      <c r="F2073" t="b">
        <f t="shared" si="126"/>
        <v>0</v>
      </c>
      <c r="G2073" t="b">
        <f>IF('Input and Summary Results'!$J$4="yes",IF(C2073=FALSE,FALSE,IF('Data Transformation'!E2073&lt;$R$10,E2073,$R$10)),IF(C2073=FALSE,FALSE,IF(C2073&lt;$R$10,C2073,$R$10)))</f>
        <v>0</v>
      </c>
      <c r="H2073" t="b">
        <f>IF('Input and Summary Results'!$J$4="yes",'Data Transformation'!F2073,'Data Transformation'!D2073)</f>
        <v>0</v>
      </c>
      <c r="I2073" t="str">
        <f t="shared" si="127"/>
        <v/>
      </c>
    </row>
    <row r="2074" spans="2:9" x14ac:dyDescent="0.25">
      <c r="B2074" t="b">
        <f>IF('Input and Summary Results'!D1656=0,FALSE,'Input and Summary Results'!$B1656)</f>
        <v>0</v>
      </c>
      <c r="C2074" t="b">
        <f>IF(OR(B2074=0,'Input and Summary Results'!D1656=0,'Input and Summary Results'!D1656=""),FALSE,'Input and Summary Results'!$D1656)</f>
        <v>0</v>
      </c>
      <c r="D2074" t="b">
        <f>IF(OR(B2074=0,'Input and Summary Results'!E1656=0),FALSE,'Input and Summary Results'!$E1656)</f>
        <v>0</v>
      </c>
      <c r="E2074" t="b">
        <f t="shared" si="125"/>
        <v>0</v>
      </c>
      <c r="F2074" t="b">
        <f t="shared" si="126"/>
        <v>0</v>
      </c>
      <c r="G2074" t="b">
        <f>IF('Input and Summary Results'!$J$4="yes",IF(C2074=FALSE,FALSE,IF('Data Transformation'!E2074&lt;$R$10,E2074,$R$10)),IF(C2074=FALSE,FALSE,IF(C2074&lt;$R$10,C2074,$R$10)))</f>
        <v>0</v>
      </c>
      <c r="H2074" t="b">
        <f>IF('Input and Summary Results'!$J$4="yes",'Data Transformation'!F2074,'Data Transformation'!D2074)</f>
        <v>0</v>
      </c>
      <c r="I2074" t="str">
        <f t="shared" si="127"/>
        <v/>
      </c>
    </row>
    <row r="2075" spans="2:9" x14ac:dyDescent="0.25">
      <c r="B2075" t="b">
        <f>IF('Input and Summary Results'!D1657=0,FALSE,'Input and Summary Results'!$B1657)</f>
        <v>0</v>
      </c>
      <c r="C2075" t="b">
        <f>IF(OR(B2075=0,'Input and Summary Results'!D1657=0,'Input and Summary Results'!D1657=""),FALSE,'Input and Summary Results'!$D1657)</f>
        <v>0</v>
      </c>
      <c r="D2075" t="b">
        <f>IF(OR(B2075=0,'Input and Summary Results'!E1657=0),FALSE,'Input and Summary Results'!$E1657)</f>
        <v>0</v>
      </c>
      <c r="E2075" t="b">
        <f t="shared" si="125"/>
        <v>0</v>
      </c>
      <c r="F2075" t="b">
        <f t="shared" si="126"/>
        <v>0</v>
      </c>
      <c r="G2075" t="b">
        <f>IF('Input and Summary Results'!$J$4="yes",IF(C2075=FALSE,FALSE,IF('Data Transformation'!E2075&lt;$R$10,E2075,$R$10)),IF(C2075=FALSE,FALSE,IF(C2075&lt;$R$10,C2075,$R$10)))</f>
        <v>0</v>
      </c>
      <c r="H2075" t="b">
        <f>IF('Input and Summary Results'!$J$4="yes",'Data Transformation'!F2075,'Data Transformation'!D2075)</f>
        <v>0</v>
      </c>
      <c r="I2075" t="str">
        <f t="shared" si="127"/>
        <v/>
      </c>
    </row>
    <row r="2076" spans="2:9" x14ac:dyDescent="0.25">
      <c r="B2076" t="b">
        <f>IF('Input and Summary Results'!D1658=0,FALSE,'Input and Summary Results'!$B1658)</f>
        <v>0</v>
      </c>
      <c r="C2076" t="b">
        <f>IF(OR(B2076=0,'Input and Summary Results'!D1658=0,'Input and Summary Results'!D1658=""),FALSE,'Input and Summary Results'!$D1658)</f>
        <v>0</v>
      </c>
      <c r="D2076" t="b">
        <f>IF(OR(B2076=0,'Input and Summary Results'!E1658=0),FALSE,'Input and Summary Results'!$E1658)</f>
        <v>0</v>
      </c>
      <c r="E2076" t="b">
        <f t="shared" si="125"/>
        <v>0</v>
      </c>
      <c r="F2076" t="b">
        <f t="shared" si="126"/>
        <v>0</v>
      </c>
      <c r="G2076" t="b">
        <f>IF('Input and Summary Results'!$J$4="yes",IF(C2076=FALSE,FALSE,IF('Data Transformation'!E2076&lt;$R$10,E2076,$R$10)),IF(C2076=FALSE,FALSE,IF(C2076&lt;$R$10,C2076,$R$10)))</f>
        <v>0</v>
      </c>
      <c r="H2076" t="b">
        <f>IF('Input and Summary Results'!$J$4="yes",'Data Transformation'!F2076,'Data Transformation'!D2076)</f>
        <v>0</v>
      </c>
      <c r="I2076" t="str">
        <f t="shared" si="127"/>
        <v/>
      </c>
    </row>
    <row r="2077" spans="2:9" x14ac:dyDescent="0.25">
      <c r="B2077" t="b">
        <f>IF('Input and Summary Results'!D1659=0,FALSE,'Input and Summary Results'!$B1659)</f>
        <v>0</v>
      </c>
      <c r="C2077" t="b">
        <f>IF(OR(B2077=0,'Input and Summary Results'!D1659=0,'Input and Summary Results'!D1659=""),FALSE,'Input and Summary Results'!$D1659)</f>
        <v>0</v>
      </c>
      <c r="D2077" t="b">
        <f>IF(OR(B2077=0,'Input and Summary Results'!E1659=0),FALSE,'Input and Summary Results'!$E1659)</f>
        <v>0</v>
      </c>
      <c r="E2077" t="b">
        <f t="shared" si="125"/>
        <v>0</v>
      </c>
      <c r="F2077" t="b">
        <f t="shared" si="126"/>
        <v>0</v>
      </c>
      <c r="G2077" t="b">
        <f>IF('Input and Summary Results'!$J$4="yes",IF(C2077=FALSE,FALSE,IF('Data Transformation'!E2077&lt;$R$10,E2077,$R$10)),IF(C2077=FALSE,FALSE,IF(C2077&lt;$R$10,C2077,$R$10)))</f>
        <v>0</v>
      </c>
      <c r="H2077" t="b">
        <f>IF('Input and Summary Results'!$J$4="yes",'Data Transformation'!F2077,'Data Transformation'!D2077)</f>
        <v>0</v>
      </c>
      <c r="I2077" t="str">
        <f t="shared" si="127"/>
        <v/>
      </c>
    </row>
    <row r="2078" spans="2:9" x14ac:dyDescent="0.25">
      <c r="B2078" t="b">
        <f>IF('Input and Summary Results'!D1660=0,FALSE,'Input and Summary Results'!$B1660)</f>
        <v>0</v>
      </c>
      <c r="C2078" t="b">
        <f>IF(OR(B2078=0,'Input and Summary Results'!D1660=0,'Input and Summary Results'!D1660=""),FALSE,'Input and Summary Results'!$D1660)</f>
        <v>0</v>
      </c>
      <c r="D2078" t="b">
        <f>IF(OR(B2078=0,'Input and Summary Results'!E1660=0),FALSE,'Input and Summary Results'!$E1660)</f>
        <v>0</v>
      </c>
      <c r="E2078" t="b">
        <f t="shared" si="125"/>
        <v>0</v>
      </c>
      <c r="F2078" t="b">
        <f t="shared" si="126"/>
        <v>0</v>
      </c>
      <c r="G2078" t="b">
        <f>IF('Input and Summary Results'!$J$4="yes",IF(C2078=FALSE,FALSE,IF('Data Transformation'!E2078&lt;$R$10,E2078,$R$10)),IF(C2078=FALSE,FALSE,IF(C2078&lt;$R$10,C2078,$R$10)))</f>
        <v>0</v>
      </c>
      <c r="H2078" t="b">
        <f>IF('Input and Summary Results'!$J$4="yes",'Data Transformation'!F2078,'Data Transformation'!D2078)</f>
        <v>0</v>
      </c>
      <c r="I2078" t="str">
        <f t="shared" si="127"/>
        <v/>
      </c>
    </row>
    <row r="2079" spans="2:9" x14ac:dyDescent="0.25">
      <c r="B2079" t="b">
        <f>IF('Input and Summary Results'!D1661=0,FALSE,'Input and Summary Results'!$B1661)</f>
        <v>0</v>
      </c>
      <c r="C2079" t="b">
        <f>IF(OR(B2079=0,'Input and Summary Results'!D1661=0,'Input and Summary Results'!D1661=""),FALSE,'Input and Summary Results'!$D1661)</f>
        <v>0</v>
      </c>
      <c r="D2079" t="b">
        <f>IF(OR(B2079=0,'Input and Summary Results'!E1661=0),FALSE,'Input and Summary Results'!$E1661)</f>
        <v>0</v>
      </c>
      <c r="E2079" t="b">
        <f t="shared" si="125"/>
        <v>0</v>
      </c>
      <c r="F2079" t="b">
        <f t="shared" si="126"/>
        <v>0</v>
      </c>
      <c r="G2079" t="b">
        <f>IF('Input and Summary Results'!$J$4="yes",IF(C2079=FALSE,FALSE,IF('Data Transformation'!E2079&lt;$R$10,E2079,$R$10)),IF(C2079=FALSE,FALSE,IF(C2079&lt;$R$10,C2079,$R$10)))</f>
        <v>0</v>
      </c>
      <c r="H2079" t="b">
        <f>IF('Input and Summary Results'!$J$4="yes",'Data Transformation'!F2079,'Data Transformation'!D2079)</f>
        <v>0</v>
      </c>
      <c r="I2079" t="str">
        <f t="shared" si="127"/>
        <v/>
      </c>
    </row>
    <row r="2080" spans="2:9" x14ac:dyDescent="0.25">
      <c r="B2080" t="b">
        <f>IF('Input and Summary Results'!D1662=0,FALSE,'Input and Summary Results'!$B1662)</f>
        <v>0</v>
      </c>
      <c r="C2080" t="b">
        <f>IF(OR(B2080=0,'Input and Summary Results'!D1662=0,'Input and Summary Results'!D1662=""),FALSE,'Input and Summary Results'!$D1662)</f>
        <v>0</v>
      </c>
      <c r="D2080" t="b">
        <f>IF(OR(B2080=0,'Input and Summary Results'!E1662=0),FALSE,'Input and Summary Results'!$E1662)</f>
        <v>0</v>
      </c>
      <c r="E2080" t="b">
        <f t="shared" si="125"/>
        <v>0</v>
      </c>
      <c r="F2080" t="b">
        <f t="shared" si="126"/>
        <v>0</v>
      </c>
      <c r="G2080" t="b">
        <f>IF('Input and Summary Results'!$J$4="yes",IF(C2080=FALSE,FALSE,IF('Data Transformation'!E2080&lt;$R$10,E2080,$R$10)),IF(C2080=FALSE,FALSE,IF(C2080&lt;$R$10,C2080,$R$10)))</f>
        <v>0</v>
      </c>
      <c r="H2080" t="b">
        <f>IF('Input and Summary Results'!$J$4="yes",'Data Transformation'!F2080,'Data Transformation'!D2080)</f>
        <v>0</v>
      </c>
      <c r="I2080" t="str">
        <f t="shared" si="127"/>
        <v/>
      </c>
    </row>
    <row r="2081" spans="2:9" x14ac:dyDescent="0.25">
      <c r="B2081" t="b">
        <f>IF('Input and Summary Results'!D1663=0,FALSE,'Input and Summary Results'!$B1663)</f>
        <v>0</v>
      </c>
      <c r="C2081" t="b">
        <f>IF(OR(B2081=0,'Input and Summary Results'!D1663=0,'Input and Summary Results'!D1663=""),FALSE,'Input and Summary Results'!$D1663)</f>
        <v>0</v>
      </c>
      <c r="D2081" t="b">
        <f>IF(OR(B2081=0,'Input and Summary Results'!E1663=0),FALSE,'Input and Summary Results'!$E1663)</f>
        <v>0</v>
      </c>
      <c r="E2081" t="b">
        <f t="shared" si="125"/>
        <v>0</v>
      </c>
      <c r="F2081" t="b">
        <f t="shared" si="126"/>
        <v>0</v>
      </c>
      <c r="G2081" t="b">
        <f>IF('Input and Summary Results'!$J$4="yes",IF(C2081=FALSE,FALSE,IF('Data Transformation'!E2081&lt;$R$10,E2081,$R$10)),IF(C2081=FALSE,FALSE,IF(C2081&lt;$R$10,C2081,$R$10)))</f>
        <v>0</v>
      </c>
      <c r="H2081" t="b">
        <f>IF('Input and Summary Results'!$J$4="yes",'Data Transformation'!F2081,'Data Transformation'!D2081)</f>
        <v>0</v>
      </c>
      <c r="I2081" t="str">
        <f t="shared" si="127"/>
        <v/>
      </c>
    </row>
    <row r="2082" spans="2:9" x14ac:dyDescent="0.25">
      <c r="B2082" t="b">
        <f>IF('Input and Summary Results'!D1664=0,FALSE,'Input and Summary Results'!$B1664)</f>
        <v>0</v>
      </c>
      <c r="C2082" t="b">
        <f>IF(OR(B2082=0,'Input and Summary Results'!D1664=0,'Input and Summary Results'!D1664=""),FALSE,'Input and Summary Results'!$D1664)</f>
        <v>0</v>
      </c>
      <c r="D2082" t="b">
        <f>IF(OR(B2082=0,'Input and Summary Results'!E1664=0),FALSE,'Input and Summary Results'!$E1664)</f>
        <v>0</v>
      </c>
      <c r="E2082" t="b">
        <f t="shared" si="125"/>
        <v>0</v>
      </c>
      <c r="F2082" t="b">
        <f t="shared" si="126"/>
        <v>0</v>
      </c>
      <c r="G2082" t="b">
        <f>IF('Input and Summary Results'!$J$4="yes",IF(C2082=FALSE,FALSE,IF('Data Transformation'!E2082&lt;$R$10,E2082,$R$10)),IF(C2082=FALSE,FALSE,IF(C2082&lt;$R$10,C2082,$R$10)))</f>
        <v>0</v>
      </c>
      <c r="H2082" t="b">
        <f>IF('Input and Summary Results'!$J$4="yes",'Data Transformation'!F2082,'Data Transformation'!D2082)</f>
        <v>0</v>
      </c>
      <c r="I2082" t="str">
        <f t="shared" si="127"/>
        <v/>
      </c>
    </row>
    <row r="2083" spans="2:9" x14ac:dyDescent="0.25">
      <c r="B2083" t="b">
        <f>IF('Input and Summary Results'!D1665=0,FALSE,'Input and Summary Results'!$B1665)</f>
        <v>0</v>
      </c>
      <c r="C2083" t="b">
        <f>IF(OR(B2083=0,'Input and Summary Results'!D1665=0,'Input and Summary Results'!D1665=""),FALSE,'Input and Summary Results'!$D1665)</f>
        <v>0</v>
      </c>
      <c r="D2083" t="b">
        <f>IF(OR(B2083=0,'Input and Summary Results'!E1665=0),FALSE,'Input and Summary Results'!$E1665)</f>
        <v>0</v>
      </c>
      <c r="E2083" t="b">
        <f t="shared" si="125"/>
        <v>0</v>
      </c>
      <c r="F2083" t="b">
        <f t="shared" si="126"/>
        <v>0</v>
      </c>
      <c r="G2083" t="b">
        <f>IF('Input and Summary Results'!$J$4="yes",IF(C2083=FALSE,FALSE,IF('Data Transformation'!E2083&lt;$R$10,E2083,$R$10)),IF(C2083=FALSE,FALSE,IF(C2083&lt;$R$10,C2083,$R$10)))</f>
        <v>0</v>
      </c>
      <c r="H2083" t="b">
        <f>IF('Input and Summary Results'!$J$4="yes",'Data Transformation'!F2083,'Data Transformation'!D2083)</f>
        <v>0</v>
      </c>
      <c r="I2083" t="str">
        <f t="shared" si="127"/>
        <v/>
      </c>
    </row>
    <row r="2084" spans="2:9" x14ac:dyDescent="0.25">
      <c r="B2084" t="b">
        <f>IF('Input and Summary Results'!D1666=0,FALSE,'Input and Summary Results'!$B1666)</f>
        <v>0</v>
      </c>
      <c r="C2084" t="b">
        <f>IF(OR(B2084=0,'Input and Summary Results'!D1666=0,'Input and Summary Results'!D1666=""),FALSE,'Input and Summary Results'!$D1666)</f>
        <v>0</v>
      </c>
      <c r="D2084" t="b">
        <f>IF(OR(B2084=0,'Input and Summary Results'!E1666=0),FALSE,'Input and Summary Results'!$E1666)</f>
        <v>0</v>
      </c>
      <c r="E2084" t="b">
        <f t="shared" si="125"/>
        <v>0</v>
      </c>
      <c r="F2084" t="b">
        <f t="shared" si="126"/>
        <v>0</v>
      </c>
      <c r="G2084" t="b">
        <f>IF('Input and Summary Results'!$J$4="yes",IF(C2084=FALSE,FALSE,IF('Data Transformation'!E2084&lt;$R$10,E2084,$R$10)),IF(C2084=FALSE,FALSE,IF(C2084&lt;$R$10,C2084,$R$10)))</f>
        <v>0</v>
      </c>
      <c r="H2084" t="b">
        <f>IF('Input and Summary Results'!$J$4="yes",'Data Transformation'!F2084,'Data Transformation'!D2084)</f>
        <v>0</v>
      </c>
      <c r="I2084" t="str">
        <f t="shared" si="127"/>
        <v/>
      </c>
    </row>
    <row r="2085" spans="2:9" x14ac:dyDescent="0.25">
      <c r="B2085" t="b">
        <f>IF('Input and Summary Results'!D1667=0,FALSE,'Input and Summary Results'!$B1667)</f>
        <v>0</v>
      </c>
      <c r="C2085" t="b">
        <f>IF(OR(B2085=0,'Input and Summary Results'!D1667=0,'Input and Summary Results'!D1667=""),FALSE,'Input and Summary Results'!$D1667)</f>
        <v>0</v>
      </c>
      <c r="D2085" t="b">
        <f>IF(OR(B2085=0,'Input and Summary Results'!E1667=0),FALSE,'Input and Summary Results'!$E1667)</f>
        <v>0</v>
      </c>
      <c r="E2085" t="b">
        <f t="shared" si="125"/>
        <v>0</v>
      </c>
      <c r="F2085" t="b">
        <f t="shared" si="126"/>
        <v>0</v>
      </c>
      <c r="G2085" t="b">
        <f>IF('Input and Summary Results'!$J$4="yes",IF(C2085=FALSE,FALSE,IF('Data Transformation'!E2085&lt;$R$10,E2085,$R$10)),IF(C2085=FALSE,FALSE,IF(C2085&lt;$R$10,C2085,$R$10)))</f>
        <v>0</v>
      </c>
      <c r="H2085" t="b">
        <f>IF('Input and Summary Results'!$J$4="yes",'Data Transformation'!F2085,'Data Transformation'!D2085)</f>
        <v>0</v>
      </c>
      <c r="I2085" t="str">
        <f t="shared" si="127"/>
        <v/>
      </c>
    </row>
    <row r="2086" spans="2:9" x14ac:dyDescent="0.25">
      <c r="B2086" t="b">
        <f>IF('Input and Summary Results'!D1668=0,FALSE,'Input and Summary Results'!$B1668)</f>
        <v>0</v>
      </c>
      <c r="C2086" t="b">
        <f>IF(OR(B2086=0,'Input and Summary Results'!D1668=0,'Input and Summary Results'!D1668=""),FALSE,'Input and Summary Results'!$D1668)</f>
        <v>0</v>
      </c>
      <c r="D2086" t="b">
        <f>IF(OR(B2086=0,'Input and Summary Results'!E1668=0),FALSE,'Input and Summary Results'!$E1668)</f>
        <v>0</v>
      </c>
      <c r="E2086" t="b">
        <f t="shared" si="125"/>
        <v>0</v>
      </c>
      <c r="F2086" t="b">
        <f t="shared" si="126"/>
        <v>0</v>
      </c>
      <c r="G2086" t="b">
        <f>IF('Input and Summary Results'!$J$4="yes",IF(C2086=FALSE,FALSE,IF('Data Transformation'!E2086&lt;$R$10,E2086,$R$10)),IF(C2086=FALSE,FALSE,IF(C2086&lt;$R$10,C2086,$R$10)))</f>
        <v>0</v>
      </c>
      <c r="H2086" t="b">
        <f>IF('Input and Summary Results'!$J$4="yes",'Data Transformation'!F2086,'Data Transformation'!D2086)</f>
        <v>0</v>
      </c>
      <c r="I2086" t="str">
        <f t="shared" si="127"/>
        <v/>
      </c>
    </row>
    <row r="2087" spans="2:9" x14ac:dyDescent="0.25">
      <c r="B2087" t="b">
        <f>IF('Input and Summary Results'!D1669=0,FALSE,'Input and Summary Results'!$B1669)</f>
        <v>0</v>
      </c>
      <c r="C2087" t="b">
        <f>IF(OR(B2087=0,'Input and Summary Results'!D1669=0,'Input and Summary Results'!D1669=""),FALSE,'Input and Summary Results'!$D1669)</f>
        <v>0</v>
      </c>
      <c r="D2087" t="b">
        <f>IF(OR(B2087=0,'Input and Summary Results'!E1669=0),FALSE,'Input and Summary Results'!$E1669)</f>
        <v>0</v>
      </c>
      <c r="E2087" t="b">
        <f t="shared" si="125"/>
        <v>0</v>
      </c>
      <c r="F2087" t="b">
        <f t="shared" si="126"/>
        <v>0</v>
      </c>
      <c r="G2087" t="b">
        <f>IF('Input and Summary Results'!$J$4="yes",IF(C2087=FALSE,FALSE,IF('Data Transformation'!E2087&lt;$R$10,E2087,$R$10)),IF(C2087=FALSE,FALSE,IF(C2087&lt;$R$10,C2087,$R$10)))</f>
        <v>0</v>
      </c>
      <c r="H2087" t="b">
        <f>IF('Input and Summary Results'!$J$4="yes",'Data Transformation'!F2087,'Data Transformation'!D2087)</f>
        <v>0</v>
      </c>
      <c r="I2087" t="str">
        <f t="shared" si="127"/>
        <v/>
      </c>
    </row>
    <row r="2088" spans="2:9" x14ac:dyDescent="0.25">
      <c r="B2088" t="b">
        <f>IF('Input and Summary Results'!D1670=0,FALSE,'Input and Summary Results'!$B1670)</f>
        <v>0</v>
      </c>
      <c r="C2088" t="b">
        <f>IF(OR(B2088=0,'Input and Summary Results'!D1670=0,'Input and Summary Results'!D1670=""),FALSE,'Input and Summary Results'!$D1670)</f>
        <v>0</v>
      </c>
      <c r="D2088" t="b">
        <f>IF(OR(B2088=0,'Input and Summary Results'!E1670=0),FALSE,'Input and Summary Results'!$E1670)</f>
        <v>0</v>
      </c>
      <c r="E2088" t="b">
        <f t="shared" si="125"/>
        <v>0</v>
      </c>
      <c r="F2088" t="b">
        <f t="shared" si="126"/>
        <v>0</v>
      </c>
      <c r="G2088" t="b">
        <f>IF('Input and Summary Results'!$J$4="yes",IF(C2088=FALSE,FALSE,IF('Data Transformation'!E2088&lt;$R$10,E2088,$R$10)),IF(C2088=FALSE,FALSE,IF(C2088&lt;$R$10,C2088,$R$10)))</f>
        <v>0</v>
      </c>
      <c r="H2088" t="b">
        <f>IF('Input and Summary Results'!$J$4="yes",'Data Transformation'!F2088,'Data Transformation'!D2088)</f>
        <v>0</v>
      </c>
      <c r="I2088" t="str">
        <f t="shared" si="127"/>
        <v/>
      </c>
    </row>
    <row r="2089" spans="2:9" x14ac:dyDescent="0.25">
      <c r="B2089" t="b">
        <f>IF('Input and Summary Results'!D1671=0,FALSE,'Input and Summary Results'!$B1671)</f>
        <v>0</v>
      </c>
      <c r="C2089" t="b">
        <f>IF(OR(B2089=0,'Input and Summary Results'!D1671=0,'Input and Summary Results'!D1671=""),FALSE,'Input and Summary Results'!$D1671)</f>
        <v>0</v>
      </c>
      <c r="D2089" t="b">
        <f>IF(OR(B2089=0,'Input and Summary Results'!E1671=0),FALSE,'Input and Summary Results'!$E1671)</f>
        <v>0</v>
      </c>
      <c r="E2089" t="b">
        <f t="shared" si="125"/>
        <v>0</v>
      </c>
      <c r="F2089" t="b">
        <f t="shared" si="126"/>
        <v>0</v>
      </c>
      <c r="G2089" t="b">
        <f>IF('Input and Summary Results'!$J$4="yes",IF(C2089=FALSE,FALSE,IF('Data Transformation'!E2089&lt;$R$10,E2089,$R$10)),IF(C2089=FALSE,FALSE,IF(C2089&lt;$R$10,C2089,$R$10)))</f>
        <v>0</v>
      </c>
      <c r="H2089" t="b">
        <f>IF('Input and Summary Results'!$J$4="yes",'Data Transformation'!F2089,'Data Transformation'!D2089)</f>
        <v>0</v>
      </c>
      <c r="I2089" t="str">
        <f t="shared" si="127"/>
        <v/>
      </c>
    </row>
    <row r="2090" spans="2:9" x14ac:dyDescent="0.25">
      <c r="B2090" t="b">
        <f>IF('Input and Summary Results'!D1672=0,FALSE,'Input and Summary Results'!$B1672)</f>
        <v>0</v>
      </c>
      <c r="C2090" t="b">
        <f>IF(OR(B2090=0,'Input and Summary Results'!D1672=0,'Input and Summary Results'!D1672=""),FALSE,'Input and Summary Results'!$D1672)</f>
        <v>0</v>
      </c>
      <c r="D2090" t="b">
        <f>IF(OR(B2090=0,'Input and Summary Results'!E1672=0),FALSE,'Input and Summary Results'!$E1672)</f>
        <v>0</v>
      </c>
      <c r="E2090" t="b">
        <f t="shared" ref="E2090:E2153" si="128">IF(C2090=FALSE,FALSE,LOG10(C2090))</f>
        <v>0</v>
      </c>
      <c r="F2090" t="b">
        <f t="shared" ref="F2090:F2153" si="129">IF(D2090=FALSE, FALSE,0.434*D2090/C2090)</f>
        <v>0</v>
      </c>
      <c r="G2090" t="b">
        <f>IF('Input and Summary Results'!$J$4="yes",IF(C2090=FALSE,FALSE,IF('Data Transformation'!E2090&lt;$R$10,E2090,$R$10)),IF(C2090=FALSE,FALSE,IF(C2090&lt;$R$10,C2090,$R$10)))</f>
        <v>0</v>
      </c>
      <c r="H2090" t="b">
        <f>IF('Input and Summary Results'!$J$4="yes",'Data Transformation'!F2090,'Data Transformation'!D2090)</f>
        <v>0</v>
      </c>
      <c r="I2090" t="str">
        <f t="shared" si="127"/>
        <v/>
      </c>
    </row>
    <row r="2091" spans="2:9" x14ac:dyDescent="0.25">
      <c r="B2091" t="b">
        <f>IF('Input and Summary Results'!D1673=0,FALSE,'Input and Summary Results'!$B1673)</f>
        <v>0</v>
      </c>
      <c r="C2091" t="b">
        <f>IF(OR(B2091=0,'Input and Summary Results'!D1673=0,'Input and Summary Results'!D1673=""),FALSE,'Input and Summary Results'!$D1673)</f>
        <v>0</v>
      </c>
      <c r="D2091" t="b">
        <f>IF(OR(B2091=0,'Input and Summary Results'!E1673=0),FALSE,'Input and Summary Results'!$E1673)</f>
        <v>0</v>
      </c>
      <c r="E2091" t="b">
        <f t="shared" si="128"/>
        <v>0</v>
      </c>
      <c r="F2091" t="b">
        <f t="shared" si="129"/>
        <v>0</v>
      </c>
      <c r="G2091" t="b">
        <f>IF('Input and Summary Results'!$J$4="yes",IF(C2091=FALSE,FALSE,IF('Data Transformation'!E2091&lt;$R$10,E2091,$R$10)),IF(C2091=FALSE,FALSE,IF(C2091&lt;$R$10,C2091,$R$10)))</f>
        <v>0</v>
      </c>
      <c r="H2091" t="b">
        <f>IF('Input and Summary Results'!$J$4="yes",'Data Transformation'!F2091,'Data Transformation'!D2091)</f>
        <v>0</v>
      </c>
      <c r="I2091" t="str">
        <f t="shared" si="127"/>
        <v/>
      </c>
    </row>
    <row r="2092" spans="2:9" x14ac:dyDescent="0.25">
      <c r="B2092" t="b">
        <f>IF('Input and Summary Results'!D1674=0,FALSE,'Input and Summary Results'!$B1674)</f>
        <v>0</v>
      </c>
      <c r="C2092" t="b">
        <f>IF(OR(B2092=0,'Input and Summary Results'!D1674=0,'Input and Summary Results'!D1674=""),FALSE,'Input and Summary Results'!$D1674)</f>
        <v>0</v>
      </c>
      <c r="D2092" t="b">
        <f>IF(OR(B2092=0,'Input and Summary Results'!E1674=0),FALSE,'Input and Summary Results'!$E1674)</f>
        <v>0</v>
      </c>
      <c r="E2092" t="b">
        <f t="shared" si="128"/>
        <v>0</v>
      </c>
      <c r="F2092" t="b">
        <f t="shared" si="129"/>
        <v>0</v>
      </c>
      <c r="G2092" t="b">
        <f>IF('Input and Summary Results'!$J$4="yes",IF(C2092=FALSE,FALSE,IF('Data Transformation'!E2092&lt;$R$10,E2092,$R$10)),IF(C2092=FALSE,FALSE,IF(C2092&lt;$R$10,C2092,$R$10)))</f>
        <v>0</v>
      </c>
      <c r="H2092" t="b">
        <f>IF('Input and Summary Results'!$J$4="yes",'Data Transformation'!F2092,'Data Transformation'!D2092)</f>
        <v>0</v>
      </c>
      <c r="I2092" t="str">
        <f t="shared" si="127"/>
        <v/>
      </c>
    </row>
    <row r="2093" spans="2:9" x14ac:dyDescent="0.25">
      <c r="B2093" t="b">
        <f>IF('Input and Summary Results'!D1675=0,FALSE,'Input and Summary Results'!$B1675)</f>
        <v>0</v>
      </c>
      <c r="C2093" t="b">
        <f>IF(OR(B2093=0,'Input and Summary Results'!D1675=0,'Input and Summary Results'!D1675=""),FALSE,'Input and Summary Results'!$D1675)</f>
        <v>0</v>
      </c>
      <c r="D2093" t="b">
        <f>IF(OR(B2093=0,'Input and Summary Results'!E1675=0),FALSE,'Input and Summary Results'!$E1675)</f>
        <v>0</v>
      </c>
      <c r="E2093" t="b">
        <f t="shared" si="128"/>
        <v>0</v>
      </c>
      <c r="F2093" t="b">
        <f t="shared" si="129"/>
        <v>0</v>
      </c>
      <c r="G2093" t="b">
        <f>IF('Input and Summary Results'!$J$4="yes",IF(C2093=FALSE,FALSE,IF('Data Transformation'!E2093&lt;$R$10,E2093,$R$10)),IF(C2093=FALSE,FALSE,IF(C2093&lt;$R$10,C2093,$R$10)))</f>
        <v>0</v>
      </c>
      <c r="H2093" t="b">
        <f>IF('Input and Summary Results'!$J$4="yes",'Data Transformation'!F2093,'Data Transformation'!D2093)</f>
        <v>0</v>
      </c>
      <c r="I2093" t="str">
        <f t="shared" si="127"/>
        <v/>
      </c>
    </row>
    <row r="2094" spans="2:9" x14ac:dyDescent="0.25">
      <c r="B2094" t="b">
        <f>IF('Input and Summary Results'!D1676=0,FALSE,'Input and Summary Results'!$B1676)</f>
        <v>0</v>
      </c>
      <c r="C2094" t="b">
        <f>IF(OR(B2094=0,'Input and Summary Results'!D1676=0,'Input and Summary Results'!D1676=""),FALSE,'Input and Summary Results'!$D1676)</f>
        <v>0</v>
      </c>
      <c r="D2094" t="b">
        <f>IF(OR(B2094=0,'Input and Summary Results'!E1676=0),FALSE,'Input and Summary Results'!$E1676)</f>
        <v>0</v>
      </c>
      <c r="E2094" t="b">
        <f t="shared" si="128"/>
        <v>0</v>
      </c>
      <c r="F2094" t="b">
        <f t="shared" si="129"/>
        <v>0</v>
      </c>
      <c r="G2094" t="b">
        <f>IF('Input and Summary Results'!$J$4="yes",IF(C2094=FALSE,FALSE,IF('Data Transformation'!E2094&lt;$R$10,E2094,$R$10)),IF(C2094=FALSE,FALSE,IF(C2094&lt;$R$10,C2094,$R$10)))</f>
        <v>0</v>
      </c>
      <c r="H2094" t="b">
        <f>IF('Input and Summary Results'!$J$4="yes",'Data Transformation'!F2094,'Data Transformation'!D2094)</f>
        <v>0</v>
      </c>
      <c r="I2094" t="str">
        <f t="shared" si="127"/>
        <v/>
      </c>
    </row>
    <row r="2095" spans="2:9" x14ac:dyDescent="0.25">
      <c r="B2095" t="b">
        <f>IF('Input and Summary Results'!D1677=0,FALSE,'Input and Summary Results'!$B1677)</f>
        <v>0</v>
      </c>
      <c r="C2095" t="b">
        <f>IF(OR(B2095=0,'Input and Summary Results'!D1677=0,'Input and Summary Results'!D1677=""),FALSE,'Input and Summary Results'!$D1677)</f>
        <v>0</v>
      </c>
      <c r="D2095" t="b">
        <f>IF(OR(B2095=0,'Input and Summary Results'!E1677=0),FALSE,'Input and Summary Results'!$E1677)</f>
        <v>0</v>
      </c>
      <c r="E2095" t="b">
        <f t="shared" si="128"/>
        <v>0</v>
      </c>
      <c r="F2095" t="b">
        <f t="shared" si="129"/>
        <v>0</v>
      </c>
      <c r="G2095" t="b">
        <f>IF('Input and Summary Results'!$J$4="yes",IF(C2095=FALSE,FALSE,IF('Data Transformation'!E2095&lt;$R$10,E2095,$R$10)),IF(C2095=FALSE,FALSE,IF(C2095&lt;$R$10,C2095,$R$10)))</f>
        <v>0</v>
      </c>
      <c r="H2095" t="b">
        <f>IF('Input and Summary Results'!$J$4="yes",'Data Transformation'!F2095,'Data Transformation'!D2095)</f>
        <v>0</v>
      </c>
      <c r="I2095" t="str">
        <f t="shared" si="127"/>
        <v/>
      </c>
    </row>
    <row r="2096" spans="2:9" x14ac:dyDescent="0.25">
      <c r="B2096" t="b">
        <f>IF('Input and Summary Results'!D1678=0,FALSE,'Input and Summary Results'!$B1678)</f>
        <v>0</v>
      </c>
      <c r="C2096" t="b">
        <f>IF(OR(B2096=0,'Input and Summary Results'!D1678=0,'Input and Summary Results'!D1678=""),FALSE,'Input and Summary Results'!$D1678)</f>
        <v>0</v>
      </c>
      <c r="D2096" t="b">
        <f>IF(OR(B2096=0,'Input and Summary Results'!E1678=0),FALSE,'Input and Summary Results'!$E1678)</f>
        <v>0</v>
      </c>
      <c r="E2096" t="b">
        <f t="shared" si="128"/>
        <v>0</v>
      </c>
      <c r="F2096" t="b">
        <f t="shared" si="129"/>
        <v>0</v>
      </c>
      <c r="G2096" t="b">
        <f>IF('Input and Summary Results'!$J$4="yes",IF(C2096=FALSE,FALSE,IF('Data Transformation'!E2096&lt;$R$10,E2096,$R$10)),IF(C2096=FALSE,FALSE,IF(C2096&lt;$R$10,C2096,$R$10)))</f>
        <v>0</v>
      </c>
      <c r="H2096" t="b">
        <f>IF('Input and Summary Results'!$J$4="yes",'Data Transformation'!F2096,'Data Transformation'!D2096)</f>
        <v>0</v>
      </c>
      <c r="I2096" t="str">
        <f t="shared" si="127"/>
        <v/>
      </c>
    </row>
    <row r="2097" spans="2:9" x14ac:dyDescent="0.25">
      <c r="B2097" t="b">
        <f>IF('Input and Summary Results'!D1679=0,FALSE,'Input and Summary Results'!$B1679)</f>
        <v>0</v>
      </c>
      <c r="C2097" t="b">
        <f>IF(OR(B2097=0,'Input and Summary Results'!D1679=0,'Input and Summary Results'!D1679=""),FALSE,'Input and Summary Results'!$D1679)</f>
        <v>0</v>
      </c>
      <c r="D2097" t="b">
        <f>IF(OR(B2097=0,'Input and Summary Results'!E1679=0),FALSE,'Input and Summary Results'!$E1679)</f>
        <v>0</v>
      </c>
      <c r="E2097" t="b">
        <f t="shared" si="128"/>
        <v>0</v>
      </c>
      <c r="F2097" t="b">
        <f t="shared" si="129"/>
        <v>0</v>
      </c>
      <c r="G2097" t="b">
        <f>IF('Input and Summary Results'!$J$4="yes",IF(C2097=FALSE,FALSE,IF('Data Transformation'!E2097&lt;$R$10,E2097,$R$10)),IF(C2097=FALSE,FALSE,IF(C2097&lt;$R$10,C2097,$R$10)))</f>
        <v>0</v>
      </c>
      <c r="H2097" t="b">
        <f>IF('Input and Summary Results'!$J$4="yes",'Data Transformation'!F2097,'Data Transformation'!D2097)</f>
        <v>0</v>
      </c>
      <c r="I2097" t="str">
        <f t="shared" si="127"/>
        <v/>
      </c>
    </row>
    <row r="2098" spans="2:9" x14ac:dyDescent="0.25">
      <c r="B2098" t="b">
        <f>IF('Input and Summary Results'!D1680=0,FALSE,'Input and Summary Results'!$B1680)</f>
        <v>0</v>
      </c>
      <c r="C2098" t="b">
        <f>IF(OR(B2098=0,'Input and Summary Results'!D1680=0,'Input and Summary Results'!D1680=""),FALSE,'Input and Summary Results'!$D1680)</f>
        <v>0</v>
      </c>
      <c r="D2098" t="b">
        <f>IF(OR(B2098=0,'Input and Summary Results'!E1680=0),FALSE,'Input and Summary Results'!$E1680)</f>
        <v>0</v>
      </c>
      <c r="E2098" t="b">
        <f t="shared" si="128"/>
        <v>0</v>
      </c>
      <c r="F2098" t="b">
        <f t="shared" si="129"/>
        <v>0</v>
      </c>
      <c r="G2098" t="b">
        <f>IF('Input and Summary Results'!$J$4="yes",IF(C2098=FALSE,FALSE,IF('Data Transformation'!E2098&lt;$R$10,E2098,$R$10)),IF(C2098=FALSE,FALSE,IF(C2098&lt;$R$10,C2098,$R$10)))</f>
        <v>0</v>
      </c>
      <c r="H2098" t="b">
        <f>IF('Input and Summary Results'!$J$4="yes",'Data Transformation'!F2098,'Data Transformation'!D2098)</f>
        <v>0</v>
      </c>
      <c r="I2098" t="str">
        <f t="shared" si="127"/>
        <v/>
      </c>
    </row>
    <row r="2099" spans="2:9" x14ac:dyDescent="0.25">
      <c r="B2099" t="b">
        <f>IF('Input and Summary Results'!D1681=0,FALSE,'Input and Summary Results'!$B1681)</f>
        <v>0</v>
      </c>
      <c r="C2099" t="b">
        <f>IF(OR(B2099=0,'Input and Summary Results'!D1681=0,'Input and Summary Results'!D1681=""),FALSE,'Input and Summary Results'!$D1681)</f>
        <v>0</v>
      </c>
      <c r="D2099" t="b">
        <f>IF(OR(B2099=0,'Input and Summary Results'!E1681=0),FALSE,'Input and Summary Results'!$E1681)</f>
        <v>0</v>
      </c>
      <c r="E2099" t="b">
        <f t="shared" si="128"/>
        <v>0</v>
      </c>
      <c r="F2099" t="b">
        <f t="shared" si="129"/>
        <v>0</v>
      </c>
      <c r="G2099" t="b">
        <f>IF('Input and Summary Results'!$J$4="yes",IF(C2099=FALSE,FALSE,IF('Data Transformation'!E2099&lt;$R$10,E2099,$R$10)),IF(C2099=FALSE,FALSE,IF(C2099&lt;$R$10,C2099,$R$10)))</f>
        <v>0</v>
      </c>
      <c r="H2099" t="b">
        <f>IF('Input and Summary Results'!$J$4="yes",'Data Transformation'!F2099,'Data Transformation'!D2099)</f>
        <v>0</v>
      </c>
      <c r="I2099" t="str">
        <f t="shared" si="127"/>
        <v/>
      </c>
    </row>
    <row r="2100" spans="2:9" x14ac:dyDescent="0.25">
      <c r="B2100" t="b">
        <f>IF('Input and Summary Results'!D1682=0,FALSE,'Input and Summary Results'!$B1682)</f>
        <v>0</v>
      </c>
      <c r="C2100" t="b">
        <f>IF(OR(B2100=0,'Input and Summary Results'!D1682=0,'Input and Summary Results'!D1682=""),FALSE,'Input and Summary Results'!$D1682)</f>
        <v>0</v>
      </c>
      <c r="D2100" t="b">
        <f>IF(OR(B2100=0,'Input and Summary Results'!E1682=0),FALSE,'Input and Summary Results'!$E1682)</f>
        <v>0</v>
      </c>
      <c r="E2100" t="b">
        <f t="shared" si="128"/>
        <v>0</v>
      </c>
      <c r="F2100" t="b">
        <f t="shared" si="129"/>
        <v>0</v>
      </c>
      <c r="G2100" t="b">
        <f>IF('Input and Summary Results'!$J$4="yes",IF(C2100=FALSE,FALSE,IF('Data Transformation'!E2100&lt;$R$10,E2100,$R$10)),IF(C2100=FALSE,FALSE,IF(C2100&lt;$R$10,C2100,$R$10)))</f>
        <v>0</v>
      </c>
      <c r="H2100" t="b">
        <f>IF('Input and Summary Results'!$J$4="yes",'Data Transformation'!F2100,'Data Transformation'!D2100)</f>
        <v>0</v>
      </c>
      <c r="I2100" t="str">
        <f t="shared" si="127"/>
        <v/>
      </c>
    </row>
    <row r="2101" spans="2:9" x14ac:dyDescent="0.25">
      <c r="B2101" t="b">
        <f>IF('Input and Summary Results'!D1683=0,FALSE,'Input and Summary Results'!$B1683)</f>
        <v>0</v>
      </c>
      <c r="C2101" t="b">
        <f>IF(OR(B2101=0,'Input and Summary Results'!D1683=0,'Input and Summary Results'!D1683=""),FALSE,'Input and Summary Results'!$D1683)</f>
        <v>0</v>
      </c>
      <c r="D2101" t="b">
        <f>IF(OR(B2101=0,'Input and Summary Results'!E1683=0),FALSE,'Input and Summary Results'!$E1683)</f>
        <v>0</v>
      </c>
      <c r="E2101" t="b">
        <f t="shared" si="128"/>
        <v>0</v>
      </c>
      <c r="F2101" t="b">
        <f t="shared" si="129"/>
        <v>0</v>
      </c>
      <c r="G2101" t="b">
        <f>IF('Input and Summary Results'!$J$4="yes",IF(C2101=FALSE,FALSE,IF('Data Transformation'!E2101&lt;$R$10,E2101,$R$10)),IF(C2101=FALSE,FALSE,IF(C2101&lt;$R$10,C2101,$R$10)))</f>
        <v>0</v>
      </c>
      <c r="H2101" t="b">
        <f>IF('Input and Summary Results'!$J$4="yes",'Data Transformation'!F2101,'Data Transformation'!D2101)</f>
        <v>0</v>
      </c>
      <c r="I2101" t="str">
        <f t="shared" si="127"/>
        <v/>
      </c>
    </row>
    <row r="2102" spans="2:9" x14ac:dyDescent="0.25">
      <c r="B2102" t="b">
        <f>IF('Input and Summary Results'!D1684=0,FALSE,'Input and Summary Results'!$B1684)</f>
        <v>0</v>
      </c>
      <c r="C2102" t="b">
        <f>IF(OR(B2102=0,'Input and Summary Results'!D1684=0,'Input and Summary Results'!D1684=""),FALSE,'Input and Summary Results'!$D1684)</f>
        <v>0</v>
      </c>
      <c r="D2102" t="b">
        <f>IF(OR(B2102=0,'Input and Summary Results'!E1684=0),FALSE,'Input and Summary Results'!$E1684)</f>
        <v>0</v>
      </c>
      <c r="E2102" t="b">
        <f t="shared" si="128"/>
        <v>0</v>
      </c>
      <c r="F2102" t="b">
        <f t="shared" si="129"/>
        <v>0</v>
      </c>
      <c r="G2102" t="b">
        <f>IF('Input and Summary Results'!$J$4="yes",IF(C2102=FALSE,FALSE,IF('Data Transformation'!E2102&lt;$R$10,E2102,$R$10)),IF(C2102=FALSE,FALSE,IF(C2102&lt;$R$10,C2102,$R$10)))</f>
        <v>0</v>
      </c>
      <c r="H2102" t="b">
        <f>IF('Input and Summary Results'!$J$4="yes",'Data Transformation'!F2102,'Data Transformation'!D2102)</f>
        <v>0</v>
      </c>
      <c r="I2102" t="str">
        <f t="shared" si="127"/>
        <v/>
      </c>
    </row>
    <row r="2103" spans="2:9" x14ac:dyDescent="0.25">
      <c r="B2103" t="b">
        <f>IF('Input and Summary Results'!D1685=0,FALSE,'Input and Summary Results'!$B1685)</f>
        <v>0</v>
      </c>
      <c r="C2103" t="b">
        <f>IF(OR(B2103=0,'Input and Summary Results'!D1685=0,'Input and Summary Results'!D1685=""),FALSE,'Input and Summary Results'!$D1685)</f>
        <v>0</v>
      </c>
      <c r="D2103" t="b">
        <f>IF(OR(B2103=0,'Input and Summary Results'!E1685=0),FALSE,'Input and Summary Results'!$E1685)</f>
        <v>0</v>
      </c>
      <c r="E2103" t="b">
        <f t="shared" si="128"/>
        <v>0</v>
      </c>
      <c r="F2103" t="b">
        <f t="shared" si="129"/>
        <v>0</v>
      </c>
      <c r="G2103" t="b">
        <f>IF('Input and Summary Results'!$J$4="yes",IF(C2103=FALSE,FALSE,IF('Data Transformation'!E2103&lt;$R$10,E2103,$R$10)),IF(C2103=FALSE,FALSE,IF(C2103&lt;$R$10,C2103,$R$10)))</f>
        <v>0</v>
      </c>
      <c r="H2103" t="b">
        <f>IF('Input and Summary Results'!$J$4="yes",'Data Transformation'!F2103,'Data Transformation'!D2103)</f>
        <v>0</v>
      </c>
      <c r="I2103" t="str">
        <f t="shared" si="127"/>
        <v/>
      </c>
    </row>
    <row r="2104" spans="2:9" x14ac:dyDescent="0.25">
      <c r="B2104" t="b">
        <f>IF('Input and Summary Results'!D1686=0,FALSE,'Input and Summary Results'!$B1686)</f>
        <v>0</v>
      </c>
      <c r="C2104" t="b">
        <f>IF(OR(B2104=0,'Input and Summary Results'!D1686=0,'Input and Summary Results'!D1686=""),FALSE,'Input and Summary Results'!$D1686)</f>
        <v>0</v>
      </c>
      <c r="D2104" t="b">
        <f>IF(OR(B2104=0,'Input and Summary Results'!E1686=0),FALSE,'Input and Summary Results'!$E1686)</f>
        <v>0</v>
      </c>
      <c r="E2104" t="b">
        <f t="shared" si="128"/>
        <v>0</v>
      </c>
      <c r="F2104" t="b">
        <f t="shared" si="129"/>
        <v>0</v>
      </c>
      <c r="G2104" t="b">
        <f>IF('Input and Summary Results'!$J$4="yes",IF(C2104=FALSE,FALSE,IF('Data Transformation'!E2104&lt;$R$10,E2104,$R$10)),IF(C2104=FALSE,FALSE,IF(C2104&lt;$R$10,C2104,$R$10)))</f>
        <v>0</v>
      </c>
      <c r="H2104" t="b">
        <f>IF('Input and Summary Results'!$J$4="yes",'Data Transformation'!F2104,'Data Transformation'!D2104)</f>
        <v>0</v>
      </c>
      <c r="I2104" t="str">
        <f t="shared" si="127"/>
        <v/>
      </c>
    </row>
    <row r="2105" spans="2:9" x14ac:dyDescent="0.25">
      <c r="B2105" t="b">
        <f>IF('Input and Summary Results'!D1687=0,FALSE,'Input and Summary Results'!$B1687)</f>
        <v>0</v>
      </c>
      <c r="C2105" t="b">
        <f>IF(OR(B2105=0,'Input and Summary Results'!D1687=0,'Input and Summary Results'!D1687=""),FALSE,'Input and Summary Results'!$D1687)</f>
        <v>0</v>
      </c>
      <c r="D2105" t="b">
        <f>IF(OR(B2105=0,'Input and Summary Results'!E1687=0),FALSE,'Input and Summary Results'!$E1687)</f>
        <v>0</v>
      </c>
      <c r="E2105" t="b">
        <f t="shared" si="128"/>
        <v>0</v>
      </c>
      <c r="F2105" t="b">
        <f t="shared" si="129"/>
        <v>0</v>
      </c>
      <c r="G2105" t="b">
        <f>IF('Input and Summary Results'!$J$4="yes",IF(C2105=FALSE,FALSE,IF('Data Transformation'!E2105&lt;$R$10,E2105,$R$10)),IF(C2105=FALSE,FALSE,IF(C2105&lt;$R$10,C2105,$R$10)))</f>
        <v>0</v>
      </c>
      <c r="H2105" t="b">
        <f>IF('Input and Summary Results'!$J$4="yes",'Data Transformation'!F2105,'Data Transformation'!D2105)</f>
        <v>0</v>
      </c>
      <c r="I2105" t="str">
        <f t="shared" si="127"/>
        <v/>
      </c>
    </row>
    <row r="2106" spans="2:9" x14ac:dyDescent="0.25">
      <c r="B2106" t="b">
        <f>IF('Input and Summary Results'!D1688=0,FALSE,'Input and Summary Results'!$B1688)</f>
        <v>0</v>
      </c>
      <c r="C2106" t="b">
        <f>IF(OR(B2106=0,'Input and Summary Results'!D1688=0,'Input and Summary Results'!D1688=""),FALSE,'Input and Summary Results'!$D1688)</f>
        <v>0</v>
      </c>
      <c r="D2106" t="b">
        <f>IF(OR(B2106=0,'Input and Summary Results'!E1688=0),FALSE,'Input and Summary Results'!$E1688)</f>
        <v>0</v>
      </c>
      <c r="E2106" t="b">
        <f t="shared" si="128"/>
        <v>0</v>
      </c>
      <c r="F2106" t="b">
        <f t="shared" si="129"/>
        <v>0</v>
      </c>
      <c r="G2106" t="b">
        <f>IF('Input and Summary Results'!$J$4="yes",IF(C2106=FALSE,FALSE,IF('Data Transformation'!E2106&lt;$R$10,E2106,$R$10)),IF(C2106=FALSE,FALSE,IF(C2106&lt;$R$10,C2106,$R$10)))</f>
        <v>0</v>
      </c>
      <c r="H2106" t="b">
        <f>IF('Input and Summary Results'!$J$4="yes",'Data Transformation'!F2106,'Data Transformation'!D2106)</f>
        <v>0</v>
      </c>
      <c r="I2106" t="str">
        <f t="shared" si="127"/>
        <v/>
      </c>
    </row>
    <row r="2107" spans="2:9" x14ac:dyDescent="0.25">
      <c r="B2107" t="b">
        <f>IF('Input and Summary Results'!D1689=0,FALSE,'Input and Summary Results'!$B1689)</f>
        <v>0</v>
      </c>
      <c r="C2107" t="b">
        <f>IF(OR(B2107=0,'Input and Summary Results'!D1689=0,'Input and Summary Results'!D1689=""),FALSE,'Input and Summary Results'!$D1689)</f>
        <v>0</v>
      </c>
      <c r="D2107" t="b">
        <f>IF(OR(B2107=0,'Input and Summary Results'!E1689=0),FALSE,'Input and Summary Results'!$E1689)</f>
        <v>0</v>
      </c>
      <c r="E2107" t="b">
        <f t="shared" si="128"/>
        <v>0</v>
      </c>
      <c r="F2107" t="b">
        <f t="shared" si="129"/>
        <v>0</v>
      </c>
      <c r="G2107" t="b">
        <f>IF('Input and Summary Results'!$J$4="yes",IF(C2107=FALSE,FALSE,IF('Data Transformation'!E2107&lt;$R$10,E2107,$R$10)),IF(C2107=FALSE,FALSE,IF(C2107&lt;$R$10,C2107,$R$10)))</f>
        <v>0</v>
      </c>
      <c r="H2107" t="b">
        <f>IF('Input and Summary Results'!$J$4="yes",'Data Transformation'!F2107,'Data Transformation'!D2107)</f>
        <v>0</v>
      </c>
      <c r="I2107" t="str">
        <f t="shared" si="127"/>
        <v/>
      </c>
    </row>
    <row r="2108" spans="2:9" x14ac:dyDescent="0.25">
      <c r="B2108" t="b">
        <f>IF('Input and Summary Results'!D1690=0,FALSE,'Input and Summary Results'!$B1690)</f>
        <v>0</v>
      </c>
      <c r="C2108" t="b">
        <f>IF(OR(B2108=0,'Input and Summary Results'!D1690=0,'Input and Summary Results'!D1690=""),FALSE,'Input and Summary Results'!$D1690)</f>
        <v>0</v>
      </c>
      <c r="D2108" t="b">
        <f>IF(OR(B2108=0,'Input and Summary Results'!E1690=0),FALSE,'Input and Summary Results'!$E1690)</f>
        <v>0</v>
      </c>
      <c r="E2108" t="b">
        <f t="shared" si="128"/>
        <v>0</v>
      </c>
      <c r="F2108" t="b">
        <f t="shared" si="129"/>
        <v>0</v>
      </c>
      <c r="G2108" t="b">
        <f>IF('Input and Summary Results'!$J$4="yes",IF(C2108=FALSE,FALSE,IF('Data Transformation'!E2108&lt;$R$10,E2108,$R$10)),IF(C2108=FALSE,FALSE,IF(C2108&lt;$R$10,C2108,$R$10)))</f>
        <v>0</v>
      </c>
      <c r="H2108" t="b">
        <f>IF('Input and Summary Results'!$J$4="yes",'Data Transformation'!F2108,'Data Transformation'!D2108)</f>
        <v>0</v>
      </c>
      <c r="I2108" t="str">
        <f t="shared" si="127"/>
        <v/>
      </c>
    </row>
    <row r="2109" spans="2:9" x14ac:dyDescent="0.25">
      <c r="B2109" t="b">
        <f>IF('Input and Summary Results'!D1691=0,FALSE,'Input and Summary Results'!$B1691)</f>
        <v>0</v>
      </c>
      <c r="C2109" t="b">
        <f>IF(OR(B2109=0,'Input and Summary Results'!D1691=0,'Input and Summary Results'!D1691=""),FALSE,'Input and Summary Results'!$D1691)</f>
        <v>0</v>
      </c>
      <c r="D2109" t="b">
        <f>IF(OR(B2109=0,'Input and Summary Results'!E1691=0),FALSE,'Input and Summary Results'!$E1691)</f>
        <v>0</v>
      </c>
      <c r="E2109" t="b">
        <f t="shared" si="128"/>
        <v>0</v>
      </c>
      <c r="F2109" t="b">
        <f t="shared" si="129"/>
        <v>0</v>
      </c>
      <c r="G2109" t="b">
        <f>IF('Input and Summary Results'!$J$4="yes",IF(C2109=FALSE,FALSE,IF('Data Transformation'!E2109&lt;$R$10,E2109,$R$10)),IF(C2109=FALSE,FALSE,IF(C2109&lt;$R$10,C2109,$R$10)))</f>
        <v>0</v>
      </c>
      <c r="H2109" t="b">
        <f>IF('Input and Summary Results'!$J$4="yes",'Data Transformation'!F2109,'Data Transformation'!D2109)</f>
        <v>0</v>
      </c>
      <c r="I2109" t="str">
        <f t="shared" si="127"/>
        <v/>
      </c>
    </row>
    <row r="2110" spans="2:9" x14ac:dyDescent="0.25">
      <c r="B2110" t="b">
        <f>IF('Input and Summary Results'!D1692=0,FALSE,'Input and Summary Results'!$B1692)</f>
        <v>0</v>
      </c>
      <c r="C2110" t="b">
        <f>IF(OR(B2110=0,'Input and Summary Results'!D1692=0,'Input and Summary Results'!D1692=""),FALSE,'Input and Summary Results'!$D1692)</f>
        <v>0</v>
      </c>
      <c r="D2110" t="b">
        <f>IF(OR(B2110=0,'Input and Summary Results'!E1692=0),FALSE,'Input and Summary Results'!$E1692)</f>
        <v>0</v>
      </c>
      <c r="E2110" t="b">
        <f t="shared" si="128"/>
        <v>0</v>
      </c>
      <c r="F2110" t="b">
        <f t="shared" si="129"/>
        <v>0</v>
      </c>
      <c r="G2110" t="b">
        <f>IF('Input and Summary Results'!$J$4="yes",IF(C2110=FALSE,FALSE,IF('Data Transformation'!E2110&lt;$R$10,E2110,$R$10)),IF(C2110=FALSE,FALSE,IF(C2110&lt;$R$10,C2110,$R$10)))</f>
        <v>0</v>
      </c>
      <c r="H2110" t="b">
        <f>IF('Input and Summary Results'!$J$4="yes",'Data Transformation'!F2110,'Data Transformation'!D2110)</f>
        <v>0</v>
      </c>
      <c r="I2110" t="str">
        <f t="shared" si="127"/>
        <v/>
      </c>
    </row>
    <row r="2111" spans="2:9" x14ac:dyDescent="0.25">
      <c r="B2111" t="b">
        <f>IF('Input and Summary Results'!D1693=0,FALSE,'Input and Summary Results'!$B1693)</f>
        <v>0</v>
      </c>
      <c r="C2111" t="b">
        <f>IF(OR(B2111=0,'Input and Summary Results'!D1693=0,'Input and Summary Results'!D1693=""),FALSE,'Input and Summary Results'!$D1693)</f>
        <v>0</v>
      </c>
      <c r="D2111" t="b">
        <f>IF(OR(B2111=0,'Input and Summary Results'!E1693=0),FALSE,'Input and Summary Results'!$E1693)</f>
        <v>0</v>
      </c>
      <c r="E2111" t="b">
        <f t="shared" si="128"/>
        <v>0</v>
      </c>
      <c r="F2111" t="b">
        <f t="shared" si="129"/>
        <v>0</v>
      </c>
      <c r="G2111" t="b">
        <f>IF('Input and Summary Results'!$J$4="yes",IF(C2111=FALSE,FALSE,IF('Data Transformation'!E2111&lt;$R$10,E2111,$R$10)),IF(C2111=FALSE,FALSE,IF(C2111&lt;$R$10,C2111,$R$10)))</f>
        <v>0</v>
      </c>
      <c r="H2111" t="b">
        <f>IF('Input and Summary Results'!$J$4="yes",'Data Transformation'!F2111,'Data Transformation'!D2111)</f>
        <v>0</v>
      </c>
      <c r="I2111" t="str">
        <f t="shared" si="127"/>
        <v/>
      </c>
    </row>
    <row r="2112" spans="2:9" x14ac:dyDescent="0.25">
      <c r="B2112" t="b">
        <f>IF('Input and Summary Results'!D1694=0,FALSE,'Input and Summary Results'!$B1694)</f>
        <v>0</v>
      </c>
      <c r="C2112" t="b">
        <f>IF(OR(B2112=0,'Input and Summary Results'!D1694=0,'Input and Summary Results'!D1694=""),FALSE,'Input and Summary Results'!$D1694)</f>
        <v>0</v>
      </c>
      <c r="D2112" t="b">
        <f>IF(OR(B2112=0,'Input and Summary Results'!E1694=0),FALSE,'Input and Summary Results'!$E1694)</f>
        <v>0</v>
      </c>
      <c r="E2112" t="b">
        <f t="shared" si="128"/>
        <v>0</v>
      </c>
      <c r="F2112" t="b">
        <f t="shared" si="129"/>
        <v>0</v>
      </c>
      <c r="G2112" t="b">
        <f>IF('Input and Summary Results'!$J$4="yes",IF(C2112=FALSE,FALSE,IF('Data Transformation'!E2112&lt;$R$10,E2112,$R$10)),IF(C2112=FALSE,FALSE,IF(C2112&lt;$R$10,C2112,$R$10)))</f>
        <v>0</v>
      </c>
      <c r="H2112" t="b">
        <f>IF('Input and Summary Results'!$J$4="yes",'Data Transformation'!F2112,'Data Transformation'!D2112)</f>
        <v>0</v>
      </c>
      <c r="I2112" t="str">
        <f t="shared" si="127"/>
        <v/>
      </c>
    </row>
    <row r="2113" spans="2:9" x14ac:dyDescent="0.25">
      <c r="B2113" t="b">
        <f>IF('Input and Summary Results'!D1695=0,FALSE,'Input and Summary Results'!$B1695)</f>
        <v>0</v>
      </c>
      <c r="C2113" t="b">
        <f>IF(OR(B2113=0,'Input and Summary Results'!D1695=0,'Input and Summary Results'!D1695=""),FALSE,'Input and Summary Results'!$D1695)</f>
        <v>0</v>
      </c>
      <c r="D2113" t="b">
        <f>IF(OR(B2113=0,'Input and Summary Results'!E1695=0),FALSE,'Input and Summary Results'!$E1695)</f>
        <v>0</v>
      </c>
      <c r="E2113" t="b">
        <f t="shared" si="128"/>
        <v>0</v>
      </c>
      <c r="F2113" t="b">
        <f t="shared" si="129"/>
        <v>0</v>
      </c>
      <c r="G2113" t="b">
        <f>IF('Input and Summary Results'!$J$4="yes",IF(C2113=FALSE,FALSE,IF('Data Transformation'!E2113&lt;$R$10,E2113,$R$10)),IF(C2113=FALSE,FALSE,IF(C2113&lt;$R$10,C2113,$R$10)))</f>
        <v>0</v>
      </c>
      <c r="H2113" t="b">
        <f>IF('Input and Summary Results'!$J$4="yes",'Data Transformation'!F2113,'Data Transformation'!D2113)</f>
        <v>0</v>
      </c>
      <c r="I2113" t="str">
        <f t="shared" si="127"/>
        <v/>
      </c>
    </row>
    <row r="2114" spans="2:9" x14ac:dyDescent="0.25">
      <c r="B2114" t="b">
        <f>IF('Input and Summary Results'!D1696=0,FALSE,'Input and Summary Results'!$B1696)</f>
        <v>0</v>
      </c>
      <c r="C2114" t="b">
        <f>IF(OR(B2114=0,'Input and Summary Results'!D1696=0,'Input and Summary Results'!D1696=""),FALSE,'Input and Summary Results'!$D1696)</f>
        <v>0</v>
      </c>
      <c r="D2114" t="b">
        <f>IF(OR(B2114=0,'Input and Summary Results'!E1696=0),FALSE,'Input and Summary Results'!$E1696)</f>
        <v>0</v>
      </c>
      <c r="E2114" t="b">
        <f t="shared" si="128"/>
        <v>0</v>
      </c>
      <c r="F2114" t="b">
        <f t="shared" si="129"/>
        <v>0</v>
      </c>
      <c r="G2114" t="b">
        <f>IF('Input and Summary Results'!$J$4="yes",IF(C2114=FALSE,FALSE,IF('Data Transformation'!E2114&lt;$R$10,E2114,$R$10)),IF(C2114=FALSE,FALSE,IF(C2114&lt;$R$10,C2114,$R$10)))</f>
        <v>0</v>
      </c>
      <c r="H2114" t="b">
        <f>IF('Input and Summary Results'!$J$4="yes",'Data Transformation'!F2114,'Data Transformation'!D2114)</f>
        <v>0</v>
      </c>
      <c r="I2114" t="str">
        <f t="shared" si="127"/>
        <v/>
      </c>
    </row>
    <row r="2115" spans="2:9" x14ac:dyDescent="0.25">
      <c r="B2115" t="b">
        <f>IF('Input and Summary Results'!D1697=0,FALSE,'Input and Summary Results'!$B1697)</f>
        <v>0</v>
      </c>
      <c r="C2115" t="b">
        <f>IF(OR(B2115=0,'Input and Summary Results'!D1697=0,'Input and Summary Results'!D1697=""),FALSE,'Input and Summary Results'!$D1697)</f>
        <v>0</v>
      </c>
      <c r="D2115" t="b">
        <f>IF(OR(B2115=0,'Input and Summary Results'!E1697=0),FALSE,'Input and Summary Results'!$E1697)</f>
        <v>0</v>
      </c>
      <c r="E2115" t="b">
        <f t="shared" si="128"/>
        <v>0</v>
      </c>
      <c r="F2115" t="b">
        <f t="shared" si="129"/>
        <v>0</v>
      </c>
      <c r="G2115" t="b">
        <f>IF('Input and Summary Results'!$J$4="yes",IF(C2115=FALSE,FALSE,IF('Data Transformation'!E2115&lt;$R$10,E2115,$R$10)),IF(C2115=FALSE,FALSE,IF(C2115&lt;$R$10,C2115,$R$10)))</f>
        <v>0</v>
      </c>
      <c r="H2115" t="b">
        <f>IF('Input and Summary Results'!$J$4="yes",'Data Transformation'!F2115,'Data Transformation'!D2115)</f>
        <v>0</v>
      </c>
      <c r="I2115" t="str">
        <f t="shared" si="127"/>
        <v/>
      </c>
    </row>
    <row r="2116" spans="2:9" x14ac:dyDescent="0.25">
      <c r="B2116" t="b">
        <f>IF('Input and Summary Results'!D1698=0,FALSE,'Input and Summary Results'!$B1698)</f>
        <v>0</v>
      </c>
      <c r="C2116" t="b">
        <f>IF(OR(B2116=0,'Input and Summary Results'!D1698=0,'Input and Summary Results'!D1698=""),FALSE,'Input and Summary Results'!$D1698)</f>
        <v>0</v>
      </c>
      <c r="D2116" t="b">
        <f>IF(OR(B2116=0,'Input and Summary Results'!E1698=0),FALSE,'Input and Summary Results'!$E1698)</f>
        <v>0</v>
      </c>
      <c r="E2116" t="b">
        <f t="shared" si="128"/>
        <v>0</v>
      </c>
      <c r="F2116" t="b">
        <f t="shared" si="129"/>
        <v>0</v>
      </c>
      <c r="G2116" t="b">
        <f>IF('Input and Summary Results'!$J$4="yes",IF(C2116=FALSE,FALSE,IF('Data Transformation'!E2116&lt;$R$10,E2116,$R$10)),IF(C2116=FALSE,FALSE,IF(C2116&lt;$R$10,C2116,$R$10)))</f>
        <v>0</v>
      </c>
      <c r="H2116" t="b">
        <f>IF('Input and Summary Results'!$J$4="yes",'Data Transformation'!F2116,'Data Transformation'!D2116)</f>
        <v>0</v>
      </c>
      <c r="I2116" t="str">
        <f t="shared" si="127"/>
        <v/>
      </c>
    </row>
    <row r="2117" spans="2:9" x14ac:dyDescent="0.25">
      <c r="B2117" t="b">
        <f>IF('Input and Summary Results'!D1699=0,FALSE,'Input and Summary Results'!$B1699)</f>
        <v>0</v>
      </c>
      <c r="C2117" t="b">
        <f>IF(OR(B2117=0,'Input and Summary Results'!D1699=0,'Input and Summary Results'!D1699=""),FALSE,'Input and Summary Results'!$D1699)</f>
        <v>0</v>
      </c>
      <c r="D2117" t="b">
        <f>IF(OR(B2117=0,'Input and Summary Results'!E1699=0),FALSE,'Input and Summary Results'!$E1699)</f>
        <v>0</v>
      </c>
      <c r="E2117" t="b">
        <f t="shared" si="128"/>
        <v>0</v>
      </c>
      <c r="F2117" t="b">
        <f t="shared" si="129"/>
        <v>0</v>
      </c>
      <c r="G2117" t="b">
        <f>IF('Input and Summary Results'!$J$4="yes",IF(C2117=FALSE,FALSE,IF('Data Transformation'!E2117&lt;$R$10,E2117,$R$10)),IF(C2117=FALSE,FALSE,IF(C2117&lt;$R$10,C2117,$R$10)))</f>
        <v>0</v>
      </c>
      <c r="H2117" t="b">
        <f>IF('Input and Summary Results'!$J$4="yes",'Data Transformation'!F2117,'Data Transformation'!D2117)</f>
        <v>0</v>
      </c>
      <c r="I2117" t="str">
        <f t="shared" ref="I2117:I2180" si="130">IF(G2117=FALSE,"",B2117)</f>
        <v/>
      </c>
    </row>
    <row r="2118" spans="2:9" x14ac:dyDescent="0.25">
      <c r="B2118" t="b">
        <f>IF('Input and Summary Results'!D1700=0,FALSE,'Input and Summary Results'!$B1700)</f>
        <v>0</v>
      </c>
      <c r="C2118" t="b">
        <f>IF(OR(B2118=0,'Input and Summary Results'!D1700=0,'Input and Summary Results'!D1700=""),FALSE,'Input and Summary Results'!$D1700)</f>
        <v>0</v>
      </c>
      <c r="D2118" t="b">
        <f>IF(OR(B2118=0,'Input and Summary Results'!E1700=0),FALSE,'Input and Summary Results'!$E1700)</f>
        <v>0</v>
      </c>
      <c r="E2118" t="b">
        <f t="shared" si="128"/>
        <v>0</v>
      </c>
      <c r="F2118" t="b">
        <f t="shared" si="129"/>
        <v>0</v>
      </c>
      <c r="G2118" t="b">
        <f>IF('Input and Summary Results'!$J$4="yes",IF(C2118=FALSE,FALSE,IF('Data Transformation'!E2118&lt;$R$10,E2118,$R$10)),IF(C2118=FALSE,FALSE,IF(C2118&lt;$R$10,C2118,$R$10)))</f>
        <v>0</v>
      </c>
      <c r="H2118" t="b">
        <f>IF('Input and Summary Results'!$J$4="yes",'Data Transformation'!F2118,'Data Transformation'!D2118)</f>
        <v>0</v>
      </c>
      <c r="I2118" t="str">
        <f t="shared" si="130"/>
        <v/>
      </c>
    </row>
    <row r="2119" spans="2:9" x14ac:dyDescent="0.25">
      <c r="B2119" t="b">
        <f>IF('Input and Summary Results'!D1701=0,FALSE,'Input and Summary Results'!$B1701)</f>
        <v>0</v>
      </c>
      <c r="C2119" t="b">
        <f>IF(OR(B2119=0,'Input and Summary Results'!D1701=0,'Input and Summary Results'!D1701=""),FALSE,'Input and Summary Results'!$D1701)</f>
        <v>0</v>
      </c>
      <c r="D2119" t="b">
        <f>IF(OR(B2119=0,'Input and Summary Results'!E1701=0),FALSE,'Input and Summary Results'!$E1701)</f>
        <v>0</v>
      </c>
      <c r="E2119" t="b">
        <f t="shared" si="128"/>
        <v>0</v>
      </c>
      <c r="F2119" t="b">
        <f t="shared" si="129"/>
        <v>0</v>
      </c>
      <c r="G2119" t="b">
        <f>IF('Input and Summary Results'!$J$4="yes",IF(C2119=FALSE,FALSE,IF('Data Transformation'!E2119&lt;$R$10,E2119,$R$10)),IF(C2119=FALSE,FALSE,IF(C2119&lt;$R$10,C2119,$R$10)))</f>
        <v>0</v>
      </c>
      <c r="H2119" t="b">
        <f>IF('Input and Summary Results'!$J$4="yes",'Data Transformation'!F2119,'Data Transformation'!D2119)</f>
        <v>0</v>
      </c>
      <c r="I2119" t="str">
        <f t="shared" si="130"/>
        <v/>
      </c>
    </row>
    <row r="2120" spans="2:9" x14ac:dyDescent="0.25">
      <c r="B2120" t="b">
        <f>IF('Input and Summary Results'!D1702=0,FALSE,'Input and Summary Results'!$B1702)</f>
        <v>0</v>
      </c>
      <c r="C2120" t="b">
        <f>IF(OR(B2120=0,'Input and Summary Results'!D1702=0,'Input and Summary Results'!D1702=""),FALSE,'Input and Summary Results'!$D1702)</f>
        <v>0</v>
      </c>
      <c r="D2120" t="b">
        <f>IF(OR(B2120=0,'Input and Summary Results'!E1702=0),FALSE,'Input and Summary Results'!$E1702)</f>
        <v>0</v>
      </c>
      <c r="E2120" t="b">
        <f t="shared" si="128"/>
        <v>0</v>
      </c>
      <c r="F2120" t="b">
        <f t="shared" si="129"/>
        <v>0</v>
      </c>
      <c r="G2120" t="b">
        <f>IF('Input and Summary Results'!$J$4="yes",IF(C2120=FALSE,FALSE,IF('Data Transformation'!E2120&lt;$R$10,E2120,$R$10)),IF(C2120=FALSE,FALSE,IF(C2120&lt;$R$10,C2120,$R$10)))</f>
        <v>0</v>
      </c>
      <c r="H2120" t="b">
        <f>IF('Input and Summary Results'!$J$4="yes",'Data Transformation'!F2120,'Data Transformation'!D2120)</f>
        <v>0</v>
      </c>
      <c r="I2120" t="str">
        <f t="shared" si="130"/>
        <v/>
      </c>
    </row>
    <row r="2121" spans="2:9" x14ac:dyDescent="0.25">
      <c r="B2121" t="b">
        <f>IF('Input and Summary Results'!D1703=0,FALSE,'Input and Summary Results'!$B1703)</f>
        <v>0</v>
      </c>
      <c r="C2121" t="b">
        <f>IF(OR(B2121=0,'Input and Summary Results'!D1703=0,'Input and Summary Results'!D1703=""),FALSE,'Input and Summary Results'!$D1703)</f>
        <v>0</v>
      </c>
      <c r="D2121" t="b">
        <f>IF(OR(B2121=0,'Input and Summary Results'!E1703=0),FALSE,'Input and Summary Results'!$E1703)</f>
        <v>0</v>
      </c>
      <c r="E2121" t="b">
        <f t="shared" si="128"/>
        <v>0</v>
      </c>
      <c r="F2121" t="b">
        <f t="shared" si="129"/>
        <v>0</v>
      </c>
      <c r="G2121" t="b">
        <f>IF('Input and Summary Results'!$J$4="yes",IF(C2121=FALSE,FALSE,IF('Data Transformation'!E2121&lt;$R$10,E2121,$R$10)),IF(C2121=FALSE,FALSE,IF(C2121&lt;$R$10,C2121,$R$10)))</f>
        <v>0</v>
      </c>
      <c r="H2121" t="b">
        <f>IF('Input and Summary Results'!$J$4="yes",'Data Transformation'!F2121,'Data Transformation'!D2121)</f>
        <v>0</v>
      </c>
      <c r="I2121" t="str">
        <f t="shared" si="130"/>
        <v/>
      </c>
    </row>
    <row r="2122" spans="2:9" x14ac:dyDescent="0.25">
      <c r="B2122" t="b">
        <f>IF('Input and Summary Results'!D1704=0,FALSE,'Input and Summary Results'!$B1704)</f>
        <v>0</v>
      </c>
      <c r="C2122" t="b">
        <f>IF(OR(B2122=0,'Input and Summary Results'!D1704=0,'Input and Summary Results'!D1704=""),FALSE,'Input and Summary Results'!$D1704)</f>
        <v>0</v>
      </c>
      <c r="D2122" t="b">
        <f>IF(OR(B2122=0,'Input and Summary Results'!E1704=0),FALSE,'Input and Summary Results'!$E1704)</f>
        <v>0</v>
      </c>
      <c r="E2122" t="b">
        <f t="shared" si="128"/>
        <v>0</v>
      </c>
      <c r="F2122" t="b">
        <f t="shared" si="129"/>
        <v>0</v>
      </c>
      <c r="G2122" t="b">
        <f>IF('Input and Summary Results'!$J$4="yes",IF(C2122=FALSE,FALSE,IF('Data Transformation'!E2122&lt;$R$10,E2122,$R$10)),IF(C2122=FALSE,FALSE,IF(C2122&lt;$R$10,C2122,$R$10)))</f>
        <v>0</v>
      </c>
      <c r="H2122" t="b">
        <f>IF('Input and Summary Results'!$J$4="yes",'Data Transformation'!F2122,'Data Transformation'!D2122)</f>
        <v>0</v>
      </c>
      <c r="I2122" t="str">
        <f t="shared" si="130"/>
        <v/>
      </c>
    </row>
    <row r="2123" spans="2:9" x14ac:dyDescent="0.25">
      <c r="B2123" t="b">
        <f>IF('Input and Summary Results'!D1705=0,FALSE,'Input and Summary Results'!$B1705)</f>
        <v>0</v>
      </c>
      <c r="C2123" t="b">
        <f>IF(OR(B2123=0,'Input and Summary Results'!D1705=0,'Input and Summary Results'!D1705=""),FALSE,'Input and Summary Results'!$D1705)</f>
        <v>0</v>
      </c>
      <c r="D2123" t="b">
        <f>IF(OR(B2123=0,'Input and Summary Results'!E1705=0),FALSE,'Input and Summary Results'!$E1705)</f>
        <v>0</v>
      </c>
      <c r="E2123" t="b">
        <f t="shared" si="128"/>
        <v>0</v>
      </c>
      <c r="F2123" t="b">
        <f t="shared" si="129"/>
        <v>0</v>
      </c>
      <c r="G2123" t="b">
        <f>IF('Input and Summary Results'!$J$4="yes",IF(C2123=FALSE,FALSE,IF('Data Transformation'!E2123&lt;$R$10,E2123,$R$10)),IF(C2123=FALSE,FALSE,IF(C2123&lt;$R$10,C2123,$R$10)))</f>
        <v>0</v>
      </c>
      <c r="H2123" t="b">
        <f>IF('Input and Summary Results'!$J$4="yes",'Data Transformation'!F2123,'Data Transformation'!D2123)</f>
        <v>0</v>
      </c>
      <c r="I2123" t="str">
        <f t="shared" si="130"/>
        <v/>
      </c>
    </row>
    <row r="2124" spans="2:9" x14ac:dyDescent="0.25">
      <c r="B2124" t="b">
        <f>IF('Input and Summary Results'!D1706=0,FALSE,'Input and Summary Results'!$B1706)</f>
        <v>0</v>
      </c>
      <c r="C2124" t="b">
        <f>IF(OR(B2124=0,'Input and Summary Results'!D1706=0,'Input and Summary Results'!D1706=""),FALSE,'Input and Summary Results'!$D1706)</f>
        <v>0</v>
      </c>
      <c r="D2124" t="b">
        <f>IF(OR(B2124=0,'Input and Summary Results'!E1706=0),FALSE,'Input and Summary Results'!$E1706)</f>
        <v>0</v>
      </c>
      <c r="E2124" t="b">
        <f t="shared" si="128"/>
        <v>0</v>
      </c>
      <c r="F2124" t="b">
        <f t="shared" si="129"/>
        <v>0</v>
      </c>
      <c r="G2124" t="b">
        <f>IF('Input and Summary Results'!$J$4="yes",IF(C2124=FALSE,FALSE,IF('Data Transformation'!E2124&lt;$R$10,E2124,$R$10)),IF(C2124=FALSE,FALSE,IF(C2124&lt;$R$10,C2124,$R$10)))</f>
        <v>0</v>
      </c>
      <c r="H2124" t="b">
        <f>IF('Input and Summary Results'!$J$4="yes",'Data Transformation'!F2124,'Data Transformation'!D2124)</f>
        <v>0</v>
      </c>
      <c r="I2124" t="str">
        <f t="shared" si="130"/>
        <v/>
      </c>
    </row>
    <row r="2125" spans="2:9" x14ac:dyDescent="0.25">
      <c r="B2125" t="b">
        <f>IF('Input and Summary Results'!D1707=0,FALSE,'Input and Summary Results'!$B1707)</f>
        <v>0</v>
      </c>
      <c r="C2125" t="b">
        <f>IF(OR(B2125=0,'Input and Summary Results'!D1707=0,'Input and Summary Results'!D1707=""),FALSE,'Input and Summary Results'!$D1707)</f>
        <v>0</v>
      </c>
      <c r="D2125" t="b">
        <f>IF(OR(B2125=0,'Input and Summary Results'!E1707=0),FALSE,'Input and Summary Results'!$E1707)</f>
        <v>0</v>
      </c>
      <c r="E2125" t="b">
        <f t="shared" si="128"/>
        <v>0</v>
      </c>
      <c r="F2125" t="b">
        <f t="shared" si="129"/>
        <v>0</v>
      </c>
      <c r="G2125" t="b">
        <f>IF('Input and Summary Results'!$J$4="yes",IF(C2125=FALSE,FALSE,IF('Data Transformation'!E2125&lt;$R$10,E2125,$R$10)),IF(C2125=FALSE,FALSE,IF(C2125&lt;$R$10,C2125,$R$10)))</f>
        <v>0</v>
      </c>
      <c r="H2125" t="b">
        <f>IF('Input and Summary Results'!$J$4="yes",'Data Transformation'!F2125,'Data Transformation'!D2125)</f>
        <v>0</v>
      </c>
      <c r="I2125" t="str">
        <f t="shared" si="130"/>
        <v/>
      </c>
    </row>
    <row r="2126" spans="2:9" x14ac:dyDescent="0.25">
      <c r="B2126" t="b">
        <f>IF('Input and Summary Results'!D1708=0,FALSE,'Input and Summary Results'!$B1708)</f>
        <v>0</v>
      </c>
      <c r="C2126" t="b">
        <f>IF(OR(B2126=0,'Input and Summary Results'!D1708=0,'Input and Summary Results'!D1708=""),FALSE,'Input and Summary Results'!$D1708)</f>
        <v>0</v>
      </c>
      <c r="D2126" t="b">
        <f>IF(OR(B2126=0,'Input and Summary Results'!E1708=0),FALSE,'Input and Summary Results'!$E1708)</f>
        <v>0</v>
      </c>
      <c r="E2126" t="b">
        <f t="shared" si="128"/>
        <v>0</v>
      </c>
      <c r="F2126" t="b">
        <f t="shared" si="129"/>
        <v>0</v>
      </c>
      <c r="G2126" t="b">
        <f>IF('Input and Summary Results'!$J$4="yes",IF(C2126=FALSE,FALSE,IF('Data Transformation'!E2126&lt;$R$10,E2126,$R$10)),IF(C2126=FALSE,FALSE,IF(C2126&lt;$R$10,C2126,$R$10)))</f>
        <v>0</v>
      </c>
      <c r="H2126" t="b">
        <f>IF('Input and Summary Results'!$J$4="yes",'Data Transformation'!F2126,'Data Transformation'!D2126)</f>
        <v>0</v>
      </c>
      <c r="I2126" t="str">
        <f t="shared" si="130"/>
        <v/>
      </c>
    </row>
    <row r="2127" spans="2:9" x14ac:dyDescent="0.25">
      <c r="B2127" t="b">
        <f>IF('Input and Summary Results'!D1709=0,FALSE,'Input and Summary Results'!$B1709)</f>
        <v>0</v>
      </c>
      <c r="C2127" t="b">
        <f>IF(OR(B2127=0,'Input and Summary Results'!D1709=0,'Input and Summary Results'!D1709=""),FALSE,'Input and Summary Results'!$D1709)</f>
        <v>0</v>
      </c>
      <c r="D2127" t="b">
        <f>IF(OR(B2127=0,'Input and Summary Results'!E1709=0),FALSE,'Input and Summary Results'!$E1709)</f>
        <v>0</v>
      </c>
      <c r="E2127" t="b">
        <f t="shared" si="128"/>
        <v>0</v>
      </c>
      <c r="F2127" t="b">
        <f t="shared" si="129"/>
        <v>0</v>
      </c>
      <c r="G2127" t="b">
        <f>IF('Input and Summary Results'!$J$4="yes",IF(C2127=FALSE,FALSE,IF('Data Transformation'!E2127&lt;$R$10,E2127,$R$10)),IF(C2127=FALSE,FALSE,IF(C2127&lt;$R$10,C2127,$R$10)))</f>
        <v>0</v>
      </c>
      <c r="H2127" t="b">
        <f>IF('Input and Summary Results'!$J$4="yes",'Data Transformation'!F2127,'Data Transformation'!D2127)</f>
        <v>0</v>
      </c>
      <c r="I2127" t="str">
        <f t="shared" si="130"/>
        <v/>
      </c>
    </row>
    <row r="2128" spans="2:9" x14ac:dyDescent="0.25">
      <c r="B2128" t="b">
        <f>IF('Input and Summary Results'!D1710=0,FALSE,'Input and Summary Results'!$B1710)</f>
        <v>0</v>
      </c>
      <c r="C2128" t="b">
        <f>IF(OR(B2128=0,'Input and Summary Results'!D1710=0,'Input and Summary Results'!D1710=""),FALSE,'Input and Summary Results'!$D1710)</f>
        <v>0</v>
      </c>
      <c r="D2128" t="b">
        <f>IF(OR(B2128=0,'Input and Summary Results'!E1710=0),FALSE,'Input and Summary Results'!$E1710)</f>
        <v>0</v>
      </c>
      <c r="E2128" t="b">
        <f t="shared" si="128"/>
        <v>0</v>
      </c>
      <c r="F2128" t="b">
        <f t="shared" si="129"/>
        <v>0</v>
      </c>
      <c r="G2128" t="b">
        <f>IF('Input and Summary Results'!$J$4="yes",IF(C2128=FALSE,FALSE,IF('Data Transformation'!E2128&lt;$R$10,E2128,$R$10)),IF(C2128=FALSE,FALSE,IF(C2128&lt;$R$10,C2128,$R$10)))</f>
        <v>0</v>
      </c>
      <c r="H2128" t="b">
        <f>IF('Input and Summary Results'!$J$4="yes",'Data Transformation'!F2128,'Data Transformation'!D2128)</f>
        <v>0</v>
      </c>
      <c r="I2128" t="str">
        <f t="shared" si="130"/>
        <v/>
      </c>
    </row>
    <row r="2129" spans="2:9" x14ac:dyDescent="0.25">
      <c r="B2129" t="b">
        <f>IF('Input and Summary Results'!D1711=0,FALSE,'Input and Summary Results'!$B1711)</f>
        <v>0</v>
      </c>
      <c r="C2129" t="b">
        <f>IF(OR(B2129=0,'Input and Summary Results'!D1711=0,'Input and Summary Results'!D1711=""),FALSE,'Input and Summary Results'!$D1711)</f>
        <v>0</v>
      </c>
      <c r="D2129" t="b">
        <f>IF(OR(B2129=0,'Input and Summary Results'!E1711=0),FALSE,'Input and Summary Results'!$E1711)</f>
        <v>0</v>
      </c>
      <c r="E2129" t="b">
        <f t="shared" si="128"/>
        <v>0</v>
      </c>
      <c r="F2129" t="b">
        <f t="shared" si="129"/>
        <v>0</v>
      </c>
      <c r="G2129" t="b">
        <f>IF('Input and Summary Results'!$J$4="yes",IF(C2129=FALSE,FALSE,IF('Data Transformation'!E2129&lt;$R$10,E2129,$R$10)),IF(C2129=FALSE,FALSE,IF(C2129&lt;$R$10,C2129,$R$10)))</f>
        <v>0</v>
      </c>
      <c r="H2129" t="b">
        <f>IF('Input and Summary Results'!$J$4="yes",'Data Transformation'!F2129,'Data Transformation'!D2129)</f>
        <v>0</v>
      </c>
      <c r="I2129" t="str">
        <f t="shared" si="130"/>
        <v/>
      </c>
    </row>
    <row r="2130" spans="2:9" x14ac:dyDescent="0.25">
      <c r="B2130" t="b">
        <f>IF('Input and Summary Results'!D1712=0,FALSE,'Input and Summary Results'!$B1712)</f>
        <v>0</v>
      </c>
      <c r="C2130" t="b">
        <f>IF(OR(B2130=0,'Input and Summary Results'!D1712=0,'Input and Summary Results'!D1712=""),FALSE,'Input and Summary Results'!$D1712)</f>
        <v>0</v>
      </c>
      <c r="D2130" t="b">
        <f>IF(OR(B2130=0,'Input and Summary Results'!E1712=0),FALSE,'Input and Summary Results'!$E1712)</f>
        <v>0</v>
      </c>
      <c r="E2130" t="b">
        <f t="shared" si="128"/>
        <v>0</v>
      </c>
      <c r="F2130" t="b">
        <f t="shared" si="129"/>
        <v>0</v>
      </c>
      <c r="G2130" t="b">
        <f>IF('Input and Summary Results'!$J$4="yes",IF(C2130=FALSE,FALSE,IF('Data Transformation'!E2130&lt;$R$10,E2130,$R$10)),IF(C2130=FALSE,FALSE,IF(C2130&lt;$R$10,C2130,$R$10)))</f>
        <v>0</v>
      </c>
      <c r="H2130" t="b">
        <f>IF('Input and Summary Results'!$J$4="yes",'Data Transformation'!F2130,'Data Transformation'!D2130)</f>
        <v>0</v>
      </c>
      <c r="I2130" t="str">
        <f t="shared" si="130"/>
        <v/>
      </c>
    </row>
    <row r="2131" spans="2:9" x14ac:dyDescent="0.25">
      <c r="B2131" t="b">
        <f>IF('Input and Summary Results'!D1713=0,FALSE,'Input and Summary Results'!$B1713)</f>
        <v>0</v>
      </c>
      <c r="C2131" t="b">
        <f>IF(OR(B2131=0,'Input and Summary Results'!D1713=0,'Input and Summary Results'!D1713=""),FALSE,'Input and Summary Results'!$D1713)</f>
        <v>0</v>
      </c>
      <c r="D2131" t="b">
        <f>IF(OR(B2131=0,'Input and Summary Results'!E1713=0),FALSE,'Input and Summary Results'!$E1713)</f>
        <v>0</v>
      </c>
      <c r="E2131" t="b">
        <f t="shared" si="128"/>
        <v>0</v>
      </c>
      <c r="F2131" t="b">
        <f t="shared" si="129"/>
        <v>0</v>
      </c>
      <c r="G2131" t="b">
        <f>IF('Input and Summary Results'!$J$4="yes",IF(C2131=FALSE,FALSE,IF('Data Transformation'!E2131&lt;$R$10,E2131,$R$10)),IF(C2131=FALSE,FALSE,IF(C2131&lt;$R$10,C2131,$R$10)))</f>
        <v>0</v>
      </c>
      <c r="H2131" t="b">
        <f>IF('Input and Summary Results'!$J$4="yes",'Data Transformation'!F2131,'Data Transformation'!D2131)</f>
        <v>0</v>
      </c>
      <c r="I2131" t="str">
        <f t="shared" si="130"/>
        <v/>
      </c>
    </row>
    <row r="2132" spans="2:9" x14ac:dyDescent="0.25">
      <c r="B2132" t="b">
        <f>IF('Input and Summary Results'!D1714=0,FALSE,'Input and Summary Results'!$B1714)</f>
        <v>0</v>
      </c>
      <c r="C2132" t="b">
        <f>IF(OR(B2132=0,'Input and Summary Results'!D1714=0,'Input and Summary Results'!D1714=""),FALSE,'Input and Summary Results'!$D1714)</f>
        <v>0</v>
      </c>
      <c r="D2132" t="b">
        <f>IF(OR(B2132=0,'Input and Summary Results'!E1714=0),FALSE,'Input and Summary Results'!$E1714)</f>
        <v>0</v>
      </c>
      <c r="E2132" t="b">
        <f t="shared" si="128"/>
        <v>0</v>
      </c>
      <c r="F2132" t="b">
        <f t="shared" si="129"/>
        <v>0</v>
      </c>
      <c r="G2132" t="b">
        <f>IF('Input and Summary Results'!$J$4="yes",IF(C2132=FALSE,FALSE,IF('Data Transformation'!E2132&lt;$R$10,E2132,$R$10)),IF(C2132=FALSE,FALSE,IF(C2132&lt;$R$10,C2132,$R$10)))</f>
        <v>0</v>
      </c>
      <c r="H2132" t="b">
        <f>IF('Input and Summary Results'!$J$4="yes",'Data Transformation'!F2132,'Data Transformation'!D2132)</f>
        <v>0</v>
      </c>
      <c r="I2132" t="str">
        <f t="shared" si="130"/>
        <v/>
      </c>
    </row>
    <row r="2133" spans="2:9" x14ac:dyDescent="0.25">
      <c r="B2133" t="b">
        <f>IF('Input and Summary Results'!D1715=0,FALSE,'Input and Summary Results'!$B1715)</f>
        <v>0</v>
      </c>
      <c r="C2133" t="b">
        <f>IF(OR(B2133=0,'Input and Summary Results'!D1715=0,'Input and Summary Results'!D1715=""),FALSE,'Input and Summary Results'!$D1715)</f>
        <v>0</v>
      </c>
      <c r="D2133" t="b">
        <f>IF(OR(B2133=0,'Input and Summary Results'!E1715=0),FALSE,'Input and Summary Results'!$E1715)</f>
        <v>0</v>
      </c>
      <c r="E2133" t="b">
        <f t="shared" si="128"/>
        <v>0</v>
      </c>
      <c r="F2133" t="b">
        <f t="shared" si="129"/>
        <v>0</v>
      </c>
      <c r="G2133" t="b">
        <f>IF('Input and Summary Results'!$J$4="yes",IF(C2133=FALSE,FALSE,IF('Data Transformation'!E2133&lt;$R$10,E2133,$R$10)),IF(C2133=FALSE,FALSE,IF(C2133&lt;$R$10,C2133,$R$10)))</f>
        <v>0</v>
      </c>
      <c r="H2133" t="b">
        <f>IF('Input and Summary Results'!$J$4="yes",'Data Transformation'!F2133,'Data Transformation'!D2133)</f>
        <v>0</v>
      </c>
      <c r="I2133" t="str">
        <f t="shared" si="130"/>
        <v/>
      </c>
    </row>
    <row r="2134" spans="2:9" x14ac:dyDescent="0.25">
      <c r="B2134" t="b">
        <f>IF('Input and Summary Results'!D1716=0,FALSE,'Input and Summary Results'!$B1716)</f>
        <v>0</v>
      </c>
      <c r="C2134" t="b">
        <f>IF(OR(B2134=0,'Input and Summary Results'!D1716=0,'Input and Summary Results'!D1716=""),FALSE,'Input and Summary Results'!$D1716)</f>
        <v>0</v>
      </c>
      <c r="D2134" t="b">
        <f>IF(OR(B2134=0,'Input and Summary Results'!E1716=0),FALSE,'Input and Summary Results'!$E1716)</f>
        <v>0</v>
      </c>
      <c r="E2134" t="b">
        <f t="shared" si="128"/>
        <v>0</v>
      </c>
      <c r="F2134" t="b">
        <f t="shared" si="129"/>
        <v>0</v>
      </c>
      <c r="G2134" t="b">
        <f>IF('Input and Summary Results'!$J$4="yes",IF(C2134=FALSE,FALSE,IF('Data Transformation'!E2134&lt;$R$10,E2134,$R$10)),IF(C2134=FALSE,FALSE,IF(C2134&lt;$R$10,C2134,$R$10)))</f>
        <v>0</v>
      </c>
      <c r="H2134" t="b">
        <f>IF('Input and Summary Results'!$J$4="yes",'Data Transformation'!F2134,'Data Transformation'!D2134)</f>
        <v>0</v>
      </c>
      <c r="I2134" t="str">
        <f t="shared" si="130"/>
        <v/>
      </c>
    </row>
    <row r="2135" spans="2:9" x14ac:dyDescent="0.25">
      <c r="B2135" t="b">
        <f>IF('Input and Summary Results'!D1717=0,FALSE,'Input and Summary Results'!$B1717)</f>
        <v>0</v>
      </c>
      <c r="C2135" t="b">
        <f>IF(OR(B2135=0,'Input and Summary Results'!D1717=0,'Input and Summary Results'!D1717=""),FALSE,'Input and Summary Results'!$D1717)</f>
        <v>0</v>
      </c>
      <c r="D2135" t="b">
        <f>IF(OR(B2135=0,'Input and Summary Results'!E1717=0),FALSE,'Input and Summary Results'!$E1717)</f>
        <v>0</v>
      </c>
      <c r="E2135" t="b">
        <f t="shared" si="128"/>
        <v>0</v>
      </c>
      <c r="F2135" t="b">
        <f t="shared" si="129"/>
        <v>0</v>
      </c>
      <c r="G2135" t="b">
        <f>IF('Input and Summary Results'!$J$4="yes",IF(C2135=FALSE,FALSE,IF('Data Transformation'!E2135&lt;$R$10,E2135,$R$10)),IF(C2135=FALSE,FALSE,IF(C2135&lt;$R$10,C2135,$R$10)))</f>
        <v>0</v>
      </c>
      <c r="H2135" t="b">
        <f>IF('Input and Summary Results'!$J$4="yes",'Data Transformation'!F2135,'Data Transformation'!D2135)</f>
        <v>0</v>
      </c>
      <c r="I2135" t="str">
        <f t="shared" si="130"/>
        <v/>
      </c>
    </row>
    <row r="2136" spans="2:9" x14ac:dyDescent="0.25">
      <c r="B2136" t="b">
        <f>IF('Input and Summary Results'!D1718=0,FALSE,'Input and Summary Results'!$B1718)</f>
        <v>0</v>
      </c>
      <c r="C2136" t="b">
        <f>IF(OR(B2136=0,'Input and Summary Results'!D1718=0,'Input and Summary Results'!D1718=""),FALSE,'Input and Summary Results'!$D1718)</f>
        <v>0</v>
      </c>
      <c r="D2136" t="b">
        <f>IF(OR(B2136=0,'Input and Summary Results'!E1718=0),FALSE,'Input and Summary Results'!$E1718)</f>
        <v>0</v>
      </c>
      <c r="E2136" t="b">
        <f t="shared" si="128"/>
        <v>0</v>
      </c>
      <c r="F2136" t="b">
        <f t="shared" si="129"/>
        <v>0</v>
      </c>
      <c r="G2136" t="b">
        <f>IF('Input and Summary Results'!$J$4="yes",IF(C2136=FALSE,FALSE,IF('Data Transformation'!E2136&lt;$R$10,E2136,$R$10)),IF(C2136=FALSE,FALSE,IF(C2136&lt;$R$10,C2136,$R$10)))</f>
        <v>0</v>
      </c>
      <c r="H2136" t="b">
        <f>IF('Input and Summary Results'!$J$4="yes",'Data Transformation'!F2136,'Data Transformation'!D2136)</f>
        <v>0</v>
      </c>
      <c r="I2136" t="str">
        <f t="shared" si="130"/>
        <v/>
      </c>
    </row>
    <row r="2137" spans="2:9" x14ac:dyDescent="0.25">
      <c r="B2137" t="b">
        <f>IF('Input and Summary Results'!D1719=0,FALSE,'Input and Summary Results'!$B1719)</f>
        <v>0</v>
      </c>
      <c r="C2137" t="b">
        <f>IF(OR(B2137=0,'Input and Summary Results'!D1719=0,'Input and Summary Results'!D1719=""),FALSE,'Input and Summary Results'!$D1719)</f>
        <v>0</v>
      </c>
      <c r="D2137" t="b">
        <f>IF(OR(B2137=0,'Input and Summary Results'!E1719=0),FALSE,'Input and Summary Results'!$E1719)</f>
        <v>0</v>
      </c>
      <c r="E2137" t="b">
        <f t="shared" si="128"/>
        <v>0</v>
      </c>
      <c r="F2137" t="b">
        <f t="shared" si="129"/>
        <v>0</v>
      </c>
      <c r="G2137" t="b">
        <f>IF('Input and Summary Results'!$J$4="yes",IF(C2137=FALSE,FALSE,IF('Data Transformation'!E2137&lt;$R$10,E2137,$R$10)),IF(C2137=FALSE,FALSE,IF(C2137&lt;$R$10,C2137,$R$10)))</f>
        <v>0</v>
      </c>
      <c r="H2137" t="b">
        <f>IF('Input and Summary Results'!$J$4="yes",'Data Transformation'!F2137,'Data Transformation'!D2137)</f>
        <v>0</v>
      </c>
      <c r="I2137" t="str">
        <f t="shared" si="130"/>
        <v/>
      </c>
    </row>
    <row r="2138" spans="2:9" x14ac:dyDescent="0.25">
      <c r="B2138" t="b">
        <f>IF('Input and Summary Results'!D1720=0,FALSE,'Input and Summary Results'!$B1720)</f>
        <v>0</v>
      </c>
      <c r="C2138" t="b">
        <f>IF(OR(B2138=0,'Input and Summary Results'!D1720=0,'Input and Summary Results'!D1720=""),FALSE,'Input and Summary Results'!$D1720)</f>
        <v>0</v>
      </c>
      <c r="D2138" t="b">
        <f>IF(OR(B2138=0,'Input and Summary Results'!E1720=0),FALSE,'Input and Summary Results'!$E1720)</f>
        <v>0</v>
      </c>
      <c r="E2138" t="b">
        <f t="shared" si="128"/>
        <v>0</v>
      </c>
      <c r="F2138" t="b">
        <f t="shared" si="129"/>
        <v>0</v>
      </c>
      <c r="G2138" t="b">
        <f>IF('Input and Summary Results'!$J$4="yes",IF(C2138=FALSE,FALSE,IF('Data Transformation'!E2138&lt;$R$10,E2138,$R$10)),IF(C2138=FALSE,FALSE,IF(C2138&lt;$R$10,C2138,$R$10)))</f>
        <v>0</v>
      </c>
      <c r="H2138" t="b">
        <f>IF('Input and Summary Results'!$J$4="yes",'Data Transformation'!F2138,'Data Transformation'!D2138)</f>
        <v>0</v>
      </c>
      <c r="I2138" t="str">
        <f t="shared" si="130"/>
        <v/>
      </c>
    </row>
    <row r="2139" spans="2:9" x14ac:dyDescent="0.25">
      <c r="B2139" t="b">
        <f>IF('Input and Summary Results'!D1721=0,FALSE,'Input and Summary Results'!$B1721)</f>
        <v>0</v>
      </c>
      <c r="C2139" t="b">
        <f>IF(OR(B2139=0,'Input and Summary Results'!D1721=0,'Input and Summary Results'!D1721=""),FALSE,'Input and Summary Results'!$D1721)</f>
        <v>0</v>
      </c>
      <c r="D2139" t="b">
        <f>IF(OR(B2139=0,'Input and Summary Results'!E1721=0),FALSE,'Input and Summary Results'!$E1721)</f>
        <v>0</v>
      </c>
      <c r="E2139" t="b">
        <f t="shared" si="128"/>
        <v>0</v>
      </c>
      <c r="F2139" t="b">
        <f t="shared" si="129"/>
        <v>0</v>
      </c>
      <c r="G2139" t="b">
        <f>IF('Input and Summary Results'!$J$4="yes",IF(C2139=FALSE,FALSE,IF('Data Transformation'!E2139&lt;$R$10,E2139,$R$10)),IF(C2139=FALSE,FALSE,IF(C2139&lt;$R$10,C2139,$R$10)))</f>
        <v>0</v>
      </c>
      <c r="H2139" t="b">
        <f>IF('Input and Summary Results'!$J$4="yes",'Data Transformation'!F2139,'Data Transformation'!D2139)</f>
        <v>0</v>
      </c>
      <c r="I2139" t="str">
        <f t="shared" si="130"/>
        <v/>
      </c>
    </row>
    <row r="2140" spans="2:9" x14ac:dyDescent="0.25">
      <c r="B2140" t="b">
        <f>IF('Input and Summary Results'!D1722=0,FALSE,'Input and Summary Results'!$B1722)</f>
        <v>0</v>
      </c>
      <c r="C2140" t="b">
        <f>IF(OR(B2140=0,'Input and Summary Results'!D1722=0,'Input and Summary Results'!D1722=""),FALSE,'Input and Summary Results'!$D1722)</f>
        <v>0</v>
      </c>
      <c r="D2140" t="b">
        <f>IF(OR(B2140=0,'Input and Summary Results'!E1722=0),FALSE,'Input and Summary Results'!$E1722)</f>
        <v>0</v>
      </c>
      <c r="E2140" t="b">
        <f t="shared" si="128"/>
        <v>0</v>
      </c>
      <c r="F2140" t="b">
        <f t="shared" si="129"/>
        <v>0</v>
      </c>
      <c r="G2140" t="b">
        <f>IF('Input and Summary Results'!$J$4="yes",IF(C2140=FALSE,FALSE,IF('Data Transformation'!E2140&lt;$R$10,E2140,$R$10)),IF(C2140=FALSE,FALSE,IF(C2140&lt;$R$10,C2140,$R$10)))</f>
        <v>0</v>
      </c>
      <c r="H2140" t="b">
        <f>IF('Input and Summary Results'!$J$4="yes",'Data Transformation'!F2140,'Data Transformation'!D2140)</f>
        <v>0</v>
      </c>
      <c r="I2140" t="str">
        <f t="shared" si="130"/>
        <v/>
      </c>
    </row>
    <row r="2141" spans="2:9" x14ac:dyDescent="0.25">
      <c r="B2141" t="b">
        <f>IF('Input and Summary Results'!D1723=0,FALSE,'Input and Summary Results'!$B1723)</f>
        <v>0</v>
      </c>
      <c r="C2141" t="b">
        <f>IF(OR(B2141=0,'Input and Summary Results'!D1723=0,'Input and Summary Results'!D1723=""),FALSE,'Input and Summary Results'!$D1723)</f>
        <v>0</v>
      </c>
      <c r="D2141" t="b">
        <f>IF(OR(B2141=0,'Input and Summary Results'!E1723=0),FALSE,'Input and Summary Results'!$E1723)</f>
        <v>0</v>
      </c>
      <c r="E2141" t="b">
        <f t="shared" si="128"/>
        <v>0</v>
      </c>
      <c r="F2141" t="b">
        <f t="shared" si="129"/>
        <v>0</v>
      </c>
      <c r="G2141" t="b">
        <f>IF('Input and Summary Results'!$J$4="yes",IF(C2141=FALSE,FALSE,IF('Data Transformation'!E2141&lt;$R$10,E2141,$R$10)),IF(C2141=FALSE,FALSE,IF(C2141&lt;$R$10,C2141,$R$10)))</f>
        <v>0</v>
      </c>
      <c r="H2141" t="b">
        <f>IF('Input and Summary Results'!$J$4="yes",'Data Transformation'!F2141,'Data Transformation'!D2141)</f>
        <v>0</v>
      </c>
      <c r="I2141" t="str">
        <f t="shared" si="130"/>
        <v/>
      </c>
    </row>
    <row r="2142" spans="2:9" x14ac:dyDescent="0.25">
      <c r="B2142" t="b">
        <f>IF('Input and Summary Results'!D1724=0,FALSE,'Input and Summary Results'!$B1724)</f>
        <v>0</v>
      </c>
      <c r="C2142" t="b">
        <f>IF(OR(B2142=0,'Input and Summary Results'!D1724=0,'Input and Summary Results'!D1724=""),FALSE,'Input and Summary Results'!$D1724)</f>
        <v>0</v>
      </c>
      <c r="D2142" t="b">
        <f>IF(OR(B2142=0,'Input and Summary Results'!E1724=0),FALSE,'Input and Summary Results'!$E1724)</f>
        <v>0</v>
      </c>
      <c r="E2142" t="b">
        <f t="shared" si="128"/>
        <v>0</v>
      </c>
      <c r="F2142" t="b">
        <f t="shared" si="129"/>
        <v>0</v>
      </c>
      <c r="G2142" t="b">
        <f>IF('Input and Summary Results'!$J$4="yes",IF(C2142=FALSE,FALSE,IF('Data Transformation'!E2142&lt;$R$10,E2142,$R$10)),IF(C2142=FALSE,FALSE,IF(C2142&lt;$R$10,C2142,$R$10)))</f>
        <v>0</v>
      </c>
      <c r="H2142" t="b">
        <f>IF('Input and Summary Results'!$J$4="yes",'Data Transformation'!F2142,'Data Transformation'!D2142)</f>
        <v>0</v>
      </c>
      <c r="I2142" t="str">
        <f t="shared" si="130"/>
        <v/>
      </c>
    </row>
    <row r="2143" spans="2:9" x14ac:dyDescent="0.25">
      <c r="B2143" t="b">
        <f>IF('Input and Summary Results'!D1725=0,FALSE,'Input and Summary Results'!$B1725)</f>
        <v>0</v>
      </c>
      <c r="C2143" t="b">
        <f>IF(OR(B2143=0,'Input and Summary Results'!D1725=0,'Input and Summary Results'!D1725=""),FALSE,'Input and Summary Results'!$D1725)</f>
        <v>0</v>
      </c>
      <c r="D2143" t="b">
        <f>IF(OR(B2143=0,'Input and Summary Results'!E1725=0),FALSE,'Input and Summary Results'!$E1725)</f>
        <v>0</v>
      </c>
      <c r="E2143" t="b">
        <f t="shared" si="128"/>
        <v>0</v>
      </c>
      <c r="F2143" t="b">
        <f t="shared" si="129"/>
        <v>0</v>
      </c>
      <c r="G2143" t="b">
        <f>IF('Input and Summary Results'!$J$4="yes",IF(C2143=FALSE,FALSE,IF('Data Transformation'!E2143&lt;$R$10,E2143,$R$10)),IF(C2143=FALSE,FALSE,IF(C2143&lt;$R$10,C2143,$R$10)))</f>
        <v>0</v>
      </c>
      <c r="H2143" t="b">
        <f>IF('Input and Summary Results'!$J$4="yes",'Data Transformation'!F2143,'Data Transformation'!D2143)</f>
        <v>0</v>
      </c>
      <c r="I2143" t="str">
        <f t="shared" si="130"/>
        <v/>
      </c>
    </row>
    <row r="2144" spans="2:9" x14ac:dyDescent="0.25">
      <c r="B2144" t="b">
        <f>IF('Input and Summary Results'!D1726=0,FALSE,'Input and Summary Results'!$B1726)</f>
        <v>0</v>
      </c>
      <c r="C2144" t="b">
        <f>IF(OR(B2144=0,'Input and Summary Results'!D1726=0,'Input and Summary Results'!D1726=""),FALSE,'Input and Summary Results'!$D1726)</f>
        <v>0</v>
      </c>
      <c r="D2144" t="b">
        <f>IF(OR(B2144=0,'Input and Summary Results'!E1726=0),FALSE,'Input and Summary Results'!$E1726)</f>
        <v>0</v>
      </c>
      <c r="E2144" t="b">
        <f t="shared" si="128"/>
        <v>0</v>
      </c>
      <c r="F2144" t="b">
        <f t="shared" si="129"/>
        <v>0</v>
      </c>
      <c r="G2144" t="b">
        <f>IF('Input and Summary Results'!$J$4="yes",IF(C2144=FALSE,FALSE,IF('Data Transformation'!E2144&lt;$R$10,E2144,$R$10)),IF(C2144=FALSE,FALSE,IF(C2144&lt;$R$10,C2144,$R$10)))</f>
        <v>0</v>
      </c>
      <c r="H2144" t="b">
        <f>IF('Input and Summary Results'!$J$4="yes",'Data Transformation'!F2144,'Data Transformation'!D2144)</f>
        <v>0</v>
      </c>
      <c r="I2144" t="str">
        <f t="shared" si="130"/>
        <v/>
      </c>
    </row>
    <row r="2145" spans="2:9" x14ac:dyDescent="0.25">
      <c r="B2145" t="b">
        <f>IF('Input and Summary Results'!D1727=0,FALSE,'Input and Summary Results'!$B1727)</f>
        <v>0</v>
      </c>
      <c r="C2145" t="b">
        <f>IF(OR(B2145=0,'Input and Summary Results'!D1727=0,'Input and Summary Results'!D1727=""),FALSE,'Input and Summary Results'!$D1727)</f>
        <v>0</v>
      </c>
      <c r="D2145" t="b">
        <f>IF(OR(B2145=0,'Input and Summary Results'!E1727=0),FALSE,'Input and Summary Results'!$E1727)</f>
        <v>0</v>
      </c>
      <c r="E2145" t="b">
        <f t="shared" si="128"/>
        <v>0</v>
      </c>
      <c r="F2145" t="b">
        <f t="shared" si="129"/>
        <v>0</v>
      </c>
      <c r="G2145" t="b">
        <f>IF('Input and Summary Results'!$J$4="yes",IF(C2145=FALSE,FALSE,IF('Data Transformation'!E2145&lt;$R$10,E2145,$R$10)),IF(C2145=FALSE,FALSE,IF(C2145&lt;$R$10,C2145,$R$10)))</f>
        <v>0</v>
      </c>
      <c r="H2145" t="b">
        <f>IF('Input and Summary Results'!$J$4="yes",'Data Transformation'!F2145,'Data Transformation'!D2145)</f>
        <v>0</v>
      </c>
      <c r="I2145" t="str">
        <f t="shared" si="130"/>
        <v/>
      </c>
    </row>
    <row r="2146" spans="2:9" x14ac:dyDescent="0.25">
      <c r="B2146" t="b">
        <f>IF('Input and Summary Results'!D1728=0,FALSE,'Input and Summary Results'!$B1728)</f>
        <v>0</v>
      </c>
      <c r="C2146" t="b">
        <f>IF(OR(B2146=0,'Input and Summary Results'!D1728=0,'Input and Summary Results'!D1728=""),FALSE,'Input and Summary Results'!$D1728)</f>
        <v>0</v>
      </c>
      <c r="D2146" t="b">
        <f>IF(OR(B2146=0,'Input and Summary Results'!E1728=0),FALSE,'Input and Summary Results'!$E1728)</f>
        <v>0</v>
      </c>
      <c r="E2146" t="b">
        <f t="shared" si="128"/>
        <v>0</v>
      </c>
      <c r="F2146" t="b">
        <f t="shared" si="129"/>
        <v>0</v>
      </c>
      <c r="G2146" t="b">
        <f>IF('Input and Summary Results'!$J$4="yes",IF(C2146=FALSE,FALSE,IF('Data Transformation'!E2146&lt;$R$10,E2146,$R$10)),IF(C2146=FALSE,FALSE,IF(C2146&lt;$R$10,C2146,$R$10)))</f>
        <v>0</v>
      </c>
      <c r="H2146" t="b">
        <f>IF('Input and Summary Results'!$J$4="yes",'Data Transformation'!F2146,'Data Transformation'!D2146)</f>
        <v>0</v>
      </c>
      <c r="I2146" t="str">
        <f t="shared" si="130"/>
        <v/>
      </c>
    </row>
    <row r="2147" spans="2:9" x14ac:dyDescent="0.25">
      <c r="B2147" t="b">
        <f>IF('Input and Summary Results'!D1729=0,FALSE,'Input and Summary Results'!$B1729)</f>
        <v>0</v>
      </c>
      <c r="C2147" t="b">
        <f>IF(OR(B2147=0,'Input and Summary Results'!D1729=0,'Input and Summary Results'!D1729=""),FALSE,'Input and Summary Results'!$D1729)</f>
        <v>0</v>
      </c>
      <c r="D2147" t="b">
        <f>IF(OR(B2147=0,'Input and Summary Results'!E1729=0),FALSE,'Input and Summary Results'!$E1729)</f>
        <v>0</v>
      </c>
      <c r="E2147" t="b">
        <f t="shared" si="128"/>
        <v>0</v>
      </c>
      <c r="F2147" t="b">
        <f t="shared" si="129"/>
        <v>0</v>
      </c>
      <c r="G2147" t="b">
        <f>IF('Input and Summary Results'!$J$4="yes",IF(C2147=FALSE,FALSE,IF('Data Transformation'!E2147&lt;$R$10,E2147,$R$10)),IF(C2147=FALSE,FALSE,IF(C2147&lt;$R$10,C2147,$R$10)))</f>
        <v>0</v>
      </c>
      <c r="H2147" t="b">
        <f>IF('Input and Summary Results'!$J$4="yes",'Data Transformation'!F2147,'Data Transformation'!D2147)</f>
        <v>0</v>
      </c>
      <c r="I2147" t="str">
        <f t="shared" si="130"/>
        <v/>
      </c>
    </row>
    <row r="2148" spans="2:9" x14ac:dyDescent="0.25">
      <c r="B2148" t="b">
        <f>IF('Input and Summary Results'!D1730=0,FALSE,'Input and Summary Results'!$B1730)</f>
        <v>0</v>
      </c>
      <c r="C2148" t="b">
        <f>IF(OR(B2148=0,'Input and Summary Results'!D1730=0,'Input and Summary Results'!D1730=""),FALSE,'Input and Summary Results'!$D1730)</f>
        <v>0</v>
      </c>
      <c r="D2148" t="b">
        <f>IF(OR(B2148=0,'Input and Summary Results'!E1730=0),FALSE,'Input and Summary Results'!$E1730)</f>
        <v>0</v>
      </c>
      <c r="E2148" t="b">
        <f t="shared" si="128"/>
        <v>0</v>
      </c>
      <c r="F2148" t="b">
        <f t="shared" si="129"/>
        <v>0</v>
      </c>
      <c r="G2148" t="b">
        <f>IF('Input and Summary Results'!$J$4="yes",IF(C2148=FALSE,FALSE,IF('Data Transformation'!E2148&lt;$R$10,E2148,$R$10)),IF(C2148=FALSE,FALSE,IF(C2148&lt;$R$10,C2148,$R$10)))</f>
        <v>0</v>
      </c>
      <c r="H2148" t="b">
        <f>IF('Input and Summary Results'!$J$4="yes",'Data Transformation'!F2148,'Data Transformation'!D2148)</f>
        <v>0</v>
      </c>
      <c r="I2148" t="str">
        <f t="shared" si="130"/>
        <v/>
      </c>
    </row>
    <row r="2149" spans="2:9" x14ac:dyDescent="0.25">
      <c r="B2149" t="b">
        <f>IF('Input and Summary Results'!D1731=0,FALSE,'Input and Summary Results'!$B1731)</f>
        <v>0</v>
      </c>
      <c r="C2149" t="b">
        <f>IF(OR(B2149=0,'Input and Summary Results'!D1731=0,'Input and Summary Results'!D1731=""),FALSE,'Input and Summary Results'!$D1731)</f>
        <v>0</v>
      </c>
      <c r="D2149" t="b">
        <f>IF(OR(B2149=0,'Input and Summary Results'!E1731=0),FALSE,'Input and Summary Results'!$E1731)</f>
        <v>0</v>
      </c>
      <c r="E2149" t="b">
        <f t="shared" si="128"/>
        <v>0</v>
      </c>
      <c r="F2149" t="b">
        <f t="shared" si="129"/>
        <v>0</v>
      </c>
      <c r="G2149" t="b">
        <f>IF('Input and Summary Results'!$J$4="yes",IF(C2149=FALSE,FALSE,IF('Data Transformation'!E2149&lt;$R$10,E2149,$R$10)),IF(C2149=FALSE,FALSE,IF(C2149&lt;$R$10,C2149,$R$10)))</f>
        <v>0</v>
      </c>
      <c r="H2149" t="b">
        <f>IF('Input and Summary Results'!$J$4="yes",'Data Transformation'!F2149,'Data Transformation'!D2149)</f>
        <v>0</v>
      </c>
      <c r="I2149" t="str">
        <f t="shared" si="130"/>
        <v/>
      </c>
    </row>
    <row r="2150" spans="2:9" x14ac:dyDescent="0.25">
      <c r="B2150" t="b">
        <f>IF('Input and Summary Results'!D1732=0,FALSE,'Input and Summary Results'!$B1732)</f>
        <v>0</v>
      </c>
      <c r="C2150" t="b">
        <f>IF(OR(B2150=0,'Input and Summary Results'!D1732=0,'Input and Summary Results'!D1732=""),FALSE,'Input and Summary Results'!$D1732)</f>
        <v>0</v>
      </c>
      <c r="D2150" t="b">
        <f>IF(OR(B2150=0,'Input and Summary Results'!E1732=0),FALSE,'Input and Summary Results'!$E1732)</f>
        <v>0</v>
      </c>
      <c r="E2150" t="b">
        <f t="shared" si="128"/>
        <v>0</v>
      </c>
      <c r="F2150" t="b">
        <f t="shared" si="129"/>
        <v>0</v>
      </c>
      <c r="G2150" t="b">
        <f>IF('Input and Summary Results'!$J$4="yes",IF(C2150=FALSE,FALSE,IF('Data Transformation'!E2150&lt;$R$10,E2150,$R$10)),IF(C2150=FALSE,FALSE,IF(C2150&lt;$R$10,C2150,$R$10)))</f>
        <v>0</v>
      </c>
      <c r="H2150" t="b">
        <f>IF('Input and Summary Results'!$J$4="yes",'Data Transformation'!F2150,'Data Transformation'!D2150)</f>
        <v>0</v>
      </c>
      <c r="I2150" t="str">
        <f t="shared" si="130"/>
        <v/>
      </c>
    </row>
    <row r="2151" spans="2:9" x14ac:dyDescent="0.25">
      <c r="B2151" t="b">
        <f>IF('Input and Summary Results'!D1733=0,FALSE,'Input and Summary Results'!$B1733)</f>
        <v>0</v>
      </c>
      <c r="C2151" t="b">
        <f>IF(OR(B2151=0,'Input and Summary Results'!D1733=0,'Input and Summary Results'!D1733=""),FALSE,'Input and Summary Results'!$D1733)</f>
        <v>0</v>
      </c>
      <c r="D2151" t="b">
        <f>IF(OR(B2151=0,'Input and Summary Results'!E1733=0),FALSE,'Input and Summary Results'!$E1733)</f>
        <v>0</v>
      </c>
      <c r="E2151" t="b">
        <f t="shared" si="128"/>
        <v>0</v>
      </c>
      <c r="F2151" t="b">
        <f t="shared" si="129"/>
        <v>0</v>
      </c>
      <c r="G2151" t="b">
        <f>IF('Input and Summary Results'!$J$4="yes",IF(C2151=FALSE,FALSE,IF('Data Transformation'!E2151&lt;$R$10,E2151,$R$10)),IF(C2151=FALSE,FALSE,IF(C2151&lt;$R$10,C2151,$R$10)))</f>
        <v>0</v>
      </c>
      <c r="H2151" t="b">
        <f>IF('Input and Summary Results'!$J$4="yes",'Data Transformation'!F2151,'Data Transformation'!D2151)</f>
        <v>0</v>
      </c>
      <c r="I2151" t="str">
        <f t="shared" si="130"/>
        <v/>
      </c>
    </row>
    <row r="2152" spans="2:9" x14ac:dyDescent="0.25">
      <c r="B2152" t="b">
        <f>IF('Input and Summary Results'!D1734=0,FALSE,'Input and Summary Results'!$B1734)</f>
        <v>0</v>
      </c>
      <c r="C2152" t="b">
        <f>IF(OR(B2152=0,'Input and Summary Results'!D1734=0,'Input and Summary Results'!D1734=""),FALSE,'Input and Summary Results'!$D1734)</f>
        <v>0</v>
      </c>
      <c r="D2152" t="b">
        <f>IF(OR(B2152=0,'Input and Summary Results'!E1734=0),FALSE,'Input and Summary Results'!$E1734)</f>
        <v>0</v>
      </c>
      <c r="E2152" t="b">
        <f t="shared" si="128"/>
        <v>0</v>
      </c>
      <c r="F2152" t="b">
        <f t="shared" si="129"/>
        <v>0</v>
      </c>
      <c r="G2152" t="b">
        <f>IF('Input and Summary Results'!$J$4="yes",IF(C2152=FALSE,FALSE,IF('Data Transformation'!E2152&lt;$R$10,E2152,$R$10)),IF(C2152=FALSE,FALSE,IF(C2152&lt;$R$10,C2152,$R$10)))</f>
        <v>0</v>
      </c>
      <c r="H2152" t="b">
        <f>IF('Input and Summary Results'!$J$4="yes",'Data Transformation'!F2152,'Data Transformation'!D2152)</f>
        <v>0</v>
      </c>
      <c r="I2152" t="str">
        <f t="shared" si="130"/>
        <v/>
      </c>
    </row>
    <row r="2153" spans="2:9" x14ac:dyDescent="0.25">
      <c r="B2153" t="b">
        <f>IF('Input and Summary Results'!D1735=0,FALSE,'Input and Summary Results'!$B1735)</f>
        <v>0</v>
      </c>
      <c r="C2153" t="b">
        <f>IF(OR(B2153=0,'Input and Summary Results'!D1735=0,'Input and Summary Results'!D1735=""),FALSE,'Input and Summary Results'!$D1735)</f>
        <v>0</v>
      </c>
      <c r="D2153" t="b">
        <f>IF(OR(B2153=0,'Input and Summary Results'!E1735=0),FALSE,'Input and Summary Results'!$E1735)</f>
        <v>0</v>
      </c>
      <c r="E2153" t="b">
        <f t="shared" si="128"/>
        <v>0</v>
      </c>
      <c r="F2153" t="b">
        <f t="shared" si="129"/>
        <v>0</v>
      </c>
      <c r="G2153" t="b">
        <f>IF('Input and Summary Results'!$J$4="yes",IF(C2153=FALSE,FALSE,IF('Data Transformation'!E2153&lt;$R$10,E2153,$R$10)),IF(C2153=FALSE,FALSE,IF(C2153&lt;$R$10,C2153,$R$10)))</f>
        <v>0</v>
      </c>
      <c r="H2153" t="b">
        <f>IF('Input and Summary Results'!$J$4="yes",'Data Transformation'!F2153,'Data Transformation'!D2153)</f>
        <v>0</v>
      </c>
      <c r="I2153" t="str">
        <f t="shared" si="130"/>
        <v/>
      </c>
    </row>
    <row r="2154" spans="2:9" x14ac:dyDescent="0.25">
      <c r="B2154" t="b">
        <f>IF('Input and Summary Results'!D1736=0,FALSE,'Input and Summary Results'!$B1736)</f>
        <v>0</v>
      </c>
      <c r="C2154" t="b">
        <f>IF(OR(B2154=0,'Input and Summary Results'!D1736=0,'Input and Summary Results'!D1736=""),FALSE,'Input and Summary Results'!$D1736)</f>
        <v>0</v>
      </c>
      <c r="D2154" t="b">
        <f>IF(OR(B2154=0,'Input and Summary Results'!E1736=0),FALSE,'Input and Summary Results'!$E1736)</f>
        <v>0</v>
      </c>
      <c r="E2154" t="b">
        <f t="shared" ref="E2154:E2217" si="131">IF(C2154=FALSE,FALSE,LOG10(C2154))</f>
        <v>0</v>
      </c>
      <c r="F2154" t="b">
        <f t="shared" ref="F2154:F2217" si="132">IF(D2154=FALSE, FALSE,0.434*D2154/C2154)</f>
        <v>0</v>
      </c>
      <c r="G2154" t="b">
        <f>IF('Input and Summary Results'!$J$4="yes",IF(C2154=FALSE,FALSE,IF('Data Transformation'!E2154&lt;$R$10,E2154,$R$10)),IF(C2154=FALSE,FALSE,IF(C2154&lt;$R$10,C2154,$R$10)))</f>
        <v>0</v>
      </c>
      <c r="H2154" t="b">
        <f>IF('Input and Summary Results'!$J$4="yes",'Data Transformation'!F2154,'Data Transformation'!D2154)</f>
        <v>0</v>
      </c>
      <c r="I2154" t="str">
        <f t="shared" si="130"/>
        <v/>
      </c>
    </row>
    <row r="2155" spans="2:9" x14ac:dyDescent="0.25">
      <c r="B2155" t="b">
        <f>IF('Input and Summary Results'!D1737=0,FALSE,'Input and Summary Results'!$B1737)</f>
        <v>0</v>
      </c>
      <c r="C2155" t="b">
        <f>IF(OR(B2155=0,'Input and Summary Results'!D1737=0,'Input and Summary Results'!D1737=""),FALSE,'Input and Summary Results'!$D1737)</f>
        <v>0</v>
      </c>
      <c r="D2155" t="b">
        <f>IF(OR(B2155=0,'Input and Summary Results'!E1737=0),FALSE,'Input and Summary Results'!$E1737)</f>
        <v>0</v>
      </c>
      <c r="E2155" t="b">
        <f t="shared" si="131"/>
        <v>0</v>
      </c>
      <c r="F2155" t="b">
        <f t="shared" si="132"/>
        <v>0</v>
      </c>
      <c r="G2155" t="b">
        <f>IF('Input and Summary Results'!$J$4="yes",IF(C2155=FALSE,FALSE,IF('Data Transformation'!E2155&lt;$R$10,E2155,$R$10)),IF(C2155=FALSE,FALSE,IF(C2155&lt;$R$10,C2155,$R$10)))</f>
        <v>0</v>
      </c>
      <c r="H2155" t="b">
        <f>IF('Input and Summary Results'!$J$4="yes",'Data Transformation'!F2155,'Data Transformation'!D2155)</f>
        <v>0</v>
      </c>
      <c r="I2155" t="str">
        <f t="shared" si="130"/>
        <v/>
      </c>
    </row>
    <row r="2156" spans="2:9" x14ac:dyDescent="0.25">
      <c r="B2156" t="b">
        <f>IF('Input and Summary Results'!D1738=0,FALSE,'Input and Summary Results'!$B1738)</f>
        <v>0</v>
      </c>
      <c r="C2156" t="b">
        <f>IF(OR(B2156=0,'Input and Summary Results'!D1738=0,'Input and Summary Results'!D1738=""),FALSE,'Input and Summary Results'!$D1738)</f>
        <v>0</v>
      </c>
      <c r="D2156" t="b">
        <f>IF(OR(B2156=0,'Input and Summary Results'!E1738=0),FALSE,'Input and Summary Results'!$E1738)</f>
        <v>0</v>
      </c>
      <c r="E2156" t="b">
        <f t="shared" si="131"/>
        <v>0</v>
      </c>
      <c r="F2156" t="b">
        <f t="shared" si="132"/>
        <v>0</v>
      </c>
      <c r="G2156" t="b">
        <f>IF('Input and Summary Results'!$J$4="yes",IF(C2156=FALSE,FALSE,IF('Data Transformation'!E2156&lt;$R$10,E2156,$R$10)),IF(C2156=FALSE,FALSE,IF(C2156&lt;$R$10,C2156,$R$10)))</f>
        <v>0</v>
      </c>
      <c r="H2156" t="b">
        <f>IF('Input and Summary Results'!$J$4="yes",'Data Transformation'!F2156,'Data Transformation'!D2156)</f>
        <v>0</v>
      </c>
      <c r="I2156" t="str">
        <f t="shared" si="130"/>
        <v/>
      </c>
    </row>
    <row r="2157" spans="2:9" x14ac:dyDescent="0.25">
      <c r="B2157" t="b">
        <f>IF('Input and Summary Results'!D1739=0,FALSE,'Input and Summary Results'!$B1739)</f>
        <v>0</v>
      </c>
      <c r="C2157" t="b">
        <f>IF(OR(B2157=0,'Input and Summary Results'!D1739=0,'Input and Summary Results'!D1739=""),FALSE,'Input and Summary Results'!$D1739)</f>
        <v>0</v>
      </c>
      <c r="D2157" t="b">
        <f>IF(OR(B2157=0,'Input and Summary Results'!E1739=0),FALSE,'Input and Summary Results'!$E1739)</f>
        <v>0</v>
      </c>
      <c r="E2157" t="b">
        <f t="shared" si="131"/>
        <v>0</v>
      </c>
      <c r="F2157" t="b">
        <f t="shared" si="132"/>
        <v>0</v>
      </c>
      <c r="G2157" t="b">
        <f>IF('Input and Summary Results'!$J$4="yes",IF(C2157=FALSE,FALSE,IF('Data Transformation'!E2157&lt;$R$10,E2157,$R$10)),IF(C2157=FALSE,FALSE,IF(C2157&lt;$R$10,C2157,$R$10)))</f>
        <v>0</v>
      </c>
      <c r="H2157" t="b">
        <f>IF('Input and Summary Results'!$J$4="yes",'Data Transformation'!F2157,'Data Transformation'!D2157)</f>
        <v>0</v>
      </c>
      <c r="I2157" t="str">
        <f t="shared" si="130"/>
        <v/>
      </c>
    </row>
    <row r="2158" spans="2:9" x14ac:dyDescent="0.25">
      <c r="B2158" t="b">
        <f>IF('Input and Summary Results'!D1740=0,FALSE,'Input and Summary Results'!$B1740)</f>
        <v>0</v>
      </c>
      <c r="C2158" t="b">
        <f>IF(OR(B2158=0,'Input and Summary Results'!D1740=0,'Input and Summary Results'!D1740=""),FALSE,'Input and Summary Results'!$D1740)</f>
        <v>0</v>
      </c>
      <c r="D2158" t="b">
        <f>IF(OR(B2158=0,'Input and Summary Results'!E1740=0),FALSE,'Input and Summary Results'!$E1740)</f>
        <v>0</v>
      </c>
      <c r="E2158" t="b">
        <f t="shared" si="131"/>
        <v>0</v>
      </c>
      <c r="F2158" t="b">
        <f t="shared" si="132"/>
        <v>0</v>
      </c>
      <c r="G2158" t="b">
        <f>IF('Input and Summary Results'!$J$4="yes",IF(C2158=FALSE,FALSE,IF('Data Transformation'!E2158&lt;$R$10,E2158,$R$10)),IF(C2158=FALSE,FALSE,IF(C2158&lt;$R$10,C2158,$R$10)))</f>
        <v>0</v>
      </c>
      <c r="H2158" t="b">
        <f>IF('Input and Summary Results'!$J$4="yes",'Data Transformation'!F2158,'Data Transformation'!D2158)</f>
        <v>0</v>
      </c>
      <c r="I2158" t="str">
        <f t="shared" si="130"/>
        <v/>
      </c>
    </row>
    <row r="2159" spans="2:9" x14ac:dyDescent="0.25">
      <c r="B2159" t="b">
        <f>IF('Input and Summary Results'!D1741=0,FALSE,'Input and Summary Results'!$B1741)</f>
        <v>0</v>
      </c>
      <c r="C2159" t="b">
        <f>IF(OR(B2159=0,'Input and Summary Results'!D1741=0,'Input and Summary Results'!D1741=""),FALSE,'Input and Summary Results'!$D1741)</f>
        <v>0</v>
      </c>
      <c r="D2159" t="b">
        <f>IF(OR(B2159=0,'Input and Summary Results'!E1741=0),FALSE,'Input and Summary Results'!$E1741)</f>
        <v>0</v>
      </c>
      <c r="E2159" t="b">
        <f t="shared" si="131"/>
        <v>0</v>
      </c>
      <c r="F2159" t="b">
        <f t="shared" si="132"/>
        <v>0</v>
      </c>
      <c r="G2159" t="b">
        <f>IF('Input and Summary Results'!$J$4="yes",IF(C2159=FALSE,FALSE,IF('Data Transformation'!E2159&lt;$R$10,E2159,$R$10)),IF(C2159=FALSE,FALSE,IF(C2159&lt;$R$10,C2159,$R$10)))</f>
        <v>0</v>
      </c>
      <c r="H2159" t="b">
        <f>IF('Input and Summary Results'!$J$4="yes",'Data Transformation'!F2159,'Data Transformation'!D2159)</f>
        <v>0</v>
      </c>
      <c r="I2159" t="str">
        <f t="shared" si="130"/>
        <v/>
      </c>
    </row>
    <row r="2160" spans="2:9" x14ac:dyDescent="0.25">
      <c r="B2160" t="b">
        <f>IF('Input and Summary Results'!D1742=0,FALSE,'Input and Summary Results'!$B1742)</f>
        <v>0</v>
      </c>
      <c r="C2160" t="b">
        <f>IF(OR(B2160=0,'Input and Summary Results'!D1742=0,'Input and Summary Results'!D1742=""),FALSE,'Input and Summary Results'!$D1742)</f>
        <v>0</v>
      </c>
      <c r="D2160" t="b">
        <f>IF(OR(B2160=0,'Input and Summary Results'!E1742=0),FALSE,'Input and Summary Results'!$E1742)</f>
        <v>0</v>
      </c>
      <c r="E2160" t="b">
        <f t="shared" si="131"/>
        <v>0</v>
      </c>
      <c r="F2160" t="b">
        <f t="shared" si="132"/>
        <v>0</v>
      </c>
      <c r="G2160" t="b">
        <f>IF('Input and Summary Results'!$J$4="yes",IF(C2160=FALSE,FALSE,IF('Data Transformation'!E2160&lt;$R$10,E2160,$R$10)),IF(C2160=FALSE,FALSE,IF(C2160&lt;$R$10,C2160,$R$10)))</f>
        <v>0</v>
      </c>
      <c r="H2160" t="b">
        <f>IF('Input and Summary Results'!$J$4="yes",'Data Transformation'!F2160,'Data Transformation'!D2160)</f>
        <v>0</v>
      </c>
      <c r="I2160" t="str">
        <f t="shared" si="130"/>
        <v/>
      </c>
    </row>
    <row r="2161" spans="2:9" x14ac:dyDescent="0.25">
      <c r="B2161" t="b">
        <f>IF('Input and Summary Results'!D1743=0,FALSE,'Input and Summary Results'!$B1743)</f>
        <v>0</v>
      </c>
      <c r="C2161" t="b">
        <f>IF(OR(B2161=0,'Input and Summary Results'!D1743=0,'Input and Summary Results'!D1743=""),FALSE,'Input and Summary Results'!$D1743)</f>
        <v>0</v>
      </c>
      <c r="D2161" t="b">
        <f>IF(OR(B2161=0,'Input and Summary Results'!E1743=0),FALSE,'Input and Summary Results'!$E1743)</f>
        <v>0</v>
      </c>
      <c r="E2161" t="b">
        <f t="shared" si="131"/>
        <v>0</v>
      </c>
      <c r="F2161" t="b">
        <f t="shared" si="132"/>
        <v>0</v>
      </c>
      <c r="G2161" t="b">
        <f>IF('Input and Summary Results'!$J$4="yes",IF(C2161=FALSE,FALSE,IF('Data Transformation'!E2161&lt;$R$10,E2161,$R$10)),IF(C2161=FALSE,FALSE,IF(C2161&lt;$R$10,C2161,$R$10)))</f>
        <v>0</v>
      </c>
      <c r="H2161" t="b">
        <f>IF('Input and Summary Results'!$J$4="yes",'Data Transformation'!F2161,'Data Transformation'!D2161)</f>
        <v>0</v>
      </c>
      <c r="I2161" t="str">
        <f t="shared" si="130"/>
        <v/>
      </c>
    </row>
    <row r="2162" spans="2:9" x14ac:dyDescent="0.25">
      <c r="B2162" t="b">
        <f>IF('Input and Summary Results'!D1744=0,FALSE,'Input and Summary Results'!$B1744)</f>
        <v>0</v>
      </c>
      <c r="C2162" t="b">
        <f>IF(OR(B2162=0,'Input and Summary Results'!D1744=0,'Input and Summary Results'!D1744=""),FALSE,'Input and Summary Results'!$D1744)</f>
        <v>0</v>
      </c>
      <c r="D2162" t="b">
        <f>IF(OR(B2162=0,'Input and Summary Results'!E1744=0),FALSE,'Input and Summary Results'!$E1744)</f>
        <v>0</v>
      </c>
      <c r="E2162" t="b">
        <f t="shared" si="131"/>
        <v>0</v>
      </c>
      <c r="F2162" t="b">
        <f t="shared" si="132"/>
        <v>0</v>
      </c>
      <c r="G2162" t="b">
        <f>IF('Input and Summary Results'!$J$4="yes",IF(C2162=FALSE,FALSE,IF('Data Transformation'!E2162&lt;$R$10,E2162,$R$10)),IF(C2162=FALSE,FALSE,IF(C2162&lt;$R$10,C2162,$R$10)))</f>
        <v>0</v>
      </c>
      <c r="H2162" t="b">
        <f>IF('Input and Summary Results'!$J$4="yes",'Data Transformation'!F2162,'Data Transformation'!D2162)</f>
        <v>0</v>
      </c>
      <c r="I2162" t="str">
        <f t="shared" si="130"/>
        <v/>
      </c>
    </row>
    <row r="2163" spans="2:9" x14ac:dyDescent="0.25">
      <c r="B2163" t="b">
        <f>IF('Input and Summary Results'!D1745=0,FALSE,'Input and Summary Results'!$B1745)</f>
        <v>0</v>
      </c>
      <c r="C2163" t="b">
        <f>IF(OR(B2163=0,'Input and Summary Results'!D1745=0,'Input and Summary Results'!D1745=""),FALSE,'Input and Summary Results'!$D1745)</f>
        <v>0</v>
      </c>
      <c r="D2163" t="b">
        <f>IF(OR(B2163=0,'Input and Summary Results'!E1745=0),FALSE,'Input and Summary Results'!$E1745)</f>
        <v>0</v>
      </c>
      <c r="E2163" t="b">
        <f t="shared" si="131"/>
        <v>0</v>
      </c>
      <c r="F2163" t="b">
        <f t="shared" si="132"/>
        <v>0</v>
      </c>
      <c r="G2163" t="b">
        <f>IF('Input and Summary Results'!$J$4="yes",IF(C2163=FALSE,FALSE,IF('Data Transformation'!E2163&lt;$R$10,E2163,$R$10)),IF(C2163=FALSE,FALSE,IF(C2163&lt;$R$10,C2163,$R$10)))</f>
        <v>0</v>
      </c>
      <c r="H2163" t="b">
        <f>IF('Input and Summary Results'!$J$4="yes",'Data Transformation'!F2163,'Data Transformation'!D2163)</f>
        <v>0</v>
      </c>
      <c r="I2163" t="str">
        <f t="shared" si="130"/>
        <v/>
      </c>
    </row>
    <row r="2164" spans="2:9" x14ac:dyDescent="0.25">
      <c r="B2164" t="b">
        <f>IF('Input and Summary Results'!D1746=0,FALSE,'Input and Summary Results'!$B1746)</f>
        <v>0</v>
      </c>
      <c r="C2164" t="b">
        <f>IF(OR(B2164=0,'Input and Summary Results'!D1746=0,'Input and Summary Results'!D1746=""),FALSE,'Input and Summary Results'!$D1746)</f>
        <v>0</v>
      </c>
      <c r="D2164" t="b">
        <f>IF(OR(B2164=0,'Input and Summary Results'!E1746=0),FALSE,'Input and Summary Results'!$E1746)</f>
        <v>0</v>
      </c>
      <c r="E2164" t="b">
        <f t="shared" si="131"/>
        <v>0</v>
      </c>
      <c r="F2164" t="b">
        <f t="shared" si="132"/>
        <v>0</v>
      </c>
      <c r="G2164" t="b">
        <f>IF('Input and Summary Results'!$J$4="yes",IF(C2164=FALSE,FALSE,IF('Data Transformation'!E2164&lt;$R$10,E2164,$R$10)),IF(C2164=FALSE,FALSE,IF(C2164&lt;$R$10,C2164,$R$10)))</f>
        <v>0</v>
      </c>
      <c r="H2164" t="b">
        <f>IF('Input and Summary Results'!$J$4="yes",'Data Transformation'!F2164,'Data Transformation'!D2164)</f>
        <v>0</v>
      </c>
      <c r="I2164" t="str">
        <f t="shared" si="130"/>
        <v/>
      </c>
    </row>
    <row r="2165" spans="2:9" x14ac:dyDescent="0.25">
      <c r="B2165" t="b">
        <f>IF('Input and Summary Results'!D1747=0,FALSE,'Input and Summary Results'!$B1747)</f>
        <v>0</v>
      </c>
      <c r="C2165" t="b">
        <f>IF(OR(B2165=0,'Input and Summary Results'!D1747=0,'Input and Summary Results'!D1747=""),FALSE,'Input and Summary Results'!$D1747)</f>
        <v>0</v>
      </c>
      <c r="D2165" t="b">
        <f>IF(OR(B2165=0,'Input and Summary Results'!E1747=0),FALSE,'Input and Summary Results'!$E1747)</f>
        <v>0</v>
      </c>
      <c r="E2165" t="b">
        <f t="shared" si="131"/>
        <v>0</v>
      </c>
      <c r="F2165" t="b">
        <f t="shared" si="132"/>
        <v>0</v>
      </c>
      <c r="G2165" t="b">
        <f>IF('Input and Summary Results'!$J$4="yes",IF(C2165=FALSE,FALSE,IF('Data Transformation'!E2165&lt;$R$10,E2165,$R$10)),IF(C2165=FALSE,FALSE,IF(C2165&lt;$R$10,C2165,$R$10)))</f>
        <v>0</v>
      </c>
      <c r="H2165" t="b">
        <f>IF('Input and Summary Results'!$J$4="yes",'Data Transformation'!F2165,'Data Transformation'!D2165)</f>
        <v>0</v>
      </c>
      <c r="I2165" t="str">
        <f t="shared" si="130"/>
        <v/>
      </c>
    </row>
    <row r="2166" spans="2:9" x14ac:dyDescent="0.25">
      <c r="B2166" t="b">
        <f>IF('Input and Summary Results'!D1748=0,FALSE,'Input and Summary Results'!$B1748)</f>
        <v>0</v>
      </c>
      <c r="C2166" t="b">
        <f>IF(OR(B2166=0,'Input and Summary Results'!D1748=0,'Input and Summary Results'!D1748=""),FALSE,'Input and Summary Results'!$D1748)</f>
        <v>0</v>
      </c>
      <c r="D2166" t="b">
        <f>IF(OR(B2166=0,'Input and Summary Results'!E1748=0),FALSE,'Input and Summary Results'!$E1748)</f>
        <v>0</v>
      </c>
      <c r="E2166" t="b">
        <f t="shared" si="131"/>
        <v>0</v>
      </c>
      <c r="F2166" t="b">
        <f t="shared" si="132"/>
        <v>0</v>
      </c>
      <c r="G2166" t="b">
        <f>IF('Input and Summary Results'!$J$4="yes",IF(C2166=FALSE,FALSE,IF('Data Transformation'!E2166&lt;$R$10,E2166,$R$10)),IF(C2166=FALSE,FALSE,IF(C2166&lt;$R$10,C2166,$R$10)))</f>
        <v>0</v>
      </c>
      <c r="H2166" t="b">
        <f>IF('Input and Summary Results'!$J$4="yes",'Data Transformation'!F2166,'Data Transformation'!D2166)</f>
        <v>0</v>
      </c>
      <c r="I2166" t="str">
        <f t="shared" si="130"/>
        <v/>
      </c>
    </row>
    <row r="2167" spans="2:9" x14ac:dyDescent="0.25">
      <c r="B2167" t="b">
        <f>IF('Input and Summary Results'!D1749=0,FALSE,'Input and Summary Results'!$B1749)</f>
        <v>0</v>
      </c>
      <c r="C2167" t="b">
        <f>IF(OR(B2167=0,'Input and Summary Results'!D1749=0,'Input and Summary Results'!D1749=""),FALSE,'Input and Summary Results'!$D1749)</f>
        <v>0</v>
      </c>
      <c r="D2167" t="b">
        <f>IF(OR(B2167=0,'Input and Summary Results'!E1749=0),FALSE,'Input and Summary Results'!$E1749)</f>
        <v>0</v>
      </c>
      <c r="E2167" t="b">
        <f t="shared" si="131"/>
        <v>0</v>
      </c>
      <c r="F2167" t="b">
        <f t="shared" si="132"/>
        <v>0</v>
      </c>
      <c r="G2167" t="b">
        <f>IF('Input and Summary Results'!$J$4="yes",IF(C2167=FALSE,FALSE,IF('Data Transformation'!E2167&lt;$R$10,E2167,$R$10)),IF(C2167=FALSE,FALSE,IF(C2167&lt;$R$10,C2167,$R$10)))</f>
        <v>0</v>
      </c>
      <c r="H2167" t="b">
        <f>IF('Input and Summary Results'!$J$4="yes",'Data Transformation'!F2167,'Data Transformation'!D2167)</f>
        <v>0</v>
      </c>
      <c r="I2167" t="str">
        <f t="shared" si="130"/>
        <v/>
      </c>
    </row>
    <row r="2168" spans="2:9" x14ac:dyDescent="0.25">
      <c r="B2168" t="b">
        <f>IF('Input and Summary Results'!D1750=0,FALSE,'Input and Summary Results'!$B1750)</f>
        <v>0</v>
      </c>
      <c r="C2168" t="b">
        <f>IF(OR(B2168=0,'Input and Summary Results'!D1750=0,'Input and Summary Results'!D1750=""),FALSE,'Input and Summary Results'!$D1750)</f>
        <v>0</v>
      </c>
      <c r="D2168" t="b">
        <f>IF(OR(B2168=0,'Input and Summary Results'!E1750=0),FALSE,'Input and Summary Results'!$E1750)</f>
        <v>0</v>
      </c>
      <c r="E2168" t="b">
        <f t="shared" si="131"/>
        <v>0</v>
      </c>
      <c r="F2168" t="b">
        <f t="shared" si="132"/>
        <v>0</v>
      </c>
      <c r="G2168" t="b">
        <f>IF('Input and Summary Results'!$J$4="yes",IF(C2168=FALSE,FALSE,IF('Data Transformation'!E2168&lt;$R$10,E2168,$R$10)),IF(C2168=FALSE,FALSE,IF(C2168&lt;$R$10,C2168,$R$10)))</f>
        <v>0</v>
      </c>
      <c r="H2168" t="b">
        <f>IF('Input and Summary Results'!$J$4="yes",'Data Transformation'!F2168,'Data Transformation'!D2168)</f>
        <v>0</v>
      </c>
      <c r="I2168" t="str">
        <f t="shared" si="130"/>
        <v/>
      </c>
    </row>
    <row r="2169" spans="2:9" x14ac:dyDescent="0.25">
      <c r="B2169" t="b">
        <f>IF('Input and Summary Results'!D1751=0,FALSE,'Input and Summary Results'!$B1751)</f>
        <v>0</v>
      </c>
      <c r="C2169" t="b">
        <f>IF(OR(B2169=0,'Input and Summary Results'!D1751=0,'Input and Summary Results'!D1751=""),FALSE,'Input and Summary Results'!$D1751)</f>
        <v>0</v>
      </c>
      <c r="D2169" t="b">
        <f>IF(OR(B2169=0,'Input and Summary Results'!E1751=0),FALSE,'Input and Summary Results'!$E1751)</f>
        <v>0</v>
      </c>
      <c r="E2169" t="b">
        <f t="shared" si="131"/>
        <v>0</v>
      </c>
      <c r="F2169" t="b">
        <f t="shared" si="132"/>
        <v>0</v>
      </c>
      <c r="G2169" t="b">
        <f>IF('Input and Summary Results'!$J$4="yes",IF(C2169=FALSE,FALSE,IF('Data Transformation'!E2169&lt;$R$10,E2169,$R$10)),IF(C2169=FALSE,FALSE,IF(C2169&lt;$R$10,C2169,$R$10)))</f>
        <v>0</v>
      </c>
      <c r="H2169" t="b">
        <f>IF('Input and Summary Results'!$J$4="yes",'Data Transformation'!F2169,'Data Transformation'!D2169)</f>
        <v>0</v>
      </c>
      <c r="I2169" t="str">
        <f t="shared" si="130"/>
        <v/>
      </c>
    </row>
    <row r="2170" spans="2:9" x14ac:dyDescent="0.25">
      <c r="B2170" t="b">
        <f>IF('Input and Summary Results'!D1752=0,FALSE,'Input and Summary Results'!$B1752)</f>
        <v>0</v>
      </c>
      <c r="C2170" t="b">
        <f>IF(OR(B2170=0,'Input and Summary Results'!D1752=0,'Input and Summary Results'!D1752=""),FALSE,'Input and Summary Results'!$D1752)</f>
        <v>0</v>
      </c>
      <c r="D2170" t="b">
        <f>IF(OR(B2170=0,'Input and Summary Results'!E1752=0),FALSE,'Input and Summary Results'!$E1752)</f>
        <v>0</v>
      </c>
      <c r="E2170" t="b">
        <f t="shared" si="131"/>
        <v>0</v>
      </c>
      <c r="F2170" t="b">
        <f t="shared" si="132"/>
        <v>0</v>
      </c>
      <c r="G2170" t="b">
        <f>IF('Input and Summary Results'!$J$4="yes",IF(C2170=FALSE,FALSE,IF('Data Transformation'!E2170&lt;$R$10,E2170,$R$10)),IF(C2170=FALSE,FALSE,IF(C2170&lt;$R$10,C2170,$R$10)))</f>
        <v>0</v>
      </c>
      <c r="H2170" t="b">
        <f>IF('Input and Summary Results'!$J$4="yes",'Data Transformation'!F2170,'Data Transformation'!D2170)</f>
        <v>0</v>
      </c>
      <c r="I2170" t="str">
        <f t="shared" si="130"/>
        <v/>
      </c>
    </row>
    <row r="2171" spans="2:9" x14ac:dyDescent="0.25">
      <c r="B2171" t="b">
        <f>IF('Input and Summary Results'!D1753=0,FALSE,'Input and Summary Results'!$B1753)</f>
        <v>0</v>
      </c>
      <c r="C2171" t="b">
        <f>IF(OR(B2171=0,'Input and Summary Results'!D1753=0,'Input and Summary Results'!D1753=""),FALSE,'Input and Summary Results'!$D1753)</f>
        <v>0</v>
      </c>
      <c r="D2171" t="b">
        <f>IF(OR(B2171=0,'Input and Summary Results'!E1753=0),FALSE,'Input and Summary Results'!$E1753)</f>
        <v>0</v>
      </c>
      <c r="E2171" t="b">
        <f t="shared" si="131"/>
        <v>0</v>
      </c>
      <c r="F2171" t="b">
        <f t="shared" si="132"/>
        <v>0</v>
      </c>
      <c r="G2171" t="b">
        <f>IF('Input and Summary Results'!$J$4="yes",IF(C2171=FALSE,FALSE,IF('Data Transformation'!E2171&lt;$R$10,E2171,$R$10)),IF(C2171=FALSE,FALSE,IF(C2171&lt;$R$10,C2171,$R$10)))</f>
        <v>0</v>
      </c>
      <c r="H2171" t="b">
        <f>IF('Input and Summary Results'!$J$4="yes",'Data Transformation'!F2171,'Data Transformation'!D2171)</f>
        <v>0</v>
      </c>
      <c r="I2171" t="str">
        <f t="shared" si="130"/>
        <v/>
      </c>
    </row>
    <row r="2172" spans="2:9" x14ac:dyDescent="0.25">
      <c r="B2172" t="b">
        <f>IF('Input and Summary Results'!D1754=0,FALSE,'Input and Summary Results'!$B1754)</f>
        <v>0</v>
      </c>
      <c r="C2172" t="b">
        <f>IF(OR(B2172=0,'Input and Summary Results'!D1754=0,'Input and Summary Results'!D1754=""),FALSE,'Input and Summary Results'!$D1754)</f>
        <v>0</v>
      </c>
      <c r="D2172" t="b">
        <f>IF(OR(B2172=0,'Input and Summary Results'!E1754=0),FALSE,'Input and Summary Results'!$E1754)</f>
        <v>0</v>
      </c>
      <c r="E2172" t="b">
        <f t="shared" si="131"/>
        <v>0</v>
      </c>
      <c r="F2172" t="b">
        <f t="shared" si="132"/>
        <v>0</v>
      </c>
      <c r="G2172" t="b">
        <f>IF('Input and Summary Results'!$J$4="yes",IF(C2172=FALSE,FALSE,IF('Data Transformation'!E2172&lt;$R$10,E2172,$R$10)),IF(C2172=FALSE,FALSE,IF(C2172&lt;$R$10,C2172,$R$10)))</f>
        <v>0</v>
      </c>
      <c r="H2172" t="b">
        <f>IF('Input and Summary Results'!$J$4="yes",'Data Transformation'!F2172,'Data Transformation'!D2172)</f>
        <v>0</v>
      </c>
      <c r="I2172" t="str">
        <f t="shared" si="130"/>
        <v/>
      </c>
    </row>
    <row r="2173" spans="2:9" x14ac:dyDescent="0.25">
      <c r="B2173" t="b">
        <f>IF('Input and Summary Results'!D1755=0,FALSE,'Input and Summary Results'!$B1755)</f>
        <v>0</v>
      </c>
      <c r="C2173" t="b">
        <f>IF(OR(B2173=0,'Input and Summary Results'!D1755=0,'Input and Summary Results'!D1755=""),FALSE,'Input and Summary Results'!$D1755)</f>
        <v>0</v>
      </c>
      <c r="D2173" t="b">
        <f>IF(OR(B2173=0,'Input and Summary Results'!E1755=0),FALSE,'Input and Summary Results'!$E1755)</f>
        <v>0</v>
      </c>
      <c r="E2173" t="b">
        <f t="shared" si="131"/>
        <v>0</v>
      </c>
      <c r="F2173" t="b">
        <f t="shared" si="132"/>
        <v>0</v>
      </c>
      <c r="G2173" t="b">
        <f>IF('Input and Summary Results'!$J$4="yes",IF(C2173=FALSE,FALSE,IF('Data Transformation'!E2173&lt;$R$10,E2173,$R$10)),IF(C2173=FALSE,FALSE,IF(C2173&lt;$R$10,C2173,$R$10)))</f>
        <v>0</v>
      </c>
      <c r="H2173" t="b">
        <f>IF('Input and Summary Results'!$J$4="yes",'Data Transformation'!F2173,'Data Transformation'!D2173)</f>
        <v>0</v>
      </c>
      <c r="I2173" t="str">
        <f t="shared" si="130"/>
        <v/>
      </c>
    </row>
    <row r="2174" spans="2:9" x14ac:dyDescent="0.25">
      <c r="B2174" t="b">
        <f>IF('Input and Summary Results'!D1756=0,FALSE,'Input and Summary Results'!$B1756)</f>
        <v>0</v>
      </c>
      <c r="C2174" t="b">
        <f>IF(OR(B2174=0,'Input and Summary Results'!D1756=0,'Input and Summary Results'!D1756=""),FALSE,'Input and Summary Results'!$D1756)</f>
        <v>0</v>
      </c>
      <c r="D2174" t="b">
        <f>IF(OR(B2174=0,'Input and Summary Results'!E1756=0),FALSE,'Input and Summary Results'!$E1756)</f>
        <v>0</v>
      </c>
      <c r="E2174" t="b">
        <f t="shared" si="131"/>
        <v>0</v>
      </c>
      <c r="F2174" t="b">
        <f t="shared" si="132"/>
        <v>0</v>
      </c>
      <c r="G2174" t="b">
        <f>IF('Input and Summary Results'!$J$4="yes",IF(C2174=FALSE,FALSE,IF('Data Transformation'!E2174&lt;$R$10,E2174,$R$10)),IF(C2174=FALSE,FALSE,IF(C2174&lt;$R$10,C2174,$R$10)))</f>
        <v>0</v>
      </c>
      <c r="H2174" t="b">
        <f>IF('Input and Summary Results'!$J$4="yes",'Data Transformation'!F2174,'Data Transformation'!D2174)</f>
        <v>0</v>
      </c>
      <c r="I2174" t="str">
        <f t="shared" si="130"/>
        <v/>
      </c>
    </row>
    <row r="2175" spans="2:9" x14ac:dyDescent="0.25">
      <c r="B2175" t="b">
        <f>IF('Input and Summary Results'!D1757=0,FALSE,'Input and Summary Results'!$B1757)</f>
        <v>0</v>
      </c>
      <c r="C2175" t="b">
        <f>IF(OR(B2175=0,'Input and Summary Results'!D1757=0,'Input and Summary Results'!D1757=""),FALSE,'Input and Summary Results'!$D1757)</f>
        <v>0</v>
      </c>
      <c r="D2175" t="b">
        <f>IF(OR(B2175=0,'Input and Summary Results'!E1757=0),FALSE,'Input and Summary Results'!$E1757)</f>
        <v>0</v>
      </c>
      <c r="E2175" t="b">
        <f t="shared" si="131"/>
        <v>0</v>
      </c>
      <c r="F2175" t="b">
        <f t="shared" si="132"/>
        <v>0</v>
      </c>
      <c r="G2175" t="b">
        <f>IF('Input and Summary Results'!$J$4="yes",IF(C2175=FALSE,FALSE,IF('Data Transformation'!E2175&lt;$R$10,E2175,$R$10)),IF(C2175=FALSE,FALSE,IF(C2175&lt;$R$10,C2175,$R$10)))</f>
        <v>0</v>
      </c>
      <c r="H2175" t="b">
        <f>IF('Input and Summary Results'!$J$4="yes",'Data Transformation'!F2175,'Data Transformation'!D2175)</f>
        <v>0</v>
      </c>
      <c r="I2175" t="str">
        <f t="shared" si="130"/>
        <v/>
      </c>
    </row>
    <row r="2176" spans="2:9" x14ac:dyDescent="0.25">
      <c r="B2176" t="b">
        <f>IF('Input and Summary Results'!D1758=0,FALSE,'Input and Summary Results'!$B1758)</f>
        <v>0</v>
      </c>
      <c r="C2176" t="b">
        <f>IF(OR(B2176=0,'Input and Summary Results'!D1758=0,'Input and Summary Results'!D1758=""),FALSE,'Input and Summary Results'!$D1758)</f>
        <v>0</v>
      </c>
      <c r="D2176" t="b">
        <f>IF(OR(B2176=0,'Input and Summary Results'!E1758=0),FALSE,'Input and Summary Results'!$E1758)</f>
        <v>0</v>
      </c>
      <c r="E2176" t="b">
        <f t="shared" si="131"/>
        <v>0</v>
      </c>
      <c r="F2176" t="b">
        <f t="shared" si="132"/>
        <v>0</v>
      </c>
      <c r="G2176" t="b">
        <f>IF('Input and Summary Results'!$J$4="yes",IF(C2176=FALSE,FALSE,IF('Data Transformation'!E2176&lt;$R$10,E2176,$R$10)),IF(C2176=FALSE,FALSE,IF(C2176&lt;$R$10,C2176,$R$10)))</f>
        <v>0</v>
      </c>
      <c r="H2176" t="b">
        <f>IF('Input and Summary Results'!$J$4="yes",'Data Transformation'!F2176,'Data Transformation'!D2176)</f>
        <v>0</v>
      </c>
      <c r="I2176" t="str">
        <f t="shared" si="130"/>
        <v/>
      </c>
    </row>
    <row r="2177" spans="2:9" x14ac:dyDescent="0.25">
      <c r="B2177" t="b">
        <f>IF('Input and Summary Results'!D1759=0,FALSE,'Input and Summary Results'!$B1759)</f>
        <v>0</v>
      </c>
      <c r="C2177" t="b">
        <f>IF(OR(B2177=0,'Input and Summary Results'!D1759=0,'Input and Summary Results'!D1759=""),FALSE,'Input and Summary Results'!$D1759)</f>
        <v>0</v>
      </c>
      <c r="D2177" t="b">
        <f>IF(OR(B2177=0,'Input and Summary Results'!E1759=0),FALSE,'Input and Summary Results'!$E1759)</f>
        <v>0</v>
      </c>
      <c r="E2177" t="b">
        <f t="shared" si="131"/>
        <v>0</v>
      </c>
      <c r="F2177" t="b">
        <f t="shared" si="132"/>
        <v>0</v>
      </c>
      <c r="G2177" t="b">
        <f>IF('Input and Summary Results'!$J$4="yes",IF(C2177=FALSE,FALSE,IF('Data Transformation'!E2177&lt;$R$10,E2177,$R$10)),IF(C2177=FALSE,FALSE,IF(C2177&lt;$R$10,C2177,$R$10)))</f>
        <v>0</v>
      </c>
      <c r="H2177" t="b">
        <f>IF('Input and Summary Results'!$J$4="yes",'Data Transformation'!F2177,'Data Transformation'!D2177)</f>
        <v>0</v>
      </c>
      <c r="I2177" t="str">
        <f t="shared" si="130"/>
        <v/>
      </c>
    </row>
    <row r="2178" spans="2:9" x14ac:dyDescent="0.25">
      <c r="B2178" t="b">
        <f>IF('Input and Summary Results'!D1760=0,FALSE,'Input and Summary Results'!$B1760)</f>
        <v>0</v>
      </c>
      <c r="C2178" t="b">
        <f>IF(OR(B2178=0,'Input and Summary Results'!D1760=0,'Input and Summary Results'!D1760=""),FALSE,'Input and Summary Results'!$D1760)</f>
        <v>0</v>
      </c>
      <c r="D2178" t="b">
        <f>IF(OR(B2178=0,'Input and Summary Results'!E1760=0),FALSE,'Input and Summary Results'!$E1760)</f>
        <v>0</v>
      </c>
      <c r="E2178" t="b">
        <f t="shared" si="131"/>
        <v>0</v>
      </c>
      <c r="F2178" t="b">
        <f t="shared" si="132"/>
        <v>0</v>
      </c>
      <c r="G2178" t="b">
        <f>IF('Input and Summary Results'!$J$4="yes",IF(C2178=FALSE,FALSE,IF('Data Transformation'!E2178&lt;$R$10,E2178,$R$10)),IF(C2178=FALSE,FALSE,IF(C2178&lt;$R$10,C2178,$R$10)))</f>
        <v>0</v>
      </c>
      <c r="H2178" t="b">
        <f>IF('Input and Summary Results'!$J$4="yes",'Data Transformation'!F2178,'Data Transformation'!D2178)</f>
        <v>0</v>
      </c>
      <c r="I2178" t="str">
        <f t="shared" si="130"/>
        <v/>
      </c>
    </row>
    <row r="2179" spans="2:9" x14ac:dyDescent="0.25">
      <c r="B2179" t="b">
        <f>IF('Input and Summary Results'!D1761=0,FALSE,'Input and Summary Results'!$B1761)</f>
        <v>0</v>
      </c>
      <c r="C2179" t="b">
        <f>IF(OR(B2179=0,'Input and Summary Results'!D1761=0,'Input and Summary Results'!D1761=""),FALSE,'Input and Summary Results'!$D1761)</f>
        <v>0</v>
      </c>
      <c r="D2179" t="b">
        <f>IF(OR(B2179=0,'Input and Summary Results'!E1761=0),FALSE,'Input and Summary Results'!$E1761)</f>
        <v>0</v>
      </c>
      <c r="E2179" t="b">
        <f t="shared" si="131"/>
        <v>0</v>
      </c>
      <c r="F2179" t="b">
        <f t="shared" si="132"/>
        <v>0</v>
      </c>
      <c r="G2179" t="b">
        <f>IF('Input and Summary Results'!$J$4="yes",IF(C2179=FALSE,FALSE,IF('Data Transformation'!E2179&lt;$R$10,E2179,$R$10)),IF(C2179=FALSE,FALSE,IF(C2179&lt;$R$10,C2179,$R$10)))</f>
        <v>0</v>
      </c>
      <c r="H2179" t="b">
        <f>IF('Input and Summary Results'!$J$4="yes",'Data Transformation'!F2179,'Data Transformation'!D2179)</f>
        <v>0</v>
      </c>
      <c r="I2179" t="str">
        <f t="shared" si="130"/>
        <v/>
      </c>
    </row>
    <row r="2180" spans="2:9" x14ac:dyDescent="0.25">
      <c r="B2180" t="b">
        <f>IF('Input and Summary Results'!D1762=0,FALSE,'Input and Summary Results'!$B1762)</f>
        <v>0</v>
      </c>
      <c r="C2180" t="b">
        <f>IF(OR(B2180=0,'Input and Summary Results'!D1762=0,'Input and Summary Results'!D1762=""),FALSE,'Input and Summary Results'!$D1762)</f>
        <v>0</v>
      </c>
      <c r="D2180" t="b">
        <f>IF(OR(B2180=0,'Input and Summary Results'!E1762=0),FALSE,'Input and Summary Results'!$E1762)</f>
        <v>0</v>
      </c>
      <c r="E2180" t="b">
        <f t="shared" si="131"/>
        <v>0</v>
      </c>
      <c r="F2180" t="b">
        <f t="shared" si="132"/>
        <v>0</v>
      </c>
      <c r="G2180" t="b">
        <f>IF('Input and Summary Results'!$J$4="yes",IF(C2180=FALSE,FALSE,IF('Data Transformation'!E2180&lt;$R$10,E2180,$R$10)),IF(C2180=FALSE,FALSE,IF(C2180&lt;$R$10,C2180,$R$10)))</f>
        <v>0</v>
      </c>
      <c r="H2180" t="b">
        <f>IF('Input and Summary Results'!$J$4="yes",'Data Transformation'!F2180,'Data Transformation'!D2180)</f>
        <v>0</v>
      </c>
      <c r="I2180" t="str">
        <f t="shared" si="130"/>
        <v/>
      </c>
    </row>
    <row r="2181" spans="2:9" x14ac:dyDescent="0.25">
      <c r="B2181" t="b">
        <f>IF('Input and Summary Results'!D1763=0,FALSE,'Input and Summary Results'!$B1763)</f>
        <v>0</v>
      </c>
      <c r="C2181" t="b">
        <f>IF(OR(B2181=0,'Input and Summary Results'!D1763=0,'Input and Summary Results'!D1763=""),FALSE,'Input and Summary Results'!$D1763)</f>
        <v>0</v>
      </c>
      <c r="D2181" t="b">
        <f>IF(OR(B2181=0,'Input and Summary Results'!E1763=0),FALSE,'Input and Summary Results'!$E1763)</f>
        <v>0</v>
      </c>
      <c r="E2181" t="b">
        <f t="shared" si="131"/>
        <v>0</v>
      </c>
      <c r="F2181" t="b">
        <f t="shared" si="132"/>
        <v>0</v>
      </c>
      <c r="G2181" t="b">
        <f>IF('Input and Summary Results'!$J$4="yes",IF(C2181=FALSE,FALSE,IF('Data Transformation'!E2181&lt;$R$10,E2181,$R$10)),IF(C2181=FALSE,FALSE,IF(C2181&lt;$R$10,C2181,$R$10)))</f>
        <v>0</v>
      </c>
      <c r="H2181" t="b">
        <f>IF('Input and Summary Results'!$J$4="yes",'Data Transformation'!F2181,'Data Transformation'!D2181)</f>
        <v>0</v>
      </c>
      <c r="I2181" t="str">
        <f t="shared" ref="I2181:I2244" si="133">IF(G2181=FALSE,"",B2181)</f>
        <v/>
      </c>
    </row>
    <row r="2182" spans="2:9" x14ac:dyDescent="0.25">
      <c r="B2182" t="b">
        <f>IF('Input and Summary Results'!D1764=0,FALSE,'Input and Summary Results'!$B1764)</f>
        <v>0</v>
      </c>
      <c r="C2182" t="b">
        <f>IF(OR(B2182=0,'Input and Summary Results'!D1764=0,'Input and Summary Results'!D1764=""),FALSE,'Input and Summary Results'!$D1764)</f>
        <v>0</v>
      </c>
      <c r="D2182" t="b">
        <f>IF(OR(B2182=0,'Input and Summary Results'!E1764=0),FALSE,'Input and Summary Results'!$E1764)</f>
        <v>0</v>
      </c>
      <c r="E2182" t="b">
        <f t="shared" si="131"/>
        <v>0</v>
      </c>
      <c r="F2182" t="b">
        <f t="shared" si="132"/>
        <v>0</v>
      </c>
      <c r="G2182" t="b">
        <f>IF('Input and Summary Results'!$J$4="yes",IF(C2182=FALSE,FALSE,IF('Data Transformation'!E2182&lt;$R$10,E2182,$R$10)),IF(C2182=FALSE,FALSE,IF(C2182&lt;$R$10,C2182,$R$10)))</f>
        <v>0</v>
      </c>
      <c r="H2182" t="b">
        <f>IF('Input and Summary Results'!$J$4="yes",'Data Transformation'!F2182,'Data Transformation'!D2182)</f>
        <v>0</v>
      </c>
      <c r="I2182" t="str">
        <f t="shared" si="133"/>
        <v/>
      </c>
    </row>
    <row r="2183" spans="2:9" x14ac:dyDescent="0.25">
      <c r="B2183" t="b">
        <f>IF('Input and Summary Results'!D1765=0,FALSE,'Input and Summary Results'!$B1765)</f>
        <v>0</v>
      </c>
      <c r="C2183" t="b">
        <f>IF(OR(B2183=0,'Input and Summary Results'!D1765=0,'Input and Summary Results'!D1765=""),FALSE,'Input and Summary Results'!$D1765)</f>
        <v>0</v>
      </c>
      <c r="D2183" t="b">
        <f>IF(OR(B2183=0,'Input and Summary Results'!E1765=0),FALSE,'Input and Summary Results'!$E1765)</f>
        <v>0</v>
      </c>
      <c r="E2183" t="b">
        <f t="shared" si="131"/>
        <v>0</v>
      </c>
      <c r="F2183" t="b">
        <f t="shared" si="132"/>
        <v>0</v>
      </c>
      <c r="G2183" t="b">
        <f>IF('Input and Summary Results'!$J$4="yes",IF(C2183=FALSE,FALSE,IF('Data Transformation'!E2183&lt;$R$10,E2183,$R$10)),IF(C2183=FALSE,FALSE,IF(C2183&lt;$R$10,C2183,$R$10)))</f>
        <v>0</v>
      </c>
      <c r="H2183" t="b">
        <f>IF('Input and Summary Results'!$J$4="yes",'Data Transformation'!F2183,'Data Transformation'!D2183)</f>
        <v>0</v>
      </c>
      <c r="I2183" t="str">
        <f t="shared" si="133"/>
        <v/>
      </c>
    </row>
    <row r="2184" spans="2:9" x14ac:dyDescent="0.25">
      <c r="B2184" t="b">
        <f>IF('Input and Summary Results'!D1766=0,FALSE,'Input and Summary Results'!$B1766)</f>
        <v>0</v>
      </c>
      <c r="C2184" t="b">
        <f>IF(OR(B2184=0,'Input and Summary Results'!D1766=0,'Input and Summary Results'!D1766=""),FALSE,'Input and Summary Results'!$D1766)</f>
        <v>0</v>
      </c>
      <c r="D2184" t="b">
        <f>IF(OR(B2184=0,'Input and Summary Results'!E1766=0),FALSE,'Input and Summary Results'!$E1766)</f>
        <v>0</v>
      </c>
      <c r="E2184" t="b">
        <f t="shared" si="131"/>
        <v>0</v>
      </c>
      <c r="F2184" t="b">
        <f t="shared" si="132"/>
        <v>0</v>
      </c>
      <c r="G2184" t="b">
        <f>IF('Input and Summary Results'!$J$4="yes",IF(C2184=FALSE,FALSE,IF('Data Transformation'!E2184&lt;$R$10,E2184,$R$10)),IF(C2184=FALSE,FALSE,IF(C2184&lt;$R$10,C2184,$R$10)))</f>
        <v>0</v>
      </c>
      <c r="H2184" t="b">
        <f>IF('Input and Summary Results'!$J$4="yes",'Data Transformation'!F2184,'Data Transformation'!D2184)</f>
        <v>0</v>
      </c>
      <c r="I2184" t="str">
        <f t="shared" si="133"/>
        <v/>
      </c>
    </row>
    <row r="2185" spans="2:9" x14ac:dyDescent="0.25">
      <c r="B2185" t="b">
        <f>IF('Input and Summary Results'!D1767=0,FALSE,'Input and Summary Results'!$B1767)</f>
        <v>0</v>
      </c>
      <c r="C2185" t="b">
        <f>IF(OR(B2185=0,'Input and Summary Results'!D1767=0,'Input and Summary Results'!D1767=""),FALSE,'Input and Summary Results'!$D1767)</f>
        <v>0</v>
      </c>
      <c r="D2185" t="b">
        <f>IF(OR(B2185=0,'Input and Summary Results'!E1767=0),FALSE,'Input and Summary Results'!$E1767)</f>
        <v>0</v>
      </c>
      <c r="E2185" t="b">
        <f t="shared" si="131"/>
        <v>0</v>
      </c>
      <c r="F2185" t="b">
        <f t="shared" si="132"/>
        <v>0</v>
      </c>
      <c r="G2185" t="b">
        <f>IF('Input and Summary Results'!$J$4="yes",IF(C2185=FALSE,FALSE,IF('Data Transformation'!E2185&lt;$R$10,E2185,$R$10)),IF(C2185=FALSE,FALSE,IF(C2185&lt;$R$10,C2185,$R$10)))</f>
        <v>0</v>
      </c>
      <c r="H2185" t="b">
        <f>IF('Input and Summary Results'!$J$4="yes",'Data Transformation'!F2185,'Data Transformation'!D2185)</f>
        <v>0</v>
      </c>
      <c r="I2185" t="str">
        <f t="shared" si="133"/>
        <v/>
      </c>
    </row>
    <row r="2186" spans="2:9" x14ac:dyDescent="0.25">
      <c r="B2186" t="b">
        <f>IF('Input and Summary Results'!D1768=0,FALSE,'Input and Summary Results'!$B1768)</f>
        <v>0</v>
      </c>
      <c r="C2186" t="b">
        <f>IF(OR(B2186=0,'Input and Summary Results'!D1768=0,'Input and Summary Results'!D1768=""),FALSE,'Input and Summary Results'!$D1768)</f>
        <v>0</v>
      </c>
      <c r="D2186" t="b">
        <f>IF(OR(B2186=0,'Input and Summary Results'!E1768=0),FALSE,'Input and Summary Results'!$E1768)</f>
        <v>0</v>
      </c>
      <c r="E2186" t="b">
        <f t="shared" si="131"/>
        <v>0</v>
      </c>
      <c r="F2186" t="b">
        <f t="shared" si="132"/>
        <v>0</v>
      </c>
      <c r="G2186" t="b">
        <f>IF('Input and Summary Results'!$J$4="yes",IF(C2186=FALSE,FALSE,IF('Data Transformation'!E2186&lt;$R$10,E2186,$R$10)),IF(C2186=FALSE,FALSE,IF(C2186&lt;$R$10,C2186,$R$10)))</f>
        <v>0</v>
      </c>
      <c r="H2186" t="b">
        <f>IF('Input and Summary Results'!$J$4="yes",'Data Transformation'!F2186,'Data Transformation'!D2186)</f>
        <v>0</v>
      </c>
      <c r="I2186" t="str">
        <f t="shared" si="133"/>
        <v/>
      </c>
    </row>
    <row r="2187" spans="2:9" x14ac:dyDescent="0.25">
      <c r="B2187" t="b">
        <f>IF('Input and Summary Results'!D1769=0,FALSE,'Input and Summary Results'!$B1769)</f>
        <v>0</v>
      </c>
      <c r="C2187" t="b">
        <f>IF(OR(B2187=0,'Input and Summary Results'!D1769=0,'Input and Summary Results'!D1769=""),FALSE,'Input and Summary Results'!$D1769)</f>
        <v>0</v>
      </c>
      <c r="D2187" t="b">
        <f>IF(OR(B2187=0,'Input and Summary Results'!E1769=0),FALSE,'Input and Summary Results'!$E1769)</f>
        <v>0</v>
      </c>
      <c r="E2187" t="b">
        <f t="shared" si="131"/>
        <v>0</v>
      </c>
      <c r="F2187" t="b">
        <f t="shared" si="132"/>
        <v>0</v>
      </c>
      <c r="G2187" t="b">
        <f>IF('Input and Summary Results'!$J$4="yes",IF(C2187=FALSE,FALSE,IF('Data Transformation'!E2187&lt;$R$10,E2187,$R$10)),IF(C2187=FALSE,FALSE,IF(C2187&lt;$R$10,C2187,$R$10)))</f>
        <v>0</v>
      </c>
      <c r="H2187" t="b">
        <f>IF('Input and Summary Results'!$J$4="yes",'Data Transformation'!F2187,'Data Transformation'!D2187)</f>
        <v>0</v>
      </c>
      <c r="I2187" t="str">
        <f t="shared" si="133"/>
        <v/>
      </c>
    </row>
    <row r="2188" spans="2:9" x14ac:dyDescent="0.25">
      <c r="B2188" t="b">
        <f>IF('Input and Summary Results'!D1770=0,FALSE,'Input and Summary Results'!$B1770)</f>
        <v>0</v>
      </c>
      <c r="C2188" t="b">
        <f>IF(OR(B2188=0,'Input and Summary Results'!D1770=0,'Input and Summary Results'!D1770=""),FALSE,'Input and Summary Results'!$D1770)</f>
        <v>0</v>
      </c>
      <c r="D2188" t="b">
        <f>IF(OR(B2188=0,'Input and Summary Results'!E1770=0),FALSE,'Input and Summary Results'!$E1770)</f>
        <v>0</v>
      </c>
      <c r="E2188" t="b">
        <f t="shared" si="131"/>
        <v>0</v>
      </c>
      <c r="F2188" t="b">
        <f t="shared" si="132"/>
        <v>0</v>
      </c>
      <c r="G2188" t="b">
        <f>IF('Input and Summary Results'!$J$4="yes",IF(C2188=FALSE,FALSE,IF('Data Transformation'!E2188&lt;$R$10,E2188,$R$10)),IF(C2188=FALSE,FALSE,IF(C2188&lt;$R$10,C2188,$R$10)))</f>
        <v>0</v>
      </c>
      <c r="H2188" t="b">
        <f>IF('Input and Summary Results'!$J$4="yes",'Data Transformation'!F2188,'Data Transformation'!D2188)</f>
        <v>0</v>
      </c>
      <c r="I2188" t="str">
        <f t="shared" si="133"/>
        <v/>
      </c>
    </row>
    <row r="2189" spans="2:9" x14ac:dyDescent="0.25">
      <c r="B2189" t="b">
        <f>IF('Input and Summary Results'!D1771=0,FALSE,'Input and Summary Results'!$B1771)</f>
        <v>0</v>
      </c>
      <c r="C2189" t="b">
        <f>IF(OR(B2189=0,'Input and Summary Results'!D1771=0,'Input and Summary Results'!D1771=""),FALSE,'Input and Summary Results'!$D1771)</f>
        <v>0</v>
      </c>
      <c r="D2189" t="b">
        <f>IF(OR(B2189=0,'Input and Summary Results'!E1771=0),FALSE,'Input and Summary Results'!$E1771)</f>
        <v>0</v>
      </c>
      <c r="E2189" t="b">
        <f t="shared" si="131"/>
        <v>0</v>
      </c>
      <c r="F2189" t="b">
        <f t="shared" si="132"/>
        <v>0</v>
      </c>
      <c r="G2189" t="b">
        <f>IF('Input and Summary Results'!$J$4="yes",IF(C2189=FALSE,FALSE,IF('Data Transformation'!E2189&lt;$R$10,E2189,$R$10)),IF(C2189=FALSE,FALSE,IF(C2189&lt;$R$10,C2189,$R$10)))</f>
        <v>0</v>
      </c>
      <c r="H2189" t="b">
        <f>IF('Input and Summary Results'!$J$4="yes",'Data Transformation'!F2189,'Data Transformation'!D2189)</f>
        <v>0</v>
      </c>
      <c r="I2189" t="str">
        <f t="shared" si="133"/>
        <v/>
      </c>
    </row>
    <row r="2190" spans="2:9" x14ac:dyDescent="0.25">
      <c r="B2190" t="b">
        <f>IF('Input and Summary Results'!D1772=0,FALSE,'Input and Summary Results'!$B1772)</f>
        <v>0</v>
      </c>
      <c r="C2190" t="b">
        <f>IF(OR(B2190=0,'Input and Summary Results'!D1772=0,'Input and Summary Results'!D1772=""),FALSE,'Input and Summary Results'!$D1772)</f>
        <v>0</v>
      </c>
      <c r="D2190" t="b">
        <f>IF(OR(B2190=0,'Input and Summary Results'!E1772=0),FALSE,'Input and Summary Results'!$E1772)</f>
        <v>0</v>
      </c>
      <c r="E2190" t="b">
        <f t="shared" si="131"/>
        <v>0</v>
      </c>
      <c r="F2190" t="b">
        <f t="shared" si="132"/>
        <v>0</v>
      </c>
      <c r="G2190" t="b">
        <f>IF('Input and Summary Results'!$J$4="yes",IF(C2190=FALSE,FALSE,IF('Data Transformation'!E2190&lt;$R$10,E2190,$R$10)),IF(C2190=FALSE,FALSE,IF(C2190&lt;$R$10,C2190,$R$10)))</f>
        <v>0</v>
      </c>
      <c r="H2190" t="b">
        <f>IF('Input and Summary Results'!$J$4="yes",'Data Transformation'!F2190,'Data Transformation'!D2190)</f>
        <v>0</v>
      </c>
      <c r="I2190" t="str">
        <f t="shared" si="133"/>
        <v/>
      </c>
    </row>
    <row r="2191" spans="2:9" x14ac:dyDescent="0.25">
      <c r="B2191" t="b">
        <f>IF('Input and Summary Results'!D1773=0,FALSE,'Input and Summary Results'!$B1773)</f>
        <v>0</v>
      </c>
      <c r="C2191" t="b">
        <f>IF(OR(B2191=0,'Input and Summary Results'!D1773=0,'Input and Summary Results'!D1773=""),FALSE,'Input and Summary Results'!$D1773)</f>
        <v>0</v>
      </c>
      <c r="D2191" t="b">
        <f>IF(OR(B2191=0,'Input and Summary Results'!E1773=0),FALSE,'Input and Summary Results'!$E1773)</f>
        <v>0</v>
      </c>
      <c r="E2191" t="b">
        <f t="shared" si="131"/>
        <v>0</v>
      </c>
      <c r="F2191" t="b">
        <f t="shared" si="132"/>
        <v>0</v>
      </c>
      <c r="G2191" t="b">
        <f>IF('Input and Summary Results'!$J$4="yes",IF(C2191=FALSE,FALSE,IF('Data Transformation'!E2191&lt;$R$10,E2191,$R$10)),IF(C2191=FALSE,FALSE,IF(C2191&lt;$R$10,C2191,$R$10)))</f>
        <v>0</v>
      </c>
      <c r="H2191" t="b">
        <f>IF('Input and Summary Results'!$J$4="yes",'Data Transformation'!F2191,'Data Transformation'!D2191)</f>
        <v>0</v>
      </c>
      <c r="I2191" t="str">
        <f t="shared" si="133"/>
        <v/>
      </c>
    </row>
    <row r="2192" spans="2:9" x14ac:dyDescent="0.25">
      <c r="B2192" t="b">
        <f>IF('Input and Summary Results'!D1774=0,FALSE,'Input and Summary Results'!$B1774)</f>
        <v>0</v>
      </c>
      <c r="C2192" t="b">
        <f>IF(OR(B2192=0,'Input and Summary Results'!D1774=0,'Input and Summary Results'!D1774=""),FALSE,'Input and Summary Results'!$D1774)</f>
        <v>0</v>
      </c>
      <c r="D2192" t="b">
        <f>IF(OR(B2192=0,'Input and Summary Results'!E1774=0),FALSE,'Input and Summary Results'!$E1774)</f>
        <v>0</v>
      </c>
      <c r="E2192" t="b">
        <f t="shared" si="131"/>
        <v>0</v>
      </c>
      <c r="F2192" t="b">
        <f t="shared" si="132"/>
        <v>0</v>
      </c>
      <c r="G2192" t="b">
        <f>IF('Input and Summary Results'!$J$4="yes",IF(C2192=FALSE,FALSE,IF('Data Transformation'!E2192&lt;$R$10,E2192,$R$10)),IF(C2192=FALSE,FALSE,IF(C2192&lt;$R$10,C2192,$R$10)))</f>
        <v>0</v>
      </c>
      <c r="H2192" t="b">
        <f>IF('Input and Summary Results'!$J$4="yes",'Data Transformation'!F2192,'Data Transformation'!D2192)</f>
        <v>0</v>
      </c>
      <c r="I2192" t="str">
        <f t="shared" si="133"/>
        <v/>
      </c>
    </row>
    <row r="2193" spans="2:9" x14ac:dyDescent="0.25">
      <c r="B2193" t="b">
        <f>IF('Input and Summary Results'!D1775=0,FALSE,'Input and Summary Results'!$B1775)</f>
        <v>0</v>
      </c>
      <c r="C2193" t="b">
        <f>IF(OR(B2193=0,'Input and Summary Results'!D1775=0,'Input and Summary Results'!D1775=""),FALSE,'Input and Summary Results'!$D1775)</f>
        <v>0</v>
      </c>
      <c r="D2193" t="b">
        <f>IF(OR(B2193=0,'Input and Summary Results'!E1775=0),FALSE,'Input and Summary Results'!$E1775)</f>
        <v>0</v>
      </c>
      <c r="E2193" t="b">
        <f t="shared" si="131"/>
        <v>0</v>
      </c>
      <c r="F2193" t="b">
        <f t="shared" si="132"/>
        <v>0</v>
      </c>
      <c r="G2193" t="b">
        <f>IF('Input and Summary Results'!$J$4="yes",IF(C2193=FALSE,FALSE,IF('Data Transformation'!E2193&lt;$R$10,E2193,$R$10)),IF(C2193=FALSE,FALSE,IF(C2193&lt;$R$10,C2193,$R$10)))</f>
        <v>0</v>
      </c>
      <c r="H2193" t="b">
        <f>IF('Input and Summary Results'!$J$4="yes",'Data Transformation'!F2193,'Data Transformation'!D2193)</f>
        <v>0</v>
      </c>
      <c r="I2193" t="str">
        <f t="shared" si="133"/>
        <v/>
      </c>
    </row>
    <row r="2194" spans="2:9" x14ac:dyDescent="0.25">
      <c r="B2194" t="b">
        <f>IF('Input and Summary Results'!D1776=0,FALSE,'Input and Summary Results'!$B1776)</f>
        <v>0</v>
      </c>
      <c r="C2194" t="b">
        <f>IF(OR(B2194=0,'Input and Summary Results'!D1776=0,'Input and Summary Results'!D1776=""),FALSE,'Input and Summary Results'!$D1776)</f>
        <v>0</v>
      </c>
      <c r="D2194" t="b">
        <f>IF(OR(B2194=0,'Input and Summary Results'!E1776=0),FALSE,'Input and Summary Results'!$E1776)</f>
        <v>0</v>
      </c>
      <c r="E2194" t="b">
        <f t="shared" si="131"/>
        <v>0</v>
      </c>
      <c r="F2194" t="b">
        <f t="shared" si="132"/>
        <v>0</v>
      </c>
      <c r="G2194" t="b">
        <f>IF('Input and Summary Results'!$J$4="yes",IF(C2194=FALSE,FALSE,IF('Data Transformation'!E2194&lt;$R$10,E2194,$R$10)),IF(C2194=FALSE,FALSE,IF(C2194&lt;$R$10,C2194,$R$10)))</f>
        <v>0</v>
      </c>
      <c r="H2194" t="b">
        <f>IF('Input and Summary Results'!$J$4="yes",'Data Transformation'!F2194,'Data Transformation'!D2194)</f>
        <v>0</v>
      </c>
      <c r="I2194" t="str">
        <f t="shared" si="133"/>
        <v/>
      </c>
    </row>
    <row r="2195" spans="2:9" x14ac:dyDescent="0.25">
      <c r="B2195" t="b">
        <f>IF('Input and Summary Results'!D1777=0,FALSE,'Input and Summary Results'!$B1777)</f>
        <v>0</v>
      </c>
      <c r="C2195" t="b">
        <f>IF(OR(B2195=0,'Input and Summary Results'!D1777=0,'Input and Summary Results'!D1777=""),FALSE,'Input and Summary Results'!$D1777)</f>
        <v>0</v>
      </c>
      <c r="D2195" t="b">
        <f>IF(OR(B2195=0,'Input and Summary Results'!E1777=0),FALSE,'Input and Summary Results'!$E1777)</f>
        <v>0</v>
      </c>
      <c r="E2195" t="b">
        <f t="shared" si="131"/>
        <v>0</v>
      </c>
      <c r="F2195" t="b">
        <f t="shared" si="132"/>
        <v>0</v>
      </c>
      <c r="G2195" t="b">
        <f>IF('Input and Summary Results'!$J$4="yes",IF(C2195=FALSE,FALSE,IF('Data Transformation'!E2195&lt;$R$10,E2195,$R$10)),IF(C2195=FALSE,FALSE,IF(C2195&lt;$R$10,C2195,$R$10)))</f>
        <v>0</v>
      </c>
      <c r="H2195" t="b">
        <f>IF('Input and Summary Results'!$J$4="yes",'Data Transformation'!F2195,'Data Transformation'!D2195)</f>
        <v>0</v>
      </c>
      <c r="I2195" t="str">
        <f t="shared" si="133"/>
        <v/>
      </c>
    </row>
    <row r="2196" spans="2:9" x14ac:dyDescent="0.25">
      <c r="B2196" t="b">
        <f>IF('Input and Summary Results'!D1778=0,FALSE,'Input and Summary Results'!$B1778)</f>
        <v>0</v>
      </c>
      <c r="C2196" t="b">
        <f>IF(OR(B2196=0,'Input and Summary Results'!D1778=0,'Input and Summary Results'!D1778=""),FALSE,'Input and Summary Results'!$D1778)</f>
        <v>0</v>
      </c>
      <c r="D2196" t="b">
        <f>IF(OR(B2196=0,'Input and Summary Results'!E1778=0),FALSE,'Input and Summary Results'!$E1778)</f>
        <v>0</v>
      </c>
      <c r="E2196" t="b">
        <f t="shared" si="131"/>
        <v>0</v>
      </c>
      <c r="F2196" t="b">
        <f t="shared" si="132"/>
        <v>0</v>
      </c>
      <c r="G2196" t="b">
        <f>IF('Input and Summary Results'!$J$4="yes",IF(C2196=FALSE,FALSE,IF('Data Transformation'!E2196&lt;$R$10,E2196,$R$10)),IF(C2196=FALSE,FALSE,IF(C2196&lt;$R$10,C2196,$R$10)))</f>
        <v>0</v>
      </c>
      <c r="H2196" t="b">
        <f>IF('Input and Summary Results'!$J$4="yes",'Data Transformation'!F2196,'Data Transformation'!D2196)</f>
        <v>0</v>
      </c>
      <c r="I2196" t="str">
        <f t="shared" si="133"/>
        <v/>
      </c>
    </row>
    <row r="2197" spans="2:9" x14ac:dyDescent="0.25">
      <c r="B2197" t="b">
        <f>IF('Input and Summary Results'!D1779=0,FALSE,'Input and Summary Results'!$B1779)</f>
        <v>0</v>
      </c>
      <c r="C2197" t="b">
        <f>IF(OR(B2197=0,'Input and Summary Results'!D1779=0,'Input and Summary Results'!D1779=""),FALSE,'Input and Summary Results'!$D1779)</f>
        <v>0</v>
      </c>
      <c r="D2197" t="b">
        <f>IF(OR(B2197=0,'Input and Summary Results'!E1779=0),FALSE,'Input and Summary Results'!$E1779)</f>
        <v>0</v>
      </c>
      <c r="E2197" t="b">
        <f t="shared" si="131"/>
        <v>0</v>
      </c>
      <c r="F2197" t="b">
        <f t="shared" si="132"/>
        <v>0</v>
      </c>
      <c r="G2197" t="b">
        <f>IF('Input and Summary Results'!$J$4="yes",IF(C2197=FALSE,FALSE,IF('Data Transformation'!E2197&lt;$R$10,E2197,$R$10)),IF(C2197=FALSE,FALSE,IF(C2197&lt;$R$10,C2197,$R$10)))</f>
        <v>0</v>
      </c>
      <c r="H2197" t="b">
        <f>IF('Input and Summary Results'!$J$4="yes",'Data Transformation'!F2197,'Data Transformation'!D2197)</f>
        <v>0</v>
      </c>
      <c r="I2197" t="str">
        <f t="shared" si="133"/>
        <v/>
      </c>
    </row>
    <row r="2198" spans="2:9" x14ac:dyDescent="0.25">
      <c r="B2198" t="b">
        <f>IF('Input and Summary Results'!D1780=0,FALSE,'Input and Summary Results'!$B1780)</f>
        <v>0</v>
      </c>
      <c r="C2198" t="b">
        <f>IF(OR(B2198=0,'Input and Summary Results'!D1780=0,'Input and Summary Results'!D1780=""),FALSE,'Input and Summary Results'!$D1780)</f>
        <v>0</v>
      </c>
      <c r="D2198" t="b">
        <f>IF(OR(B2198=0,'Input and Summary Results'!E1780=0),FALSE,'Input and Summary Results'!$E1780)</f>
        <v>0</v>
      </c>
      <c r="E2198" t="b">
        <f t="shared" si="131"/>
        <v>0</v>
      </c>
      <c r="F2198" t="b">
        <f t="shared" si="132"/>
        <v>0</v>
      </c>
      <c r="G2198" t="b">
        <f>IF('Input and Summary Results'!$J$4="yes",IF(C2198=FALSE,FALSE,IF('Data Transformation'!E2198&lt;$R$10,E2198,$R$10)),IF(C2198=FALSE,FALSE,IF(C2198&lt;$R$10,C2198,$R$10)))</f>
        <v>0</v>
      </c>
      <c r="H2198" t="b">
        <f>IF('Input and Summary Results'!$J$4="yes",'Data Transformation'!F2198,'Data Transformation'!D2198)</f>
        <v>0</v>
      </c>
      <c r="I2198" t="str">
        <f t="shared" si="133"/>
        <v/>
      </c>
    </row>
    <row r="2199" spans="2:9" x14ac:dyDescent="0.25">
      <c r="B2199" t="b">
        <f>IF('Input and Summary Results'!D1781=0,FALSE,'Input and Summary Results'!$B1781)</f>
        <v>0</v>
      </c>
      <c r="C2199" t="b">
        <f>IF(OR(B2199=0,'Input and Summary Results'!D1781=0,'Input and Summary Results'!D1781=""),FALSE,'Input and Summary Results'!$D1781)</f>
        <v>0</v>
      </c>
      <c r="D2199" t="b">
        <f>IF(OR(B2199=0,'Input and Summary Results'!E1781=0),FALSE,'Input and Summary Results'!$E1781)</f>
        <v>0</v>
      </c>
      <c r="E2199" t="b">
        <f t="shared" si="131"/>
        <v>0</v>
      </c>
      <c r="F2199" t="b">
        <f t="shared" si="132"/>
        <v>0</v>
      </c>
      <c r="G2199" t="b">
        <f>IF('Input and Summary Results'!$J$4="yes",IF(C2199=FALSE,FALSE,IF('Data Transformation'!E2199&lt;$R$10,E2199,$R$10)),IF(C2199=FALSE,FALSE,IF(C2199&lt;$R$10,C2199,$R$10)))</f>
        <v>0</v>
      </c>
      <c r="H2199" t="b">
        <f>IF('Input and Summary Results'!$J$4="yes",'Data Transformation'!F2199,'Data Transformation'!D2199)</f>
        <v>0</v>
      </c>
      <c r="I2199" t="str">
        <f t="shared" si="133"/>
        <v/>
      </c>
    </row>
    <row r="2200" spans="2:9" x14ac:dyDescent="0.25">
      <c r="B2200" t="b">
        <f>IF('Input and Summary Results'!D1782=0,FALSE,'Input and Summary Results'!$B1782)</f>
        <v>0</v>
      </c>
      <c r="C2200" t="b">
        <f>IF(OR(B2200=0,'Input and Summary Results'!D1782=0,'Input and Summary Results'!D1782=""),FALSE,'Input and Summary Results'!$D1782)</f>
        <v>0</v>
      </c>
      <c r="D2200" t="b">
        <f>IF(OR(B2200=0,'Input and Summary Results'!E1782=0),FALSE,'Input and Summary Results'!$E1782)</f>
        <v>0</v>
      </c>
      <c r="E2200" t="b">
        <f t="shared" si="131"/>
        <v>0</v>
      </c>
      <c r="F2200" t="b">
        <f t="shared" si="132"/>
        <v>0</v>
      </c>
      <c r="G2200" t="b">
        <f>IF('Input and Summary Results'!$J$4="yes",IF(C2200=FALSE,FALSE,IF('Data Transformation'!E2200&lt;$R$10,E2200,$R$10)),IF(C2200=FALSE,FALSE,IF(C2200&lt;$R$10,C2200,$R$10)))</f>
        <v>0</v>
      </c>
      <c r="H2200" t="b">
        <f>IF('Input and Summary Results'!$J$4="yes",'Data Transformation'!F2200,'Data Transformation'!D2200)</f>
        <v>0</v>
      </c>
      <c r="I2200" t="str">
        <f t="shared" si="133"/>
        <v/>
      </c>
    </row>
    <row r="2201" spans="2:9" x14ac:dyDescent="0.25">
      <c r="B2201" t="b">
        <f>IF('Input and Summary Results'!D1783=0,FALSE,'Input and Summary Results'!$B1783)</f>
        <v>0</v>
      </c>
      <c r="C2201" t="b">
        <f>IF(OR(B2201=0,'Input and Summary Results'!D1783=0,'Input and Summary Results'!D1783=""),FALSE,'Input and Summary Results'!$D1783)</f>
        <v>0</v>
      </c>
      <c r="D2201" t="b">
        <f>IF(OR(B2201=0,'Input and Summary Results'!E1783=0),FALSE,'Input and Summary Results'!$E1783)</f>
        <v>0</v>
      </c>
      <c r="E2201" t="b">
        <f t="shared" si="131"/>
        <v>0</v>
      </c>
      <c r="F2201" t="b">
        <f t="shared" si="132"/>
        <v>0</v>
      </c>
      <c r="G2201" t="b">
        <f>IF('Input and Summary Results'!$J$4="yes",IF(C2201=FALSE,FALSE,IF('Data Transformation'!E2201&lt;$R$10,E2201,$R$10)),IF(C2201=FALSE,FALSE,IF(C2201&lt;$R$10,C2201,$R$10)))</f>
        <v>0</v>
      </c>
      <c r="H2201" t="b">
        <f>IF('Input and Summary Results'!$J$4="yes",'Data Transformation'!F2201,'Data Transformation'!D2201)</f>
        <v>0</v>
      </c>
      <c r="I2201" t="str">
        <f t="shared" si="133"/>
        <v/>
      </c>
    </row>
    <row r="2202" spans="2:9" x14ac:dyDescent="0.25">
      <c r="B2202" t="b">
        <f>IF('Input and Summary Results'!D1784=0,FALSE,'Input and Summary Results'!$B1784)</f>
        <v>0</v>
      </c>
      <c r="C2202" t="b">
        <f>IF(OR(B2202=0,'Input and Summary Results'!D1784=0,'Input and Summary Results'!D1784=""),FALSE,'Input and Summary Results'!$D1784)</f>
        <v>0</v>
      </c>
      <c r="D2202" t="b">
        <f>IF(OR(B2202=0,'Input and Summary Results'!E1784=0),FALSE,'Input and Summary Results'!$E1784)</f>
        <v>0</v>
      </c>
      <c r="E2202" t="b">
        <f t="shared" si="131"/>
        <v>0</v>
      </c>
      <c r="F2202" t="b">
        <f t="shared" si="132"/>
        <v>0</v>
      </c>
      <c r="G2202" t="b">
        <f>IF('Input and Summary Results'!$J$4="yes",IF(C2202=FALSE,FALSE,IF('Data Transformation'!E2202&lt;$R$10,E2202,$R$10)),IF(C2202=FALSE,FALSE,IF(C2202&lt;$R$10,C2202,$R$10)))</f>
        <v>0</v>
      </c>
      <c r="H2202" t="b">
        <f>IF('Input and Summary Results'!$J$4="yes",'Data Transformation'!F2202,'Data Transformation'!D2202)</f>
        <v>0</v>
      </c>
      <c r="I2202" t="str">
        <f t="shared" si="133"/>
        <v/>
      </c>
    </row>
    <row r="2203" spans="2:9" x14ac:dyDescent="0.25">
      <c r="B2203" t="b">
        <f>IF('Input and Summary Results'!D1785=0,FALSE,'Input and Summary Results'!$B1785)</f>
        <v>0</v>
      </c>
      <c r="C2203" t="b">
        <f>IF(OR(B2203=0,'Input and Summary Results'!D1785=0,'Input and Summary Results'!D1785=""),FALSE,'Input and Summary Results'!$D1785)</f>
        <v>0</v>
      </c>
      <c r="D2203" t="b">
        <f>IF(OR(B2203=0,'Input and Summary Results'!E1785=0),FALSE,'Input and Summary Results'!$E1785)</f>
        <v>0</v>
      </c>
      <c r="E2203" t="b">
        <f t="shared" si="131"/>
        <v>0</v>
      </c>
      <c r="F2203" t="b">
        <f t="shared" si="132"/>
        <v>0</v>
      </c>
      <c r="G2203" t="b">
        <f>IF('Input and Summary Results'!$J$4="yes",IF(C2203=FALSE,FALSE,IF('Data Transformation'!E2203&lt;$R$10,E2203,$R$10)),IF(C2203=FALSE,FALSE,IF(C2203&lt;$R$10,C2203,$R$10)))</f>
        <v>0</v>
      </c>
      <c r="H2203" t="b">
        <f>IF('Input and Summary Results'!$J$4="yes",'Data Transformation'!F2203,'Data Transformation'!D2203)</f>
        <v>0</v>
      </c>
      <c r="I2203" t="str">
        <f t="shared" si="133"/>
        <v/>
      </c>
    </row>
    <row r="2204" spans="2:9" x14ac:dyDescent="0.25">
      <c r="B2204" t="b">
        <f>IF('Input and Summary Results'!D1786=0,FALSE,'Input and Summary Results'!$B1786)</f>
        <v>0</v>
      </c>
      <c r="C2204" t="b">
        <f>IF(OR(B2204=0,'Input and Summary Results'!D1786=0,'Input and Summary Results'!D1786=""),FALSE,'Input and Summary Results'!$D1786)</f>
        <v>0</v>
      </c>
      <c r="D2204" t="b">
        <f>IF(OR(B2204=0,'Input and Summary Results'!E1786=0),FALSE,'Input and Summary Results'!$E1786)</f>
        <v>0</v>
      </c>
      <c r="E2204" t="b">
        <f t="shared" si="131"/>
        <v>0</v>
      </c>
      <c r="F2204" t="b">
        <f t="shared" si="132"/>
        <v>0</v>
      </c>
      <c r="G2204" t="b">
        <f>IF('Input and Summary Results'!$J$4="yes",IF(C2204=FALSE,FALSE,IF('Data Transformation'!E2204&lt;$R$10,E2204,$R$10)),IF(C2204=FALSE,FALSE,IF(C2204&lt;$R$10,C2204,$R$10)))</f>
        <v>0</v>
      </c>
      <c r="H2204" t="b">
        <f>IF('Input and Summary Results'!$J$4="yes",'Data Transformation'!F2204,'Data Transformation'!D2204)</f>
        <v>0</v>
      </c>
      <c r="I2204" t="str">
        <f t="shared" si="133"/>
        <v/>
      </c>
    </row>
    <row r="2205" spans="2:9" x14ac:dyDescent="0.25">
      <c r="B2205" t="b">
        <f>IF('Input and Summary Results'!D1787=0,FALSE,'Input and Summary Results'!$B1787)</f>
        <v>0</v>
      </c>
      <c r="C2205" t="b">
        <f>IF(OR(B2205=0,'Input and Summary Results'!D1787=0,'Input and Summary Results'!D1787=""),FALSE,'Input and Summary Results'!$D1787)</f>
        <v>0</v>
      </c>
      <c r="D2205" t="b">
        <f>IF(OR(B2205=0,'Input and Summary Results'!E1787=0),FALSE,'Input and Summary Results'!$E1787)</f>
        <v>0</v>
      </c>
      <c r="E2205" t="b">
        <f t="shared" si="131"/>
        <v>0</v>
      </c>
      <c r="F2205" t="b">
        <f t="shared" si="132"/>
        <v>0</v>
      </c>
      <c r="G2205" t="b">
        <f>IF('Input and Summary Results'!$J$4="yes",IF(C2205=FALSE,FALSE,IF('Data Transformation'!E2205&lt;$R$10,E2205,$R$10)),IF(C2205=FALSE,FALSE,IF(C2205&lt;$R$10,C2205,$R$10)))</f>
        <v>0</v>
      </c>
      <c r="H2205" t="b">
        <f>IF('Input and Summary Results'!$J$4="yes",'Data Transformation'!F2205,'Data Transformation'!D2205)</f>
        <v>0</v>
      </c>
      <c r="I2205" t="str">
        <f t="shared" si="133"/>
        <v/>
      </c>
    </row>
    <row r="2206" spans="2:9" x14ac:dyDescent="0.25">
      <c r="B2206" t="b">
        <f>IF('Input and Summary Results'!D1788=0,FALSE,'Input and Summary Results'!$B1788)</f>
        <v>0</v>
      </c>
      <c r="C2206" t="b">
        <f>IF(OR(B2206=0,'Input and Summary Results'!D1788=0,'Input and Summary Results'!D1788=""),FALSE,'Input and Summary Results'!$D1788)</f>
        <v>0</v>
      </c>
      <c r="D2206" t="b">
        <f>IF(OR(B2206=0,'Input and Summary Results'!E1788=0),FALSE,'Input and Summary Results'!$E1788)</f>
        <v>0</v>
      </c>
      <c r="E2206" t="b">
        <f t="shared" si="131"/>
        <v>0</v>
      </c>
      <c r="F2206" t="b">
        <f t="shared" si="132"/>
        <v>0</v>
      </c>
      <c r="G2206" t="b">
        <f>IF('Input and Summary Results'!$J$4="yes",IF(C2206=FALSE,FALSE,IF('Data Transformation'!E2206&lt;$R$10,E2206,$R$10)),IF(C2206=FALSE,FALSE,IF(C2206&lt;$R$10,C2206,$R$10)))</f>
        <v>0</v>
      </c>
      <c r="H2206" t="b">
        <f>IF('Input and Summary Results'!$J$4="yes",'Data Transformation'!F2206,'Data Transformation'!D2206)</f>
        <v>0</v>
      </c>
      <c r="I2206" t="str">
        <f t="shared" si="133"/>
        <v/>
      </c>
    </row>
    <row r="2207" spans="2:9" x14ac:dyDescent="0.25">
      <c r="B2207" t="b">
        <f>IF('Input and Summary Results'!D1789=0,FALSE,'Input and Summary Results'!$B1789)</f>
        <v>0</v>
      </c>
      <c r="C2207" t="b">
        <f>IF(OR(B2207=0,'Input and Summary Results'!D1789=0,'Input and Summary Results'!D1789=""),FALSE,'Input and Summary Results'!$D1789)</f>
        <v>0</v>
      </c>
      <c r="D2207" t="b">
        <f>IF(OR(B2207=0,'Input and Summary Results'!E1789=0),FALSE,'Input and Summary Results'!$E1789)</f>
        <v>0</v>
      </c>
      <c r="E2207" t="b">
        <f t="shared" si="131"/>
        <v>0</v>
      </c>
      <c r="F2207" t="b">
        <f t="shared" si="132"/>
        <v>0</v>
      </c>
      <c r="G2207" t="b">
        <f>IF('Input and Summary Results'!$J$4="yes",IF(C2207=FALSE,FALSE,IF('Data Transformation'!E2207&lt;$R$10,E2207,$R$10)),IF(C2207=FALSE,FALSE,IF(C2207&lt;$R$10,C2207,$R$10)))</f>
        <v>0</v>
      </c>
      <c r="H2207" t="b">
        <f>IF('Input and Summary Results'!$J$4="yes",'Data Transformation'!F2207,'Data Transformation'!D2207)</f>
        <v>0</v>
      </c>
      <c r="I2207" t="str">
        <f t="shared" si="133"/>
        <v/>
      </c>
    </row>
    <row r="2208" spans="2:9" x14ac:dyDescent="0.25">
      <c r="B2208" t="b">
        <f>IF('Input and Summary Results'!D1790=0,FALSE,'Input and Summary Results'!$B1790)</f>
        <v>0</v>
      </c>
      <c r="C2208" t="b">
        <f>IF(OR(B2208=0,'Input and Summary Results'!D1790=0,'Input and Summary Results'!D1790=""),FALSE,'Input and Summary Results'!$D1790)</f>
        <v>0</v>
      </c>
      <c r="D2208" t="b">
        <f>IF(OR(B2208=0,'Input and Summary Results'!E1790=0),FALSE,'Input and Summary Results'!$E1790)</f>
        <v>0</v>
      </c>
      <c r="E2208" t="b">
        <f t="shared" si="131"/>
        <v>0</v>
      </c>
      <c r="F2208" t="b">
        <f t="shared" si="132"/>
        <v>0</v>
      </c>
      <c r="G2208" t="b">
        <f>IF('Input and Summary Results'!$J$4="yes",IF(C2208=FALSE,FALSE,IF('Data Transformation'!E2208&lt;$R$10,E2208,$R$10)),IF(C2208=FALSE,FALSE,IF(C2208&lt;$R$10,C2208,$R$10)))</f>
        <v>0</v>
      </c>
      <c r="H2208" t="b">
        <f>IF('Input and Summary Results'!$J$4="yes",'Data Transformation'!F2208,'Data Transformation'!D2208)</f>
        <v>0</v>
      </c>
      <c r="I2208" t="str">
        <f t="shared" si="133"/>
        <v/>
      </c>
    </row>
    <row r="2209" spans="2:9" x14ac:dyDescent="0.25">
      <c r="B2209" t="b">
        <f>IF('Input and Summary Results'!D1791=0,FALSE,'Input and Summary Results'!$B1791)</f>
        <v>0</v>
      </c>
      <c r="C2209" t="b">
        <f>IF(OR(B2209=0,'Input and Summary Results'!D1791=0,'Input and Summary Results'!D1791=""),FALSE,'Input and Summary Results'!$D1791)</f>
        <v>0</v>
      </c>
      <c r="D2209" t="b">
        <f>IF(OR(B2209=0,'Input and Summary Results'!E1791=0),FALSE,'Input and Summary Results'!$E1791)</f>
        <v>0</v>
      </c>
      <c r="E2209" t="b">
        <f t="shared" si="131"/>
        <v>0</v>
      </c>
      <c r="F2209" t="b">
        <f t="shared" si="132"/>
        <v>0</v>
      </c>
      <c r="G2209" t="b">
        <f>IF('Input and Summary Results'!$J$4="yes",IF(C2209=FALSE,FALSE,IF('Data Transformation'!E2209&lt;$R$10,E2209,$R$10)),IF(C2209=FALSE,FALSE,IF(C2209&lt;$R$10,C2209,$R$10)))</f>
        <v>0</v>
      </c>
      <c r="H2209" t="b">
        <f>IF('Input and Summary Results'!$J$4="yes",'Data Transformation'!F2209,'Data Transformation'!D2209)</f>
        <v>0</v>
      </c>
      <c r="I2209" t="str">
        <f t="shared" si="133"/>
        <v/>
      </c>
    </row>
    <row r="2210" spans="2:9" x14ac:dyDescent="0.25">
      <c r="B2210" t="b">
        <f>IF('Input and Summary Results'!D1792=0,FALSE,'Input and Summary Results'!$B1792)</f>
        <v>0</v>
      </c>
      <c r="C2210" t="b">
        <f>IF(OR(B2210=0,'Input and Summary Results'!D1792=0,'Input and Summary Results'!D1792=""),FALSE,'Input and Summary Results'!$D1792)</f>
        <v>0</v>
      </c>
      <c r="D2210" t="b">
        <f>IF(OR(B2210=0,'Input and Summary Results'!E1792=0),FALSE,'Input and Summary Results'!$E1792)</f>
        <v>0</v>
      </c>
      <c r="E2210" t="b">
        <f t="shared" si="131"/>
        <v>0</v>
      </c>
      <c r="F2210" t="b">
        <f t="shared" si="132"/>
        <v>0</v>
      </c>
      <c r="G2210" t="b">
        <f>IF('Input and Summary Results'!$J$4="yes",IF(C2210=FALSE,FALSE,IF('Data Transformation'!E2210&lt;$R$10,E2210,$R$10)),IF(C2210=FALSE,FALSE,IF(C2210&lt;$R$10,C2210,$R$10)))</f>
        <v>0</v>
      </c>
      <c r="H2210" t="b">
        <f>IF('Input and Summary Results'!$J$4="yes",'Data Transformation'!F2210,'Data Transformation'!D2210)</f>
        <v>0</v>
      </c>
      <c r="I2210" t="str">
        <f t="shared" si="133"/>
        <v/>
      </c>
    </row>
    <row r="2211" spans="2:9" x14ac:dyDescent="0.25">
      <c r="B2211" t="b">
        <f>IF('Input and Summary Results'!D1793=0,FALSE,'Input and Summary Results'!$B1793)</f>
        <v>0</v>
      </c>
      <c r="C2211" t="b">
        <f>IF(OR(B2211=0,'Input and Summary Results'!D1793=0,'Input and Summary Results'!D1793=""),FALSE,'Input and Summary Results'!$D1793)</f>
        <v>0</v>
      </c>
      <c r="D2211" t="b">
        <f>IF(OR(B2211=0,'Input and Summary Results'!E1793=0),FALSE,'Input and Summary Results'!$E1793)</f>
        <v>0</v>
      </c>
      <c r="E2211" t="b">
        <f t="shared" si="131"/>
        <v>0</v>
      </c>
      <c r="F2211" t="b">
        <f t="shared" si="132"/>
        <v>0</v>
      </c>
      <c r="G2211" t="b">
        <f>IF('Input and Summary Results'!$J$4="yes",IF(C2211=FALSE,FALSE,IF('Data Transformation'!E2211&lt;$R$10,E2211,$R$10)),IF(C2211=FALSE,FALSE,IF(C2211&lt;$R$10,C2211,$R$10)))</f>
        <v>0</v>
      </c>
      <c r="H2211" t="b">
        <f>IF('Input and Summary Results'!$J$4="yes",'Data Transformation'!F2211,'Data Transformation'!D2211)</f>
        <v>0</v>
      </c>
      <c r="I2211" t="str">
        <f t="shared" si="133"/>
        <v/>
      </c>
    </row>
    <row r="2212" spans="2:9" x14ac:dyDescent="0.25">
      <c r="B2212" t="b">
        <f>IF('Input and Summary Results'!D1794=0,FALSE,'Input and Summary Results'!$B1794)</f>
        <v>0</v>
      </c>
      <c r="C2212" t="b">
        <f>IF(OR(B2212=0,'Input and Summary Results'!D1794=0,'Input and Summary Results'!D1794=""),FALSE,'Input and Summary Results'!$D1794)</f>
        <v>0</v>
      </c>
      <c r="D2212" t="b">
        <f>IF(OR(B2212=0,'Input and Summary Results'!E1794=0),FALSE,'Input and Summary Results'!$E1794)</f>
        <v>0</v>
      </c>
      <c r="E2212" t="b">
        <f t="shared" si="131"/>
        <v>0</v>
      </c>
      <c r="F2212" t="b">
        <f t="shared" si="132"/>
        <v>0</v>
      </c>
      <c r="G2212" t="b">
        <f>IF('Input and Summary Results'!$J$4="yes",IF(C2212=FALSE,FALSE,IF('Data Transformation'!E2212&lt;$R$10,E2212,$R$10)),IF(C2212=FALSE,FALSE,IF(C2212&lt;$R$10,C2212,$R$10)))</f>
        <v>0</v>
      </c>
      <c r="H2212" t="b">
        <f>IF('Input and Summary Results'!$J$4="yes",'Data Transformation'!F2212,'Data Transformation'!D2212)</f>
        <v>0</v>
      </c>
      <c r="I2212" t="str">
        <f t="shared" si="133"/>
        <v/>
      </c>
    </row>
    <row r="2213" spans="2:9" x14ac:dyDescent="0.25">
      <c r="B2213" t="b">
        <f>IF('Input and Summary Results'!D1795=0,FALSE,'Input and Summary Results'!$B1795)</f>
        <v>0</v>
      </c>
      <c r="C2213" t="b">
        <f>IF(OR(B2213=0,'Input and Summary Results'!D1795=0,'Input and Summary Results'!D1795=""),FALSE,'Input and Summary Results'!$D1795)</f>
        <v>0</v>
      </c>
      <c r="D2213" t="b">
        <f>IF(OR(B2213=0,'Input and Summary Results'!E1795=0),FALSE,'Input and Summary Results'!$E1795)</f>
        <v>0</v>
      </c>
      <c r="E2213" t="b">
        <f t="shared" si="131"/>
        <v>0</v>
      </c>
      <c r="F2213" t="b">
        <f t="shared" si="132"/>
        <v>0</v>
      </c>
      <c r="G2213" t="b">
        <f>IF('Input and Summary Results'!$J$4="yes",IF(C2213=FALSE,FALSE,IF('Data Transformation'!E2213&lt;$R$10,E2213,$R$10)),IF(C2213=FALSE,FALSE,IF(C2213&lt;$R$10,C2213,$R$10)))</f>
        <v>0</v>
      </c>
      <c r="H2213" t="b">
        <f>IF('Input and Summary Results'!$J$4="yes",'Data Transformation'!F2213,'Data Transformation'!D2213)</f>
        <v>0</v>
      </c>
      <c r="I2213" t="str">
        <f t="shared" si="133"/>
        <v/>
      </c>
    </row>
    <row r="2214" spans="2:9" x14ac:dyDescent="0.25">
      <c r="B2214" t="b">
        <f>IF('Input and Summary Results'!D1796=0,FALSE,'Input and Summary Results'!$B1796)</f>
        <v>0</v>
      </c>
      <c r="C2214" t="b">
        <f>IF(OR(B2214=0,'Input and Summary Results'!D1796=0,'Input and Summary Results'!D1796=""),FALSE,'Input and Summary Results'!$D1796)</f>
        <v>0</v>
      </c>
      <c r="D2214" t="b">
        <f>IF(OR(B2214=0,'Input and Summary Results'!E1796=0),FALSE,'Input and Summary Results'!$E1796)</f>
        <v>0</v>
      </c>
      <c r="E2214" t="b">
        <f t="shared" si="131"/>
        <v>0</v>
      </c>
      <c r="F2214" t="b">
        <f t="shared" si="132"/>
        <v>0</v>
      </c>
      <c r="G2214" t="b">
        <f>IF('Input and Summary Results'!$J$4="yes",IF(C2214=FALSE,FALSE,IF('Data Transformation'!E2214&lt;$R$10,E2214,$R$10)),IF(C2214=FALSE,FALSE,IF(C2214&lt;$R$10,C2214,$R$10)))</f>
        <v>0</v>
      </c>
      <c r="H2214" t="b">
        <f>IF('Input and Summary Results'!$J$4="yes",'Data Transformation'!F2214,'Data Transformation'!D2214)</f>
        <v>0</v>
      </c>
      <c r="I2214" t="str">
        <f t="shared" si="133"/>
        <v/>
      </c>
    </row>
    <row r="2215" spans="2:9" x14ac:dyDescent="0.25">
      <c r="B2215" t="b">
        <f>IF('Input and Summary Results'!D1797=0,FALSE,'Input and Summary Results'!$B1797)</f>
        <v>0</v>
      </c>
      <c r="C2215" t="b">
        <f>IF(OR(B2215=0,'Input and Summary Results'!D1797=0,'Input and Summary Results'!D1797=""),FALSE,'Input and Summary Results'!$D1797)</f>
        <v>0</v>
      </c>
      <c r="D2215" t="b">
        <f>IF(OR(B2215=0,'Input and Summary Results'!E1797=0),FALSE,'Input and Summary Results'!$E1797)</f>
        <v>0</v>
      </c>
      <c r="E2215" t="b">
        <f t="shared" si="131"/>
        <v>0</v>
      </c>
      <c r="F2215" t="b">
        <f t="shared" si="132"/>
        <v>0</v>
      </c>
      <c r="G2215" t="b">
        <f>IF('Input and Summary Results'!$J$4="yes",IF(C2215=FALSE,FALSE,IF('Data Transformation'!E2215&lt;$R$10,E2215,$R$10)),IF(C2215=FALSE,FALSE,IF(C2215&lt;$R$10,C2215,$R$10)))</f>
        <v>0</v>
      </c>
      <c r="H2215" t="b">
        <f>IF('Input and Summary Results'!$J$4="yes",'Data Transformation'!F2215,'Data Transformation'!D2215)</f>
        <v>0</v>
      </c>
      <c r="I2215" t="str">
        <f t="shared" si="133"/>
        <v/>
      </c>
    </row>
    <row r="2216" spans="2:9" x14ac:dyDescent="0.25">
      <c r="B2216" t="b">
        <f>IF('Input and Summary Results'!D1798=0,FALSE,'Input and Summary Results'!$B1798)</f>
        <v>0</v>
      </c>
      <c r="C2216" t="b">
        <f>IF(OR(B2216=0,'Input and Summary Results'!D1798=0,'Input and Summary Results'!D1798=""),FALSE,'Input and Summary Results'!$D1798)</f>
        <v>0</v>
      </c>
      <c r="D2216" t="b">
        <f>IF(OR(B2216=0,'Input and Summary Results'!E1798=0),FALSE,'Input and Summary Results'!$E1798)</f>
        <v>0</v>
      </c>
      <c r="E2216" t="b">
        <f t="shared" si="131"/>
        <v>0</v>
      </c>
      <c r="F2216" t="b">
        <f t="shared" si="132"/>
        <v>0</v>
      </c>
      <c r="G2216" t="b">
        <f>IF('Input and Summary Results'!$J$4="yes",IF(C2216=FALSE,FALSE,IF('Data Transformation'!E2216&lt;$R$10,E2216,$R$10)),IF(C2216=FALSE,FALSE,IF(C2216&lt;$R$10,C2216,$R$10)))</f>
        <v>0</v>
      </c>
      <c r="H2216" t="b">
        <f>IF('Input and Summary Results'!$J$4="yes",'Data Transformation'!F2216,'Data Transformation'!D2216)</f>
        <v>0</v>
      </c>
      <c r="I2216" t="str">
        <f t="shared" si="133"/>
        <v/>
      </c>
    </row>
    <row r="2217" spans="2:9" x14ac:dyDescent="0.25">
      <c r="B2217" t="b">
        <f>IF('Input and Summary Results'!D1799=0,FALSE,'Input and Summary Results'!$B1799)</f>
        <v>0</v>
      </c>
      <c r="C2217" t="b">
        <f>IF(OR(B2217=0,'Input and Summary Results'!D1799=0,'Input and Summary Results'!D1799=""),FALSE,'Input and Summary Results'!$D1799)</f>
        <v>0</v>
      </c>
      <c r="D2217" t="b">
        <f>IF(OR(B2217=0,'Input and Summary Results'!E1799=0),FALSE,'Input and Summary Results'!$E1799)</f>
        <v>0</v>
      </c>
      <c r="E2217" t="b">
        <f t="shared" si="131"/>
        <v>0</v>
      </c>
      <c r="F2217" t="b">
        <f t="shared" si="132"/>
        <v>0</v>
      </c>
      <c r="G2217" t="b">
        <f>IF('Input and Summary Results'!$J$4="yes",IF(C2217=FALSE,FALSE,IF('Data Transformation'!E2217&lt;$R$10,E2217,$R$10)),IF(C2217=FALSE,FALSE,IF(C2217&lt;$R$10,C2217,$R$10)))</f>
        <v>0</v>
      </c>
      <c r="H2217" t="b">
        <f>IF('Input and Summary Results'!$J$4="yes",'Data Transformation'!F2217,'Data Transformation'!D2217)</f>
        <v>0</v>
      </c>
      <c r="I2217" t="str">
        <f t="shared" si="133"/>
        <v/>
      </c>
    </row>
    <row r="2218" spans="2:9" x14ac:dyDescent="0.25">
      <c r="B2218" t="b">
        <f>IF('Input and Summary Results'!D1800=0,FALSE,'Input and Summary Results'!$B1800)</f>
        <v>0</v>
      </c>
      <c r="C2218" t="b">
        <f>IF(OR(B2218=0,'Input and Summary Results'!D1800=0,'Input and Summary Results'!D1800=""),FALSE,'Input and Summary Results'!$D1800)</f>
        <v>0</v>
      </c>
      <c r="D2218" t="b">
        <f>IF(OR(B2218=0,'Input and Summary Results'!E1800=0),FALSE,'Input and Summary Results'!$E1800)</f>
        <v>0</v>
      </c>
      <c r="E2218" t="b">
        <f t="shared" ref="E2218:E2281" si="134">IF(C2218=FALSE,FALSE,LOG10(C2218))</f>
        <v>0</v>
      </c>
      <c r="F2218" t="b">
        <f t="shared" ref="F2218:F2281" si="135">IF(D2218=FALSE, FALSE,0.434*D2218/C2218)</f>
        <v>0</v>
      </c>
      <c r="G2218" t="b">
        <f>IF('Input and Summary Results'!$J$4="yes",IF(C2218=FALSE,FALSE,IF('Data Transformation'!E2218&lt;$R$10,E2218,$R$10)),IF(C2218=FALSE,FALSE,IF(C2218&lt;$R$10,C2218,$R$10)))</f>
        <v>0</v>
      </c>
      <c r="H2218" t="b">
        <f>IF('Input and Summary Results'!$J$4="yes",'Data Transformation'!F2218,'Data Transformation'!D2218)</f>
        <v>0</v>
      </c>
      <c r="I2218" t="str">
        <f t="shared" si="133"/>
        <v/>
      </c>
    </row>
    <row r="2219" spans="2:9" x14ac:dyDescent="0.25">
      <c r="B2219" t="b">
        <f>IF('Input and Summary Results'!D1801=0,FALSE,'Input and Summary Results'!$B1801)</f>
        <v>0</v>
      </c>
      <c r="C2219" t="b">
        <f>IF(OR(B2219=0,'Input and Summary Results'!D1801=0,'Input and Summary Results'!D1801=""),FALSE,'Input and Summary Results'!$D1801)</f>
        <v>0</v>
      </c>
      <c r="D2219" t="b">
        <f>IF(OR(B2219=0,'Input and Summary Results'!E1801=0),FALSE,'Input and Summary Results'!$E1801)</f>
        <v>0</v>
      </c>
      <c r="E2219" t="b">
        <f t="shared" si="134"/>
        <v>0</v>
      </c>
      <c r="F2219" t="b">
        <f t="shared" si="135"/>
        <v>0</v>
      </c>
      <c r="G2219" t="b">
        <f>IF('Input and Summary Results'!$J$4="yes",IF(C2219=FALSE,FALSE,IF('Data Transformation'!E2219&lt;$R$10,E2219,$R$10)),IF(C2219=FALSE,FALSE,IF(C2219&lt;$R$10,C2219,$R$10)))</f>
        <v>0</v>
      </c>
      <c r="H2219" t="b">
        <f>IF('Input and Summary Results'!$J$4="yes",'Data Transformation'!F2219,'Data Transformation'!D2219)</f>
        <v>0</v>
      </c>
      <c r="I2219" t="str">
        <f t="shared" si="133"/>
        <v/>
      </c>
    </row>
    <row r="2220" spans="2:9" x14ac:dyDescent="0.25">
      <c r="B2220" t="b">
        <f>IF('Input and Summary Results'!D1802=0,FALSE,'Input and Summary Results'!$B1802)</f>
        <v>0</v>
      </c>
      <c r="C2220" t="b">
        <f>IF(OR(B2220=0,'Input and Summary Results'!D1802=0,'Input and Summary Results'!D1802=""),FALSE,'Input and Summary Results'!$D1802)</f>
        <v>0</v>
      </c>
      <c r="D2220" t="b">
        <f>IF(OR(B2220=0,'Input and Summary Results'!E1802=0),FALSE,'Input and Summary Results'!$E1802)</f>
        <v>0</v>
      </c>
      <c r="E2220" t="b">
        <f t="shared" si="134"/>
        <v>0</v>
      </c>
      <c r="F2220" t="b">
        <f t="shared" si="135"/>
        <v>0</v>
      </c>
      <c r="G2220" t="b">
        <f>IF('Input and Summary Results'!$J$4="yes",IF(C2220=FALSE,FALSE,IF('Data Transformation'!E2220&lt;$R$10,E2220,$R$10)),IF(C2220=FALSE,FALSE,IF(C2220&lt;$R$10,C2220,$R$10)))</f>
        <v>0</v>
      </c>
      <c r="H2220" t="b">
        <f>IF('Input and Summary Results'!$J$4="yes",'Data Transformation'!F2220,'Data Transformation'!D2220)</f>
        <v>0</v>
      </c>
      <c r="I2220" t="str">
        <f t="shared" si="133"/>
        <v/>
      </c>
    </row>
    <row r="2221" spans="2:9" x14ac:dyDescent="0.25">
      <c r="B2221" t="b">
        <f>IF('Input and Summary Results'!D1803=0,FALSE,'Input and Summary Results'!$B1803)</f>
        <v>0</v>
      </c>
      <c r="C2221" t="b">
        <f>IF(OR(B2221=0,'Input and Summary Results'!D1803=0,'Input and Summary Results'!D1803=""),FALSE,'Input and Summary Results'!$D1803)</f>
        <v>0</v>
      </c>
      <c r="D2221" t="b">
        <f>IF(OR(B2221=0,'Input and Summary Results'!E1803=0),FALSE,'Input and Summary Results'!$E1803)</f>
        <v>0</v>
      </c>
      <c r="E2221" t="b">
        <f t="shared" si="134"/>
        <v>0</v>
      </c>
      <c r="F2221" t="b">
        <f t="shared" si="135"/>
        <v>0</v>
      </c>
      <c r="G2221" t="b">
        <f>IF('Input and Summary Results'!$J$4="yes",IF(C2221=FALSE,FALSE,IF('Data Transformation'!E2221&lt;$R$10,E2221,$R$10)),IF(C2221=FALSE,FALSE,IF(C2221&lt;$R$10,C2221,$R$10)))</f>
        <v>0</v>
      </c>
      <c r="H2221" t="b">
        <f>IF('Input and Summary Results'!$J$4="yes",'Data Transformation'!F2221,'Data Transformation'!D2221)</f>
        <v>0</v>
      </c>
      <c r="I2221" t="str">
        <f t="shared" si="133"/>
        <v/>
      </c>
    </row>
    <row r="2222" spans="2:9" x14ac:dyDescent="0.25">
      <c r="B2222" t="b">
        <f>IF('Input and Summary Results'!D1804=0,FALSE,'Input and Summary Results'!$B1804)</f>
        <v>0</v>
      </c>
      <c r="C2222" t="b">
        <f>IF(OR(B2222=0,'Input and Summary Results'!D1804=0,'Input and Summary Results'!D1804=""),FALSE,'Input and Summary Results'!$D1804)</f>
        <v>0</v>
      </c>
      <c r="D2222" t="b">
        <f>IF(OR(B2222=0,'Input and Summary Results'!E1804=0),FALSE,'Input and Summary Results'!$E1804)</f>
        <v>0</v>
      </c>
      <c r="E2222" t="b">
        <f t="shared" si="134"/>
        <v>0</v>
      </c>
      <c r="F2222" t="b">
        <f t="shared" si="135"/>
        <v>0</v>
      </c>
      <c r="G2222" t="b">
        <f>IF('Input and Summary Results'!$J$4="yes",IF(C2222=FALSE,FALSE,IF('Data Transformation'!E2222&lt;$R$10,E2222,$R$10)),IF(C2222=FALSE,FALSE,IF(C2222&lt;$R$10,C2222,$R$10)))</f>
        <v>0</v>
      </c>
      <c r="H2222" t="b">
        <f>IF('Input and Summary Results'!$J$4="yes",'Data Transformation'!F2222,'Data Transformation'!D2222)</f>
        <v>0</v>
      </c>
      <c r="I2222" t="str">
        <f t="shared" si="133"/>
        <v/>
      </c>
    </row>
    <row r="2223" spans="2:9" x14ac:dyDescent="0.25">
      <c r="B2223" t="b">
        <f>IF('Input and Summary Results'!D1805=0,FALSE,'Input and Summary Results'!$B1805)</f>
        <v>0</v>
      </c>
      <c r="C2223" t="b">
        <f>IF(OR(B2223=0,'Input and Summary Results'!D1805=0,'Input and Summary Results'!D1805=""),FALSE,'Input and Summary Results'!$D1805)</f>
        <v>0</v>
      </c>
      <c r="D2223" t="b">
        <f>IF(OR(B2223=0,'Input and Summary Results'!E1805=0),FALSE,'Input and Summary Results'!$E1805)</f>
        <v>0</v>
      </c>
      <c r="E2223" t="b">
        <f t="shared" si="134"/>
        <v>0</v>
      </c>
      <c r="F2223" t="b">
        <f t="shared" si="135"/>
        <v>0</v>
      </c>
      <c r="G2223" t="b">
        <f>IF('Input and Summary Results'!$J$4="yes",IF(C2223=FALSE,FALSE,IF('Data Transformation'!E2223&lt;$R$10,E2223,$R$10)),IF(C2223=FALSE,FALSE,IF(C2223&lt;$R$10,C2223,$R$10)))</f>
        <v>0</v>
      </c>
      <c r="H2223" t="b">
        <f>IF('Input and Summary Results'!$J$4="yes",'Data Transformation'!F2223,'Data Transformation'!D2223)</f>
        <v>0</v>
      </c>
      <c r="I2223" t="str">
        <f t="shared" si="133"/>
        <v/>
      </c>
    </row>
    <row r="2224" spans="2:9" x14ac:dyDescent="0.25">
      <c r="B2224" t="b">
        <f>IF('Input and Summary Results'!D1806=0,FALSE,'Input and Summary Results'!$B1806)</f>
        <v>0</v>
      </c>
      <c r="C2224" t="b">
        <f>IF(OR(B2224=0,'Input and Summary Results'!D1806=0,'Input and Summary Results'!D1806=""),FALSE,'Input and Summary Results'!$D1806)</f>
        <v>0</v>
      </c>
      <c r="D2224" t="b">
        <f>IF(OR(B2224=0,'Input and Summary Results'!E1806=0),FALSE,'Input and Summary Results'!$E1806)</f>
        <v>0</v>
      </c>
      <c r="E2224" t="b">
        <f t="shared" si="134"/>
        <v>0</v>
      </c>
      <c r="F2224" t="b">
        <f t="shared" si="135"/>
        <v>0</v>
      </c>
      <c r="G2224" t="b">
        <f>IF('Input and Summary Results'!$J$4="yes",IF(C2224=FALSE,FALSE,IF('Data Transformation'!E2224&lt;$R$10,E2224,$R$10)),IF(C2224=FALSE,FALSE,IF(C2224&lt;$R$10,C2224,$R$10)))</f>
        <v>0</v>
      </c>
      <c r="H2224" t="b">
        <f>IF('Input and Summary Results'!$J$4="yes",'Data Transformation'!F2224,'Data Transformation'!D2224)</f>
        <v>0</v>
      </c>
      <c r="I2224" t="str">
        <f t="shared" si="133"/>
        <v/>
      </c>
    </row>
    <row r="2225" spans="2:9" x14ac:dyDescent="0.25">
      <c r="B2225" t="b">
        <f>IF('Input and Summary Results'!D1807=0,FALSE,'Input and Summary Results'!$B1807)</f>
        <v>0</v>
      </c>
      <c r="C2225" t="b">
        <f>IF(OR(B2225=0,'Input and Summary Results'!D1807=0,'Input and Summary Results'!D1807=""),FALSE,'Input and Summary Results'!$D1807)</f>
        <v>0</v>
      </c>
      <c r="D2225" t="b">
        <f>IF(OR(B2225=0,'Input and Summary Results'!E1807=0),FALSE,'Input and Summary Results'!$E1807)</f>
        <v>0</v>
      </c>
      <c r="E2225" t="b">
        <f t="shared" si="134"/>
        <v>0</v>
      </c>
      <c r="F2225" t="b">
        <f t="shared" si="135"/>
        <v>0</v>
      </c>
      <c r="G2225" t="b">
        <f>IF('Input and Summary Results'!$J$4="yes",IF(C2225=FALSE,FALSE,IF('Data Transformation'!E2225&lt;$R$10,E2225,$R$10)),IF(C2225=FALSE,FALSE,IF(C2225&lt;$R$10,C2225,$R$10)))</f>
        <v>0</v>
      </c>
      <c r="H2225" t="b">
        <f>IF('Input and Summary Results'!$J$4="yes",'Data Transformation'!F2225,'Data Transformation'!D2225)</f>
        <v>0</v>
      </c>
      <c r="I2225" t="str">
        <f t="shared" si="133"/>
        <v/>
      </c>
    </row>
    <row r="2226" spans="2:9" x14ac:dyDescent="0.25">
      <c r="B2226" t="b">
        <f>IF('Input and Summary Results'!D1808=0,FALSE,'Input and Summary Results'!$B1808)</f>
        <v>0</v>
      </c>
      <c r="C2226" t="b">
        <f>IF(OR(B2226=0,'Input and Summary Results'!D1808=0,'Input and Summary Results'!D1808=""),FALSE,'Input and Summary Results'!$D1808)</f>
        <v>0</v>
      </c>
      <c r="D2226" t="b">
        <f>IF(OR(B2226=0,'Input and Summary Results'!E1808=0),FALSE,'Input and Summary Results'!$E1808)</f>
        <v>0</v>
      </c>
      <c r="E2226" t="b">
        <f t="shared" si="134"/>
        <v>0</v>
      </c>
      <c r="F2226" t="b">
        <f t="shared" si="135"/>
        <v>0</v>
      </c>
      <c r="G2226" t="b">
        <f>IF('Input and Summary Results'!$J$4="yes",IF(C2226=FALSE,FALSE,IF('Data Transformation'!E2226&lt;$R$10,E2226,$R$10)),IF(C2226=FALSE,FALSE,IF(C2226&lt;$R$10,C2226,$R$10)))</f>
        <v>0</v>
      </c>
      <c r="H2226" t="b">
        <f>IF('Input and Summary Results'!$J$4="yes",'Data Transformation'!F2226,'Data Transformation'!D2226)</f>
        <v>0</v>
      </c>
      <c r="I2226" t="str">
        <f t="shared" si="133"/>
        <v/>
      </c>
    </row>
    <row r="2227" spans="2:9" x14ac:dyDescent="0.25">
      <c r="B2227" t="b">
        <f>IF('Input and Summary Results'!D1809=0,FALSE,'Input and Summary Results'!$B1809)</f>
        <v>0</v>
      </c>
      <c r="C2227" t="b">
        <f>IF(OR(B2227=0,'Input and Summary Results'!D1809=0,'Input and Summary Results'!D1809=""),FALSE,'Input and Summary Results'!$D1809)</f>
        <v>0</v>
      </c>
      <c r="D2227" t="b">
        <f>IF(OR(B2227=0,'Input and Summary Results'!E1809=0),FALSE,'Input and Summary Results'!$E1809)</f>
        <v>0</v>
      </c>
      <c r="E2227" t="b">
        <f t="shared" si="134"/>
        <v>0</v>
      </c>
      <c r="F2227" t="b">
        <f t="shared" si="135"/>
        <v>0</v>
      </c>
      <c r="G2227" t="b">
        <f>IF('Input and Summary Results'!$J$4="yes",IF(C2227=FALSE,FALSE,IF('Data Transformation'!E2227&lt;$R$10,E2227,$R$10)),IF(C2227=FALSE,FALSE,IF(C2227&lt;$R$10,C2227,$R$10)))</f>
        <v>0</v>
      </c>
      <c r="H2227" t="b">
        <f>IF('Input and Summary Results'!$J$4="yes",'Data Transformation'!F2227,'Data Transformation'!D2227)</f>
        <v>0</v>
      </c>
      <c r="I2227" t="str">
        <f t="shared" si="133"/>
        <v/>
      </c>
    </row>
    <row r="2228" spans="2:9" x14ac:dyDescent="0.25">
      <c r="B2228" t="b">
        <f>IF('Input and Summary Results'!D1810=0,FALSE,'Input and Summary Results'!$B1810)</f>
        <v>0</v>
      </c>
      <c r="C2228" t="b">
        <f>IF(OR(B2228=0,'Input and Summary Results'!D1810=0,'Input and Summary Results'!D1810=""),FALSE,'Input and Summary Results'!$D1810)</f>
        <v>0</v>
      </c>
      <c r="D2228" t="b">
        <f>IF(OR(B2228=0,'Input and Summary Results'!E1810=0),FALSE,'Input and Summary Results'!$E1810)</f>
        <v>0</v>
      </c>
      <c r="E2228" t="b">
        <f t="shared" si="134"/>
        <v>0</v>
      </c>
      <c r="F2228" t="b">
        <f t="shared" si="135"/>
        <v>0</v>
      </c>
      <c r="G2228" t="b">
        <f>IF('Input and Summary Results'!$J$4="yes",IF(C2228=FALSE,FALSE,IF('Data Transformation'!E2228&lt;$R$10,E2228,$R$10)),IF(C2228=FALSE,FALSE,IF(C2228&lt;$R$10,C2228,$R$10)))</f>
        <v>0</v>
      </c>
      <c r="H2228" t="b">
        <f>IF('Input and Summary Results'!$J$4="yes",'Data Transformation'!F2228,'Data Transformation'!D2228)</f>
        <v>0</v>
      </c>
      <c r="I2228" t="str">
        <f t="shared" si="133"/>
        <v/>
      </c>
    </row>
    <row r="2229" spans="2:9" x14ac:dyDescent="0.25">
      <c r="B2229" t="b">
        <f>IF('Input and Summary Results'!D1811=0,FALSE,'Input and Summary Results'!$B1811)</f>
        <v>0</v>
      </c>
      <c r="C2229" t="b">
        <f>IF(OR(B2229=0,'Input and Summary Results'!D1811=0,'Input and Summary Results'!D1811=""),FALSE,'Input and Summary Results'!$D1811)</f>
        <v>0</v>
      </c>
      <c r="D2229" t="b">
        <f>IF(OR(B2229=0,'Input and Summary Results'!E1811=0),FALSE,'Input and Summary Results'!$E1811)</f>
        <v>0</v>
      </c>
      <c r="E2229" t="b">
        <f t="shared" si="134"/>
        <v>0</v>
      </c>
      <c r="F2229" t="b">
        <f t="shared" si="135"/>
        <v>0</v>
      </c>
      <c r="G2229" t="b">
        <f>IF('Input and Summary Results'!$J$4="yes",IF(C2229=FALSE,FALSE,IF('Data Transformation'!E2229&lt;$R$10,E2229,$R$10)),IF(C2229=FALSE,FALSE,IF(C2229&lt;$R$10,C2229,$R$10)))</f>
        <v>0</v>
      </c>
      <c r="H2229" t="b">
        <f>IF('Input and Summary Results'!$J$4="yes",'Data Transformation'!F2229,'Data Transformation'!D2229)</f>
        <v>0</v>
      </c>
      <c r="I2229" t="str">
        <f t="shared" si="133"/>
        <v/>
      </c>
    </row>
    <row r="2230" spans="2:9" x14ac:dyDescent="0.25">
      <c r="B2230" t="b">
        <f>IF('Input and Summary Results'!D1812=0,FALSE,'Input and Summary Results'!$B1812)</f>
        <v>0</v>
      </c>
      <c r="C2230" t="b">
        <f>IF(OR(B2230=0,'Input and Summary Results'!D1812=0,'Input and Summary Results'!D1812=""),FALSE,'Input and Summary Results'!$D1812)</f>
        <v>0</v>
      </c>
      <c r="D2230" t="b">
        <f>IF(OR(B2230=0,'Input and Summary Results'!E1812=0),FALSE,'Input and Summary Results'!$E1812)</f>
        <v>0</v>
      </c>
      <c r="E2230" t="b">
        <f t="shared" si="134"/>
        <v>0</v>
      </c>
      <c r="F2230" t="b">
        <f t="shared" si="135"/>
        <v>0</v>
      </c>
      <c r="G2230" t="b">
        <f>IF('Input and Summary Results'!$J$4="yes",IF(C2230=FALSE,FALSE,IF('Data Transformation'!E2230&lt;$R$10,E2230,$R$10)),IF(C2230=FALSE,FALSE,IF(C2230&lt;$R$10,C2230,$R$10)))</f>
        <v>0</v>
      </c>
      <c r="H2230" t="b">
        <f>IF('Input and Summary Results'!$J$4="yes",'Data Transformation'!F2230,'Data Transformation'!D2230)</f>
        <v>0</v>
      </c>
      <c r="I2230" t="str">
        <f t="shared" si="133"/>
        <v/>
      </c>
    </row>
    <row r="2231" spans="2:9" x14ac:dyDescent="0.25">
      <c r="B2231" t="b">
        <f>IF('Input and Summary Results'!D1813=0,FALSE,'Input and Summary Results'!$B1813)</f>
        <v>0</v>
      </c>
      <c r="C2231" t="b">
        <f>IF(OR(B2231=0,'Input and Summary Results'!D1813=0,'Input and Summary Results'!D1813=""),FALSE,'Input and Summary Results'!$D1813)</f>
        <v>0</v>
      </c>
      <c r="D2231" t="b">
        <f>IF(OR(B2231=0,'Input and Summary Results'!E1813=0),FALSE,'Input and Summary Results'!$E1813)</f>
        <v>0</v>
      </c>
      <c r="E2231" t="b">
        <f t="shared" si="134"/>
        <v>0</v>
      </c>
      <c r="F2231" t="b">
        <f t="shared" si="135"/>
        <v>0</v>
      </c>
      <c r="G2231" t="b">
        <f>IF('Input and Summary Results'!$J$4="yes",IF(C2231=FALSE,FALSE,IF('Data Transformation'!E2231&lt;$R$10,E2231,$R$10)),IF(C2231=FALSE,FALSE,IF(C2231&lt;$R$10,C2231,$R$10)))</f>
        <v>0</v>
      </c>
      <c r="H2231" t="b">
        <f>IF('Input and Summary Results'!$J$4="yes",'Data Transformation'!F2231,'Data Transformation'!D2231)</f>
        <v>0</v>
      </c>
      <c r="I2231" t="str">
        <f t="shared" si="133"/>
        <v/>
      </c>
    </row>
    <row r="2232" spans="2:9" x14ac:dyDescent="0.25">
      <c r="B2232" t="b">
        <f>IF('Input and Summary Results'!D1814=0,FALSE,'Input and Summary Results'!$B1814)</f>
        <v>0</v>
      </c>
      <c r="C2232" t="b">
        <f>IF(OR(B2232=0,'Input and Summary Results'!D1814=0,'Input and Summary Results'!D1814=""),FALSE,'Input and Summary Results'!$D1814)</f>
        <v>0</v>
      </c>
      <c r="D2232" t="b">
        <f>IF(OR(B2232=0,'Input and Summary Results'!E1814=0),FALSE,'Input and Summary Results'!$E1814)</f>
        <v>0</v>
      </c>
      <c r="E2232" t="b">
        <f t="shared" si="134"/>
        <v>0</v>
      </c>
      <c r="F2232" t="b">
        <f t="shared" si="135"/>
        <v>0</v>
      </c>
      <c r="G2232" t="b">
        <f>IF('Input and Summary Results'!$J$4="yes",IF(C2232=FALSE,FALSE,IF('Data Transformation'!E2232&lt;$R$10,E2232,$R$10)),IF(C2232=FALSE,FALSE,IF(C2232&lt;$R$10,C2232,$R$10)))</f>
        <v>0</v>
      </c>
      <c r="H2232" t="b">
        <f>IF('Input and Summary Results'!$J$4="yes",'Data Transformation'!F2232,'Data Transformation'!D2232)</f>
        <v>0</v>
      </c>
      <c r="I2232" t="str">
        <f t="shared" si="133"/>
        <v/>
      </c>
    </row>
    <row r="2233" spans="2:9" x14ac:dyDescent="0.25">
      <c r="B2233" t="b">
        <f>IF('Input and Summary Results'!D1815=0,FALSE,'Input and Summary Results'!$B1815)</f>
        <v>0</v>
      </c>
      <c r="C2233" t="b">
        <f>IF(OR(B2233=0,'Input and Summary Results'!D1815=0,'Input and Summary Results'!D1815=""),FALSE,'Input and Summary Results'!$D1815)</f>
        <v>0</v>
      </c>
      <c r="D2233" t="b">
        <f>IF(OR(B2233=0,'Input and Summary Results'!E1815=0),FALSE,'Input and Summary Results'!$E1815)</f>
        <v>0</v>
      </c>
      <c r="E2233" t="b">
        <f t="shared" si="134"/>
        <v>0</v>
      </c>
      <c r="F2233" t="b">
        <f t="shared" si="135"/>
        <v>0</v>
      </c>
      <c r="G2233" t="b">
        <f>IF('Input and Summary Results'!$J$4="yes",IF(C2233=FALSE,FALSE,IF('Data Transformation'!E2233&lt;$R$10,E2233,$R$10)),IF(C2233=FALSE,FALSE,IF(C2233&lt;$R$10,C2233,$R$10)))</f>
        <v>0</v>
      </c>
      <c r="H2233" t="b">
        <f>IF('Input and Summary Results'!$J$4="yes",'Data Transformation'!F2233,'Data Transformation'!D2233)</f>
        <v>0</v>
      </c>
      <c r="I2233" t="str">
        <f t="shared" si="133"/>
        <v/>
      </c>
    </row>
    <row r="2234" spans="2:9" x14ac:dyDescent="0.25">
      <c r="B2234" t="b">
        <f>IF('Input and Summary Results'!D1816=0,FALSE,'Input and Summary Results'!$B1816)</f>
        <v>0</v>
      </c>
      <c r="C2234" t="b">
        <f>IF(OR(B2234=0,'Input and Summary Results'!D1816=0,'Input and Summary Results'!D1816=""),FALSE,'Input and Summary Results'!$D1816)</f>
        <v>0</v>
      </c>
      <c r="D2234" t="b">
        <f>IF(OR(B2234=0,'Input and Summary Results'!E1816=0),FALSE,'Input and Summary Results'!$E1816)</f>
        <v>0</v>
      </c>
      <c r="E2234" t="b">
        <f t="shared" si="134"/>
        <v>0</v>
      </c>
      <c r="F2234" t="b">
        <f t="shared" si="135"/>
        <v>0</v>
      </c>
      <c r="G2234" t="b">
        <f>IF('Input and Summary Results'!$J$4="yes",IF(C2234=FALSE,FALSE,IF('Data Transformation'!E2234&lt;$R$10,E2234,$R$10)),IF(C2234=FALSE,FALSE,IF(C2234&lt;$R$10,C2234,$R$10)))</f>
        <v>0</v>
      </c>
      <c r="H2234" t="b">
        <f>IF('Input and Summary Results'!$J$4="yes",'Data Transformation'!F2234,'Data Transformation'!D2234)</f>
        <v>0</v>
      </c>
      <c r="I2234" t="str">
        <f t="shared" si="133"/>
        <v/>
      </c>
    </row>
    <row r="2235" spans="2:9" x14ac:dyDescent="0.25">
      <c r="B2235" t="b">
        <f>IF('Input and Summary Results'!D1817=0,FALSE,'Input and Summary Results'!$B1817)</f>
        <v>0</v>
      </c>
      <c r="C2235" t="b">
        <f>IF(OR(B2235=0,'Input and Summary Results'!D1817=0,'Input and Summary Results'!D1817=""),FALSE,'Input and Summary Results'!$D1817)</f>
        <v>0</v>
      </c>
      <c r="D2235" t="b">
        <f>IF(OR(B2235=0,'Input and Summary Results'!E1817=0),FALSE,'Input and Summary Results'!$E1817)</f>
        <v>0</v>
      </c>
      <c r="E2235" t="b">
        <f t="shared" si="134"/>
        <v>0</v>
      </c>
      <c r="F2235" t="b">
        <f t="shared" si="135"/>
        <v>0</v>
      </c>
      <c r="G2235" t="b">
        <f>IF('Input and Summary Results'!$J$4="yes",IF(C2235=FALSE,FALSE,IF('Data Transformation'!E2235&lt;$R$10,E2235,$R$10)),IF(C2235=FALSE,FALSE,IF(C2235&lt;$R$10,C2235,$R$10)))</f>
        <v>0</v>
      </c>
      <c r="H2235" t="b">
        <f>IF('Input and Summary Results'!$J$4="yes",'Data Transformation'!F2235,'Data Transformation'!D2235)</f>
        <v>0</v>
      </c>
      <c r="I2235" t="str">
        <f t="shared" si="133"/>
        <v/>
      </c>
    </row>
    <row r="2236" spans="2:9" x14ac:dyDescent="0.25">
      <c r="B2236" t="b">
        <f>IF('Input and Summary Results'!D1818=0,FALSE,'Input and Summary Results'!$B1818)</f>
        <v>0</v>
      </c>
      <c r="C2236" t="b">
        <f>IF(OR(B2236=0,'Input and Summary Results'!D1818=0,'Input and Summary Results'!D1818=""),FALSE,'Input and Summary Results'!$D1818)</f>
        <v>0</v>
      </c>
      <c r="D2236" t="b">
        <f>IF(OR(B2236=0,'Input and Summary Results'!E1818=0),FALSE,'Input and Summary Results'!$E1818)</f>
        <v>0</v>
      </c>
      <c r="E2236" t="b">
        <f t="shared" si="134"/>
        <v>0</v>
      </c>
      <c r="F2236" t="b">
        <f t="shared" si="135"/>
        <v>0</v>
      </c>
      <c r="G2236" t="b">
        <f>IF('Input and Summary Results'!$J$4="yes",IF(C2236=FALSE,FALSE,IF('Data Transformation'!E2236&lt;$R$10,E2236,$R$10)),IF(C2236=FALSE,FALSE,IF(C2236&lt;$R$10,C2236,$R$10)))</f>
        <v>0</v>
      </c>
      <c r="H2236" t="b">
        <f>IF('Input and Summary Results'!$J$4="yes",'Data Transformation'!F2236,'Data Transformation'!D2236)</f>
        <v>0</v>
      </c>
      <c r="I2236" t="str">
        <f t="shared" si="133"/>
        <v/>
      </c>
    </row>
    <row r="2237" spans="2:9" x14ac:dyDescent="0.25">
      <c r="B2237" t="b">
        <f>IF('Input and Summary Results'!D1819=0,FALSE,'Input and Summary Results'!$B1819)</f>
        <v>0</v>
      </c>
      <c r="C2237" t="b">
        <f>IF(OR(B2237=0,'Input and Summary Results'!D1819=0,'Input and Summary Results'!D1819=""),FALSE,'Input and Summary Results'!$D1819)</f>
        <v>0</v>
      </c>
      <c r="D2237" t="b">
        <f>IF(OR(B2237=0,'Input and Summary Results'!E1819=0),FALSE,'Input and Summary Results'!$E1819)</f>
        <v>0</v>
      </c>
      <c r="E2237" t="b">
        <f t="shared" si="134"/>
        <v>0</v>
      </c>
      <c r="F2237" t="b">
        <f t="shared" si="135"/>
        <v>0</v>
      </c>
      <c r="G2237" t="b">
        <f>IF('Input and Summary Results'!$J$4="yes",IF(C2237=FALSE,FALSE,IF('Data Transformation'!E2237&lt;$R$10,E2237,$R$10)),IF(C2237=FALSE,FALSE,IF(C2237&lt;$R$10,C2237,$R$10)))</f>
        <v>0</v>
      </c>
      <c r="H2237" t="b">
        <f>IF('Input and Summary Results'!$J$4="yes",'Data Transformation'!F2237,'Data Transformation'!D2237)</f>
        <v>0</v>
      </c>
      <c r="I2237" t="str">
        <f t="shared" si="133"/>
        <v/>
      </c>
    </row>
    <row r="2238" spans="2:9" x14ac:dyDescent="0.25">
      <c r="B2238" t="b">
        <f>IF('Input and Summary Results'!D1820=0,FALSE,'Input and Summary Results'!$B1820)</f>
        <v>0</v>
      </c>
      <c r="C2238" t="b">
        <f>IF(OR(B2238=0,'Input and Summary Results'!D1820=0,'Input and Summary Results'!D1820=""),FALSE,'Input and Summary Results'!$D1820)</f>
        <v>0</v>
      </c>
      <c r="D2238" t="b">
        <f>IF(OR(B2238=0,'Input and Summary Results'!E1820=0),FALSE,'Input and Summary Results'!$E1820)</f>
        <v>0</v>
      </c>
      <c r="E2238" t="b">
        <f t="shared" si="134"/>
        <v>0</v>
      </c>
      <c r="F2238" t="b">
        <f t="shared" si="135"/>
        <v>0</v>
      </c>
      <c r="G2238" t="b">
        <f>IF('Input and Summary Results'!$J$4="yes",IF(C2238=FALSE,FALSE,IF('Data Transformation'!E2238&lt;$R$10,E2238,$R$10)),IF(C2238=FALSE,FALSE,IF(C2238&lt;$R$10,C2238,$R$10)))</f>
        <v>0</v>
      </c>
      <c r="H2238" t="b">
        <f>IF('Input and Summary Results'!$J$4="yes",'Data Transformation'!F2238,'Data Transformation'!D2238)</f>
        <v>0</v>
      </c>
      <c r="I2238" t="str">
        <f t="shared" si="133"/>
        <v/>
      </c>
    </row>
    <row r="2239" spans="2:9" x14ac:dyDescent="0.25">
      <c r="B2239" t="b">
        <f>IF('Input and Summary Results'!D1821=0,FALSE,'Input and Summary Results'!$B1821)</f>
        <v>0</v>
      </c>
      <c r="C2239" t="b">
        <f>IF(OR(B2239=0,'Input and Summary Results'!D1821=0,'Input and Summary Results'!D1821=""),FALSE,'Input and Summary Results'!$D1821)</f>
        <v>0</v>
      </c>
      <c r="D2239" t="b">
        <f>IF(OR(B2239=0,'Input and Summary Results'!E1821=0),FALSE,'Input and Summary Results'!$E1821)</f>
        <v>0</v>
      </c>
      <c r="E2239" t="b">
        <f t="shared" si="134"/>
        <v>0</v>
      </c>
      <c r="F2239" t="b">
        <f t="shared" si="135"/>
        <v>0</v>
      </c>
      <c r="G2239" t="b">
        <f>IF('Input and Summary Results'!$J$4="yes",IF(C2239=FALSE,FALSE,IF('Data Transformation'!E2239&lt;$R$10,E2239,$R$10)),IF(C2239=FALSE,FALSE,IF(C2239&lt;$R$10,C2239,$R$10)))</f>
        <v>0</v>
      </c>
      <c r="H2239" t="b">
        <f>IF('Input and Summary Results'!$J$4="yes",'Data Transformation'!F2239,'Data Transformation'!D2239)</f>
        <v>0</v>
      </c>
      <c r="I2239" t="str">
        <f t="shared" si="133"/>
        <v/>
      </c>
    </row>
    <row r="2240" spans="2:9" x14ac:dyDescent="0.25">
      <c r="B2240" t="b">
        <f>IF('Input and Summary Results'!D1822=0,FALSE,'Input and Summary Results'!$B1822)</f>
        <v>0</v>
      </c>
      <c r="C2240" t="b">
        <f>IF(OR(B2240=0,'Input and Summary Results'!D1822=0,'Input and Summary Results'!D1822=""),FALSE,'Input and Summary Results'!$D1822)</f>
        <v>0</v>
      </c>
      <c r="D2240" t="b">
        <f>IF(OR(B2240=0,'Input and Summary Results'!E1822=0),FALSE,'Input and Summary Results'!$E1822)</f>
        <v>0</v>
      </c>
      <c r="E2240" t="b">
        <f t="shared" si="134"/>
        <v>0</v>
      </c>
      <c r="F2240" t="b">
        <f t="shared" si="135"/>
        <v>0</v>
      </c>
      <c r="G2240" t="b">
        <f>IF('Input and Summary Results'!$J$4="yes",IF(C2240=FALSE,FALSE,IF('Data Transformation'!E2240&lt;$R$10,E2240,$R$10)),IF(C2240=FALSE,FALSE,IF(C2240&lt;$R$10,C2240,$R$10)))</f>
        <v>0</v>
      </c>
      <c r="H2240" t="b">
        <f>IF('Input and Summary Results'!$J$4="yes",'Data Transformation'!F2240,'Data Transformation'!D2240)</f>
        <v>0</v>
      </c>
      <c r="I2240" t="str">
        <f t="shared" si="133"/>
        <v/>
      </c>
    </row>
    <row r="2241" spans="2:9" x14ac:dyDescent="0.25">
      <c r="B2241" t="b">
        <f>IF('Input and Summary Results'!D1823=0,FALSE,'Input and Summary Results'!$B1823)</f>
        <v>0</v>
      </c>
      <c r="C2241" t="b">
        <f>IF(OR(B2241=0,'Input and Summary Results'!D1823=0,'Input and Summary Results'!D1823=""),FALSE,'Input and Summary Results'!$D1823)</f>
        <v>0</v>
      </c>
      <c r="D2241" t="b">
        <f>IF(OR(B2241=0,'Input and Summary Results'!E1823=0),FALSE,'Input and Summary Results'!$E1823)</f>
        <v>0</v>
      </c>
      <c r="E2241" t="b">
        <f t="shared" si="134"/>
        <v>0</v>
      </c>
      <c r="F2241" t="b">
        <f t="shared" si="135"/>
        <v>0</v>
      </c>
      <c r="G2241" t="b">
        <f>IF('Input and Summary Results'!$J$4="yes",IF(C2241=FALSE,FALSE,IF('Data Transformation'!E2241&lt;$R$10,E2241,$R$10)),IF(C2241=FALSE,FALSE,IF(C2241&lt;$R$10,C2241,$R$10)))</f>
        <v>0</v>
      </c>
      <c r="H2241" t="b">
        <f>IF('Input and Summary Results'!$J$4="yes",'Data Transformation'!F2241,'Data Transformation'!D2241)</f>
        <v>0</v>
      </c>
      <c r="I2241" t="str">
        <f t="shared" si="133"/>
        <v/>
      </c>
    </row>
    <row r="2242" spans="2:9" x14ac:dyDescent="0.25">
      <c r="B2242" t="b">
        <f>IF('Input and Summary Results'!D1824=0,FALSE,'Input and Summary Results'!$B1824)</f>
        <v>0</v>
      </c>
      <c r="C2242" t="b">
        <f>IF(OR(B2242=0,'Input and Summary Results'!D1824=0,'Input and Summary Results'!D1824=""),FALSE,'Input and Summary Results'!$D1824)</f>
        <v>0</v>
      </c>
      <c r="D2242" t="b">
        <f>IF(OR(B2242=0,'Input and Summary Results'!E1824=0),FALSE,'Input and Summary Results'!$E1824)</f>
        <v>0</v>
      </c>
      <c r="E2242" t="b">
        <f t="shared" si="134"/>
        <v>0</v>
      </c>
      <c r="F2242" t="b">
        <f t="shared" si="135"/>
        <v>0</v>
      </c>
      <c r="G2242" t="b">
        <f>IF('Input and Summary Results'!$J$4="yes",IF(C2242=FALSE,FALSE,IF('Data Transformation'!E2242&lt;$R$10,E2242,$R$10)),IF(C2242=FALSE,FALSE,IF(C2242&lt;$R$10,C2242,$R$10)))</f>
        <v>0</v>
      </c>
      <c r="H2242" t="b">
        <f>IF('Input and Summary Results'!$J$4="yes",'Data Transformation'!F2242,'Data Transformation'!D2242)</f>
        <v>0</v>
      </c>
      <c r="I2242" t="str">
        <f t="shared" si="133"/>
        <v/>
      </c>
    </row>
    <row r="2243" spans="2:9" x14ac:dyDescent="0.25">
      <c r="B2243" t="b">
        <f>IF('Input and Summary Results'!D1825=0,FALSE,'Input and Summary Results'!$B1825)</f>
        <v>0</v>
      </c>
      <c r="C2243" t="b">
        <f>IF(OR(B2243=0,'Input and Summary Results'!D1825=0,'Input and Summary Results'!D1825=""),FALSE,'Input and Summary Results'!$D1825)</f>
        <v>0</v>
      </c>
      <c r="D2243" t="b">
        <f>IF(OR(B2243=0,'Input and Summary Results'!E1825=0),FALSE,'Input and Summary Results'!$E1825)</f>
        <v>0</v>
      </c>
      <c r="E2243" t="b">
        <f t="shared" si="134"/>
        <v>0</v>
      </c>
      <c r="F2243" t="b">
        <f t="shared" si="135"/>
        <v>0</v>
      </c>
      <c r="G2243" t="b">
        <f>IF('Input and Summary Results'!$J$4="yes",IF(C2243=FALSE,FALSE,IF('Data Transformation'!E2243&lt;$R$10,E2243,$R$10)),IF(C2243=FALSE,FALSE,IF(C2243&lt;$R$10,C2243,$R$10)))</f>
        <v>0</v>
      </c>
      <c r="H2243" t="b">
        <f>IF('Input and Summary Results'!$J$4="yes",'Data Transformation'!F2243,'Data Transformation'!D2243)</f>
        <v>0</v>
      </c>
      <c r="I2243" t="str">
        <f t="shared" si="133"/>
        <v/>
      </c>
    </row>
    <row r="2244" spans="2:9" x14ac:dyDescent="0.25">
      <c r="B2244" t="b">
        <f>IF('Input and Summary Results'!D1826=0,FALSE,'Input and Summary Results'!$B1826)</f>
        <v>0</v>
      </c>
      <c r="C2244" t="b">
        <f>IF(OR(B2244=0,'Input and Summary Results'!D1826=0,'Input and Summary Results'!D1826=""),FALSE,'Input and Summary Results'!$D1826)</f>
        <v>0</v>
      </c>
      <c r="D2244" t="b">
        <f>IF(OR(B2244=0,'Input and Summary Results'!E1826=0),FALSE,'Input and Summary Results'!$E1826)</f>
        <v>0</v>
      </c>
      <c r="E2244" t="b">
        <f t="shared" si="134"/>
        <v>0</v>
      </c>
      <c r="F2244" t="b">
        <f t="shared" si="135"/>
        <v>0</v>
      </c>
      <c r="G2244" t="b">
        <f>IF('Input and Summary Results'!$J$4="yes",IF(C2244=FALSE,FALSE,IF('Data Transformation'!E2244&lt;$R$10,E2244,$R$10)),IF(C2244=FALSE,FALSE,IF(C2244&lt;$R$10,C2244,$R$10)))</f>
        <v>0</v>
      </c>
      <c r="H2244" t="b">
        <f>IF('Input and Summary Results'!$J$4="yes",'Data Transformation'!F2244,'Data Transformation'!D2244)</f>
        <v>0</v>
      </c>
      <c r="I2244" t="str">
        <f t="shared" si="133"/>
        <v/>
      </c>
    </row>
    <row r="2245" spans="2:9" x14ac:dyDescent="0.25">
      <c r="B2245" t="b">
        <f>IF('Input and Summary Results'!D1827=0,FALSE,'Input and Summary Results'!$B1827)</f>
        <v>0</v>
      </c>
      <c r="C2245" t="b">
        <f>IF(OR(B2245=0,'Input and Summary Results'!D1827=0,'Input and Summary Results'!D1827=""),FALSE,'Input and Summary Results'!$D1827)</f>
        <v>0</v>
      </c>
      <c r="D2245" t="b">
        <f>IF(OR(B2245=0,'Input and Summary Results'!E1827=0),FALSE,'Input and Summary Results'!$E1827)</f>
        <v>0</v>
      </c>
      <c r="E2245" t="b">
        <f t="shared" si="134"/>
        <v>0</v>
      </c>
      <c r="F2245" t="b">
        <f t="shared" si="135"/>
        <v>0</v>
      </c>
      <c r="G2245" t="b">
        <f>IF('Input and Summary Results'!$J$4="yes",IF(C2245=FALSE,FALSE,IF('Data Transformation'!E2245&lt;$R$10,E2245,$R$10)),IF(C2245=FALSE,FALSE,IF(C2245&lt;$R$10,C2245,$R$10)))</f>
        <v>0</v>
      </c>
      <c r="H2245" t="b">
        <f>IF('Input and Summary Results'!$J$4="yes",'Data Transformation'!F2245,'Data Transformation'!D2245)</f>
        <v>0</v>
      </c>
      <c r="I2245" t="str">
        <f t="shared" ref="I2245:I2308" si="136">IF(G2245=FALSE,"",B2245)</f>
        <v/>
      </c>
    </row>
    <row r="2246" spans="2:9" x14ac:dyDescent="0.25">
      <c r="B2246" t="b">
        <f>IF('Input and Summary Results'!D1828=0,FALSE,'Input and Summary Results'!$B1828)</f>
        <v>0</v>
      </c>
      <c r="C2246" t="b">
        <f>IF(OR(B2246=0,'Input and Summary Results'!D1828=0,'Input and Summary Results'!D1828=""),FALSE,'Input and Summary Results'!$D1828)</f>
        <v>0</v>
      </c>
      <c r="D2246" t="b">
        <f>IF(OR(B2246=0,'Input and Summary Results'!E1828=0),FALSE,'Input and Summary Results'!$E1828)</f>
        <v>0</v>
      </c>
      <c r="E2246" t="b">
        <f t="shared" si="134"/>
        <v>0</v>
      </c>
      <c r="F2246" t="b">
        <f t="shared" si="135"/>
        <v>0</v>
      </c>
      <c r="G2246" t="b">
        <f>IF('Input and Summary Results'!$J$4="yes",IF(C2246=FALSE,FALSE,IF('Data Transformation'!E2246&lt;$R$10,E2246,$R$10)),IF(C2246=FALSE,FALSE,IF(C2246&lt;$R$10,C2246,$R$10)))</f>
        <v>0</v>
      </c>
      <c r="H2246" t="b">
        <f>IF('Input and Summary Results'!$J$4="yes",'Data Transformation'!F2246,'Data Transformation'!D2246)</f>
        <v>0</v>
      </c>
      <c r="I2246" t="str">
        <f t="shared" si="136"/>
        <v/>
      </c>
    </row>
    <row r="2247" spans="2:9" x14ac:dyDescent="0.25">
      <c r="B2247" t="b">
        <f>IF('Input and Summary Results'!D1829=0,FALSE,'Input and Summary Results'!$B1829)</f>
        <v>0</v>
      </c>
      <c r="C2247" t="b">
        <f>IF(OR(B2247=0,'Input and Summary Results'!D1829=0,'Input and Summary Results'!D1829=""),FALSE,'Input and Summary Results'!$D1829)</f>
        <v>0</v>
      </c>
      <c r="D2247" t="b">
        <f>IF(OR(B2247=0,'Input and Summary Results'!E1829=0),FALSE,'Input and Summary Results'!$E1829)</f>
        <v>0</v>
      </c>
      <c r="E2247" t="b">
        <f t="shared" si="134"/>
        <v>0</v>
      </c>
      <c r="F2247" t="b">
        <f t="shared" si="135"/>
        <v>0</v>
      </c>
      <c r="G2247" t="b">
        <f>IF('Input and Summary Results'!$J$4="yes",IF(C2247=FALSE,FALSE,IF('Data Transformation'!E2247&lt;$R$10,E2247,$R$10)),IF(C2247=FALSE,FALSE,IF(C2247&lt;$R$10,C2247,$R$10)))</f>
        <v>0</v>
      </c>
      <c r="H2247" t="b">
        <f>IF('Input and Summary Results'!$J$4="yes",'Data Transformation'!F2247,'Data Transformation'!D2247)</f>
        <v>0</v>
      </c>
      <c r="I2247" t="str">
        <f t="shared" si="136"/>
        <v/>
      </c>
    </row>
    <row r="2248" spans="2:9" x14ac:dyDescent="0.25">
      <c r="B2248" t="b">
        <f>IF('Input and Summary Results'!D1830=0,FALSE,'Input and Summary Results'!$B1830)</f>
        <v>0</v>
      </c>
      <c r="C2248" t="b">
        <f>IF(OR(B2248=0,'Input and Summary Results'!D1830=0,'Input and Summary Results'!D1830=""),FALSE,'Input and Summary Results'!$D1830)</f>
        <v>0</v>
      </c>
      <c r="D2248" t="b">
        <f>IF(OR(B2248=0,'Input and Summary Results'!E1830=0),FALSE,'Input and Summary Results'!$E1830)</f>
        <v>0</v>
      </c>
      <c r="E2248" t="b">
        <f t="shared" si="134"/>
        <v>0</v>
      </c>
      <c r="F2248" t="b">
        <f t="shared" si="135"/>
        <v>0</v>
      </c>
      <c r="G2248" t="b">
        <f>IF('Input and Summary Results'!$J$4="yes",IF(C2248=FALSE,FALSE,IF('Data Transformation'!E2248&lt;$R$10,E2248,$R$10)),IF(C2248=FALSE,FALSE,IF(C2248&lt;$R$10,C2248,$R$10)))</f>
        <v>0</v>
      </c>
      <c r="H2248" t="b">
        <f>IF('Input and Summary Results'!$J$4="yes",'Data Transformation'!F2248,'Data Transformation'!D2248)</f>
        <v>0</v>
      </c>
      <c r="I2248" t="str">
        <f t="shared" si="136"/>
        <v/>
      </c>
    </row>
    <row r="2249" spans="2:9" x14ac:dyDescent="0.25">
      <c r="B2249" t="b">
        <f>IF('Input and Summary Results'!D1831=0,FALSE,'Input and Summary Results'!$B1831)</f>
        <v>0</v>
      </c>
      <c r="C2249" t="b">
        <f>IF(OR(B2249=0,'Input and Summary Results'!D1831=0,'Input and Summary Results'!D1831=""),FALSE,'Input and Summary Results'!$D1831)</f>
        <v>0</v>
      </c>
      <c r="D2249" t="b">
        <f>IF(OR(B2249=0,'Input and Summary Results'!E1831=0),FALSE,'Input and Summary Results'!$E1831)</f>
        <v>0</v>
      </c>
      <c r="E2249" t="b">
        <f t="shared" si="134"/>
        <v>0</v>
      </c>
      <c r="F2249" t="b">
        <f t="shared" si="135"/>
        <v>0</v>
      </c>
      <c r="G2249" t="b">
        <f>IF('Input and Summary Results'!$J$4="yes",IF(C2249=FALSE,FALSE,IF('Data Transformation'!E2249&lt;$R$10,E2249,$R$10)),IF(C2249=FALSE,FALSE,IF(C2249&lt;$R$10,C2249,$R$10)))</f>
        <v>0</v>
      </c>
      <c r="H2249" t="b">
        <f>IF('Input and Summary Results'!$J$4="yes",'Data Transformation'!F2249,'Data Transformation'!D2249)</f>
        <v>0</v>
      </c>
      <c r="I2249" t="str">
        <f t="shared" si="136"/>
        <v/>
      </c>
    </row>
    <row r="2250" spans="2:9" x14ac:dyDescent="0.25">
      <c r="B2250" t="b">
        <f>IF('Input and Summary Results'!D1832=0,FALSE,'Input and Summary Results'!$B1832)</f>
        <v>0</v>
      </c>
      <c r="C2250" t="b">
        <f>IF(OR(B2250=0,'Input and Summary Results'!D1832=0,'Input and Summary Results'!D1832=""),FALSE,'Input and Summary Results'!$D1832)</f>
        <v>0</v>
      </c>
      <c r="D2250" t="b">
        <f>IF(OR(B2250=0,'Input and Summary Results'!E1832=0),FALSE,'Input and Summary Results'!$E1832)</f>
        <v>0</v>
      </c>
      <c r="E2250" t="b">
        <f t="shared" si="134"/>
        <v>0</v>
      </c>
      <c r="F2250" t="b">
        <f t="shared" si="135"/>
        <v>0</v>
      </c>
      <c r="G2250" t="b">
        <f>IF('Input and Summary Results'!$J$4="yes",IF(C2250=FALSE,FALSE,IF('Data Transformation'!E2250&lt;$R$10,E2250,$R$10)),IF(C2250=FALSE,FALSE,IF(C2250&lt;$R$10,C2250,$R$10)))</f>
        <v>0</v>
      </c>
      <c r="H2250" t="b">
        <f>IF('Input and Summary Results'!$J$4="yes",'Data Transformation'!F2250,'Data Transformation'!D2250)</f>
        <v>0</v>
      </c>
      <c r="I2250" t="str">
        <f t="shared" si="136"/>
        <v/>
      </c>
    </row>
    <row r="2251" spans="2:9" x14ac:dyDescent="0.25">
      <c r="B2251" t="b">
        <f>IF('Input and Summary Results'!D1833=0,FALSE,'Input and Summary Results'!$B1833)</f>
        <v>0</v>
      </c>
      <c r="C2251" t="b">
        <f>IF(OR(B2251=0,'Input and Summary Results'!D1833=0,'Input and Summary Results'!D1833=""),FALSE,'Input and Summary Results'!$D1833)</f>
        <v>0</v>
      </c>
      <c r="D2251" t="b">
        <f>IF(OR(B2251=0,'Input and Summary Results'!E1833=0),FALSE,'Input and Summary Results'!$E1833)</f>
        <v>0</v>
      </c>
      <c r="E2251" t="b">
        <f t="shared" si="134"/>
        <v>0</v>
      </c>
      <c r="F2251" t="b">
        <f t="shared" si="135"/>
        <v>0</v>
      </c>
      <c r="G2251" t="b">
        <f>IF('Input and Summary Results'!$J$4="yes",IF(C2251=FALSE,FALSE,IF('Data Transformation'!E2251&lt;$R$10,E2251,$R$10)),IF(C2251=FALSE,FALSE,IF(C2251&lt;$R$10,C2251,$R$10)))</f>
        <v>0</v>
      </c>
      <c r="H2251" t="b">
        <f>IF('Input and Summary Results'!$J$4="yes",'Data Transformation'!F2251,'Data Transformation'!D2251)</f>
        <v>0</v>
      </c>
      <c r="I2251" t="str">
        <f t="shared" si="136"/>
        <v/>
      </c>
    </row>
    <row r="2252" spans="2:9" x14ac:dyDescent="0.25">
      <c r="B2252" t="b">
        <f>IF('Input and Summary Results'!D1834=0,FALSE,'Input and Summary Results'!$B1834)</f>
        <v>0</v>
      </c>
      <c r="C2252" t="b">
        <f>IF(OR(B2252=0,'Input and Summary Results'!D1834=0,'Input and Summary Results'!D1834=""),FALSE,'Input and Summary Results'!$D1834)</f>
        <v>0</v>
      </c>
      <c r="D2252" t="b">
        <f>IF(OR(B2252=0,'Input and Summary Results'!E1834=0),FALSE,'Input and Summary Results'!$E1834)</f>
        <v>0</v>
      </c>
      <c r="E2252" t="b">
        <f t="shared" si="134"/>
        <v>0</v>
      </c>
      <c r="F2252" t="b">
        <f t="shared" si="135"/>
        <v>0</v>
      </c>
      <c r="G2252" t="b">
        <f>IF('Input and Summary Results'!$J$4="yes",IF(C2252=FALSE,FALSE,IF('Data Transformation'!E2252&lt;$R$10,E2252,$R$10)),IF(C2252=FALSE,FALSE,IF(C2252&lt;$R$10,C2252,$R$10)))</f>
        <v>0</v>
      </c>
      <c r="H2252" t="b">
        <f>IF('Input and Summary Results'!$J$4="yes",'Data Transformation'!F2252,'Data Transformation'!D2252)</f>
        <v>0</v>
      </c>
      <c r="I2252" t="str">
        <f t="shared" si="136"/>
        <v/>
      </c>
    </row>
    <row r="2253" spans="2:9" x14ac:dyDescent="0.25">
      <c r="B2253" t="b">
        <f>IF('Input and Summary Results'!D1835=0,FALSE,'Input and Summary Results'!$B1835)</f>
        <v>0</v>
      </c>
      <c r="C2253" t="b">
        <f>IF(OR(B2253=0,'Input and Summary Results'!D1835=0,'Input and Summary Results'!D1835=""),FALSE,'Input and Summary Results'!$D1835)</f>
        <v>0</v>
      </c>
      <c r="D2253" t="b">
        <f>IF(OR(B2253=0,'Input and Summary Results'!E1835=0),FALSE,'Input and Summary Results'!$E1835)</f>
        <v>0</v>
      </c>
      <c r="E2253" t="b">
        <f t="shared" si="134"/>
        <v>0</v>
      </c>
      <c r="F2253" t="b">
        <f t="shared" si="135"/>
        <v>0</v>
      </c>
      <c r="G2253" t="b">
        <f>IF('Input and Summary Results'!$J$4="yes",IF(C2253=FALSE,FALSE,IF('Data Transformation'!E2253&lt;$R$10,E2253,$R$10)),IF(C2253=FALSE,FALSE,IF(C2253&lt;$R$10,C2253,$R$10)))</f>
        <v>0</v>
      </c>
      <c r="H2253" t="b">
        <f>IF('Input and Summary Results'!$J$4="yes",'Data Transformation'!F2253,'Data Transformation'!D2253)</f>
        <v>0</v>
      </c>
      <c r="I2253" t="str">
        <f t="shared" si="136"/>
        <v/>
      </c>
    </row>
    <row r="2254" spans="2:9" x14ac:dyDescent="0.25">
      <c r="B2254" t="b">
        <f>IF('Input and Summary Results'!D1836=0,FALSE,'Input and Summary Results'!$B1836)</f>
        <v>0</v>
      </c>
      <c r="C2254" t="b">
        <f>IF(OR(B2254=0,'Input and Summary Results'!D1836=0,'Input and Summary Results'!D1836=""),FALSE,'Input and Summary Results'!$D1836)</f>
        <v>0</v>
      </c>
      <c r="D2254" t="b">
        <f>IF(OR(B2254=0,'Input and Summary Results'!E1836=0),FALSE,'Input and Summary Results'!$E1836)</f>
        <v>0</v>
      </c>
      <c r="E2254" t="b">
        <f t="shared" si="134"/>
        <v>0</v>
      </c>
      <c r="F2254" t="b">
        <f t="shared" si="135"/>
        <v>0</v>
      </c>
      <c r="G2254" t="b">
        <f>IF('Input and Summary Results'!$J$4="yes",IF(C2254=FALSE,FALSE,IF('Data Transformation'!E2254&lt;$R$10,E2254,$R$10)),IF(C2254=FALSE,FALSE,IF(C2254&lt;$R$10,C2254,$R$10)))</f>
        <v>0</v>
      </c>
      <c r="H2254" t="b">
        <f>IF('Input and Summary Results'!$J$4="yes",'Data Transformation'!F2254,'Data Transformation'!D2254)</f>
        <v>0</v>
      </c>
      <c r="I2254" t="str">
        <f t="shared" si="136"/>
        <v/>
      </c>
    </row>
    <row r="2255" spans="2:9" x14ac:dyDescent="0.25">
      <c r="B2255" t="b">
        <f>IF('Input and Summary Results'!D1837=0,FALSE,'Input and Summary Results'!$B1837)</f>
        <v>0</v>
      </c>
      <c r="C2255" t="b">
        <f>IF(OR(B2255=0,'Input and Summary Results'!D1837=0,'Input and Summary Results'!D1837=""),FALSE,'Input and Summary Results'!$D1837)</f>
        <v>0</v>
      </c>
      <c r="D2255" t="b">
        <f>IF(OR(B2255=0,'Input and Summary Results'!E1837=0),FALSE,'Input and Summary Results'!$E1837)</f>
        <v>0</v>
      </c>
      <c r="E2255" t="b">
        <f t="shared" si="134"/>
        <v>0</v>
      </c>
      <c r="F2255" t="b">
        <f t="shared" si="135"/>
        <v>0</v>
      </c>
      <c r="G2255" t="b">
        <f>IF('Input and Summary Results'!$J$4="yes",IF(C2255=FALSE,FALSE,IF('Data Transformation'!E2255&lt;$R$10,E2255,$R$10)),IF(C2255=FALSE,FALSE,IF(C2255&lt;$R$10,C2255,$R$10)))</f>
        <v>0</v>
      </c>
      <c r="H2255" t="b">
        <f>IF('Input and Summary Results'!$J$4="yes",'Data Transformation'!F2255,'Data Transformation'!D2255)</f>
        <v>0</v>
      </c>
      <c r="I2255" t="str">
        <f t="shared" si="136"/>
        <v/>
      </c>
    </row>
    <row r="2256" spans="2:9" x14ac:dyDescent="0.25">
      <c r="B2256" t="b">
        <f>IF('Input and Summary Results'!D1838=0,FALSE,'Input and Summary Results'!$B1838)</f>
        <v>0</v>
      </c>
      <c r="C2256" t="b">
        <f>IF(OR(B2256=0,'Input and Summary Results'!D1838=0,'Input and Summary Results'!D1838=""),FALSE,'Input and Summary Results'!$D1838)</f>
        <v>0</v>
      </c>
      <c r="D2256" t="b">
        <f>IF(OR(B2256=0,'Input and Summary Results'!E1838=0),FALSE,'Input and Summary Results'!$E1838)</f>
        <v>0</v>
      </c>
      <c r="E2256" t="b">
        <f t="shared" si="134"/>
        <v>0</v>
      </c>
      <c r="F2256" t="b">
        <f t="shared" si="135"/>
        <v>0</v>
      </c>
      <c r="G2256" t="b">
        <f>IF('Input and Summary Results'!$J$4="yes",IF(C2256=FALSE,FALSE,IF('Data Transformation'!E2256&lt;$R$10,E2256,$R$10)),IF(C2256=FALSE,FALSE,IF(C2256&lt;$R$10,C2256,$R$10)))</f>
        <v>0</v>
      </c>
      <c r="H2256" t="b">
        <f>IF('Input and Summary Results'!$J$4="yes",'Data Transformation'!F2256,'Data Transformation'!D2256)</f>
        <v>0</v>
      </c>
      <c r="I2256" t="str">
        <f t="shared" si="136"/>
        <v/>
      </c>
    </row>
    <row r="2257" spans="2:9" x14ac:dyDescent="0.25">
      <c r="B2257" t="b">
        <f>IF('Input and Summary Results'!D1839=0,FALSE,'Input and Summary Results'!$B1839)</f>
        <v>0</v>
      </c>
      <c r="C2257" t="b">
        <f>IF(OR(B2257=0,'Input and Summary Results'!D1839=0,'Input and Summary Results'!D1839=""),FALSE,'Input and Summary Results'!$D1839)</f>
        <v>0</v>
      </c>
      <c r="D2257" t="b">
        <f>IF(OR(B2257=0,'Input and Summary Results'!E1839=0),FALSE,'Input and Summary Results'!$E1839)</f>
        <v>0</v>
      </c>
      <c r="E2257" t="b">
        <f t="shared" si="134"/>
        <v>0</v>
      </c>
      <c r="F2257" t="b">
        <f t="shared" si="135"/>
        <v>0</v>
      </c>
      <c r="G2257" t="b">
        <f>IF('Input and Summary Results'!$J$4="yes",IF(C2257=FALSE,FALSE,IF('Data Transformation'!E2257&lt;$R$10,E2257,$R$10)),IF(C2257=FALSE,FALSE,IF(C2257&lt;$R$10,C2257,$R$10)))</f>
        <v>0</v>
      </c>
      <c r="H2257" t="b">
        <f>IF('Input and Summary Results'!$J$4="yes",'Data Transformation'!F2257,'Data Transformation'!D2257)</f>
        <v>0</v>
      </c>
      <c r="I2257" t="str">
        <f t="shared" si="136"/>
        <v/>
      </c>
    </row>
    <row r="2258" spans="2:9" x14ac:dyDescent="0.25">
      <c r="B2258" t="b">
        <f>IF('Input and Summary Results'!D1840=0,FALSE,'Input and Summary Results'!$B1840)</f>
        <v>0</v>
      </c>
      <c r="C2258" t="b">
        <f>IF(OR(B2258=0,'Input and Summary Results'!D1840=0,'Input and Summary Results'!D1840=""),FALSE,'Input and Summary Results'!$D1840)</f>
        <v>0</v>
      </c>
      <c r="D2258" t="b">
        <f>IF(OR(B2258=0,'Input and Summary Results'!E1840=0),FALSE,'Input and Summary Results'!$E1840)</f>
        <v>0</v>
      </c>
      <c r="E2258" t="b">
        <f t="shared" si="134"/>
        <v>0</v>
      </c>
      <c r="F2258" t="b">
        <f t="shared" si="135"/>
        <v>0</v>
      </c>
      <c r="G2258" t="b">
        <f>IF('Input and Summary Results'!$J$4="yes",IF(C2258=FALSE,FALSE,IF('Data Transformation'!E2258&lt;$R$10,E2258,$R$10)),IF(C2258=FALSE,FALSE,IF(C2258&lt;$R$10,C2258,$R$10)))</f>
        <v>0</v>
      </c>
      <c r="H2258" t="b">
        <f>IF('Input and Summary Results'!$J$4="yes",'Data Transformation'!F2258,'Data Transformation'!D2258)</f>
        <v>0</v>
      </c>
      <c r="I2258" t="str">
        <f t="shared" si="136"/>
        <v/>
      </c>
    </row>
    <row r="2259" spans="2:9" x14ac:dyDescent="0.25">
      <c r="B2259" t="b">
        <f>IF('Input and Summary Results'!D1841=0,FALSE,'Input and Summary Results'!$B1841)</f>
        <v>0</v>
      </c>
      <c r="C2259" t="b">
        <f>IF(OR(B2259=0,'Input and Summary Results'!D1841=0,'Input and Summary Results'!D1841=""),FALSE,'Input and Summary Results'!$D1841)</f>
        <v>0</v>
      </c>
      <c r="D2259" t="b">
        <f>IF(OR(B2259=0,'Input and Summary Results'!E1841=0),FALSE,'Input and Summary Results'!$E1841)</f>
        <v>0</v>
      </c>
      <c r="E2259" t="b">
        <f t="shared" si="134"/>
        <v>0</v>
      </c>
      <c r="F2259" t="b">
        <f t="shared" si="135"/>
        <v>0</v>
      </c>
      <c r="G2259" t="b">
        <f>IF('Input and Summary Results'!$J$4="yes",IF(C2259=FALSE,FALSE,IF('Data Transformation'!E2259&lt;$R$10,E2259,$R$10)),IF(C2259=FALSE,FALSE,IF(C2259&lt;$R$10,C2259,$R$10)))</f>
        <v>0</v>
      </c>
      <c r="H2259" t="b">
        <f>IF('Input and Summary Results'!$J$4="yes",'Data Transformation'!F2259,'Data Transformation'!D2259)</f>
        <v>0</v>
      </c>
      <c r="I2259" t="str">
        <f t="shared" si="136"/>
        <v/>
      </c>
    </row>
    <row r="2260" spans="2:9" x14ac:dyDescent="0.25">
      <c r="B2260" t="b">
        <f>IF('Input and Summary Results'!D1842=0,FALSE,'Input and Summary Results'!$B1842)</f>
        <v>0</v>
      </c>
      <c r="C2260" t="b">
        <f>IF(OR(B2260=0,'Input and Summary Results'!D1842=0,'Input and Summary Results'!D1842=""),FALSE,'Input and Summary Results'!$D1842)</f>
        <v>0</v>
      </c>
      <c r="D2260" t="b">
        <f>IF(OR(B2260=0,'Input and Summary Results'!E1842=0),FALSE,'Input and Summary Results'!$E1842)</f>
        <v>0</v>
      </c>
      <c r="E2260" t="b">
        <f t="shared" si="134"/>
        <v>0</v>
      </c>
      <c r="F2260" t="b">
        <f t="shared" si="135"/>
        <v>0</v>
      </c>
      <c r="G2260" t="b">
        <f>IF('Input and Summary Results'!$J$4="yes",IF(C2260=FALSE,FALSE,IF('Data Transformation'!E2260&lt;$R$10,E2260,$R$10)),IF(C2260=FALSE,FALSE,IF(C2260&lt;$R$10,C2260,$R$10)))</f>
        <v>0</v>
      </c>
      <c r="H2260" t="b">
        <f>IF('Input and Summary Results'!$J$4="yes",'Data Transformation'!F2260,'Data Transformation'!D2260)</f>
        <v>0</v>
      </c>
      <c r="I2260" t="str">
        <f t="shared" si="136"/>
        <v/>
      </c>
    </row>
    <row r="2261" spans="2:9" x14ac:dyDescent="0.25">
      <c r="B2261" t="b">
        <f>IF('Input and Summary Results'!D1843=0,FALSE,'Input and Summary Results'!$B1843)</f>
        <v>0</v>
      </c>
      <c r="C2261" t="b">
        <f>IF(OR(B2261=0,'Input and Summary Results'!D1843=0,'Input and Summary Results'!D1843=""),FALSE,'Input and Summary Results'!$D1843)</f>
        <v>0</v>
      </c>
      <c r="D2261" t="b">
        <f>IF(OR(B2261=0,'Input and Summary Results'!E1843=0),FALSE,'Input and Summary Results'!$E1843)</f>
        <v>0</v>
      </c>
      <c r="E2261" t="b">
        <f t="shared" si="134"/>
        <v>0</v>
      </c>
      <c r="F2261" t="b">
        <f t="shared" si="135"/>
        <v>0</v>
      </c>
      <c r="G2261" t="b">
        <f>IF('Input and Summary Results'!$J$4="yes",IF(C2261=FALSE,FALSE,IF('Data Transformation'!E2261&lt;$R$10,E2261,$R$10)),IF(C2261=FALSE,FALSE,IF(C2261&lt;$R$10,C2261,$R$10)))</f>
        <v>0</v>
      </c>
      <c r="H2261" t="b">
        <f>IF('Input and Summary Results'!$J$4="yes",'Data Transformation'!F2261,'Data Transformation'!D2261)</f>
        <v>0</v>
      </c>
      <c r="I2261" t="str">
        <f t="shared" si="136"/>
        <v/>
      </c>
    </row>
    <row r="2262" spans="2:9" x14ac:dyDescent="0.25">
      <c r="B2262" t="b">
        <f>IF('Input and Summary Results'!D1844=0,FALSE,'Input and Summary Results'!$B1844)</f>
        <v>0</v>
      </c>
      <c r="C2262" t="b">
        <f>IF(OR(B2262=0,'Input and Summary Results'!D1844=0,'Input and Summary Results'!D1844=""),FALSE,'Input and Summary Results'!$D1844)</f>
        <v>0</v>
      </c>
      <c r="D2262" t="b">
        <f>IF(OR(B2262=0,'Input and Summary Results'!E1844=0),FALSE,'Input and Summary Results'!$E1844)</f>
        <v>0</v>
      </c>
      <c r="E2262" t="b">
        <f t="shared" si="134"/>
        <v>0</v>
      </c>
      <c r="F2262" t="b">
        <f t="shared" si="135"/>
        <v>0</v>
      </c>
      <c r="G2262" t="b">
        <f>IF('Input and Summary Results'!$J$4="yes",IF(C2262=FALSE,FALSE,IF('Data Transformation'!E2262&lt;$R$10,E2262,$R$10)),IF(C2262=FALSE,FALSE,IF(C2262&lt;$R$10,C2262,$R$10)))</f>
        <v>0</v>
      </c>
      <c r="H2262" t="b">
        <f>IF('Input and Summary Results'!$J$4="yes",'Data Transformation'!F2262,'Data Transformation'!D2262)</f>
        <v>0</v>
      </c>
      <c r="I2262" t="str">
        <f t="shared" si="136"/>
        <v/>
      </c>
    </row>
    <row r="2263" spans="2:9" x14ac:dyDescent="0.25">
      <c r="B2263" t="b">
        <f>IF('Input and Summary Results'!D1845=0,FALSE,'Input and Summary Results'!$B1845)</f>
        <v>0</v>
      </c>
      <c r="C2263" t="b">
        <f>IF(OR(B2263=0,'Input and Summary Results'!D1845=0,'Input and Summary Results'!D1845=""),FALSE,'Input and Summary Results'!$D1845)</f>
        <v>0</v>
      </c>
      <c r="D2263" t="b">
        <f>IF(OR(B2263=0,'Input and Summary Results'!E1845=0),FALSE,'Input and Summary Results'!$E1845)</f>
        <v>0</v>
      </c>
      <c r="E2263" t="b">
        <f t="shared" si="134"/>
        <v>0</v>
      </c>
      <c r="F2263" t="b">
        <f t="shared" si="135"/>
        <v>0</v>
      </c>
      <c r="G2263" t="b">
        <f>IF('Input and Summary Results'!$J$4="yes",IF(C2263=FALSE,FALSE,IF('Data Transformation'!E2263&lt;$R$10,E2263,$R$10)),IF(C2263=FALSE,FALSE,IF(C2263&lt;$R$10,C2263,$R$10)))</f>
        <v>0</v>
      </c>
      <c r="H2263" t="b">
        <f>IF('Input and Summary Results'!$J$4="yes",'Data Transformation'!F2263,'Data Transformation'!D2263)</f>
        <v>0</v>
      </c>
      <c r="I2263" t="str">
        <f t="shared" si="136"/>
        <v/>
      </c>
    </row>
    <row r="2264" spans="2:9" x14ac:dyDescent="0.25">
      <c r="B2264" t="b">
        <f>IF('Input and Summary Results'!D1846=0,FALSE,'Input and Summary Results'!$B1846)</f>
        <v>0</v>
      </c>
      <c r="C2264" t="b">
        <f>IF(OR(B2264=0,'Input and Summary Results'!D1846=0,'Input and Summary Results'!D1846=""),FALSE,'Input and Summary Results'!$D1846)</f>
        <v>0</v>
      </c>
      <c r="D2264" t="b">
        <f>IF(OR(B2264=0,'Input and Summary Results'!E1846=0),FALSE,'Input and Summary Results'!$E1846)</f>
        <v>0</v>
      </c>
      <c r="E2264" t="b">
        <f t="shared" si="134"/>
        <v>0</v>
      </c>
      <c r="F2264" t="b">
        <f t="shared" si="135"/>
        <v>0</v>
      </c>
      <c r="G2264" t="b">
        <f>IF('Input and Summary Results'!$J$4="yes",IF(C2264=FALSE,FALSE,IF('Data Transformation'!E2264&lt;$R$10,E2264,$R$10)),IF(C2264=FALSE,FALSE,IF(C2264&lt;$R$10,C2264,$R$10)))</f>
        <v>0</v>
      </c>
      <c r="H2264" t="b">
        <f>IF('Input and Summary Results'!$J$4="yes",'Data Transformation'!F2264,'Data Transformation'!D2264)</f>
        <v>0</v>
      </c>
      <c r="I2264" t="str">
        <f t="shared" si="136"/>
        <v/>
      </c>
    </row>
    <row r="2265" spans="2:9" x14ac:dyDescent="0.25">
      <c r="B2265" t="b">
        <f>IF('Input and Summary Results'!D1847=0,FALSE,'Input and Summary Results'!$B1847)</f>
        <v>0</v>
      </c>
      <c r="C2265" t="b">
        <f>IF(OR(B2265=0,'Input and Summary Results'!D1847=0,'Input and Summary Results'!D1847=""),FALSE,'Input and Summary Results'!$D1847)</f>
        <v>0</v>
      </c>
      <c r="D2265" t="b">
        <f>IF(OR(B2265=0,'Input and Summary Results'!E1847=0),FALSE,'Input and Summary Results'!$E1847)</f>
        <v>0</v>
      </c>
      <c r="E2265" t="b">
        <f t="shared" si="134"/>
        <v>0</v>
      </c>
      <c r="F2265" t="b">
        <f t="shared" si="135"/>
        <v>0</v>
      </c>
      <c r="G2265" t="b">
        <f>IF('Input and Summary Results'!$J$4="yes",IF(C2265=FALSE,FALSE,IF('Data Transformation'!E2265&lt;$R$10,E2265,$R$10)),IF(C2265=FALSE,FALSE,IF(C2265&lt;$R$10,C2265,$R$10)))</f>
        <v>0</v>
      </c>
      <c r="H2265" t="b">
        <f>IF('Input and Summary Results'!$J$4="yes",'Data Transformation'!F2265,'Data Transformation'!D2265)</f>
        <v>0</v>
      </c>
      <c r="I2265" t="str">
        <f t="shared" si="136"/>
        <v/>
      </c>
    </row>
    <row r="2266" spans="2:9" x14ac:dyDescent="0.25">
      <c r="B2266" t="b">
        <f>IF('Input and Summary Results'!D1848=0,FALSE,'Input and Summary Results'!$B1848)</f>
        <v>0</v>
      </c>
      <c r="C2266" t="b">
        <f>IF(OR(B2266=0,'Input and Summary Results'!D1848=0,'Input and Summary Results'!D1848=""),FALSE,'Input and Summary Results'!$D1848)</f>
        <v>0</v>
      </c>
      <c r="D2266" t="b">
        <f>IF(OR(B2266=0,'Input and Summary Results'!E1848=0),FALSE,'Input and Summary Results'!$E1848)</f>
        <v>0</v>
      </c>
      <c r="E2266" t="b">
        <f t="shared" si="134"/>
        <v>0</v>
      </c>
      <c r="F2266" t="b">
        <f t="shared" si="135"/>
        <v>0</v>
      </c>
      <c r="G2266" t="b">
        <f>IF('Input and Summary Results'!$J$4="yes",IF(C2266=FALSE,FALSE,IF('Data Transformation'!E2266&lt;$R$10,E2266,$R$10)),IF(C2266=FALSE,FALSE,IF(C2266&lt;$R$10,C2266,$R$10)))</f>
        <v>0</v>
      </c>
      <c r="H2266" t="b">
        <f>IF('Input and Summary Results'!$J$4="yes",'Data Transformation'!F2266,'Data Transformation'!D2266)</f>
        <v>0</v>
      </c>
      <c r="I2266" t="str">
        <f t="shared" si="136"/>
        <v/>
      </c>
    </row>
    <row r="2267" spans="2:9" x14ac:dyDescent="0.25">
      <c r="B2267" t="b">
        <f>IF('Input and Summary Results'!D1849=0,FALSE,'Input and Summary Results'!$B1849)</f>
        <v>0</v>
      </c>
      <c r="C2267" t="b">
        <f>IF(OR(B2267=0,'Input and Summary Results'!D1849=0,'Input and Summary Results'!D1849=""),FALSE,'Input and Summary Results'!$D1849)</f>
        <v>0</v>
      </c>
      <c r="D2267" t="b">
        <f>IF(OR(B2267=0,'Input and Summary Results'!E1849=0),FALSE,'Input and Summary Results'!$E1849)</f>
        <v>0</v>
      </c>
      <c r="E2267" t="b">
        <f t="shared" si="134"/>
        <v>0</v>
      </c>
      <c r="F2267" t="b">
        <f t="shared" si="135"/>
        <v>0</v>
      </c>
      <c r="G2267" t="b">
        <f>IF('Input and Summary Results'!$J$4="yes",IF(C2267=FALSE,FALSE,IF('Data Transformation'!E2267&lt;$R$10,E2267,$R$10)),IF(C2267=FALSE,FALSE,IF(C2267&lt;$R$10,C2267,$R$10)))</f>
        <v>0</v>
      </c>
      <c r="H2267" t="b">
        <f>IF('Input and Summary Results'!$J$4="yes",'Data Transformation'!F2267,'Data Transformation'!D2267)</f>
        <v>0</v>
      </c>
      <c r="I2267" t="str">
        <f t="shared" si="136"/>
        <v/>
      </c>
    </row>
    <row r="2268" spans="2:9" x14ac:dyDescent="0.25">
      <c r="B2268" t="b">
        <f>IF('Input and Summary Results'!D1850=0,FALSE,'Input and Summary Results'!$B1850)</f>
        <v>0</v>
      </c>
      <c r="C2268" t="b">
        <f>IF(OR(B2268=0,'Input and Summary Results'!D1850=0,'Input and Summary Results'!D1850=""),FALSE,'Input and Summary Results'!$D1850)</f>
        <v>0</v>
      </c>
      <c r="D2268" t="b">
        <f>IF(OR(B2268=0,'Input and Summary Results'!E1850=0),FALSE,'Input and Summary Results'!$E1850)</f>
        <v>0</v>
      </c>
      <c r="E2268" t="b">
        <f t="shared" si="134"/>
        <v>0</v>
      </c>
      <c r="F2268" t="b">
        <f t="shared" si="135"/>
        <v>0</v>
      </c>
      <c r="G2268" t="b">
        <f>IF('Input and Summary Results'!$J$4="yes",IF(C2268=FALSE,FALSE,IF('Data Transformation'!E2268&lt;$R$10,E2268,$R$10)),IF(C2268=FALSE,FALSE,IF(C2268&lt;$R$10,C2268,$R$10)))</f>
        <v>0</v>
      </c>
      <c r="H2268" t="b">
        <f>IF('Input and Summary Results'!$J$4="yes",'Data Transformation'!F2268,'Data Transformation'!D2268)</f>
        <v>0</v>
      </c>
      <c r="I2268" t="str">
        <f t="shared" si="136"/>
        <v/>
      </c>
    </row>
    <row r="2269" spans="2:9" x14ac:dyDescent="0.25">
      <c r="B2269" t="b">
        <f>IF('Input and Summary Results'!D1851=0,FALSE,'Input and Summary Results'!$B1851)</f>
        <v>0</v>
      </c>
      <c r="C2269" t="b">
        <f>IF(OR(B2269=0,'Input and Summary Results'!D1851=0,'Input and Summary Results'!D1851=""),FALSE,'Input and Summary Results'!$D1851)</f>
        <v>0</v>
      </c>
      <c r="D2269" t="b">
        <f>IF(OR(B2269=0,'Input and Summary Results'!E1851=0),FALSE,'Input and Summary Results'!$E1851)</f>
        <v>0</v>
      </c>
      <c r="E2269" t="b">
        <f t="shared" si="134"/>
        <v>0</v>
      </c>
      <c r="F2269" t="b">
        <f t="shared" si="135"/>
        <v>0</v>
      </c>
      <c r="G2269" t="b">
        <f>IF('Input and Summary Results'!$J$4="yes",IF(C2269=FALSE,FALSE,IF('Data Transformation'!E2269&lt;$R$10,E2269,$R$10)),IF(C2269=FALSE,FALSE,IF(C2269&lt;$R$10,C2269,$R$10)))</f>
        <v>0</v>
      </c>
      <c r="H2269" t="b">
        <f>IF('Input and Summary Results'!$J$4="yes",'Data Transformation'!F2269,'Data Transformation'!D2269)</f>
        <v>0</v>
      </c>
      <c r="I2269" t="str">
        <f t="shared" si="136"/>
        <v/>
      </c>
    </row>
    <row r="2270" spans="2:9" x14ac:dyDescent="0.25">
      <c r="B2270" t="b">
        <f>IF('Input and Summary Results'!D1852=0,FALSE,'Input and Summary Results'!$B1852)</f>
        <v>0</v>
      </c>
      <c r="C2270" t="b">
        <f>IF(OR(B2270=0,'Input and Summary Results'!D1852=0,'Input and Summary Results'!D1852=""),FALSE,'Input and Summary Results'!$D1852)</f>
        <v>0</v>
      </c>
      <c r="D2270" t="b">
        <f>IF(OR(B2270=0,'Input and Summary Results'!E1852=0),FALSE,'Input and Summary Results'!$E1852)</f>
        <v>0</v>
      </c>
      <c r="E2270" t="b">
        <f t="shared" si="134"/>
        <v>0</v>
      </c>
      <c r="F2270" t="b">
        <f t="shared" si="135"/>
        <v>0</v>
      </c>
      <c r="G2270" t="b">
        <f>IF('Input and Summary Results'!$J$4="yes",IF(C2270=FALSE,FALSE,IF('Data Transformation'!E2270&lt;$R$10,E2270,$R$10)),IF(C2270=FALSE,FALSE,IF(C2270&lt;$R$10,C2270,$R$10)))</f>
        <v>0</v>
      </c>
      <c r="H2270" t="b">
        <f>IF('Input and Summary Results'!$J$4="yes",'Data Transformation'!F2270,'Data Transformation'!D2270)</f>
        <v>0</v>
      </c>
      <c r="I2270" t="str">
        <f t="shared" si="136"/>
        <v/>
      </c>
    </row>
    <row r="2271" spans="2:9" x14ac:dyDescent="0.25">
      <c r="B2271" t="b">
        <f>IF('Input and Summary Results'!D1853=0,FALSE,'Input and Summary Results'!$B1853)</f>
        <v>0</v>
      </c>
      <c r="C2271" t="b">
        <f>IF(OR(B2271=0,'Input and Summary Results'!D1853=0,'Input and Summary Results'!D1853=""),FALSE,'Input and Summary Results'!$D1853)</f>
        <v>0</v>
      </c>
      <c r="D2271" t="b">
        <f>IF(OR(B2271=0,'Input and Summary Results'!E1853=0),FALSE,'Input and Summary Results'!$E1853)</f>
        <v>0</v>
      </c>
      <c r="E2271" t="b">
        <f t="shared" si="134"/>
        <v>0</v>
      </c>
      <c r="F2271" t="b">
        <f t="shared" si="135"/>
        <v>0</v>
      </c>
      <c r="G2271" t="b">
        <f>IF('Input and Summary Results'!$J$4="yes",IF(C2271=FALSE,FALSE,IF('Data Transformation'!E2271&lt;$R$10,E2271,$R$10)),IF(C2271=FALSE,FALSE,IF(C2271&lt;$R$10,C2271,$R$10)))</f>
        <v>0</v>
      </c>
      <c r="H2271" t="b">
        <f>IF('Input and Summary Results'!$J$4="yes",'Data Transformation'!F2271,'Data Transformation'!D2271)</f>
        <v>0</v>
      </c>
      <c r="I2271" t="str">
        <f t="shared" si="136"/>
        <v/>
      </c>
    </row>
    <row r="2272" spans="2:9" x14ac:dyDescent="0.25">
      <c r="B2272" t="b">
        <f>IF('Input and Summary Results'!D1854=0,FALSE,'Input and Summary Results'!$B1854)</f>
        <v>0</v>
      </c>
      <c r="C2272" t="b">
        <f>IF(OR(B2272=0,'Input and Summary Results'!D1854=0,'Input and Summary Results'!D1854=""),FALSE,'Input and Summary Results'!$D1854)</f>
        <v>0</v>
      </c>
      <c r="D2272" t="b">
        <f>IF(OR(B2272=0,'Input and Summary Results'!E1854=0),FALSE,'Input and Summary Results'!$E1854)</f>
        <v>0</v>
      </c>
      <c r="E2272" t="b">
        <f t="shared" si="134"/>
        <v>0</v>
      </c>
      <c r="F2272" t="b">
        <f t="shared" si="135"/>
        <v>0</v>
      </c>
      <c r="G2272" t="b">
        <f>IF('Input and Summary Results'!$J$4="yes",IF(C2272=FALSE,FALSE,IF('Data Transformation'!E2272&lt;$R$10,E2272,$R$10)),IF(C2272=FALSE,FALSE,IF(C2272&lt;$R$10,C2272,$R$10)))</f>
        <v>0</v>
      </c>
      <c r="H2272" t="b">
        <f>IF('Input and Summary Results'!$J$4="yes",'Data Transformation'!F2272,'Data Transformation'!D2272)</f>
        <v>0</v>
      </c>
      <c r="I2272" t="str">
        <f t="shared" si="136"/>
        <v/>
      </c>
    </row>
    <row r="2273" spans="2:9" x14ac:dyDescent="0.25">
      <c r="B2273" t="b">
        <f>IF('Input and Summary Results'!D1855=0,FALSE,'Input and Summary Results'!$B1855)</f>
        <v>0</v>
      </c>
      <c r="C2273" t="b">
        <f>IF(OR(B2273=0,'Input and Summary Results'!D1855=0,'Input and Summary Results'!D1855=""),FALSE,'Input and Summary Results'!$D1855)</f>
        <v>0</v>
      </c>
      <c r="D2273" t="b">
        <f>IF(OR(B2273=0,'Input and Summary Results'!E1855=0),FALSE,'Input and Summary Results'!$E1855)</f>
        <v>0</v>
      </c>
      <c r="E2273" t="b">
        <f t="shared" si="134"/>
        <v>0</v>
      </c>
      <c r="F2273" t="b">
        <f t="shared" si="135"/>
        <v>0</v>
      </c>
      <c r="G2273" t="b">
        <f>IF('Input and Summary Results'!$J$4="yes",IF(C2273=FALSE,FALSE,IF('Data Transformation'!E2273&lt;$R$10,E2273,$R$10)),IF(C2273=FALSE,FALSE,IF(C2273&lt;$R$10,C2273,$R$10)))</f>
        <v>0</v>
      </c>
      <c r="H2273" t="b">
        <f>IF('Input and Summary Results'!$J$4="yes",'Data Transformation'!F2273,'Data Transformation'!D2273)</f>
        <v>0</v>
      </c>
      <c r="I2273" t="str">
        <f t="shared" si="136"/>
        <v/>
      </c>
    </row>
    <row r="2274" spans="2:9" x14ac:dyDescent="0.25">
      <c r="B2274" t="b">
        <f>IF('Input and Summary Results'!D1856=0,FALSE,'Input and Summary Results'!$B1856)</f>
        <v>0</v>
      </c>
      <c r="C2274" t="b">
        <f>IF(OR(B2274=0,'Input and Summary Results'!D1856=0,'Input and Summary Results'!D1856=""),FALSE,'Input and Summary Results'!$D1856)</f>
        <v>0</v>
      </c>
      <c r="D2274" t="b">
        <f>IF(OR(B2274=0,'Input and Summary Results'!E1856=0),FALSE,'Input and Summary Results'!$E1856)</f>
        <v>0</v>
      </c>
      <c r="E2274" t="b">
        <f t="shared" si="134"/>
        <v>0</v>
      </c>
      <c r="F2274" t="b">
        <f t="shared" si="135"/>
        <v>0</v>
      </c>
      <c r="G2274" t="b">
        <f>IF('Input and Summary Results'!$J$4="yes",IF(C2274=FALSE,FALSE,IF('Data Transformation'!E2274&lt;$R$10,E2274,$R$10)),IF(C2274=FALSE,FALSE,IF(C2274&lt;$R$10,C2274,$R$10)))</f>
        <v>0</v>
      </c>
      <c r="H2274" t="b">
        <f>IF('Input and Summary Results'!$J$4="yes",'Data Transformation'!F2274,'Data Transformation'!D2274)</f>
        <v>0</v>
      </c>
      <c r="I2274" t="str">
        <f t="shared" si="136"/>
        <v/>
      </c>
    </row>
    <row r="2275" spans="2:9" x14ac:dyDescent="0.25">
      <c r="B2275" t="b">
        <f>IF('Input and Summary Results'!D1857=0,FALSE,'Input and Summary Results'!$B1857)</f>
        <v>0</v>
      </c>
      <c r="C2275" t="b">
        <f>IF(OR(B2275=0,'Input and Summary Results'!D1857=0,'Input and Summary Results'!D1857=""),FALSE,'Input and Summary Results'!$D1857)</f>
        <v>0</v>
      </c>
      <c r="D2275" t="b">
        <f>IF(OR(B2275=0,'Input and Summary Results'!E1857=0),FALSE,'Input and Summary Results'!$E1857)</f>
        <v>0</v>
      </c>
      <c r="E2275" t="b">
        <f t="shared" si="134"/>
        <v>0</v>
      </c>
      <c r="F2275" t="b">
        <f t="shared" si="135"/>
        <v>0</v>
      </c>
      <c r="G2275" t="b">
        <f>IF('Input and Summary Results'!$J$4="yes",IF(C2275=FALSE,FALSE,IF('Data Transformation'!E2275&lt;$R$10,E2275,$R$10)),IF(C2275=FALSE,FALSE,IF(C2275&lt;$R$10,C2275,$R$10)))</f>
        <v>0</v>
      </c>
      <c r="H2275" t="b">
        <f>IF('Input and Summary Results'!$J$4="yes",'Data Transformation'!F2275,'Data Transformation'!D2275)</f>
        <v>0</v>
      </c>
      <c r="I2275" t="str">
        <f t="shared" si="136"/>
        <v/>
      </c>
    </row>
    <row r="2276" spans="2:9" x14ac:dyDescent="0.25">
      <c r="B2276" t="b">
        <f>IF('Input and Summary Results'!D1858=0,FALSE,'Input and Summary Results'!$B1858)</f>
        <v>0</v>
      </c>
      <c r="C2276" t="b">
        <f>IF(OR(B2276=0,'Input and Summary Results'!D1858=0,'Input and Summary Results'!D1858=""),FALSE,'Input and Summary Results'!$D1858)</f>
        <v>0</v>
      </c>
      <c r="D2276" t="b">
        <f>IF(OR(B2276=0,'Input and Summary Results'!E1858=0),FALSE,'Input and Summary Results'!$E1858)</f>
        <v>0</v>
      </c>
      <c r="E2276" t="b">
        <f t="shared" si="134"/>
        <v>0</v>
      </c>
      <c r="F2276" t="b">
        <f t="shared" si="135"/>
        <v>0</v>
      </c>
      <c r="G2276" t="b">
        <f>IF('Input and Summary Results'!$J$4="yes",IF(C2276=FALSE,FALSE,IF('Data Transformation'!E2276&lt;$R$10,E2276,$R$10)),IF(C2276=FALSE,FALSE,IF(C2276&lt;$R$10,C2276,$R$10)))</f>
        <v>0</v>
      </c>
      <c r="H2276" t="b">
        <f>IF('Input and Summary Results'!$J$4="yes",'Data Transformation'!F2276,'Data Transformation'!D2276)</f>
        <v>0</v>
      </c>
      <c r="I2276" t="str">
        <f t="shared" si="136"/>
        <v/>
      </c>
    </row>
    <row r="2277" spans="2:9" x14ac:dyDescent="0.25">
      <c r="B2277" t="b">
        <f>IF('Input and Summary Results'!D1859=0,FALSE,'Input and Summary Results'!$B1859)</f>
        <v>0</v>
      </c>
      <c r="C2277" t="b">
        <f>IF(OR(B2277=0,'Input and Summary Results'!D1859=0,'Input and Summary Results'!D1859=""),FALSE,'Input and Summary Results'!$D1859)</f>
        <v>0</v>
      </c>
      <c r="D2277" t="b">
        <f>IF(OR(B2277=0,'Input and Summary Results'!E1859=0),FALSE,'Input and Summary Results'!$E1859)</f>
        <v>0</v>
      </c>
      <c r="E2277" t="b">
        <f t="shared" si="134"/>
        <v>0</v>
      </c>
      <c r="F2277" t="b">
        <f t="shared" si="135"/>
        <v>0</v>
      </c>
      <c r="G2277" t="b">
        <f>IF('Input and Summary Results'!$J$4="yes",IF(C2277=FALSE,FALSE,IF('Data Transformation'!E2277&lt;$R$10,E2277,$R$10)),IF(C2277=FALSE,FALSE,IF(C2277&lt;$R$10,C2277,$R$10)))</f>
        <v>0</v>
      </c>
      <c r="H2277" t="b">
        <f>IF('Input and Summary Results'!$J$4="yes",'Data Transformation'!F2277,'Data Transformation'!D2277)</f>
        <v>0</v>
      </c>
      <c r="I2277" t="str">
        <f t="shared" si="136"/>
        <v/>
      </c>
    </row>
    <row r="2278" spans="2:9" x14ac:dyDescent="0.25">
      <c r="B2278" t="b">
        <f>IF('Input and Summary Results'!D1860=0,FALSE,'Input and Summary Results'!$B1860)</f>
        <v>0</v>
      </c>
      <c r="C2278" t="b">
        <f>IF(OR(B2278=0,'Input and Summary Results'!D1860=0,'Input and Summary Results'!D1860=""),FALSE,'Input and Summary Results'!$D1860)</f>
        <v>0</v>
      </c>
      <c r="D2278" t="b">
        <f>IF(OR(B2278=0,'Input and Summary Results'!E1860=0),FALSE,'Input and Summary Results'!$E1860)</f>
        <v>0</v>
      </c>
      <c r="E2278" t="b">
        <f t="shared" si="134"/>
        <v>0</v>
      </c>
      <c r="F2278" t="b">
        <f t="shared" si="135"/>
        <v>0</v>
      </c>
      <c r="G2278" t="b">
        <f>IF('Input and Summary Results'!$J$4="yes",IF(C2278=FALSE,FALSE,IF('Data Transformation'!E2278&lt;$R$10,E2278,$R$10)),IF(C2278=FALSE,FALSE,IF(C2278&lt;$R$10,C2278,$R$10)))</f>
        <v>0</v>
      </c>
      <c r="H2278" t="b">
        <f>IF('Input and Summary Results'!$J$4="yes",'Data Transformation'!F2278,'Data Transformation'!D2278)</f>
        <v>0</v>
      </c>
      <c r="I2278" t="str">
        <f t="shared" si="136"/>
        <v/>
      </c>
    </row>
    <row r="2279" spans="2:9" x14ac:dyDescent="0.25">
      <c r="B2279" t="b">
        <f>IF('Input and Summary Results'!D1861=0,FALSE,'Input and Summary Results'!$B1861)</f>
        <v>0</v>
      </c>
      <c r="C2279" t="b">
        <f>IF(OR(B2279=0,'Input and Summary Results'!D1861=0,'Input and Summary Results'!D1861=""),FALSE,'Input and Summary Results'!$D1861)</f>
        <v>0</v>
      </c>
      <c r="D2279" t="b">
        <f>IF(OR(B2279=0,'Input and Summary Results'!E1861=0),FALSE,'Input and Summary Results'!$E1861)</f>
        <v>0</v>
      </c>
      <c r="E2279" t="b">
        <f t="shared" si="134"/>
        <v>0</v>
      </c>
      <c r="F2279" t="b">
        <f t="shared" si="135"/>
        <v>0</v>
      </c>
      <c r="G2279" t="b">
        <f>IF('Input and Summary Results'!$J$4="yes",IF(C2279=FALSE,FALSE,IF('Data Transformation'!E2279&lt;$R$10,E2279,$R$10)),IF(C2279=FALSE,FALSE,IF(C2279&lt;$R$10,C2279,$R$10)))</f>
        <v>0</v>
      </c>
      <c r="H2279" t="b">
        <f>IF('Input and Summary Results'!$J$4="yes",'Data Transformation'!F2279,'Data Transformation'!D2279)</f>
        <v>0</v>
      </c>
      <c r="I2279" t="str">
        <f t="shared" si="136"/>
        <v/>
      </c>
    </row>
    <row r="2280" spans="2:9" x14ac:dyDescent="0.25">
      <c r="B2280" t="b">
        <f>IF('Input and Summary Results'!D1862=0,FALSE,'Input and Summary Results'!$B1862)</f>
        <v>0</v>
      </c>
      <c r="C2280" t="b">
        <f>IF(OR(B2280=0,'Input and Summary Results'!D1862=0,'Input and Summary Results'!D1862=""),FALSE,'Input and Summary Results'!$D1862)</f>
        <v>0</v>
      </c>
      <c r="D2280" t="b">
        <f>IF(OR(B2280=0,'Input and Summary Results'!E1862=0),FALSE,'Input and Summary Results'!$E1862)</f>
        <v>0</v>
      </c>
      <c r="E2280" t="b">
        <f t="shared" si="134"/>
        <v>0</v>
      </c>
      <c r="F2280" t="b">
        <f t="shared" si="135"/>
        <v>0</v>
      </c>
      <c r="G2280" t="b">
        <f>IF('Input and Summary Results'!$J$4="yes",IF(C2280=FALSE,FALSE,IF('Data Transformation'!E2280&lt;$R$10,E2280,$R$10)),IF(C2280=FALSE,FALSE,IF(C2280&lt;$R$10,C2280,$R$10)))</f>
        <v>0</v>
      </c>
      <c r="H2280" t="b">
        <f>IF('Input and Summary Results'!$J$4="yes",'Data Transformation'!F2280,'Data Transformation'!D2280)</f>
        <v>0</v>
      </c>
      <c r="I2280" t="str">
        <f t="shared" si="136"/>
        <v/>
      </c>
    </row>
    <row r="2281" spans="2:9" x14ac:dyDescent="0.25">
      <c r="B2281" t="b">
        <f>IF('Input and Summary Results'!D1863=0,FALSE,'Input and Summary Results'!$B1863)</f>
        <v>0</v>
      </c>
      <c r="C2281" t="b">
        <f>IF(OR(B2281=0,'Input and Summary Results'!D1863=0,'Input and Summary Results'!D1863=""),FALSE,'Input and Summary Results'!$D1863)</f>
        <v>0</v>
      </c>
      <c r="D2281" t="b">
        <f>IF(OR(B2281=0,'Input and Summary Results'!E1863=0),FALSE,'Input and Summary Results'!$E1863)</f>
        <v>0</v>
      </c>
      <c r="E2281" t="b">
        <f t="shared" si="134"/>
        <v>0</v>
      </c>
      <c r="F2281" t="b">
        <f t="shared" si="135"/>
        <v>0</v>
      </c>
      <c r="G2281" t="b">
        <f>IF('Input and Summary Results'!$J$4="yes",IF(C2281=FALSE,FALSE,IF('Data Transformation'!E2281&lt;$R$10,E2281,$R$10)),IF(C2281=FALSE,FALSE,IF(C2281&lt;$R$10,C2281,$R$10)))</f>
        <v>0</v>
      </c>
      <c r="H2281" t="b">
        <f>IF('Input and Summary Results'!$J$4="yes",'Data Transformation'!F2281,'Data Transformation'!D2281)</f>
        <v>0</v>
      </c>
      <c r="I2281" t="str">
        <f t="shared" si="136"/>
        <v/>
      </c>
    </row>
    <row r="2282" spans="2:9" x14ac:dyDescent="0.25">
      <c r="B2282" t="b">
        <f>IF('Input and Summary Results'!D1864=0,FALSE,'Input and Summary Results'!$B1864)</f>
        <v>0</v>
      </c>
      <c r="C2282" t="b">
        <f>IF(OR(B2282=0,'Input and Summary Results'!D1864=0,'Input and Summary Results'!D1864=""),FALSE,'Input and Summary Results'!$D1864)</f>
        <v>0</v>
      </c>
      <c r="D2282" t="b">
        <f>IF(OR(B2282=0,'Input and Summary Results'!E1864=0),FALSE,'Input and Summary Results'!$E1864)</f>
        <v>0</v>
      </c>
      <c r="E2282" t="b">
        <f t="shared" ref="E2282:E2345" si="137">IF(C2282=FALSE,FALSE,LOG10(C2282))</f>
        <v>0</v>
      </c>
      <c r="F2282" t="b">
        <f t="shared" ref="F2282:F2345" si="138">IF(D2282=FALSE, FALSE,0.434*D2282/C2282)</f>
        <v>0</v>
      </c>
      <c r="G2282" t="b">
        <f>IF('Input and Summary Results'!$J$4="yes",IF(C2282=FALSE,FALSE,IF('Data Transformation'!E2282&lt;$R$10,E2282,$R$10)),IF(C2282=FALSE,FALSE,IF(C2282&lt;$R$10,C2282,$R$10)))</f>
        <v>0</v>
      </c>
      <c r="H2282" t="b">
        <f>IF('Input and Summary Results'!$J$4="yes",'Data Transformation'!F2282,'Data Transformation'!D2282)</f>
        <v>0</v>
      </c>
      <c r="I2282" t="str">
        <f t="shared" si="136"/>
        <v/>
      </c>
    </row>
    <row r="2283" spans="2:9" x14ac:dyDescent="0.25">
      <c r="B2283" t="b">
        <f>IF('Input and Summary Results'!D1865=0,FALSE,'Input and Summary Results'!$B1865)</f>
        <v>0</v>
      </c>
      <c r="C2283" t="b">
        <f>IF(OR(B2283=0,'Input and Summary Results'!D1865=0,'Input and Summary Results'!D1865=""),FALSE,'Input and Summary Results'!$D1865)</f>
        <v>0</v>
      </c>
      <c r="D2283" t="b">
        <f>IF(OR(B2283=0,'Input and Summary Results'!E1865=0),FALSE,'Input and Summary Results'!$E1865)</f>
        <v>0</v>
      </c>
      <c r="E2283" t="b">
        <f t="shared" si="137"/>
        <v>0</v>
      </c>
      <c r="F2283" t="b">
        <f t="shared" si="138"/>
        <v>0</v>
      </c>
      <c r="G2283" t="b">
        <f>IF('Input and Summary Results'!$J$4="yes",IF(C2283=FALSE,FALSE,IF('Data Transformation'!E2283&lt;$R$10,E2283,$R$10)),IF(C2283=FALSE,FALSE,IF(C2283&lt;$R$10,C2283,$R$10)))</f>
        <v>0</v>
      </c>
      <c r="H2283" t="b">
        <f>IF('Input and Summary Results'!$J$4="yes",'Data Transformation'!F2283,'Data Transformation'!D2283)</f>
        <v>0</v>
      </c>
      <c r="I2283" t="str">
        <f t="shared" si="136"/>
        <v/>
      </c>
    </row>
    <row r="2284" spans="2:9" x14ac:dyDescent="0.25">
      <c r="B2284" t="b">
        <f>IF('Input and Summary Results'!D1866=0,FALSE,'Input and Summary Results'!$B1866)</f>
        <v>0</v>
      </c>
      <c r="C2284" t="b">
        <f>IF(OR(B2284=0,'Input and Summary Results'!D1866=0,'Input and Summary Results'!D1866=""),FALSE,'Input and Summary Results'!$D1866)</f>
        <v>0</v>
      </c>
      <c r="D2284" t="b">
        <f>IF(OR(B2284=0,'Input and Summary Results'!E1866=0),FALSE,'Input and Summary Results'!$E1866)</f>
        <v>0</v>
      </c>
      <c r="E2284" t="b">
        <f t="shared" si="137"/>
        <v>0</v>
      </c>
      <c r="F2284" t="b">
        <f t="shared" si="138"/>
        <v>0</v>
      </c>
      <c r="G2284" t="b">
        <f>IF('Input and Summary Results'!$J$4="yes",IF(C2284=FALSE,FALSE,IF('Data Transformation'!E2284&lt;$R$10,E2284,$R$10)),IF(C2284=FALSE,FALSE,IF(C2284&lt;$R$10,C2284,$R$10)))</f>
        <v>0</v>
      </c>
      <c r="H2284" t="b">
        <f>IF('Input and Summary Results'!$J$4="yes",'Data Transformation'!F2284,'Data Transformation'!D2284)</f>
        <v>0</v>
      </c>
      <c r="I2284" t="str">
        <f t="shared" si="136"/>
        <v/>
      </c>
    </row>
    <row r="2285" spans="2:9" x14ac:dyDescent="0.25">
      <c r="B2285" t="b">
        <f>IF('Input and Summary Results'!D1867=0,FALSE,'Input and Summary Results'!$B1867)</f>
        <v>0</v>
      </c>
      <c r="C2285" t="b">
        <f>IF(OR(B2285=0,'Input and Summary Results'!D1867=0,'Input and Summary Results'!D1867=""),FALSE,'Input and Summary Results'!$D1867)</f>
        <v>0</v>
      </c>
      <c r="D2285" t="b">
        <f>IF(OR(B2285=0,'Input and Summary Results'!E1867=0),FALSE,'Input and Summary Results'!$E1867)</f>
        <v>0</v>
      </c>
      <c r="E2285" t="b">
        <f t="shared" si="137"/>
        <v>0</v>
      </c>
      <c r="F2285" t="b">
        <f t="shared" si="138"/>
        <v>0</v>
      </c>
      <c r="G2285" t="b">
        <f>IF('Input and Summary Results'!$J$4="yes",IF(C2285=FALSE,FALSE,IF('Data Transformation'!E2285&lt;$R$10,E2285,$R$10)),IF(C2285=FALSE,FALSE,IF(C2285&lt;$R$10,C2285,$R$10)))</f>
        <v>0</v>
      </c>
      <c r="H2285" t="b">
        <f>IF('Input and Summary Results'!$J$4="yes",'Data Transformation'!F2285,'Data Transformation'!D2285)</f>
        <v>0</v>
      </c>
      <c r="I2285" t="str">
        <f t="shared" si="136"/>
        <v/>
      </c>
    </row>
    <row r="2286" spans="2:9" x14ac:dyDescent="0.25">
      <c r="B2286" t="b">
        <f>IF('Input and Summary Results'!D1868=0,FALSE,'Input and Summary Results'!$B1868)</f>
        <v>0</v>
      </c>
      <c r="C2286" t="b">
        <f>IF(OR(B2286=0,'Input and Summary Results'!D1868=0,'Input and Summary Results'!D1868=""),FALSE,'Input and Summary Results'!$D1868)</f>
        <v>0</v>
      </c>
      <c r="D2286" t="b">
        <f>IF(OR(B2286=0,'Input and Summary Results'!E1868=0),FALSE,'Input and Summary Results'!$E1868)</f>
        <v>0</v>
      </c>
      <c r="E2286" t="b">
        <f t="shared" si="137"/>
        <v>0</v>
      </c>
      <c r="F2286" t="b">
        <f t="shared" si="138"/>
        <v>0</v>
      </c>
      <c r="G2286" t="b">
        <f>IF('Input and Summary Results'!$J$4="yes",IF(C2286=FALSE,FALSE,IF('Data Transformation'!E2286&lt;$R$10,E2286,$R$10)),IF(C2286=FALSE,FALSE,IF(C2286&lt;$R$10,C2286,$R$10)))</f>
        <v>0</v>
      </c>
      <c r="H2286" t="b">
        <f>IF('Input and Summary Results'!$J$4="yes",'Data Transformation'!F2286,'Data Transformation'!D2286)</f>
        <v>0</v>
      </c>
      <c r="I2286" t="str">
        <f t="shared" si="136"/>
        <v/>
      </c>
    </row>
    <row r="2287" spans="2:9" x14ac:dyDescent="0.25">
      <c r="B2287" t="b">
        <f>IF('Input and Summary Results'!D1869=0,FALSE,'Input and Summary Results'!$B1869)</f>
        <v>0</v>
      </c>
      <c r="C2287" t="b">
        <f>IF(OR(B2287=0,'Input and Summary Results'!D1869=0,'Input and Summary Results'!D1869=""),FALSE,'Input and Summary Results'!$D1869)</f>
        <v>0</v>
      </c>
      <c r="D2287" t="b">
        <f>IF(OR(B2287=0,'Input and Summary Results'!E1869=0),FALSE,'Input and Summary Results'!$E1869)</f>
        <v>0</v>
      </c>
      <c r="E2287" t="b">
        <f t="shared" si="137"/>
        <v>0</v>
      </c>
      <c r="F2287" t="b">
        <f t="shared" si="138"/>
        <v>0</v>
      </c>
      <c r="G2287" t="b">
        <f>IF('Input and Summary Results'!$J$4="yes",IF(C2287=FALSE,FALSE,IF('Data Transformation'!E2287&lt;$R$10,E2287,$R$10)),IF(C2287=FALSE,FALSE,IF(C2287&lt;$R$10,C2287,$R$10)))</f>
        <v>0</v>
      </c>
      <c r="H2287" t="b">
        <f>IF('Input and Summary Results'!$J$4="yes",'Data Transformation'!F2287,'Data Transformation'!D2287)</f>
        <v>0</v>
      </c>
      <c r="I2287" t="str">
        <f t="shared" si="136"/>
        <v/>
      </c>
    </row>
    <row r="2288" spans="2:9" x14ac:dyDescent="0.25">
      <c r="B2288" t="b">
        <f>IF('Input and Summary Results'!D1870=0,FALSE,'Input and Summary Results'!$B1870)</f>
        <v>0</v>
      </c>
      <c r="C2288" t="b">
        <f>IF(OR(B2288=0,'Input and Summary Results'!D1870=0,'Input and Summary Results'!D1870=""),FALSE,'Input and Summary Results'!$D1870)</f>
        <v>0</v>
      </c>
      <c r="D2288" t="b">
        <f>IF(OR(B2288=0,'Input and Summary Results'!E1870=0),FALSE,'Input and Summary Results'!$E1870)</f>
        <v>0</v>
      </c>
      <c r="E2288" t="b">
        <f t="shared" si="137"/>
        <v>0</v>
      </c>
      <c r="F2288" t="b">
        <f t="shared" si="138"/>
        <v>0</v>
      </c>
      <c r="G2288" t="b">
        <f>IF('Input and Summary Results'!$J$4="yes",IF(C2288=FALSE,FALSE,IF('Data Transformation'!E2288&lt;$R$10,E2288,$R$10)),IF(C2288=FALSE,FALSE,IF(C2288&lt;$R$10,C2288,$R$10)))</f>
        <v>0</v>
      </c>
      <c r="H2288" t="b">
        <f>IF('Input and Summary Results'!$J$4="yes",'Data Transformation'!F2288,'Data Transformation'!D2288)</f>
        <v>0</v>
      </c>
      <c r="I2288" t="str">
        <f t="shared" si="136"/>
        <v/>
      </c>
    </row>
    <row r="2289" spans="2:9" x14ac:dyDescent="0.25">
      <c r="B2289" t="b">
        <f>IF('Input and Summary Results'!D1871=0,FALSE,'Input and Summary Results'!$B1871)</f>
        <v>0</v>
      </c>
      <c r="C2289" t="b">
        <f>IF(OR(B2289=0,'Input and Summary Results'!D1871=0,'Input and Summary Results'!D1871=""),FALSE,'Input and Summary Results'!$D1871)</f>
        <v>0</v>
      </c>
      <c r="D2289" t="b">
        <f>IF(OR(B2289=0,'Input and Summary Results'!E1871=0),FALSE,'Input and Summary Results'!$E1871)</f>
        <v>0</v>
      </c>
      <c r="E2289" t="b">
        <f t="shared" si="137"/>
        <v>0</v>
      </c>
      <c r="F2289" t="b">
        <f t="shared" si="138"/>
        <v>0</v>
      </c>
      <c r="G2289" t="b">
        <f>IF('Input and Summary Results'!$J$4="yes",IF(C2289=FALSE,FALSE,IF('Data Transformation'!E2289&lt;$R$10,E2289,$R$10)),IF(C2289=FALSE,FALSE,IF(C2289&lt;$R$10,C2289,$R$10)))</f>
        <v>0</v>
      </c>
      <c r="H2289" t="b">
        <f>IF('Input and Summary Results'!$J$4="yes",'Data Transformation'!F2289,'Data Transformation'!D2289)</f>
        <v>0</v>
      </c>
      <c r="I2289" t="str">
        <f t="shared" si="136"/>
        <v/>
      </c>
    </row>
    <row r="2290" spans="2:9" x14ac:dyDescent="0.25">
      <c r="B2290" t="b">
        <f>IF('Input and Summary Results'!D1872=0,FALSE,'Input and Summary Results'!$B1872)</f>
        <v>0</v>
      </c>
      <c r="C2290" t="b">
        <f>IF(OR(B2290=0,'Input and Summary Results'!D1872=0,'Input and Summary Results'!D1872=""),FALSE,'Input and Summary Results'!$D1872)</f>
        <v>0</v>
      </c>
      <c r="D2290" t="b">
        <f>IF(OR(B2290=0,'Input and Summary Results'!E1872=0),FALSE,'Input and Summary Results'!$E1872)</f>
        <v>0</v>
      </c>
      <c r="E2290" t="b">
        <f t="shared" si="137"/>
        <v>0</v>
      </c>
      <c r="F2290" t="b">
        <f t="shared" si="138"/>
        <v>0</v>
      </c>
      <c r="G2290" t="b">
        <f>IF('Input and Summary Results'!$J$4="yes",IF(C2290=FALSE,FALSE,IF('Data Transformation'!E2290&lt;$R$10,E2290,$R$10)),IF(C2290=FALSE,FALSE,IF(C2290&lt;$R$10,C2290,$R$10)))</f>
        <v>0</v>
      </c>
      <c r="H2290" t="b">
        <f>IF('Input and Summary Results'!$J$4="yes",'Data Transformation'!F2290,'Data Transformation'!D2290)</f>
        <v>0</v>
      </c>
      <c r="I2290" t="str">
        <f t="shared" si="136"/>
        <v/>
      </c>
    </row>
    <row r="2291" spans="2:9" x14ac:dyDescent="0.25">
      <c r="B2291" t="b">
        <f>IF('Input and Summary Results'!D1873=0,FALSE,'Input and Summary Results'!$B1873)</f>
        <v>0</v>
      </c>
      <c r="C2291" t="b">
        <f>IF(OR(B2291=0,'Input and Summary Results'!D1873=0,'Input and Summary Results'!D1873=""),FALSE,'Input and Summary Results'!$D1873)</f>
        <v>0</v>
      </c>
      <c r="D2291" t="b">
        <f>IF(OR(B2291=0,'Input and Summary Results'!E1873=0),FALSE,'Input and Summary Results'!$E1873)</f>
        <v>0</v>
      </c>
      <c r="E2291" t="b">
        <f t="shared" si="137"/>
        <v>0</v>
      </c>
      <c r="F2291" t="b">
        <f t="shared" si="138"/>
        <v>0</v>
      </c>
      <c r="G2291" t="b">
        <f>IF('Input and Summary Results'!$J$4="yes",IF(C2291=FALSE,FALSE,IF('Data Transformation'!E2291&lt;$R$10,E2291,$R$10)),IF(C2291=FALSE,FALSE,IF(C2291&lt;$R$10,C2291,$R$10)))</f>
        <v>0</v>
      </c>
      <c r="H2291" t="b">
        <f>IF('Input and Summary Results'!$J$4="yes",'Data Transformation'!F2291,'Data Transformation'!D2291)</f>
        <v>0</v>
      </c>
      <c r="I2291" t="str">
        <f t="shared" si="136"/>
        <v/>
      </c>
    </row>
    <row r="2292" spans="2:9" x14ac:dyDescent="0.25">
      <c r="B2292" t="b">
        <f>IF('Input and Summary Results'!D1874=0,FALSE,'Input and Summary Results'!$B1874)</f>
        <v>0</v>
      </c>
      <c r="C2292" t="b">
        <f>IF(OR(B2292=0,'Input and Summary Results'!D1874=0,'Input and Summary Results'!D1874=""),FALSE,'Input and Summary Results'!$D1874)</f>
        <v>0</v>
      </c>
      <c r="D2292" t="b">
        <f>IF(OR(B2292=0,'Input and Summary Results'!E1874=0),FALSE,'Input and Summary Results'!$E1874)</f>
        <v>0</v>
      </c>
      <c r="E2292" t="b">
        <f t="shared" si="137"/>
        <v>0</v>
      </c>
      <c r="F2292" t="b">
        <f t="shared" si="138"/>
        <v>0</v>
      </c>
      <c r="G2292" t="b">
        <f>IF('Input and Summary Results'!$J$4="yes",IF(C2292=FALSE,FALSE,IF('Data Transformation'!E2292&lt;$R$10,E2292,$R$10)),IF(C2292=FALSE,FALSE,IF(C2292&lt;$R$10,C2292,$R$10)))</f>
        <v>0</v>
      </c>
      <c r="H2292" t="b">
        <f>IF('Input and Summary Results'!$J$4="yes",'Data Transformation'!F2292,'Data Transformation'!D2292)</f>
        <v>0</v>
      </c>
      <c r="I2292" t="str">
        <f t="shared" si="136"/>
        <v/>
      </c>
    </row>
    <row r="2293" spans="2:9" x14ac:dyDescent="0.25">
      <c r="B2293" t="b">
        <f>IF('Input and Summary Results'!D1875=0,FALSE,'Input and Summary Results'!$B1875)</f>
        <v>0</v>
      </c>
      <c r="C2293" t="b">
        <f>IF(OR(B2293=0,'Input and Summary Results'!D1875=0,'Input and Summary Results'!D1875=""),FALSE,'Input and Summary Results'!$D1875)</f>
        <v>0</v>
      </c>
      <c r="D2293" t="b">
        <f>IF(OR(B2293=0,'Input and Summary Results'!E1875=0),FALSE,'Input and Summary Results'!$E1875)</f>
        <v>0</v>
      </c>
      <c r="E2293" t="b">
        <f t="shared" si="137"/>
        <v>0</v>
      </c>
      <c r="F2293" t="b">
        <f t="shared" si="138"/>
        <v>0</v>
      </c>
      <c r="G2293" t="b">
        <f>IF('Input and Summary Results'!$J$4="yes",IF(C2293=FALSE,FALSE,IF('Data Transformation'!E2293&lt;$R$10,E2293,$R$10)),IF(C2293=FALSE,FALSE,IF(C2293&lt;$R$10,C2293,$R$10)))</f>
        <v>0</v>
      </c>
      <c r="H2293" t="b">
        <f>IF('Input and Summary Results'!$J$4="yes",'Data Transformation'!F2293,'Data Transformation'!D2293)</f>
        <v>0</v>
      </c>
      <c r="I2293" t="str">
        <f t="shared" si="136"/>
        <v/>
      </c>
    </row>
    <row r="2294" spans="2:9" x14ac:dyDescent="0.25">
      <c r="B2294" t="b">
        <f>IF('Input and Summary Results'!D1876=0,FALSE,'Input and Summary Results'!$B1876)</f>
        <v>0</v>
      </c>
      <c r="C2294" t="b">
        <f>IF(OR(B2294=0,'Input and Summary Results'!D1876=0,'Input and Summary Results'!D1876=""),FALSE,'Input and Summary Results'!$D1876)</f>
        <v>0</v>
      </c>
      <c r="D2294" t="b">
        <f>IF(OR(B2294=0,'Input and Summary Results'!E1876=0),FALSE,'Input and Summary Results'!$E1876)</f>
        <v>0</v>
      </c>
      <c r="E2294" t="b">
        <f t="shared" si="137"/>
        <v>0</v>
      </c>
      <c r="F2294" t="b">
        <f t="shared" si="138"/>
        <v>0</v>
      </c>
      <c r="G2294" t="b">
        <f>IF('Input and Summary Results'!$J$4="yes",IF(C2294=FALSE,FALSE,IF('Data Transformation'!E2294&lt;$R$10,E2294,$R$10)),IF(C2294=FALSE,FALSE,IF(C2294&lt;$R$10,C2294,$R$10)))</f>
        <v>0</v>
      </c>
      <c r="H2294" t="b">
        <f>IF('Input and Summary Results'!$J$4="yes",'Data Transformation'!F2294,'Data Transformation'!D2294)</f>
        <v>0</v>
      </c>
      <c r="I2294" t="str">
        <f t="shared" si="136"/>
        <v/>
      </c>
    </row>
    <row r="2295" spans="2:9" x14ac:dyDescent="0.25">
      <c r="B2295" t="b">
        <f>IF('Input and Summary Results'!D1877=0,FALSE,'Input and Summary Results'!$B1877)</f>
        <v>0</v>
      </c>
      <c r="C2295" t="b">
        <f>IF(OR(B2295=0,'Input and Summary Results'!D1877=0,'Input and Summary Results'!D1877=""),FALSE,'Input and Summary Results'!$D1877)</f>
        <v>0</v>
      </c>
      <c r="D2295" t="b">
        <f>IF(OR(B2295=0,'Input and Summary Results'!E1877=0),FALSE,'Input and Summary Results'!$E1877)</f>
        <v>0</v>
      </c>
      <c r="E2295" t="b">
        <f t="shared" si="137"/>
        <v>0</v>
      </c>
      <c r="F2295" t="b">
        <f t="shared" si="138"/>
        <v>0</v>
      </c>
      <c r="G2295" t="b">
        <f>IF('Input and Summary Results'!$J$4="yes",IF(C2295=FALSE,FALSE,IF('Data Transformation'!E2295&lt;$R$10,E2295,$R$10)),IF(C2295=FALSE,FALSE,IF(C2295&lt;$R$10,C2295,$R$10)))</f>
        <v>0</v>
      </c>
      <c r="H2295" t="b">
        <f>IF('Input and Summary Results'!$J$4="yes",'Data Transformation'!F2295,'Data Transformation'!D2295)</f>
        <v>0</v>
      </c>
      <c r="I2295" t="str">
        <f t="shared" si="136"/>
        <v/>
      </c>
    </row>
    <row r="2296" spans="2:9" x14ac:dyDescent="0.25">
      <c r="B2296" t="b">
        <f>IF('Input and Summary Results'!D1878=0,FALSE,'Input and Summary Results'!$B1878)</f>
        <v>0</v>
      </c>
      <c r="C2296" t="b">
        <f>IF(OR(B2296=0,'Input and Summary Results'!D1878=0,'Input and Summary Results'!D1878=""),FALSE,'Input and Summary Results'!$D1878)</f>
        <v>0</v>
      </c>
      <c r="D2296" t="b">
        <f>IF(OR(B2296=0,'Input and Summary Results'!E1878=0),FALSE,'Input and Summary Results'!$E1878)</f>
        <v>0</v>
      </c>
      <c r="E2296" t="b">
        <f t="shared" si="137"/>
        <v>0</v>
      </c>
      <c r="F2296" t="b">
        <f t="shared" si="138"/>
        <v>0</v>
      </c>
      <c r="G2296" t="b">
        <f>IF('Input and Summary Results'!$J$4="yes",IF(C2296=FALSE,FALSE,IF('Data Transformation'!E2296&lt;$R$10,E2296,$R$10)),IF(C2296=FALSE,FALSE,IF(C2296&lt;$R$10,C2296,$R$10)))</f>
        <v>0</v>
      </c>
      <c r="H2296" t="b">
        <f>IF('Input and Summary Results'!$J$4="yes",'Data Transformation'!F2296,'Data Transformation'!D2296)</f>
        <v>0</v>
      </c>
      <c r="I2296" t="str">
        <f t="shared" si="136"/>
        <v/>
      </c>
    </row>
    <row r="2297" spans="2:9" x14ac:dyDescent="0.25">
      <c r="B2297" t="b">
        <f>IF('Input and Summary Results'!D1879=0,FALSE,'Input and Summary Results'!$B1879)</f>
        <v>0</v>
      </c>
      <c r="C2297" t="b">
        <f>IF(OR(B2297=0,'Input and Summary Results'!D1879=0,'Input and Summary Results'!D1879=""),FALSE,'Input and Summary Results'!$D1879)</f>
        <v>0</v>
      </c>
      <c r="D2297" t="b">
        <f>IF(OR(B2297=0,'Input and Summary Results'!E1879=0),FALSE,'Input and Summary Results'!$E1879)</f>
        <v>0</v>
      </c>
      <c r="E2297" t="b">
        <f t="shared" si="137"/>
        <v>0</v>
      </c>
      <c r="F2297" t="b">
        <f t="shared" si="138"/>
        <v>0</v>
      </c>
      <c r="G2297" t="b">
        <f>IF('Input and Summary Results'!$J$4="yes",IF(C2297=FALSE,FALSE,IF('Data Transformation'!E2297&lt;$R$10,E2297,$R$10)),IF(C2297=FALSE,FALSE,IF(C2297&lt;$R$10,C2297,$R$10)))</f>
        <v>0</v>
      </c>
      <c r="H2297" t="b">
        <f>IF('Input and Summary Results'!$J$4="yes",'Data Transformation'!F2297,'Data Transformation'!D2297)</f>
        <v>0</v>
      </c>
      <c r="I2297" t="str">
        <f t="shared" si="136"/>
        <v/>
      </c>
    </row>
    <row r="2298" spans="2:9" x14ac:dyDescent="0.25">
      <c r="B2298" t="b">
        <f>IF('Input and Summary Results'!D1880=0,FALSE,'Input and Summary Results'!$B1880)</f>
        <v>0</v>
      </c>
      <c r="C2298" t="b">
        <f>IF(OR(B2298=0,'Input and Summary Results'!D1880=0,'Input and Summary Results'!D1880=""),FALSE,'Input and Summary Results'!$D1880)</f>
        <v>0</v>
      </c>
      <c r="D2298" t="b">
        <f>IF(OR(B2298=0,'Input and Summary Results'!E1880=0),FALSE,'Input and Summary Results'!$E1880)</f>
        <v>0</v>
      </c>
      <c r="E2298" t="b">
        <f t="shared" si="137"/>
        <v>0</v>
      </c>
      <c r="F2298" t="b">
        <f t="shared" si="138"/>
        <v>0</v>
      </c>
      <c r="G2298" t="b">
        <f>IF('Input and Summary Results'!$J$4="yes",IF(C2298=FALSE,FALSE,IF('Data Transformation'!E2298&lt;$R$10,E2298,$R$10)),IF(C2298=FALSE,FALSE,IF(C2298&lt;$R$10,C2298,$R$10)))</f>
        <v>0</v>
      </c>
      <c r="H2298" t="b">
        <f>IF('Input and Summary Results'!$J$4="yes",'Data Transformation'!F2298,'Data Transformation'!D2298)</f>
        <v>0</v>
      </c>
      <c r="I2298" t="str">
        <f t="shared" si="136"/>
        <v/>
      </c>
    </row>
    <row r="2299" spans="2:9" x14ac:dyDescent="0.25">
      <c r="B2299" t="b">
        <f>IF('Input and Summary Results'!D1881=0,FALSE,'Input and Summary Results'!$B1881)</f>
        <v>0</v>
      </c>
      <c r="C2299" t="b">
        <f>IF(OR(B2299=0,'Input and Summary Results'!D1881=0,'Input and Summary Results'!D1881=""),FALSE,'Input and Summary Results'!$D1881)</f>
        <v>0</v>
      </c>
      <c r="D2299" t="b">
        <f>IF(OR(B2299=0,'Input and Summary Results'!E1881=0),FALSE,'Input and Summary Results'!$E1881)</f>
        <v>0</v>
      </c>
      <c r="E2299" t="b">
        <f t="shared" si="137"/>
        <v>0</v>
      </c>
      <c r="F2299" t="b">
        <f t="shared" si="138"/>
        <v>0</v>
      </c>
      <c r="G2299" t="b">
        <f>IF('Input and Summary Results'!$J$4="yes",IF(C2299=FALSE,FALSE,IF('Data Transformation'!E2299&lt;$R$10,E2299,$R$10)),IF(C2299=FALSE,FALSE,IF(C2299&lt;$R$10,C2299,$R$10)))</f>
        <v>0</v>
      </c>
      <c r="H2299" t="b">
        <f>IF('Input and Summary Results'!$J$4="yes",'Data Transformation'!F2299,'Data Transformation'!D2299)</f>
        <v>0</v>
      </c>
      <c r="I2299" t="str">
        <f t="shared" si="136"/>
        <v/>
      </c>
    </row>
    <row r="2300" spans="2:9" x14ac:dyDescent="0.25">
      <c r="B2300" t="b">
        <f>IF('Input and Summary Results'!D1882=0,FALSE,'Input and Summary Results'!$B1882)</f>
        <v>0</v>
      </c>
      <c r="C2300" t="b">
        <f>IF(OR(B2300=0,'Input and Summary Results'!D1882=0,'Input and Summary Results'!D1882=""),FALSE,'Input and Summary Results'!$D1882)</f>
        <v>0</v>
      </c>
      <c r="D2300" t="b">
        <f>IF(OR(B2300=0,'Input and Summary Results'!E1882=0),FALSE,'Input and Summary Results'!$E1882)</f>
        <v>0</v>
      </c>
      <c r="E2300" t="b">
        <f t="shared" si="137"/>
        <v>0</v>
      </c>
      <c r="F2300" t="b">
        <f t="shared" si="138"/>
        <v>0</v>
      </c>
      <c r="G2300" t="b">
        <f>IF('Input and Summary Results'!$J$4="yes",IF(C2300=FALSE,FALSE,IF('Data Transformation'!E2300&lt;$R$10,E2300,$R$10)),IF(C2300=FALSE,FALSE,IF(C2300&lt;$R$10,C2300,$R$10)))</f>
        <v>0</v>
      </c>
      <c r="H2300" t="b">
        <f>IF('Input and Summary Results'!$J$4="yes",'Data Transformation'!F2300,'Data Transformation'!D2300)</f>
        <v>0</v>
      </c>
      <c r="I2300" t="str">
        <f t="shared" si="136"/>
        <v/>
      </c>
    </row>
    <row r="2301" spans="2:9" x14ac:dyDescent="0.25">
      <c r="B2301" t="b">
        <f>IF('Input and Summary Results'!D1883=0,FALSE,'Input and Summary Results'!$B1883)</f>
        <v>0</v>
      </c>
      <c r="C2301" t="b">
        <f>IF(OR(B2301=0,'Input and Summary Results'!D1883=0,'Input and Summary Results'!D1883=""),FALSE,'Input and Summary Results'!$D1883)</f>
        <v>0</v>
      </c>
      <c r="D2301" t="b">
        <f>IF(OR(B2301=0,'Input and Summary Results'!E1883=0),FALSE,'Input and Summary Results'!$E1883)</f>
        <v>0</v>
      </c>
      <c r="E2301" t="b">
        <f t="shared" si="137"/>
        <v>0</v>
      </c>
      <c r="F2301" t="b">
        <f t="shared" si="138"/>
        <v>0</v>
      </c>
      <c r="G2301" t="b">
        <f>IF('Input and Summary Results'!$J$4="yes",IF(C2301=FALSE,FALSE,IF('Data Transformation'!E2301&lt;$R$10,E2301,$R$10)),IF(C2301=FALSE,FALSE,IF(C2301&lt;$R$10,C2301,$R$10)))</f>
        <v>0</v>
      </c>
      <c r="H2301" t="b">
        <f>IF('Input and Summary Results'!$J$4="yes",'Data Transformation'!F2301,'Data Transformation'!D2301)</f>
        <v>0</v>
      </c>
      <c r="I2301" t="str">
        <f t="shared" si="136"/>
        <v/>
      </c>
    </row>
    <row r="2302" spans="2:9" x14ac:dyDescent="0.25">
      <c r="B2302" t="b">
        <f>IF('Input and Summary Results'!D1884=0,FALSE,'Input and Summary Results'!$B1884)</f>
        <v>0</v>
      </c>
      <c r="C2302" t="b">
        <f>IF(OR(B2302=0,'Input and Summary Results'!D1884=0,'Input and Summary Results'!D1884=""),FALSE,'Input and Summary Results'!$D1884)</f>
        <v>0</v>
      </c>
      <c r="D2302" t="b">
        <f>IF(OR(B2302=0,'Input and Summary Results'!E1884=0),FALSE,'Input and Summary Results'!$E1884)</f>
        <v>0</v>
      </c>
      <c r="E2302" t="b">
        <f t="shared" si="137"/>
        <v>0</v>
      </c>
      <c r="F2302" t="b">
        <f t="shared" si="138"/>
        <v>0</v>
      </c>
      <c r="G2302" t="b">
        <f>IF('Input and Summary Results'!$J$4="yes",IF(C2302=FALSE,FALSE,IF('Data Transformation'!E2302&lt;$R$10,E2302,$R$10)),IF(C2302=FALSE,FALSE,IF(C2302&lt;$R$10,C2302,$R$10)))</f>
        <v>0</v>
      </c>
      <c r="H2302" t="b">
        <f>IF('Input and Summary Results'!$J$4="yes",'Data Transformation'!F2302,'Data Transformation'!D2302)</f>
        <v>0</v>
      </c>
      <c r="I2302" t="str">
        <f t="shared" si="136"/>
        <v/>
      </c>
    </row>
    <row r="2303" spans="2:9" x14ac:dyDescent="0.25">
      <c r="B2303" t="b">
        <f>IF('Input and Summary Results'!D1885=0,FALSE,'Input and Summary Results'!$B1885)</f>
        <v>0</v>
      </c>
      <c r="C2303" t="b">
        <f>IF(OR(B2303=0,'Input and Summary Results'!D1885=0,'Input and Summary Results'!D1885=""),FALSE,'Input and Summary Results'!$D1885)</f>
        <v>0</v>
      </c>
      <c r="D2303" t="b">
        <f>IF(OR(B2303=0,'Input and Summary Results'!E1885=0),FALSE,'Input and Summary Results'!$E1885)</f>
        <v>0</v>
      </c>
      <c r="E2303" t="b">
        <f t="shared" si="137"/>
        <v>0</v>
      </c>
      <c r="F2303" t="b">
        <f t="shared" si="138"/>
        <v>0</v>
      </c>
      <c r="G2303" t="b">
        <f>IF('Input and Summary Results'!$J$4="yes",IF(C2303=FALSE,FALSE,IF('Data Transformation'!E2303&lt;$R$10,E2303,$R$10)),IF(C2303=FALSE,FALSE,IF(C2303&lt;$R$10,C2303,$R$10)))</f>
        <v>0</v>
      </c>
      <c r="H2303" t="b">
        <f>IF('Input and Summary Results'!$J$4="yes",'Data Transformation'!F2303,'Data Transformation'!D2303)</f>
        <v>0</v>
      </c>
      <c r="I2303" t="str">
        <f t="shared" si="136"/>
        <v/>
      </c>
    </row>
    <row r="2304" spans="2:9" x14ac:dyDescent="0.25">
      <c r="B2304" t="b">
        <f>IF('Input and Summary Results'!D1886=0,FALSE,'Input and Summary Results'!$B1886)</f>
        <v>0</v>
      </c>
      <c r="C2304" t="b">
        <f>IF(OR(B2304=0,'Input and Summary Results'!D1886=0,'Input and Summary Results'!D1886=""),FALSE,'Input and Summary Results'!$D1886)</f>
        <v>0</v>
      </c>
      <c r="D2304" t="b">
        <f>IF(OR(B2304=0,'Input and Summary Results'!E1886=0),FALSE,'Input and Summary Results'!$E1886)</f>
        <v>0</v>
      </c>
      <c r="E2304" t="b">
        <f t="shared" si="137"/>
        <v>0</v>
      </c>
      <c r="F2304" t="b">
        <f t="shared" si="138"/>
        <v>0</v>
      </c>
      <c r="G2304" t="b">
        <f>IF('Input and Summary Results'!$J$4="yes",IF(C2304=FALSE,FALSE,IF('Data Transformation'!E2304&lt;$R$10,E2304,$R$10)),IF(C2304=FALSE,FALSE,IF(C2304&lt;$R$10,C2304,$R$10)))</f>
        <v>0</v>
      </c>
      <c r="H2304" t="b">
        <f>IF('Input and Summary Results'!$J$4="yes",'Data Transformation'!F2304,'Data Transformation'!D2304)</f>
        <v>0</v>
      </c>
      <c r="I2304" t="str">
        <f t="shared" si="136"/>
        <v/>
      </c>
    </row>
    <row r="2305" spans="2:9" x14ac:dyDescent="0.25">
      <c r="B2305" t="b">
        <f>IF('Input and Summary Results'!D1887=0,FALSE,'Input and Summary Results'!$B1887)</f>
        <v>0</v>
      </c>
      <c r="C2305" t="b">
        <f>IF(OR(B2305=0,'Input and Summary Results'!D1887=0,'Input and Summary Results'!D1887=""),FALSE,'Input and Summary Results'!$D1887)</f>
        <v>0</v>
      </c>
      <c r="D2305" t="b">
        <f>IF(OR(B2305=0,'Input and Summary Results'!E1887=0),FALSE,'Input and Summary Results'!$E1887)</f>
        <v>0</v>
      </c>
      <c r="E2305" t="b">
        <f t="shared" si="137"/>
        <v>0</v>
      </c>
      <c r="F2305" t="b">
        <f t="shared" si="138"/>
        <v>0</v>
      </c>
      <c r="G2305" t="b">
        <f>IF('Input and Summary Results'!$J$4="yes",IF(C2305=FALSE,FALSE,IF('Data Transformation'!E2305&lt;$R$10,E2305,$R$10)),IF(C2305=FALSE,FALSE,IF(C2305&lt;$R$10,C2305,$R$10)))</f>
        <v>0</v>
      </c>
      <c r="H2305" t="b">
        <f>IF('Input and Summary Results'!$J$4="yes",'Data Transformation'!F2305,'Data Transformation'!D2305)</f>
        <v>0</v>
      </c>
      <c r="I2305" t="str">
        <f t="shared" si="136"/>
        <v/>
      </c>
    </row>
    <row r="2306" spans="2:9" x14ac:dyDescent="0.25">
      <c r="B2306" t="b">
        <f>IF('Input and Summary Results'!D1888=0,FALSE,'Input and Summary Results'!$B1888)</f>
        <v>0</v>
      </c>
      <c r="C2306" t="b">
        <f>IF(OR(B2306=0,'Input and Summary Results'!D1888=0,'Input and Summary Results'!D1888=""),FALSE,'Input and Summary Results'!$D1888)</f>
        <v>0</v>
      </c>
      <c r="D2306" t="b">
        <f>IF(OR(B2306=0,'Input and Summary Results'!E1888=0),FALSE,'Input and Summary Results'!$E1888)</f>
        <v>0</v>
      </c>
      <c r="E2306" t="b">
        <f t="shared" si="137"/>
        <v>0</v>
      </c>
      <c r="F2306" t="b">
        <f t="shared" si="138"/>
        <v>0</v>
      </c>
      <c r="G2306" t="b">
        <f>IF('Input and Summary Results'!$J$4="yes",IF(C2306=FALSE,FALSE,IF('Data Transformation'!E2306&lt;$R$10,E2306,$R$10)),IF(C2306=FALSE,FALSE,IF(C2306&lt;$R$10,C2306,$R$10)))</f>
        <v>0</v>
      </c>
      <c r="H2306" t="b">
        <f>IF('Input and Summary Results'!$J$4="yes",'Data Transformation'!F2306,'Data Transformation'!D2306)</f>
        <v>0</v>
      </c>
      <c r="I2306" t="str">
        <f t="shared" si="136"/>
        <v/>
      </c>
    </row>
    <row r="2307" spans="2:9" x14ac:dyDescent="0.25">
      <c r="B2307" t="b">
        <f>IF('Input and Summary Results'!D1889=0,FALSE,'Input and Summary Results'!$B1889)</f>
        <v>0</v>
      </c>
      <c r="C2307" t="b">
        <f>IF(OR(B2307=0,'Input and Summary Results'!D1889=0,'Input and Summary Results'!D1889=""),FALSE,'Input and Summary Results'!$D1889)</f>
        <v>0</v>
      </c>
      <c r="D2307" t="b">
        <f>IF(OR(B2307=0,'Input and Summary Results'!E1889=0),FALSE,'Input and Summary Results'!$E1889)</f>
        <v>0</v>
      </c>
      <c r="E2307" t="b">
        <f t="shared" si="137"/>
        <v>0</v>
      </c>
      <c r="F2307" t="b">
        <f t="shared" si="138"/>
        <v>0</v>
      </c>
      <c r="G2307" t="b">
        <f>IF('Input and Summary Results'!$J$4="yes",IF(C2307=FALSE,FALSE,IF('Data Transformation'!E2307&lt;$R$10,E2307,$R$10)),IF(C2307=FALSE,FALSE,IF(C2307&lt;$R$10,C2307,$R$10)))</f>
        <v>0</v>
      </c>
      <c r="H2307" t="b">
        <f>IF('Input and Summary Results'!$J$4="yes",'Data Transformation'!F2307,'Data Transformation'!D2307)</f>
        <v>0</v>
      </c>
      <c r="I2307" t="str">
        <f t="shared" si="136"/>
        <v/>
      </c>
    </row>
    <row r="2308" spans="2:9" x14ac:dyDescent="0.25">
      <c r="B2308" t="b">
        <f>IF('Input and Summary Results'!D1890=0,FALSE,'Input and Summary Results'!$B1890)</f>
        <v>0</v>
      </c>
      <c r="C2308" t="b">
        <f>IF(OR(B2308=0,'Input and Summary Results'!D1890=0,'Input and Summary Results'!D1890=""),FALSE,'Input and Summary Results'!$D1890)</f>
        <v>0</v>
      </c>
      <c r="D2308" t="b">
        <f>IF(OR(B2308=0,'Input and Summary Results'!E1890=0),FALSE,'Input and Summary Results'!$E1890)</f>
        <v>0</v>
      </c>
      <c r="E2308" t="b">
        <f t="shared" si="137"/>
        <v>0</v>
      </c>
      <c r="F2308" t="b">
        <f t="shared" si="138"/>
        <v>0</v>
      </c>
      <c r="G2308" t="b">
        <f>IF('Input and Summary Results'!$J$4="yes",IF(C2308=FALSE,FALSE,IF('Data Transformation'!E2308&lt;$R$10,E2308,$R$10)),IF(C2308=FALSE,FALSE,IF(C2308&lt;$R$10,C2308,$R$10)))</f>
        <v>0</v>
      </c>
      <c r="H2308" t="b">
        <f>IF('Input and Summary Results'!$J$4="yes",'Data Transformation'!F2308,'Data Transformation'!D2308)</f>
        <v>0</v>
      </c>
      <c r="I2308" t="str">
        <f t="shared" si="136"/>
        <v/>
      </c>
    </row>
    <row r="2309" spans="2:9" x14ac:dyDescent="0.25">
      <c r="B2309" t="b">
        <f>IF('Input and Summary Results'!D1891=0,FALSE,'Input and Summary Results'!$B1891)</f>
        <v>0</v>
      </c>
      <c r="C2309" t="b">
        <f>IF(OR(B2309=0,'Input and Summary Results'!D1891=0,'Input and Summary Results'!D1891=""),FALSE,'Input and Summary Results'!$D1891)</f>
        <v>0</v>
      </c>
      <c r="D2309" t="b">
        <f>IF(OR(B2309=0,'Input and Summary Results'!E1891=0),FALSE,'Input and Summary Results'!$E1891)</f>
        <v>0</v>
      </c>
      <c r="E2309" t="b">
        <f t="shared" si="137"/>
        <v>0</v>
      </c>
      <c r="F2309" t="b">
        <f t="shared" si="138"/>
        <v>0</v>
      </c>
      <c r="G2309" t="b">
        <f>IF('Input and Summary Results'!$J$4="yes",IF(C2309=FALSE,FALSE,IF('Data Transformation'!E2309&lt;$R$10,E2309,$R$10)),IF(C2309=FALSE,FALSE,IF(C2309&lt;$R$10,C2309,$R$10)))</f>
        <v>0</v>
      </c>
      <c r="H2309" t="b">
        <f>IF('Input and Summary Results'!$J$4="yes",'Data Transformation'!F2309,'Data Transformation'!D2309)</f>
        <v>0</v>
      </c>
      <c r="I2309" t="str">
        <f t="shared" ref="I2309:I2372" si="139">IF(G2309=FALSE,"",B2309)</f>
        <v/>
      </c>
    </row>
    <row r="2310" spans="2:9" x14ac:dyDescent="0.25">
      <c r="B2310" t="b">
        <f>IF('Input and Summary Results'!D1892=0,FALSE,'Input and Summary Results'!$B1892)</f>
        <v>0</v>
      </c>
      <c r="C2310" t="b">
        <f>IF(OR(B2310=0,'Input and Summary Results'!D1892=0,'Input and Summary Results'!D1892=""),FALSE,'Input and Summary Results'!$D1892)</f>
        <v>0</v>
      </c>
      <c r="D2310" t="b">
        <f>IF(OR(B2310=0,'Input and Summary Results'!E1892=0),FALSE,'Input and Summary Results'!$E1892)</f>
        <v>0</v>
      </c>
      <c r="E2310" t="b">
        <f t="shared" si="137"/>
        <v>0</v>
      </c>
      <c r="F2310" t="b">
        <f t="shared" si="138"/>
        <v>0</v>
      </c>
      <c r="G2310" t="b">
        <f>IF('Input and Summary Results'!$J$4="yes",IF(C2310=FALSE,FALSE,IF('Data Transformation'!E2310&lt;$R$10,E2310,$R$10)),IF(C2310=FALSE,FALSE,IF(C2310&lt;$R$10,C2310,$R$10)))</f>
        <v>0</v>
      </c>
      <c r="H2310" t="b">
        <f>IF('Input and Summary Results'!$J$4="yes",'Data Transformation'!F2310,'Data Transformation'!D2310)</f>
        <v>0</v>
      </c>
      <c r="I2310" t="str">
        <f t="shared" si="139"/>
        <v/>
      </c>
    </row>
    <row r="2311" spans="2:9" x14ac:dyDescent="0.25">
      <c r="B2311" t="b">
        <f>IF('Input and Summary Results'!D1893=0,FALSE,'Input and Summary Results'!$B1893)</f>
        <v>0</v>
      </c>
      <c r="C2311" t="b">
        <f>IF(OR(B2311=0,'Input and Summary Results'!D1893=0,'Input and Summary Results'!D1893=""),FALSE,'Input and Summary Results'!$D1893)</f>
        <v>0</v>
      </c>
      <c r="D2311" t="b">
        <f>IF(OR(B2311=0,'Input and Summary Results'!E1893=0),FALSE,'Input and Summary Results'!$E1893)</f>
        <v>0</v>
      </c>
      <c r="E2311" t="b">
        <f t="shared" si="137"/>
        <v>0</v>
      </c>
      <c r="F2311" t="b">
        <f t="shared" si="138"/>
        <v>0</v>
      </c>
      <c r="G2311" t="b">
        <f>IF('Input and Summary Results'!$J$4="yes",IF(C2311=FALSE,FALSE,IF('Data Transformation'!E2311&lt;$R$10,E2311,$R$10)),IF(C2311=FALSE,FALSE,IF(C2311&lt;$R$10,C2311,$R$10)))</f>
        <v>0</v>
      </c>
      <c r="H2311" t="b">
        <f>IF('Input and Summary Results'!$J$4="yes",'Data Transformation'!F2311,'Data Transformation'!D2311)</f>
        <v>0</v>
      </c>
      <c r="I2311" t="str">
        <f t="shared" si="139"/>
        <v/>
      </c>
    </row>
    <row r="2312" spans="2:9" x14ac:dyDescent="0.25">
      <c r="B2312" t="b">
        <f>IF('Input and Summary Results'!D1894=0,FALSE,'Input and Summary Results'!$B1894)</f>
        <v>0</v>
      </c>
      <c r="C2312" t="b">
        <f>IF(OR(B2312=0,'Input and Summary Results'!D1894=0,'Input and Summary Results'!D1894=""),FALSE,'Input and Summary Results'!$D1894)</f>
        <v>0</v>
      </c>
      <c r="D2312" t="b">
        <f>IF(OR(B2312=0,'Input and Summary Results'!E1894=0),FALSE,'Input and Summary Results'!$E1894)</f>
        <v>0</v>
      </c>
      <c r="E2312" t="b">
        <f t="shared" si="137"/>
        <v>0</v>
      </c>
      <c r="F2312" t="b">
        <f t="shared" si="138"/>
        <v>0</v>
      </c>
      <c r="G2312" t="b">
        <f>IF('Input and Summary Results'!$J$4="yes",IF(C2312=FALSE,FALSE,IF('Data Transformation'!E2312&lt;$R$10,E2312,$R$10)),IF(C2312=FALSE,FALSE,IF(C2312&lt;$R$10,C2312,$R$10)))</f>
        <v>0</v>
      </c>
      <c r="H2312" t="b">
        <f>IF('Input and Summary Results'!$J$4="yes",'Data Transformation'!F2312,'Data Transformation'!D2312)</f>
        <v>0</v>
      </c>
      <c r="I2312" t="str">
        <f t="shared" si="139"/>
        <v/>
      </c>
    </row>
    <row r="2313" spans="2:9" x14ac:dyDescent="0.25">
      <c r="B2313" t="b">
        <f>IF('Input and Summary Results'!D1895=0,FALSE,'Input and Summary Results'!$B1895)</f>
        <v>0</v>
      </c>
      <c r="C2313" t="b">
        <f>IF(OR(B2313=0,'Input and Summary Results'!D1895=0,'Input and Summary Results'!D1895=""),FALSE,'Input and Summary Results'!$D1895)</f>
        <v>0</v>
      </c>
      <c r="D2313" t="b">
        <f>IF(OR(B2313=0,'Input and Summary Results'!E1895=0),FALSE,'Input and Summary Results'!$E1895)</f>
        <v>0</v>
      </c>
      <c r="E2313" t="b">
        <f t="shared" si="137"/>
        <v>0</v>
      </c>
      <c r="F2313" t="b">
        <f t="shared" si="138"/>
        <v>0</v>
      </c>
      <c r="G2313" t="b">
        <f>IF('Input and Summary Results'!$J$4="yes",IF(C2313=FALSE,FALSE,IF('Data Transformation'!E2313&lt;$R$10,E2313,$R$10)),IF(C2313=FALSE,FALSE,IF(C2313&lt;$R$10,C2313,$R$10)))</f>
        <v>0</v>
      </c>
      <c r="H2313" t="b">
        <f>IF('Input and Summary Results'!$J$4="yes",'Data Transformation'!F2313,'Data Transformation'!D2313)</f>
        <v>0</v>
      </c>
      <c r="I2313" t="str">
        <f t="shared" si="139"/>
        <v/>
      </c>
    </row>
    <row r="2314" spans="2:9" x14ac:dyDescent="0.25">
      <c r="B2314" t="b">
        <f>IF('Input and Summary Results'!D1896=0,FALSE,'Input and Summary Results'!$B1896)</f>
        <v>0</v>
      </c>
      <c r="C2314" t="b">
        <f>IF(OR(B2314=0,'Input and Summary Results'!D1896=0,'Input and Summary Results'!D1896=""),FALSE,'Input and Summary Results'!$D1896)</f>
        <v>0</v>
      </c>
      <c r="D2314" t="b">
        <f>IF(OR(B2314=0,'Input and Summary Results'!E1896=0),FALSE,'Input and Summary Results'!$E1896)</f>
        <v>0</v>
      </c>
      <c r="E2314" t="b">
        <f t="shared" si="137"/>
        <v>0</v>
      </c>
      <c r="F2314" t="b">
        <f t="shared" si="138"/>
        <v>0</v>
      </c>
      <c r="G2314" t="b">
        <f>IF('Input and Summary Results'!$J$4="yes",IF(C2314=FALSE,FALSE,IF('Data Transformation'!E2314&lt;$R$10,E2314,$R$10)),IF(C2314=FALSE,FALSE,IF(C2314&lt;$R$10,C2314,$R$10)))</f>
        <v>0</v>
      </c>
      <c r="H2314" t="b">
        <f>IF('Input and Summary Results'!$J$4="yes",'Data Transformation'!F2314,'Data Transformation'!D2314)</f>
        <v>0</v>
      </c>
      <c r="I2314" t="str">
        <f t="shared" si="139"/>
        <v/>
      </c>
    </row>
    <row r="2315" spans="2:9" x14ac:dyDescent="0.25">
      <c r="B2315" t="b">
        <f>IF('Input and Summary Results'!D1897=0,FALSE,'Input and Summary Results'!$B1897)</f>
        <v>0</v>
      </c>
      <c r="C2315" t="b">
        <f>IF(OR(B2315=0,'Input and Summary Results'!D1897=0,'Input and Summary Results'!D1897=""),FALSE,'Input and Summary Results'!$D1897)</f>
        <v>0</v>
      </c>
      <c r="D2315" t="b">
        <f>IF(OR(B2315=0,'Input and Summary Results'!E1897=0),FALSE,'Input and Summary Results'!$E1897)</f>
        <v>0</v>
      </c>
      <c r="E2315" t="b">
        <f t="shared" si="137"/>
        <v>0</v>
      </c>
      <c r="F2315" t="b">
        <f t="shared" si="138"/>
        <v>0</v>
      </c>
      <c r="G2315" t="b">
        <f>IF('Input and Summary Results'!$J$4="yes",IF(C2315=FALSE,FALSE,IF('Data Transformation'!E2315&lt;$R$10,E2315,$R$10)),IF(C2315=FALSE,FALSE,IF(C2315&lt;$R$10,C2315,$R$10)))</f>
        <v>0</v>
      </c>
      <c r="H2315" t="b">
        <f>IF('Input and Summary Results'!$J$4="yes",'Data Transformation'!F2315,'Data Transformation'!D2315)</f>
        <v>0</v>
      </c>
      <c r="I2315" t="str">
        <f t="shared" si="139"/>
        <v/>
      </c>
    </row>
    <row r="2316" spans="2:9" x14ac:dyDescent="0.25">
      <c r="B2316" t="b">
        <f>IF('Input and Summary Results'!D1898=0,FALSE,'Input and Summary Results'!$B1898)</f>
        <v>0</v>
      </c>
      <c r="C2316" t="b">
        <f>IF(OR(B2316=0,'Input and Summary Results'!D1898=0,'Input and Summary Results'!D1898=""),FALSE,'Input and Summary Results'!$D1898)</f>
        <v>0</v>
      </c>
      <c r="D2316" t="b">
        <f>IF(OR(B2316=0,'Input and Summary Results'!E1898=0),FALSE,'Input and Summary Results'!$E1898)</f>
        <v>0</v>
      </c>
      <c r="E2316" t="b">
        <f t="shared" si="137"/>
        <v>0</v>
      </c>
      <c r="F2316" t="b">
        <f t="shared" si="138"/>
        <v>0</v>
      </c>
      <c r="G2316" t="b">
        <f>IF('Input and Summary Results'!$J$4="yes",IF(C2316=FALSE,FALSE,IF('Data Transformation'!E2316&lt;$R$10,E2316,$R$10)),IF(C2316=FALSE,FALSE,IF(C2316&lt;$R$10,C2316,$R$10)))</f>
        <v>0</v>
      </c>
      <c r="H2316" t="b">
        <f>IF('Input and Summary Results'!$J$4="yes",'Data Transformation'!F2316,'Data Transformation'!D2316)</f>
        <v>0</v>
      </c>
      <c r="I2316" t="str">
        <f t="shared" si="139"/>
        <v/>
      </c>
    </row>
    <row r="2317" spans="2:9" x14ac:dyDescent="0.25">
      <c r="B2317" t="b">
        <f>IF('Input and Summary Results'!D1899=0,FALSE,'Input and Summary Results'!$B1899)</f>
        <v>0</v>
      </c>
      <c r="C2317" t="b">
        <f>IF(OR(B2317=0,'Input and Summary Results'!D1899=0,'Input and Summary Results'!D1899=""),FALSE,'Input and Summary Results'!$D1899)</f>
        <v>0</v>
      </c>
      <c r="D2317" t="b">
        <f>IF(OR(B2317=0,'Input and Summary Results'!E1899=0),FALSE,'Input and Summary Results'!$E1899)</f>
        <v>0</v>
      </c>
      <c r="E2317" t="b">
        <f t="shared" si="137"/>
        <v>0</v>
      </c>
      <c r="F2317" t="b">
        <f t="shared" si="138"/>
        <v>0</v>
      </c>
      <c r="G2317" t="b">
        <f>IF('Input and Summary Results'!$J$4="yes",IF(C2317=FALSE,FALSE,IF('Data Transformation'!E2317&lt;$R$10,E2317,$R$10)),IF(C2317=FALSE,FALSE,IF(C2317&lt;$R$10,C2317,$R$10)))</f>
        <v>0</v>
      </c>
      <c r="H2317" t="b">
        <f>IF('Input and Summary Results'!$J$4="yes",'Data Transformation'!F2317,'Data Transformation'!D2317)</f>
        <v>0</v>
      </c>
      <c r="I2317" t="str">
        <f t="shared" si="139"/>
        <v/>
      </c>
    </row>
    <row r="2318" spans="2:9" x14ac:dyDescent="0.25">
      <c r="B2318" t="b">
        <f>IF('Input and Summary Results'!D1900=0,FALSE,'Input and Summary Results'!$B1900)</f>
        <v>0</v>
      </c>
      <c r="C2318" t="b">
        <f>IF(OR(B2318=0,'Input and Summary Results'!D1900=0,'Input and Summary Results'!D1900=""),FALSE,'Input and Summary Results'!$D1900)</f>
        <v>0</v>
      </c>
      <c r="D2318" t="b">
        <f>IF(OR(B2318=0,'Input and Summary Results'!E1900=0),FALSE,'Input and Summary Results'!$E1900)</f>
        <v>0</v>
      </c>
      <c r="E2318" t="b">
        <f t="shared" si="137"/>
        <v>0</v>
      </c>
      <c r="F2318" t="b">
        <f t="shared" si="138"/>
        <v>0</v>
      </c>
      <c r="G2318" t="b">
        <f>IF('Input and Summary Results'!$J$4="yes",IF(C2318=FALSE,FALSE,IF('Data Transformation'!E2318&lt;$R$10,E2318,$R$10)),IF(C2318=FALSE,FALSE,IF(C2318&lt;$R$10,C2318,$R$10)))</f>
        <v>0</v>
      </c>
      <c r="H2318" t="b">
        <f>IF('Input and Summary Results'!$J$4="yes",'Data Transformation'!F2318,'Data Transformation'!D2318)</f>
        <v>0</v>
      </c>
      <c r="I2318" t="str">
        <f t="shared" si="139"/>
        <v/>
      </c>
    </row>
    <row r="2319" spans="2:9" x14ac:dyDescent="0.25">
      <c r="B2319" t="b">
        <f>IF('Input and Summary Results'!D1901=0,FALSE,'Input and Summary Results'!$B1901)</f>
        <v>0</v>
      </c>
      <c r="C2319" t="b">
        <f>IF(OR(B2319=0,'Input and Summary Results'!D1901=0,'Input and Summary Results'!D1901=""),FALSE,'Input and Summary Results'!$D1901)</f>
        <v>0</v>
      </c>
      <c r="D2319" t="b">
        <f>IF(OR(B2319=0,'Input and Summary Results'!E1901=0),FALSE,'Input and Summary Results'!$E1901)</f>
        <v>0</v>
      </c>
      <c r="E2319" t="b">
        <f t="shared" si="137"/>
        <v>0</v>
      </c>
      <c r="F2319" t="b">
        <f t="shared" si="138"/>
        <v>0</v>
      </c>
      <c r="G2319" t="b">
        <f>IF('Input and Summary Results'!$J$4="yes",IF(C2319=FALSE,FALSE,IF('Data Transformation'!E2319&lt;$R$10,E2319,$R$10)),IF(C2319=FALSE,FALSE,IF(C2319&lt;$R$10,C2319,$R$10)))</f>
        <v>0</v>
      </c>
      <c r="H2319" t="b">
        <f>IF('Input and Summary Results'!$J$4="yes",'Data Transformation'!F2319,'Data Transformation'!D2319)</f>
        <v>0</v>
      </c>
      <c r="I2319" t="str">
        <f t="shared" si="139"/>
        <v/>
      </c>
    </row>
    <row r="2320" spans="2:9" x14ac:dyDescent="0.25">
      <c r="B2320" t="b">
        <f>IF('Input and Summary Results'!D1902=0,FALSE,'Input and Summary Results'!$B1902)</f>
        <v>0</v>
      </c>
      <c r="C2320" t="b">
        <f>IF(OR(B2320=0,'Input and Summary Results'!D1902=0,'Input and Summary Results'!D1902=""),FALSE,'Input and Summary Results'!$D1902)</f>
        <v>0</v>
      </c>
      <c r="D2320" t="b">
        <f>IF(OR(B2320=0,'Input and Summary Results'!E1902=0),FALSE,'Input and Summary Results'!$E1902)</f>
        <v>0</v>
      </c>
      <c r="E2320" t="b">
        <f t="shared" si="137"/>
        <v>0</v>
      </c>
      <c r="F2320" t="b">
        <f t="shared" si="138"/>
        <v>0</v>
      </c>
      <c r="G2320" t="b">
        <f>IF('Input and Summary Results'!$J$4="yes",IF(C2320=FALSE,FALSE,IF('Data Transformation'!E2320&lt;$R$10,E2320,$R$10)),IF(C2320=FALSE,FALSE,IF(C2320&lt;$R$10,C2320,$R$10)))</f>
        <v>0</v>
      </c>
      <c r="H2320" t="b">
        <f>IF('Input and Summary Results'!$J$4="yes",'Data Transformation'!F2320,'Data Transformation'!D2320)</f>
        <v>0</v>
      </c>
      <c r="I2320" t="str">
        <f t="shared" si="139"/>
        <v/>
      </c>
    </row>
    <row r="2321" spans="2:9" x14ac:dyDescent="0.25">
      <c r="B2321" t="b">
        <f>IF('Input and Summary Results'!D1903=0,FALSE,'Input and Summary Results'!$B1903)</f>
        <v>0</v>
      </c>
      <c r="C2321" t="b">
        <f>IF(OR(B2321=0,'Input and Summary Results'!D1903=0,'Input and Summary Results'!D1903=""),FALSE,'Input and Summary Results'!$D1903)</f>
        <v>0</v>
      </c>
      <c r="D2321" t="b">
        <f>IF(OR(B2321=0,'Input and Summary Results'!E1903=0),FALSE,'Input and Summary Results'!$E1903)</f>
        <v>0</v>
      </c>
      <c r="E2321" t="b">
        <f t="shared" si="137"/>
        <v>0</v>
      </c>
      <c r="F2321" t="b">
        <f t="shared" si="138"/>
        <v>0</v>
      </c>
      <c r="G2321" t="b">
        <f>IF('Input and Summary Results'!$J$4="yes",IF(C2321=FALSE,FALSE,IF('Data Transformation'!E2321&lt;$R$10,E2321,$R$10)),IF(C2321=FALSE,FALSE,IF(C2321&lt;$R$10,C2321,$R$10)))</f>
        <v>0</v>
      </c>
      <c r="H2321" t="b">
        <f>IF('Input and Summary Results'!$J$4="yes",'Data Transformation'!F2321,'Data Transformation'!D2321)</f>
        <v>0</v>
      </c>
      <c r="I2321" t="str">
        <f t="shared" si="139"/>
        <v/>
      </c>
    </row>
    <row r="2322" spans="2:9" x14ac:dyDescent="0.25">
      <c r="B2322" t="b">
        <f>IF('Input and Summary Results'!D1904=0,FALSE,'Input and Summary Results'!$B1904)</f>
        <v>0</v>
      </c>
      <c r="C2322" t="b">
        <f>IF(OR(B2322=0,'Input and Summary Results'!D1904=0,'Input and Summary Results'!D1904=""),FALSE,'Input and Summary Results'!$D1904)</f>
        <v>0</v>
      </c>
      <c r="D2322" t="b">
        <f>IF(OR(B2322=0,'Input and Summary Results'!E1904=0),FALSE,'Input and Summary Results'!$E1904)</f>
        <v>0</v>
      </c>
      <c r="E2322" t="b">
        <f t="shared" si="137"/>
        <v>0</v>
      </c>
      <c r="F2322" t="b">
        <f t="shared" si="138"/>
        <v>0</v>
      </c>
      <c r="G2322" t="b">
        <f>IF('Input and Summary Results'!$J$4="yes",IF(C2322=FALSE,FALSE,IF('Data Transformation'!E2322&lt;$R$10,E2322,$R$10)),IF(C2322=FALSE,FALSE,IF(C2322&lt;$R$10,C2322,$R$10)))</f>
        <v>0</v>
      </c>
      <c r="H2322" t="b">
        <f>IF('Input and Summary Results'!$J$4="yes",'Data Transformation'!F2322,'Data Transformation'!D2322)</f>
        <v>0</v>
      </c>
      <c r="I2322" t="str">
        <f t="shared" si="139"/>
        <v/>
      </c>
    </row>
    <row r="2323" spans="2:9" x14ac:dyDescent="0.25">
      <c r="B2323" t="b">
        <f>IF('Input and Summary Results'!D1905=0,FALSE,'Input and Summary Results'!$B1905)</f>
        <v>0</v>
      </c>
      <c r="C2323" t="b">
        <f>IF(OR(B2323=0,'Input and Summary Results'!D1905=0,'Input and Summary Results'!D1905=""),FALSE,'Input and Summary Results'!$D1905)</f>
        <v>0</v>
      </c>
      <c r="D2323" t="b">
        <f>IF(OR(B2323=0,'Input and Summary Results'!E1905=0),FALSE,'Input and Summary Results'!$E1905)</f>
        <v>0</v>
      </c>
      <c r="E2323" t="b">
        <f t="shared" si="137"/>
        <v>0</v>
      </c>
      <c r="F2323" t="b">
        <f t="shared" si="138"/>
        <v>0</v>
      </c>
      <c r="G2323" t="b">
        <f>IF('Input and Summary Results'!$J$4="yes",IF(C2323=FALSE,FALSE,IF('Data Transformation'!E2323&lt;$R$10,E2323,$R$10)),IF(C2323=FALSE,FALSE,IF(C2323&lt;$R$10,C2323,$R$10)))</f>
        <v>0</v>
      </c>
      <c r="H2323" t="b">
        <f>IF('Input and Summary Results'!$J$4="yes",'Data Transformation'!F2323,'Data Transformation'!D2323)</f>
        <v>0</v>
      </c>
      <c r="I2323" t="str">
        <f t="shared" si="139"/>
        <v/>
      </c>
    </row>
    <row r="2324" spans="2:9" x14ac:dyDescent="0.25">
      <c r="B2324" t="b">
        <f>IF('Input and Summary Results'!D1906=0,FALSE,'Input and Summary Results'!$B1906)</f>
        <v>0</v>
      </c>
      <c r="C2324" t="b">
        <f>IF(OR(B2324=0,'Input and Summary Results'!D1906=0,'Input and Summary Results'!D1906=""),FALSE,'Input and Summary Results'!$D1906)</f>
        <v>0</v>
      </c>
      <c r="D2324" t="b">
        <f>IF(OR(B2324=0,'Input and Summary Results'!E1906=0),FALSE,'Input and Summary Results'!$E1906)</f>
        <v>0</v>
      </c>
      <c r="E2324" t="b">
        <f t="shared" si="137"/>
        <v>0</v>
      </c>
      <c r="F2324" t="b">
        <f t="shared" si="138"/>
        <v>0</v>
      </c>
      <c r="G2324" t="b">
        <f>IF('Input and Summary Results'!$J$4="yes",IF(C2324=FALSE,FALSE,IF('Data Transformation'!E2324&lt;$R$10,E2324,$R$10)),IF(C2324=FALSE,FALSE,IF(C2324&lt;$R$10,C2324,$R$10)))</f>
        <v>0</v>
      </c>
      <c r="H2324" t="b">
        <f>IF('Input and Summary Results'!$J$4="yes",'Data Transformation'!F2324,'Data Transformation'!D2324)</f>
        <v>0</v>
      </c>
      <c r="I2324" t="str">
        <f t="shared" si="139"/>
        <v/>
      </c>
    </row>
    <row r="2325" spans="2:9" x14ac:dyDescent="0.25">
      <c r="B2325" t="b">
        <f>IF('Input and Summary Results'!D1907=0,FALSE,'Input and Summary Results'!$B1907)</f>
        <v>0</v>
      </c>
      <c r="C2325" t="b">
        <f>IF(OR(B2325=0,'Input and Summary Results'!D1907=0,'Input and Summary Results'!D1907=""),FALSE,'Input and Summary Results'!$D1907)</f>
        <v>0</v>
      </c>
      <c r="D2325" t="b">
        <f>IF(OR(B2325=0,'Input and Summary Results'!E1907=0),FALSE,'Input and Summary Results'!$E1907)</f>
        <v>0</v>
      </c>
      <c r="E2325" t="b">
        <f t="shared" si="137"/>
        <v>0</v>
      </c>
      <c r="F2325" t="b">
        <f t="shared" si="138"/>
        <v>0</v>
      </c>
      <c r="G2325" t="b">
        <f>IF('Input and Summary Results'!$J$4="yes",IF(C2325=FALSE,FALSE,IF('Data Transformation'!E2325&lt;$R$10,E2325,$R$10)),IF(C2325=FALSE,FALSE,IF(C2325&lt;$R$10,C2325,$R$10)))</f>
        <v>0</v>
      </c>
      <c r="H2325" t="b">
        <f>IF('Input and Summary Results'!$J$4="yes",'Data Transformation'!F2325,'Data Transformation'!D2325)</f>
        <v>0</v>
      </c>
      <c r="I2325" t="str">
        <f t="shared" si="139"/>
        <v/>
      </c>
    </row>
    <row r="2326" spans="2:9" x14ac:dyDescent="0.25">
      <c r="B2326" t="b">
        <f>IF('Input and Summary Results'!D1908=0,FALSE,'Input and Summary Results'!$B1908)</f>
        <v>0</v>
      </c>
      <c r="C2326" t="b">
        <f>IF(OR(B2326=0,'Input and Summary Results'!D1908=0,'Input and Summary Results'!D1908=""),FALSE,'Input and Summary Results'!$D1908)</f>
        <v>0</v>
      </c>
      <c r="D2326" t="b">
        <f>IF(OR(B2326=0,'Input and Summary Results'!E1908=0),FALSE,'Input and Summary Results'!$E1908)</f>
        <v>0</v>
      </c>
      <c r="E2326" t="b">
        <f t="shared" si="137"/>
        <v>0</v>
      </c>
      <c r="F2326" t="b">
        <f t="shared" si="138"/>
        <v>0</v>
      </c>
      <c r="G2326" t="b">
        <f>IF('Input and Summary Results'!$J$4="yes",IF(C2326=FALSE,FALSE,IF('Data Transformation'!E2326&lt;$R$10,E2326,$R$10)),IF(C2326=FALSE,FALSE,IF(C2326&lt;$R$10,C2326,$R$10)))</f>
        <v>0</v>
      </c>
      <c r="H2326" t="b">
        <f>IF('Input and Summary Results'!$J$4="yes",'Data Transformation'!F2326,'Data Transformation'!D2326)</f>
        <v>0</v>
      </c>
      <c r="I2326" t="str">
        <f t="shared" si="139"/>
        <v/>
      </c>
    </row>
    <row r="2327" spans="2:9" x14ac:dyDescent="0.25">
      <c r="B2327" t="b">
        <f>IF('Input and Summary Results'!D1909=0,FALSE,'Input and Summary Results'!$B1909)</f>
        <v>0</v>
      </c>
      <c r="C2327" t="b">
        <f>IF(OR(B2327=0,'Input and Summary Results'!D1909=0,'Input and Summary Results'!D1909=""),FALSE,'Input and Summary Results'!$D1909)</f>
        <v>0</v>
      </c>
      <c r="D2327" t="b">
        <f>IF(OR(B2327=0,'Input and Summary Results'!E1909=0),FALSE,'Input and Summary Results'!$E1909)</f>
        <v>0</v>
      </c>
      <c r="E2327" t="b">
        <f t="shared" si="137"/>
        <v>0</v>
      </c>
      <c r="F2327" t="b">
        <f t="shared" si="138"/>
        <v>0</v>
      </c>
      <c r="G2327" t="b">
        <f>IF('Input and Summary Results'!$J$4="yes",IF(C2327=FALSE,FALSE,IF('Data Transformation'!E2327&lt;$R$10,E2327,$R$10)),IF(C2327=FALSE,FALSE,IF(C2327&lt;$R$10,C2327,$R$10)))</f>
        <v>0</v>
      </c>
      <c r="H2327" t="b">
        <f>IF('Input and Summary Results'!$J$4="yes",'Data Transformation'!F2327,'Data Transformation'!D2327)</f>
        <v>0</v>
      </c>
      <c r="I2327" t="str">
        <f t="shared" si="139"/>
        <v/>
      </c>
    </row>
    <row r="2328" spans="2:9" x14ac:dyDescent="0.25">
      <c r="B2328" t="b">
        <f>IF('Input and Summary Results'!D1910=0,FALSE,'Input and Summary Results'!$B1910)</f>
        <v>0</v>
      </c>
      <c r="C2328" t="b">
        <f>IF(OR(B2328=0,'Input and Summary Results'!D1910=0,'Input and Summary Results'!D1910=""),FALSE,'Input and Summary Results'!$D1910)</f>
        <v>0</v>
      </c>
      <c r="D2328" t="b">
        <f>IF(OR(B2328=0,'Input and Summary Results'!E1910=0),FALSE,'Input and Summary Results'!$E1910)</f>
        <v>0</v>
      </c>
      <c r="E2328" t="b">
        <f t="shared" si="137"/>
        <v>0</v>
      </c>
      <c r="F2328" t="b">
        <f t="shared" si="138"/>
        <v>0</v>
      </c>
      <c r="G2328" t="b">
        <f>IF('Input and Summary Results'!$J$4="yes",IF(C2328=FALSE,FALSE,IF('Data Transformation'!E2328&lt;$R$10,E2328,$R$10)),IF(C2328=FALSE,FALSE,IF(C2328&lt;$R$10,C2328,$R$10)))</f>
        <v>0</v>
      </c>
      <c r="H2328" t="b">
        <f>IF('Input and Summary Results'!$J$4="yes",'Data Transformation'!F2328,'Data Transformation'!D2328)</f>
        <v>0</v>
      </c>
      <c r="I2328" t="str">
        <f t="shared" si="139"/>
        <v/>
      </c>
    </row>
    <row r="2329" spans="2:9" x14ac:dyDescent="0.25">
      <c r="B2329" t="b">
        <f>IF('Input and Summary Results'!D1911=0,FALSE,'Input and Summary Results'!$B1911)</f>
        <v>0</v>
      </c>
      <c r="C2329" t="b">
        <f>IF(OR(B2329=0,'Input and Summary Results'!D1911=0,'Input and Summary Results'!D1911=""),FALSE,'Input and Summary Results'!$D1911)</f>
        <v>0</v>
      </c>
      <c r="D2329" t="b">
        <f>IF(OR(B2329=0,'Input and Summary Results'!E1911=0),FALSE,'Input and Summary Results'!$E1911)</f>
        <v>0</v>
      </c>
      <c r="E2329" t="b">
        <f t="shared" si="137"/>
        <v>0</v>
      </c>
      <c r="F2329" t="b">
        <f t="shared" si="138"/>
        <v>0</v>
      </c>
      <c r="G2329" t="b">
        <f>IF('Input and Summary Results'!$J$4="yes",IF(C2329=FALSE,FALSE,IF('Data Transformation'!E2329&lt;$R$10,E2329,$R$10)),IF(C2329=FALSE,FALSE,IF(C2329&lt;$R$10,C2329,$R$10)))</f>
        <v>0</v>
      </c>
      <c r="H2329" t="b">
        <f>IF('Input and Summary Results'!$J$4="yes",'Data Transformation'!F2329,'Data Transformation'!D2329)</f>
        <v>0</v>
      </c>
      <c r="I2329" t="str">
        <f t="shared" si="139"/>
        <v/>
      </c>
    </row>
    <row r="2330" spans="2:9" x14ac:dyDescent="0.25">
      <c r="B2330" t="b">
        <f>IF('Input and Summary Results'!D1912=0,FALSE,'Input and Summary Results'!$B1912)</f>
        <v>0</v>
      </c>
      <c r="C2330" t="b">
        <f>IF(OR(B2330=0,'Input and Summary Results'!D1912=0,'Input and Summary Results'!D1912=""),FALSE,'Input and Summary Results'!$D1912)</f>
        <v>0</v>
      </c>
      <c r="D2330" t="b">
        <f>IF(OR(B2330=0,'Input and Summary Results'!E1912=0),FALSE,'Input and Summary Results'!$E1912)</f>
        <v>0</v>
      </c>
      <c r="E2330" t="b">
        <f t="shared" si="137"/>
        <v>0</v>
      </c>
      <c r="F2330" t="b">
        <f t="shared" si="138"/>
        <v>0</v>
      </c>
      <c r="G2330" t="b">
        <f>IF('Input and Summary Results'!$J$4="yes",IF(C2330=FALSE,FALSE,IF('Data Transformation'!E2330&lt;$R$10,E2330,$R$10)),IF(C2330=FALSE,FALSE,IF(C2330&lt;$R$10,C2330,$R$10)))</f>
        <v>0</v>
      </c>
      <c r="H2330" t="b">
        <f>IF('Input and Summary Results'!$J$4="yes",'Data Transformation'!F2330,'Data Transformation'!D2330)</f>
        <v>0</v>
      </c>
      <c r="I2330" t="str">
        <f t="shared" si="139"/>
        <v/>
      </c>
    </row>
    <row r="2331" spans="2:9" x14ac:dyDescent="0.25">
      <c r="B2331" t="b">
        <f>IF('Input and Summary Results'!D1913=0,FALSE,'Input and Summary Results'!$B1913)</f>
        <v>0</v>
      </c>
      <c r="C2331" t="b">
        <f>IF(OR(B2331=0,'Input and Summary Results'!D1913=0,'Input and Summary Results'!D1913=""),FALSE,'Input and Summary Results'!$D1913)</f>
        <v>0</v>
      </c>
      <c r="D2331" t="b">
        <f>IF(OR(B2331=0,'Input and Summary Results'!E1913=0),FALSE,'Input and Summary Results'!$E1913)</f>
        <v>0</v>
      </c>
      <c r="E2331" t="b">
        <f t="shared" si="137"/>
        <v>0</v>
      </c>
      <c r="F2331" t="b">
        <f t="shared" si="138"/>
        <v>0</v>
      </c>
      <c r="G2331" t="b">
        <f>IF('Input and Summary Results'!$J$4="yes",IF(C2331=FALSE,FALSE,IF('Data Transformation'!E2331&lt;$R$10,E2331,$R$10)),IF(C2331=FALSE,FALSE,IF(C2331&lt;$R$10,C2331,$R$10)))</f>
        <v>0</v>
      </c>
      <c r="H2331" t="b">
        <f>IF('Input and Summary Results'!$J$4="yes",'Data Transformation'!F2331,'Data Transformation'!D2331)</f>
        <v>0</v>
      </c>
      <c r="I2331" t="str">
        <f t="shared" si="139"/>
        <v/>
      </c>
    </row>
    <row r="2332" spans="2:9" x14ac:dyDescent="0.25">
      <c r="B2332" t="b">
        <f>IF('Input and Summary Results'!D1914=0,FALSE,'Input and Summary Results'!$B1914)</f>
        <v>0</v>
      </c>
      <c r="C2332" t="b">
        <f>IF(OR(B2332=0,'Input and Summary Results'!D1914=0,'Input and Summary Results'!D1914=""),FALSE,'Input and Summary Results'!$D1914)</f>
        <v>0</v>
      </c>
      <c r="D2332" t="b">
        <f>IF(OR(B2332=0,'Input and Summary Results'!E1914=0),FALSE,'Input and Summary Results'!$E1914)</f>
        <v>0</v>
      </c>
      <c r="E2332" t="b">
        <f t="shared" si="137"/>
        <v>0</v>
      </c>
      <c r="F2332" t="b">
        <f t="shared" si="138"/>
        <v>0</v>
      </c>
      <c r="G2332" t="b">
        <f>IF('Input and Summary Results'!$J$4="yes",IF(C2332=FALSE,FALSE,IF('Data Transformation'!E2332&lt;$R$10,E2332,$R$10)),IF(C2332=FALSE,FALSE,IF(C2332&lt;$R$10,C2332,$R$10)))</f>
        <v>0</v>
      </c>
      <c r="H2332" t="b">
        <f>IF('Input and Summary Results'!$J$4="yes",'Data Transformation'!F2332,'Data Transformation'!D2332)</f>
        <v>0</v>
      </c>
      <c r="I2332" t="str">
        <f t="shared" si="139"/>
        <v/>
      </c>
    </row>
    <row r="2333" spans="2:9" x14ac:dyDescent="0.25">
      <c r="B2333" t="b">
        <f>IF('Input and Summary Results'!D1915=0,FALSE,'Input and Summary Results'!$B1915)</f>
        <v>0</v>
      </c>
      <c r="C2333" t="b">
        <f>IF(OR(B2333=0,'Input and Summary Results'!D1915=0,'Input and Summary Results'!D1915=""),FALSE,'Input and Summary Results'!$D1915)</f>
        <v>0</v>
      </c>
      <c r="D2333" t="b">
        <f>IF(OR(B2333=0,'Input and Summary Results'!E1915=0),FALSE,'Input and Summary Results'!$E1915)</f>
        <v>0</v>
      </c>
      <c r="E2333" t="b">
        <f t="shared" si="137"/>
        <v>0</v>
      </c>
      <c r="F2333" t="b">
        <f t="shared" si="138"/>
        <v>0</v>
      </c>
      <c r="G2333" t="b">
        <f>IF('Input and Summary Results'!$J$4="yes",IF(C2333=FALSE,FALSE,IF('Data Transformation'!E2333&lt;$R$10,E2333,$R$10)),IF(C2333=FALSE,FALSE,IF(C2333&lt;$R$10,C2333,$R$10)))</f>
        <v>0</v>
      </c>
      <c r="H2333" t="b">
        <f>IF('Input and Summary Results'!$J$4="yes",'Data Transformation'!F2333,'Data Transformation'!D2333)</f>
        <v>0</v>
      </c>
      <c r="I2333" t="str">
        <f t="shared" si="139"/>
        <v/>
      </c>
    </row>
    <row r="2334" spans="2:9" x14ac:dyDescent="0.25">
      <c r="B2334" t="b">
        <f>IF('Input and Summary Results'!D1916=0,FALSE,'Input and Summary Results'!$B1916)</f>
        <v>0</v>
      </c>
      <c r="C2334" t="b">
        <f>IF(OR(B2334=0,'Input and Summary Results'!D1916=0,'Input and Summary Results'!D1916=""),FALSE,'Input and Summary Results'!$D1916)</f>
        <v>0</v>
      </c>
      <c r="D2334" t="b">
        <f>IF(OR(B2334=0,'Input and Summary Results'!E1916=0),FALSE,'Input and Summary Results'!$E1916)</f>
        <v>0</v>
      </c>
      <c r="E2334" t="b">
        <f t="shared" si="137"/>
        <v>0</v>
      </c>
      <c r="F2334" t="b">
        <f t="shared" si="138"/>
        <v>0</v>
      </c>
      <c r="G2334" t="b">
        <f>IF('Input and Summary Results'!$J$4="yes",IF(C2334=FALSE,FALSE,IF('Data Transformation'!E2334&lt;$R$10,E2334,$R$10)),IF(C2334=FALSE,FALSE,IF(C2334&lt;$R$10,C2334,$R$10)))</f>
        <v>0</v>
      </c>
      <c r="H2334" t="b">
        <f>IF('Input and Summary Results'!$J$4="yes",'Data Transformation'!F2334,'Data Transformation'!D2334)</f>
        <v>0</v>
      </c>
      <c r="I2334" t="str">
        <f t="shared" si="139"/>
        <v/>
      </c>
    </row>
    <row r="2335" spans="2:9" x14ac:dyDescent="0.25">
      <c r="B2335" t="b">
        <f>IF('Input and Summary Results'!D1917=0,FALSE,'Input and Summary Results'!$B1917)</f>
        <v>0</v>
      </c>
      <c r="C2335" t="b">
        <f>IF(OR(B2335=0,'Input and Summary Results'!D1917=0,'Input and Summary Results'!D1917=""),FALSE,'Input and Summary Results'!$D1917)</f>
        <v>0</v>
      </c>
      <c r="D2335" t="b">
        <f>IF(OR(B2335=0,'Input and Summary Results'!E1917=0),FALSE,'Input and Summary Results'!$E1917)</f>
        <v>0</v>
      </c>
      <c r="E2335" t="b">
        <f t="shared" si="137"/>
        <v>0</v>
      </c>
      <c r="F2335" t="b">
        <f t="shared" si="138"/>
        <v>0</v>
      </c>
      <c r="G2335" t="b">
        <f>IF('Input and Summary Results'!$J$4="yes",IF(C2335=FALSE,FALSE,IF('Data Transformation'!E2335&lt;$R$10,E2335,$R$10)),IF(C2335=FALSE,FALSE,IF(C2335&lt;$R$10,C2335,$R$10)))</f>
        <v>0</v>
      </c>
      <c r="H2335" t="b">
        <f>IF('Input and Summary Results'!$J$4="yes",'Data Transformation'!F2335,'Data Transformation'!D2335)</f>
        <v>0</v>
      </c>
      <c r="I2335" t="str">
        <f t="shared" si="139"/>
        <v/>
      </c>
    </row>
    <row r="2336" spans="2:9" x14ac:dyDescent="0.25">
      <c r="B2336" t="b">
        <f>IF('Input and Summary Results'!D1918=0,FALSE,'Input and Summary Results'!$B1918)</f>
        <v>0</v>
      </c>
      <c r="C2336" t="b">
        <f>IF(OR(B2336=0,'Input and Summary Results'!D1918=0,'Input and Summary Results'!D1918=""),FALSE,'Input and Summary Results'!$D1918)</f>
        <v>0</v>
      </c>
      <c r="D2336" t="b">
        <f>IF(OR(B2336=0,'Input and Summary Results'!E1918=0),FALSE,'Input and Summary Results'!$E1918)</f>
        <v>0</v>
      </c>
      <c r="E2336" t="b">
        <f t="shared" si="137"/>
        <v>0</v>
      </c>
      <c r="F2336" t="b">
        <f t="shared" si="138"/>
        <v>0</v>
      </c>
      <c r="G2336" t="b">
        <f>IF('Input and Summary Results'!$J$4="yes",IF(C2336=FALSE,FALSE,IF('Data Transformation'!E2336&lt;$R$10,E2336,$R$10)),IF(C2336=FALSE,FALSE,IF(C2336&lt;$R$10,C2336,$R$10)))</f>
        <v>0</v>
      </c>
      <c r="H2336" t="b">
        <f>IF('Input and Summary Results'!$J$4="yes",'Data Transformation'!F2336,'Data Transformation'!D2336)</f>
        <v>0</v>
      </c>
      <c r="I2336" t="str">
        <f t="shared" si="139"/>
        <v/>
      </c>
    </row>
    <row r="2337" spans="2:9" x14ac:dyDescent="0.25">
      <c r="B2337" t="b">
        <f>IF('Input and Summary Results'!D1919=0,FALSE,'Input and Summary Results'!$B1919)</f>
        <v>0</v>
      </c>
      <c r="C2337" t="b">
        <f>IF(OR(B2337=0,'Input and Summary Results'!D1919=0,'Input and Summary Results'!D1919=""),FALSE,'Input and Summary Results'!$D1919)</f>
        <v>0</v>
      </c>
      <c r="D2337" t="b">
        <f>IF(OR(B2337=0,'Input and Summary Results'!E1919=0),FALSE,'Input and Summary Results'!$E1919)</f>
        <v>0</v>
      </c>
      <c r="E2337" t="b">
        <f t="shared" si="137"/>
        <v>0</v>
      </c>
      <c r="F2337" t="b">
        <f t="shared" si="138"/>
        <v>0</v>
      </c>
      <c r="G2337" t="b">
        <f>IF('Input and Summary Results'!$J$4="yes",IF(C2337=FALSE,FALSE,IF('Data Transformation'!E2337&lt;$R$10,E2337,$R$10)),IF(C2337=FALSE,FALSE,IF(C2337&lt;$R$10,C2337,$R$10)))</f>
        <v>0</v>
      </c>
      <c r="H2337" t="b">
        <f>IF('Input and Summary Results'!$J$4="yes",'Data Transformation'!F2337,'Data Transformation'!D2337)</f>
        <v>0</v>
      </c>
      <c r="I2337" t="str">
        <f t="shared" si="139"/>
        <v/>
      </c>
    </row>
    <row r="2338" spans="2:9" x14ac:dyDescent="0.25">
      <c r="B2338" t="b">
        <f>IF('Input and Summary Results'!D1920=0,FALSE,'Input and Summary Results'!$B1920)</f>
        <v>0</v>
      </c>
      <c r="C2338" t="b">
        <f>IF(OR(B2338=0,'Input and Summary Results'!D1920=0,'Input and Summary Results'!D1920=""),FALSE,'Input and Summary Results'!$D1920)</f>
        <v>0</v>
      </c>
      <c r="D2338" t="b">
        <f>IF(OR(B2338=0,'Input and Summary Results'!E1920=0),FALSE,'Input and Summary Results'!$E1920)</f>
        <v>0</v>
      </c>
      <c r="E2338" t="b">
        <f t="shared" si="137"/>
        <v>0</v>
      </c>
      <c r="F2338" t="b">
        <f t="shared" si="138"/>
        <v>0</v>
      </c>
      <c r="G2338" t="b">
        <f>IF('Input and Summary Results'!$J$4="yes",IF(C2338=FALSE,FALSE,IF('Data Transformation'!E2338&lt;$R$10,E2338,$R$10)),IF(C2338=FALSE,FALSE,IF(C2338&lt;$R$10,C2338,$R$10)))</f>
        <v>0</v>
      </c>
      <c r="H2338" t="b">
        <f>IF('Input and Summary Results'!$J$4="yes",'Data Transformation'!F2338,'Data Transformation'!D2338)</f>
        <v>0</v>
      </c>
      <c r="I2338" t="str">
        <f t="shared" si="139"/>
        <v/>
      </c>
    </row>
    <row r="2339" spans="2:9" x14ac:dyDescent="0.25">
      <c r="B2339" t="b">
        <f>IF('Input and Summary Results'!D1921=0,FALSE,'Input and Summary Results'!$B1921)</f>
        <v>0</v>
      </c>
      <c r="C2339" t="b">
        <f>IF(OR(B2339=0,'Input and Summary Results'!D1921=0,'Input and Summary Results'!D1921=""),FALSE,'Input and Summary Results'!$D1921)</f>
        <v>0</v>
      </c>
      <c r="D2339" t="b">
        <f>IF(OR(B2339=0,'Input and Summary Results'!E1921=0),FALSE,'Input and Summary Results'!$E1921)</f>
        <v>0</v>
      </c>
      <c r="E2339" t="b">
        <f t="shared" si="137"/>
        <v>0</v>
      </c>
      <c r="F2339" t="b">
        <f t="shared" si="138"/>
        <v>0</v>
      </c>
      <c r="G2339" t="b">
        <f>IF('Input and Summary Results'!$J$4="yes",IF(C2339=FALSE,FALSE,IF('Data Transformation'!E2339&lt;$R$10,E2339,$R$10)),IF(C2339=FALSE,FALSE,IF(C2339&lt;$R$10,C2339,$R$10)))</f>
        <v>0</v>
      </c>
      <c r="H2339" t="b">
        <f>IF('Input and Summary Results'!$J$4="yes",'Data Transformation'!F2339,'Data Transformation'!D2339)</f>
        <v>0</v>
      </c>
      <c r="I2339" t="str">
        <f t="shared" si="139"/>
        <v/>
      </c>
    </row>
    <row r="2340" spans="2:9" x14ac:dyDescent="0.25">
      <c r="B2340" t="b">
        <f>IF('Input and Summary Results'!D1922=0,FALSE,'Input and Summary Results'!$B1922)</f>
        <v>0</v>
      </c>
      <c r="C2340" t="b">
        <f>IF(OR(B2340=0,'Input and Summary Results'!D1922=0,'Input and Summary Results'!D1922=""),FALSE,'Input and Summary Results'!$D1922)</f>
        <v>0</v>
      </c>
      <c r="D2340" t="b">
        <f>IF(OR(B2340=0,'Input and Summary Results'!E1922=0),FALSE,'Input and Summary Results'!$E1922)</f>
        <v>0</v>
      </c>
      <c r="E2340" t="b">
        <f t="shared" si="137"/>
        <v>0</v>
      </c>
      <c r="F2340" t="b">
        <f t="shared" si="138"/>
        <v>0</v>
      </c>
      <c r="G2340" t="b">
        <f>IF('Input and Summary Results'!$J$4="yes",IF(C2340=FALSE,FALSE,IF('Data Transformation'!E2340&lt;$R$10,E2340,$R$10)),IF(C2340=FALSE,FALSE,IF(C2340&lt;$R$10,C2340,$R$10)))</f>
        <v>0</v>
      </c>
      <c r="H2340" t="b">
        <f>IF('Input and Summary Results'!$J$4="yes",'Data Transformation'!F2340,'Data Transformation'!D2340)</f>
        <v>0</v>
      </c>
      <c r="I2340" t="str">
        <f t="shared" si="139"/>
        <v/>
      </c>
    </row>
    <row r="2341" spans="2:9" x14ac:dyDescent="0.25">
      <c r="B2341" t="b">
        <f>IF('Input and Summary Results'!D1923=0,FALSE,'Input and Summary Results'!$B1923)</f>
        <v>0</v>
      </c>
      <c r="C2341" t="b">
        <f>IF(OR(B2341=0,'Input and Summary Results'!D1923=0,'Input and Summary Results'!D1923=""),FALSE,'Input and Summary Results'!$D1923)</f>
        <v>0</v>
      </c>
      <c r="D2341" t="b">
        <f>IF(OR(B2341=0,'Input and Summary Results'!E1923=0),FALSE,'Input and Summary Results'!$E1923)</f>
        <v>0</v>
      </c>
      <c r="E2341" t="b">
        <f t="shared" si="137"/>
        <v>0</v>
      </c>
      <c r="F2341" t="b">
        <f t="shared" si="138"/>
        <v>0</v>
      </c>
      <c r="G2341" t="b">
        <f>IF('Input and Summary Results'!$J$4="yes",IF(C2341=FALSE,FALSE,IF('Data Transformation'!E2341&lt;$R$10,E2341,$R$10)),IF(C2341=FALSE,FALSE,IF(C2341&lt;$R$10,C2341,$R$10)))</f>
        <v>0</v>
      </c>
      <c r="H2341" t="b">
        <f>IF('Input and Summary Results'!$J$4="yes",'Data Transformation'!F2341,'Data Transformation'!D2341)</f>
        <v>0</v>
      </c>
      <c r="I2341" t="str">
        <f t="shared" si="139"/>
        <v/>
      </c>
    </row>
    <row r="2342" spans="2:9" x14ac:dyDescent="0.25">
      <c r="B2342" t="b">
        <f>IF('Input and Summary Results'!D1924=0,FALSE,'Input and Summary Results'!$B1924)</f>
        <v>0</v>
      </c>
      <c r="C2342" t="b">
        <f>IF(OR(B2342=0,'Input and Summary Results'!D1924=0,'Input and Summary Results'!D1924=""),FALSE,'Input and Summary Results'!$D1924)</f>
        <v>0</v>
      </c>
      <c r="D2342" t="b">
        <f>IF(OR(B2342=0,'Input and Summary Results'!E1924=0),FALSE,'Input and Summary Results'!$E1924)</f>
        <v>0</v>
      </c>
      <c r="E2342" t="b">
        <f t="shared" si="137"/>
        <v>0</v>
      </c>
      <c r="F2342" t="b">
        <f t="shared" si="138"/>
        <v>0</v>
      </c>
      <c r="G2342" t="b">
        <f>IF('Input and Summary Results'!$J$4="yes",IF(C2342=FALSE,FALSE,IF('Data Transformation'!E2342&lt;$R$10,E2342,$R$10)),IF(C2342=FALSE,FALSE,IF(C2342&lt;$R$10,C2342,$R$10)))</f>
        <v>0</v>
      </c>
      <c r="H2342" t="b">
        <f>IF('Input and Summary Results'!$J$4="yes",'Data Transformation'!F2342,'Data Transformation'!D2342)</f>
        <v>0</v>
      </c>
      <c r="I2342" t="str">
        <f t="shared" si="139"/>
        <v/>
      </c>
    </row>
    <row r="2343" spans="2:9" x14ac:dyDescent="0.25">
      <c r="B2343" t="b">
        <f>IF('Input and Summary Results'!D1925=0,FALSE,'Input and Summary Results'!$B1925)</f>
        <v>0</v>
      </c>
      <c r="C2343" t="b">
        <f>IF(OR(B2343=0,'Input and Summary Results'!D1925=0,'Input and Summary Results'!D1925=""),FALSE,'Input and Summary Results'!$D1925)</f>
        <v>0</v>
      </c>
      <c r="D2343" t="b">
        <f>IF(OR(B2343=0,'Input and Summary Results'!E1925=0),FALSE,'Input and Summary Results'!$E1925)</f>
        <v>0</v>
      </c>
      <c r="E2343" t="b">
        <f t="shared" si="137"/>
        <v>0</v>
      </c>
      <c r="F2343" t="b">
        <f t="shared" si="138"/>
        <v>0</v>
      </c>
      <c r="G2343" t="b">
        <f>IF('Input and Summary Results'!$J$4="yes",IF(C2343=FALSE,FALSE,IF('Data Transformation'!E2343&lt;$R$10,E2343,$R$10)),IF(C2343=FALSE,FALSE,IF(C2343&lt;$R$10,C2343,$R$10)))</f>
        <v>0</v>
      </c>
      <c r="H2343" t="b">
        <f>IF('Input and Summary Results'!$J$4="yes",'Data Transformation'!F2343,'Data Transformation'!D2343)</f>
        <v>0</v>
      </c>
      <c r="I2343" t="str">
        <f t="shared" si="139"/>
        <v/>
      </c>
    </row>
    <row r="2344" spans="2:9" x14ac:dyDescent="0.25">
      <c r="B2344" t="b">
        <f>IF('Input and Summary Results'!D1926=0,FALSE,'Input and Summary Results'!$B1926)</f>
        <v>0</v>
      </c>
      <c r="C2344" t="b">
        <f>IF(OR(B2344=0,'Input and Summary Results'!D1926=0,'Input and Summary Results'!D1926=""),FALSE,'Input and Summary Results'!$D1926)</f>
        <v>0</v>
      </c>
      <c r="D2344" t="b">
        <f>IF(OR(B2344=0,'Input and Summary Results'!E1926=0),FALSE,'Input and Summary Results'!$E1926)</f>
        <v>0</v>
      </c>
      <c r="E2344" t="b">
        <f t="shared" si="137"/>
        <v>0</v>
      </c>
      <c r="F2344" t="b">
        <f t="shared" si="138"/>
        <v>0</v>
      </c>
      <c r="G2344" t="b">
        <f>IF('Input and Summary Results'!$J$4="yes",IF(C2344=FALSE,FALSE,IF('Data Transformation'!E2344&lt;$R$10,E2344,$R$10)),IF(C2344=FALSE,FALSE,IF(C2344&lt;$R$10,C2344,$R$10)))</f>
        <v>0</v>
      </c>
      <c r="H2344" t="b">
        <f>IF('Input and Summary Results'!$J$4="yes",'Data Transformation'!F2344,'Data Transformation'!D2344)</f>
        <v>0</v>
      </c>
      <c r="I2344" t="str">
        <f t="shared" si="139"/>
        <v/>
      </c>
    </row>
    <row r="2345" spans="2:9" x14ac:dyDescent="0.25">
      <c r="B2345" t="b">
        <f>IF('Input and Summary Results'!D1927=0,FALSE,'Input and Summary Results'!$B1927)</f>
        <v>0</v>
      </c>
      <c r="C2345" t="b">
        <f>IF(OR(B2345=0,'Input and Summary Results'!D1927=0,'Input and Summary Results'!D1927=""),FALSE,'Input and Summary Results'!$D1927)</f>
        <v>0</v>
      </c>
      <c r="D2345" t="b">
        <f>IF(OR(B2345=0,'Input and Summary Results'!E1927=0),FALSE,'Input and Summary Results'!$E1927)</f>
        <v>0</v>
      </c>
      <c r="E2345" t="b">
        <f t="shared" si="137"/>
        <v>0</v>
      </c>
      <c r="F2345" t="b">
        <f t="shared" si="138"/>
        <v>0</v>
      </c>
      <c r="G2345" t="b">
        <f>IF('Input and Summary Results'!$J$4="yes",IF(C2345=FALSE,FALSE,IF('Data Transformation'!E2345&lt;$R$10,E2345,$R$10)),IF(C2345=FALSE,FALSE,IF(C2345&lt;$R$10,C2345,$R$10)))</f>
        <v>0</v>
      </c>
      <c r="H2345" t="b">
        <f>IF('Input and Summary Results'!$J$4="yes",'Data Transformation'!F2345,'Data Transformation'!D2345)</f>
        <v>0</v>
      </c>
      <c r="I2345" t="str">
        <f t="shared" si="139"/>
        <v/>
      </c>
    </row>
    <row r="2346" spans="2:9" x14ac:dyDescent="0.25">
      <c r="B2346" t="b">
        <f>IF('Input and Summary Results'!D1928=0,FALSE,'Input and Summary Results'!$B1928)</f>
        <v>0</v>
      </c>
      <c r="C2346" t="b">
        <f>IF(OR(B2346=0,'Input and Summary Results'!D1928=0,'Input and Summary Results'!D1928=""),FALSE,'Input and Summary Results'!$D1928)</f>
        <v>0</v>
      </c>
      <c r="D2346" t="b">
        <f>IF(OR(B2346=0,'Input and Summary Results'!E1928=0),FALSE,'Input and Summary Results'!$E1928)</f>
        <v>0</v>
      </c>
      <c r="E2346" t="b">
        <f t="shared" ref="E2346:E2409" si="140">IF(C2346=FALSE,FALSE,LOG10(C2346))</f>
        <v>0</v>
      </c>
      <c r="F2346" t="b">
        <f t="shared" ref="F2346:F2409" si="141">IF(D2346=FALSE, FALSE,0.434*D2346/C2346)</f>
        <v>0</v>
      </c>
      <c r="G2346" t="b">
        <f>IF('Input and Summary Results'!$J$4="yes",IF(C2346=FALSE,FALSE,IF('Data Transformation'!E2346&lt;$R$10,E2346,$R$10)),IF(C2346=FALSE,FALSE,IF(C2346&lt;$R$10,C2346,$R$10)))</f>
        <v>0</v>
      </c>
      <c r="H2346" t="b">
        <f>IF('Input and Summary Results'!$J$4="yes",'Data Transformation'!F2346,'Data Transformation'!D2346)</f>
        <v>0</v>
      </c>
      <c r="I2346" t="str">
        <f t="shared" si="139"/>
        <v/>
      </c>
    </row>
    <row r="2347" spans="2:9" x14ac:dyDescent="0.25">
      <c r="B2347" t="b">
        <f>IF('Input and Summary Results'!D1929=0,FALSE,'Input and Summary Results'!$B1929)</f>
        <v>0</v>
      </c>
      <c r="C2347" t="b">
        <f>IF(OR(B2347=0,'Input and Summary Results'!D1929=0,'Input and Summary Results'!D1929=""),FALSE,'Input and Summary Results'!$D1929)</f>
        <v>0</v>
      </c>
      <c r="D2347" t="b">
        <f>IF(OR(B2347=0,'Input and Summary Results'!E1929=0),FALSE,'Input and Summary Results'!$E1929)</f>
        <v>0</v>
      </c>
      <c r="E2347" t="b">
        <f t="shared" si="140"/>
        <v>0</v>
      </c>
      <c r="F2347" t="b">
        <f t="shared" si="141"/>
        <v>0</v>
      </c>
      <c r="G2347" t="b">
        <f>IF('Input and Summary Results'!$J$4="yes",IF(C2347=FALSE,FALSE,IF('Data Transformation'!E2347&lt;$R$10,E2347,$R$10)),IF(C2347=FALSE,FALSE,IF(C2347&lt;$R$10,C2347,$R$10)))</f>
        <v>0</v>
      </c>
      <c r="H2347" t="b">
        <f>IF('Input and Summary Results'!$J$4="yes",'Data Transformation'!F2347,'Data Transformation'!D2347)</f>
        <v>0</v>
      </c>
      <c r="I2347" t="str">
        <f t="shared" si="139"/>
        <v/>
      </c>
    </row>
    <row r="2348" spans="2:9" x14ac:dyDescent="0.25">
      <c r="B2348" t="b">
        <f>IF('Input and Summary Results'!D1930=0,FALSE,'Input and Summary Results'!$B1930)</f>
        <v>0</v>
      </c>
      <c r="C2348" t="b">
        <f>IF(OR(B2348=0,'Input and Summary Results'!D1930=0,'Input and Summary Results'!D1930=""),FALSE,'Input and Summary Results'!$D1930)</f>
        <v>0</v>
      </c>
      <c r="D2348" t="b">
        <f>IF(OR(B2348=0,'Input and Summary Results'!E1930=0),FALSE,'Input and Summary Results'!$E1930)</f>
        <v>0</v>
      </c>
      <c r="E2348" t="b">
        <f t="shared" si="140"/>
        <v>0</v>
      </c>
      <c r="F2348" t="b">
        <f t="shared" si="141"/>
        <v>0</v>
      </c>
      <c r="G2348" t="b">
        <f>IF('Input and Summary Results'!$J$4="yes",IF(C2348=FALSE,FALSE,IF('Data Transformation'!E2348&lt;$R$10,E2348,$R$10)),IF(C2348=FALSE,FALSE,IF(C2348&lt;$R$10,C2348,$R$10)))</f>
        <v>0</v>
      </c>
      <c r="H2348" t="b">
        <f>IF('Input and Summary Results'!$J$4="yes",'Data Transformation'!F2348,'Data Transformation'!D2348)</f>
        <v>0</v>
      </c>
      <c r="I2348" t="str">
        <f t="shared" si="139"/>
        <v/>
      </c>
    </row>
    <row r="2349" spans="2:9" x14ac:dyDescent="0.25">
      <c r="B2349" t="b">
        <f>IF('Input and Summary Results'!D1931=0,FALSE,'Input and Summary Results'!$B1931)</f>
        <v>0</v>
      </c>
      <c r="C2349" t="b">
        <f>IF(OR(B2349=0,'Input and Summary Results'!D1931=0,'Input and Summary Results'!D1931=""),FALSE,'Input and Summary Results'!$D1931)</f>
        <v>0</v>
      </c>
      <c r="D2349" t="b">
        <f>IF(OR(B2349=0,'Input and Summary Results'!E1931=0),FALSE,'Input and Summary Results'!$E1931)</f>
        <v>0</v>
      </c>
      <c r="E2349" t="b">
        <f t="shared" si="140"/>
        <v>0</v>
      </c>
      <c r="F2349" t="b">
        <f t="shared" si="141"/>
        <v>0</v>
      </c>
      <c r="G2349" t="b">
        <f>IF('Input and Summary Results'!$J$4="yes",IF(C2349=FALSE,FALSE,IF('Data Transformation'!E2349&lt;$R$10,E2349,$R$10)),IF(C2349=FALSE,FALSE,IF(C2349&lt;$R$10,C2349,$R$10)))</f>
        <v>0</v>
      </c>
      <c r="H2349" t="b">
        <f>IF('Input and Summary Results'!$J$4="yes",'Data Transformation'!F2349,'Data Transformation'!D2349)</f>
        <v>0</v>
      </c>
      <c r="I2349" t="str">
        <f t="shared" si="139"/>
        <v/>
      </c>
    </row>
    <row r="2350" spans="2:9" x14ac:dyDescent="0.25">
      <c r="B2350" t="b">
        <f>IF('Input and Summary Results'!D1932=0,FALSE,'Input and Summary Results'!$B1932)</f>
        <v>0</v>
      </c>
      <c r="C2350" t="b">
        <f>IF(OR(B2350=0,'Input and Summary Results'!D1932=0,'Input and Summary Results'!D1932=""),FALSE,'Input and Summary Results'!$D1932)</f>
        <v>0</v>
      </c>
      <c r="D2350" t="b">
        <f>IF(OR(B2350=0,'Input and Summary Results'!E1932=0),FALSE,'Input and Summary Results'!$E1932)</f>
        <v>0</v>
      </c>
      <c r="E2350" t="b">
        <f t="shared" si="140"/>
        <v>0</v>
      </c>
      <c r="F2350" t="b">
        <f t="shared" si="141"/>
        <v>0</v>
      </c>
      <c r="G2350" t="b">
        <f>IF('Input and Summary Results'!$J$4="yes",IF(C2350=FALSE,FALSE,IF('Data Transformation'!E2350&lt;$R$10,E2350,$R$10)),IF(C2350=FALSE,FALSE,IF(C2350&lt;$R$10,C2350,$R$10)))</f>
        <v>0</v>
      </c>
      <c r="H2350" t="b">
        <f>IF('Input and Summary Results'!$J$4="yes",'Data Transformation'!F2350,'Data Transformation'!D2350)</f>
        <v>0</v>
      </c>
      <c r="I2350" t="str">
        <f t="shared" si="139"/>
        <v/>
      </c>
    </row>
    <row r="2351" spans="2:9" x14ac:dyDescent="0.25">
      <c r="B2351" t="b">
        <f>IF('Input and Summary Results'!D1933=0,FALSE,'Input and Summary Results'!$B1933)</f>
        <v>0</v>
      </c>
      <c r="C2351" t="b">
        <f>IF(OR(B2351=0,'Input and Summary Results'!D1933=0,'Input and Summary Results'!D1933=""),FALSE,'Input and Summary Results'!$D1933)</f>
        <v>0</v>
      </c>
      <c r="D2351" t="b">
        <f>IF(OR(B2351=0,'Input and Summary Results'!E1933=0),FALSE,'Input and Summary Results'!$E1933)</f>
        <v>0</v>
      </c>
      <c r="E2351" t="b">
        <f t="shared" si="140"/>
        <v>0</v>
      </c>
      <c r="F2351" t="b">
        <f t="shared" si="141"/>
        <v>0</v>
      </c>
      <c r="G2351" t="b">
        <f>IF('Input and Summary Results'!$J$4="yes",IF(C2351=FALSE,FALSE,IF('Data Transformation'!E2351&lt;$R$10,E2351,$R$10)),IF(C2351=FALSE,FALSE,IF(C2351&lt;$R$10,C2351,$R$10)))</f>
        <v>0</v>
      </c>
      <c r="H2351" t="b">
        <f>IF('Input and Summary Results'!$J$4="yes",'Data Transformation'!F2351,'Data Transformation'!D2351)</f>
        <v>0</v>
      </c>
      <c r="I2351" t="str">
        <f t="shared" si="139"/>
        <v/>
      </c>
    </row>
    <row r="2352" spans="2:9" x14ac:dyDescent="0.25">
      <c r="B2352" t="b">
        <f>IF('Input and Summary Results'!D1934=0,FALSE,'Input and Summary Results'!$B1934)</f>
        <v>0</v>
      </c>
      <c r="C2352" t="b">
        <f>IF(OR(B2352=0,'Input and Summary Results'!D1934=0,'Input and Summary Results'!D1934=""),FALSE,'Input and Summary Results'!$D1934)</f>
        <v>0</v>
      </c>
      <c r="D2352" t="b">
        <f>IF(OR(B2352=0,'Input and Summary Results'!E1934=0),FALSE,'Input and Summary Results'!$E1934)</f>
        <v>0</v>
      </c>
      <c r="E2352" t="b">
        <f t="shared" si="140"/>
        <v>0</v>
      </c>
      <c r="F2352" t="b">
        <f t="shared" si="141"/>
        <v>0</v>
      </c>
      <c r="G2352" t="b">
        <f>IF('Input and Summary Results'!$J$4="yes",IF(C2352=FALSE,FALSE,IF('Data Transformation'!E2352&lt;$R$10,E2352,$R$10)),IF(C2352=FALSE,FALSE,IF(C2352&lt;$R$10,C2352,$R$10)))</f>
        <v>0</v>
      </c>
      <c r="H2352" t="b">
        <f>IF('Input and Summary Results'!$J$4="yes",'Data Transformation'!F2352,'Data Transformation'!D2352)</f>
        <v>0</v>
      </c>
      <c r="I2352" t="str">
        <f t="shared" si="139"/>
        <v/>
      </c>
    </row>
    <row r="2353" spans="2:9" x14ac:dyDescent="0.25">
      <c r="B2353" t="b">
        <f>IF('Input and Summary Results'!D1935=0,FALSE,'Input and Summary Results'!$B1935)</f>
        <v>0</v>
      </c>
      <c r="C2353" t="b">
        <f>IF(OR(B2353=0,'Input and Summary Results'!D1935=0,'Input and Summary Results'!D1935=""),FALSE,'Input and Summary Results'!$D1935)</f>
        <v>0</v>
      </c>
      <c r="D2353" t="b">
        <f>IF(OR(B2353=0,'Input and Summary Results'!E1935=0),FALSE,'Input and Summary Results'!$E1935)</f>
        <v>0</v>
      </c>
      <c r="E2353" t="b">
        <f t="shared" si="140"/>
        <v>0</v>
      </c>
      <c r="F2353" t="b">
        <f t="shared" si="141"/>
        <v>0</v>
      </c>
      <c r="G2353" t="b">
        <f>IF('Input and Summary Results'!$J$4="yes",IF(C2353=FALSE,FALSE,IF('Data Transformation'!E2353&lt;$R$10,E2353,$R$10)),IF(C2353=FALSE,FALSE,IF(C2353&lt;$R$10,C2353,$R$10)))</f>
        <v>0</v>
      </c>
      <c r="H2353" t="b">
        <f>IF('Input and Summary Results'!$J$4="yes",'Data Transformation'!F2353,'Data Transformation'!D2353)</f>
        <v>0</v>
      </c>
      <c r="I2353" t="str">
        <f t="shared" si="139"/>
        <v/>
      </c>
    </row>
    <row r="2354" spans="2:9" x14ac:dyDescent="0.25">
      <c r="B2354" t="b">
        <f>IF('Input and Summary Results'!D1936=0,FALSE,'Input and Summary Results'!$B1936)</f>
        <v>0</v>
      </c>
      <c r="C2354" t="b">
        <f>IF(OR(B2354=0,'Input and Summary Results'!D1936=0,'Input and Summary Results'!D1936=""),FALSE,'Input and Summary Results'!$D1936)</f>
        <v>0</v>
      </c>
      <c r="D2354" t="b">
        <f>IF(OR(B2354=0,'Input and Summary Results'!E1936=0),FALSE,'Input and Summary Results'!$E1936)</f>
        <v>0</v>
      </c>
      <c r="E2354" t="b">
        <f t="shared" si="140"/>
        <v>0</v>
      </c>
      <c r="F2354" t="b">
        <f t="shared" si="141"/>
        <v>0</v>
      </c>
      <c r="G2354" t="b">
        <f>IF('Input and Summary Results'!$J$4="yes",IF(C2354=FALSE,FALSE,IF('Data Transformation'!E2354&lt;$R$10,E2354,$R$10)),IF(C2354=FALSE,FALSE,IF(C2354&lt;$R$10,C2354,$R$10)))</f>
        <v>0</v>
      </c>
      <c r="H2354" t="b">
        <f>IF('Input and Summary Results'!$J$4="yes",'Data Transformation'!F2354,'Data Transformation'!D2354)</f>
        <v>0</v>
      </c>
      <c r="I2354" t="str">
        <f t="shared" si="139"/>
        <v/>
      </c>
    </row>
    <row r="2355" spans="2:9" x14ac:dyDescent="0.25">
      <c r="B2355" t="b">
        <f>IF('Input and Summary Results'!D1937=0,FALSE,'Input and Summary Results'!$B1937)</f>
        <v>0</v>
      </c>
      <c r="C2355" t="b">
        <f>IF(OR(B2355=0,'Input and Summary Results'!D1937=0,'Input and Summary Results'!D1937=""),FALSE,'Input and Summary Results'!$D1937)</f>
        <v>0</v>
      </c>
      <c r="D2355" t="b">
        <f>IF(OR(B2355=0,'Input and Summary Results'!E1937=0),FALSE,'Input and Summary Results'!$E1937)</f>
        <v>0</v>
      </c>
      <c r="E2355" t="b">
        <f t="shared" si="140"/>
        <v>0</v>
      </c>
      <c r="F2355" t="b">
        <f t="shared" si="141"/>
        <v>0</v>
      </c>
      <c r="G2355" t="b">
        <f>IF('Input and Summary Results'!$J$4="yes",IF(C2355=FALSE,FALSE,IF('Data Transformation'!E2355&lt;$R$10,E2355,$R$10)),IF(C2355=FALSE,FALSE,IF(C2355&lt;$R$10,C2355,$R$10)))</f>
        <v>0</v>
      </c>
      <c r="H2355" t="b">
        <f>IF('Input and Summary Results'!$J$4="yes",'Data Transformation'!F2355,'Data Transformation'!D2355)</f>
        <v>0</v>
      </c>
      <c r="I2355" t="str">
        <f t="shared" si="139"/>
        <v/>
      </c>
    </row>
    <row r="2356" spans="2:9" x14ac:dyDescent="0.25">
      <c r="B2356" t="b">
        <f>IF('Input and Summary Results'!D1938=0,FALSE,'Input and Summary Results'!$B1938)</f>
        <v>0</v>
      </c>
      <c r="C2356" t="b">
        <f>IF(OR(B2356=0,'Input and Summary Results'!D1938=0,'Input and Summary Results'!D1938=""),FALSE,'Input and Summary Results'!$D1938)</f>
        <v>0</v>
      </c>
      <c r="D2356" t="b">
        <f>IF(OR(B2356=0,'Input and Summary Results'!E1938=0),FALSE,'Input and Summary Results'!$E1938)</f>
        <v>0</v>
      </c>
      <c r="E2356" t="b">
        <f t="shared" si="140"/>
        <v>0</v>
      </c>
      <c r="F2356" t="b">
        <f t="shared" si="141"/>
        <v>0</v>
      </c>
      <c r="G2356" t="b">
        <f>IF('Input and Summary Results'!$J$4="yes",IF(C2356=FALSE,FALSE,IF('Data Transformation'!E2356&lt;$R$10,E2356,$R$10)),IF(C2356=FALSE,FALSE,IF(C2356&lt;$R$10,C2356,$R$10)))</f>
        <v>0</v>
      </c>
      <c r="H2356" t="b">
        <f>IF('Input and Summary Results'!$J$4="yes",'Data Transformation'!F2356,'Data Transformation'!D2356)</f>
        <v>0</v>
      </c>
      <c r="I2356" t="str">
        <f t="shared" si="139"/>
        <v/>
      </c>
    </row>
    <row r="2357" spans="2:9" x14ac:dyDescent="0.25">
      <c r="B2357" t="b">
        <f>IF('Input and Summary Results'!D1939=0,FALSE,'Input and Summary Results'!$B1939)</f>
        <v>0</v>
      </c>
      <c r="C2357" t="b">
        <f>IF(OR(B2357=0,'Input and Summary Results'!D1939=0,'Input and Summary Results'!D1939=""),FALSE,'Input and Summary Results'!$D1939)</f>
        <v>0</v>
      </c>
      <c r="D2357" t="b">
        <f>IF(OR(B2357=0,'Input and Summary Results'!E1939=0),FALSE,'Input and Summary Results'!$E1939)</f>
        <v>0</v>
      </c>
      <c r="E2357" t="b">
        <f t="shared" si="140"/>
        <v>0</v>
      </c>
      <c r="F2357" t="b">
        <f t="shared" si="141"/>
        <v>0</v>
      </c>
      <c r="G2357" t="b">
        <f>IF('Input and Summary Results'!$J$4="yes",IF(C2357=FALSE,FALSE,IF('Data Transformation'!E2357&lt;$R$10,E2357,$R$10)),IF(C2357=FALSE,FALSE,IF(C2357&lt;$R$10,C2357,$R$10)))</f>
        <v>0</v>
      </c>
      <c r="H2357" t="b">
        <f>IF('Input and Summary Results'!$J$4="yes",'Data Transformation'!F2357,'Data Transformation'!D2357)</f>
        <v>0</v>
      </c>
      <c r="I2357" t="str">
        <f t="shared" si="139"/>
        <v/>
      </c>
    </row>
    <row r="2358" spans="2:9" x14ac:dyDescent="0.25">
      <c r="B2358" t="b">
        <f>IF('Input and Summary Results'!D1940=0,FALSE,'Input and Summary Results'!$B1940)</f>
        <v>0</v>
      </c>
      <c r="C2358" t="b">
        <f>IF(OR(B2358=0,'Input and Summary Results'!D1940=0,'Input and Summary Results'!D1940=""),FALSE,'Input and Summary Results'!$D1940)</f>
        <v>0</v>
      </c>
      <c r="D2358" t="b">
        <f>IF(OR(B2358=0,'Input and Summary Results'!E1940=0),FALSE,'Input and Summary Results'!$E1940)</f>
        <v>0</v>
      </c>
      <c r="E2358" t="b">
        <f t="shared" si="140"/>
        <v>0</v>
      </c>
      <c r="F2358" t="b">
        <f t="shared" si="141"/>
        <v>0</v>
      </c>
      <c r="G2358" t="b">
        <f>IF('Input and Summary Results'!$J$4="yes",IF(C2358=FALSE,FALSE,IF('Data Transformation'!E2358&lt;$R$10,E2358,$R$10)),IF(C2358=FALSE,FALSE,IF(C2358&lt;$R$10,C2358,$R$10)))</f>
        <v>0</v>
      </c>
      <c r="H2358" t="b">
        <f>IF('Input and Summary Results'!$J$4="yes",'Data Transformation'!F2358,'Data Transformation'!D2358)</f>
        <v>0</v>
      </c>
      <c r="I2358" t="str">
        <f t="shared" si="139"/>
        <v/>
      </c>
    </row>
    <row r="2359" spans="2:9" x14ac:dyDescent="0.25">
      <c r="B2359" t="b">
        <f>IF('Input and Summary Results'!D1941=0,FALSE,'Input and Summary Results'!$B1941)</f>
        <v>0</v>
      </c>
      <c r="C2359" t="b">
        <f>IF(OR(B2359=0,'Input and Summary Results'!D1941=0,'Input and Summary Results'!D1941=""),FALSE,'Input and Summary Results'!$D1941)</f>
        <v>0</v>
      </c>
      <c r="D2359" t="b">
        <f>IF(OR(B2359=0,'Input and Summary Results'!E1941=0),FALSE,'Input and Summary Results'!$E1941)</f>
        <v>0</v>
      </c>
      <c r="E2359" t="b">
        <f t="shared" si="140"/>
        <v>0</v>
      </c>
      <c r="F2359" t="b">
        <f t="shared" si="141"/>
        <v>0</v>
      </c>
      <c r="G2359" t="b">
        <f>IF('Input and Summary Results'!$J$4="yes",IF(C2359=FALSE,FALSE,IF('Data Transformation'!E2359&lt;$R$10,E2359,$R$10)),IF(C2359=FALSE,FALSE,IF(C2359&lt;$R$10,C2359,$R$10)))</f>
        <v>0</v>
      </c>
      <c r="H2359" t="b">
        <f>IF('Input and Summary Results'!$J$4="yes",'Data Transformation'!F2359,'Data Transformation'!D2359)</f>
        <v>0</v>
      </c>
      <c r="I2359" t="str">
        <f t="shared" si="139"/>
        <v/>
      </c>
    </row>
    <row r="2360" spans="2:9" x14ac:dyDescent="0.25">
      <c r="B2360" t="b">
        <f>IF('Input and Summary Results'!D1942=0,FALSE,'Input and Summary Results'!$B1942)</f>
        <v>0</v>
      </c>
      <c r="C2360" t="b">
        <f>IF(OR(B2360=0,'Input and Summary Results'!D1942=0,'Input and Summary Results'!D1942=""),FALSE,'Input and Summary Results'!$D1942)</f>
        <v>0</v>
      </c>
      <c r="D2360" t="b">
        <f>IF(OR(B2360=0,'Input and Summary Results'!E1942=0),FALSE,'Input and Summary Results'!$E1942)</f>
        <v>0</v>
      </c>
      <c r="E2360" t="b">
        <f t="shared" si="140"/>
        <v>0</v>
      </c>
      <c r="F2360" t="b">
        <f t="shared" si="141"/>
        <v>0</v>
      </c>
      <c r="G2360" t="b">
        <f>IF('Input and Summary Results'!$J$4="yes",IF(C2360=FALSE,FALSE,IF('Data Transformation'!E2360&lt;$R$10,E2360,$R$10)),IF(C2360=FALSE,FALSE,IF(C2360&lt;$R$10,C2360,$R$10)))</f>
        <v>0</v>
      </c>
      <c r="H2360" t="b">
        <f>IF('Input and Summary Results'!$J$4="yes",'Data Transformation'!F2360,'Data Transformation'!D2360)</f>
        <v>0</v>
      </c>
      <c r="I2360" t="str">
        <f t="shared" si="139"/>
        <v/>
      </c>
    </row>
    <row r="2361" spans="2:9" x14ac:dyDescent="0.25">
      <c r="B2361" t="b">
        <f>IF('Input and Summary Results'!D1943=0,FALSE,'Input and Summary Results'!$B1943)</f>
        <v>0</v>
      </c>
      <c r="C2361" t="b">
        <f>IF(OR(B2361=0,'Input and Summary Results'!D1943=0,'Input and Summary Results'!D1943=""),FALSE,'Input and Summary Results'!$D1943)</f>
        <v>0</v>
      </c>
      <c r="D2361" t="b">
        <f>IF(OR(B2361=0,'Input and Summary Results'!E1943=0),FALSE,'Input and Summary Results'!$E1943)</f>
        <v>0</v>
      </c>
      <c r="E2361" t="b">
        <f t="shared" si="140"/>
        <v>0</v>
      </c>
      <c r="F2361" t="b">
        <f t="shared" si="141"/>
        <v>0</v>
      </c>
      <c r="G2361" t="b">
        <f>IF('Input and Summary Results'!$J$4="yes",IF(C2361=FALSE,FALSE,IF('Data Transformation'!E2361&lt;$R$10,E2361,$R$10)),IF(C2361=FALSE,FALSE,IF(C2361&lt;$R$10,C2361,$R$10)))</f>
        <v>0</v>
      </c>
      <c r="H2361" t="b">
        <f>IF('Input and Summary Results'!$J$4="yes",'Data Transformation'!F2361,'Data Transformation'!D2361)</f>
        <v>0</v>
      </c>
      <c r="I2361" t="str">
        <f t="shared" si="139"/>
        <v/>
      </c>
    </row>
    <row r="2362" spans="2:9" x14ac:dyDescent="0.25">
      <c r="B2362" t="b">
        <f>IF('Input and Summary Results'!D1944=0,FALSE,'Input and Summary Results'!$B1944)</f>
        <v>0</v>
      </c>
      <c r="C2362" t="b">
        <f>IF(OR(B2362=0,'Input and Summary Results'!D1944=0,'Input and Summary Results'!D1944=""),FALSE,'Input and Summary Results'!$D1944)</f>
        <v>0</v>
      </c>
      <c r="D2362" t="b">
        <f>IF(OR(B2362=0,'Input and Summary Results'!E1944=0),FALSE,'Input and Summary Results'!$E1944)</f>
        <v>0</v>
      </c>
      <c r="E2362" t="b">
        <f t="shared" si="140"/>
        <v>0</v>
      </c>
      <c r="F2362" t="b">
        <f t="shared" si="141"/>
        <v>0</v>
      </c>
      <c r="G2362" t="b">
        <f>IF('Input and Summary Results'!$J$4="yes",IF(C2362=FALSE,FALSE,IF('Data Transformation'!E2362&lt;$R$10,E2362,$R$10)),IF(C2362=FALSE,FALSE,IF(C2362&lt;$R$10,C2362,$R$10)))</f>
        <v>0</v>
      </c>
      <c r="H2362" t="b">
        <f>IF('Input and Summary Results'!$J$4="yes",'Data Transformation'!F2362,'Data Transformation'!D2362)</f>
        <v>0</v>
      </c>
      <c r="I2362" t="str">
        <f t="shared" si="139"/>
        <v/>
      </c>
    </row>
    <row r="2363" spans="2:9" x14ac:dyDescent="0.25">
      <c r="B2363" t="b">
        <f>IF('Input and Summary Results'!D1945=0,FALSE,'Input and Summary Results'!$B1945)</f>
        <v>0</v>
      </c>
      <c r="C2363" t="b">
        <f>IF(OR(B2363=0,'Input and Summary Results'!D1945=0,'Input and Summary Results'!D1945=""),FALSE,'Input and Summary Results'!$D1945)</f>
        <v>0</v>
      </c>
      <c r="D2363" t="b">
        <f>IF(OR(B2363=0,'Input and Summary Results'!E1945=0),FALSE,'Input and Summary Results'!$E1945)</f>
        <v>0</v>
      </c>
      <c r="E2363" t="b">
        <f t="shared" si="140"/>
        <v>0</v>
      </c>
      <c r="F2363" t="b">
        <f t="shared" si="141"/>
        <v>0</v>
      </c>
      <c r="G2363" t="b">
        <f>IF('Input and Summary Results'!$J$4="yes",IF(C2363=FALSE,FALSE,IF('Data Transformation'!E2363&lt;$R$10,E2363,$R$10)),IF(C2363=FALSE,FALSE,IF(C2363&lt;$R$10,C2363,$R$10)))</f>
        <v>0</v>
      </c>
      <c r="H2363" t="b">
        <f>IF('Input and Summary Results'!$J$4="yes",'Data Transformation'!F2363,'Data Transformation'!D2363)</f>
        <v>0</v>
      </c>
      <c r="I2363" t="str">
        <f t="shared" si="139"/>
        <v/>
      </c>
    </row>
    <row r="2364" spans="2:9" x14ac:dyDescent="0.25">
      <c r="B2364" t="b">
        <f>IF('Input and Summary Results'!D1946=0,FALSE,'Input and Summary Results'!$B1946)</f>
        <v>0</v>
      </c>
      <c r="C2364" t="b">
        <f>IF(OR(B2364=0,'Input and Summary Results'!D1946=0,'Input and Summary Results'!D1946=""),FALSE,'Input and Summary Results'!$D1946)</f>
        <v>0</v>
      </c>
      <c r="D2364" t="b">
        <f>IF(OR(B2364=0,'Input and Summary Results'!E1946=0),FALSE,'Input and Summary Results'!$E1946)</f>
        <v>0</v>
      </c>
      <c r="E2364" t="b">
        <f t="shared" si="140"/>
        <v>0</v>
      </c>
      <c r="F2364" t="b">
        <f t="shared" si="141"/>
        <v>0</v>
      </c>
      <c r="G2364" t="b">
        <f>IF('Input and Summary Results'!$J$4="yes",IF(C2364=FALSE,FALSE,IF('Data Transformation'!E2364&lt;$R$10,E2364,$R$10)),IF(C2364=FALSE,FALSE,IF(C2364&lt;$R$10,C2364,$R$10)))</f>
        <v>0</v>
      </c>
      <c r="H2364" t="b">
        <f>IF('Input and Summary Results'!$J$4="yes",'Data Transformation'!F2364,'Data Transformation'!D2364)</f>
        <v>0</v>
      </c>
      <c r="I2364" t="str">
        <f t="shared" si="139"/>
        <v/>
      </c>
    </row>
    <row r="2365" spans="2:9" x14ac:dyDescent="0.25">
      <c r="B2365" t="b">
        <f>IF('Input and Summary Results'!D1947=0,FALSE,'Input and Summary Results'!$B1947)</f>
        <v>0</v>
      </c>
      <c r="C2365" t="b">
        <f>IF(OR(B2365=0,'Input and Summary Results'!D1947=0,'Input and Summary Results'!D1947=""),FALSE,'Input and Summary Results'!$D1947)</f>
        <v>0</v>
      </c>
      <c r="D2365" t="b">
        <f>IF(OR(B2365=0,'Input and Summary Results'!E1947=0),FALSE,'Input and Summary Results'!$E1947)</f>
        <v>0</v>
      </c>
      <c r="E2365" t="b">
        <f t="shared" si="140"/>
        <v>0</v>
      </c>
      <c r="F2365" t="b">
        <f t="shared" si="141"/>
        <v>0</v>
      </c>
      <c r="G2365" t="b">
        <f>IF('Input and Summary Results'!$J$4="yes",IF(C2365=FALSE,FALSE,IF('Data Transformation'!E2365&lt;$R$10,E2365,$R$10)),IF(C2365=FALSE,FALSE,IF(C2365&lt;$R$10,C2365,$R$10)))</f>
        <v>0</v>
      </c>
      <c r="H2365" t="b">
        <f>IF('Input and Summary Results'!$J$4="yes",'Data Transformation'!F2365,'Data Transformation'!D2365)</f>
        <v>0</v>
      </c>
      <c r="I2365" t="str">
        <f t="shared" si="139"/>
        <v/>
      </c>
    </row>
    <row r="2366" spans="2:9" x14ac:dyDescent="0.25">
      <c r="B2366" t="b">
        <f>IF('Input and Summary Results'!D1948=0,FALSE,'Input and Summary Results'!$B1948)</f>
        <v>0</v>
      </c>
      <c r="C2366" t="b">
        <f>IF(OR(B2366=0,'Input and Summary Results'!D1948=0,'Input and Summary Results'!D1948=""),FALSE,'Input and Summary Results'!$D1948)</f>
        <v>0</v>
      </c>
      <c r="D2366" t="b">
        <f>IF(OR(B2366=0,'Input and Summary Results'!E1948=0),FALSE,'Input and Summary Results'!$E1948)</f>
        <v>0</v>
      </c>
      <c r="E2366" t="b">
        <f t="shared" si="140"/>
        <v>0</v>
      </c>
      <c r="F2366" t="b">
        <f t="shared" si="141"/>
        <v>0</v>
      </c>
      <c r="G2366" t="b">
        <f>IF('Input and Summary Results'!$J$4="yes",IF(C2366=FALSE,FALSE,IF('Data Transformation'!E2366&lt;$R$10,E2366,$R$10)),IF(C2366=FALSE,FALSE,IF(C2366&lt;$R$10,C2366,$R$10)))</f>
        <v>0</v>
      </c>
      <c r="H2366" t="b">
        <f>IF('Input and Summary Results'!$J$4="yes",'Data Transformation'!F2366,'Data Transformation'!D2366)</f>
        <v>0</v>
      </c>
      <c r="I2366" t="str">
        <f t="shared" si="139"/>
        <v/>
      </c>
    </row>
    <row r="2367" spans="2:9" x14ac:dyDescent="0.25">
      <c r="B2367" t="b">
        <f>IF('Input and Summary Results'!D1949=0,FALSE,'Input and Summary Results'!$B1949)</f>
        <v>0</v>
      </c>
      <c r="C2367" t="b">
        <f>IF(OR(B2367=0,'Input and Summary Results'!D1949=0,'Input and Summary Results'!D1949=""),FALSE,'Input and Summary Results'!$D1949)</f>
        <v>0</v>
      </c>
      <c r="D2367" t="b">
        <f>IF(OR(B2367=0,'Input and Summary Results'!E1949=0),FALSE,'Input and Summary Results'!$E1949)</f>
        <v>0</v>
      </c>
      <c r="E2367" t="b">
        <f t="shared" si="140"/>
        <v>0</v>
      </c>
      <c r="F2367" t="b">
        <f t="shared" si="141"/>
        <v>0</v>
      </c>
      <c r="G2367" t="b">
        <f>IF('Input and Summary Results'!$J$4="yes",IF(C2367=FALSE,FALSE,IF('Data Transformation'!E2367&lt;$R$10,E2367,$R$10)),IF(C2367=FALSE,FALSE,IF(C2367&lt;$R$10,C2367,$R$10)))</f>
        <v>0</v>
      </c>
      <c r="H2367" t="b">
        <f>IF('Input and Summary Results'!$J$4="yes",'Data Transformation'!F2367,'Data Transformation'!D2367)</f>
        <v>0</v>
      </c>
      <c r="I2367" t="str">
        <f t="shared" si="139"/>
        <v/>
      </c>
    </row>
    <row r="2368" spans="2:9" x14ac:dyDescent="0.25">
      <c r="B2368" t="b">
        <f>IF('Input and Summary Results'!D1950=0,FALSE,'Input and Summary Results'!$B1950)</f>
        <v>0</v>
      </c>
      <c r="C2368" t="b">
        <f>IF(OR(B2368=0,'Input and Summary Results'!D1950=0,'Input and Summary Results'!D1950=""),FALSE,'Input and Summary Results'!$D1950)</f>
        <v>0</v>
      </c>
      <c r="D2368" t="b">
        <f>IF(OR(B2368=0,'Input and Summary Results'!E1950=0),FALSE,'Input and Summary Results'!$E1950)</f>
        <v>0</v>
      </c>
      <c r="E2368" t="b">
        <f t="shared" si="140"/>
        <v>0</v>
      </c>
      <c r="F2368" t="b">
        <f t="shared" si="141"/>
        <v>0</v>
      </c>
      <c r="G2368" t="b">
        <f>IF('Input and Summary Results'!$J$4="yes",IF(C2368=FALSE,FALSE,IF('Data Transformation'!E2368&lt;$R$10,E2368,$R$10)),IF(C2368=FALSE,FALSE,IF(C2368&lt;$R$10,C2368,$R$10)))</f>
        <v>0</v>
      </c>
      <c r="H2368" t="b">
        <f>IF('Input and Summary Results'!$J$4="yes",'Data Transformation'!F2368,'Data Transformation'!D2368)</f>
        <v>0</v>
      </c>
      <c r="I2368" t="str">
        <f t="shared" si="139"/>
        <v/>
      </c>
    </row>
    <row r="2369" spans="2:9" x14ac:dyDescent="0.25">
      <c r="B2369" t="b">
        <f>IF('Input and Summary Results'!D1951=0,FALSE,'Input and Summary Results'!$B1951)</f>
        <v>0</v>
      </c>
      <c r="C2369" t="b">
        <f>IF(OR(B2369=0,'Input and Summary Results'!D1951=0,'Input and Summary Results'!D1951=""),FALSE,'Input and Summary Results'!$D1951)</f>
        <v>0</v>
      </c>
      <c r="D2369" t="b">
        <f>IF(OR(B2369=0,'Input and Summary Results'!E1951=0),FALSE,'Input and Summary Results'!$E1951)</f>
        <v>0</v>
      </c>
      <c r="E2369" t="b">
        <f t="shared" si="140"/>
        <v>0</v>
      </c>
      <c r="F2369" t="b">
        <f t="shared" si="141"/>
        <v>0</v>
      </c>
      <c r="G2369" t="b">
        <f>IF('Input and Summary Results'!$J$4="yes",IF(C2369=FALSE,FALSE,IF('Data Transformation'!E2369&lt;$R$10,E2369,$R$10)),IF(C2369=FALSE,FALSE,IF(C2369&lt;$R$10,C2369,$R$10)))</f>
        <v>0</v>
      </c>
      <c r="H2369" t="b">
        <f>IF('Input and Summary Results'!$J$4="yes",'Data Transformation'!F2369,'Data Transformation'!D2369)</f>
        <v>0</v>
      </c>
      <c r="I2369" t="str">
        <f t="shared" si="139"/>
        <v/>
      </c>
    </row>
    <row r="2370" spans="2:9" x14ac:dyDescent="0.25">
      <c r="B2370" t="b">
        <f>IF('Input and Summary Results'!D1952=0,FALSE,'Input and Summary Results'!$B1952)</f>
        <v>0</v>
      </c>
      <c r="C2370" t="b">
        <f>IF(OR(B2370=0,'Input and Summary Results'!D1952=0,'Input and Summary Results'!D1952=""),FALSE,'Input and Summary Results'!$D1952)</f>
        <v>0</v>
      </c>
      <c r="D2370" t="b">
        <f>IF(OR(B2370=0,'Input and Summary Results'!E1952=0),FALSE,'Input and Summary Results'!$E1952)</f>
        <v>0</v>
      </c>
      <c r="E2370" t="b">
        <f t="shared" si="140"/>
        <v>0</v>
      </c>
      <c r="F2370" t="b">
        <f t="shared" si="141"/>
        <v>0</v>
      </c>
      <c r="G2370" t="b">
        <f>IF('Input and Summary Results'!$J$4="yes",IF(C2370=FALSE,FALSE,IF('Data Transformation'!E2370&lt;$R$10,E2370,$R$10)),IF(C2370=FALSE,FALSE,IF(C2370&lt;$R$10,C2370,$R$10)))</f>
        <v>0</v>
      </c>
      <c r="H2370" t="b">
        <f>IF('Input and Summary Results'!$J$4="yes",'Data Transformation'!F2370,'Data Transformation'!D2370)</f>
        <v>0</v>
      </c>
      <c r="I2370" t="str">
        <f t="shared" si="139"/>
        <v/>
      </c>
    </row>
    <row r="2371" spans="2:9" x14ac:dyDescent="0.25">
      <c r="B2371" t="b">
        <f>IF('Input and Summary Results'!D1953=0,FALSE,'Input and Summary Results'!$B1953)</f>
        <v>0</v>
      </c>
      <c r="C2371" t="b">
        <f>IF(OR(B2371=0,'Input and Summary Results'!D1953=0,'Input and Summary Results'!D1953=""),FALSE,'Input and Summary Results'!$D1953)</f>
        <v>0</v>
      </c>
      <c r="D2371" t="b">
        <f>IF(OR(B2371=0,'Input and Summary Results'!E1953=0),FALSE,'Input and Summary Results'!$E1953)</f>
        <v>0</v>
      </c>
      <c r="E2371" t="b">
        <f t="shared" si="140"/>
        <v>0</v>
      </c>
      <c r="F2371" t="b">
        <f t="shared" si="141"/>
        <v>0</v>
      </c>
      <c r="G2371" t="b">
        <f>IF('Input and Summary Results'!$J$4="yes",IF(C2371=FALSE,FALSE,IF('Data Transformation'!E2371&lt;$R$10,E2371,$R$10)),IF(C2371=FALSE,FALSE,IF(C2371&lt;$R$10,C2371,$R$10)))</f>
        <v>0</v>
      </c>
      <c r="H2371" t="b">
        <f>IF('Input and Summary Results'!$J$4="yes",'Data Transformation'!F2371,'Data Transformation'!D2371)</f>
        <v>0</v>
      </c>
      <c r="I2371" t="str">
        <f t="shared" si="139"/>
        <v/>
      </c>
    </row>
    <row r="2372" spans="2:9" x14ac:dyDescent="0.25">
      <c r="B2372" t="b">
        <f>IF('Input and Summary Results'!D1954=0,FALSE,'Input and Summary Results'!$B1954)</f>
        <v>0</v>
      </c>
      <c r="C2372" t="b">
        <f>IF(OR(B2372=0,'Input and Summary Results'!D1954=0,'Input and Summary Results'!D1954=""),FALSE,'Input and Summary Results'!$D1954)</f>
        <v>0</v>
      </c>
      <c r="D2372" t="b">
        <f>IF(OR(B2372=0,'Input and Summary Results'!E1954=0),FALSE,'Input and Summary Results'!$E1954)</f>
        <v>0</v>
      </c>
      <c r="E2372" t="b">
        <f t="shared" si="140"/>
        <v>0</v>
      </c>
      <c r="F2372" t="b">
        <f t="shared" si="141"/>
        <v>0</v>
      </c>
      <c r="G2372" t="b">
        <f>IF('Input and Summary Results'!$J$4="yes",IF(C2372=FALSE,FALSE,IF('Data Transformation'!E2372&lt;$R$10,E2372,$R$10)),IF(C2372=FALSE,FALSE,IF(C2372&lt;$R$10,C2372,$R$10)))</f>
        <v>0</v>
      </c>
      <c r="H2372" t="b">
        <f>IF('Input and Summary Results'!$J$4="yes",'Data Transformation'!F2372,'Data Transformation'!D2372)</f>
        <v>0</v>
      </c>
      <c r="I2372" t="str">
        <f t="shared" si="139"/>
        <v/>
      </c>
    </row>
    <row r="2373" spans="2:9" x14ac:dyDescent="0.25">
      <c r="B2373" t="b">
        <f>IF('Input and Summary Results'!D1955=0,FALSE,'Input and Summary Results'!$B1955)</f>
        <v>0</v>
      </c>
      <c r="C2373" t="b">
        <f>IF(OR(B2373=0,'Input and Summary Results'!D1955=0,'Input and Summary Results'!D1955=""),FALSE,'Input and Summary Results'!$D1955)</f>
        <v>0</v>
      </c>
      <c r="D2373" t="b">
        <f>IF(OR(B2373=0,'Input and Summary Results'!E1955=0),FALSE,'Input and Summary Results'!$E1955)</f>
        <v>0</v>
      </c>
      <c r="E2373" t="b">
        <f t="shared" si="140"/>
        <v>0</v>
      </c>
      <c r="F2373" t="b">
        <f t="shared" si="141"/>
        <v>0</v>
      </c>
      <c r="G2373" t="b">
        <f>IF('Input and Summary Results'!$J$4="yes",IF(C2373=FALSE,FALSE,IF('Data Transformation'!E2373&lt;$R$10,E2373,$R$10)),IF(C2373=FALSE,FALSE,IF(C2373&lt;$R$10,C2373,$R$10)))</f>
        <v>0</v>
      </c>
      <c r="H2373" t="b">
        <f>IF('Input and Summary Results'!$J$4="yes",'Data Transformation'!F2373,'Data Transformation'!D2373)</f>
        <v>0</v>
      </c>
      <c r="I2373" t="str">
        <f t="shared" ref="I2373:I2436" si="142">IF(G2373=FALSE,"",B2373)</f>
        <v/>
      </c>
    </row>
    <row r="2374" spans="2:9" x14ac:dyDescent="0.25">
      <c r="B2374" t="b">
        <f>IF('Input and Summary Results'!D1956=0,FALSE,'Input and Summary Results'!$B1956)</f>
        <v>0</v>
      </c>
      <c r="C2374" t="b">
        <f>IF(OR(B2374=0,'Input and Summary Results'!D1956=0,'Input and Summary Results'!D1956=""),FALSE,'Input and Summary Results'!$D1956)</f>
        <v>0</v>
      </c>
      <c r="D2374" t="b">
        <f>IF(OR(B2374=0,'Input and Summary Results'!E1956=0),FALSE,'Input and Summary Results'!$E1956)</f>
        <v>0</v>
      </c>
      <c r="E2374" t="b">
        <f t="shared" si="140"/>
        <v>0</v>
      </c>
      <c r="F2374" t="b">
        <f t="shared" si="141"/>
        <v>0</v>
      </c>
      <c r="G2374" t="b">
        <f>IF('Input and Summary Results'!$J$4="yes",IF(C2374=FALSE,FALSE,IF('Data Transformation'!E2374&lt;$R$10,E2374,$R$10)),IF(C2374=FALSE,FALSE,IF(C2374&lt;$R$10,C2374,$R$10)))</f>
        <v>0</v>
      </c>
      <c r="H2374" t="b">
        <f>IF('Input and Summary Results'!$J$4="yes",'Data Transformation'!F2374,'Data Transformation'!D2374)</f>
        <v>0</v>
      </c>
      <c r="I2374" t="str">
        <f t="shared" si="142"/>
        <v/>
      </c>
    </row>
    <row r="2375" spans="2:9" x14ac:dyDescent="0.25">
      <c r="B2375" t="b">
        <f>IF('Input and Summary Results'!D1957=0,FALSE,'Input and Summary Results'!$B1957)</f>
        <v>0</v>
      </c>
      <c r="C2375" t="b">
        <f>IF(OR(B2375=0,'Input and Summary Results'!D1957=0,'Input and Summary Results'!D1957=""),FALSE,'Input and Summary Results'!$D1957)</f>
        <v>0</v>
      </c>
      <c r="D2375" t="b">
        <f>IF(OR(B2375=0,'Input and Summary Results'!E1957=0),FALSE,'Input and Summary Results'!$E1957)</f>
        <v>0</v>
      </c>
      <c r="E2375" t="b">
        <f t="shared" si="140"/>
        <v>0</v>
      </c>
      <c r="F2375" t="b">
        <f t="shared" si="141"/>
        <v>0</v>
      </c>
      <c r="G2375" t="b">
        <f>IF('Input and Summary Results'!$J$4="yes",IF(C2375=FALSE,FALSE,IF('Data Transformation'!E2375&lt;$R$10,E2375,$R$10)),IF(C2375=FALSE,FALSE,IF(C2375&lt;$R$10,C2375,$R$10)))</f>
        <v>0</v>
      </c>
      <c r="H2375" t="b">
        <f>IF('Input and Summary Results'!$J$4="yes",'Data Transformation'!F2375,'Data Transformation'!D2375)</f>
        <v>0</v>
      </c>
      <c r="I2375" t="str">
        <f t="shared" si="142"/>
        <v/>
      </c>
    </row>
    <row r="2376" spans="2:9" x14ac:dyDescent="0.25">
      <c r="B2376" t="b">
        <f>IF('Input and Summary Results'!D1958=0,FALSE,'Input and Summary Results'!$B1958)</f>
        <v>0</v>
      </c>
      <c r="C2376" t="b">
        <f>IF(OR(B2376=0,'Input and Summary Results'!D1958=0,'Input and Summary Results'!D1958=""),FALSE,'Input and Summary Results'!$D1958)</f>
        <v>0</v>
      </c>
      <c r="D2376" t="b">
        <f>IF(OR(B2376=0,'Input and Summary Results'!E1958=0),FALSE,'Input and Summary Results'!$E1958)</f>
        <v>0</v>
      </c>
      <c r="E2376" t="b">
        <f t="shared" si="140"/>
        <v>0</v>
      </c>
      <c r="F2376" t="b">
        <f t="shared" si="141"/>
        <v>0</v>
      </c>
      <c r="G2376" t="b">
        <f>IF('Input and Summary Results'!$J$4="yes",IF(C2376=FALSE,FALSE,IF('Data Transformation'!E2376&lt;$R$10,E2376,$R$10)),IF(C2376=FALSE,FALSE,IF(C2376&lt;$R$10,C2376,$R$10)))</f>
        <v>0</v>
      </c>
      <c r="H2376" t="b">
        <f>IF('Input and Summary Results'!$J$4="yes",'Data Transformation'!F2376,'Data Transformation'!D2376)</f>
        <v>0</v>
      </c>
      <c r="I2376" t="str">
        <f t="shared" si="142"/>
        <v/>
      </c>
    </row>
    <row r="2377" spans="2:9" x14ac:dyDescent="0.25">
      <c r="B2377" t="b">
        <f>IF('Input and Summary Results'!D1959=0,FALSE,'Input and Summary Results'!$B1959)</f>
        <v>0</v>
      </c>
      <c r="C2377" t="b">
        <f>IF(OR(B2377=0,'Input and Summary Results'!D1959=0,'Input and Summary Results'!D1959=""),FALSE,'Input and Summary Results'!$D1959)</f>
        <v>0</v>
      </c>
      <c r="D2377" t="b">
        <f>IF(OR(B2377=0,'Input and Summary Results'!E1959=0),FALSE,'Input and Summary Results'!$E1959)</f>
        <v>0</v>
      </c>
      <c r="E2377" t="b">
        <f t="shared" si="140"/>
        <v>0</v>
      </c>
      <c r="F2377" t="b">
        <f t="shared" si="141"/>
        <v>0</v>
      </c>
      <c r="G2377" t="b">
        <f>IF('Input and Summary Results'!$J$4="yes",IF(C2377=FALSE,FALSE,IF('Data Transformation'!E2377&lt;$R$10,E2377,$R$10)),IF(C2377=FALSE,FALSE,IF(C2377&lt;$R$10,C2377,$R$10)))</f>
        <v>0</v>
      </c>
      <c r="H2377" t="b">
        <f>IF('Input and Summary Results'!$J$4="yes",'Data Transformation'!F2377,'Data Transformation'!D2377)</f>
        <v>0</v>
      </c>
      <c r="I2377" t="str">
        <f t="shared" si="142"/>
        <v/>
      </c>
    </row>
    <row r="2378" spans="2:9" x14ac:dyDescent="0.25">
      <c r="B2378" t="b">
        <f>IF('Input and Summary Results'!D1960=0,FALSE,'Input and Summary Results'!$B1960)</f>
        <v>0</v>
      </c>
      <c r="C2378" t="b">
        <f>IF(OR(B2378=0,'Input and Summary Results'!D1960=0,'Input and Summary Results'!D1960=""),FALSE,'Input and Summary Results'!$D1960)</f>
        <v>0</v>
      </c>
      <c r="D2378" t="b">
        <f>IF(OR(B2378=0,'Input and Summary Results'!E1960=0),FALSE,'Input and Summary Results'!$E1960)</f>
        <v>0</v>
      </c>
      <c r="E2378" t="b">
        <f t="shared" si="140"/>
        <v>0</v>
      </c>
      <c r="F2378" t="b">
        <f t="shared" si="141"/>
        <v>0</v>
      </c>
      <c r="G2378" t="b">
        <f>IF('Input and Summary Results'!$J$4="yes",IF(C2378=FALSE,FALSE,IF('Data Transformation'!E2378&lt;$R$10,E2378,$R$10)),IF(C2378=FALSE,FALSE,IF(C2378&lt;$R$10,C2378,$R$10)))</f>
        <v>0</v>
      </c>
      <c r="H2378" t="b">
        <f>IF('Input and Summary Results'!$J$4="yes",'Data Transformation'!F2378,'Data Transformation'!D2378)</f>
        <v>0</v>
      </c>
      <c r="I2378" t="str">
        <f t="shared" si="142"/>
        <v/>
      </c>
    </row>
    <row r="2379" spans="2:9" x14ac:dyDescent="0.25">
      <c r="B2379" t="b">
        <f>IF('Input and Summary Results'!D1961=0,FALSE,'Input and Summary Results'!$B1961)</f>
        <v>0</v>
      </c>
      <c r="C2379" t="b">
        <f>IF(OR(B2379=0,'Input and Summary Results'!D1961=0,'Input and Summary Results'!D1961=""),FALSE,'Input and Summary Results'!$D1961)</f>
        <v>0</v>
      </c>
      <c r="D2379" t="b">
        <f>IF(OR(B2379=0,'Input and Summary Results'!E1961=0),FALSE,'Input and Summary Results'!$E1961)</f>
        <v>0</v>
      </c>
      <c r="E2379" t="b">
        <f t="shared" si="140"/>
        <v>0</v>
      </c>
      <c r="F2379" t="b">
        <f t="shared" si="141"/>
        <v>0</v>
      </c>
      <c r="G2379" t="b">
        <f>IF('Input and Summary Results'!$J$4="yes",IF(C2379=FALSE,FALSE,IF('Data Transformation'!E2379&lt;$R$10,E2379,$R$10)),IF(C2379=FALSE,FALSE,IF(C2379&lt;$R$10,C2379,$R$10)))</f>
        <v>0</v>
      </c>
      <c r="H2379" t="b">
        <f>IF('Input and Summary Results'!$J$4="yes",'Data Transformation'!F2379,'Data Transformation'!D2379)</f>
        <v>0</v>
      </c>
      <c r="I2379" t="str">
        <f t="shared" si="142"/>
        <v/>
      </c>
    </row>
    <row r="2380" spans="2:9" x14ac:dyDescent="0.25">
      <c r="B2380" t="b">
        <f>IF('Input and Summary Results'!D1962=0,FALSE,'Input and Summary Results'!$B1962)</f>
        <v>0</v>
      </c>
      <c r="C2380" t="b">
        <f>IF(OR(B2380=0,'Input and Summary Results'!D1962=0,'Input and Summary Results'!D1962=""),FALSE,'Input and Summary Results'!$D1962)</f>
        <v>0</v>
      </c>
      <c r="D2380" t="b">
        <f>IF(OR(B2380=0,'Input and Summary Results'!E1962=0),FALSE,'Input and Summary Results'!$E1962)</f>
        <v>0</v>
      </c>
      <c r="E2380" t="b">
        <f t="shared" si="140"/>
        <v>0</v>
      </c>
      <c r="F2380" t="b">
        <f t="shared" si="141"/>
        <v>0</v>
      </c>
      <c r="G2380" t="b">
        <f>IF('Input and Summary Results'!$J$4="yes",IF(C2380=FALSE,FALSE,IF('Data Transformation'!E2380&lt;$R$10,E2380,$R$10)),IF(C2380=FALSE,FALSE,IF(C2380&lt;$R$10,C2380,$R$10)))</f>
        <v>0</v>
      </c>
      <c r="H2380" t="b">
        <f>IF('Input and Summary Results'!$J$4="yes",'Data Transformation'!F2380,'Data Transformation'!D2380)</f>
        <v>0</v>
      </c>
      <c r="I2380" t="str">
        <f t="shared" si="142"/>
        <v/>
      </c>
    </row>
    <row r="2381" spans="2:9" x14ac:dyDescent="0.25">
      <c r="B2381" t="b">
        <f>IF('Input and Summary Results'!D1963=0,FALSE,'Input and Summary Results'!$B1963)</f>
        <v>0</v>
      </c>
      <c r="C2381" t="b">
        <f>IF(OR(B2381=0,'Input and Summary Results'!D1963=0,'Input and Summary Results'!D1963=""),FALSE,'Input and Summary Results'!$D1963)</f>
        <v>0</v>
      </c>
      <c r="D2381" t="b">
        <f>IF(OR(B2381=0,'Input and Summary Results'!E1963=0),FALSE,'Input and Summary Results'!$E1963)</f>
        <v>0</v>
      </c>
      <c r="E2381" t="b">
        <f t="shared" si="140"/>
        <v>0</v>
      </c>
      <c r="F2381" t="b">
        <f t="shared" si="141"/>
        <v>0</v>
      </c>
      <c r="G2381" t="b">
        <f>IF('Input and Summary Results'!$J$4="yes",IF(C2381=FALSE,FALSE,IF('Data Transformation'!E2381&lt;$R$10,E2381,$R$10)),IF(C2381=FALSE,FALSE,IF(C2381&lt;$R$10,C2381,$R$10)))</f>
        <v>0</v>
      </c>
      <c r="H2381" t="b">
        <f>IF('Input and Summary Results'!$J$4="yes",'Data Transformation'!F2381,'Data Transformation'!D2381)</f>
        <v>0</v>
      </c>
      <c r="I2381" t="str">
        <f t="shared" si="142"/>
        <v/>
      </c>
    </row>
    <row r="2382" spans="2:9" x14ac:dyDescent="0.25">
      <c r="B2382" t="b">
        <f>IF('Input and Summary Results'!D1964=0,FALSE,'Input and Summary Results'!$B1964)</f>
        <v>0</v>
      </c>
      <c r="C2382" t="b">
        <f>IF(OR(B2382=0,'Input and Summary Results'!D1964=0,'Input and Summary Results'!D1964=""),FALSE,'Input and Summary Results'!$D1964)</f>
        <v>0</v>
      </c>
      <c r="D2382" t="b">
        <f>IF(OR(B2382=0,'Input and Summary Results'!E1964=0),FALSE,'Input and Summary Results'!$E1964)</f>
        <v>0</v>
      </c>
      <c r="E2382" t="b">
        <f t="shared" si="140"/>
        <v>0</v>
      </c>
      <c r="F2382" t="b">
        <f t="shared" si="141"/>
        <v>0</v>
      </c>
      <c r="G2382" t="b">
        <f>IF('Input and Summary Results'!$J$4="yes",IF(C2382=FALSE,FALSE,IF('Data Transformation'!E2382&lt;$R$10,E2382,$R$10)),IF(C2382=FALSE,FALSE,IF(C2382&lt;$R$10,C2382,$R$10)))</f>
        <v>0</v>
      </c>
      <c r="H2382" t="b">
        <f>IF('Input and Summary Results'!$J$4="yes",'Data Transformation'!F2382,'Data Transformation'!D2382)</f>
        <v>0</v>
      </c>
      <c r="I2382" t="str">
        <f t="shared" si="142"/>
        <v/>
      </c>
    </row>
    <row r="2383" spans="2:9" x14ac:dyDescent="0.25">
      <c r="B2383" t="b">
        <f>IF('Input and Summary Results'!D1965=0,FALSE,'Input and Summary Results'!$B1965)</f>
        <v>0</v>
      </c>
      <c r="C2383" t="b">
        <f>IF(OR(B2383=0,'Input and Summary Results'!D1965=0,'Input and Summary Results'!D1965=""),FALSE,'Input and Summary Results'!$D1965)</f>
        <v>0</v>
      </c>
      <c r="D2383" t="b">
        <f>IF(OR(B2383=0,'Input and Summary Results'!E1965=0),FALSE,'Input and Summary Results'!$E1965)</f>
        <v>0</v>
      </c>
      <c r="E2383" t="b">
        <f t="shared" si="140"/>
        <v>0</v>
      </c>
      <c r="F2383" t="b">
        <f t="shared" si="141"/>
        <v>0</v>
      </c>
      <c r="G2383" t="b">
        <f>IF('Input and Summary Results'!$J$4="yes",IF(C2383=FALSE,FALSE,IF('Data Transformation'!E2383&lt;$R$10,E2383,$R$10)),IF(C2383=FALSE,FALSE,IF(C2383&lt;$R$10,C2383,$R$10)))</f>
        <v>0</v>
      </c>
      <c r="H2383" t="b">
        <f>IF('Input and Summary Results'!$J$4="yes",'Data Transformation'!F2383,'Data Transformation'!D2383)</f>
        <v>0</v>
      </c>
      <c r="I2383" t="str">
        <f t="shared" si="142"/>
        <v/>
      </c>
    </row>
    <row r="2384" spans="2:9" x14ac:dyDescent="0.25">
      <c r="B2384" t="b">
        <f>IF('Input and Summary Results'!D1966=0,FALSE,'Input and Summary Results'!$B1966)</f>
        <v>0</v>
      </c>
      <c r="C2384" t="b">
        <f>IF(OR(B2384=0,'Input and Summary Results'!D1966=0,'Input and Summary Results'!D1966=""),FALSE,'Input and Summary Results'!$D1966)</f>
        <v>0</v>
      </c>
      <c r="D2384" t="b">
        <f>IF(OR(B2384=0,'Input and Summary Results'!E1966=0),FALSE,'Input and Summary Results'!$E1966)</f>
        <v>0</v>
      </c>
      <c r="E2384" t="b">
        <f t="shared" si="140"/>
        <v>0</v>
      </c>
      <c r="F2384" t="b">
        <f t="shared" si="141"/>
        <v>0</v>
      </c>
      <c r="G2384" t="b">
        <f>IF('Input and Summary Results'!$J$4="yes",IF(C2384=FALSE,FALSE,IF('Data Transformation'!E2384&lt;$R$10,E2384,$R$10)),IF(C2384=FALSE,FALSE,IF(C2384&lt;$R$10,C2384,$R$10)))</f>
        <v>0</v>
      </c>
      <c r="H2384" t="b">
        <f>IF('Input and Summary Results'!$J$4="yes",'Data Transformation'!F2384,'Data Transformation'!D2384)</f>
        <v>0</v>
      </c>
      <c r="I2384" t="str">
        <f t="shared" si="142"/>
        <v/>
      </c>
    </row>
    <row r="2385" spans="2:9" x14ac:dyDescent="0.25">
      <c r="B2385" t="b">
        <f>IF('Input and Summary Results'!D1967=0,FALSE,'Input and Summary Results'!$B1967)</f>
        <v>0</v>
      </c>
      <c r="C2385" t="b">
        <f>IF(OR(B2385=0,'Input and Summary Results'!D1967=0,'Input and Summary Results'!D1967=""),FALSE,'Input and Summary Results'!$D1967)</f>
        <v>0</v>
      </c>
      <c r="D2385" t="b">
        <f>IF(OR(B2385=0,'Input and Summary Results'!E1967=0),FALSE,'Input and Summary Results'!$E1967)</f>
        <v>0</v>
      </c>
      <c r="E2385" t="b">
        <f t="shared" si="140"/>
        <v>0</v>
      </c>
      <c r="F2385" t="b">
        <f t="shared" si="141"/>
        <v>0</v>
      </c>
      <c r="G2385" t="b">
        <f>IF('Input and Summary Results'!$J$4="yes",IF(C2385=FALSE,FALSE,IF('Data Transformation'!E2385&lt;$R$10,E2385,$R$10)),IF(C2385=FALSE,FALSE,IF(C2385&lt;$R$10,C2385,$R$10)))</f>
        <v>0</v>
      </c>
      <c r="H2385" t="b">
        <f>IF('Input and Summary Results'!$J$4="yes",'Data Transformation'!F2385,'Data Transformation'!D2385)</f>
        <v>0</v>
      </c>
      <c r="I2385" t="str">
        <f t="shared" si="142"/>
        <v/>
      </c>
    </row>
    <row r="2386" spans="2:9" x14ac:dyDescent="0.25">
      <c r="B2386" t="b">
        <f>IF('Input and Summary Results'!D1968=0,FALSE,'Input and Summary Results'!$B1968)</f>
        <v>0</v>
      </c>
      <c r="C2386" t="b">
        <f>IF(OR(B2386=0,'Input and Summary Results'!D1968=0,'Input and Summary Results'!D1968=""),FALSE,'Input and Summary Results'!$D1968)</f>
        <v>0</v>
      </c>
      <c r="D2386" t="b">
        <f>IF(OR(B2386=0,'Input and Summary Results'!E1968=0),FALSE,'Input and Summary Results'!$E1968)</f>
        <v>0</v>
      </c>
      <c r="E2386" t="b">
        <f t="shared" si="140"/>
        <v>0</v>
      </c>
      <c r="F2386" t="b">
        <f t="shared" si="141"/>
        <v>0</v>
      </c>
      <c r="G2386" t="b">
        <f>IF('Input and Summary Results'!$J$4="yes",IF(C2386=FALSE,FALSE,IF('Data Transformation'!E2386&lt;$R$10,E2386,$R$10)),IF(C2386=FALSE,FALSE,IF(C2386&lt;$R$10,C2386,$R$10)))</f>
        <v>0</v>
      </c>
      <c r="H2386" t="b">
        <f>IF('Input and Summary Results'!$J$4="yes",'Data Transformation'!F2386,'Data Transformation'!D2386)</f>
        <v>0</v>
      </c>
      <c r="I2386" t="str">
        <f t="shared" si="142"/>
        <v/>
      </c>
    </row>
    <row r="2387" spans="2:9" x14ac:dyDescent="0.25">
      <c r="B2387" t="b">
        <f>IF('Input and Summary Results'!D1969=0,FALSE,'Input and Summary Results'!$B1969)</f>
        <v>0</v>
      </c>
      <c r="C2387" t="b">
        <f>IF(OR(B2387=0,'Input and Summary Results'!D1969=0,'Input and Summary Results'!D1969=""),FALSE,'Input and Summary Results'!$D1969)</f>
        <v>0</v>
      </c>
      <c r="D2387" t="b">
        <f>IF(OR(B2387=0,'Input and Summary Results'!E1969=0),FALSE,'Input and Summary Results'!$E1969)</f>
        <v>0</v>
      </c>
      <c r="E2387" t="b">
        <f t="shared" si="140"/>
        <v>0</v>
      </c>
      <c r="F2387" t="b">
        <f t="shared" si="141"/>
        <v>0</v>
      </c>
      <c r="G2387" t="b">
        <f>IF('Input and Summary Results'!$J$4="yes",IF(C2387=FALSE,FALSE,IF('Data Transformation'!E2387&lt;$R$10,E2387,$R$10)),IF(C2387=FALSE,FALSE,IF(C2387&lt;$R$10,C2387,$R$10)))</f>
        <v>0</v>
      </c>
      <c r="H2387" t="b">
        <f>IF('Input and Summary Results'!$J$4="yes",'Data Transformation'!F2387,'Data Transformation'!D2387)</f>
        <v>0</v>
      </c>
      <c r="I2387" t="str">
        <f t="shared" si="142"/>
        <v/>
      </c>
    </row>
    <row r="2388" spans="2:9" x14ac:dyDescent="0.25">
      <c r="B2388" t="b">
        <f>IF('Input and Summary Results'!D1970=0,FALSE,'Input and Summary Results'!$B1970)</f>
        <v>0</v>
      </c>
      <c r="C2388" t="b">
        <f>IF(OR(B2388=0,'Input and Summary Results'!D1970=0,'Input and Summary Results'!D1970=""),FALSE,'Input and Summary Results'!$D1970)</f>
        <v>0</v>
      </c>
      <c r="D2388" t="b">
        <f>IF(OR(B2388=0,'Input and Summary Results'!E1970=0),FALSE,'Input and Summary Results'!$E1970)</f>
        <v>0</v>
      </c>
      <c r="E2388" t="b">
        <f t="shared" si="140"/>
        <v>0</v>
      </c>
      <c r="F2388" t="b">
        <f t="shared" si="141"/>
        <v>0</v>
      </c>
      <c r="G2388" t="b">
        <f>IF('Input and Summary Results'!$J$4="yes",IF(C2388=FALSE,FALSE,IF('Data Transformation'!E2388&lt;$R$10,E2388,$R$10)),IF(C2388=FALSE,FALSE,IF(C2388&lt;$R$10,C2388,$R$10)))</f>
        <v>0</v>
      </c>
      <c r="H2388" t="b">
        <f>IF('Input and Summary Results'!$J$4="yes",'Data Transformation'!F2388,'Data Transformation'!D2388)</f>
        <v>0</v>
      </c>
      <c r="I2388" t="str">
        <f t="shared" si="142"/>
        <v/>
      </c>
    </row>
    <row r="2389" spans="2:9" x14ac:dyDescent="0.25">
      <c r="B2389" t="b">
        <f>IF('Input and Summary Results'!D1971=0,FALSE,'Input and Summary Results'!$B1971)</f>
        <v>0</v>
      </c>
      <c r="C2389" t="b">
        <f>IF(OR(B2389=0,'Input and Summary Results'!D1971=0,'Input and Summary Results'!D1971=""),FALSE,'Input and Summary Results'!$D1971)</f>
        <v>0</v>
      </c>
      <c r="D2389" t="b">
        <f>IF(OR(B2389=0,'Input and Summary Results'!E1971=0),FALSE,'Input and Summary Results'!$E1971)</f>
        <v>0</v>
      </c>
      <c r="E2389" t="b">
        <f t="shared" si="140"/>
        <v>0</v>
      </c>
      <c r="F2389" t="b">
        <f t="shared" si="141"/>
        <v>0</v>
      </c>
      <c r="G2389" t="b">
        <f>IF('Input and Summary Results'!$J$4="yes",IF(C2389=FALSE,FALSE,IF('Data Transformation'!E2389&lt;$R$10,E2389,$R$10)),IF(C2389=FALSE,FALSE,IF(C2389&lt;$R$10,C2389,$R$10)))</f>
        <v>0</v>
      </c>
      <c r="H2389" t="b">
        <f>IF('Input and Summary Results'!$J$4="yes",'Data Transformation'!F2389,'Data Transformation'!D2389)</f>
        <v>0</v>
      </c>
      <c r="I2389" t="str">
        <f t="shared" si="142"/>
        <v/>
      </c>
    </row>
    <row r="2390" spans="2:9" x14ac:dyDescent="0.25">
      <c r="B2390" t="b">
        <f>IF('Input and Summary Results'!D1972=0,FALSE,'Input and Summary Results'!$B1972)</f>
        <v>0</v>
      </c>
      <c r="C2390" t="b">
        <f>IF(OR(B2390=0,'Input and Summary Results'!D1972=0,'Input and Summary Results'!D1972=""),FALSE,'Input and Summary Results'!$D1972)</f>
        <v>0</v>
      </c>
      <c r="D2390" t="b">
        <f>IF(OR(B2390=0,'Input and Summary Results'!E1972=0),FALSE,'Input and Summary Results'!$E1972)</f>
        <v>0</v>
      </c>
      <c r="E2390" t="b">
        <f t="shared" si="140"/>
        <v>0</v>
      </c>
      <c r="F2390" t="b">
        <f t="shared" si="141"/>
        <v>0</v>
      </c>
      <c r="G2390" t="b">
        <f>IF('Input and Summary Results'!$J$4="yes",IF(C2390=FALSE,FALSE,IF('Data Transformation'!E2390&lt;$R$10,E2390,$R$10)),IF(C2390=FALSE,FALSE,IF(C2390&lt;$R$10,C2390,$R$10)))</f>
        <v>0</v>
      </c>
      <c r="H2390" t="b">
        <f>IF('Input and Summary Results'!$J$4="yes",'Data Transformation'!F2390,'Data Transformation'!D2390)</f>
        <v>0</v>
      </c>
      <c r="I2390" t="str">
        <f t="shared" si="142"/>
        <v/>
      </c>
    </row>
    <row r="2391" spans="2:9" x14ac:dyDescent="0.25">
      <c r="B2391" t="b">
        <f>IF('Input and Summary Results'!D1973=0,FALSE,'Input and Summary Results'!$B1973)</f>
        <v>0</v>
      </c>
      <c r="C2391" t="b">
        <f>IF(OR(B2391=0,'Input and Summary Results'!D1973=0,'Input and Summary Results'!D1973=""),FALSE,'Input and Summary Results'!$D1973)</f>
        <v>0</v>
      </c>
      <c r="D2391" t="b">
        <f>IF(OR(B2391=0,'Input and Summary Results'!E1973=0),FALSE,'Input and Summary Results'!$E1973)</f>
        <v>0</v>
      </c>
      <c r="E2391" t="b">
        <f t="shared" si="140"/>
        <v>0</v>
      </c>
      <c r="F2391" t="b">
        <f t="shared" si="141"/>
        <v>0</v>
      </c>
      <c r="G2391" t="b">
        <f>IF('Input and Summary Results'!$J$4="yes",IF(C2391=FALSE,FALSE,IF('Data Transformation'!E2391&lt;$R$10,E2391,$R$10)),IF(C2391=FALSE,FALSE,IF(C2391&lt;$R$10,C2391,$R$10)))</f>
        <v>0</v>
      </c>
      <c r="H2391" t="b">
        <f>IF('Input and Summary Results'!$J$4="yes",'Data Transformation'!F2391,'Data Transformation'!D2391)</f>
        <v>0</v>
      </c>
      <c r="I2391" t="str">
        <f t="shared" si="142"/>
        <v/>
      </c>
    </row>
    <row r="2392" spans="2:9" x14ac:dyDescent="0.25">
      <c r="B2392" t="b">
        <f>IF('Input and Summary Results'!D1974=0,FALSE,'Input and Summary Results'!$B1974)</f>
        <v>0</v>
      </c>
      <c r="C2392" t="b">
        <f>IF(OR(B2392=0,'Input and Summary Results'!D1974=0,'Input and Summary Results'!D1974=""),FALSE,'Input and Summary Results'!$D1974)</f>
        <v>0</v>
      </c>
      <c r="D2392" t="b">
        <f>IF(OR(B2392=0,'Input and Summary Results'!E1974=0),FALSE,'Input and Summary Results'!$E1974)</f>
        <v>0</v>
      </c>
      <c r="E2392" t="b">
        <f t="shared" si="140"/>
        <v>0</v>
      </c>
      <c r="F2392" t="b">
        <f t="shared" si="141"/>
        <v>0</v>
      </c>
      <c r="G2392" t="b">
        <f>IF('Input and Summary Results'!$J$4="yes",IF(C2392=FALSE,FALSE,IF('Data Transformation'!E2392&lt;$R$10,E2392,$R$10)),IF(C2392=FALSE,FALSE,IF(C2392&lt;$R$10,C2392,$R$10)))</f>
        <v>0</v>
      </c>
      <c r="H2392" t="b">
        <f>IF('Input and Summary Results'!$J$4="yes",'Data Transformation'!F2392,'Data Transformation'!D2392)</f>
        <v>0</v>
      </c>
      <c r="I2392" t="str">
        <f t="shared" si="142"/>
        <v/>
      </c>
    </row>
    <row r="2393" spans="2:9" x14ac:dyDescent="0.25">
      <c r="B2393" t="b">
        <f>IF('Input and Summary Results'!D1975=0,FALSE,'Input and Summary Results'!$B1975)</f>
        <v>0</v>
      </c>
      <c r="C2393" t="b">
        <f>IF(OR(B2393=0,'Input and Summary Results'!D1975=0,'Input and Summary Results'!D1975=""),FALSE,'Input and Summary Results'!$D1975)</f>
        <v>0</v>
      </c>
      <c r="D2393" t="b">
        <f>IF(OR(B2393=0,'Input and Summary Results'!E1975=0),FALSE,'Input and Summary Results'!$E1975)</f>
        <v>0</v>
      </c>
      <c r="E2393" t="b">
        <f t="shared" si="140"/>
        <v>0</v>
      </c>
      <c r="F2393" t="b">
        <f t="shared" si="141"/>
        <v>0</v>
      </c>
      <c r="G2393" t="b">
        <f>IF('Input and Summary Results'!$J$4="yes",IF(C2393=FALSE,FALSE,IF('Data Transformation'!E2393&lt;$R$10,E2393,$R$10)),IF(C2393=FALSE,FALSE,IF(C2393&lt;$R$10,C2393,$R$10)))</f>
        <v>0</v>
      </c>
      <c r="H2393" t="b">
        <f>IF('Input and Summary Results'!$J$4="yes",'Data Transformation'!F2393,'Data Transformation'!D2393)</f>
        <v>0</v>
      </c>
      <c r="I2393" t="str">
        <f t="shared" si="142"/>
        <v/>
      </c>
    </row>
    <row r="2394" spans="2:9" x14ac:dyDescent="0.25">
      <c r="B2394" t="b">
        <f>IF('Input and Summary Results'!D1976=0,FALSE,'Input and Summary Results'!$B1976)</f>
        <v>0</v>
      </c>
      <c r="C2394" t="b">
        <f>IF(OR(B2394=0,'Input and Summary Results'!D1976=0,'Input and Summary Results'!D1976=""),FALSE,'Input and Summary Results'!$D1976)</f>
        <v>0</v>
      </c>
      <c r="D2394" t="b">
        <f>IF(OR(B2394=0,'Input and Summary Results'!E1976=0),FALSE,'Input and Summary Results'!$E1976)</f>
        <v>0</v>
      </c>
      <c r="E2394" t="b">
        <f t="shared" si="140"/>
        <v>0</v>
      </c>
      <c r="F2394" t="b">
        <f t="shared" si="141"/>
        <v>0</v>
      </c>
      <c r="G2394" t="b">
        <f>IF('Input and Summary Results'!$J$4="yes",IF(C2394=FALSE,FALSE,IF('Data Transformation'!E2394&lt;$R$10,E2394,$R$10)),IF(C2394=FALSE,FALSE,IF(C2394&lt;$R$10,C2394,$R$10)))</f>
        <v>0</v>
      </c>
      <c r="H2394" t="b">
        <f>IF('Input and Summary Results'!$J$4="yes",'Data Transformation'!F2394,'Data Transformation'!D2394)</f>
        <v>0</v>
      </c>
      <c r="I2394" t="str">
        <f t="shared" si="142"/>
        <v/>
      </c>
    </row>
    <row r="2395" spans="2:9" x14ac:dyDescent="0.25">
      <c r="B2395" t="b">
        <f>IF('Input and Summary Results'!D1977=0,FALSE,'Input and Summary Results'!$B1977)</f>
        <v>0</v>
      </c>
      <c r="C2395" t="b">
        <f>IF(OR(B2395=0,'Input and Summary Results'!D1977=0,'Input and Summary Results'!D1977=""),FALSE,'Input and Summary Results'!$D1977)</f>
        <v>0</v>
      </c>
      <c r="D2395" t="b">
        <f>IF(OR(B2395=0,'Input and Summary Results'!E1977=0),FALSE,'Input and Summary Results'!$E1977)</f>
        <v>0</v>
      </c>
      <c r="E2395" t="b">
        <f t="shared" si="140"/>
        <v>0</v>
      </c>
      <c r="F2395" t="b">
        <f t="shared" si="141"/>
        <v>0</v>
      </c>
      <c r="G2395" t="b">
        <f>IF('Input and Summary Results'!$J$4="yes",IF(C2395=FALSE,FALSE,IF('Data Transformation'!E2395&lt;$R$10,E2395,$R$10)),IF(C2395=FALSE,FALSE,IF(C2395&lt;$R$10,C2395,$R$10)))</f>
        <v>0</v>
      </c>
      <c r="H2395" t="b">
        <f>IF('Input and Summary Results'!$J$4="yes",'Data Transformation'!F2395,'Data Transformation'!D2395)</f>
        <v>0</v>
      </c>
      <c r="I2395" t="str">
        <f t="shared" si="142"/>
        <v/>
      </c>
    </row>
    <row r="2396" spans="2:9" x14ac:dyDescent="0.25">
      <c r="B2396" t="b">
        <f>IF('Input and Summary Results'!D1978=0,FALSE,'Input and Summary Results'!$B1978)</f>
        <v>0</v>
      </c>
      <c r="C2396" t="b">
        <f>IF(OR(B2396=0,'Input and Summary Results'!D1978=0,'Input and Summary Results'!D1978=""),FALSE,'Input and Summary Results'!$D1978)</f>
        <v>0</v>
      </c>
      <c r="D2396" t="b">
        <f>IF(OR(B2396=0,'Input and Summary Results'!E1978=0),FALSE,'Input and Summary Results'!$E1978)</f>
        <v>0</v>
      </c>
      <c r="E2396" t="b">
        <f t="shared" si="140"/>
        <v>0</v>
      </c>
      <c r="F2396" t="b">
        <f t="shared" si="141"/>
        <v>0</v>
      </c>
      <c r="G2396" t="b">
        <f>IF('Input and Summary Results'!$J$4="yes",IF(C2396=FALSE,FALSE,IF('Data Transformation'!E2396&lt;$R$10,E2396,$R$10)),IF(C2396=FALSE,FALSE,IF(C2396&lt;$R$10,C2396,$R$10)))</f>
        <v>0</v>
      </c>
      <c r="H2396" t="b">
        <f>IF('Input and Summary Results'!$J$4="yes",'Data Transformation'!F2396,'Data Transformation'!D2396)</f>
        <v>0</v>
      </c>
      <c r="I2396" t="str">
        <f t="shared" si="142"/>
        <v/>
      </c>
    </row>
    <row r="2397" spans="2:9" x14ac:dyDescent="0.25">
      <c r="B2397" t="b">
        <f>IF('Input and Summary Results'!D1979=0,FALSE,'Input and Summary Results'!$B1979)</f>
        <v>0</v>
      </c>
      <c r="C2397" t="b">
        <f>IF(OR(B2397=0,'Input and Summary Results'!D1979=0,'Input and Summary Results'!D1979=""),FALSE,'Input and Summary Results'!$D1979)</f>
        <v>0</v>
      </c>
      <c r="D2397" t="b">
        <f>IF(OR(B2397=0,'Input and Summary Results'!E1979=0),FALSE,'Input and Summary Results'!$E1979)</f>
        <v>0</v>
      </c>
      <c r="E2397" t="b">
        <f t="shared" si="140"/>
        <v>0</v>
      </c>
      <c r="F2397" t="b">
        <f t="shared" si="141"/>
        <v>0</v>
      </c>
      <c r="G2397" t="b">
        <f>IF('Input and Summary Results'!$J$4="yes",IF(C2397=FALSE,FALSE,IF('Data Transformation'!E2397&lt;$R$10,E2397,$R$10)),IF(C2397=FALSE,FALSE,IF(C2397&lt;$R$10,C2397,$R$10)))</f>
        <v>0</v>
      </c>
      <c r="H2397" t="b">
        <f>IF('Input and Summary Results'!$J$4="yes",'Data Transformation'!F2397,'Data Transformation'!D2397)</f>
        <v>0</v>
      </c>
      <c r="I2397" t="str">
        <f t="shared" si="142"/>
        <v/>
      </c>
    </row>
    <row r="2398" spans="2:9" x14ac:dyDescent="0.25">
      <c r="B2398" t="b">
        <f>IF('Input and Summary Results'!D1980=0,FALSE,'Input and Summary Results'!$B1980)</f>
        <v>0</v>
      </c>
      <c r="C2398" t="b">
        <f>IF(OR(B2398=0,'Input and Summary Results'!D1980=0,'Input and Summary Results'!D1980=""),FALSE,'Input and Summary Results'!$D1980)</f>
        <v>0</v>
      </c>
      <c r="D2398" t="b">
        <f>IF(OR(B2398=0,'Input and Summary Results'!E1980=0),FALSE,'Input and Summary Results'!$E1980)</f>
        <v>0</v>
      </c>
      <c r="E2398" t="b">
        <f t="shared" si="140"/>
        <v>0</v>
      </c>
      <c r="F2398" t="b">
        <f t="shared" si="141"/>
        <v>0</v>
      </c>
      <c r="G2398" t="b">
        <f>IF('Input and Summary Results'!$J$4="yes",IF(C2398=FALSE,FALSE,IF('Data Transformation'!E2398&lt;$R$10,E2398,$R$10)),IF(C2398=FALSE,FALSE,IF(C2398&lt;$R$10,C2398,$R$10)))</f>
        <v>0</v>
      </c>
      <c r="H2398" t="b">
        <f>IF('Input and Summary Results'!$J$4="yes",'Data Transformation'!F2398,'Data Transformation'!D2398)</f>
        <v>0</v>
      </c>
      <c r="I2398" t="str">
        <f t="shared" si="142"/>
        <v/>
      </c>
    </row>
    <row r="2399" spans="2:9" x14ac:dyDescent="0.25">
      <c r="B2399" t="b">
        <f>IF('Input and Summary Results'!D1981=0,FALSE,'Input and Summary Results'!$B1981)</f>
        <v>0</v>
      </c>
      <c r="C2399" t="b">
        <f>IF(OR(B2399=0,'Input and Summary Results'!D1981=0,'Input and Summary Results'!D1981=""),FALSE,'Input and Summary Results'!$D1981)</f>
        <v>0</v>
      </c>
      <c r="D2399" t="b">
        <f>IF(OR(B2399=0,'Input and Summary Results'!E1981=0),FALSE,'Input and Summary Results'!$E1981)</f>
        <v>0</v>
      </c>
      <c r="E2399" t="b">
        <f t="shared" si="140"/>
        <v>0</v>
      </c>
      <c r="F2399" t="b">
        <f t="shared" si="141"/>
        <v>0</v>
      </c>
      <c r="G2399" t="b">
        <f>IF('Input and Summary Results'!$J$4="yes",IF(C2399=FALSE,FALSE,IF('Data Transformation'!E2399&lt;$R$10,E2399,$R$10)),IF(C2399=FALSE,FALSE,IF(C2399&lt;$R$10,C2399,$R$10)))</f>
        <v>0</v>
      </c>
      <c r="H2399" t="b">
        <f>IF('Input and Summary Results'!$J$4="yes",'Data Transformation'!F2399,'Data Transformation'!D2399)</f>
        <v>0</v>
      </c>
      <c r="I2399" t="str">
        <f t="shared" si="142"/>
        <v/>
      </c>
    </row>
    <row r="2400" spans="2:9" x14ac:dyDescent="0.25">
      <c r="B2400" t="b">
        <f>IF('Input and Summary Results'!D1982=0,FALSE,'Input and Summary Results'!$B1982)</f>
        <v>0</v>
      </c>
      <c r="C2400" t="b">
        <f>IF(OR(B2400=0,'Input and Summary Results'!D1982=0,'Input and Summary Results'!D1982=""),FALSE,'Input and Summary Results'!$D1982)</f>
        <v>0</v>
      </c>
      <c r="D2400" t="b">
        <f>IF(OR(B2400=0,'Input and Summary Results'!E1982=0),FALSE,'Input and Summary Results'!$E1982)</f>
        <v>0</v>
      </c>
      <c r="E2400" t="b">
        <f t="shared" si="140"/>
        <v>0</v>
      </c>
      <c r="F2400" t="b">
        <f t="shared" si="141"/>
        <v>0</v>
      </c>
      <c r="G2400" t="b">
        <f>IF('Input and Summary Results'!$J$4="yes",IF(C2400=FALSE,FALSE,IF('Data Transformation'!E2400&lt;$R$10,E2400,$R$10)),IF(C2400=FALSE,FALSE,IF(C2400&lt;$R$10,C2400,$R$10)))</f>
        <v>0</v>
      </c>
      <c r="H2400" t="b">
        <f>IF('Input and Summary Results'!$J$4="yes",'Data Transformation'!F2400,'Data Transformation'!D2400)</f>
        <v>0</v>
      </c>
      <c r="I2400" t="str">
        <f t="shared" si="142"/>
        <v/>
      </c>
    </row>
    <row r="2401" spans="2:9" x14ac:dyDescent="0.25">
      <c r="B2401" t="b">
        <f>IF('Input and Summary Results'!D1983=0,FALSE,'Input and Summary Results'!$B1983)</f>
        <v>0</v>
      </c>
      <c r="C2401" t="b">
        <f>IF(OR(B2401=0,'Input and Summary Results'!D1983=0,'Input and Summary Results'!D1983=""),FALSE,'Input and Summary Results'!$D1983)</f>
        <v>0</v>
      </c>
      <c r="D2401" t="b">
        <f>IF(OR(B2401=0,'Input and Summary Results'!E1983=0),FALSE,'Input and Summary Results'!$E1983)</f>
        <v>0</v>
      </c>
      <c r="E2401" t="b">
        <f t="shared" si="140"/>
        <v>0</v>
      </c>
      <c r="F2401" t="b">
        <f t="shared" si="141"/>
        <v>0</v>
      </c>
      <c r="G2401" t="b">
        <f>IF('Input and Summary Results'!$J$4="yes",IF(C2401=FALSE,FALSE,IF('Data Transformation'!E2401&lt;$R$10,E2401,$R$10)),IF(C2401=FALSE,FALSE,IF(C2401&lt;$R$10,C2401,$R$10)))</f>
        <v>0</v>
      </c>
      <c r="H2401" t="b">
        <f>IF('Input and Summary Results'!$J$4="yes",'Data Transformation'!F2401,'Data Transformation'!D2401)</f>
        <v>0</v>
      </c>
      <c r="I2401" t="str">
        <f t="shared" si="142"/>
        <v/>
      </c>
    </row>
    <row r="2402" spans="2:9" x14ac:dyDescent="0.25">
      <c r="B2402" t="b">
        <f>IF('Input and Summary Results'!D1984=0,FALSE,'Input and Summary Results'!$B1984)</f>
        <v>0</v>
      </c>
      <c r="C2402" t="b">
        <f>IF(OR(B2402=0,'Input and Summary Results'!D1984=0,'Input and Summary Results'!D1984=""),FALSE,'Input and Summary Results'!$D1984)</f>
        <v>0</v>
      </c>
      <c r="D2402" t="b">
        <f>IF(OR(B2402=0,'Input and Summary Results'!E1984=0),FALSE,'Input and Summary Results'!$E1984)</f>
        <v>0</v>
      </c>
      <c r="E2402" t="b">
        <f t="shared" si="140"/>
        <v>0</v>
      </c>
      <c r="F2402" t="b">
        <f t="shared" si="141"/>
        <v>0</v>
      </c>
      <c r="G2402" t="b">
        <f>IF('Input and Summary Results'!$J$4="yes",IF(C2402=FALSE,FALSE,IF('Data Transformation'!E2402&lt;$R$10,E2402,$R$10)),IF(C2402=FALSE,FALSE,IF(C2402&lt;$R$10,C2402,$R$10)))</f>
        <v>0</v>
      </c>
      <c r="H2402" t="b">
        <f>IF('Input and Summary Results'!$J$4="yes",'Data Transformation'!F2402,'Data Transformation'!D2402)</f>
        <v>0</v>
      </c>
      <c r="I2402" t="str">
        <f t="shared" si="142"/>
        <v/>
      </c>
    </row>
    <row r="2403" spans="2:9" x14ac:dyDescent="0.25">
      <c r="B2403" t="b">
        <f>IF('Input and Summary Results'!D1985=0,FALSE,'Input and Summary Results'!$B1985)</f>
        <v>0</v>
      </c>
      <c r="C2403" t="b">
        <f>IF(OR(B2403=0,'Input and Summary Results'!D1985=0,'Input and Summary Results'!D1985=""),FALSE,'Input and Summary Results'!$D1985)</f>
        <v>0</v>
      </c>
      <c r="D2403" t="b">
        <f>IF(OR(B2403=0,'Input and Summary Results'!E1985=0),FALSE,'Input and Summary Results'!$E1985)</f>
        <v>0</v>
      </c>
      <c r="E2403" t="b">
        <f t="shared" si="140"/>
        <v>0</v>
      </c>
      <c r="F2403" t="b">
        <f t="shared" si="141"/>
        <v>0</v>
      </c>
      <c r="G2403" t="b">
        <f>IF('Input and Summary Results'!$J$4="yes",IF(C2403=FALSE,FALSE,IF('Data Transformation'!E2403&lt;$R$10,E2403,$R$10)),IF(C2403=FALSE,FALSE,IF(C2403&lt;$R$10,C2403,$R$10)))</f>
        <v>0</v>
      </c>
      <c r="H2403" t="b">
        <f>IF('Input and Summary Results'!$J$4="yes",'Data Transformation'!F2403,'Data Transformation'!D2403)</f>
        <v>0</v>
      </c>
      <c r="I2403" t="str">
        <f t="shared" si="142"/>
        <v/>
      </c>
    </row>
    <row r="2404" spans="2:9" x14ac:dyDescent="0.25">
      <c r="B2404" t="b">
        <f>IF('Input and Summary Results'!D1986=0,FALSE,'Input and Summary Results'!$B1986)</f>
        <v>0</v>
      </c>
      <c r="C2404" t="b">
        <f>IF(OR(B2404=0,'Input and Summary Results'!D1986=0,'Input and Summary Results'!D1986=""),FALSE,'Input and Summary Results'!$D1986)</f>
        <v>0</v>
      </c>
      <c r="D2404" t="b">
        <f>IF(OR(B2404=0,'Input and Summary Results'!E1986=0),FALSE,'Input and Summary Results'!$E1986)</f>
        <v>0</v>
      </c>
      <c r="E2404" t="b">
        <f t="shared" si="140"/>
        <v>0</v>
      </c>
      <c r="F2404" t="b">
        <f t="shared" si="141"/>
        <v>0</v>
      </c>
      <c r="G2404" t="b">
        <f>IF('Input and Summary Results'!$J$4="yes",IF(C2404=FALSE,FALSE,IF('Data Transformation'!E2404&lt;$R$10,E2404,$R$10)),IF(C2404=FALSE,FALSE,IF(C2404&lt;$R$10,C2404,$R$10)))</f>
        <v>0</v>
      </c>
      <c r="H2404" t="b">
        <f>IF('Input and Summary Results'!$J$4="yes",'Data Transformation'!F2404,'Data Transformation'!D2404)</f>
        <v>0</v>
      </c>
      <c r="I2404" t="str">
        <f t="shared" si="142"/>
        <v/>
      </c>
    </row>
    <row r="2405" spans="2:9" x14ac:dyDescent="0.25">
      <c r="B2405" t="b">
        <f>IF('Input and Summary Results'!D1987=0,FALSE,'Input and Summary Results'!$B1987)</f>
        <v>0</v>
      </c>
      <c r="C2405" t="b">
        <f>IF(OR(B2405=0,'Input and Summary Results'!D1987=0,'Input and Summary Results'!D1987=""),FALSE,'Input and Summary Results'!$D1987)</f>
        <v>0</v>
      </c>
      <c r="D2405" t="b">
        <f>IF(OR(B2405=0,'Input and Summary Results'!E1987=0),FALSE,'Input and Summary Results'!$E1987)</f>
        <v>0</v>
      </c>
      <c r="E2405" t="b">
        <f t="shared" si="140"/>
        <v>0</v>
      </c>
      <c r="F2405" t="b">
        <f t="shared" si="141"/>
        <v>0</v>
      </c>
      <c r="G2405" t="b">
        <f>IF('Input and Summary Results'!$J$4="yes",IF(C2405=FALSE,FALSE,IF('Data Transformation'!E2405&lt;$R$10,E2405,$R$10)),IF(C2405=FALSE,FALSE,IF(C2405&lt;$R$10,C2405,$R$10)))</f>
        <v>0</v>
      </c>
      <c r="H2405" t="b">
        <f>IF('Input and Summary Results'!$J$4="yes",'Data Transformation'!F2405,'Data Transformation'!D2405)</f>
        <v>0</v>
      </c>
      <c r="I2405" t="str">
        <f t="shared" si="142"/>
        <v/>
      </c>
    </row>
    <row r="2406" spans="2:9" x14ac:dyDescent="0.25">
      <c r="B2406" t="b">
        <f>IF('Input and Summary Results'!D1988=0,FALSE,'Input and Summary Results'!$B1988)</f>
        <v>0</v>
      </c>
      <c r="C2406" t="b">
        <f>IF(OR(B2406=0,'Input and Summary Results'!D1988=0,'Input and Summary Results'!D1988=""),FALSE,'Input and Summary Results'!$D1988)</f>
        <v>0</v>
      </c>
      <c r="D2406" t="b">
        <f>IF(OR(B2406=0,'Input and Summary Results'!E1988=0),FALSE,'Input and Summary Results'!$E1988)</f>
        <v>0</v>
      </c>
      <c r="E2406" t="b">
        <f t="shared" si="140"/>
        <v>0</v>
      </c>
      <c r="F2406" t="b">
        <f t="shared" si="141"/>
        <v>0</v>
      </c>
      <c r="G2406" t="b">
        <f>IF('Input and Summary Results'!$J$4="yes",IF(C2406=FALSE,FALSE,IF('Data Transformation'!E2406&lt;$R$10,E2406,$R$10)),IF(C2406=FALSE,FALSE,IF(C2406&lt;$R$10,C2406,$R$10)))</f>
        <v>0</v>
      </c>
      <c r="H2406" t="b">
        <f>IF('Input and Summary Results'!$J$4="yes",'Data Transformation'!F2406,'Data Transformation'!D2406)</f>
        <v>0</v>
      </c>
      <c r="I2406" t="str">
        <f t="shared" si="142"/>
        <v/>
      </c>
    </row>
    <row r="2407" spans="2:9" x14ac:dyDescent="0.25">
      <c r="B2407" t="b">
        <f>IF('Input and Summary Results'!D1989=0,FALSE,'Input and Summary Results'!$B1989)</f>
        <v>0</v>
      </c>
      <c r="C2407" t="b">
        <f>IF(OR(B2407=0,'Input and Summary Results'!D1989=0,'Input and Summary Results'!D1989=""),FALSE,'Input and Summary Results'!$D1989)</f>
        <v>0</v>
      </c>
      <c r="D2407" t="b">
        <f>IF(OR(B2407=0,'Input and Summary Results'!E1989=0),FALSE,'Input and Summary Results'!$E1989)</f>
        <v>0</v>
      </c>
      <c r="E2407" t="b">
        <f t="shared" si="140"/>
        <v>0</v>
      </c>
      <c r="F2407" t="b">
        <f t="shared" si="141"/>
        <v>0</v>
      </c>
      <c r="G2407" t="b">
        <f>IF('Input and Summary Results'!$J$4="yes",IF(C2407=FALSE,FALSE,IF('Data Transformation'!E2407&lt;$R$10,E2407,$R$10)),IF(C2407=FALSE,FALSE,IF(C2407&lt;$R$10,C2407,$R$10)))</f>
        <v>0</v>
      </c>
      <c r="H2407" t="b">
        <f>IF('Input and Summary Results'!$J$4="yes",'Data Transformation'!F2407,'Data Transformation'!D2407)</f>
        <v>0</v>
      </c>
      <c r="I2407" t="str">
        <f t="shared" si="142"/>
        <v/>
      </c>
    </row>
    <row r="2408" spans="2:9" x14ac:dyDescent="0.25">
      <c r="B2408" t="b">
        <f>IF('Input and Summary Results'!D1990=0,FALSE,'Input and Summary Results'!$B1990)</f>
        <v>0</v>
      </c>
      <c r="C2408" t="b">
        <f>IF(OR(B2408=0,'Input and Summary Results'!D1990=0,'Input and Summary Results'!D1990=""),FALSE,'Input and Summary Results'!$D1990)</f>
        <v>0</v>
      </c>
      <c r="D2408" t="b">
        <f>IF(OR(B2408=0,'Input and Summary Results'!E1990=0),FALSE,'Input and Summary Results'!$E1990)</f>
        <v>0</v>
      </c>
      <c r="E2408" t="b">
        <f t="shared" si="140"/>
        <v>0</v>
      </c>
      <c r="F2408" t="b">
        <f t="shared" si="141"/>
        <v>0</v>
      </c>
      <c r="G2408" t="b">
        <f>IF('Input and Summary Results'!$J$4="yes",IF(C2408=FALSE,FALSE,IF('Data Transformation'!E2408&lt;$R$10,E2408,$R$10)),IF(C2408=FALSE,FALSE,IF(C2408&lt;$R$10,C2408,$R$10)))</f>
        <v>0</v>
      </c>
      <c r="H2408" t="b">
        <f>IF('Input and Summary Results'!$J$4="yes",'Data Transformation'!F2408,'Data Transformation'!D2408)</f>
        <v>0</v>
      </c>
      <c r="I2408" t="str">
        <f t="shared" si="142"/>
        <v/>
      </c>
    </row>
    <row r="2409" spans="2:9" x14ac:dyDescent="0.25">
      <c r="B2409" t="b">
        <f>IF('Input and Summary Results'!D1991=0,FALSE,'Input and Summary Results'!$B1991)</f>
        <v>0</v>
      </c>
      <c r="C2409" t="b">
        <f>IF(OR(B2409=0,'Input and Summary Results'!D1991=0,'Input and Summary Results'!D1991=""),FALSE,'Input and Summary Results'!$D1991)</f>
        <v>0</v>
      </c>
      <c r="D2409" t="b">
        <f>IF(OR(B2409=0,'Input and Summary Results'!E1991=0),FALSE,'Input and Summary Results'!$E1991)</f>
        <v>0</v>
      </c>
      <c r="E2409" t="b">
        <f t="shared" si="140"/>
        <v>0</v>
      </c>
      <c r="F2409" t="b">
        <f t="shared" si="141"/>
        <v>0</v>
      </c>
      <c r="G2409" t="b">
        <f>IF('Input and Summary Results'!$J$4="yes",IF(C2409=FALSE,FALSE,IF('Data Transformation'!E2409&lt;$R$10,E2409,$R$10)),IF(C2409=FALSE,FALSE,IF(C2409&lt;$R$10,C2409,$R$10)))</f>
        <v>0</v>
      </c>
      <c r="H2409" t="b">
        <f>IF('Input and Summary Results'!$J$4="yes",'Data Transformation'!F2409,'Data Transformation'!D2409)</f>
        <v>0</v>
      </c>
      <c r="I2409" t="str">
        <f t="shared" si="142"/>
        <v/>
      </c>
    </row>
    <row r="2410" spans="2:9" x14ac:dyDescent="0.25">
      <c r="B2410" t="b">
        <f>IF('Input and Summary Results'!D1992=0,FALSE,'Input and Summary Results'!$B1992)</f>
        <v>0</v>
      </c>
      <c r="C2410" t="b">
        <f>IF(OR(B2410=0,'Input and Summary Results'!D1992=0,'Input and Summary Results'!D1992=""),FALSE,'Input and Summary Results'!$D1992)</f>
        <v>0</v>
      </c>
      <c r="D2410" t="b">
        <f>IF(OR(B2410=0,'Input and Summary Results'!E1992=0),FALSE,'Input and Summary Results'!$E1992)</f>
        <v>0</v>
      </c>
      <c r="E2410" t="b">
        <f t="shared" ref="E2410:E2473" si="143">IF(C2410=FALSE,FALSE,LOG10(C2410))</f>
        <v>0</v>
      </c>
      <c r="F2410" t="b">
        <f t="shared" ref="F2410:F2473" si="144">IF(D2410=FALSE, FALSE,0.434*D2410/C2410)</f>
        <v>0</v>
      </c>
      <c r="G2410" t="b">
        <f>IF('Input and Summary Results'!$J$4="yes",IF(C2410=FALSE,FALSE,IF('Data Transformation'!E2410&lt;$R$10,E2410,$R$10)),IF(C2410=FALSE,FALSE,IF(C2410&lt;$R$10,C2410,$R$10)))</f>
        <v>0</v>
      </c>
      <c r="H2410" t="b">
        <f>IF('Input and Summary Results'!$J$4="yes",'Data Transformation'!F2410,'Data Transformation'!D2410)</f>
        <v>0</v>
      </c>
      <c r="I2410" t="str">
        <f t="shared" si="142"/>
        <v/>
      </c>
    </row>
    <row r="2411" spans="2:9" x14ac:dyDescent="0.25">
      <c r="B2411" t="b">
        <f>IF('Input and Summary Results'!D1993=0,FALSE,'Input and Summary Results'!$B1993)</f>
        <v>0</v>
      </c>
      <c r="C2411" t="b">
        <f>IF(OR(B2411=0,'Input and Summary Results'!D1993=0,'Input and Summary Results'!D1993=""),FALSE,'Input and Summary Results'!$D1993)</f>
        <v>0</v>
      </c>
      <c r="D2411" t="b">
        <f>IF(OR(B2411=0,'Input and Summary Results'!E1993=0),FALSE,'Input and Summary Results'!$E1993)</f>
        <v>0</v>
      </c>
      <c r="E2411" t="b">
        <f t="shared" si="143"/>
        <v>0</v>
      </c>
      <c r="F2411" t="b">
        <f t="shared" si="144"/>
        <v>0</v>
      </c>
      <c r="G2411" t="b">
        <f>IF('Input and Summary Results'!$J$4="yes",IF(C2411=FALSE,FALSE,IF('Data Transformation'!E2411&lt;$R$10,E2411,$R$10)),IF(C2411=FALSE,FALSE,IF(C2411&lt;$R$10,C2411,$R$10)))</f>
        <v>0</v>
      </c>
      <c r="H2411" t="b">
        <f>IF('Input and Summary Results'!$J$4="yes",'Data Transformation'!F2411,'Data Transformation'!D2411)</f>
        <v>0</v>
      </c>
      <c r="I2411" t="str">
        <f t="shared" si="142"/>
        <v/>
      </c>
    </row>
    <row r="2412" spans="2:9" x14ac:dyDescent="0.25">
      <c r="B2412" t="b">
        <f>IF('Input and Summary Results'!D1994=0,FALSE,'Input and Summary Results'!$B1994)</f>
        <v>0</v>
      </c>
      <c r="C2412" t="b">
        <f>IF(OR(B2412=0,'Input and Summary Results'!D1994=0,'Input and Summary Results'!D1994=""),FALSE,'Input and Summary Results'!$D1994)</f>
        <v>0</v>
      </c>
      <c r="D2412" t="b">
        <f>IF(OR(B2412=0,'Input and Summary Results'!E1994=0),FALSE,'Input and Summary Results'!$E1994)</f>
        <v>0</v>
      </c>
      <c r="E2412" t="b">
        <f t="shared" si="143"/>
        <v>0</v>
      </c>
      <c r="F2412" t="b">
        <f t="shared" si="144"/>
        <v>0</v>
      </c>
      <c r="G2412" t="b">
        <f>IF('Input and Summary Results'!$J$4="yes",IF(C2412=FALSE,FALSE,IF('Data Transformation'!E2412&lt;$R$10,E2412,$R$10)),IF(C2412=FALSE,FALSE,IF(C2412&lt;$R$10,C2412,$R$10)))</f>
        <v>0</v>
      </c>
      <c r="H2412" t="b">
        <f>IF('Input and Summary Results'!$J$4="yes",'Data Transformation'!F2412,'Data Transformation'!D2412)</f>
        <v>0</v>
      </c>
      <c r="I2412" t="str">
        <f t="shared" si="142"/>
        <v/>
      </c>
    </row>
    <row r="2413" spans="2:9" x14ac:dyDescent="0.25">
      <c r="B2413" t="b">
        <f>IF('Input and Summary Results'!D1995=0,FALSE,'Input and Summary Results'!$B1995)</f>
        <v>0</v>
      </c>
      <c r="C2413" t="b">
        <f>IF(OR(B2413=0,'Input and Summary Results'!D1995=0,'Input and Summary Results'!D1995=""),FALSE,'Input and Summary Results'!$D1995)</f>
        <v>0</v>
      </c>
      <c r="D2413" t="b">
        <f>IF(OR(B2413=0,'Input and Summary Results'!E1995=0),FALSE,'Input and Summary Results'!$E1995)</f>
        <v>0</v>
      </c>
      <c r="E2413" t="b">
        <f t="shared" si="143"/>
        <v>0</v>
      </c>
      <c r="F2413" t="b">
        <f t="shared" si="144"/>
        <v>0</v>
      </c>
      <c r="G2413" t="b">
        <f>IF('Input and Summary Results'!$J$4="yes",IF(C2413=FALSE,FALSE,IF('Data Transformation'!E2413&lt;$R$10,E2413,$R$10)),IF(C2413=FALSE,FALSE,IF(C2413&lt;$R$10,C2413,$R$10)))</f>
        <v>0</v>
      </c>
      <c r="H2413" t="b">
        <f>IF('Input and Summary Results'!$J$4="yes",'Data Transformation'!F2413,'Data Transformation'!D2413)</f>
        <v>0</v>
      </c>
      <c r="I2413" t="str">
        <f t="shared" si="142"/>
        <v/>
      </c>
    </row>
    <row r="2414" spans="2:9" x14ac:dyDescent="0.25">
      <c r="B2414" t="b">
        <f>IF('Input and Summary Results'!D1996=0,FALSE,'Input and Summary Results'!$B1996)</f>
        <v>0</v>
      </c>
      <c r="C2414" t="b">
        <f>IF(OR(B2414=0,'Input and Summary Results'!D1996=0,'Input and Summary Results'!D1996=""),FALSE,'Input and Summary Results'!$D1996)</f>
        <v>0</v>
      </c>
      <c r="D2414" t="b">
        <f>IF(OR(B2414=0,'Input and Summary Results'!E1996=0),FALSE,'Input and Summary Results'!$E1996)</f>
        <v>0</v>
      </c>
      <c r="E2414" t="b">
        <f t="shared" si="143"/>
        <v>0</v>
      </c>
      <c r="F2414" t="b">
        <f t="shared" si="144"/>
        <v>0</v>
      </c>
      <c r="G2414" t="b">
        <f>IF('Input and Summary Results'!$J$4="yes",IF(C2414=FALSE,FALSE,IF('Data Transformation'!E2414&lt;$R$10,E2414,$R$10)),IF(C2414=FALSE,FALSE,IF(C2414&lt;$R$10,C2414,$R$10)))</f>
        <v>0</v>
      </c>
      <c r="H2414" t="b">
        <f>IF('Input and Summary Results'!$J$4="yes",'Data Transformation'!F2414,'Data Transformation'!D2414)</f>
        <v>0</v>
      </c>
      <c r="I2414" t="str">
        <f t="shared" si="142"/>
        <v/>
      </c>
    </row>
    <row r="2415" spans="2:9" x14ac:dyDescent="0.25">
      <c r="B2415" t="b">
        <f>IF('Input and Summary Results'!D1997=0,FALSE,'Input and Summary Results'!$B1997)</f>
        <v>0</v>
      </c>
      <c r="C2415" t="b">
        <f>IF(OR(B2415=0,'Input and Summary Results'!D1997=0,'Input and Summary Results'!D1997=""),FALSE,'Input and Summary Results'!$D1997)</f>
        <v>0</v>
      </c>
      <c r="D2415" t="b">
        <f>IF(OR(B2415=0,'Input and Summary Results'!E1997=0),FALSE,'Input and Summary Results'!$E1997)</f>
        <v>0</v>
      </c>
      <c r="E2415" t="b">
        <f t="shared" si="143"/>
        <v>0</v>
      </c>
      <c r="F2415" t="b">
        <f t="shared" si="144"/>
        <v>0</v>
      </c>
      <c r="G2415" t="b">
        <f>IF('Input and Summary Results'!$J$4="yes",IF(C2415=FALSE,FALSE,IF('Data Transformation'!E2415&lt;$R$10,E2415,$R$10)),IF(C2415=FALSE,FALSE,IF(C2415&lt;$R$10,C2415,$R$10)))</f>
        <v>0</v>
      </c>
      <c r="H2415" t="b">
        <f>IF('Input and Summary Results'!$J$4="yes",'Data Transformation'!F2415,'Data Transformation'!D2415)</f>
        <v>0</v>
      </c>
      <c r="I2415" t="str">
        <f t="shared" si="142"/>
        <v/>
      </c>
    </row>
    <row r="2416" spans="2:9" x14ac:dyDescent="0.25">
      <c r="B2416" t="b">
        <f>IF('Input and Summary Results'!D1998=0,FALSE,'Input and Summary Results'!$B1998)</f>
        <v>0</v>
      </c>
      <c r="C2416" t="b">
        <f>IF(OR(B2416=0,'Input and Summary Results'!D1998=0,'Input and Summary Results'!D1998=""),FALSE,'Input and Summary Results'!$D1998)</f>
        <v>0</v>
      </c>
      <c r="D2416" t="b">
        <f>IF(OR(B2416=0,'Input and Summary Results'!E1998=0),FALSE,'Input and Summary Results'!$E1998)</f>
        <v>0</v>
      </c>
      <c r="E2416" t="b">
        <f t="shared" si="143"/>
        <v>0</v>
      </c>
      <c r="F2416" t="b">
        <f t="shared" si="144"/>
        <v>0</v>
      </c>
      <c r="G2416" t="b">
        <f>IF('Input and Summary Results'!$J$4="yes",IF(C2416=FALSE,FALSE,IF('Data Transformation'!E2416&lt;$R$10,E2416,$R$10)),IF(C2416=FALSE,FALSE,IF(C2416&lt;$R$10,C2416,$R$10)))</f>
        <v>0</v>
      </c>
      <c r="H2416" t="b">
        <f>IF('Input and Summary Results'!$J$4="yes",'Data Transformation'!F2416,'Data Transformation'!D2416)</f>
        <v>0</v>
      </c>
      <c r="I2416" t="str">
        <f t="shared" si="142"/>
        <v/>
      </c>
    </row>
    <row r="2417" spans="2:9" x14ac:dyDescent="0.25">
      <c r="B2417" t="b">
        <f>IF('Input and Summary Results'!D1999=0,FALSE,'Input and Summary Results'!$B1999)</f>
        <v>0</v>
      </c>
      <c r="C2417" t="b">
        <f>IF(OR(B2417=0,'Input and Summary Results'!D1999=0,'Input and Summary Results'!D1999=""),FALSE,'Input and Summary Results'!$D1999)</f>
        <v>0</v>
      </c>
      <c r="D2417" t="b">
        <f>IF(OR(B2417=0,'Input and Summary Results'!E1999=0),FALSE,'Input and Summary Results'!$E1999)</f>
        <v>0</v>
      </c>
      <c r="E2417" t="b">
        <f t="shared" si="143"/>
        <v>0</v>
      </c>
      <c r="F2417" t="b">
        <f t="shared" si="144"/>
        <v>0</v>
      </c>
      <c r="G2417" t="b">
        <f>IF('Input and Summary Results'!$J$4="yes",IF(C2417=FALSE,FALSE,IF('Data Transformation'!E2417&lt;$R$10,E2417,$R$10)),IF(C2417=FALSE,FALSE,IF(C2417&lt;$R$10,C2417,$R$10)))</f>
        <v>0</v>
      </c>
      <c r="H2417" t="b">
        <f>IF('Input and Summary Results'!$J$4="yes",'Data Transformation'!F2417,'Data Transformation'!D2417)</f>
        <v>0</v>
      </c>
      <c r="I2417" t="str">
        <f t="shared" si="142"/>
        <v/>
      </c>
    </row>
    <row r="2418" spans="2:9" x14ac:dyDescent="0.25">
      <c r="B2418" t="b">
        <f>IF('Input and Summary Results'!D2000=0,FALSE,'Input and Summary Results'!$B2000)</f>
        <v>0</v>
      </c>
      <c r="C2418" t="b">
        <f>IF(OR(B2418=0,'Input and Summary Results'!D2000=0,'Input and Summary Results'!D2000=""),FALSE,'Input and Summary Results'!$D2000)</f>
        <v>0</v>
      </c>
      <c r="D2418" t="b">
        <f>IF(OR(B2418=0,'Input and Summary Results'!E2000=0),FALSE,'Input and Summary Results'!$E2000)</f>
        <v>0</v>
      </c>
      <c r="E2418" t="b">
        <f t="shared" si="143"/>
        <v>0</v>
      </c>
      <c r="F2418" t="b">
        <f t="shared" si="144"/>
        <v>0</v>
      </c>
      <c r="G2418" t="b">
        <f>IF('Input and Summary Results'!$J$4="yes",IF(C2418=FALSE,FALSE,IF('Data Transformation'!E2418&lt;$R$10,E2418,$R$10)),IF(C2418=FALSE,FALSE,IF(C2418&lt;$R$10,C2418,$R$10)))</f>
        <v>0</v>
      </c>
      <c r="H2418" t="b">
        <f>IF('Input and Summary Results'!$J$4="yes",'Data Transformation'!F2418,'Data Transformation'!D2418)</f>
        <v>0</v>
      </c>
      <c r="I2418" t="str">
        <f t="shared" si="142"/>
        <v/>
      </c>
    </row>
    <row r="2419" spans="2:9" x14ac:dyDescent="0.25">
      <c r="B2419" t="b">
        <f>IF('Input and Summary Results'!D2001=0,FALSE,'Input and Summary Results'!$B2001)</f>
        <v>0</v>
      </c>
      <c r="C2419" t="b">
        <f>IF(OR(B2419=0,'Input and Summary Results'!D2001=0,'Input and Summary Results'!D2001=""),FALSE,'Input and Summary Results'!$D2001)</f>
        <v>0</v>
      </c>
      <c r="D2419" t="b">
        <f>IF(OR(B2419=0,'Input and Summary Results'!E2001=0),FALSE,'Input and Summary Results'!$E2001)</f>
        <v>0</v>
      </c>
      <c r="E2419" t="b">
        <f t="shared" si="143"/>
        <v>0</v>
      </c>
      <c r="F2419" t="b">
        <f t="shared" si="144"/>
        <v>0</v>
      </c>
      <c r="G2419" t="b">
        <f>IF('Input and Summary Results'!$J$4="yes",IF(C2419=FALSE,FALSE,IF('Data Transformation'!E2419&lt;$R$10,E2419,$R$10)),IF(C2419=FALSE,FALSE,IF(C2419&lt;$R$10,C2419,$R$10)))</f>
        <v>0</v>
      </c>
      <c r="H2419" t="b">
        <f>IF('Input and Summary Results'!$J$4="yes",'Data Transformation'!F2419,'Data Transformation'!D2419)</f>
        <v>0</v>
      </c>
      <c r="I2419" t="str">
        <f t="shared" si="142"/>
        <v/>
      </c>
    </row>
    <row r="2420" spans="2:9" x14ac:dyDescent="0.25">
      <c r="B2420" t="b">
        <f>IF('Input and Summary Results'!D2002=0,FALSE,'Input and Summary Results'!$B2002)</f>
        <v>0</v>
      </c>
      <c r="C2420" t="b">
        <f>IF(OR(B2420=0,'Input and Summary Results'!D2002=0,'Input and Summary Results'!D2002=""),FALSE,'Input and Summary Results'!$D2002)</f>
        <v>0</v>
      </c>
      <c r="D2420" t="b">
        <f>IF(OR(B2420=0,'Input and Summary Results'!E2002=0),FALSE,'Input and Summary Results'!$E2002)</f>
        <v>0</v>
      </c>
      <c r="E2420" t="b">
        <f t="shared" si="143"/>
        <v>0</v>
      </c>
      <c r="F2420" t="b">
        <f t="shared" si="144"/>
        <v>0</v>
      </c>
      <c r="G2420" t="b">
        <f>IF('Input and Summary Results'!$J$4="yes",IF(C2420=FALSE,FALSE,IF('Data Transformation'!E2420&lt;$R$10,E2420,$R$10)),IF(C2420=FALSE,FALSE,IF(C2420&lt;$R$10,C2420,$R$10)))</f>
        <v>0</v>
      </c>
      <c r="H2420" t="b">
        <f>IF('Input and Summary Results'!$J$4="yes",'Data Transformation'!F2420,'Data Transformation'!D2420)</f>
        <v>0</v>
      </c>
      <c r="I2420" t="str">
        <f t="shared" si="142"/>
        <v/>
      </c>
    </row>
    <row r="2421" spans="2:9" x14ac:dyDescent="0.25">
      <c r="B2421" t="b">
        <f>IF('Input and Summary Results'!D2003=0,FALSE,'Input and Summary Results'!$B2003)</f>
        <v>0</v>
      </c>
      <c r="C2421" t="b">
        <f>IF(OR(B2421=0,'Input and Summary Results'!D2003=0,'Input and Summary Results'!D2003=""),FALSE,'Input and Summary Results'!$D2003)</f>
        <v>0</v>
      </c>
      <c r="D2421" t="b">
        <f>IF(OR(B2421=0,'Input and Summary Results'!E2003=0),FALSE,'Input and Summary Results'!$E2003)</f>
        <v>0</v>
      </c>
      <c r="E2421" t="b">
        <f t="shared" si="143"/>
        <v>0</v>
      </c>
      <c r="F2421" t="b">
        <f t="shared" si="144"/>
        <v>0</v>
      </c>
      <c r="G2421" t="b">
        <f>IF('Input and Summary Results'!$J$4="yes",IF(C2421=FALSE,FALSE,IF('Data Transformation'!E2421&lt;$R$10,E2421,$R$10)),IF(C2421=FALSE,FALSE,IF(C2421&lt;$R$10,C2421,$R$10)))</f>
        <v>0</v>
      </c>
      <c r="H2421" t="b">
        <f>IF('Input and Summary Results'!$J$4="yes",'Data Transformation'!F2421,'Data Transformation'!D2421)</f>
        <v>0</v>
      </c>
      <c r="I2421" t="str">
        <f t="shared" si="142"/>
        <v/>
      </c>
    </row>
    <row r="2422" spans="2:9" x14ac:dyDescent="0.25">
      <c r="B2422" t="b">
        <f>IF('Input and Summary Results'!D2004=0,FALSE,'Input and Summary Results'!$B2004)</f>
        <v>0</v>
      </c>
      <c r="C2422" t="b">
        <f>IF(OR(B2422=0,'Input and Summary Results'!D2004=0,'Input and Summary Results'!D2004=""),FALSE,'Input and Summary Results'!$D2004)</f>
        <v>0</v>
      </c>
      <c r="D2422" t="b">
        <f>IF(OR(B2422=0,'Input and Summary Results'!E2004=0),FALSE,'Input and Summary Results'!$E2004)</f>
        <v>0</v>
      </c>
      <c r="E2422" t="b">
        <f t="shared" si="143"/>
        <v>0</v>
      </c>
      <c r="F2422" t="b">
        <f t="shared" si="144"/>
        <v>0</v>
      </c>
      <c r="G2422" t="b">
        <f>IF('Input and Summary Results'!$J$4="yes",IF(C2422=FALSE,FALSE,IF('Data Transformation'!E2422&lt;$R$10,E2422,$R$10)),IF(C2422=FALSE,FALSE,IF(C2422&lt;$R$10,C2422,$R$10)))</f>
        <v>0</v>
      </c>
      <c r="H2422" t="b">
        <f>IF('Input and Summary Results'!$J$4="yes",'Data Transformation'!F2422,'Data Transformation'!D2422)</f>
        <v>0</v>
      </c>
      <c r="I2422" t="str">
        <f t="shared" si="142"/>
        <v/>
      </c>
    </row>
    <row r="2423" spans="2:9" x14ac:dyDescent="0.25">
      <c r="B2423" t="b">
        <f>IF('Input and Summary Results'!D2005=0,FALSE,'Input and Summary Results'!$B2005)</f>
        <v>0</v>
      </c>
      <c r="C2423" t="b">
        <f>IF(OR(B2423=0,'Input and Summary Results'!D2005=0,'Input and Summary Results'!D2005=""),FALSE,'Input and Summary Results'!$D2005)</f>
        <v>0</v>
      </c>
      <c r="D2423" t="b">
        <f>IF(OR(B2423=0,'Input and Summary Results'!E2005=0),FALSE,'Input and Summary Results'!$E2005)</f>
        <v>0</v>
      </c>
      <c r="E2423" t="b">
        <f t="shared" si="143"/>
        <v>0</v>
      </c>
      <c r="F2423" t="b">
        <f t="shared" si="144"/>
        <v>0</v>
      </c>
      <c r="G2423" t="b">
        <f>IF('Input and Summary Results'!$J$4="yes",IF(C2423=FALSE,FALSE,IF('Data Transformation'!E2423&lt;$R$10,E2423,$R$10)),IF(C2423=FALSE,FALSE,IF(C2423&lt;$R$10,C2423,$R$10)))</f>
        <v>0</v>
      </c>
      <c r="H2423" t="b">
        <f>IF('Input and Summary Results'!$J$4="yes",'Data Transformation'!F2423,'Data Transformation'!D2423)</f>
        <v>0</v>
      </c>
      <c r="I2423" t="str">
        <f t="shared" si="142"/>
        <v/>
      </c>
    </row>
    <row r="2424" spans="2:9" x14ac:dyDescent="0.25">
      <c r="B2424" t="b">
        <f>IF('Input and Summary Results'!D2006=0,FALSE,'Input and Summary Results'!$B2006)</f>
        <v>0</v>
      </c>
      <c r="C2424" t="b">
        <f>IF(OR(B2424=0,'Input and Summary Results'!D2006=0,'Input and Summary Results'!D2006=""),FALSE,'Input and Summary Results'!$D2006)</f>
        <v>0</v>
      </c>
      <c r="D2424" t="b">
        <f>IF(OR(B2424=0,'Input and Summary Results'!E2006=0),FALSE,'Input and Summary Results'!$E2006)</f>
        <v>0</v>
      </c>
      <c r="E2424" t="b">
        <f t="shared" si="143"/>
        <v>0</v>
      </c>
      <c r="F2424" t="b">
        <f t="shared" si="144"/>
        <v>0</v>
      </c>
      <c r="G2424" t="b">
        <f>IF('Input and Summary Results'!$J$4="yes",IF(C2424=FALSE,FALSE,IF('Data Transformation'!E2424&lt;$R$10,E2424,$R$10)),IF(C2424=FALSE,FALSE,IF(C2424&lt;$R$10,C2424,$R$10)))</f>
        <v>0</v>
      </c>
      <c r="H2424" t="b">
        <f>IF('Input and Summary Results'!$J$4="yes",'Data Transformation'!F2424,'Data Transformation'!D2424)</f>
        <v>0</v>
      </c>
      <c r="I2424" t="str">
        <f t="shared" si="142"/>
        <v/>
      </c>
    </row>
    <row r="2425" spans="2:9" x14ac:dyDescent="0.25">
      <c r="B2425" t="b">
        <f>IF('Input and Summary Results'!D2007=0,FALSE,'Input and Summary Results'!$B2007)</f>
        <v>0</v>
      </c>
      <c r="C2425" t="b">
        <f>IF(OR(B2425=0,'Input and Summary Results'!D2007=0,'Input and Summary Results'!D2007=""),FALSE,'Input and Summary Results'!$D2007)</f>
        <v>0</v>
      </c>
      <c r="D2425" t="b">
        <f>IF(OR(B2425=0,'Input and Summary Results'!E2007=0),FALSE,'Input and Summary Results'!$E2007)</f>
        <v>0</v>
      </c>
      <c r="E2425" t="b">
        <f t="shared" si="143"/>
        <v>0</v>
      </c>
      <c r="F2425" t="b">
        <f t="shared" si="144"/>
        <v>0</v>
      </c>
      <c r="G2425" t="b">
        <f>IF('Input and Summary Results'!$J$4="yes",IF(C2425=FALSE,FALSE,IF('Data Transformation'!E2425&lt;$R$10,E2425,$R$10)),IF(C2425=FALSE,FALSE,IF(C2425&lt;$R$10,C2425,$R$10)))</f>
        <v>0</v>
      </c>
      <c r="H2425" t="b">
        <f>IF('Input and Summary Results'!$J$4="yes",'Data Transformation'!F2425,'Data Transformation'!D2425)</f>
        <v>0</v>
      </c>
      <c r="I2425" t="str">
        <f t="shared" si="142"/>
        <v/>
      </c>
    </row>
    <row r="2426" spans="2:9" x14ac:dyDescent="0.25">
      <c r="B2426" t="b">
        <f>IF('Input and Summary Results'!D2008=0,FALSE,'Input and Summary Results'!$B2008)</f>
        <v>0</v>
      </c>
      <c r="C2426" t="b">
        <f>IF(OR(B2426=0,'Input and Summary Results'!D2008=0,'Input and Summary Results'!D2008=""),FALSE,'Input and Summary Results'!$D2008)</f>
        <v>0</v>
      </c>
      <c r="D2426" t="b">
        <f>IF(OR(B2426=0,'Input and Summary Results'!E2008=0),FALSE,'Input and Summary Results'!$E2008)</f>
        <v>0</v>
      </c>
      <c r="E2426" t="b">
        <f t="shared" si="143"/>
        <v>0</v>
      </c>
      <c r="F2426" t="b">
        <f t="shared" si="144"/>
        <v>0</v>
      </c>
      <c r="G2426" t="b">
        <f>IF('Input and Summary Results'!$J$4="yes",IF(C2426=FALSE,FALSE,IF('Data Transformation'!E2426&lt;$R$10,E2426,$R$10)),IF(C2426=FALSE,FALSE,IF(C2426&lt;$R$10,C2426,$R$10)))</f>
        <v>0</v>
      </c>
      <c r="H2426" t="b">
        <f>IF('Input and Summary Results'!$J$4="yes",'Data Transformation'!F2426,'Data Transformation'!D2426)</f>
        <v>0</v>
      </c>
      <c r="I2426" t="str">
        <f t="shared" si="142"/>
        <v/>
      </c>
    </row>
    <row r="2427" spans="2:9" x14ac:dyDescent="0.25">
      <c r="B2427" t="b">
        <f>IF('Input and Summary Results'!D2009=0,FALSE,'Input and Summary Results'!$B2009)</f>
        <v>0</v>
      </c>
      <c r="C2427" t="b">
        <f>IF(OR(B2427=0,'Input and Summary Results'!D2009=0,'Input and Summary Results'!D2009=""),FALSE,'Input and Summary Results'!$D2009)</f>
        <v>0</v>
      </c>
      <c r="D2427" t="b">
        <f>IF(OR(B2427=0,'Input and Summary Results'!E2009=0),FALSE,'Input and Summary Results'!$E2009)</f>
        <v>0</v>
      </c>
      <c r="E2427" t="b">
        <f t="shared" si="143"/>
        <v>0</v>
      </c>
      <c r="F2427" t="b">
        <f t="shared" si="144"/>
        <v>0</v>
      </c>
      <c r="G2427" t="b">
        <f>IF('Input and Summary Results'!$J$4="yes",IF(C2427=FALSE,FALSE,IF('Data Transformation'!E2427&lt;$R$10,E2427,$R$10)),IF(C2427=FALSE,FALSE,IF(C2427&lt;$R$10,C2427,$R$10)))</f>
        <v>0</v>
      </c>
      <c r="H2427" t="b">
        <f>IF('Input and Summary Results'!$J$4="yes",'Data Transformation'!F2427,'Data Transformation'!D2427)</f>
        <v>0</v>
      </c>
      <c r="I2427" t="str">
        <f t="shared" si="142"/>
        <v/>
      </c>
    </row>
    <row r="2428" spans="2:9" x14ac:dyDescent="0.25">
      <c r="B2428" t="b">
        <f>IF('Input and Summary Results'!D2010=0,FALSE,'Input and Summary Results'!$B2010)</f>
        <v>0</v>
      </c>
      <c r="C2428" t="b">
        <f>IF(OR(B2428=0,'Input and Summary Results'!D2010=0,'Input and Summary Results'!D2010=""),FALSE,'Input and Summary Results'!$D2010)</f>
        <v>0</v>
      </c>
      <c r="D2428" t="b">
        <f>IF(OR(B2428=0,'Input and Summary Results'!E2010=0),FALSE,'Input and Summary Results'!$E2010)</f>
        <v>0</v>
      </c>
      <c r="E2428" t="b">
        <f t="shared" si="143"/>
        <v>0</v>
      </c>
      <c r="F2428" t="b">
        <f t="shared" si="144"/>
        <v>0</v>
      </c>
      <c r="G2428" t="b">
        <f>IF('Input and Summary Results'!$J$4="yes",IF(C2428=FALSE,FALSE,IF('Data Transformation'!E2428&lt;$R$10,E2428,$R$10)),IF(C2428=FALSE,FALSE,IF(C2428&lt;$R$10,C2428,$R$10)))</f>
        <v>0</v>
      </c>
      <c r="H2428" t="b">
        <f>IF('Input and Summary Results'!$J$4="yes",'Data Transformation'!F2428,'Data Transformation'!D2428)</f>
        <v>0</v>
      </c>
      <c r="I2428" t="str">
        <f t="shared" si="142"/>
        <v/>
      </c>
    </row>
    <row r="2429" spans="2:9" x14ac:dyDescent="0.25">
      <c r="B2429" t="b">
        <f>IF('Input and Summary Results'!D2011=0,FALSE,'Input and Summary Results'!$B2011)</f>
        <v>0</v>
      </c>
      <c r="C2429" t="b">
        <f>IF(OR(B2429=0,'Input and Summary Results'!D2011=0,'Input and Summary Results'!D2011=""),FALSE,'Input and Summary Results'!$D2011)</f>
        <v>0</v>
      </c>
      <c r="D2429" t="b">
        <f>IF(OR(B2429=0,'Input and Summary Results'!E2011=0),FALSE,'Input and Summary Results'!$E2011)</f>
        <v>0</v>
      </c>
      <c r="E2429" t="b">
        <f t="shared" si="143"/>
        <v>0</v>
      </c>
      <c r="F2429" t="b">
        <f t="shared" si="144"/>
        <v>0</v>
      </c>
      <c r="G2429" t="b">
        <f>IF('Input and Summary Results'!$J$4="yes",IF(C2429=FALSE,FALSE,IF('Data Transformation'!E2429&lt;$R$10,E2429,$R$10)),IF(C2429=FALSE,FALSE,IF(C2429&lt;$R$10,C2429,$R$10)))</f>
        <v>0</v>
      </c>
      <c r="H2429" t="b">
        <f>IF('Input and Summary Results'!$J$4="yes",'Data Transformation'!F2429,'Data Transformation'!D2429)</f>
        <v>0</v>
      </c>
      <c r="I2429" t="str">
        <f t="shared" si="142"/>
        <v/>
      </c>
    </row>
    <row r="2430" spans="2:9" x14ac:dyDescent="0.25">
      <c r="B2430" t="b">
        <f>IF('Input and Summary Results'!D2012=0,FALSE,'Input and Summary Results'!$B2012)</f>
        <v>0</v>
      </c>
      <c r="C2430" t="b">
        <f>IF(OR(B2430=0,'Input and Summary Results'!D2012=0,'Input and Summary Results'!D2012=""),FALSE,'Input and Summary Results'!$D2012)</f>
        <v>0</v>
      </c>
      <c r="D2430" t="b">
        <f>IF(OR(B2430=0,'Input and Summary Results'!E2012=0),FALSE,'Input and Summary Results'!$E2012)</f>
        <v>0</v>
      </c>
      <c r="E2430" t="b">
        <f t="shared" si="143"/>
        <v>0</v>
      </c>
      <c r="F2430" t="b">
        <f t="shared" si="144"/>
        <v>0</v>
      </c>
      <c r="G2430" t="b">
        <f>IF('Input and Summary Results'!$J$4="yes",IF(C2430=FALSE,FALSE,IF('Data Transformation'!E2430&lt;$R$10,E2430,$R$10)),IF(C2430=FALSE,FALSE,IF(C2430&lt;$R$10,C2430,$R$10)))</f>
        <v>0</v>
      </c>
      <c r="H2430" t="b">
        <f>IF('Input and Summary Results'!$J$4="yes",'Data Transformation'!F2430,'Data Transformation'!D2430)</f>
        <v>0</v>
      </c>
      <c r="I2430" t="str">
        <f t="shared" si="142"/>
        <v/>
      </c>
    </row>
    <row r="2431" spans="2:9" x14ac:dyDescent="0.25">
      <c r="B2431" t="b">
        <f>IF('Input and Summary Results'!D2013=0,FALSE,'Input and Summary Results'!$B2013)</f>
        <v>0</v>
      </c>
      <c r="C2431" t="b">
        <f>IF(OR(B2431=0,'Input and Summary Results'!D2013=0,'Input and Summary Results'!D2013=""),FALSE,'Input and Summary Results'!$D2013)</f>
        <v>0</v>
      </c>
      <c r="D2431" t="b">
        <f>IF(OR(B2431=0,'Input and Summary Results'!E2013=0),FALSE,'Input and Summary Results'!$E2013)</f>
        <v>0</v>
      </c>
      <c r="E2431" t="b">
        <f t="shared" si="143"/>
        <v>0</v>
      </c>
      <c r="F2431" t="b">
        <f t="shared" si="144"/>
        <v>0</v>
      </c>
      <c r="G2431" t="b">
        <f>IF('Input and Summary Results'!$J$4="yes",IF(C2431=FALSE,FALSE,IF('Data Transformation'!E2431&lt;$R$10,E2431,$R$10)),IF(C2431=FALSE,FALSE,IF(C2431&lt;$R$10,C2431,$R$10)))</f>
        <v>0</v>
      </c>
      <c r="H2431" t="b">
        <f>IF('Input and Summary Results'!$J$4="yes",'Data Transformation'!F2431,'Data Transformation'!D2431)</f>
        <v>0</v>
      </c>
      <c r="I2431" t="str">
        <f t="shared" si="142"/>
        <v/>
      </c>
    </row>
    <row r="2432" spans="2:9" x14ac:dyDescent="0.25">
      <c r="B2432" t="b">
        <f>IF('Input and Summary Results'!D2014=0,FALSE,'Input and Summary Results'!$B2014)</f>
        <v>0</v>
      </c>
      <c r="C2432" t="b">
        <f>IF(OR(B2432=0,'Input and Summary Results'!D2014=0,'Input and Summary Results'!D2014=""),FALSE,'Input and Summary Results'!$D2014)</f>
        <v>0</v>
      </c>
      <c r="D2432" t="b">
        <f>IF(OR(B2432=0,'Input and Summary Results'!E2014=0),FALSE,'Input and Summary Results'!$E2014)</f>
        <v>0</v>
      </c>
      <c r="E2432" t="b">
        <f t="shared" si="143"/>
        <v>0</v>
      </c>
      <c r="F2432" t="b">
        <f t="shared" si="144"/>
        <v>0</v>
      </c>
      <c r="G2432" t="b">
        <f>IF('Input and Summary Results'!$J$4="yes",IF(C2432=FALSE,FALSE,IF('Data Transformation'!E2432&lt;$R$10,E2432,$R$10)),IF(C2432=FALSE,FALSE,IF(C2432&lt;$R$10,C2432,$R$10)))</f>
        <v>0</v>
      </c>
      <c r="H2432" t="b">
        <f>IF('Input and Summary Results'!$J$4="yes",'Data Transformation'!F2432,'Data Transformation'!D2432)</f>
        <v>0</v>
      </c>
      <c r="I2432" t="str">
        <f t="shared" si="142"/>
        <v/>
      </c>
    </row>
    <row r="2433" spans="2:9" x14ac:dyDescent="0.25">
      <c r="B2433" t="b">
        <f>IF('Input and Summary Results'!D2015=0,FALSE,'Input and Summary Results'!$B2015)</f>
        <v>0</v>
      </c>
      <c r="C2433" t="b">
        <f>IF(OR(B2433=0,'Input and Summary Results'!D2015=0,'Input and Summary Results'!D2015=""),FALSE,'Input and Summary Results'!$D2015)</f>
        <v>0</v>
      </c>
      <c r="D2433" t="b">
        <f>IF(OR(B2433=0,'Input and Summary Results'!E2015=0),FALSE,'Input and Summary Results'!$E2015)</f>
        <v>0</v>
      </c>
      <c r="E2433" t="b">
        <f t="shared" si="143"/>
        <v>0</v>
      </c>
      <c r="F2433" t="b">
        <f t="shared" si="144"/>
        <v>0</v>
      </c>
      <c r="G2433" t="b">
        <f>IF('Input and Summary Results'!$J$4="yes",IF(C2433=FALSE,FALSE,IF('Data Transformation'!E2433&lt;$R$10,E2433,$R$10)),IF(C2433=FALSE,FALSE,IF(C2433&lt;$R$10,C2433,$R$10)))</f>
        <v>0</v>
      </c>
      <c r="H2433" t="b">
        <f>IF('Input and Summary Results'!$J$4="yes",'Data Transformation'!F2433,'Data Transformation'!D2433)</f>
        <v>0</v>
      </c>
      <c r="I2433" t="str">
        <f t="shared" si="142"/>
        <v/>
      </c>
    </row>
    <row r="2434" spans="2:9" x14ac:dyDescent="0.25">
      <c r="B2434" t="b">
        <f>IF('Input and Summary Results'!D2016=0,FALSE,'Input and Summary Results'!$B2016)</f>
        <v>0</v>
      </c>
      <c r="C2434" t="b">
        <f>IF(OR(B2434=0,'Input and Summary Results'!D2016=0,'Input and Summary Results'!D2016=""),FALSE,'Input and Summary Results'!$D2016)</f>
        <v>0</v>
      </c>
      <c r="D2434" t="b">
        <f>IF(OR(B2434=0,'Input and Summary Results'!E2016=0),FALSE,'Input and Summary Results'!$E2016)</f>
        <v>0</v>
      </c>
      <c r="E2434" t="b">
        <f t="shared" si="143"/>
        <v>0</v>
      </c>
      <c r="F2434" t="b">
        <f t="shared" si="144"/>
        <v>0</v>
      </c>
      <c r="G2434" t="b">
        <f>IF('Input and Summary Results'!$J$4="yes",IF(C2434=FALSE,FALSE,IF('Data Transformation'!E2434&lt;$R$10,E2434,$R$10)),IF(C2434=FALSE,FALSE,IF(C2434&lt;$R$10,C2434,$R$10)))</f>
        <v>0</v>
      </c>
      <c r="H2434" t="b">
        <f>IF('Input and Summary Results'!$J$4="yes",'Data Transformation'!F2434,'Data Transformation'!D2434)</f>
        <v>0</v>
      </c>
      <c r="I2434" t="str">
        <f t="shared" si="142"/>
        <v/>
      </c>
    </row>
    <row r="2435" spans="2:9" x14ac:dyDescent="0.25">
      <c r="B2435" t="b">
        <f>IF('Input and Summary Results'!D2017=0,FALSE,'Input and Summary Results'!$B2017)</f>
        <v>0</v>
      </c>
      <c r="C2435" t="b">
        <f>IF(OR(B2435=0,'Input and Summary Results'!D2017=0,'Input and Summary Results'!D2017=""),FALSE,'Input and Summary Results'!$D2017)</f>
        <v>0</v>
      </c>
      <c r="D2435" t="b">
        <f>IF(OR(B2435=0,'Input and Summary Results'!E2017=0),FALSE,'Input and Summary Results'!$E2017)</f>
        <v>0</v>
      </c>
      <c r="E2435" t="b">
        <f t="shared" si="143"/>
        <v>0</v>
      </c>
      <c r="F2435" t="b">
        <f t="shared" si="144"/>
        <v>0</v>
      </c>
      <c r="G2435" t="b">
        <f>IF('Input and Summary Results'!$J$4="yes",IF(C2435=FALSE,FALSE,IF('Data Transformation'!E2435&lt;$R$10,E2435,$R$10)),IF(C2435=FALSE,FALSE,IF(C2435&lt;$R$10,C2435,$R$10)))</f>
        <v>0</v>
      </c>
      <c r="H2435" t="b">
        <f>IF('Input and Summary Results'!$J$4="yes",'Data Transformation'!F2435,'Data Transformation'!D2435)</f>
        <v>0</v>
      </c>
      <c r="I2435" t="str">
        <f t="shared" si="142"/>
        <v/>
      </c>
    </row>
    <row r="2436" spans="2:9" x14ac:dyDescent="0.25">
      <c r="B2436" t="b">
        <f>IF('Input and Summary Results'!D2018=0,FALSE,'Input and Summary Results'!$B2018)</f>
        <v>0</v>
      </c>
      <c r="C2436" t="b">
        <f>IF(OR(B2436=0,'Input and Summary Results'!D2018=0,'Input and Summary Results'!D2018=""),FALSE,'Input and Summary Results'!$D2018)</f>
        <v>0</v>
      </c>
      <c r="D2436" t="b">
        <f>IF(OR(B2436=0,'Input and Summary Results'!E2018=0),FALSE,'Input and Summary Results'!$E2018)</f>
        <v>0</v>
      </c>
      <c r="E2436" t="b">
        <f t="shared" si="143"/>
        <v>0</v>
      </c>
      <c r="F2436" t="b">
        <f t="shared" si="144"/>
        <v>0</v>
      </c>
      <c r="G2436" t="b">
        <f>IF('Input and Summary Results'!$J$4="yes",IF(C2436=FALSE,FALSE,IF('Data Transformation'!E2436&lt;$R$10,E2436,$R$10)),IF(C2436=FALSE,FALSE,IF(C2436&lt;$R$10,C2436,$R$10)))</f>
        <v>0</v>
      </c>
      <c r="H2436" t="b">
        <f>IF('Input and Summary Results'!$J$4="yes",'Data Transformation'!F2436,'Data Transformation'!D2436)</f>
        <v>0</v>
      </c>
      <c r="I2436" t="str">
        <f t="shared" si="142"/>
        <v/>
      </c>
    </row>
    <row r="2437" spans="2:9" x14ac:dyDescent="0.25">
      <c r="B2437" t="b">
        <f>IF('Input and Summary Results'!D2019=0,FALSE,'Input and Summary Results'!$B2019)</f>
        <v>0</v>
      </c>
      <c r="C2437" t="b">
        <f>IF(OR(B2437=0,'Input and Summary Results'!D2019=0,'Input and Summary Results'!D2019=""),FALSE,'Input and Summary Results'!$D2019)</f>
        <v>0</v>
      </c>
      <c r="D2437" t="b">
        <f>IF(OR(B2437=0,'Input and Summary Results'!E2019=0),FALSE,'Input and Summary Results'!$E2019)</f>
        <v>0</v>
      </c>
      <c r="E2437" t="b">
        <f t="shared" si="143"/>
        <v>0</v>
      </c>
      <c r="F2437" t="b">
        <f t="shared" si="144"/>
        <v>0</v>
      </c>
      <c r="G2437" t="b">
        <f>IF('Input and Summary Results'!$J$4="yes",IF(C2437=FALSE,FALSE,IF('Data Transformation'!E2437&lt;$R$10,E2437,$R$10)),IF(C2437=FALSE,FALSE,IF(C2437&lt;$R$10,C2437,$R$10)))</f>
        <v>0</v>
      </c>
      <c r="H2437" t="b">
        <f>IF('Input and Summary Results'!$J$4="yes",'Data Transformation'!F2437,'Data Transformation'!D2437)</f>
        <v>0</v>
      </c>
      <c r="I2437" t="str">
        <f t="shared" ref="I2437:I2500" si="145">IF(G2437=FALSE,"",B2437)</f>
        <v/>
      </c>
    </row>
    <row r="2438" spans="2:9" x14ac:dyDescent="0.25">
      <c r="B2438" t="b">
        <f>IF('Input and Summary Results'!D2020=0,FALSE,'Input and Summary Results'!$B2020)</f>
        <v>0</v>
      </c>
      <c r="C2438" t="b">
        <f>IF(OR(B2438=0,'Input and Summary Results'!D2020=0,'Input and Summary Results'!D2020=""),FALSE,'Input and Summary Results'!$D2020)</f>
        <v>0</v>
      </c>
      <c r="D2438" t="b">
        <f>IF(OR(B2438=0,'Input and Summary Results'!E2020=0),FALSE,'Input and Summary Results'!$E2020)</f>
        <v>0</v>
      </c>
      <c r="E2438" t="b">
        <f t="shared" si="143"/>
        <v>0</v>
      </c>
      <c r="F2438" t="b">
        <f t="shared" si="144"/>
        <v>0</v>
      </c>
      <c r="G2438" t="b">
        <f>IF('Input and Summary Results'!$J$4="yes",IF(C2438=FALSE,FALSE,IF('Data Transformation'!E2438&lt;$R$10,E2438,$R$10)),IF(C2438=FALSE,FALSE,IF(C2438&lt;$R$10,C2438,$R$10)))</f>
        <v>0</v>
      </c>
      <c r="H2438" t="b">
        <f>IF('Input and Summary Results'!$J$4="yes",'Data Transformation'!F2438,'Data Transformation'!D2438)</f>
        <v>0</v>
      </c>
      <c r="I2438" t="str">
        <f t="shared" si="145"/>
        <v/>
      </c>
    </row>
    <row r="2439" spans="2:9" x14ac:dyDescent="0.25">
      <c r="B2439" t="b">
        <f>IF('Input and Summary Results'!D2021=0,FALSE,'Input and Summary Results'!$B2021)</f>
        <v>0</v>
      </c>
      <c r="C2439" t="b">
        <f>IF(OR(B2439=0,'Input and Summary Results'!D2021=0,'Input and Summary Results'!D2021=""),FALSE,'Input and Summary Results'!$D2021)</f>
        <v>0</v>
      </c>
      <c r="D2439" t="b">
        <f>IF(OR(B2439=0,'Input and Summary Results'!E2021=0),FALSE,'Input and Summary Results'!$E2021)</f>
        <v>0</v>
      </c>
      <c r="E2439" t="b">
        <f t="shared" si="143"/>
        <v>0</v>
      </c>
      <c r="F2439" t="b">
        <f t="shared" si="144"/>
        <v>0</v>
      </c>
      <c r="G2439" t="b">
        <f>IF('Input and Summary Results'!$J$4="yes",IF(C2439=FALSE,FALSE,IF('Data Transformation'!E2439&lt;$R$10,E2439,$R$10)),IF(C2439=FALSE,FALSE,IF(C2439&lt;$R$10,C2439,$R$10)))</f>
        <v>0</v>
      </c>
      <c r="H2439" t="b">
        <f>IF('Input and Summary Results'!$J$4="yes",'Data Transformation'!F2439,'Data Transformation'!D2439)</f>
        <v>0</v>
      </c>
      <c r="I2439" t="str">
        <f t="shared" si="145"/>
        <v/>
      </c>
    </row>
    <row r="2440" spans="2:9" x14ac:dyDescent="0.25">
      <c r="B2440" t="b">
        <f>IF('Input and Summary Results'!D2022=0,FALSE,'Input and Summary Results'!$B2022)</f>
        <v>0</v>
      </c>
      <c r="C2440" t="b">
        <f>IF(OR(B2440=0,'Input and Summary Results'!D2022=0,'Input and Summary Results'!D2022=""),FALSE,'Input and Summary Results'!$D2022)</f>
        <v>0</v>
      </c>
      <c r="D2440" t="b">
        <f>IF(OR(B2440=0,'Input and Summary Results'!E2022=0),FALSE,'Input and Summary Results'!$E2022)</f>
        <v>0</v>
      </c>
      <c r="E2440" t="b">
        <f t="shared" si="143"/>
        <v>0</v>
      </c>
      <c r="F2440" t="b">
        <f t="shared" si="144"/>
        <v>0</v>
      </c>
      <c r="G2440" t="b">
        <f>IF('Input and Summary Results'!$J$4="yes",IF(C2440=FALSE,FALSE,IF('Data Transformation'!E2440&lt;$R$10,E2440,$R$10)),IF(C2440=FALSE,FALSE,IF(C2440&lt;$R$10,C2440,$R$10)))</f>
        <v>0</v>
      </c>
      <c r="H2440" t="b">
        <f>IF('Input and Summary Results'!$J$4="yes",'Data Transformation'!F2440,'Data Transformation'!D2440)</f>
        <v>0</v>
      </c>
      <c r="I2440" t="str">
        <f t="shared" si="145"/>
        <v/>
      </c>
    </row>
    <row r="2441" spans="2:9" x14ac:dyDescent="0.25">
      <c r="B2441" t="b">
        <f>IF('Input and Summary Results'!D2023=0,FALSE,'Input and Summary Results'!$B2023)</f>
        <v>0</v>
      </c>
      <c r="C2441" t="b">
        <f>IF(OR(B2441=0,'Input and Summary Results'!D2023=0,'Input and Summary Results'!D2023=""),FALSE,'Input and Summary Results'!$D2023)</f>
        <v>0</v>
      </c>
      <c r="D2441" t="b">
        <f>IF(OR(B2441=0,'Input and Summary Results'!E2023=0),FALSE,'Input and Summary Results'!$E2023)</f>
        <v>0</v>
      </c>
      <c r="E2441" t="b">
        <f t="shared" si="143"/>
        <v>0</v>
      </c>
      <c r="F2441" t="b">
        <f t="shared" si="144"/>
        <v>0</v>
      </c>
      <c r="G2441" t="b">
        <f>IF('Input and Summary Results'!$J$4="yes",IF(C2441=FALSE,FALSE,IF('Data Transformation'!E2441&lt;$R$10,E2441,$R$10)),IF(C2441=FALSE,FALSE,IF(C2441&lt;$R$10,C2441,$R$10)))</f>
        <v>0</v>
      </c>
      <c r="H2441" t="b">
        <f>IF('Input and Summary Results'!$J$4="yes",'Data Transformation'!F2441,'Data Transformation'!D2441)</f>
        <v>0</v>
      </c>
      <c r="I2441" t="str">
        <f t="shared" si="145"/>
        <v/>
      </c>
    </row>
    <row r="2442" spans="2:9" x14ac:dyDescent="0.25">
      <c r="B2442" t="b">
        <f>IF('Input and Summary Results'!D2024=0,FALSE,'Input and Summary Results'!$B2024)</f>
        <v>0</v>
      </c>
      <c r="C2442" t="b">
        <f>IF(OR(B2442=0,'Input and Summary Results'!D2024=0,'Input and Summary Results'!D2024=""),FALSE,'Input and Summary Results'!$D2024)</f>
        <v>0</v>
      </c>
      <c r="D2442" t="b">
        <f>IF(OR(B2442=0,'Input and Summary Results'!E2024=0),FALSE,'Input and Summary Results'!$E2024)</f>
        <v>0</v>
      </c>
      <c r="E2442" t="b">
        <f t="shared" si="143"/>
        <v>0</v>
      </c>
      <c r="F2442" t="b">
        <f t="shared" si="144"/>
        <v>0</v>
      </c>
      <c r="G2442" t="b">
        <f>IF('Input and Summary Results'!$J$4="yes",IF(C2442=FALSE,FALSE,IF('Data Transformation'!E2442&lt;$R$10,E2442,$R$10)),IF(C2442=FALSE,FALSE,IF(C2442&lt;$R$10,C2442,$R$10)))</f>
        <v>0</v>
      </c>
      <c r="H2442" t="b">
        <f>IF('Input and Summary Results'!$J$4="yes",'Data Transformation'!F2442,'Data Transformation'!D2442)</f>
        <v>0</v>
      </c>
      <c r="I2442" t="str">
        <f t="shared" si="145"/>
        <v/>
      </c>
    </row>
    <row r="2443" spans="2:9" x14ac:dyDescent="0.25">
      <c r="B2443" t="b">
        <f>IF('Input and Summary Results'!D2025=0,FALSE,'Input and Summary Results'!$B2025)</f>
        <v>0</v>
      </c>
      <c r="C2443" t="b">
        <f>IF(OR(B2443=0,'Input and Summary Results'!D2025=0,'Input and Summary Results'!D2025=""),FALSE,'Input and Summary Results'!$D2025)</f>
        <v>0</v>
      </c>
      <c r="D2443" t="b">
        <f>IF(OR(B2443=0,'Input and Summary Results'!E2025=0),FALSE,'Input and Summary Results'!$E2025)</f>
        <v>0</v>
      </c>
      <c r="E2443" t="b">
        <f t="shared" si="143"/>
        <v>0</v>
      </c>
      <c r="F2443" t="b">
        <f t="shared" si="144"/>
        <v>0</v>
      </c>
      <c r="G2443" t="b">
        <f>IF('Input and Summary Results'!$J$4="yes",IF(C2443=FALSE,FALSE,IF('Data Transformation'!E2443&lt;$R$10,E2443,$R$10)),IF(C2443=FALSE,FALSE,IF(C2443&lt;$R$10,C2443,$R$10)))</f>
        <v>0</v>
      </c>
      <c r="H2443" t="b">
        <f>IF('Input and Summary Results'!$J$4="yes",'Data Transformation'!F2443,'Data Transformation'!D2443)</f>
        <v>0</v>
      </c>
      <c r="I2443" t="str">
        <f t="shared" si="145"/>
        <v/>
      </c>
    </row>
    <row r="2444" spans="2:9" x14ac:dyDescent="0.25">
      <c r="B2444" t="b">
        <f>IF('Input and Summary Results'!D2026=0,FALSE,'Input and Summary Results'!$B2026)</f>
        <v>0</v>
      </c>
      <c r="C2444" t="b">
        <f>IF(OR(B2444=0,'Input and Summary Results'!D2026=0,'Input and Summary Results'!D2026=""),FALSE,'Input and Summary Results'!$D2026)</f>
        <v>0</v>
      </c>
      <c r="D2444" t="b">
        <f>IF(OR(B2444=0,'Input and Summary Results'!E2026=0),FALSE,'Input and Summary Results'!$E2026)</f>
        <v>0</v>
      </c>
      <c r="E2444" t="b">
        <f t="shared" si="143"/>
        <v>0</v>
      </c>
      <c r="F2444" t="b">
        <f t="shared" si="144"/>
        <v>0</v>
      </c>
      <c r="G2444" t="b">
        <f>IF('Input and Summary Results'!$J$4="yes",IF(C2444=FALSE,FALSE,IF('Data Transformation'!E2444&lt;$R$10,E2444,$R$10)),IF(C2444=FALSE,FALSE,IF(C2444&lt;$R$10,C2444,$R$10)))</f>
        <v>0</v>
      </c>
      <c r="H2444" t="b">
        <f>IF('Input and Summary Results'!$J$4="yes",'Data Transformation'!F2444,'Data Transformation'!D2444)</f>
        <v>0</v>
      </c>
      <c r="I2444" t="str">
        <f t="shared" si="145"/>
        <v/>
      </c>
    </row>
    <row r="2445" spans="2:9" x14ac:dyDescent="0.25">
      <c r="B2445" t="b">
        <f>IF('Input and Summary Results'!D2027=0,FALSE,'Input and Summary Results'!$B2027)</f>
        <v>0</v>
      </c>
      <c r="C2445" t="b">
        <f>IF(OR(B2445=0,'Input and Summary Results'!D2027=0,'Input and Summary Results'!D2027=""),FALSE,'Input and Summary Results'!$D2027)</f>
        <v>0</v>
      </c>
      <c r="D2445" t="b">
        <f>IF(OR(B2445=0,'Input and Summary Results'!E2027=0),FALSE,'Input and Summary Results'!$E2027)</f>
        <v>0</v>
      </c>
      <c r="E2445" t="b">
        <f t="shared" si="143"/>
        <v>0</v>
      </c>
      <c r="F2445" t="b">
        <f t="shared" si="144"/>
        <v>0</v>
      </c>
      <c r="G2445" t="b">
        <f>IF('Input and Summary Results'!$J$4="yes",IF(C2445=FALSE,FALSE,IF('Data Transformation'!E2445&lt;$R$10,E2445,$R$10)),IF(C2445=FALSE,FALSE,IF(C2445&lt;$R$10,C2445,$R$10)))</f>
        <v>0</v>
      </c>
      <c r="H2445" t="b">
        <f>IF('Input and Summary Results'!$J$4="yes",'Data Transformation'!F2445,'Data Transformation'!D2445)</f>
        <v>0</v>
      </c>
      <c r="I2445" t="str">
        <f t="shared" si="145"/>
        <v/>
      </c>
    </row>
    <row r="2446" spans="2:9" x14ac:dyDescent="0.25">
      <c r="B2446" t="b">
        <f>IF('Input and Summary Results'!D2028=0,FALSE,'Input and Summary Results'!$B2028)</f>
        <v>0</v>
      </c>
      <c r="C2446" t="b">
        <f>IF(OR(B2446=0,'Input and Summary Results'!D2028=0,'Input and Summary Results'!D2028=""),FALSE,'Input and Summary Results'!$D2028)</f>
        <v>0</v>
      </c>
      <c r="D2446" t="b">
        <f>IF(OR(B2446=0,'Input and Summary Results'!E2028=0),FALSE,'Input and Summary Results'!$E2028)</f>
        <v>0</v>
      </c>
      <c r="E2446" t="b">
        <f t="shared" si="143"/>
        <v>0</v>
      </c>
      <c r="F2446" t="b">
        <f t="shared" si="144"/>
        <v>0</v>
      </c>
      <c r="G2446" t="b">
        <f>IF('Input and Summary Results'!$J$4="yes",IF(C2446=FALSE,FALSE,IF('Data Transformation'!E2446&lt;$R$10,E2446,$R$10)),IF(C2446=FALSE,FALSE,IF(C2446&lt;$R$10,C2446,$R$10)))</f>
        <v>0</v>
      </c>
      <c r="H2446" t="b">
        <f>IF('Input and Summary Results'!$J$4="yes",'Data Transformation'!F2446,'Data Transformation'!D2446)</f>
        <v>0</v>
      </c>
      <c r="I2446" t="str">
        <f t="shared" si="145"/>
        <v/>
      </c>
    </row>
    <row r="2447" spans="2:9" x14ac:dyDescent="0.25">
      <c r="B2447" t="b">
        <f>IF('Input and Summary Results'!D2029=0,FALSE,'Input and Summary Results'!$B2029)</f>
        <v>0</v>
      </c>
      <c r="C2447" t="b">
        <f>IF(OR(B2447=0,'Input and Summary Results'!D2029=0,'Input and Summary Results'!D2029=""),FALSE,'Input and Summary Results'!$D2029)</f>
        <v>0</v>
      </c>
      <c r="D2447" t="b">
        <f>IF(OR(B2447=0,'Input and Summary Results'!E2029=0),FALSE,'Input and Summary Results'!$E2029)</f>
        <v>0</v>
      </c>
      <c r="E2447" t="b">
        <f t="shared" si="143"/>
        <v>0</v>
      </c>
      <c r="F2447" t="b">
        <f t="shared" si="144"/>
        <v>0</v>
      </c>
      <c r="G2447" t="b">
        <f>IF('Input and Summary Results'!$J$4="yes",IF(C2447=FALSE,FALSE,IF('Data Transformation'!E2447&lt;$R$10,E2447,$R$10)),IF(C2447=FALSE,FALSE,IF(C2447&lt;$R$10,C2447,$R$10)))</f>
        <v>0</v>
      </c>
      <c r="H2447" t="b">
        <f>IF('Input and Summary Results'!$J$4="yes",'Data Transformation'!F2447,'Data Transformation'!D2447)</f>
        <v>0</v>
      </c>
      <c r="I2447" t="str">
        <f t="shared" si="145"/>
        <v/>
      </c>
    </row>
    <row r="2448" spans="2:9" x14ac:dyDescent="0.25">
      <c r="B2448" t="b">
        <f>IF('Input and Summary Results'!D2030=0,FALSE,'Input and Summary Results'!$B2030)</f>
        <v>0</v>
      </c>
      <c r="C2448" t="b">
        <f>IF(OR(B2448=0,'Input and Summary Results'!D2030=0,'Input and Summary Results'!D2030=""),FALSE,'Input and Summary Results'!$D2030)</f>
        <v>0</v>
      </c>
      <c r="D2448" t="b">
        <f>IF(OR(B2448=0,'Input and Summary Results'!E2030=0),FALSE,'Input and Summary Results'!$E2030)</f>
        <v>0</v>
      </c>
      <c r="E2448" t="b">
        <f t="shared" si="143"/>
        <v>0</v>
      </c>
      <c r="F2448" t="b">
        <f t="shared" si="144"/>
        <v>0</v>
      </c>
      <c r="G2448" t="b">
        <f>IF('Input and Summary Results'!$J$4="yes",IF(C2448=FALSE,FALSE,IF('Data Transformation'!E2448&lt;$R$10,E2448,$R$10)),IF(C2448=FALSE,FALSE,IF(C2448&lt;$R$10,C2448,$R$10)))</f>
        <v>0</v>
      </c>
      <c r="H2448" t="b">
        <f>IF('Input and Summary Results'!$J$4="yes",'Data Transformation'!F2448,'Data Transformation'!D2448)</f>
        <v>0</v>
      </c>
      <c r="I2448" t="str">
        <f t="shared" si="145"/>
        <v/>
      </c>
    </row>
    <row r="2449" spans="2:9" x14ac:dyDescent="0.25">
      <c r="B2449" t="b">
        <f>IF('Input and Summary Results'!D2031=0,FALSE,'Input and Summary Results'!$B2031)</f>
        <v>0</v>
      </c>
      <c r="C2449" t="b">
        <f>IF(OR(B2449=0,'Input and Summary Results'!D2031=0,'Input and Summary Results'!D2031=""),FALSE,'Input and Summary Results'!$D2031)</f>
        <v>0</v>
      </c>
      <c r="D2449" t="b">
        <f>IF(OR(B2449=0,'Input and Summary Results'!E2031=0),FALSE,'Input and Summary Results'!$E2031)</f>
        <v>0</v>
      </c>
      <c r="E2449" t="b">
        <f t="shared" si="143"/>
        <v>0</v>
      </c>
      <c r="F2449" t="b">
        <f t="shared" si="144"/>
        <v>0</v>
      </c>
      <c r="G2449" t="b">
        <f>IF('Input and Summary Results'!$J$4="yes",IF(C2449=FALSE,FALSE,IF('Data Transformation'!E2449&lt;$R$10,E2449,$R$10)),IF(C2449=FALSE,FALSE,IF(C2449&lt;$R$10,C2449,$R$10)))</f>
        <v>0</v>
      </c>
      <c r="H2449" t="b">
        <f>IF('Input and Summary Results'!$J$4="yes",'Data Transformation'!F2449,'Data Transformation'!D2449)</f>
        <v>0</v>
      </c>
      <c r="I2449" t="str">
        <f t="shared" si="145"/>
        <v/>
      </c>
    </row>
    <row r="2450" spans="2:9" x14ac:dyDescent="0.25">
      <c r="B2450" t="b">
        <f>IF('Input and Summary Results'!D2032=0,FALSE,'Input and Summary Results'!$B2032)</f>
        <v>0</v>
      </c>
      <c r="C2450" t="b">
        <f>IF(OR(B2450=0,'Input and Summary Results'!D2032=0,'Input and Summary Results'!D2032=""),FALSE,'Input and Summary Results'!$D2032)</f>
        <v>0</v>
      </c>
      <c r="D2450" t="b">
        <f>IF(OR(B2450=0,'Input and Summary Results'!E2032=0),FALSE,'Input and Summary Results'!$E2032)</f>
        <v>0</v>
      </c>
      <c r="E2450" t="b">
        <f t="shared" si="143"/>
        <v>0</v>
      </c>
      <c r="F2450" t="b">
        <f t="shared" si="144"/>
        <v>0</v>
      </c>
      <c r="G2450" t="b">
        <f>IF('Input and Summary Results'!$J$4="yes",IF(C2450=FALSE,FALSE,IF('Data Transformation'!E2450&lt;$R$10,E2450,$R$10)),IF(C2450=FALSE,FALSE,IF(C2450&lt;$R$10,C2450,$R$10)))</f>
        <v>0</v>
      </c>
      <c r="H2450" t="b">
        <f>IF('Input and Summary Results'!$J$4="yes",'Data Transformation'!F2450,'Data Transformation'!D2450)</f>
        <v>0</v>
      </c>
      <c r="I2450" t="str">
        <f t="shared" si="145"/>
        <v/>
      </c>
    </row>
    <row r="2451" spans="2:9" x14ac:dyDescent="0.25">
      <c r="B2451" t="b">
        <f>IF('Input and Summary Results'!D2033=0,FALSE,'Input and Summary Results'!$B2033)</f>
        <v>0</v>
      </c>
      <c r="C2451" t="b">
        <f>IF(OR(B2451=0,'Input and Summary Results'!D2033=0,'Input and Summary Results'!D2033=""),FALSE,'Input and Summary Results'!$D2033)</f>
        <v>0</v>
      </c>
      <c r="D2451" t="b">
        <f>IF(OR(B2451=0,'Input and Summary Results'!E2033=0),FALSE,'Input and Summary Results'!$E2033)</f>
        <v>0</v>
      </c>
      <c r="E2451" t="b">
        <f t="shared" si="143"/>
        <v>0</v>
      </c>
      <c r="F2451" t="b">
        <f t="shared" si="144"/>
        <v>0</v>
      </c>
      <c r="G2451" t="b">
        <f>IF('Input and Summary Results'!$J$4="yes",IF(C2451=FALSE,FALSE,IF('Data Transformation'!E2451&lt;$R$10,E2451,$R$10)),IF(C2451=FALSE,FALSE,IF(C2451&lt;$R$10,C2451,$R$10)))</f>
        <v>0</v>
      </c>
      <c r="H2451" t="b">
        <f>IF('Input and Summary Results'!$J$4="yes",'Data Transformation'!F2451,'Data Transformation'!D2451)</f>
        <v>0</v>
      </c>
      <c r="I2451" t="str">
        <f t="shared" si="145"/>
        <v/>
      </c>
    </row>
    <row r="2452" spans="2:9" x14ac:dyDescent="0.25">
      <c r="B2452" t="b">
        <f>IF('Input and Summary Results'!D2034=0,FALSE,'Input and Summary Results'!$B2034)</f>
        <v>0</v>
      </c>
      <c r="C2452" t="b">
        <f>IF(OR(B2452=0,'Input and Summary Results'!D2034=0,'Input and Summary Results'!D2034=""),FALSE,'Input and Summary Results'!$D2034)</f>
        <v>0</v>
      </c>
      <c r="D2452" t="b">
        <f>IF(OR(B2452=0,'Input and Summary Results'!E2034=0),FALSE,'Input and Summary Results'!$E2034)</f>
        <v>0</v>
      </c>
      <c r="E2452" t="b">
        <f t="shared" si="143"/>
        <v>0</v>
      </c>
      <c r="F2452" t="b">
        <f t="shared" si="144"/>
        <v>0</v>
      </c>
      <c r="G2452" t="b">
        <f>IF('Input and Summary Results'!$J$4="yes",IF(C2452=FALSE,FALSE,IF('Data Transformation'!E2452&lt;$R$10,E2452,$R$10)),IF(C2452=FALSE,FALSE,IF(C2452&lt;$R$10,C2452,$R$10)))</f>
        <v>0</v>
      </c>
      <c r="H2452" t="b">
        <f>IF('Input and Summary Results'!$J$4="yes",'Data Transformation'!F2452,'Data Transformation'!D2452)</f>
        <v>0</v>
      </c>
      <c r="I2452" t="str">
        <f t="shared" si="145"/>
        <v/>
      </c>
    </row>
    <row r="2453" spans="2:9" x14ac:dyDescent="0.25">
      <c r="B2453" t="b">
        <f>IF('Input and Summary Results'!D2035=0,FALSE,'Input and Summary Results'!$B2035)</f>
        <v>0</v>
      </c>
      <c r="C2453" t="b">
        <f>IF(OR(B2453=0,'Input and Summary Results'!D2035=0,'Input and Summary Results'!D2035=""),FALSE,'Input and Summary Results'!$D2035)</f>
        <v>0</v>
      </c>
      <c r="D2453" t="b">
        <f>IF(OR(B2453=0,'Input and Summary Results'!E2035=0),FALSE,'Input and Summary Results'!$E2035)</f>
        <v>0</v>
      </c>
      <c r="E2453" t="b">
        <f t="shared" si="143"/>
        <v>0</v>
      </c>
      <c r="F2453" t="b">
        <f t="shared" si="144"/>
        <v>0</v>
      </c>
      <c r="G2453" t="b">
        <f>IF('Input and Summary Results'!$J$4="yes",IF(C2453=FALSE,FALSE,IF('Data Transformation'!E2453&lt;$R$10,E2453,$R$10)),IF(C2453=FALSE,FALSE,IF(C2453&lt;$R$10,C2453,$R$10)))</f>
        <v>0</v>
      </c>
      <c r="H2453" t="b">
        <f>IF('Input and Summary Results'!$J$4="yes",'Data Transformation'!F2453,'Data Transformation'!D2453)</f>
        <v>0</v>
      </c>
      <c r="I2453" t="str">
        <f t="shared" si="145"/>
        <v/>
      </c>
    </row>
    <row r="2454" spans="2:9" x14ac:dyDescent="0.25">
      <c r="B2454" t="b">
        <f>IF('Input and Summary Results'!D2036=0,FALSE,'Input and Summary Results'!$B2036)</f>
        <v>0</v>
      </c>
      <c r="C2454" t="b">
        <f>IF(OR(B2454=0,'Input and Summary Results'!D2036=0,'Input and Summary Results'!D2036=""),FALSE,'Input and Summary Results'!$D2036)</f>
        <v>0</v>
      </c>
      <c r="D2454" t="b">
        <f>IF(OR(B2454=0,'Input and Summary Results'!E2036=0),FALSE,'Input and Summary Results'!$E2036)</f>
        <v>0</v>
      </c>
      <c r="E2454" t="b">
        <f t="shared" si="143"/>
        <v>0</v>
      </c>
      <c r="F2454" t="b">
        <f t="shared" si="144"/>
        <v>0</v>
      </c>
      <c r="G2454" t="b">
        <f>IF('Input and Summary Results'!$J$4="yes",IF(C2454=FALSE,FALSE,IF('Data Transformation'!E2454&lt;$R$10,E2454,$R$10)),IF(C2454=FALSE,FALSE,IF(C2454&lt;$R$10,C2454,$R$10)))</f>
        <v>0</v>
      </c>
      <c r="H2454" t="b">
        <f>IF('Input and Summary Results'!$J$4="yes",'Data Transformation'!F2454,'Data Transformation'!D2454)</f>
        <v>0</v>
      </c>
      <c r="I2454" t="str">
        <f t="shared" si="145"/>
        <v/>
      </c>
    </row>
    <row r="2455" spans="2:9" x14ac:dyDescent="0.25">
      <c r="B2455" t="b">
        <f>IF('Input and Summary Results'!D2037=0,FALSE,'Input and Summary Results'!$B2037)</f>
        <v>0</v>
      </c>
      <c r="C2455" t="b">
        <f>IF(OR(B2455=0,'Input and Summary Results'!D2037=0,'Input and Summary Results'!D2037=""),FALSE,'Input and Summary Results'!$D2037)</f>
        <v>0</v>
      </c>
      <c r="D2455" t="b">
        <f>IF(OR(B2455=0,'Input and Summary Results'!E2037=0),FALSE,'Input and Summary Results'!$E2037)</f>
        <v>0</v>
      </c>
      <c r="E2455" t="b">
        <f t="shared" si="143"/>
        <v>0</v>
      </c>
      <c r="F2455" t="b">
        <f t="shared" si="144"/>
        <v>0</v>
      </c>
      <c r="G2455" t="b">
        <f>IF('Input and Summary Results'!$J$4="yes",IF(C2455=FALSE,FALSE,IF('Data Transformation'!E2455&lt;$R$10,E2455,$R$10)),IF(C2455=FALSE,FALSE,IF(C2455&lt;$R$10,C2455,$R$10)))</f>
        <v>0</v>
      </c>
      <c r="H2455" t="b">
        <f>IF('Input and Summary Results'!$J$4="yes",'Data Transformation'!F2455,'Data Transformation'!D2455)</f>
        <v>0</v>
      </c>
      <c r="I2455" t="str">
        <f t="shared" si="145"/>
        <v/>
      </c>
    </row>
    <row r="2456" spans="2:9" x14ac:dyDescent="0.25">
      <c r="B2456" t="b">
        <f>IF('Input and Summary Results'!D2038=0,FALSE,'Input and Summary Results'!$B2038)</f>
        <v>0</v>
      </c>
      <c r="C2456" t="b">
        <f>IF(OR(B2456=0,'Input and Summary Results'!D2038=0,'Input and Summary Results'!D2038=""),FALSE,'Input and Summary Results'!$D2038)</f>
        <v>0</v>
      </c>
      <c r="D2456" t="b">
        <f>IF(OR(B2456=0,'Input and Summary Results'!E2038=0),FALSE,'Input and Summary Results'!$E2038)</f>
        <v>0</v>
      </c>
      <c r="E2456" t="b">
        <f t="shared" si="143"/>
        <v>0</v>
      </c>
      <c r="F2456" t="b">
        <f t="shared" si="144"/>
        <v>0</v>
      </c>
      <c r="G2456" t="b">
        <f>IF('Input and Summary Results'!$J$4="yes",IF(C2456=FALSE,FALSE,IF('Data Transformation'!E2456&lt;$R$10,E2456,$R$10)),IF(C2456=FALSE,FALSE,IF(C2456&lt;$R$10,C2456,$R$10)))</f>
        <v>0</v>
      </c>
      <c r="H2456" t="b">
        <f>IF('Input and Summary Results'!$J$4="yes",'Data Transformation'!F2456,'Data Transformation'!D2456)</f>
        <v>0</v>
      </c>
      <c r="I2456" t="str">
        <f t="shared" si="145"/>
        <v/>
      </c>
    </row>
    <row r="2457" spans="2:9" x14ac:dyDescent="0.25">
      <c r="B2457" t="b">
        <f>IF('Input and Summary Results'!D2039=0,FALSE,'Input and Summary Results'!$B2039)</f>
        <v>0</v>
      </c>
      <c r="C2457" t="b">
        <f>IF(OR(B2457=0,'Input and Summary Results'!D2039=0,'Input and Summary Results'!D2039=""),FALSE,'Input and Summary Results'!$D2039)</f>
        <v>0</v>
      </c>
      <c r="D2457" t="b">
        <f>IF(OR(B2457=0,'Input and Summary Results'!E2039=0),FALSE,'Input and Summary Results'!$E2039)</f>
        <v>0</v>
      </c>
      <c r="E2457" t="b">
        <f t="shared" si="143"/>
        <v>0</v>
      </c>
      <c r="F2457" t="b">
        <f t="shared" si="144"/>
        <v>0</v>
      </c>
      <c r="G2457" t="b">
        <f>IF('Input and Summary Results'!$J$4="yes",IF(C2457=FALSE,FALSE,IF('Data Transformation'!E2457&lt;$R$10,E2457,$R$10)),IF(C2457=FALSE,FALSE,IF(C2457&lt;$R$10,C2457,$R$10)))</f>
        <v>0</v>
      </c>
      <c r="H2457" t="b">
        <f>IF('Input and Summary Results'!$J$4="yes",'Data Transformation'!F2457,'Data Transformation'!D2457)</f>
        <v>0</v>
      </c>
      <c r="I2457" t="str">
        <f t="shared" si="145"/>
        <v/>
      </c>
    </row>
    <row r="2458" spans="2:9" x14ac:dyDescent="0.25">
      <c r="B2458" t="b">
        <f>IF('Input and Summary Results'!D2040=0,FALSE,'Input and Summary Results'!$B2040)</f>
        <v>0</v>
      </c>
      <c r="C2458" t="b">
        <f>IF(OR(B2458=0,'Input and Summary Results'!D2040=0,'Input and Summary Results'!D2040=""),FALSE,'Input and Summary Results'!$D2040)</f>
        <v>0</v>
      </c>
      <c r="D2458" t="b">
        <f>IF(OR(B2458=0,'Input and Summary Results'!E2040=0),FALSE,'Input and Summary Results'!$E2040)</f>
        <v>0</v>
      </c>
      <c r="E2458" t="b">
        <f t="shared" si="143"/>
        <v>0</v>
      </c>
      <c r="F2458" t="b">
        <f t="shared" si="144"/>
        <v>0</v>
      </c>
      <c r="G2458" t="b">
        <f>IF('Input and Summary Results'!$J$4="yes",IF(C2458=FALSE,FALSE,IF('Data Transformation'!E2458&lt;$R$10,E2458,$R$10)),IF(C2458=FALSE,FALSE,IF(C2458&lt;$R$10,C2458,$R$10)))</f>
        <v>0</v>
      </c>
      <c r="H2458" t="b">
        <f>IF('Input and Summary Results'!$J$4="yes",'Data Transformation'!F2458,'Data Transformation'!D2458)</f>
        <v>0</v>
      </c>
      <c r="I2458" t="str">
        <f t="shared" si="145"/>
        <v/>
      </c>
    </row>
    <row r="2459" spans="2:9" x14ac:dyDescent="0.25">
      <c r="B2459" t="b">
        <f>IF('Input and Summary Results'!D2041=0,FALSE,'Input and Summary Results'!$B2041)</f>
        <v>0</v>
      </c>
      <c r="C2459" t="b">
        <f>IF(OR(B2459=0,'Input and Summary Results'!D2041=0,'Input and Summary Results'!D2041=""),FALSE,'Input and Summary Results'!$D2041)</f>
        <v>0</v>
      </c>
      <c r="D2459" t="b">
        <f>IF(OR(B2459=0,'Input and Summary Results'!E2041=0),FALSE,'Input and Summary Results'!$E2041)</f>
        <v>0</v>
      </c>
      <c r="E2459" t="b">
        <f t="shared" si="143"/>
        <v>0</v>
      </c>
      <c r="F2459" t="b">
        <f t="shared" si="144"/>
        <v>0</v>
      </c>
      <c r="G2459" t="b">
        <f>IF('Input and Summary Results'!$J$4="yes",IF(C2459=FALSE,FALSE,IF('Data Transformation'!E2459&lt;$R$10,E2459,$R$10)),IF(C2459=FALSE,FALSE,IF(C2459&lt;$R$10,C2459,$R$10)))</f>
        <v>0</v>
      </c>
      <c r="H2459" t="b">
        <f>IF('Input and Summary Results'!$J$4="yes",'Data Transformation'!F2459,'Data Transformation'!D2459)</f>
        <v>0</v>
      </c>
      <c r="I2459" t="str">
        <f t="shared" si="145"/>
        <v/>
      </c>
    </row>
    <row r="2460" spans="2:9" x14ac:dyDescent="0.25">
      <c r="B2460" t="b">
        <f>IF('Input and Summary Results'!D2042=0,FALSE,'Input and Summary Results'!$B2042)</f>
        <v>0</v>
      </c>
      <c r="C2460" t="b">
        <f>IF(OR(B2460=0,'Input and Summary Results'!D2042=0,'Input and Summary Results'!D2042=""),FALSE,'Input and Summary Results'!$D2042)</f>
        <v>0</v>
      </c>
      <c r="D2460" t="b">
        <f>IF(OR(B2460=0,'Input and Summary Results'!E2042=0),FALSE,'Input and Summary Results'!$E2042)</f>
        <v>0</v>
      </c>
      <c r="E2460" t="b">
        <f t="shared" si="143"/>
        <v>0</v>
      </c>
      <c r="F2460" t="b">
        <f t="shared" si="144"/>
        <v>0</v>
      </c>
      <c r="G2460" t="b">
        <f>IF('Input and Summary Results'!$J$4="yes",IF(C2460=FALSE,FALSE,IF('Data Transformation'!E2460&lt;$R$10,E2460,$R$10)),IF(C2460=FALSE,FALSE,IF(C2460&lt;$R$10,C2460,$R$10)))</f>
        <v>0</v>
      </c>
      <c r="H2460" t="b">
        <f>IF('Input and Summary Results'!$J$4="yes",'Data Transformation'!F2460,'Data Transformation'!D2460)</f>
        <v>0</v>
      </c>
      <c r="I2460" t="str">
        <f t="shared" si="145"/>
        <v/>
      </c>
    </row>
    <row r="2461" spans="2:9" x14ac:dyDescent="0.25">
      <c r="B2461" t="b">
        <f>IF('Input and Summary Results'!D2043=0,FALSE,'Input and Summary Results'!$B2043)</f>
        <v>0</v>
      </c>
      <c r="C2461" t="b">
        <f>IF(OR(B2461=0,'Input and Summary Results'!D2043=0,'Input and Summary Results'!D2043=""),FALSE,'Input and Summary Results'!$D2043)</f>
        <v>0</v>
      </c>
      <c r="D2461" t="b">
        <f>IF(OR(B2461=0,'Input and Summary Results'!E2043=0),FALSE,'Input and Summary Results'!$E2043)</f>
        <v>0</v>
      </c>
      <c r="E2461" t="b">
        <f t="shared" si="143"/>
        <v>0</v>
      </c>
      <c r="F2461" t="b">
        <f t="shared" si="144"/>
        <v>0</v>
      </c>
      <c r="G2461" t="b">
        <f>IF('Input and Summary Results'!$J$4="yes",IF(C2461=FALSE,FALSE,IF('Data Transformation'!E2461&lt;$R$10,E2461,$R$10)),IF(C2461=FALSE,FALSE,IF(C2461&lt;$R$10,C2461,$R$10)))</f>
        <v>0</v>
      </c>
      <c r="H2461" t="b">
        <f>IF('Input and Summary Results'!$J$4="yes",'Data Transformation'!F2461,'Data Transformation'!D2461)</f>
        <v>0</v>
      </c>
      <c r="I2461" t="str">
        <f t="shared" si="145"/>
        <v/>
      </c>
    </row>
    <row r="2462" spans="2:9" x14ac:dyDescent="0.25">
      <c r="B2462" t="b">
        <f>IF('Input and Summary Results'!D2044=0,FALSE,'Input and Summary Results'!$B2044)</f>
        <v>0</v>
      </c>
      <c r="C2462" t="b">
        <f>IF(OR(B2462=0,'Input and Summary Results'!D2044=0,'Input and Summary Results'!D2044=""),FALSE,'Input and Summary Results'!$D2044)</f>
        <v>0</v>
      </c>
      <c r="D2462" t="b">
        <f>IF(OR(B2462=0,'Input and Summary Results'!E2044=0),FALSE,'Input and Summary Results'!$E2044)</f>
        <v>0</v>
      </c>
      <c r="E2462" t="b">
        <f t="shared" si="143"/>
        <v>0</v>
      </c>
      <c r="F2462" t="b">
        <f t="shared" si="144"/>
        <v>0</v>
      </c>
      <c r="G2462" t="b">
        <f>IF('Input and Summary Results'!$J$4="yes",IF(C2462=FALSE,FALSE,IF('Data Transformation'!E2462&lt;$R$10,E2462,$R$10)),IF(C2462=FALSE,FALSE,IF(C2462&lt;$R$10,C2462,$R$10)))</f>
        <v>0</v>
      </c>
      <c r="H2462" t="b">
        <f>IF('Input and Summary Results'!$J$4="yes",'Data Transformation'!F2462,'Data Transformation'!D2462)</f>
        <v>0</v>
      </c>
      <c r="I2462" t="str">
        <f t="shared" si="145"/>
        <v/>
      </c>
    </row>
    <row r="2463" spans="2:9" x14ac:dyDescent="0.25">
      <c r="B2463" t="b">
        <f>IF('Input and Summary Results'!D2045=0,FALSE,'Input and Summary Results'!$B2045)</f>
        <v>0</v>
      </c>
      <c r="C2463" t="b">
        <f>IF(OR(B2463=0,'Input and Summary Results'!D2045=0,'Input and Summary Results'!D2045=""),FALSE,'Input and Summary Results'!$D2045)</f>
        <v>0</v>
      </c>
      <c r="D2463" t="b">
        <f>IF(OR(B2463=0,'Input and Summary Results'!E2045=0),FALSE,'Input and Summary Results'!$E2045)</f>
        <v>0</v>
      </c>
      <c r="E2463" t="b">
        <f t="shared" si="143"/>
        <v>0</v>
      </c>
      <c r="F2463" t="b">
        <f t="shared" si="144"/>
        <v>0</v>
      </c>
      <c r="G2463" t="b">
        <f>IF('Input and Summary Results'!$J$4="yes",IF(C2463=FALSE,FALSE,IF('Data Transformation'!E2463&lt;$R$10,E2463,$R$10)),IF(C2463=FALSE,FALSE,IF(C2463&lt;$R$10,C2463,$R$10)))</f>
        <v>0</v>
      </c>
      <c r="H2463" t="b">
        <f>IF('Input and Summary Results'!$J$4="yes",'Data Transformation'!F2463,'Data Transformation'!D2463)</f>
        <v>0</v>
      </c>
      <c r="I2463" t="str">
        <f t="shared" si="145"/>
        <v/>
      </c>
    </row>
    <row r="2464" spans="2:9" x14ac:dyDescent="0.25">
      <c r="B2464" t="b">
        <f>IF('Input and Summary Results'!D2046=0,FALSE,'Input and Summary Results'!$B2046)</f>
        <v>0</v>
      </c>
      <c r="C2464" t="b">
        <f>IF(OR(B2464=0,'Input and Summary Results'!D2046=0,'Input and Summary Results'!D2046=""),FALSE,'Input and Summary Results'!$D2046)</f>
        <v>0</v>
      </c>
      <c r="D2464" t="b">
        <f>IF(OR(B2464=0,'Input and Summary Results'!E2046=0),FALSE,'Input and Summary Results'!$E2046)</f>
        <v>0</v>
      </c>
      <c r="E2464" t="b">
        <f t="shared" si="143"/>
        <v>0</v>
      </c>
      <c r="F2464" t="b">
        <f t="shared" si="144"/>
        <v>0</v>
      </c>
      <c r="G2464" t="b">
        <f>IF('Input and Summary Results'!$J$4="yes",IF(C2464=FALSE,FALSE,IF('Data Transformation'!E2464&lt;$R$10,E2464,$R$10)),IF(C2464=FALSE,FALSE,IF(C2464&lt;$R$10,C2464,$R$10)))</f>
        <v>0</v>
      </c>
      <c r="H2464" t="b">
        <f>IF('Input and Summary Results'!$J$4="yes",'Data Transformation'!F2464,'Data Transformation'!D2464)</f>
        <v>0</v>
      </c>
      <c r="I2464" t="str">
        <f t="shared" si="145"/>
        <v/>
      </c>
    </row>
    <row r="2465" spans="2:9" x14ac:dyDescent="0.25">
      <c r="B2465" t="b">
        <f>IF('Input and Summary Results'!D2047=0,FALSE,'Input and Summary Results'!$B2047)</f>
        <v>0</v>
      </c>
      <c r="C2465" t="b">
        <f>IF(OR(B2465=0,'Input and Summary Results'!D2047=0,'Input and Summary Results'!D2047=""),FALSE,'Input and Summary Results'!$D2047)</f>
        <v>0</v>
      </c>
      <c r="D2465" t="b">
        <f>IF(OR(B2465=0,'Input and Summary Results'!E2047=0),FALSE,'Input and Summary Results'!$E2047)</f>
        <v>0</v>
      </c>
      <c r="E2465" t="b">
        <f t="shared" si="143"/>
        <v>0</v>
      </c>
      <c r="F2465" t="b">
        <f t="shared" si="144"/>
        <v>0</v>
      </c>
      <c r="G2465" t="b">
        <f>IF('Input and Summary Results'!$J$4="yes",IF(C2465=FALSE,FALSE,IF('Data Transformation'!E2465&lt;$R$10,E2465,$R$10)),IF(C2465=FALSE,FALSE,IF(C2465&lt;$R$10,C2465,$R$10)))</f>
        <v>0</v>
      </c>
      <c r="H2465" t="b">
        <f>IF('Input and Summary Results'!$J$4="yes",'Data Transformation'!F2465,'Data Transformation'!D2465)</f>
        <v>0</v>
      </c>
      <c r="I2465" t="str">
        <f t="shared" si="145"/>
        <v/>
      </c>
    </row>
    <row r="2466" spans="2:9" x14ac:dyDescent="0.25">
      <c r="B2466" t="b">
        <f>IF('Input and Summary Results'!D2048=0,FALSE,'Input and Summary Results'!$B2048)</f>
        <v>0</v>
      </c>
      <c r="C2466" t="b">
        <f>IF(OR(B2466=0,'Input and Summary Results'!D2048=0,'Input and Summary Results'!D2048=""),FALSE,'Input and Summary Results'!$D2048)</f>
        <v>0</v>
      </c>
      <c r="D2466" t="b">
        <f>IF(OR(B2466=0,'Input and Summary Results'!E2048=0),FALSE,'Input and Summary Results'!$E2048)</f>
        <v>0</v>
      </c>
      <c r="E2466" t="b">
        <f t="shared" si="143"/>
        <v>0</v>
      </c>
      <c r="F2466" t="b">
        <f t="shared" si="144"/>
        <v>0</v>
      </c>
      <c r="G2466" t="b">
        <f>IF('Input and Summary Results'!$J$4="yes",IF(C2466=FALSE,FALSE,IF('Data Transformation'!E2466&lt;$R$10,E2466,$R$10)),IF(C2466=FALSE,FALSE,IF(C2466&lt;$R$10,C2466,$R$10)))</f>
        <v>0</v>
      </c>
      <c r="H2466" t="b">
        <f>IF('Input and Summary Results'!$J$4="yes",'Data Transformation'!F2466,'Data Transformation'!D2466)</f>
        <v>0</v>
      </c>
      <c r="I2466" t="str">
        <f t="shared" si="145"/>
        <v/>
      </c>
    </row>
    <row r="2467" spans="2:9" x14ac:dyDescent="0.25">
      <c r="B2467" t="b">
        <f>IF('Input and Summary Results'!D2049=0,FALSE,'Input and Summary Results'!$B2049)</f>
        <v>0</v>
      </c>
      <c r="C2467" t="b">
        <f>IF(OR(B2467=0,'Input and Summary Results'!D2049=0,'Input and Summary Results'!D2049=""),FALSE,'Input and Summary Results'!$D2049)</f>
        <v>0</v>
      </c>
      <c r="D2467" t="b">
        <f>IF(OR(B2467=0,'Input and Summary Results'!E2049=0),FALSE,'Input and Summary Results'!$E2049)</f>
        <v>0</v>
      </c>
      <c r="E2467" t="b">
        <f t="shared" si="143"/>
        <v>0</v>
      </c>
      <c r="F2467" t="b">
        <f t="shared" si="144"/>
        <v>0</v>
      </c>
      <c r="G2467" t="b">
        <f>IF('Input and Summary Results'!$J$4="yes",IF(C2467=FALSE,FALSE,IF('Data Transformation'!E2467&lt;$R$10,E2467,$R$10)),IF(C2467=FALSE,FALSE,IF(C2467&lt;$R$10,C2467,$R$10)))</f>
        <v>0</v>
      </c>
      <c r="H2467" t="b">
        <f>IF('Input and Summary Results'!$J$4="yes",'Data Transformation'!F2467,'Data Transformation'!D2467)</f>
        <v>0</v>
      </c>
      <c r="I2467" t="str">
        <f t="shared" si="145"/>
        <v/>
      </c>
    </row>
    <row r="2468" spans="2:9" x14ac:dyDescent="0.25">
      <c r="B2468" t="b">
        <f>IF('Input and Summary Results'!D2050=0,FALSE,'Input and Summary Results'!$B2050)</f>
        <v>0</v>
      </c>
      <c r="C2468" t="b">
        <f>IF(OR(B2468=0,'Input and Summary Results'!D2050=0,'Input and Summary Results'!D2050=""),FALSE,'Input and Summary Results'!$D2050)</f>
        <v>0</v>
      </c>
      <c r="D2468" t="b">
        <f>IF(OR(B2468=0,'Input and Summary Results'!E2050=0),FALSE,'Input and Summary Results'!$E2050)</f>
        <v>0</v>
      </c>
      <c r="E2468" t="b">
        <f t="shared" si="143"/>
        <v>0</v>
      </c>
      <c r="F2468" t="b">
        <f t="shared" si="144"/>
        <v>0</v>
      </c>
      <c r="G2468" t="b">
        <f>IF('Input and Summary Results'!$J$4="yes",IF(C2468=FALSE,FALSE,IF('Data Transformation'!E2468&lt;$R$10,E2468,$R$10)),IF(C2468=FALSE,FALSE,IF(C2468&lt;$R$10,C2468,$R$10)))</f>
        <v>0</v>
      </c>
      <c r="H2468" t="b">
        <f>IF('Input and Summary Results'!$J$4="yes",'Data Transformation'!F2468,'Data Transformation'!D2468)</f>
        <v>0</v>
      </c>
      <c r="I2468" t="str">
        <f t="shared" si="145"/>
        <v/>
      </c>
    </row>
    <row r="2469" spans="2:9" x14ac:dyDescent="0.25">
      <c r="B2469" t="b">
        <f>IF('Input and Summary Results'!D2051=0,FALSE,'Input and Summary Results'!$B2051)</f>
        <v>0</v>
      </c>
      <c r="C2469" t="b">
        <f>IF(OR(B2469=0,'Input and Summary Results'!D2051=0,'Input and Summary Results'!D2051=""),FALSE,'Input and Summary Results'!$D2051)</f>
        <v>0</v>
      </c>
      <c r="D2469" t="b">
        <f>IF(OR(B2469=0,'Input and Summary Results'!E2051=0),FALSE,'Input and Summary Results'!$E2051)</f>
        <v>0</v>
      </c>
      <c r="E2469" t="b">
        <f t="shared" si="143"/>
        <v>0</v>
      </c>
      <c r="F2469" t="b">
        <f t="shared" si="144"/>
        <v>0</v>
      </c>
      <c r="G2469" t="b">
        <f>IF('Input and Summary Results'!$J$4="yes",IF(C2469=FALSE,FALSE,IF('Data Transformation'!E2469&lt;$R$10,E2469,$R$10)),IF(C2469=FALSE,FALSE,IF(C2469&lt;$R$10,C2469,$R$10)))</f>
        <v>0</v>
      </c>
      <c r="H2469" t="b">
        <f>IF('Input and Summary Results'!$J$4="yes",'Data Transformation'!F2469,'Data Transformation'!D2469)</f>
        <v>0</v>
      </c>
      <c r="I2469" t="str">
        <f t="shared" si="145"/>
        <v/>
      </c>
    </row>
    <row r="2470" spans="2:9" x14ac:dyDescent="0.25">
      <c r="B2470" t="b">
        <f>IF('Input and Summary Results'!D2052=0,FALSE,'Input and Summary Results'!$B2052)</f>
        <v>0</v>
      </c>
      <c r="C2470" t="b">
        <f>IF(OR(B2470=0,'Input and Summary Results'!D2052=0,'Input and Summary Results'!D2052=""),FALSE,'Input and Summary Results'!$D2052)</f>
        <v>0</v>
      </c>
      <c r="D2470" t="b">
        <f>IF(OR(B2470=0,'Input and Summary Results'!E2052=0),FALSE,'Input and Summary Results'!$E2052)</f>
        <v>0</v>
      </c>
      <c r="E2470" t="b">
        <f t="shared" si="143"/>
        <v>0</v>
      </c>
      <c r="F2470" t="b">
        <f t="shared" si="144"/>
        <v>0</v>
      </c>
      <c r="G2470" t="b">
        <f>IF('Input and Summary Results'!$J$4="yes",IF(C2470=FALSE,FALSE,IF('Data Transformation'!E2470&lt;$R$10,E2470,$R$10)),IF(C2470=FALSE,FALSE,IF(C2470&lt;$R$10,C2470,$R$10)))</f>
        <v>0</v>
      </c>
      <c r="H2470" t="b">
        <f>IF('Input and Summary Results'!$J$4="yes",'Data Transformation'!F2470,'Data Transformation'!D2470)</f>
        <v>0</v>
      </c>
      <c r="I2470" t="str">
        <f t="shared" si="145"/>
        <v/>
      </c>
    </row>
    <row r="2471" spans="2:9" x14ac:dyDescent="0.25">
      <c r="B2471" t="b">
        <f>IF('Input and Summary Results'!D2053=0,FALSE,'Input and Summary Results'!$B2053)</f>
        <v>0</v>
      </c>
      <c r="C2471" t="b">
        <f>IF(OR(B2471=0,'Input and Summary Results'!D2053=0,'Input and Summary Results'!D2053=""),FALSE,'Input and Summary Results'!$D2053)</f>
        <v>0</v>
      </c>
      <c r="D2471" t="b">
        <f>IF(OR(B2471=0,'Input and Summary Results'!E2053=0),FALSE,'Input and Summary Results'!$E2053)</f>
        <v>0</v>
      </c>
      <c r="E2471" t="b">
        <f t="shared" si="143"/>
        <v>0</v>
      </c>
      <c r="F2471" t="b">
        <f t="shared" si="144"/>
        <v>0</v>
      </c>
      <c r="G2471" t="b">
        <f>IF('Input and Summary Results'!$J$4="yes",IF(C2471=FALSE,FALSE,IF('Data Transformation'!E2471&lt;$R$10,E2471,$R$10)),IF(C2471=FALSE,FALSE,IF(C2471&lt;$R$10,C2471,$R$10)))</f>
        <v>0</v>
      </c>
      <c r="H2471" t="b">
        <f>IF('Input and Summary Results'!$J$4="yes",'Data Transformation'!F2471,'Data Transformation'!D2471)</f>
        <v>0</v>
      </c>
      <c r="I2471" t="str">
        <f t="shared" si="145"/>
        <v/>
      </c>
    </row>
    <row r="2472" spans="2:9" x14ac:dyDescent="0.25">
      <c r="B2472" t="b">
        <f>IF('Input and Summary Results'!D2054=0,FALSE,'Input and Summary Results'!$B2054)</f>
        <v>0</v>
      </c>
      <c r="C2472" t="b">
        <f>IF(OR(B2472=0,'Input and Summary Results'!D2054=0,'Input and Summary Results'!D2054=""),FALSE,'Input and Summary Results'!$D2054)</f>
        <v>0</v>
      </c>
      <c r="D2472" t="b">
        <f>IF(OR(B2472=0,'Input and Summary Results'!E2054=0),FALSE,'Input and Summary Results'!$E2054)</f>
        <v>0</v>
      </c>
      <c r="E2472" t="b">
        <f t="shared" si="143"/>
        <v>0</v>
      </c>
      <c r="F2472" t="b">
        <f t="shared" si="144"/>
        <v>0</v>
      </c>
      <c r="G2472" t="b">
        <f>IF('Input and Summary Results'!$J$4="yes",IF(C2472=FALSE,FALSE,IF('Data Transformation'!E2472&lt;$R$10,E2472,$R$10)),IF(C2472=FALSE,FALSE,IF(C2472&lt;$R$10,C2472,$R$10)))</f>
        <v>0</v>
      </c>
      <c r="H2472" t="b">
        <f>IF('Input and Summary Results'!$J$4="yes",'Data Transformation'!F2472,'Data Transformation'!D2472)</f>
        <v>0</v>
      </c>
      <c r="I2472" t="str">
        <f t="shared" si="145"/>
        <v/>
      </c>
    </row>
    <row r="2473" spans="2:9" x14ac:dyDescent="0.25">
      <c r="B2473" t="b">
        <f>IF('Input and Summary Results'!D2055=0,FALSE,'Input and Summary Results'!$B2055)</f>
        <v>0</v>
      </c>
      <c r="C2473" t="b">
        <f>IF(OR(B2473=0,'Input and Summary Results'!D2055=0,'Input and Summary Results'!D2055=""),FALSE,'Input and Summary Results'!$D2055)</f>
        <v>0</v>
      </c>
      <c r="D2473" t="b">
        <f>IF(OR(B2473=0,'Input and Summary Results'!E2055=0),FALSE,'Input and Summary Results'!$E2055)</f>
        <v>0</v>
      </c>
      <c r="E2473" t="b">
        <f t="shared" si="143"/>
        <v>0</v>
      </c>
      <c r="F2473" t="b">
        <f t="shared" si="144"/>
        <v>0</v>
      </c>
      <c r="G2473" t="b">
        <f>IF('Input and Summary Results'!$J$4="yes",IF(C2473=FALSE,FALSE,IF('Data Transformation'!E2473&lt;$R$10,E2473,$R$10)),IF(C2473=FALSE,FALSE,IF(C2473&lt;$R$10,C2473,$R$10)))</f>
        <v>0</v>
      </c>
      <c r="H2473" t="b">
        <f>IF('Input and Summary Results'!$J$4="yes",'Data Transformation'!F2473,'Data Transformation'!D2473)</f>
        <v>0</v>
      </c>
      <c r="I2473" t="str">
        <f t="shared" si="145"/>
        <v/>
      </c>
    </row>
    <row r="2474" spans="2:9" x14ac:dyDescent="0.25">
      <c r="B2474" t="b">
        <f>IF('Input and Summary Results'!D2056=0,FALSE,'Input and Summary Results'!$B2056)</f>
        <v>0</v>
      </c>
      <c r="C2474" t="b">
        <f>IF(OR(B2474=0,'Input and Summary Results'!D2056=0,'Input and Summary Results'!D2056=""),FALSE,'Input and Summary Results'!$D2056)</f>
        <v>0</v>
      </c>
      <c r="D2474" t="b">
        <f>IF(OR(B2474=0,'Input and Summary Results'!E2056=0),FALSE,'Input and Summary Results'!$E2056)</f>
        <v>0</v>
      </c>
      <c r="E2474" t="b">
        <f t="shared" ref="E2474:E2537" si="146">IF(C2474=FALSE,FALSE,LOG10(C2474))</f>
        <v>0</v>
      </c>
      <c r="F2474" t="b">
        <f t="shared" ref="F2474:F2537" si="147">IF(D2474=FALSE, FALSE,0.434*D2474/C2474)</f>
        <v>0</v>
      </c>
      <c r="G2474" t="b">
        <f>IF('Input and Summary Results'!$J$4="yes",IF(C2474=FALSE,FALSE,IF('Data Transformation'!E2474&lt;$R$10,E2474,$R$10)),IF(C2474=FALSE,FALSE,IF(C2474&lt;$R$10,C2474,$R$10)))</f>
        <v>0</v>
      </c>
      <c r="H2474" t="b">
        <f>IF('Input and Summary Results'!$J$4="yes",'Data Transformation'!F2474,'Data Transformation'!D2474)</f>
        <v>0</v>
      </c>
      <c r="I2474" t="str">
        <f t="shared" si="145"/>
        <v/>
      </c>
    </row>
    <row r="2475" spans="2:9" x14ac:dyDescent="0.25">
      <c r="B2475" t="b">
        <f>IF('Input and Summary Results'!D2057=0,FALSE,'Input and Summary Results'!$B2057)</f>
        <v>0</v>
      </c>
      <c r="C2475" t="b">
        <f>IF(OR(B2475=0,'Input and Summary Results'!D2057=0,'Input and Summary Results'!D2057=""),FALSE,'Input and Summary Results'!$D2057)</f>
        <v>0</v>
      </c>
      <c r="D2475" t="b">
        <f>IF(OR(B2475=0,'Input and Summary Results'!E2057=0),FALSE,'Input and Summary Results'!$E2057)</f>
        <v>0</v>
      </c>
      <c r="E2475" t="b">
        <f t="shared" si="146"/>
        <v>0</v>
      </c>
      <c r="F2475" t="b">
        <f t="shared" si="147"/>
        <v>0</v>
      </c>
      <c r="G2475" t="b">
        <f>IF('Input and Summary Results'!$J$4="yes",IF(C2475=FALSE,FALSE,IF('Data Transformation'!E2475&lt;$R$10,E2475,$R$10)),IF(C2475=FALSE,FALSE,IF(C2475&lt;$R$10,C2475,$R$10)))</f>
        <v>0</v>
      </c>
      <c r="H2475" t="b">
        <f>IF('Input and Summary Results'!$J$4="yes",'Data Transformation'!F2475,'Data Transformation'!D2475)</f>
        <v>0</v>
      </c>
      <c r="I2475" t="str">
        <f t="shared" si="145"/>
        <v/>
      </c>
    </row>
    <row r="2476" spans="2:9" x14ac:dyDescent="0.25">
      <c r="B2476" t="b">
        <f>IF('Input and Summary Results'!D2058=0,FALSE,'Input and Summary Results'!$B2058)</f>
        <v>0</v>
      </c>
      <c r="C2476" t="b">
        <f>IF(OR(B2476=0,'Input and Summary Results'!D2058=0,'Input and Summary Results'!D2058=""),FALSE,'Input and Summary Results'!$D2058)</f>
        <v>0</v>
      </c>
      <c r="D2476" t="b">
        <f>IF(OR(B2476=0,'Input and Summary Results'!E2058=0),FALSE,'Input and Summary Results'!$E2058)</f>
        <v>0</v>
      </c>
      <c r="E2476" t="b">
        <f t="shared" si="146"/>
        <v>0</v>
      </c>
      <c r="F2476" t="b">
        <f t="shared" si="147"/>
        <v>0</v>
      </c>
      <c r="G2476" t="b">
        <f>IF('Input and Summary Results'!$J$4="yes",IF(C2476=FALSE,FALSE,IF('Data Transformation'!E2476&lt;$R$10,E2476,$R$10)),IF(C2476=FALSE,FALSE,IF(C2476&lt;$R$10,C2476,$R$10)))</f>
        <v>0</v>
      </c>
      <c r="H2476" t="b">
        <f>IF('Input and Summary Results'!$J$4="yes",'Data Transformation'!F2476,'Data Transformation'!D2476)</f>
        <v>0</v>
      </c>
      <c r="I2476" t="str">
        <f t="shared" si="145"/>
        <v/>
      </c>
    </row>
    <row r="2477" spans="2:9" x14ac:dyDescent="0.25">
      <c r="B2477" t="b">
        <f>IF('Input and Summary Results'!D2059=0,FALSE,'Input and Summary Results'!$B2059)</f>
        <v>0</v>
      </c>
      <c r="C2477" t="b">
        <f>IF(OR(B2477=0,'Input and Summary Results'!D2059=0,'Input and Summary Results'!D2059=""),FALSE,'Input and Summary Results'!$D2059)</f>
        <v>0</v>
      </c>
      <c r="D2477" t="b">
        <f>IF(OR(B2477=0,'Input and Summary Results'!E2059=0),FALSE,'Input and Summary Results'!$E2059)</f>
        <v>0</v>
      </c>
      <c r="E2477" t="b">
        <f t="shared" si="146"/>
        <v>0</v>
      </c>
      <c r="F2477" t="b">
        <f t="shared" si="147"/>
        <v>0</v>
      </c>
      <c r="G2477" t="b">
        <f>IF('Input and Summary Results'!$J$4="yes",IF(C2477=FALSE,FALSE,IF('Data Transformation'!E2477&lt;$R$10,E2477,$R$10)),IF(C2477=FALSE,FALSE,IF(C2477&lt;$R$10,C2477,$R$10)))</f>
        <v>0</v>
      </c>
      <c r="H2477" t="b">
        <f>IF('Input and Summary Results'!$J$4="yes",'Data Transformation'!F2477,'Data Transformation'!D2477)</f>
        <v>0</v>
      </c>
      <c r="I2477" t="str">
        <f t="shared" si="145"/>
        <v/>
      </c>
    </row>
    <row r="2478" spans="2:9" x14ac:dyDescent="0.25">
      <c r="B2478" t="b">
        <f>IF('Input and Summary Results'!D2060=0,FALSE,'Input and Summary Results'!$B2060)</f>
        <v>0</v>
      </c>
      <c r="C2478" t="b">
        <f>IF(OR(B2478=0,'Input and Summary Results'!D2060=0,'Input and Summary Results'!D2060=""),FALSE,'Input and Summary Results'!$D2060)</f>
        <v>0</v>
      </c>
      <c r="D2478" t="b">
        <f>IF(OR(B2478=0,'Input and Summary Results'!E2060=0),FALSE,'Input and Summary Results'!$E2060)</f>
        <v>0</v>
      </c>
      <c r="E2478" t="b">
        <f t="shared" si="146"/>
        <v>0</v>
      </c>
      <c r="F2478" t="b">
        <f t="shared" si="147"/>
        <v>0</v>
      </c>
      <c r="G2478" t="b">
        <f>IF('Input and Summary Results'!$J$4="yes",IF(C2478=FALSE,FALSE,IF('Data Transformation'!E2478&lt;$R$10,E2478,$R$10)),IF(C2478=FALSE,FALSE,IF(C2478&lt;$R$10,C2478,$R$10)))</f>
        <v>0</v>
      </c>
      <c r="H2478" t="b">
        <f>IF('Input and Summary Results'!$J$4="yes",'Data Transformation'!F2478,'Data Transformation'!D2478)</f>
        <v>0</v>
      </c>
      <c r="I2478" t="str">
        <f t="shared" si="145"/>
        <v/>
      </c>
    </row>
    <row r="2479" spans="2:9" x14ac:dyDescent="0.25">
      <c r="B2479" t="b">
        <f>IF('Input and Summary Results'!D2061=0,FALSE,'Input and Summary Results'!$B2061)</f>
        <v>0</v>
      </c>
      <c r="C2479" t="b">
        <f>IF(OR(B2479=0,'Input and Summary Results'!D2061=0,'Input and Summary Results'!D2061=""),FALSE,'Input and Summary Results'!$D2061)</f>
        <v>0</v>
      </c>
      <c r="D2479" t="b">
        <f>IF(OR(B2479=0,'Input and Summary Results'!E2061=0),FALSE,'Input and Summary Results'!$E2061)</f>
        <v>0</v>
      </c>
      <c r="E2479" t="b">
        <f t="shared" si="146"/>
        <v>0</v>
      </c>
      <c r="F2479" t="b">
        <f t="shared" si="147"/>
        <v>0</v>
      </c>
      <c r="G2479" t="b">
        <f>IF('Input and Summary Results'!$J$4="yes",IF(C2479=FALSE,FALSE,IF('Data Transformation'!E2479&lt;$R$10,E2479,$R$10)),IF(C2479=FALSE,FALSE,IF(C2479&lt;$R$10,C2479,$R$10)))</f>
        <v>0</v>
      </c>
      <c r="H2479" t="b">
        <f>IF('Input and Summary Results'!$J$4="yes",'Data Transformation'!F2479,'Data Transformation'!D2479)</f>
        <v>0</v>
      </c>
      <c r="I2479" t="str">
        <f t="shared" si="145"/>
        <v/>
      </c>
    </row>
    <row r="2480" spans="2:9" x14ac:dyDescent="0.25">
      <c r="B2480" t="b">
        <f>IF('Input and Summary Results'!D2062=0,FALSE,'Input and Summary Results'!$B2062)</f>
        <v>0</v>
      </c>
      <c r="C2480" t="b">
        <f>IF(OR(B2480=0,'Input and Summary Results'!D2062=0,'Input and Summary Results'!D2062=""),FALSE,'Input and Summary Results'!$D2062)</f>
        <v>0</v>
      </c>
      <c r="D2480" t="b">
        <f>IF(OR(B2480=0,'Input and Summary Results'!E2062=0),FALSE,'Input and Summary Results'!$E2062)</f>
        <v>0</v>
      </c>
      <c r="E2480" t="b">
        <f t="shared" si="146"/>
        <v>0</v>
      </c>
      <c r="F2480" t="b">
        <f t="shared" si="147"/>
        <v>0</v>
      </c>
      <c r="G2480" t="b">
        <f>IF('Input and Summary Results'!$J$4="yes",IF(C2480=FALSE,FALSE,IF('Data Transformation'!E2480&lt;$R$10,E2480,$R$10)),IF(C2480=FALSE,FALSE,IF(C2480&lt;$R$10,C2480,$R$10)))</f>
        <v>0</v>
      </c>
      <c r="H2480" t="b">
        <f>IF('Input and Summary Results'!$J$4="yes",'Data Transformation'!F2480,'Data Transformation'!D2480)</f>
        <v>0</v>
      </c>
      <c r="I2480" t="str">
        <f t="shared" si="145"/>
        <v/>
      </c>
    </row>
    <row r="2481" spans="2:9" x14ac:dyDescent="0.25">
      <c r="B2481" t="b">
        <f>IF('Input and Summary Results'!D2063=0,FALSE,'Input and Summary Results'!$B2063)</f>
        <v>0</v>
      </c>
      <c r="C2481" t="b">
        <f>IF(OR(B2481=0,'Input and Summary Results'!D2063=0,'Input and Summary Results'!D2063=""),FALSE,'Input and Summary Results'!$D2063)</f>
        <v>0</v>
      </c>
      <c r="D2481" t="b">
        <f>IF(OR(B2481=0,'Input and Summary Results'!E2063=0),FALSE,'Input and Summary Results'!$E2063)</f>
        <v>0</v>
      </c>
      <c r="E2481" t="b">
        <f t="shared" si="146"/>
        <v>0</v>
      </c>
      <c r="F2481" t="b">
        <f t="shared" si="147"/>
        <v>0</v>
      </c>
      <c r="G2481" t="b">
        <f>IF('Input and Summary Results'!$J$4="yes",IF(C2481=FALSE,FALSE,IF('Data Transformation'!E2481&lt;$R$10,E2481,$R$10)),IF(C2481=FALSE,FALSE,IF(C2481&lt;$R$10,C2481,$R$10)))</f>
        <v>0</v>
      </c>
      <c r="H2481" t="b">
        <f>IF('Input and Summary Results'!$J$4="yes",'Data Transformation'!F2481,'Data Transformation'!D2481)</f>
        <v>0</v>
      </c>
      <c r="I2481" t="str">
        <f t="shared" si="145"/>
        <v/>
      </c>
    </row>
    <row r="2482" spans="2:9" x14ac:dyDescent="0.25">
      <c r="B2482" t="b">
        <f>IF('Input and Summary Results'!D2064=0,FALSE,'Input and Summary Results'!$B2064)</f>
        <v>0</v>
      </c>
      <c r="C2482" t="b">
        <f>IF(OR(B2482=0,'Input and Summary Results'!D2064=0,'Input and Summary Results'!D2064=""),FALSE,'Input and Summary Results'!$D2064)</f>
        <v>0</v>
      </c>
      <c r="D2482" t="b">
        <f>IF(OR(B2482=0,'Input and Summary Results'!E2064=0),FALSE,'Input and Summary Results'!$E2064)</f>
        <v>0</v>
      </c>
      <c r="E2482" t="b">
        <f t="shared" si="146"/>
        <v>0</v>
      </c>
      <c r="F2482" t="b">
        <f t="shared" si="147"/>
        <v>0</v>
      </c>
      <c r="G2482" t="b">
        <f>IF('Input and Summary Results'!$J$4="yes",IF(C2482=FALSE,FALSE,IF('Data Transformation'!E2482&lt;$R$10,E2482,$R$10)),IF(C2482=FALSE,FALSE,IF(C2482&lt;$R$10,C2482,$R$10)))</f>
        <v>0</v>
      </c>
      <c r="H2482" t="b">
        <f>IF('Input and Summary Results'!$J$4="yes",'Data Transformation'!F2482,'Data Transformation'!D2482)</f>
        <v>0</v>
      </c>
      <c r="I2482" t="str">
        <f t="shared" si="145"/>
        <v/>
      </c>
    </row>
    <row r="2483" spans="2:9" x14ac:dyDescent="0.25">
      <c r="B2483" t="b">
        <f>IF('Input and Summary Results'!D2065=0,FALSE,'Input and Summary Results'!$B2065)</f>
        <v>0</v>
      </c>
      <c r="C2483" t="b">
        <f>IF(OR(B2483=0,'Input and Summary Results'!D2065=0,'Input and Summary Results'!D2065=""),FALSE,'Input and Summary Results'!$D2065)</f>
        <v>0</v>
      </c>
      <c r="D2483" t="b">
        <f>IF(OR(B2483=0,'Input and Summary Results'!E2065=0),FALSE,'Input and Summary Results'!$E2065)</f>
        <v>0</v>
      </c>
      <c r="E2483" t="b">
        <f t="shared" si="146"/>
        <v>0</v>
      </c>
      <c r="F2483" t="b">
        <f t="shared" si="147"/>
        <v>0</v>
      </c>
      <c r="G2483" t="b">
        <f>IF('Input and Summary Results'!$J$4="yes",IF(C2483=FALSE,FALSE,IF('Data Transformation'!E2483&lt;$R$10,E2483,$R$10)),IF(C2483=FALSE,FALSE,IF(C2483&lt;$R$10,C2483,$R$10)))</f>
        <v>0</v>
      </c>
      <c r="H2483" t="b">
        <f>IF('Input and Summary Results'!$J$4="yes",'Data Transformation'!F2483,'Data Transformation'!D2483)</f>
        <v>0</v>
      </c>
      <c r="I2483" t="str">
        <f t="shared" si="145"/>
        <v/>
      </c>
    </row>
    <row r="2484" spans="2:9" x14ac:dyDescent="0.25">
      <c r="B2484" t="b">
        <f>IF('Input and Summary Results'!D2066=0,FALSE,'Input and Summary Results'!$B2066)</f>
        <v>0</v>
      </c>
      <c r="C2484" t="b">
        <f>IF(OR(B2484=0,'Input and Summary Results'!D2066=0,'Input and Summary Results'!D2066=""),FALSE,'Input and Summary Results'!$D2066)</f>
        <v>0</v>
      </c>
      <c r="D2484" t="b">
        <f>IF(OR(B2484=0,'Input and Summary Results'!E2066=0),FALSE,'Input and Summary Results'!$E2066)</f>
        <v>0</v>
      </c>
      <c r="E2484" t="b">
        <f t="shared" si="146"/>
        <v>0</v>
      </c>
      <c r="F2484" t="b">
        <f t="shared" si="147"/>
        <v>0</v>
      </c>
      <c r="G2484" t="b">
        <f>IF('Input and Summary Results'!$J$4="yes",IF(C2484=FALSE,FALSE,IF('Data Transformation'!E2484&lt;$R$10,E2484,$R$10)),IF(C2484=FALSE,FALSE,IF(C2484&lt;$R$10,C2484,$R$10)))</f>
        <v>0</v>
      </c>
      <c r="H2484" t="b">
        <f>IF('Input and Summary Results'!$J$4="yes",'Data Transformation'!F2484,'Data Transformation'!D2484)</f>
        <v>0</v>
      </c>
      <c r="I2484" t="str">
        <f t="shared" si="145"/>
        <v/>
      </c>
    </row>
    <row r="2485" spans="2:9" x14ac:dyDescent="0.25">
      <c r="B2485" t="b">
        <f>IF('Input and Summary Results'!D2067=0,FALSE,'Input and Summary Results'!$B2067)</f>
        <v>0</v>
      </c>
      <c r="C2485" t="b">
        <f>IF(OR(B2485=0,'Input and Summary Results'!D2067=0,'Input and Summary Results'!D2067=""),FALSE,'Input and Summary Results'!$D2067)</f>
        <v>0</v>
      </c>
      <c r="D2485" t="b">
        <f>IF(OR(B2485=0,'Input and Summary Results'!E2067=0),FALSE,'Input and Summary Results'!$E2067)</f>
        <v>0</v>
      </c>
      <c r="E2485" t="b">
        <f t="shared" si="146"/>
        <v>0</v>
      </c>
      <c r="F2485" t="b">
        <f t="shared" si="147"/>
        <v>0</v>
      </c>
      <c r="G2485" t="b">
        <f>IF('Input and Summary Results'!$J$4="yes",IF(C2485=FALSE,FALSE,IF('Data Transformation'!E2485&lt;$R$10,E2485,$R$10)),IF(C2485=FALSE,FALSE,IF(C2485&lt;$R$10,C2485,$R$10)))</f>
        <v>0</v>
      </c>
      <c r="H2485" t="b">
        <f>IF('Input and Summary Results'!$J$4="yes",'Data Transformation'!F2485,'Data Transformation'!D2485)</f>
        <v>0</v>
      </c>
      <c r="I2485" t="str">
        <f t="shared" si="145"/>
        <v/>
      </c>
    </row>
    <row r="2486" spans="2:9" x14ac:dyDescent="0.25">
      <c r="B2486" t="b">
        <f>IF('Input and Summary Results'!D2068=0,FALSE,'Input and Summary Results'!$B2068)</f>
        <v>0</v>
      </c>
      <c r="C2486" t="b">
        <f>IF(OR(B2486=0,'Input and Summary Results'!D2068=0,'Input and Summary Results'!D2068=""),FALSE,'Input and Summary Results'!$D2068)</f>
        <v>0</v>
      </c>
      <c r="D2486" t="b">
        <f>IF(OR(B2486=0,'Input and Summary Results'!E2068=0),FALSE,'Input and Summary Results'!$E2068)</f>
        <v>0</v>
      </c>
      <c r="E2486" t="b">
        <f t="shared" si="146"/>
        <v>0</v>
      </c>
      <c r="F2486" t="b">
        <f t="shared" si="147"/>
        <v>0</v>
      </c>
      <c r="G2486" t="b">
        <f>IF('Input and Summary Results'!$J$4="yes",IF(C2486=FALSE,FALSE,IF('Data Transformation'!E2486&lt;$R$10,E2486,$R$10)),IF(C2486=FALSE,FALSE,IF(C2486&lt;$R$10,C2486,$R$10)))</f>
        <v>0</v>
      </c>
      <c r="H2486" t="b">
        <f>IF('Input and Summary Results'!$J$4="yes",'Data Transformation'!F2486,'Data Transformation'!D2486)</f>
        <v>0</v>
      </c>
      <c r="I2486" t="str">
        <f t="shared" si="145"/>
        <v/>
      </c>
    </row>
    <row r="2487" spans="2:9" x14ac:dyDescent="0.25">
      <c r="B2487" t="b">
        <f>IF('Input and Summary Results'!D2069=0,FALSE,'Input and Summary Results'!$B2069)</f>
        <v>0</v>
      </c>
      <c r="C2487" t="b">
        <f>IF(OR(B2487=0,'Input and Summary Results'!D2069=0,'Input and Summary Results'!D2069=""),FALSE,'Input and Summary Results'!$D2069)</f>
        <v>0</v>
      </c>
      <c r="D2487" t="b">
        <f>IF(OR(B2487=0,'Input and Summary Results'!E2069=0),FALSE,'Input and Summary Results'!$E2069)</f>
        <v>0</v>
      </c>
      <c r="E2487" t="b">
        <f t="shared" si="146"/>
        <v>0</v>
      </c>
      <c r="F2487" t="b">
        <f t="shared" si="147"/>
        <v>0</v>
      </c>
      <c r="G2487" t="b">
        <f>IF('Input and Summary Results'!$J$4="yes",IF(C2487=FALSE,FALSE,IF('Data Transformation'!E2487&lt;$R$10,E2487,$R$10)),IF(C2487=FALSE,FALSE,IF(C2487&lt;$R$10,C2487,$R$10)))</f>
        <v>0</v>
      </c>
      <c r="H2487" t="b">
        <f>IF('Input and Summary Results'!$J$4="yes",'Data Transformation'!F2487,'Data Transformation'!D2487)</f>
        <v>0</v>
      </c>
      <c r="I2487" t="str">
        <f t="shared" si="145"/>
        <v/>
      </c>
    </row>
    <row r="2488" spans="2:9" x14ac:dyDescent="0.25">
      <c r="B2488" t="b">
        <f>IF('Input and Summary Results'!D2070=0,FALSE,'Input and Summary Results'!$B2070)</f>
        <v>0</v>
      </c>
      <c r="C2488" t="b">
        <f>IF(OR(B2488=0,'Input and Summary Results'!D2070=0,'Input and Summary Results'!D2070=""),FALSE,'Input and Summary Results'!$D2070)</f>
        <v>0</v>
      </c>
      <c r="D2488" t="b">
        <f>IF(OR(B2488=0,'Input and Summary Results'!E2070=0),FALSE,'Input and Summary Results'!$E2070)</f>
        <v>0</v>
      </c>
      <c r="E2488" t="b">
        <f t="shared" si="146"/>
        <v>0</v>
      </c>
      <c r="F2488" t="b">
        <f t="shared" si="147"/>
        <v>0</v>
      </c>
      <c r="G2488" t="b">
        <f>IF('Input and Summary Results'!$J$4="yes",IF(C2488=FALSE,FALSE,IF('Data Transformation'!E2488&lt;$R$10,E2488,$R$10)),IF(C2488=FALSE,FALSE,IF(C2488&lt;$R$10,C2488,$R$10)))</f>
        <v>0</v>
      </c>
      <c r="H2488" t="b">
        <f>IF('Input and Summary Results'!$J$4="yes",'Data Transformation'!F2488,'Data Transformation'!D2488)</f>
        <v>0</v>
      </c>
      <c r="I2488" t="str">
        <f t="shared" si="145"/>
        <v/>
      </c>
    </row>
    <row r="2489" spans="2:9" x14ac:dyDescent="0.25">
      <c r="B2489" t="b">
        <f>IF('Input and Summary Results'!D2071=0,FALSE,'Input and Summary Results'!$B2071)</f>
        <v>0</v>
      </c>
      <c r="C2489" t="b">
        <f>IF(OR(B2489=0,'Input and Summary Results'!D2071=0,'Input and Summary Results'!D2071=""),FALSE,'Input and Summary Results'!$D2071)</f>
        <v>0</v>
      </c>
      <c r="D2489" t="b">
        <f>IF(OR(B2489=0,'Input and Summary Results'!E2071=0),FALSE,'Input and Summary Results'!$E2071)</f>
        <v>0</v>
      </c>
      <c r="E2489" t="b">
        <f t="shared" si="146"/>
        <v>0</v>
      </c>
      <c r="F2489" t="b">
        <f t="shared" si="147"/>
        <v>0</v>
      </c>
      <c r="G2489" t="b">
        <f>IF('Input and Summary Results'!$J$4="yes",IF(C2489=FALSE,FALSE,IF('Data Transformation'!E2489&lt;$R$10,E2489,$R$10)),IF(C2489=FALSE,FALSE,IF(C2489&lt;$R$10,C2489,$R$10)))</f>
        <v>0</v>
      </c>
      <c r="H2489" t="b">
        <f>IF('Input and Summary Results'!$J$4="yes",'Data Transformation'!F2489,'Data Transformation'!D2489)</f>
        <v>0</v>
      </c>
      <c r="I2489" t="str">
        <f t="shared" si="145"/>
        <v/>
      </c>
    </row>
    <row r="2490" spans="2:9" x14ac:dyDescent="0.25">
      <c r="B2490" t="b">
        <f>IF('Input and Summary Results'!D2072=0,FALSE,'Input and Summary Results'!$B2072)</f>
        <v>0</v>
      </c>
      <c r="C2490" t="b">
        <f>IF(OR(B2490=0,'Input and Summary Results'!D2072=0,'Input and Summary Results'!D2072=""),FALSE,'Input and Summary Results'!$D2072)</f>
        <v>0</v>
      </c>
      <c r="D2490" t="b">
        <f>IF(OR(B2490=0,'Input and Summary Results'!E2072=0),FALSE,'Input and Summary Results'!$E2072)</f>
        <v>0</v>
      </c>
      <c r="E2490" t="b">
        <f t="shared" si="146"/>
        <v>0</v>
      </c>
      <c r="F2490" t="b">
        <f t="shared" si="147"/>
        <v>0</v>
      </c>
      <c r="G2490" t="b">
        <f>IF('Input and Summary Results'!$J$4="yes",IF(C2490=FALSE,FALSE,IF('Data Transformation'!E2490&lt;$R$10,E2490,$R$10)),IF(C2490=FALSE,FALSE,IF(C2490&lt;$R$10,C2490,$R$10)))</f>
        <v>0</v>
      </c>
      <c r="H2490" t="b">
        <f>IF('Input and Summary Results'!$J$4="yes",'Data Transformation'!F2490,'Data Transformation'!D2490)</f>
        <v>0</v>
      </c>
      <c r="I2490" t="str">
        <f t="shared" si="145"/>
        <v/>
      </c>
    </row>
    <row r="2491" spans="2:9" x14ac:dyDescent="0.25">
      <c r="B2491" t="b">
        <f>IF('Input and Summary Results'!D2073=0,FALSE,'Input and Summary Results'!$B2073)</f>
        <v>0</v>
      </c>
      <c r="C2491" t="b">
        <f>IF(OR(B2491=0,'Input and Summary Results'!D2073=0,'Input and Summary Results'!D2073=""),FALSE,'Input and Summary Results'!$D2073)</f>
        <v>0</v>
      </c>
      <c r="D2491" t="b">
        <f>IF(OR(B2491=0,'Input and Summary Results'!E2073=0),FALSE,'Input and Summary Results'!$E2073)</f>
        <v>0</v>
      </c>
      <c r="E2491" t="b">
        <f t="shared" si="146"/>
        <v>0</v>
      </c>
      <c r="F2491" t="b">
        <f t="shared" si="147"/>
        <v>0</v>
      </c>
      <c r="G2491" t="b">
        <f>IF('Input and Summary Results'!$J$4="yes",IF(C2491=FALSE,FALSE,IF('Data Transformation'!E2491&lt;$R$10,E2491,$R$10)),IF(C2491=FALSE,FALSE,IF(C2491&lt;$R$10,C2491,$R$10)))</f>
        <v>0</v>
      </c>
      <c r="H2491" t="b">
        <f>IF('Input and Summary Results'!$J$4="yes",'Data Transformation'!F2491,'Data Transformation'!D2491)</f>
        <v>0</v>
      </c>
      <c r="I2491" t="str">
        <f t="shared" si="145"/>
        <v/>
      </c>
    </row>
    <row r="2492" spans="2:9" x14ac:dyDescent="0.25">
      <c r="B2492" t="b">
        <f>IF('Input and Summary Results'!D2074=0,FALSE,'Input and Summary Results'!$B2074)</f>
        <v>0</v>
      </c>
      <c r="C2492" t="b">
        <f>IF(OR(B2492=0,'Input and Summary Results'!D2074=0,'Input and Summary Results'!D2074=""),FALSE,'Input and Summary Results'!$D2074)</f>
        <v>0</v>
      </c>
      <c r="D2492" t="b">
        <f>IF(OR(B2492=0,'Input and Summary Results'!E2074=0),FALSE,'Input and Summary Results'!$E2074)</f>
        <v>0</v>
      </c>
      <c r="E2492" t="b">
        <f t="shared" si="146"/>
        <v>0</v>
      </c>
      <c r="F2492" t="b">
        <f t="shared" si="147"/>
        <v>0</v>
      </c>
      <c r="G2492" t="b">
        <f>IF('Input and Summary Results'!$J$4="yes",IF(C2492=FALSE,FALSE,IF('Data Transformation'!E2492&lt;$R$10,E2492,$R$10)),IF(C2492=FALSE,FALSE,IF(C2492&lt;$R$10,C2492,$R$10)))</f>
        <v>0</v>
      </c>
      <c r="H2492" t="b">
        <f>IF('Input and Summary Results'!$J$4="yes",'Data Transformation'!F2492,'Data Transformation'!D2492)</f>
        <v>0</v>
      </c>
      <c r="I2492" t="str">
        <f t="shared" si="145"/>
        <v/>
      </c>
    </row>
    <row r="2493" spans="2:9" x14ac:dyDescent="0.25">
      <c r="B2493" t="b">
        <f>IF('Input and Summary Results'!D2075=0,FALSE,'Input and Summary Results'!$B2075)</f>
        <v>0</v>
      </c>
      <c r="C2493" t="b">
        <f>IF(OR(B2493=0,'Input and Summary Results'!D2075=0,'Input and Summary Results'!D2075=""),FALSE,'Input and Summary Results'!$D2075)</f>
        <v>0</v>
      </c>
      <c r="D2493" t="b">
        <f>IF(OR(B2493=0,'Input and Summary Results'!E2075=0),FALSE,'Input and Summary Results'!$E2075)</f>
        <v>0</v>
      </c>
      <c r="E2493" t="b">
        <f t="shared" si="146"/>
        <v>0</v>
      </c>
      <c r="F2493" t="b">
        <f t="shared" si="147"/>
        <v>0</v>
      </c>
      <c r="G2493" t="b">
        <f>IF('Input and Summary Results'!$J$4="yes",IF(C2493=FALSE,FALSE,IF('Data Transformation'!E2493&lt;$R$10,E2493,$R$10)),IF(C2493=FALSE,FALSE,IF(C2493&lt;$R$10,C2493,$R$10)))</f>
        <v>0</v>
      </c>
      <c r="H2493" t="b">
        <f>IF('Input and Summary Results'!$J$4="yes",'Data Transformation'!F2493,'Data Transformation'!D2493)</f>
        <v>0</v>
      </c>
      <c r="I2493" t="str">
        <f t="shared" si="145"/>
        <v/>
      </c>
    </row>
    <row r="2494" spans="2:9" x14ac:dyDescent="0.25">
      <c r="B2494" t="b">
        <f>IF('Input and Summary Results'!D2076=0,FALSE,'Input and Summary Results'!$B2076)</f>
        <v>0</v>
      </c>
      <c r="C2494" t="b">
        <f>IF(OR(B2494=0,'Input and Summary Results'!D2076=0,'Input and Summary Results'!D2076=""),FALSE,'Input and Summary Results'!$D2076)</f>
        <v>0</v>
      </c>
      <c r="D2494" t="b">
        <f>IF(OR(B2494=0,'Input and Summary Results'!E2076=0),FALSE,'Input and Summary Results'!$E2076)</f>
        <v>0</v>
      </c>
      <c r="E2494" t="b">
        <f t="shared" si="146"/>
        <v>0</v>
      </c>
      <c r="F2494" t="b">
        <f t="shared" si="147"/>
        <v>0</v>
      </c>
      <c r="G2494" t="b">
        <f>IF('Input and Summary Results'!$J$4="yes",IF(C2494=FALSE,FALSE,IF('Data Transformation'!E2494&lt;$R$10,E2494,$R$10)),IF(C2494=FALSE,FALSE,IF(C2494&lt;$R$10,C2494,$R$10)))</f>
        <v>0</v>
      </c>
      <c r="H2494" t="b">
        <f>IF('Input and Summary Results'!$J$4="yes",'Data Transformation'!F2494,'Data Transformation'!D2494)</f>
        <v>0</v>
      </c>
      <c r="I2494" t="str">
        <f t="shared" si="145"/>
        <v/>
      </c>
    </row>
    <row r="2495" spans="2:9" x14ac:dyDescent="0.25">
      <c r="B2495" t="b">
        <f>IF('Input and Summary Results'!D2077=0,FALSE,'Input and Summary Results'!$B2077)</f>
        <v>0</v>
      </c>
      <c r="C2495" t="b">
        <f>IF(OR(B2495=0,'Input and Summary Results'!D2077=0,'Input and Summary Results'!D2077=""),FALSE,'Input and Summary Results'!$D2077)</f>
        <v>0</v>
      </c>
      <c r="D2495" t="b">
        <f>IF(OR(B2495=0,'Input and Summary Results'!E2077=0),FALSE,'Input and Summary Results'!$E2077)</f>
        <v>0</v>
      </c>
      <c r="E2495" t="b">
        <f t="shared" si="146"/>
        <v>0</v>
      </c>
      <c r="F2495" t="b">
        <f t="shared" si="147"/>
        <v>0</v>
      </c>
      <c r="G2495" t="b">
        <f>IF('Input and Summary Results'!$J$4="yes",IF(C2495=FALSE,FALSE,IF('Data Transformation'!E2495&lt;$R$10,E2495,$R$10)),IF(C2495=FALSE,FALSE,IF(C2495&lt;$R$10,C2495,$R$10)))</f>
        <v>0</v>
      </c>
      <c r="H2495" t="b">
        <f>IF('Input and Summary Results'!$J$4="yes",'Data Transformation'!F2495,'Data Transformation'!D2495)</f>
        <v>0</v>
      </c>
      <c r="I2495" t="str">
        <f t="shared" si="145"/>
        <v/>
      </c>
    </row>
    <row r="2496" spans="2:9" x14ac:dyDescent="0.25">
      <c r="B2496" t="b">
        <f>IF('Input and Summary Results'!D2078=0,FALSE,'Input and Summary Results'!$B2078)</f>
        <v>0</v>
      </c>
      <c r="C2496" t="b">
        <f>IF(OR(B2496=0,'Input and Summary Results'!D2078=0,'Input and Summary Results'!D2078=""),FALSE,'Input and Summary Results'!$D2078)</f>
        <v>0</v>
      </c>
      <c r="D2496" t="b">
        <f>IF(OR(B2496=0,'Input and Summary Results'!E2078=0),FALSE,'Input and Summary Results'!$E2078)</f>
        <v>0</v>
      </c>
      <c r="E2496" t="b">
        <f t="shared" si="146"/>
        <v>0</v>
      </c>
      <c r="F2496" t="b">
        <f t="shared" si="147"/>
        <v>0</v>
      </c>
      <c r="G2496" t="b">
        <f>IF('Input and Summary Results'!$J$4="yes",IF(C2496=FALSE,FALSE,IF('Data Transformation'!E2496&lt;$R$10,E2496,$R$10)),IF(C2496=FALSE,FALSE,IF(C2496&lt;$R$10,C2496,$R$10)))</f>
        <v>0</v>
      </c>
      <c r="H2496" t="b">
        <f>IF('Input and Summary Results'!$J$4="yes",'Data Transformation'!F2496,'Data Transformation'!D2496)</f>
        <v>0</v>
      </c>
      <c r="I2496" t="str">
        <f t="shared" si="145"/>
        <v/>
      </c>
    </row>
    <row r="2497" spans="2:9" x14ac:dyDescent="0.25">
      <c r="B2497" t="b">
        <f>IF('Input and Summary Results'!D2079=0,FALSE,'Input and Summary Results'!$B2079)</f>
        <v>0</v>
      </c>
      <c r="C2497" t="b">
        <f>IF(OR(B2497=0,'Input and Summary Results'!D2079=0,'Input and Summary Results'!D2079=""),FALSE,'Input and Summary Results'!$D2079)</f>
        <v>0</v>
      </c>
      <c r="D2497" t="b">
        <f>IF(OR(B2497=0,'Input and Summary Results'!E2079=0),FALSE,'Input and Summary Results'!$E2079)</f>
        <v>0</v>
      </c>
      <c r="E2497" t="b">
        <f t="shared" si="146"/>
        <v>0</v>
      </c>
      <c r="F2497" t="b">
        <f t="shared" si="147"/>
        <v>0</v>
      </c>
      <c r="G2497" t="b">
        <f>IF('Input and Summary Results'!$J$4="yes",IF(C2497=FALSE,FALSE,IF('Data Transformation'!E2497&lt;$R$10,E2497,$R$10)),IF(C2497=FALSE,FALSE,IF(C2497&lt;$R$10,C2497,$R$10)))</f>
        <v>0</v>
      </c>
      <c r="H2497" t="b">
        <f>IF('Input and Summary Results'!$J$4="yes",'Data Transformation'!F2497,'Data Transformation'!D2497)</f>
        <v>0</v>
      </c>
      <c r="I2497" t="str">
        <f t="shared" si="145"/>
        <v/>
      </c>
    </row>
    <row r="2498" spans="2:9" x14ac:dyDescent="0.25">
      <c r="B2498" t="b">
        <f>IF('Input and Summary Results'!D2080=0,FALSE,'Input and Summary Results'!$B2080)</f>
        <v>0</v>
      </c>
      <c r="C2498" t="b">
        <f>IF(OR(B2498=0,'Input and Summary Results'!D2080=0,'Input and Summary Results'!D2080=""),FALSE,'Input and Summary Results'!$D2080)</f>
        <v>0</v>
      </c>
      <c r="D2498" t="b">
        <f>IF(OR(B2498=0,'Input and Summary Results'!E2080=0),FALSE,'Input and Summary Results'!$E2080)</f>
        <v>0</v>
      </c>
      <c r="E2498" t="b">
        <f t="shared" si="146"/>
        <v>0</v>
      </c>
      <c r="F2498" t="b">
        <f t="shared" si="147"/>
        <v>0</v>
      </c>
      <c r="G2498" t="b">
        <f>IF('Input and Summary Results'!$J$4="yes",IF(C2498=FALSE,FALSE,IF('Data Transformation'!E2498&lt;$R$10,E2498,$R$10)),IF(C2498=FALSE,FALSE,IF(C2498&lt;$R$10,C2498,$R$10)))</f>
        <v>0</v>
      </c>
      <c r="H2498" t="b">
        <f>IF('Input and Summary Results'!$J$4="yes",'Data Transformation'!F2498,'Data Transformation'!D2498)</f>
        <v>0</v>
      </c>
      <c r="I2498" t="str">
        <f t="shared" si="145"/>
        <v/>
      </c>
    </row>
    <row r="2499" spans="2:9" x14ac:dyDescent="0.25">
      <c r="B2499" t="b">
        <f>IF('Input and Summary Results'!D2081=0,FALSE,'Input and Summary Results'!$B2081)</f>
        <v>0</v>
      </c>
      <c r="C2499" t="b">
        <f>IF(OR(B2499=0,'Input and Summary Results'!D2081=0,'Input and Summary Results'!D2081=""),FALSE,'Input and Summary Results'!$D2081)</f>
        <v>0</v>
      </c>
      <c r="D2499" t="b">
        <f>IF(OR(B2499=0,'Input and Summary Results'!E2081=0),FALSE,'Input and Summary Results'!$E2081)</f>
        <v>0</v>
      </c>
      <c r="E2499" t="b">
        <f t="shared" si="146"/>
        <v>0</v>
      </c>
      <c r="F2499" t="b">
        <f t="shared" si="147"/>
        <v>0</v>
      </c>
      <c r="G2499" t="b">
        <f>IF('Input and Summary Results'!$J$4="yes",IF(C2499=FALSE,FALSE,IF('Data Transformation'!E2499&lt;$R$10,E2499,$R$10)),IF(C2499=FALSE,FALSE,IF(C2499&lt;$R$10,C2499,$R$10)))</f>
        <v>0</v>
      </c>
      <c r="H2499" t="b">
        <f>IF('Input and Summary Results'!$J$4="yes",'Data Transformation'!F2499,'Data Transformation'!D2499)</f>
        <v>0</v>
      </c>
      <c r="I2499" t="str">
        <f t="shared" si="145"/>
        <v/>
      </c>
    </row>
    <row r="2500" spans="2:9" x14ac:dyDescent="0.25">
      <c r="B2500" t="b">
        <f>IF('Input and Summary Results'!D2082=0,FALSE,'Input and Summary Results'!$B2082)</f>
        <v>0</v>
      </c>
      <c r="C2500" t="b">
        <f>IF(OR(B2500=0,'Input and Summary Results'!D2082=0,'Input and Summary Results'!D2082=""),FALSE,'Input and Summary Results'!$D2082)</f>
        <v>0</v>
      </c>
      <c r="D2500" t="b">
        <f>IF(OR(B2500=0,'Input and Summary Results'!E2082=0),FALSE,'Input and Summary Results'!$E2082)</f>
        <v>0</v>
      </c>
      <c r="E2500" t="b">
        <f t="shared" si="146"/>
        <v>0</v>
      </c>
      <c r="F2500" t="b">
        <f t="shared" si="147"/>
        <v>0</v>
      </c>
      <c r="G2500" t="b">
        <f>IF('Input and Summary Results'!$J$4="yes",IF(C2500=FALSE,FALSE,IF('Data Transformation'!E2500&lt;$R$10,E2500,$R$10)),IF(C2500=FALSE,FALSE,IF(C2500&lt;$R$10,C2500,$R$10)))</f>
        <v>0</v>
      </c>
      <c r="H2500" t="b">
        <f>IF('Input and Summary Results'!$J$4="yes",'Data Transformation'!F2500,'Data Transformation'!D2500)</f>
        <v>0</v>
      </c>
      <c r="I2500" t="str">
        <f t="shared" si="145"/>
        <v/>
      </c>
    </row>
    <row r="2501" spans="2:9" x14ac:dyDescent="0.25">
      <c r="B2501" t="b">
        <f>IF('Input and Summary Results'!D2083=0,FALSE,'Input and Summary Results'!$B2083)</f>
        <v>0</v>
      </c>
      <c r="C2501" t="b">
        <f>IF(OR(B2501=0,'Input and Summary Results'!D2083=0,'Input and Summary Results'!D2083=""),FALSE,'Input and Summary Results'!$D2083)</f>
        <v>0</v>
      </c>
      <c r="D2501" t="b">
        <f>IF(OR(B2501=0,'Input and Summary Results'!E2083=0),FALSE,'Input and Summary Results'!$E2083)</f>
        <v>0</v>
      </c>
      <c r="E2501" t="b">
        <f t="shared" si="146"/>
        <v>0</v>
      </c>
      <c r="F2501" t="b">
        <f t="shared" si="147"/>
        <v>0</v>
      </c>
      <c r="G2501" t="b">
        <f>IF('Input and Summary Results'!$J$4="yes",IF(C2501=FALSE,FALSE,IF('Data Transformation'!E2501&lt;$R$10,E2501,$R$10)),IF(C2501=FALSE,FALSE,IF(C2501&lt;$R$10,C2501,$R$10)))</f>
        <v>0</v>
      </c>
      <c r="H2501" t="b">
        <f>IF('Input and Summary Results'!$J$4="yes",'Data Transformation'!F2501,'Data Transformation'!D2501)</f>
        <v>0</v>
      </c>
      <c r="I2501" t="str">
        <f t="shared" ref="I2501:I2564" si="148">IF(G2501=FALSE,"",B2501)</f>
        <v/>
      </c>
    </row>
    <row r="2502" spans="2:9" x14ac:dyDescent="0.25">
      <c r="B2502" t="b">
        <f>IF('Input and Summary Results'!D2084=0,FALSE,'Input and Summary Results'!$B2084)</f>
        <v>0</v>
      </c>
      <c r="C2502" t="b">
        <f>IF(OR(B2502=0,'Input and Summary Results'!D2084=0,'Input and Summary Results'!D2084=""),FALSE,'Input and Summary Results'!$D2084)</f>
        <v>0</v>
      </c>
      <c r="D2502" t="b">
        <f>IF(OR(B2502=0,'Input and Summary Results'!E2084=0),FALSE,'Input and Summary Results'!$E2084)</f>
        <v>0</v>
      </c>
      <c r="E2502" t="b">
        <f t="shared" si="146"/>
        <v>0</v>
      </c>
      <c r="F2502" t="b">
        <f t="shared" si="147"/>
        <v>0</v>
      </c>
      <c r="G2502" t="b">
        <f>IF('Input and Summary Results'!$J$4="yes",IF(C2502=FALSE,FALSE,IF('Data Transformation'!E2502&lt;$R$10,E2502,$R$10)),IF(C2502=FALSE,FALSE,IF(C2502&lt;$R$10,C2502,$R$10)))</f>
        <v>0</v>
      </c>
      <c r="H2502" t="b">
        <f>IF('Input and Summary Results'!$J$4="yes",'Data Transformation'!F2502,'Data Transformation'!D2502)</f>
        <v>0</v>
      </c>
      <c r="I2502" t="str">
        <f t="shared" si="148"/>
        <v/>
      </c>
    </row>
    <row r="2503" spans="2:9" x14ac:dyDescent="0.25">
      <c r="B2503" t="b">
        <f>IF('Input and Summary Results'!D2085=0,FALSE,'Input and Summary Results'!$B2085)</f>
        <v>0</v>
      </c>
      <c r="C2503" t="b">
        <f>IF(OR(B2503=0,'Input and Summary Results'!D2085=0,'Input and Summary Results'!D2085=""),FALSE,'Input and Summary Results'!$D2085)</f>
        <v>0</v>
      </c>
      <c r="D2503" t="b">
        <f>IF(OR(B2503=0,'Input and Summary Results'!E2085=0),FALSE,'Input and Summary Results'!$E2085)</f>
        <v>0</v>
      </c>
      <c r="E2503" t="b">
        <f t="shared" si="146"/>
        <v>0</v>
      </c>
      <c r="F2503" t="b">
        <f t="shared" si="147"/>
        <v>0</v>
      </c>
      <c r="G2503" t="b">
        <f>IF('Input and Summary Results'!$J$4="yes",IF(C2503=FALSE,FALSE,IF('Data Transformation'!E2503&lt;$R$10,E2503,$R$10)),IF(C2503=FALSE,FALSE,IF(C2503&lt;$R$10,C2503,$R$10)))</f>
        <v>0</v>
      </c>
      <c r="H2503" t="b">
        <f>IF('Input and Summary Results'!$J$4="yes",'Data Transformation'!F2503,'Data Transformation'!D2503)</f>
        <v>0</v>
      </c>
      <c r="I2503" t="str">
        <f t="shared" si="148"/>
        <v/>
      </c>
    </row>
    <row r="2504" spans="2:9" x14ac:dyDescent="0.25">
      <c r="B2504" t="b">
        <f>IF('Input and Summary Results'!D2086=0,FALSE,'Input and Summary Results'!$B2086)</f>
        <v>0</v>
      </c>
      <c r="C2504" t="b">
        <f>IF(OR(B2504=0,'Input and Summary Results'!D2086=0,'Input and Summary Results'!D2086=""),FALSE,'Input and Summary Results'!$D2086)</f>
        <v>0</v>
      </c>
      <c r="D2504" t="b">
        <f>IF(OR(B2504=0,'Input and Summary Results'!E2086=0),FALSE,'Input and Summary Results'!$E2086)</f>
        <v>0</v>
      </c>
      <c r="E2504" t="b">
        <f t="shared" si="146"/>
        <v>0</v>
      </c>
      <c r="F2504" t="b">
        <f t="shared" si="147"/>
        <v>0</v>
      </c>
      <c r="G2504" t="b">
        <f>IF('Input and Summary Results'!$J$4="yes",IF(C2504=FALSE,FALSE,IF('Data Transformation'!E2504&lt;$R$10,E2504,$R$10)),IF(C2504=FALSE,FALSE,IF(C2504&lt;$R$10,C2504,$R$10)))</f>
        <v>0</v>
      </c>
      <c r="H2504" t="b">
        <f>IF('Input and Summary Results'!$J$4="yes",'Data Transformation'!F2504,'Data Transformation'!D2504)</f>
        <v>0</v>
      </c>
      <c r="I2504" t="str">
        <f t="shared" si="148"/>
        <v/>
      </c>
    </row>
    <row r="2505" spans="2:9" x14ac:dyDescent="0.25">
      <c r="B2505" t="b">
        <f>IF('Input and Summary Results'!D2087=0,FALSE,'Input and Summary Results'!$B2087)</f>
        <v>0</v>
      </c>
      <c r="C2505" t="b">
        <f>IF(OR(B2505=0,'Input and Summary Results'!D2087=0,'Input and Summary Results'!D2087=""),FALSE,'Input and Summary Results'!$D2087)</f>
        <v>0</v>
      </c>
      <c r="D2505" t="b">
        <f>IF(OR(B2505=0,'Input and Summary Results'!E2087=0),FALSE,'Input and Summary Results'!$E2087)</f>
        <v>0</v>
      </c>
      <c r="E2505" t="b">
        <f t="shared" si="146"/>
        <v>0</v>
      </c>
      <c r="F2505" t="b">
        <f t="shared" si="147"/>
        <v>0</v>
      </c>
      <c r="G2505" t="b">
        <f>IF('Input and Summary Results'!$J$4="yes",IF(C2505=FALSE,FALSE,IF('Data Transformation'!E2505&lt;$R$10,E2505,$R$10)),IF(C2505=FALSE,FALSE,IF(C2505&lt;$R$10,C2505,$R$10)))</f>
        <v>0</v>
      </c>
      <c r="H2505" t="b">
        <f>IF('Input and Summary Results'!$J$4="yes",'Data Transformation'!F2505,'Data Transformation'!D2505)</f>
        <v>0</v>
      </c>
      <c r="I2505" t="str">
        <f t="shared" si="148"/>
        <v/>
      </c>
    </row>
    <row r="2506" spans="2:9" x14ac:dyDescent="0.25">
      <c r="B2506" t="b">
        <f>IF('Input and Summary Results'!D2088=0,FALSE,'Input and Summary Results'!$B2088)</f>
        <v>0</v>
      </c>
      <c r="C2506" t="b">
        <f>IF(OR(B2506=0,'Input and Summary Results'!D2088=0,'Input and Summary Results'!D2088=""),FALSE,'Input and Summary Results'!$D2088)</f>
        <v>0</v>
      </c>
      <c r="D2506" t="b">
        <f>IF(OR(B2506=0,'Input and Summary Results'!E2088=0),FALSE,'Input and Summary Results'!$E2088)</f>
        <v>0</v>
      </c>
      <c r="E2506" t="b">
        <f t="shared" si="146"/>
        <v>0</v>
      </c>
      <c r="F2506" t="b">
        <f t="shared" si="147"/>
        <v>0</v>
      </c>
      <c r="G2506" t="b">
        <f>IF('Input and Summary Results'!$J$4="yes",IF(C2506=FALSE,FALSE,IF('Data Transformation'!E2506&lt;$R$10,E2506,$R$10)),IF(C2506=FALSE,FALSE,IF(C2506&lt;$R$10,C2506,$R$10)))</f>
        <v>0</v>
      </c>
      <c r="H2506" t="b">
        <f>IF('Input and Summary Results'!$J$4="yes",'Data Transformation'!F2506,'Data Transformation'!D2506)</f>
        <v>0</v>
      </c>
      <c r="I2506" t="str">
        <f t="shared" si="148"/>
        <v/>
      </c>
    </row>
    <row r="2507" spans="2:9" x14ac:dyDescent="0.25">
      <c r="B2507" t="b">
        <f>IF('Input and Summary Results'!D2089=0,FALSE,'Input and Summary Results'!$B2089)</f>
        <v>0</v>
      </c>
      <c r="C2507" t="b">
        <f>IF(OR(B2507=0,'Input and Summary Results'!D2089=0,'Input and Summary Results'!D2089=""),FALSE,'Input and Summary Results'!$D2089)</f>
        <v>0</v>
      </c>
      <c r="D2507" t="b">
        <f>IF(OR(B2507=0,'Input and Summary Results'!E2089=0),FALSE,'Input and Summary Results'!$E2089)</f>
        <v>0</v>
      </c>
      <c r="E2507" t="b">
        <f t="shared" si="146"/>
        <v>0</v>
      </c>
      <c r="F2507" t="b">
        <f t="shared" si="147"/>
        <v>0</v>
      </c>
      <c r="G2507" t="b">
        <f>IF('Input and Summary Results'!$J$4="yes",IF(C2507=FALSE,FALSE,IF('Data Transformation'!E2507&lt;$R$10,E2507,$R$10)),IF(C2507=FALSE,FALSE,IF(C2507&lt;$R$10,C2507,$R$10)))</f>
        <v>0</v>
      </c>
      <c r="H2507" t="b">
        <f>IF('Input and Summary Results'!$J$4="yes",'Data Transformation'!F2507,'Data Transformation'!D2507)</f>
        <v>0</v>
      </c>
      <c r="I2507" t="str">
        <f t="shared" si="148"/>
        <v/>
      </c>
    </row>
    <row r="2508" spans="2:9" x14ac:dyDescent="0.25">
      <c r="B2508" t="b">
        <f>IF('Input and Summary Results'!D2090=0,FALSE,'Input and Summary Results'!$B2090)</f>
        <v>0</v>
      </c>
      <c r="C2508" t="b">
        <f>IF(OR(B2508=0,'Input and Summary Results'!D2090=0,'Input and Summary Results'!D2090=""),FALSE,'Input and Summary Results'!$D2090)</f>
        <v>0</v>
      </c>
      <c r="D2508" t="b">
        <f>IF(OR(B2508=0,'Input and Summary Results'!E2090=0),FALSE,'Input and Summary Results'!$E2090)</f>
        <v>0</v>
      </c>
      <c r="E2508" t="b">
        <f t="shared" si="146"/>
        <v>0</v>
      </c>
      <c r="F2508" t="b">
        <f t="shared" si="147"/>
        <v>0</v>
      </c>
      <c r="G2508" t="b">
        <f>IF('Input and Summary Results'!$J$4="yes",IF(C2508=FALSE,FALSE,IF('Data Transformation'!E2508&lt;$R$10,E2508,$R$10)),IF(C2508=FALSE,FALSE,IF(C2508&lt;$R$10,C2508,$R$10)))</f>
        <v>0</v>
      </c>
      <c r="H2508" t="b">
        <f>IF('Input and Summary Results'!$J$4="yes",'Data Transformation'!F2508,'Data Transformation'!D2508)</f>
        <v>0</v>
      </c>
      <c r="I2508" t="str">
        <f t="shared" si="148"/>
        <v/>
      </c>
    </row>
    <row r="2509" spans="2:9" x14ac:dyDescent="0.25">
      <c r="B2509" t="b">
        <f>IF('Input and Summary Results'!D2091=0,FALSE,'Input and Summary Results'!$B2091)</f>
        <v>0</v>
      </c>
      <c r="C2509" t="b">
        <f>IF(OR(B2509=0,'Input and Summary Results'!D2091=0,'Input and Summary Results'!D2091=""),FALSE,'Input and Summary Results'!$D2091)</f>
        <v>0</v>
      </c>
      <c r="D2509" t="b">
        <f>IF(OR(B2509=0,'Input and Summary Results'!E2091=0),FALSE,'Input and Summary Results'!$E2091)</f>
        <v>0</v>
      </c>
      <c r="E2509" t="b">
        <f t="shared" si="146"/>
        <v>0</v>
      </c>
      <c r="F2509" t="b">
        <f t="shared" si="147"/>
        <v>0</v>
      </c>
      <c r="G2509" t="b">
        <f>IF('Input and Summary Results'!$J$4="yes",IF(C2509=FALSE,FALSE,IF('Data Transformation'!E2509&lt;$R$10,E2509,$R$10)),IF(C2509=FALSE,FALSE,IF(C2509&lt;$R$10,C2509,$R$10)))</f>
        <v>0</v>
      </c>
      <c r="H2509" t="b">
        <f>IF('Input and Summary Results'!$J$4="yes",'Data Transformation'!F2509,'Data Transformation'!D2509)</f>
        <v>0</v>
      </c>
      <c r="I2509" t="str">
        <f t="shared" si="148"/>
        <v/>
      </c>
    </row>
    <row r="2510" spans="2:9" x14ac:dyDescent="0.25">
      <c r="B2510" t="b">
        <f>IF('Input and Summary Results'!D2092=0,FALSE,'Input and Summary Results'!$B2092)</f>
        <v>0</v>
      </c>
      <c r="C2510" t="b">
        <f>IF(OR(B2510=0,'Input and Summary Results'!D2092=0,'Input and Summary Results'!D2092=""),FALSE,'Input and Summary Results'!$D2092)</f>
        <v>0</v>
      </c>
      <c r="D2510" t="b">
        <f>IF(OR(B2510=0,'Input and Summary Results'!E2092=0),FALSE,'Input and Summary Results'!$E2092)</f>
        <v>0</v>
      </c>
      <c r="E2510" t="b">
        <f t="shared" si="146"/>
        <v>0</v>
      </c>
      <c r="F2510" t="b">
        <f t="shared" si="147"/>
        <v>0</v>
      </c>
      <c r="G2510" t="b">
        <f>IF('Input and Summary Results'!$J$4="yes",IF(C2510=FALSE,FALSE,IF('Data Transformation'!E2510&lt;$R$10,E2510,$R$10)),IF(C2510=FALSE,FALSE,IF(C2510&lt;$R$10,C2510,$R$10)))</f>
        <v>0</v>
      </c>
      <c r="H2510" t="b">
        <f>IF('Input and Summary Results'!$J$4="yes",'Data Transformation'!F2510,'Data Transformation'!D2510)</f>
        <v>0</v>
      </c>
      <c r="I2510" t="str">
        <f t="shared" si="148"/>
        <v/>
      </c>
    </row>
    <row r="2511" spans="2:9" x14ac:dyDescent="0.25">
      <c r="B2511" t="b">
        <f>IF('Input and Summary Results'!D2093=0,FALSE,'Input and Summary Results'!$B2093)</f>
        <v>0</v>
      </c>
      <c r="C2511" t="b">
        <f>IF(OR(B2511=0,'Input and Summary Results'!D2093=0,'Input and Summary Results'!D2093=""),FALSE,'Input and Summary Results'!$D2093)</f>
        <v>0</v>
      </c>
      <c r="D2511" t="b">
        <f>IF(OR(B2511=0,'Input and Summary Results'!E2093=0),FALSE,'Input and Summary Results'!$E2093)</f>
        <v>0</v>
      </c>
      <c r="E2511" t="b">
        <f t="shared" si="146"/>
        <v>0</v>
      </c>
      <c r="F2511" t="b">
        <f t="shared" si="147"/>
        <v>0</v>
      </c>
      <c r="G2511" t="b">
        <f>IF('Input and Summary Results'!$J$4="yes",IF(C2511=FALSE,FALSE,IF('Data Transformation'!E2511&lt;$R$10,E2511,$R$10)),IF(C2511=FALSE,FALSE,IF(C2511&lt;$R$10,C2511,$R$10)))</f>
        <v>0</v>
      </c>
      <c r="H2511" t="b">
        <f>IF('Input and Summary Results'!$J$4="yes",'Data Transformation'!F2511,'Data Transformation'!D2511)</f>
        <v>0</v>
      </c>
      <c r="I2511" t="str">
        <f t="shared" si="148"/>
        <v/>
      </c>
    </row>
    <row r="2512" spans="2:9" x14ac:dyDescent="0.25">
      <c r="B2512" t="b">
        <f>IF('Input and Summary Results'!D2094=0,FALSE,'Input and Summary Results'!$B2094)</f>
        <v>0</v>
      </c>
      <c r="C2512" t="b">
        <f>IF(OR(B2512=0,'Input and Summary Results'!D2094=0,'Input and Summary Results'!D2094=""),FALSE,'Input and Summary Results'!$D2094)</f>
        <v>0</v>
      </c>
      <c r="D2512" t="b">
        <f>IF(OR(B2512=0,'Input and Summary Results'!E2094=0),FALSE,'Input and Summary Results'!$E2094)</f>
        <v>0</v>
      </c>
      <c r="E2512" t="b">
        <f t="shared" si="146"/>
        <v>0</v>
      </c>
      <c r="F2512" t="b">
        <f t="shared" si="147"/>
        <v>0</v>
      </c>
      <c r="G2512" t="b">
        <f>IF('Input and Summary Results'!$J$4="yes",IF(C2512=FALSE,FALSE,IF('Data Transformation'!E2512&lt;$R$10,E2512,$R$10)),IF(C2512=FALSE,FALSE,IF(C2512&lt;$R$10,C2512,$R$10)))</f>
        <v>0</v>
      </c>
      <c r="H2512" t="b">
        <f>IF('Input and Summary Results'!$J$4="yes",'Data Transformation'!F2512,'Data Transformation'!D2512)</f>
        <v>0</v>
      </c>
      <c r="I2512" t="str">
        <f t="shared" si="148"/>
        <v/>
      </c>
    </row>
    <row r="2513" spans="2:9" x14ac:dyDescent="0.25">
      <c r="B2513" t="b">
        <f>IF('Input and Summary Results'!D2095=0,FALSE,'Input and Summary Results'!$B2095)</f>
        <v>0</v>
      </c>
      <c r="C2513" t="b">
        <f>IF(OR(B2513=0,'Input and Summary Results'!D2095=0,'Input and Summary Results'!D2095=""),FALSE,'Input and Summary Results'!$D2095)</f>
        <v>0</v>
      </c>
      <c r="D2513" t="b">
        <f>IF(OR(B2513=0,'Input and Summary Results'!E2095=0),FALSE,'Input and Summary Results'!$E2095)</f>
        <v>0</v>
      </c>
      <c r="E2513" t="b">
        <f t="shared" si="146"/>
        <v>0</v>
      </c>
      <c r="F2513" t="b">
        <f t="shared" si="147"/>
        <v>0</v>
      </c>
      <c r="G2513" t="b">
        <f>IF('Input and Summary Results'!$J$4="yes",IF(C2513=FALSE,FALSE,IF('Data Transformation'!E2513&lt;$R$10,E2513,$R$10)),IF(C2513=FALSE,FALSE,IF(C2513&lt;$R$10,C2513,$R$10)))</f>
        <v>0</v>
      </c>
      <c r="H2513" t="b">
        <f>IF('Input and Summary Results'!$J$4="yes",'Data Transformation'!F2513,'Data Transformation'!D2513)</f>
        <v>0</v>
      </c>
      <c r="I2513" t="str">
        <f t="shared" si="148"/>
        <v/>
      </c>
    </row>
    <row r="2514" spans="2:9" x14ac:dyDescent="0.25">
      <c r="B2514" t="b">
        <f>IF('Input and Summary Results'!D2096=0,FALSE,'Input and Summary Results'!$B2096)</f>
        <v>0</v>
      </c>
      <c r="C2514" t="b">
        <f>IF(OR(B2514=0,'Input and Summary Results'!D2096=0,'Input and Summary Results'!D2096=""),FALSE,'Input and Summary Results'!$D2096)</f>
        <v>0</v>
      </c>
      <c r="D2514" t="b">
        <f>IF(OR(B2514=0,'Input and Summary Results'!E2096=0),FALSE,'Input and Summary Results'!$E2096)</f>
        <v>0</v>
      </c>
      <c r="E2514" t="b">
        <f t="shared" si="146"/>
        <v>0</v>
      </c>
      <c r="F2514" t="b">
        <f t="shared" si="147"/>
        <v>0</v>
      </c>
      <c r="G2514" t="b">
        <f>IF('Input and Summary Results'!$J$4="yes",IF(C2514=FALSE,FALSE,IF('Data Transformation'!E2514&lt;$R$10,E2514,$R$10)),IF(C2514=FALSE,FALSE,IF(C2514&lt;$R$10,C2514,$R$10)))</f>
        <v>0</v>
      </c>
      <c r="H2514" t="b">
        <f>IF('Input and Summary Results'!$J$4="yes",'Data Transformation'!F2514,'Data Transformation'!D2514)</f>
        <v>0</v>
      </c>
      <c r="I2514" t="str">
        <f t="shared" si="148"/>
        <v/>
      </c>
    </row>
    <row r="2515" spans="2:9" x14ac:dyDescent="0.25">
      <c r="B2515" t="b">
        <f>IF('Input and Summary Results'!D2097=0,FALSE,'Input and Summary Results'!$B2097)</f>
        <v>0</v>
      </c>
      <c r="C2515" t="b">
        <f>IF(OR(B2515=0,'Input and Summary Results'!D2097=0,'Input and Summary Results'!D2097=""),FALSE,'Input and Summary Results'!$D2097)</f>
        <v>0</v>
      </c>
      <c r="D2515" t="b">
        <f>IF(OR(B2515=0,'Input and Summary Results'!E2097=0),FALSE,'Input and Summary Results'!$E2097)</f>
        <v>0</v>
      </c>
      <c r="E2515" t="b">
        <f t="shared" si="146"/>
        <v>0</v>
      </c>
      <c r="F2515" t="b">
        <f t="shared" si="147"/>
        <v>0</v>
      </c>
      <c r="G2515" t="b">
        <f>IF('Input and Summary Results'!$J$4="yes",IF(C2515=FALSE,FALSE,IF('Data Transformation'!E2515&lt;$R$10,E2515,$R$10)),IF(C2515=FALSE,FALSE,IF(C2515&lt;$R$10,C2515,$R$10)))</f>
        <v>0</v>
      </c>
      <c r="H2515" t="b">
        <f>IF('Input and Summary Results'!$J$4="yes",'Data Transformation'!F2515,'Data Transformation'!D2515)</f>
        <v>0</v>
      </c>
      <c r="I2515" t="str">
        <f t="shared" si="148"/>
        <v/>
      </c>
    </row>
    <row r="2516" spans="2:9" x14ac:dyDescent="0.25">
      <c r="B2516" t="b">
        <f>IF('Input and Summary Results'!D2098=0,FALSE,'Input and Summary Results'!$B2098)</f>
        <v>0</v>
      </c>
      <c r="C2516" t="b">
        <f>IF(OR(B2516=0,'Input and Summary Results'!D2098=0,'Input and Summary Results'!D2098=""),FALSE,'Input and Summary Results'!$D2098)</f>
        <v>0</v>
      </c>
      <c r="D2516" t="b">
        <f>IF(OR(B2516=0,'Input and Summary Results'!E2098=0),FALSE,'Input and Summary Results'!$E2098)</f>
        <v>0</v>
      </c>
      <c r="E2516" t="b">
        <f t="shared" si="146"/>
        <v>0</v>
      </c>
      <c r="F2516" t="b">
        <f t="shared" si="147"/>
        <v>0</v>
      </c>
      <c r="G2516" t="b">
        <f>IF('Input and Summary Results'!$J$4="yes",IF(C2516=FALSE,FALSE,IF('Data Transformation'!E2516&lt;$R$10,E2516,$R$10)),IF(C2516=FALSE,FALSE,IF(C2516&lt;$R$10,C2516,$R$10)))</f>
        <v>0</v>
      </c>
      <c r="H2516" t="b">
        <f>IF('Input and Summary Results'!$J$4="yes",'Data Transformation'!F2516,'Data Transformation'!D2516)</f>
        <v>0</v>
      </c>
      <c r="I2516" t="str">
        <f t="shared" si="148"/>
        <v/>
      </c>
    </row>
    <row r="2517" spans="2:9" x14ac:dyDescent="0.25">
      <c r="B2517" t="b">
        <f>IF('Input and Summary Results'!D2099=0,FALSE,'Input and Summary Results'!$B2099)</f>
        <v>0</v>
      </c>
      <c r="C2517" t="b">
        <f>IF(OR(B2517=0,'Input and Summary Results'!D2099=0,'Input and Summary Results'!D2099=""),FALSE,'Input and Summary Results'!$D2099)</f>
        <v>0</v>
      </c>
      <c r="D2517" t="b">
        <f>IF(OR(B2517=0,'Input and Summary Results'!E2099=0),FALSE,'Input and Summary Results'!$E2099)</f>
        <v>0</v>
      </c>
      <c r="E2517" t="b">
        <f t="shared" si="146"/>
        <v>0</v>
      </c>
      <c r="F2517" t="b">
        <f t="shared" si="147"/>
        <v>0</v>
      </c>
      <c r="G2517" t="b">
        <f>IF('Input and Summary Results'!$J$4="yes",IF(C2517=FALSE,FALSE,IF('Data Transformation'!E2517&lt;$R$10,E2517,$R$10)),IF(C2517=FALSE,FALSE,IF(C2517&lt;$R$10,C2517,$R$10)))</f>
        <v>0</v>
      </c>
      <c r="H2517" t="b">
        <f>IF('Input and Summary Results'!$J$4="yes",'Data Transformation'!F2517,'Data Transformation'!D2517)</f>
        <v>0</v>
      </c>
      <c r="I2517" t="str">
        <f t="shared" si="148"/>
        <v/>
      </c>
    </row>
    <row r="2518" spans="2:9" x14ac:dyDescent="0.25">
      <c r="B2518" t="b">
        <f>IF('Input and Summary Results'!D2100=0,FALSE,'Input and Summary Results'!$B2100)</f>
        <v>0</v>
      </c>
      <c r="C2518" t="b">
        <f>IF(OR(B2518=0,'Input and Summary Results'!D2100=0,'Input and Summary Results'!D2100=""),FALSE,'Input and Summary Results'!$D2100)</f>
        <v>0</v>
      </c>
      <c r="D2518" t="b">
        <f>IF(OR(B2518=0,'Input and Summary Results'!E2100=0),FALSE,'Input and Summary Results'!$E2100)</f>
        <v>0</v>
      </c>
      <c r="E2518" t="b">
        <f t="shared" si="146"/>
        <v>0</v>
      </c>
      <c r="F2518" t="b">
        <f t="shared" si="147"/>
        <v>0</v>
      </c>
      <c r="G2518" t="b">
        <f>IF('Input and Summary Results'!$J$4="yes",IF(C2518=FALSE,FALSE,IF('Data Transformation'!E2518&lt;$R$10,E2518,$R$10)),IF(C2518=FALSE,FALSE,IF(C2518&lt;$R$10,C2518,$R$10)))</f>
        <v>0</v>
      </c>
      <c r="H2518" t="b">
        <f>IF('Input and Summary Results'!$J$4="yes",'Data Transformation'!F2518,'Data Transformation'!D2518)</f>
        <v>0</v>
      </c>
      <c r="I2518" t="str">
        <f t="shared" si="148"/>
        <v/>
      </c>
    </row>
    <row r="2519" spans="2:9" x14ac:dyDescent="0.25">
      <c r="B2519" t="b">
        <f>IF('Input and Summary Results'!D2101=0,FALSE,'Input and Summary Results'!$B2101)</f>
        <v>0</v>
      </c>
      <c r="C2519" t="b">
        <f>IF(OR(B2519=0,'Input and Summary Results'!D2101=0,'Input and Summary Results'!D2101=""),FALSE,'Input and Summary Results'!$D2101)</f>
        <v>0</v>
      </c>
      <c r="D2519" t="b">
        <f>IF(OR(B2519=0,'Input and Summary Results'!E2101=0),FALSE,'Input and Summary Results'!$E2101)</f>
        <v>0</v>
      </c>
      <c r="E2519" t="b">
        <f t="shared" si="146"/>
        <v>0</v>
      </c>
      <c r="F2519" t="b">
        <f t="shared" si="147"/>
        <v>0</v>
      </c>
      <c r="G2519" t="b">
        <f>IF('Input and Summary Results'!$J$4="yes",IF(C2519=FALSE,FALSE,IF('Data Transformation'!E2519&lt;$R$10,E2519,$R$10)),IF(C2519=FALSE,FALSE,IF(C2519&lt;$R$10,C2519,$R$10)))</f>
        <v>0</v>
      </c>
      <c r="H2519" t="b">
        <f>IF('Input and Summary Results'!$J$4="yes",'Data Transformation'!F2519,'Data Transformation'!D2519)</f>
        <v>0</v>
      </c>
      <c r="I2519" t="str">
        <f t="shared" si="148"/>
        <v/>
      </c>
    </row>
    <row r="2520" spans="2:9" x14ac:dyDescent="0.25">
      <c r="B2520" t="b">
        <f>IF('Input and Summary Results'!D2102=0,FALSE,'Input and Summary Results'!$B2102)</f>
        <v>0</v>
      </c>
      <c r="C2520" t="b">
        <f>IF(OR(B2520=0,'Input and Summary Results'!D2102=0,'Input and Summary Results'!D2102=""),FALSE,'Input and Summary Results'!$D2102)</f>
        <v>0</v>
      </c>
      <c r="D2520" t="b">
        <f>IF(OR(B2520=0,'Input and Summary Results'!E2102=0),FALSE,'Input and Summary Results'!$E2102)</f>
        <v>0</v>
      </c>
      <c r="E2520" t="b">
        <f t="shared" si="146"/>
        <v>0</v>
      </c>
      <c r="F2520" t="b">
        <f t="shared" si="147"/>
        <v>0</v>
      </c>
      <c r="G2520" t="b">
        <f>IF('Input and Summary Results'!$J$4="yes",IF(C2520=FALSE,FALSE,IF('Data Transformation'!E2520&lt;$R$10,E2520,$R$10)),IF(C2520=FALSE,FALSE,IF(C2520&lt;$R$10,C2520,$R$10)))</f>
        <v>0</v>
      </c>
      <c r="H2520" t="b">
        <f>IF('Input and Summary Results'!$J$4="yes",'Data Transformation'!F2520,'Data Transformation'!D2520)</f>
        <v>0</v>
      </c>
      <c r="I2520" t="str">
        <f t="shared" si="148"/>
        <v/>
      </c>
    </row>
    <row r="2521" spans="2:9" x14ac:dyDescent="0.25">
      <c r="B2521" t="b">
        <f>IF('Input and Summary Results'!D2103=0,FALSE,'Input and Summary Results'!$B2103)</f>
        <v>0</v>
      </c>
      <c r="C2521" t="b">
        <f>IF(OR(B2521=0,'Input and Summary Results'!D2103=0,'Input and Summary Results'!D2103=""),FALSE,'Input and Summary Results'!$D2103)</f>
        <v>0</v>
      </c>
      <c r="D2521" t="b">
        <f>IF(OR(B2521=0,'Input and Summary Results'!E2103=0),FALSE,'Input and Summary Results'!$E2103)</f>
        <v>0</v>
      </c>
      <c r="E2521" t="b">
        <f t="shared" si="146"/>
        <v>0</v>
      </c>
      <c r="F2521" t="b">
        <f t="shared" si="147"/>
        <v>0</v>
      </c>
      <c r="G2521" t="b">
        <f>IF('Input and Summary Results'!$J$4="yes",IF(C2521=FALSE,FALSE,IF('Data Transformation'!E2521&lt;$R$10,E2521,$R$10)),IF(C2521=FALSE,FALSE,IF(C2521&lt;$R$10,C2521,$R$10)))</f>
        <v>0</v>
      </c>
      <c r="H2521" t="b">
        <f>IF('Input and Summary Results'!$J$4="yes",'Data Transformation'!F2521,'Data Transformation'!D2521)</f>
        <v>0</v>
      </c>
      <c r="I2521" t="str">
        <f t="shared" si="148"/>
        <v/>
      </c>
    </row>
    <row r="2522" spans="2:9" x14ac:dyDescent="0.25">
      <c r="B2522" t="b">
        <f>IF('Input and Summary Results'!D2104=0,FALSE,'Input and Summary Results'!$B2104)</f>
        <v>0</v>
      </c>
      <c r="C2522" t="b">
        <f>IF(OR(B2522=0,'Input and Summary Results'!D2104=0,'Input and Summary Results'!D2104=""),FALSE,'Input and Summary Results'!$D2104)</f>
        <v>0</v>
      </c>
      <c r="D2522" t="b">
        <f>IF(OR(B2522=0,'Input and Summary Results'!E2104=0),FALSE,'Input and Summary Results'!$E2104)</f>
        <v>0</v>
      </c>
      <c r="E2522" t="b">
        <f t="shared" si="146"/>
        <v>0</v>
      </c>
      <c r="F2522" t="b">
        <f t="shared" si="147"/>
        <v>0</v>
      </c>
      <c r="G2522" t="b">
        <f>IF('Input and Summary Results'!$J$4="yes",IF(C2522=FALSE,FALSE,IF('Data Transformation'!E2522&lt;$R$10,E2522,$R$10)),IF(C2522=FALSE,FALSE,IF(C2522&lt;$R$10,C2522,$R$10)))</f>
        <v>0</v>
      </c>
      <c r="H2522" t="b">
        <f>IF('Input and Summary Results'!$J$4="yes",'Data Transformation'!F2522,'Data Transformation'!D2522)</f>
        <v>0</v>
      </c>
      <c r="I2522" t="str">
        <f t="shared" si="148"/>
        <v/>
      </c>
    </row>
    <row r="2523" spans="2:9" x14ac:dyDescent="0.25">
      <c r="B2523" t="b">
        <f>IF('Input and Summary Results'!D2105=0,FALSE,'Input and Summary Results'!$B2105)</f>
        <v>0</v>
      </c>
      <c r="C2523" t="b">
        <f>IF(OR(B2523=0,'Input and Summary Results'!D2105=0,'Input and Summary Results'!D2105=""),FALSE,'Input and Summary Results'!$D2105)</f>
        <v>0</v>
      </c>
      <c r="D2523" t="b">
        <f>IF(OR(B2523=0,'Input and Summary Results'!E2105=0),FALSE,'Input and Summary Results'!$E2105)</f>
        <v>0</v>
      </c>
      <c r="E2523" t="b">
        <f t="shared" si="146"/>
        <v>0</v>
      </c>
      <c r="F2523" t="b">
        <f t="shared" si="147"/>
        <v>0</v>
      </c>
      <c r="G2523" t="b">
        <f>IF('Input and Summary Results'!$J$4="yes",IF(C2523=FALSE,FALSE,IF('Data Transformation'!E2523&lt;$R$10,E2523,$R$10)),IF(C2523=FALSE,FALSE,IF(C2523&lt;$R$10,C2523,$R$10)))</f>
        <v>0</v>
      </c>
      <c r="H2523" t="b">
        <f>IF('Input and Summary Results'!$J$4="yes",'Data Transformation'!F2523,'Data Transformation'!D2523)</f>
        <v>0</v>
      </c>
      <c r="I2523" t="str">
        <f t="shared" si="148"/>
        <v/>
      </c>
    </row>
    <row r="2524" spans="2:9" x14ac:dyDescent="0.25">
      <c r="B2524" t="b">
        <f>IF('Input and Summary Results'!D2106=0,FALSE,'Input and Summary Results'!$B2106)</f>
        <v>0</v>
      </c>
      <c r="C2524" t="b">
        <f>IF(OR(B2524=0,'Input and Summary Results'!D2106=0,'Input and Summary Results'!D2106=""),FALSE,'Input and Summary Results'!$D2106)</f>
        <v>0</v>
      </c>
      <c r="D2524" t="b">
        <f>IF(OR(B2524=0,'Input and Summary Results'!E2106=0),FALSE,'Input and Summary Results'!$E2106)</f>
        <v>0</v>
      </c>
      <c r="E2524" t="b">
        <f t="shared" si="146"/>
        <v>0</v>
      </c>
      <c r="F2524" t="b">
        <f t="shared" si="147"/>
        <v>0</v>
      </c>
      <c r="G2524" t="b">
        <f>IF('Input and Summary Results'!$J$4="yes",IF(C2524=FALSE,FALSE,IF('Data Transformation'!E2524&lt;$R$10,E2524,$R$10)),IF(C2524=FALSE,FALSE,IF(C2524&lt;$R$10,C2524,$R$10)))</f>
        <v>0</v>
      </c>
      <c r="H2524" t="b">
        <f>IF('Input and Summary Results'!$J$4="yes",'Data Transformation'!F2524,'Data Transformation'!D2524)</f>
        <v>0</v>
      </c>
      <c r="I2524" t="str">
        <f t="shared" si="148"/>
        <v/>
      </c>
    </row>
    <row r="2525" spans="2:9" x14ac:dyDescent="0.25">
      <c r="B2525" t="b">
        <f>IF('Input and Summary Results'!D2107=0,FALSE,'Input and Summary Results'!$B2107)</f>
        <v>0</v>
      </c>
      <c r="C2525" t="b">
        <f>IF(OR(B2525=0,'Input and Summary Results'!D2107=0,'Input and Summary Results'!D2107=""),FALSE,'Input and Summary Results'!$D2107)</f>
        <v>0</v>
      </c>
      <c r="D2525" t="b">
        <f>IF(OR(B2525=0,'Input and Summary Results'!E2107=0),FALSE,'Input and Summary Results'!$E2107)</f>
        <v>0</v>
      </c>
      <c r="E2525" t="b">
        <f t="shared" si="146"/>
        <v>0</v>
      </c>
      <c r="F2525" t="b">
        <f t="shared" si="147"/>
        <v>0</v>
      </c>
      <c r="G2525" t="b">
        <f>IF('Input and Summary Results'!$J$4="yes",IF(C2525=FALSE,FALSE,IF('Data Transformation'!E2525&lt;$R$10,E2525,$R$10)),IF(C2525=FALSE,FALSE,IF(C2525&lt;$R$10,C2525,$R$10)))</f>
        <v>0</v>
      </c>
      <c r="H2525" t="b">
        <f>IF('Input and Summary Results'!$J$4="yes",'Data Transformation'!F2525,'Data Transformation'!D2525)</f>
        <v>0</v>
      </c>
      <c r="I2525" t="str">
        <f t="shared" si="148"/>
        <v/>
      </c>
    </row>
    <row r="2526" spans="2:9" x14ac:dyDescent="0.25">
      <c r="B2526" t="b">
        <f>IF('Input and Summary Results'!D2108=0,FALSE,'Input and Summary Results'!$B2108)</f>
        <v>0</v>
      </c>
      <c r="C2526" t="b">
        <f>IF(OR(B2526=0,'Input and Summary Results'!D2108=0,'Input and Summary Results'!D2108=""),FALSE,'Input and Summary Results'!$D2108)</f>
        <v>0</v>
      </c>
      <c r="D2526" t="b">
        <f>IF(OR(B2526=0,'Input and Summary Results'!E2108=0),FALSE,'Input and Summary Results'!$E2108)</f>
        <v>0</v>
      </c>
      <c r="E2526" t="b">
        <f t="shared" si="146"/>
        <v>0</v>
      </c>
      <c r="F2526" t="b">
        <f t="shared" si="147"/>
        <v>0</v>
      </c>
      <c r="G2526" t="b">
        <f>IF('Input and Summary Results'!$J$4="yes",IF(C2526=FALSE,FALSE,IF('Data Transformation'!E2526&lt;$R$10,E2526,$R$10)),IF(C2526=FALSE,FALSE,IF(C2526&lt;$R$10,C2526,$R$10)))</f>
        <v>0</v>
      </c>
      <c r="H2526" t="b">
        <f>IF('Input and Summary Results'!$J$4="yes",'Data Transformation'!F2526,'Data Transformation'!D2526)</f>
        <v>0</v>
      </c>
      <c r="I2526" t="str">
        <f t="shared" si="148"/>
        <v/>
      </c>
    </row>
    <row r="2527" spans="2:9" x14ac:dyDescent="0.25">
      <c r="B2527" t="b">
        <f>IF('Input and Summary Results'!D2109=0,FALSE,'Input and Summary Results'!$B2109)</f>
        <v>0</v>
      </c>
      <c r="C2527" t="b">
        <f>IF(OR(B2527=0,'Input and Summary Results'!D2109=0,'Input and Summary Results'!D2109=""),FALSE,'Input and Summary Results'!$D2109)</f>
        <v>0</v>
      </c>
      <c r="D2527" t="b">
        <f>IF(OR(B2527=0,'Input and Summary Results'!E2109=0),FALSE,'Input and Summary Results'!$E2109)</f>
        <v>0</v>
      </c>
      <c r="E2527" t="b">
        <f t="shared" si="146"/>
        <v>0</v>
      </c>
      <c r="F2527" t="b">
        <f t="shared" si="147"/>
        <v>0</v>
      </c>
      <c r="G2527" t="b">
        <f>IF('Input and Summary Results'!$J$4="yes",IF(C2527=FALSE,FALSE,IF('Data Transformation'!E2527&lt;$R$10,E2527,$R$10)),IF(C2527=FALSE,FALSE,IF(C2527&lt;$R$10,C2527,$R$10)))</f>
        <v>0</v>
      </c>
      <c r="H2527" t="b">
        <f>IF('Input and Summary Results'!$J$4="yes",'Data Transformation'!F2527,'Data Transformation'!D2527)</f>
        <v>0</v>
      </c>
      <c r="I2527" t="str">
        <f t="shared" si="148"/>
        <v/>
      </c>
    </row>
    <row r="2528" spans="2:9" x14ac:dyDescent="0.25">
      <c r="B2528" t="b">
        <f>IF('Input and Summary Results'!D2110=0,FALSE,'Input and Summary Results'!$B2110)</f>
        <v>0</v>
      </c>
      <c r="C2528" t="b">
        <f>IF(OR(B2528=0,'Input and Summary Results'!D2110=0,'Input and Summary Results'!D2110=""),FALSE,'Input and Summary Results'!$D2110)</f>
        <v>0</v>
      </c>
      <c r="D2528" t="b">
        <f>IF(OR(B2528=0,'Input and Summary Results'!E2110=0),FALSE,'Input and Summary Results'!$E2110)</f>
        <v>0</v>
      </c>
      <c r="E2528" t="b">
        <f t="shared" si="146"/>
        <v>0</v>
      </c>
      <c r="F2528" t="b">
        <f t="shared" si="147"/>
        <v>0</v>
      </c>
      <c r="G2528" t="b">
        <f>IF('Input and Summary Results'!$J$4="yes",IF(C2528=FALSE,FALSE,IF('Data Transformation'!E2528&lt;$R$10,E2528,$R$10)),IF(C2528=FALSE,FALSE,IF(C2528&lt;$R$10,C2528,$R$10)))</f>
        <v>0</v>
      </c>
      <c r="H2528" t="b">
        <f>IF('Input and Summary Results'!$J$4="yes",'Data Transformation'!F2528,'Data Transformation'!D2528)</f>
        <v>0</v>
      </c>
      <c r="I2528" t="str">
        <f t="shared" si="148"/>
        <v/>
      </c>
    </row>
    <row r="2529" spans="2:9" x14ac:dyDescent="0.25">
      <c r="B2529" t="b">
        <f>IF('Input and Summary Results'!D2111=0,FALSE,'Input and Summary Results'!$B2111)</f>
        <v>0</v>
      </c>
      <c r="C2529" t="b">
        <f>IF(OR(B2529=0,'Input and Summary Results'!D2111=0,'Input and Summary Results'!D2111=""),FALSE,'Input and Summary Results'!$D2111)</f>
        <v>0</v>
      </c>
      <c r="D2529" t="b">
        <f>IF(OR(B2529=0,'Input and Summary Results'!E2111=0),FALSE,'Input and Summary Results'!$E2111)</f>
        <v>0</v>
      </c>
      <c r="E2529" t="b">
        <f t="shared" si="146"/>
        <v>0</v>
      </c>
      <c r="F2529" t="b">
        <f t="shared" si="147"/>
        <v>0</v>
      </c>
      <c r="G2529" t="b">
        <f>IF('Input and Summary Results'!$J$4="yes",IF(C2529=FALSE,FALSE,IF('Data Transformation'!E2529&lt;$R$10,E2529,$R$10)),IF(C2529=FALSE,FALSE,IF(C2529&lt;$R$10,C2529,$R$10)))</f>
        <v>0</v>
      </c>
      <c r="H2529" t="b">
        <f>IF('Input and Summary Results'!$J$4="yes",'Data Transformation'!F2529,'Data Transformation'!D2529)</f>
        <v>0</v>
      </c>
      <c r="I2529" t="str">
        <f t="shared" si="148"/>
        <v/>
      </c>
    </row>
    <row r="2530" spans="2:9" x14ac:dyDescent="0.25">
      <c r="B2530" t="b">
        <f>IF('Input and Summary Results'!D2112=0,FALSE,'Input and Summary Results'!$B2112)</f>
        <v>0</v>
      </c>
      <c r="C2530" t="b">
        <f>IF(OR(B2530=0,'Input and Summary Results'!D2112=0,'Input and Summary Results'!D2112=""),FALSE,'Input and Summary Results'!$D2112)</f>
        <v>0</v>
      </c>
      <c r="D2530" t="b">
        <f>IF(OR(B2530=0,'Input and Summary Results'!E2112=0),FALSE,'Input and Summary Results'!$E2112)</f>
        <v>0</v>
      </c>
      <c r="E2530" t="b">
        <f t="shared" si="146"/>
        <v>0</v>
      </c>
      <c r="F2530" t="b">
        <f t="shared" si="147"/>
        <v>0</v>
      </c>
      <c r="G2530" t="b">
        <f>IF('Input and Summary Results'!$J$4="yes",IF(C2530=FALSE,FALSE,IF('Data Transformation'!E2530&lt;$R$10,E2530,$R$10)),IF(C2530=FALSE,FALSE,IF(C2530&lt;$R$10,C2530,$R$10)))</f>
        <v>0</v>
      </c>
      <c r="H2530" t="b">
        <f>IF('Input and Summary Results'!$J$4="yes",'Data Transformation'!F2530,'Data Transformation'!D2530)</f>
        <v>0</v>
      </c>
      <c r="I2530" t="str">
        <f t="shared" si="148"/>
        <v/>
      </c>
    </row>
    <row r="2531" spans="2:9" x14ac:dyDescent="0.25">
      <c r="B2531" t="b">
        <f>IF('Input and Summary Results'!D2113=0,FALSE,'Input and Summary Results'!$B2113)</f>
        <v>0</v>
      </c>
      <c r="C2531" t="b">
        <f>IF(OR(B2531=0,'Input and Summary Results'!D2113=0,'Input and Summary Results'!D2113=""),FALSE,'Input and Summary Results'!$D2113)</f>
        <v>0</v>
      </c>
      <c r="D2531" t="b">
        <f>IF(OR(B2531=0,'Input and Summary Results'!E2113=0),FALSE,'Input and Summary Results'!$E2113)</f>
        <v>0</v>
      </c>
      <c r="E2531" t="b">
        <f t="shared" si="146"/>
        <v>0</v>
      </c>
      <c r="F2531" t="b">
        <f t="shared" si="147"/>
        <v>0</v>
      </c>
      <c r="G2531" t="b">
        <f>IF('Input and Summary Results'!$J$4="yes",IF(C2531=FALSE,FALSE,IF('Data Transformation'!E2531&lt;$R$10,E2531,$R$10)),IF(C2531=FALSE,FALSE,IF(C2531&lt;$R$10,C2531,$R$10)))</f>
        <v>0</v>
      </c>
      <c r="H2531" t="b">
        <f>IF('Input and Summary Results'!$J$4="yes",'Data Transformation'!F2531,'Data Transformation'!D2531)</f>
        <v>0</v>
      </c>
      <c r="I2531" t="str">
        <f t="shared" si="148"/>
        <v/>
      </c>
    </row>
    <row r="2532" spans="2:9" x14ac:dyDescent="0.25">
      <c r="B2532" t="b">
        <f>IF('Input and Summary Results'!D2114=0,FALSE,'Input and Summary Results'!$B2114)</f>
        <v>0</v>
      </c>
      <c r="C2532" t="b">
        <f>IF(OR(B2532=0,'Input and Summary Results'!D2114=0,'Input and Summary Results'!D2114=""),FALSE,'Input and Summary Results'!$D2114)</f>
        <v>0</v>
      </c>
      <c r="D2532" t="b">
        <f>IF(OR(B2532=0,'Input and Summary Results'!E2114=0),FALSE,'Input and Summary Results'!$E2114)</f>
        <v>0</v>
      </c>
      <c r="E2532" t="b">
        <f t="shared" si="146"/>
        <v>0</v>
      </c>
      <c r="F2532" t="b">
        <f t="shared" si="147"/>
        <v>0</v>
      </c>
      <c r="G2532" t="b">
        <f>IF('Input and Summary Results'!$J$4="yes",IF(C2532=FALSE,FALSE,IF('Data Transformation'!E2532&lt;$R$10,E2532,$R$10)),IF(C2532=FALSE,FALSE,IF(C2532&lt;$R$10,C2532,$R$10)))</f>
        <v>0</v>
      </c>
      <c r="H2532" t="b">
        <f>IF('Input and Summary Results'!$J$4="yes",'Data Transformation'!F2532,'Data Transformation'!D2532)</f>
        <v>0</v>
      </c>
      <c r="I2532" t="str">
        <f t="shared" si="148"/>
        <v/>
      </c>
    </row>
    <row r="2533" spans="2:9" x14ac:dyDescent="0.25">
      <c r="B2533" t="b">
        <f>IF('Input and Summary Results'!D2115=0,FALSE,'Input and Summary Results'!$B2115)</f>
        <v>0</v>
      </c>
      <c r="C2533" t="b">
        <f>IF(OR(B2533=0,'Input and Summary Results'!D2115=0,'Input and Summary Results'!D2115=""),FALSE,'Input and Summary Results'!$D2115)</f>
        <v>0</v>
      </c>
      <c r="D2533" t="b">
        <f>IF(OR(B2533=0,'Input and Summary Results'!E2115=0),FALSE,'Input and Summary Results'!$E2115)</f>
        <v>0</v>
      </c>
      <c r="E2533" t="b">
        <f t="shared" si="146"/>
        <v>0</v>
      </c>
      <c r="F2533" t="b">
        <f t="shared" si="147"/>
        <v>0</v>
      </c>
      <c r="G2533" t="b">
        <f>IF('Input and Summary Results'!$J$4="yes",IF(C2533=FALSE,FALSE,IF('Data Transformation'!E2533&lt;$R$10,E2533,$R$10)),IF(C2533=FALSE,FALSE,IF(C2533&lt;$R$10,C2533,$R$10)))</f>
        <v>0</v>
      </c>
      <c r="H2533" t="b">
        <f>IF('Input and Summary Results'!$J$4="yes",'Data Transformation'!F2533,'Data Transformation'!D2533)</f>
        <v>0</v>
      </c>
      <c r="I2533" t="str">
        <f t="shared" si="148"/>
        <v/>
      </c>
    </row>
    <row r="2534" spans="2:9" x14ac:dyDescent="0.25">
      <c r="B2534" t="b">
        <f>IF('Input and Summary Results'!D2116=0,FALSE,'Input and Summary Results'!$B2116)</f>
        <v>0</v>
      </c>
      <c r="C2534" t="b">
        <f>IF(OR(B2534=0,'Input and Summary Results'!D2116=0,'Input and Summary Results'!D2116=""),FALSE,'Input and Summary Results'!$D2116)</f>
        <v>0</v>
      </c>
      <c r="D2534" t="b">
        <f>IF(OR(B2534=0,'Input and Summary Results'!E2116=0),FALSE,'Input and Summary Results'!$E2116)</f>
        <v>0</v>
      </c>
      <c r="E2534" t="b">
        <f t="shared" si="146"/>
        <v>0</v>
      </c>
      <c r="F2534" t="b">
        <f t="shared" si="147"/>
        <v>0</v>
      </c>
      <c r="G2534" t="b">
        <f>IF('Input and Summary Results'!$J$4="yes",IF(C2534=FALSE,FALSE,IF('Data Transformation'!E2534&lt;$R$10,E2534,$R$10)),IF(C2534=FALSE,FALSE,IF(C2534&lt;$R$10,C2534,$R$10)))</f>
        <v>0</v>
      </c>
      <c r="H2534" t="b">
        <f>IF('Input and Summary Results'!$J$4="yes",'Data Transformation'!F2534,'Data Transformation'!D2534)</f>
        <v>0</v>
      </c>
      <c r="I2534" t="str">
        <f t="shared" si="148"/>
        <v/>
      </c>
    </row>
    <row r="2535" spans="2:9" x14ac:dyDescent="0.25">
      <c r="B2535" t="b">
        <f>IF('Input and Summary Results'!D2117=0,FALSE,'Input and Summary Results'!$B2117)</f>
        <v>0</v>
      </c>
      <c r="C2535" t="b">
        <f>IF(OR(B2535=0,'Input and Summary Results'!D2117=0,'Input and Summary Results'!D2117=""),FALSE,'Input and Summary Results'!$D2117)</f>
        <v>0</v>
      </c>
      <c r="D2535" t="b">
        <f>IF(OR(B2535=0,'Input and Summary Results'!E2117=0),FALSE,'Input and Summary Results'!$E2117)</f>
        <v>0</v>
      </c>
      <c r="E2535" t="b">
        <f t="shared" si="146"/>
        <v>0</v>
      </c>
      <c r="F2535" t="b">
        <f t="shared" si="147"/>
        <v>0</v>
      </c>
      <c r="G2535" t="b">
        <f>IF('Input and Summary Results'!$J$4="yes",IF(C2535=FALSE,FALSE,IF('Data Transformation'!E2535&lt;$R$10,E2535,$R$10)),IF(C2535=FALSE,FALSE,IF(C2535&lt;$R$10,C2535,$R$10)))</f>
        <v>0</v>
      </c>
      <c r="H2535" t="b">
        <f>IF('Input and Summary Results'!$J$4="yes",'Data Transformation'!F2535,'Data Transformation'!D2535)</f>
        <v>0</v>
      </c>
      <c r="I2535" t="str">
        <f t="shared" si="148"/>
        <v/>
      </c>
    </row>
    <row r="2536" spans="2:9" x14ac:dyDescent="0.25">
      <c r="B2536" t="b">
        <f>IF('Input and Summary Results'!D2118=0,FALSE,'Input and Summary Results'!$B2118)</f>
        <v>0</v>
      </c>
      <c r="C2536" t="b">
        <f>IF(OR(B2536=0,'Input and Summary Results'!D2118=0,'Input and Summary Results'!D2118=""),FALSE,'Input and Summary Results'!$D2118)</f>
        <v>0</v>
      </c>
      <c r="D2536" t="b">
        <f>IF(OR(B2536=0,'Input and Summary Results'!E2118=0),FALSE,'Input and Summary Results'!$E2118)</f>
        <v>0</v>
      </c>
      <c r="E2536" t="b">
        <f t="shared" si="146"/>
        <v>0</v>
      </c>
      <c r="F2536" t="b">
        <f t="shared" si="147"/>
        <v>0</v>
      </c>
      <c r="G2536" t="b">
        <f>IF('Input and Summary Results'!$J$4="yes",IF(C2536=FALSE,FALSE,IF('Data Transformation'!E2536&lt;$R$10,E2536,$R$10)),IF(C2536=FALSE,FALSE,IF(C2536&lt;$R$10,C2536,$R$10)))</f>
        <v>0</v>
      </c>
      <c r="H2536" t="b">
        <f>IF('Input and Summary Results'!$J$4="yes",'Data Transformation'!F2536,'Data Transformation'!D2536)</f>
        <v>0</v>
      </c>
      <c r="I2536" t="str">
        <f t="shared" si="148"/>
        <v/>
      </c>
    </row>
    <row r="2537" spans="2:9" x14ac:dyDescent="0.25">
      <c r="B2537" t="b">
        <f>IF('Input and Summary Results'!D2119=0,FALSE,'Input and Summary Results'!$B2119)</f>
        <v>0</v>
      </c>
      <c r="C2537" t="b">
        <f>IF(OR(B2537=0,'Input and Summary Results'!D2119=0,'Input and Summary Results'!D2119=""),FALSE,'Input and Summary Results'!$D2119)</f>
        <v>0</v>
      </c>
      <c r="D2537" t="b">
        <f>IF(OR(B2537=0,'Input and Summary Results'!E2119=0),FALSE,'Input and Summary Results'!$E2119)</f>
        <v>0</v>
      </c>
      <c r="E2537" t="b">
        <f t="shared" si="146"/>
        <v>0</v>
      </c>
      <c r="F2537" t="b">
        <f t="shared" si="147"/>
        <v>0</v>
      </c>
      <c r="G2537" t="b">
        <f>IF('Input and Summary Results'!$J$4="yes",IF(C2537=FALSE,FALSE,IF('Data Transformation'!E2537&lt;$R$10,E2537,$R$10)),IF(C2537=FALSE,FALSE,IF(C2537&lt;$R$10,C2537,$R$10)))</f>
        <v>0</v>
      </c>
      <c r="H2537" t="b">
        <f>IF('Input and Summary Results'!$J$4="yes",'Data Transformation'!F2537,'Data Transformation'!D2537)</f>
        <v>0</v>
      </c>
      <c r="I2537" t="str">
        <f t="shared" si="148"/>
        <v/>
      </c>
    </row>
    <row r="2538" spans="2:9" x14ac:dyDescent="0.25">
      <c r="B2538" t="b">
        <f>IF('Input and Summary Results'!D2120=0,FALSE,'Input and Summary Results'!$B2120)</f>
        <v>0</v>
      </c>
      <c r="C2538" t="b">
        <f>IF(OR(B2538=0,'Input and Summary Results'!D2120=0,'Input and Summary Results'!D2120=""),FALSE,'Input and Summary Results'!$D2120)</f>
        <v>0</v>
      </c>
      <c r="D2538" t="b">
        <f>IF(OR(B2538=0,'Input and Summary Results'!E2120=0),FALSE,'Input and Summary Results'!$E2120)</f>
        <v>0</v>
      </c>
      <c r="E2538" t="b">
        <f t="shared" ref="E2538:E2601" si="149">IF(C2538=FALSE,FALSE,LOG10(C2538))</f>
        <v>0</v>
      </c>
      <c r="F2538" t="b">
        <f t="shared" ref="F2538:F2601" si="150">IF(D2538=FALSE, FALSE,0.434*D2538/C2538)</f>
        <v>0</v>
      </c>
      <c r="G2538" t="b">
        <f>IF('Input and Summary Results'!$J$4="yes",IF(C2538=FALSE,FALSE,IF('Data Transformation'!E2538&lt;$R$10,E2538,$R$10)),IF(C2538=FALSE,FALSE,IF(C2538&lt;$R$10,C2538,$R$10)))</f>
        <v>0</v>
      </c>
      <c r="H2538" t="b">
        <f>IF('Input and Summary Results'!$J$4="yes",'Data Transformation'!F2538,'Data Transformation'!D2538)</f>
        <v>0</v>
      </c>
      <c r="I2538" t="str">
        <f t="shared" si="148"/>
        <v/>
      </c>
    </row>
    <row r="2539" spans="2:9" x14ac:dyDescent="0.25">
      <c r="B2539" t="b">
        <f>IF('Input and Summary Results'!D2121=0,FALSE,'Input and Summary Results'!$B2121)</f>
        <v>0</v>
      </c>
      <c r="C2539" t="b">
        <f>IF(OR(B2539=0,'Input and Summary Results'!D2121=0,'Input and Summary Results'!D2121=""),FALSE,'Input and Summary Results'!$D2121)</f>
        <v>0</v>
      </c>
      <c r="D2539" t="b">
        <f>IF(OR(B2539=0,'Input and Summary Results'!E2121=0),FALSE,'Input and Summary Results'!$E2121)</f>
        <v>0</v>
      </c>
      <c r="E2539" t="b">
        <f t="shared" si="149"/>
        <v>0</v>
      </c>
      <c r="F2539" t="b">
        <f t="shared" si="150"/>
        <v>0</v>
      </c>
      <c r="G2539" t="b">
        <f>IF('Input and Summary Results'!$J$4="yes",IF(C2539=FALSE,FALSE,IF('Data Transformation'!E2539&lt;$R$10,E2539,$R$10)),IF(C2539=FALSE,FALSE,IF(C2539&lt;$R$10,C2539,$R$10)))</f>
        <v>0</v>
      </c>
      <c r="H2539" t="b">
        <f>IF('Input and Summary Results'!$J$4="yes",'Data Transformation'!F2539,'Data Transformation'!D2539)</f>
        <v>0</v>
      </c>
      <c r="I2539" t="str">
        <f t="shared" si="148"/>
        <v/>
      </c>
    </row>
    <row r="2540" spans="2:9" x14ac:dyDescent="0.25">
      <c r="B2540" t="b">
        <f>IF('Input and Summary Results'!D2122=0,FALSE,'Input and Summary Results'!$B2122)</f>
        <v>0</v>
      </c>
      <c r="C2540" t="b">
        <f>IF(OR(B2540=0,'Input and Summary Results'!D2122=0,'Input and Summary Results'!D2122=""),FALSE,'Input and Summary Results'!$D2122)</f>
        <v>0</v>
      </c>
      <c r="D2540" t="b">
        <f>IF(OR(B2540=0,'Input and Summary Results'!E2122=0),FALSE,'Input and Summary Results'!$E2122)</f>
        <v>0</v>
      </c>
      <c r="E2540" t="b">
        <f t="shared" si="149"/>
        <v>0</v>
      </c>
      <c r="F2540" t="b">
        <f t="shared" si="150"/>
        <v>0</v>
      </c>
      <c r="G2540" t="b">
        <f>IF('Input and Summary Results'!$J$4="yes",IF(C2540=FALSE,FALSE,IF('Data Transformation'!E2540&lt;$R$10,E2540,$R$10)),IF(C2540=FALSE,FALSE,IF(C2540&lt;$R$10,C2540,$R$10)))</f>
        <v>0</v>
      </c>
      <c r="H2540" t="b">
        <f>IF('Input and Summary Results'!$J$4="yes",'Data Transformation'!F2540,'Data Transformation'!D2540)</f>
        <v>0</v>
      </c>
      <c r="I2540" t="str">
        <f t="shared" si="148"/>
        <v/>
      </c>
    </row>
    <row r="2541" spans="2:9" x14ac:dyDescent="0.25">
      <c r="B2541" t="b">
        <f>IF('Input and Summary Results'!D2123=0,FALSE,'Input and Summary Results'!$B2123)</f>
        <v>0</v>
      </c>
      <c r="C2541" t="b">
        <f>IF(OR(B2541=0,'Input and Summary Results'!D2123=0,'Input and Summary Results'!D2123=""),FALSE,'Input and Summary Results'!$D2123)</f>
        <v>0</v>
      </c>
      <c r="D2541" t="b">
        <f>IF(OR(B2541=0,'Input and Summary Results'!E2123=0),FALSE,'Input and Summary Results'!$E2123)</f>
        <v>0</v>
      </c>
      <c r="E2541" t="b">
        <f t="shared" si="149"/>
        <v>0</v>
      </c>
      <c r="F2541" t="b">
        <f t="shared" si="150"/>
        <v>0</v>
      </c>
      <c r="G2541" t="b">
        <f>IF('Input and Summary Results'!$J$4="yes",IF(C2541=FALSE,FALSE,IF('Data Transformation'!E2541&lt;$R$10,E2541,$R$10)),IF(C2541=FALSE,FALSE,IF(C2541&lt;$R$10,C2541,$R$10)))</f>
        <v>0</v>
      </c>
      <c r="H2541" t="b">
        <f>IF('Input and Summary Results'!$J$4="yes",'Data Transformation'!F2541,'Data Transformation'!D2541)</f>
        <v>0</v>
      </c>
      <c r="I2541" t="str">
        <f t="shared" si="148"/>
        <v/>
      </c>
    </row>
    <row r="2542" spans="2:9" x14ac:dyDescent="0.25">
      <c r="B2542" t="b">
        <f>IF('Input and Summary Results'!D2124=0,FALSE,'Input and Summary Results'!$B2124)</f>
        <v>0</v>
      </c>
      <c r="C2542" t="b">
        <f>IF(OR(B2542=0,'Input and Summary Results'!D2124=0,'Input and Summary Results'!D2124=""),FALSE,'Input and Summary Results'!$D2124)</f>
        <v>0</v>
      </c>
      <c r="D2542" t="b">
        <f>IF(OR(B2542=0,'Input and Summary Results'!E2124=0),FALSE,'Input and Summary Results'!$E2124)</f>
        <v>0</v>
      </c>
      <c r="E2542" t="b">
        <f t="shared" si="149"/>
        <v>0</v>
      </c>
      <c r="F2542" t="b">
        <f t="shared" si="150"/>
        <v>0</v>
      </c>
      <c r="G2542" t="b">
        <f>IF('Input and Summary Results'!$J$4="yes",IF(C2542=FALSE,FALSE,IF('Data Transformation'!E2542&lt;$R$10,E2542,$R$10)),IF(C2542=FALSE,FALSE,IF(C2542&lt;$R$10,C2542,$R$10)))</f>
        <v>0</v>
      </c>
      <c r="H2542" t="b">
        <f>IF('Input and Summary Results'!$J$4="yes",'Data Transformation'!F2542,'Data Transformation'!D2542)</f>
        <v>0</v>
      </c>
      <c r="I2542" t="str">
        <f t="shared" si="148"/>
        <v/>
      </c>
    </row>
    <row r="2543" spans="2:9" x14ac:dyDescent="0.25">
      <c r="B2543" t="b">
        <f>IF('Input and Summary Results'!D2125=0,FALSE,'Input and Summary Results'!$B2125)</f>
        <v>0</v>
      </c>
      <c r="C2543" t="b">
        <f>IF(OR(B2543=0,'Input and Summary Results'!D2125=0,'Input and Summary Results'!D2125=""),FALSE,'Input and Summary Results'!$D2125)</f>
        <v>0</v>
      </c>
      <c r="D2543" t="b">
        <f>IF(OR(B2543=0,'Input and Summary Results'!E2125=0),FALSE,'Input and Summary Results'!$E2125)</f>
        <v>0</v>
      </c>
      <c r="E2543" t="b">
        <f t="shared" si="149"/>
        <v>0</v>
      </c>
      <c r="F2543" t="b">
        <f t="shared" si="150"/>
        <v>0</v>
      </c>
      <c r="G2543" t="b">
        <f>IF('Input and Summary Results'!$J$4="yes",IF(C2543=FALSE,FALSE,IF('Data Transformation'!E2543&lt;$R$10,E2543,$R$10)),IF(C2543=FALSE,FALSE,IF(C2543&lt;$R$10,C2543,$R$10)))</f>
        <v>0</v>
      </c>
      <c r="H2543" t="b">
        <f>IF('Input and Summary Results'!$J$4="yes",'Data Transformation'!F2543,'Data Transformation'!D2543)</f>
        <v>0</v>
      </c>
      <c r="I2543" t="str">
        <f t="shared" si="148"/>
        <v/>
      </c>
    </row>
    <row r="2544" spans="2:9" x14ac:dyDescent="0.25">
      <c r="B2544" t="b">
        <f>IF('Input and Summary Results'!D2126=0,FALSE,'Input and Summary Results'!$B2126)</f>
        <v>0</v>
      </c>
      <c r="C2544" t="b">
        <f>IF(OR(B2544=0,'Input and Summary Results'!D2126=0,'Input and Summary Results'!D2126=""),FALSE,'Input and Summary Results'!$D2126)</f>
        <v>0</v>
      </c>
      <c r="D2544" t="b">
        <f>IF(OR(B2544=0,'Input and Summary Results'!E2126=0),FALSE,'Input and Summary Results'!$E2126)</f>
        <v>0</v>
      </c>
      <c r="E2544" t="b">
        <f t="shared" si="149"/>
        <v>0</v>
      </c>
      <c r="F2544" t="b">
        <f t="shared" si="150"/>
        <v>0</v>
      </c>
      <c r="G2544" t="b">
        <f>IF('Input and Summary Results'!$J$4="yes",IF(C2544=FALSE,FALSE,IF('Data Transformation'!E2544&lt;$R$10,E2544,$R$10)),IF(C2544=FALSE,FALSE,IF(C2544&lt;$R$10,C2544,$R$10)))</f>
        <v>0</v>
      </c>
      <c r="H2544" t="b">
        <f>IF('Input and Summary Results'!$J$4="yes",'Data Transformation'!F2544,'Data Transformation'!D2544)</f>
        <v>0</v>
      </c>
      <c r="I2544" t="str">
        <f t="shared" si="148"/>
        <v/>
      </c>
    </row>
    <row r="2545" spans="2:9" x14ac:dyDescent="0.25">
      <c r="B2545" t="b">
        <f>IF('Input and Summary Results'!D2127=0,FALSE,'Input and Summary Results'!$B2127)</f>
        <v>0</v>
      </c>
      <c r="C2545" t="b">
        <f>IF(OR(B2545=0,'Input and Summary Results'!D2127=0,'Input and Summary Results'!D2127=""),FALSE,'Input and Summary Results'!$D2127)</f>
        <v>0</v>
      </c>
      <c r="D2545" t="b">
        <f>IF(OR(B2545=0,'Input and Summary Results'!E2127=0),FALSE,'Input and Summary Results'!$E2127)</f>
        <v>0</v>
      </c>
      <c r="E2545" t="b">
        <f t="shared" si="149"/>
        <v>0</v>
      </c>
      <c r="F2545" t="b">
        <f t="shared" si="150"/>
        <v>0</v>
      </c>
      <c r="G2545" t="b">
        <f>IF('Input and Summary Results'!$J$4="yes",IF(C2545=FALSE,FALSE,IF('Data Transformation'!E2545&lt;$R$10,E2545,$R$10)),IF(C2545=FALSE,FALSE,IF(C2545&lt;$R$10,C2545,$R$10)))</f>
        <v>0</v>
      </c>
      <c r="H2545" t="b">
        <f>IF('Input and Summary Results'!$J$4="yes",'Data Transformation'!F2545,'Data Transformation'!D2545)</f>
        <v>0</v>
      </c>
      <c r="I2545" t="str">
        <f t="shared" si="148"/>
        <v/>
      </c>
    </row>
    <row r="2546" spans="2:9" x14ac:dyDescent="0.25">
      <c r="B2546" t="b">
        <f>IF('Input and Summary Results'!D2128=0,FALSE,'Input and Summary Results'!$B2128)</f>
        <v>0</v>
      </c>
      <c r="C2546" t="b">
        <f>IF(OR(B2546=0,'Input and Summary Results'!D2128=0,'Input and Summary Results'!D2128=""),FALSE,'Input and Summary Results'!$D2128)</f>
        <v>0</v>
      </c>
      <c r="D2546" t="b">
        <f>IF(OR(B2546=0,'Input and Summary Results'!E2128=0),FALSE,'Input and Summary Results'!$E2128)</f>
        <v>0</v>
      </c>
      <c r="E2546" t="b">
        <f t="shared" si="149"/>
        <v>0</v>
      </c>
      <c r="F2546" t="b">
        <f t="shared" si="150"/>
        <v>0</v>
      </c>
      <c r="G2546" t="b">
        <f>IF('Input and Summary Results'!$J$4="yes",IF(C2546=FALSE,FALSE,IF('Data Transformation'!E2546&lt;$R$10,E2546,$R$10)),IF(C2546=FALSE,FALSE,IF(C2546&lt;$R$10,C2546,$R$10)))</f>
        <v>0</v>
      </c>
      <c r="H2546" t="b">
        <f>IF('Input and Summary Results'!$J$4="yes",'Data Transformation'!F2546,'Data Transformation'!D2546)</f>
        <v>0</v>
      </c>
      <c r="I2546" t="str">
        <f t="shared" si="148"/>
        <v/>
      </c>
    </row>
    <row r="2547" spans="2:9" x14ac:dyDescent="0.25">
      <c r="B2547" t="b">
        <f>IF('Input and Summary Results'!D2129=0,FALSE,'Input and Summary Results'!$B2129)</f>
        <v>0</v>
      </c>
      <c r="C2547" t="b">
        <f>IF(OR(B2547=0,'Input and Summary Results'!D2129=0,'Input and Summary Results'!D2129=""),FALSE,'Input and Summary Results'!$D2129)</f>
        <v>0</v>
      </c>
      <c r="D2547" t="b">
        <f>IF(OR(B2547=0,'Input and Summary Results'!E2129=0),FALSE,'Input and Summary Results'!$E2129)</f>
        <v>0</v>
      </c>
      <c r="E2547" t="b">
        <f t="shared" si="149"/>
        <v>0</v>
      </c>
      <c r="F2547" t="b">
        <f t="shared" si="150"/>
        <v>0</v>
      </c>
      <c r="G2547" t="b">
        <f>IF('Input and Summary Results'!$J$4="yes",IF(C2547=FALSE,FALSE,IF('Data Transformation'!E2547&lt;$R$10,E2547,$R$10)),IF(C2547=FALSE,FALSE,IF(C2547&lt;$R$10,C2547,$R$10)))</f>
        <v>0</v>
      </c>
      <c r="H2547" t="b">
        <f>IF('Input and Summary Results'!$J$4="yes",'Data Transformation'!F2547,'Data Transformation'!D2547)</f>
        <v>0</v>
      </c>
      <c r="I2547" t="str">
        <f t="shared" si="148"/>
        <v/>
      </c>
    </row>
    <row r="2548" spans="2:9" x14ac:dyDescent="0.25">
      <c r="B2548" t="b">
        <f>IF('Input and Summary Results'!D2130=0,FALSE,'Input and Summary Results'!$B2130)</f>
        <v>0</v>
      </c>
      <c r="C2548" t="b">
        <f>IF(OR(B2548=0,'Input and Summary Results'!D2130=0,'Input and Summary Results'!D2130=""),FALSE,'Input and Summary Results'!$D2130)</f>
        <v>0</v>
      </c>
      <c r="D2548" t="b">
        <f>IF(OR(B2548=0,'Input and Summary Results'!E2130=0),FALSE,'Input and Summary Results'!$E2130)</f>
        <v>0</v>
      </c>
      <c r="E2548" t="b">
        <f t="shared" si="149"/>
        <v>0</v>
      </c>
      <c r="F2548" t="b">
        <f t="shared" si="150"/>
        <v>0</v>
      </c>
      <c r="G2548" t="b">
        <f>IF('Input and Summary Results'!$J$4="yes",IF(C2548=FALSE,FALSE,IF('Data Transformation'!E2548&lt;$R$10,E2548,$R$10)),IF(C2548=FALSE,FALSE,IF(C2548&lt;$R$10,C2548,$R$10)))</f>
        <v>0</v>
      </c>
      <c r="H2548" t="b">
        <f>IF('Input and Summary Results'!$J$4="yes",'Data Transformation'!F2548,'Data Transformation'!D2548)</f>
        <v>0</v>
      </c>
      <c r="I2548" t="str">
        <f t="shared" si="148"/>
        <v/>
      </c>
    </row>
    <row r="2549" spans="2:9" x14ac:dyDescent="0.25">
      <c r="B2549" t="b">
        <f>IF('Input and Summary Results'!D2131=0,FALSE,'Input and Summary Results'!$B2131)</f>
        <v>0</v>
      </c>
      <c r="C2549" t="b">
        <f>IF(OR(B2549=0,'Input and Summary Results'!D2131=0,'Input and Summary Results'!D2131=""),FALSE,'Input and Summary Results'!$D2131)</f>
        <v>0</v>
      </c>
      <c r="D2549" t="b">
        <f>IF(OR(B2549=0,'Input and Summary Results'!E2131=0),FALSE,'Input and Summary Results'!$E2131)</f>
        <v>0</v>
      </c>
      <c r="E2549" t="b">
        <f t="shared" si="149"/>
        <v>0</v>
      </c>
      <c r="F2549" t="b">
        <f t="shared" si="150"/>
        <v>0</v>
      </c>
      <c r="G2549" t="b">
        <f>IF('Input and Summary Results'!$J$4="yes",IF(C2549=FALSE,FALSE,IF('Data Transformation'!E2549&lt;$R$10,E2549,$R$10)),IF(C2549=FALSE,FALSE,IF(C2549&lt;$R$10,C2549,$R$10)))</f>
        <v>0</v>
      </c>
      <c r="H2549" t="b">
        <f>IF('Input and Summary Results'!$J$4="yes",'Data Transformation'!F2549,'Data Transformation'!D2549)</f>
        <v>0</v>
      </c>
      <c r="I2549" t="str">
        <f t="shared" si="148"/>
        <v/>
      </c>
    </row>
    <row r="2550" spans="2:9" x14ac:dyDescent="0.25">
      <c r="B2550" t="b">
        <f>IF('Input and Summary Results'!D2132=0,FALSE,'Input and Summary Results'!$B2132)</f>
        <v>0</v>
      </c>
      <c r="C2550" t="b">
        <f>IF(OR(B2550=0,'Input and Summary Results'!D2132=0,'Input and Summary Results'!D2132=""),FALSE,'Input and Summary Results'!$D2132)</f>
        <v>0</v>
      </c>
      <c r="D2550" t="b">
        <f>IF(OR(B2550=0,'Input and Summary Results'!E2132=0),FALSE,'Input and Summary Results'!$E2132)</f>
        <v>0</v>
      </c>
      <c r="E2550" t="b">
        <f t="shared" si="149"/>
        <v>0</v>
      </c>
      <c r="F2550" t="b">
        <f t="shared" si="150"/>
        <v>0</v>
      </c>
      <c r="G2550" t="b">
        <f>IF('Input and Summary Results'!$J$4="yes",IF(C2550=FALSE,FALSE,IF('Data Transformation'!E2550&lt;$R$10,E2550,$R$10)),IF(C2550=FALSE,FALSE,IF(C2550&lt;$R$10,C2550,$R$10)))</f>
        <v>0</v>
      </c>
      <c r="H2550" t="b">
        <f>IF('Input and Summary Results'!$J$4="yes",'Data Transformation'!F2550,'Data Transformation'!D2550)</f>
        <v>0</v>
      </c>
      <c r="I2550" t="str">
        <f t="shared" si="148"/>
        <v/>
      </c>
    </row>
    <row r="2551" spans="2:9" x14ac:dyDescent="0.25">
      <c r="B2551" t="b">
        <f>IF('Input and Summary Results'!D2133=0,FALSE,'Input and Summary Results'!$B2133)</f>
        <v>0</v>
      </c>
      <c r="C2551" t="b">
        <f>IF(OR(B2551=0,'Input and Summary Results'!D2133=0,'Input and Summary Results'!D2133=""),FALSE,'Input and Summary Results'!$D2133)</f>
        <v>0</v>
      </c>
      <c r="D2551" t="b">
        <f>IF(OR(B2551=0,'Input and Summary Results'!E2133=0),FALSE,'Input and Summary Results'!$E2133)</f>
        <v>0</v>
      </c>
      <c r="E2551" t="b">
        <f t="shared" si="149"/>
        <v>0</v>
      </c>
      <c r="F2551" t="b">
        <f t="shared" si="150"/>
        <v>0</v>
      </c>
      <c r="G2551" t="b">
        <f>IF('Input and Summary Results'!$J$4="yes",IF(C2551=FALSE,FALSE,IF('Data Transformation'!E2551&lt;$R$10,E2551,$R$10)),IF(C2551=FALSE,FALSE,IF(C2551&lt;$R$10,C2551,$R$10)))</f>
        <v>0</v>
      </c>
      <c r="H2551" t="b">
        <f>IF('Input and Summary Results'!$J$4="yes",'Data Transformation'!F2551,'Data Transformation'!D2551)</f>
        <v>0</v>
      </c>
      <c r="I2551" t="str">
        <f t="shared" si="148"/>
        <v/>
      </c>
    </row>
    <row r="2552" spans="2:9" x14ac:dyDescent="0.25">
      <c r="B2552" t="b">
        <f>IF('Input and Summary Results'!D2134=0,FALSE,'Input and Summary Results'!$B2134)</f>
        <v>0</v>
      </c>
      <c r="C2552" t="b">
        <f>IF(OR(B2552=0,'Input and Summary Results'!D2134=0,'Input and Summary Results'!D2134=""),FALSE,'Input and Summary Results'!$D2134)</f>
        <v>0</v>
      </c>
      <c r="D2552" t="b">
        <f>IF(OR(B2552=0,'Input and Summary Results'!E2134=0),FALSE,'Input and Summary Results'!$E2134)</f>
        <v>0</v>
      </c>
      <c r="E2552" t="b">
        <f t="shared" si="149"/>
        <v>0</v>
      </c>
      <c r="F2552" t="b">
        <f t="shared" si="150"/>
        <v>0</v>
      </c>
      <c r="G2552" t="b">
        <f>IF('Input and Summary Results'!$J$4="yes",IF(C2552=FALSE,FALSE,IF('Data Transformation'!E2552&lt;$R$10,E2552,$R$10)),IF(C2552=FALSE,FALSE,IF(C2552&lt;$R$10,C2552,$R$10)))</f>
        <v>0</v>
      </c>
      <c r="H2552" t="b">
        <f>IF('Input and Summary Results'!$J$4="yes",'Data Transformation'!F2552,'Data Transformation'!D2552)</f>
        <v>0</v>
      </c>
      <c r="I2552" t="str">
        <f t="shared" si="148"/>
        <v/>
      </c>
    </row>
    <row r="2553" spans="2:9" x14ac:dyDescent="0.25">
      <c r="B2553" t="b">
        <f>IF('Input and Summary Results'!D2135=0,FALSE,'Input and Summary Results'!$B2135)</f>
        <v>0</v>
      </c>
      <c r="C2553" t="b">
        <f>IF(OR(B2553=0,'Input and Summary Results'!D2135=0,'Input and Summary Results'!D2135=""),FALSE,'Input and Summary Results'!$D2135)</f>
        <v>0</v>
      </c>
      <c r="D2553" t="b">
        <f>IF(OR(B2553=0,'Input and Summary Results'!E2135=0),FALSE,'Input and Summary Results'!$E2135)</f>
        <v>0</v>
      </c>
      <c r="E2553" t="b">
        <f t="shared" si="149"/>
        <v>0</v>
      </c>
      <c r="F2553" t="b">
        <f t="shared" si="150"/>
        <v>0</v>
      </c>
      <c r="G2553" t="b">
        <f>IF('Input and Summary Results'!$J$4="yes",IF(C2553=FALSE,FALSE,IF('Data Transformation'!E2553&lt;$R$10,E2553,$R$10)),IF(C2553=FALSE,FALSE,IF(C2553&lt;$R$10,C2553,$R$10)))</f>
        <v>0</v>
      </c>
      <c r="H2553" t="b">
        <f>IF('Input and Summary Results'!$J$4="yes",'Data Transformation'!F2553,'Data Transformation'!D2553)</f>
        <v>0</v>
      </c>
      <c r="I2553" t="str">
        <f t="shared" si="148"/>
        <v/>
      </c>
    </row>
    <row r="2554" spans="2:9" x14ac:dyDescent="0.25">
      <c r="B2554" t="b">
        <f>IF('Input and Summary Results'!D2136=0,FALSE,'Input and Summary Results'!$B2136)</f>
        <v>0</v>
      </c>
      <c r="C2554" t="b">
        <f>IF(OR(B2554=0,'Input and Summary Results'!D2136=0,'Input and Summary Results'!D2136=""),FALSE,'Input and Summary Results'!$D2136)</f>
        <v>0</v>
      </c>
      <c r="D2554" t="b">
        <f>IF(OR(B2554=0,'Input and Summary Results'!E2136=0),FALSE,'Input and Summary Results'!$E2136)</f>
        <v>0</v>
      </c>
      <c r="E2554" t="b">
        <f t="shared" si="149"/>
        <v>0</v>
      </c>
      <c r="F2554" t="b">
        <f t="shared" si="150"/>
        <v>0</v>
      </c>
      <c r="G2554" t="b">
        <f>IF('Input and Summary Results'!$J$4="yes",IF(C2554=FALSE,FALSE,IF('Data Transformation'!E2554&lt;$R$10,E2554,$R$10)),IF(C2554=FALSE,FALSE,IF(C2554&lt;$R$10,C2554,$R$10)))</f>
        <v>0</v>
      </c>
      <c r="H2554" t="b">
        <f>IF('Input and Summary Results'!$J$4="yes",'Data Transformation'!F2554,'Data Transformation'!D2554)</f>
        <v>0</v>
      </c>
      <c r="I2554" t="str">
        <f t="shared" si="148"/>
        <v/>
      </c>
    </row>
    <row r="2555" spans="2:9" x14ac:dyDescent="0.25">
      <c r="B2555" t="b">
        <f>IF('Input and Summary Results'!D2137=0,FALSE,'Input and Summary Results'!$B2137)</f>
        <v>0</v>
      </c>
      <c r="C2555" t="b">
        <f>IF(OR(B2555=0,'Input and Summary Results'!D2137=0,'Input and Summary Results'!D2137=""),FALSE,'Input and Summary Results'!$D2137)</f>
        <v>0</v>
      </c>
      <c r="D2555" t="b">
        <f>IF(OR(B2555=0,'Input and Summary Results'!E2137=0),FALSE,'Input and Summary Results'!$E2137)</f>
        <v>0</v>
      </c>
      <c r="E2555" t="b">
        <f t="shared" si="149"/>
        <v>0</v>
      </c>
      <c r="F2555" t="b">
        <f t="shared" si="150"/>
        <v>0</v>
      </c>
      <c r="G2555" t="b">
        <f>IF('Input and Summary Results'!$J$4="yes",IF(C2555=FALSE,FALSE,IF('Data Transformation'!E2555&lt;$R$10,E2555,$R$10)),IF(C2555=FALSE,FALSE,IF(C2555&lt;$R$10,C2555,$R$10)))</f>
        <v>0</v>
      </c>
      <c r="H2555" t="b">
        <f>IF('Input and Summary Results'!$J$4="yes",'Data Transformation'!F2555,'Data Transformation'!D2555)</f>
        <v>0</v>
      </c>
      <c r="I2555" t="str">
        <f t="shared" si="148"/>
        <v/>
      </c>
    </row>
    <row r="2556" spans="2:9" x14ac:dyDescent="0.25">
      <c r="B2556" t="b">
        <f>IF('Input and Summary Results'!D2138=0,FALSE,'Input and Summary Results'!$B2138)</f>
        <v>0</v>
      </c>
      <c r="C2556" t="b">
        <f>IF(OR(B2556=0,'Input and Summary Results'!D2138=0,'Input and Summary Results'!D2138=""),FALSE,'Input and Summary Results'!$D2138)</f>
        <v>0</v>
      </c>
      <c r="D2556" t="b">
        <f>IF(OR(B2556=0,'Input and Summary Results'!E2138=0),FALSE,'Input and Summary Results'!$E2138)</f>
        <v>0</v>
      </c>
      <c r="E2556" t="b">
        <f t="shared" si="149"/>
        <v>0</v>
      </c>
      <c r="F2556" t="b">
        <f t="shared" si="150"/>
        <v>0</v>
      </c>
      <c r="G2556" t="b">
        <f>IF('Input and Summary Results'!$J$4="yes",IF(C2556=FALSE,FALSE,IF('Data Transformation'!E2556&lt;$R$10,E2556,$R$10)),IF(C2556=FALSE,FALSE,IF(C2556&lt;$R$10,C2556,$R$10)))</f>
        <v>0</v>
      </c>
      <c r="H2556" t="b">
        <f>IF('Input and Summary Results'!$J$4="yes",'Data Transformation'!F2556,'Data Transformation'!D2556)</f>
        <v>0</v>
      </c>
      <c r="I2556" t="str">
        <f t="shared" si="148"/>
        <v/>
      </c>
    </row>
    <row r="2557" spans="2:9" x14ac:dyDescent="0.25">
      <c r="B2557" t="b">
        <f>IF('Input and Summary Results'!D2139=0,FALSE,'Input and Summary Results'!$B2139)</f>
        <v>0</v>
      </c>
      <c r="C2557" t="b">
        <f>IF(OR(B2557=0,'Input and Summary Results'!D2139=0,'Input and Summary Results'!D2139=""),FALSE,'Input and Summary Results'!$D2139)</f>
        <v>0</v>
      </c>
      <c r="D2557" t="b">
        <f>IF(OR(B2557=0,'Input and Summary Results'!E2139=0),FALSE,'Input and Summary Results'!$E2139)</f>
        <v>0</v>
      </c>
      <c r="E2557" t="b">
        <f t="shared" si="149"/>
        <v>0</v>
      </c>
      <c r="F2557" t="b">
        <f t="shared" si="150"/>
        <v>0</v>
      </c>
      <c r="G2557" t="b">
        <f>IF('Input and Summary Results'!$J$4="yes",IF(C2557=FALSE,FALSE,IF('Data Transformation'!E2557&lt;$R$10,E2557,$R$10)),IF(C2557=FALSE,FALSE,IF(C2557&lt;$R$10,C2557,$R$10)))</f>
        <v>0</v>
      </c>
      <c r="H2557" t="b">
        <f>IF('Input and Summary Results'!$J$4="yes",'Data Transformation'!F2557,'Data Transformation'!D2557)</f>
        <v>0</v>
      </c>
      <c r="I2557" t="str">
        <f t="shared" si="148"/>
        <v/>
      </c>
    </row>
    <row r="2558" spans="2:9" x14ac:dyDescent="0.25">
      <c r="B2558" t="b">
        <f>IF('Input and Summary Results'!D2140=0,FALSE,'Input and Summary Results'!$B2140)</f>
        <v>0</v>
      </c>
      <c r="C2558" t="b">
        <f>IF(OR(B2558=0,'Input and Summary Results'!D2140=0,'Input and Summary Results'!D2140=""),FALSE,'Input and Summary Results'!$D2140)</f>
        <v>0</v>
      </c>
      <c r="D2558" t="b">
        <f>IF(OR(B2558=0,'Input and Summary Results'!E2140=0),FALSE,'Input and Summary Results'!$E2140)</f>
        <v>0</v>
      </c>
      <c r="E2558" t="b">
        <f t="shared" si="149"/>
        <v>0</v>
      </c>
      <c r="F2558" t="b">
        <f t="shared" si="150"/>
        <v>0</v>
      </c>
      <c r="G2558" t="b">
        <f>IF('Input and Summary Results'!$J$4="yes",IF(C2558=FALSE,FALSE,IF('Data Transformation'!E2558&lt;$R$10,E2558,$R$10)),IF(C2558=FALSE,FALSE,IF(C2558&lt;$R$10,C2558,$R$10)))</f>
        <v>0</v>
      </c>
      <c r="H2558" t="b">
        <f>IF('Input and Summary Results'!$J$4="yes",'Data Transformation'!F2558,'Data Transformation'!D2558)</f>
        <v>0</v>
      </c>
      <c r="I2558" t="str">
        <f t="shared" si="148"/>
        <v/>
      </c>
    </row>
    <row r="2559" spans="2:9" x14ac:dyDescent="0.25">
      <c r="B2559" t="b">
        <f>IF('Input and Summary Results'!D2141=0,FALSE,'Input and Summary Results'!$B2141)</f>
        <v>0</v>
      </c>
      <c r="C2559" t="b">
        <f>IF(OR(B2559=0,'Input and Summary Results'!D2141=0,'Input and Summary Results'!D2141=""),FALSE,'Input and Summary Results'!$D2141)</f>
        <v>0</v>
      </c>
      <c r="D2559" t="b">
        <f>IF(OR(B2559=0,'Input and Summary Results'!E2141=0),FALSE,'Input and Summary Results'!$E2141)</f>
        <v>0</v>
      </c>
      <c r="E2559" t="b">
        <f t="shared" si="149"/>
        <v>0</v>
      </c>
      <c r="F2559" t="b">
        <f t="shared" si="150"/>
        <v>0</v>
      </c>
      <c r="G2559" t="b">
        <f>IF('Input and Summary Results'!$J$4="yes",IF(C2559=FALSE,FALSE,IF('Data Transformation'!E2559&lt;$R$10,E2559,$R$10)),IF(C2559=FALSE,FALSE,IF(C2559&lt;$R$10,C2559,$R$10)))</f>
        <v>0</v>
      </c>
      <c r="H2559" t="b">
        <f>IF('Input and Summary Results'!$J$4="yes",'Data Transformation'!F2559,'Data Transformation'!D2559)</f>
        <v>0</v>
      </c>
      <c r="I2559" t="str">
        <f t="shared" si="148"/>
        <v/>
      </c>
    </row>
    <row r="2560" spans="2:9" x14ac:dyDescent="0.25">
      <c r="B2560" t="b">
        <f>IF('Input and Summary Results'!D2142=0,FALSE,'Input and Summary Results'!$B2142)</f>
        <v>0</v>
      </c>
      <c r="C2560" t="b">
        <f>IF(OR(B2560=0,'Input and Summary Results'!D2142=0,'Input and Summary Results'!D2142=""),FALSE,'Input and Summary Results'!$D2142)</f>
        <v>0</v>
      </c>
      <c r="D2560" t="b">
        <f>IF(OR(B2560=0,'Input and Summary Results'!E2142=0),FALSE,'Input and Summary Results'!$E2142)</f>
        <v>0</v>
      </c>
      <c r="E2560" t="b">
        <f t="shared" si="149"/>
        <v>0</v>
      </c>
      <c r="F2560" t="b">
        <f t="shared" si="150"/>
        <v>0</v>
      </c>
      <c r="G2560" t="b">
        <f>IF('Input and Summary Results'!$J$4="yes",IF(C2560=FALSE,FALSE,IF('Data Transformation'!E2560&lt;$R$10,E2560,$R$10)),IF(C2560=FALSE,FALSE,IF(C2560&lt;$R$10,C2560,$R$10)))</f>
        <v>0</v>
      </c>
      <c r="H2560" t="b">
        <f>IF('Input and Summary Results'!$J$4="yes",'Data Transformation'!F2560,'Data Transformation'!D2560)</f>
        <v>0</v>
      </c>
      <c r="I2560" t="str">
        <f t="shared" si="148"/>
        <v/>
      </c>
    </row>
    <row r="2561" spans="2:9" x14ac:dyDescent="0.25">
      <c r="B2561" t="b">
        <f>IF('Input and Summary Results'!D2143=0,FALSE,'Input and Summary Results'!$B2143)</f>
        <v>0</v>
      </c>
      <c r="C2561" t="b">
        <f>IF(OR(B2561=0,'Input and Summary Results'!D2143=0,'Input and Summary Results'!D2143=""),FALSE,'Input and Summary Results'!$D2143)</f>
        <v>0</v>
      </c>
      <c r="D2561" t="b">
        <f>IF(OR(B2561=0,'Input and Summary Results'!E2143=0),FALSE,'Input and Summary Results'!$E2143)</f>
        <v>0</v>
      </c>
      <c r="E2561" t="b">
        <f t="shared" si="149"/>
        <v>0</v>
      </c>
      <c r="F2561" t="b">
        <f t="shared" si="150"/>
        <v>0</v>
      </c>
      <c r="G2561" t="b">
        <f>IF('Input and Summary Results'!$J$4="yes",IF(C2561=FALSE,FALSE,IF('Data Transformation'!E2561&lt;$R$10,E2561,$R$10)),IF(C2561=FALSE,FALSE,IF(C2561&lt;$R$10,C2561,$R$10)))</f>
        <v>0</v>
      </c>
      <c r="H2561" t="b">
        <f>IF('Input and Summary Results'!$J$4="yes",'Data Transformation'!F2561,'Data Transformation'!D2561)</f>
        <v>0</v>
      </c>
      <c r="I2561" t="str">
        <f t="shared" si="148"/>
        <v/>
      </c>
    </row>
    <row r="2562" spans="2:9" x14ac:dyDescent="0.25">
      <c r="B2562" t="b">
        <f>IF('Input and Summary Results'!D2144=0,FALSE,'Input and Summary Results'!$B2144)</f>
        <v>0</v>
      </c>
      <c r="C2562" t="b">
        <f>IF(OR(B2562=0,'Input and Summary Results'!D2144=0,'Input and Summary Results'!D2144=""),FALSE,'Input and Summary Results'!$D2144)</f>
        <v>0</v>
      </c>
      <c r="D2562" t="b">
        <f>IF(OR(B2562=0,'Input and Summary Results'!E2144=0),FALSE,'Input and Summary Results'!$E2144)</f>
        <v>0</v>
      </c>
      <c r="E2562" t="b">
        <f t="shared" si="149"/>
        <v>0</v>
      </c>
      <c r="F2562" t="b">
        <f t="shared" si="150"/>
        <v>0</v>
      </c>
      <c r="G2562" t="b">
        <f>IF('Input and Summary Results'!$J$4="yes",IF(C2562=FALSE,FALSE,IF('Data Transformation'!E2562&lt;$R$10,E2562,$R$10)),IF(C2562=FALSE,FALSE,IF(C2562&lt;$R$10,C2562,$R$10)))</f>
        <v>0</v>
      </c>
      <c r="H2562" t="b">
        <f>IF('Input and Summary Results'!$J$4="yes",'Data Transformation'!F2562,'Data Transformation'!D2562)</f>
        <v>0</v>
      </c>
      <c r="I2562" t="str">
        <f t="shared" si="148"/>
        <v/>
      </c>
    </row>
    <row r="2563" spans="2:9" x14ac:dyDescent="0.25">
      <c r="B2563" t="b">
        <f>IF('Input and Summary Results'!D2145=0,FALSE,'Input and Summary Results'!$B2145)</f>
        <v>0</v>
      </c>
      <c r="C2563" t="b">
        <f>IF(OR(B2563=0,'Input and Summary Results'!D2145=0,'Input and Summary Results'!D2145=""),FALSE,'Input and Summary Results'!$D2145)</f>
        <v>0</v>
      </c>
      <c r="D2563" t="b">
        <f>IF(OR(B2563=0,'Input and Summary Results'!E2145=0),FALSE,'Input and Summary Results'!$E2145)</f>
        <v>0</v>
      </c>
      <c r="E2563" t="b">
        <f t="shared" si="149"/>
        <v>0</v>
      </c>
      <c r="F2563" t="b">
        <f t="shared" si="150"/>
        <v>0</v>
      </c>
      <c r="G2563" t="b">
        <f>IF('Input and Summary Results'!$J$4="yes",IF(C2563=FALSE,FALSE,IF('Data Transformation'!E2563&lt;$R$10,E2563,$R$10)),IF(C2563=FALSE,FALSE,IF(C2563&lt;$R$10,C2563,$R$10)))</f>
        <v>0</v>
      </c>
      <c r="H2563" t="b">
        <f>IF('Input and Summary Results'!$J$4="yes",'Data Transformation'!F2563,'Data Transformation'!D2563)</f>
        <v>0</v>
      </c>
      <c r="I2563" t="str">
        <f t="shared" si="148"/>
        <v/>
      </c>
    </row>
    <row r="2564" spans="2:9" x14ac:dyDescent="0.25">
      <c r="B2564" t="b">
        <f>IF('Input and Summary Results'!D2146=0,FALSE,'Input and Summary Results'!$B2146)</f>
        <v>0</v>
      </c>
      <c r="C2564" t="b">
        <f>IF(OR(B2564=0,'Input and Summary Results'!D2146=0,'Input and Summary Results'!D2146=""),FALSE,'Input and Summary Results'!$D2146)</f>
        <v>0</v>
      </c>
      <c r="D2564" t="b">
        <f>IF(OR(B2564=0,'Input and Summary Results'!E2146=0),FALSE,'Input and Summary Results'!$E2146)</f>
        <v>0</v>
      </c>
      <c r="E2564" t="b">
        <f t="shared" si="149"/>
        <v>0</v>
      </c>
      <c r="F2564" t="b">
        <f t="shared" si="150"/>
        <v>0</v>
      </c>
      <c r="G2564" t="b">
        <f>IF('Input and Summary Results'!$J$4="yes",IF(C2564=FALSE,FALSE,IF('Data Transformation'!E2564&lt;$R$10,E2564,$R$10)),IF(C2564=FALSE,FALSE,IF(C2564&lt;$R$10,C2564,$R$10)))</f>
        <v>0</v>
      </c>
      <c r="H2564" t="b">
        <f>IF('Input and Summary Results'!$J$4="yes",'Data Transformation'!F2564,'Data Transformation'!D2564)</f>
        <v>0</v>
      </c>
      <c r="I2564" t="str">
        <f t="shared" si="148"/>
        <v/>
      </c>
    </row>
    <row r="2565" spans="2:9" x14ac:dyDescent="0.25">
      <c r="B2565" t="b">
        <f>IF('Input and Summary Results'!D2147=0,FALSE,'Input and Summary Results'!$B2147)</f>
        <v>0</v>
      </c>
      <c r="C2565" t="b">
        <f>IF(OR(B2565=0,'Input and Summary Results'!D2147=0,'Input and Summary Results'!D2147=""),FALSE,'Input and Summary Results'!$D2147)</f>
        <v>0</v>
      </c>
      <c r="D2565" t="b">
        <f>IF(OR(B2565=0,'Input and Summary Results'!E2147=0),FALSE,'Input and Summary Results'!$E2147)</f>
        <v>0</v>
      </c>
      <c r="E2565" t="b">
        <f t="shared" si="149"/>
        <v>0</v>
      </c>
      <c r="F2565" t="b">
        <f t="shared" si="150"/>
        <v>0</v>
      </c>
      <c r="G2565" t="b">
        <f>IF('Input and Summary Results'!$J$4="yes",IF(C2565=FALSE,FALSE,IF('Data Transformation'!E2565&lt;$R$10,E2565,$R$10)),IF(C2565=FALSE,FALSE,IF(C2565&lt;$R$10,C2565,$R$10)))</f>
        <v>0</v>
      </c>
      <c r="H2565" t="b">
        <f>IF('Input and Summary Results'!$J$4="yes",'Data Transformation'!F2565,'Data Transformation'!D2565)</f>
        <v>0</v>
      </c>
      <c r="I2565" t="str">
        <f t="shared" ref="I2565:I2628" si="151">IF(G2565=FALSE,"",B2565)</f>
        <v/>
      </c>
    </row>
    <row r="2566" spans="2:9" x14ac:dyDescent="0.25">
      <c r="B2566" t="b">
        <f>IF('Input and Summary Results'!D2148=0,FALSE,'Input and Summary Results'!$B2148)</f>
        <v>0</v>
      </c>
      <c r="C2566" t="b">
        <f>IF(OR(B2566=0,'Input and Summary Results'!D2148=0,'Input and Summary Results'!D2148=""),FALSE,'Input and Summary Results'!$D2148)</f>
        <v>0</v>
      </c>
      <c r="D2566" t="b">
        <f>IF(OR(B2566=0,'Input and Summary Results'!E2148=0),FALSE,'Input and Summary Results'!$E2148)</f>
        <v>0</v>
      </c>
      <c r="E2566" t="b">
        <f t="shared" si="149"/>
        <v>0</v>
      </c>
      <c r="F2566" t="b">
        <f t="shared" si="150"/>
        <v>0</v>
      </c>
      <c r="G2566" t="b">
        <f>IF('Input and Summary Results'!$J$4="yes",IF(C2566=FALSE,FALSE,IF('Data Transformation'!E2566&lt;$R$10,E2566,$R$10)),IF(C2566=FALSE,FALSE,IF(C2566&lt;$R$10,C2566,$R$10)))</f>
        <v>0</v>
      </c>
      <c r="H2566" t="b">
        <f>IF('Input and Summary Results'!$J$4="yes",'Data Transformation'!F2566,'Data Transformation'!D2566)</f>
        <v>0</v>
      </c>
      <c r="I2566" t="str">
        <f t="shared" si="151"/>
        <v/>
      </c>
    </row>
    <row r="2567" spans="2:9" x14ac:dyDescent="0.25">
      <c r="B2567" t="b">
        <f>IF('Input and Summary Results'!D2149=0,FALSE,'Input and Summary Results'!$B2149)</f>
        <v>0</v>
      </c>
      <c r="C2567" t="b">
        <f>IF(OR(B2567=0,'Input and Summary Results'!D2149=0,'Input and Summary Results'!D2149=""),FALSE,'Input and Summary Results'!$D2149)</f>
        <v>0</v>
      </c>
      <c r="D2567" t="b">
        <f>IF(OR(B2567=0,'Input and Summary Results'!E2149=0),FALSE,'Input and Summary Results'!$E2149)</f>
        <v>0</v>
      </c>
      <c r="E2567" t="b">
        <f t="shared" si="149"/>
        <v>0</v>
      </c>
      <c r="F2567" t="b">
        <f t="shared" si="150"/>
        <v>0</v>
      </c>
      <c r="G2567" t="b">
        <f>IF('Input and Summary Results'!$J$4="yes",IF(C2567=FALSE,FALSE,IF('Data Transformation'!E2567&lt;$R$10,E2567,$R$10)),IF(C2567=FALSE,FALSE,IF(C2567&lt;$R$10,C2567,$R$10)))</f>
        <v>0</v>
      </c>
      <c r="H2567" t="b">
        <f>IF('Input and Summary Results'!$J$4="yes",'Data Transformation'!F2567,'Data Transformation'!D2567)</f>
        <v>0</v>
      </c>
      <c r="I2567" t="str">
        <f t="shared" si="151"/>
        <v/>
      </c>
    </row>
    <row r="2568" spans="2:9" x14ac:dyDescent="0.25">
      <c r="B2568" t="b">
        <f>IF('Input and Summary Results'!D2150=0,FALSE,'Input and Summary Results'!$B2150)</f>
        <v>0</v>
      </c>
      <c r="C2568" t="b">
        <f>IF(OR(B2568=0,'Input and Summary Results'!D2150=0,'Input and Summary Results'!D2150=""),FALSE,'Input and Summary Results'!$D2150)</f>
        <v>0</v>
      </c>
      <c r="D2568" t="b">
        <f>IF(OR(B2568=0,'Input and Summary Results'!E2150=0),FALSE,'Input and Summary Results'!$E2150)</f>
        <v>0</v>
      </c>
      <c r="E2568" t="b">
        <f t="shared" si="149"/>
        <v>0</v>
      </c>
      <c r="F2568" t="b">
        <f t="shared" si="150"/>
        <v>0</v>
      </c>
      <c r="G2568" t="b">
        <f>IF('Input and Summary Results'!$J$4="yes",IF(C2568=FALSE,FALSE,IF('Data Transformation'!E2568&lt;$R$10,E2568,$R$10)),IF(C2568=FALSE,FALSE,IF(C2568&lt;$R$10,C2568,$R$10)))</f>
        <v>0</v>
      </c>
      <c r="H2568" t="b">
        <f>IF('Input and Summary Results'!$J$4="yes",'Data Transformation'!F2568,'Data Transformation'!D2568)</f>
        <v>0</v>
      </c>
      <c r="I2568" t="str">
        <f t="shared" si="151"/>
        <v/>
      </c>
    </row>
    <row r="2569" spans="2:9" x14ac:dyDescent="0.25">
      <c r="B2569" t="b">
        <f>IF('Input and Summary Results'!D2151=0,FALSE,'Input and Summary Results'!$B2151)</f>
        <v>0</v>
      </c>
      <c r="C2569" t="b">
        <f>IF(OR(B2569=0,'Input and Summary Results'!D2151=0,'Input and Summary Results'!D2151=""),FALSE,'Input and Summary Results'!$D2151)</f>
        <v>0</v>
      </c>
      <c r="D2569" t="b">
        <f>IF(OR(B2569=0,'Input and Summary Results'!E2151=0),FALSE,'Input and Summary Results'!$E2151)</f>
        <v>0</v>
      </c>
      <c r="E2569" t="b">
        <f t="shared" si="149"/>
        <v>0</v>
      </c>
      <c r="F2569" t="b">
        <f t="shared" si="150"/>
        <v>0</v>
      </c>
      <c r="G2569" t="b">
        <f>IF('Input and Summary Results'!$J$4="yes",IF(C2569=FALSE,FALSE,IF('Data Transformation'!E2569&lt;$R$10,E2569,$R$10)),IF(C2569=FALSE,FALSE,IF(C2569&lt;$R$10,C2569,$R$10)))</f>
        <v>0</v>
      </c>
      <c r="H2569" t="b">
        <f>IF('Input and Summary Results'!$J$4="yes",'Data Transformation'!F2569,'Data Transformation'!D2569)</f>
        <v>0</v>
      </c>
      <c r="I2569" t="str">
        <f t="shared" si="151"/>
        <v/>
      </c>
    </row>
    <row r="2570" spans="2:9" x14ac:dyDescent="0.25">
      <c r="B2570" t="b">
        <f>IF('Input and Summary Results'!D2152=0,FALSE,'Input and Summary Results'!$B2152)</f>
        <v>0</v>
      </c>
      <c r="C2570" t="b">
        <f>IF(OR(B2570=0,'Input and Summary Results'!D2152=0,'Input and Summary Results'!D2152=""),FALSE,'Input and Summary Results'!$D2152)</f>
        <v>0</v>
      </c>
      <c r="D2570" t="b">
        <f>IF(OR(B2570=0,'Input and Summary Results'!E2152=0),FALSE,'Input and Summary Results'!$E2152)</f>
        <v>0</v>
      </c>
      <c r="E2570" t="b">
        <f t="shared" si="149"/>
        <v>0</v>
      </c>
      <c r="F2570" t="b">
        <f t="shared" si="150"/>
        <v>0</v>
      </c>
      <c r="G2570" t="b">
        <f>IF('Input and Summary Results'!$J$4="yes",IF(C2570=FALSE,FALSE,IF('Data Transformation'!E2570&lt;$R$10,E2570,$R$10)),IF(C2570=FALSE,FALSE,IF(C2570&lt;$R$10,C2570,$R$10)))</f>
        <v>0</v>
      </c>
      <c r="H2570" t="b">
        <f>IF('Input and Summary Results'!$J$4="yes",'Data Transformation'!F2570,'Data Transformation'!D2570)</f>
        <v>0</v>
      </c>
      <c r="I2570" t="str">
        <f t="shared" si="151"/>
        <v/>
      </c>
    </row>
    <row r="2571" spans="2:9" x14ac:dyDescent="0.25">
      <c r="B2571" t="b">
        <f>IF('Input and Summary Results'!D2153=0,FALSE,'Input and Summary Results'!$B2153)</f>
        <v>0</v>
      </c>
      <c r="C2571" t="b">
        <f>IF(OR(B2571=0,'Input and Summary Results'!D2153=0,'Input and Summary Results'!D2153=""),FALSE,'Input and Summary Results'!$D2153)</f>
        <v>0</v>
      </c>
      <c r="D2571" t="b">
        <f>IF(OR(B2571=0,'Input and Summary Results'!E2153=0),FALSE,'Input and Summary Results'!$E2153)</f>
        <v>0</v>
      </c>
      <c r="E2571" t="b">
        <f t="shared" si="149"/>
        <v>0</v>
      </c>
      <c r="F2571" t="b">
        <f t="shared" si="150"/>
        <v>0</v>
      </c>
      <c r="G2571" t="b">
        <f>IF('Input and Summary Results'!$J$4="yes",IF(C2571=FALSE,FALSE,IF('Data Transformation'!E2571&lt;$R$10,E2571,$R$10)),IF(C2571=FALSE,FALSE,IF(C2571&lt;$R$10,C2571,$R$10)))</f>
        <v>0</v>
      </c>
      <c r="H2571" t="b">
        <f>IF('Input and Summary Results'!$J$4="yes",'Data Transformation'!F2571,'Data Transformation'!D2571)</f>
        <v>0</v>
      </c>
      <c r="I2571" t="str">
        <f t="shared" si="151"/>
        <v/>
      </c>
    </row>
    <row r="2572" spans="2:9" x14ac:dyDescent="0.25">
      <c r="B2572" t="b">
        <f>IF('Input and Summary Results'!D2154=0,FALSE,'Input and Summary Results'!$B2154)</f>
        <v>0</v>
      </c>
      <c r="C2572" t="b">
        <f>IF(OR(B2572=0,'Input and Summary Results'!D2154=0,'Input and Summary Results'!D2154=""),FALSE,'Input and Summary Results'!$D2154)</f>
        <v>0</v>
      </c>
      <c r="D2572" t="b">
        <f>IF(OR(B2572=0,'Input and Summary Results'!E2154=0),FALSE,'Input and Summary Results'!$E2154)</f>
        <v>0</v>
      </c>
      <c r="E2572" t="b">
        <f t="shared" si="149"/>
        <v>0</v>
      </c>
      <c r="F2572" t="b">
        <f t="shared" si="150"/>
        <v>0</v>
      </c>
      <c r="G2572" t="b">
        <f>IF('Input and Summary Results'!$J$4="yes",IF(C2572=FALSE,FALSE,IF('Data Transformation'!E2572&lt;$R$10,E2572,$R$10)),IF(C2572=FALSE,FALSE,IF(C2572&lt;$R$10,C2572,$R$10)))</f>
        <v>0</v>
      </c>
      <c r="H2572" t="b">
        <f>IF('Input and Summary Results'!$J$4="yes",'Data Transformation'!F2572,'Data Transformation'!D2572)</f>
        <v>0</v>
      </c>
      <c r="I2572" t="str">
        <f t="shared" si="151"/>
        <v/>
      </c>
    </row>
    <row r="2573" spans="2:9" x14ac:dyDescent="0.25">
      <c r="B2573" t="b">
        <f>IF('Input and Summary Results'!D2155=0,FALSE,'Input and Summary Results'!$B2155)</f>
        <v>0</v>
      </c>
      <c r="C2573" t="b">
        <f>IF(OR(B2573=0,'Input and Summary Results'!D2155=0,'Input and Summary Results'!D2155=""),FALSE,'Input and Summary Results'!$D2155)</f>
        <v>0</v>
      </c>
      <c r="D2573" t="b">
        <f>IF(OR(B2573=0,'Input and Summary Results'!E2155=0),FALSE,'Input and Summary Results'!$E2155)</f>
        <v>0</v>
      </c>
      <c r="E2573" t="b">
        <f t="shared" si="149"/>
        <v>0</v>
      </c>
      <c r="F2573" t="b">
        <f t="shared" si="150"/>
        <v>0</v>
      </c>
      <c r="G2573" t="b">
        <f>IF('Input and Summary Results'!$J$4="yes",IF(C2573=FALSE,FALSE,IF('Data Transformation'!E2573&lt;$R$10,E2573,$R$10)),IF(C2573=FALSE,FALSE,IF(C2573&lt;$R$10,C2573,$R$10)))</f>
        <v>0</v>
      </c>
      <c r="H2573" t="b">
        <f>IF('Input and Summary Results'!$J$4="yes",'Data Transformation'!F2573,'Data Transformation'!D2573)</f>
        <v>0</v>
      </c>
      <c r="I2573" t="str">
        <f t="shared" si="151"/>
        <v/>
      </c>
    </row>
    <row r="2574" spans="2:9" x14ac:dyDescent="0.25">
      <c r="B2574" t="b">
        <f>IF('Input and Summary Results'!D2156=0,FALSE,'Input and Summary Results'!$B2156)</f>
        <v>0</v>
      </c>
      <c r="C2574" t="b">
        <f>IF(OR(B2574=0,'Input and Summary Results'!D2156=0,'Input and Summary Results'!D2156=""),FALSE,'Input and Summary Results'!$D2156)</f>
        <v>0</v>
      </c>
      <c r="D2574" t="b">
        <f>IF(OR(B2574=0,'Input and Summary Results'!E2156=0),FALSE,'Input and Summary Results'!$E2156)</f>
        <v>0</v>
      </c>
      <c r="E2574" t="b">
        <f t="shared" si="149"/>
        <v>0</v>
      </c>
      <c r="F2574" t="b">
        <f t="shared" si="150"/>
        <v>0</v>
      </c>
      <c r="G2574" t="b">
        <f>IF('Input and Summary Results'!$J$4="yes",IF(C2574=FALSE,FALSE,IF('Data Transformation'!E2574&lt;$R$10,E2574,$R$10)),IF(C2574=FALSE,FALSE,IF(C2574&lt;$R$10,C2574,$R$10)))</f>
        <v>0</v>
      </c>
      <c r="H2574" t="b">
        <f>IF('Input and Summary Results'!$J$4="yes",'Data Transformation'!F2574,'Data Transformation'!D2574)</f>
        <v>0</v>
      </c>
      <c r="I2574" t="str">
        <f t="shared" si="151"/>
        <v/>
      </c>
    </row>
    <row r="2575" spans="2:9" x14ac:dyDescent="0.25">
      <c r="B2575" t="b">
        <f>IF('Input and Summary Results'!D2157=0,FALSE,'Input and Summary Results'!$B2157)</f>
        <v>0</v>
      </c>
      <c r="C2575" t="b">
        <f>IF(OR(B2575=0,'Input and Summary Results'!D2157=0,'Input and Summary Results'!D2157=""),FALSE,'Input and Summary Results'!$D2157)</f>
        <v>0</v>
      </c>
      <c r="D2575" t="b">
        <f>IF(OR(B2575=0,'Input and Summary Results'!E2157=0),FALSE,'Input and Summary Results'!$E2157)</f>
        <v>0</v>
      </c>
      <c r="E2575" t="b">
        <f t="shared" si="149"/>
        <v>0</v>
      </c>
      <c r="F2575" t="b">
        <f t="shared" si="150"/>
        <v>0</v>
      </c>
      <c r="G2575" t="b">
        <f>IF('Input and Summary Results'!$J$4="yes",IF(C2575=FALSE,FALSE,IF('Data Transformation'!E2575&lt;$R$10,E2575,$R$10)),IF(C2575=FALSE,FALSE,IF(C2575&lt;$R$10,C2575,$R$10)))</f>
        <v>0</v>
      </c>
      <c r="H2575" t="b">
        <f>IF('Input and Summary Results'!$J$4="yes",'Data Transformation'!F2575,'Data Transformation'!D2575)</f>
        <v>0</v>
      </c>
      <c r="I2575" t="str">
        <f t="shared" si="151"/>
        <v/>
      </c>
    </row>
    <row r="2576" spans="2:9" x14ac:dyDescent="0.25">
      <c r="B2576" t="b">
        <f>IF('Input and Summary Results'!D2158=0,FALSE,'Input and Summary Results'!$B2158)</f>
        <v>0</v>
      </c>
      <c r="C2576" t="b">
        <f>IF(OR(B2576=0,'Input and Summary Results'!D2158=0,'Input and Summary Results'!D2158=""),FALSE,'Input and Summary Results'!$D2158)</f>
        <v>0</v>
      </c>
      <c r="D2576" t="b">
        <f>IF(OR(B2576=0,'Input and Summary Results'!E2158=0),FALSE,'Input and Summary Results'!$E2158)</f>
        <v>0</v>
      </c>
      <c r="E2576" t="b">
        <f t="shared" si="149"/>
        <v>0</v>
      </c>
      <c r="F2576" t="b">
        <f t="shared" si="150"/>
        <v>0</v>
      </c>
      <c r="G2576" t="b">
        <f>IF('Input and Summary Results'!$J$4="yes",IF(C2576=FALSE,FALSE,IF('Data Transformation'!E2576&lt;$R$10,E2576,$R$10)),IF(C2576=FALSE,FALSE,IF(C2576&lt;$R$10,C2576,$R$10)))</f>
        <v>0</v>
      </c>
      <c r="H2576" t="b">
        <f>IF('Input and Summary Results'!$J$4="yes",'Data Transformation'!F2576,'Data Transformation'!D2576)</f>
        <v>0</v>
      </c>
      <c r="I2576" t="str">
        <f t="shared" si="151"/>
        <v/>
      </c>
    </row>
    <row r="2577" spans="2:9" x14ac:dyDescent="0.25">
      <c r="B2577" t="b">
        <f>IF('Input and Summary Results'!D2159=0,FALSE,'Input and Summary Results'!$B2159)</f>
        <v>0</v>
      </c>
      <c r="C2577" t="b">
        <f>IF(OR(B2577=0,'Input and Summary Results'!D2159=0,'Input and Summary Results'!D2159=""),FALSE,'Input and Summary Results'!$D2159)</f>
        <v>0</v>
      </c>
      <c r="D2577" t="b">
        <f>IF(OR(B2577=0,'Input and Summary Results'!E2159=0),FALSE,'Input and Summary Results'!$E2159)</f>
        <v>0</v>
      </c>
      <c r="E2577" t="b">
        <f t="shared" si="149"/>
        <v>0</v>
      </c>
      <c r="F2577" t="b">
        <f t="shared" si="150"/>
        <v>0</v>
      </c>
      <c r="G2577" t="b">
        <f>IF('Input and Summary Results'!$J$4="yes",IF(C2577=FALSE,FALSE,IF('Data Transformation'!E2577&lt;$R$10,E2577,$R$10)),IF(C2577=FALSE,FALSE,IF(C2577&lt;$R$10,C2577,$R$10)))</f>
        <v>0</v>
      </c>
      <c r="H2577" t="b">
        <f>IF('Input and Summary Results'!$J$4="yes",'Data Transformation'!F2577,'Data Transformation'!D2577)</f>
        <v>0</v>
      </c>
      <c r="I2577" t="str">
        <f t="shared" si="151"/>
        <v/>
      </c>
    </row>
    <row r="2578" spans="2:9" x14ac:dyDescent="0.25">
      <c r="B2578" t="b">
        <f>IF('Input and Summary Results'!D2160=0,FALSE,'Input and Summary Results'!$B2160)</f>
        <v>0</v>
      </c>
      <c r="C2578" t="b">
        <f>IF(OR(B2578=0,'Input and Summary Results'!D2160=0,'Input and Summary Results'!D2160=""),FALSE,'Input and Summary Results'!$D2160)</f>
        <v>0</v>
      </c>
      <c r="D2578" t="b">
        <f>IF(OR(B2578=0,'Input and Summary Results'!E2160=0),FALSE,'Input and Summary Results'!$E2160)</f>
        <v>0</v>
      </c>
      <c r="E2578" t="b">
        <f t="shared" si="149"/>
        <v>0</v>
      </c>
      <c r="F2578" t="b">
        <f t="shared" si="150"/>
        <v>0</v>
      </c>
      <c r="G2578" t="b">
        <f>IF('Input and Summary Results'!$J$4="yes",IF(C2578=FALSE,FALSE,IF('Data Transformation'!E2578&lt;$R$10,E2578,$R$10)),IF(C2578=FALSE,FALSE,IF(C2578&lt;$R$10,C2578,$R$10)))</f>
        <v>0</v>
      </c>
      <c r="H2578" t="b">
        <f>IF('Input and Summary Results'!$J$4="yes",'Data Transformation'!F2578,'Data Transformation'!D2578)</f>
        <v>0</v>
      </c>
      <c r="I2578" t="str">
        <f t="shared" si="151"/>
        <v/>
      </c>
    </row>
    <row r="2579" spans="2:9" x14ac:dyDescent="0.25">
      <c r="B2579" t="b">
        <f>IF('Input and Summary Results'!D2161=0,FALSE,'Input and Summary Results'!$B2161)</f>
        <v>0</v>
      </c>
      <c r="C2579" t="b">
        <f>IF(OR(B2579=0,'Input and Summary Results'!D2161=0,'Input and Summary Results'!D2161=""),FALSE,'Input and Summary Results'!$D2161)</f>
        <v>0</v>
      </c>
      <c r="D2579" t="b">
        <f>IF(OR(B2579=0,'Input and Summary Results'!E2161=0),FALSE,'Input and Summary Results'!$E2161)</f>
        <v>0</v>
      </c>
      <c r="E2579" t="b">
        <f t="shared" si="149"/>
        <v>0</v>
      </c>
      <c r="F2579" t="b">
        <f t="shared" si="150"/>
        <v>0</v>
      </c>
      <c r="G2579" t="b">
        <f>IF('Input and Summary Results'!$J$4="yes",IF(C2579=FALSE,FALSE,IF('Data Transformation'!E2579&lt;$R$10,E2579,$R$10)),IF(C2579=FALSE,FALSE,IF(C2579&lt;$R$10,C2579,$R$10)))</f>
        <v>0</v>
      </c>
      <c r="H2579" t="b">
        <f>IF('Input and Summary Results'!$J$4="yes",'Data Transformation'!F2579,'Data Transformation'!D2579)</f>
        <v>0</v>
      </c>
      <c r="I2579" t="str">
        <f t="shared" si="151"/>
        <v/>
      </c>
    </row>
    <row r="2580" spans="2:9" x14ac:dyDescent="0.25">
      <c r="B2580" t="b">
        <f>IF('Input and Summary Results'!D2162=0,FALSE,'Input and Summary Results'!$B2162)</f>
        <v>0</v>
      </c>
      <c r="C2580" t="b">
        <f>IF(OR(B2580=0,'Input and Summary Results'!D2162=0,'Input and Summary Results'!D2162=""),FALSE,'Input and Summary Results'!$D2162)</f>
        <v>0</v>
      </c>
      <c r="D2580" t="b">
        <f>IF(OR(B2580=0,'Input and Summary Results'!E2162=0),FALSE,'Input and Summary Results'!$E2162)</f>
        <v>0</v>
      </c>
      <c r="E2580" t="b">
        <f t="shared" si="149"/>
        <v>0</v>
      </c>
      <c r="F2580" t="b">
        <f t="shared" si="150"/>
        <v>0</v>
      </c>
      <c r="G2580" t="b">
        <f>IF('Input and Summary Results'!$J$4="yes",IF(C2580=FALSE,FALSE,IF('Data Transformation'!E2580&lt;$R$10,E2580,$R$10)),IF(C2580=FALSE,FALSE,IF(C2580&lt;$R$10,C2580,$R$10)))</f>
        <v>0</v>
      </c>
      <c r="H2580" t="b">
        <f>IF('Input and Summary Results'!$J$4="yes",'Data Transformation'!F2580,'Data Transformation'!D2580)</f>
        <v>0</v>
      </c>
      <c r="I2580" t="str">
        <f t="shared" si="151"/>
        <v/>
      </c>
    </row>
    <row r="2581" spans="2:9" x14ac:dyDescent="0.25">
      <c r="B2581" t="b">
        <f>IF('Input and Summary Results'!D2163=0,FALSE,'Input and Summary Results'!$B2163)</f>
        <v>0</v>
      </c>
      <c r="C2581" t="b">
        <f>IF(OR(B2581=0,'Input and Summary Results'!D2163=0,'Input and Summary Results'!D2163=""),FALSE,'Input and Summary Results'!$D2163)</f>
        <v>0</v>
      </c>
      <c r="D2581" t="b">
        <f>IF(OR(B2581=0,'Input and Summary Results'!E2163=0),FALSE,'Input and Summary Results'!$E2163)</f>
        <v>0</v>
      </c>
      <c r="E2581" t="b">
        <f t="shared" si="149"/>
        <v>0</v>
      </c>
      <c r="F2581" t="b">
        <f t="shared" si="150"/>
        <v>0</v>
      </c>
      <c r="G2581" t="b">
        <f>IF('Input and Summary Results'!$J$4="yes",IF(C2581=FALSE,FALSE,IF('Data Transformation'!E2581&lt;$R$10,E2581,$R$10)),IF(C2581=FALSE,FALSE,IF(C2581&lt;$R$10,C2581,$R$10)))</f>
        <v>0</v>
      </c>
      <c r="H2581" t="b">
        <f>IF('Input and Summary Results'!$J$4="yes",'Data Transformation'!F2581,'Data Transformation'!D2581)</f>
        <v>0</v>
      </c>
      <c r="I2581" t="str">
        <f t="shared" si="151"/>
        <v/>
      </c>
    </row>
    <row r="2582" spans="2:9" x14ac:dyDescent="0.25">
      <c r="B2582" t="b">
        <f>IF('Input and Summary Results'!D2164=0,FALSE,'Input and Summary Results'!$B2164)</f>
        <v>0</v>
      </c>
      <c r="C2582" t="b">
        <f>IF(OR(B2582=0,'Input and Summary Results'!D2164=0,'Input and Summary Results'!D2164=""),FALSE,'Input and Summary Results'!$D2164)</f>
        <v>0</v>
      </c>
      <c r="D2582" t="b">
        <f>IF(OR(B2582=0,'Input and Summary Results'!E2164=0),FALSE,'Input and Summary Results'!$E2164)</f>
        <v>0</v>
      </c>
      <c r="E2582" t="b">
        <f t="shared" si="149"/>
        <v>0</v>
      </c>
      <c r="F2582" t="b">
        <f t="shared" si="150"/>
        <v>0</v>
      </c>
      <c r="G2582" t="b">
        <f>IF('Input and Summary Results'!$J$4="yes",IF(C2582=FALSE,FALSE,IF('Data Transformation'!E2582&lt;$R$10,E2582,$R$10)),IF(C2582=FALSE,FALSE,IF(C2582&lt;$R$10,C2582,$R$10)))</f>
        <v>0</v>
      </c>
      <c r="H2582" t="b">
        <f>IF('Input and Summary Results'!$J$4="yes",'Data Transformation'!F2582,'Data Transformation'!D2582)</f>
        <v>0</v>
      </c>
      <c r="I2582" t="str">
        <f t="shared" si="151"/>
        <v/>
      </c>
    </row>
    <row r="2583" spans="2:9" x14ac:dyDescent="0.25">
      <c r="B2583" t="b">
        <f>IF('Input and Summary Results'!D2165=0,FALSE,'Input and Summary Results'!$B2165)</f>
        <v>0</v>
      </c>
      <c r="C2583" t="b">
        <f>IF(OR(B2583=0,'Input and Summary Results'!D2165=0,'Input and Summary Results'!D2165=""),FALSE,'Input and Summary Results'!$D2165)</f>
        <v>0</v>
      </c>
      <c r="D2583" t="b">
        <f>IF(OR(B2583=0,'Input and Summary Results'!E2165=0),FALSE,'Input and Summary Results'!$E2165)</f>
        <v>0</v>
      </c>
      <c r="E2583" t="b">
        <f t="shared" si="149"/>
        <v>0</v>
      </c>
      <c r="F2583" t="b">
        <f t="shared" si="150"/>
        <v>0</v>
      </c>
      <c r="G2583" t="b">
        <f>IF('Input and Summary Results'!$J$4="yes",IF(C2583=FALSE,FALSE,IF('Data Transformation'!E2583&lt;$R$10,E2583,$R$10)),IF(C2583=FALSE,FALSE,IF(C2583&lt;$R$10,C2583,$R$10)))</f>
        <v>0</v>
      </c>
      <c r="H2583" t="b">
        <f>IF('Input and Summary Results'!$J$4="yes",'Data Transformation'!F2583,'Data Transformation'!D2583)</f>
        <v>0</v>
      </c>
      <c r="I2583" t="str">
        <f t="shared" si="151"/>
        <v/>
      </c>
    </row>
    <row r="2584" spans="2:9" x14ac:dyDescent="0.25">
      <c r="B2584" t="b">
        <f>IF('Input and Summary Results'!D2166=0,FALSE,'Input and Summary Results'!$B2166)</f>
        <v>0</v>
      </c>
      <c r="C2584" t="b">
        <f>IF(OR(B2584=0,'Input and Summary Results'!D2166=0,'Input and Summary Results'!D2166=""),FALSE,'Input and Summary Results'!$D2166)</f>
        <v>0</v>
      </c>
      <c r="D2584" t="b">
        <f>IF(OR(B2584=0,'Input and Summary Results'!E2166=0),FALSE,'Input and Summary Results'!$E2166)</f>
        <v>0</v>
      </c>
      <c r="E2584" t="b">
        <f t="shared" si="149"/>
        <v>0</v>
      </c>
      <c r="F2584" t="b">
        <f t="shared" si="150"/>
        <v>0</v>
      </c>
      <c r="G2584" t="b">
        <f>IF('Input and Summary Results'!$J$4="yes",IF(C2584=FALSE,FALSE,IF('Data Transformation'!E2584&lt;$R$10,E2584,$R$10)),IF(C2584=FALSE,FALSE,IF(C2584&lt;$R$10,C2584,$R$10)))</f>
        <v>0</v>
      </c>
      <c r="H2584" t="b">
        <f>IF('Input and Summary Results'!$J$4="yes",'Data Transformation'!F2584,'Data Transformation'!D2584)</f>
        <v>0</v>
      </c>
      <c r="I2584" t="str">
        <f t="shared" si="151"/>
        <v/>
      </c>
    </row>
    <row r="2585" spans="2:9" x14ac:dyDescent="0.25">
      <c r="B2585" t="b">
        <f>IF('Input and Summary Results'!D2167=0,FALSE,'Input and Summary Results'!$B2167)</f>
        <v>0</v>
      </c>
      <c r="C2585" t="b">
        <f>IF(OR(B2585=0,'Input and Summary Results'!D2167=0,'Input and Summary Results'!D2167=""),FALSE,'Input and Summary Results'!$D2167)</f>
        <v>0</v>
      </c>
      <c r="D2585" t="b">
        <f>IF(OR(B2585=0,'Input and Summary Results'!E2167=0),FALSE,'Input and Summary Results'!$E2167)</f>
        <v>0</v>
      </c>
      <c r="E2585" t="b">
        <f t="shared" si="149"/>
        <v>0</v>
      </c>
      <c r="F2585" t="b">
        <f t="shared" si="150"/>
        <v>0</v>
      </c>
      <c r="G2585" t="b">
        <f>IF('Input and Summary Results'!$J$4="yes",IF(C2585=FALSE,FALSE,IF('Data Transformation'!E2585&lt;$R$10,E2585,$R$10)),IF(C2585=FALSE,FALSE,IF(C2585&lt;$R$10,C2585,$R$10)))</f>
        <v>0</v>
      </c>
      <c r="H2585" t="b">
        <f>IF('Input and Summary Results'!$J$4="yes",'Data Transformation'!F2585,'Data Transformation'!D2585)</f>
        <v>0</v>
      </c>
      <c r="I2585" t="str">
        <f t="shared" si="151"/>
        <v/>
      </c>
    </row>
    <row r="2586" spans="2:9" x14ac:dyDescent="0.25">
      <c r="B2586" t="b">
        <f>IF('Input and Summary Results'!D2168=0,FALSE,'Input and Summary Results'!$B2168)</f>
        <v>0</v>
      </c>
      <c r="C2586" t="b">
        <f>IF(OR(B2586=0,'Input and Summary Results'!D2168=0,'Input and Summary Results'!D2168=""),FALSE,'Input and Summary Results'!$D2168)</f>
        <v>0</v>
      </c>
      <c r="D2586" t="b">
        <f>IF(OR(B2586=0,'Input and Summary Results'!E2168=0),FALSE,'Input and Summary Results'!$E2168)</f>
        <v>0</v>
      </c>
      <c r="E2586" t="b">
        <f t="shared" si="149"/>
        <v>0</v>
      </c>
      <c r="F2586" t="b">
        <f t="shared" si="150"/>
        <v>0</v>
      </c>
      <c r="G2586" t="b">
        <f>IF('Input and Summary Results'!$J$4="yes",IF(C2586=FALSE,FALSE,IF('Data Transformation'!E2586&lt;$R$10,E2586,$R$10)),IF(C2586=FALSE,FALSE,IF(C2586&lt;$R$10,C2586,$R$10)))</f>
        <v>0</v>
      </c>
      <c r="H2586" t="b">
        <f>IF('Input and Summary Results'!$J$4="yes",'Data Transformation'!F2586,'Data Transformation'!D2586)</f>
        <v>0</v>
      </c>
      <c r="I2586" t="str">
        <f t="shared" si="151"/>
        <v/>
      </c>
    </row>
    <row r="2587" spans="2:9" x14ac:dyDescent="0.25">
      <c r="B2587" t="b">
        <f>IF('Input and Summary Results'!D2169=0,FALSE,'Input and Summary Results'!$B2169)</f>
        <v>0</v>
      </c>
      <c r="C2587" t="b">
        <f>IF(OR(B2587=0,'Input and Summary Results'!D2169=0,'Input and Summary Results'!D2169=""),FALSE,'Input and Summary Results'!$D2169)</f>
        <v>0</v>
      </c>
      <c r="D2587" t="b">
        <f>IF(OR(B2587=0,'Input and Summary Results'!E2169=0),FALSE,'Input and Summary Results'!$E2169)</f>
        <v>0</v>
      </c>
      <c r="E2587" t="b">
        <f t="shared" si="149"/>
        <v>0</v>
      </c>
      <c r="F2587" t="b">
        <f t="shared" si="150"/>
        <v>0</v>
      </c>
      <c r="G2587" t="b">
        <f>IF('Input and Summary Results'!$J$4="yes",IF(C2587=FALSE,FALSE,IF('Data Transformation'!E2587&lt;$R$10,E2587,$R$10)),IF(C2587=FALSE,FALSE,IF(C2587&lt;$R$10,C2587,$R$10)))</f>
        <v>0</v>
      </c>
      <c r="H2587" t="b">
        <f>IF('Input and Summary Results'!$J$4="yes",'Data Transformation'!F2587,'Data Transformation'!D2587)</f>
        <v>0</v>
      </c>
      <c r="I2587" t="str">
        <f t="shared" si="151"/>
        <v/>
      </c>
    </row>
    <row r="2588" spans="2:9" x14ac:dyDescent="0.25">
      <c r="B2588" t="b">
        <f>IF('Input and Summary Results'!D2170=0,FALSE,'Input and Summary Results'!$B2170)</f>
        <v>0</v>
      </c>
      <c r="C2588" t="b">
        <f>IF(OR(B2588=0,'Input and Summary Results'!D2170=0,'Input and Summary Results'!D2170=""),FALSE,'Input and Summary Results'!$D2170)</f>
        <v>0</v>
      </c>
      <c r="D2588" t="b">
        <f>IF(OR(B2588=0,'Input and Summary Results'!E2170=0),FALSE,'Input and Summary Results'!$E2170)</f>
        <v>0</v>
      </c>
      <c r="E2588" t="b">
        <f t="shared" si="149"/>
        <v>0</v>
      </c>
      <c r="F2588" t="b">
        <f t="shared" si="150"/>
        <v>0</v>
      </c>
      <c r="G2588" t="b">
        <f>IF('Input and Summary Results'!$J$4="yes",IF(C2588=FALSE,FALSE,IF('Data Transformation'!E2588&lt;$R$10,E2588,$R$10)),IF(C2588=FALSE,FALSE,IF(C2588&lt;$R$10,C2588,$R$10)))</f>
        <v>0</v>
      </c>
      <c r="H2588" t="b">
        <f>IF('Input and Summary Results'!$J$4="yes",'Data Transformation'!F2588,'Data Transformation'!D2588)</f>
        <v>0</v>
      </c>
      <c r="I2588" t="str">
        <f t="shared" si="151"/>
        <v/>
      </c>
    </row>
    <row r="2589" spans="2:9" x14ac:dyDescent="0.25">
      <c r="B2589" t="b">
        <f>IF('Input and Summary Results'!D2171=0,FALSE,'Input and Summary Results'!$B2171)</f>
        <v>0</v>
      </c>
      <c r="C2589" t="b">
        <f>IF(OR(B2589=0,'Input and Summary Results'!D2171=0,'Input and Summary Results'!D2171=""),FALSE,'Input and Summary Results'!$D2171)</f>
        <v>0</v>
      </c>
      <c r="D2589" t="b">
        <f>IF(OR(B2589=0,'Input and Summary Results'!E2171=0),FALSE,'Input and Summary Results'!$E2171)</f>
        <v>0</v>
      </c>
      <c r="E2589" t="b">
        <f t="shared" si="149"/>
        <v>0</v>
      </c>
      <c r="F2589" t="b">
        <f t="shared" si="150"/>
        <v>0</v>
      </c>
      <c r="G2589" t="b">
        <f>IF('Input and Summary Results'!$J$4="yes",IF(C2589=FALSE,FALSE,IF('Data Transformation'!E2589&lt;$R$10,E2589,$R$10)),IF(C2589=FALSE,FALSE,IF(C2589&lt;$R$10,C2589,$R$10)))</f>
        <v>0</v>
      </c>
      <c r="H2589" t="b">
        <f>IF('Input and Summary Results'!$J$4="yes",'Data Transformation'!F2589,'Data Transformation'!D2589)</f>
        <v>0</v>
      </c>
      <c r="I2589" t="str">
        <f t="shared" si="151"/>
        <v/>
      </c>
    </row>
    <row r="2590" spans="2:9" x14ac:dyDescent="0.25">
      <c r="B2590" t="b">
        <f>IF('Input and Summary Results'!D2172=0,FALSE,'Input and Summary Results'!$B2172)</f>
        <v>0</v>
      </c>
      <c r="C2590" t="b">
        <f>IF(OR(B2590=0,'Input and Summary Results'!D2172=0,'Input and Summary Results'!D2172=""),FALSE,'Input and Summary Results'!$D2172)</f>
        <v>0</v>
      </c>
      <c r="D2590" t="b">
        <f>IF(OR(B2590=0,'Input and Summary Results'!E2172=0),FALSE,'Input and Summary Results'!$E2172)</f>
        <v>0</v>
      </c>
      <c r="E2590" t="b">
        <f t="shared" si="149"/>
        <v>0</v>
      </c>
      <c r="F2590" t="b">
        <f t="shared" si="150"/>
        <v>0</v>
      </c>
      <c r="G2590" t="b">
        <f>IF('Input and Summary Results'!$J$4="yes",IF(C2590=FALSE,FALSE,IF('Data Transformation'!E2590&lt;$R$10,E2590,$R$10)),IF(C2590=FALSE,FALSE,IF(C2590&lt;$R$10,C2590,$R$10)))</f>
        <v>0</v>
      </c>
      <c r="H2590" t="b">
        <f>IF('Input and Summary Results'!$J$4="yes",'Data Transformation'!F2590,'Data Transformation'!D2590)</f>
        <v>0</v>
      </c>
      <c r="I2590" t="str">
        <f t="shared" si="151"/>
        <v/>
      </c>
    </row>
    <row r="2591" spans="2:9" x14ac:dyDescent="0.25">
      <c r="B2591" t="b">
        <f>IF('Input and Summary Results'!D2173=0,FALSE,'Input and Summary Results'!$B2173)</f>
        <v>0</v>
      </c>
      <c r="C2591" t="b">
        <f>IF(OR(B2591=0,'Input and Summary Results'!D2173=0,'Input and Summary Results'!D2173=""),FALSE,'Input and Summary Results'!$D2173)</f>
        <v>0</v>
      </c>
      <c r="D2591" t="b">
        <f>IF(OR(B2591=0,'Input and Summary Results'!E2173=0),FALSE,'Input and Summary Results'!$E2173)</f>
        <v>0</v>
      </c>
      <c r="E2591" t="b">
        <f t="shared" si="149"/>
        <v>0</v>
      </c>
      <c r="F2591" t="b">
        <f t="shared" si="150"/>
        <v>0</v>
      </c>
      <c r="G2591" t="b">
        <f>IF('Input and Summary Results'!$J$4="yes",IF(C2591=FALSE,FALSE,IF('Data Transformation'!E2591&lt;$R$10,E2591,$R$10)),IF(C2591=FALSE,FALSE,IF(C2591&lt;$R$10,C2591,$R$10)))</f>
        <v>0</v>
      </c>
      <c r="H2591" t="b">
        <f>IF('Input and Summary Results'!$J$4="yes",'Data Transformation'!F2591,'Data Transformation'!D2591)</f>
        <v>0</v>
      </c>
      <c r="I2591" t="str">
        <f t="shared" si="151"/>
        <v/>
      </c>
    </row>
    <row r="2592" spans="2:9" x14ac:dyDescent="0.25">
      <c r="B2592" t="b">
        <f>IF('Input and Summary Results'!D2174=0,FALSE,'Input and Summary Results'!$B2174)</f>
        <v>0</v>
      </c>
      <c r="C2592" t="b">
        <f>IF(OR(B2592=0,'Input and Summary Results'!D2174=0,'Input and Summary Results'!D2174=""),FALSE,'Input and Summary Results'!$D2174)</f>
        <v>0</v>
      </c>
      <c r="D2592" t="b">
        <f>IF(OR(B2592=0,'Input and Summary Results'!E2174=0),FALSE,'Input and Summary Results'!$E2174)</f>
        <v>0</v>
      </c>
      <c r="E2592" t="b">
        <f t="shared" si="149"/>
        <v>0</v>
      </c>
      <c r="F2592" t="b">
        <f t="shared" si="150"/>
        <v>0</v>
      </c>
      <c r="G2592" t="b">
        <f>IF('Input and Summary Results'!$J$4="yes",IF(C2592=FALSE,FALSE,IF('Data Transformation'!E2592&lt;$R$10,E2592,$R$10)),IF(C2592=FALSE,FALSE,IF(C2592&lt;$R$10,C2592,$R$10)))</f>
        <v>0</v>
      </c>
      <c r="H2592" t="b">
        <f>IF('Input and Summary Results'!$J$4="yes",'Data Transformation'!F2592,'Data Transformation'!D2592)</f>
        <v>0</v>
      </c>
      <c r="I2592" t="str">
        <f t="shared" si="151"/>
        <v/>
      </c>
    </row>
    <row r="2593" spans="2:9" x14ac:dyDescent="0.25">
      <c r="B2593" t="b">
        <f>IF('Input and Summary Results'!D2175=0,FALSE,'Input and Summary Results'!$B2175)</f>
        <v>0</v>
      </c>
      <c r="C2593" t="b">
        <f>IF(OR(B2593=0,'Input and Summary Results'!D2175=0,'Input and Summary Results'!D2175=""),FALSE,'Input and Summary Results'!$D2175)</f>
        <v>0</v>
      </c>
      <c r="D2593" t="b">
        <f>IF(OR(B2593=0,'Input and Summary Results'!E2175=0),FALSE,'Input and Summary Results'!$E2175)</f>
        <v>0</v>
      </c>
      <c r="E2593" t="b">
        <f t="shared" si="149"/>
        <v>0</v>
      </c>
      <c r="F2593" t="b">
        <f t="shared" si="150"/>
        <v>0</v>
      </c>
      <c r="G2593" t="b">
        <f>IF('Input and Summary Results'!$J$4="yes",IF(C2593=FALSE,FALSE,IF('Data Transformation'!E2593&lt;$R$10,E2593,$R$10)),IF(C2593=FALSE,FALSE,IF(C2593&lt;$R$10,C2593,$R$10)))</f>
        <v>0</v>
      </c>
      <c r="H2593" t="b">
        <f>IF('Input and Summary Results'!$J$4="yes",'Data Transformation'!F2593,'Data Transformation'!D2593)</f>
        <v>0</v>
      </c>
      <c r="I2593" t="str">
        <f t="shared" si="151"/>
        <v/>
      </c>
    </row>
    <row r="2594" spans="2:9" x14ac:dyDescent="0.25">
      <c r="B2594" t="b">
        <f>IF('Input and Summary Results'!D2176=0,FALSE,'Input and Summary Results'!$B2176)</f>
        <v>0</v>
      </c>
      <c r="C2594" t="b">
        <f>IF(OR(B2594=0,'Input and Summary Results'!D2176=0,'Input and Summary Results'!D2176=""),FALSE,'Input and Summary Results'!$D2176)</f>
        <v>0</v>
      </c>
      <c r="D2594" t="b">
        <f>IF(OR(B2594=0,'Input and Summary Results'!E2176=0),FALSE,'Input and Summary Results'!$E2176)</f>
        <v>0</v>
      </c>
      <c r="E2594" t="b">
        <f t="shared" si="149"/>
        <v>0</v>
      </c>
      <c r="F2594" t="b">
        <f t="shared" si="150"/>
        <v>0</v>
      </c>
      <c r="G2594" t="b">
        <f>IF('Input and Summary Results'!$J$4="yes",IF(C2594=FALSE,FALSE,IF('Data Transformation'!E2594&lt;$R$10,E2594,$R$10)),IF(C2594=FALSE,FALSE,IF(C2594&lt;$R$10,C2594,$R$10)))</f>
        <v>0</v>
      </c>
      <c r="H2594" t="b">
        <f>IF('Input and Summary Results'!$J$4="yes",'Data Transformation'!F2594,'Data Transformation'!D2594)</f>
        <v>0</v>
      </c>
      <c r="I2594" t="str">
        <f t="shared" si="151"/>
        <v/>
      </c>
    </row>
    <row r="2595" spans="2:9" x14ac:dyDescent="0.25">
      <c r="B2595" t="b">
        <f>IF('Input and Summary Results'!D2177=0,FALSE,'Input and Summary Results'!$B2177)</f>
        <v>0</v>
      </c>
      <c r="C2595" t="b">
        <f>IF(OR(B2595=0,'Input and Summary Results'!D2177=0,'Input and Summary Results'!D2177=""),FALSE,'Input and Summary Results'!$D2177)</f>
        <v>0</v>
      </c>
      <c r="D2595" t="b">
        <f>IF(OR(B2595=0,'Input and Summary Results'!E2177=0),FALSE,'Input and Summary Results'!$E2177)</f>
        <v>0</v>
      </c>
      <c r="E2595" t="b">
        <f t="shared" si="149"/>
        <v>0</v>
      </c>
      <c r="F2595" t="b">
        <f t="shared" si="150"/>
        <v>0</v>
      </c>
      <c r="G2595" t="b">
        <f>IF('Input and Summary Results'!$J$4="yes",IF(C2595=FALSE,FALSE,IF('Data Transformation'!E2595&lt;$R$10,E2595,$R$10)),IF(C2595=FALSE,FALSE,IF(C2595&lt;$R$10,C2595,$R$10)))</f>
        <v>0</v>
      </c>
      <c r="H2595" t="b">
        <f>IF('Input and Summary Results'!$J$4="yes",'Data Transformation'!F2595,'Data Transformation'!D2595)</f>
        <v>0</v>
      </c>
      <c r="I2595" t="str">
        <f t="shared" si="151"/>
        <v/>
      </c>
    </row>
    <row r="2596" spans="2:9" x14ac:dyDescent="0.25">
      <c r="B2596" t="b">
        <f>IF('Input and Summary Results'!D2178=0,FALSE,'Input and Summary Results'!$B2178)</f>
        <v>0</v>
      </c>
      <c r="C2596" t="b">
        <f>IF(OR(B2596=0,'Input and Summary Results'!D2178=0,'Input and Summary Results'!D2178=""),FALSE,'Input and Summary Results'!$D2178)</f>
        <v>0</v>
      </c>
      <c r="D2596" t="b">
        <f>IF(OR(B2596=0,'Input and Summary Results'!E2178=0),FALSE,'Input and Summary Results'!$E2178)</f>
        <v>0</v>
      </c>
      <c r="E2596" t="b">
        <f t="shared" si="149"/>
        <v>0</v>
      </c>
      <c r="F2596" t="b">
        <f t="shared" si="150"/>
        <v>0</v>
      </c>
      <c r="G2596" t="b">
        <f>IF('Input and Summary Results'!$J$4="yes",IF(C2596=FALSE,FALSE,IF('Data Transformation'!E2596&lt;$R$10,E2596,$R$10)),IF(C2596=FALSE,FALSE,IF(C2596&lt;$R$10,C2596,$R$10)))</f>
        <v>0</v>
      </c>
      <c r="H2596" t="b">
        <f>IF('Input and Summary Results'!$J$4="yes",'Data Transformation'!F2596,'Data Transformation'!D2596)</f>
        <v>0</v>
      </c>
      <c r="I2596" t="str">
        <f t="shared" si="151"/>
        <v/>
      </c>
    </row>
    <row r="2597" spans="2:9" x14ac:dyDescent="0.25">
      <c r="B2597" t="b">
        <f>IF('Input and Summary Results'!D2179=0,FALSE,'Input and Summary Results'!$B2179)</f>
        <v>0</v>
      </c>
      <c r="C2597" t="b">
        <f>IF(OR(B2597=0,'Input and Summary Results'!D2179=0,'Input and Summary Results'!D2179=""),FALSE,'Input and Summary Results'!$D2179)</f>
        <v>0</v>
      </c>
      <c r="D2597" t="b">
        <f>IF(OR(B2597=0,'Input and Summary Results'!E2179=0),FALSE,'Input and Summary Results'!$E2179)</f>
        <v>0</v>
      </c>
      <c r="E2597" t="b">
        <f t="shared" si="149"/>
        <v>0</v>
      </c>
      <c r="F2597" t="b">
        <f t="shared" si="150"/>
        <v>0</v>
      </c>
      <c r="G2597" t="b">
        <f>IF('Input and Summary Results'!$J$4="yes",IF(C2597=FALSE,FALSE,IF('Data Transformation'!E2597&lt;$R$10,E2597,$R$10)),IF(C2597=FALSE,FALSE,IF(C2597&lt;$R$10,C2597,$R$10)))</f>
        <v>0</v>
      </c>
      <c r="H2597" t="b">
        <f>IF('Input and Summary Results'!$J$4="yes",'Data Transformation'!F2597,'Data Transformation'!D2597)</f>
        <v>0</v>
      </c>
      <c r="I2597" t="str">
        <f t="shared" si="151"/>
        <v/>
      </c>
    </row>
    <row r="2598" spans="2:9" x14ac:dyDescent="0.25">
      <c r="B2598" t="b">
        <f>IF('Input and Summary Results'!D2180=0,FALSE,'Input and Summary Results'!$B2180)</f>
        <v>0</v>
      </c>
      <c r="C2598" t="b">
        <f>IF(OR(B2598=0,'Input and Summary Results'!D2180=0,'Input and Summary Results'!D2180=""),FALSE,'Input and Summary Results'!$D2180)</f>
        <v>0</v>
      </c>
      <c r="D2598" t="b">
        <f>IF(OR(B2598=0,'Input and Summary Results'!E2180=0),FALSE,'Input and Summary Results'!$E2180)</f>
        <v>0</v>
      </c>
      <c r="E2598" t="b">
        <f t="shared" si="149"/>
        <v>0</v>
      </c>
      <c r="F2598" t="b">
        <f t="shared" si="150"/>
        <v>0</v>
      </c>
      <c r="G2598" t="b">
        <f>IF('Input and Summary Results'!$J$4="yes",IF(C2598=FALSE,FALSE,IF('Data Transformation'!E2598&lt;$R$10,E2598,$R$10)),IF(C2598=FALSE,FALSE,IF(C2598&lt;$R$10,C2598,$R$10)))</f>
        <v>0</v>
      </c>
      <c r="H2598" t="b">
        <f>IF('Input and Summary Results'!$J$4="yes",'Data Transformation'!F2598,'Data Transformation'!D2598)</f>
        <v>0</v>
      </c>
      <c r="I2598" t="str">
        <f t="shared" si="151"/>
        <v/>
      </c>
    </row>
    <row r="2599" spans="2:9" x14ac:dyDescent="0.25">
      <c r="B2599" t="b">
        <f>IF('Input and Summary Results'!D2181=0,FALSE,'Input and Summary Results'!$B2181)</f>
        <v>0</v>
      </c>
      <c r="C2599" t="b">
        <f>IF(OR(B2599=0,'Input and Summary Results'!D2181=0,'Input and Summary Results'!D2181=""),FALSE,'Input and Summary Results'!$D2181)</f>
        <v>0</v>
      </c>
      <c r="D2599" t="b">
        <f>IF(OR(B2599=0,'Input and Summary Results'!E2181=0),FALSE,'Input and Summary Results'!$E2181)</f>
        <v>0</v>
      </c>
      <c r="E2599" t="b">
        <f t="shared" si="149"/>
        <v>0</v>
      </c>
      <c r="F2599" t="b">
        <f t="shared" si="150"/>
        <v>0</v>
      </c>
      <c r="G2599" t="b">
        <f>IF('Input and Summary Results'!$J$4="yes",IF(C2599=FALSE,FALSE,IF('Data Transformation'!E2599&lt;$R$10,E2599,$R$10)),IF(C2599=FALSE,FALSE,IF(C2599&lt;$R$10,C2599,$R$10)))</f>
        <v>0</v>
      </c>
      <c r="H2599" t="b">
        <f>IF('Input and Summary Results'!$J$4="yes",'Data Transformation'!F2599,'Data Transformation'!D2599)</f>
        <v>0</v>
      </c>
      <c r="I2599" t="str">
        <f t="shared" si="151"/>
        <v/>
      </c>
    </row>
    <row r="2600" spans="2:9" x14ac:dyDescent="0.25">
      <c r="B2600" t="b">
        <f>IF('Input and Summary Results'!D2182=0,FALSE,'Input and Summary Results'!$B2182)</f>
        <v>0</v>
      </c>
      <c r="C2600" t="b">
        <f>IF(OR(B2600=0,'Input and Summary Results'!D2182=0,'Input and Summary Results'!D2182=""),FALSE,'Input and Summary Results'!$D2182)</f>
        <v>0</v>
      </c>
      <c r="D2600" t="b">
        <f>IF(OR(B2600=0,'Input and Summary Results'!E2182=0),FALSE,'Input and Summary Results'!$E2182)</f>
        <v>0</v>
      </c>
      <c r="E2600" t="b">
        <f t="shared" si="149"/>
        <v>0</v>
      </c>
      <c r="F2600" t="b">
        <f t="shared" si="150"/>
        <v>0</v>
      </c>
      <c r="G2600" t="b">
        <f>IF('Input and Summary Results'!$J$4="yes",IF(C2600=FALSE,FALSE,IF('Data Transformation'!E2600&lt;$R$10,E2600,$R$10)),IF(C2600=FALSE,FALSE,IF(C2600&lt;$R$10,C2600,$R$10)))</f>
        <v>0</v>
      </c>
      <c r="H2600" t="b">
        <f>IF('Input and Summary Results'!$J$4="yes",'Data Transformation'!F2600,'Data Transformation'!D2600)</f>
        <v>0</v>
      </c>
      <c r="I2600" t="str">
        <f t="shared" si="151"/>
        <v/>
      </c>
    </row>
    <row r="2601" spans="2:9" x14ac:dyDescent="0.25">
      <c r="B2601" t="b">
        <f>IF('Input and Summary Results'!D2183=0,FALSE,'Input and Summary Results'!$B2183)</f>
        <v>0</v>
      </c>
      <c r="C2601" t="b">
        <f>IF(OR(B2601=0,'Input and Summary Results'!D2183=0,'Input and Summary Results'!D2183=""),FALSE,'Input and Summary Results'!$D2183)</f>
        <v>0</v>
      </c>
      <c r="D2601" t="b">
        <f>IF(OR(B2601=0,'Input and Summary Results'!E2183=0),FALSE,'Input and Summary Results'!$E2183)</f>
        <v>0</v>
      </c>
      <c r="E2601" t="b">
        <f t="shared" si="149"/>
        <v>0</v>
      </c>
      <c r="F2601" t="b">
        <f t="shared" si="150"/>
        <v>0</v>
      </c>
      <c r="G2601" t="b">
        <f>IF('Input and Summary Results'!$J$4="yes",IF(C2601=FALSE,FALSE,IF('Data Transformation'!E2601&lt;$R$10,E2601,$R$10)),IF(C2601=FALSE,FALSE,IF(C2601&lt;$R$10,C2601,$R$10)))</f>
        <v>0</v>
      </c>
      <c r="H2601" t="b">
        <f>IF('Input and Summary Results'!$J$4="yes",'Data Transformation'!F2601,'Data Transformation'!D2601)</f>
        <v>0</v>
      </c>
      <c r="I2601" t="str">
        <f t="shared" si="151"/>
        <v/>
      </c>
    </row>
    <row r="2602" spans="2:9" x14ac:dyDescent="0.25">
      <c r="B2602" t="b">
        <f>IF('Input and Summary Results'!D2184=0,FALSE,'Input and Summary Results'!$B2184)</f>
        <v>0</v>
      </c>
      <c r="C2602" t="b">
        <f>IF(OR(B2602=0,'Input and Summary Results'!D2184=0,'Input and Summary Results'!D2184=""),FALSE,'Input and Summary Results'!$D2184)</f>
        <v>0</v>
      </c>
      <c r="D2602" t="b">
        <f>IF(OR(B2602=0,'Input and Summary Results'!E2184=0),FALSE,'Input and Summary Results'!$E2184)</f>
        <v>0</v>
      </c>
      <c r="E2602" t="b">
        <f t="shared" ref="E2602:E2665" si="152">IF(C2602=FALSE,FALSE,LOG10(C2602))</f>
        <v>0</v>
      </c>
      <c r="F2602" t="b">
        <f t="shared" ref="F2602:F2665" si="153">IF(D2602=FALSE, FALSE,0.434*D2602/C2602)</f>
        <v>0</v>
      </c>
      <c r="G2602" t="b">
        <f>IF('Input and Summary Results'!$J$4="yes",IF(C2602=FALSE,FALSE,IF('Data Transformation'!E2602&lt;$R$10,E2602,$R$10)),IF(C2602=FALSE,FALSE,IF(C2602&lt;$R$10,C2602,$R$10)))</f>
        <v>0</v>
      </c>
      <c r="H2602" t="b">
        <f>IF('Input and Summary Results'!$J$4="yes",'Data Transformation'!F2602,'Data Transformation'!D2602)</f>
        <v>0</v>
      </c>
      <c r="I2602" t="str">
        <f t="shared" si="151"/>
        <v/>
      </c>
    </row>
    <row r="2603" spans="2:9" x14ac:dyDescent="0.25">
      <c r="B2603" t="b">
        <f>IF('Input and Summary Results'!D2185=0,FALSE,'Input and Summary Results'!$B2185)</f>
        <v>0</v>
      </c>
      <c r="C2603" t="b">
        <f>IF(OR(B2603=0,'Input and Summary Results'!D2185=0,'Input and Summary Results'!D2185=""),FALSE,'Input and Summary Results'!$D2185)</f>
        <v>0</v>
      </c>
      <c r="D2603" t="b">
        <f>IF(OR(B2603=0,'Input and Summary Results'!E2185=0),FALSE,'Input and Summary Results'!$E2185)</f>
        <v>0</v>
      </c>
      <c r="E2603" t="b">
        <f t="shared" si="152"/>
        <v>0</v>
      </c>
      <c r="F2603" t="b">
        <f t="shared" si="153"/>
        <v>0</v>
      </c>
      <c r="G2603" t="b">
        <f>IF('Input and Summary Results'!$J$4="yes",IF(C2603=FALSE,FALSE,IF('Data Transformation'!E2603&lt;$R$10,E2603,$R$10)),IF(C2603=FALSE,FALSE,IF(C2603&lt;$R$10,C2603,$R$10)))</f>
        <v>0</v>
      </c>
      <c r="H2603" t="b">
        <f>IF('Input and Summary Results'!$J$4="yes",'Data Transformation'!F2603,'Data Transformation'!D2603)</f>
        <v>0</v>
      </c>
      <c r="I2603" t="str">
        <f t="shared" si="151"/>
        <v/>
      </c>
    </row>
    <row r="2604" spans="2:9" x14ac:dyDescent="0.25">
      <c r="B2604" t="b">
        <f>IF('Input and Summary Results'!D2186=0,FALSE,'Input and Summary Results'!$B2186)</f>
        <v>0</v>
      </c>
      <c r="C2604" t="b">
        <f>IF(OR(B2604=0,'Input and Summary Results'!D2186=0,'Input and Summary Results'!D2186=""),FALSE,'Input and Summary Results'!$D2186)</f>
        <v>0</v>
      </c>
      <c r="D2604" t="b">
        <f>IF(OR(B2604=0,'Input and Summary Results'!E2186=0),FALSE,'Input and Summary Results'!$E2186)</f>
        <v>0</v>
      </c>
      <c r="E2604" t="b">
        <f t="shared" si="152"/>
        <v>0</v>
      </c>
      <c r="F2604" t="b">
        <f t="shared" si="153"/>
        <v>0</v>
      </c>
      <c r="G2604" t="b">
        <f>IF('Input and Summary Results'!$J$4="yes",IF(C2604=FALSE,FALSE,IF('Data Transformation'!E2604&lt;$R$10,E2604,$R$10)),IF(C2604=FALSE,FALSE,IF(C2604&lt;$R$10,C2604,$R$10)))</f>
        <v>0</v>
      </c>
      <c r="H2604" t="b">
        <f>IF('Input and Summary Results'!$J$4="yes",'Data Transformation'!F2604,'Data Transformation'!D2604)</f>
        <v>0</v>
      </c>
      <c r="I2604" t="str">
        <f t="shared" si="151"/>
        <v/>
      </c>
    </row>
    <row r="2605" spans="2:9" x14ac:dyDescent="0.25">
      <c r="B2605" t="b">
        <f>IF('Input and Summary Results'!D2187=0,FALSE,'Input and Summary Results'!$B2187)</f>
        <v>0</v>
      </c>
      <c r="C2605" t="b">
        <f>IF(OR(B2605=0,'Input and Summary Results'!D2187=0,'Input and Summary Results'!D2187=""),FALSE,'Input and Summary Results'!$D2187)</f>
        <v>0</v>
      </c>
      <c r="D2605" t="b">
        <f>IF(OR(B2605=0,'Input and Summary Results'!E2187=0),FALSE,'Input and Summary Results'!$E2187)</f>
        <v>0</v>
      </c>
      <c r="E2605" t="b">
        <f t="shared" si="152"/>
        <v>0</v>
      </c>
      <c r="F2605" t="b">
        <f t="shared" si="153"/>
        <v>0</v>
      </c>
      <c r="G2605" t="b">
        <f>IF('Input and Summary Results'!$J$4="yes",IF(C2605=FALSE,FALSE,IF('Data Transformation'!E2605&lt;$R$10,E2605,$R$10)),IF(C2605=FALSE,FALSE,IF(C2605&lt;$R$10,C2605,$R$10)))</f>
        <v>0</v>
      </c>
      <c r="H2605" t="b">
        <f>IF('Input and Summary Results'!$J$4="yes",'Data Transformation'!F2605,'Data Transformation'!D2605)</f>
        <v>0</v>
      </c>
      <c r="I2605" t="str">
        <f t="shared" si="151"/>
        <v/>
      </c>
    </row>
    <row r="2606" spans="2:9" x14ac:dyDescent="0.25">
      <c r="B2606" t="b">
        <f>IF('Input and Summary Results'!D2188=0,FALSE,'Input and Summary Results'!$B2188)</f>
        <v>0</v>
      </c>
      <c r="C2606" t="b">
        <f>IF(OR(B2606=0,'Input and Summary Results'!D2188=0,'Input and Summary Results'!D2188=""),FALSE,'Input and Summary Results'!$D2188)</f>
        <v>0</v>
      </c>
      <c r="D2606" t="b">
        <f>IF(OR(B2606=0,'Input and Summary Results'!E2188=0),FALSE,'Input and Summary Results'!$E2188)</f>
        <v>0</v>
      </c>
      <c r="E2606" t="b">
        <f t="shared" si="152"/>
        <v>0</v>
      </c>
      <c r="F2606" t="b">
        <f t="shared" si="153"/>
        <v>0</v>
      </c>
      <c r="G2606" t="b">
        <f>IF('Input and Summary Results'!$J$4="yes",IF(C2606=FALSE,FALSE,IF('Data Transformation'!E2606&lt;$R$10,E2606,$R$10)),IF(C2606=FALSE,FALSE,IF(C2606&lt;$R$10,C2606,$R$10)))</f>
        <v>0</v>
      </c>
      <c r="H2606" t="b">
        <f>IF('Input and Summary Results'!$J$4="yes",'Data Transformation'!F2606,'Data Transformation'!D2606)</f>
        <v>0</v>
      </c>
      <c r="I2606" t="str">
        <f t="shared" si="151"/>
        <v/>
      </c>
    </row>
    <row r="2607" spans="2:9" x14ac:dyDescent="0.25">
      <c r="B2607" t="b">
        <f>IF('Input and Summary Results'!D2189=0,FALSE,'Input and Summary Results'!$B2189)</f>
        <v>0</v>
      </c>
      <c r="C2607" t="b">
        <f>IF(OR(B2607=0,'Input and Summary Results'!D2189=0,'Input and Summary Results'!D2189=""),FALSE,'Input and Summary Results'!$D2189)</f>
        <v>0</v>
      </c>
      <c r="D2607" t="b">
        <f>IF(OR(B2607=0,'Input and Summary Results'!E2189=0),FALSE,'Input and Summary Results'!$E2189)</f>
        <v>0</v>
      </c>
      <c r="E2607" t="b">
        <f t="shared" si="152"/>
        <v>0</v>
      </c>
      <c r="F2607" t="b">
        <f t="shared" si="153"/>
        <v>0</v>
      </c>
      <c r="G2607" t="b">
        <f>IF('Input and Summary Results'!$J$4="yes",IF(C2607=FALSE,FALSE,IF('Data Transformation'!E2607&lt;$R$10,E2607,$R$10)),IF(C2607=FALSE,FALSE,IF(C2607&lt;$R$10,C2607,$R$10)))</f>
        <v>0</v>
      </c>
      <c r="H2607" t="b">
        <f>IF('Input and Summary Results'!$J$4="yes",'Data Transformation'!F2607,'Data Transformation'!D2607)</f>
        <v>0</v>
      </c>
      <c r="I2607" t="str">
        <f t="shared" si="151"/>
        <v/>
      </c>
    </row>
    <row r="2608" spans="2:9" x14ac:dyDescent="0.25">
      <c r="B2608" t="b">
        <f>IF('Input and Summary Results'!D2190=0,FALSE,'Input and Summary Results'!$B2190)</f>
        <v>0</v>
      </c>
      <c r="C2608" t="b">
        <f>IF(OR(B2608=0,'Input and Summary Results'!D2190=0,'Input and Summary Results'!D2190=""),FALSE,'Input and Summary Results'!$D2190)</f>
        <v>0</v>
      </c>
      <c r="D2608" t="b">
        <f>IF(OR(B2608=0,'Input and Summary Results'!E2190=0),FALSE,'Input and Summary Results'!$E2190)</f>
        <v>0</v>
      </c>
      <c r="E2608" t="b">
        <f t="shared" si="152"/>
        <v>0</v>
      </c>
      <c r="F2608" t="b">
        <f t="shared" si="153"/>
        <v>0</v>
      </c>
      <c r="G2608" t="b">
        <f>IF('Input and Summary Results'!$J$4="yes",IF(C2608=FALSE,FALSE,IF('Data Transformation'!E2608&lt;$R$10,E2608,$R$10)),IF(C2608=FALSE,FALSE,IF(C2608&lt;$R$10,C2608,$R$10)))</f>
        <v>0</v>
      </c>
      <c r="H2608" t="b">
        <f>IF('Input and Summary Results'!$J$4="yes",'Data Transformation'!F2608,'Data Transformation'!D2608)</f>
        <v>0</v>
      </c>
      <c r="I2608" t="str">
        <f t="shared" si="151"/>
        <v/>
      </c>
    </row>
    <row r="2609" spans="2:9" x14ac:dyDescent="0.25">
      <c r="B2609" t="b">
        <f>IF('Input and Summary Results'!D2191=0,FALSE,'Input and Summary Results'!$B2191)</f>
        <v>0</v>
      </c>
      <c r="C2609" t="b">
        <f>IF(OR(B2609=0,'Input and Summary Results'!D2191=0,'Input and Summary Results'!D2191=""),FALSE,'Input and Summary Results'!$D2191)</f>
        <v>0</v>
      </c>
      <c r="D2609" t="b">
        <f>IF(OR(B2609=0,'Input and Summary Results'!E2191=0),FALSE,'Input and Summary Results'!$E2191)</f>
        <v>0</v>
      </c>
      <c r="E2609" t="b">
        <f t="shared" si="152"/>
        <v>0</v>
      </c>
      <c r="F2609" t="b">
        <f t="shared" si="153"/>
        <v>0</v>
      </c>
      <c r="G2609" t="b">
        <f>IF('Input and Summary Results'!$J$4="yes",IF(C2609=FALSE,FALSE,IF('Data Transformation'!E2609&lt;$R$10,E2609,$R$10)),IF(C2609=FALSE,FALSE,IF(C2609&lt;$R$10,C2609,$R$10)))</f>
        <v>0</v>
      </c>
      <c r="H2609" t="b">
        <f>IF('Input and Summary Results'!$J$4="yes",'Data Transformation'!F2609,'Data Transformation'!D2609)</f>
        <v>0</v>
      </c>
      <c r="I2609" t="str">
        <f t="shared" si="151"/>
        <v/>
      </c>
    </row>
    <row r="2610" spans="2:9" x14ac:dyDescent="0.25">
      <c r="B2610" t="b">
        <f>IF('Input and Summary Results'!D2192=0,FALSE,'Input and Summary Results'!$B2192)</f>
        <v>0</v>
      </c>
      <c r="C2610" t="b">
        <f>IF(OR(B2610=0,'Input and Summary Results'!D2192=0,'Input and Summary Results'!D2192=""),FALSE,'Input and Summary Results'!$D2192)</f>
        <v>0</v>
      </c>
      <c r="D2610" t="b">
        <f>IF(OR(B2610=0,'Input and Summary Results'!E2192=0),FALSE,'Input and Summary Results'!$E2192)</f>
        <v>0</v>
      </c>
      <c r="E2610" t="b">
        <f t="shared" si="152"/>
        <v>0</v>
      </c>
      <c r="F2610" t="b">
        <f t="shared" si="153"/>
        <v>0</v>
      </c>
      <c r="G2610" t="b">
        <f>IF('Input and Summary Results'!$J$4="yes",IF(C2610=FALSE,FALSE,IF('Data Transformation'!E2610&lt;$R$10,E2610,$R$10)),IF(C2610=FALSE,FALSE,IF(C2610&lt;$R$10,C2610,$R$10)))</f>
        <v>0</v>
      </c>
      <c r="H2610" t="b">
        <f>IF('Input and Summary Results'!$J$4="yes",'Data Transformation'!F2610,'Data Transformation'!D2610)</f>
        <v>0</v>
      </c>
      <c r="I2610" t="str">
        <f t="shared" si="151"/>
        <v/>
      </c>
    </row>
    <row r="2611" spans="2:9" x14ac:dyDescent="0.25">
      <c r="B2611" t="b">
        <f>IF('Input and Summary Results'!D2193=0,FALSE,'Input and Summary Results'!$B2193)</f>
        <v>0</v>
      </c>
      <c r="C2611" t="b">
        <f>IF(OR(B2611=0,'Input and Summary Results'!D2193=0,'Input and Summary Results'!D2193=""),FALSE,'Input and Summary Results'!$D2193)</f>
        <v>0</v>
      </c>
      <c r="D2611" t="b">
        <f>IF(OR(B2611=0,'Input and Summary Results'!E2193=0),FALSE,'Input and Summary Results'!$E2193)</f>
        <v>0</v>
      </c>
      <c r="E2611" t="b">
        <f t="shared" si="152"/>
        <v>0</v>
      </c>
      <c r="F2611" t="b">
        <f t="shared" si="153"/>
        <v>0</v>
      </c>
      <c r="G2611" t="b">
        <f>IF('Input and Summary Results'!$J$4="yes",IF(C2611=FALSE,FALSE,IF('Data Transformation'!E2611&lt;$R$10,E2611,$R$10)),IF(C2611=FALSE,FALSE,IF(C2611&lt;$R$10,C2611,$R$10)))</f>
        <v>0</v>
      </c>
      <c r="H2611" t="b">
        <f>IF('Input and Summary Results'!$J$4="yes",'Data Transformation'!F2611,'Data Transformation'!D2611)</f>
        <v>0</v>
      </c>
      <c r="I2611" t="str">
        <f t="shared" si="151"/>
        <v/>
      </c>
    </row>
    <row r="2612" spans="2:9" x14ac:dyDescent="0.25">
      <c r="B2612" t="b">
        <f>IF('Input and Summary Results'!D2194=0,FALSE,'Input and Summary Results'!$B2194)</f>
        <v>0</v>
      </c>
      <c r="C2612" t="b">
        <f>IF(OR(B2612=0,'Input and Summary Results'!D2194=0,'Input and Summary Results'!D2194=""),FALSE,'Input and Summary Results'!$D2194)</f>
        <v>0</v>
      </c>
      <c r="D2612" t="b">
        <f>IF(OR(B2612=0,'Input and Summary Results'!E2194=0),FALSE,'Input and Summary Results'!$E2194)</f>
        <v>0</v>
      </c>
      <c r="E2612" t="b">
        <f t="shared" si="152"/>
        <v>0</v>
      </c>
      <c r="F2612" t="b">
        <f t="shared" si="153"/>
        <v>0</v>
      </c>
      <c r="G2612" t="b">
        <f>IF('Input and Summary Results'!$J$4="yes",IF(C2612=FALSE,FALSE,IF('Data Transformation'!E2612&lt;$R$10,E2612,$R$10)),IF(C2612=FALSE,FALSE,IF(C2612&lt;$R$10,C2612,$R$10)))</f>
        <v>0</v>
      </c>
      <c r="H2612" t="b">
        <f>IF('Input and Summary Results'!$J$4="yes",'Data Transformation'!F2612,'Data Transformation'!D2612)</f>
        <v>0</v>
      </c>
      <c r="I2612" t="str">
        <f t="shared" si="151"/>
        <v/>
      </c>
    </row>
    <row r="2613" spans="2:9" x14ac:dyDescent="0.25">
      <c r="B2613" t="b">
        <f>IF('Input and Summary Results'!D2195=0,FALSE,'Input and Summary Results'!$B2195)</f>
        <v>0</v>
      </c>
      <c r="C2613" t="b">
        <f>IF(OR(B2613=0,'Input and Summary Results'!D2195=0,'Input and Summary Results'!D2195=""),FALSE,'Input and Summary Results'!$D2195)</f>
        <v>0</v>
      </c>
      <c r="D2613" t="b">
        <f>IF(OR(B2613=0,'Input and Summary Results'!E2195=0),FALSE,'Input and Summary Results'!$E2195)</f>
        <v>0</v>
      </c>
      <c r="E2613" t="b">
        <f t="shared" si="152"/>
        <v>0</v>
      </c>
      <c r="F2613" t="b">
        <f t="shared" si="153"/>
        <v>0</v>
      </c>
      <c r="G2613" t="b">
        <f>IF('Input and Summary Results'!$J$4="yes",IF(C2613=FALSE,FALSE,IF('Data Transformation'!E2613&lt;$R$10,E2613,$R$10)),IF(C2613=FALSE,FALSE,IF(C2613&lt;$R$10,C2613,$R$10)))</f>
        <v>0</v>
      </c>
      <c r="H2613" t="b">
        <f>IF('Input and Summary Results'!$J$4="yes",'Data Transformation'!F2613,'Data Transformation'!D2613)</f>
        <v>0</v>
      </c>
      <c r="I2613" t="str">
        <f t="shared" si="151"/>
        <v/>
      </c>
    </row>
    <row r="2614" spans="2:9" x14ac:dyDescent="0.25">
      <c r="B2614" t="b">
        <f>IF('Input and Summary Results'!D2196=0,FALSE,'Input and Summary Results'!$B2196)</f>
        <v>0</v>
      </c>
      <c r="C2614" t="b">
        <f>IF(OR(B2614=0,'Input and Summary Results'!D2196=0,'Input and Summary Results'!D2196=""),FALSE,'Input and Summary Results'!$D2196)</f>
        <v>0</v>
      </c>
      <c r="D2614" t="b">
        <f>IF(OR(B2614=0,'Input and Summary Results'!E2196=0),FALSE,'Input and Summary Results'!$E2196)</f>
        <v>0</v>
      </c>
      <c r="E2614" t="b">
        <f t="shared" si="152"/>
        <v>0</v>
      </c>
      <c r="F2614" t="b">
        <f t="shared" si="153"/>
        <v>0</v>
      </c>
      <c r="G2614" t="b">
        <f>IF('Input and Summary Results'!$J$4="yes",IF(C2614=FALSE,FALSE,IF('Data Transformation'!E2614&lt;$R$10,E2614,$R$10)),IF(C2614=FALSE,FALSE,IF(C2614&lt;$R$10,C2614,$R$10)))</f>
        <v>0</v>
      </c>
      <c r="H2614" t="b">
        <f>IF('Input and Summary Results'!$J$4="yes",'Data Transformation'!F2614,'Data Transformation'!D2614)</f>
        <v>0</v>
      </c>
      <c r="I2614" t="str">
        <f t="shared" si="151"/>
        <v/>
      </c>
    </row>
    <row r="2615" spans="2:9" x14ac:dyDescent="0.25">
      <c r="B2615" t="b">
        <f>IF('Input and Summary Results'!D2197=0,FALSE,'Input and Summary Results'!$B2197)</f>
        <v>0</v>
      </c>
      <c r="C2615" t="b">
        <f>IF(OR(B2615=0,'Input and Summary Results'!D2197=0,'Input and Summary Results'!D2197=""),FALSE,'Input and Summary Results'!$D2197)</f>
        <v>0</v>
      </c>
      <c r="D2615" t="b">
        <f>IF(OR(B2615=0,'Input and Summary Results'!E2197=0),FALSE,'Input and Summary Results'!$E2197)</f>
        <v>0</v>
      </c>
      <c r="E2615" t="b">
        <f t="shared" si="152"/>
        <v>0</v>
      </c>
      <c r="F2615" t="b">
        <f t="shared" si="153"/>
        <v>0</v>
      </c>
      <c r="G2615" t="b">
        <f>IF('Input and Summary Results'!$J$4="yes",IF(C2615=FALSE,FALSE,IF('Data Transformation'!E2615&lt;$R$10,E2615,$R$10)),IF(C2615=FALSE,FALSE,IF(C2615&lt;$R$10,C2615,$R$10)))</f>
        <v>0</v>
      </c>
      <c r="H2615" t="b">
        <f>IF('Input and Summary Results'!$J$4="yes",'Data Transformation'!F2615,'Data Transformation'!D2615)</f>
        <v>0</v>
      </c>
      <c r="I2615" t="str">
        <f t="shared" si="151"/>
        <v/>
      </c>
    </row>
    <row r="2616" spans="2:9" x14ac:dyDescent="0.25">
      <c r="B2616" t="b">
        <f>IF('Input and Summary Results'!D2198=0,FALSE,'Input and Summary Results'!$B2198)</f>
        <v>0</v>
      </c>
      <c r="C2616" t="b">
        <f>IF(OR(B2616=0,'Input and Summary Results'!D2198=0,'Input and Summary Results'!D2198=""),FALSE,'Input and Summary Results'!$D2198)</f>
        <v>0</v>
      </c>
      <c r="D2616" t="b">
        <f>IF(OR(B2616=0,'Input and Summary Results'!E2198=0),FALSE,'Input and Summary Results'!$E2198)</f>
        <v>0</v>
      </c>
      <c r="E2616" t="b">
        <f t="shared" si="152"/>
        <v>0</v>
      </c>
      <c r="F2616" t="b">
        <f t="shared" si="153"/>
        <v>0</v>
      </c>
      <c r="G2616" t="b">
        <f>IF('Input and Summary Results'!$J$4="yes",IF(C2616=FALSE,FALSE,IF('Data Transformation'!E2616&lt;$R$10,E2616,$R$10)),IF(C2616=FALSE,FALSE,IF(C2616&lt;$R$10,C2616,$R$10)))</f>
        <v>0</v>
      </c>
      <c r="H2616" t="b">
        <f>IF('Input and Summary Results'!$J$4="yes",'Data Transformation'!F2616,'Data Transformation'!D2616)</f>
        <v>0</v>
      </c>
      <c r="I2616" t="str">
        <f t="shared" si="151"/>
        <v/>
      </c>
    </row>
    <row r="2617" spans="2:9" x14ac:dyDescent="0.25">
      <c r="B2617" t="b">
        <f>IF('Input and Summary Results'!D2199=0,FALSE,'Input and Summary Results'!$B2199)</f>
        <v>0</v>
      </c>
      <c r="C2617" t="b">
        <f>IF(OR(B2617=0,'Input and Summary Results'!D2199=0,'Input and Summary Results'!D2199=""),FALSE,'Input and Summary Results'!$D2199)</f>
        <v>0</v>
      </c>
      <c r="D2617" t="b">
        <f>IF(OR(B2617=0,'Input and Summary Results'!E2199=0),FALSE,'Input and Summary Results'!$E2199)</f>
        <v>0</v>
      </c>
      <c r="E2617" t="b">
        <f t="shared" si="152"/>
        <v>0</v>
      </c>
      <c r="F2617" t="b">
        <f t="shared" si="153"/>
        <v>0</v>
      </c>
      <c r="G2617" t="b">
        <f>IF('Input and Summary Results'!$J$4="yes",IF(C2617=FALSE,FALSE,IF('Data Transformation'!E2617&lt;$R$10,E2617,$R$10)),IF(C2617=FALSE,FALSE,IF(C2617&lt;$R$10,C2617,$R$10)))</f>
        <v>0</v>
      </c>
      <c r="H2617" t="b">
        <f>IF('Input and Summary Results'!$J$4="yes",'Data Transformation'!F2617,'Data Transformation'!D2617)</f>
        <v>0</v>
      </c>
      <c r="I2617" t="str">
        <f t="shared" si="151"/>
        <v/>
      </c>
    </row>
    <row r="2618" spans="2:9" x14ac:dyDescent="0.25">
      <c r="B2618" t="b">
        <f>IF('Input and Summary Results'!D2200=0,FALSE,'Input and Summary Results'!$B2200)</f>
        <v>0</v>
      </c>
      <c r="C2618" t="b">
        <f>IF(OR(B2618=0,'Input and Summary Results'!D2200=0,'Input and Summary Results'!D2200=""),FALSE,'Input and Summary Results'!$D2200)</f>
        <v>0</v>
      </c>
      <c r="D2618" t="b">
        <f>IF(OR(B2618=0,'Input and Summary Results'!E2200=0),FALSE,'Input and Summary Results'!$E2200)</f>
        <v>0</v>
      </c>
      <c r="E2618" t="b">
        <f t="shared" si="152"/>
        <v>0</v>
      </c>
      <c r="F2618" t="b">
        <f t="shared" si="153"/>
        <v>0</v>
      </c>
      <c r="G2618" t="b">
        <f>IF('Input and Summary Results'!$J$4="yes",IF(C2618=FALSE,FALSE,IF('Data Transformation'!E2618&lt;$R$10,E2618,$R$10)),IF(C2618=FALSE,FALSE,IF(C2618&lt;$R$10,C2618,$R$10)))</f>
        <v>0</v>
      </c>
      <c r="H2618" t="b">
        <f>IF('Input and Summary Results'!$J$4="yes",'Data Transformation'!F2618,'Data Transformation'!D2618)</f>
        <v>0</v>
      </c>
      <c r="I2618" t="str">
        <f t="shared" si="151"/>
        <v/>
      </c>
    </row>
    <row r="2619" spans="2:9" x14ac:dyDescent="0.25">
      <c r="B2619" t="b">
        <f>IF('Input and Summary Results'!D2201=0,FALSE,'Input and Summary Results'!$B2201)</f>
        <v>0</v>
      </c>
      <c r="C2619" t="b">
        <f>IF(OR(B2619=0,'Input and Summary Results'!D2201=0,'Input and Summary Results'!D2201=""),FALSE,'Input and Summary Results'!$D2201)</f>
        <v>0</v>
      </c>
      <c r="D2619" t="b">
        <f>IF(OR(B2619=0,'Input and Summary Results'!E2201=0),FALSE,'Input and Summary Results'!$E2201)</f>
        <v>0</v>
      </c>
      <c r="E2619" t="b">
        <f t="shared" si="152"/>
        <v>0</v>
      </c>
      <c r="F2619" t="b">
        <f t="shared" si="153"/>
        <v>0</v>
      </c>
      <c r="G2619" t="b">
        <f>IF('Input and Summary Results'!$J$4="yes",IF(C2619=FALSE,FALSE,IF('Data Transformation'!E2619&lt;$R$10,E2619,$R$10)),IF(C2619=FALSE,FALSE,IF(C2619&lt;$R$10,C2619,$R$10)))</f>
        <v>0</v>
      </c>
      <c r="H2619" t="b">
        <f>IF('Input and Summary Results'!$J$4="yes",'Data Transformation'!F2619,'Data Transformation'!D2619)</f>
        <v>0</v>
      </c>
      <c r="I2619" t="str">
        <f t="shared" si="151"/>
        <v/>
      </c>
    </row>
    <row r="2620" spans="2:9" x14ac:dyDescent="0.25">
      <c r="B2620" t="b">
        <f>IF('Input and Summary Results'!D2202=0,FALSE,'Input and Summary Results'!$B2202)</f>
        <v>0</v>
      </c>
      <c r="C2620" t="b">
        <f>IF(OR(B2620=0,'Input and Summary Results'!D2202=0,'Input and Summary Results'!D2202=""),FALSE,'Input and Summary Results'!$D2202)</f>
        <v>0</v>
      </c>
      <c r="D2620" t="b">
        <f>IF(OR(B2620=0,'Input and Summary Results'!E2202=0),FALSE,'Input and Summary Results'!$E2202)</f>
        <v>0</v>
      </c>
      <c r="E2620" t="b">
        <f t="shared" si="152"/>
        <v>0</v>
      </c>
      <c r="F2620" t="b">
        <f t="shared" si="153"/>
        <v>0</v>
      </c>
      <c r="G2620" t="b">
        <f>IF('Input and Summary Results'!$J$4="yes",IF(C2620=FALSE,FALSE,IF('Data Transformation'!E2620&lt;$R$10,E2620,$R$10)),IF(C2620=FALSE,FALSE,IF(C2620&lt;$R$10,C2620,$R$10)))</f>
        <v>0</v>
      </c>
      <c r="H2620" t="b">
        <f>IF('Input and Summary Results'!$J$4="yes",'Data Transformation'!F2620,'Data Transformation'!D2620)</f>
        <v>0</v>
      </c>
      <c r="I2620" t="str">
        <f t="shared" si="151"/>
        <v/>
      </c>
    </row>
    <row r="2621" spans="2:9" x14ac:dyDescent="0.25">
      <c r="B2621" t="b">
        <f>IF('Input and Summary Results'!D2203=0,FALSE,'Input and Summary Results'!$B2203)</f>
        <v>0</v>
      </c>
      <c r="C2621" t="b">
        <f>IF(OR(B2621=0,'Input and Summary Results'!D2203=0,'Input and Summary Results'!D2203=""),FALSE,'Input and Summary Results'!$D2203)</f>
        <v>0</v>
      </c>
      <c r="D2621" t="b">
        <f>IF(OR(B2621=0,'Input and Summary Results'!E2203=0),FALSE,'Input and Summary Results'!$E2203)</f>
        <v>0</v>
      </c>
      <c r="E2621" t="b">
        <f t="shared" si="152"/>
        <v>0</v>
      </c>
      <c r="F2621" t="b">
        <f t="shared" si="153"/>
        <v>0</v>
      </c>
      <c r="G2621" t="b">
        <f>IF('Input and Summary Results'!$J$4="yes",IF(C2621=FALSE,FALSE,IF('Data Transformation'!E2621&lt;$R$10,E2621,$R$10)),IF(C2621=FALSE,FALSE,IF(C2621&lt;$R$10,C2621,$R$10)))</f>
        <v>0</v>
      </c>
      <c r="H2621" t="b">
        <f>IF('Input and Summary Results'!$J$4="yes",'Data Transformation'!F2621,'Data Transformation'!D2621)</f>
        <v>0</v>
      </c>
      <c r="I2621" t="str">
        <f t="shared" si="151"/>
        <v/>
      </c>
    </row>
    <row r="2622" spans="2:9" x14ac:dyDescent="0.25">
      <c r="B2622" t="b">
        <f>IF('Input and Summary Results'!D2204=0,FALSE,'Input and Summary Results'!$B2204)</f>
        <v>0</v>
      </c>
      <c r="C2622" t="b">
        <f>IF(OR(B2622=0,'Input and Summary Results'!D2204=0,'Input and Summary Results'!D2204=""),FALSE,'Input and Summary Results'!$D2204)</f>
        <v>0</v>
      </c>
      <c r="D2622" t="b">
        <f>IF(OR(B2622=0,'Input and Summary Results'!E2204=0),FALSE,'Input and Summary Results'!$E2204)</f>
        <v>0</v>
      </c>
      <c r="E2622" t="b">
        <f t="shared" si="152"/>
        <v>0</v>
      </c>
      <c r="F2622" t="b">
        <f t="shared" si="153"/>
        <v>0</v>
      </c>
      <c r="G2622" t="b">
        <f>IF('Input and Summary Results'!$J$4="yes",IF(C2622=FALSE,FALSE,IF('Data Transformation'!E2622&lt;$R$10,E2622,$R$10)),IF(C2622=FALSE,FALSE,IF(C2622&lt;$R$10,C2622,$R$10)))</f>
        <v>0</v>
      </c>
      <c r="H2622" t="b">
        <f>IF('Input and Summary Results'!$J$4="yes",'Data Transformation'!F2622,'Data Transformation'!D2622)</f>
        <v>0</v>
      </c>
      <c r="I2622" t="str">
        <f t="shared" si="151"/>
        <v/>
      </c>
    </row>
    <row r="2623" spans="2:9" x14ac:dyDescent="0.25">
      <c r="B2623" t="b">
        <f>IF('Input and Summary Results'!D2205=0,FALSE,'Input and Summary Results'!$B2205)</f>
        <v>0</v>
      </c>
      <c r="C2623" t="b">
        <f>IF(OR(B2623=0,'Input and Summary Results'!D2205=0,'Input and Summary Results'!D2205=""),FALSE,'Input and Summary Results'!$D2205)</f>
        <v>0</v>
      </c>
      <c r="D2623" t="b">
        <f>IF(OR(B2623=0,'Input and Summary Results'!E2205=0),FALSE,'Input and Summary Results'!$E2205)</f>
        <v>0</v>
      </c>
      <c r="E2623" t="b">
        <f t="shared" si="152"/>
        <v>0</v>
      </c>
      <c r="F2623" t="b">
        <f t="shared" si="153"/>
        <v>0</v>
      </c>
      <c r="G2623" t="b">
        <f>IF('Input and Summary Results'!$J$4="yes",IF(C2623=FALSE,FALSE,IF('Data Transformation'!E2623&lt;$R$10,E2623,$R$10)),IF(C2623=FALSE,FALSE,IF(C2623&lt;$R$10,C2623,$R$10)))</f>
        <v>0</v>
      </c>
      <c r="H2623" t="b">
        <f>IF('Input and Summary Results'!$J$4="yes",'Data Transformation'!F2623,'Data Transformation'!D2623)</f>
        <v>0</v>
      </c>
      <c r="I2623" t="str">
        <f t="shared" si="151"/>
        <v/>
      </c>
    </row>
    <row r="2624" spans="2:9" x14ac:dyDescent="0.25">
      <c r="B2624" t="b">
        <f>IF('Input and Summary Results'!D2206=0,FALSE,'Input and Summary Results'!$B2206)</f>
        <v>0</v>
      </c>
      <c r="C2624" t="b">
        <f>IF(OR(B2624=0,'Input and Summary Results'!D2206=0,'Input and Summary Results'!D2206=""),FALSE,'Input and Summary Results'!$D2206)</f>
        <v>0</v>
      </c>
      <c r="D2624" t="b">
        <f>IF(OR(B2624=0,'Input and Summary Results'!E2206=0),FALSE,'Input and Summary Results'!$E2206)</f>
        <v>0</v>
      </c>
      <c r="E2624" t="b">
        <f t="shared" si="152"/>
        <v>0</v>
      </c>
      <c r="F2624" t="b">
        <f t="shared" si="153"/>
        <v>0</v>
      </c>
      <c r="G2624" t="b">
        <f>IF('Input and Summary Results'!$J$4="yes",IF(C2624=FALSE,FALSE,IF('Data Transformation'!E2624&lt;$R$10,E2624,$R$10)),IF(C2624=FALSE,FALSE,IF(C2624&lt;$R$10,C2624,$R$10)))</f>
        <v>0</v>
      </c>
      <c r="H2624" t="b">
        <f>IF('Input and Summary Results'!$J$4="yes",'Data Transformation'!F2624,'Data Transformation'!D2624)</f>
        <v>0</v>
      </c>
      <c r="I2624" t="str">
        <f t="shared" si="151"/>
        <v/>
      </c>
    </row>
    <row r="2625" spans="2:9" x14ac:dyDescent="0.25">
      <c r="B2625" t="b">
        <f>IF('Input and Summary Results'!D2207=0,FALSE,'Input and Summary Results'!$B2207)</f>
        <v>0</v>
      </c>
      <c r="C2625" t="b">
        <f>IF(OR(B2625=0,'Input and Summary Results'!D2207=0,'Input and Summary Results'!D2207=""),FALSE,'Input and Summary Results'!$D2207)</f>
        <v>0</v>
      </c>
      <c r="D2625" t="b">
        <f>IF(OR(B2625=0,'Input and Summary Results'!E2207=0),FALSE,'Input and Summary Results'!$E2207)</f>
        <v>0</v>
      </c>
      <c r="E2625" t="b">
        <f t="shared" si="152"/>
        <v>0</v>
      </c>
      <c r="F2625" t="b">
        <f t="shared" si="153"/>
        <v>0</v>
      </c>
      <c r="G2625" t="b">
        <f>IF('Input and Summary Results'!$J$4="yes",IF(C2625=FALSE,FALSE,IF('Data Transformation'!E2625&lt;$R$10,E2625,$R$10)),IF(C2625=FALSE,FALSE,IF(C2625&lt;$R$10,C2625,$R$10)))</f>
        <v>0</v>
      </c>
      <c r="H2625" t="b">
        <f>IF('Input and Summary Results'!$J$4="yes",'Data Transformation'!F2625,'Data Transformation'!D2625)</f>
        <v>0</v>
      </c>
      <c r="I2625" t="str">
        <f t="shared" si="151"/>
        <v/>
      </c>
    </row>
    <row r="2626" spans="2:9" x14ac:dyDescent="0.25">
      <c r="B2626" t="b">
        <f>IF('Input and Summary Results'!D2208=0,FALSE,'Input and Summary Results'!$B2208)</f>
        <v>0</v>
      </c>
      <c r="C2626" t="b">
        <f>IF(OR(B2626=0,'Input and Summary Results'!D2208=0,'Input and Summary Results'!D2208=""),FALSE,'Input and Summary Results'!$D2208)</f>
        <v>0</v>
      </c>
      <c r="D2626" t="b">
        <f>IF(OR(B2626=0,'Input and Summary Results'!E2208=0),FALSE,'Input and Summary Results'!$E2208)</f>
        <v>0</v>
      </c>
      <c r="E2626" t="b">
        <f t="shared" si="152"/>
        <v>0</v>
      </c>
      <c r="F2626" t="b">
        <f t="shared" si="153"/>
        <v>0</v>
      </c>
      <c r="G2626" t="b">
        <f>IF('Input and Summary Results'!$J$4="yes",IF(C2626=FALSE,FALSE,IF('Data Transformation'!E2626&lt;$R$10,E2626,$R$10)),IF(C2626=FALSE,FALSE,IF(C2626&lt;$R$10,C2626,$R$10)))</f>
        <v>0</v>
      </c>
      <c r="H2626" t="b">
        <f>IF('Input and Summary Results'!$J$4="yes",'Data Transformation'!F2626,'Data Transformation'!D2626)</f>
        <v>0</v>
      </c>
      <c r="I2626" t="str">
        <f t="shared" si="151"/>
        <v/>
      </c>
    </row>
    <row r="2627" spans="2:9" x14ac:dyDescent="0.25">
      <c r="B2627" t="b">
        <f>IF('Input and Summary Results'!D2209=0,FALSE,'Input and Summary Results'!$B2209)</f>
        <v>0</v>
      </c>
      <c r="C2627" t="b">
        <f>IF(OR(B2627=0,'Input and Summary Results'!D2209=0,'Input and Summary Results'!D2209=""),FALSE,'Input and Summary Results'!$D2209)</f>
        <v>0</v>
      </c>
      <c r="D2627" t="b">
        <f>IF(OR(B2627=0,'Input and Summary Results'!E2209=0),FALSE,'Input and Summary Results'!$E2209)</f>
        <v>0</v>
      </c>
      <c r="E2627" t="b">
        <f t="shared" si="152"/>
        <v>0</v>
      </c>
      <c r="F2627" t="b">
        <f t="shared" si="153"/>
        <v>0</v>
      </c>
      <c r="G2627" t="b">
        <f>IF('Input and Summary Results'!$J$4="yes",IF(C2627=FALSE,FALSE,IF('Data Transformation'!E2627&lt;$R$10,E2627,$R$10)),IF(C2627=FALSE,FALSE,IF(C2627&lt;$R$10,C2627,$R$10)))</f>
        <v>0</v>
      </c>
      <c r="H2627" t="b">
        <f>IF('Input and Summary Results'!$J$4="yes",'Data Transformation'!F2627,'Data Transformation'!D2627)</f>
        <v>0</v>
      </c>
      <c r="I2627" t="str">
        <f t="shared" si="151"/>
        <v/>
      </c>
    </row>
    <row r="2628" spans="2:9" x14ac:dyDescent="0.25">
      <c r="B2628" t="b">
        <f>IF('Input and Summary Results'!D2210=0,FALSE,'Input and Summary Results'!$B2210)</f>
        <v>0</v>
      </c>
      <c r="C2628" t="b">
        <f>IF(OR(B2628=0,'Input and Summary Results'!D2210=0,'Input and Summary Results'!D2210=""),FALSE,'Input and Summary Results'!$D2210)</f>
        <v>0</v>
      </c>
      <c r="D2628" t="b">
        <f>IF(OR(B2628=0,'Input and Summary Results'!E2210=0),FALSE,'Input and Summary Results'!$E2210)</f>
        <v>0</v>
      </c>
      <c r="E2628" t="b">
        <f t="shared" si="152"/>
        <v>0</v>
      </c>
      <c r="F2628" t="b">
        <f t="shared" si="153"/>
        <v>0</v>
      </c>
      <c r="G2628" t="b">
        <f>IF('Input and Summary Results'!$J$4="yes",IF(C2628=FALSE,FALSE,IF('Data Transformation'!E2628&lt;$R$10,E2628,$R$10)),IF(C2628=FALSE,FALSE,IF(C2628&lt;$R$10,C2628,$R$10)))</f>
        <v>0</v>
      </c>
      <c r="H2628" t="b">
        <f>IF('Input and Summary Results'!$J$4="yes",'Data Transformation'!F2628,'Data Transformation'!D2628)</f>
        <v>0</v>
      </c>
      <c r="I2628" t="str">
        <f t="shared" si="151"/>
        <v/>
      </c>
    </row>
    <row r="2629" spans="2:9" x14ac:dyDescent="0.25">
      <c r="B2629" t="b">
        <f>IF('Input and Summary Results'!D2211=0,FALSE,'Input and Summary Results'!$B2211)</f>
        <v>0</v>
      </c>
      <c r="C2629" t="b">
        <f>IF(OR(B2629=0,'Input and Summary Results'!D2211=0,'Input and Summary Results'!D2211=""),FALSE,'Input and Summary Results'!$D2211)</f>
        <v>0</v>
      </c>
      <c r="D2629" t="b">
        <f>IF(OR(B2629=0,'Input and Summary Results'!E2211=0),FALSE,'Input and Summary Results'!$E2211)</f>
        <v>0</v>
      </c>
      <c r="E2629" t="b">
        <f t="shared" si="152"/>
        <v>0</v>
      </c>
      <c r="F2629" t="b">
        <f t="shared" si="153"/>
        <v>0</v>
      </c>
      <c r="G2629" t="b">
        <f>IF('Input and Summary Results'!$J$4="yes",IF(C2629=FALSE,FALSE,IF('Data Transformation'!E2629&lt;$R$10,E2629,$R$10)),IF(C2629=FALSE,FALSE,IF(C2629&lt;$R$10,C2629,$R$10)))</f>
        <v>0</v>
      </c>
      <c r="H2629" t="b">
        <f>IF('Input and Summary Results'!$J$4="yes",'Data Transformation'!F2629,'Data Transformation'!D2629)</f>
        <v>0</v>
      </c>
      <c r="I2629" t="str">
        <f t="shared" ref="I2629:I2692" si="154">IF(G2629=FALSE,"",B2629)</f>
        <v/>
      </c>
    </row>
    <row r="2630" spans="2:9" x14ac:dyDescent="0.25">
      <c r="B2630" t="b">
        <f>IF('Input and Summary Results'!D2212=0,FALSE,'Input and Summary Results'!$B2212)</f>
        <v>0</v>
      </c>
      <c r="C2630" t="b">
        <f>IF(OR(B2630=0,'Input and Summary Results'!D2212=0,'Input and Summary Results'!D2212=""),FALSE,'Input and Summary Results'!$D2212)</f>
        <v>0</v>
      </c>
      <c r="D2630" t="b">
        <f>IF(OR(B2630=0,'Input and Summary Results'!E2212=0),FALSE,'Input and Summary Results'!$E2212)</f>
        <v>0</v>
      </c>
      <c r="E2630" t="b">
        <f t="shared" si="152"/>
        <v>0</v>
      </c>
      <c r="F2630" t="b">
        <f t="shared" si="153"/>
        <v>0</v>
      </c>
      <c r="G2630" t="b">
        <f>IF('Input and Summary Results'!$J$4="yes",IF(C2630=FALSE,FALSE,IF('Data Transformation'!E2630&lt;$R$10,E2630,$R$10)),IF(C2630=FALSE,FALSE,IF(C2630&lt;$R$10,C2630,$R$10)))</f>
        <v>0</v>
      </c>
      <c r="H2630" t="b">
        <f>IF('Input and Summary Results'!$J$4="yes",'Data Transformation'!F2630,'Data Transformation'!D2630)</f>
        <v>0</v>
      </c>
      <c r="I2630" t="str">
        <f t="shared" si="154"/>
        <v/>
      </c>
    </row>
    <row r="2631" spans="2:9" x14ac:dyDescent="0.25">
      <c r="B2631" t="b">
        <f>IF('Input and Summary Results'!D2213=0,FALSE,'Input and Summary Results'!$B2213)</f>
        <v>0</v>
      </c>
      <c r="C2631" t="b">
        <f>IF(OR(B2631=0,'Input and Summary Results'!D2213=0,'Input and Summary Results'!D2213=""),FALSE,'Input and Summary Results'!$D2213)</f>
        <v>0</v>
      </c>
      <c r="D2631" t="b">
        <f>IF(OR(B2631=0,'Input and Summary Results'!E2213=0),FALSE,'Input and Summary Results'!$E2213)</f>
        <v>0</v>
      </c>
      <c r="E2631" t="b">
        <f t="shared" si="152"/>
        <v>0</v>
      </c>
      <c r="F2631" t="b">
        <f t="shared" si="153"/>
        <v>0</v>
      </c>
      <c r="G2631" t="b">
        <f>IF('Input and Summary Results'!$J$4="yes",IF(C2631=FALSE,FALSE,IF('Data Transformation'!E2631&lt;$R$10,E2631,$R$10)),IF(C2631=FALSE,FALSE,IF(C2631&lt;$R$10,C2631,$R$10)))</f>
        <v>0</v>
      </c>
      <c r="H2631" t="b">
        <f>IF('Input and Summary Results'!$J$4="yes",'Data Transformation'!F2631,'Data Transformation'!D2631)</f>
        <v>0</v>
      </c>
      <c r="I2631" t="str">
        <f t="shared" si="154"/>
        <v/>
      </c>
    </row>
    <row r="2632" spans="2:9" x14ac:dyDescent="0.25">
      <c r="B2632" t="b">
        <f>IF('Input and Summary Results'!D2214=0,FALSE,'Input and Summary Results'!$B2214)</f>
        <v>0</v>
      </c>
      <c r="C2632" t="b">
        <f>IF(OR(B2632=0,'Input and Summary Results'!D2214=0,'Input and Summary Results'!D2214=""),FALSE,'Input and Summary Results'!$D2214)</f>
        <v>0</v>
      </c>
      <c r="D2632" t="b">
        <f>IF(OR(B2632=0,'Input and Summary Results'!E2214=0),FALSE,'Input and Summary Results'!$E2214)</f>
        <v>0</v>
      </c>
      <c r="E2632" t="b">
        <f t="shared" si="152"/>
        <v>0</v>
      </c>
      <c r="F2632" t="b">
        <f t="shared" si="153"/>
        <v>0</v>
      </c>
      <c r="G2632" t="b">
        <f>IF('Input and Summary Results'!$J$4="yes",IF(C2632=FALSE,FALSE,IF('Data Transformation'!E2632&lt;$R$10,E2632,$R$10)),IF(C2632=FALSE,FALSE,IF(C2632&lt;$R$10,C2632,$R$10)))</f>
        <v>0</v>
      </c>
      <c r="H2632" t="b">
        <f>IF('Input and Summary Results'!$J$4="yes",'Data Transformation'!F2632,'Data Transformation'!D2632)</f>
        <v>0</v>
      </c>
      <c r="I2632" t="str">
        <f t="shared" si="154"/>
        <v/>
      </c>
    </row>
    <row r="2633" spans="2:9" x14ac:dyDescent="0.25">
      <c r="B2633" t="b">
        <f>IF('Input and Summary Results'!D2215=0,FALSE,'Input and Summary Results'!$B2215)</f>
        <v>0</v>
      </c>
      <c r="C2633" t="b">
        <f>IF(OR(B2633=0,'Input and Summary Results'!D2215=0,'Input and Summary Results'!D2215=""),FALSE,'Input and Summary Results'!$D2215)</f>
        <v>0</v>
      </c>
      <c r="D2633" t="b">
        <f>IF(OR(B2633=0,'Input and Summary Results'!E2215=0),FALSE,'Input and Summary Results'!$E2215)</f>
        <v>0</v>
      </c>
      <c r="E2633" t="b">
        <f t="shared" si="152"/>
        <v>0</v>
      </c>
      <c r="F2633" t="b">
        <f t="shared" si="153"/>
        <v>0</v>
      </c>
      <c r="G2633" t="b">
        <f>IF('Input and Summary Results'!$J$4="yes",IF(C2633=FALSE,FALSE,IF('Data Transformation'!E2633&lt;$R$10,E2633,$R$10)),IF(C2633=FALSE,FALSE,IF(C2633&lt;$R$10,C2633,$R$10)))</f>
        <v>0</v>
      </c>
      <c r="H2633" t="b">
        <f>IF('Input and Summary Results'!$J$4="yes",'Data Transformation'!F2633,'Data Transformation'!D2633)</f>
        <v>0</v>
      </c>
      <c r="I2633" t="str">
        <f t="shared" si="154"/>
        <v/>
      </c>
    </row>
    <row r="2634" spans="2:9" x14ac:dyDescent="0.25">
      <c r="B2634" t="b">
        <f>IF('Input and Summary Results'!D2216=0,FALSE,'Input and Summary Results'!$B2216)</f>
        <v>0</v>
      </c>
      <c r="C2634" t="b">
        <f>IF(OR(B2634=0,'Input and Summary Results'!D2216=0,'Input and Summary Results'!D2216=""),FALSE,'Input and Summary Results'!$D2216)</f>
        <v>0</v>
      </c>
      <c r="D2634" t="b">
        <f>IF(OR(B2634=0,'Input and Summary Results'!E2216=0),FALSE,'Input and Summary Results'!$E2216)</f>
        <v>0</v>
      </c>
      <c r="E2634" t="b">
        <f t="shared" si="152"/>
        <v>0</v>
      </c>
      <c r="F2634" t="b">
        <f t="shared" si="153"/>
        <v>0</v>
      </c>
      <c r="G2634" t="b">
        <f>IF('Input and Summary Results'!$J$4="yes",IF(C2634=FALSE,FALSE,IF('Data Transformation'!E2634&lt;$R$10,E2634,$R$10)),IF(C2634=FALSE,FALSE,IF(C2634&lt;$R$10,C2634,$R$10)))</f>
        <v>0</v>
      </c>
      <c r="H2634" t="b">
        <f>IF('Input and Summary Results'!$J$4="yes",'Data Transformation'!F2634,'Data Transformation'!D2634)</f>
        <v>0</v>
      </c>
      <c r="I2634" t="str">
        <f t="shared" si="154"/>
        <v/>
      </c>
    </row>
    <row r="2635" spans="2:9" x14ac:dyDescent="0.25">
      <c r="B2635" t="b">
        <f>IF('Input and Summary Results'!D2217=0,FALSE,'Input and Summary Results'!$B2217)</f>
        <v>0</v>
      </c>
      <c r="C2635" t="b">
        <f>IF(OR(B2635=0,'Input and Summary Results'!D2217=0,'Input and Summary Results'!D2217=""),FALSE,'Input and Summary Results'!$D2217)</f>
        <v>0</v>
      </c>
      <c r="D2635" t="b">
        <f>IF(OR(B2635=0,'Input and Summary Results'!E2217=0),FALSE,'Input and Summary Results'!$E2217)</f>
        <v>0</v>
      </c>
      <c r="E2635" t="b">
        <f t="shared" si="152"/>
        <v>0</v>
      </c>
      <c r="F2635" t="b">
        <f t="shared" si="153"/>
        <v>0</v>
      </c>
      <c r="G2635" t="b">
        <f>IF('Input and Summary Results'!$J$4="yes",IF(C2635=FALSE,FALSE,IF('Data Transformation'!E2635&lt;$R$10,E2635,$R$10)),IF(C2635=FALSE,FALSE,IF(C2635&lt;$R$10,C2635,$R$10)))</f>
        <v>0</v>
      </c>
      <c r="H2635" t="b">
        <f>IF('Input and Summary Results'!$J$4="yes",'Data Transformation'!F2635,'Data Transformation'!D2635)</f>
        <v>0</v>
      </c>
      <c r="I2635" t="str">
        <f t="shared" si="154"/>
        <v/>
      </c>
    </row>
    <row r="2636" spans="2:9" x14ac:dyDescent="0.25">
      <c r="B2636" t="b">
        <f>IF('Input and Summary Results'!D2218=0,FALSE,'Input and Summary Results'!$B2218)</f>
        <v>0</v>
      </c>
      <c r="C2636" t="b">
        <f>IF(OR(B2636=0,'Input and Summary Results'!D2218=0,'Input and Summary Results'!D2218=""),FALSE,'Input and Summary Results'!$D2218)</f>
        <v>0</v>
      </c>
      <c r="D2636" t="b">
        <f>IF(OR(B2636=0,'Input and Summary Results'!E2218=0),FALSE,'Input and Summary Results'!$E2218)</f>
        <v>0</v>
      </c>
      <c r="E2636" t="b">
        <f t="shared" si="152"/>
        <v>0</v>
      </c>
      <c r="F2636" t="b">
        <f t="shared" si="153"/>
        <v>0</v>
      </c>
      <c r="G2636" t="b">
        <f>IF('Input and Summary Results'!$J$4="yes",IF(C2636=FALSE,FALSE,IF('Data Transformation'!E2636&lt;$R$10,E2636,$R$10)),IF(C2636=FALSE,FALSE,IF(C2636&lt;$R$10,C2636,$R$10)))</f>
        <v>0</v>
      </c>
      <c r="H2636" t="b">
        <f>IF('Input and Summary Results'!$J$4="yes",'Data Transformation'!F2636,'Data Transformation'!D2636)</f>
        <v>0</v>
      </c>
      <c r="I2636" t="str">
        <f t="shared" si="154"/>
        <v/>
      </c>
    </row>
    <row r="2637" spans="2:9" x14ac:dyDescent="0.25">
      <c r="B2637" t="b">
        <f>IF('Input and Summary Results'!D2219=0,FALSE,'Input and Summary Results'!$B2219)</f>
        <v>0</v>
      </c>
      <c r="C2637" t="b">
        <f>IF(OR(B2637=0,'Input and Summary Results'!D2219=0,'Input and Summary Results'!D2219=""),FALSE,'Input and Summary Results'!$D2219)</f>
        <v>0</v>
      </c>
      <c r="D2637" t="b">
        <f>IF(OR(B2637=0,'Input and Summary Results'!E2219=0),FALSE,'Input and Summary Results'!$E2219)</f>
        <v>0</v>
      </c>
      <c r="E2637" t="b">
        <f t="shared" si="152"/>
        <v>0</v>
      </c>
      <c r="F2637" t="b">
        <f t="shared" si="153"/>
        <v>0</v>
      </c>
      <c r="G2637" t="b">
        <f>IF('Input and Summary Results'!$J$4="yes",IF(C2637=FALSE,FALSE,IF('Data Transformation'!E2637&lt;$R$10,E2637,$R$10)),IF(C2637=FALSE,FALSE,IF(C2637&lt;$R$10,C2637,$R$10)))</f>
        <v>0</v>
      </c>
      <c r="H2637" t="b">
        <f>IF('Input and Summary Results'!$J$4="yes",'Data Transformation'!F2637,'Data Transformation'!D2637)</f>
        <v>0</v>
      </c>
      <c r="I2637" t="str">
        <f t="shared" si="154"/>
        <v/>
      </c>
    </row>
    <row r="2638" spans="2:9" x14ac:dyDescent="0.25">
      <c r="B2638" t="b">
        <f>IF('Input and Summary Results'!D2220=0,FALSE,'Input and Summary Results'!$B2220)</f>
        <v>0</v>
      </c>
      <c r="C2638" t="b">
        <f>IF(OR(B2638=0,'Input and Summary Results'!D2220=0,'Input and Summary Results'!D2220=""),FALSE,'Input and Summary Results'!$D2220)</f>
        <v>0</v>
      </c>
      <c r="D2638" t="b">
        <f>IF(OR(B2638=0,'Input and Summary Results'!E2220=0),FALSE,'Input and Summary Results'!$E2220)</f>
        <v>0</v>
      </c>
      <c r="E2638" t="b">
        <f t="shared" si="152"/>
        <v>0</v>
      </c>
      <c r="F2638" t="b">
        <f t="shared" si="153"/>
        <v>0</v>
      </c>
      <c r="G2638" t="b">
        <f>IF('Input and Summary Results'!$J$4="yes",IF(C2638=FALSE,FALSE,IF('Data Transformation'!E2638&lt;$R$10,E2638,$R$10)),IF(C2638=FALSE,FALSE,IF(C2638&lt;$R$10,C2638,$R$10)))</f>
        <v>0</v>
      </c>
      <c r="H2638" t="b">
        <f>IF('Input and Summary Results'!$J$4="yes",'Data Transformation'!F2638,'Data Transformation'!D2638)</f>
        <v>0</v>
      </c>
      <c r="I2638" t="str">
        <f t="shared" si="154"/>
        <v/>
      </c>
    </row>
    <row r="2639" spans="2:9" x14ac:dyDescent="0.25">
      <c r="B2639" t="b">
        <f>IF('Input and Summary Results'!D2221=0,FALSE,'Input and Summary Results'!$B2221)</f>
        <v>0</v>
      </c>
      <c r="C2639" t="b">
        <f>IF(OR(B2639=0,'Input and Summary Results'!D2221=0,'Input and Summary Results'!D2221=""),FALSE,'Input and Summary Results'!$D2221)</f>
        <v>0</v>
      </c>
      <c r="D2639" t="b">
        <f>IF(OR(B2639=0,'Input and Summary Results'!E2221=0),FALSE,'Input and Summary Results'!$E2221)</f>
        <v>0</v>
      </c>
      <c r="E2639" t="b">
        <f t="shared" si="152"/>
        <v>0</v>
      </c>
      <c r="F2639" t="b">
        <f t="shared" si="153"/>
        <v>0</v>
      </c>
      <c r="G2639" t="b">
        <f>IF('Input and Summary Results'!$J$4="yes",IF(C2639=FALSE,FALSE,IF('Data Transformation'!E2639&lt;$R$10,E2639,$R$10)),IF(C2639=FALSE,FALSE,IF(C2639&lt;$R$10,C2639,$R$10)))</f>
        <v>0</v>
      </c>
      <c r="H2639" t="b">
        <f>IF('Input and Summary Results'!$J$4="yes",'Data Transformation'!F2639,'Data Transformation'!D2639)</f>
        <v>0</v>
      </c>
      <c r="I2639" t="str">
        <f t="shared" si="154"/>
        <v/>
      </c>
    </row>
    <row r="2640" spans="2:9" x14ac:dyDescent="0.25">
      <c r="B2640" t="b">
        <f>IF('Input and Summary Results'!D2222=0,FALSE,'Input and Summary Results'!$B2222)</f>
        <v>0</v>
      </c>
      <c r="C2640" t="b">
        <f>IF(OR(B2640=0,'Input and Summary Results'!D2222=0,'Input and Summary Results'!D2222=""),FALSE,'Input and Summary Results'!$D2222)</f>
        <v>0</v>
      </c>
      <c r="D2640" t="b">
        <f>IF(OR(B2640=0,'Input and Summary Results'!E2222=0),FALSE,'Input and Summary Results'!$E2222)</f>
        <v>0</v>
      </c>
      <c r="E2640" t="b">
        <f t="shared" si="152"/>
        <v>0</v>
      </c>
      <c r="F2640" t="b">
        <f t="shared" si="153"/>
        <v>0</v>
      </c>
      <c r="G2640" t="b">
        <f>IF('Input and Summary Results'!$J$4="yes",IF(C2640=FALSE,FALSE,IF('Data Transformation'!E2640&lt;$R$10,E2640,$R$10)),IF(C2640=FALSE,FALSE,IF(C2640&lt;$R$10,C2640,$R$10)))</f>
        <v>0</v>
      </c>
      <c r="H2640" t="b">
        <f>IF('Input and Summary Results'!$J$4="yes",'Data Transformation'!F2640,'Data Transformation'!D2640)</f>
        <v>0</v>
      </c>
      <c r="I2640" t="str">
        <f t="shared" si="154"/>
        <v/>
      </c>
    </row>
    <row r="2641" spans="2:9" x14ac:dyDescent="0.25">
      <c r="B2641" t="b">
        <f>IF('Input and Summary Results'!D2223=0,FALSE,'Input and Summary Results'!$B2223)</f>
        <v>0</v>
      </c>
      <c r="C2641" t="b">
        <f>IF(OR(B2641=0,'Input and Summary Results'!D2223=0,'Input and Summary Results'!D2223=""),FALSE,'Input and Summary Results'!$D2223)</f>
        <v>0</v>
      </c>
      <c r="D2641" t="b">
        <f>IF(OR(B2641=0,'Input and Summary Results'!E2223=0),FALSE,'Input and Summary Results'!$E2223)</f>
        <v>0</v>
      </c>
      <c r="E2641" t="b">
        <f t="shared" si="152"/>
        <v>0</v>
      </c>
      <c r="F2641" t="b">
        <f t="shared" si="153"/>
        <v>0</v>
      </c>
      <c r="G2641" t="b">
        <f>IF('Input and Summary Results'!$J$4="yes",IF(C2641=FALSE,FALSE,IF('Data Transformation'!E2641&lt;$R$10,E2641,$R$10)),IF(C2641=FALSE,FALSE,IF(C2641&lt;$R$10,C2641,$R$10)))</f>
        <v>0</v>
      </c>
      <c r="H2641" t="b">
        <f>IF('Input and Summary Results'!$J$4="yes",'Data Transformation'!F2641,'Data Transformation'!D2641)</f>
        <v>0</v>
      </c>
      <c r="I2641" t="str">
        <f t="shared" si="154"/>
        <v/>
      </c>
    </row>
    <row r="2642" spans="2:9" x14ac:dyDescent="0.25">
      <c r="B2642" t="b">
        <f>IF('Input and Summary Results'!D2224=0,FALSE,'Input and Summary Results'!$B2224)</f>
        <v>0</v>
      </c>
      <c r="C2642" t="b">
        <f>IF(OR(B2642=0,'Input and Summary Results'!D2224=0,'Input and Summary Results'!D2224=""),FALSE,'Input and Summary Results'!$D2224)</f>
        <v>0</v>
      </c>
      <c r="D2642" t="b">
        <f>IF(OR(B2642=0,'Input and Summary Results'!E2224=0),FALSE,'Input and Summary Results'!$E2224)</f>
        <v>0</v>
      </c>
      <c r="E2642" t="b">
        <f t="shared" si="152"/>
        <v>0</v>
      </c>
      <c r="F2642" t="b">
        <f t="shared" si="153"/>
        <v>0</v>
      </c>
      <c r="G2642" t="b">
        <f>IF('Input and Summary Results'!$J$4="yes",IF(C2642=FALSE,FALSE,IF('Data Transformation'!E2642&lt;$R$10,E2642,$R$10)),IF(C2642=FALSE,FALSE,IF(C2642&lt;$R$10,C2642,$R$10)))</f>
        <v>0</v>
      </c>
      <c r="H2642" t="b">
        <f>IF('Input and Summary Results'!$J$4="yes",'Data Transformation'!F2642,'Data Transformation'!D2642)</f>
        <v>0</v>
      </c>
      <c r="I2642" t="str">
        <f t="shared" si="154"/>
        <v/>
      </c>
    </row>
    <row r="2643" spans="2:9" x14ac:dyDescent="0.25">
      <c r="B2643" t="b">
        <f>IF('Input and Summary Results'!D2225=0,FALSE,'Input and Summary Results'!$B2225)</f>
        <v>0</v>
      </c>
      <c r="C2643" t="b">
        <f>IF(OR(B2643=0,'Input and Summary Results'!D2225=0,'Input and Summary Results'!D2225=""),FALSE,'Input and Summary Results'!$D2225)</f>
        <v>0</v>
      </c>
      <c r="D2643" t="b">
        <f>IF(OR(B2643=0,'Input and Summary Results'!E2225=0),FALSE,'Input and Summary Results'!$E2225)</f>
        <v>0</v>
      </c>
      <c r="E2643" t="b">
        <f t="shared" si="152"/>
        <v>0</v>
      </c>
      <c r="F2643" t="b">
        <f t="shared" si="153"/>
        <v>0</v>
      </c>
      <c r="G2643" t="b">
        <f>IF('Input and Summary Results'!$J$4="yes",IF(C2643=FALSE,FALSE,IF('Data Transformation'!E2643&lt;$R$10,E2643,$R$10)),IF(C2643=FALSE,FALSE,IF(C2643&lt;$R$10,C2643,$R$10)))</f>
        <v>0</v>
      </c>
      <c r="H2643" t="b">
        <f>IF('Input and Summary Results'!$J$4="yes",'Data Transformation'!F2643,'Data Transformation'!D2643)</f>
        <v>0</v>
      </c>
      <c r="I2643" t="str">
        <f t="shared" si="154"/>
        <v/>
      </c>
    </row>
    <row r="2644" spans="2:9" x14ac:dyDescent="0.25">
      <c r="B2644" t="b">
        <f>IF('Input and Summary Results'!D2226=0,FALSE,'Input and Summary Results'!$B2226)</f>
        <v>0</v>
      </c>
      <c r="C2644" t="b">
        <f>IF(OR(B2644=0,'Input and Summary Results'!D2226=0,'Input and Summary Results'!D2226=""),FALSE,'Input and Summary Results'!$D2226)</f>
        <v>0</v>
      </c>
      <c r="D2644" t="b">
        <f>IF(OR(B2644=0,'Input and Summary Results'!E2226=0),FALSE,'Input and Summary Results'!$E2226)</f>
        <v>0</v>
      </c>
      <c r="E2644" t="b">
        <f t="shared" si="152"/>
        <v>0</v>
      </c>
      <c r="F2644" t="b">
        <f t="shared" si="153"/>
        <v>0</v>
      </c>
      <c r="G2644" t="b">
        <f>IF('Input and Summary Results'!$J$4="yes",IF(C2644=FALSE,FALSE,IF('Data Transformation'!E2644&lt;$R$10,E2644,$R$10)),IF(C2644=FALSE,FALSE,IF(C2644&lt;$R$10,C2644,$R$10)))</f>
        <v>0</v>
      </c>
      <c r="H2644" t="b">
        <f>IF('Input and Summary Results'!$J$4="yes",'Data Transformation'!F2644,'Data Transformation'!D2644)</f>
        <v>0</v>
      </c>
      <c r="I2644" t="str">
        <f t="shared" si="154"/>
        <v/>
      </c>
    </row>
    <row r="2645" spans="2:9" x14ac:dyDescent="0.25">
      <c r="B2645" t="b">
        <f>IF('Input and Summary Results'!D2227=0,FALSE,'Input and Summary Results'!$B2227)</f>
        <v>0</v>
      </c>
      <c r="C2645" t="b">
        <f>IF(OR(B2645=0,'Input and Summary Results'!D2227=0,'Input and Summary Results'!D2227=""),FALSE,'Input and Summary Results'!$D2227)</f>
        <v>0</v>
      </c>
      <c r="D2645" t="b">
        <f>IF(OR(B2645=0,'Input and Summary Results'!E2227=0),FALSE,'Input and Summary Results'!$E2227)</f>
        <v>0</v>
      </c>
      <c r="E2645" t="b">
        <f t="shared" si="152"/>
        <v>0</v>
      </c>
      <c r="F2645" t="b">
        <f t="shared" si="153"/>
        <v>0</v>
      </c>
      <c r="G2645" t="b">
        <f>IF('Input and Summary Results'!$J$4="yes",IF(C2645=FALSE,FALSE,IF('Data Transformation'!E2645&lt;$R$10,E2645,$R$10)),IF(C2645=FALSE,FALSE,IF(C2645&lt;$R$10,C2645,$R$10)))</f>
        <v>0</v>
      </c>
      <c r="H2645" t="b">
        <f>IF('Input and Summary Results'!$J$4="yes",'Data Transformation'!F2645,'Data Transformation'!D2645)</f>
        <v>0</v>
      </c>
      <c r="I2645" t="str">
        <f t="shared" si="154"/>
        <v/>
      </c>
    </row>
    <row r="2646" spans="2:9" x14ac:dyDescent="0.25">
      <c r="B2646" t="b">
        <f>IF('Input and Summary Results'!D2228=0,FALSE,'Input and Summary Results'!$B2228)</f>
        <v>0</v>
      </c>
      <c r="C2646" t="b">
        <f>IF(OR(B2646=0,'Input and Summary Results'!D2228=0,'Input and Summary Results'!D2228=""),FALSE,'Input and Summary Results'!$D2228)</f>
        <v>0</v>
      </c>
      <c r="D2646" t="b">
        <f>IF(OR(B2646=0,'Input and Summary Results'!E2228=0),FALSE,'Input and Summary Results'!$E2228)</f>
        <v>0</v>
      </c>
      <c r="E2646" t="b">
        <f t="shared" si="152"/>
        <v>0</v>
      </c>
      <c r="F2646" t="b">
        <f t="shared" si="153"/>
        <v>0</v>
      </c>
      <c r="G2646" t="b">
        <f>IF('Input and Summary Results'!$J$4="yes",IF(C2646=FALSE,FALSE,IF('Data Transformation'!E2646&lt;$R$10,E2646,$R$10)),IF(C2646=FALSE,FALSE,IF(C2646&lt;$R$10,C2646,$R$10)))</f>
        <v>0</v>
      </c>
      <c r="H2646" t="b">
        <f>IF('Input and Summary Results'!$J$4="yes",'Data Transformation'!F2646,'Data Transformation'!D2646)</f>
        <v>0</v>
      </c>
      <c r="I2646" t="str">
        <f t="shared" si="154"/>
        <v/>
      </c>
    </row>
    <row r="2647" spans="2:9" x14ac:dyDescent="0.25">
      <c r="B2647" t="b">
        <f>IF('Input and Summary Results'!D2229=0,FALSE,'Input and Summary Results'!$B2229)</f>
        <v>0</v>
      </c>
      <c r="C2647" t="b">
        <f>IF(OR(B2647=0,'Input and Summary Results'!D2229=0,'Input and Summary Results'!D2229=""),FALSE,'Input and Summary Results'!$D2229)</f>
        <v>0</v>
      </c>
      <c r="D2647" t="b">
        <f>IF(OR(B2647=0,'Input and Summary Results'!E2229=0),FALSE,'Input and Summary Results'!$E2229)</f>
        <v>0</v>
      </c>
      <c r="E2647" t="b">
        <f t="shared" si="152"/>
        <v>0</v>
      </c>
      <c r="F2647" t="b">
        <f t="shared" si="153"/>
        <v>0</v>
      </c>
      <c r="G2647" t="b">
        <f>IF('Input and Summary Results'!$J$4="yes",IF(C2647=FALSE,FALSE,IF('Data Transformation'!E2647&lt;$R$10,E2647,$R$10)),IF(C2647=FALSE,FALSE,IF(C2647&lt;$R$10,C2647,$R$10)))</f>
        <v>0</v>
      </c>
      <c r="H2647" t="b">
        <f>IF('Input and Summary Results'!$J$4="yes",'Data Transformation'!F2647,'Data Transformation'!D2647)</f>
        <v>0</v>
      </c>
      <c r="I2647" t="str">
        <f t="shared" si="154"/>
        <v/>
      </c>
    </row>
    <row r="2648" spans="2:9" x14ac:dyDescent="0.25">
      <c r="B2648" t="b">
        <f>IF('Input and Summary Results'!D2230=0,FALSE,'Input and Summary Results'!$B2230)</f>
        <v>0</v>
      </c>
      <c r="C2648" t="b">
        <f>IF(OR(B2648=0,'Input and Summary Results'!D2230=0,'Input and Summary Results'!D2230=""),FALSE,'Input and Summary Results'!$D2230)</f>
        <v>0</v>
      </c>
      <c r="D2648" t="b">
        <f>IF(OR(B2648=0,'Input and Summary Results'!E2230=0),FALSE,'Input and Summary Results'!$E2230)</f>
        <v>0</v>
      </c>
      <c r="E2648" t="b">
        <f t="shared" si="152"/>
        <v>0</v>
      </c>
      <c r="F2648" t="b">
        <f t="shared" si="153"/>
        <v>0</v>
      </c>
      <c r="G2648" t="b">
        <f>IF('Input and Summary Results'!$J$4="yes",IF(C2648=FALSE,FALSE,IF('Data Transformation'!E2648&lt;$R$10,E2648,$R$10)),IF(C2648=FALSE,FALSE,IF(C2648&lt;$R$10,C2648,$R$10)))</f>
        <v>0</v>
      </c>
      <c r="H2648" t="b">
        <f>IF('Input and Summary Results'!$J$4="yes",'Data Transformation'!F2648,'Data Transformation'!D2648)</f>
        <v>0</v>
      </c>
      <c r="I2648" t="str">
        <f t="shared" si="154"/>
        <v/>
      </c>
    </row>
    <row r="2649" spans="2:9" x14ac:dyDescent="0.25">
      <c r="B2649" t="b">
        <f>IF('Input and Summary Results'!D2231=0,FALSE,'Input and Summary Results'!$B2231)</f>
        <v>0</v>
      </c>
      <c r="C2649" t="b">
        <f>IF(OR(B2649=0,'Input and Summary Results'!D2231=0,'Input and Summary Results'!D2231=""),FALSE,'Input and Summary Results'!$D2231)</f>
        <v>0</v>
      </c>
      <c r="D2649" t="b">
        <f>IF(OR(B2649=0,'Input and Summary Results'!E2231=0),FALSE,'Input and Summary Results'!$E2231)</f>
        <v>0</v>
      </c>
      <c r="E2649" t="b">
        <f t="shared" si="152"/>
        <v>0</v>
      </c>
      <c r="F2649" t="b">
        <f t="shared" si="153"/>
        <v>0</v>
      </c>
      <c r="G2649" t="b">
        <f>IF('Input and Summary Results'!$J$4="yes",IF(C2649=FALSE,FALSE,IF('Data Transformation'!E2649&lt;$R$10,E2649,$R$10)),IF(C2649=FALSE,FALSE,IF(C2649&lt;$R$10,C2649,$R$10)))</f>
        <v>0</v>
      </c>
      <c r="H2649" t="b">
        <f>IF('Input and Summary Results'!$J$4="yes",'Data Transformation'!F2649,'Data Transformation'!D2649)</f>
        <v>0</v>
      </c>
      <c r="I2649" t="str">
        <f t="shared" si="154"/>
        <v/>
      </c>
    </row>
    <row r="2650" spans="2:9" x14ac:dyDescent="0.25">
      <c r="B2650" t="b">
        <f>IF('Input and Summary Results'!D2232=0,FALSE,'Input and Summary Results'!$B2232)</f>
        <v>0</v>
      </c>
      <c r="C2650" t="b">
        <f>IF(OR(B2650=0,'Input and Summary Results'!D2232=0,'Input and Summary Results'!D2232=""),FALSE,'Input and Summary Results'!$D2232)</f>
        <v>0</v>
      </c>
      <c r="D2650" t="b">
        <f>IF(OR(B2650=0,'Input and Summary Results'!E2232=0),FALSE,'Input and Summary Results'!$E2232)</f>
        <v>0</v>
      </c>
      <c r="E2650" t="b">
        <f t="shared" si="152"/>
        <v>0</v>
      </c>
      <c r="F2650" t="b">
        <f t="shared" si="153"/>
        <v>0</v>
      </c>
      <c r="G2650" t="b">
        <f>IF('Input and Summary Results'!$J$4="yes",IF(C2650=FALSE,FALSE,IF('Data Transformation'!E2650&lt;$R$10,E2650,$R$10)),IF(C2650=FALSE,FALSE,IF(C2650&lt;$R$10,C2650,$R$10)))</f>
        <v>0</v>
      </c>
      <c r="H2650" t="b">
        <f>IF('Input and Summary Results'!$J$4="yes",'Data Transformation'!F2650,'Data Transformation'!D2650)</f>
        <v>0</v>
      </c>
      <c r="I2650" t="str">
        <f t="shared" si="154"/>
        <v/>
      </c>
    </row>
    <row r="2651" spans="2:9" x14ac:dyDescent="0.25">
      <c r="B2651" t="b">
        <f>IF('Input and Summary Results'!D2233=0,FALSE,'Input and Summary Results'!$B2233)</f>
        <v>0</v>
      </c>
      <c r="C2651" t="b">
        <f>IF(OR(B2651=0,'Input and Summary Results'!D2233=0,'Input and Summary Results'!D2233=""),FALSE,'Input and Summary Results'!$D2233)</f>
        <v>0</v>
      </c>
      <c r="D2651" t="b">
        <f>IF(OR(B2651=0,'Input and Summary Results'!E2233=0),FALSE,'Input and Summary Results'!$E2233)</f>
        <v>0</v>
      </c>
      <c r="E2651" t="b">
        <f t="shared" si="152"/>
        <v>0</v>
      </c>
      <c r="F2651" t="b">
        <f t="shared" si="153"/>
        <v>0</v>
      </c>
      <c r="G2651" t="b">
        <f>IF('Input and Summary Results'!$J$4="yes",IF(C2651=FALSE,FALSE,IF('Data Transformation'!E2651&lt;$R$10,E2651,$R$10)),IF(C2651=FALSE,FALSE,IF(C2651&lt;$R$10,C2651,$R$10)))</f>
        <v>0</v>
      </c>
      <c r="H2651" t="b">
        <f>IF('Input and Summary Results'!$J$4="yes",'Data Transformation'!F2651,'Data Transformation'!D2651)</f>
        <v>0</v>
      </c>
      <c r="I2651" t="str">
        <f t="shared" si="154"/>
        <v/>
      </c>
    </row>
    <row r="2652" spans="2:9" x14ac:dyDescent="0.25">
      <c r="B2652" t="b">
        <f>IF('Input and Summary Results'!D2234=0,FALSE,'Input and Summary Results'!$B2234)</f>
        <v>0</v>
      </c>
      <c r="C2652" t="b">
        <f>IF(OR(B2652=0,'Input and Summary Results'!D2234=0,'Input and Summary Results'!D2234=""),FALSE,'Input and Summary Results'!$D2234)</f>
        <v>0</v>
      </c>
      <c r="D2652" t="b">
        <f>IF(OR(B2652=0,'Input and Summary Results'!E2234=0),FALSE,'Input and Summary Results'!$E2234)</f>
        <v>0</v>
      </c>
      <c r="E2652" t="b">
        <f t="shared" si="152"/>
        <v>0</v>
      </c>
      <c r="F2652" t="b">
        <f t="shared" si="153"/>
        <v>0</v>
      </c>
      <c r="G2652" t="b">
        <f>IF('Input and Summary Results'!$J$4="yes",IF(C2652=FALSE,FALSE,IF('Data Transformation'!E2652&lt;$R$10,E2652,$R$10)),IF(C2652=FALSE,FALSE,IF(C2652&lt;$R$10,C2652,$R$10)))</f>
        <v>0</v>
      </c>
      <c r="H2652" t="b">
        <f>IF('Input and Summary Results'!$J$4="yes",'Data Transformation'!F2652,'Data Transformation'!D2652)</f>
        <v>0</v>
      </c>
      <c r="I2652" t="str">
        <f t="shared" si="154"/>
        <v/>
      </c>
    </row>
    <row r="2653" spans="2:9" x14ac:dyDescent="0.25">
      <c r="B2653" t="b">
        <f>IF('Input and Summary Results'!D2235=0,FALSE,'Input and Summary Results'!$B2235)</f>
        <v>0</v>
      </c>
      <c r="C2653" t="b">
        <f>IF(OR(B2653=0,'Input and Summary Results'!D2235=0,'Input and Summary Results'!D2235=""),FALSE,'Input and Summary Results'!$D2235)</f>
        <v>0</v>
      </c>
      <c r="D2653" t="b">
        <f>IF(OR(B2653=0,'Input and Summary Results'!E2235=0),FALSE,'Input and Summary Results'!$E2235)</f>
        <v>0</v>
      </c>
      <c r="E2653" t="b">
        <f t="shared" si="152"/>
        <v>0</v>
      </c>
      <c r="F2653" t="b">
        <f t="shared" si="153"/>
        <v>0</v>
      </c>
      <c r="G2653" t="b">
        <f>IF('Input and Summary Results'!$J$4="yes",IF(C2653=FALSE,FALSE,IF('Data Transformation'!E2653&lt;$R$10,E2653,$R$10)),IF(C2653=FALSE,FALSE,IF(C2653&lt;$R$10,C2653,$R$10)))</f>
        <v>0</v>
      </c>
      <c r="H2653" t="b">
        <f>IF('Input and Summary Results'!$J$4="yes",'Data Transformation'!F2653,'Data Transformation'!D2653)</f>
        <v>0</v>
      </c>
      <c r="I2653" t="str">
        <f t="shared" si="154"/>
        <v/>
      </c>
    </row>
    <row r="2654" spans="2:9" x14ac:dyDescent="0.25">
      <c r="B2654" t="b">
        <f>IF('Input and Summary Results'!D2236=0,FALSE,'Input and Summary Results'!$B2236)</f>
        <v>0</v>
      </c>
      <c r="C2654" t="b">
        <f>IF(OR(B2654=0,'Input and Summary Results'!D2236=0,'Input and Summary Results'!D2236=""),FALSE,'Input and Summary Results'!$D2236)</f>
        <v>0</v>
      </c>
      <c r="D2654" t="b">
        <f>IF(OR(B2654=0,'Input and Summary Results'!E2236=0),FALSE,'Input and Summary Results'!$E2236)</f>
        <v>0</v>
      </c>
      <c r="E2654" t="b">
        <f t="shared" si="152"/>
        <v>0</v>
      </c>
      <c r="F2654" t="b">
        <f t="shared" si="153"/>
        <v>0</v>
      </c>
      <c r="G2654" t="b">
        <f>IF('Input and Summary Results'!$J$4="yes",IF(C2654=FALSE,FALSE,IF('Data Transformation'!E2654&lt;$R$10,E2654,$R$10)),IF(C2654=FALSE,FALSE,IF(C2654&lt;$R$10,C2654,$R$10)))</f>
        <v>0</v>
      </c>
      <c r="H2654" t="b">
        <f>IF('Input and Summary Results'!$J$4="yes",'Data Transformation'!F2654,'Data Transformation'!D2654)</f>
        <v>0</v>
      </c>
      <c r="I2654" t="str">
        <f t="shared" si="154"/>
        <v/>
      </c>
    </row>
    <row r="2655" spans="2:9" x14ac:dyDescent="0.25">
      <c r="B2655" t="b">
        <f>IF('Input and Summary Results'!D2237=0,FALSE,'Input and Summary Results'!$B2237)</f>
        <v>0</v>
      </c>
      <c r="C2655" t="b">
        <f>IF(OR(B2655=0,'Input and Summary Results'!D2237=0,'Input and Summary Results'!D2237=""),FALSE,'Input and Summary Results'!$D2237)</f>
        <v>0</v>
      </c>
      <c r="D2655" t="b">
        <f>IF(OR(B2655=0,'Input and Summary Results'!E2237=0),FALSE,'Input and Summary Results'!$E2237)</f>
        <v>0</v>
      </c>
      <c r="E2655" t="b">
        <f t="shared" si="152"/>
        <v>0</v>
      </c>
      <c r="F2655" t="b">
        <f t="shared" si="153"/>
        <v>0</v>
      </c>
      <c r="G2655" t="b">
        <f>IF('Input and Summary Results'!$J$4="yes",IF(C2655=FALSE,FALSE,IF('Data Transformation'!E2655&lt;$R$10,E2655,$R$10)),IF(C2655=FALSE,FALSE,IF(C2655&lt;$R$10,C2655,$R$10)))</f>
        <v>0</v>
      </c>
      <c r="H2655" t="b">
        <f>IF('Input and Summary Results'!$J$4="yes",'Data Transformation'!F2655,'Data Transformation'!D2655)</f>
        <v>0</v>
      </c>
      <c r="I2655" t="str">
        <f t="shared" si="154"/>
        <v/>
      </c>
    </row>
    <row r="2656" spans="2:9" x14ac:dyDescent="0.25">
      <c r="B2656" t="b">
        <f>IF('Input and Summary Results'!D2238=0,FALSE,'Input and Summary Results'!$B2238)</f>
        <v>0</v>
      </c>
      <c r="C2656" t="b">
        <f>IF(OR(B2656=0,'Input and Summary Results'!D2238=0,'Input and Summary Results'!D2238=""),FALSE,'Input and Summary Results'!$D2238)</f>
        <v>0</v>
      </c>
      <c r="D2656" t="b">
        <f>IF(OR(B2656=0,'Input and Summary Results'!E2238=0),FALSE,'Input and Summary Results'!$E2238)</f>
        <v>0</v>
      </c>
      <c r="E2656" t="b">
        <f t="shared" si="152"/>
        <v>0</v>
      </c>
      <c r="F2656" t="b">
        <f t="shared" si="153"/>
        <v>0</v>
      </c>
      <c r="G2656" t="b">
        <f>IF('Input and Summary Results'!$J$4="yes",IF(C2656=FALSE,FALSE,IF('Data Transformation'!E2656&lt;$R$10,E2656,$R$10)),IF(C2656=FALSE,FALSE,IF(C2656&lt;$R$10,C2656,$R$10)))</f>
        <v>0</v>
      </c>
      <c r="H2656" t="b">
        <f>IF('Input and Summary Results'!$J$4="yes",'Data Transformation'!F2656,'Data Transformation'!D2656)</f>
        <v>0</v>
      </c>
      <c r="I2656" t="str">
        <f t="shared" si="154"/>
        <v/>
      </c>
    </row>
    <row r="2657" spans="2:9" x14ac:dyDescent="0.25">
      <c r="B2657" t="b">
        <f>IF('Input and Summary Results'!D2239=0,FALSE,'Input and Summary Results'!$B2239)</f>
        <v>0</v>
      </c>
      <c r="C2657" t="b">
        <f>IF(OR(B2657=0,'Input and Summary Results'!D2239=0,'Input and Summary Results'!D2239=""),FALSE,'Input and Summary Results'!$D2239)</f>
        <v>0</v>
      </c>
      <c r="D2657" t="b">
        <f>IF(OR(B2657=0,'Input and Summary Results'!E2239=0),FALSE,'Input and Summary Results'!$E2239)</f>
        <v>0</v>
      </c>
      <c r="E2657" t="b">
        <f t="shared" si="152"/>
        <v>0</v>
      </c>
      <c r="F2657" t="b">
        <f t="shared" si="153"/>
        <v>0</v>
      </c>
      <c r="G2657" t="b">
        <f>IF('Input and Summary Results'!$J$4="yes",IF(C2657=FALSE,FALSE,IF('Data Transformation'!E2657&lt;$R$10,E2657,$R$10)),IF(C2657=FALSE,FALSE,IF(C2657&lt;$R$10,C2657,$R$10)))</f>
        <v>0</v>
      </c>
      <c r="H2657" t="b">
        <f>IF('Input and Summary Results'!$J$4="yes",'Data Transformation'!F2657,'Data Transformation'!D2657)</f>
        <v>0</v>
      </c>
      <c r="I2657" t="str">
        <f t="shared" si="154"/>
        <v/>
      </c>
    </row>
    <row r="2658" spans="2:9" x14ac:dyDescent="0.25">
      <c r="B2658" t="b">
        <f>IF('Input and Summary Results'!D2240=0,FALSE,'Input and Summary Results'!$B2240)</f>
        <v>0</v>
      </c>
      <c r="C2658" t="b">
        <f>IF(OR(B2658=0,'Input and Summary Results'!D2240=0,'Input and Summary Results'!D2240=""),FALSE,'Input and Summary Results'!$D2240)</f>
        <v>0</v>
      </c>
      <c r="D2658" t="b">
        <f>IF(OR(B2658=0,'Input and Summary Results'!E2240=0),FALSE,'Input and Summary Results'!$E2240)</f>
        <v>0</v>
      </c>
      <c r="E2658" t="b">
        <f t="shared" si="152"/>
        <v>0</v>
      </c>
      <c r="F2658" t="b">
        <f t="shared" si="153"/>
        <v>0</v>
      </c>
      <c r="G2658" t="b">
        <f>IF('Input and Summary Results'!$J$4="yes",IF(C2658=FALSE,FALSE,IF('Data Transformation'!E2658&lt;$R$10,E2658,$R$10)),IF(C2658=FALSE,FALSE,IF(C2658&lt;$R$10,C2658,$R$10)))</f>
        <v>0</v>
      </c>
      <c r="H2658" t="b">
        <f>IF('Input and Summary Results'!$J$4="yes",'Data Transformation'!F2658,'Data Transformation'!D2658)</f>
        <v>0</v>
      </c>
      <c r="I2658" t="str">
        <f t="shared" si="154"/>
        <v/>
      </c>
    </row>
    <row r="2659" spans="2:9" x14ac:dyDescent="0.25">
      <c r="B2659" t="b">
        <f>IF('Input and Summary Results'!D2241=0,FALSE,'Input and Summary Results'!$B2241)</f>
        <v>0</v>
      </c>
      <c r="C2659" t="b">
        <f>IF(OR(B2659=0,'Input and Summary Results'!D2241=0,'Input and Summary Results'!D2241=""),FALSE,'Input and Summary Results'!$D2241)</f>
        <v>0</v>
      </c>
      <c r="D2659" t="b">
        <f>IF(OR(B2659=0,'Input and Summary Results'!E2241=0),FALSE,'Input and Summary Results'!$E2241)</f>
        <v>0</v>
      </c>
      <c r="E2659" t="b">
        <f t="shared" si="152"/>
        <v>0</v>
      </c>
      <c r="F2659" t="b">
        <f t="shared" si="153"/>
        <v>0</v>
      </c>
      <c r="G2659" t="b">
        <f>IF('Input and Summary Results'!$J$4="yes",IF(C2659=FALSE,FALSE,IF('Data Transformation'!E2659&lt;$R$10,E2659,$R$10)),IF(C2659=FALSE,FALSE,IF(C2659&lt;$R$10,C2659,$R$10)))</f>
        <v>0</v>
      </c>
      <c r="H2659" t="b">
        <f>IF('Input and Summary Results'!$J$4="yes",'Data Transformation'!F2659,'Data Transformation'!D2659)</f>
        <v>0</v>
      </c>
      <c r="I2659" t="str">
        <f t="shared" si="154"/>
        <v/>
      </c>
    </row>
    <row r="2660" spans="2:9" x14ac:dyDescent="0.25">
      <c r="B2660" t="b">
        <f>IF('Input and Summary Results'!D2242=0,FALSE,'Input and Summary Results'!$B2242)</f>
        <v>0</v>
      </c>
      <c r="C2660" t="b">
        <f>IF(OR(B2660=0,'Input and Summary Results'!D2242=0,'Input and Summary Results'!D2242=""),FALSE,'Input and Summary Results'!$D2242)</f>
        <v>0</v>
      </c>
      <c r="D2660" t="b">
        <f>IF(OR(B2660=0,'Input and Summary Results'!E2242=0),FALSE,'Input and Summary Results'!$E2242)</f>
        <v>0</v>
      </c>
      <c r="E2660" t="b">
        <f t="shared" si="152"/>
        <v>0</v>
      </c>
      <c r="F2660" t="b">
        <f t="shared" si="153"/>
        <v>0</v>
      </c>
      <c r="G2660" t="b">
        <f>IF('Input and Summary Results'!$J$4="yes",IF(C2660=FALSE,FALSE,IF('Data Transformation'!E2660&lt;$R$10,E2660,$R$10)),IF(C2660=FALSE,FALSE,IF(C2660&lt;$R$10,C2660,$R$10)))</f>
        <v>0</v>
      </c>
      <c r="H2660" t="b">
        <f>IF('Input and Summary Results'!$J$4="yes",'Data Transformation'!F2660,'Data Transformation'!D2660)</f>
        <v>0</v>
      </c>
      <c r="I2660" t="str">
        <f t="shared" si="154"/>
        <v/>
      </c>
    </row>
    <row r="2661" spans="2:9" x14ac:dyDescent="0.25">
      <c r="B2661" t="b">
        <f>IF('Input and Summary Results'!D2243=0,FALSE,'Input and Summary Results'!$B2243)</f>
        <v>0</v>
      </c>
      <c r="C2661" t="b">
        <f>IF(OR(B2661=0,'Input and Summary Results'!D2243=0,'Input and Summary Results'!D2243=""),FALSE,'Input and Summary Results'!$D2243)</f>
        <v>0</v>
      </c>
      <c r="D2661" t="b">
        <f>IF(OR(B2661=0,'Input and Summary Results'!E2243=0),FALSE,'Input and Summary Results'!$E2243)</f>
        <v>0</v>
      </c>
      <c r="E2661" t="b">
        <f t="shared" si="152"/>
        <v>0</v>
      </c>
      <c r="F2661" t="b">
        <f t="shared" si="153"/>
        <v>0</v>
      </c>
      <c r="G2661" t="b">
        <f>IF('Input and Summary Results'!$J$4="yes",IF(C2661=FALSE,FALSE,IF('Data Transformation'!E2661&lt;$R$10,E2661,$R$10)),IF(C2661=FALSE,FALSE,IF(C2661&lt;$R$10,C2661,$R$10)))</f>
        <v>0</v>
      </c>
      <c r="H2661" t="b">
        <f>IF('Input and Summary Results'!$J$4="yes",'Data Transformation'!F2661,'Data Transformation'!D2661)</f>
        <v>0</v>
      </c>
      <c r="I2661" t="str">
        <f t="shared" si="154"/>
        <v/>
      </c>
    </row>
    <row r="2662" spans="2:9" x14ac:dyDescent="0.25">
      <c r="B2662" t="b">
        <f>IF('Input and Summary Results'!D2244=0,FALSE,'Input and Summary Results'!$B2244)</f>
        <v>0</v>
      </c>
      <c r="C2662" t="b">
        <f>IF(OR(B2662=0,'Input and Summary Results'!D2244=0,'Input and Summary Results'!D2244=""),FALSE,'Input and Summary Results'!$D2244)</f>
        <v>0</v>
      </c>
      <c r="D2662" t="b">
        <f>IF(OR(B2662=0,'Input and Summary Results'!E2244=0),FALSE,'Input and Summary Results'!$E2244)</f>
        <v>0</v>
      </c>
      <c r="E2662" t="b">
        <f t="shared" si="152"/>
        <v>0</v>
      </c>
      <c r="F2662" t="b">
        <f t="shared" si="153"/>
        <v>0</v>
      </c>
      <c r="G2662" t="b">
        <f>IF('Input and Summary Results'!$J$4="yes",IF(C2662=FALSE,FALSE,IF('Data Transformation'!E2662&lt;$R$10,E2662,$R$10)),IF(C2662=FALSE,FALSE,IF(C2662&lt;$R$10,C2662,$R$10)))</f>
        <v>0</v>
      </c>
      <c r="H2662" t="b">
        <f>IF('Input and Summary Results'!$J$4="yes",'Data Transformation'!F2662,'Data Transformation'!D2662)</f>
        <v>0</v>
      </c>
      <c r="I2662" t="str">
        <f t="shared" si="154"/>
        <v/>
      </c>
    </row>
    <row r="2663" spans="2:9" x14ac:dyDescent="0.25">
      <c r="B2663" t="b">
        <f>IF('Input and Summary Results'!D2245=0,FALSE,'Input and Summary Results'!$B2245)</f>
        <v>0</v>
      </c>
      <c r="C2663" t="b">
        <f>IF(OR(B2663=0,'Input and Summary Results'!D2245=0,'Input and Summary Results'!D2245=""),FALSE,'Input and Summary Results'!$D2245)</f>
        <v>0</v>
      </c>
      <c r="D2663" t="b">
        <f>IF(OR(B2663=0,'Input and Summary Results'!E2245=0),FALSE,'Input and Summary Results'!$E2245)</f>
        <v>0</v>
      </c>
      <c r="E2663" t="b">
        <f t="shared" si="152"/>
        <v>0</v>
      </c>
      <c r="F2663" t="b">
        <f t="shared" si="153"/>
        <v>0</v>
      </c>
      <c r="G2663" t="b">
        <f>IF('Input and Summary Results'!$J$4="yes",IF(C2663=FALSE,FALSE,IF('Data Transformation'!E2663&lt;$R$10,E2663,$R$10)),IF(C2663=FALSE,FALSE,IF(C2663&lt;$R$10,C2663,$R$10)))</f>
        <v>0</v>
      </c>
      <c r="H2663" t="b">
        <f>IF('Input and Summary Results'!$J$4="yes",'Data Transformation'!F2663,'Data Transformation'!D2663)</f>
        <v>0</v>
      </c>
      <c r="I2663" t="str">
        <f t="shared" si="154"/>
        <v/>
      </c>
    </row>
    <row r="2664" spans="2:9" x14ac:dyDescent="0.25">
      <c r="B2664" t="b">
        <f>IF('Input and Summary Results'!D2246=0,FALSE,'Input and Summary Results'!$B2246)</f>
        <v>0</v>
      </c>
      <c r="C2664" t="b">
        <f>IF(OR(B2664=0,'Input and Summary Results'!D2246=0,'Input and Summary Results'!D2246=""),FALSE,'Input and Summary Results'!$D2246)</f>
        <v>0</v>
      </c>
      <c r="D2664" t="b">
        <f>IF(OR(B2664=0,'Input and Summary Results'!E2246=0),FALSE,'Input and Summary Results'!$E2246)</f>
        <v>0</v>
      </c>
      <c r="E2664" t="b">
        <f t="shared" si="152"/>
        <v>0</v>
      </c>
      <c r="F2664" t="b">
        <f t="shared" si="153"/>
        <v>0</v>
      </c>
      <c r="G2664" t="b">
        <f>IF('Input and Summary Results'!$J$4="yes",IF(C2664=FALSE,FALSE,IF('Data Transformation'!E2664&lt;$R$10,E2664,$R$10)),IF(C2664=FALSE,FALSE,IF(C2664&lt;$R$10,C2664,$R$10)))</f>
        <v>0</v>
      </c>
      <c r="H2664" t="b">
        <f>IF('Input and Summary Results'!$J$4="yes",'Data Transformation'!F2664,'Data Transformation'!D2664)</f>
        <v>0</v>
      </c>
      <c r="I2664" t="str">
        <f t="shared" si="154"/>
        <v/>
      </c>
    </row>
    <row r="2665" spans="2:9" x14ac:dyDescent="0.25">
      <c r="B2665" t="b">
        <f>IF('Input and Summary Results'!D2247=0,FALSE,'Input and Summary Results'!$B2247)</f>
        <v>0</v>
      </c>
      <c r="C2665" t="b">
        <f>IF(OR(B2665=0,'Input and Summary Results'!D2247=0,'Input and Summary Results'!D2247=""),FALSE,'Input and Summary Results'!$D2247)</f>
        <v>0</v>
      </c>
      <c r="D2665" t="b">
        <f>IF(OR(B2665=0,'Input and Summary Results'!E2247=0),FALSE,'Input and Summary Results'!$E2247)</f>
        <v>0</v>
      </c>
      <c r="E2665" t="b">
        <f t="shared" si="152"/>
        <v>0</v>
      </c>
      <c r="F2665" t="b">
        <f t="shared" si="153"/>
        <v>0</v>
      </c>
      <c r="G2665" t="b">
        <f>IF('Input and Summary Results'!$J$4="yes",IF(C2665=FALSE,FALSE,IF('Data Transformation'!E2665&lt;$R$10,E2665,$R$10)),IF(C2665=FALSE,FALSE,IF(C2665&lt;$R$10,C2665,$R$10)))</f>
        <v>0</v>
      </c>
      <c r="H2665" t="b">
        <f>IF('Input and Summary Results'!$J$4="yes",'Data Transformation'!F2665,'Data Transformation'!D2665)</f>
        <v>0</v>
      </c>
      <c r="I2665" t="str">
        <f t="shared" si="154"/>
        <v/>
      </c>
    </row>
    <row r="2666" spans="2:9" x14ac:dyDescent="0.25">
      <c r="B2666" t="b">
        <f>IF('Input and Summary Results'!D2248=0,FALSE,'Input and Summary Results'!$B2248)</f>
        <v>0</v>
      </c>
      <c r="C2666" t="b">
        <f>IF(OR(B2666=0,'Input and Summary Results'!D2248=0,'Input and Summary Results'!D2248=""),FALSE,'Input and Summary Results'!$D2248)</f>
        <v>0</v>
      </c>
      <c r="D2666" t="b">
        <f>IF(OR(B2666=0,'Input and Summary Results'!E2248=0),FALSE,'Input and Summary Results'!$E2248)</f>
        <v>0</v>
      </c>
      <c r="E2666" t="b">
        <f t="shared" ref="E2666:E2729" si="155">IF(C2666=FALSE,FALSE,LOG10(C2666))</f>
        <v>0</v>
      </c>
      <c r="F2666" t="b">
        <f t="shared" ref="F2666:F2729" si="156">IF(D2666=FALSE, FALSE,0.434*D2666/C2666)</f>
        <v>0</v>
      </c>
      <c r="G2666" t="b">
        <f>IF('Input and Summary Results'!$J$4="yes",IF(C2666=FALSE,FALSE,IF('Data Transformation'!E2666&lt;$R$10,E2666,$R$10)),IF(C2666=FALSE,FALSE,IF(C2666&lt;$R$10,C2666,$R$10)))</f>
        <v>0</v>
      </c>
      <c r="H2666" t="b">
        <f>IF('Input and Summary Results'!$J$4="yes",'Data Transformation'!F2666,'Data Transformation'!D2666)</f>
        <v>0</v>
      </c>
      <c r="I2666" t="str">
        <f t="shared" si="154"/>
        <v/>
      </c>
    </row>
    <row r="2667" spans="2:9" x14ac:dyDescent="0.25">
      <c r="B2667" t="b">
        <f>IF('Input and Summary Results'!D2249=0,FALSE,'Input and Summary Results'!$B2249)</f>
        <v>0</v>
      </c>
      <c r="C2667" t="b">
        <f>IF(OR(B2667=0,'Input and Summary Results'!D2249=0,'Input and Summary Results'!D2249=""),FALSE,'Input and Summary Results'!$D2249)</f>
        <v>0</v>
      </c>
      <c r="D2667" t="b">
        <f>IF(OR(B2667=0,'Input and Summary Results'!E2249=0),FALSE,'Input and Summary Results'!$E2249)</f>
        <v>0</v>
      </c>
      <c r="E2667" t="b">
        <f t="shared" si="155"/>
        <v>0</v>
      </c>
      <c r="F2667" t="b">
        <f t="shared" si="156"/>
        <v>0</v>
      </c>
      <c r="G2667" t="b">
        <f>IF('Input and Summary Results'!$J$4="yes",IF(C2667=FALSE,FALSE,IF('Data Transformation'!E2667&lt;$R$10,E2667,$R$10)),IF(C2667=FALSE,FALSE,IF(C2667&lt;$R$10,C2667,$R$10)))</f>
        <v>0</v>
      </c>
      <c r="H2667" t="b">
        <f>IF('Input and Summary Results'!$J$4="yes",'Data Transformation'!F2667,'Data Transformation'!D2667)</f>
        <v>0</v>
      </c>
      <c r="I2667" t="str">
        <f t="shared" si="154"/>
        <v/>
      </c>
    </row>
    <row r="2668" spans="2:9" x14ac:dyDescent="0.25">
      <c r="B2668" t="b">
        <f>IF('Input and Summary Results'!D2250=0,FALSE,'Input and Summary Results'!$B2250)</f>
        <v>0</v>
      </c>
      <c r="C2668" t="b">
        <f>IF(OR(B2668=0,'Input and Summary Results'!D2250=0,'Input and Summary Results'!D2250=""),FALSE,'Input and Summary Results'!$D2250)</f>
        <v>0</v>
      </c>
      <c r="D2668" t="b">
        <f>IF(OR(B2668=0,'Input and Summary Results'!E2250=0),FALSE,'Input and Summary Results'!$E2250)</f>
        <v>0</v>
      </c>
      <c r="E2668" t="b">
        <f t="shared" si="155"/>
        <v>0</v>
      </c>
      <c r="F2668" t="b">
        <f t="shared" si="156"/>
        <v>0</v>
      </c>
      <c r="G2668" t="b">
        <f>IF('Input and Summary Results'!$J$4="yes",IF(C2668=FALSE,FALSE,IF('Data Transformation'!E2668&lt;$R$10,E2668,$R$10)),IF(C2668=FALSE,FALSE,IF(C2668&lt;$R$10,C2668,$R$10)))</f>
        <v>0</v>
      </c>
      <c r="H2668" t="b">
        <f>IF('Input and Summary Results'!$J$4="yes",'Data Transformation'!F2668,'Data Transformation'!D2668)</f>
        <v>0</v>
      </c>
      <c r="I2668" t="str">
        <f t="shared" si="154"/>
        <v/>
      </c>
    </row>
    <row r="2669" spans="2:9" x14ac:dyDescent="0.25">
      <c r="B2669" t="b">
        <f>IF('Input and Summary Results'!D2251=0,FALSE,'Input and Summary Results'!$B2251)</f>
        <v>0</v>
      </c>
      <c r="C2669" t="b">
        <f>IF(OR(B2669=0,'Input and Summary Results'!D2251=0,'Input and Summary Results'!D2251=""),FALSE,'Input and Summary Results'!$D2251)</f>
        <v>0</v>
      </c>
      <c r="D2669" t="b">
        <f>IF(OR(B2669=0,'Input and Summary Results'!E2251=0),FALSE,'Input and Summary Results'!$E2251)</f>
        <v>0</v>
      </c>
      <c r="E2669" t="b">
        <f t="shared" si="155"/>
        <v>0</v>
      </c>
      <c r="F2669" t="b">
        <f t="shared" si="156"/>
        <v>0</v>
      </c>
      <c r="G2669" t="b">
        <f>IF('Input and Summary Results'!$J$4="yes",IF(C2669=FALSE,FALSE,IF('Data Transformation'!E2669&lt;$R$10,E2669,$R$10)),IF(C2669=FALSE,FALSE,IF(C2669&lt;$R$10,C2669,$R$10)))</f>
        <v>0</v>
      </c>
      <c r="H2669" t="b">
        <f>IF('Input and Summary Results'!$J$4="yes",'Data Transformation'!F2669,'Data Transformation'!D2669)</f>
        <v>0</v>
      </c>
      <c r="I2669" t="str">
        <f t="shared" si="154"/>
        <v/>
      </c>
    </row>
    <row r="2670" spans="2:9" x14ac:dyDescent="0.25">
      <c r="B2670" t="b">
        <f>IF('Input and Summary Results'!D2252=0,FALSE,'Input and Summary Results'!$B2252)</f>
        <v>0</v>
      </c>
      <c r="C2670" t="b">
        <f>IF(OR(B2670=0,'Input and Summary Results'!D2252=0,'Input and Summary Results'!D2252=""),FALSE,'Input and Summary Results'!$D2252)</f>
        <v>0</v>
      </c>
      <c r="D2670" t="b">
        <f>IF(OR(B2670=0,'Input and Summary Results'!E2252=0),FALSE,'Input and Summary Results'!$E2252)</f>
        <v>0</v>
      </c>
      <c r="E2670" t="b">
        <f t="shared" si="155"/>
        <v>0</v>
      </c>
      <c r="F2670" t="b">
        <f t="shared" si="156"/>
        <v>0</v>
      </c>
      <c r="G2670" t="b">
        <f>IF('Input and Summary Results'!$J$4="yes",IF(C2670=FALSE,FALSE,IF('Data Transformation'!E2670&lt;$R$10,E2670,$R$10)),IF(C2670=FALSE,FALSE,IF(C2670&lt;$R$10,C2670,$R$10)))</f>
        <v>0</v>
      </c>
      <c r="H2670" t="b">
        <f>IF('Input and Summary Results'!$J$4="yes",'Data Transformation'!F2670,'Data Transformation'!D2670)</f>
        <v>0</v>
      </c>
      <c r="I2670" t="str">
        <f t="shared" si="154"/>
        <v/>
      </c>
    </row>
    <row r="2671" spans="2:9" x14ac:dyDescent="0.25">
      <c r="B2671" t="b">
        <f>IF('Input and Summary Results'!D2253=0,FALSE,'Input and Summary Results'!$B2253)</f>
        <v>0</v>
      </c>
      <c r="C2671" t="b">
        <f>IF(OR(B2671=0,'Input and Summary Results'!D2253=0,'Input and Summary Results'!D2253=""),FALSE,'Input and Summary Results'!$D2253)</f>
        <v>0</v>
      </c>
      <c r="D2671" t="b">
        <f>IF(OR(B2671=0,'Input and Summary Results'!E2253=0),FALSE,'Input and Summary Results'!$E2253)</f>
        <v>0</v>
      </c>
      <c r="E2671" t="b">
        <f t="shared" si="155"/>
        <v>0</v>
      </c>
      <c r="F2671" t="b">
        <f t="shared" si="156"/>
        <v>0</v>
      </c>
      <c r="G2671" t="b">
        <f>IF('Input and Summary Results'!$J$4="yes",IF(C2671=FALSE,FALSE,IF('Data Transformation'!E2671&lt;$R$10,E2671,$R$10)),IF(C2671=FALSE,FALSE,IF(C2671&lt;$R$10,C2671,$R$10)))</f>
        <v>0</v>
      </c>
      <c r="H2671" t="b">
        <f>IF('Input and Summary Results'!$J$4="yes",'Data Transformation'!F2671,'Data Transformation'!D2671)</f>
        <v>0</v>
      </c>
      <c r="I2671" t="str">
        <f t="shared" si="154"/>
        <v/>
      </c>
    </row>
    <row r="2672" spans="2:9" x14ac:dyDescent="0.25">
      <c r="B2672" t="b">
        <f>IF('Input and Summary Results'!D2254=0,FALSE,'Input and Summary Results'!$B2254)</f>
        <v>0</v>
      </c>
      <c r="C2672" t="b">
        <f>IF(OR(B2672=0,'Input and Summary Results'!D2254=0,'Input and Summary Results'!D2254=""),FALSE,'Input and Summary Results'!$D2254)</f>
        <v>0</v>
      </c>
      <c r="D2672" t="b">
        <f>IF(OR(B2672=0,'Input and Summary Results'!E2254=0),FALSE,'Input and Summary Results'!$E2254)</f>
        <v>0</v>
      </c>
      <c r="E2672" t="b">
        <f t="shared" si="155"/>
        <v>0</v>
      </c>
      <c r="F2672" t="b">
        <f t="shared" si="156"/>
        <v>0</v>
      </c>
      <c r="G2672" t="b">
        <f>IF('Input and Summary Results'!$J$4="yes",IF(C2672=FALSE,FALSE,IF('Data Transformation'!E2672&lt;$R$10,E2672,$R$10)),IF(C2672=FALSE,FALSE,IF(C2672&lt;$R$10,C2672,$R$10)))</f>
        <v>0</v>
      </c>
      <c r="H2672" t="b">
        <f>IF('Input and Summary Results'!$J$4="yes",'Data Transformation'!F2672,'Data Transformation'!D2672)</f>
        <v>0</v>
      </c>
      <c r="I2672" t="str">
        <f t="shared" si="154"/>
        <v/>
      </c>
    </row>
    <row r="2673" spans="2:9" x14ac:dyDescent="0.25">
      <c r="B2673" t="b">
        <f>IF('Input and Summary Results'!D2255=0,FALSE,'Input and Summary Results'!$B2255)</f>
        <v>0</v>
      </c>
      <c r="C2673" t="b">
        <f>IF(OR(B2673=0,'Input and Summary Results'!D2255=0,'Input and Summary Results'!D2255=""),FALSE,'Input and Summary Results'!$D2255)</f>
        <v>0</v>
      </c>
      <c r="D2673" t="b">
        <f>IF(OR(B2673=0,'Input and Summary Results'!E2255=0),FALSE,'Input and Summary Results'!$E2255)</f>
        <v>0</v>
      </c>
      <c r="E2673" t="b">
        <f t="shared" si="155"/>
        <v>0</v>
      </c>
      <c r="F2673" t="b">
        <f t="shared" si="156"/>
        <v>0</v>
      </c>
      <c r="G2673" t="b">
        <f>IF('Input and Summary Results'!$J$4="yes",IF(C2673=FALSE,FALSE,IF('Data Transformation'!E2673&lt;$R$10,E2673,$R$10)),IF(C2673=FALSE,FALSE,IF(C2673&lt;$R$10,C2673,$R$10)))</f>
        <v>0</v>
      </c>
      <c r="H2673" t="b">
        <f>IF('Input and Summary Results'!$J$4="yes",'Data Transformation'!F2673,'Data Transformation'!D2673)</f>
        <v>0</v>
      </c>
      <c r="I2673" t="str">
        <f t="shared" si="154"/>
        <v/>
      </c>
    </row>
    <row r="2674" spans="2:9" x14ac:dyDescent="0.25">
      <c r="B2674" t="b">
        <f>IF('Input and Summary Results'!D2256=0,FALSE,'Input and Summary Results'!$B2256)</f>
        <v>0</v>
      </c>
      <c r="C2674" t="b">
        <f>IF(OR(B2674=0,'Input and Summary Results'!D2256=0,'Input and Summary Results'!D2256=""),FALSE,'Input and Summary Results'!$D2256)</f>
        <v>0</v>
      </c>
      <c r="D2674" t="b">
        <f>IF(OR(B2674=0,'Input and Summary Results'!E2256=0),FALSE,'Input and Summary Results'!$E2256)</f>
        <v>0</v>
      </c>
      <c r="E2674" t="b">
        <f t="shared" si="155"/>
        <v>0</v>
      </c>
      <c r="F2674" t="b">
        <f t="shared" si="156"/>
        <v>0</v>
      </c>
      <c r="G2674" t="b">
        <f>IF('Input and Summary Results'!$J$4="yes",IF(C2674=FALSE,FALSE,IF('Data Transformation'!E2674&lt;$R$10,E2674,$R$10)),IF(C2674=FALSE,FALSE,IF(C2674&lt;$R$10,C2674,$R$10)))</f>
        <v>0</v>
      </c>
      <c r="H2674" t="b">
        <f>IF('Input and Summary Results'!$J$4="yes",'Data Transformation'!F2674,'Data Transformation'!D2674)</f>
        <v>0</v>
      </c>
      <c r="I2674" t="str">
        <f t="shared" si="154"/>
        <v/>
      </c>
    </row>
    <row r="2675" spans="2:9" x14ac:dyDescent="0.25">
      <c r="B2675" t="b">
        <f>IF('Input and Summary Results'!D2257=0,FALSE,'Input and Summary Results'!$B2257)</f>
        <v>0</v>
      </c>
      <c r="C2675" t="b">
        <f>IF(OR(B2675=0,'Input and Summary Results'!D2257=0,'Input and Summary Results'!D2257=""),FALSE,'Input and Summary Results'!$D2257)</f>
        <v>0</v>
      </c>
      <c r="D2675" t="b">
        <f>IF(OR(B2675=0,'Input and Summary Results'!E2257=0),FALSE,'Input and Summary Results'!$E2257)</f>
        <v>0</v>
      </c>
      <c r="E2675" t="b">
        <f t="shared" si="155"/>
        <v>0</v>
      </c>
      <c r="F2675" t="b">
        <f t="shared" si="156"/>
        <v>0</v>
      </c>
      <c r="G2675" t="b">
        <f>IF('Input and Summary Results'!$J$4="yes",IF(C2675=FALSE,FALSE,IF('Data Transformation'!E2675&lt;$R$10,E2675,$R$10)),IF(C2675=FALSE,FALSE,IF(C2675&lt;$R$10,C2675,$R$10)))</f>
        <v>0</v>
      </c>
      <c r="H2675" t="b">
        <f>IF('Input and Summary Results'!$J$4="yes",'Data Transformation'!F2675,'Data Transformation'!D2675)</f>
        <v>0</v>
      </c>
      <c r="I2675" t="str">
        <f t="shared" si="154"/>
        <v/>
      </c>
    </row>
    <row r="2676" spans="2:9" x14ac:dyDescent="0.25">
      <c r="B2676" t="b">
        <f>IF('Input and Summary Results'!D2258=0,FALSE,'Input and Summary Results'!$B2258)</f>
        <v>0</v>
      </c>
      <c r="C2676" t="b">
        <f>IF(OR(B2676=0,'Input and Summary Results'!D2258=0,'Input and Summary Results'!D2258=""),FALSE,'Input and Summary Results'!$D2258)</f>
        <v>0</v>
      </c>
      <c r="D2676" t="b">
        <f>IF(OR(B2676=0,'Input and Summary Results'!E2258=0),FALSE,'Input and Summary Results'!$E2258)</f>
        <v>0</v>
      </c>
      <c r="E2676" t="b">
        <f t="shared" si="155"/>
        <v>0</v>
      </c>
      <c r="F2676" t="b">
        <f t="shared" si="156"/>
        <v>0</v>
      </c>
      <c r="G2676" t="b">
        <f>IF('Input and Summary Results'!$J$4="yes",IF(C2676=FALSE,FALSE,IF('Data Transformation'!E2676&lt;$R$10,E2676,$R$10)),IF(C2676=FALSE,FALSE,IF(C2676&lt;$R$10,C2676,$R$10)))</f>
        <v>0</v>
      </c>
      <c r="H2676" t="b">
        <f>IF('Input and Summary Results'!$J$4="yes",'Data Transformation'!F2676,'Data Transformation'!D2676)</f>
        <v>0</v>
      </c>
      <c r="I2676" t="str">
        <f t="shared" si="154"/>
        <v/>
      </c>
    </row>
    <row r="2677" spans="2:9" x14ac:dyDescent="0.25">
      <c r="B2677" t="b">
        <f>IF('Input and Summary Results'!D2259=0,FALSE,'Input and Summary Results'!$B2259)</f>
        <v>0</v>
      </c>
      <c r="C2677" t="b">
        <f>IF(OR(B2677=0,'Input and Summary Results'!D2259=0,'Input and Summary Results'!D2259=""),FALSE,'Input and Summary Results'!$D2259)</f>
        <v>0</v>
      </c>
      <c r="D2677" t="b">
        <f>IF(OR(B2677=0,'Input and Summary Results'!E2259=0),FALSE,'Input and Summary Results'!$E2259)</f>
        <v>0</v>
      </c>
      <c r="E2677" t="b">
        <f t="shared" si="155"/>
        <v>0</v>
      </c>
      <c r="F2677" t="b">
        <f t="shared" si="156"/>
        <v>0</v>
      </c>
      <c r="G2677" t="b">
        <f>IF('Input and Summary Results'!$J$4="yes",IF(C2677=FALSE,FALSE,IF('Data Transformation'!E2677&lt;$R$10,E2677,$R$10)),IF(C2677=FALSE,FALSE,IF(C2677&lt;$R$10,C2677,$R$10)))</f>
        <v>0</v>
      </c>
      <c r="H2677" t="b">
        <f>IF('Input and Summary Results'!$J$4="yes",'Data Transformation'!F2677,'Data Transformation'!D2677)</f>
        <v>0</v>
      </c>
      <c r="I2677" t="str">
        <f t="shared" si="154"/>
        <v/>
      </c>
    </row>
    <row r="2678" spans="2:9" x14ac:dyDescent="0.25">
      <c r="B2678" t="b">
        <f>IF('Input and Summary Results'!D2260=0,FALSE,'Input and Summary Results'!$B2260)</f>
        <v>0</v>
      </c>
      <c r="C2678" t="b">
        <f>IF(OR(B2678=0,'Input and Summary Results'!D2260=0,'Input and Summary Results'!D2260=""),FALSE,'Input and Summary Results'!$D2260)</f>
        <v>0</v>
      </c>
      <c r="D2678" t="b">
        <f>IF(OR(B2678=0,'Input and Summary Results'!E2260=0),FALSE,'Input and Summary Results'!$E2260)</f>
        <v>0</v>
      </c>
      <c r="E2678" t="b">
        <f t="shared" si="155"/>
        <v>0</v>
      </c>
      <c r="F2678" t="b">
        <f t="shared" si="156"/>
        <v>0</v>
      </c>
      <c r="G2678" t="b">
        <f>IF('Input and Summary Results'!$J$4="yes",IF(C2678=FALSE,FALSE,IF('Data Transformation'!E2678&lt;$R$10,E2678,$R$10)),IF(C2678=FALSE,FALSE,IF(C2678&lt;$R$10,C2678,$R$10)))</f>
        <v>0</v>
      </c>
      <c r="H2678" t="b">
        <f>IF('Input and Summary Results'!$J$4="yes",'Data Transformation'!F2678,'Data Transformation'!D2678)</f>
        <v>0</v>
      </c>
      <c r="I2678" t="str">
        <f t="shared" si="154"/>
        <v/>
      </c>
    </row>
    <row r="2679" spans="2:9" x14ac:dyDescent="0.25">
      <c r="B2679" t="b">
        <f>IF('Input and Summary Results'!D2261=0,FALSE,'Input and Summary Results'!$B2261)</f>
        <v>0</v>
      </c>
      <c r="C2679" t="b">
        <f>IF(OR(B2679=0,'Input and Summary Results'!D2261=0,'Input and Summary Results'!D2261=""),FALSE,'Input and Summary Results'!$D2261)</f>
        <v>0</v>
      </c>
      <c r="D2679" t="b">
        <f>IF(OR(B2679=0,'Input and Summary Results'!E2261=0),FALSE,'Input and Summary Results'!$E2261)</f>
        <v>0</v>
      </c>
      <c r="E2679" t="b">
        <f t="shared" si="155"/>
        <v>0</v>
      </c>
      <c r="F2679" t="b">
        <f t="shared" si="156"/>
        <v>0</v>
      </c>
      <c r="G2679" t="b">
        <f>IF('Input and Summary Results'!$J$4="yes",IF(C2679=FALSE,FALSE,IF('Data Transformation'!E2679&lt;$R$10,E2679,$R$10)),IF(C2679=FALSE,FALSE,IF(C2679&lt;$R$10,C2679,$R$10)))</f>
        <v>0</v>
      </c>
      <c r="H2679" t="b">
        <f>IF('Input and Summary Results'!$J$4="yes",'Data Transformation'!F2679,'Data Transformation'!D2679)</f>
        <v>0</v>
      </c>
      <c r="I2679" t="str">
        <f t="shared" si="154"/>
        <v/>
      </c>
    </row>
    <row r="2680" spans="2:9" x14ac:dyDescent="0.25">
      <c r="B2680" t="b">
        <f>IF('Input and Summary Results'!D2262=0,FALSE,'Input and Summary Results'!$B2262)</f>
        <v>0</v>
      </c>
      <c r="C2680" t="b">
        <f>IF(OR(B2680=0,'Input and Summary Results'!D2262=0,'Input and Summary Results'!D2262=""),FALSE,'Input and Summary Results'!$D2262)</f>
        <v>0</v>
      </c>
      <c r="D2680" t="b">
        <f>IF(OR(B2680=0,'Input and Summary Results'!E2262=0),FALSE,'Input and Summary Results'!$E2262)</f>
        <v>0</v>
      </c>
      <c r="E2680" t="b">
        <f t="shared" si="155"/>
        <v>0</v>
      </c>
      <c r="F2680" t="b">
        <f t="shared" si="156"/>
        <v>0</v>
      </c>
      <c r="G2680" t="b">
        <f>IF('Input and Summary Results'!$J$4="yes",IF(C2680=FALSE,FALSE,IF('Data Transformation'!E2680&lt;$R$10,E2680,$R$10)),IF(C2680=FALSE,FALSE,IF(C2680&lt;$R$10,C2680,$R$10)))</f>
        <v>0</v>
      </c>
      <c r="H2680" t="b">
        <f>IF('Input and Summary Results'!$J$4="yes",'Data Transformation'!F2680,'Data Transformation'!D2680)</f>
        <v>0</v>
      </c>
      <c r="I2680" t="str">
        <f t="shared" si="154"/>
        <v/>
      </c>
    </row>
    <row r="2681" spans="2:9" x14ac:dyDescent="0.25">
      <c r="B2681" t="b">
        <f>IF('Input and Summary Results'!D2263=0,FALSE,'Input and Summary Results'!$B2263)</f>
        <v>0</v>
      </c>
      <c r="C2681" t="b">
        <f>IF(OR(B2681=0,'Input and Summary Results'!D2263=0,'Input and Summary Results'!D2263=""),FALSE,'Input and Summary Results'!$D2263)</f>
        <v>0</v>
      </c>
      <c r="D2681" t="b">
        <f>IF(OR(B2681=0,'Input and Summary Results'!E2263=0),FALSE,'Input and Summary Results'!$E2263)</f>
        <v>0</v>
      </c>
      <c r="E2681" t="b">
        <f t="shared" si="155"/>
        <v>0</v>
      </c>
      <c r="F2681" t="b">
        <f t="shared" si="156"/>
        <v>0</v>
      </c>
      <c r="G2681" t="b">
        <f>IF('Input and Summary Results'!$J$4="yes",IF(C2681=FALSE,FALSE,IF('Data Transformation'!E2681&lt;$R$10,E2681,$R$10)),IF(C2681=FALSE,FALSE,IF(C2681&lt;$R$10,C2681,$R$10)))</f>
        <v>0</v>
      </c>
      <c r="H2681" t="b">
        <f>IF('Input and Summary Results'!$J$4="yes",'Data Transformation'!F2681,'Data Transformation'!D2681)</f>
        <v>0</v>
      </c>
      <c r="I2681" t="str">
        <f t="shared" si="154"/>
        <v/>
      </c>
    </row>
    <row r="2682" spans="2:9" x14ac:dyDescent="0.25">
      <c r="B2682" t="b">
        <f>IF('Input and Summary Results'!D2264=0,FALSE,'Input and Summary Results'!$B2264)</f>
        <v>0</v>
      </c>
      <c r="C2682" t="b">
        <f>IF(OR(B2682=0,'Input and Summary Results'!D2264=0,'Input and Summary Results'!D2264=""),FALSE,'Input and Summary Results'!$D2264)</f>
        <v>0</v>
      </c>
      <c r="D2682" t="b">
        <f>IF(OR(B2682=0,'Input and Summary Results'!E2264=0),FALSE,'Input and Summary Results'!$E2264)</f>
        <v>0</v>
      </c>
      <c r="E2682" t="b">
        <f t="shared" si="155"/>
        <v>0</v>
      </c>
      <c r="F2682" t="b">
        <f t="shared" si="156"/>
        <v>0</v>
      </c>
      <c r="G2682" t="b">
        <f>IF('Input and Summary Results'!$J$4="yes",IF(C2682=FALSE,FALSE,IF('Data Transformation'!E2682&lt;$R$10,E2682,$R$10)),IF(C2682=FALSE,FALSE,IF(C2682&lt;$R$10,C2682,$R$10)))</f>
        <v>0</v>
      </c>
      <c r="H2682" t="b">
        <f>IF('Input and Summary Results'!$J$4="yes",'Data Transformation'!F2682,'Data Transformation'!D2682)</f>
        <v>0</v>
      </c>
      <c r="I2682" t="str">
        <f t="shared" si="154"/>
        <v/>
      </c>
    </row>
    <row r="2683" spans="2:9" x14ac:dyDescent="0.25">
      <c r="B2683" t="b">
        <f>IF('Input and Summary Results'!D2265=0,FALSE,'Input and Summary Results'!$B2265)</f>
        <v>0</v>
      </c>
      <c r="C2683" t="b">
        <f>IF(OR(B2683=0,'Input and Summary Results'!D2265=0,'Input and Summary Results'!D2265=""),FALSE,'Input and Summary Results'!$D2265)</f>
        <v>0</v>
      </c>
      <c r="D2683" t="b">
        <f>IF(OR(B2683=0,'Input and Summary Results'!E2265=0),FALSE,'Input and Summary Results'!$E2265)</f>
        <v>0</v>
      </c>
      <c r="E2683" t="b">
        <f t="shared" si="155"/>
        <v>0</v>
      </c>
      <c r="F2683" t="b">
        <f t="shared" si="156"/>
        <v>0</v>
      </c>
      <c r="G2683" t="b">
        <f>IF('Input and Summary Results'!$J$4="yes",IF(C2683=FALSE,FALSE,IF('Data Transformation'!E2683&lt;$R$10,E2683,$R$10)),IF(C2683=FALSE,FALSE,IF(C2683&lt;$R$10,C2683,$R$10)))</f>
        <v>0</v>
      </c>
      <c r="H2683" t="b">
        <f>IF('Input and Summary Results'!$J$4="yes",'Data Transformation'!F2683,'Data Transformation'!D2683)</f>
        <v>0</v>
      </c>
      <c r="I2683" t="str">
        <f t="shared" si="154"/>
        <v/>
      </c>
    </row>
    <row r="2684" spans="2:9" x14ac:dyDescent="0.25">
      <c r="B2684" t="b">
        <f>IF('Input and Summary Results'!D2266=0,FALSE,'Input and Summary Results'!$B2266)</f>
        <v>0</v>
      </c>
      <c r="C2684" t="b">
        <f>IF(OR(B2684=0,'Input and Summary Results'!D2266=0,'Input and Summary Results'!D2266=""),FALSE,'Input and Summary Results'!$D2266)</f>
        <v>0</v>
      </c>
      <c r="D2684" t="b">
        <f>IF(OR(B2684=0,'Input and Summary Results'!E2266=0),FALSE,'Input and Summary Results'!$E2266)</f>
        <v>0</v>
      </c>
      <c r="E2684" t="b">
        <f t="shared" si="155"/>
        <v>0</v>
      </c>
      <c r="F2684" t="b">
        <f t="shared" si="156"/>
        <v>0</v>
      </c>
      <c r="G2684" t="b">
        <f>IF('Input and Summary Results'!$J$4="yes",IF(C2684=FALSE,FALSE,IF('Data Transformation'!E2684&lt;$R$10,E2684,$R$10)),IF(C2684=FALSE,FALSE,IF(C2684&lt;$R$10,C2684,$R$10)))</f>
        <v>0</v>
      </c>
      <c r="H2684" t="b">
        <f>IF('Input and Summary Results'!$J$4="yes",'Data Transformation'!F2684,'Data Transformation'!D2684)</f>
        <v>0</v>
      </c>
      <c r="I2684" t="str">
        <f t="shared" si="154"/>
        <v/>
      </c>
    </row>
    <row r="2685" spans="2:9" x14ac:dyDescent="0.25">
      <c r="B2685" t="b">
        <f>IF('Input and Summary Results'!D2267=0,FALSE,'Input and Summary Results'!$B2267)</f>
        <v>0</v>
      </c>
      <c r="C2685" t="b">
        <f>IF(OR(B2685=0,'Input and Summary Results'!D2267=0,'Input and Summary Results'!D2267=""),FALSE,'Input and Summary Results'!$D2267)</f>
        <v>0</v>
      </c>
      <c r="D2685" t="b">
        <f>IF(OR(B2685=0,'Input and Summary Results'!E2267=0),FALSE,'Input and Summary Results'!$E2267)</f>
        <v>0</v>
      </c>
      <c r="E2685" t="b">
        <f t="shared" si="155"/>
        <v>0</v>
      </c>
      <c r="F2685" t="b">
        <f t="shared" si="156"/>
        <v>0</v>
      </c>
      <c r="G2685" t="b">
        <f>IF('Input and Summary Results'!$J$4="yes",IF(C2685=FALSE,FALSE,IF('Data Transformation'!E2685&lt;$R$10,E2685,$R$10)),IF(C2685=FALSE,FALSE,IF(C2685&lt;$R$10,C2685,$R$10)))</f>
        <v>0</v>
      </c>
      <c r="H2685" t="b">
        <f>IF('Input and Summary Results'!$J$4="yes",'Data Transformation'!F2685,'Data Transformation'!D2685)</f>
        <v>0</v>
      </c>
      <c r="I2685" t="str">
        <f t="shared" si="154"/>
        <v/>
      </c>
    </row>
    <row r="2686" spans="2:9" x14ac:dyDescent="0.25">
      <c r="B2686" t="b">
        <f>IF('Input and Summary Results'!D2268=0,FALSE,'Input and Summary Results'!$B2268)</f>
        <v>0</v>
      </c>
      <c r="C2686" t="b">
        <f>IF(OR(B2686=0,'Input and Summary Results'!D2268=0,'Input and Summary Results'!D2268=""),FALSE,'Input and Summary Results'!$D2268)</f>
        <v>0</v>
      </c>
      <c r="D2686" t="b">
        <f>IF(OR(B2686=0,'Input and Summary Results'!E2268=0),FALSE,'Input and Summary Results'!$E2268)</f>
        <v>0</v>
      </c>
      <c r="E2686" t="b">
        <f t="shared" si="155"/>
        <v>0</v>
      </c>
      <c r="F2686" t="b">
        <f t="shared" si="156"/>
        <v>0</v>
      </c>
      <c r="G2686" t="b">
        <f>IF('Input and Summary Results'!$J$4="yes",IF(C2686=FALSE,FALSE,IF('Data Transformation'!E2686&lt;$R$10,E2686,$R$10)),IF(C2686=FALSE,FALSE,IF(C2686&lt;$R$10,C2686,$R$10)))</f>
        <v>0</v>
      </c>
      <c r="H2686" t="b">
        <f>IF('Input and Summary Results'!$J$4="yes",'Data Transformation'!F2686,'Data Transformation'!D2686)</f>
        <v>0</v>
      </c>
      <c r="I2686" t="str">
        <f t="shared" si="154"/>
        <v/>
      </c>
    </row>
    <row r="2687" spans="2:9" x14ac:dyDescent="0.25">
      <c r="B2687" t="b">
        <f>IF('Input and Summary Results'!D2269=0,FALSE,'Input and Summary Results'!$B2269)</f>
        <v>0</v>
      </c>
      <c r="C2687" t="b">
        <f>IF(OR(B2687=0,'Input and Summary Results'!D2269=0,'Input and Summary Results'!D2269=""),FALSE,'Input and Summary Results'!$D2269)</f>
        <v>0</v>
      </c>
      <c r="D2687" t="b">
        <f>IF(OR(B2687=0,'Input and Summary Results'!E2269=0),FALSE,'Input and Summary Results'!$E2269)</f>
        <v>0</v>
      </c>
      <c r="E2687" t="b">
        <f t="shared" si="155"/>
        <v>0</v>
      </c>
      <c r="F2687" t="b">
        <f t="shared" si="156"/>
        <v>0</v>
      </c>
      <c r="G2687" t="b">
        <f>IF('Input and Summary Results'!$J$4="yes",IF(C2687=FALSE,FALSE,IF('Data Transformation'!E2687&lt;$R$10,E2687,$R$10)),IF(C2687=FALSE,FALSE,IF(C2687&lt;$R$10,C2687,$R$10)))</f>
        <v>0</v>
      </c>
      <c r="H2687" t="b">
        <f>IF('Input and Summary Results'!$J$4="yes",'Data Transformation'!F2687,'Data Transformation'!D2687)</f>
        <v>0</v>
      </c>
      <c r="I2687" t="str">
        <f t="shared" si="154"/>
        <v/>
      </c>
    </row>
    <row r="2688" spans="2:9" x14ac:dyDescent="0.25">
      <c r="B2688" t="b">
        <f>IF('Input and Summary Results'!D2270=0,FALSE,'Input and Summary Results'!$B2270)</f>
        <v>0</v>
      </c>
      <c r="C2688" t="b">
        <f>IF(OR(B2688=0,'Input and Summary Results'!D2270=0,'Input and Summary Results'!D2270=""),FALSE,'Input and Summary Results'!$D2270)</f>
        <v>0</v>
      </c>
      <c r="D2688" t="b">
        <f>IF(OR(B2688=0,'Input and Summary Results'!E2270=0),FALSE,'Input and Summary Results'!$E2270)</f>
        <v>0</v>
      </c>
      <c r="E2688" t="b">
        <f t="shared" si="155"/>
        <v>0</v>
      </c>
      <c r="F2688" t="b">
        <f t="shared" si="156"/>
        <v>0</v>
      </c>
      <c r="G2688" t="b">
        <f>IF('Input and Summary Results'!$J$4="yes",IF(C2688=FALSE,FALSE,IF('Data Transformation'!E2688&lt;$R$10,E2688,$R$10)),IF(C2688=FALSE,FALSE,IF(C2688&lt;$R$10,C2688,$R$10)))</f>
        <v>0</v>
      </c>
      <c r="H2688" t="b">
        <f>IF('Input and Summary Results'!$J$4="yes",'Data Transformation'!F2688,'Data Transformation'!D2688)</f>
        <v>0</v>
      </c>
      <c r="I2688" t="str">
        <f t="shared" si="154"/>
        <v/>
      </c>
    </row>
    <row r="2689" spans="2:9" x14ac:dyDescent="0.25">
      <c r="B2689" t="b">
        <f>IF('Input and Summary Results'!D2271=0,FALSE,'Input and Summary Results'!$B2271)</f>
        <v>0</v>
      </c>
      <c r="C2689" t="b">
        <f>IF(OR(B2689=0,'Input and Summary Results'!D2271=0,'Input and Summary Results'!D2271=""),FALSE,'Input and Summary Results'!$D2271)</f>
        <v>0</v>
      </c>
      <c r="D2689" t="b">
        <f>IF(OR(B2689=0,'Input and Summary Results'!E2271=0),FALSE,'Input and Summary Results'!$E2271)</f>
        <v>0</v>
      </c>
      <c r="E2689" t="b">
        <f t="shared" si="155"/>
        <v>0</v>
      </c>
      <c r="F2689" t="b">
        <f t="shared" si="156"/>
        <v>0</v>
      </c>
      <c r="G2689" t="b">
        <f>IF('Input and Summary Results'!$J$4="yes",IF(C2689=FALSE,FALSE,IF('Data Transformation'!E2689&lt;$R$10,E2689,$R$10)),IF(C2689=FALSE,FALSE,IF(C2689&lt;$R$10,C2689,$R$10)))</f>
        <v>0</v>
      </c>
      <c r="H2689" t="b">
        <f>IF('Input and Summary Results'!$J$4="yes",'Data Transformation'!F2689,'Data Transformation'!D2689)</f>
        <v>0</v>
      </c>
      <c r="I2689" t="str">
        <f t="shared" si="154"/>
        <v/>
      </c>
    </row>
    <row r="2690" spans="2:9" x14ac:dyDescent="0.25">
      <c r="B2690" t="b">
        <f>IF('Input and Summary Results'!D2272=0,FALSE,'Input and Summary Results'!$B2272)</f>
        <v>0</v>
      </c>
      <c r="C2690" t="b">
        <f>IF(OR(B2690=0,'Input and Summary Results'!D2272=0,'Input and Summary Results'!D2272=""),FALSE,'Input and Summary Results'!$D2272)</f>
        <v>0</v>
      </c>
      <c r="D2690" t="b">
        <f>IF(OR(B2690=0,'Input and Summary Results'!E2272=0),FALSE,'Input and Summary Results'!$E2272)</f>
        <v>0</v>
      </c>
      <c r="E2690" t="b">
        <f t="shared" si="155"/>
        <v>0</v>
      </c>
      <c r="F2690" t="b">
        <f t="shared" si="156"/>
        <v>0</v>
      </c>
      <c r="G2690" t="b">
        <f>IF('Input and Summary Results'!$J$4="yes",IF(C2690=FALSE,FALSE,IF('Data Transformation'!E2690&lt;$R$10,E2690,$R$10)),IF(C2690=FALSE,FALSE,IF(C2690&lt;$R$10,C2690,$R$10)))</f>
        <v>0</v>
      </c>
      <c r="H2690" t="b">
        <f>IF('Input and Summary Results'!$J$4="yes",'Data Transformation'!F2690,'Data Transformation'!D2690)</f>
        <v>0</v>
      </c>
      <c r="I2690" t="str">
        <f t="shared" si="154"/>
        <v/>
      </c>
    </row>
    <row r="2691" spans="2:9" x14ac:dyDescent="0.25">
      <c r="B2691" t="b">
        <f>IF('Input and Summary Results'!D2273=0,FALSE,'Input and Summary Results'!$B2273)</f>
        <v>0</v>
      </c>
      <c r="C2691" t="b">
        <f>IF(OR(B2691=0,'Input and Summary Results'!D2273=0,'Input and Summary Results'!D2273=""),FALSE,'Input and Summary Results'!$D2273)</f>
        <v>0</v>
      </c>
      <c r="D2691" t="b">
        <f>IF(OR(B2691=0,'Input and Summary Results'!E2273=0),FALSE,'Input and Summary Results'!$E2273)</f>
        <v>0</v>
      </c>
      <c r="E2691" t="b">
        <f t="shared" si="155"/>
        <v>0</v>
      </c>
      <c r="F2691" t="b">
        <f t="shared" si="156"/>
        <v>0</v>
      </c>
      <c r="G2691" t="b">
        <f>IF('Input and Summary Results'!$J$4="yes",IF(C2691=FALSE,FALSE,IF('Data Transformation'!E2691&lt;$R$10,E2691,$R$10)),IF(C2691=FALSE,FALSE,IF(C2691&lt;$R$10,C2691,$R$10)))</f>
        <v>0</v>
      </c>
      <c r="H2691" t="b">
        <f>IF('Input and Summary Results'!$J$4="yes",'Data Transformation'!F2691,'Data Transformation'!D2691)</f>
        <v>0</v>
      </c>
      <c r="I2691" t="str">
        <f t="shared" si="154"/>
        <v/>
      </c>
    </row>
    <row r="2692" spans="2:9" x14ac:dyDescent="0.25">
      <c r="B2692" t="b">
        <f>IF('Input and Summary Results'!D2274=0,FALSE,'Input and Summary Results'!$B2274)</f>
        <v>0</v>
      </c>
      <c r="C2692" t="b">
        <f>IF(OR(B2692=0,'Input and Summary Results'!D2274=0,'Input and Summary Results'!D2274=""),FALSE,'Input and Summary Results'!$D2274)</f>
        <v>0</v>
      </c>
      <c r="D2692" t="b">
        <f>IF(OR(B2692=0,'Input and Summary Results'!E2274=0),FALSE,'Input and Summary Results'!$E2274)</f>
        <v>0</v>
      </c>
      <c r="E2692" t="b">
        <f t="shared" si="155"/>
        <v>0</v>
      </c>
      <c r="F2692" t="b">
        <f t="shared" si="156"/>
        <v>0</v>
      </c>
      <c r="G2692" t="b">
        <f>IF('Input and Summary Results'!$J$4="yes",IF(C2692=FALSE,FALSE,IF('Data Transformation'!E2692&lt;$R$10,E2692,$R$10)),IF(C2692=FALSE,FALSE,IF(C2692&lt;$R$10,C2692,$R$10)))</f>
        <v>0</v>
      </c>
      <c r="H2692" t="b">
        <f>IF('Input and Summary Results'!$J$4="yes",'Data Transformation'!F2692,'Data Transformation'!D2692)</f>
        <v>0</v>
      </c>
      <c r="I2692" t="str">
        <f t="shared" si="154"/>
        <v/>
      </c>
    </row>
    <row r="2693" spans="2:9" x14ac:dyDescent="0.25">
      <c r="B2693" t="b">
        <f>IF('Input and Summary Results'!D2275=0,FALSE,'Input and Summary Results'!$B2275)</f>
        <v>0</v>
      </c>
      <c r="C2693" t="b">
        <f>IF(OR(B2693=0,'Input and Summary Results'!D2275=0,'Input and Summary Results'!D2275=""),FALSE,'Input and Summary Results'!$D2275)</f>
        <v>0</v>
      </c>
      <c r="D2693" t="b">
        <f>IF(OR(B2693=0,'Input and Summary Results'!E2275=0),FALSE,'Input and Summary Results'!$E2275)</f>
        <v>0</v>
      </c>
      <c r="E2693" t="b">
        <f t="shared" si="155"/>
        <v>0</v>
      </c>
      <c r="F2693" t="b">
        <f t="shared" si="156"/>
        <v>0</v>
      </c>
      <c r="G2693" t="b">
        <f>IF('Input and Summary Results'!$J$4="yes",IF(C2693=FALSE,FALSE,IF('Data Transformation'!E2693&lt;$R$10,E2693,$R$10)),IF(C2693=FALSE,FALSE,IF(C2693&lt;$R$10,C2693,$R$10)))</f>
        <v>0</v>
      </c>
      <c r="H2693" t="b">
        <f>IF('Input and Summary Results'!$J$4="yes",'Data Transformation'!F2693,'Data Transformation'!D2693)</f>
        <v>0</v>
      </c>
      <c r="I2693" t="str">
        <f t="shared" ref="I2693:I2756" si="157">IF(G2693=FALSE,"",B2693)</f>
        <v/>
      </c>
    </row>
    <row r="2694" spans="2:9" x14ac:dyDescent="0.25">
      <c r="B2694" t="b">
        <f>IF('Input and Summary Results'!D2276=0,FALSE,'Input and Summary Results'!$B2276)</f>
        <v>0</v>
      </c>
      <c r="C2694" t="b">
        <f>IF(OR(B2694=0,'Input and Summary Results'!D2276=0,'Input and Summary Results'!D2276=""),FALSE,'Input and Summary Results'!$D2276)</f>
        <v>0</v>
      </c>
      <c r="D2694" t="b">
        <f>IF(OR(B2694=0,'Input and Summary Results'!E2276=0),FALSE,'Input and Summary Results'!$E2276)</f>
        <v>0</v>
      </c>
      <c r="E2694" t="b">
        <f t="shared" si="155"/>
        <v>0</v>
      </c>
      <c r="F2694" t="b">
        <f t="shared" si="156"/>
        <v>0</v>
      </c>
      <c r="G2694" t="b">
        <f>IF('Input and Summary Results'!$J$4="yes",IF(C2694=FALSE,FALSE,IF('Data Transformation'!E2694&lt;$R$10,E2694,$R$10)),IF(C2694=FALSE,FALSE,IF(C2694&lt;$R$10,C2694,$R$10)))</f>
        <v>0</v>
      </c>
      <c r="H2694" t="b">
        <f>IF('Input and Summary Results'!$J$4="yes",'Data Transformation'!F2694,'Data Transformation'!D2694)</f>
        <v>0</v>
      </c>
      <c r="I2694" t="str">
        <f t="shared" si="157"/>
        <v/>
      </c>
    </row>
    <row r="2695" spans="2:9" x14ac:dyDescent="0.25">
      <c r="B2695" t="b">
        <f>IF('Input and Summary Results'!D2277=0,FALSE,'Input and Summary Results'!$B2277)</f>
        <v>0</v>
      </c>
      <c r="C2695" t="b">
        <f>IF(OR(B2695=0,'Input and Summary Results'!D2277=0,'Input and Summary Results'!D2277=""),FALSE,'Input and Summary Results'!$D2277)</f>
        <v>0</v>
      </c>
      <c r="D2695" t="b">
        <f>IF(OR(B2695=0,'Input and Summary Results'!E2277=0),FALSE,'Input and Summary Results'!$E2277)</f>
        <v>0</v>
      </c>
      <c r="E2695" t="b">
        <f t="shared" si="155"/>
        <v>0</v>
      </c>
      <c r="F2695" t="b">
        <f t="shared" si="156"/>
        <v>0</v>
      </c>
      <c r="G2695" t="b">
        <f>IF('Input and Summary Results'!$J$4="yes",IF(C2695=FALSE,FALSE,IF('Data Transformation'!E2695&lt;$R$10,E2695,$R$10)),IF(C2695=FALSE,FALSE,IF(C2695&lt;$R$10,C2695,$R$10)))</f>
        <v>0</v>
      </c>
      <c r="H2695" t="b">
        <f>IF('Input and Summary Results'!$J$4="yes",'Data Transformation'!F2695,'Data Transformation'!D2695)</f>
        <v>0</v>
      </c>
      <c r="I2695" t="str">
        <f t="shared" si="157"/>
        <v/>
      </c>
    </row>
    <row r="2696" spans="2:9" x14ac:dyDescent="0.25">
      <c r="B2696" t="b">
        <f>IF('Input and Summary Results'!D2278=0,FALSE,'Input and Summary Results'!$B2278)</f>
        <v>0</v>
      </c>
      <c r="C2696" t="b">
        <f>IF(OR(B2696=0,'Input and Summary Results'!D2278=0,'Input and Summary Results'!D2278=""),FALSE,'Input and Summary Results'!$D2278)</f>
        <v>0</v>
      </c>
      <c r="D2696" t="b">
        <f>IF(OR(B2696=0,'Input and Summary Results'!E2278=0),FALSE,'Input and Summary Results'!$E2278)</f>
        <v>0</v>
      </c>
      <c r="E2696" t="b">
        <f t="shared" si="155"/>
        <v>0</v>
      </c>
      <c r="F2696" t="b">
        <f t="shared" si="156"/>
        <v>0</v>
      </c>
      <c r="G2696" t="b">
        <f>IF('Input and Summary Results'!$J$4="yes",IF(C2696=FALSE,FALSE,IF('Data Transformation'!E2696&lt;$R$10,E2696,$R$10)),IF(C2696=FALSE,FALSE,IF(C2696&lt;$R$10,C2696,$R$10)))</f>
        <v>0</v>
      </c>
      <c r="H2696" t="b">
        <f>IF('Input and Summary Results'!$J$4="yes",'Data Transformation'!F2696,'Data Transformation'!D2696)</f>
        <v>0</v>
      </c>
      <c r="I2696" t="str">
        <f t="shared" si="157"/>
        <v/>
      </c>
    </row>
    <row r="2697" spans="2:9" x14ac:dyDescent="0.25">
      <c r="B2697" t="b">
        <f>IF('Input and Summary Results'!D2279=0,FALSE,'Input and Summary Results'!$B2279)</f>
        <v>0</v>
      </c>
      <c r="C2697" t="b">
        <f>IF(OR(B2697=0,'Input and Summary Results'!D2279=0,'Input and Summary Results'!D2279=""),FALSE,'Input and Summary Results'!$D2279)</f>
        <v>0</v>
      </c>
      <c r="D2697" t="b">
        <f>IF(OR(B2697=0,'Input and Summary Results'!E2279=0),FALSE,'Input and Summary Results'!$E2279)</f>
        <v>0</v>
      </c>
      <c r="E2697" t="b">
        <f t="shared" si="155"/>
        <v>0</v>
      </c>
      <c r="F2697" t="b">
        <f t="shared" si="156"/>
        <v>0</v>
      </c>
      <c r="G2697" t="b">
        <f>IF('Input and Summary Results'!$J$4="yes",IF(C2697=FALSE,FALSE,IF('Data Transformation'!E2697&lt;$R$10,E2697,$R$10)),IF(C2697=FALSE,FALSE,IF(C2697&lt;$R$10,C2697,$R$10)))</f>
        <v>0</v>
      </c>
      <c r="H2697" t="b">
        <f>IF('Input and Summary Results'!$J$4="yes",'Data Transformation'!F2697,'Data Transformation'!D2697)</f>
        <v>0</v>
      </c>
      <c r="I2697" t="str">
        <f t="shared" si="157"/>
        <v/>
      </c>
    </row>
    <row r="2698" spans="2:9" x14ac:dyDescent="0.25">
      <c r="B2698" t="b">
        <f>IF('Input and Summary Results'!D2280=0,FALSE,'Input and Summary Results'!$B2280)</f>
        <v>0</v>
      </c>
      <c r="C2698" t="b">
        <f>IF(OR(B2698=0,'Input and Summary Results'!D2280=0,'Input and Summary Results'!D2280=""),FALSE,'Input and Summary Results'!$D2280)</f>
        <v>0</v>
      </c>
      <c r="D2698" t="b">
        <f>IF(OR(B2698=0,'Input and Summary Results'!E2280=0),FALSE,'Input and Summary Results'!$E2280)</f>
        <v>0</v>
      </c>
      <c r="E2698" t="b">
        <f t="shared" si="155"/>
        <v>0</v>
      </c>
      <c r="F2698" t="b">
        <f t="shared" si="156"/>
        <v>0</v>
      </c>
      <c r="G2698" t="b">
        <f>IF('Input and Summary Results'!$J$4="yes",IF(C2698=FALSE,FALSE,IF('Data Transformation'!E2698&lt;$R$10,E2698,$R$10)),IF(C2698=FALSE,FALSE,IF(C2698&lt;$R$10,C2698,$R$10)))</f>
        <v>0</v>
      </c>
      <c r="H2698" t="b">
        <f>IF('Input and Summary Results'!$J$4="yes",'Data Transformation'!F2698,'Data Transformation'!D2698)</f>
        <v>0</v>
      </c>
      <c r="I2698" t="str">
        <f t="shared" si="157"/>
        <v/>
      </c>
    </row>
    <row r="2699" spans="2:9" x14ac:dyDescent="0.25">
      <c r="B2699" t="b">
        <f>IF('Input and Summary Results'!D2281=0,FALSE,'Input and Summary Results'!$B2281)</f>
        <v>0</v>
      </c>
      <c r="C2699" t="b">
        <f>IF(OR(B2699=0,'Input and Summary Results'!D2281=0,'Input and Summary Results'!D2281=""),FALSE,'Input and Summary Results'!$D2281)</f>
        <v>0</v>
      </c>
      <c r="D2699" t="b">
        <f>IF(OR(B2699=0,'Input and Summary Results'!E2281=0),FALSE,'Input and Summary Results'!$E2281)</f>
        <v>0</v>
      </c>
      <c r="E2699" t="b">
        <f t="shared" si="155"/>
        <v>0</v>
      </c>
      <c r="F2699" t="b">
        <f t="shared" si="156"/>
        <v>0</v>
      </c>
      <c r="G2699" t="b">
        <f>IF('Input and Summary Results'!$J$4="yes",IF(C2699=FALSE,FALSE,IF('Data Transformation'!E2699&lt;$R$10,E2699,$R$10)),IF(C2699=FALSE,FALSE,IF(C2699&lt;$R$10,C2699,$R$10)))</f>
        <v>0</v>
      </c>
      <c r="H2699" t="b">
        <f>IF('Input and Summary Results'!$J$4="yes",'Data Transformation'!F2699,'Data Transformation'!D2699)</f>
        <v>0</v>
      </c>
      <c r="I2699" t="str">
        <f t="shared" si="157"/>
        <v/>
      </c>
    </row>
    <row r="2700" spans="2:9" x14ac:dyDescent="0.25">
      <c r="B2700" t="b">
        <f>IF('Input and Summary Results'!D2282=0,FALSE,'Input and Summary Results'!$B2282)</f>
        <v>0</v>
      </c>
      <c r="C2700" t="b">
        <f>IF(OR(B2700=0,'Input and Summary Results'!D2282=0,'Input and Summary Results'!D2282=""),FALSE,'Input and Summary Results'!$D2282)</f>
        <v>0</v>
      </c>
      <c r="D2700" t="b">
        <f>IF(OR(B2700=0,'Input and Summary Results'!E2282=0),FALSE,'Input and Summary Results'!$E2282)</f>
        <v>0</v>
      </c>
      <c r="E2700" t="b">
        <f t="shared" si="155"/>
        <v>0</v>
      </c>
      <c r="F2700" t="b">
        <f t="shared" si="156"/>
        <v>0</v>
      </c>
      <c r="G2700" t="b">
        <f>IF('Input and Summary Results'!$J$4="yes",IF(C2700=FALSE,FALSE,IF('Data Transformation'!E2700&lt;$R$10,E2700,$R$10)),IF(C2700=FALSE,FALSE,IF(C2700&lt;$R$10,C2700,$R$10)))</f>
        <v>0</v>
      </c>
      <c r="H2700" t="b">
        <f>IF('Input and Summary Results'!$J$4="yes",'Data Transformation'!F2700,'Data Transformation'!D2700)</f>
        <v>0</v>
      </c>
      <c r="I2700" t="str">
        <f t="shared" si="157"/>
        <v/>
      </c>
    </row>
    <row r="2701" spans="2:9" x14ac:dyDescent="0.25">
      <c r="B2701" t="b">
        <f>IF('Input and Summary Results'!D2283=0,FALSE,'Input and Summary Results'!$B2283)</f>
        <v>0</v>
      </c>
      <c r="C2701" t="b">
        <f>IF(OR(B2701=0,'Input and Summary Results'!D2283=0,'Input and Summary Results'!D2283=""),FALSE,'Input and Summary Results'!$D2283)</f>
        <v>0</v>
      </c>
      <c r="D2701" t="b">
        <f>IF(OR(B2701=0,'Input and Summary Results'!E2283=0),FALSE,'Input and Summary Results'!$E2283)</f>
        <v>0</v>
      </c>
      <c r="E2701" t="b">
        <f t="shared" si="155"/>
        <v>0</v>
      </c>
      <c r="F2701" t="b">
        <f t="shared" si="156"/>
        <v>0</v>
      </c>
      <c r="G2701" t="b">
        <f>IF('Input and Summary Results'!$J$4="yes",IF(C2701=FALSE,FALSE,IF('Data Transformation'!E2701&lt;$R$10,E2701,$R$10)),IF(C2701=FALSE,FALSE,IF(C2701&lt;$R$10,C2701,$R$10)))</f>
        <v>0</v>
      </c>
      <c r="H2701" t="b">
        <f>IF('Input and Summary Results'!$J$4="yes",'Data Transformation'!F2701,'Data Transformation'!D2701)</f>
        <v>0</v>
      </c>
      <c r="I2701" t="str">
        <f t="shared" si="157"/>
        <v/>
      </c>
    </row>
    <row r="2702" spans="2:9" x14ac:dyDescent="0.25">
      <c r="B2702" t="b">
        <f>IF('Input and Summary Results'!D2284=0,FALSE,'Input and Summary Results'!$B2284)</f>
        <v>0</v>
      </c>
      <c r="C2702" t="b">
        <f>IF(OR(B2702=0,'Input and Summary Results'!D2284=0,'Input and Summary Results'!D2284=""),FALSE,'Input and Summary Results'!$D2284)</f>
        <v>0</v>
      </c>
      <c r="D2702" t="b">
        <f>IF(OR(B2702=0,'Input and Summary Results'!E2284=0),FALSE,'Input and Summary Results'!$E2284)</f>
        <v>0</v>
      </c>
      <c r="E2702" t="b">
        <f t="shared" si="155"/>
        <v>0</v>
      </c>
      <c r="F2702" t="b">
        <f t="shared" si="156"/>
        <v>0</v>
      </c>
      <c r="G2702" t="b">
        <f>IF('Input and Summary Results'!$J$4="yes",IF(C2702=FALSE,FALSE,IF('Data Transformation'!E2702&lt;$R$10,E2702,$R$10)),IF(C2702=FALSE,FALSE,IF(C2702&lt;$R$10,C2702,$R$10)))</f>
        <v>0</v>
      </c>
      <c r="H2702" t="b">
        <f>IF('Input and Summary Results'!$J$4="yes",'Data Transformation'!F2702,'Data Transformation'!D2702)</f>
        <v>0</v>
      </c>
      <c r="I2702" t="str">
        <f t="shared" si="157"/>
        <v/>
      </c>
    </row>
    <row r="2703" spans="2:9" x14ac:dyDescent="0.25">
      <c r="B2703" t="b">
        <f>IF('Input and Summary Results'!D2285=0,FALSE,'Input and Summary Results'!$B2285)</f>
        <v>0</v>
      </c>
      <c r="C2703" t="b">
        <f>IF(OR(B2703=0,'Input and Summary Results'!D2285=0,'Input and Summary Results'!D2285=""),FALSE,'Input and Summary Results'!$D2285)</f>
        <v>0</v>
      </c>
      <c r="D2703" t="b">
        <f>IF(OR(B2703=0,'Input and Summary Results'!E2285=0),FALSE,'Input and Summary Results'!$E2285)</f>
        <v>0</v>
      </c>
      <c r="E2703" t="b">
        <f t="shared" si="155"/>
        <v>0</v>
      </c>
      <c r="F2703" t="b">
        <f t="shared" si="156"/>
        <v>0</v>
      </c>
      <c r="G2703" t="b">
        <f>IF('Input and Summary Results'!$J$4="yes",IF(C2703=FALSE,FALSE,IF('Data Transformation'!E2703&lt;$R$10,E2703,$R$10)),IF(C2703=FALSE,FALSE,IF(C2703&lt;$R$10,C2703,$R$10)))</f>
        <v>0</v>
      </c>
      <c r="H2703" t="b">
        <f>IF('Input and Summary Results'!$J$4="yes",'Data Transformation'!F2703,'Data Transformation'!D2703)</f>
        <v>0</v>
      </c>
      <c r="I2703" t="str">
        <f t="shared" si="157"/>
        <v/>
      </c>
    </row>
    <row r="2704" spans="2:9" x14ac:dyDescent="0.25">
      <c r="B2704" t="b">
        <f>IF('Input and Summary Results'!D2286=0,FALSE,'Input and Summary Results'!$B2286)</f>
        <v>0</v>
      </c>
      <c r="C2704" t="b">
        <f>IF(OR(B2704=0,'Input and Summary Results'!D2286=0,'Input and Summary Results'!D2286=""),FALSE,'Input and Summary Results'!$D2286)</f>
        <v>0</v>
      </c>
      <c r="D2704" t="b">
        <f>IF(OR(B2704=0,'Input and Summary Results'!E2286=0),FALSE,'Input and Summary Results'!$E2286)</f>
        <v>0</v>
      </c>
      <c r="E2704" t="b">
        <f t="shared" si="155"/>
        <v>0</v>
      </c>
      <c r="F2704" t="b">
        <f t="shared" si="156"/>
        <v>0</v>
      </c>
      <c r="G2704" t="b">
        <f>IF('Input and Summary Results'!$J$4="yes",IF(C2704=FALSE,FALSE,IF('Data Transformation'!E2704&lt;$R$10,E2704,$R$10)),IF(C2704=FALSE,FALSE,IF(C2704&lt;$R$10,C2704,$R$10)))</f>
        <v>0</v>
      </c>
      <c r="H2704" t="b">
        <f>IF('Input and Summary Results'!$J$4="yes",'Data Transformation'!F2704,'Data Transformation'!D2704)</f>
        <v>0</v>
      </c>
      <c r="I2704" t="str">
        <f t="shared" si="157"/>
        <v/>
      </c>
    </row>
    <row r="2705" spans="2:9" x14ac:dyDescent="0.25">
      <c r="B2705" t="b">
        <f>IF('Input and Summary Results'!D2287=0,FALSE,'Input and Summary Results'!$B2287)</f>
        <v>0</v>
      </c>
      <c r="C2705" t="b">
        <f>IF(OR(B2705=0,'Input and Summary Results'!D2287=0,'Input and Summary Results'!D2287=""),FALSE,'Input and Summary Results'!$D2287)</f>
        <v>0</v>
      </c>
      <c r="D2705" t="b">
        <f>IF(OR(B2705=0,'Input and Summary Results'!E2287=0),FALSE,'Input and Summary Results'!$E2287)</f>
        <v>0</v>
      </c>
      <c r="E2705" t="b">
        <f t="shared" si="155"/>
        <v>0</v>
      </c>
      <c r="F2705" t="b">
        <f t="shared" si="156"/>
        <v>0</v>
      </c>
      <c r="G2705" t="b">
        <f>IF('Input and Summary Results'!$J$4="yes",IF(C2705=FALSE,FALSE,IF('Data Transformation'!E2705&lt;$R$10,E2705,$R$10)),IF(C2705=FALSE,FALSE,IF(C2705&lt;$R$10,C2705,$R$10)))</f>
        <v>0</v>
      </c>
      <c r="H2705" t="b">
        <f>IF('Input and Summary Results'!$J$4="yes",'Data Transformation'!F2705,'Data Transformation'!D2705)</f>
        <v>0</v>
      </c>
      <c r="I2705" t="str">
        <f t="shared" si="157"/>
        <v/>
      </c>
    </row>
    <row r="2706" spans="2:9" x14ac:dyDescent="0.25">
      <c r="B2706" t="b">
        <f>IF('Input and Summary Results'!D2288=0,FALSE,'Input and Summary Results'!$B2288)</f>
        <v>0</v>
      </c>
      <c r="C2706" t="b">
        <f>IF(OR(B2706=0,'Input and Summary Results'!D2288=0,'Input and Summary Results'!D2288=""),FALSE,'Input and Summary Results'!$D2288)</f>
        <v>0</v>
      </c>
      <c r="D2706" t="b">
        <f>IF(OR(B2706=0,'Input and Summary Results'!E2288=0),FALSE,'Input and Summary Results'!$E2288)</f>
        <v>0</v>
      </c>
      <c r="E2706" t="b">
        <f t="shared" si="155"/>
        <v>0</v>
      </c>
      <c r="F2706" t="b">
        <f t="shared" si="156"/>
        <v>0</v>
      </c>
      <c r="G2706" t="b">
        <f>IF('Input and Summary Results'!$J$4="yes",IF(C2706=FALSE,FALSE,IF('Data Transformation'!E2706&lt;$R$10,E2706,$R$10)),IF(C2706=FALSE,FALSE,IF(C2706&lt;$R$10,C2706,$R$10)))</f>
        <v>0</v>
      </c>
      <c r="H2706" t="b">
        <f>IF('Input and Summary Results'!$J$4="yes",'Data Transformation'!F2706,'Data Transformation'!D2706)</f>
        <v>0</v>
      </c>
      <c r="I2706" t="str">
        <f t="shared" si="157"/>
        <v/>
      </c>
    </row>
    <row r="2707" spans="2:9" x14ac:dyDescent="0.25">
      <c r="B2707" t="b">
        <f>IF('Input and Summary Results'!D2289=0,FALSE,'Input and Summary Results'!$B2289)</f>
        <v>0</v>
      </c>
      <c r="C2707" t="b">
        <f>IF(OR(B2707=0,'Input and Summary Results'!D2289=0,'Input and Summary Results'!D2289=""),FALSE,'Input and Summary Results'!$D2289)</f>
        <v>0</v>
      </c>
      <c r="D2707" t="b">
        <f>IF(OR(B2707=0,'Input and Summary Results'!E2289=0),FALSE,'Input and Summary Results'!$E2289)</f>
        <v>0</v>
      </c>
      <c r="E2707" t="b">
        <f t="shared" si="155"/>
        <v>0</v>
      </c>
      <c r="F2707" t="b">
        <f t="shared" si="156"/>
        <v>0</v>
      </c>
      <c r="G2707" t="b">
        <f>IF('Input and Summary Results'!$J$4="yes",IF(C2707=FALSE,FALSE,IF('Data Transformation'!E2707&lt;$R$10,E2707,$R$10)),IF(C2707=FALSE,FALSE,IF(C2707&lt;$R$10,C2707,$R$10)))</f>
        <v>0</v>
      </c>
      <c r="H2707" t="b">
        <f>IF('Input and Summary Results'!$J$4="yes",'Data Transformation'!F2707,'Data Transformation'!D2707)</f>
        <v>0</v>
      </c>
      <c r="I2707" t="str">
        <f t="shared" si="157"/>
        <v/>
      </c>
    </row>
    <row r="2708" spans="2:9" x14ac:dyDescent="0.25">
      <c r="B2708" t="b">
        <f>IF('Input and Summary Results'!D2290=0,FALSE,'Input and Summary Results'!$B2290)</f>
        <v>0</v>
      </c>
      <c r="C2708" t="b">
        <f>IF(OR(B2708=0,'Input and Summary Results'!D2290=0,'Input and Summary Results'!D2290=""),FALSE,'Input and Summary Results'!$D2290)</f>
        <v>0</v>
      </c>
      <c r="D2708" t="b">
        <f>IF(OR(B2708=0,'Input and Summary Results'!E2290=0),FALSE,'Input and Summary Results'!$E2290)</f>
        <v>0</v>
      </c>
      <c r="E2708" t="b">
        <f t="shared" si="155"/>
        <v>0</v>
      </c>
      <c r="F2708" t="b">
        <f t="shared" si="156"/>
        <v>0</v>
      </c>
      <c r="G2708" t="b">
        <f>IF('Input and Summary Results'!$J$4="yes",IF(C2708=FALSE,FALSE,IF('Data Transformation'!E2708&lt;$R$10,E2708,$R$10)),IF(C2708=FALSE,FALSE,IF(C2708&lt;$R$10,C2708,$R$10)))</f>
        <v>0</v>
      </c>
      <c r="H2708" t="b">
        <f>IF('Input and Summary Results'!$J$4="yes",'Data Transformation'!F2708,'Data Transformation'!D2708)</f>
        <v>0</v>
      </c>
      <c r="I2708" t="str">
        <f t="shared" si="157"/>
        <v/>
      </c>
    </row>
    <row r="2709" spans="2:9" x14ac:dyDescent="0.25">
      <c r="B2709" t="b">
        <f>IF('Input and Summary Results'!D2291=0,FALSE,'Input and Summary Results'!$B2291)</f>
        <v>0</v>
      </c>
      <c r="C2709" t="b">
        <f>IF(OR(B2709=0,'Input and Summary Results'!D2291=0,'Input and Summary Results'!D2291=""),FALSE,'Input and Summary Results'!$D2291)</f>
        <v>0</v>
      </c>
      <c r="D2709" t="b">
        <f>IF(OR(B2709=0,'Input and Summary Results'!E2291=0),FALSE,'Input and Summary Results'!$E2291)</f>
        <v>0</v>
      </c>
      <c r="E2709" t="b">
        <f t="shared" si="155"/>
        <v>0</v>
      </c>
      <c r="F2709" t="b">
        <f t="shared" si="156"/>
        <v>0</v>
      </c>
      <c r="G2709" t="b">
        <f>IF('Input and Summary Results'!$J$4="yes",IF(C2709=FALSE,FALSE,IF('Data Transformation'!E2709&lt;$R$10,E2709,$R$10)),IF(C2709=FALSE,FALSE,IF(C2709&lt;$R$10,C2709,$R$10)))</f>
        <v>0</v>
      </c>
      <c r="H2709" t="b">
        <f>IF('Input and Summary Results'!$J$4="yes",'Data Transformation'!F2709,'Data Transformation'!D2709)</f>
        <v>0</v>
      </c>
      <c r="I2709" t="str">
        <f t="shared" si="157"/>
        <v/>
      </c>
    </row>
    <row r="2710" spans="2:9" x14ac:dyDescent="0.25">
      <c r="B2710" t="b">
        <f>IF('Input and Summary Results'!D2292=0,FALSE,'Input and Summary Results'!$B2292)</f>
        <v>0</v>
      </c>
      <c r="C2710" t="b">
        <f>IF(OR(B2710=0,'Input and Summary Results'!D2292=0,'Input and Summary Results'!D2292=""),FALSE,'Input and Summary Results'!$D2292)</f>
        <v>0</v>
      </c>
      <c r="D2710" t="b">
        <f>IF(OR(B2710=0,'Input and Summary Results'!E2292=0),FALSE,'Input and Summary Results'!$E2292)</f>
        <v>0</v>
      </c>
      <c r="E2710" t="b">
        <f t="shared" si="155"/>
        <v>0</v>
      </c>
      <c r="F2710" t="b">
        <f t="shared" si="156"/>
        <v>0</v>
      </c>
      <c r="G2710" t="b">
        <f>IF('Input and Summary Results'!$J$4="yes",IF(C2710=FALSE,FALSE,IF('Data Transformation'!E2710&lt;$R$10,E2710,$R$10)),IF(C2710=FALSE,FALSE,IF(C2710&lt;$R$10,C2710,$R$10)))</f>
        <v>0</v>
      </c>
      <c r="H2710" t="b">
        <f>IF('Input and Summary Results'!$J$4="yes",'Data Transformation'!F2710,'Data Transformation'!D2710)</f>
        <v>0</v>
      </c>
      <c r="I2710" t="str">
        <f t="shared" si="157"/>
        <v/>
      </c>
    </row>
    <row r="2711" spans="2:9" x14ac:dyDescent="0.25">
      <c r="B2711" t="b">
        <f>IF('Input and Summary Results'!D2293=0,FALSE,'Input and Summary Results'!$B2293)</f>
        <v>0</v>
      </c>
      <c r="C2711" t="b">
        <f>IF(OR(B2711=0,'Input and Summary Results'!D2293=0,'Input and Summary Results'!D2293=""),FALSE,'Input and Summary Results'!$D2293)</f>
        <v>0</v>
      </c>
      <c r="D2711" t="b">
        <f>IF(OR(B2711=0,'Input and Summary Results'!E2293=0),FALSE,'Input and Summary Results'!$E2293)</f>
        <v>0</v>
      </c>
      <c r="E2711" t="b">
        <f t="shared" si="155"/>
        <v>0</v>
      </c>
      <c r="F2711" t="b">
        <f t="shared" si="156"/>
        <v>0</v>
      </c>
      <c r="G2711" t="b">
        <f>IF('Input and Summary Results'!$J$4="yes",IF(C2711=FALSE,FALSE,IF('Data Transformation'!E2711&lt;$R$10,E2711,$R$10)),IF(C2711=FALSE,FALSE,IF(C2711&lt;$R$10,C2711,$R$10)))</f>
        <v>0</v>
      </c>
      <c r="H2711" t="b">
        <f>IF('Input and Summary Results'!$J$4="yes",'Data Transformation'!F2711,'Data Transformation'!D2711)</f>
        <v>0</v>
      </c>
      <c r="I2711" t="str">
        <f t="shared" si="157"/>
        <v/>
      </c>
    </row>
    <row r="2712" spans="2:9" x14ac:dyDescent="0.25">
      <c r="B2712" t="b">
        <f>IF('Input and Summary Results'!D2294=0,FALSE,'Input and Summary Results'!$B2294)</f>
        <v>0</v>
      </c>
      <c r="C2712" t="b">
        <f>IF(OR(B2712=0,'Input and Summary Results'!D2294=0,'Input and Summary Results'!D2294=""),FALSE,'Input and Summary Results'!$D2294)</f>
        <v>0</v>
      </c>
      <c r="D2712" t="b">
        <f>IF(OR(B2712=0,'Input and Summary Results'!E2294=0),FALSE,'Input and Summary Results'!$E2294)</f>
        <v>0</v>
      </c>
      <c r="E2712" t="b">
        <f t="shared" si="155"/>
        <v>0</v>
      </c>
      <c r="F2712" t="b">
        <f t="shared" si="156"/>
        <v>0</v>
      </c>
      <c r="G2712" t="b">
        <f>IF('Input and Summary Results'!$J$4="yes",IF(C2712=FALSE,FALSE,IF('Data Transformation'!E2712&lt;$R$10,E2712,$R$10)),IF(C2712=FALSE,FALSE,IF(C2712&lt;$R$10,C2712,$R$10)))</f>
        <v>0</v>
      </c>
      <c r="H2712" t="b">
        <f>IF('Input and Summary Results'!$J$4="yes",'Data Transformation'!F2712,'Data Transformation'!D2712)</f>
        <v>0</v>
      </c>
      <c r="I2712" t="str">
        <f t="shared" si="157"/>
        <v/>
      </c>
    </row>
    <row r="2713" spans="2:9" x14ac:dyDescent="0.25">
      <c r="B2713" t="b">
        <f>IF('Input and Summary Results'!D2295=0,FALSE,'Input and Summary Results'!$B2295)</f>
        <v>0</v>
      </c>
      <c r="C2713" t="b">
        <f>IF(OR(B2713=0,'Input and Summary Results'!D2295=0,'Input and Summary Results'!D2295=""),FALSE,'Input and Summary Results'!$D2295)</f>
        <v>0</v>
      </c>
      <c r="D2713" t="b">
        <f>IF(OR(B2713=0,'Input and Summary Results'!E2295=0),FALSE,'Input and Summary Results'!$E2295)</f>
        <v>0</v>
      </c>
      <c r="E2713" t="b">
        <f t="shared" si="155"/>
        <v>0</v>
      </c>
      <c r="F2713" t="b">
        <f t="shared" si="156"/>
        <v>0</v>
      </c>
      <c r="G2713" t="b">
        <f>IF('Input and Summary Results'!$J$4="yes",IF(C2713=FALSE,FALSE,IF('Data Transformation'!E2713&lt;$R$10,E2713,$R$10)),IF(C2713=FALSE,FALSE,IF(C2713&lt;$R$10,C2713,$R$10)))</f>
        <v>0</v>
      </c>
      <c r="H2713" t="b">
        <f>IF('Input and Summary Results'!$J$4="yes",'Data Transformation'!F2713,'Data Transformation'!D2713)</f>
        <v>0</v>
      </c>
      <c r="I2713" t="str">
        <f t="shared" si="157"/>
        <v/>
      </c>
    </row>
    <row r="2714" spans="2:9" x14ac:dyDescent="0.25">
      <c r="B2714" t="b">
        <f>IF('Input and Summary Results'!D2296=0,FALSE,'Input and Summary Results'!$B2296)</f>
        <v>0</v>
      </c>
      <c r="C2714" t="b">
        <f>IF(OR(B2714=0,'Input and Summary Results'!D2296=0,'Input and Summary Results'!D2296=""),FALSE,'Input and Summary Results'!$D2296)</f>
        <v>0</v>
      </c>
      <c r="D2714" t="b">
        <f>IF(OR(B2714=0,'Input and Summary Results'!E2296=0),FALSE,'Input and Summary Results'!$E2296)</f>
        <v>0</v>
      </c>
      <c r="E2714" t="b">
        <f t="shared" si="155"/>
        <v>0</v>
      </c>
      <c r="F2714" t="b">
        <f t="shared" si="156"/>
        <v>0</v>
      </c>
      <c r="G2714" t="b">
        <f>IF('Input and Summary Results'!$J$4="yes",IF(C2714=FALSE,FALSE,IF('Data Transformation'!E2714&lt;$R$10,E2714,$R$10)),IF(C2714=FALSE,FALSE,IF(C2714&lt;$R$10,C2714,$R$10)))</f>
        <v>0</v>
      </c>
      <c r="H2714" t="b">
        <f>IF('Input and Summary Results'!$J$4="yes",'Data Transformation'!F2714,'Data Transformation'!D2714)</f>
        <v>0</v>
      </c>
      <c r="I2714" t="str">
        <f t="shared" si="157"/>
        <v/>
      </c>
    </row>
    <row r="2715" spans="2:9" x14ac:dyDescent="0.25">
      <c r="B2715" t="b">
        <f>IF('Input and Summary Results'!D2297=0,FALSE,'Input and Summary Results'!$B2297)</f>
        <v>0</v>
      </c>
      <c r="C2715" t="b">
        <f>IF(OR(B2715=0,'Input and Summary Results'!D2297=0,'Input and Summary Results'!D2297=""),FALSE,'Input and Summary Results'!$D2297)</f>
        <v>0</v>
      </c>
      <c r="D2715" t="b">
        <f>IF(OR(B2715=0,'Input and Summary Results'!E2297=0),FALSE,'Input and Summary Results'!$E2297)</f>
        <v>0</v>
      </c>
      <c r="E2715" t="b">
        <f t="shared" si="155"/>
        <v>0</v>
      </c>
      <c r="F2715" t="b">
        <f t="shared" si="156"/>
        <v>0</v>
      </c>
      <c r="G2715" t="b">
        <f>IF('Input and Summary Results'!$J$4="yes",IF(C2715=FALSE,FALSE,IF('Data Transformation'!E2715&lt;$R$10,E2715,$R$10)),IF(C2715=FALSE,FALSE,IF(C2715&lt;$R$10,C2715,$R$10)))</f>
        <v>0</v>
      </c>
      <c r="H2715" t="b">
        <f>IF('Input and Summary Results'!$J$4="yes",'Data Transformation'!F2715,'Data Transformation'!D2715)</f>
        <v>0</v>
      </c>
      <c r="I2715" t="str">
        <f t="shared" si="157"/>
        <v/>
      </c>
    </row>
    <row r="2716" spans="2:9" x14ac:dyDescent="0.25">
      <c r="B2716" t="b">
        <f>IF('Input and Summary Results'!D2298=0,FALSE,'Input and Summary Results'!$B2298)</f>
        <v>0</v>
      </c>
      <c r="C2716" t="b">
        <f>IF(OR(B2716=0,'Input and Summary Results'!D2298=0,'Input and Summary Results'!D2298=""),FALSE,'Input and Summary Results'!$D2298)</f>
        <v>0</v>
      </c>
      <c r="D2716" t="b">
        <f>IF(OR(B2716=0,'Input and Summary Results'!E2298=0),FALSE,'Input and Summary Results'!$E2298)</f>
        <v>0</v>
      </c>
      <c r="E2716" t="b">
        <f t="shared" si="155"/>
        <v>0</v>
      </c>
      <c r="F2716" t="b">
        <f t="shared" si="156"/>
        <v>0</v>
      </c>
      <c r="G2716" t="b">
        <f>IF('Input and Summary Results'!$J$4="yes",IF(C2716=FALSE,FALSE,IF('Data Transformation'!E2716&lt;$R$10,E2716,$R$10)),IF(C2716=FALSE,FALSE,IF(C2716&lt;$R$10,C2716,$R$10)))</f>
        <v>0</v>
      </c>
      <c r="H2716" t="b">
        <f>IF('Input and Summary Results'!$J$4="yes",'Data Transformation'!F2716,'Data Transformation'!D2716)</f>
        <v>0</v>
      </c>
      <c r="I2716" t="str">
        <f t="shared" si="157"/>
        <v/>
      </c>
    </row>
    <row r="2717" spans="2:9" x14ac:dyDescent="0.25">
      <c r="B2717" t="b">
        <f>IF('Input and Summary Results'!D2299=0,FALSE,'Input and Summary Results'!$B2299)</f>
        <v>0</v>
      </c>
      <c r="C2717" t="b">
        <f>IF(OR(B2717=0,'Input and Summary Results'!D2299=0,'Input and Summary Results'!D2299=""),FALSE,'Input and Summary Results'!$D2299)</f>
        <v>0</v>
      </c>
      <c r="D2717" t="b">
        <f>IF(OR(B2717=0,'Input and Summary Results'!E2299=0),FALSE,'Input and Summary Results'!$E2299)</f>
        <v>0</v>
      </c>
      <c r="E2717" t="b">
        <f t="shared" si="155"/>
        <v>0</v>
      </c>
      <c r="F2717" t="b">
        <f t="shared" si="156"/>
        <v>0</v>
      </c>
      <c r="G2717" t="b">
        <f>IF('Input and Summary Results'!$J$4="yes",IF(C2717=FALSE,FALSE,IF('Data Transformation'!E2717&lt;$R$10,E2717,$R$10)),IF(C2717=FALSE,FALSE,IF(C2717&lt;$R$10,C2717,$R$10)))</f>
        <v>0</v>
      </c>
      <c r="H2717" t="b">
        <f>IF('Input and Summary Results'!$J$4="yes",'Data Transformation'!F2717,'Data Transformation'!D2717)</f>
        <v>0</v>
      </c>
      <c r="I2717" t="str">
        <f t="shared" si="157"/>
        <v/>
      </c>
    </row>
    <row r="2718" spans="2:9" x14ac:dyDescent="0.25">
      <c r="B2718" t="b">
        <f>IF('Input and Summary Results'!D2300=0,FALSE,'Input and Summary Results'!$B2300)</f>
        <v>0</v>
      </c>
      <c r="C2718" t="b">
        <f>IF(OR(B2718=0,'Input and Summary Results'!D2300=0,'Input and Summary Results'!D2300=""),FALSE,'Input and Summary Results'!$D2300)</f>
        <v>0</v>
      </c>
      <c r="D2718" t="b">
        <f>IF(OR(B2718=0,'Input and Summary Results'!E2300=0),FALSE,'Input and Summary Results'!$E2300)</f>
        <v>0</v>
      </c>
      <c r="E2718" t="b">
        <f t="shared" si="155"/>
        <v>0</v>
      </c>
      <c r="F2718" t="b">
        <f t="shared" si="156"/>
        <v>0</v>
      </c>
      <c r="G2718" t="b">
        <f>IF('Input and Summary Results'!$J$4="yes",IF(C2718=FALSE,FALSE,IF('Data Transformation'!E2718&lt;$R$10,E2718,$R$10)),IF(C2718=FALSE,FALSE,IF(C2718&lt;$R$10,C2718,$R$10)))</f>
        <v>0</v>
      </c>
      <c r="H2718" t="b">
        <f>IF('Input and Summary Results'!$J$4="yes",'Data Transformation'!F2718,'Data Transformation'!D2718)</f>
        <v>0</v>
      </c>
      <c r="I2718" t="str">
        <f t="shared" si="157"/>
        <v/>
      </c>
    </row>
    <row r="2719" spans="2:9" x14ac:dyDescent="0.25">
      <c r="B2719" t="b">
        <f>IF('Input and Summary Results'!D2301=0,FALSE,'Input and Summary Results'!$B2301)</f>
        <v>0</v>
      </c>
      <c r="C2719" t="b">
        <f>IF(OR(B2719=0,'Input and Summary Results'!D2301=0,'Input and Summary Results'!D2301=""),FALSE,'Input and Summary Results'!$D2301)</f>
        <v>0</v>
      </c>
      <c r="D2719" t="b">
        <f>IF(OR(B2719=0,'Input and Summary Results'!E2301=0),FALSE,'Input and Summary Results'!$E2301)</f>
        <v>0</v>
      </c>
      <c r="E2719" t="b">
        <f t="shared" si="155"/>
        <v>0</v>
      </c>
      <c r="F2719" t="b">
        <f t="shared" si="156"/>
        <v>0</v>
      </c>
      <c r="G2719" t="b">
        <f>IF('Input and Summary Results'!$J$4="yes",IF(C2719=FALSE,FALSE,IF('Data Transformation'!E2719&lt;$R$10,E2719,$R$10)),IF(C2719=FALSE,FALSE,IF(C2719&lt;$R$10,C2719,$R$10)))</f>
        <v>0</v>
      </c>
      <c r="H2719" t="b">
        <f>IF('Input and Summary Results'!$J$4="yes",'Data Transformation'!F2719,'Data Transformation'!D2719)</f>
        <v>0</v>
      </c>
      <c r="I2719" t="str">
        <f t="shared" si="157"/>
        <v/>
      </c>
    </row>
    <row r="2720" spans="2:9" x14ac:dyDescent="0.25">
      <c r="B2720" t="b">
        <f>IF('Input and Summary Results'!D2302=0,FALSE,'Input and Summary Results'!$B2302)</f>
        <v>0</v>
      </c>
      <c r="C2720" t="b">
        <f>IF(OR(B2720=0,'Input and Summary Results'!D2302=0,'Input and Summary Results'!D2302=""),FALSE,'Input and Summary Results'!$D2302)</f>
        <v>0</v>
      </c>
      <c r="D2720" t="b">
        <f>IF(OR(B2720=0,'Input and Summary Results'!E2302=0),FALSE,'Input and Summary Results'!$E2302)</f>
        <v>0</v>
      </c>
      <c r="E2720" t="b">
        <f t="shared" si="155"/>
        <v>0</v>
      </c>
      <c r="F2720" t="b">
        <f t="shared" si="156"/>
        <v>0</v>
      </c>
      <c r="G2720" t="b">
        <f>IF('Input and Summary Results'!$J$4="yes",IF(C2720=FALSE,FALSE,IF('Data Transformation'!E2720&lt;$R$10,E2720,$R$10)),IF(C2720=FALSE,FALSE,IF(C2720&lt;$R$10,C2720,$R$10)))</f>
        <v>0</v>
      </c>
      <c r="H2720" t="b">
        <f>IF('Input and Summary Results'!$J$4="yes",'Data Transformation'!F2720,'Data Transformation'!D2720)</f>
        <v>0</v>
      </c>
      <c r="I2720" t="str">
        <f t="shared" si="157"/>
        <v/>
      </c>
    </row>
    <row r="2721" spans="2:9" x14ac:dyDescent="0.25">
      <c r="B2721" t="b">
        <f>IF('Input and Summary Results'!D2303=0,FALSE,'Input and Summary Results'!$B2303)</f>
        <v>0</v>
      </c>
      <c r="C2721" t="b">
        <f>IF(OR(B2721=0,'Input and Summary Results'!D2303=0,'Input and Summary Results'!D2303=""),FALSE,'Input and Summary Results'!$D2303)</f>
        <v>0</v>
      </c>
      <c r="D2721" t="b">
        <f>IF(OR(B2721=0,'Input and Summary Results'!E2303=0),FALSE,'Input and Summary Results'!$E2303)</f>
        <v>0</v>
      </c>
      <c r="E2721" t="b">
        <f t="shared" si="155"/>
        <v>0</v>
      </c>
      <c r="F2721" t="b">
        <f t="shared" si="156"/>
        <v>0</v>
      </c>
      <c r="G2721" t="b">
        <f>IF('Input and Summary Results'!$J$4="yes",IF(C2721=FALSE,FALSE,IF('Data Transformation'!E2721&lt;$R$10,E2721,$R$10)),IF(C2721=FALSE,FALSE,IF(C2721&lt;$R$10,C2721,$R$10)))</f>
        <v>0</v>
      </c>
      <c r="H2721" t="b">
        <f>IF('Input and Summary Results'!$J$4="yes",'Data Transformation'!F2721,'Data Transformation'!D2721)</f>
        <v>0</v>
      </c>
      <c r="I2721" t="str">
        <f t="shared" si="157"/>
        <v/>
      </c>
    </row>
    <row r="2722" spans="2:9" x14ac:dyDescent="0.25">
      <c r="B2722" t="b">
        <f>IF('Input and Summary Results'!D2304=0,FALSE,'Input and Summary Results'!$B2304)</f>
        <v>0</v>
      </c>
      <c r="C2722" t="b">
        <f>IF(OR(B2722=0,'Input and Summary Results'!D2304=0,'Input and Summary Results'!D2304=""),FALSE,'Input and Summary Results'!$D2304)</f>
        <v>0</v>
      </c>
      <c r="D2722" t="b">
        <f>IF(OR(B2722=0,'Input and Summary Results'!E2304=0),FALSE,'Input and Summary Results'!$E2304)</f>
        <v>0</v>
      </c>
      <c r="E2722" t="b">
        <f t="shared" si="155"/>
        <v>0</v>
      </c>
      <c r="F2722" t="b">
        <f t="shared" si="156"/>
        <v>0</v>
      </c>
      <c r="G2722" t="b">
        <f>IF('Input and Summary Results'!$J$4="yes",IF(C2722=FALSE,FALSE,IF('Data Transformation'!E2722&lt;$R$10,E2722,$R$10)),IF(C2722=FALSE,FALSE,IF(C2722&lt;$R$10,C2722,$R$10)))</f>
        <v>0</v>
      </c>
      <c r="H2722" t="b">
        <f>IF('Input and Summary Results'!$J$4="yes",'Data Transformation'!F2722,'Data Transformation'!D2722)</f>
        <v>0</v>
      </c>
      <c r="I2722" t="str">
        <f t="shared" si="157"/>
        <v/>
      </c>
    </row>
    <row r="2723" spans="2:9" x14ac:dyDescent="0.25">
      <c r="B2723" t="b">
        <f>IF('Input and Summary Results'!D2305=0,FALSE,'Input and Summary Results'!$B2305)</f>
        <v>0</v>
      </c>
      <c r="C2723" t="b">
        <f>IF(OR(B2723=0,'Input and Summary Results'!D2305=0,'Input and Summary Results'!D2305=""),FALSE,'Input and Summary Results'!$D2305)</f>
        <v>0</v>
      </c>
      <c r="D2723" t="b">
        <f>IF(OR(B2723=0,'Input and Summary Results'!E2305=0),FALSE,'Input and Summary Results'!$E2305)</f>
        <v>0</v>
      </c>
      <c r="E2723" t="b">
        <f t="shared" si="155"/>
        <v>0</v>
      </c>
      <c r="F2723" t="b">
        <f t="shared" si="156"/>
        <v>0</v>
      </c>
      <c r="G2723" t="b">
        <f>IF('Input and Summary Results'!$J$4="yes",IF(C2723=FALSE,FALSE,IF('Data Transformation'!E2723&lt;$R$10,E2723,$R$10)),IF(C2723=FALSE,FALSE,IF(C2723&lt;$R$10,C2723,$R$10)))</f>
        <v>0</v>
      </c>
      <c r="H2723" t="b">
        <f>IF('Input and Summary Results'!$J$4="yes",'Data Transformation'!F2723,'Data Transformation'!D2723)</f>
        <v>0</v>
      </c>
      <c r="I2723" t="str">
        <f t="shared" si="157"/>
        <v/>
      </c>
    </row>
    <row r="2724" spans="2:9" x14ac:dyDescent="0.25">
      <c r="B2724" t="b">
        <f>IF('Input and Summary Results'!D2306=0,FALSE,'Input and Summary Results'!$B2306)</f>
        <v>0</v>
      </c>
      <c r="C2724" t="b">
        <f>IF(OR(B2724=0,'Input and Summary Results'!D2306=0,'Input and Summary Results'!D2306=""),FALSE,'Input and Summary Results'!$D2306)</f>
        <v>0</v>
      </c>
      <c r="D2724" t="b">
        <f>IF(OR(B2724=0,'Input and Summary Results'!E2306=0),FALSE,'Input and Summary Results'!$E2306)</f>
        <v>0</v>
      </c>
      <c r="E2724" t="b">
        <f t="shared" si="155"/>
        <v>0</v>
      </c>
      <c r="F2724" t="b">
        <f t="shared" si="156"/>
        <v>0</v>
      </c>
      <c r="G2724" t="b">
        <f>IF('Input and Summary Results'!$J$4="yes",IF(C2724=FALSE,FALSE,IF('Data Transformation'!E2724&lt;$R$10,E2724,$R$10)),IF(C2724=FALSE,FALSE,IF(C2724&lt;$R$10,C2724,$R$10)))</f>
        <v>0</v>
      </c>
      <c r="H2724" t="b">
        <f>IF('Input and Summary Results'!$J$4="yes",'Data Transformation'!F2724,'Data Transformation'!D2724)</f>
        <v>0</v>
      </c>
      <c r="I2724" t="str">
        <f t="shared" si="157"/>
        <v/>
      </c>
    </row>
    <row r="2725" spans="2:9" x14ac:dyDescent="0.25">
      <c r="B2725" t="b">
        <f>IF('Input and Summary Results'!D2307=0,FALSE,'Input and Summary Results'!$B2307)</f>
        <v>0</v>
      </c>
      <c r="C2725" t="b">
        <f>IF(OR(B2725=0,'Input and Summary Results'!D2307=0,'Input and Summary Results'!D2307=""),FALSE,'Input and Summary Results'!$D2307)</f>
        <v>0</v>
      </c>
      <c r="D2725" t="b">
        <f>IF(OR(B2725=0,'Input and Summary Results'!E2307=0),FALSE,'Input and Summary Results'!$E2307)</f>
        <v>0</v>
      </c>
      <c r="E2725" t="b">
        <f t="shared" si="155"/>
        <v>0</v>
      </c>
      <c r="F2725" t="b">
        <f t="shared" si="156"/>
        <v>0</v>
      </c>
      <c r="G2725" t="b">
        <f>IF('Input and Summary Results'!$J$4="yes",IF(C2725=FALSE,FALSE,IF('Data Transformation'!E2725&lt;$R$10,E2725,$R$10)),IF(C2725=FALSE,FALSE,IF(C2725&lt;$R$10,C2725,$R$10)))</f>
        <v>0</v>
      </c>
      <c r="H2725" t="b">
        <f>IF('Input and Summary Results'!$J$4="yes",'Data Transformation'!F2725,'Data Transformation'!D2725)</f>
        <v>0</v>
      </c>
      <c r="I2725" t="str">
        <f t="shared" si="157"/>
        <v/>
      </c>
    </row>
    <row r="2726" spans="2:9" x14ac:dyDescent="0.25">
      <c r="B2726" t="b">
        <f>IF('Input and Summary Results'!D2308=0,FALSE,'Input and Summary Results'!$B2308)</f>
        <v>0</v>
      </c>
      <c r="C2726" t="b">
        <f>IF(OR(B2726=0,'Input and Summary Results'!D2308=0,'Input and Summary Results'!D2308=""),FALSE,'Input and Summary Results'!$D2308)</f>
        <v>0</v>
      </c>
      <c r="D2726" t="b">
        <f>IF(OR(B2726=0,'Input and Summary Results'!E2308=0),FALSE,'Input and Summary Results'!$E2308)</f>
        <v>0</v>
      </c>
      <c r="E2726" t="b">
        <f t="shared" si="155"/>
        <v>0</v>
      </c>
      <c r="F2726" t="b">
        <f t="shared" si="156"/>
        <v>0</v>
      </c>
      <c r="G2726" t="b">
        <f>IF('Input and Summary Results'!$J$4="yes",IF(C2726=FALSE,FALSE,IF('Data Transformation'!E2726&lt;$R$10,E2726,$R$10)),IF(C2726=FALSE,FALSE,IF(C2726&lt;$R$10,C2726,$R$10)))</f>
        <v>0</v>
      </c>
      <c r="H2726" t="b">
        <f>IF('Input and Summary Results'!$J$4="yes",'Data Transformation'!F2726,'Data Transformation'!D2726)</f>
        <v>0</v>
      </c>
      <c r="I2726" t="str">
        <f t="shared" si="157"/>
        <v/>
      </c>
    </row>
    <row r="2727" spans="2:9" x14ac:dyDescent="0.25">
      <c r="B2727" t="b">
        <f>IF('Input and Summary Results'!D2309=0,FALSE,'Input and Summary Results'!$B2309)</f>
        <v>0</v>
      </c>
      <c r="C2727" t="b">
        <f>IF(OR(B2727=0,'Input and Summary Results'!D2309=0,'Input and Summary Results'!D2309=""),FALSE,'Input and Summary Results'!$D2309)</f>
        <v>0</v>
      </c>
      <c r="D2727" t="b">
        <f>IF(OR(B2727=0,'Input and Summary Results'!E2309=0),FALSE,'Input and Summary Results'!$E2309)</f>
        <v>0</v>
      </c>
      <c r="E2727" t="b">
        <f t="shared" si="155"/>
        <v>0</v>
      </c>
      <c r="F2727" t="b">
        <f t="shared" si="156"/>
        <v>0</v>
      </c>
      <c r="G2727" t="b">
        <f>IF('Input and Summary Results'!$J$4="yes",IF(C2727=FALSE,FALSE,IF('Data Transformation'!E2727&lt;$R$10,E2727,$R$10)),IF(C2727=FALSE,FALSE,IF(C2727&lt;$R$10,C2727,$R$10)))</f>
        <v>0</v>
      </c>
      <c r="H2727" t="b">
        <f>IF('Input and Summary Results'!$J$4="yes",'Data Transformation'!F2727,'Data Transformation'!D2727)</f>
        <v>0</v>
      </c>
      <c r="I2727" t="str">
        <f t="shared" si="157"/>
        <v/>
      </c>
    </row>
    <row r="2728" spans="2:9" x14ac:dyDescent="0.25">
      <c r="B2728" t="b">
        <f>IF('Input and Summary Results'!D2310=0,FALSE,'Input and Summary Results'!$B2310)</f>
        <v>0</v>
      </c>
      <c r="C2728" t="b">
        <f>IF(OR(B2728=0,'Input and Summary Results'!D2310=0,'Input and Summary Results'!D2310=""),FALSE,'Input and Summary Results'!$D2310)</f>
        <v>0</v>
      </c>
      <c r="D2728" t="b">
        <f>IF(OR(B2728=0,'Input and Summary Results'!E2310=0),FALSE,'Input and Summary Results'!$E2310)</f>
        <v>0</v>
      </c>
      <c r="E2728" t="b">
        <f t="shared" si="155"/>
        <v>0</v>
      </c>
      <c r="F2728" t="b">
        <f t="shared" si="156"/>
        <v>0</v>
      </c>
      <c r="G2728" t="b">
        <f>IF('Input and Summary Results'!$J$4="yes",IF(C2728=FALSE,FALSE,IF('Data Transformation'!E2728&lt;$R$10,E2728,$R$10)),IF(C2728=FALSE,FALSE,IF(C2728&lt;$R$10,C2728,$R$10)))</f>
        <v>0</v>
      </c>
      <c r="H2728" t="b">
        <f>IF('Input and Summary Results'!$J$4="yes",'Data Transformation'!F2728,'Data Transformation'!D2728)</f>
        <v>0</v>
      </c>
      <c r="I2728" t="str">
        <f t="shared" si="157"/>
        <v/>
      </c>
    </row>
    <row r="2729" spans="2:9" x14ac:dyDescent="0.25">
      <c r="B2729" t="b">
        <f>IF('Input and Summary Results'!D2311=0,FALSE,'Input and Summary Results'!$B2311)</f>
        <v>0</v>
      </c>
      <c r="C2729" t="b">
        <f>IF(OR(B2729=0,'Input and Summary Results'!D2311=0,'Input and Summary Results'!D2311=""),FALSE,'Input and Summary Results'!$D2311)</f>
        <v>0</v>
      </c>
      <c r="D2729" t="b">
        <f>IF(OR(B2729=0,'Input and Summary Results'!E2311=0),FALSE,'Input and Summary Results'!$E2311)</f>
        <v>0</v>
      </c>
      <c r="E2729" t="b">
        <f t="shared" si="155"/>
        <v>0</v>
      </c>
      <c r="F2729" t="b">
        <f t="shared" si="156"/>
        <v>0</v>
      </c>
      <c r="G2729" t="b">
        <f>IF('Input and Summary Results'!$J$4="yes",IF(C2729=FALSE,FALSE,IF('Data Transformation'!E2729&lt;$R$10,E2729,$R$10)),IF(C2729=FALSE,FALSE,IF(C2729&lt;$R$10,C2729,$R$10)))</f>
        <v>0</v>
      </c>
      <c r="H2729" t="b">
        <f>IF('Input and Summary Results'!$J$4="yes",'Data Transformation'!F2729,'Data Transformation'!D2729)</f>
        <v>0</v>
      </c>
      <c r="I2729" t="str">
        <f t="shared" si="157"/>
        <v/>
      </c>
    </row>
    <row r="2730" spans="2:9" x14ac:dyDescent="0.25">
      <c r="B2730" t="b">
        <f>IF('Input and Summary Results'!D2312=0,FALSE,'Input and Summary Results'!$B2312)</f>
        <v>0</v>
      </c>
      <c r="C2730" t="b">
        <f>IF(OR(B2730=0,'Input and Summary Results'!D2312=0,'Input and Summary Results'!D2312=""),FALSE,'Input and Summary Results'!$D2312)</f>
        <v>0</v>
      </c>
      <c r="D2730" t="b">
        <f>IF(OR(B2730=0,'Input and Summary Results'!E2312=0),FALSE,'Input and Summary Results'!$E2312)</f>
        <v>0</v>
      </c>
      <c r="E2730" t="b">
        <f t="shared" ref="E2730:E2793" si="158">IF(C2730=FALSE,FALSE,LOG10(C2730))</f>
        <v>0</v>
      </c>
      <c r="F2730" t="b">
        <f t="shared" ref="F2730:F2793" si="159">IF(D2730=FALSE, FALSE,0.434*D2730/C2730)</f>
        <v>0</v>
      </c>
      <c r="G2730" t="b">
        <f>IF('Input and Summary Results'!$J$4="yes",IF(C2730=FALSE,FALSE,IF('Data Transformation'!E2730&lt;$R$10,E2730,$R$10)),IF(C2730=FALSE,FALSE,IF(C2730&lt;$R$10,C2730,$R$10)))</f>
        <v>0</v>
      </c>
      <c r="H2730" t="b">
        <f>IF('Input and Summary Results'!$J$4="yes",'Data Transformation'!F2730,'Data Transformation'!D2730)</f>
        <v>0</v>
      </c>
      <c r="I2730" t="str">
        <f t="shared" si="157"/>
        <v/>
      </c>
    </row>
    <row r="2731" spans="2:9" x14ac:dyDescent="0.25">
      <c r="B2731" t="b">
        <f>IF('Input and Summary Results'!D2313=0,FALSE,'Input and Summary Results'!$B2313)</f>
        <v>0</v>
      </c>
      <c r="C2731" t="b">
        <f>IF(OR(B2731=0,'Input and Summary Results'!D2313=0,'Input and Summary Results'!D2313=""),FALSE,'Input and Summary Results'!$D2313)</f>
        <v>0</v>
      </c>
      <c r="D2731" t="b">
        <f>IF(OR(B2731=0,'Input and Summary Results'!E2313=0),FALSE,'Input and Summary Results'!$E2313)</f>
        <v>0</v>
      </c>
      <c r="E2731" t="b">
        <f t="shared" si="158"/>
        <v>0</v>
      </c>
      <c r="F2731" t="b">
        <f t="shared" si="159"/>
        <v>0</v>
      </c>
      <c r="G2731" t="b">
        <f>IF('Input and Summary Results'!$J$4="yes",IF(C2731=FALSE,FALSE,IF('Data Transformation'!E2731&lt;$R$10,E2731,$R$10)),IF(C2731=FALSE,FALSE,IF(C2731&lt;$R$10,C2731,$R$10)))</f>
        <v>0</v>
      </c>
      <c r="H2731" t="b">
        <f>IF('Input and Summary Results'!$J$4="yes",'Data Transformation'!F2731,'Data Transformation'!D2731)</f>
        <v>0</v>
      </c>
      <c r="I2731" t="str">
        <f t="shared" si="157"/>
        <v/>
      </c>
    </row>
    <row r="2732" spans="2:9" x14ac:dyDescent="0.25">
      <c r="B2732" t="b">
        <f>IF('Input and Summary Results'!D2314=0,FALSE,'Input and Summary Results'!$B2314)</f>
        <v>0</v>
      </c>
      <c r="C2732" t="b">
        <f>IF(OR(B2732=0,'Input and Summary Results'!D2314=0,'Input and Summary Results'!D2314=""),FALSE,'Input and Summary Results'!$D2314)</f>
        <v>0</v>
      </c>
      <c r="D2732" t="b">
        <f>IF(OR(B2732=0,'Input and Summary Results'!E2314=0),FALSE,'Input and Summary Results'!$E2314)</f>
        <v>0</v>
      </c>
      <c r="E2732" t="b">
        <f t="shared" si="158"/>
        <v>0</v>
      </c>
      <c r="F2732" t="b">
        <f t="shared" si="159"/>
        <v>0</v>
      </c>
      <c r="G2732" t="b">
        <f>IF('Input and Summary Results'!$J$4="yes",IF(C2732=FALSE,FALSE,IF('Data Transformation'!E2732&lt;$R$10,E2732,$R$10)),IF(C2732=FALSE,FALSE,IF(C2732&lt;$R$10,C2732,$R$10)))</f>
        <v>0</v>
      </c>
      <c r="H2732" t="b">
        <f>IF('Input and Summary Results'!$J$4="yes",'Data Transformation'!F2732,'Data Transformation'!D2732)</f>
        <v>0</v>
      </c>
      <c r="I2732" t="str">
        <f t="shared" si="157"/>
        <v/>
      </c>
    </row>
    <row r="2733" spans="2:9" x14ac:dyDescent="0.25">
      <c r="B2733" t="b">
        <f>IF('Input and Summary Results'!D2315=0,FALSE,'Input and Summary Results'!$B2315)</f>
        <v>0</v>
      </c>
      <c r="C2733" t="b">
        <f>IF(OR(B2733=0,'Input and Summary Results'!D2315=0,'Input and Summary Results'!D2315=""),FALSE,'Input and Summary Results'!$D2315)</f>
        <v>0</v>
      </c>
      <c r="D2733" t="b">
        <f>IF(OR(B2733=0,'Input and Summary Results'!E2315=0),FALSE,'Input and Summary Results'!$E2315)</f>
        <v>0</v>
      </c>
      <c r="E2733" t="b">
        <f t="shared" si="158"/>
        <v>0</v>
      </c>
      <c r="F2733" t="b">
        <f t="shared" si="159"/>
        <v>0</v>
      </c>
      <c r="G2733" t="b">
        <f>IF('Input and Summary Results'!$J$4="yes",IF(C2733=FALSE,FALSE,IF('Data Transformation'!E2733&lt;$R$10,E2733,$R$10)),IF(C2733=FALSE,FALSE,IF(C2733&lt;$R$10,C2733,$R$10)))</f>
        <v>0</v>
      </c>
      <c r="H2733" t="b">
        <f>IF('Input and Summary Results'!$J$4="yes",'Data Transformation'!F2733,'Data Transformation'!D2733)</f>
        <v>0</v>
      </c>
      <c r="I2733" t="str">
        <f t="shared" si="157"/>
        <v/>
      </c>
    </row>
    <row r="2734" spans="2:9" x14ac:dyDescent="0.25">
      <c r="B2734" t="b">
        <f>IF('Input and Summary Results'!D2316=0,FALSE,'Input and Summary Results'!$B2316)</f>
        <v>0</v>
      </c>
      <c r="C2734" t="b">
        <f>IF(OR(B2734=0,'Input and Summary Results'!D2316=0,'Input and Summary Results'!D2316=""),FALSE,'Input and Summary Results'!$D2316)</f>
        <v>0</v>
      </c>
      <c r="D2734" t="b">
        <f>IF(OR(B2734=0,'Input and Summary Results'!E2316=0),FALSE,'Input and Summary Results'!$E2316)</f>
        <v>0</v>
      </c>
      <c r="E2734" t="b">
        <f t="shared" si="158"/>
        <v>0</v>
      </c>
      <c r="F2734" t="b">
        <f t="shared" si="159"/>
        <v>0</v>
      </c>
      <c r="G2734" t="b">
        <f>IF('Input and Summary Results'!$J$4="yes",IF(C2734=FALSE,FALSE,IF('Data Transformation'!E2734&lt;$R$10,E2734,$R$10)),IF(C2734=FALSE,FALSE,IF(C2734&lt;$R$10,C2734,$R$10)))</f>
        <v>0</v>
      </c>
      <c r="H2734" t="b">
        <f>IF('Input and Summary Results'!$J$4="yes",'Data Transformation'!F2734,'Data Transformation'!D2734)</f>
        <v>0</v>
      </c>
      <c r="I2734" t="str">
        <f t="shared" si="157"/>
        <v/>
      </c>
    </row>
    <row r="2735" spans="2:9" x14ac:dyDescent="0.25">
      <c r="B2735" t="b">
        <f>IF('Input and Summary Results'!D2317=0,FALSE,'Input and Summary Results'!$B2317)</f>
        <v>0</v>
      </c>
      <c r="C2735" t="b">
        <f>IF(OR(B2735=0,'Input and Summary Results'!D2317=0,'Input and Summary Results'!D2317=""),FALSE,'Input and Summary Results'!$D2317)</f>
        <v>0</v>
      </c>
      <c r="D2735" t="b">
        <f>IF(OR(B2735=0,'Input and Summary Results'!E2317=0),FALSE,'Input and Summary Results'!$E2317)</f>
        <v>0</v>
      </c>
      <c r="E2735" t="b">
        <f t="shared" si="158"/>
        <v>0</v>
      </c>
      <c r="F2735" t="b">
        <f t="shared" si="159"/>
        <v>0</v>
      </c>
      <c r="G2735" t="b">
        <f>IF('Input and Summary Results'!$J$4="yes",IF(C2735=FALSE,FALSE,IF('Data Transformation'!E2735&lt;$R$10,E2735,$R$10)),IF(C2735=FALSE,FALSE,IF(C2735&lt;$R$10,C2735,$R$10)))</f>
        <v>0</v>
      </c>
      <c r="H2735" t="b">
        <f>IF('Input and Summary Results'!$J$4="yes",'Data Transformation'!F2735,'Data Transformation'!D2735)</f>
        <v>0</v>
      </c>
      <c r="I2735" t="str">
        <f t="shared" si="157"/>
        <v/>
      </c>
    </row>
    <row r="2736" spans="2:9" x14ac:dyDescent="0.25">
      <c r="B2736" t="b">
        <f>IF('Input and Summary Results'!D2318=0,FALSE,'Input and Summary Results'!$B2318)</f>
        <v>0</v>
      </c>
      <c r="C2736" t="b">
        <f>IF(OR(B2736=0,'Input and Summary Results'!D2318=0,'Input and Summary Results'!D2318=""),FALSE,'Input and Summary Results'!$D2318)</f>
        <v>0</v>
      </c>
      <c r="D2736" t="b">
        <f>IF(OR(B2736=0,'Input and Summary Results'!E2318=0),FALSE,'Input and Summary Results'!$E2318)</f>
        <v>0</v>
      </c>
      <c r="E2736" t="b">
        <f t="shared" si="158"/>
        <v>0</v>
      </c>
      <c r="F2736" t="b">
        <f t="shared" si="159"/>
        <v>0</v>
      </c>
      <c r="G2736" t="b">
        <f>IF('Input and Summary Results'!$J$4="yes",IF(C2736=FALSE,FALSE,IF('Data Transformation'!E2736&lt;$R$10,E2736,$R$10)),IF(C2736=FALSE,FALSE,IF(C2736&lt;$R$10,C2736,$R$10)))</f>
        <v>0</v>
      </c>
      <c r="H2736" t="b">
        <f>IF('Input and Summary Results'!$J$4="yes",'Data Transformation'!F2736,'Data Transformation'!D2736)</f>
        <v>0</v>
      </c>
      <c r="I2736" t="str">
        <f t="shared" si="157"/>
        <v/>
      </c>
    </row>
    <row r="2737" spans="2:9" x14ac:dyDescent="0.25">
      <c r="B2737" t="b">
        <f>IF('Input and Summary Results'!D2319=0,FALSE,'Input and Summary Results'!$B2319)</f>
        <v>0</v>
      </c>
      <c r="C2737" t="b">
        <f>IF(OR(B2737=0,'Input and Summary Results'!D2319=0,'Input and Summary Results'!D2319=""),FALSE,'Input and Summary Results'!$D2319)</f>
        <v>0</v>
      </c>
      <c r="D2737" t="b">
        <f>IF(OR(B2737=0,'Input and Summary Results'!E2319=0),FALSE,'Input and Summary Results'!$E2319)</f>
        <v>0</v>
      </c>
      <c r="E2737" t="b">
        <f t="shared" si="158"/>
        <v>0</v>
      </c>
      <c r="F2737" t="b">
        <f t="shared" si="159"/>
        <v>0</v>
      </c>
      <c r="G2737" t="b">
        <f>IF('Input and Summary Results'!$J$4="yes",IF(C2737=FALSE,FALSE,IF('Data Transformation'!E2737&lt;$R$10,E2737,$R$10)),IF(C2737=FALSE,FALSE,IF(C2737&lt;$R$10,C2737,$R$10)))</f>
        <v>0</v>
      </c>
      <c r="H2737" t="b">
        <f>IF('Input and Summary Results'!$J$4="yes",'Data Transformation'!F2737,'Data Transformation'!D2737)</f>
        <v>0</v>
      </c>
      <c r="I2737" t="str">
        <f t="shared" si="157"/>
        <v/>
      </c>
    </row>
    <row r="2738" spans="2:9" x14ac:dyDescent="0.25">
      <c r="B2738" t="b">
        <f>IF('Input and Summary Results'!D2320=0,FALSE,'Input and Summary Results'!$B2320)</f>
        <v>0</v>
      </c>
      <c r="C2738" t="b">
        <f>IF(OR(B2738=0,'Input and Summary Results'!D2320=0,'Input and Summary Results'!D2320=""),FALSE,'Input and Summary Results'!$D2320)</f>
        <v>0</v>
      </c>
      <c r="D2738" t="b">
        <f>IF(OR(B2738=0,'Input and Summary Results'!E2320=0),FALSE,'Input and Summary Results'!$E2320)</f>
        <v>0</v>
      </c>
      <c r="E2738" t="b">
        <f t="shared" si="158"/>
        <v>0</v>
      </c>
      <c r="F2738" t="b">
        <f t="shared" si="159"/>
        <v>0</v>
      </c>
      <c r="G2738" t="b">
        <f>IF('Input and Summary Results'!$J$4="yes",IF(C2738=FALSE,FALSE,IF('Data Transformation'!E2738&lt;$R$10,E2738,$R$10)),IF(C2738=FALSE,FALSE,IF(C2738&lt;$R$10,C2738,$R$10)))</f>
        <v>0</v>
      </c>
      <c r="H2738" t="b">
        <f>IF('Input and Summary Results'!$J$4="yes",'Data Transformation'!F2738,'Data Transformation'!D2738)</f>
        <v>0</v>
      </c>
      <c r="I2738" t="str">
        <f t="shared" si="157"/>
        <v/>
      </c>
    </row>
    <row r="2739" spans="2:9" x14ac:dyDescent="0.25">
      <c r="B2739" t="b">
        <f>IF('Input and Summary Results'!D2321=0,FALSE,'Input and Summary Results'!$B2321)</f>
        <v>0</v>
      </c>
      <c r="C2739" t="b">
        <f>IF(OR(B2739=0,'Input and Summary Results'!D2321=0,'Input and Summary Results'!D2321=""),FALSE,'Input and Summary Results'!$D2321)</f>
        <v>0</v>
      </c>
      <c r="D2739" t="b">
        <f>IF(OR(B2739=0,'Input and Summary Results'!E2321=0),FALSE,'Input and Summary Results'!$E2321)</f>
        <v>0</v>
      </c>
      <c r="E2739" t="b">
        <f t="shared" si="158"/>
        <v>0</v>
      </c>
      <c r="F2739" t="b">
        <f t="shared" si="159"/>
        <v>0</v>
      </c>
      <c r="G2739" t="b">
        <f>IF('Input and Summary Results'!$J$4="yes",IF(C2739=FALSE,FALSE,IF('Data Transformation'!E2739&lt;$R$10,E2739,$R$10)),IF(C2739=FALSE,FALSE,IF(C2739&lt;$R$10,C2739,$R$10)))</f>
        <v>0</v>
      </c>
      <c r="H2739" t="b">
        <f>IF('Input and Summary Results'!$J$4="yes",'Data Transformation'!F2739,'Data Transformation'!D2739)</f>
        <v>0</v>
      </c>
      <c r="I2739" t="str">
        <f t="shared" si="157"/>
        <v/>
      </c>
    </row>
    <row r="2740" spans="2:9" x14ac:dyDescent="0.25">
      <c r="B2740" t="b">
        <f>IF('Input and Summary Results'!D2322=0,FALSE,'Input and Summary Results'!$B2322)</f>
        <v>0</v>
      </c>
      <c r="C2740" t="b">
        <f>IF(OR(B2740=0,'Input and Summary Results'!D2322=0,'Input and Summary Results'!D2322=""),FALSE,'Input and Summary Results'!$D2322)</f>
        <v>0</v>
      </c>
      <c r="D2740" t="b">
        <f>IF(OR(B2740=0,'Input and Summary Results'!E2322=0),FALSE,'Input and Summary Results'!$E2322)</f>
        <v>0</v>
      </c>
      <c r="E2740" t="b">
        <f t="shared" si="158"/>
        <v>0</v>
      </c>
      <c r="F2740" t="b">
        <f t="shared" si="159"/>
        <v>0</v>
      </c>
      <c r="G2740" t="b">
        <f>IF('Input and Summary Results'!$J$4="yes",IF(C2740=FALSE,FALSE,IF('Data Transformation'!E2740&lt;$R$10,E2740,$R$10)),IF(C2740=FALSE,FALSE,IF(C2740&lt;$R$10,C2740,$R$10)))</f>
        <v>0</v>
      </c>
      <c r="H2740" t="b">
        <f>IF('Input and Summary Results'!$J$4="yes",'Data Transformation'!F2740,'Data Transformation'!D2740)</f>
        <v>0</v>
      </c>
      <c r="I2740" t="str">
        <f t="shared" si="157"/>
        <v/>
      </c>
    </row>
    <row r="2741" spans="2:9" x14ac:dyDescent="0.25">
      <c r="B2741" t="b">
        <f>IF('Input and Summary Results'!D2323=0,FALSE,'Input and Summary Results'!$B2323)</f>
        <v>0</v>
      </c>
      <c r="C2741" t="b">
        <f>IF(OR(B2741=0,'Input and Summary Results'!D2323=0,'Input and Summary Results'!D2323=""),FALSE,'Input and Summary Results'!$D2323)</f>
        <v>0</v>
      </c>
      <c r="D2741" t="b">
        <f>IF(OR(B2741=0,'Input and Summary Results'!E2323=0),FALSE,'Input and Summary Results'!$E2323)</f>
        <v>0</v>
      </c>
      <c r="E2741" t="b">
        <f t="shared" si="158"/>
        <v>0</v>
      </c>
      <c r="F2741" t="b">
        <f t="shared" si="159"/>
        <v>0</v>
      </c>
      <c r="G2741" t="b">
        <f>IF('Input and Summary Results'!$J$4="yes",IF(C2741=FALSE,FALSE,IF('Data Transformation'!E2741&lt;$R$10,E2741,$R$10)),IF(C2741=FALSE,FALSE,IF(C2741&lt;$R$10,C2741,$R$10)))</f>
        <v>0</v>
      </c>
      <c r="H2741" t="b">
        <f>IF('Input and Summary Results'!$J$4="yes",'Data Transformation'!F2741,'Data Transformation'!D2741)</f>
        <v>0</v>
      </c>
      <c r="I2741" t="str">
        <f t="shared" si="157"/>
        <v/>
      </c>
    </row>
    <row r="2742" spans="2:9" x14ac:dyDescent="0.25">
      <c r="B2742" t="b">
        <f>IF('Input and Summary Results'!D2324=0,FALSE,'Input and Summary Results'!$B2324)</f>
        <v>0</v>
      </c>
      <c r="C2742" t="b">
        <f>IF(OR(B2742=0,'Input and Summary Results'!D2324=0,'Input and Summary Results'!D2324=""),FALSE,'Input and Summary Results'!$D2324)</f>
        <v>0</v>
      </c>
      <c r="D2742" t="b">
        <f>IF(OR(B2742=0,'Input and Summary Results'!E2324=0),FALSE,'Input and Summary Results'!$E2324)</f>
        <v>0</v>
      </c>
      <c r="E2742" t="b">
        <f t="shared" si="158"/>
        <v>0</v>
      </c>
      <c r="F2742" t="b">
        <f t="shared" si="159"/>
        <v>0</v>
      </c>
      <c r="G2742" t="b">
        <f>IF('Input and Summary Results'!$J$4="yes",IF(C2742=FALSE,FALSE,IF('Data Transformation'!E2742&lt;$R$10,E2742,$R$10)),IF(C2742=FALSE,FALSE,IF(C2742&lt;$R$10,C2742,$R$10)))</f>
        <v>0</v>
      </c>
      <c r="H2742" t="b">
        <f>IF('Input and Summary Results'!$J$4="yes",'Data Transformation'!F2742,'Data Transformation'!D2742)</f>
        <v>0</v>
      </c>
      <c r="I2742" t="str">
        <f t="shared" si="157"/>
        <v/>
      </c>
    </row>
    <row r="2743" spans="2:9" x14ac:dyDescent="0.25">
      <c r="B2743" t="b">
        <f>IF('Input and Summary Results'!D2325=0,FALSE,'Input and Summary Results'!$B2325)</f>
        <v>0</v>
      </c>
      <c r="C2743" t="b">
        <f>IF(OR(B2743=0,'Input and Summary Results'!D2325=0,'Input and Summary Results'!D2325=""),FALSE,'Input and Summary Results'!$D2325)</f>
        <v>0</v>
      </c>
      <c r="D2743" t="b">
        <f>IF(OR(B2743=0,'Input and Summary Results'!E2325=0),FALSE,'Input and Summary Results'!$E2325)</f>
        <v>0</v>
      </c>
      <c r="E2743" t="b">
        <f t="shared" si="158"/>
        <v>0</v>
      </c>
      <c r="F2743" t="b">
        <f t="shared" si="159"/>
        <v>0</v>
      </c>
      <c r="G2743" t="b">
        <f>IF('Input and Summary Results'!$J$4="yes",IF(C2743=FALSE,FALSE,IF('Data Transformation'!E2743&lt;$R$10,E2743,$R$10)),IF(C2743=FALSE,FALSE,IF(C2743&lt;$R$10,C2743,$R$10)))</f>
        <v>0</v>
      </c>
      <c r="H2743" t="b">
        <f>IF('Input and Summary Results'!$J$4="yes",'Data Transformation'!F2743,'Data Transformation'!D2743)</f>
        <v>0</v>
      </c>
      <c r="I2743" t="str">
        <f t="shared" si="157"/>
        <v/>
      </c>
    </row>
    <row r="2744" spans="2:9" x14ac:dyDescent="0.25">
      <c r="B2744" t="b">
        <f>IF('Input and Summary Results'!D2326=0,FALSE,'Input and Summary Results'!$B2326)</f>
        <v>0</v>
      </c>
      <c r="C2744" t="b">
        <f>IF(OR(B2744=0,'Input and Summary Results'!D2326=0,'Input and Summary Results'!D2326=""),FALSE,'Input and Summary Results'!$D2326)</f>
        <v>0</v>
      </c>
      <c r="D2744" t="b">
        <f>IF(OR(B2744=0,'Input and Summary Results'!E2326=0),FALSE,'Input and Summary Results'!$E2326)</f>
        <v>0</v>
      </c>
      <c r="E2744" t="b">
        <f t="shared" si="158"/>
        <v>0</v>
      </c>
      <c r="F2744" t="b">
        <f t="shared" si="159"/>
        <v>0</v>
      </c>
      <c r="G2744" t="b">
        <f>IF('Input and Summary Results'!$J$4="yes",IF(C2744=FALSE,FALSE,IF('Data Transformation'!E2744&lt;$R$10,E2744,$R$10)),IF(C2744=FALSE,FALSE,IF(C2744&lt;$R$10,C2744,$R$10)))</f>
        <v>0</v>
      </c>
      <c r="H2744" t="b">
        <f>IF('Input and Summary Results'!$J$4="yes",'Data Transformation'!F2744,'Data Transformation'!D2744)</f>
        <v>0</v>
      </c>
      <c r="I2744" t="str">
        <f t="shared" si="157"/>
        <v/>
      </c>
    </row>
    <row r="2745" spans="2:9" x14ac:dyDescent="0.25">
      <c r="B2745" t="b">
        <f>IF('Input and Summary Results'!D2327=0,FALSE,'Input and Summary Results'!$B2327)</f>
        <v>0</v>
      </c>
      <c r="C2745" t="b">
        <f>IF(OR(B2745=0,'Input and Summary Results'!D2327=0,'Input and Summary Results'!D2327=""),FALSE,'Input and Summary Results'!$D2327)</f>
        <v>0</v>
      </c>
      <c r="D2745" t="b">
        <f>IF(OR(B2745=0,'Input and Summary Results'!E2327=0),FALSE,'Input and Summary Results'!$E2327)</f>
        <v>0</v>
      </c>
      <c r="E2745" t="b">
        <f t="shared" si="158"/>
        <v>0</v>
      </c>
      <c r="F2745" t="b">
        <f t="shared" si="159"/>
        <v>0</v>
      </c>
      <c r="G2745" t="b">
        <f>IF('Input and Summary Results'!$J$4="yes",IF(C2745=FALSE,FALSE,IF('Data Transformation'!E2745&lt;$R$10,E2745,$R$10)),IF(C2745=FALSE,FALSE,IF(C2745&lt;$R$10,C2745,$R$10)))</f>
        <v>0</v>
      </c>
      <c r="H2745" t="b">
        <f>IF('Input and Summary Results'!$J$4="yes",'Data Transformation'!F2745,'Data Transformation'!D2745)</f>
        <v>0</v>
      </c>
      <c r="I2745" t="str">
        <f t="shared" si="157"/>
        <v/>
      </c>
    </row>
    <row r="2746" spans="2:9" x14ac:dyDescent="0.25">
      <c r="B2746" t="b">
        <f>IF('Input and Summary Results'!D2328=0,FALSE,'Input and Summary Results'!$B2328)</f>
        <v>0</v>
      </c>
      <c r="C2746" t="b">
        <f>IF(OR(B2746=0,'Input and Summary Results'!D2328=0,'Input and Summary Results'!D2328=""),FALSE,'Input and Summary Results'!$D2328)</f>
        <v>0</v>
      </c>
      <c r="D2746" t="b">
        <f>IF(OR(B2746=0,'Input and Summary Results'!E2328=0),FALSE,'Input and Summary Results'!$E2328)</f>
        <v>0</v>
      </c>
      <c r="E2746" t="b">
        <f t="shared" si="158"/>
        <v>0</v>
      </c>
      <c r="F2746" t="b">
        <f t="shared" si="159"/>
        <v>0</v>
      </c>
      <c r="G2746" t="b">
        <f>IF('Input and Summary Results'!$J$4="yes",IF(C2746=FALSE,FALSE,IF('Data Transformation'!E2746&lt;$R$10,E2746,$R$10)),IF(C2746=FALSE,FALSE,IF(C2746&lt;$R$10,C2746,$R$10)))</f>
        <v>0</v>
      </c>
      <c r="H2746" t="b">
        <f>IF('Input and Summary Results'!$J$4="yes",'Data Transformation'!F2746,'Data Transformation'!D2746)</f>
        <v>0</v>
      </c>
      <c r="I2746" t="str">
        <f t="shared" si="157"/>
        <v/>
      </c>
    </row>
    <row r="2747" spans="2:9" x14ac:dyDescent="0.25">
      <c r="B2747" t="b">
        <f>IF('Input and Summary Results'!D2329=0,FALSE,'Input and Summary Results'!$B2329)</f>
        <v>0</v>
      </c>
      <c r="C2747" t="b">
        <f>IF(OR(B2747=0,'Input and Summary Results'!D2329=0,'Input and Summary Results'!D2329=""),FALSE,'Input and Summary Results'!$D2329)</f>
        <v>0</v>
      </c>
      <c r="D2747" t="b">
        <f>IF(OR(B2747=0,'Input and Summary Results'!E2329=0),FALSE,'Input and Summary Results'!$E2329)</f>
        <v>0</v>
      </c>
      <c r="E2747" t="b">
        <f t="shared" si="158"/>
        <v>0</v>
      </c>
      <c r="F2747" t="b">
        <f t="shared" si="159"/>
        <v>0</v>
      </c>
      <c r="G2747" t="b">
        <f>IF('Input and Summary Results'!$J$4="yes",IF(C2747=FALSE,FALSE,IF('Data Transformation'!E2747&lt;$R$10,E2747,$R$10)),IF(C2747=FALSE,FALSE,IF(C2747&lt;$R$10,C2747,$R$10)))</f>
        <v>0</v>
      </c>
      <c r="H2747" t="b">
        <f>IF('Input and Summary Results'!$J$4="yes",'Data Transformation'!F2747,'Data Transformation'!D2747)</f>
        <v>0</v>
      </c>
      <c r="I2747" t="str">
        <f t="shared" si="157"/>
        <v/>
      </c>
    </row>
    <row r="2748" spans="2:9" x14ac:dyDescent="0.25">
      <c r="B2748" t="b">
        <f>IF('Input and Summary Results'!D2330=0,FALSE,'Input and Summary Results'!$B2330)</f>
        <v>0</v>
      </c>
      <c r="C2748" t="b">
        <f>IF(OR(B2748=0,'Input and Summary Results'!D2330=0,'Input and Summary Results'!D2330=""),FALSE,'Input and Summary Results'!$D2330)</f>
        <v>0</v>
      </c>
      <c r="D2748" t="b">
        <f>IF(OR(B2748=0,'Input and Summary Results'!E2330=0),FALSE,'Input and Summary Results'!$E2330)</f>
        <v>0</v>
      </c>
      <c r="E2748" t="b">
        <f t="shared" si="158"/>
        <v>0</v>
      </c>
      <c r="F2748" t="b">
        <f t="shared" si="159"/>
        <v>0</v>
      </c>
      <c r="G2748" t="b">
        <f>IF('Input and Summary Results'!$J$4="yes",IF(C2748=FALSE,FALSE,IF('Data Transformation'!E2748&lt;$R$10,E2748,$R$10)),IF(C2748=FALSE,FALSE,IF(C2748&lt;$R$10,C2748,$R$10)))</f>
        <v>0</v>
      </c>
      <c r="H2748" t="b">
        <f>IF('Input and Summary Results'!$J$4="yes",'Data Transformation'!F2748,'Data Transformation'!D2748)</f>
        <v>0</v>
      </c>
      <c r="I2748" t="str">
        <f t="shared" si="157"/>
        <v/>
      </c>
    </row>
    <row r="2749" spans="2:9" x14ac:dyDescent="0.25">
      <c r="B2749" t="b">
        <f>IF('Input and Summary Results'!D2331=0,FALSE,'Input and Summary Results'!$B2331)</f>
        <v>0</v>
      </c>
      <c r="C2749" t="b">
        <f>IF(OR(B2749=0,'Input and Summary Results'!D2331=0,'Input and Summary Results'!D2331=""),FALSE,'Input and Summary Results'!$D2331)</f>
        <v>0</v>
      </c>
      <c r="D2749" t="b">
        <f>IF(OR(B2749=0,'Input and Summary Results'!E2331=0),FALSE,'Input and Summary Results'!$E2331)</f>
        <v>0</v>
      </c>
      <c r="E2749" t="b">
        <f t="shared" si="158"/>
        <v>0</v>
      </c>
      <c r="F2749" t="b">
        <f t="shared" si="159"/>
        <v>0</v>
      </c>
      <c r="G2749" t="b">
        <f>IF('Input and Summary Results'!$J$4="yes",IF(C2749=FALSE,FALSE,IF('Data Transformation'!E2749&lt;$R$10,E2749,$R$10)),IF(C2749=FALSE,FALSE,IF(C2749&lt;$R$10,C2749,$R$10)))</f>
        <v>0</v>
      </c>
      <c r="H2749" t="b">
        <f>IF('Input and Summary Results'!$J$4="yes",'Data Transformation'!F2749,'Data Transformation'!D2749)</f>
        <v>0</v>
      </c>
      <c r="I2749" t="str">
        <f t="shared" si="157"/>
        <v/>
      </c>
    </row>
    <row r="2750" spans="2:9" x14ac:dyDescent="0.25">
      <c r="B2750" t="b">
        <f>IF('Input and Summary Results'!D2332=0,FALSE,'Input and Summary Results'!$B2332)</f>
        <v>0</v>
      </c>
      <c r="C2750" t="b">
        <f>IF(OR(B2750=0,'Input and Summary Results'!D2332=0,'Input and Summary Results'!D2332=""),FALSE,'Input and Summary Results'!$D2332)</f>
        <v>0</v>
      </c>
      <c r="D2750" t="b">
        <f>IF(OR(B2750=0,'Input and Summary Results'!E2332=0),FALSE,'Input and Summary Results'!$E2332)</f>
        <v>0</v>
      </c>
      <c r="E2750" t="b">
        <f t="shared" si="158"/>
        <v>0</v>
      </c>
      <c r="F2750" t="b">
        <f t="shared" si="159"/>
        <v>0</v>
      </c>
      <c r="G2750" t="b">
        <f>IF('Input and Summary Results'!$J$4="yes",IF(C2750=FALSE,FALSE,IF('Data Transformation'!E2750&lt;$R$10,E2750,$R$10)),IF(C2750=FALSE,FALSE,IF(C2750&lt;$R$10,C2750,$R$10)))</f>
        <v>0</v>
      </c>
      <c r="H2750" t="b">
        <f>IF('Input and Summary Results'!$J$4="yes",'Data Transformation'!F2750,'Data Transformation'!D2750)</f>
        <v>0</v>
      </c>
      <c r="I2750" t="str">
        <f t="shared" si="157"/>
        <v/>
      </c>
    </row>
    <row r="2751" spans="2:9" x14ac:dyDescent="0.25">
      <c r="B2751" t="b">
        <f>IF('Input and Summary Results'!D2333=0,FALSE,'Input and Summary Results'!$B2333)</f>
        <v>0</v>
      </c>
      <c r="C2751" t="b">
        <f>IF(OR(B2751=0,'Input and Summary Results'!D2333=0,'Input and Summary Results'!D2333=""),FALSE,'Input and Summary Results'!$D2333)</f>
        <v>0</v>
      </c>
      <c r="D2751" t="b">
        <f>IF(OR(B2751=0,'Input and Summary Results'!E2333=0),FALSE,'Input and Summary Results'!$E2333)</f>
        <v>0</v>
      </c>
      <c r="E2751" t="b">
        <f t="shared" si="158"/>
        <v>0</v>
      </c>
      <c r="F2751" t="b">
        <f t="shared" si="159"/>
        <v>0</v>
      </c>
      <c r="G2751" t="b">
        <f>IF('Input and Summary Results'!$J$4="yes",IF(C2751=FALSE,FALSE,IF('Data Transformation'!E2751&lt;$R$10,E2751,$R$10)),IF(C2751=FALSE,FALSE,IF(C2751&lt;$R$10,C2751,$R$10)))</f>
        <v>0</v>
      </c>
      <c r="H2751" t="b">
        <f>IF('Input and Summary Results'!$J$4="yes",'Data Transformation'!F2751,'Data Transformation'!D2751)</f>
        <v>0</v>
      </c>
      <c r="I2751" t="str">
        <f t="shared" si="157"/>
        <v/>
      </c>
    </row>
    <row r="2752" spans="2:9" x14ac:dyDescent="0.25">
      <c r="B2752" t="b">
        <f>IF('Input and Summary Results'!D2334=0,FALSE,'Input and Summary Results'!$B2334)</f>
        <v>0</v>
      </c>
      <c r="C2752" t="b">
        <f>IF(OR(B2752=0,'Input and Summary Results'!D2334=0,'Input and Summary Results'!D2334=""),FALSE,'Input and Summary Results'!$D2334)</f>
        <v>0</v>
      </c>
      <c r="D2752" t="b">
        <f>IF(OR(B2752=0,'Input and Summary Results'!E2334=0),FALSE,'Input and Summary Results'!$E2334)</f>
        <v>0</v>
      </c>
      <c r="E2752" t="b">
        <f t="shared" si="158"/>
        <v>0</v>
      </c>
      <c r="F2752" t="b">
        <f t="shared" si="159"/>
        <v>0</v>
      </c>
      <c r="G2752" t="b">
        <f>IF('Input and Summary Results'!$J$4="yes",IF(C2752=FALSE,FALSE,IF('Data Transformation'!E2752&lt;$R$10,E2752,$R$10)),IF(C2752=FALSE,FALSE,IF(C2752&lt;$R$10,C2752,$R$10)))</f>
        <v>0</v>
      </c>
      <c r="H2752" t="b">
        <f>IF('Input and Summary Results'!$J$4="yes",'Data Transformation'!F2752,'Data Transformation'!D2752)</f>
        <v>0</v>
      </c>
      <c r="I2752" t="str">
        <f t="shared" si="157"/>
        <v/>
      </c>
    </row>
    <row r="2753" spans="2:9" x14ac:dyDescent="0.25">
      <c r="B2753" t="b">
        <f>IF('Input and Summary Results'!D2335=0,FALSE,'Input and Summary Results'!$B2335)</f>
        <v>0</v>
      </c>
      <c r="C2753" t="b">
        <f>IF(OR(B2753=0,'Input and Summary Results'!D2335=0,'Input and Summary Results'!D2335=""),FALSE,'Input and Summary Results'!$D2335)</f>
        <v>0</v>
      </c>
      <c r="D2753" t="b">
        <f>IF(OR(B2753=0,'Input and Summary Results'!E2335=0),FALSE,'Input and Summary Results'!$E2335)</f>
        <v>0</v>
      </c>
      <c r="E2753" t="b">
        <f t="shared" si="158"/>
        <v>0</v>
      </c>
      <c r="F2753" t="b">
        <f t="shared" si="159"/>
        <v>0</v>
      </c>
      <c r="G2753" t="b">
        <f>IF('Input and Summary Results'!$J$4="yes",IF(C2753=FALSE,FALSE,IF('Data Transformation'!E2753&lt;$R$10,E2753,$R$10)),IF(C2753=FALSE,FALSE,IF(C2753&lt;$R$10,C2753,$R$10)))</f>
        <v>0</v>
      </c>
      <c r="H2753" t="b">
        <f>IF('Input and Summary Results'!$J$4="yes",'Data Transformation'!F2753,'Data Transformation'!D2753)</f>
        <v>0</v>
      </c>
      <c r="I2753" t="str">
        <f t="shared" si="157"/>
        <v/>
      </c>
    </row>
    <row r="2754" spans="2:9" x14ac:dyDescent="0.25">
      <c r="B2754" t="b">
        <f>IF('Input and Summary Results'!D2336=0,FALSE,'Input and Summary Results'!$B2336)</f>
        <v>0</v>
      </c>
      <c r="C2754" t="b">
        <f>IF(OR(B2754=0,'Input and Summary Results'!D2336=0,'Input and Summary Results'!D2336=""),FALSE,'Input and Summary Results'!$D2336)</f>
        <v>0</v>
      </c>
      <c r="D2754" t="b">
        <f>IF(OR(B2754=0,'Input and Summary Results'!E2336=0),FALSE,'Input and Summary Results'!$E2336)</f>
        <v>0</v>
      </c>
      <c r="E2754" t="b">
        <f t="shared" si="158"/>
        <v>0</v>
      </c>
      <c r="F2754" t="b">
        <f t="shared" si="159"/>
        <v>0</v>
      </c>
      <c r="G2754" t="b">
        <f>IF('Input and Summary Results'!$J$4="yes",IF(C2754=FALSE,FALSE,IF('Data Transformation'!E2754&lt;$R$10,E2754,$R$10)),IF(C2754=FALSE,FALSE,IF(C2754&lt;$R$10,C2754,$R$10)))</f>
        <v>0</v>
      </c>
      <c r="H2754" t="b">
        <f>IF('Input and Summary Results'!$J$4="yes",'Data Transformation'!F2754,'Data Transformation'!D2754)</f>
        <v>0</v>
      </c>
      <c r="I2754" t="str">
        <f t="shared" si="157"/>
        <v/>
      </c>
    </row>
    <row r="2755" spans="2:9" x14ac:dyDescent="0.25">
      <c r="B2755" t="b">
        <f>IF('Input and Summary Results'!D2337=0,FALSE,'Input and Summary Results'!$B2337)</f>
        <v>0</v>
      </c>
      <c r="C2755" t="b">
        <f>IF(OR(B2755=0,'Input and Summary Results'!D2337=0,'Input and Summary Results'!D2337=""),FALSE,'Input and Summary Results'!$D2337)</f>
        <v>0</v>
      </c>
      <c r="D2755" t="b">
        <f>IF(OR(B2755=0,'Input and Summary Results'!E2337=0),FALSE,'Input and Summary Results'!$E2337)</f>
        <v>0</v>
      </c>
      <c r="E2755" t="b">
        <f t="shared" si="158"/>
        <v>0</v>
      </c>
      <c r="F2755" t="b">
        <f t="shared" si="159"/>
        <v>0</v>
      </c>
      <c r="G2755" t="b">
        <f>IF('Input and Summary Results'!$J$4="yes",IF(C2755=FALSE,FALSE,IF('Data Transformation'!E2755&lt;$R$10,E2755,$R$10)),IF(C2755=FALSE,FALSE,IF(C2755&lt;$R$10,C2755,$R$10)))</f>
        <v>0</v>
      </c>
      <c r="H2755" t="b">
        <f>IF('Input and Summary Results'!$J$4="yes",'Data Transformation'!F2755,'Data Transformation'!D2755)</f>
        <v>0</v>
      </c>
      <c r="I2755" t="str">
        <f t="shared" si="157"/>
        <v/>
      </c>
    </row>
    <row r="2756" spans="2:9" x14ac:dyDescent="0.25">
      <c r="B2756" t="b">
        <f>IF('Input and Summary Results'!D2338=0,FALSE,'Input and Summary Results'!$B2338)</f>
        <v>0</v>
      </c>
      <c r="C2756" t="b">
        <f>IF(OR(B2756=0,'Input and Summary Results'!D2338=0,'Input and Summary Results'!D2338=""),FALSE,'Input and Summary Results'!$D2338)</f>
        <v>0</v>
      </c>
      <c r="D2756" t="b">
        <f>IF(OR(B2756=0,'Input and Summary Results'!E2338=0),FALSE,'Input and Summary Results'!$E2338)</f>
        <v>0</v>
      </c>
      <c r="E2756" t="b">
        <f t="shared" si="158"/>
        <v>0</v>
      </c>
      <c r="F2756" t="b">
        <f t="shared" si="159"/>
        <v>0</v>
      </c>
      <c r="G2756" t="b">
        <f>IF('Input and Summary Results'!$J$4="yes",IF(C2756=FALSE,FALSE,IF('Data Transformation'!E2756&lt;$R$10,E2756,$R$10)),IF(C2756=FALSE,FALSE,IF(C2756&lt;$R$10,C2756,$R$10)))</f>
        <v>0</v>
      </c>
      <c r="H2756" t="b">
        <f>IF('Input and Summary Results'!$J$4="yes",'Data Transformation'!F2756,'Data Transformation'!D2756)</f>
        <v>0</v>
      </c>
      <c r="I2756" t="str">
        <f t="shared" si="157"/>
        <v/>
      </c>
    </row>
    <row r="2757" spans="2:9" x14ac:dyDescent="0.25">
      <c r="B2757" t="b">
        <f>IF('Input and Summary Results'!D2339=0,FALSE,'Input and Summary Results'!$B2339)</f>
        <v>0</v>
      </c>
      <c r="C2757" t="b">
        <f>IF(OR(B2757=0,'Input and Summary Results'!D2339=0,'Input and Summary Results'!D2339=""),FALSE,'Input and Summary Results'!$D2339)</f>
        <v>0</v>
      </c>
      <c r="D2757" t="b">
        <f>IF(OR(B2757=0,'Input and Summary Results'!E2339=0),FALSE,'Input and Summary Results'!$E2339)</f>
        <v>0</v>
      </c>
      <c r="E2757" t="b">
        <f t="shared" si="158"/>
        <v>0</v>
      </c>
      <c r="F2757" t="b">
        <f t="shared" si="159"/>
        <v>0</v>
      </c>
      <c r="G2757" t="b">
        <f>IF('Input and Summary Results'!$J$4="yes",IF(C2757=FALSE,FALSE,IF('Data Transformation'!E2757&lt;$R$10,E2757,$R$10)),IF(C2757=FALSE,FALSE,IF(C2757&lt;$R$10,C2757,$R$10)))</f>
        <v>0</v>
      </c>
      <c r="H2757" t="b">
        <f>IF('Input and Summary Results'!$J$4="yes",'Data Transformation'!F2757,'Data Transformation'!D2757)</f>
        <v>0</v>
      </c>
      <c r="I2757" t="str">
        <f t="shared" ref="I2757:I2820" si="160">IF(G2757=FALSE,"",B2757)</f>
        <v/>
      </c>
    </row>
    <row r="2758" spans="2:9" x14ac:dyDescent="0.25">
      <c r="B2758" t="b">
        <f>IF('Input and Summary Results'!D2340=0,FALSE,'Input and Summary Results'!$B2340)</f>
        <v>0</v>
      </c>
      <c r="C2758" t="b">
        <f>IF(OR(B2758=0,'Input and Summary Results'!D2340=0,'Input and Summary Results'!D2340=""),FALSE,'Input and Summary Results'!$D2340)</f>
        <v>0</v>
      </c>
      <c r="D2758" t="b">
        <f>IF(OR(B2758=0,'Input and Summary Results'!E2340=0),FALSE,'Input and Summary Results'!$E2340)</f>
        <v>0</v>
      </c>
      <c r="E2758" t="b">
        <f t="shared" si="158"/>
        <v>0</v>
      </c>
      <c r="F2758" t="b">
        <f t="shared" si="159"/>
        <v>0</v>
      </c>
      <c r="G2758" t="b">
        <f>IF('Input and Summary Results'!$J$4="yes",IF(C2758=FALSE,FALSE,IF('Data Transformation'!E2758&lt;$R$10,E2758,$R$10)),IF(C2758=FALSE,FALSE,IF(C2758&lt;$R$10,C2758,$R$10)))</f>
        <v>0</v>
      </c>
      <c r="H2758" t="b">
        <f>IF('Input and Summary Results'!$J$4="yes",'Data Transformation'!F2758,'Data Transformation'!D2758)</f>
        <v>0</v>
      </c>
      <c r="I2758" t="str">
        <f t="shared" si="160"/>
        <v/>
      </c>
    </row>
    <row r="2759" spans="2:9" x14ac:dyDescent="0.25">
      <c r="B2759" t="b">
        <f>IF('Input and Summary Results'!D2341=0,FALSE,'Input and Summary Results'!$B2341)</f>
        <v>0</v>
      </c>
      <c r="C2759" t="b">
        <f>IF(OR(B2759=0,'Input and Summary Results'!D2341=0,'Input and Summary Results'!D2341=""),FALSE,'Input and Summary Results'!$D2341)</f>
        <v>0</v>
      </c>
      <c r="D2759" t="b">
        <f>IF(OR(B2759=0,'Input and Summary Results'!E2341=0),FALSE,'Input and Summary Results'!$E2341)</f>
        <v>0</v>
      </c>
      <c r="E2759" t="b">
        <f t="shared" si="158"/>
        <v>0</v>
      </c>
      <c r="F2759" t="b">
        <f t="shared" si="159"/>
        <v>0</v>
      </c>
      <c r="G2759" t="b">
        <f>IF('Input and Summary Results'!$J$4="yes",IF(C2759=FALSE,FALSE,IF('Data Transformation'!E2759&lt;$R$10,E2759,$R$10)),IF(C2759=FALSE,FALSE,IF(C2759&lt;$R$10,C2759,$R$10)))</f>
        <v>0</v>
      </c>
      <c r="H2759" t="b">
        <f>IF('Input and Summary Results'!$J$4="yes",'Data Transformation'!F2759,'Data Transformation'!D2759)</f>
        <v>0</v>
      </c>
      <c r="I2759" t="str">
        <f t="shared" si="160"/>
        <v/>
      </c>
    </row>
    <row r="2760" spans="2:9" x14ac:dyDescent="0.25">
      <c r="B2760" t="b">
        <f>IF('Input and Summary Results'!D2342=0,FALSE,'Input and Summary Results'!$B2342)</f>
        <v>0</v>
      </c>
      <c r="C2760" t="b">
        <f>IF(OR(B2760=0,'Input and Summary Results'!D2342=0,'Input and Summary Results'!D2342=""),FALSE,'Input and Summary Results'!$D2342)</f>
        <v>0</v>
      </c>
      <c r="D2760" t="b">
        <f>IF(OR(B2760=0,'Input and Summary Results'!E2342=0),FALSE,'Input and Summary Results'!$E2342)</f>
        <v>0</v>
      </c>
      <c r="E2760" t="b">
        <f t="shared" si="158"/>
        <v>0</v>
      </c>
      <c r="F2760" t="b">
        <f t="shared" si="159"/>
        <v>0</v>
      </c>
      <c r="G2760" t="b">
        <f>IF('Input and Summary Results'!$J$4="yes",IF(C2760=FALSE,FALSE,IF('Data Transformation'!E2760&lt;$R$10,E2760,$R$10)),IF(C2760=FALSE,FALSE,IF(C2760&lt;$R$10,C2760,$R$10)))</f>
        <v>0</v>
      </c>
      <c r="H2760" t="b">
        <f>IF('Input and Summary Results'!$J$4="yes",'Data Transformation'!F2760,'Data Transformation'!D2760)</f>
        <v>0</v>
      </c>
      <c r="I2760" t="str">
        <f t="shared" si="160"/>
        <v/>
      </c>
    </row>
    <row r="2761" spans="2:9" x14ac:dyDescent="0.25">
      <c r="B2761" t="b">
        <f>IF('Input and Summary Results'!D2343=0,FALSE,'Input and Summary Results'!$B2343)</f>
        <v>0</v>
      </c>
      <c r="C2761" t="b">
        <f>IF(OR(B2761=0,'Input and Summary Results'!D2343=0,'Input and Summary Results'!D2343=""),FALSE,'Input and Summary Results'!$D2343)</f>
        <v>0</v>
      </c>
      <c r="D2761" t="b">
        <f>IF(OR(B2761=0,'Input and Summary Results'!E2343=0),FALSE,'Input and Summary Results'!$E2343)</f>
        <v>0</v>
      </c>
      <c r="E2761" t="b">
        <f t="shared" si="158"/>
        <v>0</v>
      </c>
      <c r="F2761" t="b">
        <f t="shared" si="159"/>
        <v>0</v>
      </c>
      <c r="G2761" t="b">
        <f>IF('Input and Summary Results'!$J$4="yes",IF(C2761=FALSE,FALSE,IF('Data Transformation'!E2761&lt;$R$10,E2761,$R$10)),IF(C2761=FALSE,FALSE,IF(C2761&lt;$R$10,C2761,$R$10)))</f>
        <v>0</v>
      </c>
      <c r="H2761" t="b">
        <f>IF('Input and Summary Results'!$J$4="yes",'Data Transformation'!F2761,'Data Transformation'!D2761)</f>
        <v>0</v>
      </c>
      <c r="I2761" t="str">
        <f t="shared" si="160"/>
        <v/>
      </c>
    </row>
    <row r="2762" spans="2:9" x14ac:dyDescent="0.25">
      <c r="B2762" t="b">
        <f>IF('Input and Summary Results'!D2344=0,FALSE,'Input and Summary Results'!$B2344)</f>
        <v>0</v>
      </c>
      <c r="C2762" t="b">
        <f>IF(OR(B2762=0,'Input and Summary Results'!D2344=0,'Input and Summary Results'!D2344=""),FALSE,'Input and Summary Results'!$D2344)</f>
        <v>0</v>
      </c>
      <c r="D2762" t="b">
        <f>IF(OR(B2762=0,'Input and Summary Results'!E2344=0),FALSE,'Input and Summary Results'!$E2344)</f>
        <v>0</v>
      </c>
      <c r="E2762" t="b">
        <f t="shared" si="158"/>
        <v>0</v>
      </c>
      <c r="F2762" t="b">
        <f t="shared" si="159"/>
        <v>0</v>
      </c>
      <c r="G2762" t="b">
        <f>IF('Input and Summary Results'!$J$4="yes",IF(C2762=FALSE,FALSE,IF('Data Transformation'!E2762&lt;$R$10,E2762,$R$10)),IF(C2762=FALSE,FALSE,IF(C2762&lt;$R$10,C2762,$R$10)))</f>
        <v>0</v>
      </c>
      <c r="H2762" t="b">
        <f>IF('Input and Summary Results'!$J$4="yes",'Data Transformation'!F2762,'Data Transformation'!D2762)</f>
        <v>0</v>
      </c>
      <c r="I2762" t="str">
        <f t="shared" si="160"/>
        <v/>
      </c>
    </row>
    <row r="2763" spans="2:9" x14ac:dyDescent="0.25">
      <c r="B2763" t="b">
        <f>IF('Input and Summary Results'!D2345=0,FALSE,'Input and Summary Results'!$B2345)</f>
        <v>0</v>
      </c>
      <c r="C2763" t="b">
        <f>IF(OR(B2763=0,'Input and Summary Results'!D2345=0,'Input and Summary Results'!D2345=""),FALSE,'Input and Summary Results'!$D2345)</f>
        <v>0</v>
      </c>
      <c r="D2763" t="b">
        <f>IF(OR(B2763=0,'Input and Summary Results'!E2345=0),FALSE,'Input and Summary Results'!$E2345)</f>
        <v>0</v>
      </c>
      <c r="E2763" t="b">
        <f t="shared" si="158"/>
        <v>0</v>
      </c>
      <c r="F2763" t="b">
        <f t="shared" si="159"/>
        <v>0</v>
      </c>
      <c r="G2763" t="b">
        <f>IF('Input and Summary Results'!$J$4="yes",IF(C2763=FALSE,FALSE,IF('Data Transformation'!E2763&lt;$R$10,E2763,$R$10)),IF(C2763=FALSE,FALSE,IF(C2763&lt;$R$10,C2763,$R$10)))</f>
        <v>0</v>
      </c>
      <c r="H2763" t="b">
        <f>IF('Input and Summary Results'!$J$4="yes",'Data Transformation'!F2763,'Data Transformation'!D2763)</f>
        <v>0</v>
      </c>
      <c r="I2763" t="str">
        <f t="shared" si="160"/>
        <v/>
      </c>
    </row>
    <row r="2764" spans="2:9" x14ac:dyDescent="0.25">
      <c r="B2764" t="b">
        <f>IF('Input and Summary Results'!D2346=0,FALSE,'Input and Summary Results'!$B2346)</f>
        <v>0</v>
      </c>
      <c r="C2764" t="b">
        <f>IF(OR(B2764=0,'Input and Summary Results'!D2346=0,'Input and Summary Results'!D2346=""),FALSE,'Input and Summary Results'!$D2346)</f>
        <v>0</v>
      </c>
      <c r="D2764" t="b">
        <f>IF(OR(B2764=0,'Input and Summary Results'!E2346=0),FALSE,'Input and Summary Results'!$E2346)</f>
        <v>0</v>
      </c>
      <c r="E2764" t="b">
        <f t="shared" si="158"/>
        <v>0</v>
      </c>
      <c r="F2764" t="b">
        <f t="shared" si="159"/>
        <v>0</v>
      </c>
      <c r="G2764" t="b">
        <f>IF('Input and Summary Results'!$J$4="yes",IF(C2764=FALSE,FALSE,IF('Data Transformation'!E2764&lt;$R$10,E2764,$R$10)),IF(C2764=FALSE,FALSE,IF(C2764&lt;$R$10,C2764,$R$10)))</f>
        <v>0</v>
      </c>
      <c r="H2764" t="b">
        <f>IF('Input and Summary Results'!$J$4="yes",'Data Transformation'!F2764,'Data Transformation'!D2764)</f>
        <v>0</v>
      </c>
      <c r="I2764" t="str">
        <f t="shared" si="160"/>
        <v/>
      </c>
    </row>
    <row r="2765" spans="2:9" x14ac:dyDescent="0.25">
      <c r="B2765" t="b">
        <f>IF('Input and Summary Results'!D2347=0,FALSE,'Input and Summary Results'!$B2347)</f>
        <v>0</v>
      </c>
      <c r="C2765" t="b">
        <f>IF(OR(B2765=0,'Input and Summary Results'!D2347=0,'Input and Summary Results'!D2347=""),FALSE,'Input and Summary Results'!$D2347)</f>
        <v>0</v>
      </c>
      <c r="D2765" t="b">
        <f>IF(OR(B2765=0,'Input and Summary Results'!E2347=0),FALSE,'Input and Summary Results'!$E2347)</f>
        <v>0</v>
      </c>
      <c r="E2765" t="b">
        <f t="shared" si="158"/>
        <v>0</v>
      </c>
      <c r="F2765" t="b">
        <f t="shared" si="159"/>
        <v>0</v>
      </c>
      <c r="G2765" t="b">
        <f>IF('Input and Summary Results'!$J$4="yes",IF(C2765=FALSE,FALSE,IF('Data Transformation'!E2765&lt;$R$10,E2765,$R$10)),IF(C2765=FALSE,FALSE,IF(C2765&lt;$R$10,C2765,$R$10)))</f>
        <v>0</v>
      </c>
      <c r="H2765" t="b">
        <f>IF('Input and Summary Results'!$J$4="yes",'Data Transformation'!F2765,'Data Transformation'!D2765)</f>
        <v>0</v>
      </c>
      <c r="I2765" t="str">
        <f t="shared" si="160"/>
        <v/>
      </c>
    </row>
    <row r="2766" spans="2:9" x14ac:dyDescent="0.25">
      <c r="B2766" t="b">
        <f>IF('Input and Summary Results'!D2348=0,FALSE,'Input and Summary Results'!$B2348)</f>
        <v>0</v>
      </c>
      <c r="C2766" t="b">
        <f>IF(OR(B2766=0,'Input and Summary Results'!D2348=0,'Input and Summary Results'!D2348=""),FALSE,'Input and Summary Results'!$D2348)</f>
        <v>0</v>
      </c>
      <c r="D2766" t="b">
        <f>IF(OR(B2766=0,'Input and Summary Results'!E2348=0),FALSE,'Input and Summary Results'!$E2348)</f>
        <v>0</v>
      </c>
      <c r="E2766" t="b">
        <f t="shared" si="158"/>
        <v>0</v>
      </c>
      <c r="F2766" t="b">
        <f t="shared" si="159"/>
        <v>0</v>
      </c>
      <c r="G2766" t="b">
        <f>IF('Input and Summary Results'!$J$4="yes",IF(C2766=FALSE,FALSE,IF('Data Transformation'!E2766&lt;$R$10,E2766,$R$10)),IF(C2766=FALSE,FALSE,IF(C2766&lt;$R$10,C2766,$R$10)))</f>
        <v>0</v>
      </c>
      <c r="H2766" t="b">
        <f>IF('Input and Summary Results'!$J$4="yes",'Data Transformation'!F2766,'Data Transformation'!D2766)</f>
        <v>0</v>
      </c>
      <c r="I2766" t="str">
        <f t="shared" si="160"/>
        <v/>
      </c>
    </row>
    <row r="2767" spans="2:9" x14ac:dyDescent="0.25">
      <c r="B2767" t="b">
        <f>IF('Input and Summary Results'!D2349=0,FALSE,'Input and Summary Results'!$B2349)</f>
        <v>0</v>
      </c>
      <c r="C2767" t="b">
        <f>IF(OR(B2767=0,'Input and Summary Results'!D2349=0,'Input and Summary Results'!D2349=""),FALSE,'Input and Summary Results'!$D2349)</f>
        <v>0</v>
      </c>
      <c r="D2767" t="b">
        <f>IF(OR(B2767=0,'Input and Summary Results'!E2349=0),FALSE,'Input and Summary Results'!$E2349)</f>
        <v>0</v>
      </c>
      <c r="E2767" t="b">
        <f t="shared" si="158"/>
        <v>0</v>
      </c>
      <c r="F2767" t="b">
        <f t="shared" si="159"/>
        <v>0</v>
      </c>
      <c r="G2767" t="b">
        <f>IF('Input and Summary Results'!$J$4="yes",IF(C2767=FALSE,FALSE,IF('Data Transformation'!E2767&lt;$R$10,E2767,$R$10)),IF(C2767=FALSE,FALSE,IF(C2767&lt;$R$10,C2767,$R$10)))</f>
        <v>0</v>
      </c>
      <c r="H2767" t="b">
        <f>IF('Input and Summary Results'!$J$4="yes",'Data Transformation'!F2767,'Data Transformation'!D2767)</f>
        <v>0</v>
      </c>
      <c r="I2767" t="str">
        <f t="shared" si="160"/>
        <v/>
      </c>
    </row>
    <row r="2768" spans="2:9" x14ac:dyDescent="0.25">
      <c r="B2768" t="b">
        <f>IF('Input and Summary Results'!D2350=0,FALSE,'Input and Summary Results'!$B2350)</f>
        <v>0</v>
      </c>
      <c r="C2768" t="b">
        <f>IF(OR(B2768=0,'Input and Summary Results'!D2350=0,'Input and Summary Results'!D2350=""),FALSE,'Input and Summary Results'!$D2350)</f>
        <v>0</v>
      </c>
      <c r="D2768" t="b">
        <f>IF(OR(B2768=0,'Input and Summary Results'!E2350=0),FALSE,'Input and Summary Results'!$E2350)</f>
        <v>0</v>
      </c>
      <c r="E2768" t="b">
        <f t="shared" si="158"/>
        <v>0</v>
      </c>
      <c r="F2768" t="b">
        <f t="shared" si="159"/>
        <v>0</v>
      </c>
      <c r="G2768" t="b">
        <f>IF('Input and Summary Results'!$J$4="yes",IF(C2768=FALSE,FALSE,IF('Data Transformation'!E2768&lt;$R$10,E2768,$R$10)),IF(C2768=FALSE,FALSE,IF(C2768&lt;$R$10,C2768,$R$10)))</f>
        <v>0</v>
      </c>
      <c r="H2768" t="b">
        <f>IF('Input and Summary Results'!$J$4="yes",'Data Transformation'!F2768,'Data Transformation'!D2768)</f>
        <v>0</v>
      </c>
      <c r="I2768" t="str">
        <f t="shared" si="160"/>
        <v/>
      </c>
    </row>
    <row r="2769" spans="2:9" x14ac:dyDescent="0.25">
      <c r="B2769" t="b">
        <f>IF('Input and Summary Results'!D2351=0,FALSE,'Input and Summary Results'!$B2351)</f>
        <v>0</v>
      </c>
      <c r="C2769" t="b">
        <f>IF(OR(B2769=0,'Input and Summary Results'!D2351=0,'Input and Summary Results'!D2351=""),FALSE,'Input and Summary Results'!$D2351)</f>
        <v>0</v>
      </c>
      <c r="D2769" t="b">
        <f>IF(OR(B2769=0,'Input and Summary Results'!E2351=0),FALSE,'Input and Summary Results'!$E2351)</f>
        <v>0</v>
      </c>
      <c r="E2769" t="b">
        <f t="shared" si="158"/>
        <v>0</v>
      </c>
      <c r="F2769" t="b">
        <f t="shared" si="159"/>
        <v>0</v>
      </c>
      <c r="G2769" t="b">
        <f>IF('Input and Summary Results'!$J$4="yes",IF(C2769=FALSE,FALSE,IF('Data Transformation'!E2769&lt;$R$10,E2769,$R$10)),IF(C2769=FALSE,FALSE,IF(C2769&lt;$R$10,C2769,$R$10)))</f>
        <v>0</v>
      </c>
      <c r="H2769" t="b">
        <f>IF('Input and Summary Results'!$J$4="yes",'Data Transformation'!F2769,'Data Transformation'!D2769)</f>
        <v>0</v>
      </c>
      <c r="I2769" t="str">
        <f t="shared" si="160"/>
        <v/>
      </c>
    </row>
    <row r="2770" spans="2:9" x14ac:dyDescent="0.25">
      <c r="B2770" t="b">
        <f>IF('Input and Summary Results'!D2352=0,FALSE,'Input and Summary Results'!$B2352)</f>
        <v>0</v>
      </c>
      <c r="C2770" t="b">
        <f>IF(OR(B2770=0,'Input and Summary Results'!D2352=0,'Input and Summary Results'!D2352=""),FALSE,'Input and Summary Results'!$D2352)</f>
        <v>0</v>
      </c>
      <c r="D2770" t="b">
        <f>IF(OR(B2770=0,'Input and Summary Results'!E2352=0),FALSE,'Input and Summary Results'!$E2352)</f>
        <v>0</v>
      </c>
      <c r="E2770" t="b">
        <f t="shared" si="158"/>
        <v>0</v>
      </c>
      <c r="F2770" t="b">
        <f t="shared" si="159"/>
        <v>0</v>
      </c>
      <c r="G2770" t="b">
        <f>IF('Input and Summary Results'!$J$4="yes",IF(C2770=FALSE,FALSE,IF('Data Transformation'!E2770&lt;$R$10,E2770,$R$10)),IF(C2770=FALSE,FALSE,IF(C2770&lt;$R$10,C2770,$R$10)))</f>
        <v>0</v>
      </c>
      <c r="H2770" t="b">
        <f>IF('Input and Summary Results'!$J$4="yes",'Data Transformation'!F2770,'Data Transformation'!D2770)</f>
        <v>0</v>
      </c>
      <c r="I2770" t="str">
        <f t="shared" si="160"/>
        <v/>
      </c>
    </row>
    <row r="2771" spans="2:9" x14ac:dyDescent="0.25">
      <c r="B2771" t="b">
        <f>IF('Input and Summary Results'!D2353=0,FALSE,'Input and Summary Results'!$B2353)</f>
        <v>0</v>
      </c>
      <c r="C2771" t="b">
        <f>IF(OR(B2771=0,'Input and Summary Results'!D2353=0,'Input and Summary Results'!D2353=""),FALSE,'Input and Summary Results'!$D2353)</f>
        <v>0</v>
      </c>
      <c r="D2771" t="b">
        <f>IF(OR(B2771=0,'Input and Summary Results'!E2353=0),FALSE,'Input and Summary Results'!$E2353)</f>
        <v>0</v>
      </c>
      <c r="E2771" t="b">
        <f t="shared" si="158"/>
        <v>0</v>
      </c>
      <c r="F2771" t="b">
        <f t="shared" si="159"/>
        <v>0</v>
      </c>
      <c r="G2771" t="b">
        <f>IF('Input and Summary Results'!$J$4="yes",IF(C2771=FALSE,FALSE,IF('Data Transformation'!E2771&lt;$R$10,E2771,$R$10)),IF(C2771=FALSE,FALSE,IF(C2771&lt;$R$10,C2771,$R$10)))</f>
        <v>0</v>
      </c>
      <c r="H2771" t="b">
        <f>IF('Input and Summary Results'!$J$4="yes",'Data Transformation'!F2771,'Data Transformation'!D2771)</f>
        <v>0</v>
      </c>
      <c r="I2771" t="str">
        <f t="shared" si="160"/>
        <v/>
      </c>
    </row>
    <row r="2772" spans="2:9" x14ac:dyDescent="0.25">
      <c r="B2772" t="b">
        <f>IF('Input and Summary Results'!D2354=0,FALSE,'Input and Summary Results'!$B2354)</f>
        <v>0</v>
      </c>
      <c r="C2772" t="b">
        <f>IF(OR(B2772=0,'Input and Summary Results'!D2354=0,'Input and Summary Results'!D2354=""),FALSE,'Input and Summary Results'!$D2354)</f>
        <v>0</v>
      </c>
      <c r="D2772" t="b">
        <f>IF(OR(B2772=0,'Input and Summary Results'!E2354=0),FALSE,'Input and Summary Results'!$E2354)</f>
        <v>0</v>
      </c>
      <c r="E2772" t="b">
        <f t="shared" si="158"/>
        <v>0</v>
      </c>
      <c r="F2772" t="b">
        <f t="shared" si="159"/>
        <v>0</v>
      </c>
      <c r="G2772" t="b">
        <f>IF('Input and Summary Results'!$J$4="yes",IF(C2772=FALSE,FALSE,IF('Data Transformation'!E2772&lt;$R$10,E2772,$R$10)),IF(C2772=FALSE,FALSE,IF(C2772&lt;$R$10,C2772,$R$10)))</f>
        <v>0</v>
      </c>
      <c r="H2772" t="b">
        <f>IF('Input and Summary Results'!$J$4="yes",'Data Transformation'!F2772,'Data Transformation'!D2772)</f>
        <v>0</v>
      </c>
      <c r="I2772" t="str">
        <f t="shared" si="160"/>
        <v/>
      </c>
    </row>
    <row r="2773" spans="2:9" x14ac:dyDescent="0.25">
      <c r="B2773" t="b">
        <f>IF('Input and Summary Results'!D2355=0,FALSE,'Input and Summary Results'!$B2355)</f>
        <v>0</v>
      </c>
      <c r="C2773" t="b">
        <f>IF(OR(B2773=0,'Input and Summary Results'!D2355=0,'Input and Summary Results'!D2355=""),FALSE,'Input and Summary Results'!$D2355)</f>
        <v>0</v>
      </c>
      <c r="D2773" t="b">
        <f>IF(OR(B2773=0,'Input and Summary Results'!E2355=0),FALSE,'Input and Summary Results'!$E2355)</f>
        <v>0</v>
      </c>
      <c r="E2773" t="b">
        <f t="shared" si="158"/>
        <v>0</v>
      </c>
      <c r="F2773" t="b">
        <f t="shared" si="159"/>
        <v>0</v>
      </c>
      <c r="G2773" t="b">
        <f>IF('Input and Summary Results'!$J$4="yes",IF(C2773=FALSE,FALSE,IF('Data Transformation'!E2773&lt;$R$10,E2773,$R$10)),IF(C2773=FALSE,FALSE,IF(C2773&lt;$R$10,C2773,$R$10)))</f>
        <v>0</v>
      </c>
      <c r="H2773" t="b">
        <f>IF('Input and Summary Results'!$J$4="yes",'Data Transformation'!F2773,'Data Transformation'!D2773)</f>
        <v>0</v>
      </c>
      <c r="I2773" t="str">
        <f t="shared" si="160"/>
        <v/>
      </c>
    </row>
    <row r="2774" spans="2:9" x14ac:dyDescent="0.25">
      <c r="B2774" t="b">
        <f>IF('Input and Summary Results'!D2356=0,FALSE,'Input and Summary Results'!$B2356)</f>
        <v>0</v>
      </c>
      <c r="C2774" t="b">
        <f>IF(OR(B2774=0,'Input and Summary Results'!D2356=0,'Input and Summary Results'!D2356=""),FALSE,'Input and Summary Results'!$D2356)</f>
        <v>0</v>
      </c>
      <c r="D2774" t="b">
        <f>IF(OR(B2774=0,'Input and Summary Results'!E2356=0),FALSE,'Input and Summary Results'!$E2356)</f>
        <v>0</v>
      </c>
      <c r="E2774" t="b">
        <f t="shared" si="158"/>
        <v>0</v>
      </c>
      <c r="F2774" t="b">
        <f t="shared" si="159"/>
        <v>0</v>
      </c>
      <c r="G2774" t="b">
        <f>IF('Input and Summary Results'!$J$4="yes",IF(C2774=FALSE,FALSE,IF('Data Transformation'!E2774&lt;$R$10,E2774,$R$10)),IF(C2774=FALSE,FALSE,IF(C2774&lt;$R$10,C2774,$R$10)))</f>
        <v>0</v>
      </c>
      <c r="H2774" t="b">
        <f>IF('Input and Summary Results'!$J$4="yes",'Data Transformation'!F2774,'Data Transformation'!D2774)</f>
        <v>0</v>
      </c>
      <c r="I2774" t="str">
        <f t="shared" si="160"/>
        <v/>
      </c>
    </row>
    <row r="2775" spans="2:9" x14ac:dyDescent="0.25">
      <c r="B2775" t="b">
        <f>IF('Input and Summary Results'!D2357=0,FALSE,'Input and Summary Results'!$B2357)</f>
        <v>0</v>
      </c>
      <c r="C2775" t="b">
        <f>IF(OR(B2775=0,'Input and Summary Results'!D2357=0,'Input and Summary Results'!D2357=""),FALSE,'Input and Summary Results'!$D2357)</f>
        <v>0</v>
      </c>
      <c r="D2775" t="b">
        <f>IF(OR(B2775=0,'Input and Summary Results'!E2357=0),FALSE,'Input and Summary Results'!$E2357)</f>
        <v>0</v>
      </c>
      <c r="E2775" t="b">
        <f t="shared" si="158"/>
        <v>0</v>
      </c>
      <c r="F2775" t="b">
        <f t="shared" si="159"/>
        <v>0</v>
      </c>
      <c r="G2775" t="b">
        <f>IF('Input and Summary Results'!$J$4="yes",IF(C2775=FALSE,FALSE,IF('Data Transformation'!E2775&lt;$R$10,E2775,$R$10)),IF(C2775=FALSE,FALSE,IF(C2775&lt;$R$10,C2775,$R$10)))</f>
        <v>0</v>
      </c>
      <c r="H2775" t="b">
        <f>IF('Input and Summary Results'!$J$4="yes",'Data Transformation'!F2775,'Data Transformation'!D2775)</f>
        <v>0</v>
      </c>
      <c r="I2775" t="str">
        <f t="shared" si="160"/>
        <v/>
      </c>
    </row>
    <row r="2776" spans="2:9" x14ac:dyDescent="0.25">
      <c r="B2776" t="b">
        <f>IF('Input and Summary Results'!D2358=0,FALSE,'Input and Summary Results'!$B2358)</f>
        <v>0</v>
      </c>
      <c r="C2776" t="b">
        <f>IF(OR(B2776=0,'Input and Summary Results'!D2358=0,'Input and Summary Results'!D2358=""),FALSE,'Input and Summary Results'!$D2358)</f>
        <v>0</v>
      </c>
      <c r="D2776" t="b">
        <f>IF(OR(B2776=0,'Input and Summary Results'!E2358=0),FALSE,'Input and Summary Results'!$E2358)</f>
        <v>0</v>
      </c>
      <c r="E2776" t="b">
        <f t="shared" si="158"/>
        <v>0</v>
      </c>
      <c r="F2776" t="b">
        <f t="shared" si="159"/>
        <v>0</v>
      </c>
      <c r="G2776" t="b">
        <f>IF('Input and Summary Results'!$J$4="yes",IF(C2776=FALSE,FALSE,IF('Data Transformation'!E2776&lt;$R$10,E2776,$R$10)),IF(C2776=FALSE,FALSE,IF(C2776&lt;$R$10,C2776,$R$10)))</f>
        <v>0</v>
      </c>
      <c r="H2776" t="b">
        <f>IF('Input and Summary Results'!$J$4="yes",'Data Transformation'!F2776,'Data Transformation'!D2776)</f>
        <v>0</v>
      </c>
      <c r="I2776" t="str">
        <f t="shared" si="160"/>
        <v/>
      </c>
    </row>
    <row r="2777" spans="2:9" x14ac:dyDescent="0.25">
      <c r="B2777" t="b">
        <f>IF('Input and Summary Results'!D2359=0,FALSE,'Input and Summary Results'!$B2359)</f>
        <v>0</v>
      </c>
      <c r="C2777" t="b">
        <f>IF(OR(B2777=0,'Input and Summary Results'!D2359=0,'Input and Summary Results'!D2359=""),FALSE,'Input and Summary Results'!$D2359)</f>
        <v>0</v>
      </c>
      <c r="D2777" t="b">
        <f>IF(OR(B2777=0,'Input and Summary Results'!E2359=0),FALSE,'Input and Summary Results'!$E2359)</f>
        <v>0</v>
      </c>
      <c r="E2777" t="b">
        <f t="shared" si="158"/>
        <v>0</v>
      </c>
      <c r="F2777" t="b">
        <f t="shared" si="159"/>
        <v>0</v>
      </c>
      <c r="G2777" t="b">
        <f>IF('Input and Summary Results'!$J$4="yes",IF(C2777=FALSE,FALSE,IF('Data Transformation'!E2777&lt;$R$10,E2777,$R$10)),IF(C2777=FALSE,FALSE,IF(C2777&lt;$R$10,C2777,$R$10)))</f>
        <v>0</v>
      </c>
      <c r="H2777" t="b">
        <f>IF('Input and Summary Results'!$J$4="yes",'Data Transformation'!F2777,'Data Transformation'!D2777)</f>
        <v>0</v>
      </c>
      <c r="I2777" t="str">
        <f t="shared" si="160"/>
        <v/>
      </c>
    </row>
    <row r="2778" spans="2:9" x14ac:dyDescent="0.25">
      <c r="B2778" t="b">
        <f>IF('Input and Summary Results'!D2360=0,FALSE,'Input and Summary Results'!$B2360)</f>
        <v>0</v>
      </c>
      <c r="C2778" t="b">
        <f>IF(OR(B2778=0,'Input and Summary Results'!D2360=0,'Input and Summary Results'!D2360=""),FALSE,'Input and Summary Results'!$D2360)</f>
        <v>0</v>
      </c>
      <c r="D2778" t="b">
        <f>IF(OR(B2778=0,'Input and Summary Results'!E2360=0),FALSE,'Input and Summary Results'!$E2360)</f>
        <v>0</v>
      </c>
      <c r="E2778" t="b">
        <f t="shared" si="158"/>
        <v>0</v>
      </c>
      <c r="F2778" t="b">
        <f t="shared" si="159"/>
        <v>0</v>
      </c>
      <c r="G2778" t="b">
        <f>IF('Input and Summary Results'!$J$4="yes",IF(C2778=FALSE,FALSE,IF('Data Transformation'!E2778&lt;$R$10,E2778,$R$10)),IF(C2778=FALSE,FALSE,IF(C2778&lt;$R$10,C2778,$R$10)))</f>
        <v>0</v>
      </c>
      <c r="H2778" t="b">
        <f>IF('Input and Summary Results'!$J$4="yes",'Data Transformation'!F2778,'Data Transformation'!D2778)</f>
        <v>0</v>
      </c>
      <c r="I2778" t="str">
        <f t="shared" si="160"/>
        <v/>
      </c>
    </row>
    <row r="2779" spans="2:9" x14ac:dyDescent="0.25">
      <c r="B2779" t="b">
        <f>IF('Input and Summary Results'!D2361=0,FALSE,'Input and Summary Results'!$B2361)</f>
        <v>0</v>
      </c>
      <c r="C2779" t="b">
        <f>IF(OR(B2779=0,'Input and Summary Results'!D2361=0,'Input and Summary Results'!D2361=""),FALSE,'Input and Summary Results'!$D2361)</f>
        <v>0</v>
      </c>
      <c r="D2779" t="b">
        <f>IF(OR(B2779=0,'Input and Summary Results'!E2361=0),FALSE,'Input and Summary Results'!$E2361)</f>
        <v>0</v>
      </c>
      <c r="E2779" t="b">
        <f t="shared" si="158"/>
        <v>0</v>
      </c>
      <c r="F2779" t="b">
        <f t="shared" si="159"/>
        <v>0</v>
      </c>
      <c r="G2779" t="b">
        <f>IF('Input and Summary Results'!$J$4="yes",IF(C2779=FALSE,FALSE,IF('Data Transformation'!E2779&lt;$R$10,E2779,$R$10)),IF(C2779=FALSE,FALSE,IF(C2779&lt;$R$10,C2779,$R$10)))</f>
        <v>0</v>
      </c>
      <c r="H2779" t="b">
        <f>IF('Input and Summary Results'!$J$4="yes",'Data Transformation'!F2779,'Data Transformation'!D2779)</f>
        <v>0</v>
      </c>
      <c r="I2779" t="str">
        <f t="shared" si="160"/>
        <v/>
      </c>
    </row>
    <row r="2780" spans="2:9" x14ac:dyDescent="0.25">
      <c r="B2780" t="b">
        <f>IF('Input and Summary Results'!D2362=0,FALSE,'Input and Summary Results'!$B2362)</f>
        <v>0</v>
      </c>
      <c r="C2780" t="b">
        <f>IF(OR(B2780=0,'Input and Summary Results'!D2362=0,'Input and Summary Results'!D2362=""),FALSE,'Input and Summary Results'!$D2362)</f>
        <v>0</v>
      </c>
      <c r="D2780" t="b">
        <f>IF(OR(B2780=0,'Input and Summary Results'!E2362=0),FALSE,'Input and Summary Results'!$E2362)</f>
        <v>0</v>
      </c>
      <c r="E2780" t="b">
        <f t="shared" si="158"/>
        <v>0</v>
      </c>
      <c r="F2780" t="b">
        <f t="shared" si="159"/>
        <v>0</v>
      </c>
      <c r="G2780" t="b">
        <f>IF('Input and Summary Results'!$J$4="yes",IF(C2780=FALSE,FALSE,IF('Data Transformation'!E2780&lt;$R$10,E2780,$R$10)),IF(C2780=FALSE,FALSE,IF(C2780&lt;$R$10,C2780,$R$10)))</f>
        <v>0</v>
      </c>
      <c r="H2780" t="b">
        <f>IF('Input and Summary Results'!$J$4="yes",'Data Transformation'!F2780,'Data Transformation'!D2780)</f>
        <v>0</v>
      </c>
      <c r="I2780" t="str">
        <f t="shared" si="160"/>
        <v/>
      </c>
    </row>
    <row r="2781" spans="2:9" x14ac:dyDescent="0.25">
      <c r="B2781" t="b">
        <f>IF('Input and Summary Results'!D2363=0,FALSE,'Input and Summary Results'!$B2363)</f>
        <v>0</v>
      </c>
      <c r="C2781" t="b">
        <f>IF(OR(B2781=0,'Input and Summary Results'!D2363=0,'Input and Summary Results'!D2363=""),FALSE,'Input and Summary Results'!$D2363)</f>
        <v>0</v>
      </c>
      <c r="D2781" t="b">
        <f>IF(OR(B2781=0,'Input and Summary Results'!E2363=0),FALSE,'Input and Summary Results'!$E2363)</f>
        <v>0</v>
      </c>
      <c r="E2781" t="b">
        <f t="shared" si="158"/>
        <v>0</v>
      </c>
      <c r="F2781" t="b">
        <f t="shared" si="159"/>
        <v>0</v>
      </c>
      <c r="G2781" t="b">
        <f>IF('Input and Summary Results'!$J$4="yes",IF(C2781=FALSE,FALSE,IF('Data Transformation'!E2781&lt;$R$10,E2781,$R$10)),IF(C2781=FALSE,FALSE,IF(C2781&lt;$R$10,C2781,$R$10)))</f>
        <v>0</v>
      </c>
      <c r="H2781" t="b">
        <f>IF('Input and Summary Results'!$J$4="yes",'Data Transformation'!F2781,'Data Transformation'!D2781)</f>
        <v>0</v>
      </c>
      <c r="I2781" t="str">
        <f t="shared" si="160"/>
        <v/>
      </c>
    </row>
    <row r="2782" spans="2:9" x14ac:dyDescent="0.25">
      <c r="B2782" t="b">
        <f>IF('Input and Summary Results'!D2364=0,FALSE,'Input and Summary Results'!$B2364)</f>
        <v>0</v>
      </c>
      <c r="C2782" t="b">
        <f>IF(OR(B2782=0,'Input and Summary Results'!D2364=0,'Input and Summary Results'!D2364=""),FALSE,'Input and Summary Results'!$D2364)</f>
        <v>0</v>
      </c>
      <c r="D2782" t="b">
        <f>IF(OR(B2782=0,'Input and Summary Results'!E2364=0),FALSE,'Input and Summary Results'!$E2364)</f>
        <v>0</v>
      </c>
      <c r="E2782" t="b">
        <f t="shared" si="158"/>
        <v>0</v>
      </c>
      <c r="F2782" t="b">
        <f t="shared" si="159"/>
        <v>0</v>
      </c>
      <c r="G2782" t="b">
        <f>IF('Input and Summary Results'!$J$4="yes",IF(C2782=FALSE,FALSE,IF('Data Transformation'!E2782&lt;$R$10,E2782,$R$10)),IF(C2782=FALSE,FALSE,IF(C2782&lt;$R$10,C2782,$R$10)))</f>
        <v>0</v>
      </c>
      <c r="H2782" t="b">
        <f>IF('Input and Summary Results'!$J$4="yes",'Data Transformation'!F2782,'Data Transformation'!D2782)</f>
        <v>0</v>
      </c>
      <c r="I2782" t="str">
        <f t="shared" si="160"/>
        <v/>
      </c>
    </row>
    <row r="2783" spans="2:9" x14ac:dyDescent="0.25">
      <c r="B2783" t="b">
        <f>IF('Input and Summary Results'!D2365=0,FALSE,'Input and Summary Results'!$B2365)</f>
        <v>0</v>
      </c>
      <c r="C2783" t="b">
        <f>IF(OR(B2783=0,'Input and Summary Results'!D2365=0,'Input and Summary Results'!D2365=""),FALSE,'Input and Summary Results'!$D2365)</f>
        <v>0</v>
      </c>
      <c r="D2783" t="b">
        <f>IF(OR(B2783=0,'Input and Summary Results'!E2365=0),FALSE,'Input and Summary Results'!$E2365)</f>
        <v>0</v>
      </c>
      <c r="E2783" t="b">
        <f t="shared" si="158"/>
        <v>0</v>
      </c>
      <c r="F2783" t="b">
        <f t="shared" si="159"/>
        <v>0</v>
      </c>
      <c r="G2783" t="b">
        <f>IF('Input and Summary Results'!$J$4="yes",IF(C2783=FALSE,FALSE,IF('Data Transformation'!E2783&lt;$R$10,E2783,$R$10)),IF(C2783=FALSE,FALSE,IF(C2783&lt;$R$10,C2783,$R$10)))</f>
        <v>0</v>
      </c>
      <c r="H2783" t="b">
        <f>IF('Input and Summary Results'!$J$4="yes",'Data Transformation'!F2783,'Data Transformation'!D2783)</f>
        <v>0</v>
      </c>
      <c r="I2783" t="str">
        <f t="shared" si="160"/>
        <v/>
      </c>
    </row>
    <row r="2784" spans="2:9" x14ac:dyDescent="0.25">
      <c r="B2784" t="b">
        <f>IF('Input and Summary Results'!D2366=0,FALSE,'Input and Summary Results'!$B2366)</f>
        <v>0</v>
      </c>
      <c r="C2784" t="b">
        <f>IF(OR(B2784=0,'Input and Summary Results'!D2366=0,'Input and Summary Results'!D2366=""),FALSE,'Input and Summary Results'!$D2366)</f>
        <v>0</v>
      </c>
      <c r="D2784" t="b">
        <f>IF(OR(B2784=0,'Input and Summary Results'!E2366=0),FALSE,'Input and Summary Results'!$E2366)</f>
        <v>0</v>
      </c>
      <c r="E2784" t="b">
        <f t="shared" si="158"/>
        <v>0</v>
      </c>
      <c r="F2784" t="b">
        <f t="shared" si="159"/>
        <v>0</v>
      </c>
      <c r="G2784" t="b">
        <f>IF('Input and Summary Results'!$J$4="yes",IF(C2784=FALSE,FALSE,IF('Data Transformation'!E2784&lt;$R$10,E2784,$R$10)),IF(C2784=FALSE,FALSE,IF(C2784&lt;$R$10,C2784,$R$10)))</f>
        <v>0</v>
      </c>
      <c r="H2784" t="b">
        <f>IF('Input and Summary Results'!$J$4="yes",'Data Transformation'!F2784,'Data Transformation'!D2784)</f>
        <v>0</v>
      </c>
      <c r="I2784" t="str">
        <f t="shared" si="160"/>
        <v/>
      </c>
    </row>
    <row r="2785" spans="2:9" x14ac:dyDescent="0.25">
      <c r="B2785" t="b">
        <f>IF('Input and Summary Results'!D2367=0,FALSE,'Input and Summary Results'!$B2367)</f>
        <v>0</v>
      </c>
      <c r="C2785" t="b">
        <f>IF(OR(B2785=0,'Input and Summary Results'!D2367=0,'Input and Summary Results'!D2367=""),FALSE,'Input and Summary Results'!$D2367)</f>
        <v>0</v>
      </c>
      <c r="D2785" t="b">
        <f>IF(OR(B2785=0,'Input and Summary Results'!E2367=0),FALSE,'Input and Summary Results'!$E2367)</f>
        <v>0</v>
      </c>
      <c r="E2785" t="b">
        <f t="shared" si="158"/>
        <v>0</v>
      </c>
      <c r="F2785" t="b">
        <f t="shared" si="159"/>
        <v>0</v>
      </c>
      <c r="G2785" t="b">
        <f>IF('Input and Summary Results'!$J$4="yes",IF(C2785=FALSE,FALSE,IF('Data Transformation'!E2785&lt;$R$10,E2785,$R$10)),IF(C2785=FALSE,FALSE,IF(C2785&lt;$R$10,C2785,$R$10)))</f>
        <v>0</v>
      </c>
      <c r="H2785" t="b">
        <f>IF('Input and Summary Results'!$J$4="yes",'Data Transformation'!F2785,'Data Transformation'!D2785)</f>
        <v>0</v>
      </c>
      <c r="I2785" t="str">
        <f t="shared" si="160"/>
        <v/>
      </c>
    </row>
    <row r="2786" spans="2:9" x14ac:dyDescent="0.25">
      <c r="B2786" t="b">
        <f>IF('Input and Summary Results'!D2368=0,FALSE,'Input and Summary Results'!$B2368)</f>
        <v>0</v>
      </c>
      <c r="C2786" t="b">
        <f>IF(OR(B2786=0,'Input and Summary Results'!D2368=0,'Input and Summary Results'!D2368=""),FALSE,'Input and Summary Results'!$D2368)</f>
        <v>0</v>
      </c>
      <c r="D2786" t="b">
        <f>IF(OR(B2786=0,'Input and Summary Results'!E2368=0),FALSE,'Input and Summary Results'!$E2368)</f>
        <v>0</v>
      </c>
      <c r="E2786" t="b">
        <f t="shared" si="158"/>
        <v>0</v>
      </c>
      <c r="F2786" t="b">
        <f t="shared" si="159"/>
        <v>0</v>
      </c>
      <c r="G2786" t="b">
        <f>IF('Input and Summary Results'!$J$4="yes",IF(C2786=FALSE,FALSE,IF('Data Transformation'!E2786&lt;$R$10,E2786,$R$10)),IF(C2786=FALSE,FALSE,IF(C2786&lt;$R$10,C2786,$R$10)))</f>
        <v>0</v>
      </c>
      <c r="H2786" t="b">
        <f>IF('Input and Summary Results'!$J$4="yes",'Data Transformation'!F2786,'Data Transformation'!D2786)</f>
        <v>0</v>
      </c>
      <c r="I2786" t="str">
        <f t="shared" si="160"/>
        <v/>
      </c>
    </row>
    <row r="2787" spans="2:9" x14ac:dyDescent="0.25">
      <c r="B2787" t="b">
        <f>IF('Input and Summary Results'!D2369=0,FALSE,'Input and Summary Results'!$B2369)</f>
        <v>0</v>
      </c>
      <c r="C2787" t="b">
        <f>IF(OR(B2787=0,'Input and Summary Results'!D2369=0,'Input and Summary Results'!D2369=""),FALSE,'Input and Summary Results'!$D2369)</f>
        <v>0</v>
      </c>
      <c r="D2787" t="b">
        <f>IF(OR(B2787=0,'Input and Summary Results'!E2369=0),FALSE,'Input and Summary Results'!$E2369)</f>
        <v>0</v>
      </c>
      <c r="E2787" t="b">
        <f t="shared" si="158"/>
        <v>0</v>
      </c>
      <c r="F2787" t="b">
        <f t="shared" si="159"/>
        <v>0</v>
      </c>
      <c r="G2787" t="b">
        <f>IF('Input and Summary Results'!$J$4="yes",IF(C2787=FALSE,FALSE,IF('Data Transformation'!E2787&lt;$R$10,E2787,$R$10)),IF(C2787=FALSE,FALSE,IF(C2787&lt;$R$10,C2787,$R$10)))</f>
        <v>0</v>
      </c>
      <c r="H2787" t="b">
        <f>IF('Input and Summary Results'!$J$4="yes",'Data Transformation'!F2787,'Data Transformation'!D2787)</f>
        <v>0</v>
      </c>
      <c r="I2787" t="str">
        <f t="shared" si="160"/>
        <v/>
      </c>
    </row>
    <row r="2788" spans="2:9" x14ac:dyDescent="0.25">
      <c r="B2788" t="b">
        <f>IF('Input and Summary Results'!D2370=0,FALSE,'Input and Summary Results'!$B2370)</f>
        <v>0</v>
      </c>
      <c r="C2788" t="b">
        <f>IF(OR(B2788=0,'Input and Summary Results'!D2370=0,'Input and Summary Results'!D2370=""),FALSE,'Input and Summary Results'!$D2370)</f>
        <v>0</v>
      </c>
      <c r="D2788" t="b">
        <f>IF(OR(B2788=0,'Input and Summary Results'!E2370=0),FALSE,'Input and Summary Results'!$E2370)</f>
        <v>0</v>
      </c>
      <c r="E2788" t="b">
        <f t="shared" si="158"/>
        <v>0</v>
      </c>
      <c r="F2788" t="b">
        <f t="shared" si="159"/>
        <v>0</v>
      </c>
      <c r="G2788" t="b">
        <f>IF('Input and Summary Results'!$J$4="yes",IF(C2788=FALSE,FALSE,IF('Data Transformation'!E2788&lt;$R$10,E2788,$R$10)),IF(C2788=FALSE,FALSE,IF(C2788&lt;$R$10,C2788,$R$10)))</f>
        <v>0</v>
      </c>
      <c r="H2788" t="b">
        <f>IF('Input and Summary Results'!$J$4="yes",'Data Transformation'!F2788,'Data Transformation'!D2788)</f>
        <v>0</v>
      </c>
      <c r="I2788" t="str">
        <f t="shared" si="160"/>
        <v/>
      </c>
    </row>
    <row r="2789" spans="2:9" x14ac:dyDescent="0.25">
      <c r="B2789" t="b">
        <f>IF('Input and Summary Results'!D2371=0,FALSE,'Input and Summary Results'!$B2371)</f>
        <v>0</v>
      </c>
      <c r="C2789" t="b">
        <f>IF(OR(B2789=0,'Input and Summary Results'!D2371=0,'Input and Summary Results'!D2371=""),FALSE,'Input and Summary Results'!$D2371)</f>
        <v>0</v>
      </c>
      <c r="D2789" t="b">
        <f>IF(OR(B2789=0,'Input and Summary Results'!E2371=0),FALSE,'Input and Summary Results'!$E2371)</f>
        <v>0</v>
      </c>
      <c r="E2789" t="b">
        <f t="shared" si="158"/>
        <v>0</v>
      </c>
      <c r="F2789" t="b">
        <f t="shared" si="159"/>
        <v>0</v>
      </c>
      <c r="G2789" t="b">
        <f>IF('Input and Summary Results'!$J$4="yes",IF(C2789=FALSE,FALSE,IF('Data Transformation'!E2789&lt;$R$10,E2789,$R$10)),IF(C2789=FALSE,FALSE,IF(C2789&lt;$R$10,C2789,$R$10)))</f>
        <v>0</v>
      </c>
      <c r="H2789" t="b">
        <f>IF('Input and Summary Results'!$J$4="yes",'Data Transformation'!F2789,'Data Transformation'!D2789)</f>
        <v>0</v>
      </c>
      <c r="I2789" t="str">
        <f t="shared" si="160"/>
        <v/>
      </c>
    </row>
    <row r="2790" spans="2:9" x14ac:dyDescent="0.25">
      <c r="B2790" t="b">
        <f>IF('Input and Summary Results'!D2372=0,FALSE,'Input and Summary Results'!$B2372)</f>
        <v>0</v>
      </c>
      <c r="C2790" t="b">
        <f>IF(OR(B2790=0,'Input and Summary Results'!D2372=0,'Input and Summary Results'!D2372=""),FALSE,'Input and Summary Results'!$D2372)</f>
        <v>0</v>
      </c>
      <c r="D2790" t="b">
        <f>IF(OR(B2790=0,'Input and Summary Results'!E2372=0),FALSE,'Input and Summary Results'!$E2372)</f>
        <v>0</v>
      </c>
      <c r="E2790" t="b">
        <f t="shared" si="158"/>
        <v>0</v>
      </c>
      <c r="F2790" t="b">
        <f t="shared" si="159"/>
        <v>0</v>
      </c>
      <c r="G2790" t="b">
        <f>IF('Input and Summary Results'!$J$4="yes",IF(C2790=FALSE,FALSE,IF('Data Transformation'!E2790&lt;$R$10,E2790,$R$10)),IF(C2790=FALSE,FALSE,IF(C2790&lt;$R$10,C2790,$R$10)))</f>
        <v>0</v>
      </c>
      <c r="H2790" t="b">
        <f>IF('Input and Summary Results'!$J$4="yes",'Data Transformation'!F2790,'Data Transformation'!D2790)</f>
        <v>0</v>
      </c>
      <c r="I2790" t="str">
        <f t="shared" si="160"/>
        <v/>
      </c>
    </row>
    <row r="2791" spans="2:9" x14ac:dyDescent="0.25">
      <c r="B2791" t="b">
        <f>IF('Input and Summary Results'!D2373=0,FALSE,'Input and Summary Results'!$B2373)</f>
        <v>0</v>
      </c>
      <c r="C2791" t="b">
        <f>IF(OR(B2791=0,'Input and Summary Results'!D2373=0,'Input and Summary Results'!D2373=""),FALSE,'Input and Summary Results'!$D2373)</f>
        <v>0</v>
      </c>
      <c r="D2791" t="b">
        <f>IF(OR(B2791=0,'Input and Summary Results'!E2373=0),FALSE,'Input and Summary Results'!$E2373)</f>
        <v>0</v>
      </c>
      <c r="E2791" t="b">
        <f t="shared" si="158"/>
        <v>0</v>
      </c>
      <c r="F2791" t="b">
        <f t="shared" si="159"/>
        <v>0</v>
      </c>
      <c r="G2791" t="b">
        <f>IF('Input and Summary Results'!$J$4="yes",IF(C2791=FALSE,FALSE,IF('Data Transformation'!E2791&lt;$R$10,E2791,$R$10)),IF(C2791=FALSE,FALSE,IF(C2791&lt;$R$10,C2791,$R$10)))</f>
        <v>0</v>
      </c>
      <c r="H2791" t="b">
        <f>IF('Input and Summary Results'!$J$4="yes",'Data Transformation'!F2791,'Data Transformation'!D2791)</f>
        <v>0</v>
      </c>
      <c r="I2791" t="str">
        <f t="shared" si="160"/>
        <v/>
      </c>
    </row>
    <row r="2792" spans="2:9" x14ac:dyDescent="0.25">
      <c r="B2792" t="b">
        <f>IF('Input and Summary Results'!D2374=0,FALSE,'Input and Summary Results'!$B2374)</f>
        <v>0</v>
      </c>
      <c r="C2792" t="b">
        <f>IF(OR(B2792=0,'Input and Summary Results'!D2374=0,'Input and Summary Results'!D2374=""),FALSE,'Input and Summary Results'!$D2374)</f>
        <v>0</v>
      </c>
      <c r="D2792" t="b">
        <f>IF(OR(B2792=0,'Input and Summary Results'!E2374=0),FALSE,'Input and Summary Results'!$E2374)</f>
        <v>0</v>
      </c>
      <c r="E2792" t="b">
        <f t="shared" si="158"/>
        <v>0</v>
      </c>
      <c r="F2792" t="b">
        <f t="shared" si="159"/>
        <v>0</v>
      </c>
      <c r="G2792" t="b">
        <f>IF('Input and Summary Results'!$J$4="yes",IF(C2792=FALSE,FALSE,IF('Data Transformation'!E2792&lt;$R$10,E2792,$R$10)),IF(C2792=FALSE,FALSE,IF(C2792&lt;$R$10,C2792,$R$10)))</f>
        <v>0</v>
      </c>
      <c r="H2792" t="b">
        <f>IF('Input and Summary Results'!$J$4="yes",'Data Transformation'!F2792,'Data Transformation'!D2792)</f>
        <v>0</v>
      </c>
      <c r="I2792" t="str">
        <f t="shared" si="160"/>
        <v/>
      </c>
    </row>
    <row r="2793" spans="2:9" x14ac:dyDescent="0.25">
      <c r="B2793" t="b">
        <f>IF('Input and Summary Results'!D2375=0,FALSE,'Input and Summary Results'!$B2375)</f>
        <v>0</v>
      </c>
      <c r="C2793" t="b">
        <f>IF(OR(B2793=0,'Input and Summary Results'!D2375=0,'Input and Summary Results'!D2375=""),FALSE,'Input and Summary Results'!$D2375)</f>
        <v>0</v>
      </c>
      <c r="D2793" t="b">
        <f>IF(OR(B2793=0,'Input and Summary Results'!E2375=0),FALSE,'Input and Summary Results'!$E2375)</f>
        <v>0</v>
      </c>
      <c r="E2793" t="b">
        <f t="shared" si="158"/>
        <v>0</v>
      </c>
      <c r="F2793" t="b">
        <f t="shared" si="159"/>
        <v>0</v>
      </c>
      <c r="G2793" t="b">
        <f>IF('Input and Summary Results'!$J$4="yes",IF(C2793=FALSE,FALSE,IF('Data Transformation'!E2793&lt;$R$10,E2793,$R$10)),IF(C2793=FALSE,FALSE,IF(C2793&lt;$R$10,C2793,$R$10)))</f>
        <v>0</v>
      </c>
      <c r="H2793" t="b">
        <f>IF('Input and Summary Results'!$J$4="yes",'Data Transformation'!F2793,'Data Transformation'!D2793)</f>
        <v>0</v>
      </c>
      <c r="I2793" t="str">
        <f t="shared" si="160"/>
        <v/>
      </c>
    </row>
    <row r="2794" spans="2:9" x14ac:dyDescent="0.25">
      <c r="B2794" t="b">
        <f>IF('Input and Summary Results'!D2376=0,FALSE,'Input and Summary Results'!$B2376)</f>
        <v>0</v>
      </c>
      <c r="C2794" t="b">
        <f>IF(OR(B2794=0,'Input and Summary Results'!D2376=0,'Input and Summary Results'!D2376=""),FALSE,'Input and Summary Results'!$D2376)</f>
        <v>0</v>
      </c>
      <c r="D2794" t="b">
        <f>IF(OR(B2794=0,'Input and Summary Results'!E2376=0),FALSE,'Input and Summary Results'!$E2376)</f>
        <v>0</v>
      </c>
      <c r="E2794" t="b">
        <f t="shared" ref="E2794:E2857" si="161">IF(C2794=FALSE,FALSE,LOG10(C2794))</f>
        <v>0</v>
      </c>
      <c r="F2794" t="b">
        <f t="shared" ref="F2794:F2857" si="162">IF(D2794=FALSE, FALSE,0.434*D2794/C2794)</f>
        <v>0</v>
      </c>
      <c r="G2794" t="b">
        <f>IF('Input and Summary Results'!$J$4="yes",IF(C2794=FALSE,FALSE,IF('Data Transformation'!E2794&lt;$R$10,E2794,$R$10)),IF(C2794=FALSE,FALSE,IF(C2794&lt;$R$10,C2794,$R$10)))</f>
        <v>0</v>
      </c>
      <c r="H2794" t="b">
        <f>IF('Input and Summary Results'!$J$4="yes",'Data Transformation'!F2794,'Data Transformation'!D2794)</f>
        <v>0</v>
      </c>
      <c r="I2794" t="str">
        <f t="shared" si="160"/>
        <v/>
      </c>
    </row>
    <row r="2795" spans="2:9" x14ac:dyDescent="0.25">
      <c r="B2795" t="b">
        <f>IF('Input and Summary Results'!D2377=0,FALSE,'Input and Summary Results'!$B2377)</f>
        <v>0</v>
      </c>
      <c r="C2795" t="b">
        <f>IF(OR(B2795=0,'Input and Summary Results'!D2377=0,'Input and Summary Results'!D2377=""),FALSE,'Input and Summary Results'!$D2377)</f>
        <v>0</v>
      </c>
      <c r="D2795" t="b">
        <f>IF(OR(B2795=0,'Input and Summary Results'!E2377=0),FALSE,'Input and Summary Results'!$E2377)</f>
        <v>0</v>
      </c>
      <c r="E2795" t="b">
        <f t="shared" si="161"/>
        <v>0</v>
      </c>
      <c r="F2795" t="b">
        <f t="shared" si="162"/>
        <v>0</v>
      </c>
      <c r="G2795" t="b">
        <f>IF('Input and Summary Results'!$J$4="yes",IF(C2795=FALSE,FALSE,IF('Data Transformation'!E2795&lt;$R$10,E2795,$R$10)),IF(C2795=FALSE,FALSE,IF(C2795&lt;$R$10,C2795,$R$10)))</f>
        <v>0</v>
      </c>
      <c r="H2795" t="b">
        <f>IF('Input and Summary Results'!$J$4="yes",'Data Transformation'!F2795,'Data Transformation'!D2795)</f>
        <v>0</v>
      </c>
      <c r="I2795" t="str">
        <f t="shared" si="160"/>
        <v/>
      </c>
    </row>
    <row r="2796" spans="2:9" x14ac:dyDescent="0.25">
      <c r="B2796" t="b">
        <f>IF('Input and Summary Results'!D2378=0,FALSE,'Input and Summary Results'!$B2378)</f>
        <v>0</v>
      </c>
      <c r="C2796" t="b">
        <f>IF(OR(B2796=0,'Input and Summary Results'!D2378=0,'Input and Summary Results'!D2378=""),FALSE,'Input and Summary Results'!$D2378)</f>
        <v>0</v>
      </c>
      <c r="D2796" t="b">
        <f>IF(OR(B2796=0,'Input and Summary Results'!E2378=0),FALSE,'Input and Summary Results'!$E2378)</f>
        <v>0</v>
      </c>
      <c r="E2796" t="b">
        <f t="shared" si="161"/>
        <v>0</v>
      </c>
      <c r="F2796" t="b">
        <f t="shared" si="162"/>
        <v>0</v>
      </c>
      <c r="G2796" t="b">
        <f>IF('Input and Summary Results'!$J$4="yes",IF(C2796=FALSE,FALSE,IF('Data Transformation'!E2796&lt;$R$10,E2796,$R$10)),IF(C2796=FALSE,FALSE,IF(C2796&lt;$R$10,C2796,$R$10)))</f>
        <v>0</v>
      </c>
      <c r="H2796" t="b">
        <f>IF('Input and Summary Results'!$J$4="yes",'Data Transformation'!F2796,'Data Transformation'!D2796)</f>
        <v>0</v>
      </c>
      <c r="I2796" t="str">
        <f t="shared" si="160"/>
        <v/>
      </c>
    </row>
    <row r="2797" spans="2:9" x14ac:dyDescent="0.25">
      <c r="B2797" t="b">
        <f>IF('Input and Summary Results'!D2379=0,FALSE,'Input and Summary Results'!$B2379)</f>
        <v>0</v>
      </c>
      <c r="C2797" t="b">
        <f>IF(OR(B2797=0,'Input and Summary Results'!D2379=0,'Input and Summary Results'!D2379=""),FALSE,'Input and Summary Results'!$D2379)</f>
        <v>0</v>
      </c>
      <c r="D2797" t="b">
        <f>IF(OR(B2797=0,'Input and Summary Results'!E2379=0),FALSE,'Input and Summary Results'!$E2379)</f>
        <v>0</v>
      </c>
      <c r="E2797" t="b">
        <f t="shared" si="161"/>
        <v>0</v>
      </c>
      <c r="F2797" t="b">
        <f t="shared" si="162"/>
        <v>0</v>
      </c>
      <c r="G2797" t="b">
        <f>IF('Input and Summary Results'!$J$4="yes",IF(C2797=FALSE,FALSE,IF('Data Transformation'!E2797&lt;$R$10,E2797,$R$10)),IF(C2797=FALSE,FALSE,IF(C2797&lt;$R$10,C2797,$R$10)))</f>
        <v>0</v>
      </c>
      <c r="H2797" t="b">
        <f>IF('Input and Summary Results'!$J$4="yes",'Data Transformation'!F2797,'Data Transformation'!D2797)</f>
        <v>0</v>
      </c>
      <c r="I2797" t="str">
        <f t="shared" si="160"/>
        <v/>
      </c>
    </row>
    <row r="2798" spans="2:9" x14ac:dyDescent="0.25">
      <c r="B2798" t="b">
        <f>IF('Input and Summary Results'!D2380=0,FALSE,'Input and Summary Results'!$B2380)</f>
        <v>0</v>
      </c>
      <c r="C2798" t="b">
        <f>IF(OR(B2798=0,'Input and Summary Results'!D2380=0,'Input and Summary Results'!D2380=""),FALSE,'Input and Summary Results'!$D2380)</f>
        <v>0</v>
      </c>
      <c r="D2798" t="b">
        <f>IF(OR(B2798=0,'Input and Summary Results'!E2380=0),FALSE,'Input and Summary Results'!$E2380)</f>
        <v>0</v>
      </c>
      <c r="E2798" t="b">
        <f t="shared" si="161"/>
        <v>0</v>
      </c>
      <c r="F2798" t="b">
        <f t="shared" si="162"/>
        <v>0</v>
      </c>
      <c r="G2798" t="b">
        <f>IF('Input and Summary Results'!$J$4="yes",IF(C2798=FALSE,FALSE,IF('Data Transformation'!E2798&lt;$R$10,E2798,$R$10)),IF(C2798=FALSE,FALSE,IF(C2798&lt;$R$10,C2798,$R$10)))</f>
        <v>0</v>
      </c>
      <c r="H2798" t="b">
        <f>IF('Input and Summary Results'!$J$4="yes",'Data Transformation'!F2798,'Data Transformation'!D2798)</f>
        <v>0</v>
      </c>
      <c r="I2798" t="str">
        <f t="shared" si="160"/>
        <v/>
      </c>
    </row>
    <row r="2799" spans="2:9" x14ac:dyDescent="0.25">
      <c r="B2799" t="b">
        <f>IF('Input and Summary Results'!D2381=0,FALSE,'Input and Summary Results'!$B2381)</f>
        <v>0</v>
      </c>
      <c r="C2799" t="b">
        <f>IF(OR(B2799=0,'Input and Summary Results'!D2381=0,'Input and Summary Results'!D2381=""),FALSE,'Input and Summary Results'!$D2381)</f>
        <v>0</v>
      </c>
      <c r="D2799" t="b">
        <f>IF(OR(B2799=0,'Input and Summary Results'!E2381=0),FALSE,'Input and Summary Results'!$E2381)</f>
        <v>0</v>
      </c>
      <c r="E2799" t="b">
        <f t="shared" si="161"/>
        <v>0</v>
      </c>
      <c r="F2799" t="b">
        <f t="shared" si="162"/>
        <v>0</v>
      </c>
      <c r="G2799" t="b">
        <f>IF('Input and Summary Results'!$J$4="yes",IF(C2799=FALSE,FALSE,IF('Data Transformation'!E2799&lt;$R$10,E2799,$R$10)),IF(C2799=FALSE,FALSE,IF(C2799&lt;$R$10,C2799,$R$10)))</f>
        <v>0</v>
      </c>
      <c r="H2799" t="b">
        <f>IF('Input and Summary Results'!$J$4="yes",'Data Transformation'!F2799,'Data Transformation'!D2799)</f>
        <v>0</v>
      </c>
      <c r="I2799" t="str">
        <f t="shared" si="160"/>
        <v/>
      </c>
    </row>
    <row r="2800" spans="2:9" x14ac:dyDescent="0.25">
      <c r="B2800" t="b">
        <f>IF('Input and Summary Results'!D2382=0,FALSE,'Input and Summary Results'!$B2382)</f>
        <v>0</v>
      </c>
      <c r="C2800" t="b">
        <f>IF(OR(B2800=0,'Input and Summary Results'!D2382=0,'Input and Summary Results'!D2382=""),FALSE,'Input and Summary Results'!$D2382)</f>
        <v>0</v>
      </c>
      <c r="D2800" t="b">
        <f>IF(OR(B2800=0,'Input and Summary Results'!E2382=0),FALSE,'Input and Summary Results'!$E2382)</f>
        <v>0</v>
      </c>
      <c r="E2800" t="b">
        <f t="shared" si="161"/>
        <v>0</v>
      </c>
      <c r="F2800" t="b">
        <f t="shared" si="162"/>
        <v>0</v>
      </c>
      <c r="G2800" t="b">
        <f>IF('Input and Summary Results'!$J$4="yes",IF(C2800=FALSE,FALSE,IF('Data Transformation'!E2800&lt;$R$10,E2800,$R$10)),IF(C2800=FALSE,FALSE,IF(C2800&lt;$R$10,C2800,$R$10)))</f>
        <v>0</v>
      </c>
      <c r="H2800" t="b">
        <f>IF('Input and Summary Results'!$J$4="yes",'Data Transformation'!F2800,'Data Transformation'!D2800)</f>
        <v>0</v>
      </c>
      <c r="I2800" t="str">
        <f t="shared" si="160"/>
        <v/>
      </c>
    </row>
    <row r="2801" spans="2:9" x14ac:dyDescent="0.25">
      <c r="B2801" t="b">
        <f>IF('Input and Summary Results'!D2383=0,FALSE,'Input and Summary Results'!$B2383)</f>
        <v>0</v>
      </c>
      <c r="C2801" t="b">
        <f>IF(OR(B2801=0,'Input and Summary Results'!D2383=0,'Input and Summary Results'!D2383=""),FALSE,'Input and Summary Results'!$D2383)</f>
        <v>0</v>
      </c>
      <c r="D2801" t="b">
        <f>IF(OR(B2801=0,'Input and Summary Results'!E2383=0),FALSE,'Input and Summary Results'!$E2383)</f>
        <v>0</v>
      </c>
      <c r="E2801" t="b">
        <f t="shared" si="161"/>
        <v>0</v>
      </c>
      <c r="F2801" t="b">
        <f t="shared" si="162"/>
        <v>0</v>
      </c>
      <c r="G2801" t="b">
        <f>IF('Input and Summary Results'!$J$4="yes",IF(C2801=FALSE,FALSE,IF('Data Transformation'!E2801&lt;$R$10,E2801,$R$10)),IF(C2801=FALSE,FALSE,IF(C2801&lt;$R$10,C2801,$R$10)))</f>
        <v>0</v>
      </c>
      <c r="H2801" t="b">
        <f>IF('Input and Summary Results'!$J$4="yes",'Data Transformation'!F2801,'Data Transformation'!D2801)</f>
        <v>0</v>
      </c>
      <c r="I2801" t="str">
        <f t="shared" si="160"/>
        <v/>
      </c>
    </row>
    <row r="2802" spans="2:9" x14ac:dyDescent="0.25">
      <c r="B2802" t="b">
        <f>IF('Input and Summary Results'!D2384=0,FALSE,'Input and Summary Results'!$B2384)</f>
        <v>0</v>
      </c>
      <c r="C2802" t="b">
        <f>IF(OR(B2802=0,'Input and Summary Results'!D2384=0,'Input and Summary Results'!D2384=""),FALSE,'Input and Summary Results'!$D2384)</f>
        <v>0</v>
      </c>
      <c r="D2802" t="b">
        <f>IF(OR(B2802=0,'Input and Summary Results'!E2384=0),FALSE,'Input and Summary Results'!$E2384)</f>
        <v>0</v>
      </c>
      <c r="E2802" t="b">
        <f t="shared" si="161"/>
        <v>0</v>
      </c>
      <c r="F2802" t="b">
        <f t="shared" si="162"/>
        <v>0</v>
      </c>
      <c r="G2802" t="b">
        <f>IF('Input and Summary Results'!$J$4="yes",IF(C2802=FALSE,FALSE,IF('Data Transformation'!E2802&lt;$R$10,E2802,$R$10)),IF(C2802=FALSE,FALSE,IF(C2802&lt;$R$10,C2802,$R$10)))</f>
        <v>0</v>
      </c>
      <c r="H2802" t="b">
        <f>IF('Input and Summary Results'!$J$4="yes",'Data Transformation'!F2802,'Data Transformation'!D2802)</f>
        <v>0</v>
      </c>
      <c r="I2802" t="str">
        <f t="shared" si="160"/>
        <v/>
      </c>
    </row>
    <row r="2803" spans="2:9" x14ac:dyDescent="0.25">
      <c r="B2803" t="b">
        <f>IF('Input and Summary Results'!D2385=0,FALSE,'Input and Summary Results'!$B2385)</f>
        <v>0</v>
      </c>
      <c r="C2803" t="b">
        <f>IF(OR(B2803=0,'Input and Summary Results'!D2385=0,'Input and Summary Results'!D2385=""),FALSE,'Input and Summary Results'!$D2385)</f>
        <v>0</v>
      </c>
      <c r="D2803" t="b">
        <f>IF(OR(B2803=0,'Input and Summary Results'!E2385=0),FALSE,'Input and Summary Results'!$E2385)</f>
        <v>0</v>
      </c>
      <c r="E2803" t="b">
        <f t="shared" si="161"/>
        <v>0</v>
      </c>
      <c r="F2803" t="b">
        <f t="shared" si="162"/>
        <v>0</v>
      </c>
      <c r="G2803" t="b">
        <f>IF('Input and Summary Results'!$J$4="yes",IF(C2803=FALSE,FALSE,IF('Data Transformation'!E2803&lt;$R$10,E2803,$R$10)),IF(C2803=FALSE,FALSE,IF(C2803&lt;$R$10,C2803,$R$10)))</f>
        <v>0</v>
      </c>
      <c r="H2803" t="b">
        <f>IF('Input and Summary Results'!$J$4="yes",'Data Transformation'!F2803,'Data Transformation'!D2803)</f>
        <v>0</v>
      </c>
      <c r="I2803" t="str">
        <f t="shared" si="160"/>
        <v/>
      </c>
    </row>
    <row r="2804" spans="2:9" x14ac:dyDescent="0.25">
      <c r="B2804" t="b">
        <f>IF('Input and Summary Results'!D2386=0,FALSE,'Input and Summary Results'!$B2386)</f>
        <v>0</v>
      </c>
      <c r="C2804" t="b">
        <f>IF(OR(B2804=0,'Input and Summary Results'!D2386=0,'Input and Summary Results'!D2386=""),FALSE,'Input and Summary Results'!$D2386)</f>
        <v>0</v>
      </c>
      <c r="D2804" t="b">
        <f>IF(OR(B2804=0,'Input and Summary Results'!E2386=0),FALSE,'Input and Summary Results'!$E2386)</f>
        <v>0</v>
      </c>
      <c r="E2804" t="b">
        <f t="shared" si="161"/>
        <v>0</v>
      </c>
      <c r="F2804" t="b">
        <f t="shared" si="162"/>
        <v>0</v>
      </c>
      <c r="G2804" t="b">
        <f>IF('Input and Summary Results'!$J$4="yes",IF(C2804=FALSE,FALSE,IF('Data Transformation'!E2804&lt;$R$10,E2804,$R$10)),IF(C2804=FALSE,FALSE,IF(C2804&lt;$R$10,C2804,$R$10)))</f>
        <v>0</v>
      </c>
      <c r="H2804" t="b">
        <f>IF('Input and Summary Results'!$J$4="yes",'Data Transformation'!F2804,'Data Transformation'!D2804)</f>
        <v>0</v>
      </c>
      <c r="I2804" t="str">
        <f t="shared" si="160"/>
        <v/>
      </c>
    </row>
    <row r="2805" spans="2:9" x14ac:dyDescent="0.25">
      <c r="B2805" t="b">
        <f>IF('Input and Summary Results'!D2387=0,FALSE,'Input and Summary Results'!$B2387)</f>
        <v>0</v>
      </c>
      <c r="C2805" t="b">
        <f>IF(OR(B2805=0,'Input and Summary Results'!D2387=0,'Input and Summary Results'!D2387=""),FALSE,'Input and Summary Results'!$D2387)</f>
        <v>0</v>
      </c>
      <c r="D2805" t="b">
        <f>IF(OR(B2805=0,'Input and Summary Results'!E2387=0),FALSE,'Input and Summary Results'!$E2387)</f>
        <v>0</v>
      </c>
      <c r="E2805" t="b">
        <f t="shared" si="161"/>
        <v>0</v>
      </c>
      <c r="F2805" t="b">
        <f t="shared" si="162"/>
        <v>0</v>
      </c>
      <c r="G2805" t="b">
        <f>IF('Input and Summary Results'!$J$4="yes",IF(C2805=FALSE,FALSE,IF('Data Transformation'!E2805&lt;$R$10,E2805,$R$10)),IF(C2805=FALSE,FALSE,IF(C2805&lt;$R$10,C2805,$R$10)))</f>
        <v>0</v>
      </c>
      <c r="H2805" t="b">
        <f>IF('Input and Summary Results'!$J$4="yes",'Data Transformation'!F2805,'Data Transformation'!D2805)</f>
        <v>0</v>
      </c>
      <c r="I2805" t="str">
        <f t="shared" si="160"/>
        <v/>
      </c>
    </row>
    <row r="2806" spans="2:9" x14ac:dyDescent="0.25">
      <c r="B2806" t="b">
        <f>IF('Input and Summary Results'!D2388=0,FALSE,'Input and Summary Results'!$B2388)</f>
        <v>0</v>
      </c>
      <c r="C2806" t="b">
        <f>IF(OR(B2806=0,'Input and Summary Results'!D2388=0,'Input and Summary Results'!D2388=""),FALSE,'Input and Summary Results'!$D2388)</f>
        <v>0</v>
      </c>
      <c r="D2806" t="b">
        <f>IF(OR(B2806=0,'Input and Summary Results'!E2388=0),FALSE,'Input and Summary Results'!$E2388)</f>
        <v>0</v>
      </c>
      <c r="E2806" t="b">
        <f t="shared" si="161"/>
        <v>0</v>
      </c>
      <c r="F2806" t="b">
        <f t="shared" si="162"/>
        <v>0</v>
      </c>
      <c r="G2806" t="b">
        <f>IF('Input and Summary Results'!$J$4="yes",IF(C2806=FALSE,FALSE,IF('Data Transformation'!E2806&lt;$R$10,E2806,$R$10)),IF(C2806=FALSE,FALSE,IF(C2806&lt;$R$10,C2806,$R$10)))</f>
        <v>0</v>
      </c>
      <c r="H2806" t="b">
        <f>IF('Input and Summary Results'!$J$4="yes",'Data Transformation'!F2806,'Data Transformation'!D2806)</f>
        <v>0</v>
      </c>
      <c r="I2806" t="str">
        <f t="shared" si="160"/>
        <v/>
      </c>
    </row>
    <row r="2807" spans="2:9" x14ac:dyDescent="0.25">
      <c r="B2807" t="b">
        <f>IF('Input and Summary Results'!D2389=0,FALSE,'Input and Summary Results'!$B2389)</f>
        <v>0</v>
      </c>
      <c r="C2807" t="b">
        <f>IF(OR(B2807=0,'Input and Summary Results'!D2389=0,'Input and Summary Results'!D2389=""),FALSE,'Input and Summary Results'!$D2389)</f>
        <v>0</v>
      </c>
      <c r="D2807" t="b">
        <f>IF(OR(B2807=0,'Input and Summary Results'!E2389=0),FALSE,'Input and Summary Results'!$E2389)</f>
        <v>0</v>
      </c>
      <c r="E2807" t="b">
        <f t="shared" si="161"/>
        <v>0</v>
      </c>
      <c r="F2807" t="b">
        <f t="shared" si="162"/>
        <v>0</v>
      </c>
      <c r="G2807" t="b">
        <f>IF('Input and Summary Results'!$J$4="yes",IF(C2807=FALSE,FALSE,IF('Data Transformation'!E2807&lt;$R$10,E2807,$R$10)),IF(C2807=FALSE,FALSE,IF(C2807&lt;$R$10,C2807,$R$10)))</f>
        <v>0</v>
      </c>
      <c r="H2807" t="b">
        <f>IF('Input and Summary Results'!$J$4="yes",'Data Transformation'!F2807,'Data Transformation'!D2807)</f>
        <v>0</v>
      </c>
      <c r="I2807" t="str">
        <f t="shared" si="160"/>
        <v/>
      </c>
    </row>
    <row r="2808" spans="2:9" x14ac:dyDescent="0.25">
      <c r="B2808" t="b">
        <f>IF('Input and Summary Results'!D2390=0,FALSE,'Input and Summary Results'!$B2390)</f>
        <v>0</v>
      </c>
      <c r="C2808" t="b">
        <f>IF(OR(B2808=0,'Input and Summary Results'!D2390=0,'Input and Summary Results'!D2390=""),FALSE,'Input and Summary Results'!$D2390)</f>
        <v>0</v>
      </c>
      <c r="D2808" t="b">
        <f>IF(OR(B2808=0,'Input and Summary Results'!E2390=0),FALSE,'Input and Summary Results'!$E2390)</f>
        <v>0</v>
      </c>
      <c r="E2808" t="b">
        <f t="shared" si="161"/>
        <v>0</v>
      </c>
      <c r="F2808" t="b">
        <f t="shared" si="162"/>
        <v>0</v>
      </c>
      <c r="G2808" t="b">
        <f>IF('Input and Summary Results'!$J$4="yes",IF(C2808=FALSE,FALSE,IF('Data Transformation'!E2808&lt;$R$10,E2808,$R$10)),IF(C2808=FALSE,FALSE,IF(C2808&lt;$R$10,C2808,$R$10)))</f>
        <v>0</v>
      </c>
      <c r="H2808" t="b">
        <f>IF('Input and Summary Results'!$J$4="yes",'Data Transformation'!F2808,'Data Transformation'!D2808)</f>
        <v>0</v>
      </c>
      <c r="I2808" t="str">
        <f t="shared" si="160"/>
        <v/>
      </c>
    </row>
    <row r="2809" spans="2:9" x14ac:dyDescent="0.25">
      <c r="B2809" t="b">
        <f>IF('Input and Summary Results'!D2391=0,FALSE,'Input and Summary Results'!$B2391)</f>
        <v>0</v>
      </c>
      <c r="C2809" t="b">
        <f>IF(OR(B2809=0,'Input and Summary Results'!D2391=0,'Input and Summary Results'!D2391=""),FALSE,'Input and Summary Results'!$D2391)</f>
        <v>0</v>
      </c>
      <c r="D2809" t="b">
        <f>IF(OR(B2809=0,'Input and Summary Results'!E2391=0),FALSE,'Input and Summary Results'!$E2391)</f>
        <v>0</v>
      </c>
      <c r="E2809" t="b">
        <f t="shared" si="161"/>
        <v>0</v>
      </c>
      <c r="F2809" t="b">
        <f t="shared" si="162"/>
        <v>0</v>
      </c>
      <c r="G2809" t="b">
        <f>IF('Input and Summary Results'!$J$4="yes",IF(C2809=FALSE,FALSE,IF('Data Transformation'!E2809&lt;$R$10,E2809,$R$10)),IF(C2809=FALSE,FALSE,IF(C2809&lt;$R$10,C2809,$R$10)))</f>
        <v>0</v>
      </c>
      <c r="H2809" t="b">
        <f>IF('Input and Summary Results'!$J$4="yes",'Data Transformation'!F2809,'Data Transformation'!D2809)</f>
        <v>0</v>
      </c>
      <c r="I2809" t="str">
        <f t="shared" si="160"/>
        <v/>
      </c>
    </row>
    <row r="2810" spans="2:9" x14ac:dyDescent="0.25">
      <c r="B2810" t="b">
        <f>IF('Input and Summary Results'!D2392=0,FALSE,'Input and Summary Results'!$B2392)</f>
        <v>0</v>
      </c>
      <c r="C2810" t="b">
        <f>IF(OR(B2810=0,'Input and Summary Results'!D2392=0,'Input and Summary Results'!D2392=""),FALSE,'Input and Summary Results'!$D2392)</f>
        <v>0</v>
      </c>
      <c r="D2810" t="b">
        <f>IF(OR(B2810=0,'Input and Summary Results'!E2392=0),FALSE,'Input and Summary Results'!$E2392)</f>
        <v>0</v>
      </c>
      <c r="E2810" t="b">
        <f t="shared" si="161"/>
        <v>0</v>
      </c>
      <c r="F2810" t="b">
        <f t="shared" si="162"/>
        <v>0</v>
      </c>
      <c r="G2810" t="b">
        <f>IF('Input and Summary Results'!$J$4="yes",IF(C2810=FALSE,FALSE,IF('Data Transformation'!E2810&lt;$R$10,E2810,$R$10)),IF(C2810=FALSE,FALSE,IF(C2810&lt;$R$10,C2810,$R$10)))</f>
        <v>0</v>
      </c>
      <c r="H2810" t="b">
        <f>IF('Input and Summary Results'!$J$4="yes",'Data Transformation'!F2810,'Data Transformation'!D2810)</f>
        <v>0</v>
      </c>
      <c r="I2810" t="str">
        <f t="shared" si="160"/>
        <v/>
      </c>
    </row>
    <row r="2811" spans="2:9" x14ac:dyDescent="0.25">
      <c r="B2811" t="b">
        <f>IF('Input and Summary Results'!D2393=0,FALSE,'Input and Summary Results'!$B2393)</f>
        <v>0</v>
      </c>
      <c r="C2811" t="b">
        <f>IF(OR(B2811=0,'Input and Summary Results'!D2393=0,'Input and Summary Results'!D2393=""),FALSE,'Input and Summary Results'!$D2393)</f>
        <v>0</v>
      </c>
      <c r="D2811" t="b">
        <f>IF(OR(B2811=0,'Input and Summary Results'!E2393=0),FALSE,'Input and Summary Results'!$E2393)</f>
        <v>0</v>
      </c>
      <c r="E2811" t="b">
        <f t="shared" si="161"/>
        <v>0</v>
      </c>
      <c r="F2811" t="b">
        <f t="shared" si="162"/>
        <v>0</v>
      </c>
      <c r="G2811" t="b">
        <f>IF('Input and Summary Results'!$J$4="yes",IF(C2811=FALSE,FALSE,IF('Data Transformation'!E2811&lt;$R$10,E2811,$R$10)),IF(C2811=FALSE,FALSE,IF(C2811&lt;$R$10,C2811,$R$10)))</f>
        <v>0</v>
      </c>
      <c r="H2811" t="b">
        <f>IF('Input and Summary Results'!$J$4="yes",'Data Transformation'!F2811,'Data Transformation'!D2811)</f>
        <v>0</v>
      </c>
      <c r="I2811" t="str">
        <f t="shared" si="160"/>
        <v/>
      </c>
    </row>
    <row r="2812" spans="2:9" x14ac:dyDescent="0.25">
      <c r="B2812" t="b">
        <f>IF('Input and Summary Results'!D2394=0,FALSE,'Input and Summary Results'!$B2394)</f>
        <v>0</v>
      </c>
      <c r="C2812" t="b">
        <f>IF(OR(B2812=0,'Input and Summary Results'!D2394=0,'Input and Summary Results'!D2394=""),FALSE,'Input and Summary Results'!$D2394)</f>
        <v>0</v>
      </c>
      <c r="D2812" t="b">
        <f>IF(OR(B2812=0,'Input and Summary Results'!E2394=0),FALSE,'Input and Summary Results'!$E2394)</f>
        <v>0</v>
      </c>
      <c r="E2812" t="b">
        <f t="shared" si="161"/>
        <v>0</v>
      </c>
      <c r="F2812" t="b">
        <f t="shared" si="162"/>
        <v>0</v>
      </c>
      <c r="G2812" t="b">
        <f>IF('Input and Summary Results'!$J$4="yes",IF(C2812=FALSE,FALSE,IF('Data Transformation'!E2812&lt;$R$10,E2812,$R$10)),IF(C2812=FALSE,FALSE,IF(C2812&lt;$R$10,C2812,$R$10)))</f>
        <v>0</v>
      </c>
      <c r="H2812" t="b">
        <f>IF('Input and Summary Results'!$J$4="yes",'Data Transformation'!F2812,'Data Transformation'!D2812)</f>
        <v>0</v>
      </c>
      <c r="I2812" t="str">
        <f t="shared" si="160"/>
        <v/>
      </c>
    </row>
    <row r="2813" spans="2:9" x14ac:dyDescent="0.25">
      <c r="B2813" t="b">
        <f>IF('Input and Summary Results'!D2395=0,FALSE,'Input and Summary Results'!$B2395)</f>
        <v>0</v>
      </c>
      <c r="C2813" t="b">
        <f>IF(OR(B2813=0,'Input and Summary Results'!D2395=0,'Input and Summary Results'!D2395=""),FALSE,'Input and Summary Results'!$D2395)</f>
        <v>0</v>
      </c>
      <c r="D2813" t="b">
        <f>IF(OR(B2813=0,'Input and Summary Results'!E2395=0),FALSE,'Input and Summary Results'!$E2395)</f>
        <v>0</v>
      </c>
      <c r="E2813" t="b">
        <f t="shared" si="161"/>
        <v>0</v>
      </c>
      <c r="F2813" t="b">
        <f t="shared" si="162"/>
        <v>0</v>
      </c>
      <c r="G2813" t="b">
        <f>IF('Input and Summary Results'!$J$4="yes",IF(C2813=FALSE,FALSE,IF('Data Transformation'!E2813&lt;$R$10,E2813,$R$10)),IF(C2813=FALSE,FALSE,IF(C2813&lt;$R$10,C2813,$R$10)))</f>
        <v>0</v>
      </c>
      <c r="H2813" t="b">
        <f>IF('Input and Summary Results'!$J$4="yes",'Data Transformation'!F2813,'Data Transformation'!D2813)</f>
        <v>0</v>
      </c>
      <c r="I2813" t="str">
        <f t="shared" si="160"/>
        <v/>
      </c>
    </row>
    <row r="2814" spans="2:9" x14ac:dyDescent="0.25">
      <c r="B2814" t="b">
        <f>IF('Input and Summary Results'!D2396=0,FALSE,'Input and Summary Results'!$B2396)</f>
        <v>0</v>
      </c>
      <c r="C2814" t="b">
        <f>IF(OR(B2814=0,'Input and Summary Results'!D2396=0,'Input and Summary Results'!D2396=""),FALSE,'Input and Summary Results'!$D2396)</f>
        <v>0</v>
      </c>
      <c r="D2814" t="b">
        <f>IF(OR(B2814=0,'Input and Summary Results'!E2396=0),FALSE,'Input and Summary Results'!$E2396)</f>
        <v>0</v>
      </c>
      <c r="E2814" t="b">
        <f t="shared" si="161"/>
        <v>0</v>
      </c>
      <c r="F2814" t="b">
        <f t="shared" si="162"/>
        <v>0</v>
      </c>
      <c r="G2814" t="b">
        <f>IF('Input and Summary Results'!$J$4="yes",IF(C2814=FALSE,FALSE,IF('Data Transformation'!E2814&lt;$R$10,E2814,$R$10)),IF(C2814=FALSE,FALSE,IF(C2814&lt;$R$10,C2814,$R$10)))</f>
        <v>0</v>
      </c>
      <c r="H2814" t="b">
        <f>IF('Input and Summary Results'!$J$4="yes",'Data Transformation'!F2814,'Data Transformation'!D2814)</f>
        <v>0</v>
      </c>
      <c r="I2814" t="str">
        <f t="shared" si="160"/>
        <v/>
      </c>
    </row>
    <row r="2815" spans="2:9" x14ac:dyDescent="0.25">
      <c r="B2815" t="b">
        <f>IF('Input and Summary Results'!D2397=0,FALSE,'Input and Summary Results'!$B2397)</f>
        <v>0</v>
      </c>
      <c r="C2815" t="b">
        <f>IF(OR(B2815=0,'Input and Summary Results'!D2397=0,'Input and Summary Results'!D2397=""),FALSE,'Input and Summary Results'!$D2397)</f>
        <v>0</v>
      </c>
      <c r="D2815" t="b">
        <f>IF(OR(B2815=0,'Input and Summary Results'!E2397=0),FALSE,'Input and Summary Results'!$E2397)</f>
        <v>0</v>
      </c>
      <c r="E2815" t="b">
        <f t="shared" si="161"/>
        <v>0</v>
      </c>
      <c r="F2815" t="b">
        <f t="shared" si="162"/>
        <v>0</v>
      </c>
      <c r="G2815" t="b">
        <f>IF('Input and Summary Results'!$J$4="yes",IF(C2815=FALSE,FALSE,IF('Data Transformation'!E2815&lt;$R$10,E2815,$R$10)),IF(C2815=FALSE,FALSE,IF(C2815&lt;$R$10,C2815,$R$10)))</f>
        <v>0</v>
      </c>
      <c r="H2815" t="b">
        <f>IF('Input and Summary Results'!$J$4="yes",'Data Transformation'!F2815,'Data Transformation'!D2815)</f>
        <v>0</v>
      </c>
      <c r="I2815" t="str">
        <f t="shared" si="160"/>
        <v/>
      </c>
    </row>
    <row r="2816" spans="2:9" x14ac:dyDescent="0.25">
      <c r="B2816" t="b">
        <f>IF('Input and Summary Results'!D2398=0,FALSE,'Input and Summary Results'!$B2398)</f>
        <v>0</v>
      </c>
      <c r="C2816" t="b">
        <f>IF(OR(B2816=0,'Input and Summary Results'!D2398=0,'Input and Summary Results'!D2398=""),FALSE,'Input and Summary Results'!$D2398)</f>
        <v>0</v>
      </c>
      <c r="D2816" t="b">
        <f>IF(OR(B2816=0,'Input and Summary Results'!E2398=0),FALSE,'Input and Summary Results'!$E2398)</f>
        <v>0</v>
      </c>
      <c r="E2816" t="b">
        <f t="shared" si="161"/>
        <v>0</v>
      </c>
      <c r="F2816" t="b">
        <f t="shared" si="162"/>
        <v>0</v>
      </c>
      <c r="G2816" t="b">
        <f>IF('Input and Summary Results'!$J$4="yes",IF(C2816=FALSE,FALSE,IF('Data Transformation'!E2816&lt;$R$10,E2816,$R$10)),IF(C2816=FALSE,FALSE,IF(C2816&lt;$R$10,C2816,$R$10)))</f>
        <v>0</v>
      </c>
      <c r="H2816" t="b">
        <f>IF('Input and Summary Results'!$J$4="yes",'Data Transformation'!F2816,'Data Transformation'!D2816)</f>
        <v>0</v>
      </c>
      <c r="I2816" t="str">
        <f t="shared" si="160"/>
        <v/>
      </c>
    </row>
    <row r="2817" spans="2:9" x14ac:dyDescent="0.25">
      <c r="B2817" t="b">
        <f>IF('Input and Summary Results'!D2399=0,FALSE,'Input and Summary Results'!$B2399)</f>
        <v>0</v>
      </c>
      <c r="C2817" t="b">
        <f>IF(OR(B2817=0,'Input and Summary Results'!D2399=0,'Input and Summary Results'!D2399=""),FALSE,'Input and Summary Results'!$D2399)</f>
        <v>0</v>
      </c>
      <c r="D2817" t="b">
        <f>IF(OR(B2817=0,'Input and Summary Results'!E2399=0),FALSE,'Input and Summary Results'!$E2399)</f>
        <v>0</v>
      </c>
      <c r="E2817" t="b">
        <f t="shared" si="161"/>
        <v>0</v>
      </c>
      <c r="F2817" t="b">
        <f t="shared" si="162"/>
        <v>0</v>
      </c>
      <c r="G2817" t="b">
        <f>IF('Input and Summary Results'!$J$4="yes",IF(C2817=FALSE,FALSE,IF('Data Transformation'!E2817&lt;$R$10,E2817,$R$10)),IF(C2817=FALSE,FALSE,IF(C2817&lt;$R$10,C2817,$R$10)))</f>
        <v>0</v>
      </c>
      <c r="H2817" t="b">
        <f>IF('Input and Summary Results'!$J$4="yes",'Data Transformation'!F2817,'Data Transformation'!D2817)</f>
        <v>0</v>
      </c>
      <c r="I2817" t="str">
        <f t="shared" si="160"/>
        <v/>
      </c>
    </row>
    <row r="2818" spans="2:9" x14ac:dyDescent="0.25">
      <c r="B2818" t="b">
        <f>IF('Input and Summary Results'!D2400=0,FALSE,'Input and Summary Results'!$B2400)</f>
        <v>0</v>
      </c>
      <c r="C2818" t="b">
        <f>IF(OR(B2818=0,'Input and Summary Results'!D2400=0,'Input and Summary Results'!D2400=""),FALSE,'Input and Summary Results'!$D2400)</f>
        <v>0</v>
      </c>
      <c r="D2818" t="b">
        <f>IF(OR(B2818=0,'Input and Summary Results'!E2400=0),FALSE,'Input and Summary Results'!$E2400)</f>
        <v>0</v>
      </c>
      <c r="E2818" t="b">
        <f t="shared" si="161"/>
        <v>0</v>
      </c>
      <c r="F2818" t="b">
        <f t="shared" si="162"/>
        <v>0</v>
      </c>
      <c r="G2818" t="b">
        <f>IF('Input and Summary Results'!$J$4="yes",IF(C2818=FALSE,FALSE,IF('Data Transformation'!E2818&lt;$R$10,E2818,$R$10)),IF(C2818=FALSE,FALSE,IF(C2818&lt;$R$10,C2818,$R$10)))</f>
        <v>0</v>
      </c>
      <c r="H2818" t="b">
        <f>IF('Input and Summary Results'!$J$4="yes",'Data Transformation'!F2818,'Data Transformation'!D2818)</f>
        <v>0</v>
      </c>
      <c r="I2818" t="str">
        <f t="shared" si="160"/>
        <v/>
      </c>
    </row>
    <row r="2819" spans="2:9" x14ac:dyDescent="0.25">
      <c r="B2819" t="b">
        <f>IF('Input and Summary Results'!D2401=0,FALSE,'Input and Summary Results'!$B2401)</f>
        <v>0</v>
      </c>
      <c r="C2819" t="b">
        <f>IF(OR(B2819=0,'Input and Summary Results'!D2401=0,'Input and Summary Results'!D2401=""),FALSE,'Input and Summary Results'!$D2401)</f>
        <v>0</v>
      </c>
      <c r="D2819" t="b">
        <f>IF(OR(B2819=0,'Input and Summary Results'!E2401=0),FALSE,'Input and Summary Results'!$E2401)</f>
        <v>0</v>
      </c>
      <c r="E2819" t="b">
        <f t="shared" si="161"/>
        <v>0</v>
      </c>
      <c r="F2819" t="b">
        <f t="shared" si="162"/>
        <v>0</v>
      </c>
      <c r="G2819" t="b">
        <f>IF('Input and Summary Results'!$J$4="yes",IF(C2819=FALSE,FALSE,IF('Data Transformation'!E2819&lt;$R$10,E2819,$R$10)),IF(C2819=FALSE,FALSE,IF(C2819&lt;$R$10,C2819,$R$10)))</f>
        <v>0</v>
      </c>
      <c r="H2819" t="b">
        <f>IF('Input and Summary Results'!$J$4="yes",'Data Transformation'!F2819,'Data Transformation'!D2819)</f>
        <v>0</v>
      </c>
      <c r="I2819" t="str">
        <f t="shared" si="160"/>
        <v/>
      </c>
    </row>
    <row r="2820" spans="2:9" x14ac:dyDescent="0.25">
      <c r="B2820" t="b">
        <f>IF('Input and Summary Results'!D2402=0,FALSE,'Input and Summary Results'!$B2402)</f>
        <v>0</v>
      </c>
      <c r="C2820" t="b">
        <f>IF(OR(B2820=0,'Input and Summary Results'!D2402=0,'Input and Summary Results'!D2402=""),FALSE,'Input and Summary Results'!$D2402)</f>
        <v>0</v>
      </c>
      <c r="D2820" t="b">
        <f>IF(OR(B2820=0,'Input and Summary Results'!E2402=0),FALSE,'Input and Summary Results'!$E2402)</f>
        <v>0</v>
      </c>
      <c r="E2820" t="b">
        <f t="shared" si="161"/>
        <v>0</v>
      </c>
      <c r="F2820" t="b">
        <f t="shared" si="162"/>
        <v>0</v>
      </c>
      <c r="G2820" t="b">
        <f>IF('Input and Summary Results'!$J$4="yes",IF(C2820=FALSE,FALSE,IF('Data Transformation'!E2820&lt;$R$10,E2820,$R$10)),IF(C2820=FALSE,FALSE,IF(C2820&lt;$R$10,C2820,$R$10)))</f>
        <v>0</v>
      </c>
      <c r="H2820" t="b">
        <f>IF('Input and Summary Results'!$J$4="yes",'Data Transformation'!F2820,'Data Transformation'!D2820)</f>
        <v>0</v>
      </c>
      <c r="I2820" t="str">
        <f t="shared" si="160"/>
        <v/>
      </c>
    </row>
    <row r="2821" spans="2:9" x14ac:dyDescent="0.25">
      <c r="B2821" t="b">
        <f>IF('Input and Summary Results'!D2403=0,FALSE,'Input and Summary Results'!$B2403)</f>
        <v>0</v>
      </c>
      <c r="C2821" t="b">
        <f>IF(OR(B2821=0,'Input and Summary Results'!D2403=0,'Input and Summary Results'!D2403=""),FALSE,'Input and Summary Results'!$D2403)</f>
        <v>0</v>
      </c>
      <c r="D2821" t="b">
        <f>IF(OR(B2821=0,'Input and Summary Results'!E2403=0),FALSE,'Input and Summary Results'!$E2403)</f>
        <v>0</v>
      </c>
      <c r="E2821" t="b">
        <f t="shared" si="161"/>
        <v>0</v>
      </c>
      <c r="F2821" t="b">
        <f t="shared" si="162"/>
        <v>0</v>
      </c>
      <c r="G2821" t="b">
        <f>IF('Input and Summary Results'!$J$4="yes",IF(C2821=FALSE,FALSE,IF('Data Transformation'!E2821&lt;$R$10,E2821,$R$10)),IF(C2821=FALSE,FALSE,IF(C2821&lt;$R$10,C2821,$R$10)))</f>
        <v>0</v>
      </c>
      <c r="H2821" t="b">
        <f>IF('Input and Summary Results'!$J$4="yes",'Data Transformation'!F2821,'Data Transformation'!D2821)</f>
        <v>0</v>
      </c>
      <c r="I2821" t="str">
        <f t="shared" ref="I2821:I2884" si="163">IF(G2821=FALSE,"",B2821)</f>
        <v/>
      </c>
    </row>
    <row r="2822" spans="2:9" x14ac:dyDescent="0.25">
      <c r="B2822" t="b">
        <f>IF('Input and Summary Results'!D2404=0,FALSE,'Input and Summary Results'!$B2404)</f>
        <v>0</v>
      </c>
      <c r="C2822" t="b">
        <f>IF(OR(B2822=0,'Input and Summary Results'!D2404=0,'Input and Summary Results'!D2404=""),FALSE,'Input and Summary Results'!$D2404)</f>
        <v>0</v>
      </c>
      <c r="D2822" t="b">
        <f>IF(OR(B2822=0,'Input and Summary Results'!E2404=0),FALSE,'Input and Summary Results'!$E2404)</f>
        <v>0</v>
      </c>
      <c r="E2822" t="b">
        <f t="shared" si="161"/>
        <v>0</v>
      </c>
      <c r="F2822" t="b">
        <f t="shared" si="162"/>
        <v>0</v>
      </c>
      <c r="G2822" t="b">
        <f>IF('Input and Summary Results'!$J$4="yes",IF(C2822=FALSE,FALSE,IF('Data Transformation'!E2822&lt;$R$10,E2822,$R$10)),IF(C2822=FALSE,FALSE,IF(C2822&lt;$R$10,C2822,$R$10)))</f>
        <v>0</v>
      </c>
      <c r="H2822" t="b">
        <f>IF('Input and Summary Results'!$J$4="yes",'Data Transformation'!F2822,'Data Transformation'!D2822)</f>
        <v>0</v>
      </c>
      <c r="I2822" t="str">
        <f t="shared" si="163"/>
        <v/>
      </c>
    </row>
    <row r="2823" spans="2:9" x14ac:dyDescent="0.25">
      <c r="B2823" t="b">
        <f>IF('Input and Summary Results'!D2405=0,FALSE,'Input and Summary Results'!$B2405)</f>
        <v>0</v>
      </c>
      <c r="C2823" t="b">
        <f>IF(OR(B2823=0,'Input and Summary Results'!D2405=0,'Input and Summary Results'!D2405=""),FALSE,'Input and Summary Results'!$D2405)</f>
        <v>0</v>
      </c>
      <c r="D2823" t="b">
        <f>IF(OR(B2823=0,'Input and Summary Results'!E2405=0),FALSE,'Input and Summary Results'!$E2405)</f>
        <v>0</v>
      </c>
      <c r="E2823" t="b">
        <f t="shared" si="161"/>
        <v>0</v>
      </c>
      <c r="F2823" t="b">
        <f t="shared" si="162"/>
        <v>0</v>
      </c>
      <c r="G2823" t="b">
        <f>IF('Input and Summary Results'!$J$4="yes",IF(C2823=FALSE,FALSE,IF('Data Transformation'!E2823&lt;$R$10,E2823,$R$10)),IF(C2823=FALSE,FALSE,IF(C2823&lt;$R$10,C2823,$R$10)))</f>
        <v>0</v>
      </c>
      <c r="H2823" t="b">
        <f>IF('Input and Summary Results'!$J$4="yes",'Data Transformation'!F2823,'Data Transformation'!D2823)</f>
        <v>0</v>
      </c>
      <c r="I2823" t="str">
        <f t="shared" si="163"/>
        <v/>
      </c>
    </row>
    <row r="2824" spans="2:9" x14ac:dyDescent="0.25">
      <c r="B2824" t="b">
        <f>IF('Input and Summary Results'!D2406=0,FALSE,'Input and Summary Results'!$B2406)</f>
        <v>0</v>
      </c>
      <c r="C2824" t="b">
        <f>IF(OR(B2824=0,'Input and Summary Results'!D2406=0,'Input and Summary Results'!D2406=""),FALSE,'Input and Summary Results'!$D2406)</f>
        <v>0</v>
      </c>
      <c r="D2824" t="b">
        <f>IF(OR(B2824=0,'Input and Summary Results'!E2406=0),FALSE,'Input and Summary Results'!$E2406)</f>
        <v>0</v>
      </c>
      <c r="E2824" t="b">
        <f t="shared" si="161"/>
        <v>0</v>
      </c>
      <c r="F2824" t="b">
        <f t="shared" si="162"/>
        <v>0</v>
      </c>
      <c r="G2824" t="b">
        <f>IF('Input and Summary Results'!$J$4="yes",IF(C2824=FALSE,FALSE,IF('Data Transformation'!E2824&lt;$R$10,E2824,$R$10)),IF(C2824=FALSE,FALSE,IF(C2824&lt;$R$10,C2824,$R$10)))</f>
        <v>0</v>
      </c>
      <c r="H2824" t="b">
        <f>IF('Input and Summary Results'!$J$4="yes",'Data Transformation'!F2824,'Data Transformation'!D2824)</f>
        <v>0</v>
      </c>
      <c r="I2824" t="str">
        <f t="shared" si="163"/>
        <v/>
      </c>
    </row>
    <row r="2825" spans="2:9" x14ac:dyDescent="0.25">
      <c r="B2825" t="b">
        <f>IF('Input and Summary Results'!D2407=0,FALSE,'Input and Summary Results'!$B2407)</f>
        <v>0</v>
      </c>
      <c r="C2825" t="b">
        <f>IF(OR(B2825=0,'Input and Summary Results'!D2407=0,'Input and Summary Results'!D2407=""),FALSE,'Input and Summary Results'!$D2407)</f>
        <v>0</v>
      </c>
      <c r="D2825" t="b">
        <f>IF(OR(B2825=0,'Input and Summary Results'!E2407=0),FALSE,'Input and Summary Results'!$E2407)</f>
        <v>0</v>
      </c>
      <c r="E2825" t="b">
        <f t="shared" si="161"/>
        <v>0</v>
      </c>
      <c r="F2825" t="b">
        <f t="shared" si="162"/>
        <v>0</v>
      </c>
      <c r="G2825" t="b">
        <f>IF('Input and Summary Results'!$J$4="yes",IF(C2825=FALSE,FALSE,IF('Data Transformation'!E2825&lt;$R$10,E2825,$R$10)),IF(C2825=FALSE,FALSE,IF(C2825&lt;$R$10,C2825,$R$10)))</f>
        <v>0</v>
      </c>
      <c r="H2825" t="b">
        <f>IF('Input and Summary Results'!$J$4="yes",'Data Transformation'!F2825,'Data Transformation'!D2825)</f>
        <v>0</v>
      </c>
      <c r="I2825" t="str">
        <f t="shared" si="163"/>
        <v/>
      </c>
    </row>
    <row r="2826" spans="2:9" x14ac:dyDescent="0.25">
      <c r="B2826" t="b">
        <f>IF('Input and Summary Results'!D2408=0,FALSE,'Input and Summary Results'!$B2408)</f>
        <v>0</v>
      </c>
      <c r="C2826" t="b">
        <f>IF(OR(B2826=0,'Input and Summary Results'!D2408=0,'Input and Summary Results'!D2408=""),FALSE,'Input and Summary Results'!$D2408)</f>
        <v>0</v>
      </c>
      <c r="D2826" t="b">
        <f>IF(OR(B2826=0,'Input and Summary Results'!E2408=0),FALSE,'Input and Summary Results'!$E2408)</f>
        <v>0</v>
      </c>
      <c r="E2826" t="b">
        <f t="shared" si="161"/>
        <v>0</v>
      </c>
      <c r="F2826" t="b">
        <f t="shared" si="162"/>
        <v>0</v>
      </c>
      <c r="G2826" t="b">
        <f>IF('Input and Summary Results'!$J$4="yes",IF(C2826=FALSE,FALSE,IF('Data Transformation'!E2826&lt;$R$10,E2826,$R$10)),IF(C2826=FALSE,FALSE,IF(C2826&lt;$R$10,C2826,$R$10)))</f>
        <v>0</v>
      </c>
      <c r="H2826" t="b">
        <f>IF('Input and Summary Results'!$J$4="yes",'Data Transformation'!F2826,'Data Transformation'!D2826)</f>
        <v>0</v>
      </c>
      <c r="I2826" t="str">
        <f t="shared" si="163"/>
        <v/>
      </c>
    </row>
    <row r="2827" spans="2:9" x14ac:dyDescent="0.25">
      <c r="B2827" t="b">
        <f>IF('Input and Summary Results'!D2409=0,FALSE,'Input and Summary Results'!$B2409)</f>
        <v>0</v>
      </c>
      <c r="C2827" t="b">
        <f>IF(OR(B2827=0,'Input and Summary Results'!D2409=0,'Input and Summary Results'!D2409=""),FALSE,'Input and Summary Results'!$D2409)</f>
        <v>0</v>
      </c>
      <c r="D2827" t="b">
        <f>IF(OR(B2827=0,'Input and Summary Results'!E2409=0),FALSE,'Input and Summary Results'!$E2409)</f>
        <v>0</v>
      </c>
      <c r="E2827" t="b">
        <f t="shared" si="161"/>
        <v>0</v>
      </c>
      <c r="F2827" t="b">
        <f t="shared" si="162"/>
        <v>0</v>
      </c>
      <c r="G2827" t="b">
        <f>IF('Input and Summary Results'!$J$4="yes",IF(C2827=FALSE,FALSE,IF('Data Transformation'!E2827&lt;$R$10,E2827,$R$10)),IF(C2827=FALSE,FALSE,IF(C2827&lt;$R$10,C2827,$R$10)))</f>
        <v>0</v>
      </c>
      <c r="H2827" t="b">
        <f>IF('Input and Summary Results'!$J$4="yes",'Data Transformation'!F2827,'Data Transformation'!D2827)</f>
        <v>0</v>
      </c>
      <c r="I2827" t="str">
        <f t="shared" si="163"/>
        <v/>
      </c>
    </row>
    <row r="2828" spans="2:9" x14ac:dyDescent="0.25">
      <c r="B2828" t="b">
        <f>IF('Input and Summary Results'!D2410=0,FALSE,'Input and Summary Results'!$B2410)</f>
        <v>0</v>
      </c>
      <c r="C2828" t="b">
        <f>IF(OR(B2828=0,'Input and Summary Results'!D2410=0,'Input and Summary Results'!D2410=""),FALSE,'Input and Summary Results'!$D2410)</f>
        <v>0</v>
      </c>
      <c r="D2828" t="b">
        <f>IF(OR(B2828=0,'Input and Summary Results'!E2410=0),FALSE,'Input and Summary Results'!$E2410)</f>
        <v>0</v>
      </c>
      <c r="E2828" t="b">
        <f t="shared" si="161"/>
        <v>0</v>
      </c>
      <c r="F2828" t="b">
        <f t="shared" si="162"/>
        <v>0</v>
      </c>
      <c r="G2828" t="b">
        <f>IF('Input and Summary Results'!$J$4="yes",IF(C2828=FALSE,FALSE,IF('Data Transformation'!E2828&lt;$R$10,E2828,$R$10)),IF(C2828=FALSE,FALSE,IF(C2828&lt;$R$10,C2828,$R$10)))</f>
        <v>0</v>
      </c>
      <c r="H2828" t="b">
        <f>IF('Input and Summary Results'!$J$4="yes",'Data Transformation'!F2828,'Data Transformation'!D2828)</f>
        <v>0</v>
      </c>
      <c r="I2828" t="str">
        <f t="shared" si="163"/>
        <v/>
      </c>
    </row>
    <row r="2829" spans="2:9" x14ac:dyDescent="0.25">
      <c r="B2829" t="b">
        <f>IF('Input and Summary Results'!D2411=0,FALSE,'Input and Summary Results'!$B2411)</f>
        <v>0</v>
      </c>
      <c r="C2829" t="b">
        <f>IF(OR(B2829=0,'Input and Summary Results'!D2411=0,'Input and Summary Results'!D2411=""),FALSE,'Input and Summary Results'!$D2411)</f>
        <v>0</v>
      </c>
      <c r="D2829" t="b">
        <f>IF(OR(B2829=0,'Input and Summary Results'!E2411=0),FALSE,'Input and Summary Results'!$E2411)</f>
        <v>0</v>
      </c>
      <c r="E2829" t="b">
        <f t="shared" si="161"/>
        <v>0</v>
      </c>
      <c r="F2829" t="b">
        <f t="shared" si="162"/>
        <v>0</v>
      </c>
      <c r="G2829" t="b">
        <f>IF('Input and Summary Results'!$J$4="yes",IF(C2829=FALSE,FALSE,IF('Data Transformation'!E2829&lt;$R$10,E2829,$R$10)),IF(C2829=FALSE,FALSE,IF(C2829&lt;$R$10,C2829,$R$10)))</f>
        <v>0</v>
      </c>
      <c r="H2829" t="b">
        <f>IF('Input and Summary Results'!$J$4="yes",'Data Transformation'!F2829,'Data Transformation'!D2829)</f>
        <v>0</v>
      </c>
      <c r="I2829" t="str">
        <f t="shared" si="163"/>
        <v/>
      </c>
    </row>
    <row r="2830" spans="2:9" x14ac:dyDescent="0.25">
      <c r="B2830" t="b">
        <f>IF('Input and Summary Results'!D2412=0,FALSE,'Input and Summary Results'!$B2412)</f>
        <v>0</v>
      </c>
      <c r="C2830" t="b">
        <f>IF(OR(B2830=0,'Input and Summary Results'!D2412=0,'Input and Summary Results'!D2412=""),FALSE,'Input and Summary Results'!$D2412)</f>
        <v>0</v>
      </c>
      <c r="D2830" t="b">
        <f>IF(OR(B2830=0,'Input and Summary Results'!E2412=0),FALSE,'Input and Summary Results'!$E2412)</f>
        <v>0</v>
      </c>
      <c r="E2830" t="b">
        <f t="shared" si="161"/>
        <v>0</v>
      </c>
      <c r="F2830" t="b">
        <f t="shared" si="162"/>
        <v>0</v>
      </c>
      <c r="G2830" t="b">
        <f>IF('Input and Summary Results'!$J$4="yes",IF(C2830=FALSE,FALSE,IF('Data Transformation'!E2830&lt;$R$10,E2830,$R$10)),IF(C2830=FALSE,FALSE,IF(C2830&lt;$R$10,C2830,$R$10)))</f>
        <v>0</v>
      </c>
      <c r="H2830" t="b">
        <f>IF('Input and Summary Results'!$J$4="yes",'Data Transformation'!F2830,'Data Transformation'!D2830)</f>
        <v>0</v>
      </c>
      <c r="I2830" t="str">
        <f t="shared" si="163"/>
        <v/>
      </c>
    </row>
    <row r="2831" spans="2:9" x14ac:dyDescent="0.25">
      <c r="B2831" t="b">
        <f>IF('Input and Summary Results'!D2413=0,FALSE,'Input and Summary Results'!$B2413)</f>
        <v>0</v>
      </c>
      <c r="C2831" t="b">
        <f>IF(OR(B2831=0,'Input and Summary Results'!D2413=0,'Input and Summary Results'!D2413=""),FALSE,'Input and Summary Results'!$D2413)</f>
        <v>0</v>
      </c>
      <c r="D2831" t="b">
        <f>IF(OR(B2831=0,'Input and Summary Results'!E2413=0),FALSE,'Input and Summary Results'!$E2413)</f>
        <v>0</v>
      </c>
      <c r="E2831" t="b">
        <f t="shared" si="161"/>
        <v>0</v>
      </c>
      <c r="F2831" t="b">
        <f t="shared" si="162"/>
        <v>0</v>
      </c>
      <c r="G2831" t="b">
        <f>IF('Input and Summary Results'!$J$4="yes",IF(C2831=FALSE,FALSE,IF('Data Transformation'!E2831&lt;$R$10,E2831,$R$10)),IF(C2831=FALSE,FALSE,IF(C2831&lt;$R$10,C2831,$R$10)))</f>
        <v>0</v>
      </c>
      <c r="H2831" t="b">
        <f>IF('Input and Summary Results'!$J$4="yes",'Data Transformation'!F2831,'Data Transformation'!D2831)</f>
        <v>0</v>
      </c>
      <c r="I2831" t="str">
        <f t="shared" si="163"/>
        <v/>
      </c>
    </row>
    <row r="2832" spans="2:9" x14ac:dyDescent="0.25">
      <c r="B2832" t="b">
        <f>IF('Input and Summary Results'!D2414=0,FALSE,'Input and Summary Results'!$B2414)</f>
        <v>0</v>
      </c>
      <c r="C2832" t="b">
        <f>IF(OR(B2832=0,'Input and Summary Results'!D2414=0,'Input and Summary Results'!D2414=""),FALSE,'Input and Summary Results'!$D2414)</f>
        <v>0</v>
      </c>
      <c r="D2832" t="b">
        <f>IF(OR(B2832=0,'Input and Summary Results'!E2414=0),FALSE,'Input and Summary Results'!$E2414)</f>
        <v>0</v>
      </c>
      <c r="E2832" t="b">
        <f t="shared" si="161"/>
        <v>0</v>
      </c>
      <c r="F2832" t="b">
        <f t="shared" si="162"/>
        <v>0</v>
      </c>
      <c r="G2832" t="b">
        <f>IF('Input and Summary Results'!$J$4="yes",IF(C2832=FALSE,FALSE,IF('Data Transformation'!E2832&lt;$R$10,E2832,$R$10)),IF(C2832=FALSE,FALSE,IF(C2832&lt;$R$10,C2832,$R$10)))</f>
        <v>0</v>
      </c>
      <c r="H2832" t="b">
        <f>IF('Input and Summary Results'!$J$4="yes",'Data Transformation'!F2832,'Data Transformation'!D2832)</f>
        <v>0</v>
      </c>
      <c r="I2832" t="str">
        <f t="shared" si="163"/>
        <v/>
      </c>
    </row>
    <row r="2833" spans="2:9" x14ac:dyDescent="0.25">
      <c r="B2833" t="b">
        <f>IF('Input and Summary Results'!D2415=0,FALSE,'Input and Summary Results'!$B2415)</f>
        <v>0</v>
      </c>
      <c r="C2833" t="b">
        <f>IF(OR(B2833=0,'Input and Summary Results'!D2415=0,'Input and Summary Results'!D2415=""),FALSE,'Input and Summary Results'!$D2415)</f>
        <v>0</v>
      </c>
      <c r="D2833" t="b">
        <f>IF(OR(B2833=0,'Input and Summary Results'!E2415=0),FALSE,'Input and Summary Results'!$E2415)</f>
        <v>0</v>
      </c>
      <c r="E2833" t="b">
        <f t="shared" si="161"/>
        <v>0</v>
      </c>
      <c r="F2833" t="b">
        <f t="shared" si="162"/>
        <v>0</v>
      </c>
      <c r="G2833" t="b">
        <f>IF('Input and Summary Results'!$J$4="yes",IF(C2833=FALSE,FALSE,IF('Data Transformation'!E2833&lt;$R$10,E2833,$R$10)),IF(C2833=FALSE,FALSE,IF(C2833&lt;$R$10,C2833,$R$10)))</f>
        <v>0</v>
      </c>
      <c r="H2833" t="b">
        <f>IF('Input and Summary Results'!$J$4="yes",'Data Transformation'!F2833,'Data Transformation'!D2833)</f>
        <v>0</v>
      </c>
      <c r="I2833" t="str">
        <f t="shared" si="163"/>
        <v/>
      </c>
    </row>
    <row r="2834" spans="2:9" x14ac:dyDescent="0.25">
      <c r="B2834" t="b">
        <f>IF('Input and Summary Results'!D2416=0,FALSE,'Input and Summary Results'!$B2416)</f>
        <v>0</v>
      </c>
      <c r="C2834" t="b">
        <f>IF(OR(B2834=0,'Input and Summary Results'!D2416=0,'Input and Summary Results'!D2416=""),FALSE,'Input and Summary Results'!$D2416)</f>
        <v>0</v>
      </c>
      <c r="D2834" t="b">
        <f>IF(OR(B2834=0,'Input and Summary Results'!E2416=0),FALSE,'Input and Summary Results'!$E2416)</f>
        <v>0</v>
      </c>
      <c r="E2834" t="b">
        <f t="shared" si="161"/>
        <v>0</v>
      </c>
      <c r="F2834" t="b">
        <f t="shared" si="162"/>
        <v>0</v>
      </c>
      <c r="G2834" t="b">
        <f>IF('Input and Summary Results'!$J$4="yes",IF(C2834=FALSE,FALSE,IF('Data Transformation'!E2834&lt;$R$10,E2834,$R$10)),IF(C2834=FALSE,FALSE,IF(C2834&lt;$R$10,C2834,$R$10)))</f>
        <v>0</v>
      </c>
      <c r="H2834" t="b">
        <f>IF('Input and Summary Results'!$J$4="yes",'Data Transformation'!F2834,'Data Transformation'!D2834)</f>
        <v>0</v>
      </c>
      <c r="I2834" t="str">
        <f t="shared" si="163"/>
        <v/>
      </c>
    </row>
    <row r="2835" spans="2:9" x14ac:dyDescent="0.25">
      <c r="B2835" t="b">
        <f>IF('Input and Summary Results'!D2417=0,FALSE,'Input and Summary Results'!$B2417)</f>
        <v>0</v>
      </c>
      <c r="C2835" t="b">
        <f>IF(OR(B2835=0,'Input and Summary Results'!D2417=0,'Input and Summary Results'!D2417=""),FALSE,'Input and Summary Results'!$D2417)</f>
        <v>0</v>
      </c>
      <c r="D2835" t="b">
        <f>IF(OR(B2835=0,'Input and Summary Results'!E2417=0),FALSE,'Input and Summary Results'!$E2417)</f>
        <v>0</v>
      </c>
      <c r="E2835" t="b">
        <f t="shared" si="161"/>
        <v>0</v>
      </c>
      <c r="F2835" t="b">
        <f t="shared" si="162"/>
        <v>0</v>
      </c>
      <c r="G2835" t="b">
        <f>IF('Input and Summary Results'!$J$4="yes",IF(C2835=FALSE,FALSE,IF('Data Transformation'!E2835&lt;$R$10,E2835,$R$10)),IF(C2835=FALSE,FALSE,IF(C2835&lt;$R$10,C2835,$R$10)))</f>
        <v>0</v>
      </c>
      <c r="H2835" t="b">
        <f>IF('Input and Summary Results'!$J$4="yes",'Data Transformation'!F2835,'Data Transformation'!D2835)</f>
        <v>0</v>
      </c>
      <c r="I2835" t="str">
        <f t="shared" si="163"/>
        <v/>
      </c>
    </row>
    <row r="2836" spans="2:9" x14ac:dyDescent="0.25">
      <c r="B2836" t="b">
        <f>IF('Input and Summary Results'!D2418=0,FALSE,'Input and Summary Results'!$B2418)</f>
        <v>0</v>
      </c>
      <c r="C2836" t="b">
        <f>IF(OR(B2836=0,'Input and Summary Results'!D2418=0,'Input and Summary Results'!D2418=""),FALSE,'Input and Summary Results'!$D2418)</f>
        <v>0</v>
      </c>
      <c r="D2836" t="b">
        <f>IF(OR(B2836=0,'Input and Summary Results'!E2418=0),FALSE,'Input and Summary Results'!$E2418)</f>
        <v>0</v>
      </c>
      <c r="E2836" t="b">
        <f t="shared" si="161"/>
        <v>0</v>
      </c>
      <c r="F2836" t="b">
        <f t="shared" si="162"/>
        <v>0</v>
      </c>
      <c r="G2836" t="b">
        <f>IF('Input and Summary Results'!$J$4="yes",IF(C2836=FALSE,FALSE,IF('Data Transformation'!E2836&lt;$R$10,E2836,$R$10)),IF(C2836=FALSE,FALSE,IF(C2836&lt;$R$10,C2836,$R$10)))</f>
        <v>0</v>
      </c>
      <c r="H2836" t="b">
        <f>IF('Input and Summary Results'!$J$4="yes",'Data Transformation'!F2836,'Data Transformation'!D2836)</f>
        <v>0</v>
      </c>
      <c r="I2836" t="str">
        <f t="shared" si="163"/>
        <v/>
      </c>
    </row>
    <row r="2837" spans="2:9" x14ac:dyDescent="0.25">
      <c r="B2837" t="b">
        <f>IF('Input and Summary Results'!D2419=0,FALSE,'Input and Summary Results'!$B2419)</f>
        <v>0</v>
      </c>
      <c r="C2837" t="b">
        <f>IF(OR(B2837=0,'Input and Summary Results'!D2419=0,'Input and Summary Results'!D2419=""),FALSE,'Input and Summary Results'!$D2419)</f>
        <v>0</v>
      </c>
      <c r="D2837" t="b">
        <f>IF(OR(B2837=0,'Input and Summary Results'!E2419=0),FALSE,'Input and Summary Results'!$E2419)</f>
        <v>0</v>
      </c>
      <c r="E2837" t="b">
        <f t="shared" si="161"/>
        <v>0</v>
      </c>
      <c r="F2837" t="b">
        <f t="shared" si="162"/>
        <v>0</v>
      </c>
      <c r="G2837" t="b">
        <f>IF('Input and Summary Results'!$J$4="yes",IF(C2837=FALSE,FALSE,IF('Data Transformation'!E2837&lt;$R$10,E2837,$R$10)),IF(C2837=FALSE,FALSE,IF(C2837&lt;$R$10,C2837,$R$10)))</f>
        <v>0</v>
      </c>
      <c r="H2837" t="b">
        <f>IF('Input and Summary Results'!$J$4="yes",'Data Transformation'!F2837,'Data Transformation'!D2837)</f>
        <v>0</v>
      </c>
      <c r="I2837" t="str">
        <f t="shared" si="163"/>
        <v/>
      </c>
    </row>
    <row r="2838" spans="2:9" x14ac:dyDescent="0.25">
      <c r="B2838" t="b">
        <f>IF('Input and Summary Results'!D2420=0,FALSE,'Input and Summary Results'!$B2420)</f>
        <v>0</v>
      </c>
      <c r="C2838" t="b">
        <f>IF(OR(B2838=0,'Input and Summary Results'!D2420=0,'Input and Summary Results'!D2420=""),FALSE,'Input and Summary Results'!$D2420)</f>
        <v>0</v>
      </c>
      <c r="D2838" t="b">
        <f>IF(OR(B2838=0,'Input and Summary Results'!E2420=0),FALSE,'Input and Summary Results'!$E2420)</f>
        <v>0</v>
      </c>
      <c r="E2838" t="b">
        <f t="shared" si="161"/>
        <v>0</v>
      </c>
      <c r="F2838" t="b">
        <f t="shared" si="162"/>
        <v>0</v>
      </c>
      <c r="G2838" t="b">
        <f>IF('Input and Summary Results'!$J$4="yes",IF(C2838=FALSE,FALSE,IF('Data Transformation'!E2838&lt;$R$10,E2838,$R$10)),IF(C2838=FALSE,FALSE,IF(C2838&lt;$R$10,C2838,$R$10)))</f>
        <v>0</v>
      </c>
      <c r="H2838" t="b">
        <f>IF('Input and Summary Results'!$J$4="yes",'Data Transformation'!F2838,'Data Transformation'!D2838)</f>
        <v>0</v>
      </c>
      <c r="I2838" t="str">
        <f t="shared" si="163"/>
        <v/>
      </c>
    </row>
    <row r="2839" spans="2:9" x14ac:dyDescent="0.25">
      <c r="B2839" t="b">
        <f>IF('Input and Summary Results'!D2421=0,FALSE,'Input and Summary Results'!$B2421)</f>
        <v>0</v>
      </c>
      <c r="C2839" t="b">
        <f>IF(OR(B2839=0,'Input and Summary Results'!D2421=0,'Input and Summary Results'!D2421=""),FALSE,'Input and Summary Results'!$D2421)</f>
        <v>0</v>
      </c>
      <c r="D2839" t="b">
        <f>IF(OR(B2839=0,'Input and Summary Results'!E2421=0),FALSE,'Input and Summary Results'!$E2421)</f>
        <v>0</v>
      </c>
      <c r="E2839" t="b">
        <f t="shared" si="161"/>
        <v>0</v>
      </c>
      <c r="F2839" t="b">
        <f t="shared" si="162"/>
        <v>0</v>
      </c>
      <c r="G2839" t="b">
        <f>IF('Input and Summary Results'!$J$4="yes",IF(C2839=FALSE,FALSE,IF('Data Transformation'!E2839&lt;$R$10,E2839,$R$10)),IF(C2839=FALSE,FALSE,IF(C2839&lt;$R$10,C2839,$R$10)))</f>
        <v>0</v>
      </c>
      <c r="H2839" t="b">
        <f>IF('Input and Summary Results'!$J$4="yes",'Data Transformation'!F2839,'Data Transformation'!D2839)</f>
        <v>0</v>
      </c>
      <c r="I2839" t="str">
        <f t="shared" si="163"/>
        <v/>
      </c>
    </row>
    <row r="2840" spans="2:9" x14ac:dyDescent="0.25">
      <c r="B2840" t="b">
        <f>IF('Input and Summary Results'!D2422=0,FALSE,'Input and Summary Results'!$B2422)</f>
        <v>0</v>
      </c>
      <c r="C2840" t="b">
        <f>IF(OR(B2840=0,'Input and Summary Results'!D2422=0,'Input and Summary Results'!D2422=""),FALSE,'Input and Summary Results'!$D2422)</f>
        <v>0</v>
      </c>
      <c r="D2840" t="b">
        <f>IF(OR(B2840=0,'Input and Summary Results'!E2422=0),FALSE,'Input and Summary Results'!$E2422)</f>
        <v>0</v>
      </c>
      <c r="E2840" t="b">
        <f t="shared" si="161"/>
        <v>0</v>
      </c>
      <c r="F2840" t="b">
        <f t="shared" si="162"/>
        <v>0</v>
      </c>
      <c r="G2840" t="b">
        <f>IF('Input and Summary Results'!$J$4="yes",IF(C2840=FALSE,FALSE,IF('Data Transformation'!E2840&lt;$R$10,E2840,$R$10)),IF(C2840=FALSE,FALSE,IF(C2840&lt;$R$10,C2840,$R$10)))</f>
        <v>0</v>
      </c>
      <c r="H2840" t="b">
        <f>IF('Input and Summary Results'!$J$4="yes",'Data Transformation'!F2840,'Data Transformation'!D2840)</f>
        <v>0</v>
      </c>
      <c r="I2840" t="str">
        <f t="shared" si="163"/>
        <v/>
      </c>
    </row>
    <row r="2841" spans="2:9" x14ac:dyDescent="0.25">
      <c r="B2841" t="b">
        <f>IF('Input and Summary Results'!D2423=0,FALSE,'Input and Summary Results'!$B2423)</f>
        <v>0</v>
      </c>
      <c r="C2841" t="b">
        <f>IF(OR(B2841=0,'Input and Summary Results'!D2423=0,'Input and Summary Results'!D2423=""),FALSE,'Input and Summary Results'!$D2423)</f>
        <v>0</v>
      </c>
      <c r="D2841" t="b">
        <f>IF(OR(B2841=0,'Input and Summary Results'!E2423=0),FALSE,'Input and Summary Results'!$E2423)</f>
        <v>0</v>
      </c>
      <c r="E2841" t="b">
        <f t="shared" si="161"/>
        <v>0</v>
      </c>
      <c r="F2841" t="b">
        <f t="shared" si="162"/>
        <v>0</v>
      </c>
      <c r="G2841" t="b">
        <f>IF('Input and Summary Results'!$J$4="yes",IF(C2841=FALSE,FALSE,IF('Data Transformation'!E2841&lt;$R$10,E2841,$R$10)),IF(C2841=FALSE,FALSE,IF(C2841&lt;$R$10,C2841,$R$10)))</f>
        <v>0</v>
      </c>
      <c r="H2841" t="b">
        <f>IF('Input and Summary Results'!$J$4="yes",'Data Transformation'!F2841,'Data Transformation'!D2841)</f>
        <v>0</v>
      </c>
      <c r="I2841" t="str">
        <f t="shared" si="163"/>
        <v/>
      </c>
    </row>
    <row r="2842" spans="2:9" x14ac:dyDescent="0.25">
      <c r="B2842" t="b">
        <f>IF('Input and Summary Results'!D2424=0,FALSE,'Input and Summary Results'!$B2424)</f>
        <v>0</v>
      </c>
      <c r="C2842" t="b">
        <f>IF(OR(B2842=0,'Input and Summary Results'!D2424=0,'Input and Summary Results'!D2424=""),FALSE,'Input and Summary Results'!$D2424)</f>
        <v>0</v>
      </c>
      <c r="D2842" t="b">
        <f>IF(OR(B2842=0,'Input and Summary Results'!E2424=0),FALSE,'Input and Summary Results'!$E2424)</f>
        <v>0</v>
      </c>
      <c r="E2842" t="b">
        <f t="shared" si="161"/>
        <v>0</v>
      </c>
      <c r="F2842" t="b">
        <f t="shared" si="162"/>
        <v>0</v>
      </c>
      <c r="G2842" t="b">
        <f>IF('Input and Summary Results'!$J$4="yes",IF(C2842=FALSE,FALSE,IF('Data Transformation'!E2842&lt;$R$10,E2842,$R$10)),IF(C2842=FALSE,FALSE,IF(C2842&lt;$R$10,C2842,$R$10)))</f>
        <v>0</v>
      </c>
      <c r="H2842" t="b">
        <f>IF('Input and Summary Results'!$J$4="yes",'Data Transformation'!F2842,'Data Transformation'!D2842)</f>
        <v>0</v>
      </c>
      <c r="I2842" t="str">
        <f t="shared" si="163"/>
        <v/>
      </c>
    </row>
    <row r="2843" spans="2:9" x14ac:dyDescent="0.25">
      <c r="B2843" t="b">
        <f>IF('Input and Summary Results'!D2425=0,FALSE,'Input and Summary Results'!$B2425)</f>
        <v>0</v>
      </c>
      <c r="C2843" t="b">
        <f>IF(OR(B2843=0,'Input and Summary Results'!D2425=0,'Input and Summary Results'!D2425=""),FALSE,'Input and Summary Results'!$D2425)</f>
        <v>0</v>
      </c>
      <c r="D2843" t="b">
        <f>IF(OR(B2843=0,'Input and Summary Results'!E2425=0),FALSE,'Input and Summary Results'!$E2425)</f>
        <v>0</v>
      </c>
      <c r="E2843" t="b">
        <f t="shared" si="161"/>
        <v>0</v>
      </c>
      <c r="F2843" t="b">
        <f t="shared" si="162"/>
        <v>0</v>
      </c>
      <c r="G2843" t="b">
        <f>IF('Input and Summary Results'!$J$4="yes",IF(C2843=FALSE,FALSE,IF('Data Transformation'!E2843&lt;$R$10,E2843,$R$10)),IF(C2843=FALSE,FALSE,IF(C2843&lt;$R$10,C2843,$R$10)))</f>
        <v>0</v>
      </c>
      <c r="H2843" t="b">
        <f>IF('Input and Summary Results'!$J$4="yes",'Data Transformation'!F2843,'Data Transformation'!D2843)</f>
        <v>0</v>
      </c>
      <c r="I2843" t="str">
        <f t="shared" si="163"/>
        <v/>
      </c>
    </row>
    <row r="2844" spans="2:9" x14ac:dyDescent="0.25">
      <c r="B2844" t="b">
        <f>IF('Input and Summary Results'!D2426=0,FALSE,'Input and Summary Results'!$B2426)</f>
        <v>0</v>
      </c>
      <c r="C2844" t="b">
        <f>IF(OR(B2844=0,'Input and Summary Results'!D2426=0,'Input and Summary Results'!D2426=""),FALSE,'Input and Summary Results'!$D2426)</f>
        <v>0</v>
      </c>
      <c r="D2844" t="b">
        <f>IF(OR(B2844=0,'Input and Summary Results'!E2426=0),FALSE,'Input and Summary Results'!$E2426)</f>
        <v>0</v>
      </c>
      <c r="E2844" t="b">
        <f t="shared" si="161"/>
        <v>0</v>
      </c>
      <c r="F2844" t="b">
        <f t="shared" si="162"/>
        <v>0</v>
      </c>
      <c r="G2844" t="b">
        <f>IF('Input and Summary Results'!$J$4="yes",IF(C2844=FALSE,FALSE,IF('Data Transformation'!E2844&lt;$R$10,E2844,$R$10)),IF(C2844=FALSE,FALSE,IF(C2844&lt;$R$10,C2844,$R$10)))</f>
        <v>0</v>
      </c>
      <c r="H2844" t="b">
        <f>IF('Input and Summary Results'!$J$4="yes",'Data Transformation'!F2844,'Data Transformation'!D2844)</f>
        <v>0</v>
      </c>
      <c r="I2844" t="str">
        <f t="shared" si="163"/>
        <v/>
      </c>
    </row>
    <row r="2845" spans="2:9" x14ac:dyDescent="0.25">
      <c r="B2845" t="b">
        <f>IF('Input and Summary Results'!D2427=0,FALSE,'Input and Summary Results'!$B2427)</f>
        <v>0</v>
      </c>
      <c r="C2845" t="b">
        <f>IF(OR(B2845=0,'Input and Summary Results'!D2427=0,'Input and Summary Results'!D2427=""),FALSE,'Input and Summary Results'!$D2427)</f>
        <v>0</v>
      </c>
      <c r="D2845" t="b">
        <f>IF(OR(B2845=0,'Input and Summary Results'!E2427=0),FALSE,'Input and Summary Results'!$E2427)</f>
        <v>0</v>
      </c>
      <c r="E2845" t="b">
        <f t="shared" si="161"/>
        <v>0</v>
      </c>
      <c r="F2845" t="b">
        <f t="shared" si="162"/>
        <v>0</v>
      </c>
      <c r="G2845" t="b">
        <f>IF('Input and Summary Results'!$J$4="yes",IF(C2845=FALSE,FALSE,IF('Data Transformation'!E2845&lt;$R$10,E2845,$R$10)),IF(C2845=FALSE,FALSE,IF(C2845&lt;$R$10,C2845,$R$10)))</f>
        <v>0</v>
      </c>
      <c r="H2845" t="b">
        <f>IF('Input and Summary Results'!$J$4="yes",'Data Transformation'!F2845,'Data Transformation'!D2845)</f>
        <v>0</v>
      </c>
      <c r="I2845" t="str">
        <f t="shared" si="163"/>
        <v/>
      </c>
    </row>
    <row r="2846" spans="2:9" x14ac:dyDescent="0.25">
      <c r="B2846" t="b">
        <f>IF('Input and Summary Results'!D2428=0,FALSE,'Input and Summary Results'!$B2428)</f>
        <v>0</v>
      </c>
      <c r="C2846" t="b">
        <f>IF(OR(B2846=0,'Input and Summary Results'!D2428=0,'Input and Summary Results'!D2428=""),FALSE,'Input and Summary Results'!$D2428)</f>
        <v>0</v>
      </c>
      <c r="D2846" t="b">
        <f>IF(OR(B2846=0,'Input and Summary Results'!E2428=0),FALSE,'Input and Summary Results'!$E2428)</f>
        <v>0</v>
      </c>
      <c r="E2846" t="b">
        <f t="shared" si="161"/>
        <v>0</v>
      </c>
      <c r="F2846" t="b">
        <f t="shared" si="162"/>
        <v>0</v>
      </c>
      <c r="G2846" t="b">
        <f>IF('Input and Summary Results'!$J$4="yes",IF(C2846=FALSE,FALSE,IF('Data Transformation'!E2846&lt;$R$10,E2846,$R$10)),IF(C2846=FALSE,FALSE,IF(C2846&lt;$R$10,C2846,$R$10)))</f>
        <v>0</v>
      </c>
      <c r="H2846" t="b">
        <f>IF('Input and Summary Results'!$J$4="yes",'Data Transformation'!F2846,'Data Transformation'!D2846)</f>
        <v>0</v>
      </c>
      <c r="I2846" t="str">
        <f t="shared" si="163"/>
        <v/>
      </c>
    </row>
    <row r="2847" spans="2:9" x14ac:dyDescent="0.25">
      <c r="B2847" t="b">
        <f>IF('Input and Summary Results'!D2429=0,FALSE,'Input and Summary Results'!$B2429)</f>
        <v>0</v>
      </c>
      <c r="C2847" t="b">
        <f>IF(OR(B2847=0,'Input and Summary Results'!D2429=0,'Input and Summary Results'!D2429=""),FALSE,'Input and Summary Results'!$D2429)</f>
        <v>0</v>
      </c>
      <c r="D2847" t="b">
        <f>IF(OR(B2847=0,'Input and Summary Results'!E2429=0),FALSE,'Input and Summary Results'!$E2429)</f>
        <v>0</v>
      </c>
      <c r="E2847" t="b">
        <f t="shared" si="161"/>
        <v>0</v>
      </c>
      <c r="F2847" t="b">
        <f t="shared" si="162"/>
        <v>0</v>
      </c>
      <c r="G2847" t="b">
        <f>IF('Input and Summary Results'!$J$4="yes",IF(C2847=FALSE,FALSE,IF('Data Transformation'!E2847&lt;$R$10,E2847,$R$10)),IF(C2847=FALSE,FALSE,IF(C2847&lt;$R$10,C2847,$R$10)))</f>
        <v>0</v>
      </c>
      <c r="H2847" t="b">
        <f>IF('Input and Summary Results'!$J$4="yes",'Data Transformation'!F2847,'Data Transformation'!D2847)</f>
        <v>0</v>
      </c>
      <c r="I2847" t="str">
        <f t="shared" si="163"/>
        <v/>
      </c>
    </row>
    <row r="2848" spans="2:9" x14ac:dyDescent="0.25">
      <c r="B2848" t="b">
        <f>IF('Input and Summary Results'!D2430=0,FALSE,'Input and Summary Results'!$B2430)</f>
        <v>0</v>
      </c>
      <c r="C2848" t="b">
        <f>IF(OR(B2848=0,'Input and Summary Results'!D2430=0,'Input and Summary Results'!D2430=""),FALSE,'Input and Summary Results'!$D2430)</f>
        <v>0</v>
      </c>
      <c r="D2848" t="b">
        <f>IF(OR(B2848=0,'Input and Summary Results'!E2430=0),FALSE,'Input and Summary Results'!$E2430)</f>
        <v>0</v>
      </c>
      <c r="E2848" t="b">
        <f t="shared" si="161"/>
        <v>0</v>
      </c>
      <c r="F2848" t="b">
        <f t="shared" si="162"/>
        <v>0</v>
      </c>
      <c r="G2848" t="b">
        <f>IF('Input and Summary Results'!$J$4="yes",IF(C2848=FALSE,FALSE,IF('Data Transformation'!E2848&lt;$R$10,E2848,$R$10)),IF(C2848=FALSE,FALSE,IF(C2848&lt;$R$10,C2848,$R$10)))</f>
        <v>0</v>
      </c>
      <c r="H2848" t="b">
        <f>IF('Input and Summary Results'!$J$4="yes",'Data Transformation'!F2848,'Data Transformation'!D2848)</f>
        <v>0</v>
      </c>
      <c r="I2848" t="str">
        <f t="shared" si="163"/>
        <v/>
      </c>
    </row>
    <row r="2849" spans="2:9" x14ac:dyDescent="0.25">
      <c r="B2849" t="b">
        <f>IF('Input and Summary Results'!D2431=0,FALSE,'Input and Summary Results'!$B2431)</f>
        <v>0</v>
      </c>
      <c r="C2849" t="b">
        <f>IF(OR(B2849=0,'Input and Summary Results'!D2431=0,'Input and Summary Results'!D2431=""),FALSE,'Input and Summary Results'!$D2431)</f>
        <v>0</v>
      </c>
      <c r="D2849" t="b">
        <f>IF(OR(B2849=0,'Input and Summary Results'!E2431=0),FALSE,'Input and Summary Results'!$E2431)</f>
        <v>0</v>
      </c>
      <c r="E2849" t="b">
        <f t="shared" si="161"/>
        <v>0</v>
      </c>
      <c r="F2849" t="b">
        <f t="shared" si="162"/>
        <v>0</v>
      </c>
      <c r="G2849" t="b">
        <f>IF('Input and Summary Results'!$J$4="yes",IF(C2849=FALSE,FALSE,IF('Data Transformation'!E2849&lt;$R$10,E2849,$R$10)),IF(C2849=FALSE,FALSE,IF(C2849&lt;$R$10,C2849,$R$10)))</f>
        <v>0</v>
      </c>
      <c r="H2849" t="b">
        <f>IF('Input and Summary Results'!$J$4="yes",'Data Transformation'!F2849,'Data Transformation'!D2849)</f>
        <v>0</v>
      </c>
      <c r="I2849" t="str">
        <f t="shared" si="163"/>
        <v/>
      </c>
    </row>
    <row r="2850" spans="2:9" x14ac:dyDescent="0.25">
      <c r="B2850" t="b">
        <f>IF('Input and Summary Results'!D2432=0,FALSE,'Input and Summary Results'!$B2432)</f>
        <v>0</v>
      </c>
      <c r="C2850" t="b">
        <f>IF(OR(B2850=0,'Input and Summary Results'!D2432=0,'Input and Summary Results'!D2432=""),FALSE,'Input and Summary Results'!$D2432)</f>
        <v>0</v>
      </c>
      <c r="D2850" t="b">
        <f>IF(OR(B2850=0,'Input and Summary Results'!E2432=0),FALSE,'Input and Summary Results'!$E2432)</f>
        <v>0</v>
      </c>
      <c r="E2850" t="b">
        <f t="shared" si="161"/>
        <v>0</v>
      </c>
      <c r="F2850" t="b">
        <f t="shared" si="162"/>
        <v>0</v>
      </c>
      <c r="G2850" t="b">
        <f>IF('Input and Summary Results'!$J$4="yes",IF(C2850=FALSE,FALSE,IF('Data Transformation'!E2850&lt;$R$10,E2850,$R$10)),IF(C2850=FALSE,FALSE,IF(C2850&lt;$R$10,C2850,$R$10)))</f>
        <v>0</v>
      </c>
      <c r="H2850" t="b">
        <f>IF('Input and Summary Results'!$J$4="yes",'Data Transformation'!F2850,'Data Transformation'!D2850)</f>
        <v>0</v>
      </c>
      <c r="I2850" t="str">
        <f t="shared" si="163"/>
        <v/>
      </c>
    </row>
    <row r="2851" spans="2:9" x14ac:dyDescent="0.25">
      <c r="B2851" t="b">
        <f>IF('Input and Summary Results'!D2433=0,FALSE,'Input and Summary Results'!$B2433)</f>
        <v>0</v>
      </c>
      <c r="C2851" t="b">
        <f>IF(OR(B2851=0,'Input and Summary Results'!D2433=0,'Input and Summary Results'!D2433=""),FALSE,'Input and Summary Results'!$D2433)</f>
        <v>0</v>
      </c>
      <c r="D2851" t="b">
        <f>IF(OR(B2851=0,'Input and Summary Results'!E2433=0),FALSE,'Input and Summary Results'!$E2433)</f>
        <v>0</v>
      </c>
      <c r="E2851" t="b">
        <f t="shared" si="161"/>
        <v>0</v>
      </c>
      <c r="F2851" t="b">
        <f t="shared" si="162"/>
        <v>0</v>
      </c>
      <c r="G2851" t="b">
        <f>IF('Input and Summary Results'!$J$4="yes",IF(C2851=FALSE,FALSE,IF('Data Transformation'!E2851&lt;$R$10,E2851,$R$10)),IF(C2851=FALSE,FALSE,IF(C2851&lt;$R$10,C2851,$R$10)))</f>
        <v>0</v>
      </c>
      <c r="H2851" t="b">
        <f>IF('Input and Summary Results'!$J$4="yes",'Data Transformation'!F2851,'Data Transformation'!D2851)</f>
        <v>0</v>
      </c>
      <c r="I2851" t="str">
        <f t="shared" si="163"/>
        <v/>
      </c>
    </row>
    <row r="2852" spans="2:9" x14ac:dyDescent="0.25">
      <c r="B2852" t="b">
        <f>IF('Input and Summary Results'!D2434=0,FALSE,'Input and Summary Results'!$B2434)</f>
        <v>0</v>
      </c>
      <c r="C2852" t="b">
        <f>IF(OR(B2852=0,'Input and Summary Results'!D2434=0,'Input and Summary Results'!D2434=""),FALSE,'Input and Summary Results'!$D2434)</f>
        <v>0</v>
      </c>
      <c r="D2852" t="b">
        <f>IF(OR(B2852=0,'Input and Summary Results'!E2434=0),FALSE,'Input and Summary Results'!$E2434)</f>
        <v>0</v>
      </c>
      <c r="E2852" t="b">
        <f t="shared" si="161"/>
        <v>0</v>
      </c>
      <c r="F2852" t="b">
        <f t="shared" si="162"/>
        <v>0</v>
      </c>
      <c r="G2852" t="b">
        <f>IF('Input and Summary Results'!$J$4="yes",IF(C2852=FALSE,FALSE,IF('Data Transformation'!E2852&lt;$R$10,E2852,$R$10)),IF(C2852=FALSE,FALSE,IF(C2852&lt;$R$10,C2852,$R$10)))</f>
        <v>0</v>
      </c>
      <c r="H2852" t="b">
        <f>IF('Input and Summary Results'!$J$4="yes",'Data Transformation'!F2852,'Data Transformation'!D2852)</f>
        <v>0</v>
      </c>
      <c r="I2852" t="str">
        <f t="shared" si="163"/>
        <v/>
      </c>
    </row>
    <row r="2853" spans="2:9" x14ac:dyDescent="0.25">
      <c r="B2853" t="b">
        <f>IF('Input and Summary Results'!D2435=0,FALSE,'Input and Summary Results'!$B2435)</f>
        <v>0</v>
      </c>
      <c r="C2853" t="b">
        <f>IF(OR(B2853=0,'Input and Summary Results'!D2435=0,'Input and Summary Results'!D2435=""),FALSE,'Input and Summary Results'!$D2435)</f>
        <v>0</v>
      </c>
      <c r="D2853" t="b">
        <f>IF(OR(B2853=0,'Input and Summary Results'!E2435=0),FALSE,'Input and Summary Results'!$E2435)</f>
        <v>0</v>
      </c>
      <c r="E2853" t="b">
        <f t="shared" si="161"/>
        <v>0</v>
      </c>
      <c r="F2853" t="b">
        <f t="shared" si="162"/>
        <v>0</v>
      </c>
      <c r="G2853" t="b">
        <f>IF('Input and Summary Results'!$J$4="yes",IF(C2853=FALSE,FALSE,IF('Data Transformation'!E2853&lt;$R$10,E2853,$R$10)),IF(C2853=FALSE,FALSE,IF(C2853&lt;$R$10,C2853,$R$10)))</f>
        <v>0</v>
      </c>
      <c r="H2853" t="b">
        <f>IF('Input and Summary Results'!$J$4="yes",'Data Transformation'!F2853,'Data Transformation'!D2853)</f>
        <v>0</v>
      </c>
      <c r="I2853" t="str">
        <f t="shared" si="163"/>
        <v/>
      </c>
    </row>
    <row r="2854" spans="2:9" x14ac:dyDescent="0.25">
      <c r="B2854" t="b">
        <f>IF('Input and Summary Results'!D2436=0,FALSE,'Input and Summary Results'!$B2436)</f>
        <v>0</v>
      </c>
      <c r="C2854" t="b">
        <f>IF(OR(B2854=0,'Input and Summary Results'!D2436=0,'Input and Summary Results'!D2436=""),FALSE,'Input and Summary Results'!$D2436)</f>
        <v>0</v>
      </c>
      <c r="D2854" t="b">
        <f>IF(OR(B2854=0,'Input and Summary Results'!E2436=0),FALSE,'Input and Summary Results'!$E2436)</f>
        <v>0</v>
      </c>
      <c r="E2854" t="b">
        <f t="shared" si="161"/>
        <v>0</v>
      </c>
      <c r="F2854" t="b">
        <f t="shared" si="162"/>
        <v>0</v>
      </c>
      <c r="G2854" t="b">
        <f>IF('Input and Summary Results'!$J$4="yes",IF(C2854=FALSE,FALSE,IF('Data Transformation'!E2854&lt;$R$10,E2854,$R$10)),IF(C2854=FALSE,FALSE,IF(C2854&lt;$R$10,C2854,$R$10)))</f>
        <v>0</v>
      </c>
      <c r="H2854" t="b">
        <f>IF('Input and Summary Results'!$J$4="yes",'Data Transformation'!F2854,'Data Transformation'!D2854)</f>
        <v>0</v>
      </c>
      <c r="I2854" t="str">
        <f t="shared" si="163"/>
        <v/>
      </c>
    </row>
    <row r="2855" spans="2:9" x14ac:dyDescent="0.25">
      <c r="B2855" t="b">
        <f>IF('Input and Summary Results'!D2437=0,FALSE,'Input and Summary Results'!$B2437)</f>
        <v>0</v>
      </c>
      <c r="C2855" t="b">
        <f>IF(OR(B2855=0,'Input and Summary Results'!D2437=0,'Input and Summary Results'!D2437=""),FALSE,'Input and Summary Results'!$D2437)</f>
        <v>0</v>
      </c>
      <c r="D2855" t="b">
        <f>IF(OR(B2855=0,'Input and Summary Results'!E2437=0),FALSE,'Input and Summary Results'!$E2437)</f>
        <v>0</v>
      </c>
      <c r="E2855" t="b">
        <f t="shared" si="161"/>
        <v>0</v>
      </c>
      <c r="F2855" t="b">
        <f t="shared" si="162"/>
        <v>0</v>
      </c>
      <c r="G2855" t="b">
        <f>IF('Input and Summary Results'!$J$4="yes",IF(C2855=FALSE,FALSE,IF('Data Transformation'!E2855&lt;$R$10,E2855,$R$10)),IF(C2855=FALSE,FALSE,IF(C2855&lt;$R$10,C2855,$R$10)))</f>
        <v>0</v>
      </c>
      <c r="H2855" t="b">
        <f>IF('Input and Summary Results'!$J$4="yes",'Data Transformation'!F2855,'Data Transformation'!D2855)</f>
        <v>0</v>
      </c>
      <c r="I2855" t="str">
        <f t="shared" si="163"/>
        <v/>
      </c>
    </row>
    <row r="2856" spans="2:9" x14ac:dyDescent="0.25">
      <c r="B2856" t="b">
        <f>IF('Input and Summary Results'!D2438=0,FALSE,'Input and Summary Results'!$B2438)</f>
        <v>0</v>
      </c>
      <c r="C2856" t="b">
        <f>IF(OR(B2856=0,'Input and Summary Results'!D2438=0,'Input and Summary Results'!D2438=""),FALSE,'Input and Summary Results'!$D2438)</f>
        <v>0</v>
      </c>
      <c r="D2856" t="b">
        <f>IF(OR(B2856=0,'Input and Summary Results'!E2438=0),FALSE,'Input and Summary Results'!$E2438)</f>
        <v>0</v>
      </c>
      <c r="E2856" t="b">
        <f t="shared" si="161"/>
        <v>0</v>
      </c>
      <c r="F2856" t="b">
        <f t="shared" si="162"/>
        <v>0</v>
      </c>
      <c r="G2856" t="b">
        <f>IF('Input and Summary Results'!$J$4="yes",IF(C2856=FALSE,FALSE,IF('Data Transformation'!E2856&lt;$R$10,E2856,$R$10)),IF(C2856=FALSE,FALSE,IF(C2856&lt;$R$10,C2856,$R$10)))</f>
        <v>0</v>
      </c>
      <c r="H2856" t="b">
        <f>IF('Input and Summary Results'!$J$4="yes",'Data Transformation'!F2856,'Data Transformation'!D2856)</f>
        <v>0</v>
      </c>
      <c r="I2856" t="str">
        <f t="shared" si="163"/>
        <v/>
      </c>
    </row>
    <row r="2857" spans="2:9" x14ac:dyDescent="0.25">
      <c r="B2857" t="b">
        <f>IF('Input and Summary Results'!D2439=0,FALSE,'Input and Summary Results'!$B2439)</f>
        <v>0</v>
      </c>
      <c r="C2857" t="b">
        <f>IF(OR(B2857=0,'Input and Summary Results'!D2439=0,'Input and Summary Results'!D2439=""),FALSE,'Input and Summary Results'!$D2439)</f>
        <v>0</v>
      </c>
      <c r="D2857" t="b">
        <f>IF(OR(B2857=0,'Input and Summary Results'!E2439=0),FALSE,'Input and Summary Results'!$E2439)</f>
        <v>0</v>
      </c>
      <c r="E2857" t="b">
        <f t="shared" si="161"/>
        <v>0</v>
      </c>
      <c r="F2857" t="b">
        <f t="shared" si="162"/>
        <v>0</v>
      </c>
      <c r="G2857" t="b">
        <f>IF('Input and Summary Results'!$J$4="yes",IF(C2857=FALSE,FALSE,IF('Data Transformation'!E2857&lt;$R$10,E2857,$R$10)),IF(C2857=FALSE,FALSE,IF(C2857&lt;$R$10,C2857,$R$10)))</f>
        <v>0</v>
      </c>
      <c r="H2857" t="b">
        <f>IF('Input and Summary Results'!$J$4="yes",'Data Transformation'!F2857,'Data Transformation'!D2857)</f>
        <v>0</v>
      </c>
      <c r="I2857" t="str">
        <f t="shared" si="163"/>
        <v/>
      </c>
    </row>
    <row r="2858" spans="2:9" x14ac:dyDescent="0.25">
      <c r="B2858" t="b">
        <f>IF('Input and Summary Results'!D2440=0,FALSE,'Input and Summary Results'!$B2440)</f>
        <v>0</v>
      </c>
      <c r="C2858" t="b">
        <f>IF(OR(B2858=0,'Input and Summary Results'!D2440=0,'Input and Summary Results'!D2440=""),FALSE,'Input and Summary Results'!$D2440)</f>
        <v>0</v>
      </c>
      <c r="D2858" t="b">
        <f>IF(OR(B2858=0,'Input and Summary Results'!E2440=0),FALSE,'Input and Summary Results'!$E2440)</f>
        <v>0</v>
      </c>
      <c r="E2858" t="b">
        <f t="shared" ref="E2858:E2921" si="164">IF(C2858=FALSE,FALSE,LOG10(C2858))</f>
        <v>0</v>
      </c>
      <c r="F2858" t="b">
        <f t="shared" ref="F2858:F2921" si="165">IF(D2858=FALSE, FALSE,0.434*D2858/C2858)</f>
        <v>0</v>
      </c>
      <c r="G2858" t="b">
        <f>IF('Input and Summary Results'!$J$4="yes",IF(C2858=FALSE,FALSE,IF('Data Transformation'!E2858&lt;$R$10,E2858,$R$10)),IF(C2858=FALSE,FALSE,IF(C2858&lt;$R$10,C2858,$R$10)))</f>
        <v>0</v>
      </c>
      <c r="H2858" t="b">
        <f>IF('Input and Summary Results'!$J$4="yes",'Data Transformation'!F2858,'Data Transformation'!D2858)</f>
        <v>0</v>
      </c>
      <c r="I2858" t="str">
        <f t="shared" si="163"/>
        <v/>
      </c>
    </row>
    <row r="2859" spans="2:9" x14ac:dyDescent="0.25">
      <c r="B2859" t="b">
        <f>IF('Input and Summary Results'!D2441=0,FALSE,'Input and Summary Results'!$B2441)</f>
        <v>0</v>
      </c>
      <c r="C2859" t="b">
        <f>IF(OR(B2859=0,'Input and Summary Results'!D2441=0,'Input and Summary Results'!D2441=""),FALSE,'Input and Summary Results'!$D2441)</f>
        <v>0</v>
      </c>
      <c r="D2859" t="b">
        <f>IF(OR(B2859=0,'Input and Summary Results'!E2441=0),FALSE,'Input and Summary Results'!$E2441)</f>
        <v>0</v>
      </c>
      <c r="E2859" t="b">
        <f t="shared" si="164"/>
        <v>0</v>
      </c>
      <c r="F2859" t="b">
        <f t="shared" si="165"/>
        <v>0</v>
      </c>
      <c r="G2859" t="b">
        <f>IF('Input and Summary Results'!$J$4="yes",IF(C2859=FALSE,FALSE,IF('Data Transformation'!E2859&lt;$R$10,E2859,$R$10)),IF(C2859=FALSE,FALSE,IF(C2859&lt;$R$10,C2859,$R$10)))</f>
        <v>0</v>
      </c>
      <c r="H2859" t="b">
        <f>IF('Input and Summary Results'!$J$4="yes",'Data Transformation'!F2859,'Data Transformation'!D2859)</f>
        <v>0</v>
      </c>
      <c r="I2859" t="str">
        <f t="shared" si="163"/>
        <v/>
      </c>
    </row>
    <row r="2860" spans="2:9" x14ac:dyDescent="0.25">
      <c r="B2860" t="b">
        <f>IF('Input and Summary Results'!D2442=0,FALSE,'Input and Summary Results'!$B2442)</f>
        <v>0</v>
      </c>
      <c r="C2860" t="b">
        <f>IF(OR(B2860=0,'Input and Summary Results'!D2442=0,'Input and Summary Results'!D2442=""),FALSE,'Input and Summary Results'!$D2442)</f>
        <v>0</v>
      </c>
      <c r="D2860" t="b">
        <f>IF(OR(B2860=0,'Input and Summary Results'!E2442=0),FALSE,'Input and Summary Results'!$E2442)</f>
        <v>0</v>
      </c>
      <c r="E2860" t="b">
        <f t="shared" si="164"/>
        <v>0</v>
      </c>
      <c r="F2860" t="b">
        <f t="shared" si="165"/>
        <v>0</v>
      </c>
      <c r="G2860" t="b">
        <f>IF('Input and Summary Results'!$J$4="yes",IF(C2860=FALSE,FALSE,IF('Data Transformation'!E2860&lt;$R$10,E2860,$R$10)),IF(C2860=FALSE,FALSE,IF(C2860&lt;$R$10,C2860,$R$10)))</f>
        <v>0</v>
      </c>
      <c r="H2860" t="b">
        <f>IF('Input and Summary Results'!$J$4="yes",'Data Transformation'!F2860,'Data Transformation'!D2860)</f>
        <v>0</v>
      </c>
      <c r="I2860" t="str">
        <f t="shared" si="163"/>
        <v/>
      </c>
    </row>
    <row r="2861" spans="2:9" x14ac:dyDescent="0.25">
      <c r="B2861" t="b">
        <f>IF('Input and Summary Results'!D2443=0,FALSE,'Input and Summary Results'!$B2443)</f>
        <v>0</v>
      </c>
      <c r="C2861" t="b">
        <f>IF(OR(B2861=0,'Input and Summary Results'!D2443=0,'Input and Summary Results'!D2443=""),FALSE,'Input and Summary Results'!$D2443)</f>
        <v>0</v>
      </c>
      <c r="D2861" t="b">
        <f>IF(OR(B2861=0,'Input and Summary Results'!E2443=0),FALSE,'Input and Summary Results'!$E2443)</f>
        <v>0</v>
      </c>
      <c r="E2861" t="b">
        <f t="shared" si="164"/>
        <v>0</v>
      </c>
      <c r="F2861" t="b">
        <f t="shared" si="165"/>
        <v>0</v>
      </c>
      <c r="G2861" t="b">
        <f>IF('Input and Summary Results'!$J$4="yes",IF(C2861=FALSE,FALSE,IF('Data Transformation'!E2861&lt;$R$10,E2861,$R$10)),IF(C2861=FALSE,FALSE,IF(C2861&lt;$R$10,C2861,$R$10)))</f>
        <v>0</v>
      </c>
      <c r="H2861" t="b">
        <f>IF('Input and Summary Results'!$J$4="yes",'Data Transformation'!F2861,'Data Transformation'!D2861)</f>
        <v>0</v>
      </c>
      <c r="I2861" t="str">
        <f t="shared" si="163"/>
        <v/>
      </c>
    </row>
    <row r="2862" spans="2:9" x14ac:dyDescent="0.25">
      <c r="B2862" t="b">
        <f>IF('Input and Summary Results'!D2444=0,FALSE,'Input and Summary Results'!$B2444)</f>
        <v>0</v>
      </c>
      <c r="C2862" t="b">
        <f>IF(OR(B2862=0,'Input and Summary Results'!D2444=0,'Input and Summary Results'!D2444=""),FALSE,'Input and Summary Results'!$D2444)</f>
        <v>0</v>
      </c>
      <c r="D2862" t="b">
        <f>IF(OR(B2862=0,'Input and Summary Results'!E2444=0),FALSE,'Input and Summary Results'!$E2444)</f>
        <v>0</v>
      </c>
      <c r="E2862" t="b">
        <f t="shared" si="164"/>
        <v>0</v>
      </c>
      <c r="F2862" t="b">
        <f t="shared" si="165"/>
        <v>0</v>
      </c>
      <c r="G2862" t="b">
        <f>IF('Input and Summary Results'!$J$4="yes",IF(C2862=FALSE,FALSE,IF('Data Transformation'!E2862&lt;$R$10,E2862,$R$10)),IF(C2862=FALSE,FALSE,IF(C2862&lt;$R$10,C2862,$R$10)))</f>
        <v>0</v>
      </c>
      <c r="H2862" t="b">
        <f>IF('Input and Summary Results'!$J$4="yes",'Data Transformation'!F2862,'Data Transformation'!D2862)</f>
        <v>0</v>
      </c>
      <c r="I2862" t="str">
        <f t="shared" si="163"/>
        <v/>
      </c>
    </row>
    <row r="2863" spans="2:9" x14ac:dyDescent="0.25">
      <c r="B2863" t="b">
        <f>IF('Input and Summary Results'!D2445=0,FALSE,'Input and Summary Results'!$B2445)</f>
        <v>0</v>
      </c>
      <c r="C2863" t="b">
        <f>IF(OR(B2863=0,'Input and Summary Results'!D2445=0,'Input and Summary Results'!D2445=""),FALSE,'Input and Summary Results'!$D2445)</f>
        <v>0</v>
      </c>
      <c r="D2863" t="b">
        <f>IF(OR(B2863=0,'Input and Summary Results'!E2445=0),FALSE,'Input and Summary Results'!$E2445)</f>
        <v>0</v>
      </c>
      <c r="E2863" t="b">
        <f t="shared" si="164"/>
        <v>0</v>
      </c>
      <c r="F2863" t="b">
        <f t="shared" si="165"/>
        <v>0</v>
      </c>
      <c r="G2863" t="b">
        <f>IF('Input and Summary Results'!$J$4="yes",IF(C2863=FALSE,FALSE,IF('Data Transformation'!E2863&lt;$R$10,E2863,$R$10)),IF(C2863=FALSE,FALSE,IF(C2863&lt;$R$10,C2863,$R$10)))</f>
        <v>0</v>
      </c>
      <c r="H2863" t="b">
        <f>IF('Input and Summary Results'!$J$4="yes",'Data Transformation'!F2863,'Data Transformation'!D2863)</f>
        <v>0</v>
      </c>
      <c r="I2863" t="str">
        <f t="shared" si="163"/>
        <v/>
      </c>
    </row>
    <row r="2864" spans="2:9" x14ac:dyDescent="0.25">
      <c r="B2864" t="b">
        <f>IF('Input and Summary Results'!D2446=0,FALSE,'Input and Summary Results'!$B2446)</f>
        <v>0</v>
      </c>
      <c r="C2864" t="b">
        <f>IF(OR(B2864=0,'Input and Summary Results'!D2446=0,'Input and Summary Results'!D2446=""),FALSE,'Input and Summary Results'!$D2446)</f>
        <v>0</v>
      </c>
      <c r="D2864" t="b">
        <f>IF(OR(B2864=0,'Input and Summary Results'!E2446=0),FALSE,'Input and Summary Results'!$E2446)</f>
        <v>0</v>
      </c>
      <c r="E2864" t="b">
        <f t="shared" si="164"/>
        <v>0</v>
      </c>
      <c r="F2864" t="b">
        <f t="shared" si="165"/>
        <v>0</v>
      </c>
      <c r="G2864" t="b">
        <f>IF('Input and Summary Results'!$J$4="yes",IF(C2864=FALSE,FALSE,IF('Data Transformation'!E2864&lt;$R$10,E2864,$R$10)),IF(C2864=FALSE,FALSE,IF(C2864&lt;$R$10,C2864,$R$10)))</f>
        <v>0</v>
      </c>
      <c r="H2864" t="b">
        <f>IF('Input and Summary Results'!$J$4="yes",'Data Transformation'!F2864,'Data Transformation'!D2864)</f>
        <v>0</v>
      </c>
      <c r="I2864" t="str">
        <f t="shared" si="163"/>
        <v/>
      </c>
    </row>
    <row r="2865" spans="2:9" x14ac:dyDescent="0.25">
      <c r="B2865" t="b">
        <f>IF('Input and Summary Results'!D2447=0,FALSE,'Input and Summary Results'!$B2447)</f>
        <v>0</v>
      </c>
      <c r="C2865" t="b">
        <f>IF(OR(B2865=0,'Input and Summary Results'!D2447=0,'Input and Summary Results'!D2447=""),FALSE,'Input and Summary Results'!$D2447)</f>
        <v>0</v>
      </c>
      <c r="D2865" t="b">
        <f>IF(OR(B2865=0,'Input and Summary Results'!E2447=0),FALSE,'Input and Summary Results'!$E2447)</f>
        <v>0</v>
      </c>
      <c r="E2865" t="b">
        <f t="shared" si="164"/>
        <v>0</v>
      </c>
      <c r="F2865" t="b">
        <f t="shared" si="165"/>
        <v>0</v>
      </c>
      <c r="G2865" t="b">
        <f>IF('Input and Summary Results'!$J$4="yes",IF(C2865=FALSE,FALSE,IF('Data Transformation'!E2865&lt;$R$10,E2865,$R$10)),IF(C2865=FALSE,FALSE,IF(C2865&lt;$R$10,C2865,$R$10)))</f>
        <v>0</v>
      </c>
      <c r="H2865" t="b">
        <f>IF('Input and Summary Results'!$J$4="yes",'Data Transformation'!F2865,'Data Transformation'!D2865)</f>
        <v>0</v>
      </c>
      <c r="I2865" t="str">
        <f t="shared" si="163"/>
        <v/>
      </c>
    </row>
    <row r="2866" spans="2:9" x14ac:dyDescent="0.25">
      <c r="B2866" t="b">
        <f>IF('Input and Summary Results'!D2448=0,FALSE,'Input and Summary Results'!$B2448)</f>
        <v>0</v>
      </c>
      <c r="C2866" t="b">
        <f>IF(OR(B2866=0,'Input and Summary Results'!D2448=0,'Input and Summary Results'!D2448=""),FALSE,'Input and Summary Results'!$D2448)</f>
        <v>0</v>
      </c>
      <c r="D2866" t="b">
        <f>IF(OR(B2866=0,'Input and Summary Results'!E2448=0),FALSE,'Input and Summary Results'!$E2448)</f>
        <v>0</v>
      </c>
      <c r="E2866" t="b">
        <f t="shared" si="164"/>
        <v>0</v>
      </c>
      <c r="F2866" t="b">
        <f t="shared" si="165"/>
        <v>0</v>
      </c>
      <c r="G2866" t="b">
        <f>IF('Input and Summary Results'!$J$4="yes",IF(C2866=FALSE,FALSE,IF('Data Transformation'!E2866&lt;$R$10,E2866,$R$10)),IF(C2866=FALSE,FALSE,IF(C2866&lt;$R$10,C2866,$R$10)))</f>
        <v>0</v>
      </c>
      <c r="H2866" t="b">
        <f>IF('Input and Summary Results'!$J$4="yes",'Data Transformation'!F2866,'Data Transformation'!D2866)</f>
        <v>0</v>
      </c>
      <c r="I2866" t="str">
        <f t="shared" si="163"/>
        <v/>
      </c>
    </row>
    <row r="2867" spans="2:9" x14ac:dyDescent="0.25">
      <c r="B2867" t="b">
        <f>IF('Input and Summary Results'!D2449=0,FALSE,'Input and Summary Results'!$B2449)</f>
        <v>0</v>
      </c>
      <c r="C2867" t="b">
        <f>IF(OR(B2867=0,'Input and Summary Results'!D2449=0,'Input and Summary Results'!D2449=""),FALSE,'Input and Summary Results'!$D2449)</f>
        <v>0</v>
      </c>
      <c r="D2867" t="b">
        <f>IF(OR(B2867=0,'Input and Summary Results'!E2449=0),FALSE,'Input and Summary Results'!$E2449)</f>
        <v>0</v>
      </c>
      <c r="E2867" t="b">
        <f t="shared" si="164"/>
        <v>0</v>
      </c>
      <c r="F2867" t="b">
        <f t="shared" si="165"/>
        <v>0</v>
      </c>
      <c r="G2867" t="b">
        <f>IF('Input and Summary Results'!$J$4="yes",IF(C2867=FALSE,FALSE,IF('Data Transformation'!E2867&lt;$R$10,E2867,$R$10)),IF(C2867=FALSE,FALSE,IF(C2867&lt;$R$10,C2867,$R$10)))</f>
        <v>0</v>
      </c>
      <c r="H2867" t="b">
        <f>IF('Input and Summary Results'!$J$4="yes",'Data Transformation'!F2867,'Data Transformation'!D2867)</f>
        <v>0</v>
      </c>
      <c r="I2867" t="str">
        <f t="shared" si="163"/>
        <v/>
      </c>
    </row>
    <row r="2868" spans="2:9" x14ac:dyDescent="0.25">
      <c r="B2868" t="b">
        <f>IF('Input and Summary Results'!D2450=0,FALSE,'Input and Summary Results'!$B2450)</f>
        <v>0</v>
      </c>
      <c r="C2868" t="b">
        <f>IF(OR(B2868=0,'Input and Summary Results'!D2450=0,'Input and Summary Results'!D2450=""),FALSE,'Input and Summary Results'!$D2450)</f>
        <v>0</v>
      </c>
      <c r="D2868" t="b">
        <f>IF(OR(B2868=0,'Input and Summary Results'!E2450=0),FALSE,'Input and Summary Results'!$E2450)</f>
        <v>0</v>
      </c>
      <c r="E2868" t="b">
        <f t="shared" si="164"/>
        <v>0</v>
      </c>
      <c r="F2868" t="b">
        <f t="shared" si="165"/>
        <v>0</v>
      </c>
      <c r="G2868" t="b">
        <f>IF('Input and Summary Results'!$J$4="yes",IF(C2868=FALSE,FALSE,IF('Data Transformation'!E2868&lt;$R$10,E2868,$R$10)),IF(C2868=FALSE,FALSE,IF(C2868&lt;$R$10,C2868,$R$10)))</f>
        <v>0</v>
      </c>
      <c r="H2868" t="b">
        <f>IF('Input and Summary Results'!$J$4="yes",'Data Transformation'!F2868,'Data Transformation'!D2868)</f>
        <v>0</v>
      </c>
      <c r="I2868" t="str">
        <f t="shared" si="163"/>
        <v/>
      </c>
    </row>
    <row r="2869" spans="2:9" x14ac:dyDescent="0.25">
      <c r="B2869" t="b">
        <f>IF('Input and Summary Results'!D2451=0,FALSE,'Input and Summary Results'!$B2451)</f>
        <v>0</v>
      </c>
      <c r="C2869" t="b">
        <f>IF(OR(B2869=0,'Input and Summary Results'!D2451=0,'Input and Summary Results'!D2451=""),FALSE,'Input and Summary Results'!$D2451)</f>
        <v>0</v>
      </c>
      <c r="D2869" t="b">
        <f>IF(OR(B2869=0,'Input and Summary Results'!E2451=0),FALSE,'Input and Summary Results'!$E2451)</f>
        <v>0</v>
      </c>
      <c r="E2869" t="b">
        <f t="shared" si="164"/>
        <v>0</v>
      </c>
      <c r="F2869" t="b">
        <f t="shared" si="165"/>
        <v>0</v>
      </c>
      <c r="G2869" t="b">
        <f>IF('Input and Summary Results'!$J$4="yes",IF(C2869=FALSE,FALSE,IF('Data Transformation'!E2869&lt;$R$10,E2869,$R$10)),IF(C2869=FALSE,FALSE,IF(C2869&lt;$R$10,C2869,$R$10)))</f>
        <v>0</v>
      </c>
      <c r="H2869" t="b">
        <f>IF('Input and Summary Results'!$J$4="yes",'Data Transformation'!F2869,'Data Transformation'!D2869)</f>
        <v>0</v>
      </c>
      <c r="I2869" t="str">
        <f t="shared" si="163"/>
        <v/>
      </c>
    </row>
    <row r="2870" spans="2:9" x14ac:dyDescent="0.25">
      <c r="B2870" t="b">
        <f>IF('Input and Summary Results'!D2452=0,FALSE,'Input and Summary Results'!$B2452)</f>
        <v>0</v>
      </c>
      <c r="C2870" t="b">
        <f>IF(OR(B2870=0,'Input and Summary Results'!D2452=0,'Input and Summary Results'!D2452=""),FALSE,'Input and Summary Results'!$D2452)</f>
        <v>0</v>
      </c>
      <c r="D2870" t="b">
        <f>IF(OR(B2870=0,'Input and Summary Results'!E2452=0),FALSE,'Input and Summary Results'!$E2452)</f>
        <v>0</v>
      </c>
      <c r="E2870" t="b">
        <f t="shared" si="164"/>
        <v>0</v>
      </c>
      <c r="F2870" t="b">
        <f t="shared" si="165"/>
        <v>0</v>
      </c>
      <c r="G2870" t="b">
        <f>IF('Input and Summary Results'!$J$4="yes",IF(C2870=FALSE,FALSE,IF('Data Transformation'!E2870&lt;$R$10,E2870,$R$10)),IF(C2870=FALSE,FALSE,IF(C2870&lt;$R$10,C2870,$R$10)))</f>
        <v>0</v>
      </c>
      <c r="H2870" t="b">
        <f>IF('Input and Summary Results'!$J$4="yes",'Data Transformation'!F2870,'Data Transformation'!D2870)</f>
        <v>0</v>
      </c>
      <c r="I2870" t="str">
        <f t="shared" si="163"/>
        <v/>
      </c>
    </row>
    <row r="2871" spans="2:9" x14ac:dyDescent="0.25">
      <c r="B2871" t="b">
        <f>IF('Input and Summary Results'!D2453=0,FALSE,'Input and Summary Results'!$B2453)</f>
        <v>0</v>
      </c>
      <c r="C2871" t="b">
        <f>IF(OR(B2871=0,'Input and Summary Results'!D2453=0,'Input and Summary Results'!D2453=""),FALSE,'Input and Summary Results'!$D2453)</f>
        <v>0</v>
      </c>
      <c r="D2871" t="b">
        <f>IF(OR(B2871=0,'Input and Summary Results'!E2453=0),FALSE,'Input and Summary Results'!$E2453)</f>
        <v>0</v>
      </c>
      <c r="E2871" t="b">
        <f t="shared" si="164"/>
        <v>0</v>
      </c>
      <c r="F2871" t="b">
        <f t="shared" si="165"/>
        <v>0</v>
      </c>
      <c r="G2871" t="b">
        <f>IF('Input and Summary Results'!$J$4="yes",IF(C2871=FALSE,FALSE,IF('Data Transformation'!E2871&lt;$R$10,E2871,$R$10)),IF(C2871=FALSE,FALSE,IF(C2871&lt;$R$10,C2871,$R$10)))</f>
        <v>0</v>
      </c>
      <c r="H2871" t="b">
        <f>IF('Input and Summary Results'!$J$4="yes",'Data Transformation'!F2871,'Data Transformation'!D2871)</f>
        <v>0</v>
      </c>
      <c r="I2871" t="str">
        <f t="shared" si="163"/>
        <v/>
      </c>
    </row>
    <row r="2872" spans="2:9" x14ac:dyDescent="0.25">
      <c r="B2872" t="b">
        <f>IF('Input and Summary Results'!D2454=0,FALSE,'Input and Summary Results'!$B2454)</f>
        <v>0</v>
      </c>
      <c r="C2872" t="b">
        <f>IF(OR(B2872=0,'Input and Summary Results'!D2454=0,'Input and Summary Results'!D2454=""),FALSE,'Input and Summary Results'!$D2454)</f>
        <v>0</v>
      </c>
      <c r="D2872" t="b">
        <f>IF(OR(B2872=0,'Input and Summary Results'!E2454=0),FALSE,'Input and Summary Results'!$E2454)</f>
        <v>0</v>
      </c>
      <c r="E2872" t="b">
        <f t="shared" si="164"/>
        <v>0</v>
      </c>
      <c r="F2872" t="b">
        <f t="shared" si="165"/>
        <v>0</v>
      </c>
      <c r="G2872" t="b">
        <f>IF('Input and Summary Results'!$J$4="yes",IF(C2872=FALSE,FALSE,IF('Data Transformation'!E2872&lt;$R$10,E2872,$R$10)),IF(C2872=FALSE,FALSE,IF(C2872&lt;$R$10,C2872,$R$10)))</f>
        <v>0</v>
      </c>
      <c r="H2872" t="b">
        <f>IF('Input and Summary Results'!$J$4="yes",'Data Transformation'!F2872,'Data Transformation'!D2872)</f>
        <v>0</v>
      </c>
      <c r="I2872" t="str">
        <f t="shared" si="163"/>
        <v/>
      </c>
    </row>
    <row r="2873" spans="2:9" x14ac:dyDescent="0.25">
      <c r="B2873" t="b">
        <f>IF('Input and Summary Results'!D2455=0,FALSE,'Input and Summary Results'!$B2455)</f>
        <v>0</v>
      </c>
      <c r="C2873" t="b">
        <f>IF(OR(B2873=0,'Input and Summary Results'!D2455=0,'Input and Summary Results'!D2455=""),FALSE,'Input and Summary Results'!$D2455)</f>
        <v>0</v>
      </c>
      <c r="D2873" t="b">
        <f>IF(OR(B2873=0,'Input and Summary Results'!E2455=0),FALSE,'Input and Summary Results'!$E2455)</f>
        <v>0</v>
      </c>
      <c r="E2873" t="b">
        <f t="shared" si="164"/>
        <v>0</v>
      </c>
      <c r="F2873" t="b">
        <f t="shared" si="165"/>
        <v>0</v>
      </c>
      <c r="G2873" t="b">
        <f>IF('Input and Summary Results'!$J$4="yes",IF(C2873=FALSE,FALSE,IF('Data Transformation'!E2873&lt;$R$10,E2873,$R$10)),IF(C2873=FALSE,FALSE,IF(C2873&lt;$R$10,C2873,$R$10)))</f>
        <v>0</v>
      </c>
      <c r="H2873" t="b">
        <f>IF('Input and Summary Results'!$J$4="yes",'Data Transformation'!F2873,'Data Transformation'!D2873)</f>
        <v>0</v>
      </c>
      <c r="I2873" t="str">
        <f t="shared" si="163"/>
        <v/>
      </c>
    </row>
    <row r="2874" spans="2:9" x14ac:dyDescent="0.25">
      <c r="B2874" t="b">
        <f>IF('Input and Summary Results'!D2456=0,FALSE,'Input and Summary Results'!$B2456)</f>
        <v>0</v>
      </c>
      <c r="C2874" t="b">
        <f>IF(OR(B2874=0,'Input and Summary Results'!D2456=0,'Input and Summary Results'!D2456=""),FALSE,'Input and Summary Results'!$D2456)</f>
        <v>0</v>
      </c>
      <c r="D2874" t="b">
        <f>IF(OR(B2874=0,'Input and Summary Results'!E2456=0),FALSE,'Input and Summary Results'!$E2456)</f>
        <v>0</v>
      </c>
      <c r="E2874" t="b">
        <f t="shared" si="164"/>
        <v>0</v>
      </c>
      <c r="F2874" t="b">
        <f t="shared" si="165"/>
        <v>0</v>
      </c>
      <c r="G2874" t="b">
        <f>IF('Input and Summary Results'!$J$4="yes",IF(C2874=FALSE,FALSE,IF('Data Transformation'!E2874&lt;$R$10,E2874,$R$10)),IF(C2874=FALSE,FALSE,IF(C2874&lt;$R$10,C2874,$R$10)))</f>
        <v>0</v>
      </c>
      <c r="H2874" t="b">
        <f>IF('Input and Summary Results'!$J$4="yes",'Data Transformation'!F2874,'Data Transformation'!D2874)</f>
        <v>0</v>
      </c>
      <c r="I2874" t="str">
        <f t="shared" si="163"/>
        <v/>
      </c>
    </row>
    <row r="2875" spans="2:9" x14ac:dyDescent="0.25">
      <c r="B2875" t="b">
        <f>IF('Input and Summary Results'!D2457=0,FALSE,'Input and Summary Results'!$B2457)</f>
        <v>0</v>
      </c>
      <c r="C2875" t="b">
        <f>IF(OR(B2875=0,'Input and Summary Results'!D2457=0,'Input and Summary Results'!D2457=""),FALSE,'Input and Summary Results'!$D2457)</f>
        <v>0</v>
      </c>
      <c r="D2875" t="b">
        <f>IF(OR(B2875=0,'Input and Summary Results'!E2457=0),FALSE,'Input and Summary Results'!$E2457)</f>
        <v>0</v>
      </c>
      <c r="E2875" t="b">
        <f t="shared" si="164"/>
        <v>0</v>
      </c>
      <c r="F2875" t="b">
        <f t="shared" si="165"/>
        <v>0</v>
      </c>
      <c r="G2875" t="b">
        <f>IF('Input and Summary Results'!$J$4="yes",IF(C2875=FALSE,FALSE,IF('Data Transformation'!E2875&lt;$R$10,E2875,$R$10)),IF(C2875=FALSE,FALSE,IF(C2875&lt;$R$10,C2875,$R$10)))</f>
        <v>0</v>
      </c>
      <c r="H2875" t="b">
        <f>IF('Input and Summary Results'!$J$4="yes",'Data Transformation'!F2875,'Data Transformation'!D2875)</f>
        <v>0</v>
      </c>
      <c r="I2875" t="str">
        <f t="shared" si="163"/>
        <v/>
      </c>
    </row>
    <row r="2876" spans="2:9" x14ac:dyDescent="0.25">
      <c r="B2876" t="b">
        <f>IF('Input and Summary Results'!D2458=0,FALSE,'Input and Summary Results'!$B2458)</f>
        <v>0</v>
      </c>
      <c r="C2876" t="b">
        <f>IF(OR(B2876=0,'Input and Summary Results'!D2458=0,'Input and Summary Results'!D2458=""),FALSE,'Input and Summary Results'!$D2458)</f>
        <v>0</v>
      </c>
      <c r="D2876" t="b">
        <f>IF(OR(B2876=0,'Input and Summary Results'!E2458=0),FALSE,'Input and Summary Results'!$E2458)</f>
        <v>0</v>
      </c>
      <c r="E2876" t="b">
        <f t="shared" si="164"/>
        <v>0</v>
      </c>
      <c r="F2876" t="b">
        <f t="shared" si="165"/>
        <v>0</v>
      </c>
      <c r="G2876" t="b">
        <f>IF('Input and Summary Results'!$J$4="yes",IF(C2876=FALSE,FALSE,IF('Data Transformation'!E2876&lt;$R$10,E2876,$R$10)),IF(C2876=FALSE,FALSE,IF(C2876&lt;$R$10,C2876,$R$10)))</f>
        <v>0</v>
      </c>
      <c r="H2876" t="b">
        <f>IF('Input and Summary Results'!$J$4="yes",'Data Transformation'!F2876,'Data Transformation'!D2876)</f>
        <v>0</v>
      </c>
      <c r="I2876" t="str">
        <f t="shared" si="163"/>
        <v/>
      </c>
    </row>
    <row r="2877" spans="2:9" x14ac:dyDescent="0.25">
      <c r="B2877" t="b">
        <f>IF('Input and Summary Results'!D2459=0,FALSE,'Input and Summary Results'!$B2459)</f>
        <v>0</v>
      </c>
      <c r="C2877" t="b">
        <f>IF(OR(B2877=0,'Input and Summary Results'!D2459=0,'Input and Summary Results'!D2459=""),FALSE,'Input and Summary Results'!$D2459)</f>
        <v>0</v>
      </c>
      <c r="D2877" t="b">
        <f>IF(OR(B2877=0,'Input and Summary Results'!E2459=0),FALSE,'Input and Summary Results'!$E2459)</f>
        <v>0</v>
      </c>
      <c r="E2877" t="b">
        <f t="shared" si="164"/>
        <v>0</v>
      </c>
      <c r="F2877" t="b">
        <f t="shared" si="165"/>
        <v>0</v>
      </c>
      <c r="G2877" t="b">
        <f>IF('Input and Summary Results'!$J$4="yes",IF(C2877=FALSE,FALSE,IF('Data Transformation'!E2877&lt;$R$10,E2877,$R$10)),IF(C2877=FALSE,FALSE,IF(C2877&lt;$R$10,C2877,$R$10)))</f>
        <v>0</v>
      </c>
      <c r="H2877" t="b">
        <f>IF('Input and Summary Results'!$J$4="yes",'Data Transformation'!F2877,'Data Transformation'!D2877)</f>
        <v>0</v>
      </c>
      <c r="I2877" t="str">
        <f t="shared" si="163"/>
        <v/>
      </c>
    </row>
    <row r="2878" spans="2:9" x14ac:dyDescent="0.25">
      <c r="B2878" t="b">
        <f>IF('Input and Summary Results'!D2460=0,FALSE,'Input and Summary Results'!$B2460)</f>
        <v>0</v>
      </c>
      <c r="C2878" t="b">
        <f>IF(OR(B2878=0,'Input and Summary Results'!D2460=0,'Input and Summary Results'!D2460=""),FALSE,'Input and Summary Results'!$D2460)</f>
        <v>0</v>
      </c>
      <c r="D2878" t="b">
        <f>IF(OR(B2878=0,'Input and Summary Results'!E2460=0),FALSE,'Input and Summary Results'!$E2460)</f>
        <v>0</v>
      </c>
      <c r="E2878" t="b">
        <f t="shared" si="164"/>
        <v>0</v>
      </c>
      <c r="F2878" t="b">
        <f t="shared" si="165"/>
        <v>0</v>
      </c>
      <c r="G2878" t="b">
        <f>IF('Input and Summary Results'!$J$4="yes",IF(C2878=FALSE,FALSE,IF('Data Transformation'!E2878&lt;$R$10,E2878,$R$10)),IF(C2878=FALSE,FALSE,IF(C2878&lt;$R$10,C2878,$R$10)))</f>
        <v>0</v>
      </c>
      <c r="H2878" t="b">
        <f>IF('Input and Summary Results'!$J$4="yes",'Data Transformation'!F2878,'Data Transformation'!D2878)</f>
        <v>0</v>
      </c>
      <c r="I2878" t="str">
        <f t="shared" si="163"/>
        <v/>
      </c>
    </row>
    <row r="2879" spans="2:9" x14ac:dyDescent="0.25">
      <c r="B2879" t="b">
        <f>IF('Input and Summary Results'!D2461=0,FALSE,'Input and Summary Results'!$B2461)</f>
        <v>0</v>
      </c>
      <c r="C2879" t="b">
        <f>IF(OR(B2879=0,'Input and Summary Results'!D2461=0,'Input and Summary Results'!D2461=""),FALSE,'Input and Summary Results'!$D2461)</f>
        <v>0</v>
      </c>
      <c r="D2879" t="b">
        <f>IF(OR(B2879=0,'Input and Summary Results'!E2461=0),FALSE,'Input and Summary Results'!$E2461)</f>
        <v>0</v>
      </c>
      <c r="E2879" t="b">
        <f t="shared" si="164"/>
        <v>0</v>
      </c>
      <c r="F2879" t="b">
        <f t="shared" si="165"/>
        <v>0</v>
      </c>
      <c r="G2879" t="b">
        <f>IF('Input and Summary Results'!$J$4="yes",IF(C2879=FALSE,FALSE,IF('Data Transformation'!E2879&lt;$R$10,E2879,$R$10)),IF(C2879=FALSE,FALSE,IF(C2879&lt;$R$10,C2879,$R$10)))</f>
        <v>0</v>
      </c>
      <c r="H2879" t="b">
        <f>IF('Input and Summary Results'!$J$4="yes",'Data Transformation'!F2879,'Data Transformation'!D2879)</f>
        <v>0</v>
      </c>
      <c r="I2879" t="str">
        <f t="shared" si="163"/>
        <v/>
      </c>
    </row>
    <row r="2880" spans="2:9" x14ac:dyDescent="0.25">
      <c r="B2880" t="b">
        <f>IF('Input and Summary Results'!D2462=0,FALSE,'Input and Summary Results'!$B2462)</f>
        <v>0</v>
      </c>
      <c r="C2880" t="b">
        <f>IF(OR(B2880=0,'Input and Summary Results'!D2462=0,'Input and Summary Results'!D2462=""),FALSE,'Input and Summary Results'!$D2462)</f>
        <v>0</v>
      </c>
      <c r="D2880" t="b">
        <f>IF(OR(B2880=0,'Input and Summary Results'!E2462=0),FALSE,'Input and Summary Results'!$E2462)</f>
        <v>0</v>
      </c>
      <c r="E2880" t="b">
        <f t="shared" si="164"/>
        <v>0</v>
      </c>
      <c r="F2880" t="b">
        <f t="shared" si="165"/>
        <v>0</v>
      </c>
      <c r="G2880" t="b">
        <f>IF('Input and Summary Results'!$J$4="yes",IF(C2880=FALSE,FALSE,IF('Data Transformation'!E2880&lt;$R$10,E2880,$R$10)),IF(C2880=FALSE,FALSE,IF(C2880&lt;$R$10,C2880,$R$10)))</f>
        <v>0</v>
      </c>
      <c r="H2880" t="b">
        <f>IF('Input and Summary Results'!$J$4="yes",'Data Transformation'!F2880,'Data Transformation'!D2880)</f>
        <v>0</v>
      </c>
      <c r="I2880" t="str">
        <f t="shared" si="163"/>
        <v/>
      </c>
    </row>
    <row r="2881" spans="2:9" x14ac:dyDescent="0.25">
      <c r="B2881" t="b">
        <f>IF('Input and Summary Results'!D2463=0,FALSE,'Input and Summary Results'!$B2463)</f>
        <v>0</v>
      </c>
      <c r="C2881" t="b">
        <f>IF(OR(B2881=0,'Input and Summary Results'!D2463=0,'Input and Summary Results'!D2463=""),FALSE,'Input and Summary Results'!$D2463)</f>
        <v>0</v>
      </c>
      <c r="D2881" t="b">
        <f>IF(OR(B2881=0,'Input and Summary Results'!E2463=0),FALSE,'Input and Summary Results'!$E2463)</f>
        <v>0</v>
      </c>
      <c r="E2881" t="b">
        <f t="shared" si="164"/>
        <v>0</v>
      </c>
      <c r="F2881" t="b">
        <f t="shared" si="165"/>
        <v>0</v>
      </c>
      <c r="G2881" t="b">
        <f>IF('Input and Summary Results'!$J$4="yes",IF(C2881=FALSE,FALSE,IF('Data Transformation'!E2881&lt;$R$10,E2881,$R$10)),IF(C2881=FALSE,FALSE,IF(C2881&lt;$R$10,C2881,$R$10)))</f>
        <v>0</v>
      </c>
      <c r="H2881" t="b">
        <f>IF('Input and Summary Results'!$J$4="yes",'Data Transformation'!F2881,'Data Transformation'!D2881)</f>
        <v>0</v>
      </c>
      <c r="I2881" t="str">
        <f t="shared" si="163"/>
        <v/>
      </c>
    </row>
    <row r="2882" spans="2:9" x14ac:dyDescent="0.25">
      <c r="B2882" t="b">
        <f>IF('Input and Summary Results'!D2464=0,FALSE,'Input and Summary Results'!$B2464)</f>
        <v>0</v>
      </c>
      <c r="C2882" t="b">
        <f>IF(OR(B2882=0,'Input and Summary Results'!D2464=0,'Input and Summary Results'!D2464=""),FALSE,'Input and Summary Results'!$D2464)</f>
        <v>0</v>
      </c>
      <c r="D2882" t="b">
        <f>IF(OR(B2882=0,'Input and Summary Results'!E2464=0),FALSE,'Input and Summary Results'!$E2464)</f>
        <v>0</v>
      </c>
      <c r="E2882" t="b">
        <f t="shared" si="164"/>
        <v>0</v>
      </c>
      <c r="F2882" t="b">
        <f t="shared" si="165"/>
        <v>0</v>
      </c>
      <c r="G2882" t="b">
        <f>IF('Input and Summary Results'!$J$4="yes",IF(C2882=FALSE,FALSE,IF('Data Transformation'!E2882&lt;$R$10,E2882,$R$10)),IF(C2882=FALSE,FALSE,IF(C2882&lt;$R$10,C2882,$R$10)))</f>
        <v>0</v>
      </c>
      <c r="H2882" t="b">
        <f>IF('Input and Summary Results'!$J$4="yes",'Data Transformation'!F2882,'Data Transformation'!D2882)</f>
        <v>0</v>
      </c>
      <c r="I2882" t="str">
        <f t="shared" si="163"/>
        <v/>
      </c>
    </row>
    <row r="2883" spans="2:9" x14ac:dyDescent="0.25">
      <c r="B2883" t="b">
        <f>IF('Input and Summary Results'!D2465=0,FALSE,'Input and Summary Results'!$B2465)</f>
        <v>0</v>
      </c>
      <c r="C2883" t="b">
        <f>IF(OR(B2883=0,'Input and Summary Results'!D2465=0,'Input and Summary Results'!D2465=""),FALSE,'Input and Summary Results'!$D2465)</f>
        <v>0</v>
      </c>
      <c r="D2883" t="b">
        <f>IF(OR(B2883=0,'Input and Summary Results'!E2465=0),FALSE,'Input and Summary Results'!$E2465)</f>
        <v>0</v>
      </c>
      <c r="E2883" t="b">
        <f t="shared" si="164"/>
        <v>0</v>
      </c>
      <c r="F2883" t="b">
        <f t="shared" si="165"/>
        <v>0</v>
      </c>
      <c r="G2883" t="b">
        <f>IF('Input and Summary Results'!$J$4="yes",IF(C2883=FALSE,FALSE,IF('Data Transformation'!E2883&lt;$R$10,E2883,$R$10)),IF(C2883=FALSE,FALSE,IF(C2883&lt;$R$10,C2883,$R$10)))</f>
        <v>0</v>
      </c>
      <c r="H2883" t="b">
        <f>IF('Input and Summary Results'!$J$4="yes",'Data Transformation'!F2883,'Data Transformation'!D2883)</f>
        <v>0</v>
      </c>
      <c r="I2883" t="str">
        <f t="shared" si="163"/>
        <v/>
      </c>
    </row>
    <row r="2884" spans="2:9" x14ac:dyDescent="0.25">
      <c r="B2884" t="b">
        <f>IF('Input and Summary Results'!D2466=0,FALSE,'Input and Summary Results'!$B2466)</f>
        <v>0</v>
      </c>
      <c r="C2884" t="b">
        <f>IF(OR(B2884=0,'Input and Summary Results'!D2466=0,'Input and Summary Results'!D2466=""),FALSE,'Input and Summary Results'!$D2466)</f>
        <v>0</v>
      </c>
      <c r="D2884" t="b">
        <f>IF(OR(B2884=0,'Input and Summary Results'!E2466=0),FALSE,'Input and Summary Results'!$E2466)</f>
        <v>0</v>
      </c>
      <c r="E2884" t="b">
        <f t="shared" si="164"/>
        <v>0</v>
      </c>
      <c r="F2884" t="b">
        <f t="shared" si="165"/>
        <v>0</v>
      </c>
      <c r="G2884" t="b">
        <f>IF('Input and Summary Results'!$J$4="yes",IF(C2884=FALSE,FALSE,IF('Data Transformation'!E2884&lt;$R$10,E2884,$R$10)),IF(C2884=FALSE,FALSE,IF(C2884&lt;$R$10,C2884,$R$10)))</f>
        <v>0</v>
      </c>
      <c r="H2884" t="b">
        <f>IF('Input and Summary Results'!$J$4="yes",'Data Transformation'!F2884,'Data Transformation'!D2884)</f>
        <v>0</v>
      </c>
      <c r="I2884" t="str">
        <f t="shared" si="163"/>
        <v/>
      </c>
    </row>
    <row r="2885" spans="2:9" x14ac:dyDescent="0.25">
      <c r="B2885" t="b">
        <f>IF('Input and Summary Results'!D2467=0,FALSE,'Input and Summary Results'!$B2467)</f>
        <v>0</v>
      </c>
      <c r="C2885" t="b">
        <f>IF(OR(B2885=0,'Input and Summary Results'!D2467=0,'Input and Summary Results'!D2467=""),FALSE,'Input and Summary Results'!$D2467)</f>
        <v>0</v>
      </c>
      <c r="D2885" t="b">
        <f>IF(OR(B2885=0,'Input and Summary Results'!E2467=0),FALSE,'Input and Summary Results'!$E2467)</f>
        <v>0</v>
      </c>
      <c r="E2885" t="b">
        <f t="shared" si="164"/>
        <v>0</v>
      </c>
      <c r="F2885" t="b">
        <f t="shared" si="165"/>
        <v>0</v>
      </c>
      <c r="G2885" t="b">
        <f>IF('Input and Summary Results'!$J$4="yes",IF(C2885=FALSE,FALSE,IF('Data Transformation'!E2885&lt;$R$10,E2885,$R$10)),IF(C2885=FALSE,FALSE,IF(C2885&lt;$R$10,C2885,$R$10)))</f>
        <v>0</v>
      </c>
      <c r="H2885" t="b">
        <f>IF('Input and Summary Results'!$J$4="yes",'Data Transformation'!F2885,'Data Transformation'!D2885)</f>
        <v>0</v>
      </c>
      <c r="I2885" t="str">
        <f t="shared" ref="I2885:I2948" si="166">IF(G2885=FALSE,"",B2885)</f>
        <v/>
      </c>
    </row>
    <row r="2886" spans="2:9" x14ac:dyDescent="0.25">
      <c r="B2886" t="b">
        <f>IF('Input and Summary Results'!D2468=0,FALSE,'Input and Summary Results'!$B2468)</f>
        <v>0</v>
      </c>
      <c r="C2886" t="b">
        <f>IF(OR(B2886=0,'Input and Summary Results'!D2468=0,'Input and Summary Results'!D2468=""),FALSE,'Input and Summary Results'!$D2468)</f>
        <v>0</v>
      </c>
      <c r="D2886" t="b">
        <f>IF(OR(B2886=0,'Input and Summary Results'!E2468=0),FALSE,'Input and Summary Results'!$E2468)</f>
        <v>0</v>
      </c>
      <c r="E2886" t="b">
        <f t="shared" si="164"/>
        <v>0</v>
      </c>
      <c r="F2886" t="b">
        <f t="shared" si="165"/>
        <v>0</v>
      </c>
      <c r="G2886" t="b">
        <f>IF('Input and Summary Results'!$J$4="yes",IF(C2886=FALSE,FALSE,IF('Data Transformation'!E2886&lt;$R$10,E2886,$R$10)),IF(C2886=FALSE,FALSE,IF(C2886&lt;$R$10,C2886,$R$10)))</f>
        <v>0</v>
      </c>
      <c r="H2886" t="b">
        <f>IF('Input and Summary Results'!$J$4="yes",'Data Transformation'!F2886,'Data Transformation'!D2886)</f>
        <v>0</v>
      </c>
      <c r="I2886" t="str">
        <f t="shared" si="166"/>
        <v/>
      </c>
    </row>
    <row r="2887" spans="2:9" x14ac:dyDescent="0.25">
      <c r="B2887" t="b">
        <f>IF('Input and Summary Results'!D2469=0,FALSE,'Input and Summary Results'!$B2469)</f>
        <v>0</v>
      </c>
      <c r="C2887" t="b">
        <f>IF(OR(B2887=0,'Input and Summary Results'!D2469=0,'Input and Summary Results'!D2469=""),FALSE,'Input and Summary Results'!$D2469)</f>
        <v>0</v>
      </c>
      <c r="D2887" t="b">
        <f>IF(OR(B2887=0,'Input and Summary Results'!E2469=0),FALSE,'Input and Summary Results'!$E2469)</f>
        <v>0</v>
      </c>
      <c r="E2887" t="b">
        <f t="shared" si="164"/>
        <v>0</v>
      </c>
      <c r="F2887" t="b">
        <f t="shared" si="165"/>
        <v>0</v>
      </c>
      <c r="G2887" t="b">
        <f>IF('Input and Summary Results'!$J$4="yes",IF(C2887=FALSE,FALSE,IF('Data Transformation'!E2887&lt;$R$10,E2887,$R$10)),IF(C2887=FALSE,FALSE,IF(C2887&lt;$R$10,C2887,$R$10)))</f>
        <v>0</v>
      </c>
      <c r="H2887" t="b">
        <f>IF('Input and Summary Results'!$J$4="yes",'Data Transformation'!F2887,'Data Transformation'!D2887)</f>
        <v>0</v>
      </c>
      <c r="I2887" t="str">
        <f t="shared" si="166"/>
        <v/>
      </c>
    </row>
    <row r="2888" spans="2:9" x14ac:dyDescent="0.25">
      <c r="B2888" t="b">
        <f>IF('Input and Summary Results'!D2470=0,FALSE,'Input and Summary Results'!$B2470)</f>
        <v>0</v>
      </c>
      <c r="C2888" t="b">
        <f>IF(OR(B2888=0,'Input and Summary Results'!D2470=0,'Input and Summary Results'!D2470=""),FALSE,'Input and Summary Results'!$D2470)</f>
        <v>0</v>
      </c>
      <c r="D2888" t="b">
        <f>IF(OR(B2888=0,'Input and Summary Results'!E2470=0),FALSE,'Input and Summary Results'!$E2470)</f>
        <v>0</v>
      </c>
      <c r="E2888" t="b">
        <f t="shared" si="164"/>
        <v>0</v>
      </c>
      <c r="F2888" t="b">
        <f t="shared" si="165"/>
        <v>0</v>
      </c>
      <c r="G2888" t="b">
        <f>IF('Input and Summary Results'!$J$4="yes",IF(C2888=FALSE,FALSE,IF('Data Transformation'!E2888&lt;$R$10,E2888,$R$10)),IF(C2888=FALSE,FALSE,IF(C2888&lt;$R$10,C2888,$R$10)))</f>
        <v>0</v>
      </c>
      <c r="H2888" t="b">
        <f>IF('Input and Summary Results'!$J$4="yes",'Data Transformation'!F2888,'Data Transformation'!D2888)</f>
        <v>0</v>
      </c>
      <c r="I2888" t="str">
        <f t="shared" si="166"/>
        <v/>
      </c>
    </row>
    <row r="2889" spans="2:9" x14ac:dyDescent="0.25">
      <c r="B2889" t="b">
        <f>IF('Input and Summary Results'!D2471=0,FALSE,'Input and Summary Results'!$B2471)</f>
        <v>0</v>
      </c>
      <c r="C2889" t="b">
        <f>IF(OR(B2889=0,'Input and Summary Results'!D2471=0,'Input and Summary Results'!D2471=""),FALSE,'Input and Summary Results'!$D2471)</f>
        <v>0</v>
      </c>
      <c r="D2889" t="b">
        <f>IF(OR(B2889=0,'Input and Summary Results'!E2471=0),FALSE,'Input and Summary Results'!$E2471)</f>
        <v>0</v>
      </c>
      <c r="E2889" t="b">
        <f t="shared" si="164"/>
        <v>0</v>
      </c>
      <c r="F2889" t="b">
        <f t="shared" si="165"/>
        <v>0</v>
      </c>
      <c r="G2889" t="b">
        <f>IF('Input and Summary Results'!$J$4="yes",IF(C2889=FALSE,FALSE,IF('Data Transformation'!E2889&lt;$R$10,E2889,$R$10)),IF(C2889=FALSE,FALSE,IF(C2889&lt;$R$10,C2889,$R$10)))</f>
        <v>0</v>
      </c>
      <c r="H2889" t="b">
        <f>IF('Input and Summary Results'!$J$4="yes",'Data Transformation'!F2889,'Data Transformation'!D2889)</f>
        <v>0</v>
      </c>
      <c r="I2889" t="str">
        <f t="shared" si="166"/>
        <v/>
      </c>
    </row>
    <row r="2890" spans="2:9" x14ac:dyDescent="0.25">
      <c r="B2890" t="b">
        <f>IF('Input and Summary Results'!D2472=0,FALSE,'Input and Summary Results'!$B2472)</f>
        <v>0</v>
      </c>
      <c r="C2890" t="b">
        <f>IF(OR(B2890=0,'Input and Summary Results'!D2472=0,'Input and Summary Results'!D2472=""),FALSE,'Input and Summary Results'!$D2472)</f>
        <v>0</v>
      </c>
      <c r="D2890" t="b">
        <f>IF(OR(B2890=0,'Input and Summary Results'!E2472=0),FALSE,'Input and Summary Results'!$E2472)</f>
        <v>0</v>
      </c>
      <c r="E2890" t="b">
        <f t="shared" si="164"/>
        <v>0</v>
      </c>
      <c r="F2890" t="b">
        <f t="shared" si="165"/>
        <v>0</v>
      </c>
      <c r="G2890" t="b">
        <f>IF('Input and Summary Results'!$J$4="yes",IF(C2890=FALSE,FALSE,IF('Data Transformation'!E2890&lt;$R$10,E2890,$R$10)),IF(C2890=FALSE,FALSE,IF(C2890&lt;$R$10,C2890,$R$10)))</f>
        <v>0</v>
      </c>
      <c r="H2890" t="b">
        <f>IF('Input and Summary Results'!$J$4="yes",'Data Transformation'!F2890,'Data Transformation'!D2890)</f>
        <v>0</v>
      </c>
      <c r="I2890" t="str">
        <f t="shared" si="166"/>
        <v/>
      </c>
    </row>
    <row r="2891" spans="2:9" x14ac:dyDescent="0.25">
      <c r="B2891" t="b">
        <f>IF('Input and Summary Results'!D2473=0,FALSE,'Input and Summary Results'!$B2473)</f>
        <v>0</v>
      </c>
      <c r="C2891" t="b">
        <f>IF(OR(B2891=0,'Input and Summary Results'!D2473=0,'Input and Summary Results'!D2473=""),FALSE,'Input and Summary Results'!$D2473)</f>
        <v>0</v>
      </c>
      <c r="D2891" t="b">
        <f>IF(OR(B2891=0,'Input and Summary Results'!E2473=0),FALSE,'Input and Summary Results'!$E2473)</f>
        <v>0</v>
      </c>
      <c r="E2891" t="b">
        <f t="shared" si="164"/>
        <v>0</v>
      </c>
      <c r="F2891" t="b">
        <f t="shared" si="165"/>
        <v>0</v>
      </c>
      <c r="G2891" t="b">
        <f>IF('Input and Summary Results'!$J$4="yes",IF(C2891=FALSE,FALSE,IF('Data Transformation'!E2891&lt;$R$10,E2891,$R$10)),IF(C2891=FALSE,FALSE,IF(C2891&lt;$R$10,C2891,$R$10)))</f>
        <v>0</v>
      </c>
      <c r="H2891" t="b">
        <f>IF('Input and Summary Results'!$J$4="yes",'Data Transformation'!F2891,'Data Transformation'!D2891)</f>
        <v>0</v>
      </c>
      <c r="I2891" t="str">
        <f t="shared" si="166"/>
        <v/>
      </c>
    </row>
    <row r="2892" spans="2:9" x14ac:dyDescent="0.25">
      <c r="B2892" t="b">
        <f>IF('Input and Summary Results'!D2474=0,FALSE,'Input and Summary Results'!$B2474)</f>
        <v>0</v>
      </c>
      <c r="C2892" t="b">
        <f>IF(OR(B2892=0,'Input and Summary Results'!D2474=0,'Input and Summary Results'!D2474=""),FALSE,'Input and Summary Results'!$D2474)</f>
        <v>0</v>
      </c>
      <c r="D2892" t="b">
        <f>IF(OR(B2892=0,'Input and Summary Results'!E2474=0),FALSE,'Input and Summary Results'!$E2474)</f>
        <v>0</v>
      </c>
      <c r="E2892" t="b">
        <f t="shared" si="164"/>
        <v>0</v>
      </c>
      <c r="F2892" t="b">
        <f t="shared" si="165"/>
        <v>0</v>
      </c>
      <c r="G2892" t="b">
        <f>IF('Input and Summary Results'!$J$4="yes",IF(C2892=FALSE,FALSE,IF('Data Transformation'!E2892&lt;$R$10,E2892,$R$10)),IF(C2892=FALSE,FALSE,IF(C2892&lt;$R$10,C2892,$R$10)))</f>
        <v>0</v>
      </c>
      <c r="H2892" t="b">
        <f>IF('Input and Summary Results'!$J$4="yes",'Data Transformation'!F2892,'Data Transformation'!D2892)</f>
        <v>0</v>
      </c>
      <c r="I2892" t="str">
        <f t="shared" si="166"/>
        <v/>
      </c>
    </row>
    <row r="2893" spans="2:9" x14ac:dyDescent="0.25">
      <c r="B2893" t="b">
        <f>IF('Input and Summary Results'!D2475=0,FALSE,'Input and Summary Results'!$B2475)</f>
        <v>0</v>
      </c>
      <c r="C2893" t="b">
        <f>IF(OR(B2893=0,'Input and Summary Results'!D2475=0,'Input and Summary Results'!D2475=""),FALSE,'Input and Summary Results'!$D2475)</f>
        <v>0</v>
      </c>
      <c r="D2893" t="b">
        <f>IF(OR(B2893=0,'Input and Summary Results'!E2475=0),FALSE,'Input and Summary Results'!$E2475)</f>
        <v>0</v>
      </c>
      <c r="E2893" t="b">
        <f t="shared" si="164"/>
        <v>0</v>
      </c>
      <c r="F2893" t="b">
        <f t="shared" si="165"/>
        <v>0</v>
      </c>
      <c r="G2893" t="b">
        <f>IF('Input and Summary Results'!$J$4="yes",IF(C2893=FALSE,FALSE,IF('Data Transformation'!E2893&lt;$R$10,E2893,$R$10)),IF(C2893=FALSE,FALSE,IF(C2893&lt;$R$10,C2893,$R$10)))</f>
        <v>0</v>
      </c>
      <c r="H2893" t="b">
        <f>IF('Input and Summary Results'!$J$4="yes",'Data Transformation'!F2893,'Data Transformation'!D2893)</f>
        <v>0</v>
      </c>
      <c r="I2893" t="str">
        <f t="shared" si="166"/>
        <v/>
      </c>
    </row>
    <row r="2894" spans="2:9" x14ac:dyDescent="0.25">
      <c r="B2894" t="b">
        <f>IF('Input and Summary Results'!D2476=0,FALSE,'Input and Summary Results'!$B2476)</f>
        <v>0</v>
      </c>
      <c r="C2894" t="b">
        <f>IF(OR(B2894=0,'Input and Summary Results'!D2476=0,'Input and Summary Results'!D2476=""),FALSE,'Input and Summary Results'!$D2476)</f>
        <v>0</v>
      </c>
      <c r="D2894" t="b">
        <f>IF(OR(B2894=0,'Input and Summary Results'!E2476=0),FALSE,'Input and Summary Results'!$E2476)</f>
        <v>0</v>
      </c>
      <c r="E2894" t="b">
        <f t="shared" si="164"/>
        <v>0</v>
      </c>
      <c r="F2894" t="b">
        <f t="shared" si="165"/>
        <v>0</v>
      </c>
      <c r="G2894" t="b">
        <f>IF('Input and Summary Results'!$J$4="yes",IF(C2894=FALSE,FALSE,IF('Data Transformation'!E2894&lt;$R$10,E2894,$R$10)),IF(C2894=FALSE,FALSE,IF(C2894&lt;$R$10,C2894,$R$10)))</f>
        <v>0</v>
      </c>
      <c r="H2894" t="b">
        <f>IF('Input and Summary Results'!$J$4="yes",'Data Transformation'!F2894,'Data Transformation'!D2894)</f>
        <v>0</v>
      </c>
      <c r="I2894" t="str">
        <f t="shared" si="166"/>
        <v/>
      </c>
    </row>
    <row r="2895" spans="2:9" x14ac:dyDescent="0.25">
      <c r="B2895" t="b">
        <f>IF('Input and Summary Results'!D2477=0,FALSE,'Input and Summary Results'!$B2477)</f>
        <v>0</v>
      </c>
      <c r="C2895" t="b">
        <f>IF(OR(B2895=0,'Input and Summary Results'!D2477=0,'Input and Summary Results'!D2477=""),FALSE,'Input and Summary Results'!$D2477)</f>
        <v>0</v>
      </c>
      <c r="D2895" t="b">
        <f>IF(OR(B2895=0,'Input and Summary Results'!E2477=0),FALSE,'Input and Summary Results'!$E2477)</f>
        <v>0</v>
      </c>
      <c r="E2895" t="b">
        <f t="shared" si="164"/>
        <v>0</v>
      </c>
      <c r="F2895" t="b">
        <f t="shared" si="165"/>
        <v>0</v>
      </c>
      <c r="G2895" t="b">
        <f>IF('Input and Summary Results'!$J$4="yes",IF(C2895=FALSE,FALSE,IF('Data Transformation'!E2895&lt;$R$10,E2895,$R$10)),IF(C2895=FALSE,FALSE,IF(C2895&lt;$R$10,C2895,$R$10)))</f>
        <v>0</v>
      </c>
      <c r="H2895" t="b">
        <f>IF('Input and Summary Results'!$J$4="yes",'Data Transformation'!F2895,'Data Transformation'!D2895)</f>
        <v>0</v>
      </c>
      <c r="I2895" t="str">
        <f t="shared" si="166"/>
        <v/>
      </c>
    </row>
    <row r="2896" spans="2:9" x14ac:dyDescent="0.25">
      <c r="B2896" t="b">
        <f>IF('Input and Summary Results'!D2478=0,FALSE,'Input and Summary Results'!$B2478)</f>
        <v>0</v>
      </c>
      <c r="C2896" t="b">
        <f>IF(OR(B2896=0,'Input and Summary Results'!D2478=0,'Input and Summary Results'!D2478=""),FALSE,'Input and Summary Results'!$D2478)</f>
        <v>0</v>
      </c>
      <c r="D2896" t="b">
        <f>IF(OR(B2896=0,'Input and Summary Results'!E2478=0),FALSE,'Input and Summary Results'!$E2478)</f>
        <v>0</v>
      </c>
      <c r="E2896" t="b">
        <f t="shared" si="164"/>
        <v>0</v>
      </c>
      <c r="F2896" t="b">
        <f t="shared" si="165"/>
        <v>0</v>
      </c>
      <c r="G2896" t="b">
        <f>IF('Input and Summary Results'!$J$4="yes",IF(C2896=FALSE,FALSE,IF('Data Transformation'!E2896&lt;$R$10,E2896,$R$10)),IF(C2896=FALSE,FALSE,IF(C2896&lt;$R$10,C2896,$R$10)))</f>
        <v>0</v>
      </c>
      <c r="H2896" t="b">
        <f>IF('Input and Summary Results'!$J$4="yes",'Data Transformation'!F2896,'Data Transformation'!D2896)</f>
        <v>0</v>
      </c>
      <c r="I2896" t="str">
        <f t="shared" si="166"/>
        <v/>
      </c>
    </row>
    <row r="2897" spans="2:9" x14ac:dyDescent="0.25">
      <c r="B2897" t="b">
        <f>IF('Input and Summary Results'!D2479=0,FALSE,'Input and Summary Results'!$B2479)</f>
        <v>0</v>
      </c>
      <c r="C2897" t="b">
        <f>IF(OR(B2897=0,'Input and Summary Results'!D2479=0,'Input and Summary Results'!D2479=""),FALSE,'Input and Summary Results'!$D2479)</f>
        <v>0</v>
      </c>
      <c r="D2897" t="b">
        <f>IF(OR(B2897=0,'Input and Summary Results'!E2479=0),FALSE,'Input and Summary Results'!$E2479)</f>
        <v>0</v>
      </c>
      <c r="E2897" t="b">
        <f t="shared" si="164"/>
        <v>0</v>
      </c>
      <c r="F2897" t="b">
        <f t="shared" si="165"/>
        <v>0</v>
      </c>
      <c r="G2897" t="b">
        <f>IF('Input and Summary Results'!$J$4="yes",IF(C2897=FALSE,FALSE,IF('Data Transformation'!E2897&lt;$R$10,E2897,$R$10)),IF(C2897=FALSE,FALSE,IF(C2897&lt;$R$10,C2897,$R$10)))</f>
        <v>0</v>
      </c>
      <c r="H2897" t="b">
        <f>IF('Input and Summary Results'!$J$4="yes",'Data Transformation'!F2897,'Data Transformation'!D2897)</f>
        <v>0</v>
      </c>
      <c r="I2897" t="str">
        <f t="shared" si="166"/>
        <v/>
      </c>
    </row>
    <row r="2898" spans="2:9" x14ac:dyDescent="0.25">
      <c r="B2898" t="b">
        <f>IF('Input and Summary Results'!D2480=0,FALSE,'Input and Summary Results'!$B2480)</f>
        <v>0</v>
      </c>
      <c r="C2898" t="b">
        <f>IF(OR(B2898=0,'Input and Summary Results'!D2480=0,'Input and Summary Results'!D2480=""),FALSE,'Input and Summary Results'!$D2480)</f>
        <v>0</v>
      </c>
      <c r="D2898" t="b">
        <f>IF(OR(B2898=0,'Input and Summary Results'!E2480=0),FALSE,'Input and Summary Results'!$E2480)</f>
        <v>0</v>
      </c>
      <c r="E2898" t="b">
        <f t="shared" si="164"/>
        <v>0</v>
      </c>
      <c r="F2898" t="b">
        <f t="shared" si="165"/>
        <v>0</v>
      </c>
      <c r="G2898" t="b">
        <f>IF('Input and Summary Results'!$J$4="yes",IF(C2898=FALSE,FALSE,IF('Data Transformation'!E2898&lt;$R$10,E2898,$R$10)),IF(C2898=FALSE,FALSE,IF(C2898&lt;$R$10,C2898,$R$10)))</f>
        <v>0</v>
      </c>
      <c r="H2898" t="b">
        <f>IF('Input and Summary Results'!$J$4="yes",'Data Transformation'!F2898,'Data Transformation'!D2898)</f>
        <v>0</v>
      </c>
      <c r="I2898" t="str">
        <f t="shared" si="166"/>
        <v/>
      </c>
    </row>
    <row r="2899" spans="2:9" x14ac:dyDescent="0.25">
      <c r="B2899" t="b">
        <f>IF('Input and Summary Results'!D2481=0,FALSE,'Input and Summary Results'!$B2481)</f>
        <v>0</v>
      </c>
      <c r="C2899" t="b">
        <f>IF(OR(B2899=0,'Input and Summary Results'!D2481=0,'Input and Summary Results'!D2481=""),FALSE,'Input and Summary Results'!$D2481)</f>
        <v>0</v>
      </c>
      <c r="D2899" t="b">
        <f>IF(OR(B2899=0,'Input and Summary Results'!E2481=0),FALSE,'Input and Summary Results'!$E2481)</f>
        <v>0</v>
      </c>
      <c r="E2899" t="b">
        <f t="shared" si="164"/>
        <v>0</v>
      </c>
      <c r="F2899" t="b">
        <f t="shared" si="165"/>
        <v>0</v>
      </c>
      <c r="G2899" t="b">
        <f>IF('Input and Summary Results'!$J$4="yes",IF(C2899=FALSE,FALSE,IF('Data Transformation'!E2899&lt;$R$10,E2899,$R$10)),IF(C2899=FALSE,FALSE,IF(C2899&lt;$R$10,C2899,$R$10)))</f>
        <v>0</v>
      </c>
      <c r="H2899" t="b">
        <f>IF('Input and Summary Results'!$J$4="yes",'Data Transformation'!F2899,'Data Transformation'!D2899)</f>
        <v>0</v>
      </c>
      <c r="I2899" t="str">
        <f t="shared" si="166"/>
        <v/>
      </c>
    </row>
    <row r="2900" spans="2:9" x14ac:dyDescent="0.25">
      <c r="B2900" t="b">
        <f>IF('Input and Summary Results'!D2482=0,FALSE,'Input and Summary Results'!$B2482)</f>
        <v>0</v>
      </c>
      <c r="C2900" t="b">
        <f>IF(OR(B2900=0,'Input and Summary Results'!D2482=0,'Input and Summary Results'!D2482=""),FALSE,'Input and Summary Results'!$D2482)</f>
        <v>0</v>
      </c>
      <c r="D2900" t="b">
        <f>IF(OR(B2900=0,'Input and Summary Results'!E2482=0),FALSE,'Input and Summary Results'!$E2482)</f>
        <v>0</v>
      </c>
      <c r="E2900" t="b">
        <f t="shared" si="164"/>
        <v>0</v>
      </c>
      <c r="F2900" t="b">
        <f t="shared" si="165"/>
        <v>0</v>
      </c>
      <c r="G2900" t="b">
        <f>IF('Input and Summary Results'!$J$4="yes",IF(C2900=FALSE,FALSE,IF('Data Transformation'!E2900&lt;$R$10,E2900,$R$10)),IF(C2900=FALSE,FALSE,IF(C2900&lt;$R$10,C2900,$R$10)))</f>
        <v>0</v>
      </c>
      <c r="H2900" t="b">
        <f>IF('Input and Summary Results'!$J$4="yes",'Data Transformation'!F2900,'Data Transformation'!D2900)</f>
        <v>0</v>
      </c>
      <c r="I2900" t="str">
        <f t="shared" si="166"/>
        <v/>
      </c>
    </row>
    <row r="2901" spans="2:9" x14ac:dyDescent="0.25">
      <c r="B2901" t="b">
        <f>IF('Input and Summary Results'!D2483=0,FALSE,'Input and Summary Results'!$B2483)</f>
        <v>0</v>
      </c>
      <c r="C2901" t="b">
        <f>IF(OR(B2901=0,'Input and Summary Results'!D2483=0,'Input and Summary Results'!D2483=""),FALSE,'Input and Summary Results'!$D2483)</f>
        <v>0</v>
      </c>
      <c r="D2901" t="b">
        <f>IF(OR(B2901=0,'Input and Summary Results'!E2483=0),FALSE,'Input and Summary Results'!$E2483)</f>
        <v>0</v>
      </c>
      <c r="E2901" t="b">
        <f t="shared" si="164"/>
        <v>0</v>
      </c>
      <c r="F2901" t="b">
        <f t="shared" si="165"/>
        <v>0</v>
      </c>
      <c r="G2901" t="b">
        <f>IF('Input and Summary Results'!$J$4="yes",IF(C2901=FALSE,FALSE,IF('Data Transformation'!E2901&lt;$R$10,E2901,$R$10)),IF(C2901=FALSE,FALSE,IF(C2901&lt;$R$10,C2901,$R$10)))</f>
        <v>0</v>
      </c>
      <c r="H2901" t="b">
        <f>IF('Input and Summary Results'!$J$4="yes",'Data Transformation'!F2901,'Data Transformation'!D2901)</f>
        <v>0</v>
      </c>
      <c r="I2901" t="str">
        <f t="shared" si="166"/>
        <v/>
      </c>
    </row>
    <row r="2902" spans="2:9" x14ac:dyDescent="0.25">
      <c r="B2902" t="b">
        <f>IF('Input and Summary Results'!D2484=0,FALSE,'Input and Summary Results'!$B2484)</f>
        <v>0</v>
      </c>
      <c r="C2902" t="b">
        <f>IF(OR(B2902=0,'Input and Summary Results'!D2484=0,'Input and Summary Results'!D2484=""),FALSE,'Input and Summary Results'!$D2484)</f>
        <v>0</v>
      </c>
      <c r="D2902" t="b">
        <f>IF(OR(B2902=0,'Input and Summary Results'!E2484=0),FALSE,'Input and Summary Results'!$E2484)</f>
        <v>0</v>
      </c>
      <c r="E2902" t="b">
        <f t="shared" si="164"/>
        <v>0</v>
      </c>
      <c r="F2902" t="b">
        <f t="shared" si="165"/>
        <v>0</v>
      </c>
      <c r="G2902" t="b">
        <f>IF('Input and Summary Results'!$J$4="yes",IF(C2902=FALSE,FALSE,IF('Data Transformation'!E2902&lt;$R$10,E2902,$R$10)),IF(C2902=FALSE,FALSE,IF(C2902&lt;$R$10,C2902,$R$10)))</f>
        <v>0</v>
      </c>
      <c r="H2902" t="b">
        <f>IF('Input and Summary Results'!$J$4="yes",'Data Transformation'!F2902,'Data Transformation'!D2902)</f>
        <v>0</v>
      </c>
      <c r="I2902" t="str">
        <f t="shared" si="166"/>
        <v/>
      </c>
    </row>
    <row r="2903" spans="2:9" x14ac:dyDescent="0.25">
      <c r="B2903" t="b">
        <f>IF('Input and Summary Results'!D2485=0,FALSE,'Input and Summary Results'!$B2485)</f>
        <v>0</v>
      </c>
      <c r="C2903" t="b">
        <f>IF(OR(B2903=0,'Input and Summary Results'!D2485=0,'Input and Summary Results'!D2485=""),FALSE,'Input and Summary Results'!$D2485)</f>
        <v>0</v>
      </c>
      <c r="D2903" t="b">
        <f>IF(OR(B2903=0,'Input and Summary Results'!E2485=0),FALSE,'Input and Summary Results'!$E2485)</f>
        <v>0</v>
      </c>
      <c r="E2903" t="b">
        <f t="shared" si="164"/>
        <v>0</v>
      </c>
      <c r="F2903" t="b">
        <f t="shared" si="165"/>
        <v>0</v>
      </c>
      <c r="G2903" t="b">
        <f>IF('Input and Summary Results'!$J$4="yes",IF(C2903=FALSE,FALSE,IF('Data Transformation'!E2903&lt;$R$10,E2903,$R$10)),IF(C2903=FALSE,FALSE,IF(C2903&lt;$R$10,C2903,$R$10)))</f>
        <v>0</v>
      </c>
      <c r="H2903" t="b">
        <f>IF('Input and Summary Results'!$J$4="yes",'Data Transformation'!F2903,'Data Transformation'!D2903)</f>
        <v>0</v>
      </c>
      <c r="I2903" t="str">
        <f t="shared" si="166"/>
        <v/>
      </c>
    </row>
    <row r="2904" spans="2:9" x14ac:dyDescent="0.25">
      <c r="B2904" t="b">
        <f>IF('Input and Summary Results'!D2486=0,FALSE,'Input and Summary Results'!$B2486)</f>
        <v>0</v>
      </c>
      <c r="C2904" t="b">
        <f>IF(OR(B2904=0,'Input and Summary Results'!D2486=0,'Input and Summary Results'!D2486=""),FALSE,'Input and Summary Results'!$D2486)</f>
        <v>0</v>
      </c>
      <c r="D2904" t="b">
        <f>IF(OR(B2904=0,'Input and Summary Results'!E2486=0),FALSE,'Input and Summary Results'!$E2486)</f>
        <v>0</v>
      </c>
      <c r="E2904" t="b">
        <f t="shared" si="164"/>
        <v>0</v>
      </c>
      <c r="F2904" t="b">
        <f t="shared" si="165"/>
        <v>0</v>
      </c>
      <c r="G2904" t="b">
        <f>IF('Input and Summary Results'!$J$4="yes",IF(C2904=FALSE,FALSE,IF('Data Transformation'!E2904&lt;$R$10,E2904,$R$10)),IF(C2904=FALSE,FALSE,IF(C2904&lt;$R$10,C2904,$R$10)))</f>
        <v>0</v>
      </c>
      <c r="H2904" t="b">
        <f>IF('Input and Summary Results'!$J$4="yes",'Data Transformation'!F2904,'Data Transformation'!D2904)</f>
        <v>0</v>
      </c>
      <c r="I2904" t="str">
        <f t="shared" si="166"/>
        <v/>
      </c>
    </row>
    <row r="2905" spans="2:9" x14ac:dyDescent="0.25">
      <c r="B2905" t="b">
        <f>IF('Input and Summary Results'!D2487=0,FALSE,'Input and Summary Results'!$B2487)</f>
        <v>0</v>
      </c>
      <c r="C2905" t="b">
        <f>IF(OR(B2905=0,'Input and Summary Results'!D2487=0,'Input and Summary Results'!D2487=""),FALSE,'Input and Summary Results'!$D2487)</f>
        <v>0</v>
      </c>
      <c r="D2905" t="b">
        <f>IF(OR(B2905=0,'Input and Summary Results'!E2487=0),FALSE,'Input and Summary Results'!$E2487)</f>
        <v>0</v>
      </c>
      <c r="E2905" t="b">
        <f t="shared" si="164"/>
        <v>0</v>
      </c>
      <c r="F2905" t="b">
        <f t="shared" si="165"/>
        <v>0</v>
      </c>
      <c r="G2905" t="b">
        <f>IF('Input and Summary Results'!$J$4="yes",IF(C2905=FALSE,FALSE,IF('Data Transformation'!E2905&lt;$R$10,E2905,$R$10)),IF(C2905=FALSE,FALSE,IF(C2905&lt;$R$10,C2905,$R$10)))</f>
        <v>0</v>
      </c>
      <c r="H2905" t="b">
        <f>IF('Input and Summary Results'!$J$4="yes",'Data Transformation'!F2905,'Data Transformation'!D2905)</f>
        <v>0</v>
      </c>
      <c r="I2905" t="str">
        <f t="shared" si="166"/>
        <v/>
      </c>
    </row>
    <row r="2906" spans="2:9" x14ac:dyDescent="0.25">
      <c r="B2906" t="b">
        <f>IF('Input and Summary Results'!D2488=0,FALSE,'Input and Summary Results'!$B2488)</f>
        <v>0</v>
      </c>
      <c r="C2906" t="b">
        <f>IF(OR(B2906=0,'Input and Summary Results'!D2488=0,'Input and Summary Results'!D2488=""),FALSE,'Input and Summary Results'!$D2488)</f>
        <v>0</v>
      </c>
      <c r="D2906" t="b">
        <f>IF(OR(B2906=0,'Input and Summary Results'!E2488=0),FALSE,'Input and Summary Results'!$E2488)</f>
        <v>0</v>
      </c>
      <c r="E2906" t="b">
        <f t="shared" si="164"/>
        <v>0</v>
      </c>
      <c r="F2906" t="b">
        <f t="shared" si="165"/>
        <v>0</v>
      </c>
      <c r="G2906" t="b">
        <f>IF('Input and Summary Results'!$J$4="yes",IF(C2906=FALSE,FALSE,IF('Data Transformation'!E2906&lt;$R$10,E2906,$R$10)),IF(C2906=FALSE,FALSE,IF(C2906&lt;$R$10,C2906,$R$10)))</f>
        <v>0</v>
      </c>
      <c r="H2906" t="b">
        <f>IF('Input and Summary Results'!$J$4="yes",'Data Transformation'!F2906,'Data Transformation'!D2906)</f>
        <v>0</v>
      </c>
      <c r="I2906" t="str">
        <f t="shared" si="166"/>
        <v/>
      </c>
    </row>
    <row r="2907" spans="2:9" x14ac:dyDescent="0.25">
      <c r="B2907" t="b">
        <f>IF('Input and Summary Results'!D2489=0,FALSE,'Input and Summary Results'!$B2489)</f>
        <v>0</v>
      </c>
      <c r="C2907" t="b">
        <f>IF(OR(B2907=0,'Input and Summary Results'!D2489=0,'Input and Summary Results'!D2489=""),FALSE,'Input and Summary Results'!$D2489)</f>
        <v>0</v>
      </c>
      <c r="D2907" t="b">
        <f>IF(OR(B2907=0,'Input and Summary Results'!E2489=0),FALSE,'Input and Summary Results'!$E2489)</f>
        <v>0</v>
      </c>
      <c r="E2907" t="b">
        <f t="shared" si="164"/>
        <v>0</v>
      </c>
      <c r="F2907" t="b">
        <f t="shared" si="165"/>
        <v>0</v>
      </c>
      <c r="G2907" t="b">
        <f>IF('Input and Summary Results'!$J$4="yes",IF(C2907=FALSE,FALSE,IF('Data Transformation'!E2907&lt;$R$10,E2907,$R$10)),IF(C2907=FALSE,FALSE,IF(C2907&lt;$R$10,C2907,$R$10)))</f>
        <v>0</v>
      </c>
      <c r="H2907" t="b">
        <f>IF('Input and Summary Results'!$J$4="yes",'Data Transformation'!F2907,'Data Transformation'!D2907)</f>
        <v>0</v>
      </c>
      <c r="I2907" t="str">
        <f t="shared" si="166"/>
        <v/>
      </c>
    </row>
    <row r="2908" spans="2:9" x14ac:dyDescent="0.25">
      <c r="B2908" t="b">
        <f>IF('Input and Summary Results'!D2490=0,FALSE,'Input and Summary Results'!$B2490)</f>
        <v>0</v>
      </c>
      <c r="C2908" t="b">
        <f>IF(OR(B2908=0,'Input and Summary Results'!D2490=0,'Input and Summary Results'!D2490=""),FALSE,'Input and Summary Results'!$D2490)</f>
        <v>0</v>
      </c>
      <c r="D2908" t="b">
        <f>IF(OR(B2908=0,'Input and Summary Results'!E2490=0),FALSE,'Input and Summary Results'!$E2490)</f>
        <v>0</v>
      </c>
      <c r="E2908" t="b">
        <f t="shared" si="164"/>
        <v>0</v>
      </c>
      <c r="F2908" t="b">
        <f t="shared" si="165"/>
        <v>0</v>
      </c>
      <c r="G2908" t="b">
        <f>IF('Input and Summary Results'!$J$4="yes",IF(C2908=FALSE,FALSE,IF('Data Transformation'!E2908&lt;$R$10,E2908,$R$10)),IF(C2908=FALSE,FALSE,IF(C2908&lt;$R$10,C2908,$R$10)))</f>
        <v>0</v>
      </c>
      <c r="H2908" t="b">
        <f>IF('Input and Summary Results'!$J$4="yes",'Data Transformation'!F2908,'Data Transformation'!D2908)</f>
        <v>0</v>
      </c>
      <c r="I2908" t="str">
        <f t="shared" si="166"/>
        <v/>
      </c>
    </row>
    <row r="2909" spans="2:9" x14ac:dyDescent="0.25">
      <c r="B2909" t="b">
        <f>IF('Input and Summary Results'!D2491=0,FALSE,'Input and Summary Results'!$B2491)</f>
        <v>0</v>
      </c>
      <c r="C2909" t="b">
        <f>IF(OR(B2909=0,'Input and Summary Results'!D2491=0,'Input and Summary Results'!D2491=""),FALSE,'Input and Summary Results'!$D2491)</f>
        <v>0</v>
      </c>
      <c r="D2909" t="b">
        <f>IF(OR(B2909=0,'Input and Summary Results'!E2491=0),FALSE,'Input and Summary Results'!$E2491)</f>
        <v>0</v>
      </c>
      <c r="E2909" t="b">
        <f t="shared" si="164"/>
        <v>0</v>
      </c>
      <c r="F2909" t="b">
        <f t="shared" si="165"/>
        <v>0</v>
      </c>
      <c r="G2909" t="b">
        <f>IF('Input and Summary Results'!$J$4="yes",IF(C2909=FALSE,FALSE,IF('Data Transformation'!E2909&lt;$R$10,E2909,$R$10)),IF(C2909=FALSE,FALSE,IF(C2909&lt;$R$10,C2909,$R$10)))</f>
        <v>0</v>
      </c>
      <c r="H2909" t="b">
        <f>IF('Input and Summary Results'!$J$4="yes",'Data Transformation'!F2909,'Data Transformation'!D2909)</f>
        <v>0</v>
      </c>
      <c r="I2909" t="str">
        <f t="shared" si="166"/>
        <v/>
      </c>
    </row>
    <row r="2910" spans="2:9" x14ac:dyDescent="0.25">
      <c r="B2910" t="b">
        <f>IF('Input and Summary Results'!D2492=0,FALSE,'Input and Summary Results'!$B2492)</f>
        <v>0</v>
      </c>
      <c r="C2910" t="b">
        <f>IF(OR(B2910=0,'Input and Summary Results'!D2492=0,'Input and Summary Results'!D2492=""),FALSE,'Input and Summary Results'!$D2492)</f>
        <v>0</v>
      </c>
      <c r="D2910" t="b">
        <f>IF(OR(B2910=0,'Input and Summary Results'!E2492=0),FALSE,'Input and Summary Results'!$E2492)</f>
        <v>0</v>
      </c>
      <c r="E2910" t="b">
        <f t="shared" si="164"/>
        <v>0</v>
      </c>
      <c r="F2910" t="b">
        <f t="shared" si="165"/>
        <v>0</v>
      </c>
      <c r="G2910" t="b">
        <f>IF('Input and Summary Results'!$J$4="yes",IF(C2910=FALSE,FALSE,IF('Data Transformation'!E2910&lt;$R$10,E2910,$R$10)),IF(C2910=FALSE,FALSE,IF(C2910&lt;$R$10,C2910,$R$10)))</f>
        <v>0</v>
      </c>
      <c r="H2910" t="b">
        <f>IF('Input and Summary Results'!$J$4="yes",'Data Transformation'!F2910,'Data Transformation'!D2910)</f>
        <v>0</v>
      </c>
      <c r="I2910" t="str">
        <f t="shared" si="166"/>
        <v/>
      </c>
    </row>
    <row r="2911" spans="2:9" x14ac:dyDescent="0.25">
      <c r="B2911" t="b">
        <f>IF('Input and Summary Results'!D2493=0,FALSE,'Input and Summary Results'!$B2493)</f>
        <v>0</v>
      </c>
      <c r="C2911" t="b">
        <f>IF(OR(B2911=0,'Input and Summary Results'!D2493=0,'Input and Summary Results'!D2493=""),FALSE,'Input and Summary Results'!$D2493)</f>
        <v>0</v>
      </c>
      <c r="D2911" t="b">
        <f>IF(OR(B2911=0,'Input and Summary Results'!E2493=0),FALSE,'Input and Summary Results'!$E2493)</f>
        <v>0</v>
      </c>
      <c r="E2911" t="b">
        <f t="shared" si="164"/>
        <v>0</v>
      </c>
      <c r="F2911" t="b">
        <f t="shared" si="165"/>
        <v>0</v>
      </c>
      <c r="G2911" t="b">
        <f>IF('Input and Summary Results'!$J$4="yes",IF(C2911=FALSE,FALSE,IF('Data Transformation'!E2911&lt;$R$10,E2911,$R$10)),IF(C2911=FALSE,FALSE,IF(C2911&lt;$R$10,C2911,$R$10)))</f>
        <v>0</v>
      </c>
      <c r="H2911" t="b">
        <f>IF('Input and Summary Results'!$J$4="yes",'Data Transformation'!F2911,'Data Transformation'!D2911)</f>
        <v>0</v>
      </c>
      <c r="I2911" t="str">
        <f t="shared" si="166"/>
        <v/>
      </c>
    </row>
    <row r="2912" spans="2:9" x14ac:dyDescent="0.25">
      <c r="B2912" t="b">
        <f>IF('Input and Summary Results'!D2494=0,FALSE,'Input and Summary Results'!$B2494)</f>
        <v>0</v>
      </c>
      <c r="C2912" t="b">
        <f>IF(OR(B2912=0,'Input and Summary Results'!D2494=0,'Input and Summary Results'!D2494=""),FALSE,'Input and Summary Results'!$D2494)</f>
        <v>0</v>
      </c>
      <c r="D2912" t="b">
        <f>IF(OR(B2912=0,'Input and Summary Results'!E2494=0),FALSE,'Input and Summary Results'!$E2494)</f>
        <v>0</v>
      </c>
      <c r="E2912" t="b">
        <f t="shared" si="164"/>
        <v>0</v>
      </c>
      <c r="F2912" t="b">
        <f t="shared" si="165"/>
        <v>0</v>
      </c>
      <c r="G2912" t="b">
        <f>IF('Input and Summary Results'!$J$4="yes",IF(C2912=FALSE,FALSE,IF('Data Transformation'!E2912&lt;$R$10,E2912,$R$10)),IF(C2912=FALSE,FALSE,IF(C2912&lt;$R$10,C2912,$R$10)))</f>
        <v>0</v>
      </c>
      <c r="H2912" t="b">
        <f>IF('Input and Summary Results'!$J$4="yes",'Data Transformation'!F2912,'Data Transformation'!D2912)</f>
        <v>0</v>
      </c>
      <c r="I2912" t="str">
        <f t="shared" si="166"/>
        <v/>
      </c>
    </row>
    <row r="2913" spans="2:9" x14ac:dyDescent="0.25">
      <c r="B2913" t="b">
        <f>IF('Input and Summary Results'!D2495=0,FALSE,'Input and Summary Results'!$B2495)</f>
        <v>0</v>
      </c>
      <c r="C2913" t="b">
        <f>IF(OR(B2913=0,'Input and Summary Results'!D2495=0,'Input and Summary Results'!D2495=""),FALSE,'Input and Summary Results'!$D2495)</f>
        <v>0</v>
      </c>
      <c r="D2913" t="b">
        <f>IF(OR(B2913=0,'Input and Summary Results'!E2495=0),FALSE,'Input and Summary Results'!$E2495)</f>
        <v>0</v>
      </c>
      <c r="E2913" t="b">
        <f t="shared" si="164"/>
        <v>0</v>
      </c>
      <c r="F2913" t="b">
        <f t="shared" si="165"/>
        <v>0</v>
      </c>
      <c r="G2913" t="b">
        <f>IF('Input and Summary Results'!$J$4="yes",IF(C2913=FALSE,FALSE,IF('Data Transformation'!E2913&lt;$R$10,E2913,$R$10)),IF(C2913=FALSE,FALSE,IF(C2913&lt;$R$10,C2913,$R$10)))</f>
        <v>0</v>
      </c>
      <c r="H2913" t="b">
        <f>IF('Input and Summary Results'!$J$4="yes",'Data Transformation'!F2913,'Data Transformation'!D2913)</f>
        <v>0</v>
      </c>
      <c r="I2913" t="str">
        <f t="shared" si="166"/>
        <v/>
      </c>
    </row>
    <row r="2914" spans="2:9" x14ac:dyDescent="0.25">
      <c r="B2914" t="b">
        <f>IF('Input and Summary Results'!D2496=0,FALSE,'Input and Summary Results'!$B2496)</f>
        <v>0</v>
      </c>
      <c r="C2914" t="b">
        <f>IF(OR(B2914=0,'Input and Summary Results'!D2496=0,'Input and Summary Results'!D2496=""),FALSE,'Input and Summary Results'!$D2496)</f>
        <v>0</v>
      </c>
      <c r="D2914" t="b">
        <f>IF(OR(B2914=0,'Input and Summary Results'!E2496=0),FALSE,'Input and Summary Results'!$E2496)</f>
        <v>0</v>
      </c>
      <c r="E2914" t="b">
        <f t="shared" si="164"/>
        <v>0</v>
      </c>
      <c r="F2914" t="b">
        <f t="shared" si="165"/>
        <v>0</v>
      </c>
      <c r="G2914" t="b">
        <f>IF('Input and Summary Results'!$J$4="yes",IF(C2914=FALSE,FALSE,IF('Data Transformation'!E2914&lt;$R$10,E2914,$R$10)),IF(C2914=FALSE,FALSE,IF(C2914&lt;$R$10,C2914,$R$10)))</f>
        <v>0</v>
      </c>
      <c r="H2914" t="b">
        <f>IF('Input and Summary Results'!$J$4="yes",'Data Transformation'!F2914,'Data Transformation'!D2914)</f>
        <v>0</v>
      </c>
      <c r="I2914" t="str">
        <f t="shared" si="166"/>
        <v/>
      </c>
    </row>
    <row r="2915" spans="2:9" x14ac:dyDescent="0.25">
      <c r="B2915" t="b">
        <f>IF('Input and Summary Results'!D2497=0,FALSE,'Input and Summary Results'!$B2497)</f>
        <v>0</v>
      </c>
      <c r="C2915" t="b">
        <f>IF(OR(B2915=0,'Input and Summary Results'!D2497=0,'Input and Summary Results'!D2497=""),FALSE,'Input and Summary Results'!$D2497)</f>
        <v>0</v>
      </c>
      <c r="D2915" t="b">
        <f>IF(OR(B2915=0,'Input and Summary Results'!E2497=0),FALSE,'Input and Summary Results'!$E2497)</f>
        <v>0</v>
      </c>
      <c r="E2915" t="b">
        <f t="shared" si="164"/>
        <v>0</v>
      </c>
      <c r="F2915" t="b">
        <f t="shared" si="165"/>
        <v>0</v>
      </c>
      <c r="G2915" t="b">
        <f>IF('Input and Summary Results'!$J$4="yes",IF(C2915=FALSE,FALSE,IF('Data Transformation'!E2915&lt;$R$10,E2915,$R$10)),IF(C2915=FALSE,FALSE,IF(C2915&lt;$R$10,C2915,$R$10)))</f>
        <v>0</v>
      </c>
      <c r="H2915" t="b">
        <f>IF('Input and Summary Results'!$J$4="yes",'Data Transformation'!F2915,'Data Transformation'!D2915)</f>
        <v>0</v>
      </c>
      <c r="I2915" t="str">
        <f t="shared" si="166"/>
        <v/>
      </c>
    </row>
    <row r="2916" spans="2:9" x14ac:dyDescent="0.25">
      <c r="B2916" t="b">
        <f>IF('Input and Summary Results'!D2498=0,FALSE,'Input and Summary Results'!$B2498)</f>
        <v>0</v>
      </c>
      <c r="C2916" t="b">
        <f>IF(OR(B2916=0,'Input and Summary Results'!D2498=0,'Input and Summary Results'!D2498=""),FALSE,'Input and Summary Results'!$D2498)</f>
        <v>0</v>
      </c>
      <c r="D2916" t="b">
        <f>IF(OR(B2916=0,'Input and Summary Results'!E2498=0),FALSE,'Input and Summary Results'!$E2498)</f>
        <v>0</v>
      </c>
      <c r="E2916" t="b">
        <f t="shared" si="164"/>
        <v>0</v>
      </c>
      <c r="F2916" t="b">
        <f t="shared" si="165"/>
        <v>0</v>
      </c>
      <c r="G2916" t="b">
        <f>IF('Input and Summary Results'!$J$4="yes",IF(C2916=FALSE,FALSE,IF('Data Transformation'!E2916&lt;$R$10,E2916,$R$10)),IF(C2916=FALSE,FALSE,IF(C2916&lt;$R$10,C2916,$R$10)))</f>
        <v>0</v>
      </c>
      <c r="H2916" t="b">
        <f>IF('Input and Summary Results'!$J$4="yes",'Data Transformation'!F2916,'Data Transformation'!D2916)</f>
        <v>0</v>
      </c>
      <c r="I2916" t="str">
        <f t="shared" si="166"/>
        <v/>
      </c>
    </row>
    <row r="2917" spans="2:9" x14ac:dyDescent="0.25">
      <c r="B2917" t="b">
        <f>IF('Input and Summary Results'!D2499=0,FALSE,'Input and Summary Results'!$B2499)</f>
        <v>0</v>
      </c>
      <c r="C2917" t="b">
        <f>IF(OR(B2917=0,'Input and Summary Results'!D2499=0,'Input and Summary Results'!D2499=""),FALSE,'Input and Summary Results'!$D2499)</f>
        <v>0</v>
      </c>
      <c r="D2917" t="b">
        <f>IF(OR(B2917=0,'Input and Summary Results'!E2499=0),FALSE,'Input and Summary Results'!$E2499)</f>
        <v>0</v>
      </c>
      <c r="E2917" t="b">
        <f t="shared" si="164"/>
        <v>0</v>
      </c>
      <c r="F2917" t="b">
        <f t="shared" si="165"/>
        <v>0</v>
      </c>
      <c r="G2917" t="b">
        <f>IF('Input and Summary Results'!$J$4="yes",IF(C2917=FALSE,FALSE,IF('Data Transformation'!E2917&lt;$R$10,E2917,$R$10)),IF(C2917=FALSE,FALSE,IF(C2917&lt;$R$10,C2917,$R$10)))</f>
        <v>0</v>
      </c>
      <c r="H2917" t="b">
        <f>IF('Input and Summary Results'!$J$4="yes",'Data Transformation'!F2917,'Data Transformation'!D2917)</f>
        <v>0</v>
      </c>
      <c r="I2917" t="str">
        <f t="shared" si="166"/>
        <v/>
      </c>
    </row>
    <row r="2918" spans="2:9" x14ac:dyDescent="0.25">
      <c r="B2918" t="b">
        <f>IF('Input and Summary Results'!D2500=0,FALSE,'Input and Summary Results'!$B2500)</f>
        <v>0</v>
      </c>
      <c r="C2918" t="b">
        <f>IF(OR(B2918=0,'Input and Summary Results'!D2500=0,'Input and Summary Results'!D2500=""),FALSE,'Input and Summary Results'!$D2500)</f>
        <v>0</v>
      </c>
      <c r="D2918" t="b">
        <f>IF(OR(B2918=0,'Input and Summary Results'!E2500=0),FALSE,'Input and Summary Results'!$E2500)</f>
        <v>0</v>
      </c>
      <c r="E2918" t="b">
        <f t="shared" si="164"/>
        <v>0</v>
      </c>
      <c r="F2918" t="b">
        <f t="shared" si="165"/>
        <v>0</v>
      </c>
      <c r="G2918" t="b">
        <f>IF('Input and Summary Results'!$J$4="yes",IF(C2918=FALSE,FALSE,IF('Data Transformation'!E2918&lt;$R$10,E2918,$R$10)),IF(C2918=FALSE,FALSE,IF(C2918&lt;$R$10,C2918,$R$10)))</f>
        <v>0</v>
      </c>
      <c r="H2918" t="b">
        <f>IF('Input and Summary Results'!$J$4="yes",'Data Transformation'!F2918,'Data Transformation'!D2918)</f>
        <v>0</v>
      </c>
      <c r="I2918" t="str">
        <f t="shared" si="166"/>
        <v/>
      </c>
    </row>
    <row r="2919" spans="2:9" x14ac:dyDescent="0.25">
      <c r="B2919" t="b">
        <f>IF('Input and Summary Results'!D2501=0,FALSE,'Input and Summary Results'!$B2501)</f>
        <v>0</v>
      </c>
      <c r="C2919" t="b">
        <f>IF(OR(B2919=0,'Input and Summary Results'!D2501=0,'Input and Summary Results'!D2501=""),FALSE,'Input and Summary Results'!$D2501)</f>
        <v>0</v>
      </c>
      <c r="D2919" t="b">
        <f>IF(OR(B2919=0,'Input and Summary Results'!E2501=0),FALSE,'Input and Summary Results'!$E2501)</f>
        <v>0</v>
      </c>
      <c r="E2919" t="b">
        <f t="shared" si="164"/>
        <v>0</v>
      </c>
      <c r="F2919" t="b">
        <f t="shared" si="165"/>
        <v>0</v>
      </c>
      <c r="G2919" t="b">
        <f>IF('Input and Summary Results'!$J$4="yes",IF(C2919=FALSE,FALSE,IF('Data Transformation'!E2919&lt;$R$10,E2919,$R$10)),IF(C2919=FALSE,FALSE,IF(C2919&lt;$R$10,C2919,$R$10)))</f>
        <v>0</v>
      </c>
      <c r="H2919" t="b">
        <f>IF('Input and Summary Results'!$J$4="yes",'Data Transformation'!F2919,'Data Transformation'!D2919)</f>
        <v>0</v>
      </c>
      <c r="I2919" t="str">
        <f t="shared" si="166"/>
        <v/>
      </c>
    </row>
    <row r="2920" spans="2:9" x14ac:dyDescent="0.25">
      <c r="B2920" t="b">
        <f>IF('Input and Summary Results'!D2502=0,FALSE,'Input and Summary Results'!$B2502)</f>
        <v>0</v>
      </c>
      <c r="C2920" t="b">
        <f>IF(OR(B2920=0,'Input and Summary Results'!D2502=0,'Input and Summary Results'!D2502=""),FALSE,'Input and Summary Results'!$D2502)</f>
        <v>0</v>
      </c>
      <c r="D2920" t="b">
        <f>IF(OR(B2920=0,'Input and Summary Results'!E2502=0),FALSE,'Input and Summary Results'!$E2502)</f>
        <v>0</v>
      </c>
      <c r="E2920" t="b">
        <f t="shared" si="164"/>
        <v>0</v>
      </c>
      <c r="F2920" t="b">
        <f t="shared" si="165"/>
        <v>0</v>
      </c>
      <c r="G2920" t="b">
        <f>IF('Input and Summary Results'!$J$4="yes",IF(C2920=FALSE,FALSE,IF('Data Transformation'!E2920&lt;$R$10,E2920,$R$10)),IF(C2920=FALSE,FALSE,IF(C2920&lt;$R$10,C2920,$R$10)))</f>
        <v>0</v>
      </c>
      <c r="H2920" t="b">
        <f>IF('Input and Summary Results'!$J$4="yes",'Data Transformation'!F2920,'Data Transformation'!D2920)</f>
        <v>0</v>
      </c>
      <c r="I2920" t="str">
        <f t="shared" si="166"/>
        <v/>
      </c>
    </row>
    <row r="2921" spans="2:9" x14ac:dyDescent="0.25">
      <c r="B2921" t="b">
        <f>IF('Input and Summary Results'!D2503=0,FALSE,'Input and Summary Results'!$B2503)</f>
        <v>0</v>
      </c>
      <c r="C2921" t="b">
        <f>IF(OR(B2921=0,'Input and Summary Results'!D2503=0,'Input and Summary Results'!D2503=""),FALSE,'Input and Summary Results'!$D2503)</f>
        <v>0</v>
      </c>
      <c r="D2921" t="b">
        <f>IF(OR(B2921=0,'Input and Summary Results'!E2503=0),FALSE,'Input and Summary Results'!$E2503)</f>
        <v>0</v>
      </c>
      <c r="E2921" t="b">
        <f t="shared" si="164"/>
        <v>0</v>
      </c>
      <c r="F2921" t="b">
        <f t="shared" si="165"/>
        <v>0</v>
      </c>
      <c r="G2921" t="b">
        <f>IF('Input and Summary Results'!$J$4="yes",IF(C2921=FALSE,FALSE,IF('Data Transformation'!E2921&lt;$R$10,E2921,$R$10)),IF(C2921=FALSE,FALSE,IF(C2921&lt;$R$10,C2921,$R$10)))</f>
        <v>0</v>
      </c>
      <c r="H2921" t="b">
        <f>IF('Input and Summary Results'!$J$4="yes",'Data Transformation'!F2921,'Data Transformation'!D2921)</f>
        <v>0</v>
      </c>
      <c r="I2921" t="str">
        <f t="shared" si="166"/>
        <v/>
      </c>
    </row>
    <row r="2922" spans="2:9" x14ac:dyDescent="0.25">
      <c r="B2922" t="b">
        <f>IF('Input and Summary Results'!D2504=0,FALSE,'Input and Summary Results'!$B2504)</f>
        <v>0</v>
      </c>
      <c r="C2922" t="b">
        <f>IF(OR(B2922=0,'Input and Summary Results'!D2504=0,'Input and Summary Results'!D2504=""),FALSE,'Input and Summary Results'!$D2504)</f>
        <v>0</v>
      </c>
      <c r="D2922" t="b">
        <f>IF(OR(B2922=0,'Input and Summary Results'!E2504=0),FALSE,'Input and Summary Results'!$E2504)</f>
        <v>0</v>
      </c>
      <c r="E2922" t="b">
        <f t="shared" ref="E2922:E2985" si="167">IF(C2922=FALSE,FALSE,LOG10(C2922))</f>
        <v>0</v>
      </c>
      <c r="F2922" t="b">
        <f t="shared" ref="F2922:F2985" si="168">IF(D2922=FALSE, FALSE,0.434*D2922/C2922)</f>
        <v>0</v>
      </c>
      <c r="G2922" t="b">
        <f>IF('Input and Summary Results'!$J$4="yes",IF(C2922=FALSE,FALSE,IF('Data Transformation'!E2922&lt;$R$10,E2922,$R$10)),IF(C2922=FALSE,FALSE,IF(C2922&lt;$R$10,C2922,$R$10)))</f>
        <v>0</v>
      </c>
      <c r="H2922" t="b">
        <f>IF('Input and Summary Results'!$J$4="yes",'Data Transformation'!F2922,'Data Transformation'!D2922)</f>
        <v>0</v>
      </c>
      <c r="I2922" t="str">
        <f t="shared" si="166"/>
        <v/>
      </c>
    </row>
    <row r="2923" spans="2:9" x14ac:dyDescent="0.25">
      <c r="B2923" t="b">
        <f>IF('Input and Summary Results'!D2505=0,FALSE,'Input and Summary Results'!$B2505)</f>
        <v>0</v>
      </c>
      <c r="C2923" t="b">
        <f>IF(OR(B2923=0,'Input and Summary Results'!D2505=0,'Input and Summary Results'!D2505=""),FALSE,'Input and Summary Results'!$D2505)</f>
        <v>0</v>
      </c>
      <c r="D2923" t="b">
        <f>IF(OR(B2923=0,'Input and Summary Results'!E2505=0),FALSE,'Input and Summary Results'!$E2505)</f>
        <v>0</v>
      </c>
      <c r="E2923" t="b">
        <f t="shared" si="167"/>
        <v>0</v>
      </c>
      <c r="F2923" t="b">
        <f t="shared" si="168"/>
        <v>0</v>
      </c>
      <c r="G2923" t="b">
        <f>IF('Input and Summary Results'!$J$4="yes",IF(C2923=FALSE,FALSE,IF('Data Transformation'!E2923&lt;$R$10,E2923,$R$10)),IF(C2923=FALSE,FALSE,IF(C2923&lt;$R$10,C2923,$R$10)))</f>
        <v>0</v>
      </c>
      <c r="H2923" t="b">
        <f>IF('Input and Summary Results'!$J$4="yes",'Data Transformation'!F2923,'Data Transformation'!D2923)</f>
        <v>0</v>
      </c>
      <c r="I2923" t="str">
        <f t="shared" si="166"/>
        <v/>
      </c>
    </row>
    <row r="2924" spans="2:9" x14ac:dyDescent="0.25">
      <c r="B2924" t="b">
        <f>IF('Input and Summary Results'!D2506=0,FALSE,'Input and Summary Results'!$B2506)</f>
        <v>0</v>
      </c>
      <c r="C2924" t="b">
        <f>IF(OR(B2924=0,'Input and Summary Results'!D2506=0,'Input and Summary Results'!D2506=""),FALSE,'Input and Summary Results'!$D2506)</f>
        <v>0</v>
      </c>
      <c r="D2924" t="b">
        <f>IF(OR(B2924=0,'Input and Summary Results'!E2506=0),FALSE,'Input and Summary Results'!$E2506)</f>
        <v>0</v>
      </c>
      <c r="E2924" t="b">
        <f t="shared" si="167"/>
        <v>0</v>
      </c>
      <c r="F2924" t="b">
        <f t="shared" si="168"/>
        <v>0</v>
      </c>
      <c r="G2924" t="b">
        <f>IF('Input and Summary Results'!$J$4="yes",IF(C2924=FALSE,FALSE,IF('Data Transformation'!E2924&lt;$R$10,E2924,$R$10)),IF(C2924=FALSE,FALSE,IF(C2924&lt;$R$10,C2924,$R$10)))</f>
        <v>0</v>
      </c>
      <c r="H2924" t="b">
        <f>IF('Input and Summary Results'!$J$4="yes",'Data Transformation'!F2924,'Data Transformation'!D2924)</f>
        <v>0</v>
      </c>
      <c r="I2924" t="str">
        <f t="shared" si="166"/>
        <v/>
      </c>
    </row>
    <row r="2925" spans="2:9" x14ac:dyDescent="0.25">
      <c r="B2925" t="b">
        <f>IF('Input and Summary Results'!D2507=0,FALSE,'Input and Summary Results'!$B2507)</f>
        <v>0</v>
      </c>
      <c r="C2925" t="b">
        <f>IF(OR(B2925=0,'Input and Summary Results'!D2507=0,'Input and Summary Results'!D2507=""),FALSE,'Input and Summary Results'!$D2507)</f>
        <v>0</v>
      </c>
      <c r="D2925" t="b">
        <f>IF(OR(B2925=0,'Input and Summary Results'!E2507=0),FALSE,'Input and Summary Results'!$E2507)</f>
        <v>0</v>
      </c>
      <c r="E2925" t="b">
        <f t="shared" si="167"/>
        <v>0</v>
      </c>
      <c r="F2925" t="b">
        <f t="shared" si="168"/>
        <v>0</v>
      </c>
      <c r="G2925" t="b">
        <f>IF('Input and Summary Results'!$J$4="yes",IF(C2925=FALSE,FALSE,IF('Data Transformation'!E2925&lt;$R$10,E2925,$R$10)),IF(C2925=FALSE,FALSE,IF(C2925&lt;$R$10,C2925,$R$10)))</f>
        <v>0</v>
      </c>
      <c r="H2925" t="b">
        <f>IF('Input and Summary Results'!$J$4="yes",'Data Transformation'!F2925,'Data Transformation'!D2925)</f>
        <v>0</v>
      </c>
      <c r="I2925" t="str">
        <f t="shared" si="166"/>
        <v/>
      </c>
    </row>
    <row r="2926" spans="2:9" x14ac:dyDescent="0.25">
      <c r="B2926" t="b">
        <f>IF('Input and Summary Results'!D2508=0,FALSE,'Input and Summary Results'!$B2508)</f>
        <v>0</v>
      </c>
      <c r="C2926" t="b">
        <f>IF(OR(B2926=0,'Input and Summary Results'!D2508=0,'Input and Summary Results'!D2508=""),FALSE,'Input and Summary Results'!$D2508)</f>
        <v>0</v>
      </c>
      <c r="D2926" t="b">
        <f>IF(OR(B2926=0,'Input and Summary Results'!E2508=0),FALSE,'Input and Summary Results'!$E2508)</f>
        <v>0</v>
      </c>
      <c r="E2926" t="b">
        <f t="shared" si="167"/>
        <v>0</v>
      </c>
      <c r="F2926" t="b">
        <f t="shared" si="168"/>
        <v>0</v>
      </c>
      <c r="G2926" t="b">
        <f>IF('Input and Summary Results'!$J$4="yes",IF(C2926=FALSE,FALSE,IF('Data Transformation'!E2926&lt;$R$10,E2926,$R$10)),IF(C2926=FALSE,FALSE,IF(C2926&lt;$R$10,C2926,$R$10)))</f>
        <v>0</v>
      </c>
      <c r="H2926" t="b">
        <f>IF('Input and Summary Results'!$J$4="yes",'Data Transformation'!F2926,'Data Transformation'!D2926)</f>
        <v>0</v>
      </c>
      <c r="I2926" t="str">
        <f t="shared" si="166"/>
        <v/>
      </c>
    </row>
    <row r="2927" spans="2:9" x14ac:dyDescent="0.25">
      <c r="B2927" t="b">
        <f>IF('Input and Summary Results'!D2509=0,FALSE,'Input and Summary Results'!$B2509)</f>
        <v>0</v>
      </c>
      <c r="C2927" t="b">
        <f>IF(OR(B2927=0,'Input and Summary Results'!D2509=0,'Input and Summary Results'!D2509=""),FALSE,'Input and Summary Results'!$D2509)</f>
        <v>0</v>
      </c>
      <c r="D2927" t="b">
        <f>IF(OR(B2927=0,'Input and Summary Results'!E2509=0),FALSE,'Input and Summary Results'!$E2509)</f>
        <v>0</v>
      </c>
      <c r="E2927" t="b">
        <f t="shared" si="167"/>
        <v>0</v>
      </c>
      <c r="F2927" t="b">
        <f t="shared" si="168"/>
        <v>0</v>
      </c>
      <c r="G2927" t="b">
        <f>IF('Input and Summary Results'!$J$4="yes",IF(C2927=FALSE,FALSE,IF('Data Transformation'!E2927&lt;$R$10,E2927,$R$10)),IF(C2927=FALSE,FALSE,IF(C2927&lt;$R$10,C2927,$R$10)))</f>
        <v>0</v>
      </c>
      <c r="H2927" t="b">
        <f>IF('Input and Summary Results'!$J$4="yes",'Data Transformation'!F2927,'Data Transformation'!D2927)</f>
        <v>0</v>
      </c>
      <c r="I2927" t="str">
        <f t="shared" si="166"/>
        <v/>
      </c>
    </row>
    <row r="2928" spans="2:9" x14ac:dyDescent="0.25">
      <c r="B2928" t="b">
        <f>IF('Input and Summary Results'!D2510=0,FALSE,'Input and Summary Results'!$B2510)</f>
        <v>0</v>
      </c>
      <c r="C2928" t="b">
        <f>IF(OR(B2928=0,'Input and Summary Results'!D2510=0,'Input and Summary Results'!D2510=""),FALSE,'Input and Summary Results'!$D2510)</f>
        <v>0</v>
      </c>
      <c r="D2928" t="b">
        <f>IF(OR(B2928=0,'Input and Summary Results'!E2510=0),FALSE,'Input and Summary Results'!$E2510)</f>
        <v>0</v>
      </c>
      <c r="E2928" t="b">
        <f t="shared" si="167"/>
        <v>0</v>
      </c>
      <c r="F2928" t="b">
        <f t="shared" si="168"/>
        <v>0</v>
      </c>
      <c r="G2928" t="b">
        <f>IF('Input and Summary Results'!$J$4="yes",IF(C2928=FALSE,FALSE,IF('Data Transformation'!E2928&lt;$R$10,E2928,$R$10)),IF(C2928=FALSE,FALSE,IF(C2928&lt;$R$10,C2928,$R$10)))</f>
        <v>0</v>
      </c>
      <c r="H2928" t="b">
        <f>IF('Input and Summary Results'!$J$4="yes",'Data Transformation'!F2928,'Data Transformation'!D2928)</f>
        <v>0</v>
      </c>
      <c r="I2928" t="str">
        <f t="shared" si="166"/>
        <v/>
      </c>
    </row>
    <row r="2929" spans="2:9" x14ac:dyDescent="0.25">
      <c r="B2929" t="b">
        <f>IF('Input and Summary Results'!D2511=0,FALSE,'Input and Summary Results'!$B2511)</f>
        <v>0</v>
      </c>
      <c r="C2929" t="b">
        <f>IF(OR(B2929=0,'Input and Summary Results'!D2511=0,'Input and Summary Results'!D2511=""),FALSE,'Input and Summary Results'!$D2511)</f>
        <v>0</v>
      </c>
      <c r="D2929" t="b">
        <f>IF(OR(B2929=0,'Input and Summary Results'!E2511=0),FALSE,'Input and Summary Results'!$E2511)</f>
        <v>0</v>
      </c>
      <c r="E2929" t="b">
        <f t="shared" si="167"/>
        <v>0</v>
      </c>
      <c r="F2929" t="b">
        <f t="shared" si="168"/>
        <v>0</v>
      </c>
      <c r="G2929" t="b">
        <f>IF('Input and Summary Results'!$J$4="yes",IF(C2929=FALSE,FALSE,IF('Data Transformation'!E2929&lt;$R$10,E2929,$R$10)),IF(C2929=FALSE,FALSE,IF(C2929&lt;$R$10,C2929,$R$10)))</f>
        <v>0</v>
      </c>
      <c r="H2929" t="b">
        <f>IF('Input and Summary Results'!$J$4="yes",'Data Transformation'!F2929,'Data Transformation'!D2929)</f>
        <v>0</v>
      </c>
      <c r="I2929" t="str">
        <f t="shared" si="166"/>
        <v/>
      </c>
    </row>
    <row r="2930" spans="2:9" x14ac:dyDescent="0.25">
      <c r="B2930" t="b">
        <f>IF('Input and Summary Results'!D2512=0,FALSE,'Input and Summary Results'!$B2512)</f>
        <v>0</v>
      </c>
      <c r="C2930" t="b">
        <f>IF(OR(B2930=0,'Input and Summary Results'!D2512=0,'Input and Summary Results'!D2512=""),FALSE,'Input and Summary Results'!$D2512)</f>
        <v>0</v>
      </c>
      <c r="D2930" t="b">
        <f>IF(OR(B2930=0,'Input and Summary Results'!E2512=0),FALSE,'Input and Summary Results'!$E2512)</f>
        <v>0</v>
      </c>
      <c r="E2930" t="b">
        <f t="shared" si="167"/>
        <v>0</v>
      </c>
      <c r="F2930" t="b">
        <f t="shared" si="168"/>
        <v>0</v>
      </c>
      <c r="G2930" t="b">
        <f>IF('Input and Summary Results'!$J$4="yes",IF(C2930=FALSE,FALSE,IF('Data Transformation'!E2930&lt;$R$10,E2930,$R$10)),IF(C2930=FALSE,FALSE,IF(C2930&lt;$R$10,C2930,$R$10)))</f>
        <v>0</v>
      </c>
      <c r="H2930" t="b">
        <f>IF('Input and Summary Results'!$J$4="yes",'Data Transformation'!F2930,'Data Transformation'!D2930)</f>
        <v>0</v>
      </c>
      <c r="I2930" t="str">
        <f t="shared" si="166"/>
        <v/>
      </c>
    </row>
    <row r="2931" spans="2:9" x14ac:dyDescent="0.25">
      <c r="B2931" t="b">
        <f>IF('Input and Summary Results'!D2513=0,FALSE,'Input and Summary Results'!$B2513)</f>
        <v>0</v>
      </c>
      <c r="C2931" t="b">
        <f>IF(OR(B2931=0,'Input and Summary Results'!D2513=0,'Input and Summary Results'!D2513=""),FALSE,'Input and Summary Results'!$D2513)</f>
        <v>0</v>
      </c>
      <c r="D2931" t="b">
        <f>IF(OR(B2931=0,'Input and Summary Results'!E2513=0),FALSE,'Input and Summary Results'!$E2513)</f>
        <v>0</v>
      </c>
      <c r="E2931" t="b">
        <f t="shared" si="167"/>
        <v>0</v>
      </c>
      <c r="F2931" t="b">
        <f t="shared" si="168"/>
        <v>0</v>
      </c>
      <c r="G2931" t="b">
        <f>IF('Input and Summary Results'!$J$4="yes",IF(C2931=FALSE,FALSE,IF('Data Transformation'!E2931&lt;$R$10,E2931,$R$10)),IF(C2931=FALSE,FALSE,IF(C2931&lt;$R$10,C2931,$R$10)))</f>
        <v>0</v>
      </c>
      <c r="H2931" t="b">
        <f>IF('Input and Summary Results'!$J$4="yes",'Data Transformation'!F2931,'Data Transformation'!D2931)</f>
        <v>0</v>
      </c>
      <c r="I2931" t="str">
        <f t="shared" si="166"/>
        <v/>
      </c>
    </row>
    <row r="2932" spans="2:9" x14ac:dyDescent="0.25">
      <c r="B2932" t="b">
        <f>IF('Input and Summary Results'!D2514=0,FALSE,'Input and Summary Results'!$B2514)</f>
        <v>0</v>
      </c>
      <c r="C2932" t="b">
        <f>IF(OR(B2932=0,'Input and Summary Results'!D2514=0,'Input and Summary Results'!D2514=""),FALSE,'Input and Summary Results'!$D2514)</f>
        <v>0</v>
      </c>
      <c r="D2932" t="b">
        <f>IF(OR(B2932=0,'Input and Summary Results'!E2514=0),FALSE,'Input and Summary Results'!$E2514)</f>
        <v>0</v>
      </c>
      <c r="E2932" t="b">
        <f t="shared" si="167"/>
        <v>0</v>
      </c>
      <c r="F2932" t="b">
        <f t="shared" si="168"/>
        <v>0</v>
      </c>
      <c r="G2932" t="b">
        <f>IF('Input and Summary Results'!$J$4="yes",IF(C2932=FALSE,FALSE,IF('Data Transformation'!E2932&lt;$R$10,E2932,$R$10)),IF(C2932=FALSE,FALSE,IF(C2932&lt;$R$10,C2932,$R$10)))</f>
        <v>0</v>
      </c>
      <c r="H2932" t="b">
        <f>IF('Input and Summary Results'!$J$4="yes",'Data Transformation'!F2932,'Data Transformation'!D2932)</f>
        <v>0</v>
      </c>
      <c r="I2932" t="str">
        <f t="shared" si="166"/>
        <v/>
      </c>
    </row>
    <row r="2933" spans="2:9" x14ac:dyDescent="0.25">
      <c r="B2933" t="b">
        <f>IF('Input and Summary Results'!D2515=0,FALSE,'Input and Summary Results'!$B2515)</f>
        <v>0</v>
      </c>
      <c r="C2933" t="b">
        <f>IF(OR(B2933=0,'Input and Summary Results'!D2515=0,'Input and Summary Results'!D2515=""),FALSE,'Input and Summary Results'!$D2515)</f>
        <v>0</v>
      </c>
      <c r="D2933" t="b">
        <f>IF(OR(B2933=0,'Input and Summary Results'!E2515=0),FALSE,'Input and Summary Results'!$E2515)</f>
        <v>0</v>
      </c>
      <c r="E2933" t="b">
        <f t="shared" si="167"/>
        <v>0</v>
      </c>
      <c r="F2933" t="b">
        <f t="shared" si="168"/>
        <v>0</v>
      </c>
      <c r="G2933" t="b">
        <f>IF('Input and Summary Results'!$J$4="yes",IF(C2933=FALSE,FALSE,IF('Data Transformation'!E2933&lt;$R$10,E2933,$R$10)),IF(C2933=FALSE,FALSE,IF(C2933&lt;$R$10,C2933,$R$10)))</f>
        <v>0</v>
      </c>
      <c r="H2933" t="b">
        <f>IF('Input and Summary Results'!$J$4="yes",'Data Transformation'!F2933,'Data Transformation'!D2933)</f>
        <v>0</v>
      </c>
      <c r="I2933" t="str">
        <f t="shared" si="166"/>
        <v/>
      </c>
    </row>
    <row r="2934" spans="2:9" x14ac:dyDescent="0.25">
      <c r="B2934" t="b">
        <f>IF('Input and Summary Results'!D2516=0,FALSE,'Input and Summary Results'!$B2516)</f>
        <v>0</v>
      </c>
      <c r="C2934" t="b">
        <f>IF(OR(B2934=0,'Input and Summary Results'!D2516=0,'Input and Summary Results'!D2516=""),FALSE,'Input and Summary Results'!$D2516)</f>
        <v>0</v>
      </c>
      <c r="D2934" t="b">
        <f>IF(OR(B2934=0,'Input and Summary Results'!E2516=0),FALSE,'Input and Summary Results'!$E2516)</f>
        <v>0</v>
      </c>
      <c r="E2934" t="b">
        <f t="shared" si="167"/>
        <v>0</v>
      </c>
      <c r="F2934" t="b">
        <f t="shared" si="168"/>
        <v>0</v>
      </c>
      <c r="G2934" t="b">
        <f>IF('Input and Summary Results'!$J$4="yes",IF(C2934=FALSE,FALSE,IF('Data Transformation'!E2934&lt;$R$10,E2934,$R$10)),IF(C2934=FALSE,FALSE,IF(C2934&lt;$R$10,C2934,$R$10)))</f>
        <v>0</v>
      </c>
      <c r="H2934" t="b">
        <f>IF('Input and Summary Results'!$J$4="yes",'Data Transformation'!F2934,'Data Transformation'!D2934)</f>
        <v>0</v>
      </c>
      <c r="I2934" t="str">
        <f t="shared" si="166"/>
        <v/>
      </c>
    </row>
    <row r="2935" spans="2:9" x14ac:dyDescent="0.25">
      <c r="B2935" t="b">
        <f>IF('Input and Summary Results'!D2517=0,FALSE,'Input and Summary Results'!$B2517)</f>
        <v>0</v>
      </c>
      <c r="C2935" t="b">
        <f>IF(OR(B2935=0,'Input and Summary Results'!D2517=0,'Input and Summary Results'!D2517=""),FALSE,'Input and Summary Results'!$D2517)</f>
        <v>0</v>
      </c>
      <c r="D2935" t="b">
        <f>IF(OR(B2935=0,'Input and Summary Results'!E2517=0),FALSE,'Input and Summary Results'!$E2517)</f>
        <v>0</v>
      </c>
      <c r="E2935" t="b">
        <f t="shared" si="167"/>
        <v>0</v>
      </c>
      <c r="F2935" t="b">
        <f t="shared" si="168"/>
        <v>0</v>
      </c>
      <c r="G2935" t="b">
        <f>IF('Input and Summary Results'!$J$4="yes",IF(C2935=FALSE,FALSE,IF('Data Transformation'!E2935&lt;$R$10,E2935,$R$10)),IF(C2935=FALSE,FALSE,IF(C2935&lt;$R$10,C2935,$R$10)))</f>
        <v>0</v>
      </c>
      <c r="H2935" t="b">
        <f>IF('Input and Summary Results'!$J$4="yes",'Data Transformation'!F2935,'Data Transformation'!D2935)</f>
        <v>0</v>
      </c>
      <c r="I2935" t="str">
        <f t="shared" si="166"/>
        <v/>
      </c>
    </row>
    <row r="2936" spans="2:9" x14ac:dyDescent="0.25">
      <c r="B2936" t="b">
        <f>IF('Input and Summary Results'!D2518=0,FALSE,'Input and Summary Results'!$B2518)</f>
        <v>0</v>
      </c>
      <c r="C2936" t="b">
        <f>IF(OR(B2936=0,'Input and Summary Results'!D2518=0,'Input and Summary Results'!D2518=""),FALSE,'Input and Summary Results'!$D2518)</f>
        <v>0</v>
      </c>
      <c r="D2936" t="b">
        <f>IF(OR(B2936=0,'Input and Summary Results'!E2518=0),FALSE,'Input and Summary Results'!$E2518)</f>
        <v>0</v>
      </c>
      <c r="E2936" t="b">
        <f t="shared" si="167"/>
        <v>0</v>
      </c>
      <c r="F2936" t="b">
        <f t="shared" si="168"/>
        <v>0</v>
      </c>
      <c r="G2936" t="b">
        <f>IF('Input and Summary Results'!$J$4="yes",IF(C2936=FALSE,FALSE,IF('Data Transformation'!E2936&lt;$R$10,E2936,$R$10)),IF(C2936=FALSE,FALSE,IF(C2936&lt;$R$10,C2936,$R$10)))</f>
        <v>0</v>
      </c>
      <c r="H2936" t="b">
        <f>IF('Input and Summary Results'!$J$4="yes",'Data Transformation'!F2936,'Data Transformation'!D2936)</f>
        <v>0</v>
      </c>
      <c r="I2936" t="str">
        <f t="shared" si="166"/>
        <v/>
      </c>
    </row>
    <row r="2937" spans="2:9" x14ac:dyDescent="0.25">
      <c r="B2937" t="b">
        <f>IF('Input and Summary Results'!D2519=0,FALSE,'Input and Summary Results'!$B2519)</f>
        <v>0</v>
      </c>
      <c r="C2937" t="b">
        <f>IF(OR(B2937=0,'Input and Summary Results'!D2519=0,'Input and Summary Results'!D2519=""),FALSE,'Input and Summary Results'!$D2519)</f>
        <v>0</v>
      </c>
      <c r="D2937" t="b">
        <f>IF(OR(B2937=0,'Input and Summary Results'!E2519=0),FALSE,'Input and Summary Results'!$E2519)</f>
        <v>0</v>
      </c>
      <c r="E2937" t="b">
        <f t="shared" si="167"/>
        <v>0</v>
      </c>
      <c r="F2937" t="b">
        <f t="shared" si="168"/>
        <v>0</v>
      </c>
      <c r="G2937" t="b">
        <f>IF('Input and Summary Results'!$J$4="yes",IF(C2937=FALSE,FALSE,IF('Data Transformation'!E2937&lt;$R$10,E2937,$R$10)),IF(C2937=FALSE,FALSE,IF(C2937&lt;$R$10,C2937,$R$10)))</f>
        <v>0</v>
      </c>
      <c r="H2937" t="b">
        <f>IF('Input and Summary Results'!$J$4="yes",'Data Transformation'!F2937,'Data Transformation'!D2937)</f>
        <v>0</v>
      </c>
      <c r="I2937" t="str">
        <f t="shared" si="166"/>
        <v/>
      </c>
    </row>
    <row r="2938" spans="2:9" x14ac:dyDescent="0.25">
      <c r="B2938" t="b">
        <f>IF('Input and Summary Results'!D2520=0,FALSE,'Input and Summary Results'!$B2520)</f>
        <v>0</v>
      </c>
      <c r="C2938" t="b">
        <f>IF(OR(B2938=0,'Input and Summary Results'!D2520=0,'Input and Summary Results'!D2520=""),FALSE,'Input and Summary Results'!$D2520)</f>
        <v>0</v>
      </c>
      <c r="D2938" t="b">
        <f>IF(OR(B2938=0,'Input and Summary Results'!E2520=0),FALSE,'Input and Summary Results'!$E2520)</f>
        <v>0</v>
      </c>
      <c r="E2938" t="b">
        <f t="shared" si="167"/>
        <v>0</v>
      </c>
      <c r="F2938" t="b">
        <f t="shared" si="168"/>
        <v>0</v>
      </c>
      <c r="G2938" t="b">
        <f>IF('Input and Summary Results'!$J$4="yes",IF(C2938=FALSE,FALSE,IF('Data Transformation'!E2938&lt;$R$10,E2938,$R$10)),IF(C2938=FALSE,FALSE,IF(C2938&lt;$R$10,C2938,$R$10)))</f>
        <v>0</v>
      </c>
      <c r="H2938" t="b">
        <f>IF('Input and Summary Results'!$J$4="yes",'Data Transformation'!F2938,'Data Transformation'!D2938)</f>
        <v>0</v>
      </c>
      <c r="I2938" t="str">
        <f t="shared" si="166"/>
        <v/>
      </c>
    </row>
    <row r="2939" spans="2:9" x14ac:dyDescent="0.25">
      <c r="B2939" t="b">
        <f>IF('Input and Summary Results'!D2521=0,FALSE,'Input and Summary Results'!$B2521)</f>
        <v>0</v>
      </c>
      <c r="C2939" t="b">
        <f>IF(OR(B2939=0,'Input and Summary Results'!D2521=0,'Input and Summary Results'!D2521=""),FALSE,'Input and Summary Results'!$D2521)</f>
        <v>0</v>
      </c>
      <c r="D2939" t="b">
        <f>IF(OR(B2939=0,'Input and Summary Results'!E2521=0),FALSE,'Input and Summary Results'!$E2521)</f>
        <v>0</v>
      </c>
      <c r="E2939" t="b">
        <f t="shared" si="167"/>
        <v>0</v>
      </c>
      <c r="F2939" t="b">
        <f t="shared" si="168"/>
        <v>0</v>
      </c>
      <c r="G2939" t="b">
        <f>IF('Input and Summary Results'!$J$4="yes",IF(C2939=FALSE,FALSE,IF('Data Transformation'!E2939&lt;$R$10,E2939,$R$10)),IF(C2939=FALSE,FALSE,IF(C2939&lt;$R$10,C2939,$R$10)))</f>
        <v>0</v>
      </c>
      <c r="H2939" t="b">
        <f>IF('Input and Summary Results'!$J$4="yes",'Data Transformation'!F2939,'Data Transformation'!D2939)</f>
        <v>0</v>
      </c>
      <c r="I2939" t="str">
        <f t="shared" si="166"/>
        <v/>
      </c>
    </row>
    <row r="2940" spans="2:9" x14ac:dyDescent="0.25">
      <c r="B2940" t="b">
        <f>IF('Input and Summary Results'!D2522=0,FALSE,'Input and Summary Results'!$B2522)</f>
        <v>0</v>
      </c>
      <c r="C2940" t="b">
        <f>IF(OR(B2940=0,'Input and Summary Results'!D2522=0,'Input and Summary Results'!D2522=""),FALSE,'Input and Summary Results'!$D2522)</f>
        <v>0</v>
      </c>
      <c r="D2940" t="b">
        <f>IF(OR(B2940=0,'Input and Summary Results'!E2522=0),FALSE,'Input and Summary Results'!$E2522)</f>
        <v>0</v>
      </c>
      <c r="E2940" t="b">
        <f t="shared" si="167"/>
        <v>0</v>
      </c>
      <c r="F2940" t="b">
        <f t="shared" si="168"/>
        <v>0</v>
      </c>
      <c r="G2940" t="b">
        <f>IF('Input and Summary Results'!$J$4="yes",IF(C2940=FALSE,FALSE,IF('Data Transformation'!E2940&lt;$R$10,E2940,$R$10)),IF(C2940=FALSE,FALSE,IF(C2940&lt;$R$10,C2940,$R$10)))</f>
        <v>0</v>
      </c>
      <c r="H2940" t="b">
        <f>IF('Input and Summary Results'!$J$4="yes",'Data Transformation'!F2940,'Data Transformation'!D2940)</f>
        <v>0</v>
      </c>
      <c r="I2940" t="str">
        <f t="shared" si="166"/>
        <v/>
      </c>
    </row>
    <row r="2941" spans="2:9" x14ac:dyDescent="0.25">
      <c r="B2941" t="b">
        <f>IF('Input and Summary Results'!D2523=0,FALSE,'Input and Summary Results'!$B2523)</f>
        <v>0</v>
      </c>
      <c r="C2941" t="b">
        <f>IF(OR(B2941=0,'Input and Summary Results'!D2523=0,'Input and Summary Results'!D2523=""),FALSE,'Input and Summary Results'!$D2523)</f>
        <v>0</v>
      </c>
      <c r="D2941" t="b">
        <f>IF(OR(B2941=0,'Input and Summary Results'!E2523=0),FALSE,'Input and Summary Results'!$E2523)</f>
        <v>0</v>
      </c>
      <c r="E2941" t="b">
        <f t="shared" si="167"/>
        <v>0</v>
      </c>
      <c r="F2941" t="b">
        <f t="shared" si="168"/>
        <v>0</v>
      </c>
      <c r="G2941" t="b">
        <f>IF('Input and Summary Results'!$J$4="yes",IF(C2941=FALSE,FALSE,IF('Data Transformation'!E2941&lt;$R$10,E2941,$R$10)),IF(C2941=FALSE,FALSE,IF(C2941&lt;$R$10,C2941,$R$10)))</f>
        <v>0</v>
      </c>
      <c r="H2941" t="b">
        <f>IF('Input and Summary Results'!$J$4="yes",'Data Transformation'!F2941,'Data Transformation'!D2941)</f>
        <v>0</v>
      </c>
      <c r="I2941" t="str">
        <f t="shared" si="166"/>
        <v/>
      </c>
    </row>
    <row r="2942" spans="2:9" x14ac:dyDescent="0.25">
      <c r="B2942" t="b">
        <f>IF('Input and Summary Results'!D2524=0,FALSE,'Input and Summary Results'!$B2524)</f>
        <v>0</v>
      </c>
      <c r="C2942" t="b">
        <f>IF(OR(B2942=0,'Input and Summary Results'!D2524=0,'Input and Summary Results'!D2524=""),FALSE,'Input and Summary Results'!$D2524)</f>
        <v>0</v>
      </c>
      <c r="D2942" t="b">
        <f>IF(OR(B2942=0,'Input and Summary Results'!E2524=0),FALSE,'Input and Summary Results'!$E2524)</f>
        <v>0</v>
      </c>
      <c r="E2942" t="b">
        <f t="shared" si="167"/>
        <v>0</v>
      </c>
      <c r="F2942" t="b">
        <f t="shared" si="168"/>
        <v>0</v>
      </c>
      <c r="G2942" t="b">
        <f>IF('Input and Summary Results'!$J$4="yes",IF(C2942=FALSE,FALSE,IF('Data Transformation'!E2942&lt;$R$10,E2942,$R$10)),IF(C2942=FALSE,FALSE,IF(C2942&lt;$R$10,C2942,$R$10)))</f>
        <v>0</v>
      </c>
      <c r="H2942" t="b">
        <f>IF('Input and Summary Results'!$J$4="yes",'Data Transformation'!F2942,'Data Transformation'!D2942)</f>
        <v>0</v>
      </c>
      <c r="I2942" t="str">
        <f t="shared" si="166"/>
        <v/>
      </c>
    </row>
    <row r="2943" spans="2:9" x14ac:dyDescent="0.25">
      <c r="B2943" t="b">
        <f>IF('Input and Summary Results'!D2525=0,FALSE,'Input and Summary Results'!$B2525)</f>
        <v>0</v>
      </c>
      <c r="C2943" t="b">
        <f>IF(OR(B2943=0,'Input and Summary Results'!D2525=0,'Input and Summary Results'!D2525=""),FALSE,'Input and Summary Results'!$D2525)</f>
        <v>0</v>
      </c>
      <c r="D2943" t="b">
        <f>IF(OR(B2943=0,'Input and Summary Results'!E2525=0),FALSE,'Input and Summary Results'!$E2525)</f>
        <v>0</v>
      </c>
      <c r="E2943" t="b">
        <f t="shared" si="167"/>
        <v>0</v>
      </c>
      <c r="F2943" t="b">
        <f t="shared" si="168"/>
        <v>0</v>
      </c>
      <c r="G2943" t="b">
        <f>IF('Input and Summary Results'!$J$4="yes",IF(C2943=FALSE,FALSE,IF('Data Transformation'!E2943&lt;$R$10,E2943,$R$10)),IF(C2943=FALSE,FALSE,IF(C2943&lt;$R$10,C2943,$R$10)))</f>
        <v>0</v>
      </c>
      <c r="H2943" t="b">
        <f>IF('Input and Summary Results'!$J$4="yes",'Data Transformation'!F2943,'Data Transformation'!D2943)</f>
        <v>0</v>
      </c>
      <c r="I2943" t="str">
        <f t="shared" si="166"/>
        <v/>
      </c>
    </row>
    <row r="2944" spans="2:9" x14ac:dyDescent="0.25">
      <c r="B2944" t="b">
        <f>IF('Input and Summary Results'!D2526=0,FALSE,'Input and Summary Results'!$B2526)</f>
        <v>0</v>
      </c>
      <c r="C2944" t="b">
        <f>IF(OR(B2944=0,'Input and Summary Results'!D2526=0,'Input and Summary Results'!D2526=""),FALSE,'Input and Summary Results'!$D2526)</f>
        <v>0</v>
      </c>
      <c r="D2944" t="b">
        <f>IF(OR(B2944=0,'Input and Summary Results'!E2526=0),FALSE,'Input and Summary Results'!$E2526)</f>
        <v>0</v>
      </c>
      <c r="E2944" t="b">
        <f t="shared" si="167"/>
        <v>0</v>
      </c>
      <c r="F2944" t="b">
        <f t="shared" si="168"/>
        <v>0</v>
      </c>
      <c r="G2944" t="b">
        <f>IF('Input and Summary Results'!$J$4="yes",IF(C2944=FALSE,FALSE,IF('Data Transformation'!E2944&lt;$R$10,E2944,$R$10)),IF(C2944=FALSE,FALSE,IF(C2944&lt;$R$10,C2944,$R$10)))</f>
        <v>0</v>
      </c>
      <c r="H2944" t="b">
        <f>IF('Input and Summary Results'!$J$4="yes",'Data Transformation'!F2944,'Data Transformation'!D2944)</f>
        <v>0</v>
      </c>
      <c r="I2944" t="str">
        <f t="shared" si="166"/>
        <v/>
      </c>
    </row>
    <row r="2945" spans="2:9" x14ac:dyDescent="0.25">
      <c r="B2945" t="b">
        <f>IF('Input and Summary Results'!D2527=0,FALSE,'Input and Summary Results'!$B2527)</f>
        <v>0</v>
      </c>
      <c r="C2945" t="b">
        <f>IF(OR(B2945=0,'Input and Summary Results'!D2527=0,'Input and Summary Results'!D2527=""),FALSE,'Input and Summary Results'!$D2527)</f>
        <v>0</v>
      </c>
      <c r="D2945" t="b">
        <f>IF(OR(B2945=0,'Input and Summary Results'!E2527=0),FALSE,'Input and Summary Results'!$E2527)</f>
        <v>0</v>
      </c>
      <c r="E2945" t="b">
        <f t="shared" si="167"/>
        <v>0</v>
      </c>
      <c r="F2945" t="b">
        <f t="shared" si="168"/>
        <v>0</v>
      </c>
      <c r="G2945" t="b">
        <f>IF('Input and Summary Results'!$J$4="yes",IF(C2945=FALSE,FALSE,IF('Data Transformation'!E2945&lt;$R$10,E2945,$R$10)),IF(C2945=FALSE,FALSE,IF(C2945&lt;$R$10,C2945,$R$10)))</f>
        <v>0</v>
      </c>
      <c r="H2945" t="b">
        <f>IF('Input and Summary Results'!$J$4="yes",'Data Transformation'!F2945,'Data Transformation'!D2945)</f>
        <v>0</v>
      </c>
      <c r="I2945" t="str">
        <f t="shared" si="166"/>
        <v/>
      </c>
    </row>
    <row r="2946" spans="2:9" x14ac:dyDescent="0.25">
      <c r="B2946" t="b">
        <f>IF('Input and Summary Results'!D2528=0,FALSE,'Input and Summary Results'!$B2528)</f>
        <v>0</v>
      </c>
      <c r="C2946" t="b">
        <f>IF(OR(B2946=0,'Input and Summary Results'!D2528=0,'Input and Summary Results'!D2528=""),FALSE,'Input and Summary Results'!$D2528)</f>
        <v>0</v>
      </c>
      <c r="D2946" t="b">
        <f>IF(OR(B2946=0,'Input and Summary Results'!E2528=0),FALSE,'Input and Summary Results'!$E2528)</f>
        <v>0</v>
      </c>
      <c r="E2946" t="b">
        <f t="shared" si="167"/>
        <v>0</v>
      </c>
      <c r="F2946" t="b">
        <f t="shared" si="168"/>
        <v>0</v>
      </c>
      <c r="G2946" t="b">
        <f>IF('Input and Summary Results'!$J$4="yes",IF(C2946=FALSE,FALSE,IF('Data Transformation'!E2946&lt;$R$10,E2946,$R$10)),IF(C2946=FALSE,FALSE,IF(C2946&lt;$R$10,C2946,$R$10)))</f>
        <v>0</v>
      </c>
      <c r="H2946" t="b">
        <f>IF('Input and Summary Results'!$J$4="yes",'Data Transformation'!F2946,'Data Transformation'!D2946)</f>
        <v>0</v>
      </c>
      <c r="I2946" t="str">
        <f t="shared" si="166"/>
        <v/>
      </c>
    </row>
    <row r="2947" spans="2:9" x14ac:dyDescent="0.25">
      <c r="B2947" t="b">
        <f>IF('Input and Summary Results'!D2529=0,FALSE,'Input and Summary Results'!$B2529)</f>
        <v>0</v>
      </c>
      <c r="C2947" t="b">
        <f>IF(OR(B2947=0,'Input and Summary Results'!D2529=0,'Input and Summary Results'!D2529=""),FALSE,'Input and Summary Results'!$D2529)</f>
        <v>0</v>
      </c>
      <c r="D2947" t="b">
        <f>IF(OR(B2947=0,'Input and Summary Results'!E2529=0),FALSE,'Input and Summary Results'!$E2529)</f>
        <v>0</v>
      </c>
      <c r="E2947" t="b">
        <f t="shared" si="167"/>
        <v>0</v>
      </c>
      <c r="F2947" t="b">
        <f t="shared" si="168"/>
        <v>0</v>
      </c>
      <c r="G2947" t="b">
        <f>IF('Input and Summary Results'!$J$4="yes",IF(C2947=FALSE,FALSE,IF('Data Transformation'!E2947&lt;$R$10,E2947,$R$10)),IF(C2947=FALSE,FALSE,IF(C2947&lt;$R$10,C2947,$R$10)))</f>
        <v>0</v>
      </c>
      <c r="H2947" t="b">
        <f>IF('Input and Summary Results'!$J$4="yes",'Data Transformation'!F2947,'Data Transformation'!D2947)</f>
        <v>0</v>
      </c>
      <c r="I2947" t="str">
        <f t="shared" si="166"/>
        <v/>
      </c>
    </row>
    <row r="2948" spans="2:9" x14ac:dyDescent="0.25">
      <c r="B2948" t="b">
        <f>IF('Input and Summary Results'!D2530=0,FALSE,'Input and Summary Results'!$B2530)</f>
        <v>0</v>
      </c>
      <c r="C2948" t="b">
        <f>IF(OR(B2948=0,'Input and Summary Results'!D2530=0,'Input and Summary Results'!D2530=""),FALSE,'Input and Summary Results'!$D2530)</f>
        <v>0</v>
      </c>
      <c r="D2948" t="b">
        <f>IF(OR(B2948=0,'Input and Summary Results'!E2530=0),FALSE,'Input and Summary Results'!$E2530)</f>
        <v>0</v>
      </c>
      <c r="E2948" t="b">
        <f t="shared" si="167"/>
        <v>0</v>
      </c>
      <c r="F2948" t="b">
        <f t="shared" si="168"/>
        <v>0</v>
      </c>
      <c r="G2948" t="b">
        <f>IF('Input and Summary Results'!$J$4="yes",IF(C2948=FALSE,FALSE,IF('Data Transformation'!E2948&lt;$R$10,E2948,$R$10)),IF(C2948=FALSE,FALSE,IF(C2948&lt;$R$10,C2948,$R$10)))</f>
        <v>0</v>
      </c>
      <c r="H2948" t="b">
        <f>IF('Input and Summary Results'!$J$4="yes",'Data Transformation'!F2948,'Data Transformation'!D2948)</f>
        <v>0</v>
      </c>
      <c r="I2948" t="str">
        <f t="shared" si="166"/>
        <v/>
      </c>
    </row>
    <row r="2949" spans="2:9" x14ac:dyDescent="0.25">
      <c r="B2949" t="b">
        <f>IF('Input and Summary Results'!D2531=0,FALSE,'Input and Summary Results'!$B2531)</f>
        <v>0</v>
      </c>
      <c r="C2949" t="b">
        <f>IF(OR(B2949=0,'Input and Summary Results'!D2531=0,'Input and Summary Results'!D2531=""),FALSE,'Input and Summary Results'!$D2531)</f>
        <v>0</v>
      </c>
      <c r="D2949" t="b">
        <f>IF(OR(B2949=0,'Input and Summary Results'!E2531=0),FALSE,'Input and Summary Results'!$E2531)</f>
        <v>0</v>
      </c>
      <c r="E2949" t="b">
        <f t="shared" si="167"/>
        <v>0</v>
      </c>
      <c r="F2949" t="b">
        <f t="shared" si="168"/>
        <v>0</v>
      </c>
      <c r="G2949" t="b">
        <f>IF('Input and Summary Results'!$J$4="yes",IF(C2949=FALSE,FALSE,IF('Data Transformation'!E2949&lt;$R$10,E2949,$R$10)),IF(C2949=FALSE,FALSE,IF(C2949&lt;$R$10,C2949,$R$10)))</f>
        <v>0</v>
      </c>
      <c r="H2949" t="b">
        <f>IF('Input and Summary Results'!$J$4="yes",'Data Transformation'!F2949,'Data Transformation'!D2949)</f>
        <v>0</v>
      </c>
      <c r="I2949" t="str">
        <f t="shared" ref="I2949:I3012" si="169">IF(G2949=FALSE,"",B2949)</f>
        <v/>
      </c>
    </row>
    <row r="2950" spans="2:9" x14ac:dyDescent="0.25">
      <c r="B2950" t="b">
        <f>IF('Input and Summary Results'!D2532=0,FALSE,'Input and Summary Results'!$B2532)</f>
        <v>0</v>
      </c>
      <c r="C2950" t="b">
        <f>IF(OR(B2950=0,'Input and Summary Results'!D2532=0,'Input and Summary Results'!D2532=""),FALSE,'Input and Summary Results'!$D2532)</f>
        <v>0</v>
      </c>
      <c r="D2950" t="b">
        <f>IF(OR(B2950=0,'Input and Summary Results'!E2532=0),FALSE,'Input and Summary Results'!$E2532)</f>
        <v>0</v>
      </c>
      <c r="E2950" t="b">
        <f t="shared" si="167"/>
        <v>0</v>
      </c>
      <c r="F2950" t="b">
        <f t="shared" si="168"/>
        <v>0</v>
      </c>
      <c r="G2950" t="b">
        <f>IF('Input and Summary Results'!$J$4="yes",IF(C2950=FALSE,FALSE,IF('Data Transformation'!E2950&lt;$R$10,E2950,$R$10)),IF(C2950=FALSE,FALSE,IF(C2950&lt;$R$10,C2950,$R$10)))</f>
        <v>0</v>
      </c>
      <c r="H2950" t="b">
        <f>IF('Input and Summary Results'!$J$4="yes",'Data Transformation'!F2950,'Data Transformation'!D2950)</f>
        <v>0</v>
      </c>
      <c r="I2950" t="str">
        <f t="shared" si="169"/>
        <v/>
      </c>
    </row>
    <row r="2951" spans="2:9" x14ac:dyDescent="0.25">
      <c r="B2951" t="b">
        <f>IF('Input and Summary Results'!D2533=0,FALSE,'Input and Summary Results'!$B2533)</f>
        <v>0</v>
      </c>
      <c r="C2951" t="b">
        <f>IF(OR(B2951=0,'Input and Summary Results'!D2533=0,'Input and Summary Results'!D2533=""),FALSE,'Input and Summary Results'!$D2533)</f>
        <v>0</v>
      </c>
      <c r="D2951" t="b">
        <f>IF(OR(B2951=0,'Input and Summary Results'!E2533=0),FALSE,'Input and Summary Results'!$E2533)</f>
        <v>0</v>
      </c>
      <c r="E2951" t="b">
        <f t="shared" si="167"/>
        <v>0</v>
      </c>
      <c r="F2951" t="b">
        <f t="shared" si="168"/>
        <v>0</v>
      </c>
      <c r="G2951" t="b">
        <f>IF('Input and Summary Results'!$J$4="yes",IF(C2951=FALSE,FALSE,IF('Data Transformation'!E2951&lt;$R$10,E2951,$R$10)),IF(C2951=FALSE,FALSE,IF(C2951&lt;$R$10,C2951,$R$10)))</f>
        <v>0</v>
      </c>
      <c r="H2951" t="b">
        <f>IF('Input and Summary Results'!$J$4="yes",'Data Transformation'!F2951,'Data Transformation'!D2951)</f>
        <v>0</v>
      </c>
      <c r="I2951" t="str">
        <f t="shared" si="169"/>
        <v/>
      </c>
    </row>
    <row r="2952" spans="2:9" x14ac:dyDescent="0.25">
      <c r="B2952" t="b">
        <f>IF('Input and Summary Results'!D2534=0,FALSE,'Input and Summary Results'!$B2534)</f>
        <v>0</v>
      </c>
      <c r="C2952" t="b">
        <f>IF(OR(B2952=0,'Input and Summary Results'!D2534=0,'Input and Summary Results'!D2534=""),FALSE,'Input and Summary Results'!$D2534)</f>
        <v>0</v>
      </c>
      <c r="D2952" t="b">
        <f>IF(OR(B2952=0,'Input and Summary Results'!E2534=0),FALSE,'Input and Summary Results'!$E2534)</f>
        <v>0</v>
      </c>
      <c r="E2952" t="b">
        <f t="shared" si="167"/>
        <v>0</v>
      </c>
      <c r="F2952" t="b">
        <f t="shared" si="168"/>
        <v>0</v>
      </c>
      <c r="G2952" t="b">
        <f>IF('Input and Summary Results'!$J$4="yes",IF(C2952=FALSE,FALSE,IF('Data Transformation'!E2952&lt;$R$10,E2952,$R$10)),IF(C2952=FALSE,FALSE,IF(C2952&lt;$R$10,C2952,$R$10)))</f>
        <v>0</v>
      </c>
      <c r="H2952" t="b">
        <f>IF('Input and Summary Results'!$J$4="yes",'Data Transformation'!F2952,'Data Transformation'!D2952)</f>
        <v>0</v>
      </c>
      <c r="I2952" t="str">
        <f t="shared" si="169"/>
        <v/>
      </c>
    </row>
    <row r="2953" spans="2:9" x14ac:dyDescent="0.25">
      <c r="B2953" t="b">
        <f>IF('Input and Summary Results'!D2535=0,FALSE,'Input and Summary Results'!$B2535)</f>
        <v>0</v>
      </c>
      <c r="C2953" t="b">
        <f>IF(OR(B2953=0,'Input and Summary Results'!D2535=0,'Input and Summary Results'!D2535=""),FALSE,'Input and Summary Results'!$D2535)</f>
        <v>0</v>
      </c>
      <c r="D2953" t="b">
        <f>IF(OR(B2953=0,'Input and Summary Results'!E2535=0),FALSE,'Input and Summary Results'!$E2535)</f>
        <v>0</v>
      </c>
      <c r="E2953" t="b">
        <f t="shared" si="167"/>
        <v>0</v>
      </c>
      <c r="F2953" t="b">
        <f t="shared" si="168"/>
        <v>0</v>
      </c>
      <c r="G2953" t="b">
        <f>IF('Input and Summary Results'!$J$4="yes",IF(C2953=FALSE,FALSE,IF('Data Transformation'!E2953&lt;$R$10,E2953,$R$10)),IF(C2953=FALSE,FALSE,IF(C2953&lt;$R$10,C2953,$R$10)))</f>
        <v>0</v>
      </c>
      <c r="H2953" t="b">
        <f>IF('Input and Summary Results'!$J$4="yes",'Data Transformation'!F2953,'Data Transformation'!D2953)</f>
        <v>0</v>
      </c>
      <c r="I2953" t="str">
        <f t="shared" si="169"/>
        <v/>
      </c>
    </row>
    <row r="2954" spans="2:9" x14ac:dyDescent="0.25">
      <c r="B2954" t="b">
        <f>IF('Input and Summary Results'!D2536=0,FALSE,'Input and Summary Results'!$B2536)</f>
        <v>0</v>
      </c>
      <c r="C2954" t="b">
        <f>IF(OR(B2954=0,'Input and Summary Results'!D2536=0,'Input and Summary Results'!D2536=""),FALSE,'Input and Summary Results'!$D2536)</f>
        <v>0</v>
      </c>
      <c r="D2954" t="b">
        <f>IF(OR(B2954=0,'Input and Summary Results'!E2536=0),FALSE,'Input and Summary Results'!$E2536)</f>
        <v>0</v>
      </c>
      <c r="E2954" t="b">
        <f t="shared" si="167"/>
        <v>0</v>
      </c>
      <c r="F2954" t="b">
        <f t="shared" si="168"/>
        <v>0</v>
      </c>
      <c r="G2954" t="b">
        <f>IF('Input and Summary Results'!$J$4="yes",IF(C2954=FALSE,FALSE,IF('Data Transformation'!E2954&lt;$R$10,E2954,$R$10)),IF(C2954=FALSE,FALSE,IF(C2954&lt;$R$10,C2954,$R$10)))</f>
        <v>0</v>
      </c>
      <c r="H2954" t="b">
        <f>IF('Input and Summary Results'!$J$4="yes",'Data Transformation'!F2954,'Data Transformation'!D2954)</f>
        <v>0</v>
      </c>
      <c r="I2954" t="str">
        <f t="shared" si="169"/>
        <v/>
      </c>
    </row>
    <row r="2955" spans="2:9" x14ac:dyDescent="0.25">
      <c r="B2955" t="b">
        <f>IF('Input and Summary Results'!D2537=0,FALSE,'Input and Summary Results'!$B2537)</f>
        <v>0</v>
      </c>
      <c r="C2955" t="b">
        <f>IF(OR(B2955=0,'Input and Summary Results'!D2537=0,'Input and Summary Results'!D2537=""),FALSE,'Input and Summary Results'!$D2537)</f>
        <v>0</v>
      </c>
      <c r="D2955" t="b">
        <f>IF(OR(B2955=0,'Input and Summary Results'!E2537=0),FALSE,'Input and Summary Results'!$E2537)</f>
        <v>0</v>
      </c>
      <c r="E2955" t="b">
        <f t="shared" si="167"/>
        <v>0</v>
      </c>
      <c r="F2955" t="b">
        <f t="shared" si="168"/>
        <v>0</v>
      </c>
      <c r="G2955" t="b">
        <f>IF('Input and Summary Results'!$J$4="yes",IF(C2955=FALSE,FALSE,IF('Data Transformation'!E2955&lt;$R$10,E2955,$R$10)),IF(C2955=FALSE,FALSE,IF(C2955&lt;$R$10,C2955,$R$10)))</f>
        <v>0</v>
      </c>
      <c r="H2955" t="b">
        <f>IF('Input and Summary Results'!$J$4="yes",'Data Transformation'!F2955,'Data Transformation'!D2955)</f>
        <v>0</v>
      </c>
      <c r="I2955" t="str">
        <f t="shared" si="169"/>
        <v/>
      </c>
    </row>
    <row r="2956" spans="2:9" x14ac:dyDescent="0.25">
      <c r="B2956" t="b">
        <f>IF('Input and Summary Results'!D2538=0,FALSE,'Input and Summary Results'!$B2538)</f>
        <v>0</v>
      </c>
      <c r="C2956" t="b">
        <f>IF(OR(B2956=0,'Input and Summary Results'!D2538=0,'Input and Summary Results'!D2538=""),FALSE,'Input and Summary Results'!$D2538)</f>
        <v>0</v>
      </c>
      <c r="D2956" t="b">
        <f>IF(OR(B2956=0,'Input and Summary Results'!E2538=0),FALSE,'Input and Summary Results'!$E2538)</f>
        <v>0</v>
      </c>
      <c r="E2956" t="b">
        <f t="shared" si="167"/>
        <v>0</v>
      </c>
      <c r="F2956" t="b">
        <f t="shared" si="168"/>
        <v>0</v>
      </c>
      <c r="G2956" t="b">
        <f>IF('Input and Summary Results'!$J$4="yes",IF(C2956=FALSE,FALSE,IF('Data Transformation'!E2956&lt;$R$10,E2956,$R$10)),IF(C2956=FALSE,FALSE,IF(C2956&lt;$R$10,C2956,$R$10)))</f>
        <v>0</v>
      </c>
      <c r="H2956" t="b">
        <f>IF('Input and Summary Results'!$J$4="yes",'Data Transformation'!F2956,'Data Transformation'!D2956)</f>
        <v>0</v>
      </c>
      <c r="I2956" t="str">
        <f t="shared" si="169"/>
        <v/>
      </c>
    </row>
    <row r="2957" spans="2:9" x14ac:dyDescent="0.25">
      <c r="B2957" t="b">
        <f>IF('Input and Summary Results'!D2539=0,FALSE,'Input and Summary Results'!$B2539)</f>
        <v>0</v>
      </c>
      <c r="C2957" t="b">
        <f>IF(OR(B2957=0,'Input and Summary Results'!D2539=0,'Input and Summary Results'!D2539=""),FALSE,'Input and Summary Results'!$D2539)</f>
        <v>0</v>
      </c>
      <c r="D2957" t="b">
        <f>IF(OR(B2957=0,'Input and Summary Results'!E2539=0),FALSE,'Input and Summary Results'!$E2539)</f>
        <v>0</v>
      </c>
      <c r="E2957" t="b">
        <f t="shared" si="167"/>
        <v>0</v>
      </c>
      <c r="F2957" t="b">
        <f t="shared" si="168"/>
        <v>0</v>
      </c>
      <c r="G2957" t="b">
        <f>IF('Input and Summary Results'!$J$4="yes",IF(C2957=FALSE,FALSE,IF('Data Transformation'!E2957&lt;$R$10,E2957,$R$10)),IF(C2957=FALSE,FALSE,IF(C2957&lt;$R$10,C2957,$R$10)))</f>
        <v>0</v>
      </c>
      <c r="H2957" t="b">
        <f>IF('Input and Summary Results'!$J$4="yes",'Data Transformation'!F2957,'Data Transformation'!D2957)</f>
        <v>0</v>
      </c>
      <c r="I2957" t="str">
        <f t="shared" si="169"/>
        <v/>
      </c>
    </row>
    <row r="2958" spans="2:9" x14ac:dyDescent="0.25">
      <c r="B2958" t="b">
        <f>IF('Input and Summary Results'!D2540=0,FALSE,'Input and Summary Results'!$B2540)</f>
        <v>0</v>
      </c>
      <c r="C2958" t="b">
        <f>IF(OR(B2958=0,'Input and Summary Results'!D2540=0,'Input and Summary Results'!D2540=""),FALSE,'Input and Summary Results'!$D2540)</f>
        <v>0</v>
      </c>
      <c r="D2958" t="b">
        <f>IF(OR(B2958=0,'Input and Summary Results'!E2540=0),FALSE,'Input and Summary Results'!$E2540)</f>
        <v>0</v>
      </c>
      <c r="E2958" t="b">
        <f t="shared" si="167"/>
        <v>0</v>
      </c>
      <c r="F2958" t="b">
        <f t="shared" si="168"/>
        <v>0</v>
      </c>
      <c r="G2958" t="b">
        <f>IF('Input and Summary Results'!$J$4="yes",IF(C2958=FALSE,FALSE,IF('Data Transformation'!E2958&lt;$R$10,E2958,$R$10)),IF(C2958=FALSE,FALSE,IF(C2958&lt;$R$10,C2958,$R$10)))</f>
        <v>0</v>
      </c>
      <c r="H2958" t="b">
        <f>IF('Input and Summary Results'!$J$4="yes",'Data Transformation'!F2958,'Data Transformation'!D2958)</f>
        <v>0</v>
      </c>
      <c r="I2958" t="str">
        <f t="shared" si="169"/>
        <v/>
      </c>
    </row>
    <row r="2959" spans="2:9" x14ac:dyDescent="0.25">
      <c r="B2959" t="b">
        <f>IF('Input and Summary Results'!D2541=0,FALSE,'Input and Summary Results'!$B2541)</f>
        <v>0</v>
      </c>
      <c r="C2959" t="b">
        <f>IF(OR(B2959=0,'Input and Summary Results'!D2541=0,'Input and Summary Results'!D2541=""),FALSE,'Input and Summary Results'!$D2541)</f>
        <v>0</v>
      </c>
      <c r="D2959" t="b">
        <f>IF(OR(B2959=0,'Input and Summary Results'!E2541=0),FALSE,'Input and Summary Results'!$E2541)</f>
        <v>0</v>
      </c>
      <c r="E2959" t="b">
        <f t="shared" si="167"/>
        <v>0</v>
      </c>
      <c r="F2959" t="b">
        <f t="shared" si="168"/>
        <v>0</v>
      </c>
      <c r="G2959" t="b">
        <f>IF('Input and Summary Results'!$J$4="yes",IF(C2959=FALSE,FALSE,IF('Data Transformation'!E2959&lt;$R$10,E2959,$R$10)),IF(C2959=FALSE,FALSE,IF(C2959&lt;$R$10,C2959,$R$10)))</f>
        <v>0</v>
      </c>
      <c r="H2959" t="b">
        <f>IF('Input and Summary Results'!$J$4="yes",'Data Transformation'!F2959,'Data Transformation'!D2959)</f>
        <v>0</v>
      </c>
      <c r="I2959" t="str">
        <f t="shared" si="169"/>
        <v/>
      </c>
    </row>
    <row r="2960" spans="2:9" x14ac:dyDescent="0.25">
      <c r="B2960" t="b">
        <f>IF('Input and Summary Results'!D2542=0,FALSE,'Input and Summary Results'!$B2542)</f>
        <v>0</v>
      </c>
      <c r="C2960" t="b">
        <f>IF(OR(B2960=0,'Input and Summary Results'!D2542=0,'Input and Summary Results'!D2542=""),FALSE,'Input and Summary Results'!$D2542)</f>
        <v>0</v>
      </c>
      <c r="D2960" t="b">
        <f>IF(OR(B2960=0,'Input and Summary Results'!E2542=0),FALSE,'Input and Summary Results'!$E2542)</f>
        <v>0</v>
      </c>
      <c r="E2960" t="b">
        <f t="shared" si="167"/>
        <v>0</v>
      </c>
      <c r="F2960" t="b">
        <f t="shared" si="168"/>
        <v>0</v>
      </c>
      <c r="G2960" t="b">
        <f>IF('Input and Summary Results'!$J$4="yes",IF(C2960=FALSE,FALSE,IF('Data Transformation'!E2960&lt;$R$10,E2960,$R$10)),IF(C2960=FALSE,FALSE,IF(C2960&lt;$R$10,C2960,$R$10)))</f>
        <v>0</v>
      </c>
      <c r="H2960" t="b">
        <f>IF('Input and Summary Results'!$J$4="yes",'Data Transformation'!F2960,'Data Transformation'!D2960)</f>
        <v>0</v>
      </c>
      <c r="I2960" t="str">
        <f t="shared" si="169"/>
        <v/>
      </c>
    </row>
    <row r="2961" spans="2:9" x14ac:dyDescent="0.25">
      <c r="B2961" t="b">
        <f>IF('Input and Summary Results'!D2543=0,FALSE,'Input and Summary Results'!$B2543)</f>
        <v>0</v>
      </c>
      <c r="C2961" t="b">
        <f>IF(OR(B2961=0,'Input and Summary Results'!D2543=0,'Input and Summary Results'!D2543=""),FALSE,'Input and Summary Results'!$D2543)</f>
        <v>0</v>
      </c>
      <c r="D2961" t="b">
        <f>IF(OR(B2961=0,'Input and Summary Results'!E2543=0),FALSE,'Input and Summary Results'!$E2543)</f>
        <v>0</v>
      </c>
      <c r="E2961" t="b">
        <f t="shared" si="167"/>
        <v>0</v>
      </c>
      <c r="F2961" t="b">
        <f t="shared" si="168"/>
        <v>0</v>
      </c>
      <c r="G2961" t="b">
        <f>IF('Input and Summary Results'!$J$4="yes",IF(C2961=FALSE,FALSE,IF('Data Transformation'!E2961&lt;$R$10,E2961,$R$10)),IF(C2961=FALSE,FALSE,IF(C2961&lt;$R$10,C2961,$R$10)))</f>
        <v>0</v>
      </c>
      <c r="H2961" t="b">
        <f>IF('Input and Summary Results'!$J$4="yes",'Data Transformation'!F2961,'Data Transformation'!D2961)</f>
        <v>0</v>
      </c>
      <c r="I2961" t="str">
        <f t="shared" si="169"/>
        <v/>
      </c>
    </row>
    <row r="2962" spans="2:9" x14ac:dyDescent="0.25">
      <c r="B2962" t="b">
        <f>IF('Input and Summary Results'!D2544=0,FALSE,'Input and Summary Results'!$B2544)</f>
        <v>0</v>
      </c>
      <c r="C2962" t="b">
        <f>IF(OR(B2962=0,'Input and Summary Results'!D2544=0,'Input and Summary Results'!D2544=""),FALSE,'Input and Summary Results'!$D2544)</f>
        <v>0</v>
      </c>
      <c r="D2962" t="b">
        <f>IF(OR(B2962=0,'Input and Summary Results'!E2544=0),FALSE,'Input and Summary Results'!$E2544)</f>
        <v>0</v>
      </c>
      <c r="E2962" t="b">
        <f t="shared" si="167"/>
        <v>0</v>
      </c>
      <c r="F2962" t="b">
        <f t="shared" si="168"/>
        <v>0</v>
      </c>
      <c r="G2962" t="b">
        <f>IF('Input and Summary Results'!$J$4="yes",IF(C2962=FALSE,FALSE,IF('Data Transformation'!E2962&lt;$R$10,E2962,$R$10)),IF(C2962=FALSE,FALSE,IF(C2962&lt;$R$10,C2962,$R$10)))</f>
        <v>0</v>
      </c>
      <c r="H2962" t="b">
        <f>IF('Input and Summary Results'!$J$4="yes",'Data Transformation'!F2962,'Data Transformation'!D2962)</f>
        <v>0</v>
      </c>
      <c r="I2962" t="str">
        <f t="shared" si="169"/>
        <v/>
      </c>
    </row>
    <row r="2963" spans="2:9" x14ac:dyDescent="0.25">
      <c r="B2963" t="b">
        <f>IF('Input and Summary Results'!D2545=0,FALSE,'Input and Summary Results'!$B2545)</f>
        <v>0</v>
      </c>
      <c r="C2963" t="b">
        <f>IF(OR(B2963=0,'Input and Summary Results'!D2545=0,'Input and Summary Results'!D2545=""),FALSE,'Input and Summary Results'!$D2545)</f>
        <v>0</v>
      </c>
      <c r="D2963" t="b">
        <f>IF(OR(B2963=0,'Input and Summary Results'!E2545=0),FALSE,'Input and Summary Results'!$E2545)</f>
        <v>0</v>
      </c>
      <c r="E2963" t="b">
        <f t="shared" si="167"/>
        <v>0</v>
      </c>
      <c r="F2963" t="b">
        <f t="shared" si="168"/>
        <v>0</v>
      </c>
      <c r="G2963" t="b">
        <f>IF('Input and Summary Results'!$J$4="yes",IF(C2963=FALSE,FALSE,IF('Data Transformation'!E2963&lt;$R$10,E2963,$R$10)),IF(C2963=FALSE,FALSE,IF(C2963&lt;$R$10,C2963,$R$10)))</f>
        <v>0</v>
      </c>
      <c r="H2963" t="b">
        <f>IF('Input and Summary Results'!$J$4="yes",'Data Transformation'!F2963,'Data Transformation'!D2963)</f>
        <v>0</v>
      </c>
      <c r="I2963" t="str">
        <f t="shared" si="169"/>
        <v/>
      </c>
    </row>
    <row r="2964" spans="2:9" x14ac:dyDescent="0.25">
      <c r="B2964" t="b">
        <f>IF('Input and Summary Results'!D2546=0,FALSE,'Input and Summary Results'!$B2546)</f>
        <v>0</v>
      </c>
      <c r="C2964" t="b">
        <f>IF(OR(B2964=0,'Input and Summary Results'!D2546=0,'Input and Summary Results'!D2546=""),FALSE,'Input and Summary Results'!$D2546)</f>
        <v>0</v>
      </c>
      <c r="D2964" t="b">
        <f>IF(OR(B2964=0,'Input and Summary Results'!E2546=0),FALSE,'Input and Summary Results'!$E2546)</f>
        <v>0</v>
      </c>
      <c r="E2964" t="b">
        <f t="shared" si="167"/>
        <v>0</v>
      </c>
      <c r="F2964" t="b">
        <f t="shared" si="168"/>
        <v>0</v>
      </c>
      <c r="G2964" t="b">
        <f>IF('Input and Summary Results'!$J$4="yes",IF(C2964=FALSE,FALSE,IF('Data Transformation'!E2964&lt;$R$10,E2964,$R$10)),IF(C2964=FALSE,FALSE,IF(C2964&lt;$R$10,C2964,$R$10)))</f>
        <v>0</v>
      </c>
      <c r="H2964" t="b">
        <f>IF('Input and Summary Results'!$J$4="yes",'Data Transformation'!F2964,'Data Transformation'!D2964)</f>
        <v>0</v>
      </c>
      <c r="I2964" t="str">
        <f t="shared" si="169"/>
        <v/>
      </c>
    </row>
    <row r="2965" spans="2:9" x14ac:dyDescent="0.25">
      <c r="B2965" t="b">
        <f>IF('Input and Summary Results'!D2547=0,FALSE,'Input and Summary Results'!$B2547)</f>
        <v>0</v>
      </c>
      <c r="C2965" t="b">
        <f>IF(OR(B2965=0,'Input and Summary Results'!D2547=0,'Input and Summary Results'!D2547=""),FALSE,'Input and Summary Results'!$D2547)</f>
        <v>0</v>
      </c>
      <c r="D2965" t="b">
        <f>IF(OR(B2965=0,'Input and Summary Results'!E2547=0),FALSE,'Input and Summary Results'!$E2547)</f>
        <v>0</v>
      </c>
      <c r="E2965" t="b">
        <f t="shared" si="167"/>
        <v>0</v>
      </c>
      <c r="F2965" t="b">
        <f t="shared" si="168"/>
        <v>0</v>
      </c>
      <c r="G2965" t="b">
        <f>IF('Input and Summary Results'!$J$4="yes",IF(C2965=FALSE,FALSE,IF('Data Transformation'!E2965&lt;$R$10,E2965,$R$10)),IF(C2965=FALSE,FALSE,IF(C2965&lt;$R$10,C2965,$R$10)))</f>
        <v>0</v>
      </c>
      <c r="H2965" t="b">
        <f>IF('Input and Summary Results'!$J$4="yes",'Data Transformation'!F2965,'Data Transformation'!D2965)</f>
        <v>0</v>
      </c>
      <c r="I2965" t="str">
        <f t="shared" si="169"/>
        <v/>
      </c>
    </row>
    <row r="2966" spans="2:9" x14ac:dyDescent="0.25">
      <c r="B2966" t="b">
        <f>IF('Input and Summary Results'!D2548=0,FALSE,'Input and Summary Results'!$B2548)</f>
        <v>0</v>
      </c>
      <c r="C2966" t="b">
        <f>IF(OR(B2966=0,'Input and Summary Results'!D2548=0,'Input and Summary Results'!D2548=""),FALSE,'Input and Summary Results'!$D2548)</f>
        <v>0</v>
      </c>
      <c r="D2966" t="b">
        <f>IF(OR(B2966=0,'Input and Summary Results'!E2548=0),FALSE,'Input and Summary Results'!$E2548)</f>
        <v>0</v>
      </c>
      <c r="E2966" t="b">
        <f t="shared" si="167"/>
        <v>0</v>
      </c>
      <c r="F2966" t="b">
        <f t="shared" si="168"/>
        <v>0</v>
      </c>
      <c r="G2966" t="b">
        <f>IF('Input and Summary Results'!$J$4="yes",IF(C2966=FALSE,FALSE,IF('Data Transformation'!E2966&lt;$R$10,E2966,$R$10)),IF(C2966=FALSE,FALSE,IF(C2966&lt;$R$10,C2966,$R$10)))</f>
        <v>0</v>
      </c>
      <c r="H2966" t="b">
        <f>IF('Input and Summary Results'!$J$4="yes",'Data Transformation'!F2966,'Data Transformation'!D2966)</f>
        <v>0</v>
      </c>
      <c r="I2966" t="str">
        <f t="shared" si="169"/>
        <v/>
      </c>
    </row>
    <row r="2967" spans="2:9" x14ac:dyDescent="0.25">
      <c r="B2967" t="b">
        <f>IF('Input and Summary Results'!D2549=0,FALSE,'Input and Summary Results'!$B2549)</f>
        <v>0</v>
      </c>
      <c r="C2967" t="b">
        <f>IF(OR(B2967=0,'Input and Summary Results'!D2549=0,'Input and Summary Results'!D2549=""),FALSE,'Input and Summary Results'!$D2549)</f>
        <v>0</v>
      </c>
      <c r="D2967" t="b">
        <f>IF(OR(B2967=0,'Input and Summary Results'!E2549=0),FALSE,'Input and Summary Results'!$E2549)</f>
        <v>0</v>
      </c>
      <c r="E2967" t="b">
        <f t="shared" si="167"/>
        <v>0</v>
      </c>
      <c r="F2967" t="b">
        <f t="shared" si="168"/>
        <v>0</v>
      </c>
      <c r="G2967" t="b">
        <f>IF('Input and Summary Results'!$J$4="yes",IF(C2967=FALSE,FALSE,IF('Data Transformation'!E2967&lt;$R$10,E2967,$R$10)),IF(C2967=FALSE,FALSE,IF(C2967&lt;$R$10,C2967,$R$10)))</f>
        <v>0</v>
      </c>
      <c r="H2967" t="b">
        <f>IF('Input and Summary Results'!$J$4="yes",'Data Transformation'!F2967,'Data Transformation'!D2967)</f>
        <v>0</v>
      </c>
      <c r="I2967" t="str">
        <f t="shared" si="169"/>
        <v/>
      </c>
    </row>
    <row r="2968" spans="2:9" x14ac:dyDescent="0.25">
      <c r="B2968" t="b">
        <f>IF('Input and Summary Results'!D2550=0,FALSE,'Input and Summary Results'!$B2550)</f>
        <v>0</v>
      </c>
      <c r="C2968" t="b">
        <f>IF(OR(B2968=0,'Input and Summary Results'!D2550=0,'Input and Summary Results'!D2550=""),FALSE,'Input and Summary Results'!$D2550)</f>
        <v>0</v>
      </c>
      <c r="D2968" t="b">
        <f>IF(OR(B2968=0,'Input and Summary Results'!E2550=0),FALSE,'Input and Summary Results'!$E2550)</f>
        <v>0</v>
      </c>
      <c r="E2968" t="b">
        <f t="shared" si="167"/>
        <v>0</v>
      </c>
      <c r="F2968" t="b">
        <f t="shared" si="168"/>
        <v>0</v>
      </c>
      <c r="G2968" t="b">
        <f>IF('Input and Summary Results'!$J$4="yes",IF(C2968=FALSE,FALSE,IF('Data Transformation'!E2968&lt;$R$10,E2968,$R$10)),IF(C2968=FALSE,FALSE,IF(C2968&lt;$R$10,C2968,$R$10)))</f>
        <v>0</v>
      </c>
      <c r="H2968" t="b">
        <f>IF('Input and Summary Results'!$J$4="yes",'Data Transformation'!F2968,'Data Transformation'!D2968)</f>
        <v>0</v>
      </c>
      <c r="I2968" t="str">
        <f t="shared" si="169"/>
        <v/>
      </c>
    </row>
    <row r="2969" spans="2:9" x14ac:dyDescent="0.25">
      <c r="B2969" t="b">
        <f>IF('Input and Summary Results'!D2551=0,FALSE,'Input and Summary Results'!$B2551)</f>
        <v>0</v>
      </c>
      <c r="C2969" t="b">
        <f>IF(OR(B2969=0,'Input and Summary Results'!D2551=0,'Input and Summary Results'!D2551=""),FALSE,'Input and Summary Results'!$D2551)</f>
        <v>0</v>
      </c>
      <c r="D2969" t="b">
        <f>IF(OR(B2969=0,'Input and Summary Results'!E2551=0),FALSE,'Input and Summary Results'!$E2551)</f>
        <v>0</v>
      </c>
      <c r="E2969" t="b">
        <f t="shared" si="167"/>
        <v>0</v>
      </c>
      <c r="F2969" t="b">
        <f t="shared" si="168"/>
        <v>0</v>
      </c>
      <c r="G2969" t="b">
        <f>IF('Input and Summary Results'!$J$4="yes",IF(C2969=FALSE,FALSE,IF('Data Transformation'!E2969&lt;$R$10,E2969,$R$10)),IF(C2969=FALSE,FALSE,IF(C2969&lt;$R$10,C2969,$R$10)))</f>
        <v>0</v>
      </c>
      <c r="H2969" t="b">
        <f>IF('Input and Summary Results'!$J$4="yes",'Data Transformation'!F2969,'Data Transformation'!D2969)</f>
        <v>0</v>
      </c>
      <c r="I2969" t="str">
        <f t="shared" si="169"/>
        <v/>
      </c>
    </row>
    <row r="2970" spans="2:9" x14ac:dyDescent="0.25">
      <c r="B2970" t="b">
        <f>IF('Input and Summary Results'!D2552=0,FALSE,'Input and Summary Results'!$B2552)</f>
        <v>0</v>
      </c>
      <c r="C2970" t="b">
        <f>IF(OR(B2970=0,'Input and Summary Results'!D2552=0,'Input and Summary Results'!D2552=""),FALSE,'Input and Summary Results'!$D2552)</f>
        <v>0</v>
      </c>
      <c r="D2970" t="b">
        <f>IF(OR(B2970=0,'Input and Summary Results'!E2552=0),FALSE,'Input and Summary Results'!$E2552)</f>
        <v>0</v>
      </c>
      <c r="E2970" t="b">
        <f t="shared" si="167"/>
        <v>0</v>
      </c>
      <c r="F2970" t="b">
        <f t="shared" si="168"/>
        <v>0</v>
      </c>
      <c r="G2970" t="b">
        <f>IF('Input and Summary Results'!$J$4="yes",IF(C2970=FALSE,FALSE,IF('Data Transformation'!E2970&lt;$R$10,E2970,$R$10)),IF(C2970=FALSE,FALSE,IF(C2970&lt;$R$10,C2970,$R$10)))</f>
        <v>0</v>
      </c>
      <c r="H2970" t="b">
        <f>IF('Input and Summary Results'!$J$4="yes",'Data Transformation'!F2970,'Data Transformation'!D2970)</f>
        <v>0</v>
      </c>
      <c r="I2970" t="str">
        <f t="shared" si="169"/>
        <v/>
      </c>
    </row>
    <row r="2971" spans="2:9" x14ac:dyDescent="0.25">
      <c r="B2971" t="b">
        <f>IF('Input and Summary Results'!D2553=0,FALSE,'Input and Summary Results'!$B2553)</f>
        <v>0</v>
      </c>
      <c r="C2971" t="b">
        <f>IF(OR(B2971=0,'Input and Summary Results'!D2553=0,'Input and Summary Results'!D2553=""),FALSE,'Input and Summary Results'!$D2553)</f>
        <v>0</v>
      </c>
      <c r="D2971" t="b">
        <f>IF(OR(B2971=0,'Input and Summary Results'!E2553=0),FALSE,'Input and Summary Results'!$E2553)</f>
        <v>0</v>
      </c>
      <c r="E2971" t="b">
        <f t="shared" si="167"/>
        <v>0</v>
      </c>
      <c r="F2971" t="b">
        <f t="shared" si="168"/>
        <v>0</v>
      </c>
      <c r="G2971" t="b">
        <f>IF('Input and Summary Results'!$J$4="yes",IF(C2971=FALSE,FALSE,IF('Data Transformation'!E2971&lt;$R$10,E2971,$R$10)),IF(C2971=FALSE,FALSE,IF(C2971&lt;$R$10,C2971,$R$10)))</f>
        <v>0</v>
      </c>
      <c r="H2971" t="b">
        <f>IF('Input and Summary Results'!$J$4="yes",'Data Transformation'!F2971,'Data Transformation'!D2971)</f>
        <v>0</v>
      </c>
      <c r="I2971" t="str">
        <f t="shared" si="169"/>
        <v/>
      </c>
    </row>
    <row r="2972" spans="2:9" x14ac:dyDescent="0.25">
      <c r="B2972" t="b">
        <f>IF('Input and Summary Results'!D2554=0,FALSE,'Input and Summary Results'!$B2554)</f>
        <v>0</v>
      </c>
      <c r="C2972" t="b">
        <f>IF(OR(B2972=0,'Input and Summary Results'!D2554=0,'Input and Summary Results'!D2554=""),FALSE,'Input and Summary Results'!$D2554)</f>
        <v>0</v>
      </c>
      <c r="D2972" t="b">
        <f>IF(OR(B2972=0,'Input and Summary Results'!E2554=0),FALSE,'Input and Summary Results'!$E2554)</f>
        <v>0</v>
      </c>
      <c r="E2972" t="b">
        <f t="shared" si="167"/>
        <v>0</v>
      </c>
      <c r="F2972" t="b">
        <f t="shared" si="168"/>
        <v>0</v>
      </c>
      <c r="G2972" t="b">
        <f>IF('Input and Summary Results'!$J$4="yes",IF(C2972=FALSE,FALSE,IF('Data Transformation'!E2972&lt;$R$10,E2972,$R$10)),IF(C2972=FALSE,FALSE,IF(C2972&lt;$R$10,C2972,$R$10)))</f>
        <v>0</v>
      </c>
      <c r="H2972" t="b">
        <f>IF('Input and Summary Results'!$J$4="yes",'Data Transformation'!F2972,'Data Transformation'!D2972)</f>
        <v>0</v>
      </c>
      <c r="I2972" t="str">
        <f t="shared" si="169"/>
        <v/>
      </c>
    </row>
    <row r="2973" spans="2:9" x14ac:dyDescent="0.25">
      <c r="B2973" t="b">
        <f>IF('Input and Summary Results'!D2555=0,FALSE,'Input and Summary Results'!$B2555)</f>
        <v>0</v>
      </c>
      <c r="C2973" t="b">
        <f>IF(OR(B2973=0,'Input and Summary Results'!D2555=0,'Input and Summary Results'!D2555=""),FALSE,'Input and Summary Results'!$D2555)</f>
        <v>0</v>
      </c>
      <c r="D2973" t="b">
        <f>IF(OR(B2973=0,'Input and Summary Results'!E2555=0),FALSE,'Input and Summary Results'!$E2555)</f>
        <v>0</v>
      </c>
      <c r="E2973" t="b">
        <f t="shared" si="167"/>
        <v>0</v>
      </c>
      <c r="F2973" t="b">
        <f t="shared" si="168"/>
        <v>0</v>
      </c>
      <c r="G2973" t="b">
        <f>IF('Input and Summary Results'!$J$4="yes",IF(C2973=FALSE,FALSE,IF('Data Transformation'!E2973&lt;$R$10,E2973,$R$10)),IF(C2973=FALSE,FALSE,IF(C2973&lt;$R$10,C2973,$R$10)))</f>
        <v>0</v>
      </c>
      <c r="H2973" t="b">
        <f>IF('Input and Summary Results'!$J$4="yes",'Data Transformation'!F2973,'Data Transformation'!D2973)</f>
        <v>0</v>
      </c>
      <c r="I2973" t="str">
        <f t="shared" si="169"/>
        <v/>
      </c>
    </row>
    <row r="2974" spans="2:9" x14ac:dyDescent="0.25">
      <c r="B2974" t="b">
        <f>IF('Input and Summary Results'!D2556=0,FALSE,'Input and Summary Results'!$B2556)</f>
        <v>0</v>
      </c>
      <c r="C2974" t="b">
        <f>IF(OR(B2974=0,'Input and Summary Results'!D2556=0,'Input and Summary Results'!D2556=""),FALSE,'Input and Summary Results'!$D2556)</f>
        <v>0</v>
      </c>
      <c r="D2974" t="b">
        <f>IF(OR(B2974=0,'Input and Summary Results'!E2556=0),FALSE,'Input and Summary Results'!$E2556)</f>
        <v>0</v>
      </c>
      <c r="E2974" t="b">
        <f t="shared" si="167"/>
        <v>0</v>
      </c>
      <c r="F2974" t="b">
        <f t="shared" si="168"/>
        <v>0</v>
      </c>
      <c r="G2974" t="b">
        <f>IF('Input and Summary Results'!$J$4="yes",IF(C2974=FALSE,FALSE,IF('Data Transformation'!E2974&lt;$R$10,E2974,$R$10)),IF(C2974=FALSE,FALSE,IF(C2974&lt;$R$10,C2974,$R$10)))</f>
        <v>0</v>
      </c>
      <c r="H2974" t="b">
        <f>IF('Input and Summary Results'!$J$4="yes",'Data Transformation'!F2974,'Data Transformation'!D2974)</f>
        <v>0</v>
      </c>
      <c r="I2974" t="str">
        <f t="shared" si="169"/>
        <v/>
      </c>
    </row>
    <row r="2975" spans="2:9" x14ac:dyDescent="0.25">
      <c r="B2975" t="b">
        <f>IF('Input and Summary Results'!D2557=0,FALSE,'Input and Summary Results'!$B2557)</f>
        <v>0</v>
      </c>
      <c r="C2975" t="b">
        <f>IF(OR(B2975=0,'Input and Summary Results'!D2557=0,'Input and Summary Results'!D2557=""),FALSE,'Input and Summary Results'!$D2557)</f>
        <v>0</v>
      </c>
      <c r="D2975" t="b">
        <f>IF(OR(B2975=0,'Input and Summary Results'!E2557=0),FALSE,'Input and Summary Results'!$E2557)</f>
        <v>0</v>
      </c>
      <c r="E2975" t="b">
        <f t="shared" si="167"/>
        <v>0</v>
      </c>
      <c r="F2975" t="b">
        <f t="shared" si="168"/>
        <v>0</v>
      </c>
      <c r="G2975" t="b">
        <f>IF('Input and Summary Results'!$J$4="yes",IF(C2975=FALSE,FALSE,IF('Data Transformation'!E2975&lt;$R$10,E2975,$R$10)),IF(C2975=FALSE,FALSE,IF(C2975&lt;$R$10,C2975,$R$10)))</f>
        <v>0</v>
      </c>
      <c r="H2975" t="b">
        <f>IF('Input and Summary Results'!$J$4="yes",'Data Transformation'!F2975,'Data Transformation'!D2975)</f>
        <v>0</v>
      </c>
      <c r="I2975" t="str">
        <f t="shared" si="169"/>
        <v/>
      </c>
    </row>
    <row r="2976" spans="2:9" x14ac:dyDescent="0.25">
      <c r="B2976" t="b">
        <f>IF('Input and Summary Results'!D2558=0,FALSE,'Input and Summary Results'!$B2558)</f>
        <v>0</v>
      </c>
      <c r="C2976" t="b">
        <f>IF(OR(B2976=0,'Input and Summary Results'!D2558=0,'Input and Summary Results'!D2558=""),FALSE,'Input and Summary Results'!$D2558)</f>
        <v>0</v>
      </c>
      <c r="D2976" t="b">
        <f>IF(OR(B2976=0,'Input and Summary Results'!E2558=0),FALSE,'Input and Summary Results'!$E2558)</f>
        <v>0</v>
      </c>
      <c r="E2976" t="b">
        <f t="shared" si="167"/>
        <v>0</v>
      </c>
      <c r="F2976" t="b">
        <f t="shared" si="168"/>
        <v>0</v>
      </c>
      <c r="G2976" t="b">
        <f>IF('Input and Summary Results'!$J$4="yes",IF(C2976=FALSE,FALSE,IF('Data Transformation'!E2976&lt;$R$10,E2976,$R$10)),IF(C2976=FALSE,FALSE,IF(C2976&lt;$R$10,C2976,$R$10)))</f>
        <v>0</v>
      </c>
      <c r="H2976" t="b">
        <f>IF('Input and Summary Results'!$J$4="yes",'Data Transformation'!F2976,'Data Transformation'!D2976)</f>
        <v>0</v>
      </c>
      <c r="I2976" t="str">
        <f t="shared" si="169"/>
        <v/>
      </c>
    </row>
    <row r="2977" spans="2:9" x14ac:dyDescent="0.25">
      <c r="B2977" t="b">
        <f>IF('Input and Summary Results'!D2559=0,FALSE,'Input and Summary Results'!$B2559)</f>
        <v>0</v>
      </c>
      <c r="C2977" t="b">
        <f>IF(OR(B2977=0,'Input and Summary Results'!D2559=0,'Input and Summary Results'!D2559=""),FALSE,'Input and Summary Results'!$D2559)</f>
        <v>0</v>
      </c>
      <c r="D2977" t="b">
        <f>IF(OR(B2977=0,'Input and Summary Results'!E2559=0),FALSE,'Input and Summary Results'!$E2559)</f>
        <v>0</v>
      </c>
      <c r="E2977" t="b">
        <f t="shared" si="167"/>
        <v>0</v>
      </c>
      <c r="F2977" t="b">
        <f t="shared" si="168"/>
        <v>0</v>
      </c>
      <c r="G2977" t="b">
        <f>IF('Input and Summary Results'!$J$4="yes",IF(C2977=FALSE,FALSE,IF('Data Transformation'!E2977&lt;$R$10,E2977,$R$10)),IF(C2977=FALSE,FALSE,IF(C2977&lt;$R$10,C2977,$R$10)))</f>
        <v>0</v>
      </c>
      <c r="H2977" t="b">
        <f>IF('Input and Summary Results'!$J$4="yes",'Data Transformation'!F2977,'Data Transformation'!D2977)</f>
        <v>0</v>
      </c>
      <c r="I2977" t="str">
        <f t="shared" si="169"/>
        <v/>
      </c>
    </row>
    <row r="2978" spans="2:9" x14ac:dyDescent="0.25">
      <c r="B2978" t="b">
        <f>IF('Input and Summary Results'!D2560=0,FALSE,'Input and Summary Results'!$B2560)</f>
        <v>0</v>
      </c>
      <c r="C2978" t="b">
        <f>IF(OR(B2978=0,'Input and Summary Results'!D2560=0,'Input and Summary Results'!D2560=""),FALSE,'Input and Summary Results'!$D2560)</f>
        <v>0</v>
      </c>
      <c r="D2978" t="b">
        <f>IF(OR(B2978=0,'Input and Summary Results'!E2560=0),FALSE,'Input and Summary Results'!$E2560)</f>
        <v>0</v>
      </c>
      <c r="E2978" t="b">
        <f t="shared" si="167"/>
        <v>0</v>
      </c>
      <c r="F2978" t="b">
        <f t="shared" si="168"/>
        <v>0</v>
      </c>
      <c r="G2978" t="b">
        <f>IF('Input and Summary Results'!$J$4="yes",IF(C2978=FALSE,FALSE,IF('Data Transformation'!E2978&lt;$R$10,E2978,$R$10)),IF(C2978=FALSE,FALSE,IF(C2978&lt;$R$10,C2978,$R$10)))</f>
        <v>0</v>
      </c>
      <c r="H2978" t="b">
        <f>IF('Input and Summary Results'!$J$4="yes",'Data Transformation'!F2978,'Data Transformation'!D2978)</f>
        <v>0</v>
      </c>
      <c r="I2978" t="str">
        <f t="shared" si="169"/>
        <v/>
      </c>
    </row>
    <row r="2979" spans="2:9" x14ac:dyDescent="0.25">
      <c r="B2979" t="b">
        <f>IF('Input and Summary Results'!D2561=0,FALSE,'Input and Summary Results'!$B2561)</f>
        <v>0</v>
      </c>
      <c r="C2979" t="b">
        <f>IF(OR(B2979=0,'Input and Summary Results'!D2561=0,'Input and Summary Results'!D2561=""),FALSE,'Input and Summary Results'!$D2561)</f>
        <v>0</v>
      </c>
      <c r="D2979" t="b">
        <f>IF(OR(B2979=0,'Input and Summary Results'!E2561=0),FALSE,'Input and Summary Results'!$E2561)</f>
        <v>0</v>
      </c>
      <c r="E2979" t="b">
        <f t="shared" si="167"/>
        <v>0</v>
      </c>
      <c r="F2979" t="b">
        <f t="shared" si="168"/>
        <v>0</v>
      </c>
      <c r="G2979" t="b">
        <f>IF('Input and Summary Results'!$J$4="yes",IF(C2979=FALSE,FALSE,IF('Data Transformation'!E2979&lt;$R$10,E2979,$R$10)),IF(C2979=FALSE,FALSE,IF(C2979&lt;$R$10,C2979,$R$10)))</f>
        <v>0</v>
      </c>
      <c r="H2979" t="b">
        <f>IF('Input and Summary Results'!$J$4="yes",'Data Transformation'!F2979,'Data Transformation'!D2979)</f>
        <v>0</v>
      </c>
      <c r="I2979" t="str">
        <f t="shared" si="169"/>
        <v/>
      </c>
    </row>
    <row r="2980" spans="2:9" x14ac:dyDescent="0.25">
      <c r="B2980" t="b">
        <f>IF('Input and Summary Results'!D2562=0,FALSE,'Input and Summary Results'!$B2562)</f>
        <v>0</v>
      </c>
      <c r="C2980" t="b">
        <f>IF(OR(B2980=0,'Input and Summary Results'!D2562=0,'Input and Summary Results'!D2562=""),FALSE,'Input and Summary Results'!$D2562)</f>
        <v>0</v>
      </c>
      <c r="D2980" t="b">
        <f>IF(OR(B2980=0,'Input and Summary Results'!E2562=0),FALSE,'Input and Summary Results'!$E2562)</f>
        <v>0</v>
      </c>
      <c r="E2980" t="b">
        <f t="shared" si="167"/>
        <v>0</v>
      </c>
      <c r="F2980" t="b">
        <f t="shared" si="168"/>
        <v>0</v>
      </c>
      <c r="G2980" t="b">
        <f>IF('Input and Summary Results'!$J$4="yes",IF(C2980=FALSE,FALSE,IF('Data Transformation'!E2980&lt;$R$10,E2980,$R$10)),IF(C2980=FALSE,FALSE,IF(C2980&lt;$R$10,C2980,$R$10)))</f>
        <v>0</v>
      </c>
      <c r="H2980" t="b">
        <f>IF('Input and Summary Results'!$J$4="yes",'Data Transformation'!F2980,'Data Transformation'!D2980)</f>
        <v>0</v>
      </c>
      <c r="I2980" t="str">
        <f t="shared" si="169"/>
        <v/>
      </c>
    </row>
    <row r="2981" spans="2:9" x14ac:dyDescent="0.25">
      <c r="B2981" t="b">
        <f>IF('Input and Summary Results'!D2563=0,FALSE,'Input and Summary Results'!$B2563)</f>
        <v>0</v>
      </c>
      <c r="C2981" t="b">
        <f>IF(OR(B2981=0,'Input and Summary Results'!D2563=0,'Input and Summary Results'!D2563=""),FALSE,'Input and Summary Results'!$D2563)</f>
        <v>0</v>
      </c>
      <c r="D2981" t="b">
        <f>IF(OR(B2981=0,'Input and Summary Results'!E2563=0),FALSE,'Input and Summary Results'!$E2563)</f>
        <v>0</v>
      </c>
      <c r="E2981" t="b">
        <f t="shared" si="167"/>
        <v>0</v>
      </c>
      <c r="F2981" t="b">
        <f t="shared" si="168"/>
        <v>0</v>
      </c>
      <c r="G2981" t="b">
        <f>IF('Input and Summary Results'!$J$4="yes",IF(C2981=FALSE,FALSE,IF('Data Transformation'!E2981&lt;$R$10,E2981,$R$10)),IF(C2981=FALSE,FALSE,IF(C2981&lt;$R$10,C2981,$R$10)))</f>
        <v>0</v>
      </c>
      <c r="H2981" t="b">
        <f>IF('Input and Summary Results'!$J$4="yes",'Data Transformation'!F2981,'Data Transformation'!D2981)</f>
        <v>0</v>
      </c>
      <c r="I2981" t="str">
        <f t="shared" si="169"/>
        <v/>
      </c>
    </row>
    <row r="2982" spans="2:9" x14ac:dyDescent="0.25">
      <c r="B2982" t="b">
        <f>IF('Input and Summary Results'!D2564=0,FALSE,'Input and Summary Results'!$B2564)</f>
        <v>0</v>
      </c>
      <c r="C2982" t="b">
        <f>IF(OR(B2982=0,'Input and Summary Results'!D2564=0,'Input and Summary Results'!D2564=""),FALSE,'Input and Summary Results'!$D2564)</f>
        <v>0</v>
      </c>
      <c r="D2982" t="b">
        <f>IF(OR(B2982=0,'Input and Summary Results'!E2564=0),FALSE,'Input and Summary Results'!$E2564)</f>
        <v>0</v>
      </c>
      <c r="E2982" t="b">
        <f t="shared" si="167"/>
        <v>0</v>
      </c>
      <c r="F2982" t="b">
        <f t="shared" si="168"/>
        <v>0</v>
      </c>
      <c r="G2982" t="b">
        <f>IF('Input and Summary Results'!$J$4="yes",IF(C2982=FALSE,FALSE,IF('Data Transformation'!E2982&lt;$R$10,E2982,$R$10)),IF(C2982=FALSE,FALSE,IF(C2982&lt;$R$10,C2982,$R$10)))</f>
        <v>0</v>
      </c>
      <c r="H2982" t="b">
        <f>IF('Input and Summary Results'!$J$4="yes",'Data Transformation'!F2982,'Data Transformation'!D2982)</f>
        <v>0</v>
      </c>
      <c r="I2982" t="str">
        <f t="shared" si="169"/>
        <v/>
      </c>
    </row>
    <row r="2983" spans="2:9" x14ac:dyDescent="0.25">
      <c r="B2983" t="b">
        <f>IF('Input and Summary Results'!D2565=0,FALSE,'Input and Summary Results'!$B2565)</f>
        <v>0</v>
      </c>
      <c r="C2983" t="b">
        <f>IF(OR(B2983=0,'Input and Summary Results'!D2565=0,'Input and Summary Results'!D2565=""),FALSE,'Input and Summary Results'!$D2565)</f>
        <v>0</v>
      </c>
      <c r="D2983" t="b">
        <f>IF(OR(B2983=0,'Input and Summary Results'!E2565=0),FALSE,'Input and Summary Results'!$E2565)</f>
        <v>0</v>
      </c>
      <c r="E2983" t="b">
        <f t="shared" si="167"/>
        <v>0</v>
      </c>
      <c r="F2983" t="b">
        <f t="shared" si="168"/>
        <v>0</v>
      </c>
      <c r="G2983" t="b">
        <f>IF('Input and Summary Results'!$J$4="yes",IF(C2983=FALSE,FALSE,IF('Data Transformation'!E2983&lt;$R$10,E2983,$R$10)),IF(C2983=FALSE,FALSE,IF(C2983&lt;$R$10,C2983,$R$10)))</f>
        <v>0</v>
      </c>
      <c r="H2983" t="b">
        <f>IF('Input and Summary Results'!$J$4="yes",'Data Transformation'!F2983,'Data Transformation'!D2983)</f>
        <v>0</v>
      </c>
      <c r="I2983" t="str">
        <f t="shared" si="169"/>
        <v/>
      </c>
    </row>
    <row r="2984" spans="2:9" x14ac:dyDescent="0.25">
      <c r="B2984" t="b">
        <f>IF('Input and Summary Results'!D2566=0,FALSE,'Input and Summary Results'!$B2566)</f>
        <v>0</v>
      </c>
      <c r="C2984" t="b">
        <f>IF(OR(B2984=0,'Input and Summary Results'!D2566=0,'Input and Summary Results'!D2566=""),FALSE,'Input and Summary Results'!$D2566)</f>
        <v>0</v>
      </c>
      <c r="D2984" t="b">
        <f>IF(OR(B2984=0,'Input and Summary Results'!E2566=0),FALSE,'Input and Summary Results'!$E2566)</f>
        <v>0</v>
      </c>
      <c r="E2984" t="b">
        <f t="shared" si="167"/>
        <v>0</v>
      </c>
      <c r="F2984" t="b">
        <f t="shared" si="168"/>
        <v>0</v>
      </c>
      <c r="G2984" t="b">
        <f>IF('Input and Summary Results'!$J$4="yes",IF(C2984=FALSE,FALSE,IF('Data Transformation'!E2984&lt;$R$10,E2984,$R$10)),IF(C2984=FALSE,FALSE,IF(C2984&lt;$R$10,C2984,$R$10)))</f>
        <v>0</v>
      </c>
      <c r="H2984" t="b">
        <f>IF('Input and Summary Results'!$J$4="yes",'Data Transformation'!F2984,'Data Transformation'!D2984)</f>
        <v>0</v>
      </c>
      <c r="I2984" t="str">
        <f t="shared" si="169"/>
        <v/>
      </c>
    </row>
    <row r="2985" spans="2:9" x14ac:dyDescent="0.25">
      <c r="B2985" t="b">
        <f>IF('Input and Summary Results'!D2567=0,FALSE,'Input and Summary Results'!$B2567)</f>
        <v>0</v>
      </c>
      <c r="C2985" t="b">
        <f>IF(OR(B2985=0,'Input and Summary Results'!D2567=0,'Input and Summary Results'!D2567=""),FALSE,'Input and Summary Results'!$D2567)</f>
        <v>0</v>
      </c>
      <c r="D2985" t="b">
        <f>IF(OR(B2985=0,'Input and Summary Results'!E2567=0),FALSE,'Input and Summary Results'!$E2567)</f>
        <v>0</v>
      </c>
      <c r="E2985" t="b">
        <f t="shared" si="167"/>
        <v>0</v>
      </c>
      <c r="F2985" t="b">
        <f t="shared" si="168"/>
        <v>0</v>
      </c>
      <c r="G2985" t="b">
        <f>IF('Input and Summary Results'!$J$4="yes",IF(C2985=FALSE,FALSE,IF('Data Transformation'!E2985&lt;$R$10,E2985,$R$10)),IF(C2985=FALSE,FALSE,IF(C2985&lt;$R$10,C2985,$R$10)))</f>
        <v>0</v>
      </c>
      <c r="H2985" t="b">
        <f>IF('Input and Summary Results'!$J$4="yes",'Data Transformation'!F2985,'Data Transformation'!D2985)</f>
        <v>0</v>
      </c>
      <c r="I2985" t="str">
        <f t="shared" si="169"/>
        <v/>
      </c>
    </row>
    <row r="2986" spans="2:9" x14ac:dyDescent="0.25">
      <c r="B2986" t="b">
        <f>IF('Input and Summary Results'!D2568=0,FALSE,'Input and Summary Results'!$B2568)</f>
        <v>0</v>
      </c>
      <c r="C2986" t="b">
        <f>IF(OR(B2986=0,'Input and Summary Results'!D2568=0,'Input and Summary Results'!D2568=""),FALSE,'Input and Summary Results'!$D2568)</f>
        <v>0</v>
      </c>
      <c r="D2986" t="b">
        <f>IF(OR(B2986=0,'Input and Summary Results'!E2568=0),FALSE,'Input and Summary Results'!$E2568)</f>
        <v>0</v>
      </c>
      <c r="E2986" t="b">
        <f t="shared" ref="E2986:E3049" si="170">IF(C2986=FALSE,FALSE,LOG10(C2986))</f>
        <v>0</v>
      </c>
      <c r="F2986" t="b">
        <f t="shared" ref="F2986:F3049" si="171">IF(D2986=FALSE, FALSE,0.434*D2986/C2986)</f>
        <v>0</v>
      </c>
      <c r="G2986" t="b">
        <f>IF('Input and Summary Results'!$J$4="yes",IF(C2986=FALSE,FALSE,IF('Data Transformation'!E2986&lt;$R$10,E2986,$R$10)),IF(C2986=FALSE,FALSE,IF(C2986&lt;$R$10,C2986,$R$10)))</f>
        <v>0</v>
      </c>
      <c r="H2986" t="b">
        <f>IF('Input and Summary Results'!$J$4="yes",'Data Transformation'!F2986,'Data Transformation'!D2986)</f>
        <v>0</v>
      </c>
      <c r="I2986" t="str">
        <f t="shared" si="169"/>
        <v/>
      </c>
    </row>
    <row r="2987" spans="2:9" x14ac:dyDescent="0.25">
      <c r="B2987" t="b">
        <f>IF('Input and Summary Results'!D2569=0,FALSE,'Input and Summary Results'!$B2569)</f>
        <v>0</v>
      </c>
      <c r="C2987" t="b">
        <f>IF(OR(B2987=0,'Input and Summary Results'!D2569=0,'Input and Summary Results'!D2569=""),FALSE,'Input and Summary Results'!$D2569)</f>
        <v>0</v>
      </c>
      <c r="D2987" t="b">
        <f>IF(OR(B2987=0,'Input and Summary Results'!E2569=0),FALSE,'Input and Summary Results'!$E2569)</f>
        <v>0</v>
      </c>
      <c r="E2987" t="b">
        <f t="shared" si="170"/>
        <v>0</v>
      </c>
      <c r="F2987" t="b">
        <f t="shared" si="171"/>
        <v>0</v>
      </c>
      <c r="G2987" t="b">
        <f>IF('Input and Summary Results'!$J$4="yes",IF(C2987=FALSE,FALSE,IF('Data Transformation'!E2987&lt;$R$10,E2987,$R$10)),IF(C2987=FALSE,FALSE,IF(C2987&lt;$R$10,C2987,$R$10)))</f>
        <v>0</v>
      </c>
      <c r="H2987" t="b">
        <f>IF('Input and Summary Results'!$J$4="yes",'Data Transformation'!F2987,'Data Transformation'!D2987)</f>
        <v>0</v>
      </c>
      <c r="I2987" t="str">
        <f t="shared" si="169"/>
        <v/>
      </c>
    </row>
    <row r="2988" spans="2:9" x14ac:dyDescent="0.25">
      <c r="B2988" t="b">
        <f>IF('Input and Summary Results'!D2570=0,FALSE,'Input and Summary Results'!$B2570)</f>
        <v>0</v>
      </c>
      <c r="C2988" t="b">
        <f>IF(OR(B2988=0,'Input and Summary Results'!D2570=0,'Input and Summary Results'!D2570=""),FALSE,'Input and Summary Results'!$D2570)</f>
        <v>0</v>
      </c>
      <c r="D2988" t="b">
        <f>IF(OR(B2988=0,'Input and Summary Results'!E2570=0),FALSE,'Input and Summary Results'!$E2570)</f>
        <v>0</v>
      </c>
      <c r="E2988" t="b">
        <f t="shared" si="170"/>
        <v>0</v>
      </c>
      <c r="F2988" t="b">
        <f t="shared" si="171"/>
        <v>0</v>
      </c>
      <c r="G2988" t="b">
        <f>IF('Input and Summary Results'!$J$4="yes",IF(C2988=FALSE,FALSE,IF('Data Transformation'!E2988&lt;$R$10,E2988,$R$10)),IF(C2988=FALSE,FALSE,IF(C2988&lt;$R$10,C2988,$R$10)))</f>
        <v>0</v>
      </c>
      <c r="H2988" t="b">
        <f>IF('Input and Summary Results'!$J$4="yes",'Data Transformation'!F2988,'Data Transformation'!D2988)</f>
        <v>0</v>
      </c>
      <c r="I2988" t="str">
        <f t="shared" si="169"/>
        <v/>
      </c>
    </row>
    <row r="2989" spans="2:9" x14ac:dyDescent="0.25">
      <c r="B2989" t="b">
        <f>IF('Input and Summary Results'!D2571=0,FALSE,'Input and Summary Results'!$B2571)</f>
        <v>0</v>
      </c>
      <c r="C2989" t="b">
        <f>IF(OR(B2989=0,'Input and Summary Results'!D2571=0,'Input and Summary Results'!D2571=""),FALSE,'Input and Summary Results'!$D2571)</f>
        <v>0</v>
      </c>
      <c r="D2989" t="b">
        <f>IF(OR(B2989=0,'Input and Summary Results'!E2571=0),FALSE,'Input and Summary Results'!$E2571)</f>
        <v>0</v>
      </c>
      <c r="E2989" t="b">
        <f t="shared" si="170"/>
        <v>0</v>
      </c>
      <c r="F2989" t="b">
        <f t="shared" si="171"/>
        <v>0</v>
      </c>
      <c r="G2989" t="b">
        <f>IF('Input and Summary Results'!$J$4="yes",IF(C2989=FALSE,FALSE,IF('Data Transformation'!E2989&lt;$R$10,E2989,$R$10)),IF(C2989=FALSE,FALSE,IF(C2989&lt;$R$10,C2989,$R$10)))</f>
        <v>0</v>
      </c>
      <c r="H2989" t="b">
        <f>IF('Input and Summary Results'!$J$4="yes",'Data Transformation'!F2989,'Data Transformation'!D2989)</f>
        <v>0</v>
      </c>
      <c r="I2989" t="str">
        <f t="shared" si="169"/>
        <v/>
      </c>
    </row>
    <row r="2990" spans="2:9" x14ac:dyDescent="0.25">
      <c r="B2990" t="b">
        <f>IF('Input and Summary Results'!D2572=0,FALSE,'Input and Summary Results'!$B2572)</f>
        <v>0</v>
      </c>
      <c r="C2990" t="b">
        <f>IF(OR(B2990=0,'Input and Summary Results'!D2572=0,'Input and Summary Results'!D2572=""),FALSE,'Input and Summary Results'!$D2572)</f>
        <v>0</v>
      </c>
      <c r="D2990" t="b">
        <f>IF(OR(B2990=0,'Input and Summary Results'!E2572=0),FALSE,'Input and Summary Results'!$E2572)</f>
        <v>0</v>
      </c>
      <c r="E2990" t="b">
        <f t="shared" si="170"/>
        <v>0</v>
      </c>
      <c r="F2990" t="b">
        <f t="shared" si="171"/>
        <v>0</v>
      </c>
      <c r="G2990" t="b">
        <f>IF('Input and Summary Results'!$J$4="yes",IF(C2990=FALSE,FALSE,IF('Data Transformation'!E2990&lt;$R$10,E2990,$R$10)),IF(C2990=FALSE,FALSE,IF(C2990&lt;$R$10,C2990,$R$10)))</f>
        <v>0</v>
      </c>
      <c r="H2990" t="b">
        <f>IF('Input and Summary Results'!$J$4="yes",'Data Transformation'!F2990,'Data Transformation'!D2990)</f>
        <v>0</v>
      </c>
      <c r="I2990" t="str">
        <f t="shared" si="169"/>
        <v/>
      </c>
    </row>
    <row r="2991" spans="2:9" x14ac:dyDescent="0.25">
      <c r="B2991" t="b">
        <f>IF('Input and Summary Results'!D2573=0,FALSE,'Input and Summary Results'!$B2573)</f>
        <v>0</v>
      </c>
      <c r="C2991" t="b">
        <f>IF(OR(B2991=0,'Input and Summary Results'!D2573=0,'Input and Summary Results'!D2573=""),FALSE,'Input and Summary Results'!$D2573)</f>
        <v>0</v>
      </c>
      <c r="D2991" t="b">
        <f>IF(OR(B2991=0,'Input and Summary Results'!E2573=0),FALSE,'Input and Summary Results'!$E2573)</f>
        <v>0</v>
      </c>
      <c r="E2991" t="b">
        <f t="shared" si="170"/>
        <v>0</v>
      </c>
      <c r="F2991" t="b">
        <f t="shared" si="171"/>
        <v>0</v>
      </c>
      <c r="G2991" t="b">
        <f>IF('Input and Summary Results'!$J$4="yes",IF(C2991=FALSE,FALSE,IF('Data Transformation'!E2991&lt;$R$10,E2991,$R$10)),IF(C2991=FALSE,FALSE,IF(C2991&lt;$R$10,C2991,$R$10)))</f>
        <v>0</v>
      </c>
      <c r="H2991" t="b">
        <f>IF('Input and Summary Results'!$J$4="yes",'Data Transformation'!F2991,'Data Transformation'!D2991)</f>
        <v>0</v>
      </c>
      <c r="I2991" t="str">
        <f t="shared" si="169"/>
        <v/>
      </c>
    </row>
    <row r="2992" spans="2:9" x14ac:dyDescent="0.25">
      <c r="B2992" t="b">
        <f>IF('Input and Summary Results'!D2574=0,FALSE,'Input and Summary Results'!$B2574)</f>
        <v>0</v>
      </c>
      <c r="C2992" t="b">
        <f>IF(OR(B2992=0,'Input and Summary Results'!D2574=0,'Input and Summary Results'!D2574=""),FALSE,'Input and Summary Results'!$D2574)</f>
        <v>0</v>
      </c>
      <c r="D2992" t="b">
        <f>IF(OR(B2992=0,'Input and Summary Results'!E2574=0),FALSE,'Input and Summary Results'!$E2574)</f>
        <v>0</v>
      </c>
      <c r="E2992" t="b">
        <f t="shared" si="170"/>
        <v>0</v>
      </c>
      <c r="F2992" t="b">
        <f t="shared" si="171"/>
        <v>0</v>
      </c>
      <c r="G2992" t="b">
        <f>IF('Input and Summary Results'!$J$4="yes",IF(C2992=FALSE,FALSE,IF('Data Transformation'!E2992&lt;$R$10,E2992,$R$10)),IF(C2992=FALSE,FALSE,IF(C2992&lt;$R$10,C2992,$R$10)))</f>
        <v>0</v>
      </c>
      <c r="H2992" t="b">
        <f>IF('Input and Summary Results'!$J$4="yes",'Data Transformation'!F2992,'Data Transformation'!D2992)</f>
        <v>0</v>
      </c>
      <c r="I2992" t="str">
        <f t="shared" si="169"/>
        <v/>
      </c>
    </row>
    <row r="2993" spans="2:9" x14ac:dyDescent="0.25">
      <c r="B2993" t="b">
        <f>IF('Input and Summary Results'!D2575=0,FALSE,'Input and Summary Results'!$B2575)</f>
        <v>0</v>
      </c>
      <c r="C2993" t="b">
        <f>IF(OR(B2993=0,'Input and Summary Results'!D2575=0,'Input and Summary Results'!D2575=""),FALSE,'Input and Summary Results'!$D2575)</f>
        <v>0</v>
      </c>
      <c r="D2993" t="b">
        <f>IF(OR(B2993=0,'Input and Summary Results'!E2575=0),FALSE,'Input and Summary Results'!$E2575)</f>
        <v>0</v>
      </c>
      <c r="E2993" t="b">
        <f t="shared" si="170"/>
        <v>0</v>
      </c>
      <c r="F2993" t="b">
        <f t="shared" si="171"/>
        <v>0</v>
      </c>
      <c r="G2993" t="b">
        <f>IF('Input and Summary Results'!$J$4="yes",IF(C2993=FALSE,FALSE,IF('Data Transformation'!E2993&lt;$R$10,E2993,$R$10)),IF(C2993=FALSE,FALSE,IF(C2993&lt;$R$10,C2993,$R$10)))</f>
        <v>0</v>
      </c>
      <c r="H2993" t="b">
        <f>IF('Input and Summary Results'!$J$4="yes",'Data Transformation'!F2993,'Data Transformation'!D2993)</f>
        <v>0</v>
      </c>
      <c r="I2993" t="str">
        <f t="shared" si="169"/>
        <v/>
      </c>
    </row>
    <row r="2994" spans="2:9" x14ac:dyDescent="0.25">
      <c r="B2994" t="b">
        <f>IF('Input and Summary Results'!D2576=0,FALSE,'Input and Summary Results'!$B2576)</f>
        <v>0</v>
      </c>
      <c r="C2994" t="b">
        <f>IF(OR(B2994=0,'Input and Summary Results'!D2576=0,'Input and Summary Results'!D2576=""),FALSE,'Input and Summary Results'!$D2576)</f>
        <v>0</v>
      </c>
      <c r="D2994" t="b">
        <f>IF(OR(B2994=0,'Input and Summary Results'!E2576=0),FALSE,'Input and Summary Results'!$E2576)</f>
        <v>0</v>
      </c>
      <c r="E2994" t="b">
        <f t="shared" si="170"/>
        <v>0</v>
      </c>
      <c r="F2994" t="b">
        <f t="shared" si="171"/>
        <v>0</v>
      </c>
      <c r="G2994" t="b">
        <f>IF('Input and Summary Results'!$J$4="yes",IF(C2994=FALSE,FALSE,IF('Data Transformation'!E2994&lt;$R$10,E2994,$R$10)),IF(C2994=FALSE,FALSE,IF(C2994&lt;$R$10,C2994,$R$10)))</f>
        <v>0</v>
      </c>
      <c r="H2994" t="b">
        <f>IF('Input and Summary Results'!$J$4="yes",'Data Transformation'!F2994,'Data Transformation'!D2994)</f>
        <v>0</v>
      </c>
      <c r="I2994" t="str">
        <f t="shared" si="169"/>
        <v/>
      </c>
    </row>
    <row r="2995" spans="2:9" x14ac:dyDescent="0.25">
      <c r="B2995" t="b">
        <f>IF('Input and Summary Results'!D2577=0,FALSE,'Input and Summary Results'!$B2577)</f>
        <v>0</v>
      </c>
      <c r="C2995" t="b">
        <f>IF(OR(B2995=0,'Input and Summary Results'!D2577=0,'Input and Summary Results'!D2577=""),FALSE,'Input and Summary Results'!$D2577)</f>
        <v>0</v>
      </c>
      <c r="D2995" t="b">
        <f>IF(OR(B2995=0,'Input and Summary Results'!E2577=0),FALSE,'Input and Summary Results'!$E2577)</f>
        <v>0</v>
      </c>
      <c r="E2995" t="b">
        <f t="shared" si="170"/>
        <v>0</v>
      </c>
      <c r="F2995" t="b">
        <f t="shared" si="171"/>
        <v>0</v>
      </c>
      <c r="G2995" t="b">
        <f>IF('Input and Summary Results'!$J$4="yes",IF(C2995=FALSE,FALSE,IF('Data Transformation'!E2995&lt;$R$10,E2995,$R$10)),IF(C2995=FALSE,FALSE,IF(C2995&lt;$R$10,C2995,$R$10)))</f>
        <v>0</v>
      </c>
      <c r="H2995" t="b">
        <f>IF('Input and Summary Results'!$J$4="yes",'Data Transformation'!F2995,'Data Transformation'!D2995)</f>
        <v>0</v>
      </c>
      <c r="I2995" t="str">
        <f t="shared" si="169"/>
        <v/>
      </c>
    </row>
    <row r="2996" spans="2:9" x14ac:dyDescent="0.25">
      <c r="B2996" t="b">
        <f>IF('Input and Summary Results'!D2578=0,FALSE,'Input and Summary Results'!$B2578)</f>
        <v>0</v>
      </c>
      <c r="C2996" t="b">
        <f>IF(OR(B2996=0,'Input and Summary Results'!D2578=0,'Input and Summary Results'!D2578=""),FALSE,'Input and Summary Results'!$D2578)</f>
        <v>0</v>
      </c>
      <c r="D2996" t="b">
        <f>IF(OR(B2996=0,'Input and Summary Results'!E2578=0),FALSE,'Input and Summary Results'!$E2578)</f>
        <v>0</v>
      </c>
      <c r="E2996" t="b">
        <f t="shared" si="170"/>
        <v>0</v>
      </c>
      <c r="F2996" t="b">
        <f t="shared" si="171"/>
        <v>0</v>
      </c>
      <c r="G2996" t="b">
        <f>IF('Input and Summary Results'!$J$4="yes",IF(C2996=FALSE,FALSE,IF('Data Transformation'!E2996&lt;$R$10,E2996,$R$10)),IF(C2996=FALSE,FALSE,IF(C2996&lt;$R$10,C2996,$R$10)))</f>
        <v>0</v>
      </c>
      <c r="H2996" t="b">
        <f>IF('Input and Summary Results'!$J$4="yes",'Data Transformation'!F2996,'Data Transformation'!D2996)</f>
        <v>0</v>
      </c>
      <c r="I2996" t="str">
        <f t="shared" si="169"/>
        <v/>
      </c>
    </row>
    <row r="2997" spans="2:9" x14ac:dyDescent="0.25">
      <c r="B2997" t="b">
        <f>IF('Input and Summary Results'!D2579=0,FALSE,'Input and Summary Results'!$B2579)</f>
        <v>0</v>
      </c>
      <c r="C2997" t="b">
        <f>IF(OR(B2997=0,'Input and Summary Results'!D2579=0,'Input and Summary Results'!D2579=""),FALSE,'Input and Summary Results'!$D2579)</f>
        <v>0</v>
      </c>
      <c r="D2997" t="b">
        <f>IF(OR(B2997=0,'Input and Summary Results'!E2579=0),FALSE,'Input and Summary Results'!$E2579)</f>
        <v>0</v>
      </c>
      <c r="E2997" t="b">
        <f t="shared" si="170"/>
        <v>0</v>
      </c>
      <c r="F2997" t="b">
        <f t="shared" si="171"/>
        <v>0</v>
      </c>
      <c r="G2997" t="b">
        <f>IF('Input and Summary Results'!$J$4="yes",IF(C2997=FALSE,FALSE,IF('Data Transformation'!E2997&lt;$R$10,E2997,$R$10)),IF(C2997=FALSE,FALSE,IF(C2997&lt;$R$10,C2997,$R$10)))</f>
        <v>0</v>
      </c>
      <c r="H2997" t="b">
        <f>IF('Input and Summary Results'!$J$4="yes",'Data Transformation'!F2997,'Data Transformation'!D2997)</f>
        <v>0</v>
      </c>
      <c r="I2997" t="str">
        <f t="shared" si="169"/>
        <v/>
      </c>
    </row>
    <row r="2998" spans="2:9" x14ac:dyDescent="0.25">
      <c r="B2998" t="b">
        <f>IF('Input and Summary Results'!D2580=0,FALSE,'Input and Summary Results'!$B2580)</f>
        <v>0</v>
      </c>
      <c r="C2998" t="b">
        <f>IF(OR(B2998=0,'Input and Summary Results'!D2580=0,'Input and Summary Results'!D2580=""),FALSE,'Input and Summary Results'!$D2580)</f>
        <v>0</v>
      </c>
      <c r="D2998" t="b">
        <f>IF(OR(B2998=0,'Input and Summary Results'!E2580=0),FALSE,'Input and Summary Results'!$E2580)</f>
        <v>0</v>
      </c>
      <c r="E2998" t="b">
        <f t="shared" si="170"/>
        <v>0</v>
      </c>
      <c r="F2998" t="b">
        <f t="shared" si="171"/>
        <v>0</v>
      </c>
      <c r="G2998" t="b">
        <f>IF('Input and Summary Results'!$J$4="yes",IF(C2998=FALSE,FALSE,IF('Data Transformation'!E2998&lt;$R$10,E2998,$R$10)),IF(C2998=FALSE,FALSE,IF(C2998&lt;$R$10,C2998,$R$10)))</f>
        <v>0</v>
      </c>
      <c r="H2998" t="b">
        <f>IF('Input and Summary Results'!$J$4="yes",'Data Transformation'!F2998,'Data Transformation'!D2998)</f>
        <v>0</v>
      </c>
      <c r="I2998" t="str">
        <f t="shared" si="169"/>
        <v/>
      </c>
    </row>
    <row r="2999" spans="2:9" x14ac:dyDescent="0.25">
      <c r="B2999" t="b">
        <f>IF('Input and Summary Results'!D2581=0,FALSE,'Input and Summary Results'!$B2581)</f>
        <v>0</v>
      </c>
      <c r="C2999" t="b">
        <f>IF(OR(B2999=0,'Input and Summary Results'!D2581=0,'Input and Summary Results'!D2581=""),FALSE,'Input and Summary Results'!$D2581)</f>
        <v>0</v>
      </c>
      <c r="D2999" t="b">
        <f>IF(OR(B2999=0,'Input and Summary Results'!E2581=0),FALSE,'Input and Summary Results'!$E2581)</f>
        <v>0</v>
      </c>
      <c r="E2999" t="b">
        <f t="shared" si="170"/>
        <v>0</v>
      </c>
      <c r="F2999" t="b">
        <f t="shared" si="171"/>
        <v>0</v>
      </c>
      <c r="G2999" t="b">
        <f>IF('Input and Summary Results'!$J$4="yes",IF(C2999=FALSE,FALSE,IF('Data Transformation'!E2999&lt;$R$10,E2999,$R$10)),IF(C2999=FALSE,FALSE,IF(C2999&lt;$R$10,C2999,$R$10)))</f>
        <v>0</v>
      </c>
      <c r="H2999" t="b">
        <f>IF('Input and Summary Results'!$J$4="yes",'Data Transformation'!F2999,'Data Transformation'!D2999)</f>
        <v>0</v>
      </c>
      <c r="I2999" t="str">
        <f t="shared" si="169"/>
        <v/>
      </c>
    </row>
    <row r="3000" spans="2:9" x14ac:dyDescent="0.25">
      <c r="B3000" t="b">
        <f>IF('Input and Summary Results'!D2582=0,FALSE,'Input and Summary Results'!$B2582)</f>
        <v>0</v>
      </c>
      <c r="C3000" t="b">
        <f>IF(OR(B3000=0,'Input and Summary Results'!D2582=0,'Input and Summary Results'!D2582=""),FALSE,'Input and Summary Results'!$D2582)</f>
        <v>0</v>
      </c>
      <c r="D3000" t="b">
        <f>IF(OR(B3000=0,'Input and Summary Results'!E2582=0),FALSE,'Input and Summary Results'!$E2582)</f>
        <v>0</v>
      </c>
      <c r="E3000" t="b">
        <f t="shared" si="170"/>
        <v>0</v>
      </c>
      <c r="F3000" t="b">
        <f t="shared" si="171"/>
        <v>0</v>
      </c>
      <c r="G3000" t="b">
        <f>IF('Input and Summary Results'!$J$4="yes",IF(C3000=FALSE,FALSE,IF('Data Transformation'!E3000&lt;$R$10,E3000,$R$10)),IF(C3000=FALSE,FALSE,IF(C3000&lt;$R$10,C3000,$R$10)))</f>
        <v>0</v>
      </c>
      <c r="H3000" t="b">
        <f>IF('Input and Summary Results'!$J$4="yes",'Data Transformation'!F3000,'Data Transformation'!D3000)</f>
        <v>0</v>
      </c>
      <c r="I3000" t="str">
        <f t="shared" si="169"/>
        <v/>
      </c>
    </row>
    <row r="3001" spans="2:9" x14ac:dyDescent="0.25">
      <c r="B3001" t="b">
        <f>IF('Input and Summary Results'!D2583=0,FALSE,'Input and Summary Results'!$B2583)</f>
        <v>0</v>
      </c>
      <c r="C3001" t="b">
        <f>IF(OR(B3001=0,'Input and Summary Results'!D2583=0,'Input and Summary Results'!D2583=""),FALSE,'Input and Summary Results'!$D2583)</f>
        <v>0</v>
      </c>
      <c r="D3001" t="b">
        <f>IF(OR(B3001=0,'Input and Summary Results'!E2583=0),FALSE,'Input and Summary Results'!$E2583)</f>
        <v>0</v>
      </c>
      <c r="E3001" t="b">
        <f t="shared" si="170"/>
        <v>0</v>
      </c>
      <c r="F3001" t="b">
        <f t="shared" si="171"/>
        <v>0</v>
      </c>
      <c r="G3001" t="b">
        <f>IF('Input and Summary Results'!$J$4="yes",IF(C3001=FALSE,FALSE,IF('Data Transformation'!E3001&lt;$R$10,E3001,$R$10)),IF(C3001=FALSE,FALSE,IF(C3001&lt;$R$10,C3001,$R$10)))</f>
        <v>0</v>
      </c>
      <c r="H3001" t="b">
        <f>IF('Input and Summary Results'!$J$4="yes",'Data Transformation'!F3001,'Data Transformation'!D3001)</f>
        <v>0</v>
      </c>
      <c r="I3001" t="str">
        <f t="shared" si="169"/>
        <v/>
      </c>
    </row>
    <row r="3002" spans="2:9" x14ac:dyDescent="0.25">
      <c r="B3002" t="b">
        <f>IF('Input and Summary Results'!D2584=0,FALSE,'Input and Summary Results'!$B2584)</f>
        <v>0</v>
      </c>
      <c r="C3002" t="b">
        <f>IF(OR(B3002=0,'Input and Summary Results'!D2584=0,'Input and Summary Results'!D2584=""),FALSE,'Input and Summary Results'!$D2584)</f>
        <v>0</v>
      </c>
      <c r="D3002" t="b">
        <f>IF(OR(B3002=0,'Input and Summary Results'!E2584=0),FALSE,'Input and Summary Results'!$E2584)</f>
        <v>0</v>
      </c>
      <c r="E3002" t="b">
        <f t="shared" si="170"/>
        <v>0</v>
      </c>
      <c r="F3002" t="b">
        <f t="shared" si="171"/>
        <v>0</v>
      </c>
      <c r="G3002" t="b">
        <f>IF('Input and Summary Results'!$J$4="yes",IF(C3002=FALSE,FALSE,IF('Data Transformation'!E3002&lt;$R$10,E3002,$R$10)),IF(C3002=FALSE,FALSE,IF(C3002&lt;$R$10,C3002,$R$10)))</f>
        <v>0</v>
      </c>
      <c r="H3002" t="b">
        <f>IF('Input and Summary Results'!$J$4="yes",'Data Transformation'!F3002,'Data Transformation'!D3002)</f>
        <v>0</v>
      </c>
      <c r="I3002" t="str">
        <f t="shared" si="169"/>
        <v/>
      </c>
    </row>
    <row r="3003" spans="2:9" x14ac:dyDescent="0.25">
      <c r="B3003" t="b">
        <f>IF('Input and Summary Results'!D2585=0,FALSE,'Input and Summary Results'!$B2585)</f>
        <v>0</v>
      </c>
      <c r="C3003" t="b">
        <f>IF(OR(B3003=0,'Input and Summary Results'!D2585=0,'Input and Summary Results'!D2585=""),FALSE,'Input and Summary Results'!$D2585)</f>
        <v>0</v>
      </c>
      <c r="D3003" t="b">
        <f>IF(OR(B3003=0,'Input and Summary Results'!E2585=0),FALSE,'Input and Summary Results'!$E2585)</f>
        <v>0</v>
      </c>
      <c r="E3003" t="b">
        <f t="shared" si="170"/>
        <v>0</v>
      </c>
      <c r="F3003" t="b">
        <f t="shared" si="171"/>
        <v>0</v>
      </c>
      <c r="G3003" t="b">
        <f>IF('Input and Summary Results'!$J$4="yes",IF(C3003=FALSE,FALSE,IF('Data Transformation'!E3003&lt;$R$10,E3003,$R$10)),IF(C3003=FALSE,FALSE,IF(C3003&lt;$R$10,C3003,$R$10)))</f>
        <v>0</v>
      </c>
      <c r="H3003" t="b">
        <f>IF('Input and Summary Results'!$J$4="yes",'Data Transformation'!F3003,'Data Transformation'!D3003)</f>
        <v>0</v>
      </c>
      <c r="I3003" t="str">
        <f t="shared" si="169"/>
        <v/>
      </c>
    </row>
    <row r="3004" spans="2:9" x14ac:dyDescent="0.25">
      <c r="B3004" t="b">
        <f>IF('Input and Summary Results'!D2586=0,FALSE,'Input and Summary Results'!$B2586)</f>
        <v>0</v>
      </c>
      <c r="C3004" t="b">
        <f>IF(OR(B3004=0,'Input and Summary Results'!D2586=0,'Input and Summary Results'!D2586=""),FALSE,'Input and Summary Results'!$D2586)</f>
        <v>0</v>
      </c>
      <c r="D3004" t="b">
        <f>IF(OR(B3004=0,'Input and Summary Results'!E2586=0),FALSE,'Input and Summary Results'!$E2586)</f>
        <v>0</v>
      </c>
      <c r="E3004" t="b">
        <f t="shared" si="170"/>
        <v>0</v>
      </c>
      <c r="F3004" t="b">
        <f t="shared" si="171"/>
        <v>0</v>
      </c>
      <c r="G3004" t="b">
        <f>IF('Input and Summary Results'!$J$4="yes",IF(C3004=FALSE,FALSE,IF('Data Transformation'!E3004&lt;$R$10,E3004,$R$10)),IF(C3004=FALSE,FALSE,IF(C3004&lt;$R$10,C3004,$R$10)))</f>
        <v>0</v>
      </c>
      <c r="H3004" t="b">
        <f>IF('Input and Summary Results'!$J$4="yes",'Data Transformation'!F3004,'Data Transformation'!D3004)</f>
        <v>0</v>
      </c>
      <c r="I3004" t="str">
        <f t="shared" si="169"/>
        <v/>
      </c>
    </row>
    <row r="3005" spans="2:9" x14ac:dyDescent="0.25">
      <c r="B3005" t="b">
        <f>IF('Input and Summary Results'!D2587=0,FALSE,'Input and Summary Results'!$B2587)</f>
        <v>0</v>
      </c>
      <c r="C3005" t="b">
        <f>IF(OR(B3005=0,'Input and Summary Results'!D2587=0,'Input and Summary Results'!D2587=""),FALSE,'Input and Summary Results'!$D2587)</f>
        <v>0</v>
      </c>
      <c r="D3005" t="b">
        <f>IF(OR(B3005=0,'Input and Summary Results'!E2587=0),FALSE,'Input and Summary Results'!$E2587)</f>
        <v>0</v>
      </c>
      <c r="E3005" t="b">
        <f t="shared" si="170"/>
        <v>0</v>
      </c>
      <c r="F3005" t="b">
        <f t="shared" si="171"/>
        <v>0</v>
      </c>
      <c r="G3005" t="b">
        <f>IF('Input and Summary Results'!$J$4="yes",IF(C3005=FALSE,FALSE,IF('Data Transformation'!E3005&lt;$R$10,E3005,$R$10)),IF(C3005=FALSE,FALSE,IF(C3005&lt;$R$10,C3005,$R$10)))</f>
        <v>0</v>
      </c>
      <c r="H3005" t="b">
        <f>IF('Input and Summary Results'!$J$4="yes",'Data Transformation'!F3005,'Data Transformation'!D3005)</f>
        <v>0</v>
      </c>
      <c r="I3005" t="str">
        <f t="shared" si="169"/>
        <v/>
      </c>
    </row>
    <row r="3006" spans="2:9" x14ac:dyDescent="0.25">
      <c r="B3006" t="b">
        <f>IF('Input and Summary Results'!D2588=0,FALSE,'Input and Summary Results'!$B2588)</f>
        <v>0</v>
      </c>
      <c r="C3006" t="b">
        <f>IF(OR(B3006=0,'Input and Summary Results'!D2588=0,'Input and Summary Results'!D2588=""),FALSE,'Input and Summary Results'!$D2588)</f>
        <v>0</v>
      </c>
      <c r="D3006" t="b">
        <f>IF(OR(B3006=0,'Input and Summary Results'!E2588=0),FALSE,'Input and Summary Results'!$E2588)</f>
        <v>0</v>
      </c>
      <c r="E3006" t="b">
        <f t="shared" si="170"/>
        <v>0</v>
      </c>
      <c r="F3006" t="b">
        <f t="shared" si="171"/>
        <v>0</v>
      </c>
      <c r="G3006" t="b">
        <f>IF('Input and Summary Results'!$J$4="yes",IF(C3006=FALSE,FALSE,IF('Data Transformation'!E3006&lt;$R$10,E3006,$R$10)),IF(C3006=FALSE,FALSE,IF(C3006&lt;$R$10,C3006,$R$10)))</f>
        <v>0</v>
      </c>
      <c r="H3006" t="b">
        <f>IF('Input and Summary Results'!$J$4="yes",'Data Transformation'!F3006,'Data Transformation'!D3006)</f>
        <v>0</v>
      </c>
      <c r="I3006" t="str">
        <f t="shared" si="169"/>
        <v/>
      </c>
    </row>
    <row r="3007" spans="2:9" x14ac:dyDescent="0.25">
      <c r="B3007" t="b">
        <f>IF('Input and Summary Results'!D2589=0,FALSE,'Input and Summary Results'!$B2589)</f>
        <v>0</v>
      </c>
      <c r="C3007" t="b">
        <f>IF(OR(B3007=0,'Input and Summary Results'!D2589=0,'Input and Summary Results'!D2589=""),FALSE,'Input and Summary Results'!$D2589)</f>
        <v>0</v>
      </c>
      <c r="D3007" t="b">
        <f>IF(OR(B3007=0,'Input and Summary Results'!E2589=0),FALSE,'Input and Summary Results'!$E2589)</f>
        <v>0</v>
      </c>
      <c r="E3007" t="b">
        <f t="shared" si="170"/>
        <v>0</v>
      </c>
      <c r="F3007" t="b">
        <f t="shared" si="171"/>
        <v>0</v>
      </c>
      <c r="G3007" t="b">
        <f>IF('Input and Summary Results'!$J$4="yes",IF(C3007=FALSE,FALSE,IF('Data Transformation'!E3007&lt;$R$10,E3007,$R$10)),IF(C3007=FALSE,FALSE,IF(C3007&lt;$R$10,C3007,$R$10)))</f>
        <v>0</v>
      </c>
      <c r="H3007" t="b">
        <f>IF('Input and Summary Results'!$J$4="yes",'Data Transformation'!F3007,'Data Transformation'!D3007)</f>
        <v>0</v>
      </c>
      <c r="I3007" t="str">
        <f t="shared" si="169"/>
        <v/>
      </c>
    </row>
    <row r="3008" spans="2:9" x14ac:dyDescent="0.25">
      <c r="B3008" t="b">
        <f>IF('Input and Summary Results'!D2590=0,FALSE,'Input and Summary Results'!$B2590)</f>
        <v>0</v>
      </c>
      <c r="C3008" t="b">
        <f>IF(OR(B3008=0,'Input and Summary Results'!D2590=0,'Input and Summary Results'!D2590=""),FALSE,'Input and Summary Results'!$D2590)</f>
        <v>0</v>
      </c>
      <c r="D3008" t="b">
        <f>IF(OR(B3008=0,'Input and Summary Results'!E2590=0),FALSE,'Input and Summary Results'!$E2590)</f>
        <v>0</v>
      </c>
      <c r="E3008" t="b">
        <f t="shared" si="170"/>
        <v>0</v>
      </c>
      <c r="F3008" t="b">
        <f t="shared" si="171"/>
        <v>0</v>
      </c>
      <c r="G3008" t="b">
        <f>IF('Input and Summary Results'!$J$4="yes",IF(C3008=FALSE,FALSE,IF('Data Transformation'!E3008&lt;$R$10,E3008,$R$10)),IF(C3008=FALSE,FALSE,IF(C3008&lt;$R$10,C3008,$R$10)))</f>
        <v>0</v>
      </c>
      <c r="H3008" t="b">
        <f>IF('Input and Summary Results'!$J$4="yes",'Data Transformation'!F3008,'Data Transformation'!D3008)</f>
        <v>0</v>
      </c>
      <c r="I3008" t="str">
        <f t="shared" si="169"/>
        <v/>
      </c>
    </row>
    <row r="3009" spans="2:9" x14ac:dyDescent="0.25">
      <c r="B3009" t="b">
        <f>IF('Input and Summary Results'!D2591=0,FALSE,'Input and Summary Results'!$B2591)</f>
        <v>0</v>
      </c>
      <c r="C3009" t="b">
        <f>IF(OR(B3009=0,'Input and Summary Results'!D2591=0,'Input and Summary Results'!D2591=""),FALSE,'Input and Summary Results'!$D2591)</f>
        <v>0</v>
      </c>
      <c r="D3009" t="b">
        <f>IF(OR(B3009=0,'Input and Summary Results'!E2591=0),FALSE,'Input and Summary Results'!$E2591)</f>
        <v>0</v>
      </c>
      <c r="E3009" t="b">
        <f t="shared" si="170"/>
        <v>0</v>
      </c>
      <c r="F3009" t="b">
        <f t="shared" si="171"/>
        <v>0</v>
      </c>
      <c r="G3009" t="b">
        <f>IF('Input and Summary Results'!$J$4="yes",IF(C3009=FALSE,FALSE,IF('Data Transformation'!E3009&lt;$R$10,E3009,$R$10)),IF(C3009=FALSE,FALSE,IF(C3009&lt;$R$10,C3009,$R$10)))</f>
        <v>0</v>
      </c>
      <c r="H3009" t="b">
        <f>IF('Input and Summary Results'!$J$4="yes",'Data Transformation'!F3009,'Data Transformation'!D3009)</f>
        <v>0</v>
      </c>
      <c r="I3009" t="str">
        <f t="shared" si="169"/>
        <v/>
      </c>
    </row>
    <row r="3010" spans="2:9" x14ac:dyDescent="0.25">
      <c r="B3010" t="b">
        <f>IF('Input and Summary Results'!D2592=0,FALSE,'Input and Summary Results'!$B2592)</f>
        <v>0</v>
      </c>
      <c r="C3010" t="b">
        <f>IF(OR(B3010=0,'Input and Summary Results'!D2592=0,'Input and Summary Results'!D2592=""),FALSE,'Input and Summary Results'!$D2592)</f>
        <v>0</v>
      </c>
      <c r="D3010" t="b">
        <f>IF(OR(B3010=0,'Input and Summary Results'!E2592=0),FALSE,'Input and Summary Results'!$E2592)</f>
        <v>0</v>
      </c>
      <c r="E3010" t="b">
        <f t="shared" si="170"/>
        <v>0</v>
      </c>
      <c r="F3010" t="b">
        <f t="shared" si="171"/>
        <v>0</v>
      </c>
      <c r="G3010" t="b">
        <f>IF('Input and Summary Results'!$J$4="yes",IF(C3010=FALSE,FALSE,IF('Data Transformation'!E3010&lt;$R$10,E3010,$R$10)),IF(C3010=FALSE,FALSE,IF(C3010&lt;$R$10,C3010,$R$10)))</f>
        <v>0</v>
      </c>
      <c r="H3010" t="b">
        <f>IF('Input and Summary Results'!$J$4="yes",'Data Transformation'!F3010,'Data Transformation'!D3010)</f>
        <v>0</v>
      </c>
      <c r="I3010" t="str">
        <f t="shared" si="169"/>
        <v/>
      </c>
    </row>
    <row r="3011" spans="2:9" x14ac:dyDescent="0.25">
      <c r="B3011" t="b">
        <f>IF('Input and Summary Results'!D2593=0,FALSE,'Input and Summary Results'!$B2593)</f>
        <v>0</v>
      </c>
      <c r="C3011" t="b">
        <f>IF(OR(B3011=0,'Input and Summary Results'!D2593=0,'Input and Summary Results'!D2593=""),FALSE,'Input and Summary Results'!$D2593)</f>
        <v>0</v>
      </c>
      <c r="D3011" t="b">
        <f>IF(OR(B3011=0,'Input and Summary Results'!E2593=0),FALSE,'Input and Summary Results'!$E2593)</f>
        <v>0</v>
      </c>
      <c r="E3011" t="b">
        <f t="shared" si="170"/>
        <v>0</v>
      </c>
      <c r="F3011" t="b">
        <f t="shared" si="171"/>
        <v>0</v>
      </c>
      <c r="G3011" t="b">
        <f>IF('Input and Summary Results'!$J$4="yes",IF(C3011=FALSE,FALSE,IF('Data Transformation'!E3011&lt;$R$10,E3011,$R$10)),IF(C3011=FALSE,FALSE,IF(C3011&lt;$R$10,C3011,$R$10)))</f>
        <v>0</v>
      </c>
      <c r="H3011" t="b">
        <f>IF('Input and Summary Results'!$J$4="yes",'Data Transformation'!F3011,'Data Transformation'!D3011)</f>
        <v>0</v>
      </c>
      <c r="I3011" t="str">
        <f t="shared" si="169"/>
        <v/>
      </c>
    </row>
    <row r="3012" spans="2:9" x14ac:dyDescent="0.25">
      <c r="B3012" t="b">
        <f>IF('Input and Summary Results'!D2594=0,FALSE,'Input and Summary Results'!$B2594)</f>
        <v>0</v>
      </c>
      <c r="C3012" t="b">
        <f>IF(OR(B3012=0,'Input and Summary Results'!D2594=0,'Input and Summary Results'!D2594=""),FALSE,'Input and Summary Results'!$D2594)</f>
        <v>0</v>
      </c>
      <c r="D3012" t="b">
        <f>IF(OR(B3012=0,'Input and Summary Results'!E2594=0),FALSE,'Input and Summary Results'!$E2594)</f>
        <v>0</v>
      </c>
      <c r="E3012" t="b">
        <f t="shared" si="170"/>
        <v>0</v>
      </c>
      <c r="F3012" t="b">
        <f t="shared" si="171"/>
        <v>0</v>
      </c>
      <c r="G3012" t="b">
        <f>IF('Input and Summary Results'!$J$4="yes",IF(C3012=FALSE,FALSE,IF('Data Transformation'!E3012&lt;$R$10,E3012,$R$10)),IF(C3012=FALSE,FALSE,IF(C3012&lt;$R$10,C3012,$R$10)))</f>
        <v>0</v>
      </c>
      <c r="H3012" t="b">
        <f>IF('Input and Summary Results'!$J$4="yes",'Data Transformation'!F3012,'Data Transformation'!D3012)</f>
        <v>0</v>
      </c>
      <c r="I3012" t="str">
        <f t="shared" si="169"/>
        <v/>
      </c>
    </row>
    <row r="3013" spans="2:9" x14ac:dyDescent="0.25">
      <c r="B3013" t="b">
        <f>IF('Input and Summary Results'!D2595=0,FALSE,'Input and Summary Results'!$B2595)</f>
        <v>0</v>
      </c>
      <c r="C3013" t="b">
        <f>IF(OR(B3013=0,'Input and Summary Results'!D2595=0,'Input and Summary Results'!D2595=""),FALSE,'Input and Summary Results'!$D2595)</f>
        <v>0</v>
      </c>
      <c r="D3013" t="b">
        <f>IF(OR(B3013=0,'Input and Summary Results'!E2595=0),FALSE,'Input and Summary Results'!$E2595)</f>
        <v>0</v>
      </c>
      <c r="E3013" t="b">
        <f t="shared" si="170"/>
        <v>0</v>
      </c>
      <c r="F3013" t="b">
        <f t="shared" si="171"/>
        <v>0</v>
      </c>
      <c r="G3013" t="b">
        <f>IF('Input and Summary Results'!$J$4="yes",IF(C3013=FALSE,FALSE,IF('Data Transformation'!E3013&lt;$R$10,E3013,$R$10)),IF(C3013=FALSE,FALSE,IF(C3013&lt;$R$10,C3013,$R$10)))</f>
        <v>0</v>
      </c>
      <c r="H3013" t="b">
        <f>IF('Input and Summary Results'!$J$4="yes",'Data Transformation'!F3013,'Data Transformation'!D3013)</f>
        <v>0</v>
      </c>
      <c r="I3013" t="str">
        <f t="shared" ref="I3013:I3076" si="172">IF(G3013=FALSE,"",B3013)</f>
        <v/>
      </c>
    </row>
    <row r="3014" spans="2:9" x14ac:dyDescent="0.25">
      <c r="B3014" t="b">
        <f>IF('Input and Summary Results'!D2596=0,FALSE,'Input and Summary Results'!$B2596)</f>
        <v>0</v>
      </c>
      <c r="C3014" t="b">
        <f>IF(OR(B3014=0,'Input and Summary Results'!D2596=0,'Input and Summary Results'!D2596=""),FALSE,'Input and Summary Results'!$D2596)</f>
        <v>0</v>
      </c>
      <c r="D3014" t="b">
        <f>IF(OR(B3014=0,'Input and Summary Results'!E2596=0),FALSE,'Input and Summary Results'!$E2596)</f>
        <v>0</v>
      </c>
      <c r="E3014" t="b">
        <f t="shared" si="170"/>
        <v>0</v>
      </c>
      <c r="F3014" t="b">
        <f t="shared" si="171"/>
        <v>0</v>
      </c>
      <c r="G3014" t="b">
        <f>IF('Input and Summary Results'!$J$4="yes",IF(C3014=FALSE,FALSE,IF('Data Transformation'!E3014&lt;$R$10,E3014,$R$10)),IF(C3014=FALSE,FALSE,IF(C3014&lt;$R$10,C3014,$R$10)))</f>
        <v>0</v>
      </c>
      <c r="H3014" t="b">
        <f>IF('Input and Summary Results'!$J$4="yes",'Data Transformation'!F3014,'Data Transformation'!D3014)</f>
        <v>0</v>
      </c>
      <c r="I3014" t="str">
        <f t="shared" si="172"/>
        <v/>
      </c>
    </row>
    <row r="3015" spans="2:9" x14ac:dyDescent="0.25">
      <c r="B3015" t="b">
        <f>IF('Input and Summary Results'!D2597=0,FALSE,'Input and Summary Results'!$B2597)</f>
        <v>0</v>
      </c>
      <c r="C3015" t="b">
        <f>IF(OR(B3015=0,'Input and Summary Results'!D2597=0,'Input and Summary Results'!D2597=""),FALSE,'Input and Summary Results'!$D2597)</f>
        <v>0</v>
      </c>
      <c r="D3015" t="b">
        <f>IF(OR(B3015=0,'Input and Summary Results'!E2597=0),FALSE,'Input and Summary Results'!$E2597)</f>
        <v>0</v>
      </c>
      <c r="E3015" t="b">
        <f t="shared" si="170"/>
        <v>0</v>
      </c>
      <c r="F3015" t="b">
        <f t="shared" si="171"/>
        <v>0</v>
      </c>
      <c r="G3015" t="b">
        <f>IF('Input and Summary Results'!$J$4="yes",IF(C3015=FALSE,FALSE,IF('Data Transformation'!E3015&lt;$R$10,E3015,$R$10)),IF(C3015=FALSE,FALSE,IF(C3015&lt;$R$10,C3015,$R$10)))</f>
        <v>0</v>
      </c>
      <c r="H3015" t="b">
        <f>IF('Input and Summary Results'!$J$4="yes",'Data Transformation'!F3015,'Data Transformation'!D3015)</f>
        <v>0</v>
      </c>
      <c r="I3015" t="str">
        <f t="shared" si="172"/>
        <v/>
      </c>
    </row>
    <row r="3016" spans="2:9" x14ac:dyDescent="0.25">
      <c r="B3016" t="b">
        <f>IF('Input and Summary Results'!D2598=0,FALSE,'Input and Summary Results'!$B2598)</f>
        <v>0</v>
      </c>
      <c r="C3016" t="b">
        <f>IF(OR(B3016=0,'Input and Summary Results'!D2598=0,'Input and Summary Results'!D2598=""),FALSE,'Input and Summary Results'!$D2598)</f>
        <v>0</v>
      </c>
      <c r="D3016" t="b">
        <f>IF(OR(B3016=0,'Input and Summary Results'!E2598=0),FALSE,'Input and Summary Results'!$E2598)</f>
        <v>0</v>
      </c>
      <c r="E3016" t="b">
        <f t="shared" si="170"/>
        <v>0</v>
      </c>
      <c r="F3016" t="b">
        <f t="shared" si="171"/>
        <v>0</v>
      </c>
      <c r="G3016" t="b">
        <f>IF('Input and Summary Results'!$J$4="yes",IF(C3016=FALSE,FALSE,IF('Data Transformation'!E3016&lt;$R$10,E3016,$R$10)),IF(C3016=FALSE,FALSE,IF(C3016&lt;$R$10,C3016,$R$10)))</f>
        <v>0</v>
      </c>
      <c r="H3016" t="b">
        <f>IF('Input and Summary Results'!$J$4="yes",'Data Transformation'!F3016,'Data Transformation'!D3016)</f>
        <v>0</v>
      </c>
      <c r="I3016" t="str">
        <f t="shared" si="172"/>
        <v/>
      </c>
    </row>
    <row r="3017" spans="2:9" x14ac:dyDescent="0.25">
      <c r="B3017" t="b">
        <f>IF('Input and Summary Results'!D2599=0,FALSE,'Input and Summary Results'!$B2599)</f>
        <v>0</v>
      </c>
      <c r="C3017" t="b">
        <f>IF(OR(B3017=0,'Input and Summary Results'!D2599=0,'Input and Summary Results'!D2599=""),FALSE,'Input and Summary Results'!$D2599)</f>
        <v>0</v>
      </c>
      <c r="D3017" t="b">
        <f>IF(OR(B3017=0,'Input and Summary Results'!E2599=0),FALSE,'Input and Summary Results'!$E2599)</f>
        <v>0</v>
      </c>
      <c r="E3017" t="b">
        <f t="shared" si="170"/>
        <v>0</v>
      </c>
      <c r="F3017" t="b">
        <f t="shared" si="171"/>
        <v>0</v>
      </c>
      <c r="G3017" t="b">
        <f>IF('Input and Summary Results'!$J$4="yes",IF(C3017=FALSE,FALSE,IF('Data Transformation'!E3017&lt;$R$10,E3017,$R$10)),IF(C3017=FALSE,FALSE,IF(C3017&lt;$R$10,C3017,$R$10)))</f>
        <v>0</v>
      </c>
      <c r="H3017" t="b">
        <f>IF('Input and Summary Results'!$J$4="yes",'Data Transformation'!F3017,'Data Transformation'!D3017)</f>
        <v>0</v>
      </c>
      <c r="I3017" t="str">
        <f t="shared" si="172"/>
        <v/>
      </c>
    </row>
    <row r="3018" spans="2:9" x14ac:dyDescent="0.25">
      <c r="B3018" t="b">
        <f>IF('Input and Summary Results'!D2600=0,FALSE,'Input and Summary Results'!$B2600)</f>
        <v>0</v>
      </c>
      <c r="C3018" t="b">
        <f>IF(OR(B3018=0,'Input and Summary Results'!D2600=0,'Input and Summary Results'!D2600=""),FALSE,'Input and Summary Results'!$D2600)</f>
        <v>0</v>
      </c>
      <c r="D3018" t="b">
        <f>IF(OR(B3018=0,'Input and Summary Results'!E2600=0),FALSE,'Input and Summary Results'!$E2600)</f>
        <v>0</v>
      </c>
      <c r="E3018" t="b">
        <f t="shared" si="170"/>
        <v>0</v>
      </c>
      <c r="F3018" t="b">
        <f t="shared" si="171"/>
        <v>0</v>
      </c>
      <c r="G3018" t="b">
        <f>IF('Input and Summary Results'!$J$4="yes",IF(C3018=FALSE,FALSE,IF('Data Transformation'!E3018&lt;$R$10,E3018,$R$10)),IF(C3018=FALSE,FALSE,IF(C3018&lt;$R$10,C3018,$R$10)))</f>
        <v>0</v>
      </c>
      <c r="H3018" t="b">
        <f>IF('Input and Summary Results'!$J$4="yes",'Data Transformation'!F3018,'Data Transformation'!D3018)</f>
        <v>0</v>
      </c>
      <c r="I3018" t="str">
        <f t="shared" si="172"/>
        <v/>
      </c>
    </row>
    <row r="3019" spans="2:9" x14ac:dyDescent="0.25">
      <c r="B3019" t="b">
        <f>IF('Input and Summary Results'!D2601=0,FALSE,'Input and Summary Results'!$B2601)</f>
        <v>0</v>
      </c>
      <c r="C3019" t="b">
        <f>IF(OR(B3019=0,'Input and Summary Results'!D2601=0,'Input and Summary Results'!D2601=""),FALSE,'Input and Summary Results'!$D2601)</f>
        <v>0</v>
      </c>
      <c r="D3019" t="b">
        <f>IF(OR(B3019=0,'Input and Summary Results'!E2601=0),FALSE,'Input and Summary Results'!$E2601)</f>
        <v>0</v>
      </c>
      <c r="E3019" t="b">
        <f t="shared" si="170"/>
        <v>0</v>
      </c>
      <c r="F3019" t="b">
        <f t="shared" si="171"/>
        <v>0</v>
      </c>
      <c r="G3019" t="b">
        <f>IF('Input and Summary Results'!$J$4="yes",IF(C3019=FALSE,FALSE,IF('Data Transformation'!E3019&lt;$R$10,E3019,$R$10)),IF(C3019=FALSE,FALSE,IF(C3019&lt;$R$10,C3019,$R$10)))</f>
        <v>0</v>
      </c>
      <c r="H3019" t="b">
        <f>IF('Input and Summary Results'!$J$4="yes",'Data Transformation'!F3019,'Data Transformation'!D3019)</f>
        <v>0</v>
      </c>
      <c r="I3019" t="str">
        <f t="shared" si="172"/>
        <v/>
      </c>
    </row>
    <row r="3020" spans="2:9" x14ac:dyDescent="0.25">
      <c r="B3020" t="b">
        <f>IF('Input and Summary Results'!D2602=0,FALSE,'Input and Summary Results'!$B2602)</f>
        <v>0</v>
      </c>
      <c r="C3020" t="b">
        <f>IF(OR(B3020=0,'Input and Summary Results'!D2602=0,'Input and Summary Results'!D2602=""),FALSE,'Input and Summary Results'!$D2602)</f>
        <v>0</v>
      </c>
      <c r="D3020" t="b">
        <f>IF(OR(B3020=0,'Input and Summary Results'!E2602=0),FALSE,'Input and Summary Results'!$E2602)</f>
        <v>0</v>
      </c>
      <c r="E3020" t="b">
        <f t="shared" si="170"/>
        <v>0</v>
      </c>
      <c r="F3020" t="b">
        <f t="shared" si="171"/>
        <v>0</v>
      </c>
      <c r="G3020" t="b">
        <f>IF('Input and Summary Results'!$J$4="yes",IF(C3020=FALSE,FALSE,IF('Data Transformation'!E3020&lt;$R$10,E3020,$R$10)),IF(C3020=FALSE,FALSE,IF(C3020&lt;$R$10,C3020,$R$10)))</f>
        <v>0</v>
      </c>
      <c r="H3020" t="b">
        <f>IF('Input and Summary Results'!$J$4="yes",'Data Transformation'!F3020,'Data Transformation'!D3020)</f>
        <v>0</v>
      </c>
      <c r="I3020" t="str">
        <f t="shared" si="172"/>
        <v/>
      </c>
    </row>
    <row r="3021" spans="2:9" x14ac:dyDescent="0.25">
      <c r="B3021" t="b">
        <f>IF('Input and Summary Results'!D2603=0,FALSE,'Input and Summary Results'!$B2603)</f>
        <v>0</v>
      </c>
      <c r="C3021" t="b">
        <f>IF(OR(B3021=0,'Input and Summary Results'!D2603=0,'Input and Summary Results'!D2603=""),FALSE,'Input and Summary Results'!$D2603)</f>
        <v>0</v>
      </c>
      <c r="D3021" t="b">
        <f>IF(OR(B3021=0,'Input and Summary Results'!E2603=0),FALSE,'Input and Summary Results'!$E2603)</f>
        <v>0</v>
      </c>
      <c r="E3021" t="b">
        <f t="shared" si="170"/>
        <v>0</v>
      </c>
      <c r="F3021" t="b">
        <f t="shared" si="171"/>
        <v>0</v>
      </c>
      <c r="G3021" t="b">
        <f>IF('Input and Summary Results'!$J$4="yes",IF(C3021=FALSE,FALSE,IF('Data Transformation'!E3021&lt;$R$10,E3021,$R$10)),IF(C3021=FALSE,FALSE,IF(C3021&lt;$R$10,C3021,$R$10)))</f>
        <v>0</v>
      </c>
      <c r="H3021" t="b">
        <f>IF('Input and Summary Results'!$J$4="yes",'Data Transformation'!F3021,'Data Transformation'!D3021)</f>
        <v>0</v>
      </c>
      <c r="I3021" t="str">
        <f t="shared" si="172"/>
        <v/>
      </c>
    </row>
    <row r="3022" spans="2:9" x14ac:dyDescent="0.25">
      <c r="B3022" t="b">
        <f>IF('Input and Summary Results'!D2604=0,FALSE,'Input and Summary Results'!$B2604)</f>
        <v>0</v>
      </c>
      <c r="C3022" t="b">
        <f>IF(OR(B3022=0,'Input and Summary Results'!D2604=0,'Input and Summary Results'!D2604=""),FALSE,'Input and Summary Results'!$D2604)</f>
        <v>0</v>
      </c>
      <c r="D3022" t="b">
        <f>IF(OR(B3022=0,'Input and Summary Results'!E2604=0),FALSE,'Input and Summary Results'!$E2604)</f>
        <v>0</v>
      </c>
      <c r="E3022" t="b">
        <f t="shared" si="170"/>
        <v>0</v>
      </c>
      <c r="F3022" t="b">
        <f t="shared" si="171"/>
        <v>0</v>
      </c>
      <c r="G3022" t="b">
        <f>IF('Input and Summary Results'!$J$4="yes",IF(C3022=FALSE,FALSE,IF('Data Transformation'!E3022&lt;$R$10,E3022,$R$10)),IF(C3022=FALSE,FALSE,IF(C3022&lt;$R$10,C3022,$R$10)))</f>
        <v>0</v>
      </c>
      <c r="H3022" t="b">
        <f>IF('Input and Summary Results'!$J$4="yes",'Data Transformation'!F3022,'Data Transformation'!D3022)</f>
        <v>0</v>
      </c>
      <c r="I3022" t="str">
        <f t="shared" si="172"/>
        <v/>
      </c>
    </row>
    <row r="3023" spans="2:9" x14ac:dyDescent="0.25">
      <c r="B3023" t="b">
        <f>IF('Input and Summary Results'!D2605=0,FALSE,'Input and Summary Results'!$B2605)</f>
        <v>0</v>
      </c>
      <c r="C3023" t="b">
        <f>IF(OR(B3023=0,'Input and Summary Results'!D2605=0,'Input and Summary Results'!D2605=""),FALSE,'Input and Summary Results'!$D2605)</f>
        <v>0</v>
      </c>
      <c r="D3023" t="b">
        <f>IF(OR(B3023=0,'Input and Summary Results'!E2605=0),FALSE,'Input and Summary Results'!$E2605)</f>
        <v>0</v>
      </c>
      <c r="E3023" t="b">
        <f t="shared" si="170"/>
        <v>0</v>
      </c>
      <c r="F3023" t="b">
        <f t="shared" si="171"/>
        <v>0</v>
      </c>
      <c r="G3023" t="b">
        <f>IF('Input and Summary Results'!$J$4="yes",IF(C3023=FALSE,FALSE,IF('Data Transformation'!E3023&lt;$R$10,E3023,$R$10)),IF(C3023=FALSE,FALSE,IF(C3023&lt;$R$10,C3023,$R$10)))</f>
        <v>0</v>
      </c>
      <c r="H3023" t="b">
        <f>IF('Input and Summary Results'!$J$4="yes",'Data Transformation'!F3023,'Data Transformation'!D3023)</f>
        <v>0</v>
      </c>
      <c r="I3023" t="str">
        <f t="shared" si="172"/>
        <v/>
      </c>
    </row>
    <row r="3024" spans="2:9" x14ac:dyDescent="0.25">
      <c r="B3024" t="b">
        <f>IF('Input and Summary Results'!D2606=0,FALSE,'Input and Summary Results'!$B2606)</f>
        <v>0</v>
      </c>
      <c r="C3024" t="b">
        <f>IF(OR(B3024=0,'Input and Summary Results'!D2606=0,'Input and Summary Results'!D2606=""),FALSE,'Input and Summary Results'!$D2606)</f>
        <v>0</v>
      </c>
      <c r="D3024" t="b">
        <f>IF(OR(B3024=0,'Input and Summary Results'!E2606=0),FALSE,'Input and Summary Results'!$E2606)</f>
        <v>0</v>
      </c>
      <c r="E3024" t="b">
        <f t="shared" si="170"/>
        <v>0</v>
      </c>
      <c r="F3024" t="b">
        <f t="shared" si="171"/>
        <v>0</v>
      </c>
      <c r="G3024" t="b">
        <f>IF('Input and Summary Results'!$J$4="yes",IF(C3024=FALSE,FALSE,IF('Data Transformation'!E3024&lt;$R$10,E3024,$R$10)),IF(C3024=FALSE,FALSE,IF(C3024&lt;$R$10,C3024,$R$10)))</f>
        <v>0</v>
      </c>
      <c r="H3024" t="b">
        <f>IF('Input and Summary Results'!$J$4="yes",'Data Transformation'!F3024,'Data Transformation'!D3024)</f>
        <v>0</v>
      </c>
      <c r="I3024" t="str">
        <f t="shared" si="172"/>
        <v/>
      </c>
    </row>
    <row r="3025" spans="2:9" x14ac:dyDescent="0.25">
      <c r="B3025" t="b">
        <f>IF('Input and Summary Results'!D2607=0,FALSE,'Input and Summary Results'!$B2607)</f>
        <v>0</v>
      </c>
      <c r="C3025" t="b">
        <f>IF(OR(B3025=0,'Input and Summary Results'!D2607=0,'Input and Summary Results'!D2607=""),FALSE,'Input and Summary Results'!$D2607)</f>
        <v>0</v>
      </c>
      <c r="D3025" t="b">
        <f>IF(OR(B3025=0,'Input and Summary Results'!E2607=0),FALSE,'Input and Summary Results'!$E2607)</f>
        <v>0</v>
      </c>
      <c r="E3025" t="b">
        <f t="shared" si="170"/>
        <v>0</v>
      </c>
      <c r="F3025" t="b">
        <f t="shared" si="171"/>
        <v>0</v>
      </c>
      <c r="G3025" t="b">
        <f>IF('Input and Summary Results'!$J$4="yes",IF(C3025=FALSE,FALSE,IF('Data Transformation'!E3025&lt;$R$10,E3025,$R$10)),IF(C3025=FALSE,FALSE,IF(C3025&lt;$R$10,C3025,$R$10)))</f>
        <v>0</v>
      </c>
      <c r="H3025" t="b">
        <f>IF('Input and Summary Results'!$J$4="yes",'Data Transformation'!F3025,'Data Transformation'!D3025)</f>
        <v>0</v>
      </c>
      <c r="I3025" t="str">
        <f t="shared" si="172"/>
        <v/>
      </c>
    </row>
    <row r="3026" spans="2:9" x14ac:dyDescent="0.25">
      <c r="B3026" t="b">
        <f>IF('Input and Summary Results'!D2608=0,FALSE,'Input and Summary Results'!$B2608)</f>
        <v>0</v>
      </c>
      <c r="C3026" t="b">
        <f>IF(OR(B3026=0,'Input and Summary Results'!D2608=0,'Input and Summary Results'!D2608=""),FALSE,'Input and Summary Results'!$D2608)</f>
        <v>0</v>
      </c>
      <c r="D3026" t="b">
        <f>IF(OR(B3026=0,'Input and Summary Results'!E2608=0),FALSE,'Input and Summary Results'!$E2608)</f>
        <v>0</v>
      </c>
      <c r="E3026" t="b">
        <f t="shared" si="170"/>
        <v>0</v>
      </c>
      <c r="F3026" t="b">
        <f t="shared" si="171"/>
        <v>0</v>
      </c>
      <c r="G3026" t="b">
        <f>IF('Input and Summary Results'!$J$4="yes",IF(C3026=FALSE,FALSE,IF('Data Transformation'!E3026&lt;$R$10,E3026,$R$10)),IF(C3026=FALSE,FALSE,IF(C3026&lt;$R$10,C3026,$R$10)))</f>
        <v>0</v>
      </c>
      <c r="H3026" t="b">
        <f>IF('Input and Summary Results'!$J$4="yes",'Data Transformation'!F3026,'Data Transformation'!D3026)</f>
        <v>0</v>
      </c>
      <c r="I3026" t="str">
        <f t="shared" si="172"/>
        <v/>
      </c>
    </row>
    <row r="3027" spans="2:9" x14ac:dyDescent="0.25">
      <c r="B3027" t="b">
        <f>IF('Input and Summary Results'!D2609=0,FALSE,'Input and Summary Results'!$B2609)</f>
        <v>0</v>
      </c>
      <c r="C3027" t="b">
        <f>IF(OR(B3027=0,'Input and Summary Results'!D2609=0,'Input and Summary Results'!D2609=""),FALSE,'Input and Summary Results'!$D2609)</f>
        <v>0</v>
      </c>
      <c r="D3027" t="b">
        <f>IF(OR(B3027=0,'Input and Summary Results'!E2609=0),FALSE,'Input and Summary Results'!$E2609)</f>
        <v>0</v>
      </c>
      <c r="E3027" t="b">
        <f t="shared" si="170"/>
        <v>0</v>
      </c>
      <c r="F3027" t="b">
        <f t="shared" si="171"/>
        <v>0</v>
      </c>
      <c r="G3027" t="b">
        <f>IF('Input and Summary Results'!$J$4="yes",IF(C3027=FALSE,FALSE,IF('Data Transformation'!E3027&lt;$R$10,E3027,$R$10)),IF(C3027=FALSE,FALSE,IF(C3027&lt;$R$10,C3027,$R$10)))</f>
        <v>0</v>
      </c>
      <c r="H3027" t="b">
        <f>IF('Input and Summary Results'!$J$4="yes",'Data Transformation'!F3027,'Data Transformation'!D3027)</f>
        <v>0</v>
      </c>
      <c r="I3027" t="str">
        <f t="shared" si="172"/>
        <v/>
      </c>
    </row>
    <row r="3028" spans="2:9" x14ac:dyDescent="0.25">
      <c r="B3028" t="b">
        <f>IF('Input and Summary Results'!D2610=0,FALSE,'Input and Summary Results'!$B2610)</f>
        <v>0</v>
      </c>
      <c r="C3028" t="b">
        <f>IF(OR(B3028=0,'Input and Summary Results'!D2610=0,'Input and Summary Results'!D2610=""),FALSE,'Input and Summary Results'!$D2610)</f>
        <v>0</v>
      </c>
      <c r="D3028" t="b">
        <f>IF(OR(B3028=0,'Input and Summary Results'!E2610=0),FALSE,'Input and Summary Results'!$E2610)</f>
        <v>0</v>
      </c>
      <c r="E3028" t="b">
        <f t="shared" si="170"/>
        <v>0</v>
      </c>
      <c r="F3028" t="b">
        <f t="shared" si="171"/>
        <v>0</v>
      </c>
      <c r="G3028" t="b">
        <f>IF('Input and Summary Results'!$J$4="yes",IF(C3028=FALSE,FALSE,IF('Data Transformation'!E3028&lt;$R$10,E3028,$R$10)),IF(C3028=FALSE,FALSE,IF(C3028&lt;$R$10,C3028,$R$10)))</f>
        <v>0</v>
      </c>
      <c r="H3028" t="b">
        <f>IF('Input and Summary Results'!$J$4="yes",'Data Transformation'!F3028,'Data Transformation'!D3028)</f>
        <v>0</v>
      </c>
      <c r="I3028" t="str">
        <f t="shared" si="172"/>
        <v/>
      </c>
    </row>
    <row r="3029" spans="2:9" x14ac:dyDescent="0.25">
      <c r="B3029" t="b">
        <f>IF('Input and Summary Results'!D2611=0,FALSE,'Input and Summary Results'!$B2611)</f>
        <v>0</v>
      </c>
      <c r="C3029" t="b">
        <f>IF(OR(B3029=0,'Input and Summary Results'!D2611=0,'Input and Summary Results'!D2611=""),FALSE,'Input and Summary Results'!$D2611)</f>
        <v>0</v>
      </c>
      <c r="D3029" t="b">
        <f>IF(OR(B3029=0,'Input and Summary Results'!E2611=0),FALSE,'Input and Summary Results'!$E2611)</f>
        <v>0</v>
      </c>
      <c r="E3029" t="b">
        <f t="shared" si="170"/>
        <v>0</v>
      </c>
      <c r="F3029" t="b">
        <f t="shared" si="171"/>
        <v>0</v>
      </c>
      <c r="G3029" t="b">
        <f>IF('Input and Summary Results'!$J$4="yes",IF(C3029=FALSE,FALSE,IF('Data Transformation'!E3029&lt;$R$10,E3029,$R$10)),IF(C3029=FALSE,FALSE,IF(C3029&lt;$R$10,C3029,$R$10)))</f>
        <v>0</v>
      </c>
      <c r="H3029" t="b">
        <f>IF('Input and Summary Results'!$J$4="yes",'Data Transformation'!F3029,'Data Transformation'!D3029)</f>
        <v>0</v>
      </c>
      <c r="I3029" t="str">
        <f t="shared" si="172"/>
        <v/>
      </c>
    </row>
    <row r="3030" spans="2:9" x14ac:dyDescent="0.25">
      <c r="B3030" t="b">
        <f>IF('Input and Summary Results'!D2612=0,FALSE,'Input and Summary Results'!$B2612)</f>
        <v>0</v>
      </c>
      <c r="C3030" t="b">
        <f>IF(OR(B3030=0,'Input and Summary Results'!D2612=0,'Input and Summary Results'!D2612=""),FALSE,'Input and Summary Results'!$D2612)</f>
        <v>0</v>
      </c>
      <c r="D3030" t="b">
        <f>IF(OR(B3030=0,'Input and Summary Results'!E2612=0),FALSE,'Input and Summary Results'!$E2612)</f>
        <v>0</v>
      </c>
      <c r="E3030" t="b">
        <f t="shared" si="170"/>
        <v>0</v>
      </c>
      <c r="F3030" t="b">
        <f t="shared" si="171"/>
        <v>0</v>
      </c>
      <c r="G3030" t="b">
        <f>IF('Input and Summary Results'!$J$4="yes",IF(C3030=FALSE,FALSE,IF('Data Transformation'!E3030&lt;$R$10,E3030,$R$10)),IF(C3030=FALSE,FALSE,IF(C3030&lt;$R$10,C3030,$R$10)))</f>
        <v>0</v>
      </c>
      <c r="H3030" t="b">
        <f>IF('Input and Summary Results'!$J$4="yes",'Data Transformation'!F3030,'Data Transformation'!D3030)</f>
        <v>0</v>
      </c>
      <c r="I3030" t="str">
        <f t="shared" si="172"/>
        <v/>
      </c>
    </row>
    <row r="3031" spans="2:9" x14ac:dyDescent="0.25">
      <c r="B3031" t="b">
        <f>IF('Input and Summary Results'!D2613=0,FALSE,'Input and Summary Results'!$B2613)</f>
        <v>0</v>
      </c>
      <c r="C3031" t="b">
        <f>IF(OR(B3031=0,'Input and Summary Results'!D2613=0,'Input and Summary Results'!D2613=""),FALSE,'Input and Summary Results'!$D2613)</f>
        <v>0</v>
      </c>
      <c r="D3031" t="b">
        <f>IF(OR(B3031=0,'Input and Summary Results'!E2613=0),FALSE,'Input and Summary Results'!$E2613)</f>
        <v>0</v>
      </c>
      <c r="E3031" t="b">
        <f t="shared" si="170"/>
        <v>0</v>
      </c>
      <c r="F3031" t="b">
        <f t="shared" si="171"/>
        <v>0</v>
      </c>
      <c r="G3031" t="b">
        <f>IF('Input and Summary Results'!$J$4="yes",IF(C3031=FALSE,FALSE,IF('Data Transformation'!E3031&lt;$R$10,E3031,$R$10)),IF(C3031=FALSE,FALSE,IF(C3031&lt;$R$10,C3031,$R$10)))</f>
        <v>0</v>
      </c>
      <c r="H3031" t="b">
        <f>IF('Input and Summary Results'!$J$4="yes",'Data Transformation'!F3031,'Data Transformation'!D3031)</f>
        <v>0</v>
      </c>
      <c r="I3031" t="str">
        <f t="shared" si="172"/>
        <v/>
      </c>
    </row>
    <row r="3032" spans="2:9" x14ac:dyDescent="0.25">
      <c r="B3032" t="b">
        <f>IF('Input and Summary Results'!D2614=0,FALSE,'Input and Summary Results'!$B2614)</f>
        <v>0</v>
      </c>
      <c r="C3032" t="b">
        <f>IF(OR(B3032=0,'Input and Summary Results'!D2614=0,'Input and Summary Results'!D2614=""),FALSE,'Input and Summary Results'!$D2614)</f>
        <v>0</v>
      </c>
      <c r="D3032" t="b">
        <f>IF(OR(B3032=0,'Input and Summary Results'!E2614=0),FALSE,'Input and Summary Results'!$E2614)</f>
        <v>0</v>
      </c>
      <c r="E3032" t="b">
        <f t="shared" si="170"/>
        <v>0</v>
      </c>
      <c r="F3032" t="b">
        <f t="shared" si="171"/>
        <v>0</v>
      </c>
      <c r="G3032" t="b">
        <f>IF('Input and Summary Results'!$J$4="yes",IF(C3032=FALSE,FALSE,IF('Data Transformation'!E3032&lt;$R$10,E3032,$R$10)),IF(C3032=FALSE,FALSE,IF(C3032&lt;$R$10,C3032,$R$10)))</f>
        <v>0</v>
      </c>
      <c r="H3032" t="b">
        <f>IF('Input and Summary Results'!$J$4="yes",'Data Transformation'!F3032,'Data Transformation'!D3032)</f>
        <v>0</v>
      </c>
      <c r="I3032" t="str">
        <f t="shared" si="172"/>
        <v/>
      </c>
    </row>
    <row r="3033" spans="2:9" x14ac:dyDescent="0.25">
      <c r="B3033" t="b">
        <f>IF('Input and Summary Results'!D2615=0,FALSE,'Input and Summary Results'!$B2615)</f>
        <v>0</v>
      </c>
      <c r="C3033" t="b">
        <f>IF(OR(B3033=0,'Input and Summary Results'!D2615=0,'Input and Summary Results'!D2615=""),FALSE,'Input and Summary Results'!$D2615)</f>
        <v>0</v>
      </c>
      <c r="D3033" t="b">
        <f>IF(OR(B3033=0,'Input and Summary Results'!E2615=0),FALSE,'Input and Summary Results'!$E2615)</f>
        <v>0</v>
      </c>
      <c r="E3033" t="b">
        <f t="shared" si="170"/>
        <v>0</v>
      </c>
      <c r="F3033" t="b">
        <f t="shared" si="171"/>
        <v>0</v>
      </c>
      <c r="G3033" t="b">
        <f>IF('Input and Summary Results'!$J$4="yes",IF(C3033=FALSE,FALSE,IF('Data Transformation'!E3033&lt;$R$10,E3033,$R$10)),IF(C3033=FALSE,FALSE,IF(C3033&lt;$R$10,C3033,$R$10)))</f>
        <v>0</v>
      </c>
      <c r="H3033" t="b">
        <f>IF('Input and Summary Results'!$J$4="yes",'Data Transformation'!F3033,'Data Transformation'!D3033)</f>
        <v>0</v>
      </c>
      <c r="I3033" t="str">
        <f t="shared" si="172"/>
        <v/>
      </c>
    </row>
    <row r="3034" spans="2:9" x14ac:dyDescent="0.25">
      <c r="B3034" t="b">
        <f>IF('Input and Summary Results'!D2616=0,FALSE,'Input and Summary Results'!$B2616)</f>
        <v>0</v>
      </c>
      <c r="C3034" t="b">
        <f>IF(OR(B3034=0,'Input and Summary Results'!D2616=0,'Input and Summary Results'!D2616=""),FALSE,'Input and Summary Results'!$D2616)</f>
        <v>0</v>
      </c>
      <c r="D3034" t="b">
        <f>IF(OR(B3034=0,'Input and Summary Results'!E2616=0),FALSE,'Input and Summary Results'!$E2616)</f>
        <v>0</v>
      </c>
      <c r="E3034" t="b">
        <f t="shared" si="170"/>
        <v>0</v>
      </c>
      <c r="F3034" t="b">
        <f t="shared" si="171"/>
        <v>0</v>
      </c>
      <c r="G3034" t="b">
        <f>IF('Input and Summary Results'!$J$4="yes",IF(C3034=FALSE,FALSE,IF('Data Transformation'!E3034&lt;$R$10,E3034,$R$10)),IF(C3034=FALSE,FALSE,IF(C3034&lt;$R$10,C3034,$R$10)))</f>
        <v>0</v>
      </c>
      <c r="H3034" t="b">
        <f>IF('Input and Summary Results'!$J$4="yes",'Data Transformation'!F3034,'Data Transformation'!D3034)</f>
        <v>0</v>
      </c>
      <c r="I3034" t="str">
        <f t="shared" si="172"/>
        <v/>
      </c>
    </row>
    <row r="3035" spans="2:9" x14ac:dyDescent="0.25">
      <c r="B3035" t="b">
        <f>IF('Input and Summary Results'!D2617=0,FALSE,'Input and Summary Results'!$B2617)</f>
        <v>0</v>
      </c>
      <c r="C3035" t="b">
        <f>IF(OR(B3035=0,'Input and Summary Results'!D2617=0,'Input and Summary Results'!D2617=""),FALSE,'Input and Summary Results'!$D2617)</f>
        <v>0</v>
      </c>
      <c r="D3035" t="b">
        <f>IF(OR(B3035=0,'Input and Summary Results'!E2617=0),FALSE,'Input and Summary Results'!$E2617)</f>
        <v>0</v>
      </c>
      <c r="E3035" t="b">
        <f t="shared" si="170"/>
        <v>0</v>
      </c>
      <c r="F3035" t="b">
        <f t="shared" si="171"/>
        <v>0</v>
      </c>
      <c r="G3035" t="b">
        <f>IF('Input and Summary Results'!$J$4="yes",IF(C3035=FALSE,FALSE,IF('Data Transformation'!E3035&lt;$R$10,E3035,$R$10)),IF(C3035=FALSE,FALSE,IF(C3035&lt;$R$10,C3035,$R$10)))</f>
        <v>0</v>
      </c>
      <c r="H3035" t="b">
        <f>IF('Input and Summary Results'!$J$4="yes",'Data Transformation'!F3035,'Data Transformation'!D3035)</f>
        <v>0</v>
      </c>
      <c r="I3035" t="str">
        <f t="shared" si="172"/>
        <v/>
      </c>
    </row>
    <row r="3036" spans="2:9" x14ac:dyDescent="0.25">
      <c r="B3036" t="b">
        <f>IF('Input and Summary Results'!D2618=0,FALSE,'Input and Summary Results'!$B2618)</f>
        <v>0</v>
      </c>
      <c r="C3036" t="b">
        <f>IF(OR(B3036=0,'Input and Summary Results'!D2618=0,'Input and Summary Results'!D2618=""),FALSE,'Input and Summary Results'!$D2618)</f>
        <v>0</v>
      </c>
      <c r="D3036" t="b">
        <f>IF(OR(B3036=0,'Input and Summary Results'!E2618=0),FALSE,'Input and Summary Results'!$E2618)</f>
        <v>0</v>
      </c>
      <c r="E3036" t="b">
        <f t="shared" si="170"/>
        <v>0</v>
      </c>
      <c r="F3036" t="b">
        <f t="shared" si="171"/>
        <v>0</v>
      </c>
      <c r="G3036" t="b">
        <f>IF('Input and Summary Results'!$J$4="yes",IF(C3036=FALSE,FALSE,IF('Data Transformation'!E3036&lt;$R$10,E3036,$R$10)),IF(C3036=FALSE,FALSE,IF(C3036&lt;$R$10,C3036,$R$10)))</f>
        <v>0</v>
      </c>
      <c r="H3036" t="b">
        <f>IF('Input and Summary Results'!$J$4="yes",'Data Transformation'!F3036,'Data Transformation'!D3036)</f>
        <v>0</v>
      </c>
      <c r="I3036" t="str">
        <f t="shared" si="172"/>
        <v/>
      </c>
    </row>
    <row r="3037" spans="2:9" x14ac:dyDescent="0.25">
      <c r="B3037" t="b">
        <f>IF('Input and Summary Results'!D2619=0,FALSE,'Input and Summary Results'!$B2619)</f>
        <v>0</v>
      </c>
      <c r="C3037" t="b">
        <f>IF(OR(B3037=0,'Input and Summary Results'!D2619=0,'Input and Summary Results'!D2619=""),FALSE,'Input and Summary Results'!$D2619)</f>
        <v>0</v>
      </c>
      <c r="D3037" t="b">
        <f>IF(OR(B3037=0,'Input and Summary Results'!E2619=0),FALSE,'Input and Summary Results'!$E2619)</f>
        <v>0</v>
      </c>
      <c r="E3037" t="b">
        <f t="shared" si="170"/>
        <v>0</v>
      </c>
      <c r="F3037" t="b">
        <f t="shared" si="171"/>
        <v>0</v>
      </c>
      <c r="G3037" t="b">
        <f>IF('Input and Summary Results'!$J$4="yes",IF(C3037=FALSE,FALSE,IF('Data Transformation'!E3037&lt;$R$10,E3037,$R$10)),IF(C3037=FALSE,FALSE,IF(C3037&lt;$R$10,C3037,$R$10)))</f>
        <v>0</v>
      </c>
      <c r="H3037" t="b">
        <f>IF('Input and Summary Results'!$J$4="yes",'Data Transformation'!F3037,'Data Transformation'!D3037)</f>
        <v>0</v>
      </c>
      <c r="I3037" t="str">
        <f t="shared" si="172"/>
        <v/>
      </c>
    </row>
    <row r="3038" spans="2:9" x14ac:dyDescent="0.25">
      <c r="B3038" t="b">
        <f>IF('Input and Summary Results'!D2620=0,FALSE,'Input and Summary Results'!$B2620)</f>
        <v>0</v>
      </c>
      <c r="C3038" t="b">
        <f>IF(OR(B3038=0,'Input and Summary Results'!D2620=0,'Input and Summary Results'!D2620=""),FALSE,'Input and Summary Results'!$D2620)</f>
        <v>0</v>
      </c>
      <c r="D3038" t="b">
        <f>IF(OR(B3038=0,'Input and Summary Results'!E2620=0),FALSE,'Input and Summary Results'!$E2620)</f>
        <v>0</v>
      </c>
      <c r="E3038" t="b">
        <f t="shared" si="170"/>
        <v>0</v>
      </c>
      <c r="F3038" t="b">
        <f t="shared" si="171"/>
        <v>0</v>
      </c>
      <c r="G3038" t="b">
        <f>IF('Input and Summary Results'!$J$4="yes",IF(C3038=FALSE,FALSE,IF('Data Transformation'!E3038&lt;$R$10,E3038,$R$10)),IF(C3038=FALSE,FALSE,IF(C3038&lt;$R$10,C3038,$R$10)))</f>
        <v>0</v>
      </c>
      <c r="H3038" t="b">
        <f>IF('Input and Summary Results'!$J$4="yes",'Data Transformation'!F3038,'Data Transformation'!D3038)</f>
        <v>0</v>
      </c>
      <c r="I3038" t="str">
        <f t="shared" si="172"/>
        <v/>
      </c>
    </row>
    <row r="3039" spans="2:9" x14ac:dyDescent="0.25">
      <c r="B3039" t="b">
        <f>IF('Input and Summary Results'!D2621=0,FALSE,'Input and Summary Results'!$B2621)</f>
        <v>0</v>
      </c>
      <c r="C3039" t="b">
        <f>IF(OR(B3039=0,'Input and Summary Results'!D2621=0,'Input and Summary Results'!D2621=""),FALSE,'Input and Summary Results'!$D2621)</f>
        <v>0</v>
      </c>
      <c r="D3039" t="b">
        <f>IF(OR(B3039=0,'Input and Summary Results'!E2621=0),FALSE,'Input and Summary Results'!$E2621)</f>
        <v>0</v>
      </c>
      <c r="E3039" t="b">
        <f t="shared" si="170"/>
        <v>0</v>
      </c>
      <c r="F3039" t="b">
        <f t="shared" si="171"/>
        <v>0</v>
      </c>
      <c r="G3039" t="b">
        <f>IF('Input and Summary Results'!$J$4="yes",IF(C3039=FALSE,FALSE,IF('Data Transformation'!E3039&lt;$R$10,E3039,$R$10)),IF(C3039=FALSE,FALSE,IF(C3039&lt;$R$10,C3039,$R$10)))</f>
        <v>0</v>
      </c>
      <c r="H3039" t="b">
        <f>IF('Input and Summary Results'!$J$4="yes",'Data Transformation'!F3039,'Data Transformation'!D3039)</f>
        <v>0</v>
      </c>
      <c r="I3039" t="str">
        <f t="shared" si="172"/>
        <v/>
      </c>
    </row>
    <row r="3040" spans="2:9" x14ac:dyDescent="0.25">
      <c r="B3040" t="b">
        <f>IF('Input and Summary Results'!D2622=0,FALSE,'Input and Summary Results'!$B2622)</f>
        <v>0</v>
      </c>
      <c r="C3040" t="b">
        <f>IF(OR(B3040=0,'Input and Summary Results'!D2622=0,'Input and Summary Results'!D2622=""),FALSE,'Input and Summary Results'!$D2622)</f>
        <v>0</v>
      </c>
      <c r="D3040" t="b">
        <f>IF(OR(B3040=0,'Input and Summary Results'!E2622=0),FALSE,'Input and Summary Results'!$E2622)</f>
        <v>0</v>
      </c>
      <c r="E3040" t="b">
        <f t="shared" si="170"/>
        <v>0</v>
      </c>
      <c r="F3040" t="b">
        <f t="shared" si="171"/>
        <v>0</v>
      </c>
      <c r="G3040" t="b">
        <f>IF('Input and Summary Results'!$J$4="yes",IF(C3040=FALSE,FALSE,IF('Data Transformation'!E3040&lt;$R$10,E3040,$R$10)),IF(C3040=FALSE,FALSE,IF(C3040&lt;$R$10,C3040,$R$10)))</f>
        <v>0</v>
      </c>
      <c r="H3040" t="b">
        <f>IF('Input and Summary Results'!$J$4="yes",'Data Transformation'!F3040,'Data Transformation'!D3040)</f>
        <v>0</v>
      </c>
      <c r="I3040" t="str">
        <f t="shared" si="172"/>
        <v/>
      </c>
    </row>
    <row r="3041" spans="2:9" x14ac:dyDescent="0.25">
      <c r="B3041" t="b">
        <f>IF('Input and Summary Results'!D2623=0,FALSE,'Input and Summary Results'!$B2623)</f>
        <v>0</v>
      </c>
      <c r="C3041" t="b">
        <f>IF(OR(B3041=0,'Input and Summary Results'!D2623=0,'Input and Summary Results'!D2623=""),FALSE,'Input and Summary Results'!$D2623)</f>
        <v>0</v>
      </c>
      <c r="D3041" t="b">
        <f>IF(OR(B3041=0,'Input and Summary Results'!E2623=0),FALSE,'Input and Summary Results'!$E2623)</f>
        <v>0</v>
      </c>
      <c r="E3041" t="b">
        <f t="shared" si="170"/>
        <v>0</v>
      </c>
      <c r="F3041" t="b">
        <f t="shared" si="171"/>
        <v>0</v>
      </c>
      <c r="G3041" t="b">
        <f>IF('Input and Summary Results'!$J$4="yes",IF(C3041=FALSE,FALSE,IF('Data Transformation'!E3041&lt;$R$10,E3041,$R$10)),IF(C3041=FALSE,FALSE,IF(C3041&lt;$R$10,C3041,$R$10)))</f>
        <v>0</v>
      </c>
      <c r="H3041" t="b">
        <f>IF('Input and Summary Results'!$J$4="yes",'Data Transformation'!F3041,'Data Transformation'!D3041)</f>
        <v>0</v>
      </c>
      <c r="I3041" t="str">
        <f t="shared" si="172"/>
        <v/>
      </c>
    </row>
    <row r="3042" spans="2:9" x14ac:dyDescent="0.25">
      <c r="B3042" t="b">
        <f>IF('Input and Summary Results'!D2624=0,FALSE,'Input and Summary Results'!$B2624)</f>
        <v>0</v>
      </c>
      <c r="C3042" t="b">
        <f>IF(OR(B3042=0,'Input and Summary Results'!D2624=0,'Input and Summary Results'!D2624=""),FALSE,'Input and Summary Results'!$D2624)</f>
        <v>0</v>
      </c>
      <c r="D3042" t="b">
        <f>IF(OR(B3042=0,'Input and Summary Results'!E2624=0),FALSE,'Input and Summary Results'!$E2624)</f>
        <v>0</v>
      </c>
      <c r="E3042" t="b">
        <f t="shared" si="170"/>
        <v>0</v>
      </c>
      <c r="F3042" t="b">
        <f t="shared" si="171"/>
        <v>0</v>
      </c>
      <c r="G3042" t="b">
        <f>IF('Input and Summary Results'!$J$4="yes",IF(C3042=FALSE,FALSE,IF('Data Transformation'!E3042&lt;$R$10,E3042,$R$10)),IF(C3042=FALSE,FALSE,IF(C3042&lt;$R$10,C3042,$R$10)))</f>
        <v>0</v>
      </c>
      <c r="H3042" t="b">
        <f>IF('Input and Summary Results'!$J$4="yes",'Data Transformation'!F3042,'Data Transformation'!D3042)</f>
        <v>0</v>
      </c>
      <c r="I3042" t="str">
        <f t="shared" si="172"/>
        <v/>
      </c>
    </row>
    <row r="3043" spans="2:9" x14ac:dyDescent="0.25">
      <c r="B3043" t="b">
        <f>IF('Input and Summary Results'!D2625=0,FALSE,'Input and Summary Results'!$B2625)</f>
        <v>0</v>
      </c>
      <c r="C3043" t="b">
        <f>IF(OR(B3043=0,'Input and Summary Results'!D2625=0,'Input and Summary Results'!D2625=""),FALSE,'Input and Summary Results'!$D2625)</f>
        <v>0</v>
      </c>
      <c r="D3043" t="b">
        <f>IF(OR(B3043=0,'Input and Summary Results'!E2625=0),FALSE,'Input and Summary Results'!$E2625)</f>
        <v>0</v>
      </c>
      <c r="E3043" t="b">
        <f t="shared" si="170"/>
        <v>0</v>
      </c>
      <c r="F3043" t="b">
        <f t="shared" si="171"/>
        <v>0</v>
      </c>
      <c r="G3043" t="b">
        <f>IF('Input and Summary Results'!$J$4="yes",IF(C3043=FALSE,FALSE,IF('Data Transformation'!E3043&lt;$R$10,E3043,$R$10)),IF(C3043=FALSE,FALSE,IF(C3043&lt;$R$10,C3043,$R$10)))</f>
        <v>0</v>
      </c>
      <c r="H3043" t="b">
        <f>IF('Input and Summary Results'!$J$4="yes",'Data Transformation'!F3043,'Data Transformation'!D3043)</f>
        <v>0</v>
      </c>
      <c r="I3043" t="str">
        <f t="shared" si="172"/>
        <v/>
      </c>
    </row>
    <row r="3044" spans="2:9" x14ac:dyDescent="0.25">
      <c r="B3044" t="b">
        <f>IF('Input and Summary Results'!D2626=0,FALSE,'Input and Summary Results'!$B2626)</f>
        <v>0</v>
      </c>
      <c r="C3044" t="b">
        <f>IF(OR(B3044=0,'Input and Summary Results'!D2626=0,'Input and Summary Results'!D2626=""),FALSE,'Input and Summary Results'!$D2626)</f>
        <v>0</v>
      </c>
      <c r="D3044" t="b">
        <f>IF(OR(B3044=0,'Input and Summary Results'!E2626=0),FALSE,'Input and Summary Results'!$E2626)</f>
        <v>0</v>
      </c>
      <c r="E3044" t="b">
        <f t="shared" si="170"/>
        <v>0</v>
      </c>
      <c r="F3044" t="b">
        <f t="shared" si="171"/>
        <v>0</v>
      </c>
      <c r="G3044" t="b">
        <f>IF('Input and Summary Results'!$J$4="yes",IF(C3044=FALSE,FALSE,IF('Data Transformation'!E3044&lt;$R$10,E3044,$R$10)),IF(C3044=FALSE,FALSE,IF(C3044&lt;$R$10,C3044,$R$10)))</f>
        <v>0</v>
      </c>
      <c r="H3044" t="b">
        <f>IF('Input and Summary Results'!$J$4="yes",'Data Transformation'!F3044,'Data Transformation'!D3044)</f>
        <v>0</v>
      </c>
      <c r="I3044" t="str">
        <f t="shared" si="172"/>
        <v/>
      </c>
    </row>
    <row r="3045" spans="2:9" x14ac:dyDescent="0.25">
      <c r="B3045" t="b">
        <f>IF('Input and Summary Results'!D2627=0,FALSE,'Input and Summary Results'!$B2627)</f>
        <v>0</v>
      </c>
      <c r="C3045" t="b">
        <f>IF(OR(B3045=0,'Input and Summary Results'!D2627=0,'Input and Summary Results'!D2627=""),FALSE,'Input and Summary Results'!$D2627)</f>
        <v>0</v>
      </c>
      <c r="D3045" t="b">
        <f>IF(OR(B3045=0,'Input and Summary Results'!E2627=0),FALSE,'Input and Summary Results'!$E2627)</f>
        <v>0</v>
      </c>
      <c r="E3045" t="b">
        <f t="shared" si="170"/>
        <v>0</v>
      </c>
      <c r="F3045" t="b">
        <f t="shared" si="171"/>
        <v>0</v>
      </c>
      <c r="G3045" t="b">
        <f>IF('Input and Summary Results'!$J$4="yes",IF(C3045=FALSE,FALSE,IF('Data Transformation'!E3045&lt;$R$10,E3045,$R$10)),IF(C3045=FALSE,FALSE,IF(C3045&lt;$R$10,C3045,$R$10)))</f>
        <v>0</v>
      </c>
      <c r="H3045" t="b">
        <f>IF('Input and Summary Results'!$J$4="yes",'Data Transformation'!F3045,'Data Transformation'!D3045)</f>
        <v>0</v>
      </c>
      <c r="I3045" t="str">
        <f t="shared" si="172"/>
        <v/>
      </c>
    </row>
    <row r="3046" spans="2:9" x14ac:dyDescent="0.25">
      <c r="B3046" t="b">
        <f>IF('Input and Summary Results'!D2628=0,FALSE,'Input and Summary Results'!$B2628)</f>
        <v>0</v>
      </c>
      <c r="C3046" t="b">
        <f>IF(OR(B3046=0,'Input and Summary Results'!D2628=0,'Input and Summary Results'!D2628=""),FALSE,'Input and Summary Results'!$D2628)</f>
        <v>0</v>
      </c>
      <c r="D3046" t="b">
        <f>IF(OR(B3046=0,'Input and Summary Results'!E2628=0),FALSE,'Input and Summary Results'!$E2628)</f>
        <v>0</v>
      </c>
      <c r="E3046" t="b">
        <f t="shared" si="170"/>
        <v>0</v>
      </c>
      <c r="F3046" t="b">
        <f t="shared" si="171"/>
        <v>0</v>
      </c>
      <c r="G3046" t="b">
        <f>IF('Input and Summary Results'!$J$4="yes",IF(C3046=FALSE,FALSE,IF('Data Transformation'!E3046&lt;$R$10,E3046,$R$10)),IF(C3046=FALSE,FALSE,IF(C3046&lt;$R$10,C3046,$R$10)))</f>
        <v>0</v>
      </c>
      <c r="H3046" t="b">
        <f>IF('Input and Summary Results'!$J$4="yes",'Data Transformation'!F3046,'Data Transformation'!D3046)</f>
        <v>0</v>
      </c>
      <c r="I3046" t="str">
        <f t="shared" si="172"/>
        <v/>
      </c>
    </row>
    <row r="3047" spans="2:9" x14ac:dyDescent="0.25">
      <c r="B3047" t="b">
        <f>IF('Input and Summary Results'!D2629=0,FALSE,'Input and Summary Results'!$B2629)</f>
        <v>0</v>
      </c>
      <c r="C3047" t="b">
        <f>IF(OR(B3047=0,'Input and Summary Results'!D2629=0,'Input and Summary Results'!D2629=""),FALSE,'Input and Summary Results'!$D2629)</f>
        <v>0</v>
      </c>
      <c r="D3047" t="b">
        <f>IF(OR(B3047=0,'Input and Summary Results'!E2629=0),FALSE,'Input and Summary Results'!$E2629)</f>
        <v>0</v>
      </c>
      <c r="E3047" t="b">
        <f t="shared" si="170"/>
        <v>0</v>
      </c>
      <c r="F3047" t="b">
        <f t="shared" si="171"/>
        <v>0</v>
      </c>
      <c r="G3047" t="b">
        <f>IF('Input and Summary Results'!$J$4="yes",IF(C3047=FALSE,FALSE,IF('Data Transformation'!E3047&lt;$R$10,E3047,$R$10)),IF(C3047=FALSE,FALSE,IF(C3047&lt;$R$10,C3047,$R$10)))</f>
        <v>0</v>
      </c>
      <c r="H3047" t="b">
        <f>IF('Input and Summary Results'!$J$4="yes",'Data Transformation'!F3047,'Data Transformation'!D3047)</f>
        <v>0</v>
      </c>
      <c r="I3047" t="str">
        <f t="shared" si="172"/>
        <v/>
      </c>
    </row>
    <row r="3048" spans="2:9" x14ac:dyDescent="0.25">
      <c r="B3048" t="b">
        <f>IF('Input and Summary Results'!D2630=0,FALSE,'Input and Summary Results'!$B2630)</f>
        <v>0</v>
      </c>
      <c r="C3048" t="b">
        <f>IF(OR(B3048=0,'Input and Summary Results'!D2630=0,'Input and Summary Results'!D2630=""),FALSE,'Input and Summary Results'!$D2630)</f>
        <v>0</v>
      </c>
      <c r="D3048" t="b">
        <f>IF(OR(B3048=0,'Input and Summary Results'!E2630=0),FALSE,'Input and Summary Results'!$E2630)</f>
        <v>0</v>
      </c>
      <c r="E3048" t="b">
        <f t="shared" si="170"/>
        <v>0</v>
      </c>
      <c r="F3048" t="b">
        <f t="shared" si="171"/>
        <v>0</v>
      </c>
      <c r="G3048" t="b">
        <f>IF('Input and Summary Results'!$J$4="yes",IF(C3048=FALSE,FALSE,IF('Data Transformation'!E3048&lt;$R$10,E3048,$R$10)),IF(C3048=FALSE,FALSE,IF(C3048&lt;$R$10,C3048,$R$10)))</f>
        <v>0</v>
      </c>
      <c r="H3048" t="b">
        <f>IF('Input and Summary Results'!$J$4="yes",'Data Transformation'!F3048,'Data Transformation'!D3048)</f>
        <v>0</v>
      </c>
      <c r="I3048" t="str">
        <f t="shared" si="172"/>
        <v/>
      </c>
    </row>
    <row r="3049" spans="2:9" x14ac:dyDescent="0.25">
      <c r="B3049" t="b">
        <f>IF('Input and Summary Results'!D2631=0,FALSE,'Input and Summary Results'!$B2631)</f>
        <v>0</v>
      </c>
      <c r="C3049" t="b">
        <f>IF(OR(B3049=0,'Input and Summary Results'!D2631=0,'Input and Summary Results'!D2631=""),FALSE,'Input and Summary Results'!$D2631)</f>
        <v>0</v>
      </c>
      <c r="D3049" t="b">
        <f>IF(OR(B3049=0,'Input and Summary Results'!E2631=0),FALSE,'Input and Summary Results'!$E2631)</f>
        <v>0</v>
      </c>
      <c r="E3049" t="b">
        <f t="shared" si="170"/>
        <v>0</v>
      </c>
      <c r="F3049" t="b">
        <f t="shared" si="171"/>
        <v>0</v>
      </c>
      <c r="G3049" t="b">
        <f>IF('Input and Summary Results'!$J$4="yes",IF(C3049=FALSE,FALSE,IF('Data Transformation'!E3049&lt;$R$10,E3049,$R$10)),IF(C3049=FALSE,FALSE,IF(C3049&lt;$R$10,C3049,$R$10)))</f>
        <v>0</v>
      </c>
      <c r="H3049" t="b">
        <f>IF('Input and Summary Results'!$J$4="yes",'Data Transformation'!F3049,'Data Transformation'!D3049)</f>
        <v>0</v>
      </c>
      <c r="I3049" t="str">
        <f t="shared" si="172"/>
        <v/>
      </c>
    </row>
    <row r="3050" spans="2:9" x14ac:dyDescent="0.25">
      <c r="B3050" t="b">
        <f>IF('Input and Summary Results'!D2632=0,FALSE,'Input and Summary Results'!$B2632)</f>
        <v>0</v>
      </c>
      <c r="C3050" t="b">
        <f>IF(OR(B3050=0,'Input and Summary Results'!D2632=0,'Input and Summary Results'!D2632=""),FALSE,'Input and Summary Results'!$D2632)</f>
        <v>0</v>
      </c>
      <c r="D3050" t="b">
        <f>IF(OR(B3050=0,'Input and Summary Results'!E2632=0),FALSE,'Input and Summary Results'!$E2632)</f>
        <v>0</v>
      </c>
      <c r="E3050" t="b">
        <f t="shared" ref="E3050:E3113" si="173">IF(C3050=FALSE,FALSE,LOG10(C3050))</f>
        <v>0</v>
      </c>
      <c r="F3050" t="b">
        <f t="shared" ref="F3050:F3113" si="174">IF(D3050=FALSE, FALSE,0.434*D3050/C3050)</f>
        <v>0</v>
      </c>
      <c r="G3050" t="b">
        <f>IF('Input and Summary Results'!$J$4="yes",IF(C3050=FALSE,FALSE,IF('Data Transformation'!E3050&lt;$R$10,E3050,$R$10)),IF(C3050=FALSE,FALSE,IF(C3050&lt;$R$10,C3050,$R$10)))</f>
        <v>0</v>
      </c>
      <c r="H3050" t="b">
        <f>IF('Input and Summary Results'!$J$4="yes",'Data Transformation'!F3050,'Data Transformation'!D3050)</f>
        <v>0</v>
      </c>
      <c r="I3050" t="str">
        <f t="shared" si="172"/>
        <v/>
      </c>
    </row>
    <row r="3051" spans="2:9" x14ac:dyDescent="0.25">
      <c r="B3051" t="b">
        <f>IF('Input and Summary Results'!D2633=0,FALSE,'Input and Summary Results'!$B2633)</f>
        <v>0</v>
      </c>
      <c r="C3051" t="b">
        <f>IF(OR(B3051=0,'Input and Summary Results'!D2633=0,'Input and Summary Results'!D2633=""),FALSE,'Input and Summary Results'!$D2633)</f>
        <v>0</v>
      </c>
      <c r="D3051" t="b">
        <f>IF(OR(B3051=0,'Input and Summary Results'!E2633=0),FALSE,'Input and Summary Results'!$E2633)</f>
        <v>0</v>
      </c>
      <c r="E3051" t="b">
        <f t="shared" si="173"/>
        <v>0</v>
      </c>
      <c r="F3051" t="b">
        <f t="shared" si="174"/>
        <v>0</v>
      </c>
      <c r="G3051" t="b">
        <f>IF('Input and Summary Results'!$J$4="yes",IF(C3051=FALSE,FALSE,IF('Data Transformation'!E3051&lt;$R$10,E3051,$R$10)),IF(C3051=FALSE,FALSE,IF(C3051&lt;$R$10,C3051,$R$10)))</f>
        <v>0</v>
      </c>
      <c r="H3051" t="b">
        <f>IF('Input and Summary Results'!$J$4="yes",'Data Transformation'!F3051,'Data Transformation'!D3051)</f>
        <v>0</v>
      </c>
      <c r="I3051" t="str">
        <f t="shared" si="172"/>
        <v/>
      </c>
    </row>
    <row r="3052" spans="2:9" x14ac:dyDescent="0.25">
      <c r="B3052" t="b">
        <f>IF('Input and Summary Results'!D2634=0,FALSE,'Input and Summary Results'!$B2634)</f>
        <v>0</v>
      </c>
      <c r="C3052" t="b">
        <f>IF(OR(B3052=0,'Input and Summary Results'!D2634=0,'Input and Summary Results'!D2634=""),FALSE,'Input and Summary Results'!$D2634)</f>
        <v>0</v>
      </c>
      <c r="D3052" t="b">
        <f>IF(OR(B3052=0,'Input and Summary Results'!E2634=0),FALSE,'Input and Summary Results'!$E2634)</f>
        <v>0</v>
      </c>
      <c r="E3052" t="b">
        <f t="shared" si="173"/>
        <v>0</v>
      </c>
      <c r="F3052" t="b">
        <f t="shared" si="174"/>
        <v>0</v>
      </c>
      <c r="G3052" t="b">
        <f>IF('Input and Summary Results'!$J$4="yes",IF(C3052=FALSE,FALSE,IF('Data Transformation'!E3052&lt;$R$10,E3052,$R$10)),IF(C3052=FALSE,FALSE,IF(C3052&lt;$R$10,C3052,$R$10)))</f>
        <v>0</v>
      </c>
      <c r="H3052" t="b">
        <f>IF('Input and Summary Results'!$J$4="yes",'Data Transformation'!F3052,'Data Transformation'!D3052)</f>
        <v>0</v>
      </c>
      <c r="I3052" t="str">
        <f t="shared" si="172"/>
        <v/>
      </c>
    </row>
    <row r="3053" spans="2:9" x14ac:dyDescent="0.25">
      <c r="B3053" t="b">
        <f>IF('Input and Summary Results'!D2635=0,FALSE,'Input and Summary Results'!$B2635)</f>
        <v>0</v>
      </c>
      <c r="C3053" t="b">
        <f>IF(OR(B3053=0,'Input and Summary Results'!D2635=0,'Input and Summary Results'!D2635=""),FALSE,'Input and Summary Results'!$D2635)</f>
        <v>0</v>
      </c>
      <c r="D3053" t="b">
        <f>IF(OR(B3053=0,'Input and Summary Results'!E2635=0),FALSE,'Input and Summary Results'!$E2635)</f>
        <v>0</v>
      </c>
      <c r="E3053" t="b">
        <f t="shared" si="173"/>
        <v>0</v>
      </c>
      <c r="F3053" t="b">
        <f t="shared" si="174"/>
        <v>0</v>
      </c>
      <c r="G3053" t="b">
        <f>IF('Input and Summary Results'!$J$4="yes",IF(C3053=FALSE,FALSE,IF('Data Transformation'!E3053&lt;$R$10,E3053,$R$10)),IF(C3053=FALSE,FALSE,IF(C3053&lt;$R$10,C3053,$R$10)))</f>
        <v>0</v>
      </c>
      <c r="H3053" t="b">
        <f>IF('Input and Summary Results'!$J$4="yes",'Data Transformation'!F3053,'Data Transformation'!D3053)</f>
        <v>0</v>
      </c>
      <c r="I3053" t="str">
        <f t="shared" si="172"/>
        <v/>
      </c>
    </row>
    <row r="3054" spans="2:9" x14ac:dyDescent="0.25">
      <c r="B3054" t="b">
        <f>IF('Input and Summary Results'!D2636=0,FALSE,'Input and Summary Results'!$B2636)</f>
        <v>0</v>
      </c>
      <c r="C3054" t="b">
        <f>IF(OR(B3054=0,'Input and Summary Results'!D2636=0,'Input and Summary Results'!D2636=""),FALSE,'Input and Summary Results'!$D2636)</f>
        <v>0</v>
      </c>
      <c r="D3054" t="b">
        <f>IF(OR(B3054=0,'Input and Summary Results'!E2636=0),FALSE,'Input and Summary Results'!$E2636)</f>
        <v>0</v>
      </c>
      <c r="E3054" t="b">
        <f t="shared" si="173"/>
        <v>0</v>
      </c>
      <c r="F3054" t="b">
        <f t="shared" si="174"/>
        <v>0</v>
      </c>
      <c r="G3054" t="b">
        <f>IF('Input and Summary Results'!$J$4="yes",IF(C3054=FALSE,FALSE,IF('Data Transformation'!E3054&lt;$R$10,E3054,$R$10)),IF(C3054=FALSE,FALSE,IF(C3054&lt;$R$10,C3054,$R$10)))</f>
        <v>0</v>
      </c>
      <c r="H3054" t="b">
        <f>IF('Input and Summary Results'!$J$4="yes",'Data Transformation'!F3054,'Data Transformation'!D3054)</f>
        <v>0</v>
      </c>
      <c r="I3054" t="str">
        <f t="shared" si="172"/>
        <v/>
      </c>
    </row>
    <row r="3055" spans="2:9" x14ac:dyDescent="0.25">
      <c r="B3055" t="b">
        <f>IF('Input and Summary Results'!D2637=0,FALSE,'Input and Summary Results'!$B2637)</f>
        <v>0</v>
      </c>
      <c r="C3055" t="b">
        <f>IF(OR(B3055=0,'Input and Summary Results'!D2637=0,'Input and Summary Results'!D2637=""),FALSE,'Input and Summary Results'!$D2637)</f>
        <v>0</v>
      </c>
      <c r="D3055" t="b">
        <f>IF(OR(B3055=0,'Input and Summary Results'!E2637=0),FALSE,'Input and Summary Results'!$E2637)</f>
        <v>0</v>
      </c>
      <c r="E3055" t="b">
        <f t="shared" si="173"/>
        <v>0</v>
      </c>
      <c r="F3055" t="b">
        <f t="shared" si="174"/>
        <v>0</v>
      </c>
      <c r="G3055" t="b">
        <f>IF('Input and Summary Results'!$J$4="yes",IF(C3055=FALSE,FALSE,IF('Data Transformation'!E3055&lt;$R$10,E3055,$R$10)),IF(C3055=FALSE,FALSE,IF(C3055&lt;$R$10,C3055,$R$10)))</f>
        <v>0</v>
      </c>
      <c r="H3055" t="b">
        <f>IF('Input and Summary Results'!$J$4="yes",'Data Transformation'!F3055,'Data Transformation'!D3055)</f>
        <v>0</v>
      </c>
      <c r="I3055" t="str">
        <f t="shared" si="172"/>
        <v/>
      </c>
    </row>
    <row r="3056" spans="2:9" x14ac:dyDescent="0.25">
      <c r="B3056" t="b">
        <f>IF('Input and Summary Results'!D2638=0,FALSE,'Input and Summary Results'!$B2638)</f>
        <v>0</v>
      </c>
      <c r="C3056" t="b">
        <f>IF(OR(B3056=0,'Input and Summary Results'!D2638=0,'Input and Summary Results'!D2638=""),FALSE,'Input and Summary Results'!$D2638)</f>
        <v>0</v>
      </c>
      <c r="D3056" t="b">
        <f>IF(OR(B3056=0,'Input and Summary Results'!E2638=0),FALSE,'Input and Summary Results'!$E2638)</f>
        <v>0</v>
      </c>
      <c r="E3056" t="b">
        <f t="shared" si="173"/>
        <v>0</v>
      </c>
      <c r="F3056" t="b">
        <f t="shared" si="174"/>
        <v>0</v>
      </c>
      <c r="G3056" t="b">
        <f>IF('Input and Summary Results'!$J$4="yes",IF(C3056=FALSE,FALSE,IF('Data Transformation'!E3056&lt;$R$10,E3056,$R$10)),IF(C3056=FALSE,FALSE,IF(C3056&lt;$R$10,C3056,$R$10)))</f>
        <v>0</v>
      </c>
      <c r="H3056" t="b">
        <f>IF('Input and Summary Results'!$J$4="yes",'Data Transformation'!F3056,'Data Transformation'!D3056)</f>
        <v>0</v>
      </c>
      <c r="I3056" t="str">
        <f t="shared" si="172"/>
        <v/>
      </c>
    </row>
    <row r="3057" spans="2:9" x14ac:dyDescent="0.25">
      <c r="B3057" t="b">
        <f>IF('Input and Summary Results'!D2639=0,FALSE,'Input and Summary Results'!$B2639)</f>
        <v>0</v>
      </c>
      <c r="C3057" t="b">
        <f>IF(OR(B3057=0,'Input and Summary Results'!D2639=0,'Input and Summary Results'!D2639=""),FALSE,'Input and Summary Results'!$D2639)</f>
        <v>0</v>
      </c>
      <c r="D3057" t="b">
        <f>IF(OR(B3057=0,'Input and Summary Results'!E2639=0),FALSE,'Input and Summary Results'!$E2639)</f>
        <v>0</v>
      </c>
      <c r="E3057" t="b">
        <f t="shared" si="173"/>
        <v>0</v>
      </c>
      <c r="F3057" t="b">
        <f t="shared" si="174"/>
        <v>0</v>
      </c>
      <c r="G3057" t="b">
        <f>IF('Input and Summary Results'!$J$4="yes",IF(C3057=FALSE,FALSE,IF('Data Transformation'!E3057&lt;$R$10,E3057,$R$10)),IF(C3057=FALSE,FALSE,IF(C3057&lt;$R$10,C3057,$R$10)))</f>
        <v>0</v>
      </c>
      <c r="H3057" t="b">
        <f>IF('Input and Summary Results'!$J$4="yes",'Data Transformation'!F3057,'Data Transformation'!D3057)</f>
        <v>0</v>
      </c>
      <c r="I3057" t="str">
        <f t="shared" si="172"/>
        <v/>
      </c>
    </row>
    <row r="3058" spans="2:9" x14ac:dyDescent="0.25">
      <c r="B3058" t="b">
        <f>IF('Input and Summary Results'!D2640=0,FALSE,'Input and Summary Results'!$B2640)</f>
        <v>0</v>
      </c>
      <c r="C3058" t="b">
        <f>IF(OR(B3058=0,'Input and Summary Results'!D2640=0,'Input and Summary Results'!D2640=""),FALSE,'Input and Summary Results'!$D2640)</f>
        <v>0</v>
      </c>
      <c r="D3058" t="b">
        <f>IF(OR(B3058=0,'Input and Summary Results'!E2640=0),FALSE,'Input and Summary Results'!$E2640)</f>
        <v>0</v>
      </c>
      <c r="E3058" t="b">
        <f t="shared" si="173"/>
        <v>0</v>
      </c>
      <c r="F3058" t="b">
        <f t="shared" si="174"/>
        <v>0</v>
      </c>
      <c r="G3058" t="b">
        <f>IF('Input and Summary Results'!$J$4="yes",IF(C3058=FALSE,FALSE,IF('Data Transformation'!E3058&lt;$R$10,E3058,$R$10)),IF(C3058=FALSE,FALSE,IF(C3058&lt;$R$10,C3058,$R$10)))</f>
        <v>0</v>
      </c>
      <c r="H3058" t="b">
        <f>IF('Input and Summary Results'!$J$4="yes",'Data Transformation'!F3058,'Data Transformation'!D3058)</f>
        <v>0</v>
      </c>
      <c r="I3058" t="str">
        <f t="shared" si="172"/>
        <v/>
      </c>
    </row>
    <row r="3059" spans="2:9" x14ac:dyDescent="0.25">
      <c r="B3059" t="b">
        <f>IF('Input and Summary Results'!D2641=0,FALSE,'Input and Summary Results'!$B2641)</f>
        <v>0</v>
      </c>
      <c r="C3059" t="b">
        <f>IF(OR(B3059=0,'Input and Summary Results'!D2641=0,'Input and Summary Results'!D2641=""),FALSE,'Input and Summary Results'!$D2641)</f>
        <v>0</v>
      </c>
      <c r="D3059" t="b">
        <f>IF(OR(B3059=0,'Input and Summary Results'!E2641=0),FALSE,'Input and Summary Results'!$E2641)</f>
        <v>0</v>
      </c>
      <c r="E3059" t="b">
        <f t="shared" si="173"/>
        <v>0</v>
      </c>
      <c r="F3059" t="b">
        <f t="shared" si="174"/>
        <v>0</v>
      </c>
      <c r="G3059" t="b">
        <f>IF('Input and Summary Results'!$J$4="yes",IF(C3059=FALSE,FALSE,IF('Data Transformation'!E3059&lt;$R$10,E3059,$R$10)),IF(C3059=FALSE,FALSE,IF(C3059&lt;$R$10,C3059,$R$10)))</f>
        <v>0</v>
      </c>
      <c r="H3059" t="b">
        <f>IF('Input and Summary Results'!$J$4="yes",'Data Transformation'!F3059,'Data Transformation'!D3059)</f>
        <v>0</v>
      </c>
      <c r="I3059" t="str">
        <f t="shared" si="172"/>
        <v/>
      </c>
    </row>
    <row r="3060" spans="2:9" x14ac:dyDescent="0.25">
      <c r="B3060" t="b">
        <f>IF('Input and Summary Results'!D2642=0,FALSE,'Input and Summary Results'!$B2642)</f>
        <v>0</v>
      </c>
      <c r="C3060" t="b">
        <f>IF(OR(B3060=0,'Input and Summary Results'!D2642=0,'Input and Summary Results'!D2642=""),FALSE,'Input and Summary Results'!$D2642)</f>
        <v>0</v>
      </c>
      <c r="D3060" t="b">
        <f>IF(OR(B3060=0,'Input and Summary Results'!E2642=0),FALSE,'Input and Summary Results'!$E2642)</f>
        <v>0</v>
      </c>
      <c r="E3060" t="b">
        <f t="shared" si="173"/>
        <v>0</v>
      </c>
      <c r="F3060" t="b">
        <f t="shared" si="174"/>
        <v>0</v>
      </c>
      <c r="G3060" t="b">
        <f>IF('Input and Summary Results'!$J$4="yes",IF(C3060=FALSE,FALSE,IF('Data Transformation'!E3060&lt;$R$10,E3060,$R$10)),IF(C3060=FALSE,FALSE,IF(C3060&lt;$R$10,C3060,$R$10)))</f>
        <v>0</v>
      </c>
      <c r="H3060" t="b">
        <f>IF('Input and Summary Results'!$J$4="yes",'Data Transformation'!F3060,'Data Transformation'!D3060)</f>
        <v>0</v>
      </c>
      <c r="I3060" t="str">
        <f t="shared" si="172"/>
        <v/>
      </c>
    </row>
    <row r="3061" spans="2:9" x14ac:dyDescent="0.25">
      <c r="B3061" t="b">
        <f>IF('Input and Summary Results'!D2643=0,FALSE,'Input and Summary Results'!$B2643)</f>
        <v>0</v>
      </c>
      <c r="C3061" t="b">
        <f>IF(OR(B3061=0,'Input and Summary Results'!D2643=0,'Input and Summary Results'!D2643=""),FALSE,'Input and Summary Results'!$D2643)</f>
        <v>0</v>
      </c>
      <c r="D3061" t="b">
        <f>IF(OR(B3061=0,'Input and Summary Results'!E2643=0),FALSE,'Input and Summary Results'!$E2643)</f>
        <v>0</v>
      </c>
      <c r="E3061" t="b">
        <f t="shared" si="173"/>
        <v>0</v>
      </c>
      <c r="F3061" t="b">
        <f t="shared" si="174"/>
        <v>0</v>
      </c>
      <c r="G3061" t="b">
        <f>IF('Input and Summary Results'!$J$4="yes",IF(C3061=FALSE,FALSE,IF('Data Transformation'!E3061&lt;$R$10,E3061,$R$10)),IF(C3061=FALSE,FALSE,IF(C3061&lt;$R$10,C3061,$R$10)))</f>
        <v>0</v>
      </c>
      <c r="H3061" t="b">
        <f>IF('Input and Summary Results'!$J$4="yes",'Data Transformation'!F3061,'Data Transformation'!D3061)</f>
        <v>0</v>
      </c>
      <c r="I3061" t="str">
        <f t="shared" si="172"/>
        <v/>
      </c>
    </row>
    <row r="3062" spans="2:9" x14ac:dyDescent="0.25">
      <c r="B3062" t="b">
        <f>IF('Input and Summary Results'!D2644=0,FALSE,'Input and Summary Results'!$B2644)</f>
        <v>0</v>
      </c>
      <c r="C3062" t="b">
        <f>IF(OR(B3062=0,'Input and Summary Results'!D2644=0,'Input and Summary Results'!D2644=""),FALSE,'Input and Summary Results'!$D2644)</f>
        <v>0</v>
      </c>
      <c r="D3062" t="b">
        <f>IF(OR(B3062=0,'Input and Summary Results'!E2644=0),FALSE,'Input and Summary Results'!$E2644)</f>
        <v>0</v>
      </c>
      <c r="E3062" t="b">
        <f t="shared" si="173"/>
        <v>0</v>
      </c>
      <c r="F3062" t="b">
        <f t="shared" si="174"/>
        <v>0</v>
      </c>
      <c r="G3062" t="b">
        <f>IF('Input and Summary Results'!$J$4="yes",IF(C3062=FALSE,FALSE,IF('Data Transformation'!E3062&lt;$R$10,E3062,$R$10)),IF(C3062=FALSE,FALSE,IF(C3062&lt;$R$10,C3062,$R$10)))</f>
        <v>0</v>
      </c>
      <c r="H3062" t="b">
        <f>IF('Input and Summary Results'!$J$4="yes",'Data Transformation'!F3062,'Data Transformation'!D3062)</f>
        <v>0</v>
      </c>
      <c r="I3062" t="str">
        <f t="shared" si="172"/>
        <v/>
      </c>
    </row>
    <row r="3063" spans="2:9" x14ac:dyDescent="0.25">
      <c r="B3063" t="b">
        <f>IF('Input and Summary Results'!D2645=0,FALSE,'Input and Summary Results'!$B2645)</f>
        <v>0</v>
      </c>
      <c r="C3063" t="b">
        <f>IF(OR(B3063=0,'Input and Summary Results'!D2645=0,'Input and Summary Results'!D2645=""),FALSE,'Input and Summary Results'!$D2645)</f>
        <v>0</v>
      </c>
      <c r="D3063" t="b">
        <f>IF(OR(B3063=0,'Input and Summary Results'!E2645=0),FALSE,'Input and Summary Results'!$E2645)</f>
        <v>0</v>
      </c>
      <c r="E3063" t="b">
        <f t="shared" si="173"/>
        <v>0</v>
      </c>
      <c r="F3063" t="b">
        <f t="shared" si="174"/>
        <v>0</v>
      </c>
      <c r="G3063" t="b">
        <f>IF('Input and Summary Results'!$J$4="yes",IF(C3063=FALSE,FALSE,IF('Data Transformation'!E3063&lt;$R$10,E3063,$R$10)),IF(C3063=FALSE,FALSE,IF(C3063&lt;$R$10,C3063,$R$10)))</f>
        <v>0</v>
      </c>
      <c r="H3063" t="b">
        <f>IF('Input and Summary Results'!$J$4="yes",'Data Transformation'!F3063,'Data Transformation'!D3063)</f>
        <v>0</v>
      </c>
      <c r="I3063" t="str">
        <f t="shared" si="172"/>
        <v/>
      </c>
    </row>
    <row r="3064" spans="2:9" x14ac:dyDescent="0.25">
      <c r="B3064" t="b">
        <f>IF('Input and Summary Results'!D2646=0,FALSE,'Input and Summary Results'!$B2646)</f>
        <v>0</v>
      </c>
      <c r="C3064" t="b">
        <f>IF(OR(B3064=0,'Input and Summary Results'!D2646=0,'Input and Summary Results'!D2646=""),FALSE,'Input and Summary Results'!$D2646)</f>
        <v>0</v>
      </c>
      <c r="D3064" t="b">
        <f>IF(OR(B3064=0,'Input and Summary Results'!E2646=0),FALSE,'Input and Summary Results'!$E2646)</f>
        <v>0</v>
      </c>
      <c r="E3064" t="b">
        <f t="shared" si="173"/>
        <v>0</v>
      </c>
      <c r="F3064" t="b">
        <f t="shared" si="174"/>
        <v>0</v>
      </c>
      <c r="G3064" t="b">
        <f>IF('Input and Summary Results'!$J$4="yes",IF(C3064=FALSE,FALSE,IF('Data Transformation'!E3064&lt;$R$10,E3064,$R$10)),IF(C3064=FALSE,FALSE,IF(C3064&lt;$R$10,C3064,$R$10)))</f>
        <v>0</v>
      </c>
      <c r="H3064" t="b">
        <f>IF('Input and Summary Results'!$J$4="yes",'Data Transformation'!F3064,'Data Transformation'!D3064)</f>
        <v>0</v>
      </c>
      <c r="I3064" t="str">
        <f t="shared" si="172"/>
        <v/>
      </c>
    </row>
    <row r="3065" spans="2:9" x14ac:dyDescent="0.25">
      <c r="B3065" t="b">
        <f>IF('Input and Summary Results'!D2647=0,FALSE,'Input and Summary Results'!$B2647)</f>
        <v>0</v>
      </c>
      <c r="C3065" t="b">
        <f>IF(OR(B3065=0,'Input and Summary Results'!D2647=0,'Input and Summary Results'!D2647=""),FALSE,'Input and Summary Results'!$D2647)</f>
        <v>0</v>
      </c>
      <c r="D3065" t="b">
        <f>IF(OR(B3065=0,'Input and Summary Results'!E2647=0),FALSE,'Input and Summary Results'!$E2647)</f>
        <v>0</v>
      </c>
      <c r="E3065" t="b">
        <f t="shared" si="173"/>
        <v>0</v>
      </c>
      <c r="F3065" t="b">
        <f t="shared" si="174"/>
        <v>0</v>
      </c>
      <c r="G3065" t="b">
        <f>IF('Input and Summary Results'!$J$4="yes",IF(C3065=FALSE,FALSE,IF('Data Transformation'!E3065&lt;$R$10,E3065,$R$10)),IF(C3065=FALSE,FALSE,IF(C3065&lt;$R$10,C3065,$R$10)))</f>
        <v>0</v>
      </c>
      <c r="H3065" t="b">
        <f>IF('Input and Summary Results'!$J$4="yes",'Data Transformation'!F3065,'Data Transformation'!D3065)</f>
        <v>0</v>
      </c>
      <c r="I3065" t="str">
        <f t="shared" si="172"/>
        <v/>
      </c>
    </row>
    <row r="3066" spans="2:9" x14ac:dyDescent="0.25">
      <c r="B3066" t="b">
        <f>IF('Input and Summary Results'!D2648=0,FALSE,'Input and Summary Results'!$B2648)</f>
        <v>0</v>
      </c>
      <c r="C3066" t="b">
        <f>IF(OR(B3066=0,'Input and Summary Results'!D2648=0,'Input and Summary Results'!D2648=""),FALSE,'Input and Summary Results'!$D2648)</f>
        <v>0</v>
      </c>
      <c r="D3066" t="b">
        <f>IF(OR(B3066=0,'Input and Summary Results'!E2648=0),FALSE,'Input and Summary Results'!$E2648)</f>
        <v>0</v>
      </c>
      <c r="E3066" t="b">
        <f t="shared" si="173"/>
        <v>0</v>
      </c>
      <c r="F3066" t="b">
        <f t="shared" si="174"/>
        <v>0</v>
      </c>
      <c r="G3066" t="b">
        <f>IF('Input and Summary Results'!$J$4="yes",IF(C3066=FALSE,FALSE,IF('Data Transformation'!E3066&lt;$R$10,E3066,$R$10)),IF(C3066=FALSE,FALSE,IF(C3066&lt;$R$10,C3066,$R$10)))</f>
        <v>0</v>
      </c>
      <c r="H3066" t="b">
        <f>IF('Input and Summary Results'!$J$4="yes",'Data Transformation'!F3066,'Data Transformation'!D3066)</f>
        <v>0</v>
      </c>
      <c r="I3066" t="str">
        <f t="shared" si="172"/>
        <v/>
      </c>
    </row>
    <row r="3067" spans="2:9" x14ac:dyDescent="0.25">
      <c r="B3067" t="b">
        <f>IF('Input and Summary Results'!D2649=0,FALSE,'Input and Summary Results'!$B2649)</f>
        <v>0</v>
      </c>
      <c r="C3067" t="b">
        <f>IF(OR(B3067=0,'Input and Summary Results'!D2649=0,'Input and Summary Results'!D2649=""),FALSE,'Input and Summary Results'!$D2649)</f>
        <v>0</v>
      </c>
      <c r="D3067" t="b">
        <f>IF(OR(B3067=0,'Input and Summary Results'!E2649=0),FALSE,'Input and Summary Results'!$E2649)</f>
        <v>0</v>
      </c>
      <c r="E3067" t="b">
        <f t="shared" si="173"/>
        <v>0</v>
      </c>
      <c r="F3067" t="b">
        <f t="shared" si="174"/>
        <v>0</v>
      </c>
      <c r="G3067" t="b">
        <f>IF('Input and Summary Results'!$J$4="yes",IF(C3067=FALSE,FALSE,IF('Data Transformation'!E3067&lt;$R$10,E3067,$R$10)),IF(C3067=FALSE,FALSE,IF(C3067&lt;$R$10,C3067,$R$10)))</f>
        <v>0</v>
      </c>
      <c r="H3067" t="b">
        <f>IF('Input and Summary Results'!$J$4="yes",'Data Transformation'!F3067,'Data Transformation'!D3067)</f>
        <v>0</v>
      </c>
      <c r="I3067" t="str">
        <f t="shared" si="172"/>
        <v/>
      </c>
    </row>
    <row r="3068" spans="2:9" x14ac:dyDescent="0.25">
      <c r="B3068" t="b">
        <f>IF('Input and Summary Results'!D2650=0,FALSE,'Input and Summary Results'!$B2650)</f>
        <v>0</v>
      </c>
      <c r="C3068" t="b">
        <f>IF(OR(B3068=0,'Input and Summary Results'!D2650=0,'Input and Summary Results'!D2650=""),FALSE,'Input and Summary Results'!$D2650)</f>
        <v>0</v>
      </c>
      <c r="D3068" t="b">
        <f>IF(OR(B3068=0,'Input and Summary Results'!E2650=0),FALSE,'Input and Summary Results'!$E2650)</f>
        <v>0</v>
      </c>
      <c r="E3068" t="b">
        <f t="shared" si="173"/>
        <v>0</v>
      </c>
      <c r="F3068" t="b">
        <f t="shared" si="174"/>
        <v>0</v>
      </c>
      <c r="G3068" t="b">
        <f>IF('Input and Summary Results'!$J$4="yes",IF(C3068=FALSE,FALSE,IF('Data Transformation'!E3068&lt;$R$10,E3068,$R$10)),IF(C3068=FALSE,FALSE,IF(C3068&lt;$R$10,C3068,$R$10)))</f>
        <v>0</v>
      </c>
      <c r="H3068" t="b">
        <f>IF('Input and Summary Results'!$J$4="yes",'Data Transformation'!F3068,'Data Transformation'!D3068)</f>
        <v>0</v>
      </c>
      <c r="I3068" t="str">
        <f t="shared" si="172"/>
        <v/>
      </c>
    </row>
    <row r="3069" spans="2:9" x14ac:dyDescent="0.25">
      <c r="B3069" t="b">
        <f>IF('Input and Summary Results'!D2651=0,FALSE,'Input and Summary Results'!$B2651)</f>
        <v>0</v>
      </c>
      <c r="C3069" t="b">
        <f>IF(OR(B3069=0,'Input and Summary Results'!D2651=0,'Input and Summary Results'!D2651=""),FALSE,'Input and Summary Results'!$D2651)</f>
        <v>0</v>
      </c>
      <c r="D3069" t="b">
        <f>IF(OR(B3069=0,'Input and Summary Results'!E2651=0),FALSE,'Input and Summary Results'!$E2651)</f>
        <v>0</v>
      </c>
      <c r="E3069" t="b">
        <f t="shared" si="173"/>
        <v>0</v>
      </c>
      <c r="F3069" t="b">
        <f t="shared" si="174"/>
        <v>0</v>
      </c>
      <c r="G3069" t="b">
        <f>IF('Input and Summary Results'!$J$4="yes",IF(C3069=FALSE,FALSE,IF('Data Transformation'!E3069&lt;$R$10,E3069,$R$10)),IF(C3069=FALSE,FALSE,IF(C3069&lt;$R$10,C3069,$R$10)))</f>
        <v>0</v>
      </c>
      <c r="H3069" t="b">
        <f>IF('Input and Summary Results'!$J$4="yes",'Data Transformation'!F3069,'Data Transformation'!D3069)</f>
        <v>0</v>
      </c>
      <c r="I3069" t="str">
        <f t="shared" si="172"/>
        <v/>
      </c>
    </row>
    <row r="3070" spans="2:9" x14ac:dyDescent="0.25">
      <c r="B3070" t="b">
        <f>IF('Input and Summary Results'!D2652=0,FALSE,'Input and Summary Results'!$B2652)</f>
        <v>0</v>
      </c>
      <c r="C3070" t="b">
        <f>IF(OR(B3070=0,'Input and Summary Results'!D2652=0,'Input and Summary Results'!D2652=""),FALSE,'Input and Summary Results'!$D2652)</f>
        <v>0</v>
      </c>
      <c r="D3070" t="b">
        <f>IF(OR(B3070=0,'Input and Summary Results'!E2652=0),FALSE,'Input and Summary Results'!$E2652)</f>
        <v>0</v>
      </c>
      <c r="E3070" t="b">
        <f t="shared" si="173"/>
        <v>0</v>
      </c>
      <c r="F3070" t="b">
        <f t="shared" si="174"/>
        <v>0</v>
      </c>
      <c r="G3070" t="b">
        <f>IF('Input and Summary Results'!$J$4="yes",IF(C3070=FALSE,FALSE,IF('Data Transformation'!E3070&lt;$R$10,E3070,$R$10)),IF(C3070=FALSE,FALSE,IF(C3070&lt;$R$10,C3070,$R$10)))</f>
        <v>0</v>
      </c>
      <c r="H3070" t="b">
        <f>IF('Input and Summary Results'!$J$4="yes",'Data Transformation'!F3070,'Data Transformation'!D3070)</f>
        <v>0</v>
      </c>
      <c r="I3070" t="str">
        <f t="shared" si="172"/>
        <v/>
      </c>
    </row>
    <row r="3071" spans="2:9" x14ac:dyDescent="0.25">
      <c r="B3071" t="b">
        <f>IF('Input and Summary Results'!D2653=0,FALSE,'Input and Summary Results'!$B2653)</f>
        <v>0</v>
      </c>
      <c r="C3071" t="b">
        <f>IF(OR(B3071=0,'Input and Summary Results'!D2653=0,'Input and Summary Results'!D2653=""),FALSE,'Input and Summary Results'!$D2653)</f>
        <v>0</v>
      </c>
      <c r="D3071" t="b">
        <f>IF(OR(B3071=0,'Input and Summary Results'!E2653=0),FALSE,'Input and Summary Results'!$E2653)</f>
        <v>0</v>
      </c>
      <c r="E3071" t="b">
        <f t="shared" si="173"/>
        <v>0</v>
      </c>
      <c r="F3071" t="b">
        <f t="shared" si="174"/>
        <v>0</v>
      </c>
      <c r="G3071" t="b">
        <f>IF('Input and Summary Results'!$J$4="yes",IF(C3071=FALSE,FALSE,IF('Data Transformation'!E3071&lt;$R$10,E3071,$R$10)),IF(C3071=FALSE,FALSE,IF(C3071&lt;$R$10,C3071,$R$10)))</f>
        <v>0</v>
      </c>
      <c r="H3071" t="b">
        <f>IF('Input and Summary Results'!$J$4="yes",'Data Transformation'!F3071,'Data Transformation'!D3071)</f>
        <v>0</v>
      </c>
      <c r="I3071" t="str">
        <f t="shared" si="172"/>
        <v/>
      </c>
    </row>
    <row r="3072" spans="2:9" x14ac:dyDescent="0.25">
      <c r="B3072" t="b">
        <f>IF('Input and Summary Results'!D2654=0,FALSE,'Input and Summary Results'!$B2654)</f>
        <v>0</v>
      </c>
      <c r="C3072" t="b">
        <f>IF(OR(B3072=0,'Input and Summary Results'!D2654=0,'Input and Summary Results'!D2654=""),FALSE,'Input and Summary Results'!$D2654)</f>
        <v>0</v>
      </c>
      <c r="D3072" t="b">
        <f>IF(OR(B3072=0,'Input and Summary Results'!E2654=0),FALSE,'Input and Summary Results'!$E2654)</f>
        <v>0</v>
      </c>
      <c r="E3072" t="b">
        <f t="shared" si="173"/>
        <v>0</v>
      </c>
      <c r="F3072" t="b">
        <f t="shared" si="174"/>
        <v>0</v>
      </c>
      <c r="G3072" t="b">
        <f>IF('Input and Summary Results'!$J$4="yes",IF(C3072=FALSE,FALSE,IF('Data Transformation'!E3072&lt;$R$10,E3072,$R$10)),IF(C3072=FALSE,FALSE,IF(C3072&lt;$R$10,C3072,$R$10)))</f>
        <v>0</v>
      </c>
      <c r="H3072" t="b">
        <f>IF('Input and Summary Results'!$J$4="yes",'Data Transformation'!F3072,'Data Transformation'!D3072)</f>
        <v>0</v>
      </c>
      <c r="I3072" t="str">
        <f t="shared" si="172"/>
        <v/>
      </c>
    </row>
    <row r="3073" spans="2:9" x14ac:dyDescent="0.25">
      <c r="B3073" t="b">
        <f>IF('Input and Summary Results'!D2655=0,FALSE,'Input and Summary Results'!$B2655)</f>
        <v>0</v>
      </c>
      <c r="C3073" t="b">
        <f>IF(OR(B3073=0,'Input and Summary Results'!D2655=0,'Input and Summary Results'!D2655=""),FALSE,'Input and Summary Results'!$D2655)</f>
        <v>0</v>
      </c>
      <c r="D3073" t="b">
        <f>IF(OR(B3073=0,'Input and Summary Results'!E2655=0),FALSE,'Input and Summary Results'!$E2655)</f>
        <v>0</v>
      </c>
      <c r="E3073" t="b">
        <f t="shared" si="173"/>
        <v>0</v>
      </c>
      <c r="F3073" t="b">
        <f t="shared" si="174"/>
        <v>0</v>
      </c>
      <c r="G3073" t="b">
        <f>IF('Input and Summary Results'!$J$4="yes",IF(C3073=FALSE,FALSE,IF('Data Transformation'!E3073&lt;$R$10,E3073,$R$10)),IF(C3073=FALSE,FALSE,IF(C3073&lt;$R$10,C3073,$R$10)))</f>
        <v>0</v>
      </c>
      <c r="H3073" t="b">
        <f>IF('Input and Summary Results'!$J$4="yes",'Data Transformation'!F3073,'Data Transformation'!D3073)</f>
        <v>0</v>
      </c>
      <c r="I3073" t="str">
        <f t="shared" si="172"/>
        <v/>
      </c>
    </row>
    <row r="3074" spans="2:9" x14ac:dyDescent="0.25">
      <c r="B3074" t="b">
        <f>IF('Input and Summary Results'!D2656=0,FALSE,'Input and Summary Results'!$B2656)</f>
        <v>0</v>
      </c>
      <c r="C3074" t="b">
        <f>IF(OR(B3074=0,'Input and Summary Results'!D2656=0,'Input and Summary Results'!D2656=""),FALSE,'Input and Summary Results'!$D2656)</f>
        <v>0</v>
      </c>
      <c r="D3074" t="b">
        <f>IF(OR(B3074=0,'Input and Summary Results'!E2656=0),FALSE,'Input and Summary Results'!$E2656)</f>
        <v>0</v>
      </c>
      <c r="E3074" t="b">
        <f t="shared" si="173"/>
        <v>0</v>
      </c>
      <c r="F3074" t="b">
        <f t="shared" si="174"/>
        <v>0</v>
      </c>
      <c r="G3074" t="b">
        <f>IF('Input and Summary Results'!$J$4="yes",IF(C3074=FALSE,FALSE,IF('Data Transformation'!E3074&lt;$R$10,E3074,$R$10)),IF(C3074=FALSE,FALSE,IF(C3074&lt;$R$10,C3074,$R$10)))</f>
        <v>0</v>
      </c>
      <c r="H3074" t="b">
        <f>IF('Input and Summary Results'!$J$4="yes",'Data Transformation'!F3074,'Data Transformation'!D3074)</f>
        <v>0</v>
      </c>
      <c r="I3074" t="str">
        <f t="shared" si="172"/>
        <v/>
      </c>
    </row>
    <row r="3075" spans="2:9" x14ac:dyDescent="0.25">
      <c r="B3075" t="b">
        <f>IF('Input and Summary Results'!D2657=0,FALSE,'Input and Summary Results'!$B2657)</f>
        <v>0</v>
      </c>
      <c r="C3075" t="b">
        <f>IF(OR(B3075=0,'Input and Summary Results'!D2657=0,'Input and Summary Results'!D2657=""),FALSE,'Input and Summary Results'!$D2657)</f>
        <v>0</v>
      </c>
      <c r="D3075" t="b">
        <f>IF(OR(B3075=0,'Input and Summary Results'!E2657=0),FALSE,'Input and Summary Results'!$E2657)</f>
        <v>0</v>
      </c>
      <c r="E3075" t="b">
        <f t="shared" si="173"/>
        <v>0</v>
      </c>
      <c r="F3075" t="b">
        <f t="shared" si="174"/>
        <v>0</v>
      </c>
      <c r="G3075" t="b">
        <f>IF('Input and Summary Results'!$J$4="yes",IF(C3075=FALSE,FALSE,IF('Data Transformation'!E3075&lt;$R$10,E3075,$R$10)),IF(C3075=FALSE,FALSE,IF(C3075&lt;$R$10,C3075,$R$10)))</f>
        <v>0</v>
      </c>
      <c r="H3075" t="b">
        <f>IF('Input and Summary Results'!$J$4="yes",'Data Transformation'!F3075,'Data Transformation'!D3075)</f>
        <v>0</v>
      </c>
      <c r="I3075" t="str">
        <f t="shared" si="172"/>
        <v/>
      </c>
    </row>
    <row r="3076" spans="2:9" x14ac:dyDescent="0.25">
      <c r="B3076" t="b">
        <f>IF('Input and Summary Results'!D2658=0,FALSE,'Input and Summary Results'!$B2658)</f>
        <v>0</v>
      </c>
      <c r="C3076" t="b">
        <f>IF(OR(B3076=0,'Input and Summary Results'!D2658=0,'Input and Summary Results'!D2658=""),FALSE,'Input and Summary Results'!$D2658)</f>
        <v>0</v>
      </c>
      <c r="D3076" t="b">
        <f>IF(OR(B3076=0,'Input and Summary Results'!E2658=0),FALSE,'Input and Summary Results'!$E2658)</f>
        <v>0</v>
      </c>
      <c r="E3076" t="b">
        <f t="shared" si="173"/>
        <v>0</v>
      </c>
      <c r="F3076" t="b">
        <f t="shared" si="174"/>
        <v>0</v>
      </c>
      <c r="G3076" t="b">
        <f>IF('Input and Summary Results'!$J$4="yes",IF(C3076=FALSE,FALSE,IF('Data Transformation'!E3076&lt;$R$10,E3076,$R$10)),IF(C3076=FALSE,FALSE,IF(C3076&lt;$R$10,C3076,$R$10)))</f>
        <v>0</v>
      </c>
      <c r="H3076" t="b">
        <f>IF('Input and Summary Results'!$J$4="yes",'Data Transformation'!F3076,'Data Transformation'!D3076)</f>
        <v>0</v>
      </c>
      <c r="I3076" t="str">
        <f t="shared" si="172"/>
        <v/>
      </c>
    </row>
    <row r="3077" spans="2:9" x14ac:dyDescent="0.25">
      <c r="B3077" t="b">
        <f>IF('Input and Summary Results'!D2659=0,FALSE,'Input and Summary Results'!$B2659)</f>
        <v>0</v>
      </c>
      <c r="C3077" t="b">
        <f>IF(OR(B3077=0,'Input and Summary Results'!D2659=0,'Input and Summary Results'!D2659=""),FALSE,'Input and Summary Results'!$D2659)</f>
        <v>0</v>
      </c>
      <c r="D3077" t="b">
        <f>IF(OR(B3077=0,'Input and Summary Results'!E2659=0),FALSE,'Input and Summary Results'!$E2659)</f>
        <v>0</v>
      </c>
      <c r="E3077" t="b">
        <f t="shared" si="173"/>
        <v>0</v>
      </c>
      <c r="F3077" t="b">
        <f t="shared" si="174"/>
        <v>0</v>
      </c>
      <c r="G3077" t="b">
        <f>IF('Input and Summary Results'!$J$4="yes",IF(C3077=FALSE,FALSE,IF('Data Transformation'!E3077&lt;$R$10,E3077,$R$10)),IF(C3077=FALSE,FALSE,IF(C3077&lt;$R$10,C3077,$R$10)))</f>
        <v>0</v>
      </c>
      <c r="H3077" t="b">
        <f>IF('Input and Summary Results'!$J$4="yes",'Data Transformation'!F3077,'Data Transformation'!D3077)</f>
        <v>0</v>
      </c>
      <c r="I3077" t="str">
        <f t="shared" ref="I3077:I3140" si="175">IF(G3077=FALSE,"",B3077)</f>
        <v/>
      </c>
    </row>
    <row r="3078" spans="2:9" x14ac:dyDescent="0.25">
      <c r="B3078" t="b">
        <f>IF('Input and Summary Results'!D2660=0,FALSE,'Input and Summary Results'!$B2660)</f>
        <v>0</v>
      </c>
      <c r="C3078" t="b">
        <f>IF(OR(B3078=0,'Input and Summary Results'!D2660=0,'Input and Summary Results'!D2660=""),FALSE,'Input and Summary Results'!$D2660)</f>
        <v>0</v>
      </c>
      <c r="D3078" t="b">
        <f>IF(OR(B3078=0,'Input and Summary Results'!E2660=0),FALSE,'Input and Summary Results'!$E2660)</f>
        <v>0</v>
      </c>
      <c r="E3078" t="b">
        <f t="shared" si="173"/>
        <v>0</v>
      </c>
      <c r="F3078" t="b">
        <f t="shared" si="174"/>
        <v>0</v>
      </c>
      <c r="G3078" t="b">
        <f>IF('Input and Summary Results'!$J$4="yes",IF(C3078=FALSE,FALSE,IF('Data Transformation'!E3078&lt;$R$10,E3078,$R$10)),IF(C3078=FALSE,FALSE,IF(C3078&lt;$R$10,C3078,$R$10)))</f>
        <v>0</v>
      </c>
      <c r="H3078" t="b">
        <f>IF('Input and Summary Results'!$J$4="yes",'Data Transformation'!F3078,'Data Transformation'!D3078)</f>
        <v>0</v>
      </c>
      <c r="I3078" t="str">
        <f t="shared" si="175"/>
        <v/>
      </c>
    </row>
    <row r="3079" spans="2:9" x14ac:dyDescent="0.25">
      <c r="B3079" t="b">
        <f>IF('Input and Summary Results'!D2661=0,FALSE,'Input and Summary Results'!$B2661)</f>
        <v>0</v>
      </c>
      <c r="C3079" t="b">
        <f>IF(OR(B3079=0,'Input and Summary Results'!D2661=0,'Input and Summary Results'!D2661=""),FALSE,'Input and Summary Results'!$D2661)</f>
        <v>0</v>
      </c>
      <c r="D3079" t="b">
        <f>IF(OR(B3079=0,'Input and Summary Results'!E2661=0),FALSE,'Input and Summary Results'!$E2661)</f>
        <v>0</v>
      </c>
      <c r="E3079" t="b">
        <f t="shared" si="173"/>
        <v>0</v>
      </c>
      <c r="F3079" t="b">
        <f t="shared" si="174"/>
        <v>0</v>
      </c>
      <c r="G3079" t="b">
        <f>IF('Input and Summary Results'!$J$4="yes",IF(C3079=FALSE,FALSE,IF('Data Transformation'!E3079&lt;$R$10,E3079,$R$10)),IF(C3079=FALSE,FALSE,IF(C3079&lt;$R$10,C3079,$R$10)))</f>
        <v>0</v>
      </c>
      <c r="H3079" t="b">
        <f>IF('Input and Summary Results'!$J$4="yes",'Data Transformation'!F3079,'Data Transformation'!D3079)</f>
        <v>0</v>
      </c>
      <c r="I3079" t="str">
        <f t="shared" si="175"/>
        <v/>
      </c>
    </row>
    <row r="3080" spans="2:9" x14ac:dyDescent="0.25">
      <c r="B3080" t="b">
        <f>IF('Input and Summary Results'!D2662=0,FALSE,'Input and Summary Results'!$B2662)</f>
        <v>0</v>
      </c>
      <c r="C3080" t="b">
        <f>IF(OR(B3080=0,'Input and Summary Results'!D2662=0,'Input and Summary Results'!D2662=""),FALSE,'Input and Summary Results'!$D2662)</f>
        <v>0</v>
      </c>
      <c r="D3080" t="b">
        <f>IF(OR(B3080=0,'Input and Summary Results'!E2662=0),FALSE,'Input and Summary Results'!$E2662)</f>
        <v>0</v>
      </c>
      <c r="E3080" t="b">
        <f t="shared" si="173"/>
        <v>0</v>
      </c>
      <c r="F3080" t="b">
        <f t="shared" si="174"/>
        <v>0</v>
      </c>
      <c r="G3080" t="b">
        <f>IF('Input and Summary Results'!$J$4="yes",IF(C3080=FALSE,FALSE,IF('Data Transformation'!E3080&lt;$R$10,E3080,$R$10)),IF(C3080=FALSE,FALSE,IF(C3080&lt;$R$10,C3080,$R$10)))</f>
        <v>0</v>
      </c>
      <c r="H3080" t="b">
        <f>IF('Input and Summary Results'!$J$4="yes",'Data Transformation'!F3080,'Data Transformation'!D3080)</f>
        <v>0</v>
      </c>
      <c r="I3080" t="str">
        <f t="shared" si="175"/>
        <v/>
      </c>
    </row>
    <row r="3081" spans="2:9" x14ac:dyDescent="0.25">
      <c r="B3081" t="b">
        <f>IF('Input and Summary Results'!D2663=0,FALSE,'Input and Summary Results'!$B2663)</f>
        <v>0</v>
      </c>
      <c r="C3081" t="b">
        <f>IF(OR(B3081=0,'Input and Summary Results'!D2663=0,'Input and Summary Results'!D2663=""),FALSE,'Input and Summary Results'!$D2663)</f>
        <v>0</v>
      </c>
      <c r="D3081" t="b">
        <f>IF(OR(B3081=0,'Input and Summary Results'!E2663=0),FALSE,'Input and Summary Results'!$E2663)</f>
        <v>0</v>
      </c>
      <c r="E3081" t="b">
        <f t="shared" si="173"/>
        <v>0</v>
      </c>
      <c r="F3081" t="b">
        <f t="shared" si="174"/>
        <v>0</v>
      </c>
      <c r="G3081" t="b">
        <f>IF('Input and Summary Results'!$J$4="yes",IF(C3081=FALSE,FALSE,IF('Data Transformation'!E3081&lt;$R$10,E3081,$R$10)),IF(C3081=FALSE,FALSE,IF(C3081&lt;$R$10,C3081,$R$10)))</f>
        <v>0</v>
      </c>
      <c r="H3081" t="b">
        <f>IF('Input and Summary Results'!$J$4="yes",'Data Transformation'!F3081,'Data Transformation'!D3081)</f>
        <v>0</v>
      </c>
      <c r="I3081" t="str">
        <f t="shared" si="175"/>
        <v/>
      </c>
    </row>
    <row r="3082" spans="2:9" x14ac:dyDescent="0.25">
      <c r="B3082" t="b">
        <f>IF('Input and Summary Results'!D2664=0,FALSE,'Input and Summary Results'!$B2664)</f>
        <v>0</v>
      </c>
      <c r="C3082" t="b">
        <f>IF(OR(B3082=0,'Input and Summary Results'!D2664=0,'Input and Summary Results'!D2664=""),FALSE,'Input and Summary Results'!$D2664)</f>
        <v>0</v>
      </c>
      <c r="D3082" t="b">
        <f>IF(OR(B3082=0,'Input and Summary Results'!E2664=0),FALSE,'Input and Summary Results'!$E2664)</f>
        <v>0</v>
      </c>
      <c r="E3082" t="b">
        <f t="shared" si="173"/>
        <v>0</v>
      </c>
      <c r="F3082" t="b">
        <f t="shared" si="174"/>
        <v>0</v>
      </c>
      <c r="G3082" t="b">
        <f>IF('Input and Summary Results'!$J$4="yes",IF(C3082=FALSE,FALSE,IF('Data Transformation'!E3082&lt;$R$10,E3082,$R$10)),IF(C3082=FALSE,FALSE,IF(C3082&lt;$R$10,C3082,$R$10)))</f>
        <v>0</v>
      </c>
      <c r="H3082" t="b">
        <f>IF('Input and Summary Results'!$J$4="yes",'Data Transformation'!F3082,'Data Transformation'!D3082)</f>
        <v>0</v>
      </c>
      <c r="I3082" t="str">
        <f t="shared" si="175"/>
        <v/>
      </c>
    </row>
    <row r="3083" spans="2:9" x14ac:dyDescent="0.25">
      <c r="B3083" t="b">
        <f>IF('Input and Summary Results'!D2665=0,FALSE,'Input and Summary Results'!$B2665)</f>
        <v>0</v>
      </c>
      <c r="C3083" t="b">
        <f>IF(OR(B3083=0,'Input and Summary Results'!D2665=0,'Input and Summary Results'!D2665=""),FALSE,'Input and Summary Results'!$D2665)</f>
        <v>0</v>
      </c>
      <c r="D3083" t="b">
        <f>IF(OR(B3083=0,'Input and Summary Results'!E2665=0),FALSE,'Input and Summary Results'!$E2665)</f>
        <v>0</v>
      </c>
      <c r="E3083" t="b">
        <f t="shared" si="173"/>
        <v>0</v>
      </c>
      <c r="F3083" t="b">
        <f t="shared" si="174"/>
        <v>0</v>
      </c>
      <c r="G3083" t="b">
        <f>IF('Input and Summary Results'!$J$4="yes",IF(C3083=FALSE,FALSE,IF('Data Transformation'!E3083&lt;$R$10,E3083,$R$10)),IF(C3083=FALSE,FALSE,IF(C3083&lt;$R$10,C3083,$R$10)))</f>
        <v>0</v>
      </c>
      <c r="H3083" t="b">
        <f>IF('Input and Summary Results'!$J$4="yes",'Data Transformation'!F3083,'Data Transformation'!D3083)</f>
        <v>0</v>
      </c>
      <c r="I3083" t="str">
        <f t="shared" si="175"/>
        <v/>
      </c>
    </row>
    <row r="3084" spans="2:9" x14ac:dyDescent="0.25">
      <c r="B3084" t="b">
        <f>IF('Input and Summary Results'!D2666=0,FALSE,'Input and Summary Results'!$B2666)</f>
        <v>0</v>
      </c>
      <c r="C3084" t="b">
        <f>IF(OR(B3084=0,'Input and Summary Results'!D2666=0,'Input and Summary Results'!D2666=""),FALSE,'Input and Summary Results'!$D2666)</f>
        <v>0</v>
      </c>
      <c r="D3084" t="b">
        <f>IF(OR(B3084=0,'Input and Summary Results'!E2666=0),FALSE,'Input and Summary Results'!$E2666)</f>
        <v>0</v>
      </c>
      <c r="E3084" t="b">
        <f t="shared" si="173"/>
        <v>0</v>
      </c>
      <c r="F3084" t="b">
        <f t="shared" si="174"/>
        <v>0</v>
      </c>
      <c r="G3084" t="b">
        <f>IF('Input and Summary Results'!$J$4="yes",IF(C3084=FALSE,FALSE,IF('Data Transformation'!E3084&lt;$R$10,E3084,$R$10)),IF(C3084=FALSE,FALSE,IF(C3084&lt;$R$10,C3084,$R$10)))</f>
        <v>0</v>
      </c>
      <c r="H3084" t="b">
        <f>IF('Input and Summary Results'!$J$4="yes",'Data Transformation'!F3084,'Data Transformation'!D3084)</f>
        <v>0</v>
      </c>
      <c r="I3084" t="str">
        <f t="shared" si="175"/>
        <v/>
      </c>
    </row>
    <row r="3085" spans="2:9" x14ac:dyDescent="0.25">
      <c r="B3085" t="b">
        <f>IF('Input and Summary Results'!D2667=0,FALSE,'Input and Summary Results'!$B2667)</f>
        <v>0</v>
      </c>
      <c r="C3085" t="b">
        <f>IF(OR(B3085=0,'Input and Summary Results'!D2667=0,'Input and Summary Results'!D2667=""),FALSE,'Input and Summary Results'!$D2667)</f>
        <v>0</v>
      </c>
      <c r="D3085" t="b">
        <f>IF(OR(B3085=0,'Input and Summary Results'!E2667=0),FALSE,'Input and Summary Results'!$E2667)</f>
        <v>0</v>
      </c>
      <c r="E3085" t="b">
        <f t="shared" si="173"/>
        <v>0</v>
      </c>
      <c r="F3085" t="b">
        <f t="shared" si="174"/>
        <v>0</v>
      </c>
      <c r="G3085" t="b">
        <f>IF('Input and Summary Results'!$J$4="yes",IF(C3085=FALSE,FALSE,IF('Data Transformation'!E3085&lt;$R$10,E3085,$R$10)),IF(C3085=FALSE,FALSE,IF(C3085&lt;$R$10,C3085,$R$10)))</f>
        <v>0</v>
      </c>
      <c r="H3085" t="b">
        <f>IF('Input and Summary Results'!$J$4="yes",'Data Transformation'!F3085,'Data Transformation'!D3085)</f>
        <v>0</v>
      </c>
      <c r="I3085" t="str">
        <f t="shared" si="175"/>
        <v/>
      </c>
    </row>
    <row r="3086" spans="2:9" x14ac:dyDescent="0.25">
      <c r="B3086" t="b">
        <f>IF('Input and Summary Results'!D2668=0,FALSE,'Input and Summary Results'!$B2668)</f>
        <v>0</v>
      </c>
      <c r="C3086" t="b">
        <f>IF(OR(B3086=0,'Input and Summary Results'!D2668=0,'Input and Summary Results'!D2668=""),FALSE,'Input and Summary Results'!$D2668)</f>
        <v>0</v>
      </c>
      <c r="D3086" t="b">
        <f>IF(OR(B3086=0,'Input and Summary Results'!E2668=0),FALSE,'Input and Summary Results'!$E2668)</f>
        <v>0</v>
      </c>
      <c r="E3086" t="b">
        <f t="shared" si="173"/>
        <v>0</v>
      </c>
      <c r="F3086" t="b">
        <f t="shared" si="174"/>
        <v>0</v>
      </c>
      <c r="G3086" t="b">
        <f>IF('Input and Summary Results'!$J$4="yes",IF(C3086=FALSE,FALSE,IF('Data Transformation'!E3086&lt;$R$10,E3086,$R$10)),IF(C3086=FALSE,FALSE,IF(C3086&lt;$R$10,C3086,$R$10)))</f>
        <v>0</v>
      </c>
      <c r="H3086" t="b">
        <f>IF('Input and Summary Results'!$J$4="yes",'Data Transformation'!F3086,'Data Transformation'!D3086)</f>
        <v>0</v>
      </c>
      <c r="I3086" t="str">
        <f t="shared" si="175"/>
        <v/>
      </c>
    </row>
    <row r="3087" spans="2:9" x14ac:dyDescent="0.25">
      <c r="B3087" t="b">
        <f>IF('Input and Summary Results'!D2669=0,FALSE,'Input and Summary Results'!$B2669)</f>
        <v>0</v>
      </c>
      <c r="C3087" t="b">
        <f>IF(OR(B3087=0,'Input and Summary Results'!D2669=0,'Input and Summary Results'!D2669=""),FALSE,'Input and Summary Results'!$D2669)</f>
        <v>0</v>
      </c>
      <c r="D3087" t="b">
        <f>IF(OR(B3087=0,'Input and Summary Results'!E2669=0),FALSE,'Input and Summary Results'!$E2669)</f>
        <v>0</v>
      </c>
      <c r="E3087" t="b">
        <f t="shared" si="173"/>
        <v>0</v>
      </c>
      <c r="F3087" t="b">
        <f t="shared" si="174"/>
        <v>0</v>
      </c>
      <c r="G3087" t="b">
        <f>IF('Input and Summary Results'!$J$4="yes",IF(C3087=FALSE,FALSE,IF('Data Transformation'!E3087&lt;$R$10,E3087,$R$10)),IF(C3087=FALSE,FALSE,IF(C3087&lt;$R$10,C3087,$R$10)))</f>
        <v>0</v>
      </c>
      <c r="H3087" t="b">
        <f>IF('Input and Summary Results'!$J$4="yes",'Data Transformation'!F3087,'Data Transformation'!D3087)</f>
        <v>0</v>
      </c>
      <c r="I3087" t="str">
        <f t="shared" si="175"/>
        <v/>
      </c>
    </row>
    <row r="3088" spans="2:9" x14ac:dyDescent="0.25">
      <c r="B3088" t="b">
        <f>IF('Input and Summary Results'!D2670=0,FALSE,'Input and Summary Results'!$B2670)</f>
        <v>0</v>
      </c>
      <c r="C3088" t="b">
        <f>IF(OR(B3088=0,'Input and Summary Results'!D2670=0,'Input and Summary Results'!D2670=""),FALSE,'Input and Summary Results'!$D2670)</f>
        <v>0</v>
      </c>
      <c r="D3088" t="b">
        <f>IF(OR(B3088=0,'Input and Summary Results'!E2670=0),FALSE,'Input and Summary Results'!$E2670)</f>
        <v>0</v>
      </c>
      <c r="E3088" t="b">
        <f t="shared" si="173"/>
        <v>0</v>
      </c>
      <c r="F3088" t="b">
        <f t="shared" si="174"/>
        <v>0</v>
      </c>
      <c r="G3088" t="b">
        <f>IF('Input and Summary Results'!$J$4="yes",IF(C3088=FALSE,FALSE,IF('Data Transformation'!E3088&lt;$R$10,E3088,$R$10)),IF(C3088=FALSE,FALSE,IF(C3088&lt;$R$10,C3088,$R$10)))</f>
        <v>0</v>
      </c>
      <c r="H3088" t="b">
        <f>IF('Input and Summary Results'!$J$4="yes",'Data Transformation'!F3088,'Data Transformation'!D3088)</f>
        <v>0</v>
      </c>
      <c r="I3088" t="str">
        <f t="shared" si="175"/>
        <v/>
      </c>
    </row>
    <row r="3089" spans="2:9" x14ac:dyDescent="0.25">
      <c r="B3089" t="b">
        <f>IF('Input and Summary Results'!D2671=0,FALSE,'Input and Summary Results'!$B2671)</f>
        <v>0</v>
      </c>
      <c r="C3089" t="b">
        <f>IF(OR(B3089=0,'Input and Summary Results'!D2671=0,'Input and Summary Results'!D2671=""),FALSE,'Input and Summary Results'!$D2671)</f>
        <v>0</v>
      </c>
      <c r="D3089" t="b">
        <f>IF(OR(B3089=0,'Input and Summary Results'!E2671=0),FALSE,'Input and Summary Results'!$E2671)</f>
        <v>0</v>
      </c>
      <c r="E3089" t="b">
        <f t="shared" si="173"/>
        <v>0</v>
      </c>
      <c r="F3089" t="b">
        <f t="shared" si="174"/>
        <v>0</v>
      </c>
      <c r="G3089" t="b">
        <f>IF('Input and Summary Results'!$J$4="yes",IF(C3089=FALSE,FALSE,IF('Data Transformation'!E3089&lt;$R$10,E3089,$R$10)),IF(C3089=FALSE,FALSE,IF(C3089&lt;$R$10,C3089,$R$10)))</f>
        <v>0</v>
      </c>
      <c r="H3089" t="b">
        <f>IF('Input and Summary Results'!$J$4="yes",'Data Transformation'!F3089,'Data Transformation'!D3089)</f>
        <v>0</v>
      </c>
      <c r="I3089" t="str">
        <f t="shared" si="175"/>
        <v/>
      </c>
    </row>
    <row r="3090" spans="2:9" x14ac:dyDescent="0.25">
      <c r="B3090" t="b">
        <f>IF('Input and Summary Results'!D2672=0,FALSE,'Input and Summary Results'!$B2672)</f>
        <v>0</v>
      </c>
      <c r="C3090" t="b">
        <f>IF(OR(B3090=0,'Input and Summary Results'!D2672=0,'Input and Summary Results'!D2672=""),FALSE,'Input and Summary Results'!$D2672)</f>
        <v>0</v>
      </c>
      <c r="D3090" t="b">
        <f>IF(OR(B3090=0,'Input and Summary Results'!E2672=0),FALSE,'Input and Summary Results'!$E2672)</f>
        <v>0</v>
      </c>
      <c r="E3090" t="b">
        <f t="shared" si="173"/>
        <v>0</v>
      </c>
      <c r="F3090" t="b">
        <f t="shared" si="174"/>
        <v>0</v>
      </c>
      <c r="G3090" t="b">
        <f>IF('Input and Summary Results'!$J$4="yes",IF(C3090=FALSE,FALSE,IF('Data Transformation'!E3090&lt;$R$10,E3090,$R$10)),IF(C3090=FALSE,FALSE,IF(C3090&lt;$R$10,C3090,$R$10)))</f>
        <v>0</v>
      </c>
      <c r="H3090" t="b">
        <f>IF('Input and Summary Results'!$J$4="yes",'Data Transformation'!F3090,'Data Transformation'!D3090)</f>
        <v>0</v>
      </c>
      <c r="I3090" t="str">
        <f t="shared" si="175"/>
        <v/>
      </c>
    </row>
    <row r="3091" spans="2:9" x14ac:dyDescent="0.25">
      <c r="B3091" t="b">
        <f>IF('Input and Summary Results'!D2673=0,FALSE,'Input and Summary Results'!$B2673)</f>
        <v>0</v>
      </c>
      <c r="C3091" t="b">
        <f>IF(OR(B3091=0,'Input and Summary Results'!D2673=0,'Input and Summary Results'!D2673=""),FALSE,'Input and Summary Results'!$D2673)</f>
        <v>0</v>
      </c>
      <c r="D3091" t="b">
        <f>IF(OR(B3091=0,'Input and Summary Results'!E2673=0),FALSE,'Input and Summary Results'!$E2673)</f>
        <v>0</v>
      </c>
      <c r="E3091" t="b">
        <f t="shared" si="173"/>
        <v>0</v>
      </c>
      <c r="F3091" t="b">
        <f t="shared" si="174"/>
        <v>0</v>
      </c>
      <c r="G3091" t="b">
        <f>IF('Input and Summary Results'!$J$4="yes",IF(C3091=FALSE,FALSE,IF('Data Transformation'!E3091&lt;$R$10,E3091,$R$10)),IF(C3091=FALSE,FALSE,IF(C3091&lt;$R$10,C3091,$R$10)))</f>
        <v>0</v>
      </c>
      <c r="H3091" t="b">
        <f>IF('Input and Summary Results'!$J$4="yes",'Data Transformation'!F3091,'Data Transformation'!D3091)</f>
        <v>0</v>
      </c>
      <c r="I3091" t="str">
        <f t="shared" si="175"/>
        <v/>
      </c>
    </row>
    <row r="3092" spans="2:9" x14ac:dyDescent="0.25">
      <c r="B3092" t="b">
        <f>IF('Input and Summary Results'!D2674=0,FALSE,'Input and Summary Results'!$B2674)</f>
        <v>0</v>
      </c>
      <c r="C3092" t="b">
        <f>IF(OR(B3092=0,'Input and Summary Results'!D2674=0,'Input and Summary Results'!D2674=""),FALSE,'Input and Summary Results'!$D2674)</f>
        <v>0</v>
      </c>
      <c r="D3092" t="b">
        <f>IF(OR(B3092=0,'Input and Summary Results'!E2674=0),FALSE,'Input and Summary Results'!$E2674)</f>
        <v>0</v>
      </c>
      <c r="E3092" t="b">
        <f t="shared" si="173"/>
        <v>0</v>
      </c>
      <c r="F3092" t="b">
        <f t="shared" si="174"/>
        <v>0</v>
      </c>
      <c r="G3092" t="b">
        <f>IF('Input and Summary Results'!$J$4="yes",IF(C3092=FALSE,FALSE,IF('Data Transformation'!E3092&lt;$R$10,E3092,$R$10)),IF(C3092=FALSE,FALSE,IF(C3092&lt;$R$10,C3092,$R$10)))</f>
        <v>0</v>
      </c>
      <c r="H3092" t="b">
        <f>IF('Input and Summary Results'!$J$4="yes",'Data Transformation'!F3092,'Data Transformation'!D3092)</f>
        <v>0</v>
      </c>
      <c r="I3092" t="str">
        <f t="shared" si="175"/>
        <v/>
      </c>
    </row>
    <row r="3093" spans="2:9" x14ac:dyDescent="0.25">
      <c r="B3093" t="b">
        <f>IF('Input and Summary Results'!D2675=0,FALSE,'Input and Summary Results'!$B2675)</f>
        <v>0</v>
      </c>
      <c r="C3093" t="b">
        <f>IF(OR(B3093=0,'Input and Summary Results'!D2675=0,'Input and Summary Results'!D2675=""),FALSE,'Input and Summary Results'!$D2675)</f>
        <v>0</v>
      </c>
      <c r="D3093" t="b">
        <f>IF(OR(B3093=0,'Input and Summary Results'!E2675=0),FALSE,'Input and Summary Results'!$E2675)</f>
        <v>0</v>
      </c>
      <c r="E3093" t="b">
        <f t="shared" si="173"/>
        <v>0</v>
      </c>
      <c r="F3093" t="b">
        <f t="shared" si="174"/>
        <v>0</v>
      </c>
      <c r="G3093" t="b">
        <f>IF('Input and Summary Results'!$J$4="yes",IF(C3093=FALSE,FALSE,IF('Data Transformation'!E3093&lt;$R$10,E3093,$R$10)),IF(C3093=FALSE,FALSE,IF(C3093&lt;$R$10,C3093,$R$10)))</f>
        <v>0</v>
      </c>
      <c r="H3093" t="b">
        <f>IF('Input and Summary Results'!$J$4="yes",'Data Transformation'!F3093,'Data Transformation'!D3093)</f>
        <v>0</v>
      </c>
      <c r="I3093" t="str">
        <f t="shared" si="175"/>
        <v/>
      </c>
    </row>
    <row r="3094" spans="2:9" x14ac:dyDescent="0.25">
      <c r="B3094" t="b">
        <f>IF('Input and Summary Results'!D2676=0,FALSE,'Input and Summary Results'!$B2676)</f>
        <v>0</v>
      </c>
      <c r="C3094" t="b">
        <f>IF(OR(B3094=0,'Input and Summary Results'!D2676=0,'Input and Summary Results'!D2676=""),FALSE,'Input and Summary Results'!$D2676)</f>
        <v>0</v>
      </c>
      <c r="D3094" t="b">
        <f>IF(OR(B3094=0,'Input and Summary Results'!E2676=0),FALSE,'Input and Summary Results'!$E2676)</f>
        <v>0</v>
      </c>
      <c r="E3094" t="b">
        <f t="shared" si="173"/>
        <v>0</v>
      </c>
      <c r="F3094" t="b">
        <f t="shared" si="174"/>
        <v>0</v>
      </c>
      <c r="G3094" t="b">
        <f>IF('Input and Summary Results'!$J$4="yes",IF(C3094=FALSE,FALSE,IF('Data Transformation'!E3094&lt;$R$10,E3094,$R$10)),IF(C3094=FALSE,FALSE,IF(C3094&lt;$R$10,C3094,$R$10)))</f>
        <v>0</v>
      </c>
      <c r="H3094" t="b">
        <f>IF('Input and Summary Results'!$J$4="yes",'Data Transformation'!F3094,'Data Transformation'!D3094)</f>
        <v>0</v>
      </c>
      <c r="I3094" t="str">
        <f t="shared" si="175"/>
        <v/>
      </c>
    </row>
    <row r="3095" spans="2:9" x14ac:dyDescent="0.25">
      <c r="B3095" t="b">
        <f>IF('Input and Summary Results'!D2677=0,FALSE,'Input and Summary Results'!$B2677)</f>
        <v>0</v>
      </c>
      <c r="C3095" t="b">
        <f>IF(OR(B3095=0,'Input and Summary Results'!D2677=0,'Input and Summary Results'!D2677=""),FALSE,'Input and Summary Results'!$D2677)</f>
        <v>0</v>
      </c>
      <c r="D3095" t="b">
        <f>IF(OR(B3095=0,'Input and Summary Results'!E2677=0),FALSE,'Input and Summary Results'!$E2677)</f>
        <v>0</v>
      </c>
      <c r="E3095" t="b">
        <f t="shared" si="173"/>
        <v>0</v>
      </c>
      <c r="F3095" t="b">
        <f t="shared" si="174"/>
        <v>0</v>
      </c>
      <c r="G3095" t="b">
        <f>IF('Input and Summary Results'!$J$4="yes",IF(C3095=FALSE,FALSE,IF('Data Transformation'!E3095&lt;$R$10,E3095,$R$10)),IF(C3095=FALSE,FALSE,IF(C3095&lt;$R$10,C3095,$R$10)))</f>
        <v>0</v>
      </c>
      <c r="H3095" t="b">
        <f>IF('Input and Summary Results'!$J$4="yes",'Data Transformation'!F3095,'Data Transformation'!D3095)</f>
        <v>0</v>
      </c>
      <c r="I3095" t="str">
        <f t="shared" si="175"/>
        <v/>
      </c>
    </row>
    <row r="3096" spans="2:9" x14ac:dyDescent="0.25">
      <c r="B3096" t="b">
        <f>IF('Input and Summary Results'!D2678=0,FALSE,'Input and Summary Results'!$B2678)</f>
        <v>0</v>
      </c>
      <c r="C3096" t="b">
        <f>IF(OR(B3096=0,'Input and Summary Results'!D2678=0,'Input and Summary Results'!D2678=""),FALSE,'Input and Summary Results'!$D2678)</f>
        <v>0</v>
      </c>
      <c r="D3096" t="b">
        <f>IF(OR(B3096=0,'Input and Summary Results'!E2678=0),FALSE,'Input and Summary Results'!$E2678)</f>
        <v>0</v>
      </c>
      <c r="E3096" t="b">
        <f t="shared" si="173"/>
        <v>0</v>
      </c>
      <c r="F3096" t="b">
        <f t="shared" si="174"/>
        <v>0</v>
      </c>
      <c r="G3096" t="b">
        <f>IF('Input and Summary Results'!$J$4="yes",IF(C3096=FALSE,FALSE,IF('Data Transformation'!E3096&lt;$R$10,E3096,$R$10)),IF(C3096=FALSE,FALSE,IF(C3096&lt;$R$10,C3096,$R$10)))</f>
        <v>0</v>
      </c>
      <c r="H3096" t="b">
        <f>IF('Input and Summary Results'!$J$4="yes",'Data Transformation'!F3096,'Data Transformation'!D3096)</f>
        <v>0</v>
      </c>
      <c r="I3096" t="str">
        <f t="shared" si="175"/>
        <v/>
      </c>
    </row>
    <row r="3097" spans="2:9" x14ac:dyDescent="0.25">
      <c r="B3097" t="b">
        <f>IF('Input and Summary Results'!D2679=0,FALSE,'Input and Summary Results'!$B2679)</f>
        <v>0</v>
      </c>
      <c r="C3097" t="b">
        <f>IF(OR(B3097=0,'Input and Summary Results'!D2679=0,'Input and Summary Results'!D2679=""),FALSE,'Input and Summary Results'!$D2679)</f>
        <v>0</v>
      </c>
      <c r="D3097" t="b">
        <f>IF(OR(B3097=0,'Input and Summary Results'!E2679=0),FALSE,'Input and Summary Results'!$E2679)</f>
        <v>0</v>
      </c>
      <c r="E3097" t="b">
        <f t="shared" si="173"/>
        <v>0</v>
      </c>
      <c r="F3097" t="b">
        <f t="shared" si="174"/>
        <v>0</v>
      </c>
      <c r="G3097" t="b">
        <f>IF('Input and Summary Results'!$J$4="yes",IF(C3097=FALSE,FALSE,IF('Data Transformation'!E3097&lt;$R$10,E3097,$R$10)),IF(C3097=FALSE,FALSE,IF(C3097&lt;$R$10,C3097,$R$10)))</f>
        <v>0</v>
      </c>
      <c r="H3097" t="b">
        <f>IF('Input and Summary Results'!$J$4="yes",'Data Transformation'!F3097,'Data Transformation'!D3097)</f>
        <v>0</v>
      </c>
      <c r="I3097" t="str">
        <f t="shared" si="175"/>
        <v/>
      </c>
    </row>
    <row r="3098" spans="2:9" x14ac:dyDescent="0.25">
      <c r="B3098" t="b">
        <f>IF('Input and Summary Results'!D2680=0,FALSE,'Input and Summary Results'!$B2680)</f>
        <v>0</v>
      </c>
      <c r="C3098" t="b">
        <f>IF(OR(B3098=0,'Input and Summary Results'!D2680=0,'Input and Summary Results'!D2680=""),FALSE,'Input and Summary Results'!$D2680)</f>
        <v>0</v>
      </c>
      <c r="D3098" t="b">
        <f>IF(OR(B3098=0,'Input and Summary Results'!E2680=0),FALSE,'Input and Summary Results'!$E2680)</f>
        <v>0</v>
      </c>
      <c r="E3098" t="b">
        <f t="shared" si="173"/>
        <v>0</v>
      </c>
      <c r="F3098" t="b">
        <f t="shared" si="174"/>
        <v>0</v>
      </c>
      <c r="G3098" t="b">
        <f>IF('Input and Summary Results'!$J$4="yes",IF(C3098=FALSE,FALSE,IF('Data Transformation'!E3098&lt;$R$10,E3098,$R$10)),IF(C3098=FALSE,FALSE,IF(C3098&lt;$R$10,C3098,$R$10)))</f>
        <v>0</v>
      </c>
      <c r="H3098" t="b">
        <f>IF('Input and Summary Results'!$J$4="yes",'Data Transformation'!F3098,'Data Transformation'!D3098)</f>
        <v>0</v>
      </c>
      <c r="I3098" t="str">
        <f t="shared" si="175"/>
        <v/>
      </c>
    </row>
    <row r="3099" spans="2:9" x14ac:dyDescent="0.25">
      <c r="B3099" t="b">
        <f>IF('Input and Summary Results'!D2681=0,FALSE,'Input and Summary Results'!$B2681)</f>
        <v>0</v>
      </c>
      <c r="C3099" t="b">
        <f>IF(OR(B3099=0,'Input and Summary Results'!D2681=0,'Input and Summary Results'!D2681=""),FALSE,'Input and Summary Results'!$D2681)</f>
        <v>0</v>
      </c>
      <c r="D3099" t="b">
        <f>IF(OR(B3099=0,'Input and Summary Results'!E2681=0),FALSE,'Input and Summary Results'!$E2681)</f>
        <v>0</v>
      </c>
      <c r="E3099" t="b">
        <f t="shared" si="173"/>
        <v>0</v>
      </c>
      <c r="F3099" t="b">
        <f t="shared" si="174"/>
        <v>0</v>
      </c>
      <c r="G3099" t="b">
        <f>IF('Input and Summary Results'!$J$4="yes",IF(C3099=FALSE,FALSE,IF('Data Transformation'!E3099&lt;$R$10,E3099,$R$10)),IF(C3099=FALSE,FALSE,IF(C3099&lt;$R$10,C3099,$R$10)))</f>
        <v>0</v>
      </c>
      <c r="H3099" t="b">
        <f>IF('Input and Summary Results'!$J$4="yes",'Data Transformation'!F3099,'Data Transformation'!D3099)</f>
        <v>0</v>
      </c>
      <c r="I3099" t="str">
        <f t="shared" si="175"/>
        <v/>
      </c>
    </row>
    <row r="3100" spans="2:9" x14ac:dyDescent="0.25">
      <c r="B3100" t="b">
        <f>IF('Input and Summary Results'!D2682=0,FALSE,'Input and Summary Results'!$B2682)</f>
        <v>0</v>
      </c>
      <c r="C3100" t="b">
        <f>IF(OR(B3100=0,'Input and Summary Results'!D2682=0,'Input and Summary Results'!D2682=""),FALSE,'Input and Summary Results'!$D2682)</f>
        <v>0</v>
      </c>
      <c r="D3100" t="b">
        <f>IF(OR(B3100=0,'Input and Summary Results'!E2682=0),FALSE,'Input and Summary Results'!$E2682)</f>
        <v>0</v>
      </c>
      <c r="E3100" t="b">
        <f t="shared" si="173"/>
        <v>0</v>
      </c>
      <c r="F3100" t="b">
        <f t="shared" si="174"/>
        <v>0</v>
      </c>
      <c r="G3100" t="b">
        <f>IF('Input and Summary Results'!$J$4="yes",IF(C3100=FALSE,FALSE,IF('Data Transformation'!E3100&lt;$R$10,E3100,$R$10)),IF(C3100=FALSE,FALSE,IF(C3100&lt;$R$10,C3100,$R$10)))</f>
        <v>0</v>
      </c>
      <c r="H3100" t="b">
        <f>IF('Input and Summary Results'!$J$4="yes",'Data Transformation'!F3100,'Data Transformation'!D3100)</f>
        <v>0</v>
      </c>
      <c r="I3100" t="str">
        <f t="shared" si="175"/>
        <v/>
      </c>
    </row>
    <row r="3101" spans="2:9" x14ac:dyDescent="0.25">
      <c r="B3101" t="b">
        <f>IF('Input and Summary Results'!D2683=0,FALSE,'Input and Summary Results'!$B2683)</f>
        <v>0</v>
      </c>
      <c r="C3101" t="b">
        <f>IF(OR(B3101=0,'Input and Summary Results'!D2683=0,'Input and Summary Results'!D2683=""),FALSE,'Input and Summary Results'!$D2683)</f>
        <v>0</v>
      </c>
      <c r="D3101" t="b">
        <f>IF(OR(B3101=0,'Input and Summary Results'!E2683=0),FALSE,'Input and Summary Results'!$E2683)</f>
        <v>0</v>
      </c>
      <c r="E3101" t="b">
        <f t="shared" si="173"/>
        <v>0</v>
      </c>
      <c r="F3101" t="b">
        <f t="shared" si="174"/>
        <v>0</v>
      </c>
      <c r="G3101" t="b">
        <f>IF('Input and Summary Results'!$J$4="yes",IF(C3101=FALSE,FALSE,IF('Data Transformation'!E3101&lt;$R$10,E3101,$R$10)),IF(C3101=FALSE,FALSE,IF(C3101&lt;$R$10,C3101,$R$10)))</f>
        <v>0</v>
      </c>
      <c r="H3101" t="b">
        <f>IF('Input and Summary Results'!$J$4="yes",'Data Transformation'!F3101,'Data Transformation'!D3101)</f>
        <v>0</v>
      </c>
      <c r="I3101" t="str">
        <f t="shared" si="175"/>
        <v/>
      </c>
    </row>
    <row r="3102" spans="2:9" x14ac:dyDescent="0.25">
      <c r="B3102" t="b">
        <f>IF('Input and Summary Results'!D2684=0,FALSE,'Input and Summary Results'!$B2684)</f>
        <v>0</v>
      </c>
      <c r="C3102" t="b">
        <f>IF(OR(B3102=0,'Input and Summary Results'!D2684=0,'Input and Summary Results'!D2684=""),FALSE,'Input and Summary Results'!$D2684)</f>
        <v>0</v>
      </c>
      <c r="D3102" t="b">
        <f>IF(OR(B3102=0,'Input and Summary Results'!E2684=0),FALSE,'Input and Summary Results'!$E2684)</f>
        <v>0</v>
      </c>
      <c r="E3102" t="b">
        <f t="shared" si="173"/>
        <v>0</v>
      </c>
      <c r="F3102" t="b">
        <f t="shared" si="174"/>
        <v>0</v>
      </c>
      <c r="G3102" t="b">
        <f>IF('Input and Summary Results'!$J$4="yes",IF(C3102=FALSE,FALSE,IF('Data Transformation'!E3102&lt;$R$10,E3102,$R$10)),IF(C3102=FALSE,FALSE,IF(C3102&lt;$R$10,C3102,$R$10)))</f>
        <v>0</v>
      </c>
      <c r="H3102" t="b">
        <f>IF('Input and Summary Results'!$J$4="yes",'Data Transformation'!F3102,'Data Transformation'!D3102)</f>
        <v>0</v>
      </c>
      <c r="I3102" t="str">
        <f t="shared" si="175"/>
        <v/>
      </c>
    </row>
    <row r="3103" spans="2:9" x14ac:dyDescent="0.25">
      <c r="B3103" t="b">
        <f>IF('Input and Summary Results'!D2685=0,FALSE,'Input and Summary Results'!$B2685)</f>
        <v>0</v>
      </c>
      <c r="C3103" t="b">
        <f>IF(OR(B3103=0,'Input and Summary Results'!D2685=0,'Input and Summary Results'!D2685=""),FALSE,'Input and Summary Results'!$D2685)</f>
        <v>0</v>
      </c>
      <c r="D3103" t="b">
        <f>IF(OR(B3103=0,'Input and Summary Results'!E2685=0),FALSE,'Input and Summary Results'!$E2685)</f>
        <v>0</v>
      </c>
      <c r="E3103" t="b">
        <f t="shared" si="173"/>
        <v>0</v>
      </c>
      <c r="F3103" t="b">
        <f t="shared" si="174"/>
        <v>0</v>
      </c>
      <c r="G3103" t="b">
        <f>IF('Input and Summary Results'!$J$4="yes",IF(C3103=FALSE,FALSE,IF('Data Transformation'!E3103&lt;$R$10,E3103,$R$10)),IF(C3103=FALSE,FALSE,IF(C3103&lt;$R$10,C3103,$R$10)))</f>
        <v>0</v>
      </c>
      <c r="H3103" t="b">
        <f>IF('Input and Summary Results'!$J$4="yes",'Data Transformation'!F3103,'Data Transformation'!D3103)</f>
        <v>0</v>
      </c>
      <c r="I3103" t="str">
        <f t="shared" si="175"/>
        <v/>
      </c>
    </row>
    <row r="3104" spans="2:9" x14ac:dyDescent="0.25">
      <c r="B3104" t="b">
        <f>IF('Input and Summary Results'!D2686=0,FALSE,'Input and Summary Results'!$B2686)</f>
        <v>0</v>
      </c>
      <c r="C3104" t="b">
        <f>IF(OR(B3104=0,'Input and Summary Results'!D2686=0,'Input and Summary Results'!D2686=""),FALSE,'Input and Summary Results'!$D2686)</f>
        <v>0</v>
      </c>
      <c r="D3104" t="b">
        <f>IF(OR(B3104=0,'Input and Summary Results'!E2686=0),FALSE,'Input and Summary Results'!$E2686)</f>
        <v>0</v>
      </c>
      <c r="E3104" t="b">
        <f t="shared" si="173"/>
        <v>0</v>
      </c>
      <c r="F3104" t="b">
        <f t="shared" si="174"/>
        <v>0</v>
      </c>
      <c r="G3104" t="b">
        <f>IF('Input and Summary Results'!$J$4="yes",IF(C3104=FALSE,FALSE,IF('Data Transformation'!E3104&lt;$R$10,E3104,$R$10)),IF(C3104=FALSE,FALSE,IF(C3104&lt;$R$10,C3104,$R$10)))</f>
        <v>0</v>
      </c>
      <c r="H3104" t="b">
        <f>IF('Input and Summary Results'!$J$4="yes",'Data Transformation'!F3104,'Data Transformation'!D3104)</f>
        <v>0</v>
      </c>
      <c r="I3104" t="str">
        <f t="shared" si="175"/>
        <v/>
      </c>
    </row>
    <row r="3105" spans="2:9" x14ac:dyDescent="0.25">
      <c r="B3105" t="b">
        <f>IF('Input and Summary Results'!D2687=0,FALSE,'Input and Summary Results'!$B2687)</f>
        <v>0</v>
      </c>
      <c r="C3105" t="b">
        <f>IF(OR(B3105=0,'Input and Summary Results'!D2687=0,'Input and Summary Results'!D2687=""),FALSE,'Input and Summary Results'!$D2687)</f>
        <v>0</v>
      </c>
      <c r="D3105" t="b">
        <f>IF(OR(B3105=0,'Input and Summary Results'!E2687=0),FALSE,'Input and Summary Results'!$E2687)</f>
        <v>0</v>
      </c>
      <c r="E3105" t="b">
        <f t="shared" si="173"/>
        <v>0</v>
      </c>
      <c r="F3105" t="b">
        <f t="shared" si="174"/>
        <v>0</v>
      </c>
      <c r="G3105" t="b">
        <f>IF('Input and Summary Results'!$J$4="yes",IF(C3105=FALSE,FALSE,IF('Data Transformation'!E3105&lt;$R$10,E3105,$R$10)),IF(C3105=FALSE,FALSE,IF(C3105&lt;$R$10,C3105,$R$10)))</f>
        <v>0</v>
      </c>
      <c r="H3105" t="b">
        <f>IF('Input and Summary Results'!$J$4="yes",'Data Transformation'!F3105,'Data Transformation'!D3105)</f>
        <v>0</v>
      </c>
      <c r="I3105" t="str">
        <f t="shared" si="175"/>
        <v/>
      </c>
    </row>
    <row r="3106" spans="2:9" x14ac:dyDescent="0.25">
      <c r="B3106" t="b">
        <f>IF('Input and Summary Results'!D2688=0,FALSE,'Input and Summary Results'!$B2688)</f>
        <v>0</v>
      </c>
      <c r="C3106" t="b">
        <f>IF(OR(B3106=0,'Input and Summary Results'!D2688=0,'Input and Summary Results'!D2688=""),FALSE,'Input and Summary Results'!$D2688)</f>
        <v>0</v>
      </c>
      <c r="D3106" t="b">
        <f>IF(OR(B3106=0,'Input and Summary Results'!E2688=0),FALSE,'Input and Summary Results'!$E2688)</f>
        <v>0</v>
      </c>
      <c r="E3106" t="b">
        <f t="shared" si="173"/>
        <v>0</v>
      </c>
      <c r="F3106" t="b">
        <f t="shared" si="174"/>
        <v>0</v>
      </c>
      <c r="G3106" t="b">
        <f>IF('Input and Summary Results'!$J$4="yes",IF(C3106=FALSE,FALSE,IF('Data Transformation'!E3106&lt;$R$10,E3106,$R$10)),IF(C3106=FALSE,FALSE,IF(C3106&lt;$R$10,C3106,$R$10)))</f>
        <v>0</v>
      </c>
      <c r="H3106" t="b">
        <f>IF('Input and Summary Results'!$J$4="yes",'Data Transformation'!F3106,'Data Transformation'!D3106)</f>
        <v>0</v>
      </c>
      <c r="I3106" t="str">
        <f t="shared" si="175"/>
        <v/>
      </c>
    </row>
    <row r="3107" spans="2:9" x14ac:dyDescent="0.25">
      <c r="B3107" t="b">
        <f>IF('Input and Summary Results'!D2689=0,FALSE,'Input and Summary Results'!$B2689)</f>
        <v>0</v>
      </c>
      <c r="C3107" t="b">
        <f>IF(OR(B3107=0,'Input and Summary Results'!D2689=0,'Input and Summary Results'!D2689=""),FALSE,'Input and Summary Results'!$D2689)</f>
        <v>0</v>
      </c>
      <c r="D3107" t="b">
        <f>IF(OR(B3107=0,'Input and Summary Results'!E2689=0),FALSE,'Input and Summary Results'!$E2689)</f>
        <v>0</v>
      </c>
      <c r="E3107" t="b">
        <f t="shared" si="173"/>
        <v>0</v>
      </c>
      <c r="F3107" t="b">
        <f t="shared" si="174"/>
        <v>0</v>
      </c>
      <c r="G3107" t="b">
        <f>IF('Input and Summary Results'!$J$4="yes",IF(C3107=FALSE,FALSE,IF('Data Transformation'!E3107&lt;$R$10,E3107,$R$10)),IF(C3107=FALSE,FALSE,IF(C3107&lt;$R$10,C3107,$R$10)))</f>
        <v>0</v>
      </c>
      <c r="H3107" t="b">
        <f>IF('Input and Summary Results'!$J$4="yes",'Data Transformation'!F3107,'Data Transformation'!D3107)</f>
        <v>0</v>
      </c>
      <c r="I3107" t="str">
        <f t="shared" si="175"/>
        <v/>
      </c>
    </row>
    <row r="3108" spans="2:9" x14ac:dyDescent="0.25">
      <c r="B3108" t="b">
        <f>IF('Input and Summary Results'!D2690=0,FALSE,'Input and Summary Results'!$B2690)</f>
        <v>0</v>
      </c>
      <c r="C3108" t="b">
        <f>IF(OR(B3108=0,'Input and Summary Results'!D2690=0,'Input and Summary Results'!D2690=""),FALSE,'Input and Summary Results'!$D2690)</f>
        <v>0</v>
      </c>
      <c r="D3108" t="b">
        <f>IF(OR(B3108=0,'Input and Summary Results'!E2690=0),FALSE,'Input and Summary Results'!$E2690)</f>
        <v>0</v>
      </c>
      <c r="E3108" t="b">
        <f t="shared" si="173"/>
        <v>0</v>
      </c>
      <c r="F3108" t="b">
        <f t="shared" si="174"/>
        <v>0</v>
      </c>
      <c r="G3108" t="b">
        <f>IF('Input and Summary Results'!$J$4="yes",IF(C3108=FALSE,FALSE,IF('Data Transformation'!E3108&lt;$R$10,E3108,$R$10)),IF(C3108=FALSE,FALSE,IF(C3108&lt;$R$10,C3108,$R$10)))</f>
        <v>0</v>
      </c>
      <c r="H3108" t="b">
        <f>IF('Input and Summary Results'!$J$4="yes",'Data Transformation'!F3108,'Data Transformation'!D3108)</f>
        <v>0</v>
      </c>
      <c r="I3108" t="str">
        <f t="shared" si="175"/>
        <v/>
      </c>
    </row>
    <row r="3109" spans="2:9" x14ac:dyDescent="0.25">
      <c r="B3109" t="b">
        <f>IF('Input and Summary Results'!D2691=0,FALSE,'Input and Summary Results'!$B2691)</f>
        <v>0</v>
      </c>
      <c r="C3109" t="b">
        <f>IF(OR(B3109=0,'Input and Summary Results'!D2691=0,'Input and Summary Results'!D2691=""),FALSE,'Input and Summary Results'!$D2691)</f>
        <v>0</v>
      </c>
      <c r="D3109" t="b">
        <f>IF(OR(B3109=0,'Input and Summary Results'!E2691=0),FALSE,'Input and Summary Results'!$E2691)</f>
        <v>0</v>
      </c>
      <c r="E3109" t="b">
        <f t="shared" si="173"/>
        <v>0</v>
      </c>
      <c r="F3109" t="b">
        <f t="shared" si="174"/>
        <v>0</v>
      </c>
      <c r="G3109" t="b">
        <f>IF('Input and Summary Results'!$J$4="yes",IF(C3109=FALSE,FALSE,IF('Data Transformation'!E3109&lt;$R$10,E3109,$R$10)),IF(C3109=FALSE,FALSE,IF(C3109&lt;$R$10,C3109,$R$10)))</f>
        <v>0</v>
      </c>
      <c r="H3109" t="b">
        <f>IF('Input and Summary Results'!$J$4="yes",'Data Transformation'!F3109,'Data Transformation'!D3109)</f>
        <v>0</v>
      </c>
      <c r="I3109" t="str">
        <f t="shared" si="175"/>
        <v/>
      </c>
    </row>
    <row r="3110" spans="2:9" x14ac:dyDescent="0.25">
      <c r="B3110" t="b">
        <f>IF('Input and Summary Results'!D2692=0,FALSE,'Input and Summary Results'!$B2692)</f>
        <v>0</v>
      </c>
      <c r="C3110" t="b">
        <f>IF(OR(B3110=0,'Input and Summary Results'!D2692=0,'Input and Summary Results'!D2692=""),FALSE,'Input and Summary Results'!$D2692)</f>
        <v>0</v>
      </c>
      <c r="D3110" t="b">
        <f>IF(OR(B3110=0,'Input and Summary Results'!E2692=0),FALSE,'Input and Summary Results'!$E2692)</f>
        <v>0</v>
      </c>
      <c r="E3110" t="b">
        <f t="shared" si="173"/>
        <v>0</v>
      </c>
      <c r="F3110" t="b">
        <f t="shared" si="174"/>
        <v>0</v>
      </c>
      <c r="G3110" t="b">
        <f>IF('Input and Summary Results'!$J$4="yes",IF(C3110=FALSE,FALSE,IF('Data Transformation'!E3110&lt;$R$10,E3110,$R$10)),IF(C3110=FALSE,FALSE,IF(C3110&lt;$R$10,C3110,$R$10)))</f>
        <v>0</v>
      </c>
      <c r="H3110" t="b">
        <f>IF('Input and Summary Results'!$J$4="yes",'Data Transformation'!F3110,'Data Transformation'!D3110)</f>
        <v>0</v>
      </c>
      <c r="I3110" t="str">
        <f t="shared" si="175"/>
        <v/>
      </c>
    </row>
    <row r="3111" spans="2:9" x14ac:dyDescent="0.25">
      <c r="B3111" t="b">
        <f>IF('Input and Summary Results'!D2693=0,FALSE,'Input and Summary Results'!$B2693)</f>
        <v>0</v>
      </c>
      <c r="C3111" t="b">
        <f>IF(OR(B3111=0,'Input and Summary Results'!D2693=0,'Input and Summary Results'!D2693=""),FALSE,'Input and Summary Results'!$D2693)</f>
        <v>0</v>
      </c>
      <c r="D3111" t="b">
        <f>IF(OR(B3111=0,'Input and Summary Results'!E2693=0),FALSE,'Input and Summary Results'!$E2693)</f>
        <v>0</v>
      </c>
      <c r="E3111" t="b">
        <f t="shared" si="173"/>
        <v>0</v>
      </c>
      <c r="F3111" t="b">
        <f t="shared" si="174"/>
        <v>0</v>
      </c>
      <c r="G3111" t="b">
        <f>IF('Input and Summary Results'!$J$4="yes",IF(C3111=FALSE,FALSE,IF('Data Transformation'!E3111&lt;$R$10,E3111,$R$10)),IF(C3111=FALSE,FALSE,IF(C3111&lt;$R$10,C3111,$R$10)))</f>
        <v>0</v>
      </c>
      <c r="H3111" t="b">
        <f>IF('Input and Summary Results'!$J$4="yes",'Data Transformation'!F3111,'Data Transformation'!D3111)</f>
        <v>0</v>
      </c>
      <c r="I3111" t="str">
        <f t="shared" si="175"/>
        <v/>
      </c>
    </row>
    <row r="3112" spans="2:9" x14ac:dyDescent="0.25">
      <c r="B3112" t="b">
        <f>IF('Input and Summary Results'!D2694=0,FALSE,'Input and Summary Results'!$B2694)</f>
        <v>0</v>
      </c>
      <c r="C3112" t="b">
        <f>IF(OR(B3112=0,'Input and Summary Results'!D2694=0,'Input and Summary Results'!D2694=""),FALSE,'Input and Summary Results'!$D2694)</f>
        <v>0</v>
      </c>
      <c r="D3112" t="b">
        <f>IF(OR(B3112=0,'Input and Summary Results'!E2694=0),FALSE,'Input and Summary Results'!$E2694)</f>
        <v>0</v>
      </c>
      <c r="E3112" t="b">
        <f t="shared" si="173"/>
        <v>0</v>
      </c>
      <c r="F3112" t="b">
        <f t="shared" si="174"/>
        <v>0</v>
      </c>
      <c r="G3112" t="b">
        <f>IF('Input and Summary Results'!$J$4="yes",IF(C3112=FALSE,FALSE,IF('Data Transformation'!E3112&lt;$R$10,E3112,$R$10)),IF(C3112=FALSE,FALSE,IF(C3112&lt;$R$10,C3112,$R$10)))</f>
        <v>0</v>
      </c>
      <c r="H3112" t="b">
        <f>IF('Input and Summary Results'!$J$4="yes",'Data Transformation'!F3112,'Data Transformation'!D3112)</f>
        <v>0</v>
      </c>
      <c r="I3112" t="str">
        <f t="shared" si="175"/>
        <v/>
      </c>
    </row>
    <row r="3113" spans="2:9" x14ac:dyDescent="0.25">
      <c r="B3113" t="b">
        <f>IF('Input and Summary Results'!D2695=0,FALSE,'Input and Summary Results'!$B2695)</f>
        <v>0</v>
      </c>
      <c r="C3113" t="b">
        <f>IF(OR(B3113=0,'Input and Summary Results'!D2695=0,'Input and Summary Results'!D2695=""),FALSE,'Input and Summary Results'!$D2695)</f>
        <v>0</v>
      </c>
      <c r="D3113" t="b">
        <f>IF(OR(B3113=0,'Input and Summary Results'!E2695=0),FALSE,'Input and Summary Results'!$E2695)</f>
        <v>0</v>
      </c>
      <c r="E3113" t="b">
        <f t="shared" si="173"/>
        <v>0</v>
      </c>
      <c r="F3113" t="b">
        <f t="shared" si="174"/>
        <v>0</v>
      </c>
      <c r="G3113" t="b">
        <f>IF('Input and Summary Results'!$J$4="yes",IF(C3113=FALSE,FALSE,IF('Data Transformation'!E3113&lt;$R$10,E3113,$R$10)),IF(C3113=FALSE,FALSE,IF(C3113&lt;$R$10,C3113,$R$10)))</f>
        <v>0</v>
      </c>
      <c r="H3113" t="b">
        <f>IF('Input and Summary Results'!$J$4="yes",'Data Transformation'!F3113,'Data Transformation'!D3113)</f>
        <v>0</v>
      </c>
      <c r="I3113" t="str">
        <f t="shared" si="175"/>
        <v/>
      </c>
    </row>
    <row r="3114" spans="2:9" x14ac:dyDescent="0.25">
      <c r="B3114" t="b">
        <f>IF('Input and Summary Results'!D2696=0,FALSE,'Input and Summary Results'!$B2696)</f>
        <v>0</v>
      </c>
      <c r="C3114" t="b">
        <f>IF(OR(B3114=0,'Input and Summary Results'!D2696=0,'Input and Summary Results'!D2696=""),FALSE,'Input and Summary Results'!$D2696)</f>
        <v>0</v>
      </c>
      <c r="D3114" t="b">
        <f>IF(OR(B3114=0,'Input and Summary Results'!E2696=0),FALSE,'Input and Summary Results'!$E2696)</f>
        <v>0</v>
      </c>
      <c r="E3114" t="b">
        <f t="shared" ref="E3114:E3177" si="176">IF(C3114=FALSE,FALSE,LOG10(C3114))</f>
        <v>0</v>
      </c>
      <c r="F3114" t="b">
        <f t="shared" ref="F3114:F3177" si="177">IF(D3114=FALSE, FALSE,0.434*D3114/C3114)</f>
        <v>0</v>
      </c>
      <c r="G3114" t="b">
        <f>IF('Input and Summary Results'!$J$4="yes",IF(C3114=FALSE,FALSE,IF('Data Transformation'!E3114&lt;$R$10,E3114,$R$10)),IF(C3114=FALSE,FALSE,IF(C3114&lt;$R$10,C3114,$R$10)))</f>
        <v>0</v>
      </c>
      <c r="H3114" t="b">
        <f>IF('Input and Summary Results'!$J$4="yes",'Data Transformation'!F3114,'Data Transformation'!D3114)</f>
        <v>0</v>
      </c>
      <c r="I3114" t="str">
        <f t="shared" si="175"/>
        <v/>
      </c>
    </row>
    <row r="3115" spans="2:9" x14ac:dyDescent="0.25">
      <c r="B3115" t="b">
        <f>IF('Input and Summary Results'!D2697=0,FALSE,'Input and Summary Results'!$B2697)</f>
        <v>0</v>
      </c>
      <c r="C3115" t="b">
        <f>IF(OR(B3115=0,'Input and Summary Results'!D2697=0,'Input and Summary Results'!D2697=""),FALSE,'Input and Summary Results'!$D2697)</f>
        <v>0</v>
      </c>
      <c r="D3115" t="b">
        <f>IF(OR(B3115=0,'Input and Summary Results'!E2697=0),FALSE,'Input and Summary Results'!$E2697)</f>
        <v>0</v>
      </c>
      <c r="E3115" t="b">
        <f t="shared" si="176"/>
        <v>0</v>
      </c>
      <c r="F3115" t="b">
        <f t="shared" si="177"/>
        <v>0</v>
      </c>
      <c r="G3115" t="b">
        <f>IF('Input and Summary Results'!$J$4="yes",IF(C3115=FALSE,FALSE,IF('Data Transformation'!E3115&lt;$R$10,E3115,$R$10)),IF(C3115=FALSE,FALSE,IF(C3115&lt;$R$10,C3115,$R$10)))</f>
        <v>0</v>
      </c>
      <c r="H3115" t="b">
        <f>IF('Input and Summary Results'!$J$4="yes",'Data Transformation'!F3115,'Data Transformation'!D3115)</f>
        <v>0</v>
      </c>
      <c r="I3115" t="str">
        <f t="shared" si="175"/>
        <v/>
      </c>
    </row>
    <row r="3116" spans="2:9" x14ac:dyDescent="0.25">
      <c r="B3116" t="b">
        <f>IF('Input and Summary Results'!D2698=0,FALSE,'Input and Summary Results'!$B2698)</f>
        <v>0</v>
      </c>
      <c r="C3116" t="b">
        <f>IF(OR(B3116=0,'Input and Summary Results'!D2698=0,'Input and Summary Results'!D2698=""),FALSE,'Input and Summary Results'!$D2698)</f>
        <v>0</v>
      </c>
      <c r="D3116" t="b">
        <f>IF(OR(B3116=0,'Input and Summary Results'!E2698=0),FALSE,'Input and Summary Results'!$E2698)</f>
        <v>0</v>
      </c>
      <c r="E3116" t="b">
        <f t="shared" si="176"/>
        <v>0</v>
      </c>
      <c r="F3116" t="b">
        <f t="shared" si="177"/>
        <v>0</v>
      </c>
      <c r="G3116" t="b">
        <f>IF('Input and Summary Results'!$J$4="yes",IF(C3116=FALSE,FALSE,IF('Data Transformation'!E3116&lt;$R$10,E3116,$R$10)),IF(C3116=FALSE,FALSE,IF(C3116&lt;$R$10,C3116,$R$10)))</f>
        <v>0</v>
      </c>
      <c r="H3116" t="b">
        <f>IF('Input and Summary Results'!$J$4="yes",'Data Transformation'!F3116,'Data Transformation'!D3116)</f>
        <v>0</v>
      </c>
      <c r="I3116" t="str">
        <f t="shared" si="175"/>
        <v/>
      </c>
    </row>
    <row r="3117" spans="2:9" x14ac:dyDescent="0.25">
      <c r="B3117" t="b">
        <f>IF('Input and Summary Results'!D2699=0,FALSE,'Input and Summary Results'!$B2699)</f>
        <v>0</v>
      </c>
      <c r="C3117" t="b">
        <f>IF(OR(B3117=0,'Input and Summary Results'!D2699=0,'Input and Summary Results'!D2699=""),FALSE,'Input and Summary Results'!$D2699)</f>
        <v>0</v>
      </c>
      <c r="D3117" t="b">
        <f>IF(OR(B3117=0,'Input and Summary Results'!E2699=0),FALSE,'Input and Summary Results'!$E2699)</f>
        <v>0</v>
      </c>
      <c r="E3117" t="b">
        <f t="shared" si="176"/>
        <v>0</v>
      </c>
      <c r="F3117" t="b">
        <f t="shared" si="177"/>
        <v>0</v>
      </c>
      <c r="G3117" t="b">
        <f>IF('Input and Summary Results'!$J$4="yes",IF(C3117=FALSE,FALSE,IF('Data Transformation'!E3117&lt;$R$10,E3117,$R$10)),IF(C3117=FALSE,FALSE,IF(C3117&lt;$R$10,C3117,$R$10)))</f>
        <v>0</v>
      </c>
      <c r="H3117" t="b">
        <f>IF('Input and Summary Results'!$J$4="yes",'Data Transformation'!F3117,'Data Transformation'!D3117)</f>
        <v>0</v>
      </c>
      <c r="I3117" t="str">
        <f t="shared" si="175"/>
        <v/>
      </c>
    </row>
    <row r="3118" spans="2:9" x14ac:dyDescent="0.25">
      <c r="B3118" t="b">
        <f>IF('Input and Summary Results'!D2700=0,FALSE,'Input and Summary Results'!$B2700)</f>
        <v>0</v>
      </c>
      <c r="C3118" t="b">
        <f>IF(OR(B3118=0,'Input and Summary Results'!D2700=0,'Input and Summary Results'!D2700=""),FALSE,'Input and Summary Results'!$D2700)</f>
        <v>0</v>
      </c>
      <c r="D3118" t="b">
        <f>IF(OR(B3118=0,'Input and Summary Results'!E2700=0),FALSE,'Input and Summary Results'!$E2700)</f>
        <v>0</v>
      </c>
      <c r="E3118" t="b">
        <f t="shared" si="176"/>
        <v>0</v>
      </c>
      <c r="F3118" t="b">
        <f t="shared" si="177"/>
        <v>0</v>
      </c>
      <c r="G3118" t="b">
        <f>IF('Input and Summary Results'!$J$4="yes",IF(C3118=FALSE,FALSE,IF('Data Transformation'!E3118&lt;$R$10,E3118,$R$10)),IF(C3118=FALSE,FALSE,IF(C3118&lt;$R$10,C3118,$R$10)))</f>
        <v>0</v>
      </c>
      <c r="H3118" t="b">
        <f>IF('Input and Summary Results'!$J$4="yes",'Data Transformation'!F3118,'Data Transformation'!D3118)</f>
        <v>0</v>
      </c>
      <c r="I3118" t="str">
        <f t="shared" si="175"/>
        <v/>
      </c>
    </row>
    <row r="3119" spans="2:9" x14ac:dyDescent="0.25">
      <c r="B3119" t="b">
        <f>IF('Input and Summary Results'!D2701=0,FALSE,'Input and Summary Results'!$B2701)</f>
        <v>0</v>
      </c>
      <c r="C3119" t="b">
        <f>IF(OR(B3119=0,'Input and Summary Results'!D2701=0,'Input and Summary Results'!D2701=""),FALSE,'Input and Summary Results'!$D2701)</f>
        <v>0</v>
      </c>
      <c r="D3119" t="b">
        <f>IF(OR(B3119=0,'Input and Summary Results'!E2701=0),FALSE,'Input and Summary Results'!$E2701)</f>
        <v>0</v>
      </c>
      <c r="E3119" t="b">
        <f t="shared" si="176"/>
        <v>0</v>
      </c>
      <c r="F3119" t="b">
        <f t="shared" si="177"/>
        <v>0</v>
      </c>
      <c r="G3119" t="b">
        <f>IF('Input and Summary Results'!$J$4="yes",IF(C3119=FALSE,FALSE,IF('Data Transformation'!E3119&lt;$R$10,E3119,$R$10)),IF(C3119=FALSE,FALSE,IF(C3119&lt;$R$10,C3119,$R$10)))</f>
        <v>0</v>
      </c>
      <c r="H3119" t="b">
        <f>IF('Input and Summary Results'!$J$4="yes",'Data Transformation'!F3119,'Data Transformation'!D3119)</f>
        <v>0</v>
      </c>
      <c r="I3119" t="str">
        <f t="shared" si="175"/>
        <v/>
      </c>
    </row>
    <row r="3120" spans="2:9" x14ac:dyDescent="0.25">
      <c r="B3120" t="b">
        <f>IF('Input and Summary Results'!D2702=0,FALSE,'Input and Summary Results'!$B2702)</f>
        <v>0</v>
      </c>
      <c r="C3120" t="b">
        <f>IF(OR(B3120=0,'Input and Summary Results'!D2702=0,'Input and Summary Results'!D2702=""),FALSE,'Input and Summary Results'!$D2702)</f>
        <v>0</v>
      </c>
      <c r="D3120" t="b">
        <f>IF(OR(B3120=0,'Input and Summary Results'!E2702=0),FALSE,'Input and Summary Results'!$E2702)</f>
        <v>0</v>
      </c>
      <c r="E3120" t="b">
        <f t="shared" si="176"/>
        <v>0</v>
      </c>
      <c r="F3120" t="b">
        <f t="shared" si="177"/>
        <v>0</v>
      </c>
      <c r="G3120" t="b">
        <f>IF('Input and Summary Results'!$J$4="yes",IF(C3120=FALSE,FALSE,IF('Data Transformation'!E3120&lt;$R$10,E3120,$R$10)),IF(C3120=FALSE,FALSE,IF(C3120&lt;$R$10,C3120,$R$10)))</f>
        <v>0</v>
      </c>
      <c r="H3120" t="b">
        <f>IF('Input and Summary Results'!$J$4="yes",'Data Transformation'!F3120,'Data Transformation'!D3120)</f>
        <v>0</v>
      </c>
      <c r="I3120" t="str">
        <f t="shared" si="175"/>
        <v/>
      </c>
    </row>
    <row r="3121" spans="2:9" x14ac:dyDescent="0.25">
      <c r="B3121" t="b">
        <f>IF('Input and Summary Results'!D2703=0,FALSE,'Input and Summary Results'!$B2703)</f>
        <v>0</v>
      </c>
      <c r="C3121" t="b">
        <f>IF(OR(B3121=0,'Input and Summary Results'!D2703=0,'Input and Summary Results'!D2703=""),FALSE,'Input and Summary Results'!$D2703)</f>
        <v>0</v>
      </c>
      <c r="D3121" t="b">
        <f>IF(OR(B3121=0,'Input and Summary Results'!E2703=0),FALSE,'Input and Summary Results'!$E2703)</f>
        <v>0</v>
      </c>
      <c r="E3121" t="b">
        <f t="shared" si="176"/>
        <v>0</v>
      </c>
      <c r="F3121" t="b">
        <f t="shared" si="177"/>
        <v>0</v>
      </c>
      <c r="G3121" t="b">
        <f>IF('Input and Summary Results'!$J$4="yes",IF(C3121=FALSE,FALSE,IF('Data Transformation'!E3121&lt;$R$10,E3121,$R$10)),IF(C3121=FALSE,FALSE,IF(C3121&lt;$R$10,C3121,$R$10)))</f>
        <v>0</v>
      </c>
      <c r="H3121" t="b">
        <f>IF('Input and Summary Results'!$J$4="yes",'Data Transformation'!F3121,'Data Transformation'!D3121)</f>
        <v>0</v>
      </c>
      <c r="I3121" t="str">
        <f t="shared" si="175"/>
        <v/>
      </c>
    </row>
    <row r="3122" spans="2:9" x14ac:dyDescent="0.25">
      <c r="B3122" t="b">
        <f>IF('Input and Summary Results'!D2704=0,FALSE,'Input and Summary Results'!$B2704)</f>
        <v>0</v>
      </c>
      <c r="C3122" t="b">
        <f>IF(OR(B3122=0,'Input and Summary Results'!D2704=0,'Input and Summary Results'!D2704=""),FALSE,'Input and Summary Results'!$D2704)</f>
        <v>0</v>
      </c>
      <c r="D3122" t="b">
        <f>IF(OR(B3122=0,'Input and Summary Results'!E2704=0),FALSE,'Input and Summary Results'!$E2704)</f>
        <v>0</v>
      </c>
      <c r="E3122" t="b">
        <f t="shared" si="176"/>
        <v>0</v>
      </c>
      <c r="F3122" t="b">
        <f t="shared" si="177"/>
        <v>0</v>
      </c>
      <c r="G3122" t="b">
        <f>IF('Input and Summary Results'!$J$4="yes",IF(C3122=FALSE,FALSE,IF('Data Transformation'!E3122&lt;$R$10,E3122,$R$10)),IF(C3122=FALSE,FALSE,IF(C3122&lt;$R$10,C3122,$R$10)))</f>
        <v>0</v>
      </c>
      <c r="H3122" t="b">
        <f>IF('Input and Summary Results'!$J$4="yes",'Data Transformation'!F3122,'Data Transformation'!D3122)</f>
        <v>0</v>
      </c>
      <c r="I3122" t="str">
        <f t="shared" si="175"/>
        <v/>
      </c>
    </row>
    <row r="3123" spans="2:9" x14ac:dyDescent="0.25">
      <c r="B3123" t="b">
        <f>IF('Input and Summary Results'!D2705=0,FALSE,'Input and Summary Results'!$B2705)</f>
        <v>0</v>
      </c>
      <c r="C3123" t="b">
        <f>IF(OR(B3123=0,'Input and Summary Results'!D2705=0,'Input and Summary Results'!D2705=""),FALSE,'Input and Summary Results'!$D2705)</f>
        <v>0</v>
      </c>
      <c r="D3123" t="b">
        <f>IF(OR(B3123=0,'Input and Summary Results'!E2705=0),FALSE,'Input and Summary Results'!$E2705)</f>
        <v>0</v>
      </c>
      <c r="E3123" t="b">
        <f t="shared" si="176"/>
        <v>0</v>
      </c>
      <c r="F3123" t="b">
        <f t="shared" si="177"/>
        <v>0</v>
      </c>
      <c r="G3123" t="b">
        <f>IF('Input and Summary Results'!$J$4="yes",IF(C3123=FALSE,FALSE,IF('Data Transformation'!E3123&lt;$R$10,E3123,$R$10)),IF(C3123=FALSE,FALSE,IF(C3123&lt;$R$10,C3123,$R$10)))</f>
        <v>0</v>
      </c>
      <c r="H3123" t="b">
        <f>IF('Input and Summary Results'!$J$4="yes",'Data Transformation'!F3123,'Data Transformation'!D3123)</f>
        <v>0</v>
      </c>
      <c r="I3123" t="str">
        <f t="shared" si="175"/>
        <v/>
      </c>
    </row>
    <row r="3124" spans="2:9" x14ac:dyDescent="0.25">
      <c r="B3124" t="b">
        <f>IF('Input and Summary Results'!D2706=0,FALSE,'Input and Summary Results'!$B2706)</f>
        <v>0</v>
      </c>
      <c r="C3124" t="b">
        <f>IF(OR(B3124=0,'Input and Summary Results'!D2706=0,'Input and Summary Results'!D2706=""),FALSE,'Input and Summary Results'!$D2706)</f>
        <v>0</v>
      </c>
      <c r="D3124" t="b">
        <f>IF(OR(B3124=0,'Input and Summary Results'!E2706=0),FALSE,'Input and Summary Results'!$E2706)</f>
        <v>0</v>
      </c>
      <c r="E3124" t="b">
        <f t="shared" si="176"/>
        <v>0</v>
      </c>
      <c r="F3124" t="b">
        <f t="shared" si="177"/>
        <v>0</v>
      </c>
      <c r="G3124" t="b">
        <f>IF('Input and Summary Results'!$J$4="yes",IF(C3124=FALSE,FALSE,IF('Data Transformation'!E3124&lt;$R$10,E3124,$R$10)),IF(C3124=FALSE,FALSE,IF(C3124&lt;$R$10,C3124,$R$10)))</f>
        <v>0</v>
      </c>
      <c r="H3124" t="b">
        <f>IF('Input and Summary Results'!$J$4="yes",'Data Transformation'!F3124,'Data Transformation'!D3124)</f>
        <v>0</v>
      </c>
      <c r="I3124" t="str">
        <f t="shared" si="175"/>
        <v/>
      </c>
    </row>
    <row r="3125" spans="2:9" x14ac:dyDescent="0.25">
      <c r="B3125" t="b">
        <f>IF('Input and Summary Results'!D2707=0,FALSE,'Input and Summary Results'!$B2707)</f>
        <v>0</v>
      </c>
      <c r="C3125" t="b">
        <f>IF(OR(B3125=0,'Input and Summary Results'!D2707=0,'Input and Summary Results'!D2707=""),FALSE,'Input and Summary Results'!$D2707)</f>
        <v>0</v>
      </c>
      <c r="D3125" t="b">
        <f>IF(OR(B3125=0,'Input and Summary Results'!E2707=0),FALSE,'Input and Summary Results'!$E2707)</f>
        <v>0</v>
      </c>
      <c r="E3125" t="b">
        <f t="shared" si="176"/>
        <v>0</v>
      </c>
      <c r="F3125" t="b">
        <f t="shared" si="177"/>
        <v>0</v>
      </c>
      <c r="G3125" t="b">
        <f>IF('Input and Summary Results'!$J$4="yes",IF(C3125=FALSE,FALSE,IF('Data Transformation'!E3125&lt;$R$10,E3125,$R$10)),IF(C3125=FALSE,FALSE,IF(C3125&lt;$R$10,C3125,$R$10)))</f>
        <v>0</v>
      </c>
      <c r="H3125" t="b">
        <f>IF('Input and Summary Results'!$J$4="yes",'Data Transformation'!F3125,'Data Transformation'!D3125)</f>
        <v>0</v>
      </c>
      <c r="I3125" t="str">
        <f t="shared" si="175"/>
        <v/>
      </c>
    </row>
    <row r="3126" spans="2:9" x14ac:dyDescent="0.25">
      <c r="B3126" t="b">
        <f>IF('Input and Summary Results'!D2708=0,FALSE,'Input and Summary Results'!$B2708)</f>
        <v>0</v>
      </c>
      <c r="C3126" t="b">
        <f>IF(OR(B3126=0,'Input and Summary Results'!D2708=0,'Input and Summary Results'!D2708=""),FALSE,'Input and Summary Results'!$D2708)</f>
        <v>0</v>
      </c>
      <c r="D3126" t="b">
        <f>IF(OR(B3126=0,'Input and Summary Results'!E2708=0),FALSE,'Input and Summary Results'!$E2708)</f>
        <v>0</v>
      </c>
      <c r="E3126" t="b">
        <f t="shared" si="176"/>
        <v>0</v>
      </c>
      <c r="F3126" t="b">
        <f t="shared" si="177"/>
        <v>0</v>
      </c>
      <c r="G3126" t="b">
        <f>IF('Input and Summary Results'!$J$4="yes",IF(C3126=FALSE,FALSE,IF('Data Transformation'!E3126&lt;$R$10,E3126,$R$10)),IF(C3126=FALSE,FALSE,IF(C3126&lt;$R$10,C3126,$R$10)))</f>
        <v>0</v>
      </c>
      <c r="H3126" t="b">
        <f>IF('Input and Summary Results'!$J$4="yes",'Data Transformation'!F3126,'Data Transformation'!D3126)</f>
        <v>0</v>
      </c>
      <c r="I3126" t="str">
        <f t="shared" si="175"/>
        <v/>
      </c>
    </row>
    <row r="3127" spans="2:9" x14ac:dyDescent="0.25">
      <c r="B3127" t="b">
        <f>IF('Input and Summary Results'!D2709=0,FALSE,'Input and Summary Results'!$B2709)</f>
        <v>0</v>
      </c>
      <c r="C3127" t="b">
        <f>IF(OR(B3127=0,'Input and Summary Results'!D2709=0,'Input and Summary Results'!D2709=""),FALSE,'Input and Summary Results'!$D2709)</f>
        <v>0</v>
      </c>
      <c r="D3127" t="b">
        <f>IF(OR(B3127=0,'Input and Summary Results'!E2709=0),FALSE,'Input and Summary Results'!$E2709)</f>
        <v>0</v>
      </c>
      <c r="E3127" t="b">
        <f t="shared" si="176"/>
        <v>0</v>
      </c>
      <c r="F3127" t="b">
        <f t="shared" si="177"/>
        <v>0</v>
      </c>
      <c r="G3127" t="b">
        <f>IF('Input and Summary Results'!$J$4="yes",IF(C3127=FALSE,FALSE,IF('Data Transformation'!E3127&lt;$R$10,E3127,$R$10)),IF(C3127=FALSE,FALSE,IF(C3127&lt;$R$10,C3127,$R$10)))</f>
        <v>0</v>
      </c>
      <c r="H3127" t="b">
        <f>IF('Input and Summary Results'!$J$4="yes",'Data Transformation'!F3127,'Data Transformation'!D3127)</f>
        <v>0</v>
      </c>
      <c r="I3127" t="str">
        <f t="shared" si="175"/>
        <v/>
      </c>
    </row>
    <row r="3128" spans="2:9" x14ac:dyDescent="0.25">
      <c r="B3128" t="b">
        <f>IF('Input and Summary Results'!D2710=0,FALSE,'Input and Summary Results'!$B2710)</f>
        <v>0</v>
      </c>
      <c r="C3128" t="b">
        <f>IF(OR(B3128=0,'Input and Summary Results'!D2710=0,'Input and Summary Results'!D2710=""),FALSE,'Input and Summary Results'!$D2710)</f>
        <v>0</v>
      </c>
      <c r="D3128" t="b">
        <f>IF(OR(B3128=0,'Input and Summary Results'!E2710=0),FALSE,'Input and Summary Results'!$E2710)</f>
        <v>0</v>
      </c>
      <c r="E3128" t="b">
        <f t="shared" si="176"/>
        <v>0</v>
      </c>
      <c r="F3128" t="b">
        <f t="shared" si="177"/>
        <v>0</v>
      </c>
      <c r="G3128" t="b">
        <f>IF('Input and Summary Results'!$J$4="yes",IF(C3128=FALSE,FALSE,IF('Data Transformation'!E3128&lt;$R$10,E3128,$R$10)),IF(C3128=FALSE,FALSE,IF(C3128&lt;$R$10,C3128,$R$10)))</f>
        <v>0</v>
      </c>
      <c r="H3128" t="b">
        <f>IF('Input and Summary Results'!$J$4="yes",'Data Transformation'!F3128,'Data Transformation'!D3128)</f>
        <v>0</v>
      </c>
      <c r="I3128" t="str">
        <f t="shared" si="175"/>
        <v/>
      </c>
    </row>
    <row r="3129" spans="2:9" x14ac:dyDescent="0.25">
      <c r="B3129" t="b">
        <f>IF('Input and Summary Results'!D2711=0,FALSE,'Input and Summary Results'!$B2711)</f>
        <v>0</v>
      </c>
      <c r="C3129" t="b">
        <f>IF(OR(B3129=0,'Input and Summary Results'!D2711=0,'Input and Summary Results'!D2711=""),FALSE,'Input and Summary Results'!$D2711)</f>
        <v>0</v>
      </c>
      <c r="D3129" t="b">
        <f>IF(OR(B3129=0,'Input and Summary Results'!E2711=0),FALSE,'Input and Summary Results'!$E2711)</f>
        <v>0</v>
      </c>
      <c r="E3129" t="b">
        <f t="shared" si="176"/>
        <v>0</v>
      </c>
      <c r="F3129" t="b">
        <f t="shared" si="177"/>
        <v>0</v>
      </c>
      <c r="G3129" t="b">
        <f>IF('Input and Summary Results'!$J$4="yes",IF(C3129=FALSE,FALSE,IF('Data Transformation'!E3129&lt;$R$10,E3129,$R$10)),IF(C3129=FALSE,FALSE,IF(C3129&lt;$R$10,C3129,$R$10)))</f>
        <v>0</v>
      </c>
      <c r="H3129" t="b">
        <f>IF('Input and Summary Results'!$J$4="yes",'Data Transformation'!F3129,'Data Transformation'!D3129)</f>
        <v>0</v>
      </c>
      <c r="I3129" t="str">
        <f t="shared" si="175"/>
        <v/>
      </c>
    </row>
    <row r="3130" spans="2:9" x14ac:dyDescent="0.25">
      <c r="B3130" t="b">
        <f>IF('Input and Summary Results'!D2712=0,FALSE,'Input and Summary Results'!$B2712)</f>
        <v>0</v>
      </c>
      <c r="C3130" t="b">
        <f>IF(OR(B3130=0,'Input and Summary Results'!D2712=0,'Input and Summary Results'!D2712=""),FALSE,'Input and Summary Results'!$D2712)</f>
        <v>0</v>
      </c>
      <c r="D3130" t="b">
        <f>IF(OR(B3130=0,'Input and Summary Results'!E2712=0),FALSE,'Input and Summary Results'!$E2712)</f>
        <v>0</v>
      </c>
      <c r="E3130" t="b">
        <f t="shared" si="176"/>
        <v>0</v>
      </c>
      <c r="F3130" t="b">
        <f t="shared" si="177"/>
        <v>0</v>
      </c>
      <c r="G3130" t="b">
        <f>IF('Input and Summary Results'!$J$4="yes",IF(C3130=FALSE,FALSE,IF('Data Transformation'!E3130&lt;$R$10,E3130,$R$10)),IF(C3130=FALSE,FALSE,IF(C3130&lt;$R$10,C3130,$R$10)))</f>
        <v>0</v>
      </c>
      <c r="H3130" t="b">
        <f>IF('Input and Summary Results'!$J$4="yes",'Data Transformation'!F3130,'Data Transformation'!D3130)</f>
        <v>0</v>
      </c>
      <c r="I3130" t="str">
        <f t="shared" si="175"/>
        <v/>
      </c>
    </row>
    <row r="3131" spans="2:9" x14ac:dyDescent="0.25">
      <c r="B3131" t="b">
        <f>IF('Input and Summary Results'!D2713=0,FALSE,'Input and Summary Results'!$B2713)</f>
        <v>0</v>
      </c>
      <c r="C3131" t="b">
        <f>IF(OR(B3131=0,'Input and Summary Results'!D2713=0,'Input and Summary Results'!D2713=""),FALSE,'Input and Summary Results'!$D2713)</f>
        <v>0</v>
      </c>
      <c r="D3131" t="b">
        <f>IF(OR(B3131=0,'Input and Summary Results'!E2713=0),FALSE,'Input and Summary Results'!$E2713)</f>
        <v>0</v>
      </c>
      <c r="E3131" t="b">
        <f t="shared" si="176"/>
        <v>0</v>
      </c>
      <c r="F3131" t="b">
        <f t="shared" si="177"/>
        <v>0</v>
      </c>
      <c r="G3131" t="b">
        <f>IF('Input and Summary Results'!$J$4="yes",IF(C3131=FALSE,FALSE,IF('Data Transformation'!E3131&lt;$R$10,E3131,$R$10)),IF(C3131=FALSE,FALSE,IF(C3131&lt;$R$10,C3131,$R$10)))</f>
        <v>0</v>
      </c>
      <c r="H3131" t="b">
        <f>IF('Input and Summary Results'!$J$4="yes",'Data Transformation'!F3131,'Data Transformation'!D3131)</f>
        <v>0</v>
      </c>
      <c r="I3131" t="str">
        <f t="shared" si="175"/>
        <v/>
      </c>
    </row>
    <row r="3132" spans="2:9" x14ac:dyDescent="0.25">
      <c r="B3132" t="b">
        <f>IF('Input and Summary Results'!D2714=0,FALSE,'Input and Summary Results'!$B2714)</f>
        <v>0</v>
      </c>
      <c r="C3132" t="b">
        <f>IF(OR(B3132=0,'Input and Summary Results'!D2714=0,'Input and Summary Results'!D2714=""),FALSE,'Input and Summary Results'!$D2714)</f>
        <v>0</v>
      </c>
      <c r="D3132" t="b">
        <f>IF(OR(B3132=0,'Input and Summary Results'!E2714=0),FALSE,'Input and Summary Results'!$E2714)</f>
        <v>0</v>
      </c>
      <c r="E3132" t="b">
        <f t="shared" si="176"/>
        <v>0</v>
      </c>
      <c r="F3132" t="b">
        <f t="shared" si="177"/>
        <v>0</v>
      </c>
      <c r="G3132" t="b">
        <f>IF('Input and Summary Results'!$J$4="yes",IF(C3132=FALSE,FALSE,IF('Data Transformation'!E3132&lt;$R$10,E3132,$R$10)),IF(C3132=FALSE,FALSE,IF(C3132&lt;$R$10,C3132,$R$10)))</f>
        <v>0</v>
      </c>
      <c r="H3132" t="b">
        <f>IF('Input and Summary Results'!$J$4="yes",'Data Transformation'!F3132,'Data Transformation'!D3132)</f>
        <v>0</v>
      </c>
      <c r="I3132" t="str">
        <f t="shared" si="175"/>
        <v/>
      </c>
    </row>
    <row r="3133" spans="2:9" x14ac:dyDescent="0.25">
      <c r="B3133" t="b">
        <f>IF('Input and Summary Results'!D2715=0,FALSE,'Input and Summary Results'!$B2715)</f>
        <v>0</v>
      </c>
      <c r="C3133" t="b">
        <f>IF(OR(B3133=0,'Input and Summary Results'!D2715=0,'Input and Summary Results'!D2715=""),FALSE,'Input and Summary Results'!$D2715)</f>
        <v>0</v>
      </c>
      <c r="D3133" t="b">
        <f>IF(OR(B3133=0,'Input and Summary Results'!E2715=0),FALSE,'Input and Summary Results'!$E2715)</f>
        <v>0</v>
      </c>
      <c r="E3133" t="b">
        <f t="shared" si="176"/>
        <v>0</v>
      </c>
      <c r="F3133" t="b">
        <f t="shared" si="177"/>
        <v>0</v>
      </c>
      <c r="G3133" t="b">
        <f>IF('Input and Summary Results'!$J$4="yes",IF(C3133=FALSE,FALSE,IF('Data Transformation'!E3133&lt;$R$10,E3133,$R$10)),IF(C3133=FALSE,FALSE,IF(C3133&lt;$R$10,C3133,$R$10)))</f>
        <v>0</v>
      </c>
      <c r="H3133" t="b">
        <f>IF('Input and Summary Results'!$J$4="yes",'Data Transformation'!F3133,'Data Transformation'!D3133)</f>
        <v>0</v>
      </c>
      <c r="I3133" t="str">
        <f t="shared" si="175"/>
        <v/>
      </c>
    </row>
    <row r="3134" spans="2:9" x14ac:dyDescent="0.25">
      <c r="B3134" t="b">
        <f>IF('Input and Summary Results'!D2716=0,FALSE,'Input and Summary Results'!$B2716)</f>
        <v>0</v>
      </c>
      <c r="C3134" t="b">
        <f>IF(OR(B3134=0,'Input and Summary Results'!D2716=0,'Input and Summary Results'!D2716=""),FALSE,'Input and Summary Results'!$D2716)</f>
        <v>0</v>
      </c>
      <c r="D3134" t="b">
        <f>IF(OR(B3134=0,'Input and Summary Results'!E2716=0),FALSE,'Input and Summary Results'!$E2716)</f>
        <v>0</v>
      </c>
      <c r="E3134" t="b">
        <f t="shared" si="176"/>
        <v>0</v>
      </c>
      <c r="F3134" t="b">
        <f t="shared" si="177"/>
        <v>0</v>
      </c>
      <c r="G3134" t="b">
        <f>IF('Input and Summary Results'!$J$4="yes",IF(C3134=FALSE,FALSE,IF('Data Transformation'!E3134&lt;$R$10,E3134,$R$10)),IF(C3134=FALSE,FALSE,IF(C3134&lt;$R$10,C3134,$R$10)))</f>
        <v>0</v>
      </c>
      <c r="H3134" t="b">
        <f>IF('Input and Summary Results'!$J$4="yes",'Data Transformation'!F3134,'Data Transformation'!D3134)</f>
        <v>0</v>
      </c>
      <c r="I3134" t="str">
        <f t="shared" si="175"/>
        <v/>
      </c>
    </row>
    <row r="3135" spans="2:9" x14ac:dyDescent="0.25">
      <c r="B3135" t="b">
        <f>IF('Input and Summary Results'!D2717=0,FALSE,'Input and Summary Results'!$B2717)</f>
        <v>0</v>
      </c>
      <c r="C3135" t="b">
        <f>IF(OR(B3135=0,'Input and Summary Results'!D2717=0,'Input and Summary Results'!D2717=""),FALSE,'Input and Summary Results'!$D2717)</f>
        <v>0</v>
      </c>
      <c r="D3135" t="b">
        <f>IF(OR(B3135=0,'Input and Summary Results'!E2717=0),FALSE,'Input and Summary Results'!$E2717)</f>
        <v>0</v>
      </c>
      <c r="E3135" t="b">
        <f t="shared" si="176"/>
        <v>0</v>
      </c>
      <c r="F3135" t="b">
        <f t="shared" si="177"/>
        <v>0</v>
      </c>
      <c r="G3135" t="b">
        <f>IF('Input and Summary Results'!$J$4="yes",IF(C3135=FALSE,FALSE,IF('Data Transformation'!E3135&lt;$R$10,E3135,$R$10)),IF(C3135=FALSE,FALSE,IF(C3135&lt;$R$10,C3135,$R$10)))</f>
        <v>0</v>
      </c>
      <c r="H3135" t="b">
        <f>IF('Input and Summary Results'!$J$4="yes",'Data Transformation'!F3135,'Data Transformation'!D3135)</f>
        <v>0</v>
      </c>
      <c r="I3135" t="str">
        <f t="shared" si="175"/>
        <v/>
      </c>
    </row>
    <row r="3136" spans="2:9" x14ac:dyDescent="0.25">
      <c r="B3136" t="b">
        <f>IF('Input and Summary Results'!D2718=0,FALSE,'Input and Summary Results'!$B2718)</f>
        <v>0</v>
      </c>
      <c r="C3136" t="b">
        <f>IF(OR(B3136=0,'Input and Summary Results'!D2718=0,'Input and Summary Results'!D2718=""),FALSE,'Input and Summary Results'!$D2718)</f>
        <v>0</v>
      </c>
      <c r="D3136" t="b">
        <f>IF(OR(B3136=0,'Input and Summary Results'!E2718=0),FALSE,'Input and Summary Results'!$E2718)</f>
        <v>0</v>
      </c>
      <c r="E3136" t="b">
        <f t="shared" si="176"/>
        <v>0</v>
      </c>
      <c r="F3136" t="b">
        <f t="shared" si="177"/>
        <v>0</v>
      </c>
      <c r="G3136" t="b">
        <f>IF('Input and Summary Results'!$J$4="yes",IF(C3136=FALSE,FALSE,IF('Data Transformation'!E3136&lt;$R$10,E3136,$R$10)),IF(C3136=FALSE,FALSE,IF(C3136&lt;$R$10,C3136,$R$10)))</f>
        <v>0</v>
      </c>
      <c r="H3136" t="b">
        <f>IF('Input and Summary Results'!$J$4="yes",'Data Transformation'!F3136,'Data Transformation'!D3136)</f>
        <v>0</v>
      </c>
      <c r="I3136" t="str">
        <f t="shared" si="175"/>
        <v/>
      </c>
    </row>
    <row r="3137" spans="2:9" x14ac:dyDescent="0.25">
      <c r="B3137" t="b">
        <f>IF('Input and Summary Results'!D2719=0,FALSE,'Input and Summary Results'!$B2719)</f>
        <v>0</v>
      </c>
      <c r="C3137" t="b">
        <f>IF(OR(B3137=0,'Input and Summary Results'!D2719=0,'Input and Summary Results'!D2719=""),FALSE,'Input and Summary Results'!$D2719)</f>
        <v>0</v>
      </c>
      <c r="D3137" t="b">
        <f>IF(OR(B3137=0,'Input and Summary Results'!E2719=0),FALSE,'Input and Summary Results'!$E2719)</f>
        <v>0</v>
      </c>
      <c r="E3137" t="b">
        <f t="shared" si="176"/>
        <v>0</v>
      </c>
      <c r="F3137" t="b">
        <f t="shared" si="177"/>
        <v>0</v>
      </c>
      <c r="G3137" t="b">
        <f>IF('Input and Summary Results'!$J$4="yes",IF(C3137=FALSE,FALSE,IF('Data Transformation'!E3137&lt;$R$10,E3137,$R$10)),IF(C3137=FALSE,FALSE,IF(C3137&lt;$R$10,C3137,$R$10)))</f>
        <v>0</v>
      </c>
      <c r="H3137" t="b">
        <f>IF('Input and Summary Results'!$J$4="yes",'Data Transformation'!F3137,'Data Transformation'!D3137)</f>
        <v>0</v>
      </c>
      <c r="I3137" t="str">
        <f t="shared" si="175"/>
        <v/>
      </c>
    </row>
    <row r="3138" spans="2:9" x14ac:dyDescent="0.25">
      <c r="B3138" t="b">
        <f>IF('Input and Summary Results'!D2720=0,FALSE,'Input and Summary Results'!$B2720)</f>
        <v>0</v>
      </c>
      <c r="C3138" t="b">
        <f>IF(OR(B3138=0,'Input and Summary Results'!D2720=0,'Input and Summary Results'!D2720=""),FALSE,'Input and Summary Results'!$D2720)</f>
        <v>0</v>
      </c>
      <c r="D3138" t="b">
        <f>IF(OR(B3138=0,'Input and Summary Results'!E2720=0),FALSE,'Input and Summary Results'!$E2720)</f>
        <v>0</v>
      </c>
      <c r="E3138" t="b">
        <f t="shared" si="176"/>
        <v>0</v>
      </c>
      <c r="F3138" t="b">
        <f t="shared" si="177"/>
        <v>0</v>
      </c>
      <c r="G3138" t="b">
        <f>IF('Input and Summary Results'!$J$4="yes",IF(C3138=FALSE,FALSE,IF('Data Transformation'!E3138&lt;$R$10,E3138,$R$10)),IF(C3138=FALSE,FALSE,IF(C3138&lt;$R$10,C3138,$R$10)))</f>
        <v>0</v>
      </c>
      <c r="H3138" t="b">
        <f>IF('Input and Summary Results'!$J$4="yes",'Data Transformation'!F3138,'Data Transformation'!D3138)</f>
        <v>0</v>
      </c>
      <c r="I3138" t="str">
        <f t="shared" si="175"/>
        <v/>
      </c>
    </row>
    <row r="3139" spans="2:9" x14ac:dyDescent="0.25">
      <c r="B3139" t="b">
        <f>IF('Input and Summary Results'!D2721=0,FALSE,'Input and Summary Results'!$B2721)</f>
        <v>0</v>
      </c>
      <c r="C3139" t="b">
        <f>IF(OR(B3139=0,'Input and Summary Results'!D2721=0,'Input and Summary Results'!D2721=""),FALSE,'Input and Summary Results'!$D2721)</f>
        <v>0</v>
      </c>
      <c r="D3139" t="b">
        <f>IF(OR(B3139=0,'Input and Summary Results'!E2721=0),FALSE,'Input and Summary Results'!$E2721)</f>
        <v>0</v>
      </c>
      <c r="E3139" t="b">
        <f t="shared" si="176"/>
        <v>0</v>
      </c>
      <c r="F3139" t="b">
        <f t="shared" si="177"/>
        <v>0</v>
      </c>
      <c r="G3139" t="b">
        <f>IF('Input and Summary Results'!$J$4="yes",IF(C3139=FALSE,FALSE,IF('Data Transformation'!E3139&lt;$R$10,E3139,$R$10)),IF(C3139=FALSE,FALSE,IF(C3139&lt;$R$10,C3139,$R$10)))</f>
        <v>0</v>
      </c>
      <c r="H3139" t="b">
        <f>IF('Input and Summary Results'!$J$4="yes",'Data Transformation'!F3139,'Data Transformation'!D3139)</f>
        <v>0</v>
      </c>
      <c r="I3139" t="str">
        <f t="shared" si="175"/>
        <v/>
      </c>
    </row>
    <row r="3140" spans="2:9" x14ac:dyDescent="0.25">
      <c r="B3140" t="b">
        <f>IF('Input and Summary Results'!D2722=0,FALSE,'Input and Summary Results'!$B2722)</f>
        <v>0</v>
      </c>
      <c r="C3140" t="b">
        <f>IF(OR(B3140=0,'Input and Summary Results'!D2722=0,'Input and Summary Results'!D2722=""),FALSE,'Input and Summary Results'!$D2722)</f>
        <v>0</v>
      </c>
      <c r="D3140" t="b">
        <f>IF(OR(B3140=0,'Input and Summary Results'!E2722=0),FALSE,'Input and Summary Results'!$E2722)</f>
        <v>0</v>
      </c>
      <c r="E3140" t="b">
        <f t="shared" si="176"/>
        <v>0</v>
      </c>
      <c r="F3140" t="b">
        <f t="shared" si="177"/>
        <v>0</v>
      </c>
      <c r="G3140" t="b">
        <f>IF('Input and Summary Results'!$J$4="yes",IF(C3140=FALSE,FALSE,IF('Data Transformation'!E3140&lt;$R$10,E3140,$R$10)),IF(C3140=FALSE,FALSE,IF(C3140&lt;$R$10,C3140,$R$10)))</f>
        <v>0</v>
      </c>
      <c r="H3140" t="b">
        <f>IF('Input and Summary Results'!$J$4="yes",'Data Transformation'!F3140,'Data Transformation'!D3140)</f>
        <v>0</v>
      </c>
      <c r="I3140" t="str">
        <f t="shared" si="175"/>
        <v/>
      </c>
    </row>
    <row r="3141" spans="2:9" x14ac:dyDescent="0.25">
      <c r="B3141" t="b">
        <f>IF('Input and Summary Results'!D2723=0,FALSE,'Input and Summary Results'!$B2723)</f>
        <v>0</v>
      </c>
      <c r="C3141" t="b">
        <f>IF(OR(B3141=0,'Input and Summary Results'!D2723=0,'Input and Summary Results'!D2723=""),FALSE,'Input and Summary Results'!$D2723)</f>
        <v>0</v>
      </c>
      <c r="D3141" t="b">
        <f>IF(OR(B3141=0,'Input and Summary Results'!E2723=0),FALSE,'Input and Summary Results'!$E2723)</f>
        <v>0</v>
      </c>
      <c r="E3141" t="b">
        <f t="shared" si="176"/>
        <v>0</v>
      </c>
      <c r="F3141" t="b">
        <f t="shared" si="177"/>
        <v>0</v>
      </c>
      <c r="G3141" t="b">
        <f>IF('Input and Summary Results'!$J$4="yes",IF(C3141=FALSE,FALSE,IF('Data Transformation'!E3141&lt;$R$10,E3141,$R$10)),IF(C3141=FALSE,FALSE,IF(C3141&lt;$R$10,C3141,$R$10)))</f>
        <v>0</v>
      </c>
      <c r="H3141" t="b">
        <f>IF('Input and Summary Results'!$J$4="yes",'Data Transformation'!F3141,'Data Transformation'!D3141)</f>
        <v>0</v>
      </c>
      <c r="I3141" t="str">
        <f t="shared" ref="I3141:I3204" si="178">IF(G3141=FALSE,"",B3141)</f>
        <v/>
      </c>
    </row>
    <row r="3142" spans="2:9" x14ac:dyDescent="0.25">
      <c r="B3142" t="b">
        <f>IF('Input and Summary Results'!D2724=0,FALSE,'Input and Summary Results'!$B2724)</f>
        <v>0</v>
      </c>
      <c r="C3142" t="b">
        <f>IF(OR(B3142=0,'Input and Summary Results'!D2724=0,'Input and Summary Results'!D2724=""),FALSE,'Input and Summary Results'!$D2724)</f>
        <v>0</v>
      </c>
      <c r="D3142" t="b">
        <f>IF(OR(B3142=0,'Input and Summary Results'!E2724=0),FALSE,'Input and Summary Results'!$E2724)</f>
        <v>0</v>
      </c>
      <c r="E3142" t="b">
        <f t="shared" si="176"/>
        <v>0</v>
      </c>
      <c r="F3142" t="b">
        <f t="shared" si="177"/>
        <v>0</v>
      </c>
      <c r="G3142" t="b">
        <f>IF('Input and Summary Results'!$J$4="yes",IF(C3142=FALSE,FALSE,IF('Data Transformation'!E3142&lt;$R$10,E3142,$R$10)),IF(C3142=FALSE,FALSE,IF(C3142&lt;$R$10,C3142,$R$10)))</f>
        <v>0</v>
      </c>
      <c r="H3142" t="b">
        <f>IF('Input and Summary Results'!$J$4="yes",'Data Transformation'!F3142,'Data Transformation'!D3142)</f>
        <v>0</v>
      </c>
      <c r="I3142" t="str">
        <f t="shared" si="178"/>
        <v/>
      </c>
    </row>
    <row r="3143" spans="2:9" x14ac:dyDescent="0.25">
      <c r="B3143" t="b">
        <f>IF('Input and Summary Results'!D2725=0,FALSE,'Input and Summary Results'!$B2725)</f>
        <v>0</v>
      </c>
      <c r="C3143" t="b">
        <f>IF(OR(B3143=0,'Input and Summary Results'!D2725=0,'Input and Summary Results'!D2725=""),FALSE,'Input and Summary Results'!$D2725)</f>
        <v>0</v>
      </c>
      <c r="D3143" t="b">
        <f>IF(OR(B3143=0,'Input and Summary Results'!E2725=0),FALSE,'Input and Summary Results'!$E2725)</f>
        <v>0</v>
      </c>
      <c r="E3143" t="b">
        <f t="shared" si="176"/>
        <v>0</v>
      </c>
      <c r="F3143" t="b">
        <f t="shared" si="177"/>
        <v>0</v>
      </c>
      <c r="G3143" t="b">
        <f>IF('Input and Summary Results'!$J$4="yes",IF(C3143=FALSE,FALSE,IF('Data Transformation'!E3143&lt;$R$10,E3143,$R$10)),IF(C3143=FALSE,FALSE,IF(C3143&lt;$R$10,C3143,$R$10)))</f>
        <v>0</v>
      </c>
      <c r="H3143" t="b">
        <f>IF('Input and Summary Results'!$J$4="yes",'Data Transformation'!F3143,'Data Transformation'!D3143)</f>
        <v>0</v>
      </c>
      <c r="I3143" t="str">
        <f t="shared" si="178"/>
        <v/>
      </c>
    </row>
    <row r="3144" spans="2:9" x14ac:dyDescent="0.25">
      <c r="B3144" t="b">
        <f>IF('Input and Summary Results'!D2726=0,FALSE,'Input and Summary Results'!$B2726)</f>
        <v>0</v>
      </c>
      <c r="C3144" t="b">
        <f>IF(OR(B3144=0,'Input and Summary Results'!D2726=0,'Input and Summary Results'!D2726=""),FALSE,'Input and Summary Results'!$D2726)</f>
        <v>0</v>
      </c>
      <c r="D3144" t="b">
        <f>IF(OR(B3144=0,'Input and Summary Results'!E2726=0),FALSE,'Input and Summary Results'!$E2726)</f>
        <v>0</v>
      </c>
      <c r="E3144" t="b">
        <f t="shared" si="176"/>
        <v>0</v>
      </c>
      <c r="F3144" t="b">
        <f t="shared" si="177"/>
        <v>0</v>
      </c>
      <c r="G3144" t="b">
        <f>IF('Input and Summary Results'!$J$4="yes",IF(C3144=FALSE,FALSE,IF('Data Transformation'!E3144&lt;$R$10,E3144,$R$10)),IF(C3144=FALSE,FALSE,IF(C3144&lt;$R$10,C3144,$R$10)))</f>
        <v>0</v>
      </c>
      <c r="H3144" t="b">
        <f>IF('Input and Summary Results'!$J$4="yes",'Data Transformation'!F3144,'Data Transformation'!D3144)</f>
        <v>0</v>
      </c>
      <c r="I3144" t="str">
        <f t="shared" si="178"/>
        <v/>
      </c>
    </row>
    <row r="3145" spans="2:9" x14ac:dyDescent="0.25">
      <c r="B3145" t="b">
        <f>IF('Input and Summary Results'!D2727=0,FALSE,'Input and Summary Results'!$B2727)</f>
        <v>0</v>
      </c>
      <c r="C3145" t="b">
        <f>IF(OR(B3145=0,'Input and Summary Results'!D2727=0,'Input and Summary Results'!D2727=""),FALSE,'Input and Summary Results'!$D2727)</f>
        <v>0</v>
      </c>
      <c r="D3145" t="b">
        <f>IF(OR(B3145=0,'Input and Summary Results'!E2727=0),FALSE,'Input and Summary Results'!$E2727)</f>
        <v>0</v>
      </c>
      <c r="E3145" t="b">
        <f t="shared" si="176"/>
        <v>0</v>
      </c>
      <c r="F3145" t="b">
        <f t="shared" si="177"/>
        <v>0</v>
      </c>
      <c r="G3145" t="b">
        <f>IF('Input and Summary Results'!$J$4="yes",IF(C3145=FALSE,FALSE,IF('Data Transformation'!E3145&lt;$R$10,E3145,$R$10)),IF(C3145=FALSE,FALSE,IF(C3145&lt;$R$10,C3145,$R$10)))</f>
        <v>0</v>
      </c>
      <c r="H3145" t="b">
        <f>IF('Input and Summary Results'!$J$4="yes",'Data Transformation'!F3145,'Data Transformation'!D3145)</f>
        <v>0</v>
      </c>
      <c r="I3145" t="str">
        <f t="shared" si="178"/>
        <v/>
      </c>
    </row>
    <row r="3146" spans="2:9" x14ac:dyDescent="0.25">
      <c r="B3146" t="b">
        <f>IF('Input and Summary Results'!D2728=0,FALSE,'Input and Summary Results'!$B2728)</f>
        <v>0</v>
      </c>
      <c r="C3146" t="b">
        <f>IF(OR(B3146=0,'Input and Summary Results'!D2728=0,'Input and Summary Results'!D2728=""),FALSE,'Input and Summary Results'!$D2728)</f>
        <v>0</v>
      </c>
      <c r="D3146" t="b">
        <f>IF(OR(B3146=0,'Input and Summary Results'!E2728=0),FALSE,'Input and Summary Results'!$E2728)</f>
        <v>0</v>
      </c>
      <c r="E3146" t="b">
        <f t="shared" si="176"/>
        <v>0</v>
      </c>
      <c r="F3146" t="b">
        <f t="shared" si="177"/>
        <v>0</v>
      </c>
      <c r="G3146" t="b">
        <f>IF('Input and Summary Results'!$J$4="yes",IF(C3146=FALSE,FALSE,IF('Data Transformation'!E3146&lt;$R$10,E3146,$R$10)),IF(C3146=FALSE,FALSE,IF(C3146&lt;$R$10,C3146,$R$10)))</f>
        <v>0</v>
      </c>
      <c r="H3146" t="b">
        <f>IF('Input and Summary Results'!$J$4="yes",'Data Transformation'!F3146,'Data Transformation'!D3146)</f>
        <v>0</v>
      </c>
      <c r="I3146" t="str">
        <f t="shared" si="178"/>
        <v/>
      </c>
    </row>
    <row r="3147" spans="2:9" x14ac:dyDescent="0.25">
      <c r="B3147" t="b">
        <f>IF('Input and Summary Results'!D2729=0,FALSE,'Input and Summary Results'!$B2729)</f>
        <v>0</v>
      </c>
      <c r="C3147" t="b">
        <f>IF(OR(B3147=0,'Input and Summary Results'!D2729=0,'Input and Summary Results'!D2729=""),FALSE,'Input and Summary Results'!$D2729)</f>
        <v>0</v>
      </c>
      <c r="D3147" t="b">
        <f>IF(OR(B3147=0,'Input and Summary Results'!E2729=0),FALSE,'Input and Summary Results'!$E2729)</f>
        <v>0</v>
      </c>
      <c r="E3147" t="b">
        <f t="shared" si="176"/>
        <v>0</v>
      </c>
      <c r="F3147" t="b">
        <f t="shared" si="177"/>
        <v>0</v>
      </c>
      <c r="G3147" t="b">
        <f>IF('Input and Summary Results'!$J$4="yes",IF(C3147=FALSE,FALSE,IF('Data Transformation'!E3147&lt;$R$10,E3147,$R$10)),IF(C3147=FALSE,FALSE,IF(C3147&lt;$R$10,C3147,$R$10)))</f>
        <v>0</v>
      </c>
      <c r="H3147" t="b">
        <f>IF('Input and Summary Results'!$J$4="yes",'Data Transformation'!F3147,'Data Transformation'!D3147)</f>
        <v>0</v>
      </c>
      <c r="I3147" t="str">
        <f t="shared" si="178"/>
        <v/>
      </c>
    </row>
    <row r="3148" spans="2:9" x14ac:dyDescent="0.25">
      <c r="B3148" t="b">
        <f>IF('Input and Summary Results'!D2730=0,FALSE,'Input and Summary Results'!$B2730)</f>
        <v>0</v>
      </c>
      <c r="C3148" t="b">
        <f>IF(OR(B3148=0,'Input and Summary Results'!D2730=0,'Input and Summary Results'!D2730=""),FALSE,'Input and Summary Results'!$D2730)</f>
        <v>0</v>
      </c>
      <c r="D3148" t="b">
        <f>IF(OR(B3148=0,'Input and Summary Results'!E2730=0),FALSE,'Input and Summary Results'!$E2730)</f>
        <v>0</v>
      </c>
      <c r="E3148" t="b">
        <f t="shared" si="176"/>
        <v>0</v>
      </c>
      <c r="F3148" t="b">
        <f t="shared" si="177"/>
        <v>0</v>
      </c>
      <c r="G3148" t="b">
        <f>IF('Input and Summary Results'!$J$4="yes",IF(C3148=FALSE,FALSE,IF('Data Transformation'!E3148&lt;$R$10,E3148,$R$10)),IF(C3148=FALSE,FALSE,IF(C3148&lt;$R$10,C3148,$R$10)))</f>
        <v>0</v>
      </c>
      <c r="H3148" t="b">
        <f>IF('Input and Summary Results'!$J$4="yes",'Data Transformation'!F3148,'Data Transformation'!D3148)</f>
        <v>0</v>
      </c>
      <c r="I3148" t="str">
        <f t="shared" si="178"/>
        <v/>
      </c>
    </row>
    <row r="3149" spans="2:9" x14ac:dyDescent="0.25">
      <c r="B3149" t="b">
        <f>IF('Input and Summary Results'!D2731=0,FALSE,'Input and Summary Results'!$B2731)</f>
        <v>0</v>
      </c>
      <c r="C3149" t="b">
        <f>IF(OR(B3149=0,'Input and Summary Results'!D2731=0,'Input and Summary Results'!D2731=""),FALSE,'Input and Summary Results'!$D2731)</f>
        <v>0</v>
      </c>
      <c r="D3149" t="b">
        <f>IF(OR(B3149=0,'Input and Summary Results'!E2731=0),FALSE,'Input and Summary Results'!$E2731)</f>
        <v>0</v>
      </c>
      <c r="E3149" t="b">
        <f t="shared" si="176"/>
        <v>0</v>
      </c>
      <c r="F3149" t="b">
        <f t="shared" si="177"/>
        <v>0</v>
      </c>
      <c r="G3149" t="b">
        <f>IF('Input and Summary Results'!$J$4="yes",IF(C3149=FALSE,FALSE,IF('Data Transformation'!E3149&lt;$R$10,E3149,$R$10)),IF(C3149=FALSE,FALSE,IF(C3149&lt;$R$10,C3149,$R$10)))</f>
        <v>0</v>
      </c>
      <c r="H3149" t="b">
        <f>IF('Input and Summary Results'!$J$4="yes",'Data Transformation'!F3149,'Data Transformation'!D3149)</f>
        <v>0</v>
      </c>
      <c r="I3149" t="str">
        <f t="shared" si="178"/>
        <v/>
      </c>
    </row>
    <row r="3150" spans="2:9" x14ac:dyDescent="0.25">
      <c r="B3150" t="b">
        <f>IF('Input and Summary Results'!D2732=0,FALSE,'Input and Summary Results'!$B2732)</f>
        <v>0</v>
      </c>
      <c r="C3150" t="b">
        <f>IF(OR(B3150=0,'Input and Summary Results'!D2732=0,'Input and Summary Results'!D2732=""),FALSE,'Input and Summary Results'!$D2732)</f>
        <v>0</v>
      </c>
      <c r="D3150" t="b">
        <f>IF(OR(B3150=0,'Input and Summary Results'!E2732=0),FALSE,'Input and Summary Results'!$E2732)</f>
        <v>0</v>
      </c>
      <c r="E3150" t="b">
        <f t="shared" si="176"/>
        <v>0</v>
      </c>
      <c r="F3150" t="b">
        <f t="shared" si="177"/>
        <v>0</v>
      </c>
      <c r="G3150" t="b">
        <f>IF('Input and Summary Results'!$J$4="yes",IF(C3150=FALSE,FALSE,IF('Data Transformation'!E3150&lt;$R$10,E3150,$R$10)),IF(C3150=FALSE,FALSE,IF(C3150&lt;$R$10,C3150,$R$10)))</f>
        <v>0</v>
      </c>
      <c r="H3150" t="b">
        <f>IF('Input and Summary Results'!$J$4="yes",'Data Transformation'!F3150,'Data Transformation'!D3150)</f>
        <v>0</v>
      </c>
      <c r="I3150" t="str">
        <f t="shared" si="178"/>
        <v/>
      </c>
    </row>
    <row r="3151" spans="2:9" x14ac:dyDescent="0.25">
      <c r="B3151" t="b">
        <f>IF('Input and Summary Results'!D2733=0,FALSE,'Input and Summary Results'!$B2733)</f>
        <v>0</v>
      </c>
      <c r="C3151" t="b">
        <f>IF(OR(B3151=0,'Input and Summary Results'!D2733=0,'Input and Summary Results'!D2733=""),FALSE,'Input and Summary Results'!$D2733)</f>
        <v>0</v>
      </c>
      <c r="D3151" t="b">
        <f>IF(OR(B3151=0,'Input and Summary Results'!E2733=0),FALSE,'Input and Summary Results'!$E2733)</f>
        <v>0</v>
      </c>
      <c r="E3151" t="b">
        <f t="shared" si="176"/>
        <v>0</v>
      </c>
      <c r="F3151" t="b">
        <f t="shared" si="177"/>
        <v>0</v>
      </c>
      <c r="G3151" t="b">
        <f>IF('Input and Summary Results'!$J$4="yes",IF(C3151=FALSE,FALSE,IF('Data Transformation'!E3151&lt;$R$10,E3151,$R$10)),IF(C3151=FALSE,FALSE,IF(C3151&lt;$R$10,C3151,$R$10)))</f>
        <v>0</v>
      </c>
      <c r="H3151" t="b">
        <f>IF('Input and Summary Results'!$J$4="yes",'Data Transformation'!F3151,'Data Transformation'!D3151)</f>
        <v>0</v>
      </c>
      <c r="I3151" t="str">
        <f t="shared" si="178"/>
        <v/>
      </c>
    </row>
    <row r="3152" spans="2:9" x14ac:dyDescent="0.25">
      <c r="B3152" t="b">
        <f>IF('Input and Summary Results'!D2734=0,FALSE,'Input and Summary Results'!$B2734)</f>
        <v>0</v>
      </c>
      <c r="C3152" t="b">
        <f>IF(OR(B3152=0,'Input and Summary Results'!D2734=0,'Input and Summary Results'!D2734=""),FALSE,'Input and Summary Results'!$D2734)</f>
        <v>0</v>
      </c>
      <c r="D3152" t="b">
        <f>IF(OR(B3152=0,'Input and Summary Results'!E2734=0),FALSE,'Input and Summary Results'!$E2734)</f>
        <v>0</v>
      </c>
      <c r="E3152" t="b">
        <f t="shared" si="176"/>
        <v>0</v>
      </c>
      <c r="F3152" t="b">
        <f t="shared" si="177"/>
        <v>0</v>
      </c>
      <c r="G3152" t="b">
        <f>IF('Input and Summary Results'!$J$4="yes",IF(C3152=FALSE,FALSE,IF('Data Transformation'!E3152&lt;$R$10,E3152,$R$10)),IF(C3152=FALSE,FALSE,IF(C3152&lt;$R$10,C3152,$R$10)))</f>
        <v>0</v>
      </c>
      <c r="H3152" t="b">
        <f>IF('Input and Summary Results'!$J$4="yes",'Data Transformation'!F3152,'Data Transformation'!D3152)</f>
        <v>0</v>
      </c>
      <c r="I3152" t="str">
        <f t="shared" si="178"/>
        <v/>
      </c>
    </row>
    <row r="3153" spans="2:9" x14ac:dyDescent="0.25">
      <c r="B3153" t="b">
        <f>IF('Input and Summary Results'!D2735=0,FALSE,'Input and Summary Results'!$B2735)</f>
        <v>0</v>
      </c>
      <c r="C3153" t="b">
        <f>IF(OR(B3153=0,'Input and Summary Results'!D2735=0,'Input and Summary Results'!D2735=""),FALSE,'Input and Summary Results'!$D2735)</f>
        <v>0</v>
      </c>
      <c r="D3153" t="b">
        <f>IF(OR(B3153=0,'Input and Summary Results'!E2735=0),FALSE,'Input and Summary Results'!$E2735)</f>
        <v>0</v>
      </c>
      <c r="E3153" t="b">
        <f t="shared" si="176"/>
        <v>0</v>
      </c>
      <c r="F3153" t="b">
        <f t="shared" si="177"/>
        <v>0</v>
      </c>
      <c r="G3153" t="b">
        <f>IF('Input and Summary Results'!$J$4="yes",IF(C3153=FALSE,FALSE,IF('Data Transformation'!E3153&lt;$R$10,E3153,$R$10)),IF(C3153=FALSE,FALSE,IF(C3153&lt;$R$10,C3153,$R$10)))</f>
        <v>0</v>
      </c>
      <c r="H3153" t="b">
        <f>IF('Input and Summary Results'!$J$4="yes",'Data Transformation'!F3153,'Data Transformation'!D3153)</f>
        <v>0</v>
      </c>
      <c r="I3153" t="str">
        <f t="shared" si="178"/>
        <v/>
      </c>
    </row>
    <row r="3154" spans="2:9" x14ac:dyDescent="0.25">
      <c r="B3154" t="b">
        <f>IF('Input and Summary Results'!D2736=0,FALSE,'Input and Summary Results'!$B2736)</f>
        <v>0</v>
      </c>
      <c r="C3154" t="b">
        <f>IF(OR(B3154=0,'Input and Summary Results'!D2736=0,'Input and Summary Results'!D2736=""),FALSE,'Input and Summary Results'!$D2736)</f>
        <v>0</v>
      </c>
      <c r="D3154" t="b">
        <f>IF(OR(B3154=0,'Input and Summary Results'!E2736=0),FALSE,'Input and Summary Results'!$E2736)</f>
        <v>0</v>
      </c>
      <c r="E3154" t="b">
        <f t="shared" si="176"/>
        <v>0</v>
      </c>
      <c r="F3154" t="b">
        <f t="shared" si="177"/>
        <v>0</v>
      </c>
      <c r="G3154" t="b">
        <f>IF('Input and Summary Results'!$J$4="yes",IF(C3154=FALSE,FALSE,IF('Data Transformation'!E3154&lt;$R$10,E3154,$R$10)),IF(C3154=FALSE,FALSE,IF(C3154&lt;$R$10,C3154,$R$10)))</f>
        <v>0</v>
      </c>
      <c r="H3154" t="b">
        <f>IF('Input and Summary Results'!$J$4="yes",'Data Transformation'!F3154,'Data Transformation'!D3154)</f>
        <v>0</v>
      </c>
      <c r="I3154" t="str">
        <f t="shared" si="178"/>
        <v/>
      </c>
    </row>
    <row r="3155" spans="2:9" x14ac:dyDescent="0.25">
      <c r="B3155" t="b">
        <f>IF('Input and Summary Results'!D2737=0,FALSE,'Input and Summary Results'!$B2737)</f>
        <v>0</v>
      </c>
      <c r="C3155" t="b">
        <f>IF(OR(B3155=0,'Input and Summary Results'!D2737=0,'Input and Summary Results'!D2737=""),FALSE,'Input and Summary Results'!$D2737)</f>
        <v>0</v>
      </c>
      <c r="D3155" t="b">
        <f>IF(OR(B3155=0,'Input and Summary Results'!E2737=0),FALSE,'Input and Summary Results'!$E2737)</f>
        <v>0</v>
      </c>
      <c r="E3155" t="b">
        <f t="shared" si="176"/>
        <v>0</v>
      </c>
      <c r="F3155" t="b">
        <f t="shared" si="177"/>
        <v>0</v>
      </c>
      <c r="G3155" t="b">
        <f>IF('Input and Summary Results'!$J$4="yes",IF(C3155=FALSE,FALSE,IF('Data Transformation'!E3155&lt;$R$10,E3155,$R$10)),IF(C3155=FALSE,FALSE,IF(C3155&lt;$R$10,C3155,$R$10)))</f>
        <v>0</v>
      </c>
      <c r="H3155" t="b">
        <f>IF('Input and Summary Results'!$J$4="yes",'Data Transformation'!F3155,'Data Transformation'!D3155)</f>
        <v>0</v>
      </c>
      <c r="I3155" t="str">
        <f t="shared" si="178"/>
        <v/>
      </c>
    </row>
    <row r="3156" spans="2:9" x14ac:dyDescent="0.25">
      <c r="B3156" t="b">
        <f>IF('Input and Summary Results'!D2738=0,FALSE,'Input and Summary Results'!$B2738)</f>
        <v>0</v>
      </c>
      <c r="C3156" t="b">
        <f>IF(OR(B3156=0,'Input and Summary Results'!D2738=0,'Input and Summary Results'!D2738=""),FALSE,'Input and Summary Results'!$D2738)</f>
        <v>0</v>
      </c>
      <c r="D3156" t="b">
        <f>IF(OR(B3156=0,'Input and Summary Results'!E2738=0),FALSE,'Input and Summary Results'!$E2738)</f>
        <v>0</v>
      </c>
      <c r="E3156" t="b">
        <f t="shared" si="176"/>
        <v>0</v>
      </c>
      <c r="F3156" t="b">
        <f t="shared" si="177"/>
        <v>0</v>
      </c>
      <c r="G3156" t="b">
        <f>IF('Input and Summary Results'!$J$4="yes",IF(C3156=FALSE,FALSE,IF('Data Transformation'!E3156&lt;$R$10,E3156,$R$10)),IF(C3156=FALSE,FALSE,IF(C3156&lt;$R$10,C3156,$R$10)))</f>
        <v>0</v>
      </c>
      <c r="H3156" t="b">
        <f>IF('Input and Summary Results'!$J$4="yes",'Data Transformation'!F3156,'Data Transformation'!D3156)</f>
        <v>0</v>
      </c>
      <c r="I3156" t="str">
        <f t="shared" si="178"/>
        <v/>
      </c>
    </row>
    <row r="3157" spans="2:9" x14ac:dyDescent="0.25">
      <c r="B3157" t="b">
        <f>IF('Input and Summary Results'!D2739=0,FALSE,'Input and Summary Results'!$B2739)</f>
        <v>0</v>
      </c>
      <c r="C3157" t="b">
        <f>IF(OR(B3157=0,'Input and Summary Results'!D2739=0,'Input and Summary Results'!D2739=""),FALSE,'Input and Summary Results'!$D2739)</f>
        <v>0</v>
      </c>
      <c r="D3157" t="b">
        <f>IF(OR(B3157=0,'Input and Summary Results'!E2739=0),FALSE,'Input and Summary Results'!$E2739)</f>
        <v>0</v>
      </c>
      <c r="E3157" t="b">
        <f t="shared" si="176"/>
        <v>0</v>
      </c>
      <c r="F3157" t="b">
        <f t="shared" si="177"/>
        <v>0</v>
      </c>
      <c r="G3157" t="b">
        <f>IF('Input and Summary Results'!$J$4="yes",IF(C3157=FALSE,FALSE,IF('Data Transformation'!E3157&lt;$R$10,E3157,$R$10)),IF(C3157=FALSE,FALSE,IF(C3157&lt;$R$10,C3157,$R$10)))</f>
        <v>0</v>
      </c>
      <c r="H3157" t="b">
        <f>IF('Input and Summary Results'!$J$4="yes",'Data Transformation'!F3157,'Data Transformation'!D3157)</f>
        <v>0</v>
      </c>
      <c r="I3157" t="str">
        <f t="shared" si="178"/>
        <v/>
      </c>
    </row>
    <row r="3158" spans="2:9" x14ac:dyDescent="0.25">
      <c r="B3158" t="b">
        <f>IF('Input and Summary Results'!D2740=0,FALSE,'Input and Summary Results'!$B2740)</f>
        <v>0</v>
      </c>
      <c r="C3158" t="b">
        <f>IF(OR(B3158=0,'Input and Summary Results'!D2740=0,'Input and Summary Results'!D2740=""),FALSE,'Input and Summary Results'!$D2740)</f>
        <v>0</v>
      </c>
      <c r="D3158" t="b">
        <f>IF(OR(B3158=0,'Input and Summary Results'!E2740=0),FALSE,'Input and Summary Results'!$E2740)</f>
        <v>0</v>
      </c>
      <c r="E3158" t="b">
        <f t="shared" si="176"/>
        <v>0</v>
      </c>
      <c r="F3158" t="b">
        <f t="shared" si="177"/>
        <v>0</v>
      </c>
      <c r="G3158" t="b">
        <f>IF('Input and Summary Results'!$J$4="yes",IF(C3158=FALSE,FALSE,IF('Data Transformation'!E3158&lt;$R$10,E3158,$R$10)),IF(C3158=FALSE,FALSE,IF(C3158&lt;$R$10,C3158,$R$10)))</f>
        <v>0</v>
      </c>
      <c r="H3158" t="b">
        <f>IF('Input and Summary Results'!$J$4="yes",'Data Transformation'!F3158,'Data Transformation'!D3158)</f>
        <v>0</v>
      </c>
      <c r="I3158" t="str">
        <f t="shared" si="178"/>
        <v/>
      </c>
    </row>
    <row r="3159" spans="2:9" x14ac:dyDescent="0.25">
      <c r="B3159" t="b">
        <f>IF('Input and Summary Results'!D2741=0,FALSE,'Input and Summary Results'!$B2741)</f>
        <v>0</v>
      </c>
      <c r="C3159" t="b">
        <f>IF(OR(B3159=0,'Input and Summary Results'!D2741=0,'Input and Summary Results'!D2741=""),FALSE,'Input and Summary Results'!$D2741)</f>
        <v>0</v>
      </c>
      <c r="D3159" t="b">
        <f>IF(OR(B3159=0,'Input and Summary Results'!E2741=0),FALSE,'Input and Summary Results'!$E2741)</f>
        <v>0</v>
      </c>
      <c r="E3159" t="b">
        <f t="shared" si="176"/>
        <v>0</v>
      </c>
      <c r="F3159" t="b">
        <f t="shared" si="177"/>
        <v>0</v>
      </c>
      <c r="G3159" t="b">
        <f>IF('Input and Summary Results'!$J$4="yes",IF(C3159=FALSE,FALSE,IF('Data Transformation'!E3159&lt;$R$10,E3159,$R$10)),IF(C3159=FALSE,FALSE,IF(C3159&lt;$R$10,C3159,$R$10)))</f>
        <v>0</v>
      </c>
      <c r="H3159" t="b">
        <f>IF('Input and Summary Results'!$J$4="yes",'Data Transformation'!F3159,'Data Transformation'!D3159)</f>
        <v>0</v>
      </c>
      <c r="I3159" t="str">
        <f t="shared" si="178"/>
        <v/>
      </c>
    </row>
    <row r="3160" spans="2:9" x14ac:dyDescent="0.25">
      <c r="B3160" t="b">
        <f>IF('Input and Summary Results'!D2742=0,FALSE,'Input and Summary Results'!$B2742)</f>
        <v>0</v>
      </c>
      <c r="C3160" t="b">
        <f>IF(OR(B3160=0,'Input and Summary Results'!D2742=0,'Input and Summary Results'!D2742=""),FALSE,'Input and Summary Results'!$D2742)</f>
        <v>0</v>
      </c>
      <c r="D3160" t="b">
        <f>IF(OR(B3160=0,'Input and Summary Results'!E2742=0),FALSE,'Input and Summary Results'!$E2742)</f>
        <v>0</v>
      </c>
      <c r="E3160" t="b">
        <f t="shared" si="176"/>
        <v>0</v>
      </c>
      <c r="F3160" t="b">
        <f t="shared" si="177"/>
        <v>0</v>
      </c>
      <c r="G3160" t="b">
        <f>IF('Input and Summary Results'!$J$4="yes",IF(C3160=FALSE,FALSE,IF('Data Transformation'!E3160&lt;$R$10,E3160,$R$10)),IF(C3160=FALSE,FALSE,IF(C3160&lt;$R$10,C3160,$R$10)))</f>
        <v>0</v>
      </c>
      <c r="H3160" t="b">
        <f>IF('Input and Summary Results'!$J$4="yes",'Data Transformation'!F3160,'Data Transformation'!D3160)</f>
        <v>0</v>
      </c>
      <c r="I3160" t="str">
        <f t="shared" si="178"/>
        <v/>
      </c>
    </row>
    <row r="3161" spans="2:9" x14ac:dyDescent="0.25">
      <c r="B3161" t="b">
        <f>IF('Input and Summary Results'!D2743=0,FALSE,'Input and Summary Results'!$B2743)</f>
        <v>0</v>
      </c>
      <c r="C3161" t="b">
        <f>IF(OR(B3161=0,'Input and Summary Results'!D2743=0,'Input and Summary Results'!D2743=""),FALSE,'Input and Summary Results'!$D2743)</f>
        <v>0</v>
      </c>
      <c r="D3161" t="b">
        <f>IF(OR(B3161=0,'Input and Summary Results'!E2743=0),FALSE,'Input and Summary Results'!$E2743)</f>
        <v>0</v>
      </c>
      <c r="E3161" t="b">
        <f t="shared" si="176"/>
        <v>0</v>
      </c>
      <c r="F3161" t="b">
        <f t="shared" si="177"/>
        <v>0</v>
      </c>
      <c r="G3161" t="b">
        <f>IF('Input and Summary Results'!$J$4="yes",IF(C3161=FALSE,FALSE,IF('Data Transformation'!E3161&lt;$R$10,E3161,$R$10)),IF(C3161=FALSE,FALSE,IF(C3161&lt;$R$10,C3161,$R$10)))</f>
        <v>0</v>
      </c>
      <c r="H3161" t="b">
        <f>IF('Input and Summary Results'!$J$4="yes",'Data Transformation'!F3161,'Data Transformation'!D3161)</f>
        <v>0</v>
      </c>
      <c r="I3161" t="str">
        <f t="shared" si="178"/>
        <v/>
      </c>
    </row>
    <row r="3162" spans="2:9" x14ac:dyDescent="0.25">
      <c r="B3162" t="b">
        <f>IF('Input and Summary Results'!D2744=0,FALSE,'Input and Summary Results'!$B2744)</f>
        <v>0</v>
      </c>
      <c r="C3162" t="b">
        <f>IF(OR(B3162=0,'Input and Summary Results'!D2744=0,'Input and Summary Results'!D2744=""),FALSE,'Input and Summary Results'!$D2744)</f>
        <v>0</v>
      </c>
      <c r="D3162" t="b">
        <f>IF(OR(B3162=0,'Input and Summary Results'!E2744=0),FALSE,'Input and Summary Results'!$E2744)</f>
        <v>0</v>
      </c>
      <c r="E3162" t="b">
        <f t="shared" si="176"/>
        <v>0</v>
      </c>
      <c r="F3162" t="b">
        <f t="shared" si="177"/>
        <v>0</v>
      </c>
      <c r="G3162" t="b">
        <f>IF('Input and Summary Results'!$J$4="yes",IF(C3162=FALSE,FALSE,IF('Data Transformation'!E3162&lt;$R$10,E3162,$R$10)),IF(C3162=FALSE,FALSE,IF(C3162&lt;$R$10,C3162,$R$10)))</f>
        <v>0</v>
      </c>
      <c r="H3162" t="b">
        <f>IF('Input and Summary Results'!$J$4="yes",'Data Transformation'!F3162,'Data Transformation'!D3162)</f>
        <v>0</v>
      </c>
      <c r="I3162" t="str">
        <f t="shared" si="178"/>
        <v/>
      </c>
    </row>
    <row r="3163" spans="2:9" x14ac:dyDescent="0.25">
      <c r="B3163" t="b">
        <f>IF('Input and Summary Results'!D2745=0,FALSE,'Input and Summary Results'!$B2745)</f>
        <v>0</v>
      </c>
      <c r="C3163" t="b">
        <f>IF(OR(B3163=0,'Input and Summary Results'!D2745=0,'Input and Summary Results'!D2745=""),FALSE,'Input and Summary Results'!$D2745)</f>
        <v>0</v>
      </c>
      <c r="D3163" t="b">
        <f>IF(OR(B3163=0,'Input and Summary Results'!E2745=0),FALSE,'Input and Summary Results'!$E2745)</f>
        <v>0</v>
      </c>
      <c r="E3163" t="b">
        <f t="shared" si="176"/>
        <v>0</v>
      </c>
      <c r="F3163" t="b">
        <f t="shared" si="177"/>
        <v>0</v>
      </c>
      <c r="G3163" t="b">
        <f>IF('Input and Summary Results'!$J$4="yes",IF(C3163=FALSE,FALSE,IF('Data Transformation'!E3163&lt;$R$10,E3163,$R$10)),IF(C3163=FALSE,FALSE,IF(C3163&lt;$R$10,C3163,$R$10)))</f>
        <v>0</v>
      </c>
      <c r="H3163" t="b">
        <f>IF('Input and Summary Results'!$J$4="yes",'Data Transformation'!F3163,'Data Transformation'!D3163)</f>
        <v>0</v>
      </c>
      <c r="I3163" t="str">
        <f t="shared" si="178"/>
        <v/>
      </c>
    </row>
    <row r="3164" spans="2:9" x14ac:dyDescent="0.25">
      <c r="B3164" t="b">
        <f>IF('Input and Summary Results'!D2746=0,FALSE,'Input and Summary Results'!$B2746)</f>
        <v>0</v>
      </c>
      <c r="C3164" t="b">
        <f>IF(OR(B3164=0,'Input and Summary Results'!D2746=0,'Input and Summary Results'!D2746=""),FALSE,'Input and Summary Results'!$D2746)</f>
        <v>0</v>
      </c>
      <c r="D3164" t="b">
        <f>IF(OR(B3164=0,'Input and Summary Results'!E2746=0),FALSE,'Input and Summary Results'!$E2746)</f>
        <v>0</v>
      </c>
      <c r="E3164" t="b">
        <f t="shared" si="176"/>
        <v>0</v>
      </c>
      <c r="F3164" t="b">
        <f t="shared" si="177"/>
        <v>0</v>
      </c>
      <c r="G3164" t="b">
        <f>IF('Input and Summary Results'!$J$4="yes",IF(C3164=FALSE,FALSE,IF('Data Transformation'!E3164&lt;$R$10,E3164,$R$10)),IF(C3164=FALSE,FALSE,IF(C3164&lt;$R$10,C3164,$R$10)))</f>
        <v>0</v>
      </c>
      <c r="H3164" t="b">
        <f>IF('Input and Summary Results'!$J$4="yes",'Data Transformation'!F3164,'Data Transformation'!D3164)</f>
        <v>0</v>
      </c>
      <c r="I3164" t="str">
        <f t="shared" si="178"/>
        <v/>
      </c>
    </row>
    <row r="3165" spans="2:9" x14ac:dyDescent="0.25">
      <c r="B3165" t="b">
        <f>IF('Input and Summary Results'!D2747=0,FALSE,'Input and Summary Results'!$B2747)</f>
        <v>0</v>
      </c>
      <c r="C3165" t="b">
        <f>IF(OR(B3165=0,'Input and Summary Results'!D2747=0,'Input and Summary Results'!D2747=""),FALSE,'Input and Summary Results'!$D2747)</f>
        <v>0</v>
      </c>
      <c r="D3165" t="b">
        <f>IF(OR(B3165=0,'Input and Summary Results'!E2747=0),FALSE,'Input and Summary Results'!$E2747)</f>
        <v>0</v>
      </c>
      <c r="E3165" t="b">
        <f t="shared" si="176"/>
        <v>0</v>
      </c>
      <c r="F3165" t="b">
        <f t="shared" si="177"/>
        <v>0</v>
      </c>
      <c r="G3165" t="b">
        <f>IF('Input and Summary Results'!$J$4="yes",IF(C3165=FALSE,FALSE,IF('Data Transformation'!E3165&lt;$R$10,E3165,$R$10)),IF(C3165=FALSE,FALSE,IF(C3165&lt;$R$10,C3165,$R$10)))</f>
        <v>0</v>
      </c>
      <c r="H3165" t="b">
        <f>IF('Input and Summary Results'!$J$4="yes",'Data Transformation'!F3165,'Data Transformation'!D3165)</f>
        <v>0</v>
      </c>
      <c r="I3165" t="str">
        <f t="shared" si="178"/>
        <v/>
      </c>
    </row>
    <row r="3166" spans="2:9" x14ac:dyDescent="0.25">
      <c r="B3166" t="b">
        <f>IF('Input and Summary Results'!D2748=0,FALSE,'Input and Summary Results'!$B2748)</f>
        <v>0</v>
      </c>
      <c r="C3166" t="b">
        <f>IF(OR(B3166=0,'Input and Summary Results'!D2748=0,'Input and Summary Results'!D2748=""),FALSE,'Input and Summary Results'!$D2748)</f>
        <v>0</v>
      </c>
      <c r="D3166" t="b">
        <f>IF(OR(B3166=0,'Input and Summary Results'!E2748=0),FALSE,'Input and Summary Results'!$E2748)</f>
        <v>0</v>
      </c>
      <c r="E3166" t="b">
        <f t="shared" si="176"/>
        <v>0</v>
      </c>
      <c r="F3166" t="b">
        <f t="shared" si="177"/>
        <v>0</v>
      </c>
      <c r="G3166" t="b">
        <f>IF('Input and Summary Results'!$J$4="yes",IF(C3166=FALSE,FALSE,IF('Data Transformation'!E3166&lt;$R$10,E3166,$R$10)),IF(C3166=FALSE,FALSE,IF(C3166&lt;$R$10,C3166,$R$10)))</f>
        <v>0</v>
      </c>
      <c r="H3166" t="b">
        <f>IF('Input and Summary Results'!$J$4="yes",'Data Transformation'!F3166,'Data Transformation'!D3166)</f>
        <v>0</v>
      </c>
      <c r="I3166" t="str">
        <f t="shared" si="178"/>
        <v/>
      </c>
    </row>
    <row r="3167" spans="2:9" x14ac:dyDescent="0.25">
      <c r="B3167" t="b">
        <f>IF('Input and Summary Results'!D2749=0,FALSE,'Input and Summary Results'!$B2749)</f>
        <v>0</v>
      </c>
      <c r="C3167" t="b">
        <f>IF(OR(B3167=0,'Input and Summary Results'!D2749=0,'Input and Summary Results'!D2749=""),FALSE,'Input and Summary Results'!$D2749)</f>
        <v>0</v>
      </c>
      <c r="D3167" t="b">
        <f>IF(OR(B3167=0,'Input and Summary Results'!E2749=0),FALSE,'Input and Summary Results'!$E2749)</f>
        <v>0</v>
      </c>
      <c r="E3167" t="b">
        <f t="shared" si="176"/>
        <v>0</v>
      </c>
      <c r="F3167" t="b">
        <f t="shared" si="177"/>
        <v>0</v>
      </c>
      <c r="G3167" t="b">
        <f>IF('Input and Summary Results'!$J$4="yes",IF(C3167=FALSE,FALSE,IF('Data Transformation'!E3167&lt;$R$10,E3167,$R$10)),IF(C3167=FALSE,FALSE,IF(C3167&lt;$R$10,C3167,$R$10)))</f>
        <v>0</v>
      </c>
      <c r="H3167" t="b">
        <f>IF('Input and Summary Results'!$J$4="yes",'Data Transformation'!F3167,'Data Transformation'!D3167)</f>
        <v>0</v>
      </c>
      <c r="I3167" t="str">
        <f t="shared" si="178"/>
        <v/>
      </c>
    </row>
    <row r="3168" spans="2:9" x14ac:dyDescent="0.25">
      <c r="B3168" t="b">
        <f>IF('Input and Summary Results'!D2750=0,FALSE,'Input and Summary Results'!$B2750)</f>
        <v>0</v>
      </c>
      <c r="C3168" t="b">
        <f>IF(OR(B3168=0,'Input and Summary Results'!D2750=0,'Input and Summary Results'!D2750=""),FALSE,'Input and Summary Results'!$D2750)</f>
        <v>0</v>
      </c>
      <c r="D3168" t="b">
        <f>IF(OR(B3168=0,'Input and Summary Results'!E2750=0),FALSE,'Input and Summary Results'!$E2750)</f>
        <v>0</v>
      </c>
      <c r="E3168" t="b">
        <f t="shared" si="176"/>
        <v>0</v>
      </c>
      <c r="F3168" t="b">
        <f t="shared" si="177"/>
        <v>0</v>
      </c>
      <c r="G3168" t="b">
        <f>IF('Input and Summary Results'!$J$4="yes",IF(C3168=FALSE,FALSE,IF('Data Transformation'!E3168&lt;$R$10,E3168,$R$10)),IF(C3168=FALSE,FALSE,IF(C3168&lt;$R$10,C3168,$R$10)))</f>
        <v>0</v>
      </c>
      <c r="H3168" t="b">
        <f>IF('Input and Summary Results'!$J$4="yes",'Data Transformation'!F3168,'Data Transformation'!D3168)</f>
        <v>0</v>
      </c>
      <c r="I3168" t="str">
        <f t="shared" si="178"/>
        <v/>
      </c>
    </row>
    <row r="3169" spans="2:9" x14ac:dyDescent="0.25">
      <c r="B3169" t="b">
        <f>IF('Input and Summary Results'!D2751=0,FALSE,'Input and Summary Results'!$B2751)</f>
        <v>0</v>
      </c>
      <c r="C3169" t="b">
        <f>IF(OR(B3169=0,'Input and Summary Results'!D2751=0,'Input and Summary Results'!D2751=""),FALSE,'Input and Summary Results'!$D2751)</f>
        <v>0</v>
      </c>
      <c r="D3169" t="b">
        <f>IF(OR(B3169=0,'Input and Summary Results'!E2751=0),FALSE,'Input and Summary Results'!$E2751)</f>
        <v>0</v>
      </c>
      <c r="E3169" t="b">
        <f t="shared" si="176"/>
        <v>0</v>
      </c>
      <c r="F3169" t="b">
        <f t="shared" si="177"/>
        <v>0</v>
      </c>
      <c r="G3169" t="b">
        <f>IF('Input and Summary Results'!$J$4="yes",IF(C3169=FALSE,FALSE,IF('Data Transformation'!E3169&lt;$R$10,E3169,$R$10)),IF(C3169=FALSE,FALSE,IF(C3169&lt;$R$10,C3169,$R$10)))</f>
        <v>0</v>
      </c>
      <c r="H3169" t="b">
        <f>IF('Input and Summary Results'!$J$4="yes",'Data Transformation'!F3169,'Data Transformation'!D3169)</f>
        <v>0</v>
      </c>
      <c r="I3169" t="str">
        <f t="shared" si="178"/>
        <v/>
      </c>
    </row>
    <row r="3170" spans="2:9" x14ac:dyDescent="0.25">
      <c r="B3170" t="b">
        <f>IF('Input and Summary Results'!D2752=0,FALSE,'Input and Summary Results'!$B2752)</f>
        <v>0</v>
      </c>
      <c r="C3170" t="b">
        <f>IF(OR(B3170=0,'Input and Summary Results'!D2752=0,'Input and Summary Results'!D2752=""),FALSE,'Input and Summary Results'!$D2752)</f>
        <v>0</v>
      </c>
      <c r="D3170" t="b">
        <f>IF(OR(B3170=0,'Input and Summary Results'!E2752=0),FALSE,'Input and Summary Results'!$E2752)</f>
        <v>0</v>
      </c>
      <c r="E3170" t="b">
        <f t="shared" si="176"/>
        <v>0</v>
      </c>
      <c r="F3170" t="b">
        <f t="shared" si="177"/>
        <v>0</v>
      </c>
      <c r="G3170" t="b">
        <f>IF('Input and Summary Results'!$J$4="yes",IF(C3170=FALSE,FALSE,IF('Data Transformation'!E3170&lt;$R$10,E3170,$R$10)),IF(C3170=FALSE,FALSE,IF(C3170&lt;$R$10,C3170,$R$10)))</f>
        <v>0</v>
      </c>
      <c r="H3170" t="b">
        <f>IF('Input and Summary Results'!$J$4="yes",'Data Transformation'!F3170,'Data Transformation'!D3170)</f>
        <v>0</v>
      </c>
      <c r="I3170" t="str">
        <f t="shared" si="178"/>
        <v/>
      </c>
    </row>
    <row r="3171" spans="2:9" x14ac:dyDescent="0.25">
      <c r="B3171" t="b">
        <f>IF('Input and Summary Results'!D2753=0,FALSE,'Input and Summary Results'!$B2753)</f>
        <v>0</v>
      </c>
      <c r="C3171" t="b">
        <f>IF(OR(B3171=0,'Input and Summary Results'!D2753=0,'Input and Summary Results'!D2753=""),FALSE,'Input and Summary Results'!$D2753)</f>
        <v>0</v>
      </c>
      <c r="D3171" t="b">
        <f>IF(OR(B3171=0,'Input and Summary Results'!E2753=0),FALSE,'Input and Summary Results'!$E2753)</f>
        <v>0</v>
      </c>
      <c r="E3171" t="b">
        <f t="shared" si="176"/>
        <v>0</v>
      </c>
      <c r="F3171" t="b">
        <f t="shared" si="177"/>
        <v>0</v>
      </c>
      <c r="G3171" t="b">
        <f>IF('Input and Summary Results'!$J$4="yes",IF(C3171=FALSE,FALSE,IF('Data Transformation'!E3171&lt;$R$10,E3171,$R$10)),IF(C3171=FALSE,FALSE,IF(C3171&lt;$R$10,C3171,$R$10)))</f>
        <v>0</v>
      </c>
      <c r="H3171" t="b">
        <f>IF('Input and Summary Results'!$J$4="yes",'Data Transformation'!F3171,'Data Transformation'!D3171)</f>
        <v>0</v>
      </c>
      <c r="I3171" t="str">
        <f t="shared" si="178"/>
        <v/>
      </c>
    </row>
    <row r="3172" spans="2:9" x14ac:dyDescent="0.25">
      <c r="B3172" t="b">
        <f>IF('Input and Summary Results'!D2754=0,FALSE,'Input and Summary Results'!$B2754)</f>
        <v>0</v>
      </c>
      <c r="C3172" t="b">
        <f>IF(OR(B3172=0,'Input and Summary Results'!D2754=0,'Input and Summary Results'!D2754=""),FALSE,'Input and Summary Results'!$D2754)</f>
        <v>0</v>
      </c>
      <c r="D3172" t="b">
        <f>IF(OR(B3172=0,'Input and Summary Results'!E2754=0),FALSE,'Input and Summary Results'!$E2754)</f>
        <v>0</v>
      </c>
      <c r="E3172" t="b">
        <f t="shared" si="176"/>
        <v>0</v>
      </c>
      <c r="F3172" t="b">
        <f t="shared" si="177"/>
        <v>0</v>
      </c>
      <c r="G3172" t="b">
        <f>IF('Input and Summary Results'!$J$4="yes",IF(C3172=FALSE,FALSE,IF('Data Transformation'!E3172&lt;$R$10,E3172,$R$10)),IF(C3172=FALSE,FALSE,IF(C3172&lt;$R$10,C3172,$R$10)))</f>
        <v>0</v>
      </c>
      <c r="H3172" t="b">
        <f>IF('Input and Summary Results'!$J$4="yes",'Data Transformation'!F3172,'Data Transformation'!D3172)</f>
        <v>0</v>
      </c>
      <c r="I3172" t="str">
        <f t="shared" si="178"/>
        <v/>
      </c>
    </row>
    <row r="3173" spans="2:9" x14ac:dyDescent="0.25">
      <c r="B3173" t="b">
        <f>IF('Input and Summary Results'!D2755=0,FALSE,'Input and Summary Results'!$B2755)</f>
        <v>0</v>
      </c>
      <c r="C3173" t="b">
        <f>IF(OR(B3173=0,'Input and Summary Results'!D2755=0,'Input and Summary Results'!D2755=""),FALSE,'Input and Summary Results'!$D2755)</f>
        <v>0</v>
      </c>
      <c r="D3173" t="b">
        <f>IF(OR(B3173=0,'Input and Summary Results'!E2755=0),FALSE,'Input and Summary Results'!$E2755)</f>
        <v>0</v>
      </c>
      <c r="E3173" t="b">
        <f t="shared" si="176"/>
        <v>0</v>
      </c>
      <c r="F3173" t="b">
        <f t="shared" si="177"/>
        <v>0</v>
      </c>
      <c r="G3173" t="b">
        <f>IF('Input and Summary Results'!$J$4="yes",IF(C3173=FALSE,FALSE,IF('Data Transformation'!E3173&lt;$R$10,E3173,$R$10)),IF(C3173=FALSE,FALSE,IF(C3173&lt;$R$10,C3173,$R$10)))</f>
        <v>0</v>
      </c>
      <c r="H3173" t="b">
        <f>IF('Input and Summary Results'!$J$4="yes",'Data Transformation'!F3173,'Data Transformation'!D3173)</f>
        <v>0</v>
      </c>
      <c r="I3173" t="str">
        <f t="shared" si="178"/>
        <v/>
      </c>
    </row>
    <row r="3174" spans="2:9" x14ac:dyDescent="0.25">
      <c r="B3174" t="b">
        <f>IF('Input and Summary Results'!D2756=0,FALSE,'Input and Summary Results'!$B2756)</f>
        <v>0</v>
      </c>
      <c r="C3174" t="b">
        <f>IF(OR(B3174=0,'Input and Summary Results'!D2756=0,'Input and Summary Results'!D2756=""),FALSE,'Input and Summary Results'!$D2756)</f>
        <v>0</v>
      </c>
      <c r="D3174" t="b">
        <f>IF(OR(B3174=0,'Input and Summary Results'!E2756=0),FALSE,'Input and Summary Results'!$E2756)</f>
        <v>0</v>
      </c>
      <c r="E3174" t="b">
        <f t="shared" si="176"/>
        <v>0</v>
      </c>
      <c r="F3174" t="b">
        <f t="shared" si="177"/>
        <v>0</v>
      </c>
      <c r="G3174" t="b">
        <f>IF('Input and Summary Results'!$J$4="yes",IF(C3174=FALSE,FALSE,IF('Data Transformation'!E3174&lt;$R$10,E3174,$R$10)),IF(C3174=FALSE,FALSE,IF(C3174&lt;$R$10,C3174,$R$10)))</f>
        <v>0</v>
      </c>
      <c r="H3174" t="b">
        <f>IF('Input and Summary Results'!$J$4="yes",'Data Transformation'!F3174,'Data Transformation'!D3174)</f>
        <v>0</v>
      </c>
      <c r="I3174" t="str">
        <f t="shared" si="178"/>
        <v/>
      </c>
    </row>
    <row r="3175" spans="2:9" x14ac:dyDescent="0.25">
      <c r="B3175" t="b">
        <f>IF('Input and Summary Results'!D2757=0,FALSE,'Input and Summary Results'!$B2757)</f>
        <v>0</v>
      </c>
      <c r="C3175" t="b">
        <f>IF(OR(B3175=0,'Input and Summary Results'!D2757=0,'Input and Summary Results'!D2757=""),FALSE,'Input and Summary Results'!$D2757)</f>
        <v>0</v>
      </c>
      <c r="D3175" t="b">
        <f>IF(OR(B3175=0,'Input and Summary Results'!E2757=0),FALSE,'Input and Summary Results'!$E2757)</f>
        <v>0</v>
      </c>
      <c r="E3175" t="b">
        <f t="shared" si="176"/>
        <v>0</v>
      </c>
      <c r="F3175" t="b">
        <f t="shared" si="177"/>
        <v>0</v>
      </c>
      <c r="G3175" t="b">
        <f>IF('Input and Summary Results'!$J$4="yes",IF(C3175=FALSE,FALSE,IF('Data Transformation'!E3175&lt;$R$10,E3175,$R$10)),IF(C3175=FALSE,FALSE,IF(C3175&lt;$R$10,C3175,$R$10)))</f>
        <v>0</v>
      </c>
      <c r="H3175" t="b">
        <f>IF('Input and Summary Results'!$J$4="yes",'Data Transformation'!F3175,'Data Transformation'!D3175)</f>
        <v>0</v>
      </c>
      <c r="I3175" t="str">
        <f t="shared" si="178"/>
        <v/>
      </c>
    </row>
    <row r="3176" spans="2:9" x14ac:dyDescent="0.25">
      <c r="B3176" t="b">
        <f>IF('Input and Summary Results'!D2758=0,FALSE,'Input and Summary Results'!$B2758)</f>
        <v>0</v>
      </c>
      <c r="C3176" t="b">
        <f>IF(OR(B3176=0,'Input and Summary Results'!D2758=0,'Input and Summary Results'!D2758=""),FALSE,'Input and Summary Results'!$D2758)</f>
        <v>0</v>
      </c>
      <c r="D3176" t="b">
        <f>IF(OR(B3176=0,'Input and Summary Results'!E2758=0),FALSE,'Input and Summary Results'!$E2758)</f>
        <v>0</v>
      </c>
      <c r="E3176" t="b">
        <f t="shared" si="176"/>
        <v>0</v>
      </c>
      <c r="F3176" t="b">
        <f t="shared" si="177"/>
        <v>0</v>
      </c>
      <c r="G3176" t="b">
        <f>IF('Input and Summary Results'!$J$4="yes",IF(C3176=FALSE,FALSE,IF('Data Transformation'!E3176&lt;$R$10,E3176,$R$10)),IF(C3176=FALSE,FALSE,IF(C3176&lt;$R$10,C3176,$R$10)))</f>
        <v>0</v>
      </c>
      <c r="H3176" t="b">
        <f>IF('Input and Summary Results'!$J$4="yes",'Data Transformation'!F3176,'Data Transformation'!D3176)</f>
        <v>0</v>
      </c>
      <c r="I3176" t="str">
        <f t="shared" si="178"/>
        <v/>
      </c>
    </row>
    <row r="3177" spans="2:9" x14ac:dyDescent="0.25">
      <c r="B3177" t="b">
        <f>IF('Input and Summary Results'!D2759=0,FALSE,'Input and Summary Results'!$B2759)</f>
        <v>0</v>
      </c>
      <c r="C3177" t="b">
        <f>IF(OR(B3177=0,'Input and Summary Results'!D2759=0,'Input and Summary Results'!D2759=""),FALSE,'Input and Summary Results'!$D2759)</f>
        <v>0</v>
      </c>
      <c r="D3177" t="b">
        <f>IF(OR(B3177=0,'Input and Summary Results'!E2759=0),FALSE,'Input and Summary Results'!$E2759)</f>
        <v>0</v>
      </c>
      <c r="E3177" t="b">
        <f t="shared" si="176"/>
        <v>0</v>
      </c>
      <c r="F3177" t="b">
        <f t="shared" si="177"/>
        <v>0</v>
      </c>
      <c r="G3177" t="b">
        <f>IF('Input and Summary Results'!$J$4="yes",IF(C3177=FALSE,FALSE,IF('Data Transformation'!E3177&lt;$R$10,E3177,$R$10)),IF(C3177=FALSE,FALSE,IF(C3177&lt;$R$10,C3177,$R$10)))</f>
        <v>0</v>
      </c>
      <c r="H3177" t="b">
        <f>IF('Input and Summary Results'!$J$4="yes",'Data Transformation'!F3177,'Data Transformation'!D3177)</f>
        <v>0</v>
      </c>
      <c r="I3177" t="str">
        <f t="shared" si="178"/>
        <v/>
      </c>
    </row>
    <row r="3178" spans="2:9" x14ac:dyDescent="0.25">
      <c r="B3178" t="b">
        <f>IF('Input and Summary Results'!D2760=0,FALSE,'Input and Summary Results'!$B2760)</f>
        <v>0</v>
      </c>
      <c r="C3178" t="b">
        <f>IF(OR(B3178=0,'Input and Summary Results'!D2760=0,'Input and Summary Results'!D2760=""),FALSE,'Input and Summary Results'!$D2760)</f>
        <v>0</v>
      </c>
      <c r="D3178" t="b">
        <f>IF(OR(B3178=0,'Input and Summary Results'!E2760=0),FALSE,'Input and Summary Results'!$E2760)</f>
        <v>0</v>
      </c>
      <c r="E3178" t="b">
        <f t="shared" ref="E3178:E3241" si="179">IF(C3178=FALSE,FALSE,LOG10(C3178))</f>
        <v>0</v>
      </c>
      <c r="F3178" t="b">
        <f t="shared" ref="F3178:F3241" si="180">IF(D3178=FALSE, FALSE,0.434*D3178/C3178)</f>
        <v>0</v>
      </c>
      <c r="G3178" t="b">
        <f>IF('Input and Summary Results'!$J$4="yes",IF(C3178=FALSE,FALSE,IF('Data Transformation'!E3178&lt;$R$10,E3178,$R$10)),IF(C3178=FALSE,FALSE,IF(C3178&lt;$R$10,C3178,$R$10)))</f>
        <v>0</v>
      </c>
      <c r="H3178" t="b">
        <f>IF('Input and Summary Results'!$J$4="yes",'Data Transformation'!F3178,'Data Transformation'!D3178)</f>
        <v>0</v>
      </c>
      <c r="I3178" t="str">
        <f t="shared" si="178"/>
        <v/>
      </c>
    </row>
    <row r="3179" spans="2:9" x14ac:dyDescent="0.25">
      <c r="B3179" t="b">
        <f>IF('Input and Summary Results'!D2761=0,FALSE,'Input and Summary Results'!$B2761)</f>
        <v>0</v>
      </c>
      <c r="C3179" t="b">
        <f>IF(OR(B3179=0,'Input and Summary Results'!D2761=0,'Input and Summary Results'!D2761=""),FALSE,'Input and Summary Results'!$D2761)</f>
        <v>0</v>
      </c>
      <c r="D3179" t="b">
        <f>IF(OR(B3179=0,'Input and Summary Results'!E2761=0),FALSE,'Input and Summary Results'!$E2761)</f>
        <v>0</v>
      </c>
      <c r="E3179" t="b">
        <f t="shared" si="179"/>
        <v>0</v>
      </c>
      <c r="F3179" t="b">
        <f t="shared" si="180"/>
        <v>0</v>
      </c>
      <c r="G3179" t="b">
        <f>IF('Input and Summary Results'!$J$4="yes",IF(C3179=FALSE,FALSE,IF('Data Transformation'!E3179&lt;$R$10,E3179,$R$10)),IF(C3179=FALSE,FALSE,IF(C3179&lt;$R$10,C3179,$R$10)))</f>
        <v>0</v>
      </c>
      <c r="H3179" t="b">
        <f>IF('Input and Summary Results'!$J$4="yes",'Data Transformation'!F3179,'Data Transformation'!D3179)</f>
        <v>0</v>
      </c>
      <c r="I3179" t="str">
        <f t="shared" si="178"/>
        <v/>
      </c>
    </row>
    <row r="3180" spans="2:9" x14ac:dyDescent="0.25">
      <c r="B3180" t="b">
        <f>IF('Input and Summary Results'!D2762=0,FALSE,'Input and Summary Results'!$B2762)</f>
        <v>0</v>
      </c>
      <c r="C3180" t="b">
        <f>IF(OR(B3180=0,'Input and Summary Results'!D2762=0,'Input and Summary Results'!D2762=""),FALSE,'Input and Summary Results'!$D2762)</f>
        <v>0</v>
      </c>
      <c r="D3180" t="b">
        <f>IF(OR(B3180=0,'Input and Summary Results'!E2762=0),FALSE,'Input and Summary Results'!$E2762)</f>
        <v>0</v>
      </c>
      <c r="E3180" t="b">
        <f t="shared" si="179"/>
        <v>0</v>
      </c>
      <c r="F3180" t="b">
        <f t="shared" si="180"/>
        <v>0</v>
      </c>
      <c r="G3180" t="b">
        <f>IF('Input and Summary Results'!$J$4="yes",IF(C3180=FALSE,FALSE,IF('Data Transformation'!E3180&lt;$R$10,E3180,$R$10)),IF(C3180=FALSE,FALSE,IF(C3180&lt;$R$10,C3180,$R$10)))</f>
        <v>0</v>
      </c>
      <c r="H3180" t="b">
        <f>IF('Input and Summary Results'!$J$4="yes",'Data Transformation'!F3180,'Data Transformation'!D3180)</f>
        <v>0</v>
      </c>
      <c r="I3180" t="str">
        <f t="shared" si="178"/>
        <v/>
      </c>
    </row>
    <row r="3181" spans="2:9" x14ac:dyDescent="0.25">
      <c r="B3181" t="b">
        <f>IF('Input and Summary Results'!D2763=0,FALSE,'Input and Summary Results'!$B2763)</f>
        <v>0</v>
      </c>
      <c r="C3181" t="b">
        <f>IF(OR(B3181=0,'Input and Summary Results'!D2763=0,'Input and Summary Results'!D2763=""),FALSE,'Input and Summary Results'!$D2763)</f>
        <v>0</v>
      </c>
      <c r="D3181" t="b">
        <f>IF(OR(B3181=0,'Input and Summary Results'!E2763=0),FALSE,'Input and Summary Results'!$E2763)</f>
        <v>0</v>
      </c>
      <c r="E3181" t="b">
        <f t="shared" si="179"/>
        <v>0</v>
      </c>
      <c r="F3181" t="b">
        <f t="shared" si="180"/>
        <v>0</v>
      </c>
      <c r="G3181" t="b">
        <f>IF('Input and Summary Results'!$J$4="yes",IF(C3181=FALSE,FALSE,IF('Data Transformation'!E3181&lt;$R$10,E3181,$R$10)),IF(C3181=FALSE,FALSE,IF(C3181&lt;$R$10,C3181,$R$10)))</f>
        <v>0</v>
      </c>
      <c r="H3181" t="b">
        <f>IF('Input and Summary Results'!$J$4="yes",'Data Transformation'!F3181,'Data Transformation'!D3181)</f>
        <v>0</v>
      </c>
      <c r="I3181" t="str">
        <f t="shared" si="178"/>
        <v/>
      </c>
    </row>
    <row r="3182" spans="2:9" x14ac:dyDescent="0.25">
      <c r="B3182" t="b">
        <f>IF('Input and Summary Results'!D2764=0,FALSE,'Input and Summary Results'!$B2764)</f>
        <v>0</v>
      </c>
      <c r="C3182" t="b">
        <f>IF(OR(B3182=0,'Input and Summary Results'!D2764=0,'Input and Summary Results'!D2764=""),FALSE,'Input and Summary Results'!$D2764)</f>
        <v>0</v>
      </c>
      <c r="D3182" t="b">
        <f>IF(OR(B3182=0,'Input and Summary Results'!E2764=0),FALSE,'Input and Summary Results'!$E2764)</f>
        <v>0</v>
      </c>
      <c r="E3182" t="b">
        <f t="shared" si="179"/>
        <v>0</v>
      </c>
      <c r="F3182" t="b">
        <f t="shared" si="180"/>
        <v>0</v>
      </c>
      <c r="G3182" t="b">
        <f>IF('Input and Summary Results'!$J$4="yes",IF(C3182=FALSE,FALSE,IF('Data Transformation'!E3182&lt;$R$10,E3182,$R$10)),IF(C3182=FALSE,FALSE,IF(C3182&lt;$R$10,C3182,$R$10)))</f>
        <v>0</v>
      </c>
      <c r="H3182" t="b">
        <f>IF('Input and Summary Results'!$J$4="yes",'Data Transformation'!F3182,'Data Transformation'!D3182)</f>
        <v>0</v>
      </c>
      <c r="I3182" t="str">
        <f t="shared" si="178"/>
        <v/>
      </c>
    </row>
    <row r="3183" spans="2:9" x14ac:dyDescent="0.25">
      <c r="B3183" t="b">
        <f>IF('Input and Summary Results'!D2765=0,FALSE,'Input and Summary Results'!$B2765)</f>
        <v>0</v>
      </c>
      <c r="C3183" t="b">
        <f>IF(OR(B3183=0,'Input and Summary Results'!D2765=0,'Input and Summary Results'!D2765=""),FALSE,'Input and Summary Results'!$D2765)</f>
        <v>0</v>
      </c>
      <c r="D3183" t="b">
        <f>IF(OR(B3183=0,'Input and Summary Results'!E2765=0),FALSE,'Input and Summary Results'!$E2765)</f>
        <v>0</v>
      </c>
      <c r="E3183" t="b">
        <f t="shared" si="179"/>
        <v>0</v>
      </c>
      <c r="F3183" t="b">
        <f t="shared" si="180"/>
        <v>0</v>
      </c>
      <c r="G3183" t="b">
        <f>IF('Input and Summary Results'!$J$4="yes",IF(C3183=FALSE,FALSE,IF('Data Transformation'!E3183&lt;$R$10,E3183,$R$10)),IF(C3183=FALSE,FALSE,IF(C3183&lt;$R$10,C3183,$R$10)))</f>
        <v>0</v>
      </c>
      <c r="H3183" t="b">
        <f>IF('Input and Summary Results'!$J$4="yes",'Data Transformation'!F3183,'Data Transformation'!D3183)</f>
        <v>0</v>
      </c>
      <c r="I3183" t="str">
        <f t="shared" si="178"/>
        <v/>
      </c>
    </row>
    <row r="3184" spans="2:9" x14ac:dyDescent="0.25">
      <c r="B3184" t="b">
        <f>IF('Input and Summary Results'!D2766=0,FALSE,'Input and Summary Results'!$B2766)</f>
        <v>0</v>
      </c>
      <c r="C3184" t="b">
        <f>IF(OR(B3184=0,'Input and Summary Results'!D2766=0,'Input and Summary Results'!D2766=""),FALSE,'Input and Summary Results'!$D2766)</f>
        <v>0</v>
      </c>
      <c r="D3184" t="b">
        <f>IF(OR(B3184=0,'Input and Summary Results'!E2766=0),FALSE,'Input and Summary Results'!$E2766)</f>
        <v>0</v>
      </c>
      <c r="E3184" t="b">
        <f t="shared" si="179"/>
        <v>0</v>
      </c>
      <c r="F3184" t="b">
        <f t="shared" si="180"/>
        <v>0</v>
      </c>
      <c r="G3184" t="b">
        <f>IF('Input and Summary Results'!$J$4="yes",IF(C3184=FALSE,FALSE,IF('Data Transformation'!E3184&lt;$R$10,E3184,$R$10)),IF(C3184=FALSE,FALSE,IF(C3184&lt;$R$10,C3184,$R$10)))</f>
        <v>0</v>
      </c>
      <c r="H3184" t="b">
        <f>IF('Input and Summary Results'!$J$4="yes",'Data Transformation'!F3184,'Data Transformation'!D3184)</f>
        <v>0</v>
      </c>
      <c r="I3184" t="str">
        <f t="shared" si="178"/>
        <v/>
      </c>
    </row>
    <row r="3185" spans="2:9" x14ac:dyDescent="0.25">
      <c r="B3185" t="b">
        <f>IF('Input and Summary Results'!D2767=0,FALSE,'Input and Summary Results'!$B2767)</f>
        <v>0</v>
      </c>
      <c r="C3185" t="b">
        <f>IF(OR(B3185=0,'Input and Summary Results'!D2767=0,'Input and Summary Results'!D2767=""),FALSE,'Input and Summary Results'!$D2767)</f>
        <v>0</v>
      </c>
      <c r="D3185" t="b">
        <f>IF(OR(B3185=0,'Input and Summary Results'!E2767=0),FALSE,'Input and Summary Results'!$E2767)</f>
        <v>0</v>
      </c>
      <c r="E3185" t="b">
        <f t="shared" si="179"/>
        <v>0</v>
      </c>
      <c r="F3185" t="b">
        <f t="shared" si="180"/>
        <v>0</v>
      </c>
      <c r="G3185" t="b">
        <f>IF('Input and Summary Results'!$J$4="yes",IF(C3185=FALSE,FALSE,IF('Data Transformation'!E3185&lt;$R$10,E3185,$R$10)),IF(C3185=FALSE,FALSE,IF(C3185&lt;$R$10,C3185,$R$10)))</f>
        <v>0</v>
      </c>
      <c r="H3185" t="b">
        <f>IF('Input and Summary Results'!$J$4="yes",'Data Transformation'!F3185,'Data Transformation'!D3185)</f>
        <v>0</v>
      </c>
      <c r="I3185" t="str">
        <f t="shared" si="178"/>
        <v/>
      </c>
    </row>
    <row r="3186" spans="2:9" x14ac:dyDescent="0.25">
      <c r="B3186" t="b">
        <f>IF('Input and Summary Results'!D2768=0,FALSE,'Input and Summary Results'!$B2768)</f>
        <v>0</v>
      </c>
      <c r="C3186" t="b">
        <f>IF(OR(B3186=0,'Input and Summary Results'!D2768=0,'Input and Summary Results'!D2768=""),FALSE,'Input and Summary Results'!$D2768)</f>
        <v>0</v>
      </c>
      <c r="D3186" t="b">
        <f>IF(OR(B3186=0,'Input and Summary Results'!E2768=0),FALSE,'Input and Summary Results'!$E2768)</f>
        <v>0</v>
      </c>
      <c r="E3186" t="b">
        <f t="shared" si="179"/>
        <v>0</v>
      </c>
      <c r="F3186" t="b">
        <f t="shared" si="180"/>
        <v>0</v>
      </c>
      <c r="G3186" t="b">
        <f>IF('Input and Summary Results'!$J$4="yes",IF(C3186=FALSE,FALSE,IF('Data Transformation'!E3186&lt;$R$10,E3186,$R$10)),IF(C3186=FALSE,FALSE,IF(C3186&lt;$R$10,C3186,$R$10)))</f>
        <v>0</v>
      </c>
      <c r="H3186" t="b">
        <f>IF('Input and Summary Results'!$J$4="yes",'Data Transformation'!F3186,'Data Transformation'!D3186)</f>
        <v>0</v>
      </c>
      <c r="I3186" t="str">
        <f t="shared" si="178"/>
        <v/>
      </c>
    </row>
    <row r="3187" spans="2:9" x14ac:dyDescent="0.25">
      <c r="B3187" t="b">
        <f>IF('Input and Summary Results'!D2769=0,FALSE,'Input and Summary Results'!$B2769)</f>
        <v>0</v>
      </c>
      <c r="C3187" t="b">
        <f>IF(OR(B3187=0,'Input and Summary Results'!D2769=0,'Input and Summary Results'!D2769=""),FALSE,'Input and Summary Results'!$D2769)</f>
        <v>0</v>
      </c>
      <c r="D3187" t="b">
        <f>IF(OR(B3187=0,'Input and Summary Results'!E2769=0),FALSE,'Input and Summary Results'!$E2769)</f>
        <v>0</v>
      </c>
      <c r="E3187" t="b">
        <f t="shared" si="179"/>
        <v>0</v>
      </c>
      <c r="F3187" t="b">
        <f t="shared" si="180"/>
        <v>0</v>
      </c>
      <c r="G3187" t="b">
        <f>IF('Input and Summary Results'!$J$4="yes",IF(C3187=FALSE,FALSE,IF('Data Transformation'!E3187&lt;$R$10,E3187,$R$10)),IF(C3187=FALSE,FALSE,IF(C3187&lt;$R$10,C3187,$R$10)))</f>
        <v>0</v>
      </c>
      <c r="H3187" t="b">
        <f>IF('Input and Summary Results'!$J$4="yes",'Data Transformation'!F3187,'Data Transformation'!D3187)</f>
        <v>0</v>
      </c>
      <c r="I3187" t="str">
        <f t="shared" si="178"/>
        <v/>
      </c>
    </row>
    <row r="3188" spans="2:9" x14ac:dyDescent="0.25">
      <c r="B3188" t="b">
        <f>IF('Input and Summary Results'!D2770=0,FALSE,'Input and Summary Results'!$B2770)</f>
        <v>0</v>
      </c>
      <c r="C3188" t="b">
        <f>IF(OR(B3188=0,'Input and Summary Results'!D2770=0,'Input and Summary Results'!D2770=""),FALSE,'Input and Summary Results'!$D2770)</f>
        <v>0</v>
      </c>
      <c r="D3188" t="b">
        <f>IF(OR(B3188=0,'Input and Summary Results'!E2770=0),FALSE,'Input and Summary Results'!$E2770)</f>
        <v>0</v>
      </c>
      <c r="E3188" t="b">
        <f t="shared" si="179"/>
        <v>0</v>
      </c>
      <c r="F3188" t="b">
        <f t="shared" si="180"/>
        <v>0</v>
      </c>
      <c r="G3188" t="b">
        <f>IF('Input and Summary Results'!$J$4="yes",IF(C3188=FALSE,FALSE,IF('Data Transformation'!E3188&lt;$R$10,E3188,$R$10)),IF(C3188=FALSE,FALSE,IF(C3188&lt;$R$10,C3188,$R$10)))</f>
        <v>0</v>
      </c>
      <c r="H3188" t="b">
        <f>IF('Input and Summary Results'!$J$4="yes",'Data Transformation'!F3188,'Data Transformation'!D3188)</f>
        <v>0</v>
      </c>
      <c r="I3188" t="str">
        <f t="shared" si="178"/>
        <v/>
      </c>
    </row>
    <row r="3189" spans="2:9" x14ac:dyDescent="0.25">
      <c r="B3189" t="b">
        <f>IF('Input and Summary Results'!D2771=0,FALSE,'Input and Summary Results'!$B2771)</f>
        <v>0</v>
      </c>
      <c r="C3189" t="b">
        <f>IF(OR(B3189=0,'Input and Summary Results'!D2771=0,'Input and Summary Results'!D2771=""),FALSE,'Input and Summary Results'!$D2771)</f>
        <v>0</v>
      </c>
      <c r="D3189" t="b">
        <f>IF(OR(B3189=0,'Input and Summary Results'!E2771=0),FALSE,'Input and Summary Results'!$E2771)</f>
        <v>0</v>
      </c>
      <c r="E3189" t="b">
        <f t="shared" si="179"/>
        <v>0</v>
      </c>
      <c r="F3189" t="b">
        <f t="shared" si="180"/>
        <v>0</v>
      </c>
      <c r="G3189" t="b">
        <f>IF('Input and Summary Results'!$J$4="yes",IF(C3189=FALSE,FALSE,IF('Data Transformation'!E3189&lt;$R$10,E3189,$R$10)),IF(C3189=FALSE,FALSE,IF(C3189&lt;$R$10,C3189,$R$10)))</f>
        <v>0</v>
      </c>
      <c r="H3189" t="b">
        <f>IF('Input and Summary Results'!$J$4="yes",'Data Transformation'!F3189,'Data Transformation'!D3189)</f>
        <v>0</v>
      </c>
      <c r="I3189" t="str">
        <f t="shared" si="178"/>
        <v/>
      </c>
    </row>
    <row r="3190" spans="2:9" x14ac:dyDescent="0.25">
      <c r="B3190" t="b">
        <f>IF('Input and Summary Results'!D2772=0,FALSE,'Input and Summary Results'!$B2772)</f>
        <v>0</v>
      </c>
      <c r="C3190" t="b">
        <f>IF(OR(B3190=0,'Input and Summary Results'!D2772=0,'Input and Summary Results'!D2772=""),FALSE,'Input and Summary Results'!$D2772)</f>
        <v>0</v>
      </c>
      <c r="D3190" t="b">
        <f>IF(OR(B3190=0,'Input and Summary Results'!E2772=0),FALSE,'Input and Summary Results'!$E2772)</f>
        <v>0</v>
      </c>
      <c r="E3190" t="b">
        <f t="shared" si="179"/>
        <v>0</v>
      </c>
      <c r="F3190" t="b">
        <f t="shared" si="180"/>
        <v>0</v>
      </c>
      <c r="G3190" t="b">
        <f>IF('Input and Summary Results'!$J$4="yes",IF(C3190=FALSE,FALSE,IF('Data Transformation'!E3190&lt;$R$10,E3190,$R$10)),IF(C3190=FALSE,FALSE,IF(C3190&lt;$R$10,C3190,$R$10)))</f>
        <v>0</v>
      </c>
      <c r="H3190" t="b">
        <f>IF('Input and Summary Results'!$J$4="yes",'Data Transformation'!F3190,'Data Transformation'!D3190)</f>
        <v>0</v>
      </c>
      <c r="I3190" t="str">
        <f t="shared" si="178"/>
        <v/>
      </c>
    </row>
    <row r="3191" spans="2:9" x14ac:dyDescent="0.25">
      <c r="B3191" t="b">
        <f>IF('Input and Summary Results'!D2773=0,FALSE,'Input and Summary Results'!$B2773)</f>
        <v>0</v>
      </c>
      <c r="C3191" t="b">
        <f>IF(OR(B3191=0,'Input and Summary Results'!D2773=0,'Input and Summary Results'!D2773=""),FALSE,'Input and Summary Results'!$D2773)</f>
        <v>0</v>
      </c>
      <c r="D3191" t="b">
        <f>IF(OR(B3191=0,'Input and Summary Results'!E2773=0),FALSE,'Input and Summary Results'!$E2773)</f>
        <v>0</v>
      </c>
      <c r="E3191" t="b">
        <f t="shared" si="179"/>
        <v>0</v>
      </c>
      <c r="F3191" t="b">
        <f t="shared" si="180"/>
        <v>0</v>
      </c>
      <c r="G3191" t="b">
        <f>IF('Input and Summary Results'!$J$4="yes",IF(C3191=FALSE,FALSE,IF('Data Transformation'!E3191&lt;$R$10,E3191,$R$10)),IF(C3191=FALSE,FALSE,IF(C3191&lt;$R$10,C3191,$R$10)))</f>
        <v>0</v>
      </c>
      <c r="H3191" t="b">
        <f>IF('Input and Summary Results'!$J$4="yes",'Data Transformation'!F3191,'Data Transformation'!D3191)</f>
        <v>0</v>
      </c>
      <c r="I3191" t="str">
        <f t="shared" si="178"/>
        <v/>
      </c>
    </row>
    <row r="3192" spans="2:9" x14ac:dyDescent="0.25">
      <c r="B3192" t="b">
        <f>IF('Input and Summary Results'!D2774=0,FALSE,'Input and Summary Results'!$B2774)</f>
        <v>0</v>
      </c>
      <c r="C3192" t="b">
        <f>IF(OR(B3192=0,'Input and Summary Results'!D2774=0,'Input and Summary Results'!D2774=""),FALSE,'Input and Summary Results'!$D2774)</f>
        <v>0</v>
      </c>
      <c r="D3192" t="b">
        <f>IF(OR(B3192=0,'Input and Summary Results'!E2774=0),FALSE,'Input and Summary Results'!$E2774)</f>
        <v>0</v>
      </c>
      <c r="E3192" t="b">
        <f t="shared" si="179"/>
        <v>0</v>
      </c>
      <c r="F3192" t="b">
        <f t="shared" si="180"/>
        <v>0</v>
      </c>
      <c r="G3192" t="b">
        <f>IF('Input and Summary Results'!$J$4="yes",IF(C3192=FALSE,FALSE,IF('Data Transformation'!E3192&lt;$R$10,E3192,$R$10)),IF(C3192=FALSE,FALSE,IF(C3192&lt;$R$10,C3192,$R$10)))</f>
        <v>0</v>
      </c>
      <c r="H3192" t="b">
        <f>IF('Input and Summary Results'!$J$4="yes",'Data Transformation'!F3192,'Data Transformation'!D3192)</f>
        <v>0</v>
      </c>
      <c r="I3192" t="str">
        <f t="shared" si="178"/>
        <v/>
      </c>
    </row>
    <row r="3193" spans="2:9" x14ac:dyDescent="0.25">
      <c r="B3193" t="b">
        <f>IF('Input and Summary Results'!D2775=0,FALSE,'Input and Summary Results'!$B2775)</f>
        <v>0</v>
      </c>
      <c r="C3193" t="b">
        <f>IF(OR(B3193=0,'Input and Summary Results'!D2775=0,'Input and Summary Results'!D2775=""),FALSE,'Input and Summary Results'!$D2775)</f>
        <v>0</v>
      </c>
      <c r="D3193" t="b">
        <f>IF(OR(B3193=0,'Input and Summary Results'!E2775=0),FALSE,'Input and Summary Results'!$E2775)</f>
        <v>0</v>
      </c>
      <c r="E3193" t="b">
        <f t="shared" si="179"/>
        <v>0</v>
      </c>
      <c r="F3193" t="b">
        <f t="shared" si="180"/>
        <v>0</v>
      </c>
      <c r="G3193" t="b">
        <f>IF('Input and Summary Results'!$J$4="yes",IF(C3193=FALSE,FALSE,IF('Data Transformation'!E3193&lt;$R$10,E3193,$R$10)),IF(C3193=FALSE,FALSE,IF(C3193&lt;$R$10,C3193,$R$10)))</f>
        <v>0</v>
      </c>
      <c r="H3193" t="b">
        <f>IF('Input and Summary Results'!$J$4="yes",'Data Transformation'!F3193,'Data Transformation'!D3193)</f>
        <v>0</v>
      </c>
      <c r="I3193" t="str">
        <f t="shared" si="178"/>
        <v/>
      </c>
    </row>
    <row r="3194" spans="2:9" x14ac:dyDescent="0.25">
      <c r="B3194" t="b">
        <f>IF('Input and Summary Results'!D2776=0,FALSE,'Input and Summary Results'!$B2776)</f>
        <v>0</v>
      </c>
      <c r="C3194" t="b">
        <f>IF(OR(B3194=0,'Input and Summary Results'!D2776=0,'Input and Summary Results'!D2776=""),FALSE,'Input and Summary Results'!$D2776)</f>
        <v>0</v>
      </c>
      <c r="D3194" t="b">
        <f>IF(OR(B3194=0,'Input and Summary Results'!E2776=0),FALSE,'Input and Summary Results'!$E2776)</f>
        <v>0</v>
      </c>
      <c r="E3194" t="b">
        <f t="shared" si="179"/>
        <v>0</v>
      </c>
      <c r="F3194" t="b">
        <f t="shared" si="180"/>
        <v>0</v>
      </c>
      <c r="G3194" t="b">
        <f>IF('Input and Summary Results'!$J$4="yes",IF(C3194=FALSE,FALSE,IF('Data Transformation'!E3194&lt;$R$10,E3194,$R$10)),IF(C3194=FALSE,FALSE,IF(C3194&lt;$R$10,C3194,$R$10)))</f>
        <v>0</v>
      </c>
      <c r="H3194" t="b">
        <f>IF('Input and Summary Results'!$J$4="yes",'Data Transformation'!F3194,'Data Transformation'!D3194)</f>
        <v>0</v>
      </c>
      <c r="I3194" t="str">
        <f t="shared" si="178"/>
        <v/>
      </c>
    </row>
    <row r="3195" spans="2:9" x14ac:dyDescent="0.25">
      <c r="B3195" t="b">
        <f>IF('Input and Summary Results'!D2777=0,FALSE,'Input and Summary Results'!$B2777)</f>
        <v>0</v>
      </c>
      <c r="C3195" t="b">
        <f>IF(OR(B3195=0,'Input and Summary Results'!D2777=0,'Input and Summary Results'!D2777=""),FALSE,'Input and Summary Results'!$D2777)</f>
        <v>0</v>
      </c>
      <c r="D3195" t="b">
        <f>IF(OR(B3195=0,'Input and Summary Results'!E2777=0),FALSE,'Input and Summary Results'!$E2777)</f>
        <v>0</v>
      </c>
      <c r="E3195" t="b">
        <f t="shared" si="179"/>
        <v>0</v>
      </c>
      <c r="F3195" t="b">
        <f t="shared" si="180"/>
        <v>0</v>
      </c>
      <c r="G3195" t="b">
        <f>IF('Input and Summary Results'!$J$4="yes",IF(C3195=FALSE,FALSE,IF('Data Transformation'!E3195&lt;$R$10,E3195,$R$10)),IF(C3195=FALSE,FALSE,IF(C3195&lt;$R$10,C3195,$R$10)))</f>
        <v>0</v>
      </c>
      <c r="H3195" t="b">
        <f>IF('Input and Summary Results'!$J$4="yes",'Data Transformation'!F3195,'Data Transformation'!D3195)</f>
        <v>0</v>
      </c>
      <c r="I3195" t="str">
        <f t="shared" si="178"/>
        <v/>
      </c>
    </row>
    <row r="3196" spans="2:9" x14ac:dyDescent="0.25">
      <c r="B3196" t="b">
        <f>IF('Input and Summary Results'!D2778=0,FALSE,'Input and Summary Results'!$B2778)</f>
        <v>0</v>
      </c>
      <c r="C3196" t="b">
        <f>IF(OR(B3196=0,'Input and Summary Results'!D2778=0,'Input and Summary Results'!D2778=""),FALSE,'Input and Summary Results'!$D2778)</f>
        <v>0</v>
      </c>
      <c r="D3196" t="b">
        <f>IF(OR(B3196=0,'Input and Summary Results'!E2778=0),FALSE,'Input and Summary Results'!$E2778)</f>
        <v>0</v>
      </c>
      <c r="E3196" t="b">
        <f t="shared" si="179"/>
        <v>0</v>
      </c>
      <c r="F3196" t="b">
        <f t="shared" si="180"/>
        <v>0</v>
      </c>
      <c r="G3196" t="b">
        <f>IF('Input and Summary Results'!$J$4="yes",IF(C3196=FALSE,FALSE,IF('Data Transformation'!E3196&lt;$R$10,E3196,$R$10)),IF(C3196=FALSE,FALSE,IF(C3196&lt;$R$10,C3196,$R$10)))</f>
        <v>0</v>
      </c>
      <c r="H3196" t="b">
        <f>IF('Input and Summary Results'!$J$4="yes",'Data Transformation'!F3196,'Data Transformation'!D3196)</f>
        <v>0</v>
      </c>
      <c r="I3196" t="str">
        <f t="shared" si="178"/>
        <v/>
      </c>
    </row>
    <row r="3197" spans="2:9" x14ac:dyDescent="0.25">
      <c r="B3197" t="b">
        <f>IF('Input and Summary Results'!D2779=0,FALSE,'Input and Summary Results'!$B2779)</f>
        <v>0</v>
      </c>
      <c r="C3197" t="b">
        <f>IF(OR(B3197=0,'Input and Summary Results'!D2779=0,'Input and Summary Results'!D2779=""),FALSE,'Input and Summary Results'!$D2779)</f>
        <v>0</v>
      </c>
      <c r="D3197" t="b">
        <f>IF(OR(B3197=0,'Input and Summary Results'!E2779=0),FALSE,'Input and Summary Results'!$E2779)</f>
        <v>0</v>
      </c>
      <c r="E3197" t="b">
        <f t="shared" si="179"/>
        <v>0</v>
      </c>
      <c r="F3197" t="b">
        <f t="shared" si="180"/>
        <v>0</v>
      </c>
      <c r="G3197" t="b">
        <f>IF('Input and Summary Results'!$J$4="yes",IF(C3197=FALSE,FALSE,IF('Data Transformation'!E3197&lt;$R$10,E3197,$R$10)),IF(C3197=FALSE,FALSE,IF(C3197&lt;$R$10,C3197,$R$10)))</f>
        <v>0</v>
      </c>
      <c r="H3197" t="b">
        <f>IF('Input and Summary Results'!$J$4="yes",'Data Transformation'!F3197,'Data Transformation'!D3197)</f>
        <v>0</v>
      </c>
      <c r="I3197" t="str">
        <f t="shared" si="178"/>
        <v/>
      </c>
    </row>
    <row r="3198" spans="2:9" x14ac:dyDescent="0.25">
      <c r="B3198" t="b">
        <f>IF('Input and Summary Results'!D2780=0,FALSE,'Input and Summary Results'!$B2780)</f>
        <v>0</v>
      </c>
      <c r="C3198" t="b">
        <f>IF(OR(B3198=0,'Input and Summary Results'!D2780=0,'Input and Summary Results'!D2780=""),FALSE,'Input and Summary Results'!$D2780)</f>
        <v>0</v>
      </c>
      <c r="D3198" t="b">
        <f>IF(OR(B3198=0,'Input and Summary Results'!E2780=0),FALSE,'Input and Summary Results'!$E2780)</f>
        <v>0</v>
      </c>
      <c r="E3198" t="b">
        <f t="shared" si="179"/>
        <v>0</v>
      </c>
      <c r="F3198" t="b">
        <f t="shared" si="180"/>
        <v>0</v>
      </c>
      <c r="G3198" t="b">
        <f>IF('Input and Summary Results'!$J$4="yes",IF(C3198=FALSE,FALSE,IF('Data Transformation'!E3198&lt;$R$10,E3198,$R$10)),IF(C3198=FALSE,FALSE,IF(C3198&lt;$R$10,C3198,$R$10)))</f>
        <v>0</v>
      </c>
      <c r="H3198" t="b">
        <f>IF('Input and Summary Results'!$J$4="yes",'Data Transformation'!F3198,'Data Transformation'!D3198)</f>
        <v>0</v>
      </c>
      <c r="I3198" t="str">
        <f t="shared" si="178"/>
        <v/>
      </c>
    </row>
    <row r="3199" spans="2:9" x14ac:dyDescent="0.25">
      <c r="B3199" t="b">
        <f>IF('Input and Summary Results'!D2781=0,FALSE,'Input and Summary Results'!$B2781)</f>
        <v>0</v>
      </c>
      <c r="C3199" t="b">
        <f>IF(OR(B3199=0,'Input and Summary Results'!D2781=0,'Input and Summary Results'!D2781=""),FALSE,'Input and Summary Results'!$D2781)</f>
        <v>0</v>
      </c>
      <c r="D3199" t="b">
        <f>IF(OR(B3199=0,'Input and Summary Results'!E2781=0),FALSE,'Input and Summary Results'!$E2781)</f>
        <v>0</v>
      </c>
      <c r="E3199" t="b">
        <f t="shared" si="179"/>
        <v>0</v>
      </c>
      <c r="F3199" t="b">
        <f t="shared" si="180"/>
        <v>0</v>
      </c>
      <c r="G3199" t="b">
        <f>IF('Input and Summary Results'!$J$4="yes",IF(C3199=FALSE,FALSE,IF('Data Transformation'!E3199&lt;$R$10,E3199,$R$10)),IF(C3199=FALSE,FALSE,IF(C3199&lt;$R$10,C3199,$R$10)))</f>
        <v>0</v>
      </c>
      <c r="H3199" t="b">
        <f>IF('Input and Summary Results'!$J$4="yes",'Data Transformation'!F3199,'Data Transformation'!D3199)</f>
        <v>0</v>
      </c>
      <c r="I3199" t="str">
        <f t="shared" si="178"/>
        <v/>
      </c>
    </row>
    <row r="3200" spans="2:9" x14ac:dyDescent="0.25">
      <c r="B3200" t="b">
        <f>IF('Input and Summary Results'!D2782=0,FALSE,'Input and Summary Results'!$B2782)</f>
        <v>0</v>
      </c>
      <c r="C3200" t="b">
        <f>IF(OR(B3200=0,'Input and Summary Results'!D2782=0,'Input and Summary Results'!D2782=""),FALSE,'Input and Summary Results'!$D2782)</f>
        <v>0</v>
      </c>
      <c r="D3200" t="b">
        <f>IF(OR(B3200=0,'Input and Summary Results'!E2782=0),FALSE,'Input and Summary Results'!$E2782)</f>
        <v>0</v>
      </c>
      <c r="E3200" t="b">
        <f t="shared" si="179"/>
        <v>0</v>
      </c>
      <c r="F3200" t="b">
        <f t="shared" si="180"/>
        <v>0</v>
      </c>
      <c r="G3200" t="b">
        <f>IF('Input and Summary Results'!$J$4="yes",IF(C3200=FALSE,FALSE,IF('Data Transformation'!E3200&lt;$R$10,E3200,$R$10)),IF(C3200=FALSE,FALSE,IF(C3200&lt;$R$10,C3200,$R$10)))</f>
        <v>0</v>
      </c>
      <c r="H3200" t="b">
        <f>IF('Input and Summary Results'!$J$4="yes",'Data Transformation'!F3200,'Data Transformation'!D3200)</f>
        <v>0</v>
      </c>
      <c r="I3200" t="str">
        <f t="shared" si="178"/>
        <v/>
      </c>
    </row>
    <row r="3201" spans="2:9" x14ac:dyDescent="0.25">
      <c r="B3201" t="b">
        <f>IF('Input and Summary Results'!D2783=0,FALSE,'Input and Summary Results'!$B2783)</f>
        <v>0</v>
      </c>
      <c r="C3201" t="b">
        <f>IF(OR(B3201=0,'Input and Summary Results'!D2783=0,'Input and Summary Results'!D2783=""),FALSE,'Input and Summary Results'!$D2783)</f>
        <v>0</v>
      </c>
      <c r="D3201" t="b">
        <f>IF(OR(B3201=0,'Input and Summary Results'!E2783=0),FALSE,'Input and Summary Results'!$E2783)</f>
        <v>0</v>
      </c>
      <c r="E3201" t="b">
        <f t="shared" si="179"/>
        <v>0</v>
      </c>
      <c r="F3201" t="b">
        <f t="shared" si="180"/>
        <v>0</v>
      </c>
      <c r="G3201" t="b">
        <f>IF('Input and Summary Results'!$J$4="yes",IF(C3201=FALSE,FALSE,IF('Data Transformation'!E3201&lt;$R$10,E3201,$R$10)),IF(C3201=FALSE,FALSE,IF(C3201&lt;$R$10,C3201,$R$10)))</f>
        <v>0</v>
      </c>
      <c r="H3201" t="b">
        <f>IF('Input and Summary Results'!$J$4="yes",'Data Transformation'!F3201,'Data Transformation'!D3201)</f>
        <v>0</v>
      </c>
      <c r="I3201" t="str">
        <f t="shared" si="178"/>
        <v/>
      </c>
    </row>
    <row r="3202" spans="2:9" x14ac:dyDescent="0.25">
      <c r="B3202" t="b">
        <f>IF('Input and Summary Results'!D2784=0,FALSE,'Input and Summary Results'!$B2784)</f>
        <v>0</v>
      </c>
      <c r="C3202" t="b">
        <f>IF(OR(B3202=0,'Input and Summary Results'!D2784=0,'Input and Summary Results'!D2784=""),FALSE,'Input and Summary Results'!$D2784)</f>
        <v>0</v>
      </c>
      <c r="D3202" t="b">
        <f>IF(OR(B3202=0,'Input and Summary Results'!E2784=0),FALSE,'Input and Summary Results'!$E2784)</f>
        <v>0</v>
      </c>
      <c r="E3202" t="b">
        <f t="shared" si="179"/>
        <v>0</v>
      </c>
      <c r="F3202" t="b">
        <f t="shared" si="180"/>
        <v>0</v>
      </c>
      <c r="G3202" t="b">
        <f>IF('Input and Summary Results'!$J$4="yes",IF(C3202=FALSE,FALSE,IF('Data Transformation'!E3202&lt;$R$10,E3202,$R$10)),IF(C3202=FALSE,FALSE,IF(C3202&lt;$R$10,C3202,$R$10)))</f>
        <v>0</v>
      </c>
      <c r="H3202" t="b">
        <f>IF('Input and Summary Results'!$J$4="yes",'Data Transformation'!F3202,'Data Transformation'!D3202)</f>
        <v>0</v>
      </c>
      <c r="I3202" t="str">
        <f t="shared" si="178"/>
        <v/>
      </c>
    </row>
    <row r="3203" spans="2:9" x14ac:dyDescent="0.25">
      <c r="B3203" t="b">
        <f>IF('Input and Summary Results'!D2785=0,FALSE,'Input and Summary Results'!$B2785)</f>
        <v>0</v>
      </c>
      <c r="C3203" t="b">
        <f>IF(OR(B3203=0,'Input and Summary Results'!D2785=0,'Input and Summary Results'!D2785=""),FALSE,'Input and Summary Results'!$D2785)</f>
        <v>0</v>
      </c>
      <c r="D3203" t="b">
        <f>IF(OR(B3203=0,'Input and Summary Results'!E2785=0),FALSE,'Input and Summary Results'!$E2785)</f>
        <v>0</v>
      </c>
      <c r="E3203" t="b">
        <f t="shared" si="179"/>
        <v>0</v>
      </c>
      <c r="F3203" t="b">
        <f t="shared" si="180"/>
        <v>0</v>
      </c>
      <c r="G3203" t="b">
        <f>IF('Input and Summary Results'!$J$4="yes",IF(C3203=FALSE,FALSE,IF('Data Transformation'!E3203&lt;$R$10,E3203,$R$10)),IF(C3203=FALSE,FALSE,IF(C3203&lt;$R$10,C3203,$R$10)))</f>
        <v>0</v>
      </c>
      <c r="H3203" t="b">
        <f>IF('Input and Summary Results'!$J$4="yes",'Data Transformation'!F3203,'Data Transformation'!D3203)</f>
        <v>0</v>
      </c>
      <c r="I3203" t="str">
        <f t="shared" si="178"/>
        <v/>
      </c>
    </row>
    <row r="3204" spans="2:9" x14ac:dyDescent="0.25">
      <c r="B3204" t="b">
        <f>IF('Input and Summary Results'!D2786=0,FALSE,'Input and Summary Results'!$B2786)</f>
        <v>0</v>
      </c>
      <c r="C3204" t="b">
        <f>IF(OR(B3204=0,'Input and Summary Results'!D2786=0,'Input and Summary Results'!D2786=""),FALSE,'Input and Summary Results'!$D2786)</f>
        <v>0</v>
      </c>
      <c r="D3204" t="b">
        <f>IF(OR(B3204=0,'Input and Summary Results'!E2786=0),FALSE,'Input and Summary Results'!$E2786)</f>
        <v>0</v>
      </c>
      <c r="E3204" t="b">
        <f t="shared" si="179"/>
        <v>0</v>
      </c>
      <c r="F3204" t="b">
        <f t="shared" si="180"/>
        <v>0</v>
      </c>
      <c r="G3204" t="b">
        <f>IF('Input and Summary Results'!$J$4="yes",IF(C3204=FALSE,FALSE,IF('Data Transformation'!E3204&lt;$R$10,E3204,$R$10)),IF(C3204=FALSE,FALSE,IF(C3204&lt;$R$10,C3204,$R$10)))</f>
        <v>0</v>
      </c>
      <c r="H3204" t="b">
        <f>IF('Input and Summary Results'!$J$4="yes",'Data Transformation'!F3204,'Data Transformation'!D3204)</f>
        <v>0</v>
      </c>
      <c r="I3204" t="str">
        <f t="shared" si="178"/>
        <v/>
      </c>
    </row>
    <row r="3205" spans="2:9" x14ac:dyDescent="0.25">
      <c r="B3205" t="b">
        <f>IF('Input and Summary Results'!D2787=0,FALSE,'Input and Summary Results'!$B2787)</f>
        <v>0</v>
      </c>
      <c r="C3205" t="b">
        <f>IF(OR(B3205=0,'Input and Summary Results'!D2787=0,'Input and Summary Results'!D2787=""),FALSE,'Input and Summary Results'!$D2787)</f>
        <v>0</v>
      </c>
      <c r="D3205" t="b">
        <f>IF(OR(B3205=0,'Input and Summary Results'!E2787=0),FALSE,'Input and Summary Results'!$E2787)</f>
        <v>0</v>
      </c>
      <c r="E3205" t="b">
        <f t="shared" si="179"/>
        <v>0</v>
      </c>
      <c r="F3205" t="b">
        <f t="shared" si="180"/>
        <v>0</v>
      </c>
      <c r="G3205" t="b">
        <f>IF('Input and Summary Results'!$J$4="yes",IF(C3205=FALSE,FALSE,IF('Data Transformation'!E3205&lt;$R$10,E3205,$R$10)),IF(C3205=FALSE,FALSE,IF(C3205&lt;$R$10,C3205,$R$10)))</f>
        <v>0</v>
      </c>
      <c r="H3205" t="b">
        <f>IF('Input and Summary Results'!$J$4="yes",'Data Transformation'!F3205,'Data Transformation'!D3205)</f>
        <v>0</v>
      </c>
      <c r="I3205" t="str">
        <f t="shared" ref="I3205:I3268" si="181">IF(G3205=FALSE,"",B3205)</f>
        <v/>
      </c>
    </row>
    <row r="3206" spans="2:9" x14ac:dyDescent="0.25">
      <c r="B3206" t="b">
        <f>IF('Input and Summary Results'!D2788=0,FALSE,'Input and Summary Results'!$B2788)</f>
        <v>0</v>
      </c>
      <c r="C3206" t="b">
        <f>IF(OR(B3206=0,'Input and Summary Results'!D2788=0,'Input and Summary Results'!D2788=""),FALSE,'Input and Summary Results'!$D2788)</f>
        <v>0</v>
      </c>
      <c r="D3206" t="b">
        <f>IF(OR(B3206=0,'Input and Summary Results'!E2788=0),FALSE,'Input and Summary Results'!$E2788)</f>
        <v>0</v>
      </c>
      <c r="E3206" t="b">
        <f t="shared" si="179"/>
        <v>0</v>
      </c>
      <c r="F3206" t="b">
        <f t="shared" si="180"/>
        <v>0</v>
      </c>
      <c r="G3206" t="b">
        <f>IF('Input and Summary Results'!$J$4="yes",IF(C3206=FALSE,FALSE,IF('Data Transformation'!E3206&lt;$R$10,E3206,$R$10)),IF(C3206=FALSE,FALSE,IF(C3206&lt;$R$10,C3206,$R$10)))</f>
        <v>0</v>
      </c>
      <c r="H3206" t="b">
        <f>IF('Input and Summary Results'!$J$4="yes",'Data Transformation'!F3206,'Data Transformation'!D3206)</f>
        <v>0</v>
      </c>
      <c r="I3206" t="str">
        <f t="shared" si="181"/>
        <v/>
      </c>
    </row>
    <row r="3207" spans="2:9" x14ac:dyDescent="0.25">
      <c r="B3207" t="b">
        <f>IF('Input and Summary Results'!D2789=0,FALSE,'Input and Summary Results'!$B2789)</f>
        <v>0</v>
      </c>
      <c r="C3207" t="b">
        <f>IF(OR(B3207=0,'Input and Summary Results'!D2789=0,'Input and Summary Results'!D2789=""),FALSE,'Input and Summary Results'!$D2789)</f>
        <v>0</v>
      </c>
      <c r="D3207" t="b">
        <f>IF(OR(B3207=0,'Input and Summary Results'!E2789=0),FALSE,'Input and Summary Results'!$E2789)</f>
        <v>0</v>
      </c>
      <c r="E3207" t="b">
        <f t="shared" si="179"/>
        <v>0</v>
      </c>
      <c r="F3207" t="b">
        <f t="shared" si="180"/>
        <v>0</v>
      </c>
      <c r="G3207" t="b">
        <f>IF('Input and Summary Results'!$J$4="yes",IF(C3207=FALSE,FALSE,IF('Data Transformation'!E3207&lt;$R$10,E3207,$R$10)),IF(C3207=FALSE,FALSE,IF(C3207&lt;$R$10,C3207,$R$10)))</f>
        <v>0</v>
      </c>
      <c r="H3207" t="b">
        <f>IF('Input and Summary Results'!$J$4="yes",'Data Transformation'!F3207,'Data Transformation'!D3207)</f>
        <v>0</v>
      </c>
      <c r="I3207" t="str">
        <f t="shared" si="181"/>
        <v/>
      </c>
    </row>
    <row r="3208" spans="2:9" x14ac:dyDescent="0.25">
      <c r="B3208" t="b">
        <f>IF('Input and Summary Results'!D2790=0,FALSE,'Input and Summary Results'!$B2790)</f>
        <v>0</v>
      </c>
      <c r="C3208" t="b">
        <f>IF(OR(B3208=0,'Input and Summary Results'!D2790=0,'Input and Summary Results'!D2790=""),FALSE,'Input and Summary Results'!$D2790)</f>
        <v>0</v>
      </c>
      <c r="D3208" t="b">
        <f>IF(OR(B3208=0,'Input and Summary Results'!E2790=0),FALSE,'Input and Summary Results'!$E2790)</f>
        <v>0</v>
      </c>
      <c r="E3208" t="b">
        <f t="shared" si="179"/>
        <v>0</v>
      </c>
      <c r="F3208" t="b">
        <f t="shared" si="180"/>
        <v>0</v>
      </c>
      <c r="G3208" t="b">
        <f>IF('Input and Summary Results'!$J$4="yes",IF(C3208=FALSE,FALSE,IF('Data Transformation'!E3208&lt;$R$10,E3208,$R$10)),IF(C3208=FALSE,FALSE,IF(C3208&lt;$R$10,C3208,$R$10)))</f>
        <v>0</v>
      </c>
      <c r="H3208" t="b">
        <f>IF('Input and Summary Results'!$J$4="yes",'Data Transformation'!F3208,'Data Transformation'!D3208)</f>
        <v>0</v>
      </c>
      <c r="I3208" t="str">
        <f t="shared" si="181"/>
        <v/>
      </c>
    </row>
    <row r="3209" spans="2:9" x14ac:dyDescent="0.25">
      <c r="B3209" t="b">
        <f>IF('Input and Summary Results'!D2791=0,FALSE,'Input and Summary Results'!$B2791)</f>
        <v>0</v>
      </c>
      <c r="C3209" t="b">
        <f>IF(OR(B3209=0,'Input and Summary Results'!D2791=0,'Input and Summary Results'!D2791=""),FALSE,'Input and Summary Results'!$D2791)</f>
        <v>0</v>
      </c>
      <c r="D3209" t="b">
        <f>IF(OR(B3209=0,'Input and Summary Results'!E2791=0),FALSE,'Input and Summary Results'!$E2791)</f>
        <v>0</v>
      </c>
      <c r="E3209" t="b">
        <f t="shared" si="179"/>
        <v>0</v>
      </c>
      <c r="F3209" t="b">
        <f t="shared" si="180"/>
        <v>0</v>
      </c>
      <c r="G3209" t="b">
        <f>IF('Input and Summary Results'!$J$4="yes",IF(C3209=FALSE,FALSE,IF('Data Transformation'!E3209&lt;$R$10,E3209,$R$10)),IF(C3209=FALSE,FALSE,IF(C3209&lt;$R$10,C3209,$R$10)))</f>
        <v>0</v>
      </c>
      <c r="H3209" t="b">
        <f>IF('Input and Summary Results'!$J$4="yes",'Data Transformation'!F3209,'Data Transformation'!D3209)</f>
        <v>0</v>
      </c>
      <c r="I3209" t="str">
        <f t="shared" si="181"/>
        <v/>
      </c>
    </row>
    <row r="3210" spans="2:9" x14ac:dyDescent="0.25">
      <c r="B3210" t="b">
        <f>IF('Input and Summary Results'!D2792=0,FALSE,'Input and Summary Results'!$B2792)</f>
        <v>0</v>
      </c>
      <c r="C3210" t="b">
        <f>IF(OR(B3210=0,'Input and Summary Results'!D2792=0,'Input and Summary Results'!D2792=""),FALSE,'Input and Summary Results'!$D2792)</f>
        <v>0</v>
      </c>
      <c r="D3210" t="b">
        <f>IF(OR(B3210=0,'Input and Summary Results'!E2792=0),FALSE,'Input and Summary Results'!$E2792)</f>
        <v>0</v>
      </c>
      <c r="E3210" t="b">
        <f t="shared" si="179"/>
        <v>0</v>
      </c>
      <c r="F3210" t="b">
        <f t="shared" si="180"/>
        <v>0</v>
      </c>
      <c r="G3210" t="b">
        <f>IF('Input and Summary Results'!$J$4="yes",IF(C3210=FALSE,FALSE,IF('Data Transformation'!E3210&lt;$R$10,E3210,$R$10)),IF(C3210=FALSE,FALSE,IF(C3210&lt;$R$10,C3210,$R$10)))</f>
        <v>0</v>
      </c>
      <c r="H3210" t="b">
        <f>IF('Input and Summary Results'!$J$4="yes",'Data Transformation'!F3210,'Data Transformation'!D3210)</f>
        <v>0</v>
      </c>
      <c r="I3210" t="str">
        <f t="shared" si="181"/>
        <v/>
      </c>
    </row>
    <row r="3211" spans="2:9" x14ac:dyDescent="0.25">
      <c r="B3211" t="b">
        <f>IF('Input and Summary Results'!D2793=0,FALSE,'Input and Summary Results'!$B2793)</f>
        <v>0</v>
      </c>
      <c r="C3211" t="b">
        <f>IF(OR(B3211=0,'Input and Summary Results'!D2793=0,'Input and Summary Results'!D2793=""),FALSE,'Input and Summary Results'!$D2793)</f>
        <v>0</v>
      </c>
      <c r="D3211" t="b">
        <f>IF(OR(B3211=0,'Input and Summary Results'!E2793=0),FALSE,'Input and Summary Results'!$E2793)</f>
        <v>0</v>
      </c>
      <c r="E3211" t="b">
        <f t="shared" si="179"/>
        <v>0</v>
      </c>
      <c r="F3211" t="b">
        <f t="shared" si="180"/>
        <v>0</v>
      </c>
      <c r="G3211" t="b">
        <f>IF('Input and Summary Results'!$J$4="yes",IF(C3211=FALSE,FALSE,IF('Data Transformation'!E3211&lt;$R$10,E3211,$R$10)),IF(C3211=FALSE,FALSE,IF(C3211&lt;$R$10,C3211,$R$10)))</f>
        <v>0</v>
      </c>
      <c r="H3211" t="b">
        <f>IF('Input and Summary Results'!$J$4="yes",'Data Transformation'!F3211,'Data Transformation'!D3211)</f>
        <v>0</v>
      </c>
      <c r="I3211" t="str">
        <f t="shared" si="181"/>
        <v/>
      </c>
    </row>
    <row r="3212" spans="2:9" x14ac:dyDescent="0.25">
      <c r="B3212" t="b">
        <f>IF('Input and Summary Results'!D2794=0,FALSE,'Input and Summary Results'!$B2794)</f>
        <v>0</v>
      </c>
      <c r="C3212" t="b">
        <f>IF(OR(B3212=0,'Input and Summary Results'!D2794=0,'Input and Summary Results'!D2794=""),FALSE,'Input and Summary Results'!$D2794)</f>
        <v>0</v>
      </c>
      <c r="D3212" t="b">
        <f>IF(OR(B3212=0,'Input and Summary Results'!E2794=0),FALSE,'Input and Summary Results'!$E2794)</f>
        <v>0</v>
      </c>
      <c r="E3212" t="b">
        <f t="shared" si="179"/>
        <v>0</v>
      </c>
      <c r="F3212" t="b">
        <f t="shared" si="180"/>
        <v>0</v>
      </c>
      <c r="G3212" t="b">
        <f>IF('Input and Summary Results'!$J$4="yes",IF(C3212=FALSE,FALSE,IF('Data Transformation'!E3212&lt;$R$10,E3212,$R$10)),IF(C3212=FALSE,FALSE,IF(C3212&lt;$R$10,C3212,$R$10)))</f>
        <v>0</v>
      </c>
      <c r="H3212" t="b">
        <f>IF('Input and Summary Results'!$J$4="yes",'Data Transformation'!F3212,'Data Transformation'!D3212)</f>
        <v>0</v>
      </c>
      <c r="I3212" t="str">
        <f t="shared" si="181"/>
        <v/>
      </c>
    </row>
    <row r="3213" spans="2:9" x14ac:dyDescent="0.25">
      <c r="B3213" t="b">
        <f>IF('Input and Summary Results'!D2795=0,FALSE,'Input and Summary Results'!$B2795)</f>
        <v>0</v>
      </c>
      <c r="C3213" t="b">
        <f>IF(OR(B3213=0,'Input and Summary Results'!D2795=0,'Input and Summary Results'!D2795=""),FALSE,'Input and Summary Results'!$D2795)</f>
        <v>0</v>
      </c>
      <c r="D3213" t="b">
        <f>IF(OR(B3213=0,'Input and Summary Results'!E2795=0),FALSE,'Input and Summary Results'!$E2795)</f>
        <v>0</v>
      </c>
      <c r="E3213" t="b">
        <f t="shared" si="179"/>
        <v>0</v>
      </c>
      <c r="F3213" t="b">
        <f t="shared" si="180"/>
        <v>0</v>
      </c>
      <c r="G3213" t="b">
        <f>IF('Input and Summary Results'!$J$4="yes",IF(C3213=FALSE,FALSE,IF('Data Transformation'!E3213&lt;$R$10,E3213,$R$10)),IF(C3213=FALSE,FALSE,IF(C3213&lt;$R$10,C3213,$R$10)))</f>
        <v>0</v>
      </c>
      <c r="H3213" t="b">
        <f>IF('Input and Summary Results'!$J$4="yes",'Data Transformation'!F3213,'Data Transformation'!D3213)</f>
        <v>0</v>
      </c>
      <c r="I3213" t="str">
        <f t="shared" si="181"/>
        <v/>
      </c>
    </row>
    <row r="3214" spans="2:9" x14ac:dyDescent="0.25">
      <c r="B3214" t="b">
        <f>IF('Input and Summary Results'!D2796=0,FALSE,'Input and Summary Results'!$B2796)</f>
        <v>0</v>
      </c>
      <c r="C3214" t="b">
        <f>IF(OR(B3214=0,'Input and Summary Results'!D2796=0,'Input and Summary Results'!D2796=""),FALSE,'Input and Summary Results'!$D2796)</f>
        <v>0</v>
      </c>
      <c r="D3214" t="b">
        <f>IF(OR(B3214=0,'Input and Summary Results'!E2796=0),FALSE,'Input and Summary Results'!$E2796)</f>
        <v>0</v>
      </c>
      <c r="E3214" t="b">
        <f t="shared" si="179"/>
        <v>0</v>
      </c>
      <c r="F3214" t="b">
        <f t="shared" si="180"/>
        <v>0</v>
      </c>
      <c r="G3214" t="b">
        <f>IF('Input and Summary Results'!$J$4="yes",IF(C3214=FALSE,FALSE,IF('Data Transformation'!E3214&lt;$R$10,E3214,$R$10)),IF(C3214=FALSE,FALSE,IF(C3214&lt;$R$10,C3214,$R$10)))</f>
        <v>0</v>
      </c>
      <c r="H3214" t="b">
        <f>IF('Input and Summary Results'!$J$4="yes",'Data Transformation'!F3214,'Data Transformation'!D3214)</f>
        <v>0</v>
      </c>
      <c r="I3214" t="str">
        <f t="shared" si="181"/>
        <v/>
      </c>
    </row>
    <row r="3215" spans="2:9" x14ac:dyDescent="0.25">
      <c r="B3215" t="b">
        <f>IF('Input and Summary Results'!D2797=0,FALSE,'Input and Summary Results'!$B2797)</f>
        <v>0</v>
      </c>
      <c r="C3215" t="b">
        <f>IF(OR(B3215=0,'Input and Summary Results'!D2797=0,'Input and Summary Results'!D2797=""),FALSE,'Input and Summary Results'!$D2797)</f>
        <v>0</v>
      </c>
      <c r="D3215" t="b">
        <f>IF(OR(B3215=0,'Input and Summary Results'!E2797=0),FALSE,'Input and Summary Results'!$E2797)</f>
        <v>0</v>
      </c>
      <c r="E3215" t="b">
        <f t="shared" si="179"/>
        <v>0</v>
      </c>
      <c r="F3215" t="b">
        <f t="shared" si="180"/>
        <v>0</v>
      </c>
      <c r="G3215" t="b">
        <f>IF('Input and Summary Results'!$J$4="yes",IF(C3215=FALSE,FALSE,IF('Data Transformation'!E3215&lt;$R$10,E3215,$R$10)),IF(C3215=FALSE,FALSE,IF(C3215&lt;$R$10,C3215,$R$10)))</f>
        <v>0</v>
      </c>
      <c r="H3215" t="b">
        <f>IF('Input and Summary Results'!$J$4="yes",'Data Transformation'!F3215,'Data Transformation'!D3215)</f>
        <v>0</v>
      </c>
      <c r="I3215" t="str">
        <f t="shared" si="181"/>
        <v/>
      </c>
    </row>
    <row r="3216" spans="2:9" x14ac:dyDescent="0.25">
      <c r="B3216" t="b">
        <f>IF('Input and Summary Results'!D2798=0,FALSE,'Input and Summary Results'!$B2798)</f>
        <v>0</v>
      </c>
      <c r="C3216" t="b">
        <f>IF(OR(B3216=0,'Input and Summary Results'!D2798=0,'Input and Summary Results'!D2798=""),FALSE,'Input and Summary Results'!$D2798)</f>
        <v>0</v>
      </c>
      <c r="D3216" t="b">
        <f>IF(OR(B3216=0,'Input and Summary Results'!E2798=0),FALSE,'Input and Summary Results'!$E2798)</f>
        <v>0</v>
      </c>
      <c r="E3216" t="b">
        <f t="shared" si="179"/>
        <v>0</v>
      </c>
      <c r="F3216" t="b">
        <f t="shared" si="180"/>
        <v>0</v>
      </c>
      <c r="G3216" t="b">
        <f>IF('Input and Summary Results'!$J$4="yes",IF(C3216=FALSE,FALSE,IF('Data Transformation'!E3216&lt;$R$10,E3216,$R$10)),IF(C3216=FALSE,FALSE,IF(C3216&lt;$R$10,C3216,$R$10)))</f>
        <v>0</v>
      </c>
      <c r="H3216" t="b">
        <f>IF('Input and Summary Results'!$J$4="yes",'Data Transformation'!F3216,'Data Transformation'!D3216)</f>
        <v>0</v>
      </c>
      <c r="I3216" t="str">
        <f t="shared" si="181"/>
        <v/>
      </c>
    </row>
    <row r="3217" spans="2:9" x14ac:dyDescent="0.25">
      <c r="B3217" t="b">
        <f>IF('Input and Summary Results'!D2799=0,FALSE,'Input and Summary Results'!$B2799)</f>
        <v>0</v>
      </c>
      <c r="C3217" t="b">
        <f>IF(OR(B3217=0,'Input and Summary Results'!D2799=0,'Input and Summary Results'!D2799=""),FALSE,'Input and Summary Results'!$D2799)</f>
        <v>0</v>
      </c>
      <c r="D3217" t="b">
        <f>IF(OR(B3217=0,'Input and Summary Results'!E2799=0),FALSE,'Input and Summary Results'!$E2799)</f>
        <v>0</v>
      </c>
      <c r="E3217" t="b">
        <f t="shared" si="179"/>
        <v>0</v>
      </c>
      <c r="F3217" t="b">
        <f t="shared" si="180"/>
        <v>0</v>
      </c>
      <c r="G3217" t="b">
        <f>IF('Input and Summary Results'!$J$4="yes",IF(C3217=FALSE,FALSE,IF('Data Transformation'!E3217&lt;$R$10,E3217,$R$10)),IF(C3217=FALSE,FALSE,IF(C3217&lt;$R$10,C3217,$R$10)))</f>
        <v>0</v>
      </c>
      <c r="H3217" t="b">
        <f>IF('Input and Summary Results'!$J$4="yes",'Data Transformation'!F3217,'Data Transformation'!D3217)</f>
        <v>0</v>
      </c>
      <c r="I3217" t="str">
        <f t="shared" si="181"/>
        <v/>
      </c>
    </row>
    <row r="3218" spans="2:9" x14ac:dyDescent="0.25">
      <c r="B3218" t="b">
        <f>IF('Input and Summary Results'!D2800=0,FALSE,'Input and Summary Results'!$B2800)</f>
        <v>0</v>
      </c>
      <c r="C3218" t="b">
        <f>IF(OR(B3218=0,'Input and Summary Results'!D2800=0,'Input and Summary Results'!D2800=""),FALSE,'Input and Summary Results'!$D2800)</f>
        <v>0</v>
      </c>
      <c r="D3218" t="b">
        <f>IF(OR(B3218=0,'Input and Summary Results'!E2800=0),FALSE,'Input and Summary Results'!$E2800)</f>
        <v>0</v>
      </c>
      <c r="E3218" t="b">
        <f t="shared" si="179"/>
        <v>0</v>
      </c>
      <c r="F3218" t="b">
        <f t="shared" si="180"/>
        <v>0</v>
      </c>
      <c r="G3218" t="b">
        <f>IF('Input and Summary Results'!$J$4="yes",IF(C3218=FALSE,FALSE,IF('Data Transformation'!E3218&lt;$R$10,E3218,$R$10)),IF(C3218=FALSE,FALSE,IF(C3218&lt;$R$10,C3218,$R$10)))</f>
        <v>0</v>
      </c>
      <c r="H3218" t="b">
        <f>IF('Input and Summary Results'!$J$4="yes",'Data Transformation'!F3218,'Data Transformation'!D3218)</f>
        <v>0</v>
      </c>
      <c r="I3218" t="str">
        <f t="shared" si="181"/>
        <v/>
      </c>
    </row>
    <row r="3219" spans="2:9" x14ac:dyDescent="0.25">
      <c r="B3219" t="b">
        <f>IF('Input and Summary Results'!D2801=0,FALSE,'Input and Summary Results'!$B2801)</f>
        <v>0</v>
      </c>
      <c r="C3219" t="b">
        <f>IF(OR(B3219=0,'Input and Summary Results'!D2801=0,'Input and Summary Results'!D2801=""),FALSE,'Input and Summary Results'!$D2801)</f>
        <v>0</v>
      </c>
      <c r="D3219" t="b">
        <f>IF(OR(B3219=0,'Input and Summary Results'!E2801=0),FALSE,'Input and Summary Results'!$E2801)</f>
        <v>0</v>
      </c>
      <c r="E3219" t="b">
        <f t="shared" si="179"/>
        <v>0</v>
      </c>
      <c r="F3219" t="b">
        <f t="shared" si="180"/>
        <v>0</v>
      </c>
      <c r="G3219" t="b">
        <f>IF('Input and Summary Results'!$J$4="yes",IF(C3219=FALSE,FALSE,IF('Data Transformation'!E3219&lt;$R$10,E3219,$R$10)),IF(C3219=FALSE,FALSE,IF(C3219&lt;$R$10,C3219,$R$10)))</f>
        <v>0</v>
      </c>
      <c r="H3219" t="b">
        <f>IF('Input and Summary Results'!$J$4="yes",'Data Transformation'!F3219,'Data Transformation'!D3219)</f>
        <v>0</v>
      </c>
      <c r="I3219" t="str">
        <f t="shared" si="181"/>
        <v/>
      </c>
    </row>
    <row r="3220" spans="2:9" x14ac:dyDescent="0.25">
      <c r="B3220" t="b">
        <f>IF('Input and Summary Results'!D2802=0,FALSE,'Input and Summary Results'!$B2802)</f>
        <v>0</v>
      </c>
      <c r="C3220" t="b">
        <f>IF(OR(B3220=0,'Input and Summary Results'!D2802=0,'Input and Summary Results'!D2802=""),FALSE,'Input and Summary Results'!$D2802)</f>
        <v>0</v>
      </c>
      <c r="D3220" t="b">
        <f>IF(OR(B3220=0,'Input and Summary Results'!E2802=0),FALSE,'Input and Summary Results'!$E2802)</f>
        <v>0</v>
      </c>
      <c r="E3220" t="b">
        <f t="shared" si="179"/>
        <v>0</v>
      </c>
      <c r="F3220" t="b">
        <f t="shared" si="180"/>
        <v>0</v>
      </c>
      <c r="G3220" t="b">
        <f>IF('Input and Summary Results'!$J$4="yes",IF(C3220=FALSE,FALSE,IF('Data Transformation'!E3220&lt;$R$10,E3220,$R$10)),IF(C3220=FALSE,FALSE,IF(C3220&lt;$R$10,C3220,$R$10)))</f>
        <v>0</v>
      </c>
      <c r="H3220" t="b">
        <f>IF('Input and Summary Results'!$J$4="yes",'Data Transformation'!F3220,'Data Transformation'!D3220)</f>
        <v>0</v>
      </c>
      <c r="I3220" t="str">
        <f t="shared" si="181"/>
        <v/>
      </c>
    </row>
    <row r="3221" spans="2:9" x14ac:dyDescent="0.25">
      <c r="B3221" t="b">
        <f>IF('Input and Summary Results'!D2803=0,FALSE,'Input and Summary Results'!$B2803)</f>
        <v>0</v>
      </c>
      <c r="C3221" t="b">
        <f>IF(OR(B3221=0,'Input and Summary Results'!D2803=0,'Input and Summary Results'!D2803=""),FALSE,'Input and Summary Results'!$D2803)</f>
        <v>0</v>
      </c>
      <c r="D3221" t="b">
        <f>IF(OR(B3221=0,'Input and Summary Results'!E2803=0),FALSE,'Input and Summary Results'!$E2803)</f>
        <v>0</v>
      </c>
      <c r="E3221" t="b">
        <f t="shared" si="179"/>
        <v>0</v>
      </c>
      <c r="F3221" t="b">
        <f t="shared" si="180"/>
        <v>0</v>
      </c>
      <c r="G3221" t="b">
        <f>IF('Input and Summary Results'!$J$4="yes",IF(C3221=FALSE,FALSE,IF('Data Transformation'!E3221&lt;$R$10,E3221,$R$10)),IF(C3221=FALSE,FALSE,IF(C3221&lt;$R$10,C3221,$R$10)))</f>
        <v>0</v>
      </c>
      <c r="H3221" t="b">
        <f>IF('Input and Summary Results'!$J$4="yes",'Data Transformation'!F3221,'Data Transformation'!D3221)</f>
        <v>0</v>
      </c>
      <c r="I3221" t="str">
        <f t="shared" si="181"/>
        <v/>
      </c>
    </row>
    <row r="3222" spans="2:9" x14ac:dyDescent="0.25">
      <c r="B3222" t="b">
        <f>IF('Input and Summary Results'!D2804=0,FALSE,'Input and Summary Results'!$B2804)</f>
        <v>0</v>
      </c>
      <c r="C3222" t="b">
        <f>IF(OR(B3222=0,'Input and Summary Results'!D2804=0,'Input and Summary Results'!D2804=""),FALSE,'Input and Summary Results'!$D2804)</f>
        <v>0</v>
      </c>
      <c r="D3222" t="b">
        <f>IF(OR(B3222=0,'Input and Summary Results'!E2804=0),FALSE,'Input and Summary Results'!$E2804)</f>
        <v>0</v>
      </c>
      <c r="E3222" t="b">
        <f t="shared" si="179"/>
        <v>0</v>
      </c>
      <c r="F3222" t="b">
        <f t="shared" si="180"/>
        <v>0</v>
      </c>
      <c r="G3222" t="b">
        <f>IF('Input and Summary Results'!$J$4="yes",IF(C3222=FALSE,FALSE,IF('Data Transformation'!E3222&lt;$R$10,E3222,$R$10)),IF(C3222=FALSE,FALSE,IF(C3222&lt;$R$10,C3222,$R$10)))</f>
        <v>0</v>
      </c>
      <c r="H3222" t="b">
        <f>IF('Input and Summary Results'!$J$4="yes",'Data Transformation'!F3222,'Data Transformation'!D3222)</f>
        <v>0</v>
      </c>
      <c r="I3222" t="str">
        <f t="shared" si="181"/>
        <v/>
      </c>
    </row>
    <row r="3223" spans="2:9" x14ac:dyDescent="0.25">
      <c r="B3223" t="b">
        <f>IF('Input and Summary Results'!D2805=0,FALSE,'Input and Summary Results'!$B2805)</f>
        <v>0</v>
      </c>
      <c r="C3223" t="b">
        <f>IF(OR(B3223=0,'Input and Summary Results'!D2805=0,'Input and Summary Results'!D2805=""),FALSE,'Input and Summary Results'!$D2805)</f>
        <v>0</v>
      </c>
      <c r="D3223" t="b">
        <f>IF(OR(B3223=0,'Input and Summary Results'!E2805=0),FALSE,'Input and Summary Results'!$E2805)</f>
        <v>0</v>
      </c>
      <c r="E3223" t="b">
        <f t="shared" si="179"/>
        <v>0</v>
      </c>
      <c r="F3223" t="b">
        <f t="shared" si="180"/>
        <v>0</v>
      </c>
      <c r="G3223" t="b">
        <f>IF('Input and Summary Results'!$J$4="yes",IF(C3223=FALSE,FALSE,IF('Data Transformation'!E3223&lt;$R$10,E3223,$R$10)),IF(C3223=FALSE,FALSE,IF(C3223&lt;$R$10,C3223,$R$10)))</f>
        <v>0</v>
      </c>
      <c r="H3223" t="b">
        <f>IF('Input and Summary Results'!$J$4="yes",'Data Transformation'!F3223,'Data Transformation'!D3223)</f>
        <v>0</v>
      </c>
      <c r="I3223" t="str">
        <f t="shared" si="181"/>
        <v/>
      </c>
    </row>
    <row r="3224" spans="2:9" x14ac:dyDescent="0.25">
      <c r="B3224" t="b">
        <f>IF('Input and Summary Results'!D2806=0,FALSE,'Input and Summary Results'!$B2806)</f>
        <v>0</v>
      </c>
      <c r="C3224" t="b">
        <f>IF(OR(B3224=0,'Input and Summary Results'!D2806=0,'Input and Summary Results'!D2806=""),FALSE,'Input and Summary Results'!$D2806)</f>
        <v>0</v>
      </c>
      <c r="D3224" t="b">
        <f>IF(OR(B3224=0,'Input and Summary Results'!E2806=0),FALSE,'Input and Summary Results'!$E2806)</f>
        <v>0</v>
      </c>
      <c r="E3224" t="b">
        <f t="shared" si="179"/>
        <v>0</v>
      </c>
      <c r="F3224" t="b">
        <f t="shared" si="180"/>
        <v>0</v>
      </c>
      <c r="G3224" t="b">
        <f>IF('Input and Summary Results'!$J$4="yes",IF(C3224=FALSE,FALSE,IF('Data Transformation'!E3224&lt;$R$10,E3224,$R$10)),IF(C3224=FALSE,FALSE,IF(C3224&lt;$R$10,C3224,$R$10)))</f>
        <v>0</v>
      </c>
      <c r="H3224" t="b">
        <f>IF('Input and Summary Results'!$J$4="yes",'Data Transformation'!F3224,'Data Transformation'!D3224)</f>
        <v>0</v>
      </c>
      <c r="I3224" t="str">
        <f t="shared" si="181"/>
        <v/>
      </c>
    </row>
    <row r="3225" spans="2:9" x14ac:dyDescent="0.25">
      <c r="B3225" t="b">
        <f>IF('Input and Summary Results'!D2807=0,FALSE,'Input and Summary Results'!$B2807)</f>
        <v>0</v>
      </c>
      <c r="C3225" t="b">
        <f>IF(OR(B3225=0,'Input and Summary Results'!D2807=0,'Input and Summary Results'!D2807=""),FALSE,'Input and Summary Results'!$D2807)</f>
        <v>0</v>
      </c>
      <c r="D3225" t="b">
        <f>IF(OR(B3225=0,'Input and Summary Results'!E2807=0),FALSE,'Input and Summary Results'!$E2807)</f>
        <v>0</v>
      </c>
      <c r="E3225" t="b">
        <f t="shared" si="179"/>
        <v>0</v>
      </c>
      <c r="F3225" t="b">
        <f t="shared" si="180"/>
        <v>0</v>
      </c>
      <c r="G3225" t="b">
        <f>IF('Input and Summary Results'!$J$4="yes",IF(C3225=FALSE,FALSE,IF('Data Transformation'!E3225&lt;$R$10,E3225,$R$10)),IF(C3225=FALSE,FALSE,IF(C3225&lt;$R$10,C3225,$R$10)))</f>
        <v>0</v>
      </c>
      <c r="H3225" t="b">
        <f>IF('Input and Summary Results'!$J$4="yes",'Data Transformation'!F3225,'Data Transformation'!D3225)</f>
        <v>0</v>
      </c>
      <c r="I3225" t="str">
        <f t="shared" si="181"/>
        <v/>
      </c>
    </row>
    <row r="3226" spans="2:9" x14ac:dyDescent="0.25">
      <c r="B3226" t="b">
        <f>IF('Input and Summary Results'!D2808=0,FALSE,'Input and Summary Results'!$B2808)</f>
        <v>0</v>
      </c>
      <c r="C3226" t="b">
        <f>IF(OR(B3226=0,'Input and Summary Results'!D2808=0,'Input and Summary Results'!D2808=""),FALSE,'Input and Summary Results'!$D2808)</f>
        <v>0</v>
      </c>
      <c r="D3226" t="b">
        <f>IF(OR(B3226=0,'Input and Summary Results'!E2808=0),FALSE,'Input and Summary Results'!$E2808)</f>
        <v>0</v>
      </c>
      <c r="E3226" t="b">
        <f t="shared" si="179"/>
        <v>0</v>
      </c>
      <c r="F3226" t="b">
        <f t="shared" si="180"/>
        <v>0</v>
      </c>
      <c r="G3226" t="b">
        <f>IF('Input and Summary Results'!$J$4="yes",IF(C3226=FALSE,FALSE,IF('Data Transformation'!E3226&lt;$R$10,E3226,$R$10)),IF(C3226=FALSE,FALSE,IF(C3226&lt;$R$10,C3226,$R$10)))</f>
        <v>0</v>
      </c>
      <c r="H3226" t="b">
        <f>IF('Input and Summary Results'!$J$4="yes",'Data Transformation'!F3226,'Data Transformation'!D3226)</f>
        <v>0</v>
      </c>
      <c r="I3226" t="str">
        <f t="shared" si="181"/>
        <v/>
      </c>
    </row>
    <row r="3227" spans="2:9" x14ac:dyDescent="0.25">
      <c r="B3227" t="b">
        <f>IF('Input and Summary Results'!D2809=0,FALSE,'Input and Summary Results'!$B2809)</f>
        <v>0</v>
      </c>
      <c r="C3227" t="b">
        <f>IF(OR(B3227=0,'Input and Summary Results'!D2809=0,'Input and Summary Results'!D2809=""),FALSE,'Input and Summary Results'!$D2809)</f>
        <v>0</v>
      </c>
      <c r="D3227" t="b">
        <f>IF(OR(B3227=0,'Input and Summary Results'!E2809=0),FALSE,'Input and Summary Results'!$E2809)</f>
        <v>0</v>
      </c>
      <c r="E3227" t="b">
        <f t="shared" si="179"/>
        <v>0</v>
      </c>
      <c r="F3227" t="b">
        <f t="shared" si="180"/>
        <v>0</v>
      </c>
      <c r="G3227" t="b">
        <f>IF('Input and Summary Results'!$J$4="yes",IF(C3227=FALSE,FALSE,IF('Data Transformation'!E3227&lt;$R$10,E3227,$R$10)),IF(C3227=FALSE,FALSE,IF(C3227&lt;$R$10,C3227,$R$10)))</f>
        <v>0</v>
      </c>
      <c r="H3227" t="b">
        <f>IF('Input and Summary Results'!$J$4="yes",'Data Transformation'!F3227,'Data Transformation'!D3227)</f>
        <v>0</v>
      </c>
      <c r="I3227" t="str">
        <f t="shared" si="181"/>
        <v/>
      </c>
    </row>
    <row r="3228" spans="2:9" x14ac:dyDescent="0.25">
      <c r="B3228" t="b">
        <f>IF('Input and Summary Results'!D2810=0,FALSE,'Input and Summary Results'!$B2810)</f>
        <v>0</v>
      </c>
      <c r="C3228" t="b">
        <f>IF(OR(B3228=0,'Input and Summary Results'!D2810=0,'Input and Summary Results'!D2810=""),FALSE,'Input and Summary Results'!$D2810)</f>
        <v>0</v>
      </c>
      <c r="D3228" t="b">
        <f>IF(OR(B3228=0,'Input and Summary Results'!E2810=0),FALSE,'Input and Summary Results'!$E2810)</f>
        <v>0</v>
      </c>
      <c r="E3228" t="b">
        <f t="shared" si="179"/>
        <v>0</v>
      </c>
      <c r="F3228" t="b">
        <f t="shared" si="180"/>
        <v>0</v>
      </c>
      <c r="G3228" t="b">
        <f>IF('Input and Summary Results'!$J$4="yes",IF(C3228=FALSE,FALSE,IF('Data Transformation'!E3228&lt;$R$10,E3228,$R$10)),IF(C3228=FALSE,FALSE,IF(C3228&lt;$R$10,C3228,$R$10)))</f>
        <v>0</v>
      </c>
      <c r="H3228" t="b">
        <f>IF('Input and Summary Results'!$J$4="yes",'Data Transformation'!F3228,'Data Transformation'!D3228)</f>
        <v>0</v>
      </c>
      <c r="I3228" t="str">
        <f t="shared" si="181"/>
        <v/>
      </c>
    </row>
    <row r="3229" spans="2:9" x14ac:dyDescent="0.25">
      <c r="B3229" t="b">
        <f>IF('Input and Summary Results'!D2811=0,FALSE,'Input and Summary Results'!$B2811)</f>
        <v>0</v>
      </c>
      <c r="C3229" t="b">
        <f>IF(OR(B3229=0,'Input and Summary Results'!D2811=0,'Input and Summary Results'!D2811=""),FALSE,'Input and Summary Results'!$D2811)</f>
        <v>0</v>
      </c>
      <c r="D3229" t="b">
        <f>IF(OR(B3229=0,'Input and Summary Results'!E2811=0),FALSE,'Input and Summary Results'!$E2811)</f>
        <v>0</v>
      </c>
      <c r="E3229" t="b">
        <f t="shared" si="179"/>
        <v>0</v>
      </c>
      <c r="F3229" t="b">
        <f t="shared" si="180"/>
        <v>0</v>
      </c>
      <c r="G3229" t="b">
        <f>IF('Input and Summary Results'!$J$4="yes",IF(C3229=FALSE,FALSE,IF('Data Transformation'!E3229&lt;$R$10,E3229,$R$10)),IF(C3229=FALSE,FALSE,IF(C3229&lt;$R$10,C3229,$R$10)))</f>
        <v>0</v>
      </c>
      <c r="H3229" t="b">
        <f>IF('Input and Summary Results'!$J$4="yes",'Data Transformation'!F3229,'Data Transformation'!D3229)</f>
        <v>0</v>
      </c>
      <c r="I3229" t="str">
        <f t="shared" si="181"/>
        <v/>
      </c>
    </row>
    <row r="3230" spans="2:9" x14ac:dyDescent="0.25">
      <c r="B3230" t="b">
        <f>IF('Input and Summary Results'!D2812=0,FALSE,'Input and Summary Results'!$B2812)</f>
        <v>0</v>
      </c>
      <c r="C3230" t="b">
        <f>IF(OR(B3230=0,'Input and Summary Results'!D2812=0,'Input and Summary Results'!D2812=""),FALSE,'Input and Summary Results'!$D2812)</f>
        <v>0</v>
      </c>
      <c r="D3230" t="b">
        <f>IF(OR(B3230=0,'Input and Summary Results'!E2812=0),FALSE,'Input and Summary Results'!$E2812)</f>
        <v>0</v>
      </c>
      <c r="E3230" t="b">
        <f t="shared" si="179"/>
        <v>0</v>
      </c>
      <c r="F3230" t="b">
        <f t="shared" si="180"/>
        <v>0</v>
      </c>
      <c r="G3230" t="b">
        <f>IF('Input and Summary Results'!$J$4="yes",IF(C3230=FALSE,FALSE,IF('Data Transformation'!E3230&lt;$R$10,E3230,$R$10)),IF(C3230=FALSE,FALSE,IF(C3230&lt;$R$10,C3230,$R$10)))</f>
        <v>0</v>
      </c>
      <c r="H3230" t="b">
        <f>IF('Input and Summary Results'!$J$4="yes",'Data Transformation'!F3230,'Data Transformation'!D3230)</f>
        <v>0</v>
      </c>
      <c r="I3230" t="str">
        <f t="shared" si="181"/>
        <v/>
      </c>
    </row>
    <row r="3231" spans="2:9" x14ac:dyDescent="0.25">
      <c r="B3231" t="b">
        <f>IF('Input and Summary Results'!D2813=0,FALSE,'Input and Summary Results'!$B2813)</f>
        <v>0</v>
      </c>
      <c r="C3231" t="b">
        <f>IF(OR(B3231=0,'Input and Summary Results'!D2813=0,'Input and Summary Results'!D2813=""),FALSE,'Input and Summary Results'!$D2813)</f>
        <v>0</v>
      </c>
      <c r="D3231" t="b">
        <f>IF(OR(B3231=0,'Input and Summary Results'!E2813=0),FALSE,'Input and Summary Results'!$E2813)</f>
        <v>0</v>
      </c>
      <c r="E3231" t="b">
        <f t="shared" si="179"/>
        <v>0</v>
      </c>
      <c r="F3231" t="b">
        <f t="shared" si="180"/>
        <v>0</v>
      </c>
      <c r="G3231" t="b">
        <f>IF('Input and Summary Results'!$J$4="yes",IF(C3231=FALSE,FALSE,IF('Data Transformation'!E3231&lt;$R$10,E3231,$R$10)),IF(C3231=FALSE,FALSE,IF(C3231&lt;$R$10,C3231,$R$10)))</f>
        <v>0</v>
      </c>
      <c r="H3231" t="b">
        <f>IF('Input and Summary Results'!$J$4="yes",'Data Transformation'!F3231,'Data Transformation'!D3231)</f>
        <v>0</v>
      </c>
      <c r="I3231" t="str">
        <f t="shared" si="181"/>
        <v/>
      </c>
    </row>
    <row r="3232" spans="2:9" x14ac:dyDescent="0.25">
      <c r="B3232" t="b">
        <f>IF('Input and Summary Results'!D2814=0,FALSE,'Input and Summary Results'!$B2814)</f>
        <v>0</v>
      </c>
      <c r="C3232" t="b">
        <f>IF(OR(B3232=0,'Input and Summary Results'!D2814=0,'Input and Summary Results'!D2814=""),FALSE,'Input and Summary Results'!$D2814)</f>
        <v>0</v>
      </c>
      <c r="D3232" t="b">
        <f>IF(OR(B3232=0,'Input and Summary Results'!E2814=0),FALSE,'Input and Summary Results'!$E2814)</f>
        <v>0</v>
      </c>
      <c r="E3232" t="b">
        <f t="shared" si="179"/>
        <v>0</v>
      </c>
      <c r="F3232" t="b">
        <f t="shared" si="180"/>
        <v>0</v>
      </c>
      <c r="G3232" t="b">
        <f>IF('Input and Summary Results'!$J$4="yes",IF(C3232=FALSE,FALSE,IF('Data Transformation'!E3232&lt;$R$10,E3232,$R$10)),IF(C3232=FALSE,FALSE,IF(C3232&lt;$R$10,C3232,$R$10)))</f>
        <v>0</v>
      </c>
      <c r="H3232" t="b">
        <f>IF('Input and Summary Results'!$J$4="yes",'Data Transformation'!F3232,'Data Transformation'!D3232)</f>
        <v>0</v>
      </c>
      <c r="I3232" t="str">
        <f t="shared" si="181"/>
        <v/>
      </c>
    </row>
    <row r="3233" spans="2:9" x14ac:dyDescent="0.25">
      <c r="B3233" t="b">
        <f>IF('Input and Summary Results'!D2815=0,FALSE,'Input and Summary Results'!$B2815)</f>
        <v>0</v>
      </c>
      <c r="C3233" t="b">
        <f>IF(OR(B3233=0,'Input and Summary Results'!D2815=0,'Input and Summary Results'!D2815=""),FALSE,'Input and Summary Results'!$D2815)</f>
        <v>0</v>
      </c>
      <c r="D3233" t="b">
        <f>IF(OR(B3233=0,'Input and Summary Results'!E2815=0),FALSE,'Input and Summary Results'!$E2815)</f>
        <v>0</v>
      </c>
      <c r="E3233" t="b">
        <f t="shared" si="179"/>
        <v>0</v>
      </c>
      <c r="F3233" t="b">
        <f t="shared" si="180"/>
        <v>0</v>
      </c>
      <c r="G3233" t="b">
        <f>IF('Input and Summary Results'!$J$4="yes",IF(C3233=FALSE,FALSE,IF('Data Transformation'!E3233&lt;$R$10,E3233,$R$10)),IF(C3233=FALSE,FALSE,IF(C3233&lt;$R$10,C3233,$R$10)))</f>
        <v>0</v>
      </c>
      <c r="H3233" t="b">
        <f>IF('Input and Summary Results'!$J$4="yes",'Data Transformation'!F3233,'Data Transformation'!D3233)</f>
        <v>0</v>
      </c>
      <c r="I3233" t="str">
        <f t="shared" si="181"/>
        <v/>
      </c>
    </row>
    <row r="3234" spans="2:9" x14ac:dyDescent="0.25">
      <c r="B3234" t="b">
        <f>IF('Input and Summary Results'!D2816=0,FALSE,'Input and Summary Results'!$B2816)</f>
        <v>0</v>
      </c>
      <c r="C3234" t="b">
        <f>IF(OR(B3234=0,'Input and Summary Results'!D2816=0,'Input and Summary Results'!D2816=""),FALSE,'Input and Summary Results'!$D2816)</f>
        <v>0</v>
      </c>
      <c r="D3234" t="b">
        <f>IF(OR(B3234=0,'Input and Summary Results'!E2816=0),FALSE,'Input and Summary Results'!$E2816)</f>
        <v>0</v>
      </c>
      <c r="E3234" t="b">
        <f t="shared" si="179"/>
        <v>0</v>
      </c>
      <c r="F3234" t="b">
        <f t="shared" si="180"/>
        <v>0</v>
      </c>
      <c r="G3234" t="b">
        <f>IF('Input and Summary Results'!$J$4="yes",IF(C3234=FALSE,FALSE,IF('Data Transformation'!E3234&lt;$R$10,E3234,$R$10)),IF(C3234=FALSE,FALSE,IF(C3234&lt;$R$10,C3234,$R$10)))</f>
        <v>0</v>
      </c>
      <c r="H3234" t="b">
        <f>IF('Input and Summary Results'!$J$4="yes",'Data Transformation'!F3234,'Data Transformation'!D3234)</f>
        <v>0</v>
      </c>
      <c r="I3234" t="str">
        <f t="shared" si="181"/>
        <v/>
      </c>
    </row>
    <row r="3235" spans="2:9" x14ac:dyDescent="0.25">
      <c r="B3235" t="b">
        <f>IF('Input and Summary Results'!D2817=0,FALSE,'Input and Summary Results'!$B2817)</f>
        <v>0</v>
      </c>
      <c r="C3235" t="b">
        <f>IF(OR(B3235=0,'Input and Summary Results'!D2817=0,'Input and Summary Results'!D2817=""),FALSE,'Input and Summary Results'!$D2817)</f>
        <v>0</v>
      </c>
      <c r="D3235" t="b">
        <f>IF(OR(B3235=0,'Input and Summary Results'!E2817=0),FALSE,'Input and Summary Results'!$E2817)</f>
        <v>0</v>
      </c>
      <c r="E3235" t="b">
        <f t="shared" si="179"/>
        <v>0</v>
      </c>
      <c r="F3235" t="b">
        <f t="shared" si="180"/>
        <v>0</v>
      </c>
      <c r="G3235" t="b">
        <f>IF('Input and Summary Results'!$J$4="yes",IF(C3235=FALSE,FALSE,IF('Data Transformation'!E3235&lt;$R$10,E3235,$R$10)),IF(C3235=FALSE,FALSE,IF(C3235&lt;$R$10,C3235,$R$10)))</f>
        <v>0</v>
      </c>
      <c r="H3235" t="b">
        <f>IF('Input and Summary Results'!$J$4="yes",'Data Transformation'!F3235,'Data Transformation'!D3235)</f>
        <v>0</v>
      </c>
      <c r="I3235" t="str">
        <f t="shared" si="181"/>
        <v/>
      </c>
    </row>
    <row r="3236" spans="2:9" x14ac:dyDescent="0.25">
      <c r="B3236" t="b">
        <f>IF('Input and Summary Results'!D2818=0,FALSE,'Input and Summary Results'!$B2818)</f>
        <v>0</v>
      </c>
      <c r="C3236" t="b">
        <f>IF(OR(B3236=0,'Input and Summary Results'!D2818=0,'Input and Summary Results'!D2818=""),FALSE,'Input and Summary Results'!$D2818)</f>
        <v>0</v>
      </c>
      <c r="D3236" t="b">
        <f>IF(OR(B3236=0,'Input and Summary Results'!E2818=0),FALSE,'Input and Summary Results'!$E2818)</f>
        <v>0</v>
      </c>
      <c r="E3236" t="b">
        <f t="shared" si="179"/>
        <v>0</v>
      </c>
      <c r="F3236" t="b">
        <f t="shared" si="180"/>
        <v>0</v>
      </c>
      <c r="G3236" t="b">
        <f>IF('Input and Summary Results'!$J$4="yes",IF(C3236=FALSE,FALSE,IF('Data Transformation'!E3236&lt;$R$10,E3236,$R$10)),IF(C3236=FALSE,FALSE,IF(C3236&lt;$R$10,C3236,$R$10)))</f>
        <v>0</v>
      </c>
      <c r="H3236" t="b">
        <f>IF('Input and Summary Results'!$J$4="yes",'Data Transformation'!F3236,'Data Transformation'!D3236)</f>
        <v>0</v>
      </c>
      <c r="I3236" t="str">
        <f t="shared" si="181"/>
        <v/>
      </c>
    </row>
    <row r="3237" spans="2:9" x14ac:dyDescent="0.25">
      <c r="B3237" t="b">
        <f>IF('Input and Summary Results'!D2819=0,FALSE,'Input and Summary Results'!$B2819)</f>
        <v>0</v>
      </c>
      <c r="C3237" t="b">
        <f>IF(OR(B3237=0,'Input and Summary Results'!D2819=0,'Input and Summary Results'!D2819=""),FALSE,'Input and Summary Results'!$D2819)</f>
        <v>0</v>
      </c>
      <c r="D3237" t="b">
        <f>IF(OR(B3237=0,'Input and Summary Results'!E2819=0),FALSE,'Input and Summary Results'!$E2819)</f>
        <v>0</v>
      </c>
      <c r="E3237" t="b">
        <f t="shared" si="179"/>
        <v>0</v>
      </c>
      <c r="F3237" t="b">
        <f t="shared" si="180"/>
        <v>0</v>
      </c>
      <c r="G3237" t="b">
        <f>IF('Input and Summary Results'!$J$4="yes",IF(C3237=FALSE,FALSE,IF('Data Transformation'!E3237&lt;$R$10,E3237,$R$10)),IF(C3237=FALSE,FALSE,IF(C3237&lt;$R$10,C3237,$R$10)))</f>
        <v>0</v>
      </c>
      <c r="H3237" t="b">
        <f>IF('Input and Summary Results'!$J$4="yes",'Data Transformation'!F3237,'Data Transformation'!D3237)</f>
        <v>0</v>
      </c>
      <c r="I3237" t="str">
        <f t="shared" si="181"/>
        <v/>
      </c>
    </row>
    <row r="3238" spans="2:9" x14ac:dyDescent="0.25">
      <c r="B3238" t="b">
        <f>IF('Input and Summary Results'!D2820=0,FALSE,'Input and Summary Results'!$B2820)</f>
        <v>0</v>
      </c>
      <c r="C3238" t="b">
        <f>IF(OR(B3238=0,'Input and Summary Results'!D2820=0,'Input and Summary Results'!D2820=""),FALSE,'Input and Summary Results'!$D2820)</f>
        <v>0</v>
      </c>
      <c r="D3238" t="b">
        <f>IF(OR(B3238=0,'Input and Summary Results'!E2820=0),FALSE,'Input and Summary Results'!$E2820)</f>
        <v>0</v>
      </c>
      <c r="E3238" t="b">
        <f t="shared" si="179"/>
        <v>0</v>
      </c>
      <c r="F3238" t="b">
        <f t="shared" si="180"/>
        <v>0</v>
      </c>
      <c r="G3238" t="b">
        <f>IF('Input and Summary Results'!$J$4="yes",IF(C3238=FALSE,FALSE,IF('Data Transformation'!E3238&lt;$R$10,E3238,$R$10)),IF(C3238=FALSE,FALSE,IF(C3238&lt;$R$10,C3238,$R$10)))</f>
        <v>0</v>
      </c>
      <c r="H3238" t="b">
        <f>IF('Input and Summary Results'!$J$4="yes",'Data Transformation'!F3238,'Data Transformation'!D3238)</f>
        <v>0</v>
      </c>
      <c r="I3238" t="str">
        <f t="shared" si="181"/>
        <v/>
      </c>
    </row>
    <row r="3239" spans="2:9" x14ac:dyDescent="0.25">
      <c r="B3239" t="b">
        <f>IF('Input and Summary Results'!D2821=0,FALSE,'Input and Summary Results'!$B2821)</f>
        <v>0</v>
      </c>
      <c r="C3239" t="b">
        <f>IF(OR(B3239=0,'Input and Summary Results'!D2821=0,'Input and Summary Results'!D2821=""),FALSE,'Input and Summary Results'!$D2821)</f>
        <v>0</v>
      </c>
      <c r="D3239" t="b">
        <f>IF(OR(B3239=0,'Input and Summary Results'!E2821=0),FALSE,'Input and Summary Results'!$E2821)</f>
        <v>0</v>
      </c>
      <c r="E3239" t="b">
        <f t="shared" si="179"/>
        <v>0</v>
      </c>
      <c r="F3239" t="b">
        <f t="shared" si="180"/>
        <v>0</v>
      </c>
      <c r="G3239" t="b">
        <f>IF('Input and Summary Results'!$J$4="yes",IF(C3239=FALSE,FALSE,IF('Data Transformation'!E3239&lt;$R$10,E3239,$R$10)),IF(C3239=FALSE,FALSE,IF(C3239&lt;$R$10,C3239,$R$10)))</f>
        <v>0</v>
      </c>
      <c r="H3239" t="b">
        <f>IF('Input and Summary Results'!$J$4="yes",'Data Transformation'!F3239,'Data Transformation'!D3239)</f>
        <v>0</v>
      </c>
      <c r="I3239" t="str">
        <f t="shared" si="181"/>
        <v/>
      </c>
    </row>
    <row r="3240" spans="2:9" x14ac:dyDescent="0.25">
      <c r="B3240" t="b">
        <f>IF('Input and Summary Results'!D2822=0,FALSE,'Input and Summary Results'!$B2822)</f>
        <v>0</v>
      </c>
      <c r="C3240" t="b">
        <f>IF(OR(B3240=0,'Input and Summary Results'!D2822=0,'Input and Summary Results'!D2822=""),FALSE,'Input and Summary Results'!$D2822)</f>
        <v>0</v>
      </c>
      <c r="D3240" t="b">
        <f>IF(OR(B3240=0,'Input and Summary Results'!E2822=0),FALSE,'Input and Summary Results'!$E2822)</f>
        <v>0</v>
      </c>
      <c r="E3240" t="b">
        <f t="shared" si="179"/>
        <v>0</v>
      </c>
      <c r="F3240" t="b">
        <f t="shared" si="180"/>
        <v>0</v>
      </c>
      <c r="G3240" t="b">
        <f>IF('Input and Summary Results'!$J$4="yes",IF(C3240=FALSE,FALSE,IF('Data Transformation'!E3240&lt;$R$10,E3240,$R$10)),IF(C3240=FALSE,FALSE,IF(C3240&lt;$R$10,C3240,$R$10)))</f>
        <v>0</v>
      </c>
      <c r="H3240" t="b">
        <f>IF('Input and Summary Results'!$J$4="yes",'Data Transformation'!F3240,'Data Transformation'!D3240)</f>
        <v>0</v>
      </c>
      <c r="I3240" t="str">
        <f t="shared" si="181"/>
        <v/>
      </c>
    </row>
    <row r="3241" spans="2:9" x14ac:dyDescent="0.25">
      <c r="B3241" t="b">
        <f>IF('Input and Summary Results'!D2823=0,FALSE,'Input and Summary Results'!$B2823)</f>
        <v>0</v>
      </c>
      <c r="C3241" t="b">
        <f>IF(OR(B3241=0,'Input and Summary Results'!D2823=0,'Input and Summary Results'!D2823=""),FALSE,'Input and Summary Results'!$D2823)</f>
        <v>0</v>
      </c>
      <c r="D3241" t="b">
        <f>IF(OR(B3241=0,'Input and Summary Results'!E2823=0),FALSE,'Input and Summary Results'!$E2823)</f>
        <v>0</v>
      </c>
      <c r="E3241" t="b">
        <f t="shared" si="179"/>
        <v>0</v>
      </c>
      <c r="F3241" t="b">
        <f t="shared" si="180"/>
        <v>0</v>
      </c>
      <c r="G3241" t="b">
        <f>IF('Input and Summary Results'!$J$4="yes",IF(C3241=FALSE,FALSE,IF('Data Transformation'!E3241&lt;$R$10,E3241,$R$10)),IF(C3241=FALSE,FALSE,IF(C3241&lt;$R$10,C3241,$R$10)))</f>
        <v>0</v>
      </c>
      <c r="H3241" t="b">
        <f>IF('Input and Summary Results'!$J$4="yes",'Data Transformation'!F3241,'Data Transformation'!D3241)</f>
        <v>0</v>
      </c>
      <c r="I3241" t="str">
        <f t="shared" si="181"/>
        <v/>
      </c>
    </row>
    <row r="3242" spans="2:9" x14ac:dyDescent="0.25">
      <c r="B3242" t="b">
        <f>IF('Input and Summary Results'!D2824=0,FALSE,'Input and Summary Results'!$B2824)</f>
        <v>0</v>
      </c>
      <c r="C3242" t="b">
        <f>IF(OR(B3242=0,'Input and Summary Results'!D2824=0,'Input and Summary Results'!D2824=""),FALSE,'Input and Summary Results'!$D2824)</f>
        <v>0</v>
      </c>
      <c r="D3242" t="b">
        <f>IF(OR(B3242=0,'Input and Summary Results'!E2824=0),FALSE,'Input and Summary Results'!$E2824)</f>
        <v>0</v>
      </c>
      <c r="E3242" t="b">
        <f t="shared" ref="E3242:E3305" si="182">IF(C3242=FALSE,FALSE,LOG10(C3242))</f>
        <v>0</v>
      </c>
      <c r="F3242" t="b">
        <f t="shared" ref="F3242:F3305" si="183">IF(D3242=FALSE, FALSE,0.434*D3242/C3242)</f>
        <v>0</v>
      </c>
      <c r="G3242" t="b">
        <f>IF('Input and Summary Results'!$J$4="yes",IF(C3242=FALSE,FALSE,IF('Data Transformation'!E3242&lt;$R$10,E3242,$R$10)),IF(C3242=FALSE,FALSE,IF(C3242&lt;$R$10,C3242,$R$10)))</f>
        <v>0</v>
      </c>
      <c r="H3242" t="b">
        <f>IF('Input and Summary Results'!$J$4="yes",'Data Transformation'!F3242,'Data Transformation'!D3242)</f>
        <v>0</v>
      </c>
      <c r="I3242" t="str">
        <f t="shared" si="181"/>
        <v/>
      </c>
    </row>
    <row r="3243" spans="2:9" x14ac:dyDescent="0.25">
      <c r="B3243" t="b">
        <f>IF('Input and Summary Results'!D2825=0,FALSE,'Input and Summary Results'!$B2825)</f>
        <v>0</v>
      </c>
      <c r="C3243" t="b">
        <f>IF(OR(B3243=0,'Input and Summary Results'!D2825=0,'Input and Summary Results'!D2825=""),FALSE,'Input and Summary Results'!$D2825)</f>
        <v>0</v>
      </c>
      <c r="D3243" t="b">
        <f>IF(OR(B3243=0,'Input and Summary Results'!E2825=0),FALSE,'Input and Summary Results'!$E2825)</f>
        <v>0</v>
      </c>
      <c r="E3243" t="b">
        <f t="shared" si="182"/>
        <v>0</v>
      </c>
      <c r="F3243" t="b">
        <f t="shared" si="183"/>
        <v>0</v>
      </c>
      <c r="G3243" t="b">
        <f>IF('Input and Summary Results'!$J$4="yes",IF(C3243=FALSE,FALSE,IF('Data Transformation'!E3243&lt;$R$10,E3243,$R$10)),IF(C3243=FALSE,FALSE,IF(C3243&lt;$R$10,C3243,$R$10)))</f>
        <v>0</v>
      </c>
      <c r="H3243" t="b">
        <f>IF('Input and Summary Results'!$J$4="yes",'Data Transformation'!F3243,'Data Transformation'!D3243)</f>
        <v>0</v>
      </c>
      <c r="I3243" t="str">
        <f t="shared" si="181"/>
        <v/>
      </c>
    </row>
    <row r="3244" spans="2:9" x14ac:dyDescent="0.25">
      <c r="B3244" t="b">
        <f>IF('Input and Summary Results'!D2826=0,FALSE,'Input and Summary Results'!$B2826)</f>
        <v>0</v>
      </c>
      <c r="C3244" t="b">
        <f>IF(OR(B3244=0,'Input and Summary Results'!D2826=0,'Input and Summary Results'!D2826=""),FALSE,'Input and Summary Results'!$D2826)</f>
        <v>0</v>
      </c>
      <c r="D3244" t="b">
        <f>IF(OR(B3244=0,'Input and Summary Results'!E2826=0),FALSE,'Input and Summary Results'!$E2826)</f>
        <v>0</v>
      </c>
      <c r="E3244" t="b">
        <f t="shared" si="182"/>
        <v>0</v>
      </c>
      <c r="F3244" t="b">
        <f t="shared" si="183"/>
        <v>0</v>
      </c>
      <c r="G3244" t="b">
        <f>IF('Input and Summary Results'!$J$4="yes",IF(C3244=FALSE,FALSE,IF('Data Transformation'!E3244&lt;$R$10,E3244,$R$10)),IF(C3244=FALSE,FALSE,IF(C3244&lt;$R$10,C3244,$R$10)))</f>
        <v>0</v>
      </c>
      <c r="H3244" t="b">
        <f>IF('Input and Summary Results'!$J$4="yes",'Data Transformation'!F3244,'Data Transformation'!D3244)</f>
        <v>0</v>
      </c>
      <c r="I3244" t="str">
        <f t="shared" si="181"/>
        <v/>
      </c>
    </row>
    <row r="3245" spans="2:9" x14ac:dyDescent="0.25">
      <c r="B3245" t="b">
        <f>IF('Input and Summary Results'!D2827=0,FALSE,'Input and Summary Results'!$B2827)</f>
        <v>0</v>
      </c>
      <c r="C3245" t="b">
        <f>IF(OR(B3245=0,'Input and Summary Results'!D2827=0,'Input and Summary Results'!D2827=""),FALSE,'Input and Summary Results'!$D2827)</f>
        <v>0</v>
      </c>
      <c r="D3245" t="b">
        <f>IF(OR(B3245=0,'Input and Summary Results'!E2827=0),FALSE,'Input and Summary Results'!$E2827)</f>
        <v>0</v>
      </c>
      <c r="E3245" t="b">
        <f t="shared" si="182"/>
        <v>0</v>
      </c>
      <c r="F3245" t="b">
        <f t="shared" si="183"/>
        <v>0</v>
      </c>
      <c r="G3245" t="b">
        <f>IF('Input and Summary Results'!$J$4="yes",IF(C3245=FALSE,FALSE,IF('Data Transformation'!E3245&lt;$R$10,E3245,$R$10)),IF(C3245=FALSE,FALSE,IF(C3245&lt;$R$10,C3245,$R$10)))</f>
        <v>0</v>
      </c>
      <c r="H3245" t="b">
        <f>IF('Input and Summary Results'!$J$4="yes",'Data Transformation'!F3245,'Data Transformation'!D3245)</f>
        <v>0</v>
      </c>
      <c r="I3245" t="str">
        <f t="shared" si="181"/>
        <v/>
      </c>
    </row>
    <row r="3246" spans="2:9" x14ac:dyDescent="0.25">
      <c r="B3246" t="b">
        <f>IF('Input and Summary Results'!D2828=0,FALSE,'Input and Summary Results'!$B2828)</f>
        <v>0</v>
      </c>
      <c r="C3246" t="b">
        <f>IF(OR(B3246=0,'Input and Summary Results'!D2828=0,'Input and Summary Results'!D2828=""),FALSE,'Input and Summary Results'!$D2828)</f>
        <v>0</v>
      </c>
      <c r="D3246" t="b">
        <f>IF(OR(B3246=0,'Input and Summary Results'!E2828=0),FALSE,'Input and Summary Results'!$E2828)</f>
        <v>0</v>
      </c>
      <c r="E3246" t="b">
        <f t="shared" si="182"/>
        <v>0</v>
      </c>
      <c r="F3246" t="b">
        <f t="shared" si="183"/>
        <v>0</v>
      </c>
      <c r="G3246" t="b">
        <f>IF('Input and Summary Results'!$J$4="yes",IF(C3246=FALSE,FALSE,IF('Data Transformation'!E3246&lt;$R$10,E3246,$R$10)),IF(C3246=FALSE,FALSE,IF(C3246&lt;$R$10,C3246,$R$10)))</f>
        <v>0</v>
      </c>
      <c r="H3246" t="b">
        <f>IF('Input and Summary Results'!$J$4="yes",'Data Transformation'!F3246,'Data Transformation'!D3246)</f>
        <v>0</v>
      </c>
      <c r="I3246" t="str">
        <f t="shared" si="181"/>
        <v/>
      </c>
    </row>
    <row r="3247" spans="2:9" x14ac:dyDescent="0.25">
      <c r="B3247" t="b">
        <f>IF('Input and Summary Results'!D2829=0,FALSE,'Input and Summary Results'!$B2829)</f>
        <v>0</v>
      </c>
      <c r="C3247" t="b">
        <f>IF(OR(B3247=0,'Input and Summary Results'!D2829=0,'Input and Summary Results'!D2829=""),FALSE,'Input and Summary Results'!$D2829)</f>
        <v>0</v>
      </c>
      <c r="D3247" t="b">
        <f>IF(OR(B3247=0,'Input and Summary Results'!E2829=0),FALSE,'Input and Summary Results'!$E2829)</f>
        <v>0</v>
      </c>
      <c r="E3247" t="b">
        <f t="shared" si="182"/>
        <v>0</v>
      </c>
      <c r="F3247" t="b">
        <f t="shared" si="183"/>
        <v>0</v>
      </c>
      <c r="G3247" t="b">
        <f>IF('Input and Summary Results'!$J$4="yes",IF(C3247=FALSE,FALSE,IF('Data Transformation'!E3247&lt;$R$10,E3247,$R$10)),IF(C3247=FALSE,FALSE,IF(C3247&lt;$R$10,C3247,$R$10)))</f>
        <v>0</v>
      </c>
      <c r="H3247" t="b">
        <f>IF('Input and Summary Results'!$J$4="yes",'Data Transformation'!F3247,'Data Transformation'!D3247)</f>
        <v>0</v>
      </c>
      <c r="I3247" t="str">
        <f t="shared" si="181"/>
        <v/>
      </c>
    </row>
    <row r="3248" spans="2:9" x14ac:dyDescent="0.25">
      <c r="B3248" t="b">
        <f>IF('Input and Summary Results'!D2830=0,FALSE,'Input and Summary Results'!$B2830)</f>
        <v>0</v>
      </c>
      <c r="C3248" t="b">
        <f>IF(OR(B3248=0,'Input and Summary Results'!D2830=0,'Input and Summary Results'!D2830=""),FALSE,'Input and Summary Results'!$D2830)</f>
        <v>0</v>
      </c>
      <c r="D3248" t="b">
        <f>IF(OR(B3248=0,'Input and Summary Results'!E2830=0),FALSE,'Input and Summary Results'!$E2830)</f>
        <v>0</v>
      </c>
      <c r="E3248" t="b">
        <f t="shared" si="182"/>
        <v>0</v>
      </c>
      <c r="F3248" t="b">
        <f t="shared" si="183"/>
        <v>0</v>
      </c>
      <c r="G3248" t="b">
        <f>IF('Input and Summary Results'!$J$4="yes",IF(C3248=FALSE,FALSE,IF('Data Transformation'!E3248&lt;$R$10,E3248,$R$10)),IF(C3248=FALSE,FALSE,IF(C3248&lt;$R$10,C3248,$R$10)))</f>
        <v>0</v>
      </c>
      <c r="H3248" t="b">
        <f>IF('Input and Summary Results'!$J$4="yes",'Data Transformation'!F3248,'Data Transformation'!D3248)</f>
        <v>0</v>
      </c>
      <c r="I3248" t="str">
        <f t="shared" si="181"/>
        <v/>
      </c>
    </row>
    <row r="3249" spans="2:9" x14ac:dyDescent="0.25">
      <c r="B3249" t="b">
        <f>IF('Input and Summary Results'!D2831=0,FALSE,'Input and Summary Results'!$B2831)</f>
        <v>0</v>
      </c>
      <c r="C3249" t="b">
        <f>IF(OR(B3249=0,'Input and Summary Results'!D2831=0,'Input and Summary Results'!D2831=""),FALSE,'Input and Summary Results'!$D2831)</f>
        <v>0</v>
      </c>
      <c r="D3249" t="b">
        <f>IF(OR(B3249=0,'Input and Summary Results'!E2831=0),FALSE,'Input and Summary Results'!$E2831)</f>
        <v>0</v>
      </c>
      <c r="E3249" t="b">
        <f t="shared" si="182"/>
        <v>0</v>
      </c>
      <c r="F3249" t="b">
        <f t="shared" si="183"/>
        <v>0</v>
      </c>
      <c r="G3249" t="b">
        <f>IF('Input and Summary Results'!$J$4="yes",IF(C3249=FALSE,FALSE,IF('Data Transformation'!E3249&lt;$R$10,E3249,$R$10)),IF(C3249=FALSE,FALSE,IF(C3249&lt;$R$10,C3249,$R$10)))</f>
        <v>0</v>
      </c>
      <c r="H3249" t="b">
        <f>IF('Input and Summary Results'!$J$4="yes",'Data Transformation'!F3249,'Data Transformation'!D3249)</f>
        <v>0</v>
      </c>
      <c r="I3249" t="str">
        <f t="shared" si="181"/>
        <v/>
      </c>
    </row>
    <row r="3250" spans="2:9" x14ac:dyDescent="0.25">
      <c r="B3250" t="b">
        <f>IF('Input and Summary Results'!D2832=0,FALSE,'Input and Summary Results'!$B2832)</f>
        <v>0</v>
      </c>
      <c r="C3250" t="b">
        <f>IF(OR(B3250=0,'Input and Summary Results'!D2832=0,'Input and Summary Results'!D2832=""),FALSE,'Input and Summary Results'!$D2832)</f>
        <v>0</v>
      </c>
      <c r="D3250" t="b">
        <f>IF(OR(B3250=0,'Input and Summary Results'!E2832=0),FALSE,'Input and Summary Results'!$E2832)</f>
        <v>0</v>
      </c>
      <c r="E3250" t="b">
        <f t="shared" si="182"/>
        <v>0</v>
      </c>
      <c r="F3250" t="b">
        <f t="shared" si="183"/>
        <v>0</v>
      </c>
      <c r="G3250" t="b">
        <f>IF('Input and Summary Results'!$J$4="yes",IF(C3250=FALSE,FALSE,IF('Data Transformation'!E3250&lt;$R$10,E3250,$R$10)),IF(C3250=FALSE,FALSE,IF(C3250&lt;$R$10,C3250,$R$10)))</f>
        <v>0</v>
      </c>
      <c r="H3250" t="b">
        <f>IF('Input and Summary Results'!$J$4="yes",'Data Transformation'!F3250,'Data Transformation'!D3250)</f>
        <v>0</v>
      </c>
      <c r="I3250" t="str">
        <f t="shared" si="181"/>
        <v/>
      </c>
    </row>
    <row r="3251" spans="2:9" x14ac:dyDescent="0.25">
      <c r="B3251" t="b">
        <f>IF('Input and Summary Results'!D2833=0,FALSE,'Input and Summary Results'!$B2833)</f>
        <v>0</v>
      </c>
      <c r="C3251" t="b">
        <f>IF(OR(B3251=0,'Input and Summary Results'!D2833=0,'Input and Summary Results'!D2833=""),FALSE,'Input and Summary Results'!$D2833)</f>
        <v>0</v>
      </c>
      <c r="D3251" t="b">
        <f>IF(OR(B3251=0,'Input and Summary Results'!E2833=0),FALSE,'Input and Summary Results'!$E2833)</f>
        <v>0</v>
      </c>
      <c r="E3251" t="b">
        <f t="shared" si="182"/>
        <v>0</v>
      </c>
      <c r="F3251" t="b">
        <f t="shared" si="183"/>
        <v>0</v>
      </c>
      <c r="G3251" t="b">
        <f>IF('Input and Summary Results'!$J$4="yes",IF(C3251=FALSE,FALSE,IF('Data Transformation'!E3251&lt;$R$10,E3251,$R$10)),IF(C3251=FALSE,FALSE,IF(C3251&lt;$R$10,C3251,$R$10)))</f>
        <v>0</v>
      </c>
      <c r="H3251" t="b">
        <f>IF('Input and Summary Results'!$J$4="yes",'Data Transformation'!F3251,'Data Transformation'!D3251)</f>
        <v>0</v>
      </c>
      <c r="I3251" t="str">
        <f t="shared" si="181"/>
        <v/>
      </c>
    </row>
    <row r="3252" spans="2:9" x14ac:dyDescent="0.25">
      <c r="B3252" t="b">
        <f>IF('Input and Summary Results'!D2834=0,FALSE,'Input and Summary Results'!$B2834)</f>
        <v>0</v>
      </c>
      <c r="C3252" t="b">
        <f>IF(OR(B3252=0,'Input and Summary Results'!D2834=0,'Input and Summary Results'!D2834=""),FALSE,'Input and Summary Results'!$D2834)</f>
        <v>0</v>
      </c>
      <c r="D3252" t="b">
        <f>IF(OR(B3252=0,'Input and Summary Results'!E2834=0),FALSE,'Input and Summary Results'!$E2834)</f>
        <v>0</v>
      </c>
      <c r="E3252" t="b">
        <f t="shared" si="182"/>
        <v>0</v>
      </c>
      <c r="F3252" t="b">
        <f t="shared" si="183"/>
        <v>0</v>
      </c>
      <c r="G3252" t="b">
        <f>IF('Input and Summary Results'!$J$4="yes",IF(C3252=FALSE,FALSE,IF('Data Transformation'!E3252&lt;$R$10,E3252,$R$10)),IF(C3252=FALSE,FALSE,IF(C3252&lt;$R$10,C3252,$R$10)))</f>
        <v>0</v>
      </c>
      <c r="H3252" t="b">
        <f>IF('Input and Summary Results'!$J$4="yes",'Data Transformation'!F3252,'Data Transformation'!D3252)</f>
        <v>0</v>
      </c>
      <c r="I3252" t="str">
        <f t="shared" si="181"/>
        <v/>
      </c>
    </row>
    <row r="3253" spans="2:9" x14ac:dyDescent="0.25">
      <c r="B3253" t="b">
        <f>IF('Input and Summary Results'!D2835=0,FALSE,'Input and Summary Results'!$B2835)</f>
        <v>0</v>
      </c>
      <c r="C3253" t="b">
        <f>IF(OR(B3253=0,'Input and Summary Results'!D2835=0,'Input and Summary Results'!D2835=""),FALSE,'Input and Summary Results'!$D2835)</f>
        <v>0</v>
      </c>
      <c r="D3253" t="b">
        <f>IF(OR(B3253=0,'Input and Summary Results'!E2835=0),FALSE,'Input and Summary Results'!$E2835)</f>
        <v>0</v>
      </c>
      <c r="E3253" t="b">
        <f t="shared" si="182"/>
        <v>0</v>
      </c>
      <c r="F3253" t="b">
        <f t="shared" si="183"/>
        <v>0</v>
      </c>
      <c r="G3253" t="b">
        <f>IF('Input and Summary Results'!$J$4="yes",IF(C3253=FALSE,FALSE,IF('Data Transformation'!E3253&lt;$R$10,E3253,$R$10)),IF(C3253=FALSE,FALSE,IF(C3253&lt;$R$10,C3253,$R$10)))</f>
        <v>0</v>
      </c>
      <c r="H3253" t="b">
        <f>IF('Input and Summary Results'!$J$4="yes",'Data Transformation'!F3253,'Data Transformation'!D3253)</f>
        <v>0</v>
      </c>
      <c r="I3253" t="str">
        <f t="shared" si="181"/>
        <v/>
      </c>
    </row>
    <row r="3254" spans="2:9" x14ac:dyDescent="0.25">
      <c r="B3254" t="b">
        <f>IF('Input and Summary Results'!D2836=0,FALSE,'Input and Summary Results'!$B2836)</f>
        <v>0</v>
      </c>
      <c r="C3254" t="b">
        <f>IF(OR(B3254=0,'Input and Summary Results'!D2836=0,'Input and Summary Results'!D2836=""),FALSE,'Input and Summary Results'!$D2836)</f>
        <v>0</v>
      </c>
      <c r="D3254" t="b">
        <f>IF(OR(B3254=0,'Input and Summary Results'!E2836=0),FALSE,'Input and Summary Results'!$E2836)</f>
        <v>0</v>
      </c>
      <c r="E3254" t="b">
        <f t="shared" si="182"/>
        <v>0</v>
      </c>
      <c r="F3254" t="b">
        <f t="shared" si="183"/>
        <v>0</v>
      </c>
      <c r="G3254" t="b">
        <f>IF('Input and Summary Results'!$J$4="yes",IF(C3254=FALSE,FALSE,IF('Data Transformation'!E3254&lt;$R$10,E3254,$R$10)),IF(C3254=FALSE,FALSE,IF(C3254&lt;$R$10,C3254,$R$10)))</f>
        <v>0</v>
      </c>
      <c r="H3254" t="b">
        <f>IF('Input and Summary Results'!$J$4="yes",'Data Transformation'!F3254,'Data Transformation'!D3254)</f>
        <v>0</v>
      </c>
      <c r="I3254" t="str">
        <f t="shared" si="181"/>
        <v/>
      </c>
    </row>
    <row r="3255" spans="2:9" x14ac:dyDescent="0.25">
      <c r="B3255" t="b">
        <f>IF('Input and Summary Results'!D2837=0,FALSE,'Input and Summary Results'!$B2837)</f>
        <v>0</v>
      </c>
      <c r="C3255" t="b">
        <f>IF(OR(B3255=0,'Input and Summary Results'!D2837=0,'Input and Summary Results'!D2837=""),FALSE,'Input and Summary Results'!$D2837)</f>
        <v>0</v>
      </c>
      <c r="D3255" t="b">
        <f>IF(OR(B3255=0,'Input and Summary Results'!E2837=0),FALSE,'Input and Summary Results'!$E2837)</f>
        <v>0</v>
      </c>
      <c r="E3255" t="b">
        <f t="shared" si="182"/>
        <v>0</v>
      </c>
      <c r="F3255" t="b">
        <f t="shared" si="183"/>
        <v>0</v>
      </c>
      <c r="G3255" t="b">
        <f>IF('Input and Summary Results'!$J$4="yes",IF(C3255=FALSE,FALSE,IF('Data Transformation'!E3255&lt;$R$10,E3255,$R$10)),IF(C3255=FALSE,FALSE,IF(C3255&lt;$R$10,C3255,$R$10)))</f>
        <v>0</v>
      </c>
      <c r="H3255" t="b">
        <f>IF('Input and Summary Results'!$J$4="yes",'Data Transformation'!F3255,'Data Transformation'!D3255)</f>
        <v>0</v>
      </c>
      <c r="I3255" t="str">
        <f t="shared" si="181"/>
        <v/>
      </c>
    </row>
    <row r="3256" spans="2:9" x14ac:dyDescent="0.25">
      <c r="B3256" t="b">
        <f>IF('Input and Summary Results'!D2838=0,FALSE,'Input and Summary Results'!$B2838)</f>
        <v>0</v>
      </c>
      <c r="C3256" t="b">
        <f>IF(OR(B3256=0,'Input and Summary Results'!D2838=0,'Input and Summary Results'!D2838=""),FALSE,'Input and Summary Results'!$D2838)</f>
        <v>0</v>
      </c>
      <c r="D3256" t="b">
        <f>IF(OR(B3256=0,'Input and Summary Results'!E2838=0),FALSE,'Input and Summary Results'!$E2838)</f>
        <v>0</v>
      </c>
      <c r="E3256" t="b">
        <f t="shared" si="182"/>
        <v>0</v>
      </c>
      <c r="F3256" t="b">
        <f t="shared" si="183"/>
        <v>0</v>
      </c>
      <c r="G3256" t="b">
        <f>IF('Input and Summary Results'!$J$4="yes",IF(C3256=FALSE,FALSE,IF('Data Transformation'!E3256&lt;$R$10,E3256,$R$10)),IF(C3256=FALSE,FALSE,IF(C3256&lt;$R$10,C3256,$R$10)))</f>
        <v>0</v>
      </c>
      <c r="H3256" t="b">
        <f>IF('Input and Summary Results'!$J$4="yes",'Data Transformation'!F3256,'Data Transformation'!D3256)</f>
        <v>0</v>
      </c>
      <c r="I3256" t="str">
        <f t="shared" si="181"/>
        <v/>
      </c>
    </row>
    <row r="3257" spans="2:9" x14ac:dyDescent="0.25">
      <c r="B3257" t="b">
        <f>IF('Input and Summary Results'!D2839=0,FALSE,'Input and Summary Results'!$B2839)</f>
        <v>0</v>
      </c>
      <c r="C3257" t="b">
        <f>IF(OR(B3257=0,'Input and Summary Results'!D2839=0,'Input and Summary Results'!D2839=""),FALSE,'Input and Summary Results'!$D2839)</f>
        <v>0</v>
      </c>
      <c r="D3257" t="b">
        <f>IF(OR(B3257=0,'Input and Summary Results'!E2839=0),FALSE,'Input and Summary Results'!$E2839)</f>
        <v>0</v>
      </c>
      <c r="E3257" t="b">
        <f t="shared" si="182"/>
        <v>0</v>
      </c>
      <c r="F3257" t="b">
        <f t="shared" si="183"/>
        <v>0</v>
      </c>
      <c r="G3257" t="b">
        <f>IF('Input and Summary Results'!$J$4="yes",IF(C3257=FALSE,FALSE,IF('Data Transformation'!E3257&lt;$R$10,E3257,$R$10)),IF(C3257=FALSE,FALSE,IF(C3257&lt;$R$10,C3257,$R$10)))</f>
        <v>0</v>
      </c>
      <c r="H3257" t="b">
        <f>IF('Input and Summary Results'!$J$4="yes",'Data Transformation'!F3257,'Data Transformation'!D3257)</f>
        <v>0</v>
      </c>
      <c r="I3257" t="str">
        <f t="shared" si="181"/>
        <v/>
      </c>
    </row>
    <row r="3258" spans="2:9" x14ac:dyDescent="0.25">
      <c r="B3258" t="b">
        <f>IF('Input and Summary Results'!D2840=0,FALSE,'Input and Summary Results'!$B2840)</f>
        <v>0</v>
      </c>
      <c r="C3258" t="b">
        <f>IF(OR(B3258=0,'Input and Summary Results'!D2840=0,'Input and Summary Results'!D2840=""),FALSE,'Input and Summary Results'!$D2840)</f>
        <v>0</v>
      </c>
      <c r="D3258" t="b">
        <f>IF(OR(B3258=0,'Input and Summary Results'!E2840=0),FALSE,'Input and Summary Results'!$E2840)</f>
        <v>0</v>
      </c>
      <c r="E3258" t="b">
        <f t="shared" si="182"/>
        <v>0</v>
      </c>
      <c r="F3258" t="b">
        <f t="shared" si="183"/>
        <v>0</v>
      </c>
      <c r="G3258" t="b">
        <f>IF('Input and Summary Results'!$J$4="yes",IF(C3258=FALSE,FALSE,IF('Data Transformation'!E3258&lt;$R$10,E3258,$R$10)),IF(C3258=FALSE,FALSE,IF(C3258&lt;$R$10,C3258,$R$10)))</f>
        <v>0</v>
      </c>
      <c r="H3258" t="b">
        <f>IF('Input and Summary Results'!$J$4="yes",'Data Transformation'!F3258,'Data Transformation'!D3258)</f>
        <v>0</v>
      </c>
      <c r="I3258" t="str">
        <f t="shared" si="181"/>
        <v/>
      </c>
    </row>
    <row r="3259" spans="2:9" x14ac:dyDescent="0.25">
      <c r="B3259" t="b">
        <f>IF('Input and Summary Results'!D2841=0,FALSE,'Input and Summary Results'!$B2841)</f>
        <v>0</v>
      </c>
      <c r="C3259" t="b">
        <f>IF(OR(B3259=0,'Input and Summary Results'!D2841=0,'Input and Summary Results'!D2841=""),FALSE,'Input and Summary Results'!$D2841)</f>
        <v>0</v>
      </c>
      <c r="D3259" t="b">
        <f>IF(OR(B3259=0,'Input and Summary Results'!E2841=0),FALSE,'Input and Summary Results'!$E2841)</f>
        <v>0</v>
      </c>
      <c r="E3259" t="b">
        <f t="shared" si="182"/>
        <v>0</v>
      </c>
      <c r="F3259" t="b">
        <f t="shared" si="183"/>
        <v>0</v>
      </c>
      <c r="G3259" t="b">
        <f>IF('Input and Summary Results'!$J$4="yes",IF(C3259=FALSE,FALSE,IF('Data Transformation'!E3259&lt;$R$10,E3259,$R$10)),IF(C3259=FALSE,FALSE,IF(C3259&lt;$R$10,C3259,$R$10)))</f>
        <v>0</v>
      </c>
      <c r="H3259" t="b">
        <f>IF('Input and Summary Results'!$J$4="yes",'Data Transformation'!F3259,'Data Transformation'!D3259)</f>
        <v>0</v>
      </c>
      <c r="I3259" t="str">
        <f t="shared" si="181"/>
        <v/>
      </c>
    </row>
    <row r="3260" spans="2:9" x14ac:dyDescent="0.25">
      <c r="B3260" t="b">
        <f>IF('Input and Summary Results'!D2842=0,FALSE,'Input and Summary Results'!$B2842)</f>
        <v>0</v>
      </c>
      <c r="C3260" t="b">
        <f>IF(OR(B3260=0,'Input and Summary Results'!D2842=0,'Input and Summary Results'!D2842=""),FALSE,'Input and Summary Results'!$D2842)</f>
        <v>0</v>
      </c>
      <c r="D3260" t="b">
        <f>IF(OR(B3260=0,'Input and Summary Results'!E2842=0),FALSE,'Input and Summary Results'!$E2842)</f>
        <v>0</v>
      </c>
      <c r="E3260" t="b">
        <f t="shared" si="182"/>
        <v>0</v>
      </c>
      <c r="F3260" t="b">
        <f t="shared" si="183"/>
        <v>0</v>
      </c>
      <c r="G3260" t="b">
        <f>IF('Input and Summary Results'!$J$4="yes",IF(C3260=FALSE,FALSE,IF('Data Transformation'!E3260&lt;$R$10,E3260,$R$10)),IF(C3260=FALSE,FALSE,IF(C3260&lt;$R$10,C3260,$R$10)))</f>
        <v>0</v>
      </c>
      <c r="H3260" t="b">
        <f>IF('Input and Summary Results'!$J$4="yes",'Data Transformation'!F3260,'Data Transformation'!D3260)</f>
        <v>0</v>
      </c>
      <c r="I3260" t="str">
        <f t="shared" si="181"/>
        <v/>
      </c>
    </row>
    <row r="3261" spans="2:9" x14ac:dyDescent="0.25">
      <c r="B3261" t="b">
        <f>IF('Input and Summary Results'!D2843=0,FALSE,'Input and Summary Results'!$B2843)</f>
        <v>0</v>
      </c>
      <c r="C3261" t="b">
        <f>IF(OR(B3261=0,'Input and Summary Results'!D2843=0,'Input and Summary Results'!D2843=""),FALSE,'Input and Summary Results'!$D2843)</f>
        <v>0</v>
      </c>
      <c r="D3261" t="b">
        <f>IF(OR(B3261=0,'Input and Summary Results'!E2843=0),FALSE,'Input and Summary Results'!$E2843)</f>
        <v>0</v>
      </c>
      <c r="E3261" t="b">
        <f t="shared" si="182"/>
        <v>0</v>
      </c>
      <c r="F3261" t="b">
        <f t="shared" si="183"/>
        <v>0</v>
      </c>
      <c r="G3261" t="b">
        <f>IF('Input and Summary Results'!$J$4="yes",IF(C3261=FALSE,FALSE,IF('Data Transformation'!E3261&lt;$R$10,E3261,$R$10)),IF(C3261=FALSE,FALSE,IF(C3261&lt;$R$10,C3261,$R$10)))</f>
        <v>0</v>
      </c>
      <c r="H3261" t="b">
        <f>IF('Input and Summary Results'!$J$4="yes",'Data Transformation'!F3261,'Data Transformation'!D3261)</f>
        <v>0</v>
      </c>
      <c r="I3261" t="str">
        <f t="shared" si="181"/>
        <v/>
      </c>
    </row>
    <row r="3262" spans="2:9" x14ac:dyDescent="0.25">
      <c r="B3262" t="b">
        <f>IF('Input and Summary Results'!D2844=0,FALSE,'Input and Summary Results'!$B2844)</f>
        <v>0</v>
      </c>
      <c r="C3262" t="b">
        <f>IF(OR(B3262=0,'Input and Summary Results'!D2844=0,'Input and Summary Results'!D2844=""),FALSE,'Input and Summary Results'!$D2844)</f>
        <v>0</v>
      </c>
      <c r="D3262" t="b">
        <f>IF(OR(B3262=0,'Input and Summary Results'!E2844=0),FALSE,'Input and Summary Results'!$E2844)</f>
        <v>0</v>
      </c>
      <c r="E3262" t="b">
        <f t="shared" si="182"/>
        <v>0</v>
      </c>
      <c r="F3262" t="b">
        <f t="shared" si="183"/>
        <v>0</v>
      </c>
      <c r="G3262" t="b">
        <f>IF('Input and Summary Results'!$J$4="yes",IF(C3262=FALSE,FALSE,IF('Data Transformation'!E3262&lt;$R$10,E3262,$R$10)),IF(C3262=FALSE,FALSE,IF(C3262&lt;$R$10,C3262,$R$10)))</f>
        <v>0</v>
      </c>
      <c r="H3262" t="b">
        <f>IF('Input and Summary Results'!$J$4="yes",'Data Transformation'!F3262,'Data Transformation'!D3262)</f>
        <v>0</v>
      </c>
      <c r="I3262" t="str">
        <f t="shared" si="181"/>
        <v/>
      </c>
    </row>
    <row r="3263" spans="2:9" x14ac:dyDescent="0.25">
      <c r="B3263" t="b">
        <f>IF('Input and Summary Results'!D2845=0,FALSE,'Input and Summary Results'!$B2845)</f>
        <v>0</v>
      </c>
      <c r="C3263" t="b">
        <f>IF(OR(B3263=0,'Input and Summary Results'!D2845=0,'Input and Summary Results'!D2845=""),FALSE,'Input and Summary Results'!$D2845)</f>
        <v>0</v>
      </c>
      <c r="D3263" t="b">
        <f>IF(OR(B3263=0,'Input and Summary Results'!E2845=0),FALSE,'Input and Summary Results'!$E2845)</f>
        <v>0</v>
      </c>
      <c r="E3263" t="b">
        <f t="shared" si="182"/>
        <v>0</v>
      </c>
      <c r="F3263" t="b">
        <f t="shared" si="183"/>
        <v>0</v>
      </c>
      <c r="G3263" t="b">
        <f>IF('Input and Summary Results'!$J$4="yes",IF(C3263=FALSE,FALSE,IF('Data Transformation'!E3263&lt;$R$10,E3263,$R$10)),IF(C3263=FALSE,FALSE,IF(C3263&lt;$R$10,C3263,$R$10)))</f>
        <v>0</v>
      </c>
      <c r="H3263" t="b">
        <f>IF('Input and Summary Results'!$J$4="yes",'Data Transformation'!F3263,'Data Transformation'!D3263)</f>
        <v>0</v>
      </c>
      <c r="I3263" t="str">
        <f t="shared" si="181"/>
        <v/>
      </c>
    </row>
    <row r="3264" spans="2:9" x14ac:dyDescent="0.25">
      <c r="B3264" t="b">
        <f>IF('Input and Summary Results'!D2846=0,FALSE,'Input and Summary Results'!$B2846)</f>
        <v>0</v>
      </c>
      <c r="C3264" t="b">
        <f>IF(OR(B3264=0,'Input and Summary Results'!D2846=0,'Input and Summary Results'!D2846=""),FALSE,'Input and Summary Results'!$D2846)</f>
        <v>0</v>
      </c>
      <c r="D3264" t="b">
        <f>IF(OR(B3264=0,'Input and Summary Results'!E2846=0),FALSE,'Input and Summary Results'!$E2846)</f>
        <v>0</v>
      </c>
      <c r="E3264" t="b">
        <f t="shared" si="182"/>
        <v>0</v>
      </c>
      <c r="F3264" t="b">
        <f t="shared" si="183"/>
        <v>0</v>
      </c>
      <c r="G3264" t="b">
        <f>IF('Input and Summary Results'!$J$4="yes",IF(C3264=FALSE,FALSE,IF('Data Transformation'!E3264&lt;$R$10,E3264,$R$10)),IF(C3264=FALSE,FALSE,IF(C3264&lt;$R$10,C3264,$R$10)))</f>
        <v>0</v>
      </c>
      <c r="H3264" t="b">
        <f>IF('Input and Summary Results'!$J$4="yes",'Data Transformation'!F3264,'Data Transformation'!D3264)</f>
        <v>0</v>
      </c>
      <c r="I3264" t="str">
        <f t="shared" si="181"/>
        <v/>
      </c>
    </row>
    <row r="3265" spans="2:9" x14ac:dyDescent="0.25">
      <c r="B3265" t="b">
        <f>IF('Input and Summary Results'!D2847=0,FALSE,'Input and Summary Results'!$B2847)</f>
        <v>0</v>
      </c>
      <c r="C3265" t="b">
        <f>IF(OR(B3265=0,'Input and Summary Results'!D2847=0,'Input and Summary Results'!D2847=""),FALSE,'Input and Summary Results'!$D2847)</f>
        <v>0</v>
      </c>
      <c r="D3265" t="b">
        <f>IF(OR(B3265=0,'Input and Summary Results'!E2847=0),FALSE,'Input and Summary Results'!$E2847)</f>
        <v>0</v>
      </c>
      <c r="E3265" t="b">
        <f t="shared" si="182"/>
        <v>0</v>
      </c>
      <c r="F3265" t="b">
        <f t="shared" si="183"/>
        <v>0</v>
      </c>
      <c r="G3265" t="b">
        <f>IF('Input and Summary Results'!$J$4="yes",IF(C3265=FALSE,FALSE,IF('Data Transformation'!E3265&lt;$R$10,E3265,$R$10)),IF(C3265=FALSE,FALSE,IF(C3265&lt;$R$10,C3265,$R$10)))</f>
        <v>0</v>
      </c>
      <c r="H3265" t="b">
        <f>IF('Input and Summary Results'!$J$4="yes",'Data Transformation'!F3265,'Data Transformation'!D3265)</f>
        <v>0</v>
      </c>
      <c r="I3265" t="str">
        <f t="shared" si="181"/>
        <v/>
      </c>
    </row>
    <row r="3266" spans="2:9" x14ac:dyDescent="0.25">
      <c r="B3266" t="b">
        <f>IF('Input and Summary Results'!D2848=0,FALSE,'Input and Summary Results'!$B2848)</f>
        <v>0</v>
      </c>
      <c r="C3266" t="b">
        <f>IF(OR(B3266=0,'Input and Summary Results'!D2848=0,'Input and Summary Results'!D2848=""),FALSE,'Input and Summary Results'!$D2848)</f>
        <v>0</v>
      </c>
      <c r="D3266" t="b">
        <f>IF(OR(B3266=0,'Input and Summary Results'!E2848=0),FALSE,'Input and Summary Results'!$E2848)</f>
        <v>0</v>
      </c>
      <c r="E3266" t="b">
        <f t="shared" si="182"/>
        <v>0</v>
      </c>
      <c r="F3266" t="b">
        <f t="shared" si="183"/>
        <v>0</v>
      </c>
      <c r="G3266" t="b">
        <f>IF('Input and Summary Results'!$J$4="yes",IF(C3266=FALSE,FALSE,IF('Data Transformation'!E3266&lt;$R$10,E3266,$R$10)),IF(C3266=FALSE,FALSE,IF(C3266&lt;$R$10,C3266,$R$10)))</f>
        <v>0</v>
      </c>
      <c r="H3266" t="b">
        <f>IF('Input and Summary Results'!$J$4="yes",'Data Transformation'!F3266,'Data Transformation'!D3266)</f>
        <v>0</v>
      </c>
      <c r="I3266" t="str">
        <f t="shared" si="181"/>
        <v/>
      </c>
    </row>
    <row r="3267" spans="2:9" x14ac:dyDescent="0.25">
      <c r="B3267" t="b">
        <f>IF('Input and Summary Results'!D2849=0,FALSE,'Input and Summary Results'!$B2849)</f>
        <v>0</v>
      </c>
      <c r="C3267" t="b">
        <f>IF(OR(B3267=0,'Input and Summary Results'!D2849=0,'Input and Summary Results'!D2849=""),FALSE,'Input and Summary Results'!$D2849)</f>
        <v>0</v>
      </c>
      <c r="D3267" t="b">
        <f>IF(OR(B3267=0,'Input and Summary Results'!E2849=0),FALSE,'Input and Summary Results'!$E2849)</f>
        <v>0</v>
      </c>
      <c r="E3267" t="b">
        <f t="shared" si="182"/>
        <v>0</v>
      </c>
      <c r="F3267" t="b">
        <f t="shared" si="183"/>
        <v>0</v>
      </c>
      <c r="G3267" t="b">
        <f>IF('Input and Summary Results'!$J$4="yes",IF(C3267=FALSE,FALSE,IF('Data Transformation'!E3267&lt;$R$10,E3267,$R$10)),IF(C3267=FALSE,FALSE,IF(C3267&lt;$R$10,C3267,$R$10)))</f>
        <v>0</v>
      </c>
      <c r="H3267" t="b">
        <f>IF('Input and Summary Results'!$J$4="yes",'Data Transformation'!F3267,'Data Transformation'!D3267)</f>
        <v>0</v>
      </c>
      <c r="I3267" t="str">
        <f t="shared" si="181"/>
        <v/>
      </c>
    </row>
    <row r="3268" spans="2:9" x14ac:dyDescent="0.25">
      <c r="B3268" t="b">
        <f>IF('Input and Summary Results'!D2850=0,FALSE,'Input and Summary Results'!$B2850)</f>
        <v>0</v>
      </c>
      <c r="C3268" t="b">
        <f>IF(OR(B3268=0,'Input and Summary Results'!D2850=0,'Input and Summary Results'!D2850=""),FALSE,'Input and Summary Results'!$D2850)</f>
        <v>0</v>
      </c>
      <c r="D3268" t="b">
        <f>IF(OR(B3268=0,'Input and Summary Results'!E2850=0),FALSE,'Input and Summary Results'!$E2850)</f>
        <v>0</v>
      </c>
      <c r="E3268" t="b">
        <f t="shared" si="182"/>
        <v>0</v>
      </c>
      <c r="F3268" t="b">
        <f t="shared" si="183"/>
        <v>0</v>
      </c>
      <c r="G3268" t="b">
        <f>IF('Input and Summary Results'!$J$4="yes",IF(C3268=FALSE,FALSE,IF('Data Transformation'!E3268&lt;$R$10,E3268,$R$10)),IF(C3268=FALSE,FALSE,IF(C3268&lt;$R$10,C3268,$R$10)))</f>
        <v>0</v>
      </c>
      <c r="H3268" t="b">
        <f>IF('Input and Summary Results'!$J$4="yes",'Data Transformation'!F3268,'Data Transformation'!D3268)</f>
        <v>0</v>
      </c>
      <c r="I3268" t="str">
        <f t="shared" si="181"/>
        <v/>
      </c>
    </row>
    <row r="3269" spans="2:9" x14ac:dyDescent="0.25">
      <c r="B3269" t="b">
        <f>IF('Input and Summary Results'!D2851=0,FALSE,'Input and Summary Results'!$B2851)</f>
        <v>0</v>
      </c>
      <c r="C3269" t="b">
        <f>IF(OR(B3269=0,'Input and Summary Results'!D2851=0,'Input and Summary Results'!D2851=""),FALSE,'Input and Summary Results'!$D2851)</f>
        <v>0</v>
      </c>
      <c r="D3269" t="b">
        <f>IF(OR(B3269=0,'Input and Summary Results'!E2851=0),FALSE,'Input and Summary Results'!$E2851)</f>
        <v>0</v>
      </c>
      <c r="E3269" t="b">
        <f t="shared" si="182"/>
        <v>0</v>
      </c>
      <c r="F3269" t="b">
        <f t="shared" si="183"/>
        <v>0</v>
      </c>
      <c r="G3269" t="b">
        <f>IF('Input and Summary Results'!$J$4="yes",IF(C3269=FALSE,FALSE,IF('Data Transformation'!E3269&lt;$R$10,E3269,$R$10)),IF(C3269=FALSE,FALSE,IF(C3269&lt;$R$10,C3269,$R$10)))</f>
        <v>0</v>
      </c>
      <c r="H3269" t="b">
        <f>IF('Input and Summary Results'!$J$4="yes",'Data Transformation'!F3269,'Data Transformation'!D3269)</f>
        <v>0</v>
      </c>
      <c r="I3269" t="str">
        <f t="shared" ref="I3269:I3332" si="184">IF(G3269=FALSE,"",B3269)</f>
        <v/>
      </c>
    </row>
    <row r="3270" spans="2:9" x14ac:dyDescent="0.25">
      <c r="B3270" t="b">
        <f>IF('Input and Summary Results'!D2852=0,FALSE,'Input and Summary Results'!$B2852)</f>
        <v>0</v>
      </c>
      <c r="C3270" t="b">
        <f>IF(OR(B3270=0,'Input and Summary Results'!D2852=0,'Input and Summary Results'!D2852=""),FALSE,'Input and Summary Results'!$D2852)</f>
        <v>0</v>
      </c>
      <c r="D3270" t="b">
        <f>IF(OR(B3270=0,'Input and Summary Results'!E2852=0),FALSE,'Input and Summary Results'!$E2852)</f>
        <v>0</v>
      </c>
      <c r="E3270" t="b">
        <f t="shared" si="182"/>
        <v>0</v>
      </c>
      <c r="F3270" t="b">
        <f t="shared" si="183"/>
        <v>0</v>
      </c>
      <c r="G3270" t="b">
        <f>IF('Input and Summary Results'!$J$4="yes",IF(C3270=FALSE,FALSE,IF('Data Transformation'!E3270&lt;$R$10,E3270,$R$10)),IF(C3270=FALSE,FALSE,IF(C3270&lt;$R$10,C3270,$R$10)))</f>
        <v>0</v>
      </c>
      <c r="H3270" t="b">
        <f>IF('Input and Summary Results'!$J$4="yes",'Data Transformation'!F3270,'Data Transformation'!D3270)</f>
        <v>0</v>
      </c>
      <c r="I3270" t="str">
        <f t="shared" si="184"/>
        <v/>
      </c>
    </row>
    <row r="3271" spans="2:9" x14ac:dyDescent="0.25">
      <c r="B3271" t="b">
        <f>IF('Input and Summary Results'!D2853=0,FALSE,'Input and Summary Results'!$B2853)</f>
        <v>0</v>
      </c>
      <c r="C3271" t="b">
        <f>IF(OR(B3271=0,'Input and Summary Results'!D2853=0,'Input and Summary Results'!D2853=""),FALSE,'Input and Summary Results'!$D2853)</f>
        <v>0</v>
      </c>
      <c r="D3271" t="b">
        <f>IF(OR(B3271=0,'Input and Summary Results'!E2853=0),FALSE,'Input and Summary Results'!$E2853)</f>
        <v>0</v>
      </c>
      <c r="E3271" t="b">
        <f t="shared" si="182"/>
        <v>0</v>
      </c>
      <c r="F3271" t="b">
        <f t="shared" si="183"/>
        <v>0</v>
      </c>
      <c r="G3271" t="b">
        <f>IF('Input and Summary Results'!$J$4="yes",IF(C3271=FALSE,FALSE,IF('Data Transformation'!E3271&lt;$R$10,E3271,$R$10)),IF(C3271=FALSE,FALSE,IF(C3271&lt;$R$10,C3271,$R$10)))</f>
        <v>0</v>
      </c>
      <c r="H3271" t="b">
        <f>IF('Input and Summary Results'!$J$4="yes",'Data Transformation'!F3271,'Data Transformation'!D3271)</f>
        <v>0</v>
      </c>
      <c r="I3271" t="str">
        <f t="shared" si="184"/>
        <v/>
      </c>
    </row>
    <row r="3272" spans="2:9" x14ac:dyDescent="0.25">
      <c r="B3272" t="b">
        <f>IF('Input and Summary Results'!D2854=0,FALSE,'Input and Summary Results'!$B2854)</f>
        <v>0</v>
      </c>
      <c r="C3272" t="b">
        <f>IF(OR(B3272=0,'Input and Summary Results'!D2854=0,'Input and Summary Results'!D2854=""),FALSE,'Input and Summary Results'!$D2854)</f>
        <v>0</v>
      </c>
      <c r="D3272" t="b">
        <f>IF(OR(B3272=0,'Input and Summary Results'!E2854=0),FALSE,'Input and Summary Results'!$E2854)</f>
        <v>0</v>
      </c>
      <c r="E3272" t="b">
        <f t="shared" si="182"/>
        <v>0</v>
      </c>
      <c r="F3272" t="b">
        <f t="shared" si="183"/>
        <v>0</v>
      </c>
      <c r="G3272" t="b">
        <f>IF('Input and Summary Results'!$J$4="yes",IF(C3272=FALSE,FALSE,IF('Data Transformation'!E3272&lt;$R$10,E3272,$R$10)),IF(C3272=FALSE,FALSE,IF(C3272&lt;$R$10,C3272,$R$10)))</f>
        <v>0</v>
      </c>
      <c r="H3272" t="b">
        <f>IF('Input and Summary Results'!$J$4="yes",'Data Transformation'!F3272,'Data Transformation'!D3272)</f>
        <v>0</v>
      </c>
      <c r="I3272" t="str">
        <f t="shared" si="184"/>
        <v/>
      </c>
    </row>
    <row r="3273" spans="2:9" x14ac:dyDescent="0.25">
      <c r="B3273" t="b">
        <f>IF('Input and Summary Results'!D2855=0,FALSE,'Input and Summary Results'!$B2855)</f>
        <v>0</v>
      </c>
      <c r="C3273" t="b">
        <f>IF(OR(B3273=0,'Input and Summary Results'!D2855=0,'Input and Summary Results'!D2855=""),FALSE,'Input and Summary Results'!$D2855)</f>
        <v>0</v>
      </c>
      <c r="D3273" t="b">
        <f>IF(OR(B3273=0,'Input and Summary Results'!E2855=0),FALSE,'Input and Summary Results'!$E2855)</f>
        <v>0</v>
      </c>
      <c r="E3273" t="b">
        <f t="shared" si="182"/>
        <v>0</v>
      </c>
      <c r="F3273" t="b">
        <f t="shared" si="183"/>
        <v>0</v>
      </c>
      <c r="G3273" t="b">
        <f>IF('Input and Summary Results'!$J$4="yes",IF(C3273=FALSE,FALSE,IF('Data Transformation'!E3273&lt;$R$10,E3273,$R$10)),IF(C3273=FALSE,FALSE,IF(C3273&lt;$R$10,C3273,$R$10)))</f>
        <v>0</v>
      </c>
      <c r="H3273" t="b">
        <f>IF('Input and Summary Results'!$J$4="yes",'Data Transformation'!F3273,'Data Transformation'!D3273)</f>
        <v>0</v>
      </c>
      <c r="I3273" t="str">
        <f t="shared" si="184"/>
        <v/>
      </c>
    </row>
    <row r="3274" spans="2:9" x14ac:dyDescent="0.25">
      <c r="B3274" t="b">
        <f>IF('Input and Summary Results'!D2856=0,FALSE,'Input and Summary Results'!$B2856)</f>
        <v>0</v>
      </c>
      <c r="C3274" t="b">
        <f>IF(OR(B3274=0,'Input and Summary Results'!D2856=0,'Input and Summary Results'!D2856=""),FALSE,'Input and Summary Results'!$D2856)</f>
        <v>0</v>
      </c>
      <c r="D3274" t="b">
        <f>IF(OR(B3274=0,'Input and Summary Results'!E2856=0),FALSE,'Input and Summary Results'!$E2856)</f>
        <v>0</v>
      </c>
      <c r="E3274" t="b">
        <f t="shared" si="182"/>
        <v>0</v>
      </c>
      <c r="F3274" t="b">
        <f t="shared" si="183"/>
        <v>0</v>
      </c>
      <c r="G3274" t="b">
        <f>IF('Input and Summary Results'!$J$4="yes",IF(C3274=FALSE,FALSE,IF('Data Transformation'!E3274&lt;$R$10,E3274,$R$10)),IF(C3274=FALSE,FALSE,IF(C3274&lt;$R$10,C3274,$R$10)))</f>
        <v>0</v>
      </c>
      <c r="H3274" t="b">
        <f>IF('Input and Summary Results'!$J$4="yes",'Data Transformation'!F3274,'Data Transformation'!D3274)</f>
        <v>0</v>
      </c>
      <c r="I3274" t="str">
        <f t="shared" si="184"/>
        <v/>
      </c>
    </row>
    <row r="3275" spans="2:9" x14ac:dyDescent="0.25">
      <c r="B3275" t="b">
        <f>IF('Input and Summary Results'!D2857=0,FALSE,'Input and Summary Results'!$B2857)</f>
        <v>0</v>
      </c>
      <c r="C3275" t="b">
        <f>IF(OR(B3275=0,'Input and Summary Results'!D2857=0,'Input and Summary Results'!D2857=""),FALSE,'Input and Summary Results'!$D2857)</f>
        <v>0</v>
      </c>
      <c r="D3275" t="b">
        <f>IF(OR(B3275=0,'Input and Summary Results'!E2857=0),FALSE,'Input and Summary Results'!$E2857)</f>
        <v>0</v>
      </c>
      <c r="E3275" t="b">
        <f t="shared" si="182"/>
        <v>0</v>
      </c>
      <c r="F3275" t="b">
        <f t="shared" si="183"/>
        <v>0</v>
      </c>
      <c r="G3275" t="b">
        <f>IF('Input and Summary Results'!$J$4="yes",IF(C3275=FALSE,FALSE,IF('Data Transformation'!E3275&lt;$R$10,E3275,$R$10)),IF(C3275=FALSE,FALSE,IF(C3275&lt;$R$10,C3275,$R$10)))</f>
        <v>0</v>
      </c>
      <c r="H3275" t="b">
        <f>IF('Input and Summary Results'!$J$4="yes",'Data Transformation'!F3275,'Data Transformation'!D3275)</f>
        <v>0</v>
      </c>
      <c r="I3275" t="str">
        <f t="shared" si="184"/>
        <v/>
      </c>
    </row>
    <row r="3276" spans="2:9" x14ac:dyDescent="0.25">
      <c r="B3276" t="b">
        <f>IF('Input and Summary Results'!D2858=0,FALSE,'Input and Summary Results'!$B2858)</f>
        <v>0</v>
      </c>
      <c r="C3276" t="b">
        <f>IF(OR(B3276=0,'Input and Summary Results'!D2858=0,'Input and Summary Results'!D2858=""),FALSE,'Input and Summary Results'!$D2858)</f>
        <v>0</v>
      </c>
      <c r="D3276" t="b">
        <f>IF(OR(B3276=0,'Input and Summary Results'!E2858=0),FALSE,'Input and Summary Results'!$E2858)</f>
        <v>0</v>
      </c>
      <c r="E3276" t="b">
        <f t="shared" si="182"/>
        <v>0</v>
      </c>
      <c r="F3276" t="b">
        <f t="shared" si="183"/>
        <v>0</v>
      </c>
      <c r="G3276" t="b">
        <f>IF('Input and Summary Results'!$J$4="yes",IF(C3276=FALSE,FALSE,IF('Data Transformation'!E3276&lt;$R$10,E3276,$R$10)),IF(C3276=FALSE,FALSE,IF(C3276&lt;$R$10,C3276,$R$10)))</f>
        <v>0</v>
      </c>
      <c r="H3276" t="b">
        <f>IF('Input and Summary Results'!$J$4="yes",'Data Transformation'!F3276,'Data Transformation'!D3276)</f>
        <v>0</v>
      </c>
      <c r="I3276" t="str">
        <f t="shared" si="184"/>
        <v/>
      </c>
    </row>
    <row r="3277" spans="2:9" x14ac:dyDescent="0.25">
      <c r="B3277" t="b">
        <f>IF('Input and Summary Results'!D2859=0,FALSE,'Input and Summary Results'!$B2859)</f>
        <v>0</v>
      </c>
      <c r="C3277" t="b">
        <f>IF(OR(B3277=0,'Input and Summary Results'!D2859=0,'Input and Summary Results'!D2859=""),FALSE,'Input and Summary Results'!$D2859)</f>
        <v>0</v>
      </c>
      <c r="D3277" t="b">
        <f>IF(OR(B3277=0,'Input and Summary Results'!E2859=0),FALSE,'Input and Summary Results'!$E2859)</f>
        <v>0</v>
      </c>
      <c r="E3277" t="b">
        <f t="shared" si="182"/>
        <v>0</v>
      </c>
      <c r="F3277" t="b">
        <f t="shared" si="183"/>
        <v>0</v>
      </c>
      <c r="G3277" t="b">
        <f>IF('Input and Summary Results'!$J$4="yes",IF(C3277=FALSE,FALSE,IF('Data Transformation'!E3277&lt;$R$10,E3277,$R$10)),IF(C3277=FALSE,FALSE,IF(C3277&lt;$R$10,C3277,$R$10)))</f>
        <v>0</v>
      </c>
      <c r="H3277" t="b">
        <f>IF('Input and Summary Results'!$J$4="yes",'Data Transformation'!F3277,'Data Transformation'!D3277)</f>
        <v>0</v>
      </c>
      <c r="I3277" t="str">
        <f t="shared" si="184"/>
        <v/>
      </c>
    </row>
    <row r="3278" spans="2:9" x14ac:dyDescent="0.25">
      <c r="B3278" t="b">
        <f>IF('Input and Summary Results'!D2860=0,FALSE,'Input and Summary Results'!$B2860)</f>
        <v>0</v>
      </c>
      <c r="C3278" t="b">
        <f>IF(OR(B3278=0,'Input and Summary Results'!D2860=0,'Input and Summary Results'!D2860=""),FALSE,'Input and Summary Results'!$D2860)</f>
        <v>0</v>
      </c>
      <c r="D3278" t="b">
        <f>IF(OR(B3278=0,'Input and Summary Results'!E2860=0),FALSE,'Input and Summary Results'!$E2860)</f>
        <v>0</v>
      </c>
      <c r="E3278" t="b">
        <f t="shared" si="182"/>
        <v>0</v>
      </c>
      <c r="F3278" t="b">
        <f t="shared" si="183"/>
        <v>0</v>
      </c>
      <c r="G3278" t="b">
        <f>IF('Input and Summary Results'!$J$4="yes",IF(C3278=FALSE,FALSE,IF('Data Transformation'!E3278&lt;$R$10,E3278,$R$10)),IF(C3278=FALSE,FALSE,IF(C3278&lt;$R$10,C3278,$R$10)))</f>
        <v>0</v>
      </c>
      <c r="H3278" t="b">
        <f>IF('Input and Summary Results'!$J$4="yes",'Data Transformation'!F3278,'Data Transformation'!D3278)</f>
        <v>0</v>
      </c>
      <c r="I3278" t="str">
        <f t="shared" si="184"/>
        <v/>
      </c>
    </row>
    <row r="3279" spans="2:9" x14ac:dyDescent="0.25">
      <c r="B3279" t="b">
        <f>IF('Input and Summary Results'!D2861=0,FALSE,'Input and Summary Results'!$B2861)</f>
        <v>0</v>
      </c>
      <c r="C3279" t="b">
        <f>IF(OR(B3279=0,'Input and Summary Results'!D2861=0,'Input and Summary Results'!D2861=""),FALSE,'Input and Summary Results'!$D2861)</f>
        <v>0</v>
      </c>
      <c r="D3279" t="b">
        <f>IF(OR(B3279=0,'Input and Summary Results'!E2861=0),FALSE,'Input and Summary Results'!$E2861)</f>
        <v>0</v>
      </c>
      <c r="E3279" t="b">
        <f t="shared" si="182"/>
        <v>0</v>
      </c>
      <c r="F3279" t="b">
        <f t="shared" si="183"/>
        <v>0</v>
      </c>
      <c r="G3279" t="b">
        <f>IF('Input and Summary Results'!$J$4="yes",IF(C3279=FALSE,FALSE,IF('Data Transformation'!E3279&lt;$R$10,E3279,$R$10)),IF(C3279=FALSE,FALSE,IF(C3279&lt;$R$10,C3279,$R$10)))</f>
        <v>0</v>
      </c>
      <c r="H3279" t="b">
        <f>IF('Input and Summary Results'!$J$4="yes",'Data Transformation'!F3279,'Data Transformation'!D3279)</f>
        <v>0</v>
      </c>
      <c r="I3279" t="str">
        <f t="shared" si="184"/>
        <v/>
      </c>
    </row>
    <row r="3280" spans="2:9" x14ac:dyDescent="0.25">
      <c r="B3280" t="b">
        <f>IF('Input and Summary Results'!D2862=0,FALSE,'Input and Summary Results'!$B2862)</f>
        <v>0</v>
      </c>
      <c r="C3280" t="b">
        <f>IF(OR(B3280=0,'Input and Summary Results'!D2862=0,'Input and Summary Results'!D2862=""),FALSE,'Input and Summary Results'!$D2862)</f>
        <v>0</v>
      </c>
      <c r="D3280" t="b">
        <f>IF(OR(B3280=0,'Input and Summary Results'!E2862=0),FALSE,'Input and Summary Results'!$E2862)</f>
        <v>0</v>
      </c>
      <c r="E3280" t="b">
        <f t="shared" si="182"/>
        <v>0</v>
      </c>
      <c r="F3280" t="b">
        <f t="shared" si="183"/>
        <v>0</v>
      </c>
      <c r="G3280" t="b">
        <f>IF('Input and Summary Results'!$J$4="yes",IF(C3280=FALSE,FALSE,IF('Data Transformation'!E3280&lt;$R$10,E3280,$R$10)),IF(C3280=FALSE,FALSE,IF(C3280&lt;$R$10,C3280,$R$10)))</f>
        <v>0</v>
      </c>
      <c r="H3280" t="b">
        <f>IF('Input and Summary Results'!$J$4="yes",'Data Transformation'!F3280,'Data Transformation'!D3280)</f>
        <v>0</v>
      </c>
      <c r="I3280" t="str">
        <f t="shared" si="184"/>
        <v/>
      </c>
    </row>
    <row r="3281" spans="2:9" x14ac:dyDescent="0.25">
      <c r="B3281" t="b">
        <f>IF('Input and Summary Results'!D2863=0,FALSE,'Input and Summary Results'!$B2863)</f>
        <v>0</v>
      </c>
      <c r="C3281" t="b">
        <f>IF(OR(B3281=0,'Input and Summary Results'!D2863=0,'Input and Summary Results'!D2863=""),FALSE,'Input and Summary Results'!$D2863)</f>
        <v>0</v>
      </c>
      <c r="D3281" t="b">
        <f>IF(OR(B3281=0,'Input and Summary Results'!E2863=0),FALSE,'Input and Summary Results'!$E2863)</f>
        <v>0</v>
      </c>
      <c r="E3281" t="b">
        <f t="shared" si="182"/>
        <v>0</v>
      </c>
      <c r="F3281" t="b">
        <f t="shared" si="183"/>
        <v>0</v>
      </c>
      <c r="G3281" t="b">
        <f>IF('Input and Summary Results'!$J$4="yes",IF(C3281=FALSE,FALSE,IF('Data Transformation'!E3281&lt;$R$10,E3281,$R$10)),IF(C3281=FALSE,FALSE,IF(C3281&lt;$R$10,C3281,$R$10)))</f>
        <v>0</v>
      </c>
      <c r="H3281" t="b">
        <f>IF('Input and Summary Results'!$J$4="yes",'Data Transformation'!F3281,'Data Transformation'!D3281)</f>
        <v>0</v>
      </c>
      <c r="I3281" t="str">
        <f t="shared" si="184"/>
        <v/>
      </c>
    </row>
    <row r="3282" spans="2:9" x14ac:dyDescent="0.25">
      <c r="B3282" t="b">
        <f>IF('Input and Summary Results'!D2864=0,FALSE,'Input and Summary Results'!$B2864)</f>
        <v>0</v>
      </c>
      <c r="C3282" t="b">
        <f>IF(OR(B3282=0,'Input and Summary Results'!D2864=0,'Input and Summary Results'!D2864=""),FALSE,'Input and Summary Results'!$D2864)</f>
        <v>0</v>
      </c>
      <c r="D3282" t="b">
        <f>IF(OR(B3282=0,'Input and Summary Results'!E2864=0),FALSE,'Input and Summary Results'!$E2864)</f>
        <v>0</v>
      </c>
      <c r="E3282" t="b">
        <f t="shared" si="182"/>
        <v>0</v>
      </c>
      <c r="F3282" t="b">
        <f t="shared" si="183"/>
        <v>0</v>
      </c>
      <c r="G3282" t="b">
        <f>IF('Input and Summary Results'!$J$4="yes",IF(C3282=FALSE,FALSE,IF('Data Transformation'!E3282&lt;$R$10,E3282,$R$10)),IF(C3282=FALSE,FALSE,IF(C3282&lt;$R$10,C3282,$R$10)))</f>
        <v>0</v>
      </c>
      <c r="H3282" t="b">
        <f>IF('Input and Summary Results'!$J$4="yes",'Data Transformation'!F3282,'Data Transformation'!D3282)</f>
        <v>0</v>
      </c>
      <c r="I3282" t="str">
        <f t="shared" si="184"/>
        <v/>
      </c>
    </row>
    <row r="3283" spans="2:9" x14ac:dyDescent="0.25">
      <c r="B3283" t="b">
        <f>IF('Input and Summary Results'!D2865=0,FALSE,'Input and Summary Results'!$B2865)</f>
        <v>0</v>
      </c>
      <c r="C3283" t="b">
        <f>IF(OR(B3283=0,'Input and Summary Results'!D2865=0,'Input and Summary Results'!D2865=""),FALSE,'Input and Summary Results'!$D2865)</f>
        <v>0</v>
      </c>
      <c r="D3283" t="b">
        <f>IF(OR(B3283=0,'Input and Summary Results'!E2865=0),FALSE,'Input and Summary Results'!$E2865)</f>
        <v>0</v>
      </c>
      <c r="E3283" t="b">
        <f t="shared" si="182"/>
        <v>0</v>
      </c>
      <c r="F3283" t="b">
        <f t="shared" si="183"/>
        <v>0</v>
      </c>
      <c r="G3283" t="b">
        <f>IF('Input and Summary Results'!$J$4="yes",IF(C3283=FALSE,FALSE,IF('Data Transformation'!E3283&lt;$R$10,E3283,$R$10)),IF(C3283=FALSE,FALSE,IF(C3283&lt;$R$10,C3283,$R$10)))</f>
        <v>0</v>
      </c>
      <c r="H3283" t="b">
        <f>IF('Input and Summary Results'!$J$4="yes",'Data Transformation'!F3283,'Data Transformation'!D3283)</f>
        <v>0</v>
      </c>
      <c r="I3283" t="str">
        <f t="shared" si="184"/>
        <v/>
      </c>
    </row>
    <row r="3284" spans="2:9" x14ac:dyDescent="0.25">
      <c r="B3284" t="b">
        <f>IF('Input and Summary Results'!D2866=0,FALSE,'Input and Summary Results'!$B2866)</f>
        <v>0</v>
      </c>
      <c r="C3284" t="b">
        <f>IF(OR(B3284=0,'Input and Summary Results'!D2866=0,'Input and Summary Results'!D2866=""),FALSE,'Input and Summary Results'!$D2866)</f>
        <v>0</v>
      </c>
      <c r="D3284" t="b">
        <f>IF(OR(B3284=0,'Input and Summary Results'!E2866=0),FALSE,'Input and Summary Results'!$E2866)</f>
        <v>0</v>
      </c>
      <c r="E3284" t="b">
        <f t="shared" si="182"/>
        <v>0</v>
      </c>
      <c r="F3284" t="b">
        <f t="shared" si="183"/>
        <v>0</v>
      </c>
      <c r="G3284" t="b">
        <f>IF('Input and Summary Results'!$J$4="yes",IF(C3284=FALSE,FALSE,IF('Data Transformation'!E3284&lt;$R$10,E3284,$R$10)),IF(C3284=FALSE,FALSE,IF(C3284&lt;$R$10,C3284,$R$10)))</f>
        <v>0</v>
      </c>
      <c r="H3284" t="b">
        <f>IF('Input and Summary Results'!$J$4="yes",'Data Transformation'!F3284,'Data Transformation'!D3284)</f>
        <v>0</v>
      </c>
      <c r="I3284" t="str">
        <f t="shared" si="184"/>
        <v/>
      </c>
    </row>
    <row r="3285" spans="2:9" x14ac:dyDescent="0.25">
      <c r="B3285" t="b">
        <f>IF('Input and Summary Results'!D2867=0,FALSE,'Input and Summary Results'!$B2867)</f>
        <v>0</v>
      </c>
      <c r="C3285" t="b">
        <f>IF(OR(B3285=0,'Input and Summary Results'!D2867=0,'Input and Summary Results'!D2867=""),FALSE,'Input and Summary Results'!$D2867)</f>
        <v>0</v>
      </c>
      <c r="D3285" t="b">
        <f>IF(OR(B3285=0,'Input and Summary Results'!E2867=0),FALSE,'Input and Summary Results'!$E2867)</f>
        <v>0</v>
      </c>
      <c r="E3285" t="b">
        <f t="shared" si="182"/>
        <v>0</v>
      </c>
      <c r="F3285" t="b">
        <f t="shared" si="183"/>
        <v>0</v>
      </c>
      <c r="G3285" t="b">
        <f>IF('Input and Summary Results'!$J$4="yes",IF(C3285=FALSE,FALSE,IF('Data Transformation'!E3285&lt;$R$10,E3285,$R$10)),IF(C3285=FALSE,FALSE,IF(C3285&lt;$R$10,C3285,$R$10)))</f>
        <v>0</v>
      </c>
      <c r="H3285" t="b">
        <f>IF('Input and Summary Results'!$J$4="yes",'Data Transformation'!F3285,'Data Transformation'!D3285)</f>
        <v>0</v>
      </c>
      <c r="I3285" t="str">
        <f t="shared" si="184"/>
        <v/>
      </c>
    </row>
    <row r="3286" spans="2:9" x14ac:dyDescent="0.25">
      <c r="B3286" t="b">
        <f>IF('Input and Summary Results'!D2868=0,FALSE,'Input and Summary Results'!$B2868)</f>
        <v>0</v>
      </c>
      <c r="C3286" t="b">
        <f>IF(OR(B3286=0,'Input and Summary Results'!D2868=0,'Input and Summary Results'!D2868=""),FALSE,'Input and Summary Results'!$D2868)</f>
        <v>0</v>
      </c>
      <c r="D3286" t="b">
        <f>IF(OR(B3286=0,'Input and Summary Results'!E2868=0),FALSE,'Input and Summary Results'!$E2868)</f>
        <v>0</v>
      </c>
      <c r="E3286" t="b">
        <f t="shared" si="182"/>
        <v>0</v>
      </c>
      <c r="F3286" t="b">
        <f t="shared" si="183"/>
        <v>0</v>
      </c>
      <c r="G3286" t="b">
        <f>IF('Input and Summary Results'!$J$4="yes",IF(C3286=FALSE,FALSE,IF('Data Transformation'!E3286&lt;$R$10,E3286,$R$10)),IF(C3286=FALSE,FALSE,IF(C3286&lt;$R$10,C3286,$R$10)))</f>
        <v>0</v>
      </c>
      <c r="H3286" t="b">
        <f>IF('Input and Summary Results'!$J$4="yes",'Data Transformation'!F3286,'Data Transformation'!D3286)</f>
        <v>0</v>
      </c>
      <c r="I3286" t="str">
        <f t="shared" si="184"/>
        <v/>
      </c>
    </row>
    <row r="3287" spans="2:9" x14ac:dyDescent="0.25">
      <c r="B3287" t="b">
        <f>IF('Input and Summary Results'!D2869=0,FALSE,'Input and Summary Results'!$B2869)</f>
        <v>0</v>
      </c>
      <c r="C3287" t="b">
        <f>IF(OR(B3287=0,'Input and Summary Results'!D2869=0,'Input and Summary Results'!D2869=""),FALSE,'Input and Summary Results'!$D2869)</f>
        <v>0</v>
      </c>
      <c r="D3287" t="b">
        <f>IF(OR(B3287=0,'Input and Summary Results'!E2869=0),FALSE,'Input and Summary Results'!$E2869)</f>
        <v>0</v>
      </c>
      <c r="E3287" t="b">
        <f t="shared" si="182"/>
        <v>0</v>
      </c>
      <c r="F3287" t="b">
        <f t="shared" si="183"/>
        <v>0</v>
      </c>
      <c r="G3287" t="b">
        <f>IF('Input and Summary Results'!$J$4="yes",IF(C3287=FALSE,FALSE,IF('Data Transformation'!E3287&lt;$R$10,E3287,$R$10)),IF(C3287=FALSE,FALSE,IF(C3287&lt;$R$10,C3287,$R$10)))</f>
        <v>0</v>
      </c>
      <c r="H3287" t="b">
        <f>IF('Input and Summary Results'!$J$4="yes",'Data Transformation'!F3287,'Data Transformation'!D3287)</f>
        <v>0</v>
      </c>
      <c r="I3287" t="str">
        <f t="shared" si="184"/>
        <v/>
      </c>
    </row>
    <row r="3288" spans="2:9" x14ac:dyDescent="0.25">
      <c r="B3288" t="b">
        <f>IF('Input and Summary Results'!D2870=0,FALSE,'Input and Summary Results'!$B2870)</f>
        <v>0</v>
      </c>
      <c r="C3288" t="b">
        <f>IF(OR(B3288=0,'Input and Summary Results'!D2870=0,'Input and Summary Results'!D2870=""),FALSE,'Input and Summary Results'!$D2870)</f>
        <v>0</v>
      </c>
      <c r="D3288" t="b">
        <f>IF(OR(B3288=0,'Input and Summary Results'!E2870=0),FALSE,'Input and Summary Results'!$E2870)</f>
        <v>0</v>
      </c>
      <c r="E3288" t="b">
        <f t="shared" si="182"/>
        <v>0</v>
      </c>
      <c r="F3288" t="b">
        <f t="shared" si="183"/>
        <v>0</v>
      </c>
      <c r="G3288" t="b">
        <f>IF('Input and Summary Results'!$J$4="yes",IF(C3288=FALSE,FALSE,IF('Data Transformation'!E3288&lt;$R$10,E3288,$R$10)),IF(C3288=FALSE,FALSE,IF(C3288&lt;$R$10,C3288,$R$10)))</f>
        <v>0</v>
      </c>
      <c r="H3288" t="b">
        <f>IF('Input and Summary Results'!$J$4="yes",'Data Transformation'!F3288,'Data Transformation'!D3288)</f>
        <v>0</v>
      </c>
      <c r="I3288" t="str">
        <f t="shared" si="184"/>
        <v/>
      </c>
    </row>
    <row r="3289" spans="2:9" x14ac:dyDescent="0.25">
      <c r="B3289" t="b">
        <f>IF('Input and Summary Results'!D2871=0,FALSE,'Input and Summary Results'!$B2871)</f>
        <v>0</v>
      </c>
      <c r="C3289" t="b">
        <f>IF(OR(B3289=0,'Input and Summary Results'!D2871=0,'Input and Summary Results'!D2871=""),FALSE,'Input and Summary Results'!$D2871)</f>
        <v>0</v>
      </c>
      <c r="D3289" t="b">
        <f>IF(OR(B3289=0,'Input and Summary Results'!E2871=0),FALSE,'Input and Summary Results'!$E2871)</f>
        <v>0</v>
      </c>
      <c r="E3289" t="b">
        <f t="shared" si="182"/>
        <v>0</v>
      </c>
      <c r="F3289" t="b">
        <f t="shared" si="183"/>
        <v>0</v>
      </c>
      <c r="G3289" t="b">
        <f>IF('Input and Summary Results'!$J$4="yes",IF(C3289=FALSE,FALSE,IF('Data Transformation'!E3289&lt;$R$10,E3289,$R$10)),IF(C3289=FALSE,FALSE,IF(C3289&lt;$R$10,C3289,$R$10)))</f>
        <v>0</v>
      </c>
      <c r="H3289" t="b">
        <f>IF('Input and Summary Results'!$J$4="yes",'Data Transformation'!F3289,'Data Transformation'!D3289)</f>
        <v>0</v>
      </c>
      <c r="I3289" t="str">
        <f t="shared" si="184"/>
        <v/>
      </c>
    </row>
    <row r="3290" spans="2:9" x14ac:dyDescent="0.25">
      <c r="B3290" t="b">
        <f>IF('Input and Summary Results'!D2872=0,FALSE,'Input and Summary Results'!$B2872)</f>
        <v>0</v>
      </c>
      <c r="C3290" t="b">
        <f>IF(OR(B3290=0,'Input and Summary Results'!D2872=0,'Input and Summary Results'!D2872=""),FALSE,'Input and Summary Results'!$D2872)</f>
        <v>0</v>
      </c>
      <c r="D3290" t="b">
        <f>IF(OR(B3290=0,'Input and Summary Results'!E2872=0),FALSE,'Input and Summary Results'!$E2872)</f>
        <v>0</v>
      </c>
      <c r="E3290" t="b">
        <f t="shared" si="182"/>
        <v>0</v>
      </c>
      <c r="F3290" t="b">
        <f t="shared" si="183"/>
        <v>0</v>
      </c>
      <c r="G3290" t="b">
        <f>IF('Input and Summary Results'!$J$4="yes",IF(C3290=FALSE,FALSE,IF('Data Transformation'!E3290&lt;$R$10,E3290,$R$10)),IF(C3290=FALSE,FALSE,IF(C3290&lt;$R$10,C3290,$R$10)))</f>
        <v>0</v>
      </c>
      <c r="H3290" t="b">
        <f>IF('Input and Summary Results'!$J$4="yes",'Data Transformation'!F3290,'Data Transformation'!D3290)</f>
        <v>0</v>
      </c>
      <c r="I3290" t="str">
        <f t="shared" si="184"/>
        <v/>
      </c>
    </row>
    <row r="3291" spans="2:9" x14ac:dyDescent="0.25">
      <c r="B3291" t="b">
        <f>IF('Input and Summary Results'!D2873=0,FALSE,'Input and Summary Results'!$B2873)</f>
        <v>0</v>
      </c>
      <c r="C3291" t="b">
        <f>IF(OR(B3291=0,'Input and Summary Results'!D2873=0,'Input and Summary Results'!D2873=""),FALSE,'Input and Summary Results'!$D2873)</f>
        <v>0</v>
      </c>
      <c r="D3291" t="b">
        <f>IF(OR(B3291=0,'Input and Summary Results'!E2873=0),FALSE,'Input and Summary Results'!$E2873)</f>
        <v>0</v>
      </c>
      <c r="E3291" t="b">
        <f t="shared" si="182"/>
        <v>0</v>
      </c>
      <c r="F3291" t="b">
        <f t="shared" si="183"/>
        <v>0</v>
      </c>
      <c r="G3291" t="b">
        <f>IF('Input and Summary Results'!$J$4="yes",IF(C3291=FALSE,FALSE,IF('Data Transformation'!E3291&lt;$R$10,E3291,$R$10)),IF(C3291=FALSE,FALSE,IF(C3291&lt;$R$10,C3291,$R$10)))</f>
        <v>0</v>
      </c>
      <c r="H3291" t="b">
        <f>IF('Input and Summary Results'!$J$4="yes",'Data Transformation'!F3291,'Data Transformation'!D3291)</f>
        <v>0</v>
      </c>
      <c r="I3291" t="str">
        <f t="shared" si="184"/>
        <v/>
      </c>
    </row>
    <row r="3292" spans="2:9" x14ac:dyDescent="0.25">
      <c r="B3292" t="b">
        <f>IF('Input and Summary Results'!D2874=0,FALSE,'Input and Summary Results'!$B2874)</f>
        <v>0</v>
      </c>
      <c r="C3292" t="b">
        <f>IF(OR(B3292=0,'Input and Summary Results'!D2874=0,'Input and Summary Results'!D2874=""),FALSE,'Input and Summary Results'!$D2874)</f>
        <v>0</v>
      </c>
      <c r="D3292" t="b">
        <f>IF(OR(B3292=0,'Input and Summary Results'!E2874=0),FALSE,'Input and Summary Results'!$E2874)</f>
        <v>0</v>
      </c>
      <c r="E3292" t="b">
        <f t="shared" si="182"/>
        <v>0</v>
      </c>
      <c r="F3292" t="b">
        <f t="shared" si="183"/>
        <v>0</v>
      </c>
      <c r="G3292" t="b">
        <f>IF('Input and Summary Results'!$J$4="yes",IF(C3292=FALSE,FALSE,IF('Data Transformation'!E3292&lt;$R$10,E3292,$R$10)),IF(C3292=FALSE,FALSE,IF(C3292&lt;$R$10,C3292,$R$10)))</f>
        <v>0</v>
      </c>
      <c r="H3292" t="b">
        <f>IF('Input and Summary Results'!$J$4="yes",'Data Transformation'!F3292,'Data Transformation'!D3292)</f>
        <v>0</v>
      </c>
      <c r="I3292" t="str">
        <f t="shared" si="184"/>
        <v/>
      </c>
    </row>
    <row r="3293" spans="2:9" x14ac:dyDescent="0.25">
      <c r="B3293" t="b">
        <f>IF('Input and Summary Results'!D2875=0,FALSE,'Input and Summary Results'!$B2875)</f>
        <v>0</v>
      </c>
      <c r="C3293" t="b">
        <f>IF(OR(B3293=0,'Input and Summary Results'!D2875=0,'Input and Summary Results'!D2875=""),FALSE,'Input and Summary Results'!$D2875)</f>
        <v>0</v>
      </c>
      <c r="D3293" t="b">
        <f>IF(OR(B3293=0,'Input and Summary Results'!E2875=0),FALSE,'Input and Summary Results'!$E2875)</f>
        <v>0</v>
      </c>
      <c r="E3293" t="b">
        <f t="shared" si="182"/>
        <v>0</v>
      </c>
      <c r="F3293" t="b">
        <f t="shared" si="183"/>
        <v>0</v>
      </c>
      <c r="G3293" t="b">
        <f>IF('Input and Summary Results'!$J$4="yes",IF(C3293=FALSE,FALSE,IF('Data Transformation'!E3293&lt;$R$10,E3293,$R$10)),IF(C3293=FALSE,FALSE,IF(C3293&lt;$R$10,C3293,$R$10)))</f>
        <v>0</v>
      </c>
      <c r="H3293" t="b">
        <f>IF('Input and Summary Results'!$J$4="yes",'Data Transformation'!F3293,'Data Transformation'!D3293)</f>
        <v>0</v>
      </c>
      <c r="I3293" t="str">
        <f t="shared" si="184"/>
        <v/>
      </c>
    </row>
    <row r="3294" spans="2:9" x14ac:dyDescent="0.25">
      <c r="B3294" t="b">
        <f>IF('Input and Summary Results'!D2876=0,FALSE,'Input and Summary Results'!$B2876)</f>
        <v>0</v>
      </c>
      <c r="C3294" t="b">
        <f>IF(OR(B3294=0,'Input and Summary Results'!D2876=0,'Input and Summary Results'!D2876=""),FALSE,'Input and Summary Results'!$D2876)</f>
        <v>0</v>
      </c>
      <c r="D3294" t="b">
        <f>IF(OR(B3294=0,'Input and Summary Results'!E2876=0),FALSE,'Input and Summary Results'!$E2876)</f>
        <v>0</v>
      </c>
      <c r="E3294" t="b">
        <f t="shared" si="182"/>
        <v>0</v>
      </c>
      <c r="F3294" t="b">
        <f t="shared" si="183"/>
        <v>0</v>
      </c>
      <c r="G3294" t="b">
        <f>IF('Input and Summary Results'!$J$4="yes",IF(C3294=FALSE,FALSE,IF('Data Transformation'!E3294&lt;$R$10,E3294,$R$10)),IF(C3294=FALSE,FALSE,IF(C3294&lt;$R$10,C3294,$R$10)))</f>
        <v>0</v>
      </c>
      <c r="H3294" t="b">
        <f>IF('Input and Summary Results'!$J$4="yes",'Data Transformation'!F3294,'Data Transformation'!D3294)</f>
        <v>0</v>
      </c>
      <c r="I3294" t="str">
        <f t="shared" si="184"/>
        <v/>
      </c>
    </row>
    <row r="3295" spans="2:9" x14ac:dyDescent="0.25">
      <c r="B3295" t="b">
        <f>IF('Input and Summary Results'!D2877=0,FALSE,'Input and Summary Results'!$B2877)</f>
        <v>0</v>
      </c>
      <c r="C3295" t="b">
        <f>IF(OR(B3295=0,'Input and Summary Results'!D2877=0,'Input and Summary Results'!D2877=""),FALSE,'Input and Summary Results'!$D2877)</f>
        <v>0</v>
      </c>
      <c r="D3295" t="b">
        <f>IF(OR(B3295=0,'Input and Summary Results'!E2877=0),FALSE,'Input and Summary Results'!$E2877)</f>
        <v>0</v>
      </c>
      <c r="E3295" t="b">
        <f t="shared" si="182"/>
        <v>0</v>
      </c>
      <c r="F3295" t="b">
        <f t="shared" si="183"/>
        <v>0</v>
      </c>
      <c r="G3295" t="b">
        <f>IF('Input and Summary Results'!$J$4="yes",IF(C3295=FALSE,FALSE,IF('Data Transformation'!E3295&lt;$R$10,E3295,$R$10)),IF(C3295=FALSE,FALSE,IF(C3295&lt;$R$10,C3295,$R$10)))</f>
        <v>0</v>
      </c>
      <c r="H3295" t="b">
        <f>IF('Input and Summary Results'!$J$4="yes",'Data Transformation'!F3295,'Data Transformation'!D3295)</f>
        <v>0</v>
      </c>
      <c r="I3295" t="str">
        <f t="shared" si="184"/>
        <v/>
      </c>
    </row>
    <row r="3296" spans="2:9" x14ac:dyDescent="0.25">
      <c r="B3296" t="b">
        <f>IF('Input and Summary Results'!D2878=0,FALSE,'Input and Summary Results'!$B2878)</f>
        <v>0</v>
      </c>
      <c r="C3296" t="b">
        <f>IF(OR(B3296=0,'Input and Summary Results'!D2878=0,'Input and Summary Results'!D2878=""),FALSE,'Input and Summary Results'!$D2878)</f>
        <v>0</v>
      </c>
      <c r="D3296" t="b">
        <f>IF(OR(B3296=0,'Input and Summary Results'!E2878=0),FALSE,'Input and Summary Results'!$E2878)</f>
        <v>0</v>
      </c>
      <c r="E3296" t="b">
        <f t="shared" si="182"/>
        <v>0</v>
      </c>
      <c r="F3296" t="b">
        <f t="shared" si="183"/>
        <v>0</v>
      </c>
      <c r="G3296" t="b">
        <f>IF('Input and Summary Results'!$J$4="yes",IF(C3296=FALSE,FALSE,IF('Data Transformation'!E3296&lt;$R$10,E3296,$R$10)),IF(C3296=FALSE,FALSE,IF(C3296&lt;$R$10,C3296,$R$10)))</f>
        <v>0</v>
      </c>
      <c r="H3296" t="b">
        <f>IF('Input and Summary Results'!$J$4="yes",'Data Transformation'!F3296,'Data Transformation'!D3296)</f>
        <v>0</v>
      </c>
      <c r="I3296" t="str">
        <f t="shared" si="184"/>
        <v/>
      </c>
    </row>
    <row r="3297" spans="2:9" x14ac:dyDescent="0.25">
      <c r="B3297" t="b">
        <f>IF('Input and Summary Results'!D2879=0,FALSE,'Input and Summary Results'!$B2879)</f>
        <v>0</v>
      </c>
      <c r="C3297" t="b">
        <f>IF(OR(B3297=0,'Input and Summary Results'!D2879=0,'Input and Summary Results'!D2879=""),FALSE,'Input and Summary Results'!$D2879)</f>
        <v>0</v>
      </c>
      <c r="D3297" t="b">
        <f>IF(OR(B3297=0,'Input and Summary Results'!E2879=0),FALSE,'Input and Summary Results'!$E2879)</f>
        <v>0</v>
      </c>
      <c r="E3297" t="b">
        <f t="shared" si="182"/>
        <v>0</v>
      </c>
      <c r="F3297" t="b">
        <f t="shared" si="183"/>
        <v>0</v>
      </c>
      <c r="G3297" t="b">
        <f>IF('Input and Summary Results'!$J$4="yes",IF(C3297=FALSE,FALSE,IF('Data Transformation'!E3297&lt;$R$10,E3297,$R$10)),IF(C3297=FALSE,FALSE,IF(C3297&lt;$R$10,C3297,$R$10)))</f>
        <v>0</v>
      </c>
      <c r="H3297" t="b">
        <f>IF('Input and Summary Results'!$J$4="yes",'Data Transformation'!F3297,'Data Transformation'!D3297)</f>
        <v>0</v>
      </c>
      <c r="I3297" t="str">
        <f t="shared" si="184"/>
        <v/>
      </c>
    </row>
    <row r="3298" spans="2:9" x14ac:dyDescent="0.25">
      <c r="B3298" t="b">
        <f>IF('Input and Summary Results'!D2880=0,FALSE,'Input and Summary Results'!$B2880)</f>
        <v>0</v>
      </c>
      <c r="C3298" t="b">
        <f>IF(OR(B3298=0,'Input and Summary Results'!D2880=0,'Input and Summary Results'!D2880=""),FALSE,'Input and Summary Results'!$D2880)</f>
        <v>0</v>
      </c>
      <c r="D3298" t="b">
        <f>IF(OR(B3298=0,'Input and Summary Results'!E2880=0),FALSE,'Input and Summary Results'!$E2880)</f>
        <v>0</v>
      </c>
      <c r="E3298" t="b">
        <f t="shared" si="182"/>
        <v>0</v>
      </c>
      <c r="F3298" t="b">
        <f t="shared" si="183"/>
        <v>0</v>
      </c>
      <c r="G3298" t="b">
        <f>IF('Input and Summary Results'!$J$4="yes",IF(C3298=FALSE,FALSE,IF('Data Transformation'!E3298&lt;$R$10,E3298,$R$10)),IF(C3298=FALSE,FALSE,IF(C3298&lt;$R$10,C3298,$R$10)))</f>
        <v>0</v>
      </c>
      <c r="H3298" t="b">
        <f>IF('Input and Summary Results'!$J$4="yes",'Data Transformation'!F3298,'Data Transformation'!D3298)</f>
        <v>0</v>
      </c>
      <c r="I3298" t="str">
        <f t="shared" si="184"/>
        <v/>
      </c>
    </row>
    <row r="3299" spans="2:9" x14ac:dyDescent="0.25">
      <c r="B3299" t="b">
        <f>IF('Input and Summary Results'!D2881=0,FALSE,'Input and Summary Results'!$B2881)</f>
        <v>0</v>
      </c>
      <c r="C3299" t="b">
        <f>IF(OR(B3299=0,'Input and Summary Results'!D2881=0,'Input and Summary Results'!D2881=""),FALSE,'Input and Summary Results'!$D2881)</f>
        <v>0</v>
      </c>
      <c r="D3299" t="b">
        <f>IF(OR(B3299=0,'Input and Summary Results'!E2881=0),FALSE,'Input and Summary Results'!$E2881)</f>
        <v>0</v>
      </c>
      <c r="E3299" t="b">
        <f t="shared" si="182"/>
        <v>0</v>
      </c>
      <c r="F3299" t="b">
        <f t="shared" si="183"/>
        <v>0</v>
      </c>
      <c r="G3299" t="b">
        <f>IF('Input and Summary Results'!$J$4="yes",IF(C3299=FALSE,FALSE,IF('Data Transformation'!E3299&lt;$R$10,E3299,$R$10)),IF(C3299=FALSE,FALSE,IF(C3299&lt;$R$10,C3299,$R$10)))</f>
        <v>0</v>
      </c>
      <c r="H3299" t="b">
        <f>IF('Input and Summary Results'!$J$4="yes",'Data Transformation'!F3299,'Data Transformation'!D3299)</f>
        <v>0</v>
      </c>
      <c r="I3299" t="str">
        <f t="shared" si="184"/>
        <v/>
      </c>
    </row>
    <row r="3300" spans="2:9" x14ac:dyDescent="0.25">
      <c r="B3300" t="b">
        <f>IF('Input and Summary Results'!D2882=0,FALSE,'Input and Summary Results'!$B2882)</f>
        <v>0</v>
      </c>
      <c r="C3300" t="b">
        <f>IF(OR(B3300=0,'Input and Summary Results'!D2882=0,'Input and Summary Results'!D2882=""),FALSE,'Input and Summary Results'!$D2882)</f>
        <v>0</v>
      </c>
      <c r="D3300" t="b">
        <f>IF(OR(B3300=0,'Input and Summary Results'!E2882=0),FALSE,'Input and Summary Results'!$E2882)</f>
        <v>0</v>
      </c>
      <c r="E3300" t="b">
        <f t="shared" si="182"/>
        <v>0</v>
      </c>
      <c r="F3300" t="b">
        <f t="shared" si="183"/>
        <v>0</v>
      </c>
      <c r="G3300" t="b">
        <f>IF('Input and Summary Results'!$J$4="yes",IF(C3300=FALSE,FALSE,IF('Data Transformation'!E3300&lt;$R$10,E3300,$R$10)),IF(C3300=FALSE,FALSE,IF(C3300&lt;$R$10,C3300,$R$10)))</f>
        <v>0</v>
      </c>
      <c r="H3300" t="b">
        <f>IF('Input and Summary Results'!$J$4="yes",'Data Transformation'!F3300,'Data Transformation'!D3300)</f>
        <v>0</v>
      </c>
      <c r="I3300" t="str">
        <f t="shared" si="184"/>
        <v/>
      </c>
    </row>
    <row r="3301" spans="2:9" x14ac:dyDescent="0.25">
      <c r="B3301" t="b">
        <f>IF('Input and Summary Results'!D2883=0,FALSE,'Input and Summary Results'!$B2883)</f>
        <v>0</v>
      </c>
      <c r="C3301" t="b">
        <f>IF(OR(B3301=0,'Input and Summary Results'!D2883=0,'Input and Summary Results'!D2883=""),FALSE,'Input and Summary Results'!$D2883)</f>
        <v>0</v>
      </c>
      <c r="D3301" t="b">
        <f>IF(OR(B3301=0,'Input and Summary Results'!E2883=0),FALSE,'Input and Summary Results'!$E2883)</f>
        <v>0</v>
      </c>
      <c r="E3301" t="b">
        <f t="shared" si="182"/>
        <v>0</v>
      </c>
      <c r="F3301" t="b">
        <f t="shared" si="183"/>
        <v>0</v>
      </c>
      <c r="G3301" t="b">
        <f>IF('Input and Summary Results'!$J$4="yes",IF(C3301=FALSE,FALSE,IF('Data Transformation'!E3301&lt;$R$10,E3301,$R$10)),IF(C3301=FALSE,FALSE,IF(C3301&lt;$R$10,C3301,$R$10)))</f>
        <v>0</v>
      </c>
      <c r="H3301" t="b">
        <f>IF('Input and Summary Results'!$J$4="yes",'Data Transformation'!F3301,'Data Transformation'!D3301)</f>
        <v>0</v>
      </c>
      <c r="I3301" t="str">
        <f t="shared" si="184"/>
        <v/>
      </c>
    </row>
    <row r="3302" spans="2:9" x14ac:dyDescent="0.25">
      <c r="B3302" t="b">
        <f>IF('Input and Summary Results'!D2884=0,FALSE,'Input and Summary Results'!$B2884)</f>
        <v>0</v>
      </c>
      <c r="C3302" t="b">
        <f>IF(OR(B3302=0,'Input and Summary Results'!D2884=0,'Input and Summary Results'!D2884=""),FALSE,'Input and Summary Results'!$D2884)</f>
        <v>0</v>
      </c>
      <c r="D3302" t="b">
        <f>IF(OR(B3302=0,'Input and Summary Results'!E2884=0),FALSE,'Input and Summary Results'!$E2884)</f>
        <v>0</v>
      </c>
      <c r="E3302" t="b">
        <f t="shared" si="182"/>
        <v>0</v>
      </c>
      <c r="F3302" t="b">
        <f t="shared" si="183"/>
        <v>0</v>
      </c>
      <c r="G3302" t="b">
        <f>IF('Input and Summary Results'!$J$4="yes",IF(C3302=FALSE,FALSE,IF('Data Transformation'!E3302&lt;$R$10,E3302,$R$10)),IF(C3302=FALSE,FALSE,IF(C3302&lt;$R$10,C3302,$R$10)))</f>
        <v>0</v>
      </c>
      <c r="H3302" t="b">
        <f>IF('Input and Summary Results'!$J$4="yes",'Data Transformation'!F3302,'Data Transformation'!D3302)</f>
        <v>0</v>
      </c>
      <c r="I3302" t="str">
        <f t="shared" si="184"/>
        <v/>
      </c>
    </row>
    <row r="3303" spans="2:9" x14ac:dyDescent="0.25">
      <c r="B3303" t="b">
        <f>IF('Input and Summary Results'!D2885=0,FALSE,'Input and Summary Results'!$B2885)</f>
        <v>0</v>
      </c>
      <c r="C3303" t="b">
        <f>IF(OR(B3303=0,'Input and Summary Results'!D2885=0,'Input and Summary Results'!D2885=""),FALSE,'Input and Summary Results'!$D2885)</f>
        <v>0</v>
      </c>
      <c r="D3303" t="b">
        <f>IF(OR(B3303=0,'Input and Summary Results'!E2885=0),FALSE,'Input and Summary Results'!$E2885)</f>
        <v>0</v>
      </c>
      <c r="E3303" t="b">
        <f t="shared" si="182"/>
        <v>0</v>
      </c>
      <c r="F3303" t="b">
        <f t="shared" si="183"/>
        <v>0</v>
      </c>
      <c r="G3303" t="b">
        <f>IF('Input and Summary Results'!$J$4="yes",IF(C3303=FALSE,FALSE,IF('Data Transformation'!E3303&lt;$R$10,E3303,$R$10)),IF(C3303=FALSE,FALSE,IF(C3303&lt;$R$10,C3303,$R$10)))</f>
        <v>0</v>
      </c>
      <c r="H3303" t="b">
        <f>IF('Input and Summary Results'!$J$4="yes",'Data Transformation'!F3303,'Data Transformation'!D3303)</f>
        <v>0</v>
      </c>
      <c r="I3303" t="str">
        <f t="shared" si="184"/>
        <v/>
      </c>
    </row>
    <row r="3304" spans="2:9" x14ac:dyDescent="0.25">
      <c r="B3304" t="b">
        <f>IF('Input and Summary Results'!D2886=0,FALSE,'Input and Summary Results'!$B2886)</f>
        <v>0</v>
      </c>
      <c r="C3304" t="b">
        <f>IF(OR(B3304=0,'Input and Summary Results'!D2886=0,'Input and Summary Results'!D2886=""),FALSE,'Input and Summary Results'!$D2886)</f>
        <v>0</v>
      </c>
      <c r="D3304" t="b">
        <f>IF(OR(B3304=0,'Input and Summary Results'!E2886=0),FALSE,'Input and Summary Results'!$E2886)</f>
        <v>0</v>
      </c>
      <c r="E3304" t="b">
        <f t="shared" si="182"/>
        <v>0</v>
      </c>
      <c r="F3304" t="b">
        <f t="shared" si="183"/>
        <v>0</v>
      </c>
      <c r="G3304" t="b">
        <f>IF('Input and Summary Results'!$J$4="yes",IF(C3304=FALSE,FALSE,IF('Data Transformation'!E3304&lt;$R$10,E3304,$R$10)),IF(C3304=FALSE,FALSE,IF(C3304&lt;$R$10,C3304,$R$10)))</f>
        <v>0</v>
      </c>
      <c r="H3304" t="b">
        <f>IF('Input and Summary Results'!$J$4="yes",'Data Transformation'!F3304,'Data Transformation'!D3304)</f>
        <v>0</v>
      </c>
      <c r="I3304" t="str">
        <f t="shared" si="184"/>
        <v/>
      </c>
    </row>
    <row r="3305" spans="2:9" x14ac:dyDescent="0.25">
      <c r="B3305" t="b">
        <f>IF('Input and Summary Results'!D2887=0,FALSE,'Input and Summary Results'!$B2887)</f>
        <v>0</v>
      </c>
      <c r="C3305" t="b">
        <f>IF(OR(B3305=0,'Input and Summary Results'!D2887=0,'Input and Summary Results'!D2887=""),FALSE,'Input and Summary Results'!$D2887)</f>
        <v>0</v>
      </c>
      <c r="D3305" t="b">
        <f>IF(OR(B3305=0,'Input and Summary Results'!E2887=0),FALSE,'Input and Summary Results'!$E2887)</f>
        <v>0</v>
      </c>
      <c r="E3305" t="b">
        <f t="shared" si="182"/>
        <v>0</v>
      </c>
      <c r="F3305" t="b">
        <f t="shared" si="183"/>
        <v>0</v>
      </c>
      <c r="G3305" t="b">
        <f>IF('Input and Summary Results'!$J$4="yes",IF(C3305=FALSE,FALSE,IF('Data Transformation'!E3305&lt;$R$10,E3305,$R$10)),IF(C3305=FALSE,FALSE,IF(C3305&lt;$R$10,C3305,$R$10)))</f>
        <v>0</v>
      </c>
      <c r="H3305" t="b">
        <f>IF('Input and Summary Results'!$J$4="yes",'Data Transformation'!F3305,'Data Transformation'!D3305)</f>
        <v>0</v>
      </c>
      <c r="I3305" t="str">
        <f t="shared" si="184"/>
        <v/>
      </c>
    </row>
    <row r="3306" spans="2:9" x14ac:dyDescent="0.25">
      <c r="B3306" t="b">
        <f>IF('Input and Summary Results'!D2888=0,FALSE,'Input and Summary Results'!$B2888)</f>
        <v>0</v>
      </c>
      <c r="C3306" t="b">
        <f>IF(OR(B3306=0,'Input and Summary Results'!D2888=0,'Input and Summary Results'!D2888=""),FALSE,'Input and Summary Results'!$D2888)</f>
        <v>0</v>
      </c>
      <c r="D3306" t="b">
        <f>IF(OR(B3306=0,'Input and Summary Results'!E2888=0),FALSE,'Input and Summary Results'!$E2888)</f>
        <v>0</v>
      </c>
      <c r="E3306" t="b">
        <f t="shared" ref="E3306:E3369" si="185">IF(C3306=FALSE,FALSE,LOG10(C3306))</f>
        <v>0</v>
      </c>
      <c r="F3306" t="b">
        <f t="shared" ref="F3306:F3369" si="186">IF(D3306=FALSE, FALSE,0.434*D3306/C3306)</f>
        <v>0</v>
      </c>
      <c r="G3306" t="b">
        <f>IF('Input and Summary Results'!$J$4="yes",IF(C3306=FALSE,FALSE,IF('Data Transformation'!E3306&lt;$R$10,E3306,$R$10)),IF(C3306=FALSE,FALSE,IF(C3306&lt;$R$10,C3306,$R$10)))</f>
        <v>0</v>
      </c>
      <c r="H3306" t="b">
        <f>IF('Input and Summary Results'!$J$4="yes",'Data Transformation'!F3306,'Data Transformation'!D3306)</f>
        <v>0</v>
      </c>
      <c r="I3306" t="str">
        <f t="shared" si="184"/>
        <v/>
      </c>
    </row>
    <row r="3307" spans="2:9" x14ac:dyDescent="0.25">
      <c r="B3307" t="b">
        <f>IF('Input and Summary Results'!D2889=0,FALSE,'Input and Summary Results'!$B2889)</f>
        <v>0</v>
      </c>
      <c r="C3307" t="b">
        <f>IF(OR(B3307=0,'Input and Summary Results'!D2889=0,'Input and Summary Results'!D2889=""),FALSE,'Input and Summary Results'!$D2889)</f>
        <v>0</v>
      </c>
      <c r="D3307" t="b">
        <f>IF(OR(B3307=0,'Input and Summary Results'!E2889=0),FALSE,'Input and Summary Results'!$E2889)</f>
        <v>0</v>
      </c>
      <c r="E3307" t="b">
        <f t="shared" si="185"/>
        <v>0</v>
      </c>
      <c r="F3307" t="b">
        <f t="shared" si="186"/>
        <v>0</v>
      </c>
      <c r="G3307" t="b">
        <f>IF('Input and Summary Results'!$J$4="yes",IF(C3307=FALSE,FALSE,IF('Data Transformation'!E3307&lt;$R$10,E3307,$R$10)),IF(C3307=FALSE,FALSE,IF(C3307&lt;$R$10,C3307,$R$10)))</f>
        <v>0</v>
      </c>
      <c r="H3307" t="b">
        <f>IF('Input and Summary Results'!$J$4="yes",'Data Transformation'!F3307,'Data Transformation'!D3307)</f>
        <v>0</v>
      </c>
      <c r="I3307" t="str">
        <f t="shared" si="184"/>
        <v/>
      </c>
    </row>
    <row r="3308" spans="2:9" x14ac:dyDescent="0.25">
      <c r="B3308" t="b">
        <f>IF('Input and Summary Results'!D2890=0,FALSE,'Input and Summary Results'!$B2890)</f>
        <v>0</v>
      </c>
      <c r="C3308" t="b">
        <f>IF(OR(B3308=0,'Input and Summary Results'!D2890=0,'Input and Summary Results'!D2890=""),FALSE,'Input and Summary Results'!$D2890)</f>
        <v>0</v>
      </c>
      <c r="D3308" t="b">
        <f>IF(OR(B3308=0,'Input and Summary Results'!E2890=0),FALSE,'Input and Summary Results'!$E2890)</f>
        <v>0</v>
      </c>
      <c r="E3308" t="b">
        <f t="shared" si="185"/>
        <v>0</v>
      </c>
      <c r="F3308" t="b">
        <f t="shared" si="186"/>
        <v>0</v>
      </c>
      <c r="G3308" t="b">
        <f>IF('Input and Summary Results'!$J$4="yes",IF(C3308=FALSE,FALSE,IF('Data Transformation'!E3308&lt;$R$10,E3308,$R$10)),IF(C3308=FALSE,FALSE,IF(C3308&lt;$R$10,C3308,$R$10)))</f>
        <v>0</v>
      </c>
      <c r="H3308" t="b">
        <f>IF('Input and Summary Results'!$J$4="yes",'Data Transformation'!F3308,'Data Transformation'!D3308)</f>
        <v>0</v>
      </c>
      <c r="I3308" t="str">
        <f t="shared" si="184"/>
        <v/>
      </c>
    </row>
    <row r="3309" spans="2:9" x14ac:dyDescent="0.25">
      <c r="B3309" t="b">
        <f>IF('Input and Summary Results'!D2891=0,FALSE,'Input and Summary Results'!$B2891)</f>
        <v>0</v>
      </c>
      <c r="C3309" t="b">
        <f>IF(OR(B3309=0,'Input and Summary Results'!D2891=0,'Input and Summary Results'!D2891=""),FALSE,'Input and Summary Results'!$D2891)</f>
        <v>0</v>
      </c>
      <c r="D3309" t="b">
        <f>IF(OR(B3309=0,'Input and Summary Results'!E2891=0),FALSE,'Input and Summary Results'!$E2891)</f>
        <v>0</v>
      </c>
      <c r="E3309" t="b">
        <f t="shared" si="185"/>
        <v>0</v>
      </c>
      <c r="F3309" t="b">
        <f t="shared" si="186"/>
        <v>0</v>
      </c>
      <c r="G3309" t="b">
        <f>IF('Input and Summary Results'!$J$4="yes",IF(C3309=FALSE,FALSE,IF('Data Transformation'!E3309&lt;$R$10,E3309,$R$10)),IF(C3309=FALSE,FALSE,IF(C3309&lt;$R$10,C3309,$R$10)))</f>
        <v>0</v>
      </c>
      <c r="H3309" t="b">
        <f>IF('Input and Summary Results'!$J$4="yes",'Data Transformation'!F3309,'Data Transformation'!D3309)</f>
        <v>0</v>
      </c>
      <c r="I3309" t="str">
        <f t="shared" si="184"/>
        <v/>
      </c>
    </row>
    <row r="3310" spans="2:9" x14ac:dyDescent="0.25">
      <c r="B3310" t="b">
        <f>IF('Input and Summary Results'!D2892=0,FALSE,'Input and Summary Results'!$B2892)</f>
        <v>0</v>
      </c>
      <c r="C3310" t="b">
        <f>IF(OR(B3310=0,'Input and Summary Results'!D2892=0,'Input and Summary Results'!D2892=""),FALSE,'Input and Summary Results'!$D2892)</f>
        <v>0</v>
      </c>
      <c r="D3310" t="b">
        <f>IF(OR(B3310=0,'Input and Summary Results'!E2892=0),FALSE,'Input and Summary Results'!$E2892)</f>
        <v>0</v>
      </c>
      <c r="E3310" t="b">
        <f t="shared" si="185"/>
        <v>0</v>
      </c>
      <c r="F3310" t="b">
        <f t="shared" si="186"/>
        <v>0</v>
      </c>
      <c r="G3310" t="b">
        <f>IF('Input and Summary Results'!$J$4="yes",IF(C3310=FALSE,FALSE,IF('Data Transformation'!E3310&lt;$R$10,E3310,$R$10)),IF(C3310=FALSE,FALSE,IF(C3310&lt;$R$10,C3310,$R$10)))</f>
        <v>0</v>
      </c>
      <c r="H3310" t="b">
        <f>IF('Input and Summary Results'!$J$4="yes",'Data Transformation'!F3310,'Data Transformation'!D3310)</f>
        <v>0</v>
      </c>
      <c r="I3310" t="str">
        <f t="shared" si="184"/>
        <v/>
      </c>
    </row>
    <row r="3311" spans="2:9" x14ac:dyDescent="0.25">
      <c r="B3311" t="b">
        <f>IF('Input and Summary Results'!D2893=0,FALSE,'Input and Summary Results'!$B2893)</f>
        <v>0</v>
      </c>
      <c r="C3311" t="b">
        <f>IF(OR(B3311=0,'Input and Summary Results'!D2893=0,'Input and Summary Results'!D2893=""),FALSE,'Input and Summary Results'!$D2893)</f>
        <v>0</v>
      </c>
      <c r="D3311" t="b">
        <f>IF(OR(B3311=0,'Input and Summary Results'!E2893=0),FALSE,'Input and Summary Results'!$E2893)</f>
        <v>0</v>
      </c>
      <c r="E3311" t="b">
        <f t="shared" si="185"/>
        <v>0</v>
      </c>
      <c r="F3311" t="b">
        <f t="shared" si="186"/>
        <v>0</v>
      </c>
      <c r="G3311" t="b">
        <f>IF('Input and Summary Results'!$J$4="yes",IF(C3311=FALSE,FALSE,IF('Data Transformation'!E3311&lt;$R$10,E3311,$R$10)),IF(C3311=FALSE,FALSE,IF(C3311&lt;$R$10,C3311,$R$10)))</f>
        <v>0</v>
      </c>
      <c r="H3311" t="b">
        <f>IF('Input and Summary Results'!$J$4="yes",'Data Transformation'!F3311,'Data Transformation'!D3311)</f>
        <v>0</v>
      </c>
      <c r="I3311" t="str">
        <f t="shared" si="184"/>
        <v/>
      </c>
    </row>
    <row r="3312" spans="2:9" x14ac:dyDescent="0.25">
      <c r="B3312" t="b">
        <f>IF('Input and Summary Results'!D2894=0,FALSE,'Input and Summary Results'!$B2894)</f>
        <v>0</v>
      </c>
      <c r="C3312" t="b">
        <f>IF(OR(B3312=0,'Input and Summary Results'!D2894=0,'Input and Summary Results'!D2894=""),FALSE,'Input and Summary Results'!$D2894)</f>
        <v>0</v>
      </c>
      <c r="D3312" t="b">
        <f>IF(OR(B3312=0,'Input and Summary Results'!E2894=0),FALSE,'Input and Summary Results'!$E2894)</f>
        <v>0</v>
      </c>
      <c r="E3312" t="b">
        <f t="shared" si="185"/>
        <v>0</v>
      </c>
      <c r="F3312" t="b">
        <f t="shared" si="186"/>
        <v>0</v>
      </c>
      <c r="G3312" t="b">
        <f>IF('Input and Summary Results'!$J$4="yes",IF(C3312=FALSE,FALSE,IF('Data Transformation'!E3312&lt;$R$10,E3312,$R$10)),IF(C3312=FALSE,FALSE,IF(C3312&lt;$R$10,C3312,$R$10)))</f>
        <v>0</v>
      </c>
      <c r="H3312" t="b">
        <f>IF('Input and Summary Results'!$J$4="yes",'Data Transformation'!F3312,'Data Transformation'!D3312)</f>
        <v>0</v>
      </c>
      <c r="I3312" t="str">
        <f t="shared" si="184"/>
        <v/>
      </c>
    </row>
    <row r="3313" spans="2:9" x14ac:dyDescent="0.25">
      <c r="B3313" t="b">
        <f>IF('Input and Summary Results'!D2895=0,FALSE,'Input and Summary Results'!$B2895)</f>
        <v>0</v>
      </c>
      <c r="C3313" t="b">
        <f>IF(OR(B3313=0,'Input and Summary Results'!D2895=0,'Input and Summary Results'!D2895=""),FALSE,'Input and Summary Results'!$D2895)</f>
        <v>0</v>
      </c>
      <c r="D3313" t="b">
        <f>IF(OR(B3313=0,'Input and Summary Results'!E2895=0),FALSE,'Input and Summary Results'!$E2895)</f>
        <v>0</v>
      </c>
      <c r="E3313" t="b">
        <f t="shared" si="185"/>
        <v>0</v>
      </c>
      <c r="F3313" t="b">
        <f t="shared" si="186"/>
        <v>0</v>
      </c>
      <c r="G3313" t="b">
        <f>IF('Input and Summary Results'!$J$4="yes",IF(C3313=FALSE,FALSE,IF('Data Transformation'!E3313&lt;$R$10,E3313,$R$10)),IF(C3313=FALSE,FALSE,IF(C3313&lt;$R$10,C3313,$R$10)))</f>
        <v>0</v>
      </c>
      <c r="H3313" t="b">
        <f>IF('Input and Summary Results'!$J$4="yes",'Data Transformation'!F3313,'Data Transformation'!D3313)</f>
        <v>0</v>
      </c>
      <c r="I3313" t="str">
        <f t="shared" si="184"/>
        <v/>
      </c>
    </row>
    <row r="3314" spans="2:9" x14ac:dyDescent="0.25">
      <c r="B3314" t="b">
        <f>IF('Input and Summary Results'!D2896=0,FALSE,'Input and Summary Results'!$B2896)</f>
        <v>0</v>
      </c>
      <c r="C3314" t="b">
        <f>IF(OR(B3314=0,'Input and Summary Results'!D2896=0,'Input and Summary Results'!D2896=""),FALSE,'Input and Summary Results'!$D2896)</f>
        <v>0</v>
      </c>
      <c r="D3314" t="b">
        <f>IF(OR(B3314=0,'Input and Summary Results'!E2896=0),FALSE,'Input and Summary Results'!$E2896)</f>
        <v>0</v>
      </c>
      <c r="E3314" t="b">
        <f t="shared" si="185"/>
        <v>0</v>
      </c>
      <c r="F3314" t="b">
        <f t="shared" si="186"/>
        <v>0</v>
      </c>
      <c r="G3314" t="b">
        <f>IF('Input and Summary Results'!$J$4="yes",IF(C3314=FALSE,FALSE,IF('Data Transformation'!E3314&lt;$R$10,E3314,$R$10)),IF(C3314=FALSE,FALSE,IF(C3314&lt;$R$10,C3314,$R$10)))</f>
        <v>0</v>
      </c>
      <c r="H3314" t="b">
        <f>IF('Input and Summary Results'!$J$4="yes",'Data Transformation'!F3314,'Data Transformation'!D3314)</f>
        <v>0</v>
      </c>
      <c r="I3314" t="str">
        <f t="shared" si="184"/>
        <v/>
      </c>
    </row>
    <row r="3315" spans="2:9" x14ac:dyDescent="0.25">
      <c r="B3315" t="b">
        <f>IF('Input and Summary Results'!D2897=0,FALSE,'Input and Summary Results'!$B2897)</f>
        <v>0</v>
      </c>
      <c r="C3315" t="b">
        <f>IF(OR(B3315=0,'Input and Summary Results'!D2897=0,'Input and Summary Results'!D2897=""),FALSE,'Input and Summary Results'!$D2897)</f>
        <v>0</v>
      </c>
      <c r="D3315" t="b">
        <f>IF(OR(B3315=0,'Input and Summary Results'!E2897=0),FALSE,'Input and Summary Results'!$E2897)</f>
        <v>0</v>
      </c>
      <c r="E3315" t="b">
        <f t="shared" si="185"/>
        <v>0</v>
      </c>
      <c r="F3315" t="b">
        <f t="shared" si="186"/>
        <v>0</v>
      </c>
      <c r="G3315" t="b">
        <f>IF('Input and Summary Results'!$J$4="yes",IF(C3315=FALSE,FALSE,IF('Data Transformation'!E3315&lt;$R$10,E3315,$R$10)),IF(C3315=FALSE,FALSE,IF(C3315&lt;$R$10,C3315,$R$10)))</f>
        <v>0</v>
      </c>
      <c r="H3315" t="b">
        <f>IF('Input and Summary Results'!$J$4="yes",'Data Transformation'!F3315,'Data Transformation'!D3315)</f>
        <v>0</v>
      </c>
      <c r="I3315" t="str">
        <f t="shared" si="184"/>
        <v/>
      </c>
    </row>
    <row r="3316" spans="2:9" x14ac:dyDescent="0.25">
      <c r="B3316" t="b">
        <f>IF('Input and Summary Results'!D2898=0,FALSE,'Input and Summary Results'!$B2898)</f>
        <v>0</v>
      </c>
      <c r="C3316" t="b">
        <f>IF(OR(B3316=0,'Input and Summary Results'!D2898=0,'Input and Summary Results'!D2898=""),FALSE,'Input and Summary Results'!$D2898)</f>
        <v>0</v>
      </c>
      <c r="D3316" t="b">
        <f>IF(OR(B3316=0,'Input and Summary Results'!E2898=0),FALSE,'Input and Summary Results'!$E2898)</f>
        <v>0</v>
      </c>
      <c r="E3316" t="b">
        <f t="shared" si="185"/>
        <v>0</v>
      </c>
      <c r="F3316" t="b">
        <f t="shared" si="186"/>
        <v>0</v>
      </c>
      <c r="G3316" t="b">
        <f>IF('Input and Summary Results'!$J$4="yes",IF(C3316=FALSE,FALSE,IF('Data Transformation'!E3316&lt;$R$10,E3316,$R$10)),IF(C3316=FALSE,FALSE,IF(C3316&lt;$R$10,C3316,$R$10)))</f>
        <v>0</v>
      </c>
      <c r="H3316" t="b">
        <f>IF('Input and Summary Results'!$J$4="yes",'Data Transformation'!F3316,'Data Transformation'!D3316)</f>
        <v>0</v>
      </c>
      <c r="I3316" t="str">
        <f t="shared" si="184"/>
        <v/>
      </c>
    </row>
    <row r="3317" spans="2:9" x14ac:dyDescent="0.25">
      <c r="B3317" t="b">
        <f>IF('Input and Summary Results'!D2899=0,FALSE,'Input and Summary Results'!$B2899)</f>
        <v>0</v>
      </c>
      <c r="C3317" t="b">
        <f>IF(OR(B3317=0,'Input and Summary Results'!D2899=0,'Input and Summary Results'!D2899=""),FALSE,'Input and Summary Results'!$D2899)</f>
        <v>0</v>
      </c>
      <c r="D3317" t="b">
        <f>IF(OR(B3317=0,'Input and Summary Results'!E2899=0),FALSE,'Input and Summary Results'!$E2899)</f>
        <v>0</v>
      </c>
      <c r="E3317" t="b">
        <f t="shared" si="185"/>
        <v>0</v>
      </c>
      <c r="F3317" t="b">
        <f t="shared" si="186"/>
        <v>0</v>
      </c>
      <c r="G3317" t="b">
        <f>IF('Input and Summary Results'!$J$4="yes",IF(C3317=FALSE,FALSE,IF('Data Transformation'!E3317&lt;$R$10,E3317,$R$10)),IF(C3317=FALSE,FALSE,IF(C3317&lt;$R$10,C3317,$R$10)))</f>
        <v>0</v>
      </c>
      <c r="H3317" t="b">
        <f>IF('Input and Summary Results'!$J$4="yes",'Data Transformation'!F3317,'Data Transformation'!D3317)</f>
        <v>0</v>
      </c>
      <c r="I3317" t="str">
        <f t="shared" si="184"/>
        <v/>
      </c>
    </row>
    <row r="3318" spans="2:9" x14ac:dyDescent="0.25">
      <c r="B3318" t="b">
        <f>IF('Input and Summary Results'!D2900=0,FALSE,'Input and Summary Results'!$B2900)</f>
        <v>0</v>
      </c>
      <c r="C3318" t="b">
        <f>IF(OR(B3318=0,'Input and Summary Results'!D2900=0,'Input and Summary Results'!D2900=""),FALSE,'Input and Summary Results'!$D2900)</f>
        <v>0</v>
      </c>
      <c r="D3318" t="b">
        <f>IF(OR(B3318=0,'Input and Summary Results'!E2900=0),FALSE,'Input and Summary Results'!$E2900)</f>
        <v>0</v>
      </c>
      <c r="E3318" t="b">
        <f t="shared" si="185"/>
        <v>0</v>
      </c>
      <c r="F3318" t="b">
        <f t="shared" si="186"/>
        <v>0</v>
      </c>
      <c r="G3318" t="b">
        <f>IF('Input and Summary Results'!$J$4="yes",IF(C3318=FALSE,FALSE,IF('Data Transformation'!E3318&lt;$R$10,E3318,$R$10)),IF(C3318=FALSE,FALSE,IF(C3318&lt;$R$10,C3318,$R$10)))</f>
        <v>0</v>
      </c>
      <c r="H3318" t="b">
        <f>IF('Input and Summary Results'!$J$4="yes",'Data Transformation'!F3318,'Data Transformation'!D3318)</f>
        <v>0</v>
      </c>
      <c r="I3318" t="str">
        <f t="shared" si="184"/>
        <v/>
      </c>
    </row>
    <row r="3319" spans="2:9" x14ac:dyDescent="0.25">
      <c r="B3319" t="b">
        <f>IF('Input and Summary Results'!D2901=0,FALSE,'Input and Summary Results'!$B2901)</f>
        <v>0</v>
      </c>
      <c r="C3319" t="b">
        <f>IF(OR(B3319=0,'Input and Summary Results'!D2901=0,'Input and Summary Results'!D2901=""),FALSE,'Input and Summary Results'!$D2901)</f>
        <v>0</v>
      </c>
      <c r="D3319" t="b">
        <f>IF(OR(B3319=0,'Input and Summary Results'!E2901=0),FALSE,'Input and Summary Results'!$E2901)</f>
        <v>0</v>
      </c>
      <c r="E3319" t="b">
        <f t="shared" si="185"/>
        <v>0</v>
      </c>
      <c r="F3319" t="b">
        <f t="shared" si="186"/>
        <v>0</v>
      </c>
      <c r="G3319" t="b">
        <f>IF('Input and Summary Results'!$J$4="yes",IF(C3319=FALSE,FALSE,IF('Data Transformation'!E3319&lt;$R$10,E3319,$R$10)),IF(C3319=FALSE,FALSE,IF(C3319&lt;$R$10,C3319,$R$10)))</f>
        <v>0</v>
      </c>
      <c r="H3319" t="b">
        <f>IF('Input and Summary Results'!$J$4="yes",'Data Transformation'!F3319,'Data Transformation'!D3319)</f>
        <v>0</v>
      </c>
      <c r="I3319" t="str">
        <f t="shared" si="184"/>
        <v/>
      </c>
    </row>
    <row r="3320" spans="2:9" x14ac:dyDescent="0.25">
      <c r="B3320" t="b">
        <f>IF('Input and Summary Results'!D2902=0,FALSE,'Input and Summary Results'!$B2902)</f>
        <v>0</v>
      </c>
      <c r="C3320" t="b">
        <f>IF(OR(B3320=0,'Input and Summary Results'!D2902=0,'Input and Summary Results'!D2902=""),FALSE,'Input and Summary Results'!$D2902)</f>
        <v>0</v>
      </c>
      <c r="D3320" t="b">
        <f>IF(OR(B3320=0,'Input and Summary Results'!E2902=0),FALSE,'Input and Summary Results'!$E2902)</f>
        <v>0</v>
      </c>
      <c r="E3320" t="b">
        <f t="shared" si="185"/>
        <v>0</v>
      </c>
      <c r="F3320" t="b">
        <f t="shared" si="186"/>
        <v>0</v>
      </c>
      <c r="G3320" t="b">
        <f>IF('Input and Summary Results'!$J$4="yes",IF(C3320=FALSE,FALSE,IF('Data Transformation'!E3320&lt;$R$10,E3320,$R$10)),IF(C3320=FALSE,FALSE,IF(C3320&lt;$R$10,C3320,$R$10)))</f>
        <v>0</v>
      </c>
      <c r="H3320" t="b">
        <f>IF('Input and Summary Results'!$J$4="yes",'Data Transformation'!F3320,'Data Transformation'!D3320)</f>
        <v>0</v>
      </c>
      <c r="I3320" t="str">
        <f t="shared" si="184"/>
        <v/>
      </c>
    </row>
    <row r="3321" spans="2:9" x14ac:dyDescent="0.25">
      <c r="B3321" t="b">
        <f>IF('Input and Summary Results'!D2903=0,FALSE,'Input and Summary Results'!$B2903)</f>
        <v>0</v>
      </c>
      <c r="C3321" t="b">
        <f>IF(OR(B3321=0,'Input and Summary Results'!D2903=0,'Input and Summary Results'!D2903=""),FALSE,'Input and Summary Results'!$D2903)</f>
        <v>0</v>
      </c>
      <c r="D3321" t="b">
        <f>IF(OR(B3321=0,'Input and Summary Results'!E2903=0),FALSE,'Input and Summary Results'!$E2903)</f>
        <v>0</v>
      </c>
      <c r="E3321" t="b">
        <f t="shared" si="185"/>
        <v>0</v>
      </c>
      <c r="F3321" t="b">
        <f t="shared" si="186"/>
        <v>0</v>
      </c>
      <c r="G3321" t="b">
        <f>IF('Input and Summary Results'!$J$4="yes",IF(C3321=FALSE,FALSE,IF('Data Transformation'!E3321&lt;$R$10,E3321,$R$10)),IF(C3321=FALSE,FALSE,IF(C3321&lt;$R$10,C3321,$R$10)))</f>
        <v>0</v>
      </c>
      <c r="H3321" t="b">
        <f>IF('Input and Summary Results'!$J$4="yes",'Data Transformation'!F3321,'Data Transformation'!D3321)</f>
        <v>0</v>
      </c>
      <c r="I3321" t="str">
        <f t="shared" si="184"/>
        <v/>
      </c>
    </row>
    <row r="3322" spans="2:9" x14ac:dyDescent="0.25">
      <c r="B3322" t="b">
        <f>IF('Input and Summary Results'!D2904=0,FALSE,'Input and Summary Results'!$B2904)</f>
        <v>0</v>
      </c>
      <c r="C3322" t="b">
        <f>IF(OR(B3322=0,'Input and Summary Results'!D2904=0,'Input and Summary Results'!D2904=""),FALSE,'Input and Summary Results'!$D2904)</f>
        <v>0</v>
      </c>
      <c r="D3322" t="b">
        <f>IF(OR(B3322=0,'Input and Summary Results'!E2904=0),FALSE,'Input and Summary Results'!$E2904)</f>
        <v>0</v>
      </c>
      <c r="E3322" t="b">
        <f t="shared" si="185"/>
        <v>0</v>
      </c>
      <c r="F3322" t="b">
        <f t="shared" si="186"/>
        <v>0</v>
      </c>
      <c r="G3322" t="b">
        <f>IF('Input and Summary Results'!$J$4="yes",IF(C3322=FALSE,FALSE,IF('Data Transformation'!E3322&lt;$R$10,E3322,$R$10)),IF(C3322=FALSE,FALSE,IF(C3322&lt;$R$10,C3322,$R$10)))</f>
        <v>0</v>
      </c>
      <c r="H3322" t="b">
        <f>IF('Input and Summary Results'!$J$4="yes",'Data Transformation'!F3322,'Data Transformation'!D3322)</f>
        <v>0</v>
      </c>
      <c r="I3322" t="str">
        <f t="shared" si="184"/>
        <v/>
      </c>
    </row>
    <row r="3323" spans="2:9" x14ac:dyDescent="0.25">
      <c r="B3323" t="b">
        <f>IF('Input and Summary Results'!D2905=0,FALSE,'Input and Summary Results'!$B2905)</f>
        <v>0</v>
      </c>
      <c r="C3323" t="b">
        <f>IF(OR(B3323=0,'Input and Summary Results'!D2905=0,'Input and Summary Results'!D2905=""),FALSE,'Input and Summary Results'!$D2905)</f>
        <v>0</v>
      </c>
      <c r="D3323" t="b">
        <f>IF(OR(B3323=0,'Input and Summary Results'!E2905=0),FALSE,'Input and Summary Results'!$E2905)</f>
        <v>0</v>
      </c>
      <c r="E3323" t="b">
        <f t="shared" si="185"/>
        <v>0</v>
      </c>
      <c r="F3323" t="b">
        <f t="shared" si="186"/>
        <v>0</v>
      </c>
      <c r="G3323" t="b">
        <f>IF('Input and Summary Results'!$J$4="yes",IF(C3323=FALSE,FALSE,IF('Data Transformation'!E3323&lt;$R$10,E3323,$R$10)),IF(C3323=FALSE,FALSE,IF(C3323&lt;$R$10,C3323,$R$10)))</f>
        <v>0</v>
      </c>
      <c r="H3323" t="b">
        <f>IF('Input and Summary Results'!$J$4="yes",'Data Transformation'!F3323,'Data Transformation'!D3323)</f>
        <v>0</v>
      </c>
      <c r="I3323" t="str">
        <f t="shared" si="184"/>
        <v/>
      </c>
    </row>
    <row r="3324" spans="2:9" x14ac:dyDescent="0.25">
      <c r="B3324" t="b">
        <f>IF('Input and Summary Results'!D2906=0,FALSE,'Input and Summary Results'!$B2906)</f>
        <v>0</v>
      </c>
      <c r="C3324" t="b">
        <f>IF(OR(B3324=0,'Input and Summary Results'!D2906=0,'Input and Summary Results'!D2906=""),FALSE,'Input and Summary Results'!$D2906)</f>
        <v>0</v>
      </c>
      <c r="D3324" t="b">
        <f>IF(OR(B3324=0,'Input and Summary Results'!E2906=0),FALSE,'Input and Summary Results'!$E2906)</f>
        <v>0</v>
      </c>
      <c r="E3324" t="b">
        <f t="shared" si="185"/>
        <v>0</v>
      </c>
      <c r="F3324" t="b">
        <f t="shared" si="186"/>
        <v>0</v>
      </c>
      <c r="G3324" t="b">
        <f>IF('Input and Summary Results'!$J$4="yes",IF(C3324=FALSE,FALSE,IF('Data Transformation'!E3324&lt;$R$10,E3324,$R$10)),IF(C3324=FALSE,FALSE,IF(C3324&lt;$R$10,C3324,$R$10)))</f>
        <v>0</v>
      </c>
      <c r="H3324" t="b">
        <f>IF('Input and Summary Results'!$J$4="yes",'Data Transformation'!F3324,'Data Transformation'!D3324)</f>
        <v>0</v>
      </c>
      <c r="I3324" t="str">
        <f t="shared" si="184"/>
        <v/>
      </c>
    </row>
    <row r="3325" spans="2:9" x14ac:dyDescent="0.25">
      <c r="B3325" t="b">
        <f>IF('Input and Summary Results'!D2907=0,FALSE,'Input and Summary Results'!$B2907)</f>
        <v>0</v>
      </c>
      <c r="C3325" t="b">
        <f>IF(OR(B3325=0,'Input and Summary Results'!D2907=0,'Input and Summary Results'!D2907=""),FALSE,'Input and Summary Results'!$D2907)</f>
        <v>0</v>
      </c>
      <c r="D3325" t="b">
        <f>IF(OR(B3325=0,'Input and Summary Results'!E2907=0),FALSE,'Input and Summary Results'!$E2907)</f>
        <v>0</v>
      </c>
      <c r="E3325" t="b">
        <f t="shared" si="185"/>
        <v>0</v>
      </c>
      <c r="F3325" t="b">
        <f t="shared" si="186"/>
        <v>0</v>
      </c>
      <c r="G3325" t="b">
        <f>IF('Input and Summary Results'!$J$4="yes",IF(C3325=FALSE,FALSE,IF('Data Transformation'!E3325&lt;$R$10,E3325,$R$10)),IF(C3325=FALSE,FALSE,IF(C3325&lt;$R$10,C3325,$R$10)))</f>
        <v>0</v>
      </c>
      <c r="H3325" t="b">
        <f>IF('Input and Summary Results'!$J$4="yes",'Data Transformation'!F3325,'Data Transformation'!D3325)</f>
        <v>0</v>
      </c>
      <c r="I3325" t="str">
        <f t="shared" si="184"/>
        <v/>
      </c>
    </row>
    <row r="3326" spans="2:9" x14ac:dyDescent="0.25">
      <c r="B3326" t="b">
        <f>IF('Input and Summary Results'!D2908=0,FALSE,'Input and Summary Results'!$B2908)</f>
        <v>0</v>
      </c>
      <c r="C3326" t="b">
        <f>IF(OR(B3326=0,'Input and Summary Results'!D2908=0,'Input and Summary Results'!D2908=""),FALSE,'Input and Summary Results'!$D2908)</f>
        <v>0</v>
      </c>
      <c r="D3326" t="b">
        <f>IF(OR(B3326=0,'Input and Summary Results'!E2908=0),FALSE,'Input and Summary Results'!$E2908)</f>
        <v>0</v>
      </c>
      <c r="E3326" t="b">
        <f t="shared" si="185"/>
        <v>0</v>
      </c>
      <c r="F3326" t="b">
        <f t="shared" si="186"/>
        <v>0</v>
      </c>
      <c r="G3326" t="b">
        <f>IF('Input and Summary Results'!$J$4="yes",IF(C3326=FALSE,FALSE,IF('Data Transformation'!E3326&lt;$R$10,E3326,$R$10)),IF(C3326=FALSE,FALSE,IF(C3326&lt;$R$10,C3326,$R$10)))</f>
        <v>0</v>
      </c>
      <c r="H3326" t="b">
        <f>IF('Input and Summary Results'!$J$4="yes",'Data Transformation'!F3326,'Data Transformation'!D3326)</f>
        <v>0</v>
      </c>
      <c r="I3326" t="str">
        <f t="shared" si="184"/>
        <v/>
      </c>
    </row>
    <row r="3327" spans="2:9" x14ac:dyDescent="0.25">
      <c r="B3327" t="b">
        <f>IF('Input and Summary Results'!D2909=0,FALSE,'Input and Summary Results'!$B2909)</f>
        <v>0</v>
      </c>
      <c r="C3327" t="b">
        <f>IF(OR(B3327=0,'Input and Summary Results'!D2909=0,'Input and Summary Results'!D2909=""),FALSE,'Input and Summary Results'!$D2909)</f>
        <v>0</v>
      </c>
      <c r="D3327" t="b">
        <f>IF(OR(B3327=0,'Input and Summary Results'!E2909=0),FALSE,'Input and Summary Results'!$E2909)</f>
        <v>0</v>
      </c>
      <c r="E3327" t="b">
        <f t="shared" si="185"/>
        <v>0</v>
      </c>
      <c r="F3327" t="b">
        <f t="shared" si="186"/>
        <v>0</v>
      </c>
      <c r="G3327" t="b">
        <f>IF('Input and Summary Results'!$J$4="yes",IF(C3327=FALSE,FALSE,IF('Data Transformation'!E3327&lt;$R$10,E3327,$R$10)),IF(C3327=FALSE,FALSE,IF(C3327&lt;$R$10,C3327,$R$10)))</f>
        <v>0</v>
      </c>
      <c r="H3327" t="b">
        <f>IF('Input and Summary Results'!$J$4="yes",'Data Transformation'!F3327,'Data Transformation'!D3327)</f>
        <v>0</v>
      </c>
      <c r="I3327" t="str">
        <f t="shared" si="184"/>
        <v/>
      </c>
    </row>
    <row r="3328" spans="2:9" x14ac:dyDescent="0.25">
      <c r="B3328" t="b">
        <f>IF('Input and Summary Results'!D2910=0,FALSE,'Input and Summary Results'!$B2910)</f>
        <v>0</v>
      </c>
      <c r="C3328" t="b">
        <f>IF(OR(B3328=0,'Input and Summary Results'!D2910=0,'Input and Summary Results'!D2910=""),FALSE,'Input and Summary Results'!$D2910)</f>
        <v>0</v>
      </c>
      <c r="D3328" t="b">
        <f>IF(OR(B3328=0,'Input and Summary Results'!E2910=0),FALSE,'Input and Summary Results'!$E2910)</f>
        <v>0</v>
      </c>
      <c r="E3328" t="b">
        <f t="shared" si="185"/>
        <v>0</v>
      </c>
      <c r="F3328" t="b">
        <f t="shared" si="186"/>
        <v>0</v>
      </c>
      <c r="G3328" t="b">
        <f>IF('Input and Summary Results'!$J$4="yes",IF(C3328=FALSE,FALSE,IF('Data Transformation'!E3328&lt;$R$10,E3328,$R$10)),IF(C3328=FALSE,FALSE,IF(C3328&lt;$R$10,C3328,$R$10)))</f>
        <v>0</v>
      </c>
      <c r="H3328" t="b">
        <f>IF('Input and Summary Results'!$J$4="yes",'Data Transformation'!F3328,'Data Transformation'!D3328)</f>
        <v>0</v>
      </c>
      <c r="I3328" t="str">
        <f t="shared" si="184"/>
        <v/>
      </c>
    </row>
    <row r="3329" spans="2:9" x14ac:dyDescent="0.25">
      <c r="B3329" t="b">
        <f>IF('Input and Summary Results'!D2911=0,FALSE,'Input and Summary Results'!$B2911)</f>
        <v>0</v>
      </c>
      <c r="C3329" t="b">
        <f>IF(OR(B3329=0,'Input and Summary Results'!D2911=0,'Input and Summary Results'!D2911=""),FALSE,'Input and Summary Results'!$D2911)</f>
        <v>0</v>
      </c>
      <c r="D3329" t="b">
        <f>IF(OR(B3329=0,'Input and Summary Results'!E2911=0),FALSE,'Input and Summary Results'!$E2911)</f>
        <v>0</v>
      </c>
      <c r="E3329" t="b">
        <f t="shared" si="185"/>
        <v>0</v>
      </c>
      <c r="F3329" t="b">
        <f t="shared" si="186"/>
        <v>0</v>
      </c>
      <c r="G3329" t="b">
        <f>IF('Input and Summary Results'!$J$4="yes",IF(C3329=FALSE,FALSE,IF('Data Transformation'!E3329&lt;$R$10,E3329,$R$10)),IF(C3329=FALSE,FALSE,IF(C3329&lt;$R$10,C3329,$R$10)))</f>
        <v>0</v>
      </c>
      <c r="H3329" t="b">
        <f>IF('Input and Summary Results'!$J$4="yes",'Data Transformation'!F3329,'Data Transformation'!D3329)</f>
        <v>0</v>
      </c>
      <c r="I3329" t="str">
        <f t="shared" si="184"/>
        <v/>
      </c>
    </row>
    <row r="3330" spans="2:9" x14ac:dyDescent="0.25">
      <c r="B3330" t="b">
        <f>IF('Input and Summary Results'!D2912=0,FALSE,'Input and Summary Results'!$B2912)</f>
        <v>0</v>
      </c>
      <c r="C3330" t="b">
        <f>IF(OR(B3330=0,'Input and Summary Results'!D2912=0,'Input and Summary Results'!D2912=""),FALSE,'Input and Summary Results'!$D2912)</f>
        <v>0</v>
      </c>
      <c r="D3330" t="b">
        <f>IF(OR(B3330=0,'Input and Summary Results'!E2912=0),FALSE,'Input and Summary Results'!$E2912)</f>
        <v>0</v>
      </c>
      <c r="E3330" t="b">
        <f t="shared" si="185"/>
        <v>0</v>
      </c>
      <c r="F3330" t="b">
        <f t="shared" si="186"/>
        <v>0</v>
      </c>
      <c r="G3330" t="b">
        <f>IF('Input and Summary Results'!$J$4="yes",IF(C3330=FALSE,FALSE,IF('Data Transformation'!E3330&lt;$R$10,E3330,$R$10)),IF(C3330=FALSE,FALSE,IF(C3330&lt;$R$10,C3330,$R$10)))</f>
        <v>0</v>
      </c>
      <c r="H3330" t="b">
        <f>IF('Input and Summary Results'!$J$4="yes",'Data Transformation'!F3330,'Data Transformation'!D3330)</f>
        <v>0</v>
      </c>
      <c r="I3330" t="str">
        <f t="shared" si="184"/>
        <v/>
      </c>
    </row>
    <row r="3331" spans="2:9" x14ac:dyDescent="0.25">
      <c r="B3331" t="b">
        <f>IF('Input and Summary Results'!D2913=0,FALSE,'Input and Summary Results'!$B2913)</f>
        <v>0</v>
      </c>
      <c r="C3331" t="b">
        <f>IF(OR(B3331=0,'Input and Summary Results'!D2913=0,'Input and Summary Results'!D2913=""),FALSE,'Input and Summary Results'!$D2913)</f>
        <v>0</v>
      </c>
      <c r="D3331" t="b">
        <f>IF(OR(B3331=0,'Input and Summary Results'!E2913=0),FALSE,'Input and Summary Results'!$E2913)</f>
        <v>0</v>
      </c>
      <c r="E3331" t="b">
        <f t="shared" si="185"/>
        <v>0</v>
      </c>
      <c r="F3331" t="b">
        <f t="shared" si="186"/>
        <v>0</v>
      </c>
      <c r="G3331" t="b">
        <f>IF('Input and Summary Results'!$J$4="yes",IF(C3331=FALSE,FALSE,IF('Data Transformation'!E3331&lt;$R$10,E3331,$R$10)),IF(C3331=FALSE,FALSE,IF(C3331&lt;$R$10,C3331,$R$10)))</f>
        <v>0</v>
      </c>
      <c r="H3331" t="b">
        <f>IF('Input and Summary Results'!$J$4="yes",'Data Transformation'!F3331,'Data Transformation'!D3331)</f>
        <v>0</v>
      </c>
      <c r="I3331" t="str">
        <f t="shared" si="184"/>
        <v/>
      </c>
    </row>
    <row r="3332" spans="2:9" x14ac:dyDescent="0.25">
      <c r="B3332" t="b">
        <f>IF('Input and Summary Results'!D2914=0,FALSE,'Input and Summary Results'!$B2914)</f>
        <v>0</v>
      </c>
      <c r="C3332" t="b">
        <f>IF(OR(B3332=0,'Input and Summary Results'!D2914=0,'Input and Summary Results'!D2914=""),FALSE,'Input and Summary Results'!$D2914)</f>
        <v>0</v>
      </c>
      <c r="D3332" t="b">
        <f>IF(OR(B3332=0,'Input and Summary Results'!E2914=0),FALSE,'Input and Summary Results'!$E2914)</f>
        <v>0</v>
      </c>
      <c r="E3332" t="b">
        <f t="shared" si="185"/>
        <v>0</v>
      </c>
      <c r="F3332" t="b">
        <f t="shared" si="186"/>
        <v>0</v>
      </c>
      <c r="G3332" t="b">
        <f>IF('Input and Summary Results'!$J$4="yes",IF(C3332=FALSE,FALSE,IF('Data Transformation'!E3332&lt;$R$10,E3332,$R$10)),IF(C3332=FALSE,FALSE,IF(C3332&lt;$R$10,C3332,$R$10)))</f>
        <v>0</v>
      </c>
      <c r="H3332" t="b">
        <f>IF('Input and Summary Results'!$J$4="yes",'Data Transformation'!F3332,'Data Transformation'!D3332)</f>
        <v>0</v>
      </c>
      <c r="I3332" t="str">
        <f t="shared" si="184"/>
        <v/>
      </c>
    </row>
    <row r="3333" spans="2:9" x14ac:dyDescent="0.25">
      <c r="B3333" t="b">
        <f>IF('Input and Summary Results'!D2915=0,FALSE,'Input and Summary Results'!$B2915)</f>
        <v>0</v>
      </c>
      <c r="C3333" t="b">
        <f>IF(OR(B3333=0,'Input and Summary Results'!D2915=0,'Input and Summary Results'!D2915=""),FALSE,'Input and Summary Results'!$D2915)</f>
        <v>0</v>
      </c>
      <c r="D3333" t="b">
        <f>IF(OR(B3333=0,'Input and Summary Results'!E2915=0),FALSE,'Input and Summary Results'!$E2915)</f>
        <v>0</v>
      </c>
      <c r="E3333" t="b">
        <f t="shared" si="185"/>
        <v>0</v>
      </c>
      <c r="F3333" t="b">
        <f t="shared" si="186"/>
        <v>0</v>
      </c>
      <c r="G3333" t="b">
        <f>IF('Input and Summary Results'!$J$4="yes",IF(C3333=FALSE,FALSE,IF('Data Transformation'!E3333&lt;$R$10,E3333,$R$10)),IF(C3333=FALSE,FALSE,IF(C3333&lt;$R$10,C3333,$R$10)))</f>
        <v>0</v>
      </c>
      <c r="H3333" t="b">
        <f>IF('Input and Summary Results'!$J$4="yes",'Data Transformation'!F3333,'Data Transformation'!D3333)</f>
        <v>0</v>
      </c>
      <c r="I3333" t="str">
        <f t="shared" ref="I3333:I3396" si="187">IF(G3333=FALSE,"",B3333)</f>
        <v/>
      </c>
    </row>
    <row r="3334" spans="2:9" x14ac:dyDescent="0.25">
      <c r="B3334" t="b">
        <f>IF('Input and Summary Results'!D2916=0,FALSE,'Input and Summary Results'!$B2916)</f>
        <v>0</v>
      </c>
      <c r="C3334" t="b">
        <f>IF(OR(B3334=0,'Input and Summary Results'!D2916=0,'Input and Summary Results'!D2916=""),FALSE,'Input and Summary Results'!$D2916)</f>
        <v>0</v>
      </c>
      <c r="D3334" t="b">
        <f>IF(OR(B3334=0,'Input and Summary Results'!E2916=0),FALSE,'Input and Summary Results'!$E2916)</f>
        <v>0</v>
      </c>
      <c r="E3334" t="b">
        <f t="shared" si="185"/>
        <v>0</v>
      </c>
      <c r="F3334" t="b">
        <f t="shared" si="186"/>
        <v>0</v>
      </c>
      <c r="G3334" t="b">
        <f>IF('Input and Summary Results'!$J$4="yes",IF(C3334=FALSE,FALSE,IF('Data Transformation'!E3334&lt;$R$10,E3334,$R$10)),IF(C3334=FALSE,FALSE,IF(C3334&lt;$R$10,C3334,$R$10)))</f>
        <v>0</v>
      </c>
      <c r="H3334" t="b">
        <f>IF('Input and Summary Results'!$J$4="yes",'Data Transformation'!F3334,'Data Transformation'!D3334)</f>
        <v>0</v>
      </c>
      <c r="I3334" t="str">
        <f t="shared" si="187"/>
        <v/>
      </c>
    </row>
    <row r="3335" spans="2:9" x14ac:dyDescent="0.25">
      <c r="B3335" t="b">
        <f>IF('Input and Summary Results'!D2917=0,FALSE,'Input and Summary Results'!$B2917)</f>
        <v>0</v>
      </c>
      <c r="C3335" t="b">
        <f>IF(OR(B3335=0,'Input and Summary Results'!D2917=0,'Input and Summary Results'!D2917=""),FALSE,'Input and Summary Results'!$D2917)</f>
        <v>0</v>
      </c>
      <c r="D3335" t="b">
        <f>IF(OR(B3335=0,'Input and Summary Results'!E2917=0),FALSE,'Input and Summary Results'!$E2917)</f>
        <v>0</v>
      </c>
      <c r="E3335" t="b">
        <f t="shared" si="185"/>
        <v>0</v>
      </c>
      <c r="F3335" t="b">
        <f t="shared" si="186"/>
        <v>0</v>
      </c>
      <c r="G3335" t="b">
        <f>IF('Input and Summary Results'!$J$4="yes",IF(C3335=FALSE,FALSE,IF('Data Transformation'!E3335&lt;$R$10,E3335,$R$10)),IF(C3335=FALSE,FALSE,IF(C3335&lt;$R$10,C3335,$R$10)))</f>
        <v>0</v>
      </c>
      <c r="H3335" t="b">
        <f>IF('Input and Summary Results'!$J$4="yes",'Data Transformation'!F3335,'Data Transformation'!D3335)</f>
        <v>0</v>
      </c>
      <c r="I3335" t="str">
        <f t="shared" si="187"/>
        <v/>
      </c>
    </row>
    <row r="3336" spans="2:9" x14ac:dyDescent="0.25">
      <c r="B3336" t="b">
        <f>IF('Input and Summary Results'!D2918=0,FALSE,'Input and Summary Results'!$B2918)</f>
        <v>0</v>
      </c>
      <c r="C3336" t="b">
        <f>IF(OR(B3336=0,'Input and Summary Results'!D2918=0,'Input and Summary Results'!D2918=""),FALSE,'Input and Summary Results'!$D2918)</f>
        <v>0</v>
      </c>
      <c r="D3336" t="b">
        <f>IF(OR(B3336=0,'Input and Summary Results'!E2918=0),FALSE,'Input and Summary Results'!$E2918)</f>
        <v>0</v>
      </c>
      <c r="E3336" t="b">
        <f t="shared" si="185"/>
        <v>0</v>
      </c>
      <c r="F3336" t="b">
        <f t="shared" si="186"/>
        <v>0</v>
      </c>
      <c r="G3336" t="b">
        <f>IF('Input and Summary Results'!$J$4="yes",IF(C3336=FALSE,FALSE,IF('Data Transformation'!E3336&lt;$R$10,E3336,$R$10)),IF(C3336=FALSE,FALSE,IF(C3336&lt;$R$10,C3336,$R$10)))</f>
        <v>0</v>
      </c>
      <c r="H3336" t="b">
        <f>IF('Input and Summary Results'!$J$4="yes",'Data Transformation'!F3336,'Data Transformation'!D3336)</f>
        <v>0</v>
      </c>
      <c r="I3336" t="str">
        <f t="shared" si="187"/>
        <v/>
      </c>
    </row>
    <row r="3337" spans="2:9" x14ac:dyDescent="0.25">
      <c r="B3337" t="b">
        <f>IF('Input and Summary Results'!D2919=0,FALSE,'Input and Summary Results'!$B2919)</f>
        <v>0</v>
      </c>
      <c r="C3337" t="b">
        <f>IF(OR(B3337=0,'Input and Summary Results'!D2919=0,'Input and Summary Results'!D2919=""),FALSE,'Input and Summary Results'!$D2919)</f>
        <v>0</v>
      </c>
      <c r="D3337" t="b">
        <f>IF(OR(B3337=0,'Input and Summary Results'!E2919=0),FALSE,'Input and Summary Results'!$E2919)</f>
        <v>0</v>
      </c>
      <c r="E3337" t="b">
        <f t="shared" si="185"/>
        <v>0</v>
      </c>
      <c r="F3337" t="b">
        <f t="shared" si="186"/>
        <v>0</v>
      </c>
      <c r="G3337" t="b">
        <f>IF('Input and Summary Results'!$J$4="yes",IF(C3337=FALSE,FALSE,IF('Data Transformation'!E3337&lt;$R$10,E3337,$R$10)),IF(C3337=FALSE,FALSE,IF(C3337&lt;$R$10,C3337,$R$10)))</f>
        <v>0</v>
      </c>
      <c r="H3337" t="b">
        <f>IF('Input and Summary Results'!$J$4="yes",'Data Transformation'!F3337,'Data Transformation'!D3337)</f>
        <v>0</v>
      </c>
      <c r="I3337" t="str">
        <f t="shared" si="187"/>
        <v/>
      </c>
    </row>
    <row r="3338" spans="2:9" x14ac:dyDescent="0.25">
      <c r="B3338" t="b">
        <f>IF('Input and Summary Results'!D2920=0,FALSE,'Input and Summary Results'!$B2920)</f>
        <v>0</v>
      </c>
      <c r="C3338" t="b">
        <f>IF(OR(B3338=0,'Input and Summary Results'!D2920=0,'Input and Summary Results'!D2920=""),FALSE,'Input and Summary Results'!$D2920)</f>
        <v>0</v>
      </c>
      <c r="D3338" t="b">
        <f>IF(OR(B3338=0,'Input and Summary Results'!E2920=0),FALSE,'Input and Summary Results'!$E2920)</f>
        <v>0</v>
      </c>
      <c r="E3338" t="b">
        <f t="shared" si="185"/>
        <v>0</v>
      </c>
      <c r="F3338" t="b">
        <f t="shared" si="186"/>
        <v>0</v>
      </c>
      <c r="G3338" t="b">
        <f>IF('Input and Summary Results'!$J$4="yes",IF(C3338=FALSE,FALSE,IF('Data Transformation'!E3338&lt;$R$10,E3338,$R$10)),IF(C3338=FALSE,FALSE,IF(C3338&lt;$R$10,C3338,$R$10)))</f>
        <v>0</v>
      </c>
      <c r="H3338" t="b">
        <f>IF('Input and Summary Results'!$J$4="yes",'Data Transformation'!F3338,'Data Transformation'!D3338)</f>
        <v>0</v>
      </c>
      <c r="I3338" t="str">
        <f t="shared" si="187"/>
        <v/>
      </c>
    </row>
    <row r="3339" spans="2:9" x14ac:dyDescent="0.25">
      <c r="B3339" t="b">
        <f>IF('Input and Summary Results'!D2921=0,FALSE,'Input and Summary Results'!$B2921)</f>
        <v>0</v>
      </c>
      <c r="C3339" t="b">
        <f>IF(OR(B3339=0,'Input and Summary Results'!D2921=0,'Input and Summary Results'!D2921=""),FALSE,'Input and Summary Results'!$D2921)</f>
        <v>0</v>
      </c>
      <c r="D3339" t="b">
        <f>IF(OR(B3339=0,'Input and Summary Results'!E2921=0),FALSE,'Input and Summary Results'!$E2921)</f>
        <v>0</v>
      </c>
      <c r="E3339" t="b">
        <f t="shared" si="185"/>
        <v>0</v>
      </c>
      <c r="F3339" t="b">
        <f t="shared" si="186"/>
        <v>0</v>
      </c>
      <c r="G3339" t="b">
        <f>IF('Input and Summary Results'!$J$4="yes",IF(C3339=FALSE,FALSE,IF('Data Transformation'!E3339&lt;$R$10,E3339,$R$10)),IF(C3339=FALSE,FALSE,IF(C3339&lt;$R$10,C3339,$R$10)))</f>
        <v>0</v>
      </c>
      <c r="H3339" t="b">
        <f>IF('Input and Summary Results'!$J$4="yes",'Data Transformation'!F3339,'Data Transformation'!D3339)</f>
        <v>0</v>
      </c>
      <c r="I3339" t="str">
        <f t="shared" si="187"/>
        <v/>
      </c>
    </row>
    <row r="3340" spans="2:9" x14ac:dyDescent="0.25">
      <c r="B3340" t="b">
        <f>IF('Input and Summary Results'!D2922=0,FALSE,'Input and Summary Results'!$B2922)</f>
        <v>0</v>
      </c>
      <c r="C3340" t="b">
        <f>IF(OR(B3340=0,'Input and Summary Results'!D2922=0,'Input and Summary Results'!D2922=""),FALSE,'Input and Summary Results'!$D2922)</f>
        <v>0</v>
      </c>
      <c r="D3340" t="b">
        <f>IF(OR(B3340=0,'Input and Summary Results'!E2922=0),FALSE,'Input and Summary Results'!$E2922)</f>
        <v>0</v>
      </c>
      <c r="E3340" t="b">
        <f t="shared" si="185"/>
        <v>0</v>
      </c>
      <c r="F3340" t="b">
        <f t="shared" si="186"/>
        <v>0</v>
      </c>
      <c r="G3340" t="b">
        <f>IF('Input and Summary Results'!$J$4="yes",IF(C3340=FALSE,FALSE,IF('Data Transformation'!E3340&lt;$R$10,E3340,$R$10)),IF(C3340=FALSE,FALSE,IF(C3340&lt;$R$10,C3340,$R$10)))</f>
        <v>0</v>
      </c>
      <c r="H3340" t="b">
        <f>IF('Input and Summary Results'!$J$4="yes",'Data Transformation'!F3340,'Data Transformation'!D3340)</f>
        <v>0</v>
      </c>
      <c r="I3340" t="str">
        <f t="shared" si="187"/>
        <v/>
      </c>
    </row>
    <row r="3341" spans="2:9" x14ac:dyDescent="0.25">
      <c r="B3341" t="b">
        <f>IF('Input and Summary Results'!D2923=0,FALSE,'Input and Summary Results'!$B2923)</f>
        <v>0</v>
      </c>
      <c r="C3341" t="b">
        <f>IF(OR(B3341=0,'Input and Summary Results'!D2923=0,'Input and Summary Results'!D2923=""),FALSE,'Input and Summary Results'!$D2923)</f>
        <v>0</v>
      </c>
      <c r="D3341" t="b">
        <f>IF(OR(B3341=0,'Input and Summary Results'!E2923=0),FALSE,'Input and Summary Results'!$E2923)</f>
        <v>0</v>
      </c>
      <c r="E3341" t="b">
        <f t="shared" si="185"/>
        <v>0</v>
      </c>
      <c r="F3341" t="b">
        <f t="shared" si="186"/>
        <v>0</v>
      </c>
      <c r="G3341" t="b">
        <f>IF('Input and Summary Results'!$J$4="yes",IF(C3341=FALSE,FALSE,IF('Data Transformation'!E3341&lt;$R$10,E3341,$R$10)),IF(C3341=FALSE,FALSE,IF(C3341&lt;$R$10,C3341,$R$10)))</f>
        <v>0</v>
      </c>
      <c r="H3341" t="b">
        <f>IF('Input and Summary Results'!$J$4="yes",'Data Transformation'!F3341,'Data Transformation'!D3341)</f>
        <v>0</v>
      </c>
      <c r="I3341" t="str">
        <f t="shared" si="187"/>
        <v/>
      </c>
    </row>
    <row r="3342" spans="2:9" x14ac:dyDescent="0.25">
      <c r="B3342" t="b">
        <f>IF('Input and Summary Results'!D2924=0,FALSE,'Input and Summary Results'!$B2924)</f>
        <v>0</v>
      </c>
      <c r="C3342" t="b">
        <f>IF(OR(B3342=0,'Input and Summary Results'!D2924=0,'Input and Summary Results'!D2924=""),FALSE,'Input and Summary Results'!$D2924)</f>
        <v>0</v>
      </c>
      <c r="D3342" t="b">
        <f>IF(OR(B3342=0,'Input and Summary Results'!E2924=0),FALSE,'Input and Summary Results'!$E2924)</f>
        <v>0</v>
      </c>
      <c r="E3342" t="b">
        <f t="shared" si="185"/>
        <v>0</v>
      </c>
      <c r="F3342" t="b">
        <f t="shared" si="186"/>
        <v>0</v>
      </c>
      <c r="G3342" t="b">
        <f>IF('Input and Summary Results'!$J$4="yes",IF(C3342=FALSE,FALSE,IF('Data Transformation'!E3342&lt;$R$10,E3342,$R$10)),IF(C3342=FALSE,FALSE,IF(C3342&lt;$R$10,C3342,$R$10)))</f>
        <v>0</v>
      </c>
      <c r="H3342" t="b">
        <f>IF('Input and Summary Results'!$J$4="yes",'Data Transformation'!F3342,'Data Transformation'!D3342)</f>
        <v>0</v>
      </c>
      <c r="I3342" t="str">
        <f t="shared" si="187"/>
        <v/>
      </c>
    </row>
    <row r="3343" spans="2:9" x14ac:dyDescent="0.25">
      <c r="B3343" t="b">
        <f>IF('Input and Summary Results'!D2925=0,FALSE,'Input and Summary Results'!$B2925)</f>
        <v>0</v>
      </c>
      <c r="C3343" t="b">
        <f>IF(OR(B3343=0,'Input and Summary Results'!D2925=0,'Input and Summary Results'!D2925=""),FALSE,'Input and Summary Results'!$D2925)</f>
        <v>0</v>
      </c>
      <c r="D3343" t="b">
        <f>IF(OR(B3343=0,'Input and Summary Results'!E2925=0),FALSE,'Input and Summary Results'!$E2925)</f>
        <v>0</v>
      </c>
      <c r="E3343" t="b">
        <f t="shared" si="185"/>
        <v>0</v>
      </c>
      <c r="F3343" t="b">
        <f t="shared" si="186"/>
        <v>0</v>
      </c>
      <c r="G3343" t="b">
        <f>IF('Input and Summary Results'!$J$4="yes",IF(C3343=FALSE,FALSE,IF('Data Transformation'!E3343&lt;$R$10,E3343,$R$10)),IF(C3343=FALSE,FALSE,IF(C3343&lt;$R$10,C3343,$R$10)))</f>
        <v>0</v>
      </c>
      <c r="H3343" t="b">
        <f>IF('Input and Summary Results'!$J$4="yes",'Data Transformation'!F3343,'Data Transformation'!D3343)</f>
        <v>0</v>
      </c>
      <c r="I3343" t="str">
        <f t="shared" si="187"/>
        <v/>
      </c>
    </row>
    <row r="3344" spans="2:9" x14ac:dyDescent="0.25">
      <c r="B3344" t="b">
        <f>IF('Input and Summary Results'!D2926=0,FALSE,'Input and Summary Results'!$B2926)</f>
        <v>0</v>
      </c>
      <c r="C3344" t="b">
        <f>IF(OR(B3344=0,'Input and Summary Results'!D2926=0,'Input and Summary Results'!D2926=""),FALSE,'Input and Summary Results'!$D2926)</f>
        <v>0</v>
      </c>
      <c r="D3344" t="b">
        <f>IF(OR(B3344=0,'Input and Summary Results'!E2926=0),FALSE,'Input and Summary Results'!$E2926)</f>
        <v>0</v>
      </c>
      <c r="E3344" t="b">
        <f t="shared" si="185"/>
        <v>0</v>
      </c>
      <c r="F3344" t="b">
        <f t="shared" si="186"/>
        <v>0</v>
      </c>
      <c r="G3344" t="b">
        <f>IF('Input and Summary Results'!$J$4="yes",IF(C3344=FALSE,FALSE,IF('Data Transformation'!E3344&lt;$R$10,E3344,$R$10)),IF(C3344=FALSE,FALSE,IF(C3344&lt;$R$10,C3344,$R$10)))</f>
        <v>0</v>
      </c>
      <c r="H3344" t="b">
        <f>IF('Input and Summary Results'!$J$4="yes",'Data Transformation'!F3344,'Data Transformation'!D3344)</f>
        <v>0</v>
      </c>
      <c r="I3344" t="str">
        <f t="shared" si="187"/>
        <v/>
      </c>
    </row>
    <row r="3345" spans="2:9" x14ac:dyDescent="0.25">
      <c r="B3345" t="b">
        <f>IF('Input and Summary Results'!D2927=0,FALSE,'Input and Summary Results'!$B2927)</f>
        <v>0</v>
      </c>
      <c r="C3345" t="b">
        <f>IF(OR(B3345=0,'Input and Summary Results'!D2927=0,'Input and Summary Results'!D2927=""),FALSE,'Input and Summary Results'!$D2927)</f>
        <v>0</v>
      </c>
      <c r="D3345" t="b">
        <f>IF(OR(B3345=0,'Input and Summary Results'!E2927=0),FALSE,'Input and Summary Results'!$E2927)</f>
        <v>0</v>
      </c>
      <c r="E3345" t="b">
        <f t="shared" si="185"/>
        <v>0</v>
      </c>
      <c r="F3345" t="b">
        <f t="shared" si="186"/>
        <v>0</v>
      </c>
      <c r="G3345" t="b">
        <f>IF('Input and Summary Results'!$J$4="yes",IF(C3345=FALSE,FALSE,IF('Data Transformation'!E3345&lt;$R$10,E3345,$R$10)),IF(C3345=FALSE,FALSE,IF(C3345&lt;$R$10,C3345,$R$10)))</f>
        <v>0</v>
      </c>
      <c r="H3345" t="b">
        <f>IF('Input and Summary Results'!$J$4="yes",'Data Transformation'!F3345,'Data Transformation'!D3345)</f>
        <v>0</v>
      </c>
      <c r="I3345" t="str">
        <f t="shared" si="187"/>
        <v/>
      </c>
    </row>
    <row r="3346" spans="2:9" x14ac:dyDescent="0.25">
      <c r="B3346" t="b">
        <f>IF('Input and Summary Results'!D2928=0,FALSE,'Input and Summary Results'!$B2928)</f>
        <v>0</v>
      </c>
      <c r="C3346" t="b">
        <f>IF(OR(B3346=0,'Input and Summary Results'!D2928=0,'Input and Summary Results'!D2928=""),FALSE,'Input and Summary Results'!$D2928)</f>
        <v>0</v>
      </c>
      <c r="D3346" t="b">
        <f>IF(OR(B3346=0,'Input and Summary Results'!E2928=0),FALSE,'Input and Summary Results'!$E2928)</f>
        <v>0</v>
      </c>
      <c r="E3346" t="b">
        <f t="shared" si="185"/>
        <v>0</v>
      </c>
      <c r="F3346" t="b">
        <f t="shared" si="186"/>
        <v>0</v>
      </c>
      <c r="G3346" t="b">
        <f>IF('Input and Summary Results'!$J$4="yes",IF(C3346=FALSE,FALSE,IF('Data Transformation'!E3346&lt;$R$10,E3346,$R$10)),IF(C3346=FALSE,FALSE,IF(C3346&lt;$R$10,C3346,$R$10)))</f>
        <v>0</v>
      </c>
      <c r="H3346" t="b">
        <f>IF('Input and Summary Results'!$J$4="yes",'Data Transformation'!F3346,'Data Transformation'!D3346)</f>
        <v>0</v>
      </c>
      <c r="I3346" t="str">
        <f t="shared" si="187"/>
        <v/>
      </c>
    </row>
    <row r="3347" spans="2:9" x14ac:dyDescent="0.25">
      <c r="B3347" t="b">
        <f>IF('Input and Summary Results'!D2929=0,FALSE,'Input and Summary Results'!$B2929)</f>
        <v>0</v>
      </c>
      <c r="C3347" t="b">
        <f>IF(OR(B3347=0,'Input and Summary Results'!D2929=0,'Input and Summary Results'!D2929=""),FALSE,'Input and Summary Results'!$D2929)</f>
        <v>0</v>
      </c>
      <c r="D3347" t="b">
        <f>IF(OR(B3347=0,'Input and Summary Results'!E2929=0),FALSE,'Input and Summary Results'!$E2929)</f>
        <v>0</v>
      </c>
      <c r="E3347" t="b">
        <f t="shared" si="185"/>
        <v>0</v>
      </c>
      <c r="F3347" t="b">
        <f t="shared" si="186"/>
        <v>0</v>
      </c>
      <c r="G3347" t="b">
        <f>IF('Input and Summary Results'!$J$4="yes",IF(C3347=FALSE,FALSE,IF('Data Transformation'!E3347&lt;$R$10,E3347,$R$10)),IF(C3347=FALSE,FALSE,IF(C3347&lt;$R$10,C3347,$R$10)))</f>
        <v>0</v>
      </c>
      <c r="H3347" t="b">
        <f>IF('Input and Summary Results'!$J$4="yes",'Data Transformation'!F3347,'Data Transformation'!D3347)</f>
        <v>0</v>
      </c>
      <c r="I3347" t="str">
        <f t="shared" si="187"/>
        <v/>
      </c>
    </row>
    <row r="3348" spans="2:9" x14ac:dyDescent="0.25">
      <c r="B3348" t="b">
        <f>IF('Input and Summary Results'!D2930=0,FALSE,'Input and Summary Results'!$B2930)</f>
        <v>0</v>
      </c>
      <c r="C3348" t="b">
        <f>IF(OR(B3348=0,'Input and Summary Results'!D2930=0,'Input and Summary Results'!D2930=""),FALSE,'Input and Summary Results'!$D2930)</f>
        <v>0</v>
      </c>
      <c r="D3348" t="b">
        <f>IF(OR(B3348=0,'Input and Summary Results'!E2930=0),FALSE,'Input and Summary Results'!$E2930)</f>
        <v>0</v>
      </c>
      <c r="E3348" t="b">
        <f t="shared" si="185"/>
        <v>0</v>
      </c>
      <c r="F3348" t="b">
        <f t="shared" si="186"/>
        <v>0</v>
      </c>
      <c r="G3348" t="b">
        <f>IF('Input and Summary Results'!$J$4="yes",IF(C3348=FALSE,FALSE,IF('Data Transformation'!E3348&lt;$R$10,E3348,$R$10)),IF(C3348=FALSE,FALSE,IF(C3348&lt;$R$10,C3348,$R$10)))</f>
        <v>0</v>
      </c>
      <c r="H3348" t="b">
        <f>IF('Input and Summary Results'!$J$4="yes",'Data Transformation'!F3348,'Data Transformation'!D3348)</f>
        <v>0</v>
      </c>
      <c r="I3348" t="str">
        <f t="shared" si="187"/>
        <v/>
      </c>
    </row>
    <row r="3349" spans="2:9" x14ac:dyDescent="0.25">
      <c r="B3349" t="b">
        <f>IF('Input and Summary Results'!D2931=0,FALSE,'Input and Summary Results'!$B2931)</f>
        <v>0</v>
      </c>
      <c r="C3349" t="b">
        <f>IF(OR(B3349=0,'Input and Summary Results'!D2931=0,'Input and Summary Results'!D2931=""),FALSE,'Input and Summary Results'!$D2931)</f>
        <v>0</v>
      </c>
      <c r="D3349" t="b">
        <f>IF(OR(B3349=0,'Input and Summary Results'!E2931=0),FALSE,'Input and Summary Results'!$E2931)</f>
        <v>0</v>
      </c>
      <c r="E3349" t="b">
        <f t="shared" si="185"/>
        <v>0</v>
      </c>
      <c r="F3349" t="b">
        <f t="shared" si="186"/>
        <v>0</v>
      </c>
      <c r="G3349" t="b">
        <f>IF('Input and Summary Results'!$J$4="yes",IF(C3349=FALSE,FALSE,IF('Data Transformation'!E3349&lt;$R$10,E3349,$R$10)),IF(C3349=FALSE,FALSE,IF(C3349&lt;$R$10,C3349,$R$10)))</f>
        <v>0</v>
      </c>
      <c r="H3349" t="b">
        <f>IF('Input and Summary Results'!$J$4="yes",'Data Transformation'!F3349,'Data Transformation'!D3349)</f>
        <v>0</v>
      </c>
      <c r="I3349" t="str">
        <f t="shared" si="187"/>
        <v/>
      </c>
    </row>
    <row r="3350" spans="2:9" x14ac:dyDescent="0.25">
      <c r="B3350" t="b">
        <f>IF('Input and Summary Results'!D2932=0,FALSE,'Input and Summary Results'!$B2932)</f>
        <v>0</v>
      </c>
      <c r="C3350" t="b">
        <f>IF(OR(B3350=0,'Input and Summary Results'!D2932=0,'Input and Summary Results'!D2932=""),FALSE,'Input and Summary Results'!$D2932)</f>
        <v>0</v>
      </c>
      <c r="D3350" t="b">
        <f>IF(OR(B3350=0,'Input and Summary Results'!E2932=0),FALSE,'Input and Summary Results'!$E2932)</f>
        <v>0</v>
      </c>
      <c r="E3350" t="b">
        <f t="shared" si="185"/>
        <v>0</v>
      </c>
      <c r="F3350" t="b">
        <f t="shared" si="186"/>
        <v>0</v>
      </c>
      <c r="G3350" t="b">
        <f>IF('Input and Summary Results'!$J$4="yes",IF(C3350=FALSE,FALSE,IF('Data Transformation'!E3350&lt;$R$10,E3350,$R$10)),IF(C3350=FALSE,FALSE,IF(C3350&lt;$R$10,C3350,$R$10)))</f>
        <v>0</v>
      </c>
      <c r="H3350" t="b">
        <f>IF('Input and Summary Results'!$J$4="yes",'Data Transformation'!F3350,'Data Transformation'!D3350)</f>
        <v>0</v>
      </c>
      <c r="I3350" t="str">
        <f t="shared" si="187"/>
        <v/>
      </c>
    </row>
    <row r="3351" spans="2:9" x14ac:dyDescent="0.25">
      <c r="B3351" t="b">
        <f>IF('Input and Summary Results'!D2933=0,FALSE,'Input and Summary Results'!$B2933)</f>
        <v>0</v>
      </c>
      <c r="C3351" t="b">
        <f>IF(OR(B3351=0,'Input and Summary Results'!D2933=0,'Input and Summary Results'!D2933=""),FALSE,'Input and Summary Results'!$D2933)</f>
        <v>0</v>
      </c>
      <c r="D3351" t="b">
        <f>IF(OR(B3351=0,'Input and Summary Results'!E2933=0),FALSE,'Input and Summary Results'!$E2933)</f>
        <v>0</v>
      </c>
      <c r="E3351" t="b">
        <f t="shared" si="185"/>
        <v>0</v>
      </c>
      <c r="F3351" t="b">
        <f t="shared" si="186"/>
        <v>0</v>
      </c>
      <c r="G3351" t="b">
        <f>IF('Input and Summary Results'!$J$4="yes",IF(C3351=FALSE,FALSE,IF('Data Transformation'!E3351&lt;$R$10,E3351,$R$10)),IF(C3351=FALSE,FALSE,IF(C3351&lt;$R$10,C3351,$R$10)))</f>
        <v>0</v>
      </c>
      <c r="H3351" t="b">
        <f>IF('Input and Summary Results'!$J$4="yes",'Data Transformation'!F3351,'Data Transformation'!D3351)</f>
        <v>0</v>
      </c>
      <c r="I3351" t="str">
        <f t="shared" si="187"/>
        <v/>
      </c>
    </row>
    <row r="3352" spans="2:9" x14ac:dyDescent="0.25">
      <c r="B3352" t="b">
        <f>IF('Input and Summary Results'!D2934=0,FALSE,'Input and Summary Results'!$B2934)</f>
        <v>0</v>
      </c>
      <c r="C3352" t="b">
        <f>IF(OR(B3352=0,'Input and Summary Results'!D2934=0,'Input and Summary Results'!D2934=""),FALSE,'Input and Summary Results'!$D2934)</f>
        <v>0</v>
      </c>
      <c r="D3352" t="b">
        <f>IF(OR(B3352=0,'Input and Summary Results'!E2934=0),FALSE,'Input and Summary Results'!$E2934)</f>
        <v>0</v>
      </c>
      <c r="E3352" t="b">
        <f t="shared" si="185"/>
        <v>0</v>
      </c>
      <c r="F3352" t="b">
        <f t="shared" si="186"/>
        <v>0</v>
      </c>
      <c r="G3352" t="b">
        <f>IF('Input and Summary Results'!$J$4="yes",IF(C3352=FALSE,FALSE,IF('Data Transformation'!E3352&lt;$R$10,E3352,$R$10)),IF(C3352=FALSE,FALSE,IF(C3352&lt;$R$10,C3352,$R$10)))</f>
        <v>0</v>
      </c>
      <c r="H3352" t="b">
        <f>IF('Input and Summary Results'!$J$4="yes",'Data Transformation'!F3352,'Data Transformation'!D3352)</f>
        <v>0</v>
      </c>
      <c r="I3352" t="str">
        <f t="shared" si="187"/>
        <v/>
      </c>
    </row>
    <row r="3353" spans="2:9" x14ac:dyDescent="0.25">
      <c r="B3353" t="b">
        <f>IF('Input and Summary Results'!D2935=0,FALSE,'Input and Summary Results'!$B2935)</f>
        <v>0</v>
      </c>
      <c r="C3353" t="b">
        <f>IF(OR(B3353=0,'Input and Summary Results'!D2935=0,'Input and Summary Results'!D2935=""),FALSE,'Input and Summary Results'!$D2935)</f>
        <v>0</v>
      </c>
      <c r="D3353" t="b">
        <f>IF(OR(B3353=0,'Input and Summary Results'!E2935=0),FALSE,'Input and Summary Results'!$E2935)</f>
        <v>0</v>
      </c>
      <c r="E3353" t="b">
        <f t="shared" si="185"/>
        <v>0</v>
      </c>
      <c r="F3353" t="b">
        <f t="shared" si="186"/>
        <v>0</v>
      </c>
      <c r="G3353" t="b">
        <f>IF('Input and Summary Results'!$J$4="yes",IF(C3353=FALSE,FALSE,IF('Data Transformation'!E3353&lt;$R$10,E3353,$R$10)),IF(C3353=FALSE,FALSE,IF(C3353&lt;$R$10,C3353,$R$10)))</f>
        <v>0</v>
      </c>
      <c r="H3353" t="b">
        <f>IF('Input and Summary Results'!$J$4="yes",'Data Transformation'!F3353,'Data Transformation'!D3353)</f>
        <v>0</v>
      </c>
      <c r="I3353" t="str">
        <f t="shared" si="187"/>
        <v/>
      </c>
    </row>
    <row r="3354" spans="2:9" x14ac:dyDescent="0.25">
      <c r="B3354" t="b">
        <f>IF('Input and Summary Results'!D2936=0,FALSE,'Input and Summary Results'!$B2936)</f>
        <v>0</v>
      </c>
      <c r="C3354" t="b">
        <f>IF(OR(B3354=0,'Input and Summary Results'!D2936=0,'Input and Summary Results'!D2936=""),FALSE,'Input and Summary Results'!$D2936)</f>
        <v>0</v>
      </c>
      <c r="D3354" t="b">
        <f>IF(OR(B3354=0,'Input and Summary Results'!E2936=0),FALSE,'Input and Summary Results'!$E2936)</f>
        <v>0</v>
      </c>
      <c r="E3354" t="b">
        <f t="shared" si="185"/>
        <v>0</v>
      </c>
      <c r="F3354" t="b">
        <f t="shared" si="186"/>
        <v>0</v>
      </c>
      <c r="G3354" t="b">
        <f>IF('Input and Summary Results'!$J$4="yes",IF(C3354=FALSE,FALSE,IF('Data Transformation'!E3354&lt;$R$10,E3354,$R$10)),IF(C3354=FALSE,FALSE,IF(C3354&lt;$R$10,C3354,$R$10)))</f>
        <v>0</v>
      </c>
      <c r="H3354" t="b">
        <f>IF('Input and Summary Results'!$J$4="yes",'Data Transformation'!F3354,'Data Transformation'!D3354)</f>
        <v>0</v>
      </c>
      <c r="I3354" t="str">
        <f t="shared" si="187"/>
        <v/>
      </c>
    </row>
    <row r="3355" spans="2:9" x14ac:dyDescent="0.25">
      <c r="B3355" t="b">
        <f>IF('Input and Summary Results'!D2937=0,FALSE,'Input and Summary Results'!$B2937)</f>
        <v>0</v>
      </c>
      <c r="C3355" t="b">
        <f>IF(OR(B3355=0,'Input and Summary Results'!D2937=0,'Input and Summary Results'!D2937=""),FALSE,'Input and Summary Results'!$D2937)</f>
        <v>0</v>
      </c>
      <c r="D3355" t="b">
        <f>IF(OR(B3355=0,'Input and Summary Results'!E2937=0),FALSE,'Input and Summary Results'!$E2937)</f>
        <v>0</v>
      </c>
      <c r="E3355" t="b">
        <f t="shared" si="185"/>
        <v>0</v>
      </c>
      <c r="F3355" t="b">
        <f t="shared" si="186"/>
        <v>0</v>
      </c>
      <c r="G3355" t="b">
        <f>IF('Input and Summary Results'!$J$4="yes",IF(C3355=FALSE,FALSE,IF('Data Transformation'!E3355&lt;$R$10,E3355,$R$10)),IF(C3355=FALSE,FALSE,IF(C3355&lt;$R$10,C3355,$R$10)))</f>
        <v>0</v>
      </c>
      <c r="H3355" t="b">
        <f>IF('Input and Summary Results'!$J$4="yes",'Data Transformation'!F3355,'Data Transformation'!D3355)</f>
        <v>0</v>
      </c>
      <c r="I3355" t="str">
        <f t="shared" si="187"/>
        <v/>
      </c>
    </row>
    <row r="3356" spans="2:9" x14ac:dyDescent="0.25">
      <c r="B3356" t="b">
        <f>IF('Input and Summary Results'!D2938=0,FALSE,'Input and Summary Results'!$B2938)</f>
        <v>0</v>
      </c>
      <c r="C3356" t="b">
        <f>IF(OR(B3356=0,'Input and Summary Results'!D2938=0,'Input and Summary Results'!D2938=""),FALSE,'Input and Summary Results'!$D2938)</f>
        <v>0</v>
      </c>
      <c r="D3356" t="b">
        <f>IF(OR(B3356=0,'Input and Summary Results'!E2938=0),FALSE,'Input and Summary Results'!$E2938)</f>
        <v>0</v>
      </c>
      <c r="E3356" t="b">
        <f t="shared" si="185"/>
        <v>0</v>
      </c>
      <c r="F3356" t="b">
        <f t="shared" si="186"/>
        <v>0</v>
      </c>
      <c r="G3356" t="b">
        <f>IF('Input and Summary Results'!$J$4="yes",IF(C3356=FALSE,FALSE,IF('Data Transformation'!E3356&lt;$R$10,E3356,$R$10)),IF(C3356=FALSE,FALSE,IF(C3356&lt;$R$10,C3356,$R$10)))</f>
        <v>0</v>
      </c>
      <c r="H3356" t="b">
        <f>IF('Input and Summary Results'!$J$4="yes",'Data Transformation'!F3356,'Data Transformation'!D3356)</f>
        <v>0</v>
      </c>
      <c r="I3356" t="str">
        <f t="shared" si="187"/>
        <v/>
      </c>
    </row>
    <row r="3357" spans="2:9" x14ac:dyDescent="0.25">
      <c r="B3357" t="b">
        <f>IF('Input and Summary Results'!D2939=0,FALSE,'Input and Summary Results'!$B2939)</f>
        <v>0</v>
      </c>
      <c r="C3357" t="b">
        <f>IF(OR(B3357=0,'Input and Summary Results'!D2939=0,'Input and Summary Results'!D2939=""),FALSE,'Input and Summary Results'!$D2939)</f>
        <v>0</v>
      </c>
      <c r="D3357" t="b">
        <f>IF(OR(B3357=0,'Input and Summary Results'!E2939=0),FALSE,'Input and Summary Results'!$E2939)</f>
        <v>0</v>
      </c>
      <c r="E3357" t="b">
        <f t="shared" si="185"/>
        <v>0</v>
      </c>
      <c r="F3357" t="b">
        <f t="shared" si="186"/>
        <v>0</v>
      </c>
      <c r="G3357" t="b">
        <f>IF('Input and Summary Results'!$J$4="yes",IF(C3357=FALSE,FALSE,IF('Data Transformation'!E3357&lt;$R$10,E3357,$R$10)),IF(C3357=FALSE,FALSE,IF(C3357&lt;$R$10,C3357,$R$10)))</f>
        <v>0</v>
      </c>
      <c r="H3357" t="b">
        <f>IF('Input and Summary Results'!$J$4="yes",'Data Transformation'!F3357,'Data Transformation'!D3357)</f>
        <v>0</v>
      </c>
      <c r="I3357" t="str">
        <f t="shared" si="187"/>
        <v/>
      </c>
    </row>
    <row r="3358" spans="2:9" x14ac:dyDescent="0.25">
      <c r="B3358" t="b">
        <f>IF('Input and Summary Results'!D2940=0,FALSE,'Input and Summary Results'!$B2940)</f>
        <v>0</v>
      </c>
      <c r="C3358" t="b">
        <f>IF(OR(B3358=0,'Input and Summary Results'!D2940=0,'Input and Summary Results'!D2940=""),FALSE,'Input and Summary Results'!$D2940)</f>
        <v>0</v>
      </c>
      <c r="D3358" t="b">
        <f>IF(OR(B3358=0,'Input and Summary Results'!E2940=0),FALSE,'Input and Summary Results'!$E2940)</f>
        <v>0</v>
      </c>
      <c r="E3358" t="b">
        <f t="shared" si="185"/>
        <v>0</v>
      </c>
      <c r="F3358" t="b">
        <f t="shared" si="186"/>
        <v>0</v>
      </c>
      <c r="G3358" t="b">
        <f>IF('Input and Summary Results'!$J$4="yes",IF(C3358=FALSE,FALSE,IF('Data Transformation'!E3358&lt;$R$10,E3358,$R$10)),IF(C3358=FALSE,FALSE,IF(C3358&lt;$R$10,C3358,$R$10)))</f>
        <v>0</v>
      </c>
      <c r="H3358" t="b">
        <f>IF('Input and Summary Results'!$J$4="yes",'Data Transformation'!F3358,'Data Transformation'!D3358)</f>
        <v>0</v>
      </c>
      <c r="I3358" t="str">
        <f t="shared" si="187"/>
        <v/>
      </c>
    </row>
    <row r="3359" spans="2:9" x14ac:dyDescent="0.25">
      <c r="B3359" t="b">
        <f>IF('Input and Summary Results'!D2941=0,FALSE,'Input and Summary Results'!$B2941)</f>
        <v>0</v>
      </c>
      <c r="C3359" t="b">
        <f>IF(OR(B3359=0,'Input and Summary Results'!D2941=0,'Input and Summary Results'!D2941=""),FALSE,'Input and Summary Results'!$D2941)</f>
        <v>0</v>
      </c>
      <c r="D3359" t="b">
        <f>IF(OR(B3359=0,'Input and Summary Results'!E2941=0),FALSE,'Input and Summary Results'!$E2941)</f>
        <v>0</v>
      </c>
      <c r="E3359" t="b">
        <f t="shared" si="185"/>
        <v>0</v>
      </c>
      <c r="F3359" t="b">
        <f t="shared" si="186"/>
        <v>0</v>
      </c>
      <c r="G3359" t="b">
        <f>IF('Input and Summary Results'!$J$4="yes",IF(C3359=FALSE,FALSE,IF('Data Transformation'!E3359&lt;$R$10,E3359,$R$10)),IF(C3359=FALSE,FALSE,IF(C3359&lt;$R$10,C3359,$R$10)))</f>
        <v>0</v>
      </c>
      <c r="H3359" t="b">
        <f>IF('Input and Summary Results'!$J$4="yes",'Data Transformation'!F3359,'Data Transformation'!D3359)</f>
        <v>0</v>
      </c>
      <c r="I3359" t="str">
        <f t="shared" si="187"/>
        <v/>
      </c>
    </row>
    <row r="3360" spans="2:9" x14ac:dyDescent="0.25">
      <c r="B3360" t="b">
        <f>IF('Input and Summary Results'!D2942=0,FALSE,'Input and Summary Results'!$B2942)</f>
        <v>0</v>
      </c>
      <c r="C3360" t="b">
        <f>IF(OR(B3360=0,'Input and Summary Results'!D2942=0,'Input and Summary Results'!D2942=""),FALSE,'Input and Summary Results'!$D2942)</f>
        <v>0</v>
      </c>
      <c r="D3360" t="b">
        <f>IF(OR(B3360=0,'Input and Summary Results'!E2942=0),FALSE,'Input and Summary Results'!$E2942)</f>
        <v>0</v>
      </c>
      <c r="E3360" t="b">
        <f t="shared" si="185"/>
        <v>0</v>
      </c>
      <c r="F3360" t="b">
        <f t="shared" si="186"/>
        <v>0</v>
      </c>
      <c r="G3360" t="b">
        <f>IF('Input and Summary Results'!$J$4="yes",IF(C3360=FALSE,FALSE,IF('Data Transformation'!E3360&lt;$R$10,E3360,$R$10)),IF(C3360=FALSE,FALSE,IF(C3360&lt;$R$10,C3360,$R$10)))</f>
        <v>0</v>
      </c>
      <c r="H3360" t="b">
        <f>IF('Input and Summary Results'!$J$4="yes",'Data Transformation'!F3360,'Data Transformation'!D3360)</f>
        <v>0</v>
      </c>
      <c r="I3360" t="str">
        <f t="shared" si="187"/>
        <v/>
      </c>
    </row>
    <row r="3361" spans="2:9" x14ac:dyDescent="0.25">
      <c r="B3361" t="b">
        <f>IF('Input and Summary Results'!D2943=0,FALSE,'Input and Summary Results'!$B2943)</f>
        <v>0</v>
      </c>
      <c r="C3361" t="b">
        <f>IF(OR(B3361=0,'Input and Summary Results'!D2943=0,'Input and Summary Results'!D2943=""),FALSE,'Input and Summary Results'!$D2943)</f>
        <v>0</v>
      </c>
      <c r="D3361" t="b">
        <f>IF(OR(B3361=0,'Input and Summary Results'!E2943=0),FALSE,'Input and Summary Results'!$E2943)</f>
        <v>0</v>
      </c>
      <c r="E3361" t="b">
        <f t="shared" si="185"/>
        <v>0</v>
      </c>
      <c r="F3361" t="b">
        <f t="shared" si="186"/>
        <v>0</v>
      </c>
      <c r="G3361" t="b">
        <f>IF('Input and Summary Results'!$J$4="yes",IF(C3361=FALSE,FALSE,IF('Data Transformation'!E3361&lt;$R$10,E3361,$R$10)),IF(C3361=FALSE,FALSE,IF(C3361&lt;$R$10,C3361,$R$10)))</f>
        <v>0</v>
      </c>
      <c r="H3361" t="b">
        <f>IF('Input and Summary Results'!$J$4="yes",'Data Transformation'!F3361,'Data Transformation'!D3361)</f>
        <v>0</v>
      </c>
      <c r="I3361" t="str">
        <f t="shared" si="187"/>
        <v/>
      </c>
    </row>
    <row r="3362" spans="2:9" x14ac:dyDescent="0.25">
      <c r="B3362" t="b">
        <f>IF('Input and Summary Results'!D2944=0,FALSE,'Input and Summary Results'!$B2944)</f>
        <v>0</v>
      </c>
      <c r="C3362" t="b">
        <f>IF(OR(B3362=0,'Input and Summary Results'!D2944=0,'Input and Summary Results'!D2944=""),FALSE,'Input and Summary Results'!$D2944)</f>
        <v>0</v>
      </c>
      <c r="D3362" t="b">
        <f>IF(OR(B3362=0,'Input and Summary Results'!E2944=0),FALSE,'Input and Summary Results'!$E2944)</f>
        <v>0</v>
      </c>
      <c r="E3362" t="b">
        <f t="shared" si="185"/>
        <v>0</v>
      </c>
      <c r="F3362" t="b">
        <f t="shared" si="186"/>
        <v>0</v>
      </c>
      <c r="G3362" t="b">
        <f>IF('Input and Summary Results'!$J$4="yes",IF(C3362=FALSE,FALSE,IF('Data Transformation'!E3362&lt;$R$10,E3362,$R$10)),IF(C3362=FALSE,FALSE,IF(C3362&lt;$R$10,C3362,$R$10)))</f>
        <v>0</v>
      </c>
      <c r="H3362" t="b">
        <f>IF('Input and Summary Results'!$J$4="yes",'Data Transformation'!F3362,'Data Transformation'!D3362)</f>
        <v>0</v>
      </c>
      <c r="I3362" t="str">
        <f t="shared" si="187"/>
        <v/>
      </c>
    </row>
    <row r="3363" spans="2:9" x14ac:dyDescent="0.25">
      <c r="B3363" t="b">
        <f>IF('Input and Summary Results'!D2945=0,FALSE,'Input and Summary Results'!$B2945)</f>
        <v>0</v>
      </c>
      <c r="C3363" t="b">
        <f>IF(OR(B3363=0,'Input and Summary Results'!D2945=0,'Input and Summary Results'!D2945=""),FALSE,'Input and Summary Results'!$D2945)</f>
        <v>0</v>
      </c>
      <c r="D3363" t="b">
        <f>IF(OR(B3363=0,'Input and Summary Results'!E2945=0),FALSE,'Input and Summary Results'!$E2945)</f>
        <v>0</v>
      </c>
      <c r="E3363" t="b">
        <f t="shared" si="185"/>
        <v>0</v>
      </c>
      <c r="F3363" t="b">
        <f t="shared" si="186"/>
        <v>0</v>
      </c>
      <c r="G3363" t="b">
        <f>IF('Input and Summary Results'!$J$4="yes",IF(C3363=FALSE,FALSE,IF('Data Transformation'!E3363&lt;$R$10,E3363,$R$10)),IF(C3363=FALSE,FALSE,IF(C3363&lt;$R$10,C3363,$R$10)))</f>
        <v>0</v>
      </c>
      <c r="H3363" t="b">
        <f>IF('Input and Summary Results'!$J$4="yes",'Data Transformation'!F3363,'Data Transformation'!D3363)</f>
        <v>0</v>
      </c>
      <c r="I3363" t="str">
        <f t="shared" si="187"/>
        <v/>
      </c>
    </row>
    <row r="3364" spans="2:9" x14ac:dyDescent="0.25">
      <c r="B3364" t="b">
        <f>IF('Input and Summary Results'!D2946=0,FALSE,'Input and Summary Results'!$B2946)</f>
        <v>0</v>
      </c>
      <c r="C3364" t="b">
        <f>IF(OR(B3364=0,'Input and Summary Results'!D2946=0,'Input and Summary Results'!D2946=""),FALSE,'Input and Summary Results'!$D2946)</f>
        <v>0</v>
      </c>
      <c r="D3364" t="b">
        <f>IF(OR(B3364=0,'Input and Summary Results'!E2946=0),FALSE,'Input and Summary Results'!$E2946)</f>
        <v>0</v>
      </c>
      <c r="E3364" t="b">
        <f t="shared" si="185"/>
        <v>0</v>
      </c>
      <c r="F3364" t="b">
        <f t="shared" si="186"/>
        <v>0</v>
      </c>
      <c r="G3364" t="b">
        <f>IF('Input and Summary Results'!$J$4="yes",IF(C3364=FALSE,FALSE,IF('Data Transformation'!E3364&lt;$R$10,E3364,$R$10)),IF(C3364=FALSE,FALSE,IF(C3364&lt;$R$10,C3364,$R$10)))</f>
        <v>0</v>
      </c>
      <c r="H3364" t="b">
        <f>IF('Input and Summary Results'!$J$4="yes",'Data Transformation'!F3364,'Data Transformation'!D3364)</f>
        <v>0</v>
      </c>
      <c r="I3364" t="str">
        <f t="shared" si="187"/>
        <v/>
      </c>
    </row>
    <row r="3365" spans="2:9" x14ac:dyDescent="0.25">
      <c r="B3365" t="b">
        <f>IF('Input and Summary Results'!D2947=0,FALSE,'Input and Summary Results'!$B2947)</f>
        <v>0</v>
      </c>
      <c r="C3365" t="b">
        <f>IF(OR(B3365=0,'Input and Summary Results'!D2947=0,'Input and Summary Results'!D2947=""),FALSE,'Input and Summary Results'!$D2947)</f>
        <v>0</v>
      </c>
      <c r="D3365" t="b">
        <f>IF(OR(B3365=0,'Input and Summary Results'!E2947=0),FALSE,'Input and Summary Results'!$E2947)</f>
        <v>0</v>
      </c>
      <c r="E3365" t="b">
        <f t="shared" si="185"/>
        <v>0</v>
      </c>
      <c r="F3365" t="b">
        <f t="shared" si="186"/>
        <v>0</v>
      </c>
      <c r="G3365" t="b">
        <f>IF('Input and Summary Results'!$J$4="yes",IF(C3365=FALSE,FALSE,IF('Data Transformation'!E3365&lt;$R$10,E3365,$R$10)),IF(C3365=FALSE,FALSE,IF(C3365&lt;$R$10,C3365,$R$10)))</f>
        <v>0</v>
      </c>
      <c r="H3365" t="b">
        <f>IF('Input and Summary Results'!$J$4="yes",'Data Transformation'!F3365,'Data Transformation'!D3365)</f>
        <v>0</v>
      </c>
      <c r="I3365" t="str">
        <f t="shared" si="187"/>
        <v/>
      </c>
    </row>
    <row r="3366" spans="2:9" x14ac:dyDescent="0.25">
      <c r="B3366" t="b">
        <f>IF('Input and Summary Results'!D2948=0,FALSE,'Input and Summary Results'!$B2948)</f>
        <v>0</v>
      </c>
      <c r="C3366" t="b">
        <f>IF(OR(B3366=0,'Input and Summary Results'!D2948=0,'Input and Summary Results'!D2948=""),FALSE,'Input and Summary Results'!$D2948)</f>
        <v>0</v>
      </c>
      <c r="D3366" t="b">
        <f>IF(OR(B3366=0,'Input and Summary Results'!E2948=0),FALSE,'Input and Summary Results'!$E2948)</f>
        <v>0</v>
      </c>
      <c r="E3366" t="b">
        <f t="shared" si="185"/>
        <v>0</v>
      </c>
      <c r="F3366" t="b">
        <f t="shared" si="186"/>
        <v>0</v>
      </c>
      <c r="G3366" t="b">
        <f>IF('Input and Summary Results'!$J$4="yes",IF(C3366=FALSE,FALSE,IF('Data Transformation'!E3366&lt;$R$10,E3366,$R$10)),IF(C3366=FALSE,FALSE,IF(C3366&lt;$R$10,C3366,$R$10)))</f>
        <v>0</v>
      </c>
      <c r="H3366" t="b">
        <f>IF('Input and Summary Results'!$J$4="yes",'Data Transformation'!F3366,'Data Transformation'!D3366)</f>
        <v>0</v>
      </c>
      <c r="I3366" t="str">
        <f t="shared" si="187"/>
        <v/>
      </c>
    </row>
    <row r="3367" spans="2:9" x14ac:dyDescent="0.25">
      <c r="B3367" t="b">
        <f>IF('Input and Summary Results'!D2949=0,FALSE,'Input and Summary Results'!$B2949)</f>
        <v>0</v>
      </c>
      <c r="C3367" t="b">
        <f>IF(OR(B3367=0,'Input and Summary Results'!D2949=0,'Input and Summary Results'!D2949=""),FALSE,'Input and Summary Results'!$D2949)</f>
        <v>0</v>
      </c>
      <c r="D3367" t="b">
        <f>IF(OR(B3367=0,'Input and Summary Results'!E2949=0),FALSE,'Input and Summary Results'!$E2949)</f>
        <v>0</v>
      </c>
      <c r="E3367" t="b">
        <f t="shared" si="185"/>
        <v>0</v>
      </c>
      <c r="F3367" t="b">
        <f t="shared" si="186"/>
        <v>0</v>
      </c>
      <c r="G3367" t="b">
        <f>IF('Input and Summary Results'!$J$4="yes",IF(C3367=FALSE,FALSE,IF('Data Transformation'!E3367&lt;$R$10,E3367,$R$10)),IF(C3367=FALSE,FALSE,IF(C3367&lt;$R$10,C3367,$R$10)))</f>
        <v>0</v>
      </c>
      <c r="H3367" t="b">
        <f>IF('Input and Summary Results'!$J$4="yes",'Data Transformation'!F3367,'Data Transformation'!D3367)</f>
        <v>0</v>
      </c>
      <c r="I3367" t="str">
        <f t="shared" si="187"/>
        <v/>
      </c>
    </row>
    <row r="3368" spans="2:9" x14ac:dyDescent="0.25">
      <c r="B3368" t="b">
        <f>IF('Input and Summary Results'!D2950=0,FALSE,'Input and Summary Results'!$B2950)</f>
        <v>0</v>
      </c>
      <c r="C3368" t="b">
        <f>IF(OR(B3368=0,'Input and Summary Results'!D2950=0,'Input and Summary Results'!D2950=""),FALSE,'Input and Summary Results'!$D2950)</f>
        <v>0</v>
      </c>
      <c r="D3368" t="b">
        <f>IF(OR(B3368=0,'Input and Summary Results'!E2950=0),FALSE,'Input and Summary Results'!$E2950)</f>
        <v>0</v>
      </c>
      <c r="E3368" t="b">
        <f t="shared" si="185"/>
        <v>0</v>
      </c>
      <c r="F3368" t="b">
        <f t="shared" si="186"/>
        <v>0</v>
      </c>
      <c r="G3368" t="b">
        <f>IF('Input and Summary Results'!$J$4="yes",IF(C3368=FALSE,FALSE,IF('Data Transformation'!E3368&lt;$R$10,E3368,$R$10)),IF(C3368=FALSE,FALSE,IF(C3368&lt;$R$10,C3368,$R$10)))</f>
        <v>0</v>
      </c>
      <c r="H3368" t="b">
        <f>IF('Input and Summary Results'!$J$4="yes",'Data Transformation'!F3368,'Data Transformation'!D3368)</f>
        <v>0</v>
      </c>
      <c r="I3368" t="str">
        <f t="shared" si="187"/>
        <v/>
      </c>
    </row>
    <row r="3369" spans="2:9" x14ac:dyDescent="0.25">
      <c r="B3369" t="b">
        <f>IF('Input and Summary Results'!D2951=0,FALSE,'Input and Summary Results'!$B2951)</f>
        <v>0</v>
      </c>
      <c r="C3369" t="b">
        <f>IF(OR(B3369=0,'Input and Summary Results'!D2951=0,'Input and Summary Results'!D2951=""),FALSE,'Input and Summary Results'!$D2951)</f>
        <v>0</v>
      </c>
      <c r="D3369" t="b">
        <f>IF(OR(B3369=0,'Input and Summary Results'!E2951=0),FALSE,'Input and Summary Results'!$E2951)</f>
        <v>0</v>
      </c>
      <c r="E3369" t="b">
        <f t="shared" si="185"/>
        <v>0</v>
      </c>
      <c r="F3369" t="b">
        <f t="shared" si="186"/>
        <v>0</v>
      </c>
      <c r="G3369" t="b">
        <f>IF('Input and Summary Results'!$J$4="yes",IF(C3369=FALSE,FALSE,IF('Data Transformation'!E3369&lt;$R$10,E3369,$R$10)),IF(C3369=FALSE,FALSE,IF(C3369&lt;$R$10,C3369,$R$10)))</f>
        <v>0</v>
      </c>
      <c r="H3369" t="b">
        <f>IF('Input and Summary Results'!$J$4="yes",'Data Transformation'!F3369,'Data Transformation'!D3369)</f>
        <v>0</v>
      </c>
      <c r="I3369" t="str">
        <f t="shared" si="187"/>
        <v/>
      </c>
    </row>
    <row r="3370" spans="2:9" x14ac:dyDescent="0.25">
      <c r="B3370" t="b">
        <f>IF('Input and Summary Results'!D2952=0,FALSE,'Input and Summary Results'!$B2952)</f>
        <v>0</v>
      </c>
      <c r="C3370" t="b">
        <f>IF(OR(B3370=0,'Input and Summary Results'!D2952=0,'Input and Summary Results'!D2952=""),FALSE,'Input and Summary Results'!$D2952)</f>
        <v>0</v>
      </c>
      <c r="D3370" t="b">
        <f>IF(OR(B3370=0,'Input and Summary Results'!E2952=0),FALSE,'Input and Summary Results'!$E2952)</f>
        <v>0</v>
      </c>
      <c r="E3370" t="b">
        <f t="shared" ref="E3370:E3433" si="188">IF(C3370=FALSE,FALSE,LOG10(C3370))</f>
        <v>0</v>
      </c>
      <c r="F3370" t="b">
        <f t="shared" ref="F3370:F3433" si="189">IF(D3370=FALSE, FALSE,0.434*D3370/C3370)</f>
        <v>0</v>
      </c>
      <c r="G3370" t="b">
        <f>IF('Input and Summary Results'!$J$4="yes",IF(C3370=FALSE,FALSE,IF('Data Transformation'!E3370&lt;$R$10,E3370,$R$10)),IF(C3370=FALSE,FALSE,IF(C3370&lt;$R$10,C3370,$R$10)))</f>
        <v>0</v>
      </c>
      <c r="H3370" t="b">
        <f>IF('Input and Summary Results'!$J$4="yes",'Data Transformation'!F3370,'Data Transformation'!D3370)</f>
        <v>0</v>
      </c>
      <c r="I3370" t="str">
        <f t="shared" si="187"/>
        <v/>
      </c>
    </row>
    <row r="3371" spans="2:9" x14ac:dyDescent="0.25">
      <c r="B3371" t="b">
        <f>IF('Input and Summary Results'!D2953=0,FALSE,'Input and Summary Results'!$B2953)</f>
        <v>0</v>
      </c>
      <c r="C3371" t="b">
        <f>IF(OR(B3371=0,'Input and Summary Results'!D2953=0,'Input and Summary Results'!D2953=""),FALSE,'Input and Summary Results'!$D2953)</f>
        <v>0</v>
      </c>
      <c r="D3371" t="b">
        <f>IF(OR(B3371=0,'Input and Summary Results'!E2953=0),FALSE,'Input and Summary Results'!$E2953)</f>
        <v>0</v>
      </c>
      <c r="E3371" t="b">
        <f t="shared" si="188"/>
        <v>0</v>
      </c>
      <c r="F3371" t="b">
        <f t="shared" si="189"/>
        <v>0</v>
      </c>
      <c r="G3371" t="b">
        <f>IF('Input and Summary Results'!$J$4="yes",IF(C3371=FALSE,FALSE,IF('Data Transformation'!E3371&lt;$R$10,E3371,$R$10)),IF(C3371=FALSE,FALSE,IF(C3371&lt;$R$10,C3371,$R$10)))</f>
        <v>0</v>
      </c>
      <c r="H3371" t="b">
        <f>IF('Input and Summary Results'!$J$4="yes",'Data Transformation'!F3371,'Data Transformation'!D3371)</f>
        <v>0</v>
      </c>
      <c r="I3371" t="str">
        <f t="shared" si="187"/>
        <v/>
      </c>
    </row>
    <row r="3372" spans="2:9" x14ac:dyDescent="0.25">
      <c r="B3372" t="b">
        <f>IF('Input and Summary Results'!D2954=0,FALSE,'Input and Summary Results'!$B2954)</f>
        <v>0</v>
      </c>
      <c r="C3372" t="b">
        <f>IF(OR(B3372=0,'Input and Summary Results'!D2954=0,'Input and Summary Results'!D2954=""),FALSE,'Input and Summary Results'!$D2954)</f>
        <v>0</v>
      </c>
      <c r="D3372" t="b">
        <f>IF(OR(B3372=0,'Input and Summary Results'!E2954=0),FALSE,'Input and Summary Results'!$E2954)</f>
        <v>0</v>
      </c>
      <c r="E3372" t="b">
        <f t="shared" si="188"/>
        <v>0</v>
      </c>
      <c r="F3372" t="b">
        <f t="shared" si="189"/>
        <v>0</v>
      </c>
      <c r="G3372" t="b">
        <f>IF('Input and Summary Results'!$J$4="yes",IF(C3372=FALSE,FALSE,IF('Data Transformation'!E3372&lt;$R$10,E3372,$R$10)),IF(C3372=FALSE,FALSE,IF(C3372&lt;$R$10,C3372,$R$10)))</f>
        <v>0</v>
      </c>
      <c r="H3372" t="b">
        <f>IF('Input and Summary Results'!$J$4="yes",'Data Transformation'!F3372,'Data Transformation'!D3372)</f>
        <v>0</v>
      </c>
      <c r="I3372" t="str">
        <f t="shared" si="187"/>
        <v/>
      </c>
    </row>
    <row r="3373" spans="2:9" x14ac:dyDescent="0.25">
      <c r="B3373" t="b">
        <f>IF('Input and Summary Results'!D2955=0,FALSE,'Input and Summary Results'!$B2955)</f>
        <v>0</v>
      </c>
      <c r="C3373" t="b">
        <f>IF(OR(B3373=0,'Input and Summary Results'!D2955=0,'Input and Summary Results'!D2955=""),FALSE,'Input and Summary Results'!$D2955)</f>
        <v>0</v>
      </c>
      <c r="D3373" t="b">
        <f>IF(OR(B3373=0,'Input and Summary Results'!E2955=0),FALSE,'Input and Summary Results'!$E2955)</f>
        <v>0</v>
      </c>
      <c r="E3373" t="b">
        <f t="shared" si="188"/>
        <v>0</v>
      </c>
      <c r="F3373" t="b">
        <f t="shared" si="189"/>
        <v>0</v>
      </c>
      <c r="G3373" t="b">
        <f>IF('Input and Summary Results'!$J$4="yes",IF(C3373=FALSE,FALSE,IF('Data Transformation'!E3373&lt;$R$10,E3373,$R$10)),IF(C3373=FALSE,FALSE,IF(C3373&lt;$R$10,C3373,$R$10)))</f>
        <v>0</v>
      </c>
      <c r="H3373" t="b">
        <f>IF('Input and Summary Results'!$J$4="yes",'Data Transformation'!F3373,'Data Transformation'!D3373)</f>
        <v>0</v>
      </c>
      <c r="I3373" t="str">
        <f t="shared" si="187"/>
        <v/>
      </c>
    </row>
    <row r="3374" spans="2:9" x14ac:dyDescent="0.25">
      <c r="B3374" t="b">
        <f>IF('Input and Summary Results'!D2956=0,FALSE,'Input and Summary Results'!$B2956)</f>
        <v>0</v>
      </c>
      <c r="C3374" t="b">
        <f>IF(OR(B3374=0,'Input and Summary Results'!D2956=0,'Input and Summary Results'!D2956=""),FALSE,'Input and Summary Results'!$D2956)</f>
        <v>0</v>
      </c>
      <c r="D3374" t="b">
        <f>IF(OR(B3374=0,'Input and Summary Results'!E2956=0),FALSE,'Input and Summary Results'!$E2956)</f>
        <v>0</v>
      </c>
      <c r="E3374" t="b">
        <f t="shared" si="188"/>
        <v>0</v>
      </c>
      <c r="F3374" t="b">
        <f t="shared" si="189"/>
        <v>0</v>
      </c>
      <c r="G3374" t="b">
        <f>IF('Input and Summary Results'!$J$4="yes",IF(C3374=FALSE,FALSE,IF('Data Transformation'!E3374&lt;$R$10,E3374,$R$10)),IF(C3374=FALSE,FALSE,IF(C3374&lt;$R$10,C3374,$R$10)))</f>
        <v>0</v>
      </c>
      <c r="H3374" t="b">
        <f>IF('Input and Summary Results'!$J$4="yes",'Data Transformation'!F3374,'Data Transformation'!D3374)</f>
        <v>0</v>
      </c>
      <c r="I3374" t="str">
        <f t="shared" si="187"/>
        <v/>
      </c>
    </row>
    <row r="3375" spans="2:9" x14ac:dyDescent="0.25">
      <c r="B3375" t="b">
        <f>IF('Input and Summary Results'!D2957=0,FALSE,'Input and Summary Results'!$B2957)</f>
        <v>0</v>
      </c>
      <c r="C3375" t="b">
        <f>IF(OR(B3375=0,'Input and Summary Results'!D2957=0,'Input and Summary Results'!D2957=""),FALSE,'Input and Summary Results'!$D2957)</f>
        <v>0</v>
      </c>
      <c r="D3375" t="b">
        <f>IF(OR(B3375=0,'Input and Summary Results'!E2957=0),FALSE,'Input and Summary Results'!$E2957)</f>
        <v>0</v>
      </c>
      <c r="E3375" t="b">
        <f t="shared" si="188"/>
        <v>0</v>
      </c>
      <c r="F3375" t="b">
        <f t="shared" si="189"/>
        <v>0</v>
      </c>
      <c r="G3375" t="b">
        <f>IF('Input and Summary Results'!$J$4="yes",IF(C3375=FALSE,FALSE,IF('Data Transformation'!E3375&lt;$R$10,E3375,$R$10)),IF(C3375=FALSE,FALSE,IF(C3375&lt;$R$10,C3375,$R$10)))</f>
        <v>0</v>
      </c>
      <c r="H3375" t="b">
        <f>IF('Input and Summary Results'!$J$4="yes",'Data Transformation'!F3375,'Data Transformation'!D3375)</f>
        <v>0</v>
      </c>
      <c r="I3375" t="str">
        <f t="shared" si="187"/>
        <v/>
      </c>
    </row>
    <row r="3376" spans="2:9" x14ac:dyDescent="0.25">
      <c r="B3376" t="b">
        <f>IF('Input and Summary Results'!D2958=0,FALSE,'Input and Summary Results'!$B2958)</f>
        <v>0</v>
      </c>
      <c r="C3376" t="b">
        <f>IF(OR(B3376=0,'Input and Summary Results'!D2958=0,'Input and Summary Results'!D2958=""),FALSE,'Input and Summary Results'!$D2958)</f>
        <v>0</v>
      </c>
      <c r="D3376" t="b">
        <f>IF(OR(B3376=0,'Input and Summary Results'!E2958=0),FALSE,'Input and Summary Results'!$E2958)</f>
        <v>0</v>
      </c>
      <c r="E3376" t="b">
        <f t="shared" si="188"/>
        <v>0</v>
      </c>
      <c r="F3376" t="b">
        <f t="shared" si="189"/>
        <v>0</v>
      </c>
      <c r="G3376" t="b">
        <f>IF('Input and Summary Results'!$J$4="yes",IF(C3376=FALSE,FALSE,IF('Data Transformation'!E3376&lt;$R$10,E3376,$R$10)),IF(C3376=FALSE,FALSE,IF(C3376&lt;$R$10,C3376,$R$10)))</f>
        <v>0</v>
      </c>
      <c r="H3376" t="b">
        <f>IF('Input and Summary Results'!$J$4="yes",'Data Transformation'!F3376,'Data Transformation'!D3376)</f>
        <v>0</v>
      </c>
      <c r="I3376" t="str">
        <f t="shared" si="187"/>
        <v/>
      </c>
    </row>
    <row r="3377" spans="2:9" x14ac:dyDescent="0.25">
      <c r="B3377" t="b">
        <f>IF('Input and Summary Results'!D2959=0,FALSE,'Input and Summary Results'!$B2959)</f>
        <v>0</v>
      </c>
      <c r="C3377" t="b">
        <f>IF(OR(B3377=0,'Input and Summary Results'!D2959=0,'Input and Summary Results'!D2959=""),FALSE,'Input and Summary Results'!$D2959)</f>
        <v>0</v>
      </c>
      <c r="D3377" t="b">
        <f>IF(OR(B3377=0,'Input and Summary Results'!E2959=0),FALSE,'Input and Summary Results'!$E2959)</f>
        <v>0</v>
      </c>
      <c r="E3377" t="b">
        <f t="shared" si="188"/>
        <v>0</v>
      </c>
      <c r="F3377" t="b">
        <f t="shared" si="189"/>
        <v>0</v>
      </c>
      <c r="G3377" t="b">
        <f>IF('Input and Summary Results'!$J$4="yes",IF(C3377=FALSE,FALSE,IF('Data Transformation'!E3377&lt;$R$10,E3377,$R$10)),IF(C3377=FALSE,FALSE,IF(C3377&lt;$R$10,C3377,$R$10)))</f>
        <v>0</v>
      </c>
      <c r="H3377" t="b">
        <f>IF('Input and Summary Results'!$J$4="yes",'Data Transformation'!F3377,'Data Transformation'!D3377)</f>
        <v>0</v>
      </c>
      <c r="I3377" t="str">
        <f t="shared" si="187"/>
        <v/>
      </c>
    </row>
    <row r="3378" spans="2:9" x14ac:dyDescent="0.25">
      <c r="B3378" t="b">
        <f>IF('Input and Summary Results'!D2960=0,FALSE,'Input and Summary Results'!$B2960)</f>
        <v>0</v>
      </c>
      <c r="C3378" t="b">
        <f>IF(OR(B3378=0,'Input and Summary Results'!D2960=0,'Input and Summary Results'!D2960=""),FALSE,'Input and Summary Results'!$D2960)</f>
        <v>0</v>
      </c>
      <c r="D3378" t="b">
        <f>IF(OR(B3378=0,'Input and Summary Results'!E2960=0),FALSE,'Input and Summary Results'!$E2960)</f>
        <v>0</v>
      </c>
      <c r="E3378" t="b">
        <f t="shared" si="188"/>
        <v>0</v>
      </c>
      <c r="F3378" t="b">
        <f t="shared" si="189"/>
        <v>0</v>
      </c>
      <c r="G3378" t="b">
        <f>IF('Input and Summary Results'!$J$4="yes",IF(C3378=FALSE,FALSE,IF('Data Transformation'!E3378&lt;$R$10,E3378,$R$10)),IF(C3378=FALSE,FALSE,IF(C3378&lt;$R$10,C3378,$R$10)))</f>
        <v>0</v>
      </c>
      <c r="H3378" t="b">
        <f>IF('Input and Summary Results'!$J$4="yes",'Data Transformation'!F3378,'Data Transformation'!D3378)</f>
        <v>0</v>
      </c>
      <c r="I3378" t="str">
        <f t="shared" si="187"/>
        <v/>
      </c>
    </row>
    <row r="3379" spans="2:9" x14ac:dyDescent="0.25">
      <c r="B3379" t="b">
        <f>IF('Input and Summary Results'!D2961=0,FALSE,'Input and Summary Results'!$B2961)</f>
        <v>0</v>
      </c>
      <c r="C3379" t="b">
        <f>IF(OR(B3379=0,'Input and Summary Results'!D2961=0,'Input and Summary Results'!D2961=""),FALSE,'Input and Summary Results'!$D2961)</f>
        <v>0</v>
      </c>
      <c r="D3379" t="b">
        <f>IF(OR(B3379=0,'Input and Summary Results'!E2961=0),FALSE,'Input and Summary Results'!$E2961)</f>
        <v>0</v>
      </c>
      <c r="E3379" t="b">
        <f t="shared" si="188"/>
        <v>0</v>
      </c>
      <c r="F3379" t="b">
        <f t="shared" si="189"/>
        <v>0</v>
      </c>
      <c r="G3379" t="b">
        <f>IF('Input and Summary Results'!$J$4="yes",IF(C3379=FALSE,FALSE,IF('Data Transformation'!E3379&lt;$R$10,E3379,$R$10)),IF(C3379=FALSE,FALSE,IF(C3379&lt;$R$10,C3379,$R$10)))</f>
        <v>0</v>
      </c>
      <c r="H3379" t="b">
        <f>IF('Input and Summary Results'!$J$4="yes",'Data Transformation'!F3379,'Data Transformation'!D3379)</f>
        <v>0</v>
      </c>
      <c r="I3379" t="str">
        <f t="shared" si="187"/>
        <v/>
      </c>
    </row>
    <row r="3380" spans="2:9" x14ac:dyDescent="0.25">
      <c r="B3380" t="b">
        <f>IF('Input and Summary Results'!D2962=0,FALSE,'Input and Summary Results'!$B2962)</f>
        <v>0</v>
      </c>
      <c r="C3380" t="b">
        <f>IF(OR(B3380=0,'Input and Summary Results'!D2962=0,'Input and Summary Results'!D2962=""),FALSE,'Input and Summary Results'!$D2962)</f>
        <v>0</v>
      </c>
      <c r="D3380" t="b">
        <f>IF(OR(B3380=0,'Input and Summary Results'!E2962=0),FALSE,'Input and Summary Results'!$E2962)</f>
        <v>0</v>
      </c>
      <c r="E3380" t="b">
        <f t="shared" si="188"/>
        <v>0</v>
      </c>
      <c r="F3380" t="b">
        <f t="shared" si="189"/>
        <v>0</v>
      </c>
      <c r="G3380" t="b">
        <f>IF('Input and Summary Results'!$J$4="yes",IF(C3380=FALSE,FALSE,IF('Data Transformation'!E3380&lt;$R$10,E3380,$R$10)),IF(C3380=FALSE,FALSE,IF(C3380&lt;$R$10,C3380,$R$10)))</f>
        <v>0</v>
      </c>
      <c r="H3380" t="b">
        <f>IF('Input and Summary Results'!$J$4="yes",'Data Transformation'!F3380,'Data Transformation'!D3380)</f>
        <v>0</v>
      </c>
      <c r="I3380" t="str">
        <f t="shared" si="187"/>
        <v/>
      </c>
    </row>
    <row r="3381" spans="2:9" x14ac:dyDescent="0.25">
      <c r="B3381" t="b">
        <f>IF('Input and Summary Results'!D2963=0,FALSE,'Input and Summary Results'!$B2963)</f>
        <v>0</v>
      </c>
      <c r="C3381" t="b">
        <f>IF(OR(B3381=0,'Input and Summary Results'!D2963=0,'Input and Summary Results'!D2963=""),FALSE,'Input and Summary Results'!$D2963)</f>
        <v>0</v>
      </c>
      <c r="D3381" t="b">
        <f>IF(OR(B3381=0,'Input and Summary Results'!E2963=0),FALSE,'Input and Summary Results'!$E2963)</f>
        <v>0</v>
      </c>
      <c r="E3381" t="b">
        <f t="shared" si="188"/>
        <v>0</v>
      </c>
      <c r="F3381" t="b">
        <f t="shared" si="189"/>
        <v>0</v>
      </c>
      <c r="G3381" t="b">
        <f>IF('Input and Summary Results'!$J$4="yes",IF(C3381=FALSE,FALSE,IF('Data Transformation'!E3381&lt;$R$10,E3381,$R$10)),IF(C3381=FALSE,FALSE,IF(C3381&lt;$R$10,C3381,$R$10)))</f>
        <v>0</v>
      </c>
      <c r="H3381" t="b">
        <f>IF('Input and Summary Results'!$J$4="yes",'Data Transformation'!F3381,'Data Transformation'!D3381)</f>
        <v>0</v>
      </c>
      <c r="I3381" t="str">
        <f t="shared" si="187"/>
        <v/>
      </c>
    </row>
    <row r="3382" spans="2:9" x14ac:dyDescent="0.25">
      <c r="B3382" t="b">
        <f>IF('Input and Summary Results'!D2964=0,FALSE,'Input and Summary Results'!$B2964)</f>
        <v>0</v>
      </c>
      <c r="C3382" t="b">
        <f>IF(OR(B3382=0,'Input and Summary Results'!D2964=0,'Input and Summary Results'!D2964=""),FALSE,'Input and Summary Results'!$D2964)</f>
        <v>0</v>
      </c>
      <c r="D3382" t="b">
        <f>IF(OR(B3382=0,'Input and Summary Results'!E2964=0),FALSE,'Input and Summary Results'!$E2964)</f>
        <v>0</v>
      </c>
      <c r="E3382" t="b">
        <f t="shared" si="188"/>
        <v>0</v>
      </c>
      <c r="F3382" t="b">
        <f t="shared" si="189"/>
        <v>0</v>
      </c>
      <c r="G3382" t="b">
        <f>IF('Input and Summary Results'!$J$4="yes",IF(C3382=FALSE,FALSE,IF('Data Transformation'!E3382&lt;$R$10,E3382,$R$10)),IF(C3382=FALSE,FALSE,IF(C3382&lt;$R$10,C3382,$R$10)))</f>
        <v>0</v>
      </c>
      <c r="H3382" t="b">
        <f>IF('Input and Summary Results'!$J$4="yes",'Data Transformation'!F3382,'Data Transformation'!D3382)</f>
        <v>0</v>
      </c>
      <c r="I3382" t="str">
        <f t="shared" si="187"/>
        <v/>
      </c>
    </row>
    <row r="3383" spans="2:9" x14ac:dyDescent="0.25">
      <c r="B3383" t="b">
        <f>IF('Input and Summary Results'!D2965=0,FALSE,'Input and Summary Results'!$B2965)</f>
        <v>0</v>
      </c>
      <c r="C3383" t="b">
        <f>IF(OR(B3383=0,'Input and Summary Results'!D2965=0,'Input and Summary Results'!D2965=""),FALSE,'Input and Summary Results'!$D2965)</f>
        <v>0</v>
      </c>
      <c r="D3383" t="b">
        <f>IF(OR(B3383=0,'Input and Summary Results'!E2965=0),FALSE,'Input and Summary Results'!$E2965)</f>
        <v>0</v>
      </c>
      <c r="E3383" t="b">
        <f t="shared" si="188"/>
        <v>0</v>
      </c>
      <c r="F3383" t="b">
        <f t="shared" si="189"/>
        <v>0</v>
      </c>
      <c r="G3383" t="b">
        <f>IF('Input and Summary Results'!$J$4="yes",IF(C3383=FALSE,FALSE,IF('Data Transformation'!E3383&lt;$R$10,E3383,$R$10)),IF(C3383=FALSE,FALSE,IF(C3383&lt;$R$10,C3383,$R$10)))</f>
        <v>0</v>
      </c>
      <c r="H3383" t="b">
        <f>IF('Input and Summary Results'!$J$4="yes",'Data Transformation'!F3383,'Data Transformation'!D3383)</f>
        <v>0</v>
      </c>
      <c r="I3383" t="str">
        <f t="shared" si="187"/>
        <v/>
      </c>
    </row>
    <row r="3384" spans="2:9" x14ac:dyDescent="0.25">
      <c r="B3384" t="b">
        <f>IF('Input and Summary Results'!D2966=0,FALSE,'Input and Summary Results'!$B2966)</f>
        <v>0</v>
      </c>
      <c r="C3384" t="b">
        <f>IF(OR(B3384=0,'Input and Summary Results'!D2966=0,'Input and Summary Results'!D2966=""),FALSE,'Input and Summary Results'!$D2966)</f>
        <v>0</v>
      </c>
      <c r="D3384" t="b">
        <f>IF(OR(B3384=0,'Input and Summary Results'!E2966=0),FALSE,'Input and Summary Results'!$E2966)</f>
        <v>0</v>
      </c>
      <c r="E3384" t="b">
        <f t="shared" si="188"/>
        <v>0</v>
      </c>
      <c r="F3384" t="b">
        <f t="shared" si="189"/>
        <v>0</v>
      </c>
      <c r="G3384" t="b">
        <f>IF('Input and Summary Results'!$J$4="yes",IF(C3384=FALSE,FALSE,IF('Data Transformation'!E3384&lt;$R$10,E3384,$R$10)),IF(C3384=FALSE,FALSE,IF(C3384&lt;$R$10,C3384,$R$10)))</f>
        <v>0</v>
      </c>
      <c r="H3384" t="b">
        <f>IF('Input and Summary Results'!$J$4="yes",'Data Transformation'!F3384,'Data Transformation'!D3384)</f>
        <v>0</v>
      </c>
      <c r="I3384" t="str">
        <f t="shared" si="187"/>
        <v/>
      </c>
    </row>
    <row r="3385" spans="2:9" x14ac:dyDescent="0.25">
      <c r="B3385" t="b">
        <f>IF('Input and Summary Results'!D2967=0,FALSE,'Input and Summary Results'!$B2967)</f>
        <v>0</v>
      </c>
      <c r="C3385" t="b">
        <f>IF(OR(B3385=0,'Input and Summary Results'!D2967=0,'Input and Summary Results'!D2967=""),FALSE,'Input and Summary Results'!$D2967)</f>
        <v>0</v>
      </c>
      <c r="D3385" t="b">
        <f>IF(OR(B3385=0,'Input and Summary Results'!E2967=0),FALSE,'Input and Summary Results'!$E2967)</f>
        <v>0</v>
      </c>
      <c r="E3385" t="b">
        <f t="shared" si="188"/>
        <v>0</v>
      </c>
      <c r="F3385" t="b">
        <f t="shared" si="189"/>
        <v>0</v>
      </c>
      <c r="G3385" t="b">
        <f>IF('Input and Summary Results'!$J$4="yes",IF(C3385=FALSE,FALSE,IF('Data Transformation'!E3385&lt;$R$10,E3385,$R$10)),IF(C3385=FALSE,FALSE,IF(C3385&lt;$R$10,C3385,$R$10)))</f>
        <v>0</v>
      </c>
      <c r="H3385" t="b">
        <f>IF('Input and Summary Results'!$J$4="yes",'Data Transformation'!F3385,'Data Transformation'!D3385)</f>
        <v>0</v>
      </c>
      <c r="I3385" t="str">
        <f t="shared" si="187"/>
        <v/>
      </c>
    </row>
    <row r="3386" spans="2:9" x14ac:dyDescent="0.25">
      <c r="B3386" t="b">
        <f>IF('Input and Summary Results'!D2968=0,FALSE,'Input and Summary Results'!$B2968)</f>
        <v>0</v>
      </c>
      <c r="C3386" t="b">
        <f>IF(OR(B3386=0,'Input and Summary Results'!D2968=0,'Input and Summary Results'!D2968=""),FALSE,'Input and Summary Results'!$D2968)</f>
        <v>0</v>
      </c>
      <c r="D3386" t="b">
        <f>IF(OR(B3386=0,'Input and Summary Results'!E2968=0),FALSE,'Input and Summary Results'!$E2968)</f>
        <v>0</v>
      </c>
      <c r="E3386" t="b">
        <f t="shared" si="188"/>
        <v>0</v>
      </c>
      <c r="F3386" t="b">
        <f t="shared" si="189"/>
        <v>0</v>
      </c>
      <c r="G3386" t="b">
        <f>IF('Input and Summary Results'!$J$4="yes",IF(C3386=FALSE,FALSE,IF('Data Transformation'!E3386&lt;$R$10,E3386,$R$10)),IF(C3386=FALSE,FALSE,IF(C3386&lt;$R$10,C3386,$R$10)))</f>
        <v>0</v>
      </c>
      <c r="H3386" t="b">
        <f>IF('Input and Summary Results'!$J$4="yes",'Data Transformation'!F3386,'Data Transformation'!D3386)</f>
        <v>0</v>
      </c>
      <c r="I3386" t="str">
        <f t="shared" si="187"/>
        <v/>
      </c>
    </row>
    <row r="3387" spans="2:9" x14ac:dyDescent="0.25">
      <c r="B3387" t="b">
        <f>IF('Input and Summary Results'!D2969=0,FALSE,'Input and Summary Results'!$B2969)</f>
        <v>0</v>
      </c>
      <c r="C3387" t="b">
        <f>IF(OR(B3387=0,'Input and Summary Results'!D2969=0,'Input and Summary Results'!D2969=""),FALSE,'Input and Summary Results'!$D2969)</f>
        <v>0</v>
      </c>
      <c r="D3387" t="b">
        <f>IF(OR(B3387=0,'Input and Summary Results'!E2969=0),FALSE,'Input and Summary Results'!$E2969)</f>
        <v>0</v>
      </c>
      <c r="E3387" t="b">
        <f t="shared" si="188"/>
        <v>0</v>
      </c>
      <c r="F3387" t="b">
        <f t="shared" si="189"/>
        <v>0</v>
      </c>
      <c r="G3387" t="b">
        <f>IF('Input and Summary Results'!$J$4="yes",IF(C3387=FALSE,FALSE,IF('Data Transformation'!E3387&lt;$R$10,E3387,$R$10)),IF(C3387=FALSE,FALSE,IF(C3387&lt;$R$10,C3387,$R$10)))</f>
        <v>0</v>
      </c>
      <c r="H3387" t="b">
        <f>IF('Input and Summary Results'!$J$4="yes",'Data Transformation'!F3387,'Data Transformation'!D3387)</f>
        <v>0</v>
      </c>
      <c r="I3387" t="str">
        <f t="shared" si="187"/>
        <v/>
      </c>
    </row>
    <row r="3388" spans="2:9" x14ac:dyDescent="0.25">
      <c r="B3388" t="b">
        <f>IF('Input and Summary Results'!D2970=0,FALSE,'Input and Summary Results'!$B2970)</f>
        <v>0</v>
      </c>
      <c r="C3388" t="b">
        <f>IF(OR(B3388=0,'Input and Summary Results'!D2970=0,'Input and Summary Results'!D2970=""),FALSE,'Input and Summary Results'!$D2970)</f>
        <v>0</v>
      </c>
      <c r="D3388" t="b">
        <f>IF(OR(B3388=0,'Input and Summary Results'!E2970=0),FALSE,'Input and Summary Results'!$E2970)</f>
        <v>0</v>
      </c>
      <c r="E3388" t="b">
        <f t="shared" si="188"/>
        <v>0</v>
      </c>
      <c r="F3388" t="b">
        <f t="shared" si="189"/>
        <v>0</v>
      </c>
      <c r="G3388" t="b">
        <f>IF('Input and Summary Results'!$J$4="yes",IF(C3388=FALSE,FALSE,IF('Data Transformation'!E3388&lt;$R$10,E3388,$R$10)),IF(C3388=FALSE,FALSE,IF(C3388&lt;$R$10,C3388,$R$10)))</f>
        <v>0</v>
      </c>
      <c r="H3388" t="b">
        <f>IF('Input and Summary Results'!$J$4="yes",'Data Transformation'!F3388,'Data Transformation'!D3388)</f>
        <v>0</v>
      </c>
      <c r="I3388" t="str">
        <f t="shared" si="187"/>
        <v/>
      </c>
    </row>
    <row r="3389" spans="2:9" x14ac:dyDescent="0.25">
      <c r="B3389" t="b">
        <f>IF('Input and Summary Results'!D2971=0,FALSE,'Input and Summary Results'!$B2971)</f>
        <v>0</v>
      </c>
      <c r="C3389" t="b">
        <f>IF(OR(B3389=0,'Input and Summary Results'!D2971=0,'Input and Summary Results'!D2971=""),FALSE,'Input and Summary Results'!$D2971)</f>
        <v>0</v>
      </c>
      <c r="D3389" t="b">
        <f>IF(OR(B3389=0,'Input and Summary Results'!E2971=0),FALSE,'Input and Summary Results'!$E2971)</f>
        <v>0</v>
      </c>
      <c r="E3389" t="b">
        <f t="shared" si="188"/>
        <v>0</v>
      </c>
      <c r="F3389" t="b">
        <f t="shared" si="189"/>
        <v>0</v>
      </c>
      <c r="G3389" t="b">
        <f>IF('Input and Summary Results'!$J$4="yes",IF(C3389=FALSE,FALSE,IF('Data Transformation'!E3389&lt;$R$10,E3389,$R$10)),IF(C3389=FALSE,FALSE,IF(C3389&lt;$R$10,C3389,$R$10)))</f>
        <v>0</v>
      </c>
      <c r="H3389" t="b">
        <f>IF('Input and Summary Results'!$J$4="yes",'Data Transformation'!F3389,'Data Transformation'!D3389)</f>
        <v>0</v>
      </c>
      <c r="I3389" t="str">
        <f t="shared" si="187"/>
        <v/>
      </c>
    </row>
    <row r="3390" spans="2:9" x14ac:dyDescent="0.25">
      <c r="B3390" t="b">
        <f>IF('Input and Summary Results'!D2972=0,FALSE,'Input and Summary Results'!$B2972)</f>
        <v>0</v>
      </c>
      <c r="C3390" t="b">
        <f>IF(OR(B3390=0,'Input and Summary Results'!D2972=0,'Input and Summary Results'!D2972=""),FALSE,'Input and Summary Results'!$D2972)</f>
        <v>0</v>
      </c>
      <c r="D3390" t="b">
        <f>IF(OR(B3390=0,'Input and Summary Results'!E2972=0),FALSE,'Input and Summary Results'!$E2972)</f>
        <v>0</v>
      </c>
      <c r="E3390" t="b">
        <f t="shared" si="188"/>
        <v>0</v>
      </c>
      <c r="F3390" t="b">
        <f t="shared" si="189"/>
        <v>0</v>
      </c>
      <c r="G3390" t="b">
        <f>IF('Input and Summary Results'!$J$4="yes",IF(C3390=FALSE,FALSE,IF('Data Transformation'!E3390&lt;$R$10,E3390,$R$10)),IF(C3390=FALSE,FALSE,IF(C3390&lt;$R$10,C3390,$R$10)))</f>
        <v>0</v>
      </c>
      <c r="H3390" t="b">
        <f>IF('Input and Summary Results'!$J$4="yes",'Data Transformation'!F3390,'Data Transformation'!D3390)</f>
        <v>0</v>
      </c>
      <c r="I3390" t="str">
        <f t="shared" si="187"/>
        <v/>
      </c>
    </row>
    <row r="3391" spans="2:9" x14ac:dyDescent="0.25">
      <c r="B3391" t="b">
        <f>IF('Input and Summary Results'!D2973=0,FALSE,'Input and Summary Results'!$B2973)</f>
        <v>0</v>
      </c>
      <c r="C3391" t="b">
        <f>IF(OR(B3391=0,'Input and Summary Results'!D2973=0,'Input and Summary Results'!D2973=""),FALSE,'Input and Summary Results'!$D2973)</f>
        <v>0</v>
      </c>
      <c r="D3391" t="b">
        <f>IF(OR(B3391=0,'Input and Summary Results'!E2973=0),FALSE,'Input and Summary Results'!$E2973)</f>
        <v>0</v>
      </c>
      <c r="E3391" t="b">
        <f t="shared" si="188"/>
        <v>0</v>
      </c>
      <c r="F3391" t="b">
        <f t="shared" si="189"/>
        <v>0</v>
      </c>
      <c r="G3391" t="b">
        <f>IF('Input and Summary Results'!$J$4="yes",IF(C3391=FALSE,FALSE,IF('Data Transformation'!E3391&lt;$R$10,E3391,$R$10)),IF(C3391=FALSE,FALSE,IF(C3391&lt;$R$10,C3391,$R$10)))</f>
        <v>0</v>
      </c>
      <c r="H3391" t="b">
        <f>IF('Input and Summary Results'!$J$4="yes",'Data Transformation'!F3391,'Data Transformation'!D3391)</f>
        <v>0</v>
      </c>
      <c r="I3391" t="str">
        <f t="shared" si="187"/>
        <v/>
      </c>
    </row>
    <row r="3392" spans="2:9" x14ac:dyDescent="0.25">
      <c r="B3392" t="b">
        <f>IF('Input and Summary Results'!D2974=0,FALSE,'Input and Summary Results'!$B2974)</f>
        <v>0</v>
      </c>
      <c r="C3392" t="b">
        <f>IF(OR(B3392=0,'Input and Summary Results'!D2974=0,'Input and Summary Results'!D2974=""),FALSE,'Input and Summary Results'!$D2974)</f>
        <v>0</v>
      </c>
      <c r="D3392" t="b">
        <f>IF(OR(B3392=0,'Input and Summary Results'!E2974=0),FALSE,'Input and Summary Results'!$E2974)</f>
        <v>0</v>
      </c>
      <c r="E3392" t="b">
        <f t="shared" si="188"/>
        <v>0</v>
      </c>
      <c r="F3392" t="b">
        <f t="shared" si="189"/>
        <v>0</v>
      </c>
      <c r="G3392" t="b">
        <f>IF('Input and Summary Results'!$J$4="yes",IF(C3392=FALSE,FALSE,IF('Data Transformation'!E3392&lt;$R$10,E3392,$R$10)),IF(C3392=FALSE,FALSE,IF(C3392&lt;$R$10,C3392,$R$10)))</f>
        <v>0</v>
      </c>
      <c r="H3392" t="b">
        <f>IF('Input and Summary Results'!$J$4="yes",'Data Transformation'!F3392,'Data Transformation'!D3392)</f>
        <v>0</v>
      </c>
      <c r="I3392" t="str">
        <f t="shared" si="187"/>
        <v/>
      </c>
    </row>
    <row r="3393" spans="2:9" x14ac:dyDescent="0.25">
      <c r="B3393" t="b">
        <f>IF('Input and Summary Results'!D2975=0,FALSE,'Input and Summary Results'!$B2975)</f>
        <v>0</v>
      </c>
      <c r="C3393" t="b">
        <f>IF(OR(B3393=0,'Input and Summary Results'!D2975=0,'Input and Summary Results'!D2975=""),FALSE,'Input and Summary Results'!$D2975)</f>
        <v>0</v>
      </c>
      <c r="D3393" t="b">
        <f>IF(OR(B3393=0,'Input and Summary Results'!E2975=0),FALSE,'Input and Summary Results'!$E2975)</f>
        <v>0</v>
      </c>
      <c r="E3393" t="b">
        <f t="shared" si="188"/>
        <v>0</v>
      </c>
      <c r="F3393" t="b">
        <f t="shared" si="189"/>
        <v>0</v>
      </c>
      <c r="G3393" t="b">
        <f>IF('Input and Summary Results'!$J$4="yes",IF(C3393=FALSE,FALSE,IF('Data Transformation'!E3393&lt;$R$10,E3393,$R$10)),IF(C3393=FALSE,FALSE,IF(C3393&lt;$R$10,C3393,$R$10)))</f>
        <v>0</v>
      </c>
      <c r="H3393" t="b">
        <f>IF('Input and Summary Results'!$J$4="yes",'Data Transformation'!F3393,'Data Transformation'!D3393)</f>
        <v>0</v>
      </c>
      <c r="I3393" t="str">
        <f t="shared" si="187"/>
        <v/>
      </c>
    </row>
    <row r="3394" spans="2:9" x14ac:dyDescent="0.25">
      <c r="B3394" t="b">
        <f>IF('Input and Summary Results'!D2976=0,FALSE,'Input and Summary Results'!$B2976)</f>
        <v>0</v>
      </c>
      <c r="C3394" t="b">
        <f>IF(OR(B3394=0,'Input and Summary Results'!D2976=0,'Input and Summary Results'!D2976=""),FALSE,'Input and Summary Results'!$D2976)</f>
        <v>0</v>
      </c>
      <c r="D3394" t="b">
        <f>IF(OR(B3394=0,'Input and Summary Results'!E2976=0),FALSE,'Input and Summary Results'!$E2976)</f>
        <v>0</v>
      </c>
      <c r="E3394" t="b">
        <f t="shared" si="188"/>
        <v>0</v>
      </c>
      <c r="F3394" t="b">
        <f t="shared" si="189"/>
        <v>0</v>
      </c>
      <c r="G3394" t="b">
        <f>IF('Input and Summary Results'!$J$4="yes",IF(C3394=FALSE,FALSE,IF('Data Transformation'!E3394&lt;$R$10,E3394,$R$10)),IF(C3394=FALSE,FALSE,IF(C3394&lt;$R$10,C3394,$R$10)))</f>
        <v>0</v>
      </c>
      <c r="H3394" t="b">
        <f>IF('Input and Summary Results'!$J$4="yes",'Data Transformation'!F3394,'Data Transformation'!D3394)</f>
        <v>0</v>
      </c>
      <c r="I3394" t="str">
        <f t="shared" si="187"/>
        <v/>
      </c>
    </row>
    <row r="3395" spans="2:9" x14ac:dyDescent="0.25">
      <c r="B3395" t="b">
        <f>IF('Input and Summary Results'!D2977=0,FALSE,'Input and Summary Results'!$B2977)</f>
        <v>0</v>
      </c>
      <c r="C3395" t="b">
        <f>IF(OR(B3395=0,'Input and Summary Results'!D2977=0,'Input and Summary Results'!D2977=""),FALSE,'Input and Summary Results'!$D2977)</f>
        <v>0</v>
      </c>
      <c r="D3395" t="b">
        <f>IF(OR(B3395=0,'Input and Summary Results'!E2977=0),FALSE,'Input and Summary Results'!$E2977)</f>
        <v>0</v>
      </c>
      <c r="E3395" t="b">
        <f t="shared" si="188"/>
        <v>0</v>
      </c>
      <c r="F3395" t="b">
        <f t="shared" si="189"/>
        <v>0</v>
      </c>
      <c r="G3395" t="b">
        <f>IF('Input and Summary Results'!$J$4="yes",IF(C3395=FALSE,FALSE,IF('Data Transformation'!E3395&lt;$R$10,E3395,$R$10)),IF(C3395=FALSE,FALSE,IF(C3395&lt;$R$10,C3395,$R$10)))</f>
        <v>0</v>
      </c>
      <c r="H3395" t="b">
        <f>IF('Input and Summary Results'!$J$4="yes",'Data Transformation'!F3395,'Data Transformation'!D3395)</f>
        <v>0</v>
      </c>
      <c r="I3395" t="str">
        <f t="shared" si="187"/>
        <v/>
      </c>
    </row>
    <row r="3396" spans="2:9" x14ac:dyDescent="0.25">
      <c r="B3396" t="b">
        <f>IF('Input and Summary Results'!D2978=0,FALSE,'Input and Summary Results'!$B2978)</f>
        <v>0</v>
      </c>
      <c r="C3396" t="b">
        <f>IF(OR(B3396=0,'Input and Summary Results'!D2978=0,'Input and Summary Results'!D2978=""),FALSE,'Input and Summary Results'!$D2978)</f>
        <v>0</v>
      </c>
      <c r="D3396" t="b">
        <f>IF(OR(B3396=0,'Input and Summary Results'!E2978=0),FALSE,'Input and Summary Results'!$E2978)</f>
        <v>0</v>
      </c>
      <c r="E3396" t="b">
        <f t="shared" si="188"/>
        <v>0</v>
      </c>
      <c r="F3396" t="b">
        <f t="shared" si="189"/>
        <v>0</v>
      </c>
      <c r="G3396" t="b">
        <f>IF('Input and Summary Results'!$J$4="yes",IF(C3396=FALSE,FALSE,IF('Data Transformation'!E3396&lt;$R$10,E3396,$R$10)),IF(C3396=FALSE,FALSE,IF(C3396&lt;$R$10,C3396,$R$10)))</f>
        <v>0</v>
      </c>
      <c r="H3396" t="b">
        <f>IF('Input and Summary Results'!$J$4="yes",'Data Transformation'!F3396,'Data Transformation'!D3396)</f>
        <v>0</v>
      </c>
      <c r="I3396" t="str">
        <f t="shared" si="187"/>
        <v/>
      </c>
    </row>
    <row r="3397" spans="2:9" x14ac:dyDescent="0.25">
      <c r="B3397" t="b">
        <f>IF('Input and Summary Results'!D2979=0,FALSE,'Input and Summary Results'!$B2979)</f>
        <v>0</v>
      </c>
      <c r="C3397" t="b">
        <f>IF(OR(B3397=0,'Input and Summary Results'!D2979=0,'Input and Summary Results'!D2979=""),FALSE,'Input and Summary Results'!$D2979)</f>
        <v>0</v>
      </c>
      <c r="D3397" t="b">
        <f>IF(OR(B3397=0,'Input and Summary Results'!E2979=0),FALSE,'Input and Summary Results'!$E2979)</f>
        <v>0</v>
      </c>
      <c r="E3397" t="b">
        <f t="shared" si="188"/>
        <v>0</v>
      </c>
      <c r="F3397" t="b">
        <f t="shared" si="189"/>
        <v>0</v>
      </c>
      <c r="G3397" t="b">
        <f>IF('Input and Summary Results'!$J$4="yes",IF(C3397=FALSE,FALSE,IF('Data Transformation'!E3397&lt;$R$10,E3397,$R$10)),IF(C3397=FALSE,FALSE,IF(C3397&lt;$R$10,C3397,$R$10)))</f>
        <v>0</v>
      </c>
      <c r="H3397" t="b">
        <f>IF('Input and Summary Results'!$J$4="yes",'Data Transformation'!F3397,'Data Transformation'!D3397)</f>
        <v>0</v>
      </c>
      <c r="I3397" t="str">
        <f t="shared" ref="I3397:I3460" si="190">IF(G3397=FALSE,"",B3397)</f>
        <v/>
      </c>
    </row>
    <row r="3398" spans="2:9" x14ac:dyDescent="0.25">
      <c r="B3398" t="b">
        <f>IF('Input and Summary Results'!D2980=0,FALSE,'Input and Summary Results'!$B2980)</f>
        <v>0</v>
      </c>
      <c r="C3398" t="b">
        <f>IF(OR(B3398=0,'Input and Summary Results'!D2980=0,'Input and Summary Results'!D2980=""),FALSE,'Input and Summary Results'!$D2980)</f>
        <v>0</v>
      </c>
      <c r="D3398" t="b">
        <f>IF(OR(B3398=0,'Input and Summary Results'!E2980=0),FALSE,'Input and Summary Results'!$E2980)</f>
        <v>0</v>
      </c>
      <c r="E3398" t="b">
        <f t="shared" si="188"/>
        <v>0</v>
      </c>
      <c r="F3398" t="b">
        <f t="shared" si="189"/>
        <v>0</v>
      </c>
      <c r="G3398" t="b">
        <f>IF('Input and Summary Results'!$J$4="yes",IF(C3398=FALSE,FALSE,IF('Data Transformation'!E3398&lt;$R$10,E3398,$R$10)),IF(C3398=FALSE,FALSE,IF(C3398&lt;$R$10,C3398,$R$10)))</f>
        <v>0</v>
      </c>
      <c r="H3398" t="b">
        <f>IF('Input and Summary Results'!$J$4="yes",'Data Transformation'!F3398,'Data Transformation'!D3398)</f>
        <v>0</v>
      </c>
      <c r="I3398" t="str">
        <f t="shared" si="190"/>
        <v/>
      </c>
    </row>
    <row r="3399" spans="2:9" x14ac:dyDescent="0.25">
      <c r="B3399" t="b">
        <f>IF('Input and Summary Results'!D2981=0,FALSE,'Input and Summary Results'!$B2981)</f>
        <v>0</v>
      </c>
      <c r="C3399" t="b">
        <f>IF(OR(B3399=0,'Input and Summary Results'!D2981=0,'Input and Summary Results'!D2981=""),FALSE,'Input and Summary Results'!$D2981)</f>
        <v>0</v>
      </c>
      <c r="D3399" t="b">
        <f>IF(OR(B3399=0,'Input and Summary Results'!E2981=0),FALSE,'Input and Summary Results'!$E2981)</f>
        <v>0</v>
      </c>
      <c r="E3399" t="b">
        <f t="shared" si="188"/>
        <v>0</v>
      </c>
      <c r="F3399" t="b">
        <f t="shared" si="189"/>
        <v>0</v>
      </c>
      <c r="G3399" t="b">
        <f>IF('Input and Summary Results'!$J$4="yes",IF(C3399=FALSE,FALSE,IF('Data Transformation'!E3399&lt;$R$10,E3399,$R$10)),IF(C3399=FALSE,FALSE,IF(C3399&lt;$R$10,C3399,$R$10)))</f>
        <v>0</v>
      </c>
      <c r="H3399" t="b">
        <f>IF('Input and Summary Results'!$J$4="yes",'Data Transformation'!F3399,'Data Transformation'!D3399)</f>
        <v>0</v>
      </c>
      <c r="I3399" t="str">
        <f t="shared" si="190"/>
        <v/>
      </c>
    </row>
    <row r="3400" spans="2:9" x14ac:dyDescent="0.25">
      <c r="B3400" t="b">
        <f>IF('Input and Summary Results'!D2982=0,FALSE,'Input and Summary Results'!$B2982)</f>
        <v>0</v>
      </c>
      <c r="C3400" t="b">
        <f>IF(OR(B3400=0,'Input and Summary Results'!D2982=0,'Input and Summary Results'!D2982=""),FALSE,'Input and Summary Results'!$D2982)</f>
        <v>0</v>
      </c>
      <c r="D3400" t="b">
        <f>IF(OR(B3400=0,'Input and Summary Results'!E2982=0),FALSE,'Input and Summary Results'!$E2982)</f>
        <v>0</v>
      </c>
      <c r="E3400" t="b">
        <f t="shared" si="188"/>
        <v>0</v>
      </c>
      <c r="F3400" t="b">
        <f t="shared" si="189"/>
        <v>0</v>
      </c>
      <c r="G3400" t="b">
        <f>IF('Input and Summary Results'!$J$4="yes",IF(C3400=FALSE,FALSE,IF('Data Transformation'!E3400&lt;$R$10,E3400,$R$10)),IF(C3400=FALSE,FALSE,IF(C3400&lt;$R$10,C3400,$R$10)))</f>
        <v>0</v>
      </c>
      <c r="H3400" t="b">
        <f>IF('Input and Summary Results'!$J$4="yes",'Data Transformation'!F3400,'Data Transformation'!D3400)</f>
        <v>0</v>
      </c>
      <c r="I3400" t="str">
        <f t="shared" si="190"/>
        <v/>
      </c>
    </row>
    <row r="3401" spans="2:9" x14ac:dyDescent="0.25">
      <c r="B3401" t="b">
        <f>IF('Input and Summary Results'!D2983=0,FALSE,'Input and Summary Results'!$B2983)</f>
        <v>0</v>
      </c>
      <c r="C3401" t="b">
        <f>IF(OR(B3401=0,'Input and Summary Results'!D2983=0,'Input and Summary Results'!D2983=""),FALSE,'Input and Summary Results'!$D2983)</f>
        <v>0</v>
      </c>
      <c r="D3401" t="b">
        <f>IF(OR(B3401=0,'Input and Summary Results'!E2983=0),FALSE,'Input and Summary Results'!$E2983)</f>
        <v>0</v>
      </c>
      <c r="E3401" t="b">
        <f t="shared" si="188"/>
        <v>0</v>
      </c>
      <c r="F3401" t="b">
        <f t="shared" si="189"/>
        <v>0</v>
      </c>
      <c r="G3401" t="b">
        <f>IF('Input and Summary Results'!$J$4="yes",IF(C3401=FALSE,FALSE,IF('Data Transformation'!E3401&lt;$R$10,E3401,$R$10)),IF(C3401=FALSE,FALSE,IF(C3401&lt;$R$10,C3401,$R$10)))</f>
        <v>0</v>
      </c>
      <c r="H3401" t="b">
        <f>IF('Input and Summary Results'!$J$4="yes",'Data Transformation'!F3401,'Data Transformation'!D3401)</f>
        <v>0</v>
      </c>
      <c r="I3401" t="str">
        <f t="shared" si="190"/>
        <v/>
      </c>
    </row>
    <row r="3402" spans="2:9" x14ac:dyDescent="0.25">
      <c r="B3402" t="b">
        <f>IF('Input and Summary Results'!D2984=0,FALSE,'Input and Summary Results'!$B2984)</f>
        <v>0</v>
      </c>
      <c r="C3402" t="b">
        <f>IF(OR(B3402=0,'Input and Summary Results'!D2984=0,'Input and Summary Results'!D2984=""),FALSE,'Input and Summary Results'!$D2984)</f>
        <v>0</v>
      </c>
      <c r="D3402" t="b">
        <f>IF(OR(B3402=0,'Input and Summary Results'!E2984=0),FALSE,'Input and Summary Results'!$E2984)</f>
        <v>0</v>
      </c>
      <c r="E3402" t="b">
        <f t="shared" si="188"/>
        <v>0</v>
      </c>
      <c r="F3402" t="b">
        <f t="shared" si="189"/>
        <v>0</v>
      </c>
      <c r="G3402" t="b">
        <f>IF('Input and Summary Results'!$J$4="yes",IF(C3402=FALSE,FALSE,IF('Data Transformation'!E3402&lt;$R$10,E3402,$R$10)),IF(C3402=FALSE,FALSE,IF(C3402&lt;$R$10,C3402,$R$10)))</f>
        <v>0</v>
      </c>
      <c r="H3402" t="b">
        <f>IF('Input and Summary Results'!$J$4="yes",'Data Transformation'!F3402,'Data Transformation'!D3402)</f>
        <v>0</v>
      </c>
      <c r="I3402" t="str">
        <f t="shared" si="190"/>
        <v/>
      </c>
    </row>
    <row r="3403" spans="2:9" x14ac:dyDescent="0.25">
      <c r="B3403" t="b">
        <f>IF('Input and Summary Results'!D2985=0,FALSE,'Input and Summary Results'!$B2985)</f>
        <v>0</v>
      </c>
      <c r="C3403" t="b">
        <f>IF(OR(B3403=0,'Input and Summary Results'!D2985=0,'Input and Summary Results'!D2985=""),FALSE,'Input and Summary Results'!$D2985)</f>
        <v>0</v>
      </c>
      <c r="D3403" t="b">
        <f>IF(OR(B3403=0,'Input and Summary Results'!E2985=0),FALSE,'Input and Summary Results'!$E2985)</f>
        <v>0</v>
      </c>
      <c r="E3403" t="b">
        <f t="shared" si="188"/>
        <v>0</v>
      </c>
      <c r="F3403" t="b">
        <f t="shared" si="189"/>
        <v>0</v>
      </c>
      <c r="G3403" t="b">
        <f>IF('Input and Summary Results'!$J$4="yes",IF(C3403=FALSE,FALSE,IF('Data Transformation'!E3403&lt;$R$10,E3403,$R$10)),IF(C3403=FALSE,FALSE,IF(C3403&lt;$R$10,C3403,$R$10)))</f>
        <v>0</v>
      </c>
      <c r="H3403" t="b">
        <f>IF('Input and Summary Results'!$J$4="yes",'Data Transformation'!F3403,'Data Transformation'!D3403)</f>
        <v>0</v>
      </c>
      <c r="I3403" t="str">
        <f t="shared" si="190"/>
        <v/>
      </c>
    </row>
    <row r="3404" spans="2:9" x14ac:dyDescent="0.25">
      <c r="B3404" t="b">
        <f>IF('Input and Summary Results'!D2986=0,FALSE,'Input and Summary Results'!$B2986)</f>
        <v>0</v>
      </c>
      <c r="C3404" t="b">
        <f>IF(OR(B3404=0,'Input and Summary Results'!D2986=0,'Input and Summary Results'!D2986=""),FALSE,'Input and Summary Results'!$D2986)</f>
        <v>0</v>
      </c>
      <c r="D3404" t="b">
        <f>IF(OR(B3404=0,'Input and Summary Results'!E2986=0),FALSE,'Input and Summary Results'!$E2986)</f>
        <v>0</v>
      </c>
      <c r="E3404" t="b">
        <f t="shared" si="188"/>
        <v>0</v>
      </c>
      <c r="F3404" t="b">
        <f t="shared" si="189"/>
        <v>0</v>
      </c>
      <c r="G3404" t="b">
        <f>IF('Input and Summary Results'!$J$4="yes",IF(C3404=FALSE,FALSE,IF('Data Transformation'!E3404&lt;$R$10,E3404,$R$10)),IF(C3404=FALSE,FALSE,IF(C3404&lt;$R$10,C3404,$R$10)))</f>
        <v>0</v>
      </c>
      <c r="H3404" t="b">
        <f>IF('Input and Summary Results'!$J$4="yes",'Data Transformation'!F3404,'Data Transformation'!D3404)</f>
        <v>0</v>
      </c>
      <c r="I3404" t="str">
        <f t="shared" si="190"/>
        <v/>
      </c>
    </row>
    <row r="3405" spans="2:9" x14ac:dyDescent="0.25">
      <c r="B3405" t="b">
        <f>IF('Input and Summary Results'!D2987=0,FALSE,'Input and Summary Results'!$B2987)</f>
        <v>0</v>
      </c>
      <c r="C3405" t="b">
        <f>IF(OR(B3405=0,'Input and Summary Results'!D2987=0,'Input and Summary Results'!D2987=""),FALSE,'Input and Summary Results'!$D2987)</f>
        <v>0</v>
      </c>
      <c r="D3405" t="b">
        <f>IF(OR(B3405=0,'Input and Summary Results'!E2987=0),FALSE,'Input and Summary Results'!$E2987)</f>
        <v>0</v>
      </c>
      <c r="E3405" t="b">
        <f t="shared" si="188"/>
        <v>0</v>
      </c>
      <c r="F3405" t="b">
        <f t="shared" si="189"/>
        <v>0</v>
      </c>
      <c r="G3405" t="b">
        <f>IF('Input and Summary Results'!$J$4="yes",IF(C3405=FALSE,FALSE,IF('Data Transformation'!E3405&lt;$R$10,E3405,$R$10)),IF(C3405=FALSE,FALSE,IF(C3405&lt;$R$10,C3405,$R$10)))</f>
        <v>0</v>
      </c>
      <c r="H3405" t="b">
        <f>IF('Input and Summary Results'!$J$4="yes",'Data Transformation'!F3405,'Data Transformation'!D3405)</f>
        <v>0</v>
      </c>
      <c r="I3405" t="str">
        <f t="shared" si="190"/>
        <v/>
      </c>
    </row>
    <row r="3406" spans="2:9" x14ac:dyDescent="0.25">
      <c r="B3406" t="b">
        <f>IF('Input and Summary Results'!D2988=0,FALSE,'Input and Summary Results'!$B2988)</f>
        <v>0</v>
      </c>
      <c r="C3406" t="b">
        <f>IF(OR(B3406=0,'Input and Summary Results'!D2988=0,'Input and Summary Results'!D2988=""),FALSE,'Input and Summary Results'!$D2988)</f>
        <v>0</v>
      </c>
      <c r="D3406" t="b">
        <f>IF(OR(B3406=0,'Input and Summary Results'!E2988=0),FALSE,'Input and Summary Results'!$E2988)</f>
        <v>0</v>
      </c>
      <c r="E3406" t="b">
        <f t="shared" si="188"/>
        <v>0</v>
      </c>
      <c r="F3406" t="b">
        <f t="shared" si="189"/>
        <v>0</v>
      </c>
      <c r="G3406" t="b">
        <f>IF('Input and Summary Results'!$J$4="yes",IF(C3406=FALSE,FALSE,IF('Data Transformation'!E3406&lt;$R$10,E3406,$R$10)),IF(C3406=FALSE,FALSE,IF(C3406&lt;$R$10,C3406,$R$10)))</f>
        <v>0</v>
      </c>
      <c r="H3406" t="b">
        <f>IF('Input and Summary Results'!$J$4="yes",'Data Transformation'!F3406,'Data Transformation'!D3406)</f>
        <v>0</v>
      </c>
      <c r="I3406" t="str">
        <f t="shared" si="190"/>
        <v/>
      </c>
    </row>
    <row r="3407" spans="2:9" x14ac:dyDescent="0.25">
      <c r="B3407" t="b">
        <f>IF('Input and Summary Results'!D2989=0,FALSE,'Input and Summary Results'!$B2989)</f>
        <v>0</v>
      </c>
      <c r="C3407" t="b">
        <f>IF(OR(B3407=0,'Input and Summary Results'!D2989=0,'Input and Summary Results'!D2989=""),FALSE,'Input and Summary Results'!$D2989)</f>
        <v>0</v>
      </c>
      <c r="D3407" t="b">
        <f>IF(OR(B3407=0,'Input and Summary Results'!E2989=0),FALSE,'Input and Summary Results'!$E2989)</f>
        <v>0</v>
      </c>
      <c r="E3407" t="b">
        <f t="shared" si="188"/>
        <v>0</v>
      </c>
      <c r="F3407" t="b">
        <f t="shared" si="189"/>
        <v>0</v>
      </c>
      <c r="G3407" t="b">
        <f>IF('Input and Summary Results'!$J$4="yes",IF(C3407=FALSE,FALSE,IF('Data Transformation'!E3407&lt;$R$10,E3407,$R$10)),IF(C3407=FALSE,FALSE,IF(C3407&lt;$R$10,C3407,$R$10)))</f>
        <v>0</v>
      </c>
      <c r="H3407" t="b">
        <f>IF('Input and Summary Results'!$J$4="yes",'Data Transformation'!F3407,'Data Transformation'!D3407)</f>
        <v>0</v>
      </c>
      <c r="I3407" t="str">
        <f t="shared" si="190"/>
        <v/>
      </c>
    </row>
    <row r="3408" spans="2:9" x14ac:dyDescent="0.25">
      <c r="B3408" t="b">
        <f>IF('Input and Summary Results'!D2990=0,FALSE,'Input and Summary Results'!$B2990)</f>
        <v>0</v>
      </c>
      <c r="C3408" t="b">
        <f>IF(OR(B3408=0,'Input and Summary Results'!D2990=0,'Input and Summary Results'!D2990=""),FALSE,'Input and Summary Results'!$D2990)</f>
        <v>0</v>
      </c>
      <c r="D3408" t="b">
        <f>IF(OR(B3408=0,'Input and Summary Results'!E2990=0),FALSE,'Input and Summary Results'!$E2990)</f>
        <v>0</v>
      </c>
      <c r="E3408" t="b">
        <f t="shared" si="188"/>
        <v>0</v>
      </c>
      <c r="F3408" t="b">
        <f t="shared" si="189"/>
        <v>0</v>
      </c>
      <c r="G3408" t="b">
        <f>IF('Input and Summary Results'!$J$4="yes",IF(C3408=FALSE,FALSE,IF('Data Transformation'!E3408&lt;$R$10,E3408,$R$10)),IF(C3408=FALSE,FALSE,IF(C3408&lt;$R$10,C3408,$R$10)))</f>
        <v>0</v>
      </c>
      <c r="H3408" t="b">
        <f>IF('Input and Summary Results'!$J$4="yes",'Data Transformation'!F3408,'Data Transformation'!D3408)</f>
        <v>0</v>
      </c>
      <c r="I3408" t="str">
        <f t="shared" si="190"/>
        <v/>
      </c>
    </row>
    <row r="3409" spans="2:9" x14ac:dyDescent="0.25">
      <c r="B3409" t="b">
        <f>IF('Input and Summary Results'!D2991=0,FALSE,'Input and Summary Results'!$B2991)</f>
        <v>0</v>
      </c>
      <c r="C3409" t="b">
        <f>IF(OR(B3409=0,'Input and Summary Results'!D2991=0,'Input and Summary Results'!D2991=""),FALSE,'Input and Summary Results'!$D2991)</f>
        <v>0</v>
      </c>
      <c r="D3409" t="b">
        <f>IF(OR(B3409=0,'Input and Summary Results'!E2991=0),FALSE,'Input and Summary Results'!$E2991)</f>
        <v>0</v>
      </c>
      <c r="E3409" t="b">
        <f t="shared" si="188"/>
        <v>0</v>
      </c>
      <c r="F3409" t="b">
        <f t="shared" si="189"/>
        <v>0</v>
      </c>
      <c r="G3409" t="b">
        <f>IF('Input and Summary Results'!$J$4="yes",IF(C3409=FALSE,FALSE,IF('Data Transformation'!E3409&lt;$R$10,E3409,$R$10)),IF(C3409=FALSE,FALSE,IF(C3409&lt;$R$10,C3409,$R$10)))</f>
        <v>0</v>
      </c>
      <c r="H3409" t="b">
        <f>IF('Input and Summary Results'!$J$4="yes",'Data Transformation'!F3409,'Data Transformation'!D3409)</f>
        <v>0</v>
      </c>
      <c r="I3409" t="str">
        <f t="shared" si="190"/>
        <v/>
      </c>
    </row>
    <row r="3410" spans="2:9" x14ac:dyDescent="0.25">
      <c r="B3410" t="b">
        <f>IF('Input and Summary Results'!D2992=0,FALSE,'Input and Summary Results'!$B2992)</f>
        <v>0</v>
      </c>
      <c r="C3410" t="b">
        <f>IF(OR(B3410=0,'Input and Summary Results'!D2992=0,'Input and Summary Results'!D2992=""),FALSE,'Input and Summary Results'!$D2992)</f>
        <v>0</v>
      </c>
      <c r="D3410" t="b">
        <f>IF(OR(B3410=0,'Input and Summary Results'!E2992=0),FALSE,'Input and Summary Results'!$E2992)</f>
        <v>0</v>
      </c>
      <c r="E3410" t="b">
        <f t="shared" si="188"/>
        <v>0</v>
      </c>
      <c r="F3410" t="b">
        <f t="shared" si="189"/>
        <v>0</v>
      </c>
      <c r="G3410" t="b">
        <f>IF('Input and Summary Results'!$J$4="yes",IF(C3410=FALSE,FALSE,IF('Data Transformation'!E3410&lt;$R$10,E3410,$R$10)),IF(C3410=FALSE,FALSE,IF(C3410&lt;$R$10,C3410,$R$10)))</f>
        <v>0</v>
      </c>
      <c r="H3410" t="b">
        <f>IF('Input and Summary Results'!$J$4="yes",'Data Transformation'!F3410,'Data Transformation'!D3410)</f>
        <v>0</v>
      </c>
      <c r="I3410" t="str">
        <f t="shared" si="190"/>
        <v/>
      </c>
    </row>
    <row r="3411" spans="2:9" x14ac:dyDescent="0.25">
      <c r="B3411" t="b">
        <f>IF('Input and Summary Results'!D2993=0,FALSE,'Input and Summary Results'!$B2993)</f>
        <v>0</v>
      </c>
      <c r="C3411" t="b">
        <f>IF(OR(B3411=0,'Input and Summary Results'!D2993=0,'Input and Summary Results'!D2993=""),FALSE,'Input and Summary Results'!$D2993)</f>
        <v>0</v>
      </c>
      <c r="D3411" t="b">
        <f>IF(OR(B3411=0,'Input and Summary Results'!E2993=0),FALSE,'Input and Summary Results'!$E2993)</f>
        <v>0</v>
      </c>
      <c r="E3411" t="b">
        <f t="shared" si="188"/>
        <v>0</v>
      </c>
      <c r="F3411" t="b">
        <f t="shared" si="189"/>
        <v>0</v>
      </c>
      <c r="G3411" t="b">
        <f>IF('Input and Summary Results'!$J$4="yes",IF(C3411=FALSE,FALSE,IF('Data Transformation'!E3411&lt;$R$10,E3411,$R$10)),IF(C3411=FALSE,FALSE,IF(C3411&lt;$R$10,C3411,$R$10)))</f>
        <v>0</v>
      </c>
      <c r="H3411" t="b">
        <f>IF('Input and Summary Results'!$J$4="yes",'Data Transformation'!F3411,'Data Transformation'!D3411)</f>
        <v>0</v>
      </c>
      <c r="I3411" t="str">
        <f t="shared" si="190"/>
        <v/>
      </c>
    </row>
    <row r="3412" spans="2:9" x14ac:dyDescent="0.25">
      <c r="B3412" t="b">
        <f>IF('Input and Summary Results'!D2994=0,FALSE,'Input and Summary Results'!$B2994)</f>
        <v>0</v>
      </c>
      <c r="C3412" t="b">
        <f>IF(OR(B3412=0,'Input and Summary Results'!D2994=0,'Input and Summary Results'!D2994=""),FALSE,'Input and Summary Results'!$D2994)</f>
        <v>0</v>
      </c>
      <c r="D3412" t="b">
        <f>IF(OR(B3412=0,'Input and Summary Results'!E2994=0),FALSE,'Input and Summary Results'!$E2994)</f>
        <v>0</v>
      </c>
      <c r="E3412" t="b">
        <f t="shared" si="188"/>
        <v>0</v>
      </c>
      <c r="F3412" t="b">
        <f t="shared" si="189"/>
        <v>0</v>
      </c>
      <c r="G3412" t="b">
        <f>IF('Input and Summary Results'!$J$4="yes",IF(C3412=FALSE,FALSE,IF('Data Transformation'!E3412&lt;$R$10,E3412,$R$10)),IF(C3412=FALSE,FALSE,IF(C3412&lt;$R$10,C3412,$R$10)))</f>
        <v>0</v>
      </c>
      <c r="H3412" t="b">
        <f>IF('Input and Summary Results'!$J$4="yes",'Data Transformation'!F3412,'Data Transformation'!D3412)</f>
        <v>0</v>
      </c>
      <c r="I3412" t="str">
        <f t="shared" si="190"/>
        <v/>
      </c>
    </row>
    <row r="3413" spans="2:9" x14ac:dyDescent="0.25">
      <c r="B3413" t="b">
        <f>IF('Input and Summary Results'!D2995=0,FALSE,'Input and Summary Results'!$B2995)</f>
        <v>0</v>
      </c>
      <c r="C3413" t="b">
        <f>IF(OR(B3413=0,'Input and Summary Results'!D2995=0,'Input and Summary Results'!D2995=""),FALSE,'Input and Summary Results'!$D2995)</f>
        <v>0</v>
      </c>
      <c r="D3413" t="b">
        <f>IF(OR(B3413=0,'Input and Summary Results'!E2995=0),FALSE,'Input and Summary Results'!$E2995)</f>
        <v>0</v>
      </c>
      <c r="E3413" t="b">
        <f t="shared" si="188"/>
        <v>0</v>
      </c>
      <c r="F3413" t="b">
        <f t="shared" si="189"/>
        <v>0</v>
      </c>
      <c r="G3413" t="b">
        <f>IF('Input and Summary Results'!$J$4="yes",IF(C3413=FALSE,FALSE,IF('Data Transformation'!E3413&lt;$R$10,E3413,$R$10)),IF(C3413=FALSE,FALSE,IF(C3413&lt;$R$10,C3413,$R$10)))</f>
        <v>0</v>
      </c>
      <c r="H3413" t="b">
        <f>IF('Input and Summary Results'!$J$4="yes",'Data Transformation'!F3413,'Data Transformation'!D3413)</f>
        <v>0</v>
      </c>
      <c r="I3413" t="str">
        <f t="shared" si="190"/>
        <v/>
      </c>
    </row>
    <row r="3414" spans="2:9" x14ac:dyDescent="0.25">
      <c r="B3414" t="b">
        <f>IF('Input and Summary Results'!D2996=0,FALSE,'Input and Summary Results'!$B2996)</f>
        <v>0</v>
      </c>
      <c r="C3414" t="b">
        <f>IF(OR(B3414=0,'Input and Summary Results'!D2996=0,'Input and Summary Results'!D2996=""),FALSE,'Input and Summary Results'!$D2996)</f>
        <v>0</v>
      </c>
      <c r="D3414" t="b">
        <f>IF(OR(B3414=0,'Input and Summary Results'!E2996=0),FALSE,'Input and Summary Results'!$E2996)</f>
        <v>0</v>
      </c>
      <c r="E3414" t="b">
        <f t="shared" si="188"/>
        <v>0</v>
      </c>
      <c r="F3414" t="b">
        <f t="shared" si="189"/>
        <v>0</v>
      </c>
      <c r="G3414" t="b">
        <f>IF('Input and Summary Results'!$J$4="yes",IF(C3414=FALSE,FALSE,IF('Data Transformation'!E3414&lt;$R$10,E3414,$R$10)),IF(C3414=FALSE,FALSE,IF(C3414&lt;$R$10,C3414,$R$10)))</f>
        <v>0</v>
      </c>
      <c r="H3414" t="b">
        <f>IF('Input and Summary Results'!$J$4="yes",'Data Transformation'!F3414,'Data Transformation'!D3414)</f>
        <v>0</v>
      </c>
      <c r="I3414" t="str">
        <f t="shared" si="190"/>
        <v/>
      </c>
    </row>
    <row r="3415" spans="2:9" x14ac:dyDescent="0.25">
      <c r="B3415" t="b">
        <f>IF('Input and Summary Results'!D2997=0,FALSE,'Input and Summary Results'!$B2997)</f>
        <v>0</v>
      </c>
      <c r="C3415" t="b">
        <f>IF(OR(B3415=0,'Input and Summary Results'!D2997=0,'Input and Summary Results'!D2997=""),FALSE,'Input and Summary Results'!$D2997)</f>
        <v>0</v>
      </c>
      <c r="D3415" t="b">
        <f>IF(OR(B3415=0,'Input and Summary Results'!E2997=0),FALSE,'Input and Summary Results'!$E2997)</f>
        <v>0</v>
      </c>
      <c r="E3415" t="b">
        <f t="shared" si="188"/>
        <v>0</v>
      </c>
      <c r="F3415" t="b">
        <f t="shared" si="189"/>
        <v>0</v>
      </c>
      <c r="G3415" t="b">
        <f>IF('Input and Summary Results'!$J$4="yes",IF(C3415=FALSE,FALSE,IF('Data Transformation'!E3415&lt;$R$10,E3415,$R$10)),IF(C3415=FALSE,FALSE,IF(C3415&lt;$R$10,C3415,$R$10)))</f>
        <v>0</v>
      </c>
      <c r="H3415" t="b">
        <f>IF('Input and Summary Results'!$J$4="yes",'Data Transformation'!F3415,'Data Transformation'!D3415)</f>
        <v>0</v>
      </c>
      <c r="I3415" t="str">
        <f t="shared" si="190"/>
        <v/>
      </c>
    </row>
    <row r="3416" spans="2:9" x14ac:dyDescent="0.25">
      <c r="B3416" t="b">
        <f>IF('Input and Summary Results'!D2998=0,FALSE,'Input and Summary Results'!$B2998)</f>
        <v>0</v>
      </c>
      <c r="C3416" t="b">
        <f>IF(OR(B3416=0,'Input and Summary Results'!D2998=0,'Input and Summary Results'!D2998=""),FALSE,'Input and Summary Results'!$D2998)</f>
        <v>0</v>
      </c>
      <c r="D3416" t="b">
        <f>IF(OR(B3416=0,'Input and Summary Results'!E2998=0),FALSE,'Input and Summary Results'!$E2998)</f>
        <v>0</v>
      </c>
      <c r="E3416" t="b">
        <f t="shared" si="188"/>
        <v>0</v>
      </c>
      <c r="F3416" t="b">
        <f t="shared" si="189"/>
        <v>0</v>
      </c>
      <c r="G3416" t="b">
        <f>IF('Input and Summary Results'!$J$4="yes",IF(C3416=FALSE,FALSE,IF('Data Transformation'!E3416&lt;$R$10,E3416,$R$10)),IF(C3416=FALSE,FALSE,IF(C3416&lt;$R$10,C3416,$R$10)))</f>
        <v>0</v>
      </c>
      <c r="H3416" t="b">
        <f>IF('Input and Summary Results'!$J$4="yes",'Data Transformation'!F3416,'Data Transformation'!D3416)</f>
        <v>0</v>
      </c>
      <c r="I3416" t="str">
        <f t="shared" si="190"/>
        <v/>
      </c>
    </row>
    <row r="3417" spans="2:9" x14ac:dyDescent="0.25">
      <c r="B3417" t="b">
        <f>IF('Input and Summary Results'!D2999=0,FALSE,'Input and Summary Results'!$B2999)</f>
        <v>0</v>
      </c>
      <c r="C3417" t="b">
        <f>IF(OR(B3417=0,'Input and Summary Results'!D2999=0,'Input and Summary Results'!D2999=""),FALSE,'Input and Summary Results'!$D2999)</f>
        <v>0</v>
      </c>
      <c r="D3417" t="b">
        <f>IF(OR(B3417=0,'Input and Summary Results'!E2999=0),FALSE,'Input and Summary Results'!$E2999)</f>
        <v>0</v>
      </c>
      <c r="E3417" t="b">
        <f t="shared" si="188"/>
        <v>0</v>
      </c>
      <c r="F3417" t="b">
        <f t="shared" si="189"/>
        <v>0</v>
      </c>
      <c r="G3417" t="b">
        <f>IF('Input and Summary Results'!$J$4="yes",IF(C3417=FALSE,FALSE,IF('Data Transformation'!E3417&lt;$R$10,E3417,$R$10)),IF(C3417=FALSE,FALSE,IF(C3417&lt;$R$10,C3417,$R$10)))</f>
        <v>0</v>
      </c>
      <c r="H3417" t="b">
        <f>IF('Input and Summary Results'!$J$4="yes",'Data Transformation'!F3417,'Data Transformation'!D3417)</f>
        <v>0</v>
      </c>
      <c r="I3417" t="str">
        <f t="shared" si="190"/>
        <v/>
      </c>
    </row>
    <row r="3418" spans="2:9" x14ac:dyDescent="0.25">
      <c r="B3418" t="b">
        <f>IF('Input and Summary Results'!D3000=0,FALSE,'Input and Summary Results'!$B3000)</f>
        <v>0</v>
      </c>
      <c r="C3418" t="b">
        <f>IF(OR(B3418=0,'Input and Summary Results'!D3000=0,'Input and Summary Results'!D3000=""),FALSE,'Input and Summary Results'!$D3000)</f>
        <v>0</v>
      </c>
      <c r="D3418" t="b">
        <f>IF(OR(B3418=0,'Input and Summary Results'!E3000=0),FALSE,'Input and Summary Results'!$E3000)</f>
        <v>0</v>
      </c>
      <c r="E3418" t="b">
        <f t="shared" si="188"/>
        <v>0</v>
      </c>
      <c r="F3418" t="b">
        <f t="shared" si="189"/>
        <v>0</v>
      </c>
      <c r="G3418" t="b">
        <f>IF('Input and Summary Results'!$J$4="yes",IF(C3418=FALSE,FALSE,IF('Data Transformation'!E3418&lt;$R$10,E3418,$R$10)),IF(C3418=FALSE,FALSE,IF(C3418&lt;$R$10,C3418,$R$10)))</f>
        <v>0</v>
      </c>
      <c r="H3418" t="b">
        <f>IF('Input and Summary Results'!$J$4="yes",'Data Transformation'!F3418,'Data Transformation'!D3418)</f>
        <v>0</v>
      </c>
      <c r="I3418" t="str">
        <f t="shared" si="190"/>
        <v/>
      </c>
    </row>
    <row r="3419" spans="2:9" x14ac:dyDescent="0.25">
      <c r="B3419" t="b">
        <f>IF('Input and Summary Results'!D3001=0,FALSE,'Input and Summary Results'!$B3001)</f>
        <v>0</v>
      </c>
      <c r="C3419" t="b">
        <f>IF(OR(B3419=0,'Input and Summary Results'!D3001=0,'Input and Summary Results'!D3001=""),FALSE,'Input and Summary Results'!$D3001)</f>
        <v>0</v>
      </c>
      <c r="D3419" t="b">
        <f>IF(OR(B3419=0,'Input and Summary Results'!E3001=0),FALSE,'Input and Summary Results'!$E3001)</f>
        <v>0</v>
      </c>
      <c r="E3419" t="b">
        <f t="shared" si="188"/>
        <v>0</v>
      </c>
      <c r="F3419" t="b">
        <f t="shared" si="189"/>
        <v>0</v>
      </c>
      <c r="G3419" t="b">
        <f>IF('Input and Summary Results'!$J$4="yes",IF(C3419=FALSE,FALSE,IF('Data Transformation'!E3419&lt;$R$10,E3419,$R$10)),IF(C3419=FALSE,FALSE,IF(C3419&lt;$R$10,C3419,$R$10)))</f>
        <v>0</v>
      </c>
      <c r="H3419" t="b">
        <f>IF('Input and Summary Results'!$J$4="yes",'Data Transformation'!F3419,'Data Transformation'!D3419)</f>
        <v>0</v>
      </c>
      <c r="I3419" t="str">
        <f t="shared" si="190"/>
        <v/>
      </c>
    </row>
    <row r="3420" spans="2:9" x14ac:dyDescent="0.25">
      <c r="B3420" t="b">
        <f>IF('Input and Summary Results'!D3002=0,FALSE,'Input and Summary Results'!$B3002)</f>
        <v>0</v>
      </c>
      <c r="C3420" t="b">
        <f>IF(OR(B3420=0,'Input and Summary Results'!D3002=0,'Input and Summary Results'!D3002=""),FALSE,'Input and Summary Results'!$D3002)</f>
        <v>0</v>
      </c>
      <c r="D3420" t="b">
        <f>IF(OR(B3420=0,'Input and Summary Results'!E3002=0),FALSE,'Input and Summary Results'!$E3002)</f>
        <v>0</v>
      </c>
      <c r="E3420" t="b">
        <f t="shared" si="188"/>
        <v>0</v>
      </c>
      <c r="F3420" t="b">
        <f t="shared" si="189"/>
        <v>0</v>
      </c>
      <c r="G3420" t="b">
        <f>IF('Input and Summary Results'!$J$4="yes",IF(C3420=FALSE,FALSE,IF('Data Transformation'!E3420&lt;$R$10,E3420,$R$10)),IF(C3420=FALSE,FALSE,IF(C3420&lt;$R$10,C3420,$R$10)))</f>
        <v>0</v>
      </c>
      <c r="H3420" t="b">
        <f>IF('Input and Summary Results'!$J$4="yes",'Data Transformation'!F3420,'Data Transformation'!D3420)</f>
        <v>0</v>
      </c>
      <c r="I3420" t="str">
        <f t="shared" si="190"/>
        <v/>
      </c>
    </row>
    <row r="3421" spans="2:9" x14ac:dyDescent="0.25">
      <c r="B3421" t="b">
        <f>IF('Input and Summary Results'!D3003=0,FALSE,'Input and Summary Results'!$B3003)</f>
        <v>0</v>
      </c>
      <c r="C3421" t="b">
        <f>IF(OR(B3421=0,'Input and Summary Results'!D3003=0,'Input and Summary Results'!D3003=""),FALSE,'Input and Summary Results'!$D3003)</f>
        <v>0</v>
      </c>
      <c r="D3421" t="b">
        <f>IF(OR(B3421=0,'Input and Summary Results'!E3003=0),FALSE,'Input and Summary Results'!$E3003)</f>
        <v>0</v>
      </c>
      <c r="E3421" t="b">
        <f t="shared" si="188"/>
        <v>0</v>
      </c>
      <c r="F3421" t="b">
        <f t="shared" si="189"/>
        <v>0</v>
      </c>
      <c r="G3421" t="b">
        <f>IF('Input and Summary Results'!$J$4="yes",IF(C3421=FALSE,FALSE,IF('Data Transformation'!E3421&lt;$R$10,E3421,$R$10)),IF(C3421=FALSE,FALSE,IF(C3421&lt;$R$10,C3421,$R$10)))</f>
        <v>0</v>
      </c>
      <c r="H3421" t="b">
        <f>IF('Input and Summary Results'!$J$4="yes",'Data Transformation'!F3421,'Data Transformation'!D3421)</f>
        <v>0</v>
      </c>
      <c r="I3421" t="str">
        <f t="shared" si="190"/>
        <v/>
      </c>
    </row>
    <row r="3422" spans="2:9" x14ac:dyDescent="0.25">
      <c r="B3422" t="b">
        <f>IF('Input and Summary Results'!D3004=0,FALSE,'Input and Summary Results'!$B3004)</f>
        <v>0</v>
      </c>
      <c r="C3422" t="b">
        <f>IF(OR(B3422=0,'Input and Summary Results'!D3004=0,'Input and Summary Results'!D3004=""),FALSE,'Input and Summary Results'!$D3004)</f>
        <v>0</v>
      </c>
      <c r="D3422" t="b">
        <f>IF(OR(B3422=0,'Input and Summary Results'!E3004=0),FALSE,'Input and Summary Results'!$E3004)</f>
        <v>0</v>
      </c>
      <c r="E3422" t="b">
        <f t="shared" si="188"/>
        <v>0</v>
      </c>
      <c r="F3422" t="b">
        <f t="shared" si="189"/>
        <v>0</v>
      </c>
      <c r="G3422" t="b">
        <f>IF('Input and Summary Results'!$J$4="yes",IF(C3422=FALSE,FALSE,IF('Data Transformation'!E3422&lt;$R$10,E3422,$R$10)),IF(C3422=FALSE,FALSE,IF(C3422&lt;$R$10,C3422,$R$10)))</f>
        <v>0</v>
      </c>
      <c r="H3422" t="b">
        <f>IF('Input and Summary Results'!$J$4="yes",'Data Transformation'!F3422,'Data Transformation'!D3422)</f>
        <v>0</v>
      </c>
      <c r="I3422" t="str">
        <f t="shared" si="190"/>
        <v/>
      </c>
    </row>
    <row r="3423" spans="2:9" x14ac:dyDescent="0.25">
      <c r="B3423" t="b">
        <f>IF('Input and Summary Results'!D3005=0,FALSE,'Input and Summary Results'!$B3005)</f>
        <v>0</v>
      </c>
      <c r="C3423" t="b">
        <f>IF(OR(B3423=0,'Input and Summary Results'!D3005=0,'Input and Summary Results'!D3005=""),FALSE,'Input and Summary Results'!$D3005)</f>
        <v>0</v>
      </c>
      <c r="D3423" t="b">
        <f>IF(OR(B3423=0,'Input and Summary Results'!E3005=0),FALSE,'Input and Summary Results'!$E3005)</f>
        <v>0</v>
      </c>
      <c r="E3423" t="b">
        <f t="shared" si="188"/>
        <v>0</v>
      </c>
      <c r="F3423" t="b">
        <f t="shared" si="189"/>
        <v>0</v>
      </c>
      <c r="G3423" t="b">
        <f>IF('Input and Summary Results'!$J$4="yes",IF(C3423=FALSE,FALSE,IF('Data Transformation'!E3423&lt;$R$10,E3423,$R$10)),IF(C3423=FALSE,FALSE,IF(C3423&lt;$R$10,C3423,$R$10)))</f>
        <v>0</v>
      </c>
      <c r="H3423" t="b">
        <f>IF('Input and Summary Results'!$J$4="yes",'Data Transformation'!F3423,'Data Transformation'!D3423)</f>
        <v>0</v>
      </c>
      <c r="I3423" t="str">
        <f t="shared" si="190"/>
        <v/>
      </c>
    </row>
    <row r="3424" spans="2:9" x14ac:dyDescent="0.25">
      <c r="B3424" t="b">
        <f>IF('Input and Summary Results'!D3006=0,FALSE,'Input and Summary Results'!$B3006)</f>
        <v>0</v>
      </c>
      <c r="C3424" t="b">
        <f>IF(OR(B3424=0,'Input and Summary Results'!D3006=0,'Input and Summary Results'!D3006=""),FALSE,'Input and Summary Results'!$D3006)</f>
        <v>0</v>
      </c>
      <c r="D3424" t="b">
        <f>IF(OR(B3424=0,'Input and Summary Results'!E3006=0),FALSE,'Input and Summary Results'!$E3006)</f>
        <v>0</v>
      </c>
      <c r="E3424" t="b">
        <f t="shared" si="188"/>
        <v>0</v>
      </c>
      <c r="F3424" t="b">
        <f t="shared" si="189"/>
        <v>0</v>
      </c>
      <c r="G3424" t="b">
        <f>IF('Input and Summary Results'!$J$4="yes",IF(C3424=FALSE,FALSE,IF('Data Transformation'!E3424&lt;$R$10,E3424,$R$10)),IF(C3424=FALSE,FALSE,IF(C3424&lt;$R$10,C3424,$R$10)))</f>
        <v>0</v>
      </c>
      <c r="H3424" t="b">
        <f>IF('Input and Summary Results'!$J$4="yes",'Data Transformation'!F3424,'Data Transformation'!D3424)</f>
        <v>0</v>
      </c>
      <c r="I3424" t="str">
        <f t="shared" si="190"/>
        <v/>
      </c>
    </row>
    <row r="3425" spans="2:9" x14ac:dyDescent="0.25">
      <c r="B3425" t="b">
        <f>IF('Input and Summary Results'!D3007=0,FALSE,'Input and Summary Results'!$B3007)</f>
        <v>0</v>
      </c>
      <c r="C3425" t="b">
        <f>IF(OR(B3425=0,'Input and Summary Results'!D3007=0,'Input and Summary Results'!D3007=""),FALSE,'Input and Summary Results'!$D3007)</f>
        <v>0</v>
      </c>
      <c r="D3425" t="b">
        <f>IF(OR(B3425=0,'Input and Summary Results'!E3007=0),FALSE,'Input and Summary Results'!$E3007)</f>
        <v>0</v>
      </c>
      <c r="E3425" t="b">
        <f t="shared" si="188"/>
        <v>0</v>
      </c>
      <c r="F3425" t="b">
        <f t="shared" si="189"/>
        <v>0</v>
      </c>
      <c r="G3425" t="b">
        <f>IF('Input and Summary Results'!$J$4="yes",IF(C3425=FALSE,FALSE,IF('Data Transformation'!E3425&lt;$R$10,E3425,$R$10)),IF(C3425=FALSE,FALSE,IF(C3425&lt;$R$10,C3425,$R$10)))</f>
        <v>0</v>
      </c>
      <c r="H3425" t="b">
        <f>IF('Input and Summary Results'!$J$4="yes",'Data Transformation'!F3425,'Data Transformation'!D3425)</f>
        <v>0</v>
      </c>
      <c r="I3425" t="str">
        <f t="shared" si="190"/>
        <v/>
      </c>
    </row>
    <row r="3426" spans="2:9" x14ac:dyDescent="0.25">
      <c r="B3426" t="b">
        <f>IF('Input and Summary Results'!D3008=0,FALSE,'Input and Summary Results'!$B3008)</f>
        <v>0</v>
      </c>
      <c r="C3426" t="b">
        <f>IF(OR(B3426=0,'Input and Summary Results'!D3008=0,'Input and Summary Results'!D3008=""),FALSE,'Input and Summary Results'!$D3008)</f>
        <v>0</v>
      </c>
      <c r="D3426" t="b">
        <f>IF(OR(B3426=0,'Input and Summary Results'!E3008=0),FALSE,'Input and Summary Results'!$E3008)</f>
        <v>0</v>
      </c>
      <c r="E3426" t="b">
        <f t="shared" si="188"/>
        <v>0</v>
      </c>
      <c r="F3426" t="b">
        <f t="shared" si="189"/>
        <v>0</v>
      </c>
      <c r="G3426" t="b">
        <f>IF('Input and Summary Results'!$J$4="yes",IF(C3426=FALSE,FALSE,IF('Data Transformation'!E3426&lt;$R$10,E3426,$R$10)),IF(C3426=FALSE,FALSE,IF(C3426&lt;$R$10,C3426,$R$10)))</f>
        <v>0</v>
      </c>
      <c r="H3426" t="b">
        <f>IF('Input and Summary Results'!$J$4="yes",'Data Transformation'!F3426,'Data Transformation'!D3426)</f>
        <v>0</v>
      </c>
      <c r="I3426" t="str">
        <f t="shared" si="190"/>
        <v/>
      </c>
    </row>
    <row r="3427" spans="2:9" x14ac:dyDescent="0.25">
      <c r="B3427" t="b">
        <f>IF('Input and Summary Results'!D3009=0,FALSE,'Input and Summary Results'!$B3009)</f>
        <v>0</v>
      </c>
      <c r="C3427" t="b">
        <f>IF(OR(B3427=0,'Input and Summary Results'!D3009=0,'Input and Summary Results'!D3009=""),FALSE,'Input and Summary Results'!$D3009)</f>
        <v>0</v>
      </c>
      <c r="D3427" t="b">
        <f>IF(OR(B3427=0,'Input and Summary Results'!E3009=0),FALSE,'Input and Summary Results'!$E3009)</f>
        <v>0</v>
      </c>
      <c r="E3427" t="b">
        <f t="shared" si="188"/>
        <v>0</v>
      </c>
      <c r="F3427" t="b">
        <f t="shared" si="189"/>
        <v>0</v>
      </c>
      <c r="G3427" t="b">
        <f>IF('Input and Summary Results'!$J$4="yes",IF(C3427=FALSE,FALSE,IF('Data Transformation'!E3427&lt;$R$10,E3427,$R$10)),IF(C3427=FALSE,FALSE,IF(C3427&lt;$R$10,C3427,$R$10)))</f>
        <v>0</v>
      </c>
      <c r="H3427" t="b">
        <f>IF('Input and Summary Results'!$J$4="yes",'Data Transformation'!F3427,'Data Transformation'!D3427)</f>
        <v>0</v>
      </c>
      <c r="I3427" t="str">
        <f t="shared" si="190"/>
        <v/>
      </c>
    </row>
    <row r="3428" spans="2:9" x14ac:dyDescent="0.25">
      <c r="B3428" t="b">
        <f>IF('Input and Summary Results'!D3010=0,FALSE,'Input and Summary Results'!$B3010)</f>
        <v>0</v>
      </c>
      <c r="C3428" t="b">
        <f>IF(OR(B3428=0,'Input and Summary Results'!D3010=0,'Input and Summary Results'!D3010=""),FALSE,'Input and Summary Results'!$D3010)</f>
        <v>0</v>
      </c>
      <c r="D3428" t="b">
        <f>IF(OR(B3428=0,'Input and Summary Results'!E3010=0),FALSE,'Input and Summary Results'!$E3010)</f>
        <v>0</v>
      </c>
      <c r="E3428" t="b">
        <f t="shared" si="188"/>
        <v>0</v>
      </c>
      <c r="F3428" t="b">
        <f t="shared" si="189"/>
        <v>0</v>
      </c>
      <c r="G3428" t="b">
        <f>IF('Input and Summary Results'!$J$4="yes",IF(C3428=FALSE,FALSE,IF('Data Transformation'!E3428&lt;$R$10,E3428,$R$10)),IF(C3428=FALSE,FALSE,IF(C3428&lt;$R$10,C3428,$R$10)))</f>
        <v>0</v>
      </c>
      <c r="H3428" t="b">
        <f>IF('Input and Summary Results'!$J$4="yes",'Data Transformation'!F3428,'Data Transformation'!D3428)</f>
        <v>0</v>
      </c>
      <c r="I3428" t="str">
        <f t="shared" si="190"/>
        <v/>
      </c>
    </row>
    <row r="3429" spans="2:9" x14ac:dyDescent="0.25">
      <c r="B3429" t="b">
        <f>IF('Input and Summary Results'!D3011=0,FALSE,'Input and Summary Results'!$B3011)</f>
        <v>0</v>
      </c>
      <c r="C3429" t="b">
        <f>IF(OR(B3429=0,'Input and Summary Results'!D3011=0,'Input and Summary Results'!D3011=""),FALSE,'Input and Summary Results'!$D3011)</f>
        <v>0</v>
      </c>
      <c r="D3429" t="b">
        <f>IF(OR(B3429=0,'Input and Summary Results'!E3011=0),FALSE,'Input and Summary Results'!$E3011)</f>
        <v>0</v>
      </c>
      <c r="E3429" t="b">
        <f t="shared" si="188"/>
        <v>0</v>
      </c>
      <c r="F3429" t="b">
        <f t="shared" si="189"/>
        <v>0</v>
      </c>
      <c r="G3429" t="b">
        <f>IF('Input and Summary Results'!$J$4="yes",IF(C3429=FALSE,FALSE,IF('Data Transformation'!E3429&lt;$R$10,E3429,$R$10)),IF(C3429=FALSE,FALSE,IF(C3429&lt;$R$10,C3429,$R$10)))</f>
        <v>0</v>
      </c>
      <c r="H3429" t="b">
        <f>IF('Input and Summary Results'!$J$4="yes",'Data Transformation'!F3429,'Data Transformation'!D3429)</f>
        <v>0</v>
      </c>
      <c r="I3429" t="str">
        <f t="shared" si="190"/>
        <v/>
      </c>
    </row>
    <row r="3430" spans="2:9" x14ac:dyDescent="0.25">
      <c r="B3430" t="b">
        <f>IF('Input and Summary Results'!D3012=0,FALSE,'Input and Summary Results'!$B3012)</f>
        <v>0</v>
      </c>
      <c r="C3430" t="b">
        <f>IF(OR(B3430=0,'Input and Summary Results'!D3012=0,'Input and Summary Results'!D3012=""),FALSE,'Input and Summary Results'!$D3012)</f>
        <v>0</v>
      </c>
      <c r="D3430" t="b">
        <f>IF(OR(B3430=0,'Input and Summary Results'!E3012=0),FALSE,'Input and Summary Results'!$E3012)</f>
        <v>0</v>
      </c>
      <c r="E3430" t="b">
        <f t="shared" si="188"/>
        <v>0</v>
      </c>
      <c r="F3430" t="b">
        <f t="shared" si="189"/>
        <v>0</v>
      </c>
      <c r="G3430" t="b">
        <f>IF('Input and Summary Results'!$J$4="yes",IF(C3430=FALSE,FALSE,IF('Data Transformation'!E3430&lt;$R$10,E3430,$R$10)),IF(C3430=FALSE,FALSE,IF(C3430&lt;$R$10,C3430,$R$10)))</f>
        <v>0</v>
      </c>
      <c r="H3430" t="b">
        <f>IF('Input and Summary Results'!$J$4="yes",'Data Transformation'!F3430,'Data Transformation'!D3430)</f>
        <v>0</v>
      </c>
      <c r="I3430" t="str">
        <f t="shared" si="190"/>
        <v/>
      </c>
    </row>
    <row r="3431" spans="2:9" x14ac:dyDescent="0.25">
      <c r="B3431" t="b">
        <f>IF('Input and Summary Results'!D3013=0,FALSE,'Input and Summary Results'!$B3013)</f>
        <v>0</v>
      </c>
      <c r="C3431" t="b">
        <f>IF(OR(B3431=0,'Input and Summary Results'!D3013=0,'Input and Summary Results'!D3013=""),FALSE,'Input and Summary Results'!$D3013)</f>
        <v>0</v>
      </c>
      <c r="D3431" t="b">
        <f>IF(OR(B3431=0,'Input and Summary Results'!E3013=0),FALSE,'Input and Summary Results'!$E3013)</f>
        <v>0</v>
      </c>
      <c r="E3431" t="b">
        <f t="shared" si="188"/>
        <v>0</v>
      </c>
      <c r="F3431" t="b">
        <f t="shared" si="189"/>
        <v>0</v>
      </c>
      <c r="G3431" t="b">
        <f>IF('Input and Summary Results'!$J$4="yes",IF(C3431=FALSE,FALSE,IF('Data Transformation'!E3431&lt;$R$10,E3431,$R$10)),IF(C3431=FALSE,FALSE,IF(C3431&lt;$R$10,C3431,$R$10)))</f>
        <v>0</v>
      </c>
      <c r="H3431" t="b">
        <f>IF('Input and Summary Results'!$J$4="yes",'Data Transformation'!F3431,'Data Transformation'!D3431)</f>
        <v>0</v>
      </c>
      <c r="I3431" t="str">
        <f t="shared" si="190"/>
        <v/>
      </c>
    </row>
    <row r="3432" spans="2:9" x14ac:dyDescent="0.25">
      <c r="B3432" t="b">
        <f>IF('Input and Summary Results'!D3014=0,FALSE,'Input and Summary Results'!$B3014)</f>
        <v>0</v>
      </c>
      <c r="C3432" t="b">
        <f>IF(OR(B3432=0,'Input and Summary Results'!D3014=0,'Input and Summary Results'!D3014=""),FALSE,'Input and Summary Results'!$D3014)</f>
        <v>0</v>
      </c>
      <c r="D3432" t="b">
        <f>IF(OR(B3432=0,'Input and Summary Results'!E3014=0),FALSE,'Input and Summary Results'!$E3014)</f>
        <v>0</v>
      </c>
      <c r="E3432" t="b">
        <f t="shared" si="188"/>
        <v>0</v>
      </c>
      <c r="F3432" t="b">
        <f t="shared" si="189"/>
        <v>0</v>
      </c>
      <c r="G3432" t="b">
        <f>IF('Input and Summary Results'!$J$4="yes",IF(C3432=FALSE,FALSE,IF('Data Transformation'!E3432&lt;$R$10,E3432,$R$10)),IF(C3432=FALSE,FALSE,IF(C3432&lt;$R$10,C3432,$R$10)))</f>
        <v>0</v>
      </c>
      <c r="H3432" t="b">
        <f>IF('Input and Summary Results'!$J$4="yes",'Data Transformation'!F3432,'Data Transformation'!D3432)</f>
        <v>0</v>
      </c>
      <c r="I3432" t="str">
        <f t="shared" si="190"/>
        <v/>
      </c>
    </row>
    <row r="3433" spans="2:9" x14ac:dyDescent="0.25">
      <c r="B3433" t="b">
        <f>IF('Input and Summary Results'!D3015=0,FALSE,'Input and Summary Results'!$B3015)</f>
        <v>0</v>
      </c>
      <c r="C3433" t="b">
        <f>IF(OR(B3433=0,'Input and Summary Results'!D3015=0,'Input and Summary Results'!D3015=""),FALSE,'Input and Summary Results'!$D3015)</f>
        <v>0</v>
      </c>
      <c r="D3433" t="b">
        <f>IF(OR(B3433=0,'Input and Summary Results'!E3015=0),FALSE,'Input and Summary Results'!$E3015)</f>
        <v>0</v>
      </c>
      <c r="E3433" t="b">
        <f t="shared" si="188"/>
        <v>0</v>
      </c>
      <c r="F3433" t="b">
        <f t="shared" si="189"/>
        <v>0</v>
      </c>
      <c r="G3433" t="b">
        <f>IF('Input and Summary Results'!$J$4="yes",IF(C3433=FALSE,FALSE,IF('Data Transformation'!E3433&lt;$R$10,E3433,$R$10)),IF(C3433=FALSE,FALSE,IF(C3433&lt;$R$10,C3433,$R$10)))</f>
        <v>0</v>
      </c>
      <c r="H3433" t="b">
        <f>IF('Input and Summary Results'!$J$4="yes",'Data Transformation'!F3433,'Data Transformation'!D3433)</f>
        <v>0</v>
      </c>
      <c r="I3433" t="str">
        <f t="shared" si="190"/>
        <v/>
      </c>
    </row>
    <row r="3434" spans="2:9" x14ac:dyDescent="0.25">
      <c r="B3434" t="b">
        <f>IF('Input and Summary Results'!D3016=0,FALSE,'Input and Summary Results'!$B3016)</f>
        <v>0</v>
      </c>
      <c r="C3434" t="b">
        <f>IF(OR(B3434=0,'Input and Summary Results'!D3016=0,'Input and Summary Results'!D3016=""),FALSE,'Input and Summary Results'!$D3016)</f>
        <v>0</v>
      </c>
      <c r="D3434" t="b">
        <f>IF(OR(B3434=0,'Input and Summary Results'!E3016=0),FALSE,'Input and Summary Results'!$E3016)</f>
        <v>0</v>
      </c>
      <c r="E3434" t="b">
        <f t="shared" ref="E3434:E3497" si="191">IF(C3434=FALSE,FALSE,LOG10(C3434))</f>
        <v>0</v>
      </c>
      <c r="F3434" t="b">
        <f t="shared" ref="F3434:F3497" si="192">IF(D3434=FALSE, FALSE,0.434*D3434/C3434)</f>
        <v>0</v>
      </c>
      <c r="G3434" t="b">
        <f>IF('Input and Summary Results'!$J$4="yes",IF(C3434=FALSE,FALSE,IF('Data Transformation'!E3434&lt;$R$10,E3434,$R$10)),IF(C3434=FALSE,FALSE,IF(C3434&lt;$R$10,C3434,$R$10)))</f>
        <v>0</v>
      </c>
      <c r="H3434" t="b">
        <f>IF('Input and Summary Results'!$J$4="yes",'Data Transformation'!F3434,'Data Transformation'!D3434)</f>
        <v>0</v>
      </c>
      <c r="I3434" t="str">
        <f t="shared" si="190"/>
        <v/>
      </c>
    </row>
    <row r="3435" spans="2:9" x14ac:dyDescent="0.25">
      <c r="B3435" t="b">
        <f>IF('Input and Summary Results'!D3017=0,FALSE,'Input and Summary Results'!$B3017)</f>
        <v>0</v>
      </c>
      <c r="C3435" t="b">
        <f>IF(OR(B3435=0,'Input and Summary Results'!D3017=0,'Input and Summary Results'!D3017=""),FALSE,'Input and Summary Results'!$D3017)</f>
        <v>0</v>
      </c>
      <c r="D3435" t="b">
        <f>IF(OR(B3435=0,'Input and Summary Results'!E3017=0),FALSE,'Input and Summary Results'!$E3017)</f>
        <v>0</v>
      </c>
      <c r="E3435" t="b">
        <f t="shared" si="191"/>
        <v>0</v>
      </c>
      <c r="F3435" t="b">
        <f t="shared" si="192"/>
        <v>0</v>
      </c>
      <c r="G3435" t="b">
        <f>IF('Input and Summary Results'!$J$4="yes",IF(C3435=FALSE,FALSE,IF('Data Transformation'!E3435&lt;$R$10,E3435,$R$10)),IF(C3435=FALSE,FALSE,IF(C3435&lt;$R$10,C3435,$R$10)))</f>
        <v>0</v>
      </c>
      <c r="H3435" t="b">
        <f>IF('Input and Summary Results'!$J$4="yes",'Data Transformation'!F3435,'Data Transformation'!D3435)</f>
        <v>0</v>
      </c>
      <c r="I3435" t="str">
        <f t="shared" si="190"/>
        <v/>
      </c>
    </row>
    <row r="3436" spans="2:9" x14ac:dyDescent="0.25">
      <c r="B3436" t="b">
        <f>IF('Input and Summary Results'!D3018=0,FALSE,'Input and Summary Results'!$B3018)</f>
        <v>0</v>
      </c>
      <c r="C3436" t="b">
        <f>IF(OR(B3436=0,'Input and Summary Results'!D3018=0,'Input and Summary Results'!D3018=""),FALSE,'Input and Summary Results'!$D3018)</f>
        <v>0</v>
      </c>
      <c r="D3436" t="b">
        <f>IF(OR(B3436=0,'Input and Summary Results'!E3018=0),FALSE,'Input and Summary Results'!$E3018)</f>
        <v>0</v>
      </c>
      <c r="E3436" t="b">
        <f t="shared" si="191"/>
        <v>0</v>
      </c>
      <c r="F3436" t="b">
        <f t="shared" si="192"/>
        <v>0</v>
      </c>
      <c r="G3436" t="b">
        <f>IF('Input and Summary Results'!$J$4="yes",IF(C3436=FALSE,FALSE,IF('Data Transformation'!E3436&lt;$R$10,E3436,$R$10)),IF(C3436=FALSE,FALSE,IF(C3436&lt;$R$10,C3436,$R$10)))</f>
        <v>0</v>
      </c>
      <c r="H3436" t="b">
        <f>IF('Input and Summary Results'!$J$4="yes",'Data Transformation'!F3436,'Data Transformation'!D3436)</f>
        <v>0</v>
      </c>
      <c r="I3436" t="str">
        <f t="shared" si="190"/>
        <v/>
      </c>
    </row>
    <row r="3437" spans="2:9" x14ac:dyDescent="0.25">
      <c r="B3437" t="b">
        <f>IF('Input and Summary Results'!D3019=0,FALSE,'Input and Summary Results'!$B3019)</f>
        <v>0</v>
      </c>
      <c r="C3437" t="b">
        <f>IF(OR(B3437=0,'Input and Summary Results'!D3019=0,'Input and Summary Results'!D3019=""),FALSE,'Input and Summary Results'!$D3019)</f>
        <v>0</v>
      </c>
      <c r="D3437" t="b">
        <f>IF(OR(B3437=0,'Input and Summary Results'!E3019=0),FALSE,'Input and Summary Results'!$E3019)</f>
        <v>0</v>
      </c>
      <c r="E3437" t="b">
        <f t="shared" si="191"/>
        <v>0</v>
      </c>
      <c r="F3437" t="b">
        <f t="shared" si="192"/>
        <v>0</v>
      </c>
      <c r="G3437" t="b">
        <f>IF('Input and Summary Results'!$J$4="yes",IF(C3437=FALSE,FALSE,IF('Data Transformation'!E3437&lt;$R$10,E3437,$R$10)),IF(C3437=FALSE,FALSE,IF(C3437&lt;$R$10,C3437,$R$10)))</f>
        <v>0</v>
      </c>
      <c r="H3437" t="b">
        <f>IF('Input and Summary Results'!$J$4="yes",'Data Transformation'!F3437,'Data Transformation'!D3437)</f>
        <v>0</v>
      </c>
      <c r="I3437" t="str">
        <f t="shared" si="190"/>
        <v/>
      </c>
    </row>
    <row r="3438" spans="2:9" x14ac:dyDescent="0.25">
      <c r="B3438" t="b">
        <f>IF('Input and Summary Results'!D3020=0,FALSE,'Input and Summary Results'!$B3020)</f>
        <v>0</v>
      </c>
      <c r="C3438" t="b">
        <f>IF(OR(B3438=0,'Input and Summary Results'!D3020=0,'Input and Summary Results'!D3020=""),FALSE,'Input and Summary Results'!$D3020)</f>
        <v>0</v>
      </c>
      <c r="D3438" t="b">
        <f>IF(OR(B3438=0,'Input and Summary Results'!E3020=0),FALSE,'Input and Summary Results'!$E3020)</f>
        <v>0</v>
      </c>
      <c r="E3438" t="b">
        <f t="shared" si="191"/>
        <v>0</v>
      </c>
      <c r="F3438" t="b">
        <f t="shared" si="192"/>
        <v>0</v>
      </c>
      <c r="G3438" t="b">
        <f>IF('Input and Summary Results'!$J$4="yes",IF(C3438=FALSE,FALSE,IF('Data Transformation'!E3438&lt;$R$10,E3438,$R$10)),IF(C3438=FALSE,FALSE,IF(C3438&lt;$R$10,C3438,$R$10)))</f>
        <v>0</v>
      </c>
      <c r="H3438" t="b">
        <f>IF('Input and Summary Results'!$J$4="yes",'Data Transformation'!F3438,'Data Transformation'!D3438)</f>
        <v>0</v>
      </c>
      <c r="I3438" t="str">
        <f t="shared" si="190"/>
        <v/>
      </c>
    </row>
    <row r="3439" spans="2:9" x14ac:dyDescent="0.25">
      <c r="B3439" t="b">
        <f>IF('Input and Summary Results'!D3021=0,FALSE,'Input and Summary Results'!$B3021)</f>
        <v>0</v>
      </c>
      <c r="C3439" t="b">
        <f>IF(OR(B3439=0,'Input and Summary Results'!D3021=0,'Input and Summary Results'!D3021=""),FALSE,'Input and Summary Results'!$D3021)</f>
        <v>0</v>
      </c>
      <c r="D3439" t="b">
        <f>IF(OR(B3439=0,'Input and Summary Results'!E3021=0),FALSE,'Input and Summary Results'!$E3021)</f>
        <v>0</v>
      </c>
      <c r="E3439" t="b">
        <f t="shared" si="191"/>
        <v>0</v>
      </c>
      <c r="F3439" t="b">
        <f t="shared" si="192"/>
        <v>0</v>
      </c>
      <c r="G3439" t="b">
        <f>IF('Input and Summary Results'!$J$4="yes",IF(C3439=FALSE,FALSE,IF('Data Transformation'!E3439&lt;$R$10,E3439,$R$10)),IF(C3439=FALSE,FALSE,IF(C3439&lt;$R$10,C3439,$R$10)))</f>
        <v>0</v>
      </c>
      <c r="H3439" t="b">
        <f>IF('Input and Summary Results'!$J$4="yes",'Data Transformation'!F3439,'Data Transformation'!D3439)</f>
        <v>0</v>
      </c>
      <c r="I3439" t="str">
        <f t="shared" si="190"/>
        <v/>
      </c>
    </row>
    <row r="3440" spans="2:9" x14ac:dyDescent="0.25">
      <c r="B3440" t="b">
        <f>IF('Input and Summary Results'!D3022=0,FALSE,'Input and Summary Results'!$B3022)</f>
        <v>0</v>
      </c>
      <c r="C3440" t="b">
        <f>IF(OR(B3440=0,'Input and Summary Results'!D3022=0,'Input and Summary Results'!D3022=""),FALSE,'Input and Summary Results'!$D3022)</f>
        <v>0</v>
      </c>
      <c r="D3440" t="b">
        <f>IF(OR(B3440=0,'Input and Summary Results'!E3022=0),FALSE,'Input and Summary Results'!$E3022)</f>
        <v>0</v>
      </c>
      <c r="E3440" t="b">
        <f t="shared" si="191"/>
        <v>0</v>
      </c>
      <c r="F3440" t="b">
        <f t="shared" si="192"/>
        <v>0</v>
      </c>
      <c r="G3440" t="b">
        <f>IF('Input and Summary Results'!$J$4="yes",IF(C3440=FALSE,FALSE,IF('Data Transformation'!E3440&lt;$R$10,E3440,$R$10)),IF(C3440=FALSE,FALSE,IF(C3440&lt;$R$10,C3440,$R$10)))</f>
        <v>0</v>
      </c>
      <c r="H3440" t="b">
        <f>IF('Input and Summary Results'!$J$4="yes",'Data Transformation'!F3440,'Data Transformation'!D3440)</f>
        <v>0</v>
      </c>
      <c r="I3440" t="str">
        <f t="shared" si="190"/>
        <v/>
      </c>
    </row>
    <row r="3441" spans="2:9" x14ac:dyDescent="0.25">
      <c r="B3441" t="b">
        <f>IF('Input and Summary Results'!D3023=0,FALSE,'Input and Summary Results'!$B3023)</f>
        <v>0</v>
      </c>
      <c r="C3441" t="b">
        <f>IF(OR(B3441=0,'Input and Summary Results'!D3023=0,'Input and Summary Results'!D3023=""),FALSE,'Input and Summary Results'!$D3023)</f>
        <v>0</v>
      </c>
      <c r="D3441" t="b">
        <f>IF(OR(B3441=0,'Input and Summary Results'!E3023=0),FALSE,'Input and Summary Results'!$E3023)</f>
        <v>0</v>
      </c>
      <c r="E3441" t="b">
        <f t="shared" si="191"/>
        <v>0</v>
      </c>
      <c r="F3441" t="b">
        <f t="shared" si="192"/>
        <v>0</v>
      </c>
      <c r="G3441" t="b">
        <f>IF('Input and Summary Results'!$J$4="yes",IF(C3441=FALSE,FALSE,IF('Data Transformation'!E3441&lt;$R$10,E3441,$R$10)),IF(C3441=FALSE,FALSE,IF(C3441&lt;$R$10,C3441,$R$10)))</f>
        <v>0</v>
      </c>
      <c r="H3441" t="b">
        <f>IF('Input and Summary Results'!$J$4="yes",'Data Transformation'!F3441,'Data Transformation'!D3441)</f>
        <v>0</v>
      </c>
      <c r="I3441" t="str">
        <f t="shared" si="190"/>
        <v/>
      </c>
    </row>
    <row r="3442" spans="2:9" x14ac:dyDescent="0.25">
      <c r="B3442" t="b">
        <f>IF('Input and Summary Results'!D3024=0,FALSE,'Input and Summary Results'!$B3024)</f>
        <v>0</v>
      </c>
      <c r="C3442" t="b">
        <f>IF(OR(B3442=0,'Input and Summary Results'!D3024=0,'Input and Summary Results'!D3024=""),FALSE,'Input and Summary Results'!$D3024)</f>
        <v>0</v>
      </c>
      <c r="D3442" t="b">
        <f>IF(OR(B3442=0,'Input and Summary Results'!E3024=0),FALSE,'Input and Summary Results'!$E3024)</f>
        <v>0</v>
      </c>
      <c r="E3442" t="b">
        <f t="shared" si="191"/>
        <v>0</v>
      </c>
      <c r="F3442" t="b">
        <f t="shared" si="192"/>
        <v>0</v>
      </c>
      <c r="G3442" t="b">
        <f>IF('Input and Summary Results'!$J$4="yes",IF(C3442=FALSE,FALSE,IF('Data Transformation'!E3442&lt;$R$10,E3442,$R$10)),IF(C3442=FALSE,FALSE,IF(C3442&lt;$R$10,C3442,$R$10)))</f>
        <v>0</v>
      </c>
      <c r="H3442" t="b">
        <f>IF('Input and Summary Results'!$J$4="yes",'Data Transformation'!F3442,'Data Transformation'!D3442)</f>
        <v>0</v>
      </c>
      <c r="I3442" t="str">
        <f t="shared" si="190"/>
        <v/>
      </c>
    </row>
    <row r="3443" spans="2:9" x14ac:dyDescent="0.25">
      <c r="B3443" t="b">
        <f>IF('Input and Summary Results'!D3025=0,FALSE,'Input and Summary Results'!$B3025)</f>
        <v>0</v>
      </c>
      <c r="C3443" t="b">
        <f>IF(OR(B3443=0,'Input and Summary Results'!D3025=0,'Input and Summary Results'!D3025=""),FALSE,'Input and Summary Results'!$D3025)</f>
        <v>0</v>
      </c>
      <c r="D3443" t="b">
        <f>IF(OR(B3443=0,'Input and Summary Results'!E3025=0),FALSE,'Input and Summary Results'!$E3025)</f>
        <v>0</v>
      </c>
      <c r="E3443" t="b">
        <f t="shared" si="191"/>
        <v>0</v>
      </c>
      <c r="F3443" t="b">
        <f t="shared" si="192"/>
        <v>0</v>
      </c>
      <c r="G3443" t="b">
        <f>IF('Input and Summary Results'!$J$4="yes",IF(C3443=FALSE,FALSE,IF('Data Transformation'!E3443&lt;$R$10,E3443,$R$10)),IF(C3443=FALSE,FALSE,IF(C3443&lt;$R$10,C3443,$R$10)))</f>
        <v>0</v>
      </c>
      <c r="H3443" t="b">
        <f>IF('Input and Summary Results'!$J$4="yes",'Data Transformation'!F3443,'Data Transformation'!D3443)</f>
        <v>0</v>
      </c>
      <c r="I3443" t="str">
        <f t="shared" si="190"/>
        <v/>
      </c>
    </row>
    <row r="3444" spans="2:9" x14ac:dyDescent="0.25">
      <c r="B3444" t="b">
        <f>IF('Input and Summary Results'!D3026=0,FALSE,'Input and Summary Results'!$B3026)</f>
        <v>0</v>
      </c>
      <c r="C3444" t="b">
        <f>IF(OR(B3444=0,'Input and Summary Results'!D3026=0,'Input and Summary Results'!D3026=""),FALSE,'Input and Summary Results'!$D3026)</f>
        <v>0</v>
      </c>
      <c r="D3444" t="b">
        <f>IF(OR(B3444=0,'Input and Summary Results'!E3026=0),FALSE,'Input and Summary Results'!$E3026)</f>
        <v>0</v>
      </c>
      <c r="E3444" t="b">
        <f t="shared" si="191"/>
        <v>0</v>
      </c>
      <c r="F3444" t="b">
        <f t="shared" si="192"/>
        <v>0</v>
      </c>
      <c r="G3444" t="b">
        <f>IF('Input and Summary Results'!$J$4="yes",IF(C3444=FALSE,FALSE,IF('Data Transformation'!E3444&lt;$R$10,E3444,$R$10)),IF(C3444=FALSE,FALSE,IF(C3444&lt;$R$10,C3444,$R$10)))</f>
        <v>0</v>
      </c>
      <c r="H3444" t="b">
        <f>IF('Input and Summary Results'!$J$4="yes",'Data Transformation'!F3444,'Data Transformation'!D3444)</f>
        <v>0</v>
      </c>
      <c r="I3444" t="str">
        <f t="shared" si="190"/>
        <v/>
      </c>
    </row>
    <row r="3445" spans="2:9" x14ac:dyDescent="0.25">
      <c r="B3445" t="b">
        <f>IF('Input and Summary Results'!D3027=0,FALSE,'Input and Summary Results'!$B3027)</f>
        <v>0</v>
      </c>
      <c r="C3445" t="b">
        <f>IF(OR(B3445=0,'Input and Summary Results'!D3027=0,'Input and Summary Results'!D3027=""),FALSE,'Input and Summary Results'!$D3027)</f>
        <v>0</v>
      </c>
      <c r="D3445" t="b">
        <f>IF(OR(B3445=0,'Input and Summary Results'!E3027=0),FALSE,'Input and Summary Results'!$E3027)</f>
        <v>0</v>
      </c>
      <c r="E3445" t="b">
        <f t="shared" si="191"/>
        <v>0</v>
      </c>
      <c r="F3445" t="b">
        <f t="shared" si="192"/>
        <v>0</v>
      </c>
      <c r="G3445" t="b">
        <f>IF('Input and Summary Results'!$J$4="yes",IF(C3445=FALSE,FALSE,IF('Data Transformation'!E3445&lt;$R$10,E3445,$R$10)),IF(C3445=FALSE,FALSE,IF(C3445&lt;$R$10,C3445,$R$10)))</f>
        <v>0</v>
      </c>
      <c r="H3445" t="b">
        <f>IF('Input and Summary Results'!$J$4="yes",'Data Transformation'!F3445,'Data Transformation'!D3445)</f>
        <v>0</v>
      </c>
      <c r="I3445" t="str">
        <f t="shared" si="190"/>
        <v/>
      </c>
    </row>
    <row r="3446" spans="2:9" x14ac:dyDescent="0.25">
      <c r="B3446" t="b">
        <f>IF('Input and Summary Results'!D3028=0,FALSE,'Input and Summary Results'!$B3028)</f>
        <v>0</v>
      </c>
      <c r="C3446" t="b">
        <f>IF(OR(B3446=0,'Input and Summary Results'!D3028=0,'Input and Summary Results'!D3028=""),FALSE,'Input and Summary Results'!$D3028)</f>
        <v>0</v>
      </c>
      <c r="D3446" t="b">
        <f>IF(OR(B3446=0,'Input and Summary Results'!E3028=0),FALSE,'Input and Summary Results'!$E3028)</f>
        <v>0</v>
      </c>
      <c r="E3446" t="b">
        <f t="shared" si="191"/>
        <v>0</v>
      </c>
      <c r="F3446" t="b">
        <f t="shared" si="192"/>
        <v>0</v>
      </c>
      <c r="G3446" t="b">
        <f>IF('Input and Summary Results'!$J$4="yes",IF(C3446=FALSE,FALSE,IF('Data Transformation'!E3446&lt;$R$10,E3446,$R$10)),IF(C3446=FALSE,FALSE,IF(C3446&lt;$R$10,C3446,$R$10)))</f>
        <v>0</v>
      </c>
      <c r="H3446" t="b">
        <f>IF('Input and Summary Results'!$J$4="yes",'Data Transformation'!F3446,'Data Transformation'!D3446)</f>
        <v>0</v>
      </c>
      <c r="I3446" t="str">
        <f t="shared" si="190"/>
        <v/>
      </c>
    </row>
    <row r="3447" spans="2:9" x14ac:dyDescent="0.25">
      <c r="B3447" t="b">
        <f>IF('Input and Summary Results'!D3029=0,FALSE,'Input and Summary Results'!$B3029)</f>
        <v>0</v>
      </c>
      <c r="C3447" t="b">
        <f>IF(OR(B3447=0,'Input and Summary Results'!D3029=0,'Input and Summary Results'!D3029=""),FALSE,'Input and Summary Results'!$D3029)</f>
        <v>0</v>
      </c>
      <c r="D3447" t="b">
        <f>IF(OR(B3447=0,'Input and Summary Results'!E3029=0),FALSE,'Input and Summary Results'!$E3029)</f>
        <v>0</v>
      </c>
      <c r="E3447" t="b">
        <f t="shared" si="191"/>
        <v>0</v>
      </c>
      <c r="F3447" t="b">
        <f t="shared" si="192"/>
        <v>0</v>
      </c>
      <c r="G3447" t="b">
        <f>IF('Input and Summary Results'!$J$4="yes",IF(C3447=FALSE,FALSE,IF('Data Transformation'!E3447&lt;$R$10,E3447,$R$10)),IF(C3447=FALSE,FALSE,IF(C3447&lt;$R$10,C3447,$R$10)))</f>
        <v>0</v>
      </c>
      <c r="H3447" t="b">
        <f>IF('Input and Summary Results'!$J$4="yes",'Data Transformation'!F3447,'Data Transformation'!D3447)</f>
        <v>0</v>
      </c>
      <c r="I3447" t="str">
        <f t="shared" si="190"/>
        <v/>
      </c>
    </row>
    <row r="3448" spans="2:9" x14ac:dyDescent="0.25">
      <c r="B3448" t="b">
        <f>IF('Input and Summary Results'!D3030=0,FALSE,'Input and Summary Results'!$B3030)</f>
        <v>0</v>
      </c>
      <c r="C3448" t="b">
        <f>IF(OR(B3448=0,'Input and Summary Results'!D3030=0,'Input and Summary Results'!D3030=""),FALSE,'Input and Summary Results'!$D3030)</f>
        <v>0</v>
      </c>
      <c r="D3448" t="b">
        <f>IF(OR(B3448=0,'Input and Summary Results'!E3030=0),FALSE,'Input and Summary Results'!$E3030)</f>
        <v>0</v>
      </c>
      <c r="E3448" t="b">
        <f t="shared" si="191"/>
        <v>0</v>
      </c>
      <c r="F3448" t="b">
        <f t="shared" si="192"/>
        <v>0</v>
      </c>
      <c r="G3448" t="b">
        <f>IF('Input and Summary Results'!$J$4="yes",IF(C3448=FALSE,FALSE,IF('Data Transformation'!E3448&lt;$R$10,E3448,$R$10)),IF(C3448=FALSE,FALSE,IF(C3448&lt;$R$10,C3448,$R$10)))</f>
        <v>0</v>
      </c>
      <c r="H3448" t="b">
        <f>IF('Input and Summary Results'!$J$4="yes",'Data Transformation'!F3448,'Data Transformation'!D3448)</f>
        <v>0</v>
      </c>
      <c r="I3448" t="str">
        <f t="shared" si="190"/>
        <v/>
      </c>
    </row>
    <row r="3449" spans="2:9" x14ac:dyDescent="0.25">
      <c r="B3449" t="b">
        <f>IF('Input and Summary Results'!D3031=0,FALSE,'Input and Summary Results'!$B3031)</f>
        <v>0</v>
      </c>
      <c r="C3449" t="b">
        <f>IF(OR(B3449=0,'Input and Summary Results'!D3031=0,'Input and Summary Results'!D3031=""),FALSE,'Input and Summary Results'!$D3031)</f>
        <v>0</v>
      </c>
      <c r="D3449" t="b">
        <f>IF(OR(B3449=0,'Input and Summary Results'!E3031=0),FALSE,'Input and Summary Results'!$E3031)</f>
        <v>0</v>
      </c>
      <c r="E3449" t="b">
        <f t="shared" si="191"/>
        <v>0</v>
      </c>
      <c r="F3449" t="b">
        <f t="shared" si="192"/>
        <v>0</v>
      </c>
      <c r="G3449" t="b">
        <f>IF('Input and Summary Results'!$J$4="yes",IF(C3449=FALSE,FALSE,IF('Data Transformation'!E3449&lt;$R$10,E3449,$R$10)),IF(C3449=FALSE,FALSE,IF(C3449&lt;$R$10,C3449,$R$10)))</f>
        <v>0</v>
      </c>
      <c r="H3449" t="b">
        <f>IF('Input and Summary Results'!$J$4="yes",'Data Transformation'!F3449,'Data Transformation'!D3449)</f>
        <v>0</v>
      </c>
      <c r="I3449" t="str">
        <f t="shared" si="190"/>
        <v/>
      </c>
    </row>
    <row r="3450" spans="2:9" x14ac:dyDescent="0.25">
      <c r="B3450" t="b">
        <f>IF('Input and Summary Results'!D3032=0,FALSE,'Input and Summary Results'!$B3032)</f>
        <v>0</v>
      </c>
      <c r="C3450" t="b">
        <f>IF(OR(B3450=0,'Input and Summary Results'!D3032=0,'Input and Summary Results'!D3032=""),FALSE,'Input and Summary Results'!$D3032)</f>
        <v>0</v>
      </c>
      <c r="D3450" t="b">
        <f>IF(OR(B3450=0,'Input and Summary Results'!E3032=0),FALSE,'Input and Summary Results'!$E3032)</f>
        <v>0</v>
      </c>
      <c r="E3450" t="b">
        <f t="shared" si="191"/>
        <v>0</v>
      </c>
      <c r="F3450" t="b">
        <f t="shared" si="192"/>
        <v>0</v>
      </c>
      <c r="G3450" t="b">
        <f>IF('Input and Summary Results'!$J$4="yes",IF(C3450=FALSE,FALSE,IF('Data Transformation'!E3450&lt;$R$10,E3450,$R$10)),IF(C3450=FALSE,FALSE,IF(C3450&lt;$R$10,C3450,$R$10)))</f>
        <v>0</v>
      </c>
      <c r="H3450" t="b">
        <f>IF('Input and Summary Results'!$J$4="yes",'Data Transformation'!F3450,'Data Transformation'!D3450)</f>
        <v>0</v>
      </c>
      <c r="I3450" t="str">
        <f t="shared" si="190"/>
        <v/>
      </c>
    </row>
    <row r="3451" spans="2:9" x14ac:dyDescent="0.25">
      <c r="B3451" t="b">
        <f>IF('Input and Summary Results'!D3033=0,FALSE,'Input and Summary Results'!$B3033)</f>
        <v>0</v>
      </c>
      <c r="C3451" t="b">
        <f>IF(OR(B3451=0,'Input and Summary Results'!D3033=0,'Input and Summary Results'!D3033=""),FALSE,'Input and Summary Results'!$D3033)</f>
        <v>0</v>
      </c>
      <c r="D3451" t="b">
        <f>IF(OR(B3451=0,'Input and Summary Results'!E3033=0),FALSE,'Input and Summary Results'!$E3033)</f>
        <v>0</v>
      </c>
      <c r="E3451" t="b">
        <f t="shared" si="191"/>
        <v>0</v>
      </c>
      <c r="F3451" t="b">
        <f t="shared" si="192"/>
        <v>0</v>
      </c>
      <c r="G3451" t="b">
        <f>IF('Input and Summary Results'!$J$4="yes",IF(C3451=FALSE,FALSE,IF('Data Transformation'!E3451&lt;$R$10,E3451,$R$10)),IF(C3451=FALSE,FALSE,IF(C3451&lt;$R$10,C3451,$R$10)))</f>
        <v>0</v>
      </c>
      <c r="H3451" t="b">
        <f>IF('Input and Summary Results'!$J$4="yes",'Data Transformation'!F3451,'Data Transformation'!D3451)</f>
        <v>0</v>
      </c>
      <c r="I3451" t="str">
        <f t="shared" si="190"/>
        <v/>
      </c>
    </row>
    <row r="3452" spans="2:9" x14ac:dyDescent="0.25">
      <c r="B3452" t="b">
        <f>IF('Input and Summary Results'!D3034=0,FALSE,'Input and Summary Results'!$B3034)</f>
        <v>0</v>
      </c>
      <c r="C3452" t="b">
        <f>IF(OR(B3452=0,'Input and Summary Results'!D3034=0,'Input and Summary Results'!D3034=""),FALSE,'Input and Summary Results'!$D3034)</f>
        <v>0</v>
      </c>
      <c r="D3452" t="b">
        <f>IF(OR(B3452=0,'Input and Summary Results'!E3034=0),FALSE,'Input and Summary Results'!$E3034)</f>
        <v>0</v>
      </c>
      <c r="E3452" t="b">
        <f t="shared" si="191"/>
        <v>0</v>
      </c>
      <c r="F3452" t="b">
        <f t="shared" si="192"/>
        <v>0</v>
      </c>
      <c r="G3452" t="b">
        <f>IF('Input and Summary Results'!$J$4="yes",IF(C3452=FALSE,FALSE,IF('Data Transformation'!E3452&lt;$R$10,E3452,$R$10)),IF(C3452=FALSE,FALSE,IF(C3452&lt;$R$10,C3452,$R$10)))</f>
        <v>0</v>
      </c>
      <c r="H3452" t="b">
        <f>IF('Input and Summary Results'!$J$4="yes",'Data Transformation'!F3452,'Data Transformation'!D3452)</f>
        <v>0</v>
      </c>
      <c r="I3452" t="str">
        <f t="shared" si="190"/>
        <v/>
      </c>
    </row>
    <row r="3453" spans="2:9" x14ac:dyDescent="0.25">
      <c r="B3453" t="b">
        <f>IF('Input and Summary Results'!D3035=0,FALSE,'Input and Summary Results'!$B3035)</f>
        <v>0</v>
      </c>
      <c r="C3453" t="b">
        <f>IF(OR(B3453=0,'Input and Summary Results'!D3035=0,'Input and Summary Results'!D3035=""),FALSE,'Input and Summary Results'!$D3035)</f>
        <v>0</v>
      </c>
      <c r="D3453" t="b">
        <f>IF(OR(B3453=0,'Input and Summary Results'!E3035=0),FALSE,'Input and Summary Results'!$E3035)</f>
        <v>0</v>
      </c>
      <c r="E3453" t="b">
        <f t="shared" si="191"/>
        <v>0</v>
      </c>
      <c r="F3453" t="b">
        <f t="shared" si="192"/>
        <v>0</v>
      </c>
      <c r="G3453" t="b">
        <f>IF('Input and Summary Results'!$J$4="yes",IF(C3453=FALSE,FALSE,IF('Data Transformation'!E3453&lt;$R$10,E3453,$R$10)),IF(C3453=FALSE,FALSE,IF(C3453&lt;$R$10,C3453,$R$10)))</f>
        <v>0</v>
      </c>
      <c r="H3453" t="b">
        <f>IF('Input and Summary Results'!$J$4="yes",'Data Transformation'!F3453,'Data Transformation'!D3453)</f>
        <v>0</v>
      </c>
      <c r="I3453" t="str">
        <f t="shared" si="190"/>
        <v/>
      </c>
    </row>
    <row r="3454" spans="2:9" x14ac:dyDescent="0.25">
      <c r="B3454" t="b">
        <f>IF('Input and Summary Results'!D3036=0,FALSE,'Input and Summary Results'!$B3036)</f>
        <v>0</v>
      </c>
      <c r="C3454" t="b">
        <f>IF(OR(B3454=0,'Input and Summary Results'!D3036=0,'Input and Summary Results'!D3036=""),FALSE,'Input and Summary Results'!$D3036)</f>
        <v>0</v>
      </c>
      <c r="D3454" t="b">
        <f>IF(OR(B3454=0,'Input and Summary Results'!E3036=0),FALSE,'Input and Summary Results'!$E3036)</f>
        <v>0</v>
      </c>
      <c r="E3454" t="b">
        <f t="shared" si="191"/>
        <v>0</v>
      </c>
      <c r="F3454" t="b">
        <f t="shared" si="192"/>
        <v>0</v>
      </c>
      <c r="G3454" t="b">
        <f>IF('Input and Summary Results'!$J$4="yes",IF(C3454=FALSE,FALSE,IF('Data Transformation'!E3454&lt;$R$10,E3454,$R$10)),IF(C3454=FALSE,FALSE,IF(C3454&lt;$R$10,C3454,$R$10)))</f>
        <v>0</v>
      </c>
      <c r="H3454" t="b">
        <f>IF('Input and Summary Results'!$J$4="yes",'Data Transformation'!F3454,'Data Transformation'!D3454)</f>
        <v>0</v>
      </c>
      <c r="I3454" t="str">
        <f t="shared" si="190"/>
        <v/>
      </c>
    </row>
    <row r="3455" spans="2:9" x14ac:dyDescent="0.25">
      <c r="B3455" t="b">
        <f>IF('Input and Summary Results'!D3037=0,FALSE,'Input and Summary Results'!$B3037)</f>
        <v>0</v>
      </c>
      <c r="C3455" t="b">
        <f>IF(OR(B3455=0,'Input and Summary Results'!D3037=0,'Input and Summary Results'!D3037=""),FALSE,'Input and Summary Results'!$D3037)</f>
        <v>0</v>
      </c>
      <c r="D3455" t="b">
        <f>IF(OR(B3455=0,'Input and Summary Results'!E3037=0),FALSE,'Input and Summary Results'!$E3037)</f>
        <v>0</v>
      </c>
      <c r="E3455" t="b">
        <f t="shared" si="191"/>
        <v>0</v>
      </c>
      <c r="F3455" t="b">
        <f t="shared" si="192"/>
        <v>0</v>
      </c>
      <c r="G3455" t="b">
        <f>IF('Input and Summary Results'!$J$4="yes",IF(C3455=FALSE,FALSE,IF('Data Transformation'!E3455&lt;$R$10,E3455,$R$10)),IF(C3455=FALSE,FALSE,IF(C3455&lt;$R$10,C3455,$R$10)))</f>
        <v>0</v>
      </c>
      <c r="H3455" t="b">
        <f>IF('Input and Summary Results'!$J$4="yes",'Data Transformation'!F3455,'Data Transformation'!D3455)</f>
        <v>0</v>
      </c>
      <c r="I3455" t="str">
        <f t="shared" si="190"/>
        <v/>
      </c>
    </row>
    <row r="3456" spans="2:9" x14ac:dyDescent="0.25">
      <c r="B3456" t="b">
        <f>IF('Input and Summary Results'!D3038=0,FALSE,'Input and Summary Results'!$B3038)</f>
        <v>0</v>
      </c>
      <c r="C3456" t="b">
        <f>IF(OR(B3456=0,'Input and Summary Results'!D3038=0,'Input and Summary Results'!D3038=""),FALSE,'Input and Summary Results'!$D3038)</f>
        <v>0</v>
      </c>
      <c r="D3456" t="b">
        <f>IF(OR(B3456=0,'Input and Summary Results'!E3038=0),FALSE,'Input and Summary Results'!$E3038)</f>
        <v>0</v>
      </c>
      <c r="E3456" t="b">
        <f t="shared" si="191"/>
        <v>0</v>
      </c>
      <c r="F3456" t="b">
        <f t="shared" si="192"/>
        <v>0</v>
      </c>
      <c r="G3456" t="b">
        <f>IF('Input and Summary Results'!$J$4="yes",IF(C3456=FALSE,FALSE,IF('Data Transformation'!E3456&lt;$R$10,E3456,$R$10)),IF(C3456=FALSE,FALSE,IF(C3456&lt;$R$10,C3456,$R$10)))</f>
        <v>0</v>
      </c>
      <c r="H3456" t="b">
        <f>IF('Input and Summary Results'!$J$4="yes",'Data Transformation'!F3456,'Data Transformation'!D3456)</f>
        <v>0</v>
      </c>
      <c r="I3456" t="str">
        <f t="shared" si="190"/>
        <v/>
      </c>
    </row>
    <row r="3457" spans="2:9" x14ac:dyDescent="0.25">
      <c r="B3457" t="b">
        <f>IF('Input and Summary Results'!D3039=0,FALSE,'Input and Summary Results'!$B3039)</f>
        <v>0</v>
      </c>
      <c r="C3457" t="b">
        <f>IF(OR(B3457=0,'Input and Summary Results'!D3039=0,'Input and Summary Results'!D3039=""),FALSE,'Input and Summary Results'!$D3039)</f>
        <v>0</v>
      </c>
      <c r="D3457" t="b">
        <f>IF(OR(B3457=0,'Input and Summary Results'!E3039=0),FALSE,'Input and Summary Results'!$E3039)</f>
        <v>0</v>
      </c>
      <c r="E3457" t="b">
        <f t="shared" si="191"/>
        <v>0</v>
      </c>
      <c r="F3457" t="b">
        <f t="shared" si="192"/>
        <v>0</v>
      </c>
      <c r="G3457" t="b">
        <f>IF('Input and Summary Results'!$J$4="yes",IF(C3457=FALSE,FALSE,IF('Data Transformation'!E3457&lt;$R$10,E3457,$R$10)),IF(C3457=FALSE,FALSE,IF(C3457&lt;$R$10,C3457,$R$10)))</f>
        <v>0</v>
      </c>
      <c r="H3457" t="b">
        <f>IF('Input and Summary Results'!$J$4="yes",'Data Transformation'!F3457,'Data Transformation'!D3457)</f>
        <v>0</v>
      </c>
      <c r="I3457" t="str">
        <f t="shared" si="190"/>
        <v/>
      </c>
    </row>
    <row r="3458" spans="2:9" x14ac:dyDescent="0.25">
      <c r="B3458" t="b">
        <f>IF('Input and Summary Results'!D3040=0,FALSE,'Input and Summary Results'!$B3040)</f>
        <v>0</v>
      </c>
      <c r="C3458" t="b">
        <f>IF(OR(B3458=0,'Input and Summary Results'!D3040=0,'Input and Summary Results'!D3040=""),FALSE,'Input and Summary Results'!$D3040)</f>
        <v>0</v>
      </c>
      <c r="D3458" t="b">
        <f>IF(OR(B3458=0,'Input and Summary Results'!E3040=0),FALSE,'Input and Summary Results'!$E3040)</f>
        <v>0</v>
      </c>
      <c r="E3458" t="b">
        <f t="shared" si="191"/>
        <v>0</v>
      </c>
      <c r="F3458" t="b">
        <f t="shared" si="192"/>
        <v>0</v>
      </c>
      <c r="G3458" t="b">
        <f>IF('Input and Summary Results'!$J$4="yes",IF(C3458=FALSE,FALSE,IF('Data Transformation'!E3458&lt;$R$10,E3458,$R$10)),IF(C3458=FALSE,FALSE,IF(C3458&lt;$R$10,C3458,$R$10)))</f>
        <v>0</v>
      </c>
      <c r="H3458" t="b">
        <f>IF('Input and Summary Results'!$J$4="yes",'Data Transformation'!F3458,'Data Transformation'!D3458)</f>
        <v>0</v>
      </c>
      <c r="I3458" t="str">
        <f t="shared" si="190"/>
        <v/>
      </c>
    </row>
    <row r="3459" spans="2:9" x14ac:dyDescent="0.25">
      <c r="B3459" t="b">
        <f>IF('Input and Summary Results'!D3041=0,FALSE,'Input and Summary Results'!$B3041)</f>
        <v>0</v>
      </c>
      <c r="C3459" t="b">
        <f>IF(OR(B3459=0,'Input and Summary Results'!D3041=0,'Input and Summary Results'!D3041=""),FALSE,'Input and Summary Results'!$D3041)</f>
        <v>0</v>
      </c>
      <c r="D3459" t="b">
        <f>IF(OR(B3459=0,'Input and Summary Results'!E3041=0),FALSE,'Input and Summary Results'!$E3041)</f>
        <v>0</v>
      </c>
      <c r="E3459" t="b">
        <f t="shared" si="191"/>
        <v>0</v>
      </c>
      <c r="F3459" t="b">
        <f t="shared" si="192"/>
        <v>0</v>
      </c>
      <c r="G3459" t="b">
        <f>IF('Input and Summary Results'!$J$4="yes",IF(C3459=FALSE,FALSE,IF('Data Transformation'!E3459&lt;$R$10,E3459,$R$10)),IF(C3459=FALSE,FALSE,IF(C3459&lt;$R$10,C3459,$R$10)))</f>
        <v>0</v>
      </c>
      <c r="H3459" t="b">
        <f>IF('Input and Summary Results'!$J$4="yes",'Data Transformation'!F3459,'Data Transformation'!D3459)</f>
        <v>0</v>
      </c>
      <c r="I3459" t="str">
        <f t="shared" si="190"/>
        <v/>
      </c>
    </row>
    <row r="3460" spans="2:9" x14ac:dyDescent="0.25">
      <c r="B3460" t="b">
        <f>IF('Input and Summary Results'!D3042=0,FALSE,'Input and Summary Results'!$B3042)</f>
        <v>0</v>
      </c>
      <c r="C3460" t="b">
        <f>IF(OR(B3460=0,'Input and Summary Results'!D3042=0,'Input and Summary Results'!D3042=""),FALSE,'Input and Summary Results'!$D3042)</f>
        <v>0</v>
      </c>
      <c r="D3460" t="b">
        <f>IF(OR(B3460=0,'Input and Summary Results'!E3042=0),FALSE,'Input and Summary Results'!$E3042)</f>
        <v>0</v>
      </c>
      <c r="E3460" t="b">
        <f t="shared" si="191"/>
        <v>0</v>
      </c>
      <c r="F3460" t="b">
        <f t="shared" si="192"/>
        <v>0</v>
      </c>
      <c r="G3460" t="b">
        <f>IF('Input and Summary Results'!$J$4="yes",IF(C3460=FALSE,FALSE,IF('Data Transformation'!E3460&lt;$R$10,E3460,$R$10)),IF(C3460=FALSE,FALSE,IF(C3460&lt;$R$10,C3460,$R$10)))</f>
        <v>0</v>
      </c>
      <c r="H3460" t="b">
        <f>IF('Input and Summary Results'!$J$4="yes",'Data Transformation'!F3460,'Data Transformation'!D3460)</f>
        <v>0</v>
      </c>
      <c r="I3460" t="str">
        <f t="shared" si="190"/>
        <v/>
      </c>
    </row>
    <row r="3461" spans="2:9" x14ac:dyDescent="0.25">
      <c r="B3461" t="b">
        <f>IF('Input and Summary Results'!D3043=0,FALSE,'Input and Summary Results'!$B3043)</f>
        <v>0</v>
      </c>
      <c r="C3461" t="b">
        <f>IF(OR(B3461=0,'Input and Summary Results'!D3043=0,'Input and Summary Results'!D3043=""),FALSE,'Input and Summary Results'!$D3043)</f>
        <v>0</v>
      </c>
      <c r="D3461" t="b">
        <f>IF(OR(B3461=0,'Input and Summary Results'!E3043=0),FALSE,'Input and Summary Results'!$E3043)</f>
        <v>0</v>
      </c>
      <c r="E3461" t="b">
        <f t="shared" si="191"/>
        <v>0</v>
      </c>
      <c r="F3461" t="b">
        <f t="shared" si="192"/>
        <v>0</v>
      </c>
      <c r="G3461" t="b">
        <f>IF('Input and Summary Results'!$J$4="yes",IF(C3461=FALSE,FALSE,IF('Data Transformation'!E3461&lt;$R$10,E3461,$R$10)),IF(C3461=FALSE,FALSE,IF(C3461&lt;$R$10,C3461,$R$10)))</f>
        <v>0</v>
      </c>
      <c r="H3461" t="b">
        <f>IF('Input and Summary Results'!$J$4="yes",'Data Transformation'!F3461,'Data Transformation'!D3461)</f>
        <v>0</v>
      </c>
      <c r="I3461" t="str">
        <f t="shared" ref="I3461:I3524" si="193">IF(G3461=FALSE,"",B3461)</f>
        <v/>
      </c>
    </row>
    <row r="3462" spans="2:9" x14ac:dyDescent="0.25">
      <c r="B3462" t="b">
        <f>IF('Input and Summary Results'!D3044=0,FALSE,'Input and Summary Results'!$B3044)</f>
        <v>0</v>
      </c>
      <c r="C3462" t="b">
        <f>IF(OR(B3462=0,'Input and Summary Results'!D3044=0,'Input and Summary Results'!D3044=""),FALSE,'Input and Summary Results'!$D3044)</f>
        <v>0</v>
      </c>
      <c r="D3462" t="b">
        <f>IF(OR(B3462=0,'Input and Summary Results'!E3044=0),FALSE,'Input and Summary Results'!$E3044)</f>
        <v>0</v>
      </c>
      <c r="E3462" t="b">
        <f t="shared" si="191"/>
        <v>0</v>
      </c>
      <c r="F3462" t="b">
        <f t="shared" si="192"/>
        <v>0</v>
      </c>
      <c r="G3462" t="b">
        <f>IF('Input and Summary Results'!$J$4="yes",IF(C3462=FALSE,FALSE,IF('Data Transformation'!E3462&lt;$R$10,E3462,$R$10)),IF(C3462=FALSE,FALSE,IF(C3462&lt;$R$10,C3462,$R$10)))</f>
        <v>0</v>
      </c>
      <c r="H3462" t="b">
        <f>IF('Input and Summary Results'!$J$4="yes",'Data Transformation'!F3462,'Data Transformation'!D3462)</f>
        <v>0</v>
      </c>
      <c r="I3462" t="str">
        <f t="shared" si="193"/>
        <v/>
      </c>
    </row>
    <row r="3463" spans="2:9" x14ac:dyDescent="0.25">
      <c r="B3463" t="b">
        <f>IF('Input and Summary Results'!D3045=0,FALSE,'Input and Summary Results'!$B3045)</f>
        <v>0</v>
      </c>
      <c r="C3463" t="b">
        <f>IF(OR(B3463=0,'Input and Summary Results'!D3045=0,'Input and Summary Results'!D3045=""),FALSE,'Input and Summary Results'!$D3045)</f>
        <v>0</v>
      </c>
      <c r="D3463" t="b">
        <f>IF(OR(B3463=0,'Input and Summary Results'!E3045=0),FALSE,'Input and Summary Results'!$E3045)</f>
        <v>0</v>
      </c>
      <c r="E3463" t="b">
        <f t="shared" si="191"/>
        <v>0</v>
      </c>
      <c r="F3463" t="b">
        <f t="shared" si="192"/>
        <v>0</v>
      </c>
      <c r="G3463" t="b">
        <f>IF('Input and Summary Results'!$J$4="yes",IF(C3463=FALSE,FALSE,IF('Data Transformation'!E3463&lt;$R$10,E3463,$R$10)),IF(C3463=FALSE,FALSE,IF(C3463&lt;$R$10,C3463,$R$10)))</f>
        <v>0</v>
      </c>
      <c r="H3463" t="b">
        <f>IF('Input and Summary Results'!$J$4="yes",'Data Transformation'!F3463,'Data Transformation'!D3463)</f>
        <v>0</v>
      </c>
      <c r="I3463" t="str">
        <f t="shared" si="193"/>
        <v/>
      </c>
    </row>
    <row r="3464" spans="2:9" x14ac:dyDescent="0.25">
      <c r="B3464" t="b">
        <f>IF('Input and Summary Results'!D3046=0,FALSE,'Input and Summary Results'!$B3046)</f>
        <v>0</v>
      </c>
      <c r="C3464" t="b">
        <f>IF(OR(B3464=0,'Input and Summary Results'!D3046=0,'Input and Summary Results'!D3046=""),FALSE,'Input and Summary Results'!$D3046)</f>
        <v>0</v>
      </c>
      <c r="D3464" t="b">
        <f>IF(OR(B3464=0,'Input and Summary Results'!E3046=0),FALSE,'Input and Summary Results'!$E3046)</f>
        <v>0</v>
      </c>
      <c r="E3464" t="b">
        <f t="shared" si="191"/>
        <v>0</v>
      </c>
      <c r="F3464" t="b">
        <f t="shared" si="192"/>
        <v>0</v>
      </c>
      <c r="G3464" t="b">
        <f>IF('Input and Summary Results'!$J$4="yes",IF(C3464=FALSE,FALSE,IF('Data Transformation'!E3464&lt;$R$10,E3464,$R$10)),IF(C3464=FALSE,FALSE,IF(C3464&lt;$R$10,C3464,$R$10)))</f>
        <v>0</v>
      </c>
      <c r="H3464" t="b">
        <f>IF('Input and Summary Results'!$J$4="yes",'Data Transformation'!F3464,'Data Transformation'!D3464)</f>
        <v>0</v>
      </c>
      <c r="I3464" t="str">
        <f t="shared" si="193"/>
        <v/>
      </c>
    </row>
    <row r="3465" spans="2:9" x14ac:dyDescent="0.25">
      <c r="B3465" t="b">
        <f>IF('Input and Summary Results'!D3047=0,FALSE,'Input and Summary Results'!$B3047)</f>
        <v>0</v>
      </c>
      <c r="C3465" t="b">
        <f>IF(OR(B3465=0,'Input and Summary Results'!D3047=0,'Input and Summary Results'!D3047=""),FALSE,'Input and Summary Results'!$D3047)</f>
        <v>0</v>
      </c>
      <c r="D3465" t="b">
        <f>IF(OR(B3465=0,'Input and Summary Results'!E3047=0),FALSE,'Input and Summary Results'!$E3047)</f>
        <v>0</v>
      </c>
      <c r="E3465" t="b">
        <f t="shared" si="191"/>
        <v>0</v>
      </c>
      <c r="F3465" t="b">
        <f t="shared" si="192"/>
        <v>0</v>
      </c>
      <c r="G3465" t="b">
        <f>IF('Input and Summary Results'!$J$4="yes",IF(C3465=FALSE,FALSE,IF('Data Transformation'!E3465&lt;$R$10,E3465,$R$10)),IF(C3465=FALSE,FALSE,IF(C3465&lt;$R$10,C3465,$R$10)))</f>
        <v>0</v>
      </c>
      <c r="H3465" t="b">
        <f>IF('Input and Summary Results'!$J$4="yes",'Data Transformation'!F3465,'Data Transformation'!D3465)</f>
        <v>0</v>
      </c>
      <c r="I3465" t="str">
        <f t="shared" si="193"/>
        <v/>
      </c>
    </row>
    <row r="3466" spans="2:9" x14ac:dyDescent="0.25">
      <c r="B3466" t="b">
        <f>IF('Input and Summary Results'!D3048=0,FALSE,'Input and Summary Results'!$B3048)</f>
        <v>0</v>
      </c>
      <c r="C3466" t="b">
        <f>IF(OR(B3466=0,'Input and Summary Results'!D3048=0,'Input and Summary Results'!D3048=""),FALSE,'Input and Summary Results'!$D3048)</f>
        <v>0</v>
      </c>
      <c r="D3466" t="b">
        <f>IF(OR(B3466=0,'Input and Summary Results'!E3048=0),FALSE,'Input and Summary Results'!$E3048)</f>
        <v>0</v>
      </c>
      <c r="E3466" t="b">
        <f t="shared" si="191"/>
        <v>0</v>
      </c>
      <c r="F3466" t="b">
        <f t="shared" si="192"/>
        <v>0</v>
      </c>
      <c r="G3466" t="b">
        <f>IF('Input and Summary Results'!$J$4="yes",IF(C3466=FALSE,FALSE,IF('Data Transformation'!E3466&lt;$R$10,E3466,$R$10)),IF(C3466=FALSE,FALSE,IF(C3466&lt;$R$10,C3466,$R$10)))</f>
        <v>0</v>
      </c>
      <c r="H3466" t="b">
        <f>IF('Input and Summary Results'!$J$4="yes",'Data Transformation'!F3466,'Data Transformation'!D3466)</f>
        <v>0</v>
      </c>
      <c r="I3466" t="str">
        <f t="shared" si="193"/>
        <v/>
      </c>
    </row>
    <row r="3467" spans="2:9" x14ac:dyDescent="0.25">
      <c r="B3467" t="b">
        <f>IF('Input and Summary Results'!D3049=0,FALSE,'Input and Summary Results'!$B3049)</f>
        <v>0</v>
      </c>
      <c r="C3467" t="b">
        <f>IF(OR(B3467=0,'Input and Summary Results'!D3049=0,'Input and Summary Results'!D3049=""),FALSE,'Input and Summary Results'!$D3049)</f>
        <v>0</v>
      </c>
      <c r="D3467" t="b">
        <f>IF(OR(B3467=0,'Input and Summary Results'!E3049=0),FALSE,'Input and Summary Results'!$E3049)</f>
        <v>0</v>
      </c>
      <c r="E3467" t="b">
        <f t="shared" si="191"/>
        <v>0</v>
      </c>
      <c r="F3467" t="b">
        <f t="shared" si="192"/>
        <v>0</v>
      </c>
      <c r="G3467" t="b">
        <f>IF('Input and Summary Results'!$J$4="yes",IF(C3467=FALSE,FALSE,IF('Data Transformation'!E3467&lt;$R$10,E3467,$R$10)),IF(C3467=FALSE,FALSE,IF(C3467&lt;$R$10,C3467,$R$10)))</f>
        <v>0</v>
      </c>
      <c r="H3467" t="b">
        <f>IF('Input and Summary Results'!$J$4="yes",'Data Transformation'!F3467,'Data Transformation'!D3467)</f>
        <v>0</v>
      </c>
      <c r="I3467" t="str">
        <f t="shared" si="193"/>
        <v/>
      </c>
    </row>
    <row r="3468" spans="2:9" x14ac:dyDescent="0.25">
      <c r="B3468" t="b">
        <f>IF('Input and Summary Results'!D3050=0,FALSE,'Input and Summary Results'!$B3050)</f>
        <v>0</v>
      </c>
      <c r="C3468" t="b">
        <f>IF(OR(B3468=0,'Input and Summary Results'!D3050=0,'Input and Summary Results'!D3050=""),FALSE,'Input and Summary Results'!$D3050)</f>
        <v>0</v>
      </c>
      <c r="D3468" t="b">
        <f>IF(OR(B3468=0,'Input and Summary Results'!E3050=0),FALSE,'Input and Summary Results'!$E3050)</f>
        <v>0</v>
      </c>
      <c r="E3468" t="b">
        <f t="shared" si="191"/>
        <v>0</v>
      </c>
      <c r="F3468" t="b">
        <f t="shared" si="192"/>
        <v>0</v>
      </c>
      <c r="G3468" t="b">
        <f>IF('Input and Summary Results'!$J$4="yes",IF(C3468=FALSE,FALSE,IF('Data Transformation'!E3468&lt;$R$10,E3468,$R$10)),IF(C3468=FALSE,FALSE,IF(C3468&lt;$R$10,C3468,$R$10)))</f>
        <v>0</v>
      </c>
      <c r="H3468" t="b">
        <f>IF('Input and Summary Results'!$J$4="yes",'Data Transformation'!F3468,'Data Transformation'!D3468)</f>
        <v>0</v>
      </c>
      <c r="I3468" t="str">
        <f t="shared" si="193"/>
        <v/>
      </c>
    </row>
    <row r="3469" spans="2:9" x14ac:dyDescent="0.25">
      <c r="B3469" t="b">
        <f>IF('Input and Summary Results'!D3051=0,FALSE,'Input and Summary Results'!$B3051)</f>
        <v>0</v>
      </c>
      <c r="C3469" t="b">
        <f>IF(OR(B3469=0,'Input and Summary Results'!D3051=0,'Input and Summary Results'!D3051=""),FALSE,'Input and Summary Results'!$D3051)</f>
        <v>0</v>
      </c>
      <c r="D3469" t="b">
        <f>IF(OR(B3469=0,'Input and Summary Results'!E3051=0),FALSE,'Input and Summary Results'!$E3051)</f>
        <v>0</v>
      </c>
      <c r="E3469" t="b">
        <f t="shared" si="191"/>
        <v>0</v>
      </c>
      <c r="F3469" t="b">
        <f t="shared" si="192"/>
        <v>0</v>
      </c>
      <c r="G3469" t="b">
        <f>IF('Input and Summary Results'!$J$4="yes",IF(C3469=FALSE,FALSE,IF('Data Transformation'!E3469&lt;$R$10,E3469,$R$10)),IF(C3469=FALSE,FALSE,IF(C3469&lt;$R$10,C3469,$R$10)))</f>
        <v>0</v>
      </c>
      <c r="H3469" t="b">
        <f>IF('Input and Summary Results'!$J$4="yes",'Data Transformation'!F3469,'Data Transformation'!D3469)</f>
        <v>0</v>
      </c>
      <c r="I3469" t="str">
        <f t="shared" si="193"/>
        <v/>
      </c>
    </row>
    <row r="3470" spans="2:9" x14ac:dyDescent="0.25">
      <c r="B3470" t="b">
        <f>IF('Input and Summary Results'!D3052=0,FALSE,'Input and Summary Results'!$B3052)</f>
        <v>0</v>
      </c>
      <c r="C3470" t="b">
        <f>IF(OR(B3470=0,'Input and Summary Results'!D3052=0,'Input and Summary Results'!D3052=""),FALSE,'Input and Summary Results'!$D3052)</f>
        <v>0</v>
      </c>
      <c r="D3470" t="b">
        <f>IF(OR(B3470=0,'Input and Summary Results'!E3052=0),FALSE,'Input and Summary Results'!$E3052)</f>
        <v>0</v>
      </c>
      <c r="E3470" t="b">
        <f t="shared" si="191"/>
        <v>0</v>
      </c>
      <c r="F3470" t="b">
        <f t="shared" si="192"/>
        <v>0</v>
      </c>
      <c r="G3470" t="b">
        <f>IF('Input and Summary Results'!$J$4="yes",IF(C3470=FALSE,FALSE,IF('Data Transformation'!E3470&lt;$R$10,E3470,$R$10)),IF(C3470=FALSE,FALSE,IF(C3470&lt;$R$10,C3470,$R$10)))</f>
        <v>0</v>
      </c>
      <c r="H3470" t="b">
        <f>IF('Input and Summary Results'!$J$4="yes",'Data Transformation'!F3470,'Data Transformation'!D3470)</f>
        <v>0</v>
      </c>
      <c r="I3470" t="str">
        <f t="shared" si="193"/>
        <v/>
      </c>
    </row>
    <row r="3471" spans="2:9" x14ac:dyDescent="0.25">
      <c r="B3471" t="b">
        <f>IF('Input and Summary Results'!D3053=0,FALSE,'Input and Summary Results'!$B3053)</f>
        <v>0</v>
      </c>
      <c r="C3471" t="b">
        <f>IF(OR(B3471=0,'Input and Summary Results'!D3053=0,'Input and Summary Results'!D3053=""),FALSE,'Input and Summary Results'!$D3053)</f>
        <v>0</v>
      </c>
      <c r="D3471" t="b">
        <f>IF(OR(B3471=0,'Input and Summary Results'!E3053=0),FALSE,'Input and Summary Results'!$E3053)</f>
        <v>0</v>
      </c>
      <c r="E3471" t="b">
        <f t="shared" si="191"/>
        <v>0</v>
      </c>
      <c r="F3471" t="b">
        <f t="shared" si="192"/>
        <v>0</v>
      </c>
      <c r="G3471" t="b">
        <f>IF('Input and Summary Results'!$J$4="yes",IF(C3471=FALSE,FALSE,IF('Data Transformation'!E3471&lt;$R$10,E3471,$R$10)),IF(C3471=FALSE,FALSE,IF(C3471&lt;$R$10,C3471,$R$10)))</f>
        <v>0</v>
      </c>
      <c r="H3471" t="b">
        <f>IF('Input and Summary Results'!$J$4="yes",'Data Transformation'!F3471,'Data Transformation'!D3471)</f>
        <v>0</v>
      </c>
      <c r="I3471" t="str">
        <f t="shared" si="193"/>
        <v/>
      </c>
    </row>
    <row r="3472" spans="2:9" x14ac:dyDescent="0.25">
      <c r="B3472" t="b">
        <f>IF('Input and Summary Results'!D3054=0,FALSE,'Input and Summary Results'!$B3054)</f>
        <v>0</v>
      </c>
      <c r="C3472" t="b">
        <f>IF(OR(B3472=0,'Input and Summary Results'!D3054=0,'Input and Summary Results'!D3054=""),FALSE,'Input and Summary Results'!$D3054)</f>
        <v>0</v>
      </c>
      <c r="D3472" t="b">
        <f>IF(OR(B3472=0,'Input and Summary Results'!E3054=0),FALSE,'Input and Summary Results'!$E3054)</f>
        <v>0</v>
      </c>
      <c r="E3472" t="b">
        <f t="shared" si="191"/>
        <v>0</v>
      </c>
      <c r="F3472" t="b">
        <f t="shared" si="192"/>
        <v>0</v>
      </c>
      <c r="G3472" t="b">
        <f>IF('Input and Summary Results'!$J$4="yes",IF(C3472=FALSE,FALSE,IF('Data Transformation'!E3472&lt;$R$10,E3472,$R$10)),IF(C3472=FALSE,FALSE,IF(C3472&lt;$R$10,C3472,$R$10)))</f>
        <v>0</v>
      </c>
      <c r="H3472" t="b">
        <f>IF('Input and Summary Results'!$J$4="yes",'Data Transformation'!F3472,'Data Transformation'!D3472)</f>
        <v>0</v>
      </c>
      <c r="I3472" t="str">
        <f t="shared" si="193"/>
        <v/>
      </c>
    </row>
    <row r="3473" spans="2:9" x14ac:dyDescent="0.25">
      <c r="B3473" t="b">
        <f>IF('Input and Summary Results'!D3055=0,FALSE,'Input and Summary Results'!$B3055)</f>
        <v>0</v>
      </c>
      <c r="C3473" t="b">
        <f>IF(OR(B3473=0,'Input and Summary Results'!D3055=0,'Input and Summary Results'!D3055=""),FALSE,'Input and Summary Results'!$D3055)</f>
        <v>0</v>
      </c>
      <c r="D3473" t="b">
        <f>IF(OR(B3473=0,'Input and Summary Results'!E3055=0),FALSE,'Input and Summary Results'!$E3055)</f>
        <v>0</v>
      </c>
      <c r="E3473" t="b">
        <f t="shared" si="191"/>
        <v>0</v>
      </c>
      <c r="F3473" t="b">
        <f t="shared" si="192"/>
        <v>0</v>
      </c>
      <c r="G3473" t="b">
        <f>IF('Input and Summary Results'!$J$4="yes",IF(C3473=FALSE,FALSE,IF('Data Transformation'!E3473&lt;$R$10,E3473,$R$10)),IF(C3473=FALSE,FALSE,IF(C3473&lt;$R$10,C3473,$R$10)))</f>
        <v>0</v>
      </c>
      <c r="H3473" t="b">
        <f>IF('Input and Summary Results'!$J$4="yes",'Data Transformation'!F3473,'Data Transformation'!D3473)</f>
        <v>0</v>
      </c>
      <c r="I3473" t="str">
        <f t="shared" si="193"/>
        <v/>
      </c>
    </row>
    <row r="3474" spans="2:9" x14ac:dyDescent="0.25">
      <c r="B3474" t="b">
        <f>IF('Input and Summary Results'!D3056=0,FALSE,'Input and Summary Results'!$B3056)</f>
        <v>0</v>
      </c>
      <c r="C3474" t="b">
        <f>IF(OR(B3474=0,'Input and Summary Results'!D3056=0,'Input and Summary Results'!D3056=""),FALSE,'Input and Summary Results'!$D3056)</f>
        <v>0</v>
      </c>
      <c r="D3474" t="b">
        <f>IF(OR(B3474=0,'Input and Summary Results'!E3056=0),FALSE,'Input and Summary Results'!$E3056)</f>
        <v>0</v>
      </c>
      <c r="E3474" t="b">
        <f t="shared" si="191"/>
        <v>0</v>
      </c>
      <c r="F3474" t="b">
        <f t="shared" si="192"/>
        <v>0</v>
      </c>
      <c r="G3474" t="b">
        <f>IF('Input and Summary Results'!$J$4="yes",IF(C3474=FALSE,FALSE,IF('Data Transformation'!E3474&lt;$R$10,E3474,$R$10)),IF(C3474=FALSE,FALSE,IF(C3474&lt;$R$10,C3474,$R$10)))</f>
        <v>0</v>
      </c>
      <c r="H3474" t="b">
        <f>IF('Input and Summary Results'!$J$4="yes",'Data Transformation'!F3474,'Data Transformation'!D3474)</f>
        <v>0</v>
      </c>
      <c r="I3474" t="str">
        <f t="shared" si="193"/>
        <v/>
      </c>
    </row>
    <row r="3475" spans="2:9" x14ac:dyDescent="0.25">
      <c r="B3475" t="b">
        <f>IF('Input and Summary Results'!D3057=0,FALSE,'Input and Summary Results'!$B3057)</f>
        <v>0</v>
      </c>
      <c r="C3475" t="b">
        <f>IF(OR(B3475=0,'Input and Summary Results'!D3057=0,'Input and Summary Results'!D3057=""),FALSE,'Input and Summary Results'!$D3057)</f>
        <v>0</v>
      </c>
      <c r="D3475" t="b">
        <f>IF(OR(B3475=0,'Input and Summary Results'!E3057=0),FALSE,'Input and Summary Results'!$E3057)</f>
        <v>0</v>
      </c>
      <c r="E3475" t="b">
        <f t="shared" si="191"/>
        <v>0</v>
      </c>
      <c r="F3475" t="b">
        <f t="shared" si="192"/>
        <v>0</v>
      </c>
      <c r="G3475" t="b">
        <f>IF('Input and Summary Results'!$J$4="yes",IF(C3475=FALSE,FALSE,IF('Data Transformation'!E3475&lt;$R$10,E3475,$R$10)),IF(C3475=FALSE,FALSE,IF(C3475&lt;$R$10,C3475,$R$10)))</f>
        <v>0</v>
      </c>
      <c r="H3475" t="b">
        <f>IF('Input and Summary Results'!$J$4="yes",'Data Transformation'!F3475,'Data Transformation'!D3475)</f>
        <v>0</v>
      </c>
      <c r="I3475" t="str">
        <f t="shared" si="193"/>
        <v/>
      </c>
    </row>
    <row r="3476" spans="2:9" x14ac:dyDescent="0.25">
      <c r="B3476" t="b">
        <f>IF('Input and Summary Results'!D3058=0,FALSE,'Input and Summary Results'!$B3058)</f>
        <v>0</v>
      </c>
      <c r="C3476" t="b">
        <f>IF(OR(B3476=0,'Input and Summary Results'!D3058=0,'Input and Summary Results'!D3058=""),FALSE,'Input and Summary Results'!$D3058)</f>
        <v>0</v>
      </c>
      <c r="D3476" t="b">
        <f>IF(OR(B3476=0,'Input and Summary Results'!E3058=0),FALSE,'Input and Summary Results'!$E3058)</f>
        <v>0</v>
      </c>
      <c r="E3476" t="b">
        <f t="shared" si="191"/>
        <v>0</v>
      </c>
      <c r="F3476" t="b">
        <f t="shared" si="192"/>
        <v>0</v>
      </c>
      <c r="G3476" t="b">
        <f>IF('Input and Summary Results'!$J$4="yes",IF(C3476=FALSE,FALSE,IF('Data Transformation'!E3476&lt;$R$10,E3476,$R$10)),IF(C3476=FALSE,FALSE,IF(C3476&lt;$R$10,C3476,$R$10)))</f>
        <v>0</v>
      </c>
      <c r="H3476" t="b">
        <f>IF('Input and Summary Results'!$J$4="yes",'Data Transformation'!F3476,'Data Transformation'!D3476)</f>
        <v>0</v>
      </c>
      <c r="I3476" t="str">
        <f t="shared" si="193"/>
        <v/>
      </c>
    </row>
    <row r="3477" spans="2:9" x14ac:dyDescent="0.25">
      <c r="B3477" t="b">
        <f>IF('Input and Summary Results'!D3059=0,FALSE,'Input and Summary Results'!$B3059)</f>
        <v>0</v>
      </c>
      <c r="C3477" t="b">
        <f>IF(OR(B3477=0,'Input and Summary Results'!D3059=0,'Input and Summary Results'!D3059=""),FALSE,'Input and Summary Results'!$D3059)</f>
        <v>0</v>
      </c>
      <c r="D3477" t="b">
        <f>IF(OR(B3477=0,'Input and Summary Results'!E3059=0),FALSE,'Input and Summary Results'!$E3059)</f>
        <v>0</v>
      </c>
      <c r="E3477" t="b">
        <f t="shared" si="191"/>
        <v>0</v>
      </c>
      <c r="F3477" t="b">
        <f t="shared" si="192"/>
        <v>0</v>
      </c>
      <c r="G3477" t="b">
        <f>IF('Input and Summary Results'!$J$4="yes",IF(C3477=FALSE,FALSE,IF('Data Transformation'!E3477&lt;$R$10,E3477,$R$10)),IF(C3477=FALSE,FALSE,IF(C3477&lt;$R$10,C3477,$R$10)))</f>
        <v>0</v>
      </c>
      <c r="H3477" t="b">
        <f>IF('Input and Summary Results'!$J$4="yes",'Data Transformation'!F3477,'Data Transformation'!D3477)</f>
        <v>0</v>
      </c>
      <c r="I3477" t="str">
        <f t="shared" si="193"/>
        <v/>
      </c>
    </row>
    <row r="3478" spans="2:9" x14ac:dyDescent="0.25">
      <c r="B3478" t="b">
        <f>IF('Input and Summary Results'!D3060=0,FALSE,'Input and Summary Results'!$B3060)</f>
        <v>0</v>
      </c>
      <c r="C3478" t="b">
        <f>IF(OR(B3478=0,'Input and Summary Results'!D3060=0,'Input and Summary Results'!D3060=""),FALSE,'Input and Summary Results'!$D3060)</f>
        <v>0</v>
      </c>
      <c r="D3478" t="b">
        <f>IF(OR(B3478=0,'Input and Summary Results'!E3060=0),FALSE,'Input and Summary Results'!$E3060)</f>
        <v>0</v>
      </c>
      <c r="E3478" t="b">
        <f t="shared" si="191"/>
        <v>0</v>
      </c>
      <c r="F3478" t="b">
        <f t="shared" si="192"/>
        <v>0</v>
      </c>
      <c r="G3478" t="b">
        <f>IF('Input and Summary Results'!$J$4="yes",IF(C3478=FALSE,FALSE,IF('Data Transformation'!E3478&lt;$R$10,E3478,$R$10)),IF(C3478=FALSE,FALSE,IF(C3478&lt;$R$10,C3478,$R$10)))</f>
        <v>0</v>
      </c>
      <c r="H3478" t="b">
        <f>IF('Input and Summary Results'!$J$4="yes",'Data Transformation'!F3478,'Data Transformation'!D3478)</f>
        <v>0</v>
      </c>
      <c r="I3478" t="str">
        <f t="shared" si="193"/>
        <v/>
      </c>
    </row>
    <row r="3479" spans="2:9" x14ac:dyDescent="0.25">
      <c r="B3479" t="b">
        <f>IF('Input and Summary Results'!D3061=0,FALSE,'Input and Summary Results'!$B3061)</f>
        <v>0</v>
      </c>
      <c r="C3479" t="b">
        <f>IF(OR(B3479=0,'Input and Summary Results'!D3061=0,'Input and Summary Results'!D3061=""),FALSE,'Input and Summary Results'!$D3061)</f>
        <v>0</v>
      </c>
      <c r="D3479" t="b">
        <f>IF(OR(B3479=0,'Input and Summary Results'!E3061=0),FALSE,'Input and Summary Results'!$E3061)</f>
        <v>0</v>
      </c>
      <c r="E3479" t="b">
        <f t="shared" si="191"/>
        <v>0</v>
      </c>
      <c r="F3479" t="b">
        <f t="shared" si="192"/>
        <v>0</v>
      </c>
      <c r="G3479" t="b">
        <f>IF('Input and Summary Results'!$J$4="yes",IF(C3479=FALSE,FALSE,IF('Data Transformation'!E3479&lt;$R$10,E3479,$R$10)),IF(C3479=FALSE,FALSE,IF(C3479&lt;$R$10,C3479,$R$10)))</f>
        <v>0</v>
      </c>
      <c r="H3479" t="b">
        <f>IF('Input and Summary Results'!$J$4="yes",'Data Transformation'!F3479,'Data Transformation'!D3479)</f>
        <v>0</v>
      </c>
      <c r="I3479" t="str">
        <f t="shared" si="193"/>
        <v/>
      </c>
    </row>
    <row r="3480" spans="2:9" x14ac:dyDescent="0.25">
      <c r="B3480" t="b">
        <f>IF('Input and Summary Results'!D3062=0,FALSE,'Input and Summary Results'!$B3062)</f>
        <v>0</v>
      </c>
      <c r="C3480" t="b">
        <f>IF(OR(B3480=0,'Input and Summary Results'!D3062=0,'Input and Summary Results'!D3062=""),FALSE,'Input and Summary Results'!$D3062)</f>
        <v>0</v>
      </c>
      <c r="D3480" t="b">
        <f>IF(OR(B3480=0,'Input and Summary Results'!E3062=0),FALSE,'Input and Summary Results'!$E3062)</f>
        <v>0</v>
      </c>
      <c r="E3480" t="b">
        <f t="shared" si="191"/>
        <v>0</v>
      </c>
      <c r="F3480" t="b">
        <f t="shared" si="192"/>
        <v>0</v>
      </c>
      <c r="G3480" t="b">
        <f>IF('Input and Summary Results'!$J$4="yes",IF(C3480=FALSE,FALSE,IF('Data Transformation'!E3480&lt;$R$10,E3480,$R$10)),IF(C3480=FALSE,FALSE,IF(C3480&lt;$R$10,C3480,$R$10)))</f>
        <v>0</v>
      </c>
      <c r="H3480" t="b">
        <f>IF('Input and Summary Results'!$J$4="yes",'Data Transformation'!F3480,'Data Transformation'!D3480)</f>
        <v>0</v>
      </c>
      <c r="I3480" t="str">
        <f t="shared" si="193"/>
        <v/>
      </c>
    </row>
    <row r="3481" spans="2:9" x14ac:dyDescent="0.25">
      <c r="B3481" t="b">
        <f>IF('Input and Summary Results'!D3063=0,FALSE,'Input and Summary Results'!$B3063)</f>
        <v>0</v>
      </c>
      <c r="C3481" t="b">
        <f>IF(OR(B3481=0,'Input and Summary Results'!D3063=0,'Input and Summary Results'!D3063=""),FALSE,'Input and Summary Results'!$D3063)</f>
        <v>0</v>
      </c>
      <c r="D3481" t="b">
        <f>IF(OR(B3481=0,'Input and Summary Results'!E3063=0),FALSE,'Input and Summary Results'!$E3063)</f>
        <v>0</v>
      </c>
      <c r="E3481" t="b">
        <f t="shared" si="191"/>
        <v>0</v>
      </c>
      <c r="F3481" t="b">
        <f t="shared" si="192"/>
        <v>0</v>
      </c>
      <c r="G3481" t="b">
        <f>IF('Input and Summary Results'!$J$4="yes",IF(C3481=FALSE,FALSE,IF('Data Transformation'!E3481&lt;$R$10,E3481,$R$10)),IF(C3481=FALSE,FALSE,IF(C3481&lt;$R$10,C3481,$R$10)))</f>
        <v>0</v>
      </c>
      <c r="H3481" t="b">
        <f>IF('Input and Summary Results'!$J$4="yes",'Data Transformation'!F3481,'Data Transformation'!D3481)</f>
        <v>0</v>
      </c>
      <c r="I3481" t="str">
        <f t="shared" si="193"/>
        <v/>
      </c>
    </row>
    <row r="3482" spans="2:9" x14ac:dyDescent="0.25">
      <c r="B3482" t="b">
        <f>IF('Input and Summary Results'!D3064=0,FALSE,'Input and Summary Results'!$B3064)</f>
        <v>0</v>
      </c>
      <c r="C3482" t="b">
        <f>IF(OR(B3482=0,'Input and Summary Results'!D3064=0,'Input and Summary Results'!D3064=""),FALSE,'Input and Summary Results'!$D3064)</f>
        <v>0</v>
      </c>
      <c r="D3482" t="b">
        <f>IF(OR(B3482=0,'Input and Summary Results'!E3064=0),FALSE,'Input and Summary Results'!$E3064)</f>
        <v>0</v>
      </c>
      <c r="E3482" t="b">
        <f t="shared" si="191"/>
        <v>0</v>
      </c>
      <c r="F3482" t="b">
        <f t="shared" si="192"/>
        <v>0</v>
      </c>
      <c r="G3482" t="b">
        <f>IF('Input and Summary Results'!$J$4="yes",IF(C3482=FALSE,FALSE,IF('Data Transformation'!E3482&lt;$R$10,E3482,$R$10)),IF(C3482=FALSE,FALSE,IF(C3482&lt;$R$10,C3482,$R$10)))</f>
        <v>0</v>
      </c>
      <c r="H3482" t="b">
        <f>IF('Input and Summary Results'!$J$4="yes",'Data Transformation'!F3482,'Data Transformation'!D3482)</f>
        <v>0</v>
      </c>
      <c r="I3482" t="str">
        <f t="shared" si="193"/>
        <v/>
      </c>
    </row>
    <row r="3483" spans="2:9" x14ac:dyDescent="0.25">
      <c r="B3483" t="b">
        <f>IF('Input and Summary Results'!D3065=0,FALSE,'Input and Summary Results'!$B3065)</f>
        <v>0</v>
      </c>
      <c r="C3483" t="b">
        <f>IF(OR(B3483=0,'Input and Summary Results'!D3065=0,'Input and Summary Results'!D3065=""),FALSE,'Input and Summary Results'!$D3065)</f>
        <v>0</v>
      </c>
      <c r="D3483" t="b">
        <f>IF(OR(B3483=0,'Input and Summary Results'!E3065=0),FALSE,'Input and Summary Results'!$E3065)</f>
        <v>0</v>
      </c>
      <c r="E3483" t="b">
        <f t="shared" si="191"/>
        <v>0</v>
      </c>
      <c r="F3483" t="b">
        <f t="shared" si="192"/>
        <v>0</v>
      </c>
      <c r="G3483" t="b">
        <f>IF('Input and Summary Results'!$J$4="yes",IF(C3483=FALSE,FALSE,IF('Data Transformation'!E3483&lt;$R$10,E3483,$R$10)),IF(C3483=FALSE,FALSE,IF(C3483&lt;$R$10,C3483,$R$10)))</f>
        <v>0</v>
      </c>
      <c r="H3483" t="b">
        <f>IF('Input and Summary Results'!$J$4="yes",'Data Transformation'!F3483,'Data Transformation'!D3483)</f>
        <v>0</v>
      </c>
      <c r="I3483" t="str">
        <f t="shared" si="193"/>
        <v/>
      </c>
    </row>
    <row r="3484" spans="2:9" x14ac:dyDescent="0.25">
      <c r="B3484" t="b">
        <f>IF('Input and Summary Results'!D3066=0,FALSE,'Input and Summary Results'!$B3066)</f>
        <v>0</v>
      </c>
      <c r="C3484" t="b">
        <f>IF(OR(B3484=0,'Input and Summary Results'!D3066=0,'Input and Summary Results'!D3066=""),FALSE,'Input and Summary Results'!$D3066)</f>
        <v>0</v>
      </c>
      <c r="D3484" t="b">
        <f>IF(OR(B3484=0,'Input and Summary Results'!E3066=0),FALSE,'Input and Summary Results'!$E3066)</f>
        <v>0</v>
      </c>
      <c r="E3484" t="b">
        <f t="shared" si="191"/>
        <v>0</v>
      </c>
      <c r="F3484" t="b">
        <f t="shared" si="192"/>
        <v>0</v>
      </c>
      <c r="G3484" t="b">
        <f>IF('Input and Summary Results'!$J$4="yes",IF(C3484=FALSE,FALSE,IF('Data Transformation'!E3484&lt;$R$10,E3484,$R$10)),IF(C3484=FALSE,FALSE,IF(C3484&lt;$R$10,C3484,$R$10)))</f>
        <v>0</v>
      </c>
      <c r="H3484" t="b">
        <f>IF('Input and Summary Results'!$J$4="yes",'Data Transformation'!F3484,'Data Transformation'!D3484)</f>
        <v>0</v>
      </c>
      <c r="I3484" t="str">
        <f t="shared" si="193"/>
        <v/>
      </c>
    </row>
    <row r="3485" spans="2:9" x14ac:dyDescent="0.25">
      <c r="B3485" t="b">
        <f>IF('Input and Summary Results'!D3067=0,FALSE,'Input and Summary Results'!$B3067)</f>
        <v>0</v>
      </c>
      <c r="C3485" t="b">
        <f>IF(OR(B3485=0,'Input and Summary Results'!D3067=0,'Input and Summary Results'!D3067=""),FALSE,'Input and Summary Results'!$D3067)</f>
        <v>0</v>
      </c>
      <c r="D3485" t="b">
        <f>IF(OR(B3485=0,'Input and Summary Results'!E3067=0),FALSE,'Input and Summary Results'!$E3067)</f>
        <v>0</v>
      </c>
      <c r="E3485" t="b">
        <f t="shared" si="191"/>
        <v>0</v>
      </c>
      <c r="F3485" t="b">
        <f t="shared" si="192"/>
        <v>0</v>
      </c>
      <c r="G3485" t="b">
        <f>IF('Input and Summary Results'!$J$4="yes",IF(C3485=FALSE,FALSE,IF('Data Transformation'!E3485&lt;$R$10,E3485,$R$10)),IF(C3485=FALSE,FALSE,IF(C3485&lt;$R$10,C3485,$R$10)))</f>
        <v>0</v>
      </c>
      <c r="H3485" t="b">
        <f>IF('Input and Summary Results'!$J$4="yes",'Data Transformation'!F3485,'Data Transformation'!D3485)</f>
        <v>0</v>
      </c>
      <c r="I3485" t="str">
        <f t="shared" si="193"/>
        <v/>
      </c>
    </row>
    <row r="3486" spans="2:9" x14ac:dyDescent="0.25">
      <c r="B3486" t="b">
        <f>IF('Input and Summary Results'!D3068=0,FALSE,'Input and Summary Results'!$B3068)</f>
        <v>0</v>
      </c>
      <c r="C3486" t="b">
        <f>IF(OR(B3486=0,'Input and Summary Results'!D3068=0,'Input and Summary Results'!D3068=""),FALSE,'Input and Summary Results'!$D3068)</f>
        <v>0</v>
      </c>
      <c r="D3486" t="b">
        <f>IF(OR(B3486=0,'Input and Summary Results'!E3068=0),FALSE,'Input and Summary Results'!$E3068)</f>
        <v>0</v>
      </c>
      <c r="E3486" t="b">
        <f t="shared" si="191"/>
        <v>0</v>
      </c>
      <c r="F3486" t="b">
        <f t="shared" si="192"/>
        <v>0</v>
      </c>
      <c r="G3486" t="b">
        <f>IF('Input and Summary Results'!$J$4="yes",IF(C3486=FALSE,FALSE,IF('Data Transformation'!E3486&lt;$R$10,E3486,$R$10)),IF(C3486=FALSE,FALSE,IF(C3486&lt;$R$10,C3486,$R$10)))</f>
        <v>0</v>
      </c>
      <c r="H3486" t="b">
        <f>IF('Input and Summary Results'!$J$4="yes",'Data Transformation'!F3486,'Data Transformation'!D3486)</f>
        <v>0</v>
      </c>
      <c r="I3486" t="str">
        <f t="shared" si="193"/>
        <v/>
      </c>
    </row>
    <row r="3487" spans="2:9" x14ac:dyDescent="0.25">
      <c r="B3487" t="b">
        <f>IF('Input and Summary Results'!D3069=0,FALSE,'Input and Summary Results'!$B3069)</f>
        <v>0</v>
      </c>
      <c r="C3487" t="b">
        <f>IF(OR(B3487=0,'Input and Summary Results'!D3069=0,'Input and Summary Results'!D3069=""),FALSE,'Input and Summary Results'!$D3069)</f>
        <v>0</v>
      </c>
      <c r="D3487" t="b">
        <f>IF(OR(B3487=0,'Input and Summary Results'!E3069=0),FALSE,'Input and Summary Results'!$E3069)</f>
        <v>0</v>
      </c>
      <c r="E3487" t="b">
        <f t="shared" si="191"/>
        <v>0</v>
      </c>
      <c r="F3487" t="b">
        <f t="shared" si="192"/>
        <v>0</v>
      </c>
      <c r="G3487" t="b">
        <f>IF('Input and Summary Results'!$J$4="yes",IF(C3487=FALSE,FALSE,IF('Data Transformation'!E3487&lt;$R$10,E3487,$R$10)),IF(C3487=FALSE,FALSE,IF(C3487&lt;$R$10,C3487,$R$10)))</f>
        <v>0</v>
      </c>
      <c r="H3487" t="b">
        <f>IF('Input and Summary Results'!$J$4="yes",'Data Transformation'!F3487,'Data Transformation'!D3487)</f>
        <v>0</v>
      </c>
      <c r="I3487" t="str">
        <f t="shared" si="193"/>
        <v/>
      </c>
    </row>
    <row r="3488" spans="2:9" x14ac:dyDescent="0.25">
      <c r="B3488" t="b">
        <f>IF('Input and Summary Results'!D3070=0,FALSE,'Input and Summary Results'!$B3070)</f>
        <v>0</v>
      </c>
      <c r="C3488" t="b">
        <f>IF(OR(B3488=0,'Input and Summary Results'!D3070=0,'Input and Summary Results'!D3070=""),FALSE,'Input and Summary Results'!$D3070)</f>
        <v>0</v>
      </c>
      <c r="D3488" t="b">
        <f>IF(OR(B3488=0,'Input and Summary Results'!E3070=0),FALSE,'Input and Summary Results'!$E3070)</f>
        <v>0</v>
      </c>
      <c r="E3488" t="b">
        <f t="shared" si="191"/>
        <v>0</v>
      </c>
      <c r="F3488" t="b">
        <f t="shared" si="192"/>
        <v>0</v>
      </c>
      <c r="G3488" t="b">
        <f>IF('Input and Summary Results'!$J$4="yes",IF(C3488=FALSE,FALSE,IF('Data Transformation'!E3488&lt;$R$10,E3488,$R$10)),IF(C3488=FALSE,FALSE,IF(C3488&lt;$R$10,C3488,$R$10)))</f>
        <v>0</v>
      </c>
      <c r="H3488" t="b">
        <f>IF('Input and Summary Results'!$J$4="yes",'Data Transformation'!F3488,'Data Transformation'!D3488)</f>
        <v>0</v>
      </c>
      <c r="I3488" t="str">
        <f t="shared" si="193"/>
        <v/>
      </c>
    </row>
    <row r="3489" spans="2:9" x14ac:dyDescent="0.25">
      <c r="B3489" t="b">
        <f>IF('Input and Summary Results'!D3071=0,FALSE,'Input and Summary Results'!$B3071)</f>
        <v>0</v>
      </c>
      <c r="C3489" t="b">
        <f>IF(OR(B3489=0,'Input and Summary Results'!D3071=0,'Input and Summary Results'!D3071=""),FALSE,'Input and Summary Results'!$D3071)</f>
        <v>0</v>
      </c>
      <c r="D3489" t="b">
        <f>IF(OR(B3489=0,'Input and Summary Results'!E3071=0),FALSE,'Input and Summary Results'!$E3071)</f>
        <v>0</v>
      </c>
      <c r="E3489" t="b">
        <f t="shared" si="191"/>
        <v>0</v>
      </c>
      <c r="F3489" t="b">
        <f t="shared" si="192"/>
        <v>0</v>
      </c>
      <c r="G3489" t="b">
        <f>IF('Input and Summary Results'!$J$4="yes",IF(C3489=FALSE,FALSE,IF('Data Transformation'!E3489&lt;$R$10,E3489,$R$10)),IF(C3489=FALSE,FALSE,IF(C3489&lt;$R$10,C3489,$R$10)))</f>
        <v>0</v>
      </c>
      <c r="H3489" t="b">
        <f>IF('Input and Summary Results'!$J$4="yes",'Data Transformation'!F3489,'Data Transformation'!D3489)</f>
        <v>0</v>
      </c>
      <c r="I3489" t="str">
        <f t="shared" si="193"/>
        <v/>
      </c>
    </row>
    <row r="3490" spans="2:9" x14ac:dyDescent="0.25">
      <c r="B3490" t="b">
        <f>IF('Input and Summary Results'!D3072=0,FALSE,'Input and Summary Results'!$B3072)</f>
        <v>0</v>
      </c>
      <c r="C3490" t="b">
        <f>IF(OR(B3490=0,'Input and Summary Results'!D3072=0,'Input and Summary Results'!D3072=""),FALSE,'Input and Summary Results'!$D3072)</f>
        <v>0</v>
      </c>
      <c r="D3490" t="b">
        <f>IF(OR(B3490=0,'Input and Summary Results'!E3072=0),FALSE,'Input and Summary Results'!$E3072)</f>
        <v>0</v>
      </c>
      <c r="E3490" t="b">
        <f t="shared" si="191"/>
        <v>0</v>
      </c>
      <c r="F3490" t="b">
        <f t="shared" si="192"/>
        <v>0</v>
      </c>
      <c r="G3490" t="b">
        <f>IF('Input and Summary Results'!$J$4="yes",IF(C3490=FALSE,FALSE,IF('Data Transformation'!E3490&lt;$R$10,E3490,$R$10)),IF(C3490=FALSE,FALSE,IF(C3490&lt;$R$10,C3490,$R$10)))</f>
        <v>0</v>
      </c>
      <c r="H3490" t="b">
        <f>IF('Input and Summary Results'!$J$4="yes",'Data Transformation'!F3490,'Data Transformation'!D3490)</f>
        <v>0</v>
      </c>
      <c r="I3490" t="str">
        <f t="shared" si="193"/>
        <v/>
      </c>
    </row>
    <row r="3491" spans="2:9" x14ac:dyDescent="0.25">
      <c r="B3491" t="b">
        <f>IF('Input and Summary Results'!D3073=0,FALSE,'Input and Summary Results'!$B3073)</f>
        <v>0</v>
      </c>
      <c r="C3491" t="b">
        <f>IF(OR(B3491=0,'Input and Summary Results'!D3073=0,'Input and Summary Results'!D3073=""),FALSE,'Input and Summary Results'!$D3073)</f>
        <v>0</v>
      </c>
      <c r="D3491" t="b">
        <f>IF(OR(B3491=0,'Input and Summary Results'!E3073=0),FALSE,'Input and Summary Results'!$E3073)</f>
        <v>0</v>
      </c>
      <c r="E3491" t="b">
        <f t="shared" si="191"/>
        <v>0</v>
      </c>
      <c r="F3491" t="b">
        <f t="shared" si="192"/>
        <v>0</v>
      </c>
      <c r="G3491" t="b">
        <f>IF('Input and Summary Results'!$J$4="yes",IF(C3491=FALSE,FALSE,IF('Data Transformation'!E3491&lt;$R$10,E3491,$R$10)),IF(C3491=FALSE,FALSE,IF(C3491&lt;$R$10,C3491,$R$10)))</f>
        <v>0</v>
      </c>
      <c r="H3491" t="b">
        <f>IF('Input and Summary Results'!$J$4="yes",'Data Transformation'!F3491,'Data Transformation'!D3491)</f>
        <v>0</v>
      </c>
      <c r="I3491" t="str">
        <f t="shared" si="193"/>
        <v/>
      </c>
    </row>
    <row r="3492" spans="2:9" x14ac:dyDescent="0.25">
      <c r="B3492" t="b">
        <f>IF('Input and Summary Results'!D3074=0,FALSE,'Input and Summary Results'!$B3074)</f>
        <v>0</v>
      </c>
      <c r="C3492" t="b">
        <f>IF(OR(B3492=0,'Input and Summary Results'!D3074=0,'Input and Summary Results'!D3074=""),FALSE,'Input and Summary Results'!$D3074)</f>
        <v>0</v>
      </c>
      <c r="D3492" t="b">
        <f>IF(OR(B3492=0,'Input and Summary Results'!E3074=0),FALSE,'Input and Summary Results'!$E3074)</f>
        <v>0</v>
      </c>
      <c r="E3492" t="b">
        <f t="shared" si="191"/>
        <v>0</v>
      </c>
      <c r="F3492" t="b">
        <f t="shared" si="192"/>
        <v>0</v>
      </c>
      <c r="G3492" t="b">
        <f>IF('Input and Summary Results'!$J$4="yes",IF(C3492=FALSE,FALSE,IF('Data Transformation'!E3492&lt;$R$10,E3492,$R$10)),IF(C3492=FALSE,FALSE,IF(C3492&lt;$R$10,C3492,$R$10)))</f>
        <v>0</v>
      </c>
      <c r="H3492" t="b">
        <f>IF('Input and Summary Results'!$J$4="yes",'Data Transformation'!F3492,'Data Transformation'!D3492)</f>
        <v>0</v>
      </c>
      <c r="I3492" t="str">
        <f t="shared" si="193"/>
        <v/>
      </c>
    </row>
    <row r="3493" spans="2:9" x14ac:dyDescent="0.25">
      <c r="B3493" t="b">
        <f>IF('Input and Summary Results'!D3075=0,FALSE,'Input and Summary Results'!$B3075)</f>
        <v>0</v>
      </c>
      <c r="C3493" t="b">
        <f>IF(OR(B3493=0,'Input and Summary Results'!D3075=0,'Input and Summary Results'!D3075=""),FALSE,'Input and Summary Results'!$D3075)</f>
        <v>0</v>
      </c>
      <c r="D3493" t="b">
        <f>IF(OR(B3493=0,'Input and Summary Results'!E3075=0),FALSE,'Input and Summary Results'!$E3075)</f>
        <v>0</v>
      </c>
      <c r="E3493" t="b">
        <f t="shared" si="191"/>
        <v>0</v>
      </c>
      <c r="F3493" t="b">
        <f t="shared" si="192"/>
        <v>0</v>
      </c>
      <c r="G3493" t="b">
        <f>IF('Input and Summary Results'!$J$4="yes",IF(C3493=FALSE,FALSE,IF('Data Transformation'!E3493&lt;$R$10,E3493,$R$10)),IF(C3493=FALSE,FALSE,IF(C3493&lt;$R$10,C3493,$R$10)))</f>
        <v>0</v>
      </c>
      <c r="H3493" t="b">
        <f>IF('Input and Summary Results'!$J$4="yes",'Data Transformation'!F3493,'Data Transformation'!D3493)</f>
        <v>0</v>
      </c>
      <c r="I3493" t="str">
        <f t="shared" si="193"/>
        <v/>
      </c>
    </row>
    <row r="3494" spans="2:9" x14ac:dyDescent="0.25">
      <c r="B3494" t="b">
        <f>IF('Input and Summary Results'!D3076=0,FALSE,'Input and Summary Results'!$B3076)</f>
        <v>0</v>
      </c>
      <c r="C3494" t="b">
        <f>IF(OR(B3494=0,'Input and Summary Results'!D3076=0,'Input and Summary Results'!D3076=""),FALSE,'Input and Summary Results'!$D3076)</f>
        <v>0</v>
      </c>
      <c r="D3494" t="b">
        <f>IF(OR(B3494=0,'Input and Summary Results'!E3076=0),FALSE,'Input and Summary Results'!$E3076)</f>
        <v>0</v>
      </c>
      <c r="E3494" t="b">
        <f t="shared" si="191"/>
        <v>0</v>
      </c>
      <c r="F3494" t="b">
        <f t="shared" si="192"/>
        <v>0</v>
      </c>
      <c r="G3494" t="b">
        <f>IF('Input and Summary Results'!$J$4="yes",IF(C3494=FALSE,FALSE,IF('Data Transformation'!E3494&lt;$R$10,E3494,$R$10)),IF(C3494=FALSE,FALSE,IF(C3494&lt;$R$10,C3494,$R$10)))</f>
        <v>0</v>
      </c>
      <c r="H3494" t="b">
        <f>IF('Input and Summary Results'!$J$4="yes",'Data Transformation'!F3494,'Data Transformation'!D3494)</f>
        <v>0</v>
      </c>
      <c r="I3494" t="str">
        <f t="shared" si="193"/>
        <v/>
      </c>
    </row>
    <row r="3495" spans="2:9" x14ac:dyDescent="0.25">
      <c r="B3495" t="b">
        <f>IF('Input and Summary Results'!D3077=0,FALSE,'Input and Summary Results'!$B3077)</f>
        <v>0</v>
      </c>
      <c r="C3495" t="b">
        <f>IF(OR(B3495=0,'Input and Summary Results'!D3077=0,'Input and Summary Results'!D3077=""),FALSE,'Input and Summary Results'!$D3077)</f>
        <v>0</v>
      </c>
      <c r="D3495" t="b">
        <f>IF(OR(B3495=0,'Input and Summary Results'!E3077=0),FALSE,'Input and Summary Results'!$E3077)</f>
        <v>0</v>
      </c>
      <c r="E3495" t="b">
        <f t="shared" si="191"/>
        <v>0</v>
      </c>
      <c r="F3495" t="b">
        <f t="shared" si="192"/>
        <v>0</v>
      </c>
      <c r="G3495" t="b">
        <f>IF('Input and Summary Results'!$J$4="yes",IF(C3495=FALSE,FALSE,IF('Data Transformation'!E3495&lt;$R$10,E3495,$R$10)),IF(C3495=FALSE,FALSE,IF(C3495&lt;$R$10,C3495,$R$10)))</f>
        <v>0</v>
      </c>
      <c r="H3495" t="b">
        <f>IF('Input and Summary Results'!$J$4="yes",'Data Transformation'!F3495,'Data Transformation'!D3495)</f>
        <v>0</v>
      </c>
      <c r="I3495" t="str">
        <f t="shared" si="193"/>
        <v/>
      </c>
    </row>
    <row r="3496" spans="2:9" x14ac:dyDescent="0.25">
      <c r="B3496" t="b">
        <f>IF('Input and Summary Results'!D3078=0,FALSE,'Input and Summary Results'!$B3078)</f>
        <v>0</v>
      </c>
      <c r="C3496" t="b">
        <f>IF(OR(B3496=0,'Input and Summary Results'!D3078=0,'Input and Summary Results'!D3078=""),FALSE,'Input and Summary Results'!$D3078)</f>
        <v>0</v>
      </c>
      <c r="D3496" t="b">
        <f>IF(OR(B3496=0,'Input and Summary Results'!E3078=0),FALSE,'Input and Summary Results'!$E3078)</f>
        <v>0</v>
      </c>
      <c r="E3496" t="b">
        <f t="shared" si="191"/>
        <v>0</v>
      </c>
      <c r="F3496" t="b">
        <f t="shared" si="192"/>
        <v>0</v>
      </c>
      <c r="G3496" t="b">
        <f>IF('Input and Summary Results'!$J$4="yes",IF(C3496=FALSE,FALSE,IF('Data Transformation'!E3496&lt;$R$10,E3496,$R$10)),IF(C3496=FALSE,FALSE,IF(C3496&lt;$R$10,C3496,$R$10)))</f>
        <v>0</v>
      </c>
      <c r="H3496" t="b">
        <f>IF('Input and Summary Results'!$J$4="yes",'Data Transformation'!F3496,'Data Transformation'!D3496)</f>
        <v>0</v>
      </c>
      <c r="I3496" t="str">
        <f t="shared" si="193"/>
        <v/>
      </c>
    </row>
    <row r="3497" spans="2:9" x14ac:dyDescent="0.25">
      <c r="B3497" t="b">
        <f>IF('Input and Summary Results'!D3079=0,FALSE,'Input and Summary Results'!$B3079)</f>
        <v>0</v>
      </c>
      <c r="C3497" t="b">
        <f>IF(OR(B3497=0,'Input and Summary Results'!D3079=0,'Input and Summary Results'!D3079=""),FALSE,'Input and Summary Results'!$D3079)</f>
        <v>0</v>
      </c>
      <c r="D3497" t="b">
        <f>IF(OR(B3497=0,'Input and Summary Results'!E3079=0),FALSE,'Input and Summary Results'!$E3079)</f>
        <v>0</v>
      </c>
      <c r="E3497" t="b">
        <f t="shared" si="191"/>
        <v>0</v>
      </c>
      <c r="F3497" t="b">
        <f t="shared" si="192"/>
        <v>0</v>
      </c>
      <c r="G3497" t="b">
        <f>IF('Input and Summary Results'!$J$4="yes",IF(C3497=FALSE,FALSE,IF('Data Transformation'!E3497&lt;$R$10,E3497,$R$10)),IF(C3497=FALSE,FALSE,IF(C3497&lt;$R$10,C3497,$R$10)))</f>
        <v>0</v>
      </c>
      <c r="H3497" t="b">
        <f>IF('Input and Summary Results'!$J$4="yes",'Data Transformation'!F3497,'Data Transformation'!D3497)</f>
        <v>0</v>
      </c>
      <c r="I3497" t="str">
        <f t="shared" si="193"/>
        <v/>
      </c>
    </row>
    <row r="3498" spans="2:9" x14ac:dyDescent="0.25">
      <c r="B3498" t="b">
        <f>IF('Input and Summary Results'!D3080=0,FALSE,'Input and Summary Results'!$B3080)</f>
        <v>0</v>
      </c>
      <c r="C3498" t="b">
        <f>IF(OR(B3498=0,'Input and Summary Results'!D3080=0,'Input and Summary Results'!D3080=""),FALSE,'Input and Summary Results'!$D3080)</f>
        <v>0</v>
      </c>
      <c r="D3498" t="b">
        <f>IF(OR(B3498=0,'Input and Summary Results'!E3080=0),FALSE,'Input and Summary Results'!$E3080)</f>
        <v>0</v>
      </c>
      <c r="E3498" t="b">
        <f t="shared" ref="E3498:E3561" si="194">IF(C3498=FALSE,FALSE,LOG10(C3498))</f>
        <v>0</v>
      </c>
      <c r="F3498" t="b">
        <f t="shared" ref="F3498:F3561" si="195">IF(D3498=FALSE, FALSE,0.434*D3498/C3498)</f>
        <v>0</v>
      </c>
      <c r="G3498" t="b">
        <f>IF('Input and Summary Results'!$J$4="yes",IF(C3498=FALSE,FALSE,IF('Data Transformation'!E3498&lt;$R$10,E3498,$R$10)),IF(C3498=FALSE,FALSE,IF(C3498&lt;$R$10,C3498,$R$10)))</f>
        <v>0</v>
      </c>
      <c r="H3498" t="b">
        <f>IF('Input and Summary Results'!$J$4="yes",'Data Transformation'!F3498,'Data Transformation'!D3498)</f>
        <v>0</v>
      </c>
      <c r="I3498" t="str">
        <f t="shared" si="193"/>
        <v/>
      </c>
    </row>
    <row r="3499" spans="2:9" x14ac:dyDescent="0.25">
      <c r="B3499" t="b">
        <f>IF('Input and Summary Results'!D3081=0,FALSE,'Input and Summary Results'!$B3081)</f>
        <v>0</v>
      </c>
      <c r="C3499" t="b">
        <f>IF(OR(B3499=0,'Input and Summary Results'!D3081=0,'Input and Summary Results'!D3081=""),FALSE,'Input and Summary Results'!$D3081)</f>
        <v>0</v>
      </c>
      <c r="D3499" t="b">
        <f>IF(OR(B3499=0,'Input and Summary Results'!E3081=0),FALSE,'Input and Summary Results'!$E3081)</f>
        <v>0</v>
      </c>
      <c r="E3499" t="b">
        <f t="shared" si="194"/>
        <v>0</v>
      </c>
      <c r="F3499" t="b">
        <f t="shared" si="195"/>
        <v>0</v>
      </c>
      <c r="G3499" t="b">
        <f>IF('Input and Summary Results'!$J$4="yes",IF(C3499=FALSE,FALSE,IF('Data Transformation'!E3499&lt;$R$10,E3499,$R$10)),IF(C3499=FALSE,FALSE,IF(C3499&lt;$R$10,C3499,$R$10)))</f>
        <v>0</v>
      </c>
      <c r="H3499" t="b">
        <f>IF('Input and Summary Results'!$J$4="yes",'Data Transformation'!F3499,'Data Transformation'!D3499)</f>
        <v>0</v>
      </c>
      <c r="I3499" t="str">
        <f t="shared" si="193"/>
        <v/>
      </c>
    </row>
    <row r="3500" spans="2:9" x14ac:dyDescent="0.25">
      <c r="B3500" t="b">
        <f>IF('Input and Summary Results'!D3082=0,FALSE,'Input and Summary Results'!$B3082)</f>
        <v>0</v>
      </c>
      <c r="C3500" t="b">
        <f>IF(OR(B3500=0,'Input and Summary Results'!D3082=0,'Input and Summary Results'!D3082=""),FALSE,'Input and Summary Results'!$D3082)</f>
        <v>0</v>
      </c>
      <c r="D3500" t="b">
        <f>IF(OR(B3500=0,'Input and Summary Results'!E3082=0),FALSE,'Input and Summary Results'!$E3082)</f>
        <v>0</v>
      </c>
      <c r="E3500" t="b">
        <f t="shared" si="194"/>
        <v>0</v>
      </c>
      <c r="F3500" t="b">
        <f t="shared" si="195"/>
        <v>0</v>
      </c>
      <c r="G3500" t="b">
        <f>IF('Input and Summary Results'!$J$4="yes",IF(C3500=FALSE,FALSE,IF('Data Transformation'!E3500&lt;$R$10,E3500,$R$10)),IF(C3500=FALSE,FALSE,IF(C3500&lt;$R$10,C3500,$R$10)))</f>
        <v>0</v>
      </c>
      <c r="H3500" t="b">
        <f>IF('Input and Summary Results'!$J$4="yes",'Data Transformation'!F3500,'Data Transformation'!D3500)</f>
        <v>0</v>
      </c>
      <c r="I3500" t="str">
        <f t="shared" si="193"/>
        <v/>
      </c>
    </row>
    <row r="3501" spans="2:9" x14ac:dyDescent="0.25">
      <c r="B3501" t="b">
        <f>IF('Input and Summary Results'!D3083=0,FALSE,'Input and Summary Results'!$B3083)</f>
        <v>0</v>
      </c>
      <c r="C3501" t="b">
        <f>IF(OR(B3501=0,'Input and Summary Results'!D3083=0,'Input and Summary Results'!D3083=""),FALSE,'Input and Summary Results'!$D3083)</f>
        <v>0</v>
      </c>
      <c r="D3501" t="b">
        <f>IF(OR(B3501=0,'Input and Summary Results'!E3083=0),FALSE,'Input and Summary Results'!$E3083)</f>
        <v>0</v>
      </c>
      <c r="E3501" t="b">
        <f t="shared" si="194"/>
        <v>0</v>
      </c>
      <c r="F3501" t="b">
        <f t="shared" si="195"/>
        <v>0</v>
      </c>
      <c r="G3501" t="b">
        <f>IF('Input and Summary Results'!$J$4="yes",IF(C3501=FALSE,FALSE,IF('Data Transformation'!E3501&lt;$R$10,E3501,$R$10)),IF(C3501=FALSE,FALSE,IF(C3501&lt;$R$10,C3501,$R$10)))</f>
        <v>0</v>
      </c>
      <c r="H3501" t="b">
        <f>IF('Input and Summary Results'!$J$4="yes",'Data Transformation'!F3501,'Data Transformation'!D3501)</f>
        <v>0</v>
      </c>
      <c r="I3501" t="str">
        <f t="shared" si="193"/>
        <v/>
      </c>
    </row>
    <row r="3502" spans="2:9" x14ac:dyDescent="0.25">
      <c r="B3502" t="b">
        <f>IF('Input and Summary Results'!D3084=0,FALSE,'Input and Summary Results'!$B3084)</f>
        <v>0</v>
      </c>
      <c r="C3502" t="b">
        <f>IF(OR(B3502=0,'Input and Summary Results'!D3084=0,'Input and Summary Results'!D3084=""),FALSE,'Input and Summary Results'!$D3084)</f>
        <v>0</v>
      </c>
      <c r="D3502" t="b">
        <f>IF(OR(B3502=0,'Input and Summary Results'!E3084=0),FALSE,'Input and Summary Results'!$E3084)</f>
        <v>0</v>
      </c>
      <c r="E3502" t="b">
        <f t="shared" si="194"/>
        <v>0</v>
      </c>
      <c r="F3502" t="b">
        <f t="shared" si="195"/>
        <v>0</v>
      </c>
      <c r="G3502" t="b">
        <f>IF('Input and Summary Results'!$J$4="yes",IF(C3502=FALSE,FALSE,IF('Data Transformation'!E3502&lt;$R$10,E3502,$R$10)),IF(C3502=FALSE,FALSE,IF(C3502&lt;$R$10,C3502,$R$10)))</f>
        <v>0</v>
      </c>
      <c r="H3502" t="b">
        <f>IF('Input and Summary Results'!$J$4="yes",'Data Transformation'!F3502,'Data Transformation'!D3502)</f>
        <v>0</v>
      </c>
      <c r="I3502" t="str">
        <f t="shared" si="193"/>
        <v/>
      </c>
    </row>
    <row r="3503" spans="2:9" x14ac:dyDescent="0.25">
      <c r="B3503" t="b">
        <f>IF('Input and Summary Results'!D3085=0,FALSE,'Input and Summary Results'!$B3085)</f>
        <v>0</v>
      </c>
      <c r="C3503" t="b">
        <f>IF(OR(B3503=0,'Input and Summary Results'!D3085=0,'Input and Summary Results'!D3085=""),FALSE,'Input and Summary Results'!$D3085)</f>
        <v>0</v>
      </c>
      <c r="D3503" t="b">
        <f>IF(OR(B3503=0,'Input and Summary Results'!E3085=0),FALSE,'Input and Summary Results'!$E3085)</f>
        <v>0</v>
      </c>
      <c r="E3503" t="b">
        <f t="shared" si="194"/>
        <v>0</v>
      </c>
      <c r="F3503" t="b">
        <f t="shared" si="195"/>
        <v>0</v>
      </c>
      <c r="G3503" t="b">
        <f>IF('Input and Summary Results'!$J$4="yes",IF(C3503=FALSE,FALSE,IF('Data Transformation'!E3503&lt;$R$10,E3503,$R$10)),IF(C3503=FALSE,FALSE,IF(C3503&lt;$R$10,C3503,$R$10)))</f>
        <v>0</v>
      </c>
      <c r="H3503" t="b">
        <f>IF('Input and Summary Results'!$J$4="yes",'Data Transformation'!F3503,'Data Transformation'!D3503)</f>
        <v>0</v>
      </c>
      <c r="I3503" t="str">
        <f t="shared" si="193"/>
        <v/>
      </c>
    </row>
    <row r="3504" spans="2:9" x14ac:dyDescent="0.25">
      <c r="B3504" t="b">
        <f>IF('Input and Summary Results'!D3086=0,FALSE,'Input and Summary Results'!$B3086)</f>
        <v>0</v>
      </c>
      <c r="C3504" t="b">
        <f>IF(OR(B3504=0,'Input and Summary Results'!D3086=0,'Input and Summary Results'!D3086=""),FALSE,'Input and Summary Results'!$D3086)</f>
        <v>0</v>
      </c>
      <c r="D3504" t="b">
        <f>IF(OR(B3504=0,'Input and Summary Results'!E3086=0),FALSE,'Input and Summary Results'!$E3086)</f>
        <v>0</v>
      </c>
      <c r="E3504" t="b">
        <f t="shared" si="194"/>
        <v>0</v>
      </c>
      <c r="F3504" t="b">
        <f t="shared" si="195"/>
        <v>0</v>
      </c>
      <c r="G3504" t="b">
        <f>IF('Input and Summary Results'!$J$4="yes",IF(C3504=FALSE,FALSE,IF('Data Transformation'!E3504&lt;$R$10,E3504,$R$10)),IF(C3504=FALSE,FALSE,IF(C3504&lt;$R$10,C3504,$R$10)))</f>
        <v>0</v>
      </c>
      <c r="H3504" t="b">
        <f>IF('Input and Summary Results'!$J$4="yes",'Data Transformation'!F3504,'Data Transformation'!D3504)</f>
        <v>0</v>
      </c>
      <c r="I3504" t="str">
        <f t="shared" si="193"/>
        <v/>
      </c>
    </row>
    <row r="3505" spans="2:9" x14ac:dyDescent="0.25">
      <c r="B3505" t="b">
        <f>IF('Input and Summary Results'!D3087=0,FALSE,'Input and Summary Results'!$B3087)</f>
        <v>0</v>
      </c>
      <c r="C3505" t="b">
        <f>IF(OR(B3505=0,'Input and Summary Results'!D3087=0,'Input and Summary Results'!D3087=""),FALSE,'Input and Summary Results'!$D3087)</f>
        <v>0</v>
      </c>
      <c r="D3505" t="b">
        <f>IF(OR(B3505=0,'Input and Summary Results'!E3087=0),FALSE,'Input and Summary Results'!$E3087)</f>
        <v>0</v>
      </c>
      <c r="E3505" t="b">
        <f t="shared" si="194"/>
        <v>0</v>
      </c>
      <c r="F3505" t="b">
        <f t="shared" si="195"/>
        <v>0</v>
      </c>
      <c r="G3505" t="b">
        <f>IF('Input and Summary Results'!$J$4="yes",IF(C3505=FALSE,FALSE,IF('Data Transformation'!E3505&lt;$R$10,E3505,$R$10)),IF(C3505=FALSE,FALSE,IF(C3505&lt;$R$10,C3505,$R$10)))</f>
        <v>0</v>
      </c>
      <c r="H3505" t="b">
        <f>IF('Input and Summary Results'!$J$4="yes",'Data Transformation'!F3505,'Data Transformation'!D3505)</f>
        <v>0</v>
      </c>
      <c r="I3505" t="str">
        <f t="shared" si="193"/>
        <v/>
      </c>
    </row>
    <row r="3506" spans="2:9" x14ac:dyDescent="0.25">
      <c r="B3506" t="b">
        <f>IF('Input and Summary Results'!D3088=0,FALSE,'Input and Summary Results'!$B3088)</f>
        <v>0</v>
      </c>
      <c r="C3506" t="b">
        <f>IF(OR(B3506=0,'Input and Summary Results'!D3088=0,'Input and Summary Results'!D3088=""),FALSE,'Input and Summary Results'!$D3088)</f>
        <v>0</v>
      </c>
      <c r="D3506" t="b">
        <f>IF(OR(B3506=0,'Input and Summary Results'!E3088=0),FALSE,'Input and Summary Results'!$E3088)</f>
        <v>0</v>
      </c>
      <c r="E3506" t="b">
        <f t="shared" si="194"/>
        <v>0</v>
      </c>
      <c r="F3506" t="b">
        <f t="shared" si="195"/>
        <v>0</v>
      </c>
      <c r="G3506" t="b">
        <f>IF('Input and Summary Results'!$J$4="yes",IF(C3506=FALSE,FALSE,IF('Data Transformation'!E3506&lt;$R$10,E3506,$R$10)),IF(C3506=FALSE,FALSE,IF(C3506&lt;$R$10,C3506,$R$10)))</f>
        <v>0</v>
      </c>
      <c r="H3506" t="b">
        <f>IF('Input and Summary Results'!$J$4="yes",'Data Transformation'!F3506,'Data Transformation'!D3506)</f>
        <v>0</v>
      </c>
      <c r="I3506" t="str">
        <f t="shared" si="193"/>
        <v/>
      </c>
    </row>
    <row r="3507" spans="2:9" x14ac:dyDescent="0.25">
      <c r="B3507" t="b">
        <f>IF('Input and Summary Results'!D3089=0,FALSE,'Input and Summary Results'!$B3089)</f>
        <v>0</v>
      </c>
      <c r="C3507" t="b">
        <f>IF(OR(B3507=0,'Input and Summary Results'!D3089=0,'Input and Summary Results'!D3089=""),FALSE,'Input and Summary Results'!$D3089)</f>
        <v>0</v>
      </c>
      <c r="D3507" t="b">
        <f>IF(OR(B3507=0,'Input and Summary Results'!E3089=0),FALSE,'Input and Summary Results'!$E3089)</f>
        <v>0</v>
      </c>
      <c r="E3507" t="b">
        <f t="shared" si="194"/>
        <v>0</v>
      </c>
      <c r="F3507" t="b">
        <f t="shared" si="195"/>
        <v>0</v>
      </c>
      <c r="G3507" t="b">
        <f>IF('Input and Summary Results'!$J$4="yes",IF(C3507=FALSE,FALSE,IF('Data Transformation'!E3507&lt;$R$10,E3507,$R$10)),IF(C3507=FALSE,FALSE,IF(C3507&lt;$R$10,C3507,$R$10)))</f>
        <v>0</v>
      </c>
      <c r="H3507" t="b">
        <f>IF('Input and Summary Results'!$J$4="yes",'Data Transformation'!F3507,'Data Transformation'!D3507)</f>
        <v>0</v>
      </c>
      <c r="I3507" t="str">
        <f t="shared" si="193"/>
        <v/>
      </c>
    </row>
    <row r="3508" spans="2:9" x14ac:dyDescent="0.25">
      <c r="B3508" t="b">
        <f>IF('Input and Summary Results'!D3090=0,FALSE,'Input and Summary Results'!$B3090)</f>
        <v>0</v>
      </c>
      <c r="C3508" t="b">
        <f>IF(OR(B3508=0,'Input and Summary Results'!D3090=0,'Input and Summary Results'!D3090=""),FALSE,'Input and Summary Results'!$D3090)</f>
        <v>0</v>
      </c>
      <c r="D3508" t="b">
        <f>IF(OR(B3508=0,'Input and Summary Results'!E3090=0),FALSE,'Input and Summary Results'!$E3090)</f>
        <v>0</v>
      </c>
      <c r="E3508" t="b">
        <f t="shared" si="194"/>
        <v>0</v>
      </c>
      <c r="F3508" t="b">
        <f t="shared" si="195"/>
        <v>0</v>
      </c>
      <c r="G3508" t="b">
        <f>IF('Input and Summary Results'!$J$4="yes",IF(C3508=FALSE,FALSE,IF('Data Transformation'!E3508&lt;$R$10,E3508,$R$10)),IF(C3508=FALSE,FALSE,IF(C3508&lt;$R$10,C3508,$R$10)))</f>
        <v>0</v>
      </c>
      <c r="H3508" t="b">
        <f>IF('Input and Summary Results'!$J$4="yes",'Data Transformation'!F3508,'Data Transformation'!D3508)</f>
        <v>0</v>
      </c>
      <c r="I3508" t="str">
        <f t="shared" si="193"/>
        <v/>
      </c>
    </row>
    <row r="3509" spans="2:9" x14ac:dyDescent="0.25">
      <c r="B3509" t="b">
        <f>IF('Input and Summary Results'!D3091=0,FALSE,'Input and Summary Results'!$B3091)</f>
        <v>0</v>
      </c>
      <c r="C3509" t="b">
        <f>IF(OR(B3509=0,'Input and Summary Results'!D3091=0,'Input and Summary Results'!D3091=""),FALSE,'Input and Summary Results'!$D3091)</f>
        <v>0</v>
      </c>
      <c r="D3509" t="b">
        <f>IF(OR(B3509=0,'Input and Summary Results'!E3091=0),FALSE,'Input and Summary Results'!$E3091)</f>
        <v>0</v>
      </c>
      <c r="E3509" t="b">
        <f t="shared" si="194"/>
        <v>0</v>
      </c>
      <c r="F3509" t="b">
        <f t="shared" si="195"/>
        <v>0</v>
      </c>
      <c r="G3509" t="b">
        <f>IF('Input and Summary Results'!$J$4="yes",IF(C3509=FALSE,FALSE,IF('Data Transformation'!E3509&lt;$R$10,E3509,$R$10)),IF(C3509=FALSE,FALSE,IF(C3509&lt;$R$10,C3509,$R$10)))</f>
        <v>0</v>
      </c>
      <c r="H3509" t="b">
        <f>IF('Input and Summary Results'!$J$4="yes",'Data Transformation'!F3509,'Data Transformation'!D3509)</f>
        <v>0</v>
      </c>
      <c r="I3509" t="str">
        <f t="shared" si="193"/>
        <v/>
      </c>
    </row>
    <row r="3510" spans="2:9" x14ac:dyDescent="0.25">
      <c r="B3510" t="b">
        <f>IF('Input and Summary Results'!D3092=0,FALSE,'Input and Summary Results'!$B3092)</f>
        <v>0</v>
      </c>
      <c r="C3510" t="b">
        <f>IF(OR(B3510=0,'Input and Summary Results'!D3092=0,'Input and Summary Results'!D3092=""),FALSE,'Input and Summary Results'!$D3092)</f>
        <v>0</v>
      </c>
      <c r="D3510" t="b">
        <f>IF(OR(B3510=0,'Input and Summary Results'!E3092=0),FALSE,'Input and Summary Results'!$E3092)</f>
        <v>0</v>
      </c>
      <c r="E3510" t="b">
        <f t="shared" si="194"/>
        <v>0</v>
      </c>
      <c r="F3510" t="b">
        <f t="shared" si="195"/>
        <v>0</v>
      </c>
      <c r="G3510" t="b">
        <f>IF('Input and Summary Results'!$J$4="yes",IF(C3510=FALSE,FALSE,IF('Data Transformation'!E3510&lt;$R$10,E3510,$R$10)),IF(C3510=FALSE,FALSE,IF(C3510&lt;$R$10,C3510,$R$10)))</f>
        <v>0</v>
      </c>
      <c r="H3510" t="b">
        <f>IF('Input and Summary Results'!$J$4="yes",'Data Transformation'!F3510,'Data Transformation'!D3510)</f>
        <v>0</v>
      </c>
      <c r="I3510" t="str">
        <f t="shared" si="193"/>
        <v/>
      </c>
    </row>
    <row r="3511" spans="2:9" x14ac:dyDescent="0.25">
      <c r="B3511" t="b">
        <f>IF('Input and Summary Results'!D3093=0,FALSE,'Input and Summary Results'!$B3093)</f>
        <v>0</v>
      </c>
      <c r="C3511" t="b">
        <f>IF(OR(B3511=0,'Input and Summary Results'!D3093=0,'Input and Summary Results'!D3093=""),FALSE,'Input and Summary Results'!$D3093)</f>
        <v>0</v>
      </c>
      <c r="D3511" t="b">
        <f>IF(OR(B3511=0,'Input and Summary Results'!E3093=0),FALSE,'Input and Summary Results'!$E3093)</f>
        <v>0</v>
      </c>
      <c r="E3511" t="b">
        <f t="shared" si="194"/>
        <v>0</v>
      </c>
      <c r="F3511" t="b">
        <f t="shared" si="195"/>
        <v>0</v>
      </c>
      <c r="G3511" t="b">
        <f>IF('Input and Summary Results'!$J$4="yes",IF(C3511=FALSE,FALSE,IF('Data Transformation'!E3511&lt;$R$10,E3511,$R$10)),IF(C3511=FALSE,FALSE,IF(C3511&lt;$R$10,C3511,$R$10)))</f>
        <v>0</v>
      </c>
      <c r="H3511" t="b">
        <f>IF('Input and Summary Results'!$J$4="yes",'Data Transformation'!F3511,'Data Transformation'!D3511)</f>
        <v>0</v>
      </c>
      <c r="I3511" t="str">
        <f t="shared" si="193"/>
        <v/>
      </c>
    </row>
    <row r="3512" spans="2:9" x14ac:dyDescent="0.25">
      <c r="B3512" t="b">
        <f>IF('Input and Summary Results'!D3094=0,FALSE,'Input and Summary Results'!$B3094)</f>
        <v>0</v>
      </c>
      <c r="C3512" t="b">
        <f>IF(OR(B3512=0,'Input and Summary Results'!D3094=0,'Input and Summary Results'!D3094=""),FALSE,'Input and Summary Results'!$D3094)</f>
        <v>0</v>
      </c>
      <c r="D3512" t="b">
        <f>IF(OR(B3512=0,'Input and Summary Results'!E3094=0),FALSE,'Input and Summary Results'!$E3094)</f>
        <v>0</v>
      </c>
      <c r="E3512" t="b">
        <f t="shared" si="194"/>
        <v>0</v>
      </c>
      <c r="F3512" t="b">
        <f t="shared" si="195"/>
        <v>0</v>
      </c>
      <c r="G3512" t="b">
        <f>IF('Input and Summary Results'!$J$4="yes",IF(C3512=FALSE,FALSE,IF('Data Transformation'!E3512&lt;$R$10,E3512,$R$10)),IF(C3512=FALSE,FALSE,IF(C3512&lt;$R$10,C3512,$R$10)))</f>
        <v>0</v>
      </c>
      <c r="H3512" t="b">
        <f>IF('Input and Summary Results'!$J$4="yes",'Data Transformation'!F3512,'Data Transformation'!D3512)</f>
        <v>0</v>
      </c>
      <c r="I3512" t="str">
        <f t="shared" si="193"/>
        <v/>
      </c>
    </row>
    <row r="3513" spans="2:9" x14ac:dyDescent="0.25">
      <c r="B3513" t="b">
        <f>IF('Input and Summary Results'!D3095=0,FALSE,'Input and Summary Results'!$B3095)</f>
        <v>0</v>
      </c>
      <c r="C3513" t="b">
        <f>IF(OR(B3513=0,'Input and Summary Results'!D3095=0,'Input and Summary Results'!D3095=""),FALSE,'Input and Summary Results'!$D3095)</f>
        <v>0</v>
      </c>
      <c r="D3513" t="b">
        <f>IF(OR(B3513=0,'Input and Summary Results'!E3095=0),FALSE,'Input and Summary Results'!$E3095)</f>
        <v>0</v>
      </c>
      <c r="E3513" t="b">
        <f t="shared" si="194"/>
        <v>0</v>
      </c>
      <c r="F3513" t="b">
        <f t="shared" si="195"/>
        <v>0</v>
      </c>
      <c r="G3513" t="b">
        <f>IF('Input and Summary Results'!$J$4="yes",IF(C3513=FALSE,FALSE,IF('Data Transformation'!E3513&lt;$R$10,E3513,$R$10)),IF(C3513=FALSE,FALSE,IF(C3513&lt;$R$10,C3513,$R$10)))</f>
        <v>0</v>
      </c>
      <c r="H3513" t="b">
        <f>IF('Input and Summary Results'!$J$4="yes",'Data Transformation'!F3513,'Data Transformation'!D3513)</f>
        <v>0</v>
      </c>
      <c r="I3513" t="str">
        <f t="shared" si="193"/>
        <v/>
      </c>
    </row>
    <row r="3514" spans="2:9" x14ac:dyDescent="0.25">
      <c r="B3514" t="b">
        <f>IF('Input and Summary Results'!D3096=0,FALSE,'Input and Summary Results'!$B3096)</f>
        <v>0</v>
      </c>
      <c r="C3514" t="b">
        <f>IF(OR(B3514=0,'Input and Summary Results'!D3096=0,'Input and Summary Results'!D3096=""),FALSE,'Input and Summary Results'!$D3096)</f>
        <v>0</v>
      </c>
      <c r="D3514" t="b">
        <f>IF(OR(B3514=0,'Input and Summary Results'!E3096=0),FALSE,'Input and Summary Results'!$E3096)</f>
        <v>0</v>
      </c>
      <c r="E3514" t="b">
        <f t="shared" si="194"/>
        <v>0</v>
      </c>
      <c r="F3514" t="b">
        <f t="shared" si="195"/>
        <v>0</v>
      </c>
      <c r="G3514" t="b">
        <f>IF('Input and Summary Results'!$J$4="yes",IF(C3514=FALSE,FALSE,IF('Data Transformation'!E3514&lt;$R$10,E3514,$R$10)),IF(C3514=FALSE,FALSE,IF(C3514&lt;$R$10,C3514,$R$10)))</f>
        <v>0</v>
      </c>
      <c r="H3514" t="b">
        <f>IF('Input and Summary Results'!$J$4="yes",'Data Transformation'!F3514,'Data Transformation'!D3514)</f>
        <v>0</v>
      </c>
      <c r="I3514" t="str">
        <f t="shared" si="193"/>
        <v/>
      </c>
    </row>
    <row r="3515" spans="2:9" x14ac:dyDescent="0.25">
      <c r="B3515" t="b">
        <f>IF('Input and Summary Results'!D3097=0,FALSE,'Input and Summary Results'!$B3097)</f>
        <v>0</v>
      </c>
      <c r="C3515" t="b">
        <f>IF(OR(B3515=0,'Input and Summary Results'!D3097=0,'Input and Summary Results'!D3097=""),FALSE,'Input and Summary Results'!$D3097)</f>
        <v>0</v>
      </c>
      <c r="D3515" t="b">
        <f>IF(OR(B3515=0,'Input and Summary Results'!E3097=0),FALSE,'Input and Summary Results'!$E3097)</f>
        <v>0</v>
      </c>
      <c r="E3515" t="b">
        <f t="shared" si="194"/>
        <v>0</v>
      </c>
      <c r="F3515" t="b">
        <f t="shared" si="195"/>
        <v>0</v>
      </c>
      <c r="G3515" t="b">
        <f>IF('Input and Summary Results'!$J$4="yes",IF(C3515=FALSE,FALSE,IF('Data Transformation'!E3515&lt;$R$10,E3515,$R$10)),IF(C3515=FALSE,FALSE,IF(C3515&lt;$R$10,C3515,$R$10)))</f>
        <v>0</v>
      </c>
      <c r="H3515" t="b">
        <f>IF('Input and Summary Results'!$J$4="yes",'Data Transformation'!F3515,'Data Transformation'!D3515)</f>
        <v>0</v>
      </c>
      <c r="I3515" t="str">
        <f t="shared" si="193"/>
        <v/>
      </c>
    </row>
    <row r="3516" spans="2:9" x14ac:dyDescent="0.25">
      <c r="B3516" t="b">
        <f>IF('Input and Summary Results'!D3098=0,FALSE,'Input and Summary Results'!$B3098)</f>
        <v>0</v>
      </c>
      <c r="C3516" t="b">
        <f>IF(OR(B3516=0,'Input and Summary Results'!D3098=0,'Input and Summary Results'!D3098=""),FALSE,'Input and Summary Results'!$D3098)</f>
        <v>0</v>
      </c>
      <c r="D3516" t="b">
        <f>IF(OR(B3516=0,'Input and Summary Results'!E3098=0),FALSE,'Input and Summary Results'!$E3098)</f>
        <v>0</v>
      </c>
      <c r="E3516" t="b">
        <f t="shared" si="194"/>
        <v>0</v>
      </c>
      <c r="F3516" t="b">
        <f t="shared" si="195"/>
        <v>0</v>
      </c>
      <c r="G3516" t="b">
        <f>IF('Input and Summary Results'!$J$4="yes",IF(C3516=FALSE,FALSE,IF('Data Transformation'!E3516&lt;$R$10,E3516,$R$10)),IF(C3516=FALSE,FALSE,IF(C3516&lt;$R$10,C3516,$R$10)))</f>
        <v>0</v>
      </c>
      <c r="H3516" t="b">
        <f>IF('Input and Summary Results'!$J$4="yes",'Data Transformation'!F3516,'Data Transformation'!D3516)</f>
        <v>0</v>
      </c>
      <c r="I3516" t="str">
        <f t="shared" si="193"/>
        <v/>
      </c>
    </row>
    <row r="3517" spans="2:9" x14ac:dyDescent="0.25">
      <c r="B3517" t="b">
        <f>IF('Input and Summary Results'!D3099=0,FALSE,'Input and Summary Results'!$B3099)</f>
        <v>0</v>
      </c>
      <c r="C3517" t="b">
        <f>IF(OR(B3517=0,'Input and Summary Results'!D3099=0,'Input and Summary Results'!D3099=""),FALSE,'Input and Summary Results'!$D3099)</f>
        <v>0</v>
      </c>
      <c r="D3517" t="b">
        <f>IF(OR(B3517=0,'Input and Summary Results'!E3099=0),FALSE,'Input and Summary Results'!$E3099)</f>
        <v>0</v>
      </c>
      <c r="E3517" t="b">
        <f t="shared" si="194"/>
        <v>0</v>
      </c>
      <c r="F3517" t="b">
        <f t="shared" si="195"/>
        <v>0</v>
      </c>
      <c r="G3517" t="b">
        <f>IF('Input and Summary Results'!$J$4="yes",IF(C3517=FALSE,FALSE,IF('Data Transformation'!E3517&lt;$R$10,E3517,$R$10)),IF(C3517=FALSE,FALSE,IF(C3517&lt;$R$10,C3517,$R$10)))</f>
        <v>0</v>
      </c>
      <c r="H3517" t="b">
        <f>IF('Input and Summary Results'!$J$4="yes",'Data Transformation'!F3517,'Data Transformation'!D3517)</f>
        <v>0</v>
      </c>
      <c r="I3517" t="str">
        <f t="shared" si="193"/>
        <v/>
      </c>
    </row>
    <row r="3518" spans="2:9" x14ac:dyDescent="0.25">
      <c r="B3518" t="b">
        <f>IF('Input and Summary Results'!D3100=0,FALSE,'Input and Summary Results'!$B3100)</f>
        <v>0</v>
      </c>
      <c r="C3518" t="b">
        <f>IF(OR(B3518=0,'Input and Summary Results'!D3100=0,'Input and Summary Results'!D3100=""),FALSE,'Input and Summary Results'!$D3100)</f>
        <v>0</v>
      </c>
      <c r="D3518" t="b">
        <f>IF(OR(B3518=0,'Input and Summary Results'!E3100=0),FALSE,'Input and Summary Results'!$E3100)</f>
        <v>0</v>
      </c>
      <c r="E3518" t="b">
        <f t="shared" si="194"/>
        <v>0</v>
      </c>
      <c r="F3518" t="b">
        <f t="shared" si="195"/>
        <v>0</v>
      </c>
      <c r="G3518" t="b">
        <f>IF('Input and Summary Results'!$J$4="yes",IF(C3518=FALSE,FALSE,IF('Data Transformation'!E3518&lt;$R$10,E3518,$R$10)),IF(C3518=FALSE,FALSE,IF(C3518&lt;$R$10,C3518,$R$10)))</f>
        <v>0</v>
      </c>
      <c r="H3518" t="b">
        <f>IF('Input and Summary Results'!$J$4="yes",'Data Transformation'!F3518,'Data Transformation'!D3518)</f>
        <v>0</v>
      </c>
      <c r="I3518" t="str">
        <f t="shared" si="193"/>
        <v/>
      </c>
    </row>
    <row r="3519" spans="2:9" x14ac:dyDescent="0.25">
      <c r="B3519" t="b">
        <f>IF('Input and Summary Results'!D3101=0,FALSE,'Input and Summary Results'!$B3101)</f>
        <v>0</v>
      </c>
      <c r="C3519" t="b">
        <f>IF(OR(B3519=0,'Input and Summary Results'!D3101=0,'Input and Summary Results'!D3101=""),FALSE,'Input and Summary Results'!$D3101)</f>
        <v>0</v>
      </c>
      <c r="D3519" t="b">
        <f>IF(OR(B3519=0,'Input and Summary Results'!E3101=0),FALSE,'Input and Summary Results'!$E3101)</f>
        <v>0</v>
      </c>
      <c r="E3519" t="b">
        <f t="shared" si="194"/>
        <v>0</v>
      </c>
      <c r="F3519" t="b">
        <f t="shared" si="195"/>
        <v>0</v>
      </c>
      <c r="G3519" t="b">
        <f>IF('Input and Summary Results'!$J$4="yes",IF(C3519=FALSE,FALSE,IF('Data Transformation'!E3519&lt;$R$10,E3519,$R$10)),IF(C3519=FALSE,FALSE,IF(C3519&lt;$R$10,C3519,$R$10)))</f>
        <v>0</v>
      </c>
      <c r="H3519" t="b">
        <f>IF('Input and Summary Results'!$J$4="yes",'Data Transformation'!F3519,'Data Transformation'!D3519)</f>
        <v>0</v>
      </c>
      <c r="I3519" t="str">
        <f t="shared" si="193"/>
        <v/>
      </c>
    </row>
    <row r="3520" spans="2:9" x14ac:dyDescent="0.25">
      <c r="B3520" t="b">
        <f>IF('Input and Summary Results'!D3102=0,FALSE,'Input and Summary Results'!$B3102)</f>
        <v>0</v>
      </c>
      <c r="C3520" t="b">
        <f>IF(OR(B3520=0,'Input and Summary Results'!D3102=0,'Input and Summary Results'!D3102=""),FALSE,'Input and Summary Results'!$D3102)</f>
        <v>0</v>
      </c>
      <c r="D3520" t="b">
        <f>IF(OR(B3520=0,'Input and Summary Results'!E3102=0),FALSE,'Input and Summary Results'!$E3102)</f>
        <v>0</v>
      </c>
      <c r="E3520" t="b">
        <f t="shared" si="194"/>
        <v>0</v>
      </c>
      <c r="F3520" t="b">
        <f t="shared" si="195"/>
        <v>0</v>
      </c>
      <c r="G3520" t="b">
        <f>IF('Input and Summary Results'!$J$4="yes",IF(C3520=FALSE,FALSE,IF('Data Transformation'!E3520&lt;$R$10,E3520,$R$10)),IF(C3520=FALSE,FALSE,IF(C3520&lt;$R$10,C3520,$R$10)))</f>
        <v>0</v>
      </c>
      <c r="H3520" t="b">
        <f>IF('Input and Summary Results'!$J$4="yes",'Data Transformation'!F3520,'Data Transformation'!D3520)</f>
        <v>0</v>
      </c>
      <c r="I3520" t="str">
        <f t="shared" si="193"/>
        <v/>
      </c>
    </row>
    <row r="3521" spans="2:9" x14ac:dyDescent="0.25">
      <c r="B3521" t="b">
        <f>IF('Input and Summary Results'!D3103=0,FALSE,'Input and Summary Results'!$B3103)</f>
        <v>0</v>
      </c>
      <c r="C3521" t="b">
        <f>IF(OR(B3521=0,'Input and Summary Results'!D3103=0,'Input and Summary Results'!D3103=""),FALSE,'Input and Summary Results'!$D3103)</f>
        <v>0</v>
      </c>
      <c r="D3521" t="b">
        <f>IF(OR(B3521=0,'Input and Summary Results'!E3103=0),FALSE,'Input and Summary Results'!$E3103)</f>
        <v>0</v>
      </c>
      <c r="E3521" t="b">
        <f t="shared" si="194"/>
        <v>0</v>
      </c>
      <c r="F3521" t="b">
        <f t="shared" si="195"/>
        <v>0</v>
      </c>
      <c r="G3521" t="b">
        <f>IF('Input and Summary Results'!$J$4="yes",IF(C3521=FALSE,FALSE,IF('Data Transformation'!E3521&lt;$R$10,E3521,$R$10)),IF(C3521=FALSE,FALSE,IF(C3521&lt;$R$10,C3521,$R$10)))</f>
        <v>0</v>
      </c>
      <c r="H3521" t="b">
        <f>IF('Input and Summary Results'!$J$4="yes",'Data Transformation'!F3521,'Data Transformation'!D3521)</f>
        <v>0</v>
      </c>
      <c r="I3521" t="str">
        <f t="shared" si="193"/>
        <v/>
      </c>
    </row>
    <row r="3522" spans="2:9" x14ac:dyDescent="0.25">
      <c r="B3522" t="b">
        <f>IF('Input and Summary Results'!D3104=0,FALSE,'Input and Summary Results'!$B3104)</f>
        <v>0</v>
      </c>
      <c r="C3522" t="b">
        <f>IF(OR(B3522=0,'Input and Summary Results'!D3104=0,'Input and Summary Results'!D3104=""),FALSE,'Input and Summary Results'!$D3104)</f>
        <v>0</v>
      </c>
      <c r="D3522" t="b">
        <f>IF(OR(B3522=0,'Input and Summary Results'!E3104=0),FALSE,'Input and Summary Results'!$E3104)</f>
        <v>0</v>
      </c>
      <c r="E3522" t="b">
        <f t="shared" si="194"/>
        <v>0</v>
      </c>
      <c r="F3522" t="b">
        <f t="shared" si="195"/>
        <v>0</v>
      </c>
      <c r="G3522" t="b">
        <f>IF('Input and Summary Results'!$J$4="yes",IF(C3522=FALSE,FALSE,IF('Data Transformation'!E3522&lt;$R$10,E3522,$R$10)),IF(C3522=FALSE,FALSE,IF(C3522&lt;$R$10,C3522,$R$10)))</f>
        <v>0</v>
      </c>
      <c r="H3522" t="b">
        <f>IF('Input and Summary Results'!$J$4="yes",'Data Transformation'!F3522,'Data Transformation'!D3522)</f>
        <v>0</v>
      </c>
      <c r="I3522" t="str">
        <f t="shared" si="193"/>
        <v/>
      </c>
    </row>
    <row r="3523" spans="2:9" x14ac:dyDescent="0.25">
      <c r="B3523" t="b">
        <f>IF('Input and Summary Results'!D3105=0,FALSE,'Input and Summary Results'!$B3105)</f>
        <v>0</v>
      </c>
      <c r="C3523" t="b">
        <f>IF(OR(B3523=0,'Input and Summary Results'!D3105=0,'Input and Summary Results'!D3105=""),FALSE,'Input and Summary Results'!$D3105)</f>
        <v>0</v>
      </c>
      <c r="D3523" t="b">
        <f>IF(OR(B3523=0,'Input and Summary Results'!E3105=0),FALSE,'Input and Summary Results'!$E3105)</f>
        <v>0</v>
      </c>
      <c r="E3523" t="b">
        <f t="shared" si="194"/>
        <v>0</v>
      </c>
      <c r="F3523" t="b">
        <f t="shared" si="195"/>
        <v>0</v>
      </c>
      <c r="G3523" t="b">
        <f>IF('Input and Summary Results'!$J$4="yes",IF(C3523=FALSE,FALSE,IF('Data Transformation'!E3523&lt;$R$10,E3523,$R$10)),IF(C3523=FALSE,FALSE,IF(C3523&lt;$R$10,C3523,$R$10)))</f>
        <v>0</v>
      </c>
      <c r="H3523" t="b">
        <f>IF('Input and Summary Results'!$J$4="yes",'Data Transformation'!F3523,'Data Transformation'!D3523)</f>
        <v>0</v>
      </c>
      <c r="I3523" t="str">
        <f t="shared" si="193"/>
        <v/>
      </c>
    </row>
    <row r="3524" spans="2:9" x14ac:dyDescent="0.25">
      <c r="B3524" t="b">
        <f>IF('Input and Summary Results'!D3106=0,FALSE,'Input and Summary Results'!$B3106)</f>
        <v>0</v>
      </c>
      <c r="C3524" t="b">
        <f>IF(OR(B3524=0,'Input and Summary Results'!D3106=0,'Input and Summary Results'!D3106=""),FALSE,'Input and Summary Results'!$D3106)</f>
        <v>0</v>
      </c>
      <c r="D3524" t="b">
        <f>IF(OR(B3524=0,'Input and Summary Results'!E3106=0),FALSE,'Input and Summary Results'!$E3106)</f>
        <v>0</v>
      </c>
      <c r="E3524" t="b">
        <f t="shared" si="194"/>
        <v>0</v>
      </c>
      <c r="F3524" t="b">
        <f t="shared" si="195"/>
        <v>0</v>
      </c>
      <c r="G3524" t="b">
        <f>IF('Input and Summary Results'!$J$4="yes",IF(C3524=FALSE,FALSE,IF('Data Transformation'!E3524&lt;$R$10,E3524,$R$10)),IF(C3524=FALSE,FALSE,IF(C3524&lt;$R$10,C3524,$R$10)))</f>
        <v>0</v>
      </c>
      <c r="H3524" t="b">
        <f>IF('Input and Summary Results'!$J$4="yes",'Data Transformation'!F3524,'Data Transformation'!D3524)</f>
        <v>0</v>
      </c>
      <c r="I3524" t="str">
        <f t="shared" si="193"/>
        <v/>
      </c>
    </row>
    <row r="3525" spans="2:9" x14ac:dyDescent="0.25">
      <c r="B3525" t="b">
        <f>IF('Input and Summary Results'!D3107=0,FALSE,'Input and Summary Results'!$B3107)</f>
        <v>0</v>
      </c>
      <c r="C3525" t="b">
        <f>IF(OR(B3525=0,'Input and Summary Results'!D3107=0,'Input and Summary Results'!D3107=""),FALSE,'Input and Summary Results'!$D3107)</f>
        <v>0</v>
      </c>
      <c r="D3525" t="b">
        <f>IF(OR(B3525=0,'Input and Summary Results'!E3107=0),FALSE,'Input and Summary Results'!$E3107)</f>
        <v>0</v>
      </c>
      <c r="E3525" t="b">
        <f t="shared" si="194"/>
        <v>0</v>
      </c>
      <c r="F3525" t="b">
        <f t="shared" si="195"/>
        <v>0</v>
      </c>
      <c r="G3525" t="b">
        <f>IF('Input and Summary Results'!$J$4="yes",IF(C3525=FALSE,FALSE,IF('Data Transformation'!E3525&lt;$R$10,E3525,$R$10)),IF(C3525=FALSE,FALSE,IF(C3525&lt;$R$10,C3525,$R$10)))</f>
        <v>0</v>
      </c>
      <c r="H3525" t="b">
        <f>IF('Input and Summary Results'!$J$4="yes",'Data Transformation'!F3525,'Data Transformation'!D3525)</f>
        <v>0</v>
      </c>
      <c r="I3525" t="str">
        <f t="shared" ref="I3525:I3588" si="196">IF(G3525=FALSE,"",B3525)</f>
        <v/>
      </c>
    </row>
    <row r="3526" spans="2:9" x14ac:dyDescent="0.25">
      <c r="B3526" t="b">
        <f>IF('Input and Summary Results'!D3108=0,FALSE,'Input and Summary Results'!$B3108)</f>
        <v>0</v>
      </c>
      <c r="C3526" t="b">
        <f>IF(OR(B3526=0,'Input and Summary Results'!D3108=0,'Input and Summary Results'!D3108=""),FALSE,'Input and Summary Results'!$D3108)</f>
        <v>0</v>
      </c>
      <c r="D3526" t="b">
        <f>IF(OR(B3526=0,'Input and Summary Results'!E3108=0),FALSE,'Input and Summary Results'!$E3108)</f>
        <v>0</v>
      </c>
      <c r="E3526" t="b">
        <f t="shared" si="194"/>
        <v>0</v>
      </c>
      <c r="F3526" t="b">
        <f t="shared" si="195"/>
        <v>0</v>
      </c>
      <c r="G3526" t="b">
        <f>IF('Input and Summary Results'!$J$4="yes",IF(C3526=FALSE,FALSE,IF('Data Transformation'!E3526&lt;$R$10,E3526,$R$10)),IF(C3526=FALSE,FALSE,IF(C3526&lt;$R$10,C3526,$R$10)))</f>
        <v>0</v>
      </c>
      <c r="H3526" t="b">
        <f>IF('Input and Summary Results'!$J$4="yes",'Data Transformation'!F3526,'Data Transformation'!D3526)</f>
        <v>0</v>
      </c>
      <c r="I3526" t="str">
        <f t="shared" si="196"/>
        <v/>
      </c>
    </row>
    <row r="3527" spans="2:9" x14ac:dyDescent="0.25">
      <c r="B3527" t="b">
        <f>IF('Input and Summary Results'!D3109=0,FALSE,'Input and Summary Results'!$B3109)</f>
        <v>0</v>
      </c>
      <c r="C3527" t="b">
        <f>IF(OR(B3527=0,'Input and Summary Results'!D3109=0,'Input and Summary Results'!D3109=""),FALSE,'Input and Summary Results'!$D3109)</f>
        <v>0</v>
      </c>
      <c r="D3527" t="b">
        <f>IF(OR(B3527=0,'Input and Summary Results'!E3109=0),FALSE,'Input and Summary Results'!$E3109)</f>
        <v>0</v>
      </c>
      <c r="E3527" t="b">
        <f t="shared" si="194"/>
        <v>0</v>
      </c>
      <c r="F3527" t="b">
        <f t="shared" si="195"/>
        <v>0</v>
      </c>
      <c r="G3527" t="b">
        <f>IF('Input and Summary Results'!$J$4="yes",IF(C3527=FALSE,FALSE,IF('Data Transformation'!E3527&lt;$R$10,E3527,$R$10)),IF(C3527=FALSE,FALSE,IF(C3527&lt;$R$10,C3527,$R$10)))</f>
        <v>0</v>
      </c>
      <c r="H3527" t="b">
        <f>IF('Input and Summary Results'!$J$4="yes",'Data Transformation'!F3527,'Data Transformation'!D3527)</f>
        <v>0</v>
      </c>
      <c r="I3527" t="str">
        <f t="shared" si="196"/>
        <v/>
      </c>
    </row>
    <row r="3528" spans="2:9" x14ac:dyDescent="0.25">
      <c r="B3528" t="b">
        <f>IF('Input and Summary Results'!D3110=0,FALSE,'Input and Summary Results'!$B3110)</f>
        <v>0</v>
      </c>
      <c r="C3528" t="b">
        <f>IF(OR(B3528=0,'Input and Summary Results'!D3110=0,'Input and Summary Results'!D3110=""),FALSE,'Input and Summary Results'!$D3110)</f>
        <v>0</v>
      </c>
      <c r="D3528" t="b">
        <f>IF(OR(B3528=0,'Input and Summary Results'!E3110=0),FALSE,'Input and Summary Results'!$E3110)</f>
        <v>0</v>
      </c>
      <c r="E3528" t="b">
        <f t="shared" si="194"/>
        <v>0</v>
      </c>
      <c r="F3528" t="b">
        <f t="shared" si="195"/>
        <v>0</v>
      </c>
      <c r="G3528" t="b">
        <f>IF('Input and Summary Results'!$J$4="yes",IF(C3528=FALSE,FALSE,IF('Data Transformation'!E3528&lt;$R$10,E3528,$R$10)),IF(C3528=FALSE,FALSE,IF(C3528&lt;$R$10,C3528,$R$10)))</f>
        <v>0</v>
      </c>
      <c r="H3528" t="b">
        <f>IF('Input and Summary Results'!$J$4="yes",'Data Transformation'!F3528,'Data Transformation'!D3528)</f>
        <v>0</v>
      </c>
      <c r="I3528" t="str">
        <f t="shared" si="196"/>
        <v/>
      </c>
    </row>
    <row r="3529" spans="2:9" x14ac:dyDescent="0.25">
      <c r="B3529" t="b">
        <f>IF('Input and Summary Results'!D3111=0,FALSE,'Input and Summary Results'!$B3111)</f>
        <v>0</v>
      </c>
      <c r="C3529" t="b">
        <f>IF(OR(B3529=0,'Input and Summary Results'!D3111=0,'Input and Summary Results'!D3111=""),FALSE,'Input and Summary Results'!$D3111)</f>
        <v>0</v>
      </c>
      <c r="D3529" t="b">
        <f>IF(OR(B3529=0,'Input and Summary Results'!E3111=0),FALSE,'Input and Summary Results'!$E3111)</f>
        <v>0</v>
      </c>
      <c r="E3529" t="b">
        <f t="shared" si="194"/>
        <v>0</v>
      </c>
      <c r="F3529" t="b">
        <f t="shared" si="195"/>
        <v>0</v>
      </c>
      <c r="G3529" t="b">
        <f>IF('Input and Summary Results'!$J$4="yes",IF(C3529=FALSE,FALSE,IF('Data Transformation'!E3529&lt;$R$10,E3529,$R$10)),IF(C3529=FALSE,FALSE,IF(C3529&lt;$R$10,C3529,$R$10)))</f>
        <v>0</v>
      </c>
      <c r="H3529" t="b">
        <f>IF('Input and Summary Results'!$J$4="yes",'Data Transformation'!F3529,'Data Transformation'!D3529)</f>
        <v>0</v>
      </c>
      <c r="I3529" t="str">
        <f t="shared" si="196"/>
        <v/>
      </c>
    </row>
    <row r="3530" spans="2:9" x14ac:dyDescent="0.25">
      <c r="B3530" t="b">
        <f>IF('Input and Summary Results'!D3112=0,FALSE,'Input and Summary Results'!$B3112)</f>
        <v>0</v>
      </c>
      <c r="C3530" t="b">
        <f>IF(OR(B3530=0,'Input and Summary Results'!D3112=0,'Input and Summary Results'!D3112=""),FALSE,'Input and Summary Results'!$D3112)</f>
        <v>0</v>
      </c>
      <c r="D3530" t="b">
        <f>IF(OR(B3530=0,'Input and Summary Results'!E3112=0),FALSE,'Input and Summary Results'!$E3112)</f>
        <v>0</v>
      </c>
      <c r="E3530" t="b">
        <f t="shared" si="194"/>
        <v>0</v>
      </c>
      <c r="F3530" t="b">
        <f t="shared" si="195"/>
        <v>0</v>
      </c>
      <c r="G3530" t="b">
        <f>IF('Input and Summary Results'!$J$4="yes",IF(C3530=FALSE,FALSE,IF('Data Transformation'!E3530&lt;$R$10,E3530,$R$10)),IF(C3530=FALSE,FALSE,IF(C3530&lt;$R$10,C3530,$R$10)))</f>
        <v>0</v>
      </c>
      <c r="H3530" t="b">
        <f>IF('Input and Summary Results'!$J$4="yes",'Data Transformation'!F3530,'Data Transformation'!D3530)</f>
        <v>0</v>
      </c>
      <c r="I3530" t="str">
        <f t="shared" si="196"/>
        <v/>
      </c>
    </row>
    <row r="3531" spans="2:9" x14ac:dyDescent="0.25">
      <c r="B3531" t="b">
        <f>IF('Input and Summary Results'!D3113=0,FALSE,'Input and Summary Results'!$B3113)</f>
        <v>0</v>
      </c>
      <c r="C3531" t="b">
        <f>IF(OR(B3531=0,'Input and Summary Results'!D3113=0,'Input and Summary Results'!D3113=""),FALSE,'Input and Summary Results'!$D3113)</f>
        <v>0</v>
      </c>
      <c r="D3531" t="b">
        <f>IF(OR(B3531=0,'Input and Summary Results'!E3113=0),FALSE,'Input and Summary Results'!$E3113)</f>
        <v>0</v>
      </c>
      <c r="E3531" t="b">
        <f t="shared" si="194"/>
        <v>0</v>
      </c>
      <c r="F3531" t="b">
        <f t="shared" si="195"/>
        <v>0</v>
      </c>
      <c r="G3531" t="b">
        <f>IF('Input and Summary Results'!$J$4="yes",IF(C3531=FALSE,FALSE,IF('Data Transformation'!E3531&lt;$R$10,E3531,$R$10)),IF(C3531=FALSE,FALSE,IF(C3531&lt;$R$10,C3531,$R$10)))</f>
        <v>0</v>
      </c>
      <c r="H3531" t="b">
        <f>IF('Input and Summary Results'!$J$4="yes",'Data Transformation'!F3531,'Data Transformation'!D3531)</f>
        <v>0</v>
      </c>
      <c r="I3531" t="str">
        <f t="shared" si="196"/>
        <v/>
      </c>
    </row>
    <row r="3532" spans="2:9" x14ac:dyDescent="0.25">
      <c r="B3532" t="b">
        <f>IF('Input and Summary Results'!D3114=0,FALSE,'Input and Summary Results'!$B3114)</f>
        <v>0</v>
      </c>
      <c r="C3532" t="b">
        <f>IF(OR(B3532=0,'Input and Summary Results'!D3114=0,'Input and Summary Results'!D3114=""),FALSE,'Input and Summary Results'!$D3114)</f>
        <v>0</v>
      </c>
      <c r="D3532" t="b">
        <f>IF(OR(B3532=0,'Input and Summary Results'!E3114=0),FALSE,'Input and Summary Results'!$E3114)</f>
        <v>0</v>
      </c>
      <c r="E3532" t="b">
        <f t="shared" si="194"/>
        <v>0</v>
      </c>
      <c r="F3532" t="b">
        <f t="shared" si="195"/>
        <v>0</v>
      </c>
      <c r="G3532" t="b">
        <f>IF('Input and Summary Results'!$J$4="yes",IF(C3532=FALSE,FALSE,IF('Data Transformation'!E3532&lt;$R$10,E3532,$R$10)),IF(C3532=FALSE,FALSE,IF(C3532&lt;$R$10,C3532,$R$10)))</f>
        <v>0</v>
      </c>
      <c r="H3532" t="b">
        <f>IF('Input and Summary Results'!$J$4="yes",'Data Transformation'!F3532,'Data Transformation'!D3532)</f>
        <v>0</v>
      </c>
      <c r="I3532" t="str">
        <f t="shared" si="196"/>
        <v/>
      </c>
    </row>
    <row r="3533" spans="2:9" x14ac:dyDescent="0.25">
      <c r="B3533" t="b">
        <f>IF('Input and Summary Results'!D3115=0,FALSE,'Input and Summary Results'!$B3115)</f>
        <v>0</v>
      </c>
      <c r="C3533" t="b">
        <f>IF(OR(B3533=0,'Input and Summary Results'!D3115=0,'Input and Summary Results'!D3115=""),FALSE,'Input and Summary Results'!$D3115)</f>
        <v>0</v>
      </c>
      <c r="D3533" t="b">
        <f>IF(OR(B3533=0,'Input and Summary Results'!E3115=0),FALSE,'Input and Summary Results'!$E3115)</f>
        <v>0</v>
      </c>
      <c r="E3533" t="b">
        <f t="shared" si="194"/>
        <v>0</v>
      </c>
      <c r="F3533" t="b">
        <f t="shared" si="195"/>
        <v>0</v>
      </c>
      <c r="G3533" t="b">
        <f>IF('Input and Summary Results'!$J$4="yes",IF(C3533=FALSE,FALSE,IF('Data Transformation'!E3533&lt;$R$10,E3533,$R$10)),IF(C3533=FALSE,FALSE,IF(C3533&lt;$R$10,C3533,$R$10)))</f>
        <v>0</v>
      </c>
      <c r="H3533" t="b">
        <f>IF('Input and Summary Results'!$J$4="yes",'Data Transformation'!F3533,'Data Transformation'!D3533)</f>
        <v>0</v>
      </c>
      <c r="I3533" t="str">
        <f t="shared" si="196"/>
        <v/>
      </c>
    </row>
    <row r="3534" spans="2:9" x14ac:dyDescent="0.25">
      <c r="B3534" t="b">
        <f>IF('Input and Summary Results'!D3116=0,FALSE,'Input and Summary Results'!$B3116)</f>
        <v>0</v>
      </c>
      <c r="C3534" t="b">
        <f>IF(OR(B3534=0,'Input and Summary Results'!D3116=0,'Input and Summary Results'!D3116=""),FALSE,'Input and Summary Results'!$D3116)</f>
        <v>0</v>
      </c>
      <c r="D3534" t="b">
        <f>IF(OR(B3534=0,'Input and Summary Results'!E3116=0),FALSE,'Input and Summary Results'!$E3116)</f>
        <v>0</v>
      </c>
      <c r="E3534" t="b">
        <f t="shared" si="194"/>
        <v>0</v>
      </c>
      <c r="F3534" t="b">
        <f t="shared" si="195"/>
        <v>0</v>
      </c>
      <c r="G3534" t="b">
        <f>IF('Input and Summary Results'!$J$4="yes",IF(C3534=FALSE,FALSE,IF('Data Transformation'!E3534&lt;$R$10,E3534,$R$10)),IF(C3534=FALSE,FALSE,IF(C3534&lt;$R$10,C3534,$R$10)))</f>
        <v>0</v>
      </c>
      <c r="H3534" t="b">
        <f>IF('Input and Summary Results'!$J$4="yes",'Data Transformation'!F3534,'Data Transformation'!D3534)</f>
        <v>0</v>
      </c>
      <c r="I3534" t="str">
        <f t="shared" si="196"/>
        <v/>
      </c>
    </row>
    <row r="3535" spans="2:9" x14ac:dyDescent="0.25">
      <c r="B3535" t="b">
        <f>IF('Input and Summary Results'!D3117=0,FALSE,'Input and Summary Results'!$B3117)</f>
        <v>0</v>
      </c>
      <c r="C3535" t="b">
        <f>IF(OR(B3535=0,'Input and Summary Results'!D3117=0,'Input and Summary Results'!D3117=""),FALSE,'Input and Summary Results'!$D3117)</f>
        <v>0</v>
      </c>
      <c r="D3535" t="b">
        <f>IF(OR(B3535=0,'Input and Summary Results'!E3117=0),FALSE,'Input and Summary Results'!$E3117)</f>
        <v>0</v>
      </c>
      <c r="E3535" t="b">
        <f t="shared" si="194"/>
        <v>0</v>
      </c>
      <c r="F3535" t="b">
        <f t="shared" si="195"/>
        <v>0</v>
      </c>
      <c r="G3535" t="b">
        <f>IF('Input and Summary Results'!$J$4="yes",IF(C3535=FALSE,FALSE,IF('Data Transformation'!E3535&lt;$R$10,E3535,$R$10)),IF(C3535=FALSE,FALSE,IF(C3535&lt;$R$10,C3535,$R$10)))</f>
        <v>0</v>
      </c>
      <c r="H3535" t="b">
        <f>IF('Input and Summary Results'!$J$4="yes",'Data Transformation'!F3535,'Data Transformation'!D3535)</f>
        <v>0</v>
      </c>
      <c r="I3535" t="str">
        <f t="shared" si="196"/>
        <v/>
      </c>
    </row>
    <row r="3536" spans="2:9" x14ac:dyDescent="0.25">
      <c r="B3536" t="b">
        <f>IF('Input and Summary Results'!D3118=0,FALSE,'Input and Summary Results'!$B3118)</f>
        <v>0</v>
      </c>
      <c r="C3536" t="b">
        <f>IF(OR(B3536=0,'Input and Summary Results'!D3118=0,'Input and Summary Results'!D3118=""),FALSE,'Input and Summary Results'!$D3118)</f>
        <v>0</v>
      </c>
      <c r="D3536" t="b">
        <f>IF(OR(B3536=0,'Input and Summary Results'!E3118=0),FALSE,'Input and Summary Results'!$E3118)</f>
        <v>0</v>
      </c>
      <c r="E3536" t="b">
        <f t="shared" si="194"/>
        <v>0</v>
      </c>
      <c r="F3536" t="b">
        <f t="shared" si="195"/>
        <v>0</v>
      </c>
      <c r="G3536" t="b">
        <f>IF('Input and Summary Results'!$J$4="yes",IF(C3536=FALSE,FALSE,IF('Data Transformation'!E3536&lt;$R$10,E3536,$R$10)),IF(C3536=FALSE,FALSE,IF(C3536&lt;$R$10,C3536,$R$10)))</f>
        <v>0</v>
      </c>
      <c r="H3536" t="b">
        <f>IF('Input and Summary Results'!$J$4="yes",'Data Transformation'!F3536,'Data Transformation'!D3536)</f>
        <v>0</v>
      </c>
      <c r="I3536" t="str">
        <f t="shared" si="196"/>
        <v/>
      </c>
    </row>
    <row r="3537" spans="2:9" x14ac:dyDescent="0.25">
      <c r="B3537" t="b">
        <f>IF('Input and Summary Results'!D3119=0,FALSE,'Input and Summary Results'!$B3119)</f>
        <v>0</v>
      </c>
      <c r="C3537" t="b">
        <f>IF(OR(B3537=0,'Input and Summary Results'!D3119=0,'Input and Summary Results'!D3119=""),FALSE,'Input and Summary Results'!$D3119)</f>
        <v>0</v>
      </c>
      <c r="D3537" t="b">
        <f>IF(OR(B3537=0,'Input and Summary Results'!E3119=0),FALSE,'Input and Summary Results'!$E3119)</f>
        <v>0</v>
      </c>
      <c r="E3537" t="b">
        <f t="shared" si="194"/>
        <v>0</v>
      </c>
      <c r="F3537" t="b">
        <f t="shared" si="195"/>
        <v>0</v>
      </c>
      <c r="G3537" t="b">
        <f>IF('Input and Summary Results'!$J$4="yes",IF(C3537=FALSE,FALSE,IF('Data Transformation'!E3537&lt;$R$10,E3537,$R$10)),IF(C3537=FALSE,FALSE,IF(C3537&lt;$R$10,C3537,$R$10)))</f>
        <v>0</v>
      </c>
      <c r="H3537" t="b">
        <f>IF('Input and Summary Results'!$J$4="yes",'Data Transformation'!F3537,'Data Transformation'!D3537)</f>
        <v>0</v>
      </c>
      <c r="I3537" t="str">
        <f t="shared" si="196"/>
        <v/>
      </c>
    </row>
    <row r="3538" spans="2:9" x14ac:dyDescent="0.25">
      <c r="B3538" t="b">
        <f>IF('Input and Summary Results'!D3120=0,FALSE,'Input and Summary Results'!$B3120)</f>
        <v>0</v>
      </c>
      <c r="C3538" t="b">
        <f>IF(OR(B3538=0,'Input and Summary Results'!D3120=0,'Input and Summary Results'!D3120=""),FALSE,'Input and Summary Results'!$D3120)</f>
        <v>0</v>
      </c>
      <c r="D3538" t="b">
        <f>IF(OR(B3538=0,'Input and Summary Results'!E3120=0),FALSE,'Input and Summary Results'!$E3120)</f>
        <v>0</v>
      </c>
      <c r="E3538" t="b">
        <f t="shared" si="194"/>
        <v>0</v>
      </c>
      <c r="F3538" t="b">
        <f t="shared" si="195"/>
        <v>0</v>
      </c>
      <c r="G3538" t="b">
        <f>IF('Input and Summary Results'!$J$4="yes",IF(C3538=FALSE,FALSE,IF('Data Transformation'!E3538&lt;$R$10,E3538,$R$10)),IF(C3538=FALSE,FALSE,IF(C3538&lt;$R$10,C3538,$R$10)))</f>
        <v>0</v>
      </c>
      <c r="H3538" t="b">
        <f>IF('Input and Summary Results'!$J$4="yes",'Data Transformation'!F3538,'Data Transformation'!D3538)</f>
        <v>0</v>
      </c>
      <c r="I3538" t="str">
        <f t="shared" si="196"/>
        <v/>
      </c>
    </row>
    <row r="3539" spans="2:9" x14ac:dyDescent="0.25">
      <c r="B3539" t="b">
        <f>IF('Input and Summary Results'!D3121=0,FALSE,'Input and Summary Results'!$B3121)</f>
        <v>0</v>
      </c>
      <c r="C3539" t="b">
        <f>IF(OR(B3539=0,'Input and Summary Results'!D3121=0,'Input and Summary Results'!D3121=""),FALSE,'Input and Summary Results'!$D3121)</f>
        <v>0</v>
      </c>
      <c r="D3539" t="b">
        <f>IF(OR(B3539=0,'Input and Summary Results'!E3121=0),FALSE,'Input and Summary Results'!$E3121)</f>
        <v>0</v>
      </c>
      <c r="E3539" t="b">
        <f t="shared" si="194"/>
        <v>0</v>
      </c>
      <c r="F3539" t="b">
        <f t="shared" si="195"/>
        <v>0</v>
      </c>
      <c r="G3539" t="b">
        <f>IF('Input and Summary Results'!$J$4="yes",IF(C3539=FALSE,FALSE,IF('Data Transformation'!E3539&lt;$R$10,E3539,$R$10)),IF(C3539=FALSE,FALSE,IF(C3539&lt;$R$10,C3539,$R$10)))</f>
        <v>0</v>
      </c>
      <c r="H3539" t="b">
        <f>IF('Input and Summary Results'!$J$4="yes",'Data Transformation'!F3539,'Data Transformation'!D3539)</f>
        <v>0</v>
      </c>
      <c r="I3539" t="str">
        <f t="shared" si="196"/>
        <v/>
      </c>
    </row>
    <row r="3540" spans="2:9" x14ac:dyDescent="0.25">
      <c r="B3540" t="b">
        <f>IF('Input and Summary Results'!D3122=0,FALSE,'Input and Summary Results'!$B3122)</f>
        <v>0</v>
      </c>
      <c r="C3540" t="b">
        <f>IF(OR(B3540=0,'Input and Summary Results'!D3122=0,'Input and Summary Results'!D3122=""),FALSE,'Input and Summary Results'!$D3122)</f>
        <v>0</v>
      </c>
      <c r="D3540" t="b">
        <f>IF(OR(B3540=0,'Input and Summary Results'!E3122=0),FALSE,'Input and Summary Results'!$E3122)</f>
        <v>0</v>
      </c>
      <c r="E3540" t="b">
        <f t="shared" si="194"/>
        <v>0</v>
      </c>
      <c r="F3540" t="b">
        <f t="shared" si="195"/>
        <v>0</v>
      </c>
      <c r="G3540" t="b">
        <f>IF('Input and Summary Results'!$J$4="yes",IF(C3540=FALSE,FALSE,IF('Data Transformation'!E3540&lt;$R$10,E3540,$R$10)),IF(C3540=FALSE,FALSE,IF(C3540&lt;$R$10,C3540,$R$10)))</f>
        <v>0</v>
      </c>
      <c r="H3540" t="b">
        <f>IF('Input and Summary Results'!$J$4="yes",'Data Transformation'!F3540,'Data Transformation'!D3540)</f>
        <v>0</v>
      </c>
      <c r="I3540" t="str">
        <f t="shared" si="196"/>
        <v/>
      </c>
    </row>
    <row r="3541" spans="2:9" x14ac:dyDescent="0.25">
      <c r="B3541" t="b">
        <f>IF('Input and Summary Results'!D3123=0,FALSE,'Input and Summary Results'!$B3123)</f>
        <v>0</v>
      </c>
      <c r="C3541" t="b">
        <f>IF(OR(B3541=0,'Input and Summary Results'!D3123=0,'Input and Summary Results'!D3123=""),FALSE,'Input and Summary Results'!$D3123)</f>
        <v>0</v>
      </c>
      <c r="D3541" t="b">
        <f>IF(OR(B3541=0,'Input and Summary Results'!E3123=0),FALSE,'Input and Summary Results'!$E3123)</f>
        <v>0</v>
      </c>
      <c r="E3541" t="b">
        <f t="shared" si="194"/>
        <v>0</v>
      </c>
      <c r="F3541" t="b">
        <f t="shared" si="195"/>
        <v>0</v>
      </c>
      <c r="G3541" t="b">
        <f>IF('Input and Summary Results'!$J$4="yes",IF(C3541=FALSE,FALSE,IF('Data Transformation'!E3541&lt;$R$10,E3541,$R$10)),IF(C3541=FALSE,FALSE,IF(C3541&lt;$R$10,C3541,$R$10)))</f>
        <v>0</v>
      </c>
      <c r="H3541" t="b">
        <f>IF('Input and Summary Results'!$J$4="yes",'Data Transformation'!F3541,'Data Transformation'!D3541)</f>
        <v>0</v>
      </c>
      <c r="I3541" t="str">
        <f t="shared" si="196"/>
        <v/>
      </c>
    </row>
    <row r="3542" spans="2:9" x14ac:dyDescent="0.25">
      <c r="B3542" t="b">
        <f>IF('Input and Summary Results'!D3124=0,FALSE,'Input and Summary Results'!$B3124)</f>
        <v>0</v>
      </c>
      <c r="C3542" t="b">
        <f>IF(OR(B3542=0,'Input and Summary Results'!D3124=0,'Input and Summary Results'!D3124=""),FALSE,'Input and Summary Results'!$D3124)</f>
        <v>0</v>
      </c>
      <c r="D3542" t="b">
        <f>IF(OR(B3542=0,'Input and Summary Results'!E3124=0),FALSE,'Input and Summary Results'!$E3124)</f>
        <v>0</v>
      </c>
      <c r="E3542" t="b">
        <f t="shared" si="194"/>
        <v>0</v>
      </c>
      <c r="F3542" t="b">
        <f t="shared" si="195"/>
        <v>0</v>
      </c>
      <c r="G3542" t="b">
        <f>IF('Input and Summary Results'!$J$4="yes",IF(C3542=FALSE,FALSE,IF('Data Transformation'!E3542&lt;$R$10,E3542,$R$10)),IF(C3542=FALSE,FALSE,IF(C3542&lt;$R$10,C3542,$R$10)))</f>
        <v>0</v>
      </c>
      <c r="H3542" t="b">
        <f>IF('Input and Summary Results'!$J$4="yes",'Data Transformation'!F3542,'Data Transformation'!D3542)</f>
        <v>0</v>
      </c>
      <c r="I3542" t="str">
        <f t="shared" si="196"/>
        <v/>
      </c>
    </row>
    <row r="3543" spans="2:9" x14ac:dyDescent="0.25">
      <c r="B3543" t="b">
        <f>IF('Input and Summary Results'!D3125=0,FALSE,'Input and Summary Results'!$B3125)</f>
        <v>0</v>
      </c>
      <c r="C3543" t="b">
        <f>IF(OR(B3543=0,'Input and Summary Results'!D3125=0,'Input and Summary Results'!D3125=""),FALSE,'Input and Summary Results'!$D3125)</f>
        <v>0</v>
      </c>
      <c r="D3543" t="b">
        <f>IF(OR(B3543=0,'Input and Summary Results'!E3125=0),FALSE,'Input and Summary Results'!$E3125)</f>
        <v>0</v>
      </c>
      <c r="E3543" t="b">
        <f t="shared" si="194"/>
        <v>0</v>
      </c>
      <c r="F3543" t="b">
        <f t="shared" si="195"/>
        <v>0</v>
      </c>
      <c r="G3543" t="b">
        <f>IF('Input and Summary Results'!$J$4="yes",IF(C3543=FALSE,FALSE,IF('Data Transformation'!E3543&lt;$R$10,E3543,$R$10)),IF(C3543=FALSE,FALSE,IF(C3543&lt;$R$10,C3543,$R$10)))</f>
        <v>0</v>
      </c>
      <c r="H3543" t="b">
        <f>IF('Input and Summary Results'!$J$4="yes",'Data Transformation'!F3543,'Data Transformation'!D3543)</f>
        <v>0</v>
      </c>
      <c r="I3543" t="str">
        <f t="shared" si="196"/>
        <v/>
      </c>
    </row>
    <row r="3544" spans="2:9" x14ac:dyDescent="0.25">
      <c r="B3544" t="b">
        <f>IF('Input and Summary Results'!D3126=0,FALSE,'Input and Summary Results'!$B3126)</f>
        <v>0</v>
      </c>
      <c r="C3544" t="b">
        <f>IF(OR(B3544=0,'Input and Summary Results'!D3126=0,'Input and Summary Results'!D3126=""),FALSE,'Input and Summary Results'!$D3126)</f>
        <v>0</v>
      </c>
      <c r="D3544" t="b">
        <f>IF(OR(B3544=0,'Input and Summary Results'!E3126=0),FALSE,'Input and Summary Results'!$E3126)</f>
        <v>0</v>
      </c>
      <c r="E3544" t="b">
        <f t="shared" si="194"/>
        <v>0</v>
      </c>
      <c r="F3544" t="b">
        <f t="shared" si="195"/>
        <v>0</v>
      </c>
      <c r="G3544" t="b">
        <f>IF('Input and Summary Results'!$J$4="yes",IF(C3544=FALSE,FALSE,IF('Data Transformation'!E3544&lt;$R$10,E3544,$R$10)),IF(C3544=FALSE,FALSE,IF(C3544&lt;$R$10,C3544,$R$10)))</f>
        <v>0</v>
      </c>
      <c r="H3544" t="b">
        <f>IF('Input and Summary Results'!$J$4="yes",'Data Transformation'!F3544,'Data Transformation'!D3544)</f>
        <v>0</v>
      </c>
      <c r="I3544" t="str">
        <f t="shared" si="196"/>
        <v/>
      </c>
    </row>
    <row r="3545" spans="2:9" x14ac:dyDescent="0.25">
      <c r="B3545" t="b">
        <f>IF('Input and Summary Results'!D3127=0,FALSE,'Input and Summary Results'!$B3127)</f>
        <v>0</v>
      </c>
      <c r="C3545" t="b">
        <f>IF(OR(B3545=0,'Input and Summary Results'!D3127=0,'Input and Summary Results'!D3127=""),FALSE,'Input and Summary Results'!$D3127)</f>
        <v>0</v>
      </c>
      <c r="D3545" t="b">
        <f>IF(OR(B3545=0,'Input and Summary Results'!E3127=0),FALSE,'Input and Summary Results'!$E3127)</f>
        <v>0</v>
      </c>
      <c r="E3545" t="b">
        <f t="shared" si="194"/>
        <v>0</v>
      </c>
      <c r="F3545" t="b">
        <f t="shared" si="195"/>
        <v>0</v>
      </c>
      <c r="G3545" t="b">
        <f>IF('Input and Summary Results'!$J$4="yes",IF(C3545=FALSE,FALSE,IF('Data Transformation'!E3545&lt;$R$10,E3545,$R$10)),IF(C3545=FALSE,FALSE,IF(C3545&lt;$R$10,C3545,$R$10)))</f>
        <v>0</v>
      </c>
      <c r="H3545" t="b">
        <f>IF('Input and Summary Results'!$J$4="yes",'Data Transformation'!F3545,'Data Transformation'!D3545)</f>
        <v>0</v>
      </c>
      <c r="I3545" t="str">
        <f t="shared" si="196"/>
        <v/>
      </c>
    </row>
    <row r="3546" spans="2:9" x14ac:dyDescent="0.25">
      <c r="B3546" t="b">
        <f>IF('Input and Summary Results'!D3128=0,FALSE,'Input and Summary Results'!$B3128)</f>
        <v>0</v>
      </c>
      <c r="C3546" t="b">
        <f>IF(OR(B3546=0,'Input and Summary Results'!D3128=0,'Input and Summary Results'!D3128=""),FALSE,'Input and Summary Results'!$D3128)</f>
        <v>0</v>
      </c>
      <c r="D3546" t="b">
        <f>IF(OR(B3546=0,'Input and Summary Results'!E3128=0),FALSE,'Input and Summary Results'!$E3128)</f>
        <v>0</v>
      </c>
      <c r="E3546" t="b">
        <f t="shared" si="194"/>
        <v>0</v>
      </c>
      <c r="F3546" t="b">
        <f t="shared" si="195"/>
        <v>0</v>
      </c>
      <c r="G3546" t="b">
        <f>IF('Input and Summary Results'!$J$4="yes",IF(C3546=FALSE,FALSE,IF('Data Transformation'!E3546&lt;$R$10,E3546,$R$10)),IF(C3546=FALSE,FALSE,IF(C3546&lt;$R$10,C3546,$R$10)))</f>
        <v>0</v>
      </c>
      <c r="H3546" t="b">
        <f>IF('Input and Summary Results'!$J$4="yes",'Data Transformation'!F3546,'Data Transformation'!D3546)</f>
        <v>0</v>
      </c>
      <c r="I3546" t="str">
        <f t="shared" si="196"/>
        <v/>
      </c>
    </row>
    <row r="3547" spans="2:9" x14ac:dyDescent="0.25">
      <c r="B3547" t="b">
        <f>IF('Input and Summary Results'!D3129=0,FALSE,'Input and Summary Results'!$B3129)</f>
        <v>0</v>
      </c>
      <c r="C3547" t="b">
        <f>IF(OR(B3547=0,'Input and Summary Results'!D3129=0,'Input and Summary Results'!D3129=""),FALSE,'Input and Summary Results'!$D3129)</f>
        <v>0</v>
      </c>
      <c r="D3547" t="b">
        <f>IF(OR(B3547=0,'Input and Summary Results'!E3129=0),FALSE,'Input and Summary Results'!$E3129)</f>
        <v>0</v>
      </c>
      <c r="E3547" t="b">
        <f t="shared" si="194"/>
        <v>0</v>
      </c>
      <c r="F3547" t="b">
        <f t="shared" si="195"/>
        <v>0</v>
      </c>
      <c r="G3547" t="b">
        <f>IF('Input and Summary Results'!$J$4="yes",IF(C3547=FALSE,FALSE,IF('Data Transformation'!E3547&lt;$R$10,E3547,$R$10)),IF(C3547=FALSE,FALSE,IF(C3547&lt;$R$10,C3547,$R$10)))</f>
        <v>0</v>
      </c>
      <c r="H3547" t="b">
        <f>IF('Input and Summary Results'!$J$4="yes",'Data Transformation'!F3547,'Data Transformation'!D3547)</f>
        <v>0</v>
      </c>
      <c r="I3547" t="str">
        <f t="shared" si="196"/>
        <v/>
      </c>
    </row>
    <row r="3548" spans="2:9" x14ac:dyDescent="0.25">
      <c r="B3548" t="b">
        <f>IF('Input and Summary Results'!D3130=0,FALSE,'Input and Summary Results'!$B3130)</f>
        <v>0</v>
      </c>
      <c r="C3548" t="b">
        <f>IF(OR(B3548=0,'Input and Summary Results'!D3130=0,'Input and Summary Results'!D3130=""),FALSE,'Input and Summary Results'!$D3130)</f>
        <v>0</v>
      </c>
      <c r="D3548" t="b">
        <f>IF(OR(B3548=0,'Input and Summary Results'!E3130=0),FALSE,'Input and Summary Results'!$E3130)</f>
        <v>0</v>
      </c>
      <c r="E3548" t="b">
        <f t="shared" si="194"/>
        <v>0</v>
      </c>
      <c r="F3548" t="b">
        <f t="shared" si="195"/>
        <v>0</v>
      </c>
      <c r="G3548" t="b">
        <f>IF('Input and Summary Results'!$J$4="yes",IF(C3548=FALSE,FALSE,IF('Data Transformation'!E3548&lt;$R$10,E3548,$R$10)),IF(C3548=FALSE,FALSE,IF(C3548&lt;$R$10,C3548,$R$10)))</f>
        <v>0</v>
      </c>
      <c r="H3548" t="b">
        <f>IF('Input and Summary Results'!$J$4="yes",'Data Transformation'!F3548,'Data Transformation'!D3548)</f>
        <v>0</v>
      </c>
      <c r="I3548" t="str">
        <f t="shared" si="196"/>
        <v/>
      </c>
    </row>
    <row r="3549" spans="2:9" x14ac:dyDescent="0.25">
      <c r="B3549" t="b">
        <f>IF('Input and Summary Results'!D3131=0,FALSE,'Input and Summary Results'!$B3131)</f>
        <v>0</v>
      </c>
      <c r="C3549" t="b">
        <f>IF(OR(B3549=0,'Input and Summary Results'!D3131=0,'Input and Summary Results'!D3131=""),FALSE,'Input and Summary Results'!$D3131)</f>
        <v>0</v>
      </c>
      <c r="D3549" t="b">
        <f>IF(OR(B3549=0,'Input and Summary Results'!E3131=0),FALSE,'Input and Summary Results'!$E3131)</f>
        <v>0</v>
      </c>
      <c r="E3549" t="b">
        <f t="shared" si="194"/>
        <v>0</v>
      </c>
      <c r="F3549" t="b">
        <f t="shared" si="195"/>
        <v>0</v>
      </c>
      <c r="G3549" t="b">
        <f>IF('Input and Summary Results'!$J$4="yes",IF(C3549=FALSE,FALSE,IF('Data Transformation'!E3549&lt;$R$10,E3549,$R$10)),IF(C3549=FALSE,FALSE,IF(C3549&lt;$R$10,C3549,$R$10)))</f>
        <v>0</v>
      </c>
      <c r="H3549" t="b">
        <f>IF('Input and Summary Results'!$J$4="yes",'Data Transformation'!F3549,'Data Transformation'!D3549)</f>
        <v>0</v>
      </c>
      <c r="I3549" t="str">
        <f t="shared" si="196"/>
        <v/>
      </c>
    </row>
    <row r="3550" spans="2:9" x14ac:dyDescent="0.25">
      <c r="B3550" t="b">
        <f>IF('Input and Summary Results'!D3132=0,FALSE,'Input and Summary Results'!$B3132)</f>
        <v>0</v>
      </c>
      <c r="C3550" t="b">
        <f>IF(OR(B3550=0,'Input and Summary Results'!D3132=0,'Input and Summary Results'!D3132=""),FALSE,'Input and Summary Results'!$D3132)</f>
        <v>0</v>
      </c>
      <c r="D3550" t="b">
        <f>IF(OR(B3550=0,'Input and Summary Results'!E3132=0),FALSE,'Input and Summary Results'!$E3132)</f>
        <v>0</v>
      </c>
      <c r="E3550" t="b">
        <f t="shared" si="194"/>
        <v>0</v>
      </c>
      <c r="F3550" t="b">
        <f t="shared" si="195"/>
        <v>0</v>
      </c>
      <c r="G3550" t="b">
        <f>IF('Input and Summary Results'!$J$4="yes",IF(C3550=FALSE,FALSE,IF('Data Transformation'!E3550&lt;$R$10,E3550,$R$10)),IF(C3550=FALSE,FALSE,IF(C3550&lt;$R$10,C3550,$R$10)))</f>
        <v>0</v>
      </c>
      <c r="H3550" t="b">
        <f>IF('Input and Summary Results'!$J$4="yes",'Data Transformation'!F3550,'Data Transformation'!D3550)</f>
        <v>0</v>
      </c>
      <c r="I3550" t="str">
        <f t="shared" si="196"/>
        <v/>
      </c>
    </row>
    <row r="3551" spans="2:9" x14ac:dyDescent="0.25">
      <c r="B3551" t="b">
        <f>IF('Input and Summary Results'!D3133=0,FALSE,'Input and Summary Results'!$B3133)</f>
        <v>0</v>
      </c>
      <c r="C3551" t="b">
        <f>IF(OR(B3551=0,'Input and Summary Results'!D3133=0,'Input and Summary Results'!D3133=""),FALSE,'Input and Summary Results'!$D3133)</f>
        <v>0</v>
      </c>
      <c r="D3551" t="b">
        <f>IF(OR(B3551=0,'Input and Summary Results'!E3133=0),FALSE,'Input and Summary Results'!$E3133)</f>
        <v>0</v>
      </c>
      <c r="E3551" t="b">
        <f t="shared" si="194"/>
        <v>0</v>
      </c>
      <c r="F3551" t="b">
        <f t="shared" si="195"/>
        <v>0</v>
      </c>
      <c r="G3551" t="b">
        <f>IF('Input and Summary Results'!$J$4="yes",IF(C3551=FALSE,FALSE,IF('Data Transformation'!E3551&lt;$R$10,E3551,$R$10)),IF(C3551=FALSE,FALSE,IF(C3551&lt;$R$10,C3551,$R$10)))</f>
        <v>0</v>
      </c>
      <c r="H3551" t="b">
        <f>IF('Input and Summary Results'!$J$4="yes",'Data Transformation'!F3551,'Data Transformation'!D3551)</f>
        <v>0</v>
      </c>
      <c r="I3551" t="str">
        <f t="shared" si="196"/>
        <v/>
      </c>
    </row>
    <row r="3552" spans="2:9" x14ac:dyDescent="0.25">
      <c r="B3552" t="b">
        <f>IF('Input and Summary Results'!D3134=0,FALSE,'Input and Summary Results'!$B3134)</f>
        <v>0</v>
      </c>
      <c r="C3552" t="b">
        <f>IF(OR(B3552=0,'Input and Summary Results'!D3134=0,'Input and Summary Results'!D3134=""),FALSE,'Input and Summary Results'!$D3134)</f>
        <v>0</v>
      </c>
      <c r="D3552" t="b">
        <f>IF(OR(B3552=0,'Input and Summary Results'!E3134=0),FALSE,'Input and Summary Results'!$E3134)</f>
        <v>0</v>
      </c>
      <c r="E3552" t="b">
        <f t="shared" si="194"/>
        <v>0</v>
      </c>
      <c r="F3552" t="b">
        <f t="shared" si="195"/>
        <v>0</v>
      </c>
      <c r="G3552" t="b">
        <f>IF('Input and Summary Results'!$J$4="yes",IF(C3552=FALSE,FALSE,IF('Data Transformation'!E3552&lt;$R$10,E3552,$R$10)),IF(C3552=FALSE,FALSE,IF(C3552&lt;$R$10,C3552,$R$10)))</f>
        <v>0</v>
      </c>
      <c r="H3552" t="b">
        <f>IF('Input and Summary Results'!$J$4="yes",'Data Transformation'!F3552,'Data Transformation'!D3552)</f>
        <v>0</v>
      </c>
      <c r="I3552" t="str">
        <f t="shared" si="196"/>
        <v/>
      </c>
    </row>
    <row r="3553" spans="2:9" x14ac:dyDescent="0.25">
      <c r="B3553" t="b">
        <f>IF('Input and Summary Results'!D3135=0,FALSE,'Input and Summary Results'!$B3135)</f>
        <v>0</v>
      </c>
      <c r="C3553" t="b">
        <f>IF(OR(B3553=0,'Input and Summary Results'!D3135=0,'Input and Summary Results'!D3135=""),FALSE,'Input and Summary Results'!$D3135)</f>
        <v>0</v>
      </c>
      <c r="D3553" t="b">
        <f>IF(OR(B3553=0,'Input and Summary Results'!E3135=0),FALSE,'Input and Summary Results'!$E3135)</f>
        <v>0</v>
      </c>
      <c r="E3553" t="b">
        <f t="shared" si="194"/>
        <v>0</v>
      </c>
      <c r="F3553" t="b">
        <f t="shared" si="195"/>
        <v>0</v>
      </c>
      <c r="G3553" t="b">
        <f>IF('Input and Summary Results'!$J$4="yes",IF(C3553=FALSE,FALSE,IF('Data Transformation'!E3553&lt;$R$10,E3553,$R$10)),IF(C3553=FALSE,FALSE,IF(C3553&lt;$R$10,C3553,$R$10)))</f>
        <v>0</v>
      </c>
      <c r="H3553" t="b">
        <f>IF('Input and Summary Results'!$J$4="yes",'Data Transformation'!F3553,'Data Transformation'!D3553)</f>
        <v>0</v>
      </c>
      <c r="I3553" t="str">
        <f t="shared" si="196"/>
        <v/>
      </c>
    </row>
    <row r="3554" spans="2:9" x14ac:dyDescent="0.25">
      <c r="B3554" t="b">
        <f>IF('Input and Summary Results'!D3136=0,FALSE,'Input and Summary Results'!$B3136)</f>
        <v>0</v>
      </c>
      <c r="C3554" t="b">
        <f>IF(OR(B3554=0,'Input and Summary Results'!D3136=0,'Input and Summary Results'!D3136=""),FALSE,'Input and Summary Results'!$D3136)</f>
        <v>0</v>
      </c>
      <c r="D3554" t="b">
        <f>IF(OR(B3554=0,'Input and Summary Results'!E3136=0),FALSE,'Input and Summary Results'!$E3136)</f>
        <v>0</v>
      </c>
      <c r="E3554" t="b">
        <f t="shared" si="194"/>
        <v>0</v>
      </c>
      <c r="F3554" t="b">
        <f t="shared" si="195"/>
        <v>0</v>
      </c>
      <c r="G3554" t="b">
        <f>IF('Input and Summary Results'!$J$4="yes",IF(C3554=FALSE,FALSE,IF('Data Transformation'!E3554&lt;$R$10,E3554,$R$10)),IF(C3554=FALSE,FALSE,IF(C3554&lt;$R$10,C3554,$R$10)))</f>
        <v>0</v>
      </c>
      <c r="H3554" t="b">
        <f>IF('Input and Summary Results'!$J$4="yes",'Data Transformation'!F3554,'Data Transformation'!D3554)</f>
        <v>0</v>
      </c>
      <c r="I3554" t="str">
        <f t="shared" si="196"/>
        <v/>
      </c>
    </row>
    <row r="3555" spans="2:9" x14ac:dyDescent="0.25">
      <c r="B3555" t="b">
        <f>IF('Input and Summary Results'!D3137=0,FALSE,'Input and Summary Results'!$B3137)</f>
        <v>0</v>
      </c>
      <c r="C3555" t="b">
        <f>IF(OR(B3555=0,'Input and Summary Results'!D3137=0,'Input and Summary Results'!D3137=""),FALSE,'Input and Summary Results'!$D3137)</f>
        <v>0</v>
      </c>
      <c r="D3555" t="b">
        <f>IF(OR(B3555=0,'Input and Summary Results'!E3137=0),FALSE,'Input and Summary Results'!$E3137)</f>
        <v>0</v>
      </c>
      <c r="E3555" t="b">
        <f t="shared" si="194"/>
        <v>0</v>
      </c>
      <c r="F3555" t="b">
        <f t="shared" si="195"/>
        <v>0</v>
      </c>
      <c r="G3555" t="b">
        <f>IF('Input and Summary Results'!$J$4="yes",IF(C3555=FALSE,FALSE,IF('Data Transformation'!E3555&lt;$R$10,E3555,$R$10)),IF(C3555=FALSE,FALSE,IF(C3555&lt;$R$10,C3555,$R$10)))</f>
        <v>0</v>
      </c>
      <c r="H3555" t="b">
        <f>IF('Input and Summary Results'!$J$4="yes",'Data Transformation'!F3555,'Data Transformation'!D3555)</f>
        <v>0</v>
      </c>
      <c r="I3555" t="str">
        <f t="shared" si="196"/>
        <v/>
      </c>
    </row>
    <row r="3556" spans="2:9" x14ac:dyDescent="0.25">
      <c r="B3556" t="b">
        <f>IF('Input and Summary Results'!D3138=0,FALSE,'Input and Summary Results'!$B3138)</f>
        <v>0</v>
      </c>
      <c r="C3556" t="b">
        <f>IF(OR(B3556=0,'Input and Summary Results'!D3138=0,'Input and Summary Results'!D3138=""),FALSE,'Input and Summary Results'!$D3138)</f>
        <v>0</v>
      </c>
      <c r="D3556" t="b">
        <f>IF(OR(B3556=0,'Input and Summary Results'!E3138=0),FALSE,'Input and Summary Results'!$E3138)</f>
        <v>0</v>
      </c>
      <c r="E3556" t="b">
        <f t="shared" si="194"/>
        <v>0</v>
      </c>
      <c r="F3556" t="b">
        <f t="shared" si="195"/>
        <v>0</v>
      </c>
      <c r="G3556" t="b">
        <f>IF('Input and Summary Results'!$J$4="yes",IF(C3556=FALSE,FALSE,IF('Data Transformation'!E3556&lt;$R$10,E3556,$R$10)),IF(C3556=FALSE,FALSE,IF(C3556&lt;$R$10,C3556,$R$10)))</f>
        <v>0</v>
      </c>
      <c r="H3556" t="b">
        <f>IF('Input and Summary Results'!$J$4="yes",'Data Transformation'!F3556,'Data Transformation'!D3556)</f>
        <v>0</v>
      </c>
      <c r="I3556" t="str">
        <f t="shared" si="196"/>
        <v/>
      </c>
    </row>
    <row r="3557" spans="2:9" x14ac:dyDescent="0.25">
      <c r="B3557" t="b">
        <f>IF('Input and Summary Results'!D3139=0,FALSE,'Input and Summary Results'!$B3139)</f>
        <v>0</v>
      </c>
      <c r="C3557" t="b">
        <f>IF(OR(B3557=0,'Input and Summary Results'!D3139=0,'Input and Summary Results'!D3139=""),FALSE,'Input and Summary Results'!$D3139)</f>
        <v>0</v>
      </c>
      <c r="D3557" t="b">
        <f>IF(OR(B3557=0,'Input and Summary Results'!E3139=0),FALSE,'Input and Summary Results'!$E3139)</f>
        <v>0</v>
      </c>
      <c r="E3557" t="b">
        <f t="shared" si="194"/>
        <v>0</v>
      </c>
      <c r="F3557" t="b">
        <f t="shared" si="195"/>
        <v>0</v>
      </c>
      <c r="G3557" t="b">
        <f>IF('Input and Summary Results'!$J$4="yes",IF(C3557=FALSE,FALSE,IF('Data Transformation'!E3557&lt;$R$10,E3557,$R$10)),IF(C3557=FALSE,FALSE,IF(C3557&lt;$R$10,C3557,$R$10)))</f>
        <v>0</v>
      </c>
      <c r="H3557" t="b">
        <f>IF('Input and Summary Results'!$J$4="yes",'Data Transformation'!F3557,'Data Transformation'!D3557)</f>
        <v>0</v>
      </c>
      <c r="I3557" t="str">
        <f t="shared" si="196"/>
        <v/>
      </c>
    </row>
    <row r="3558" spans="2:9" x14ac:dyDescent="0.25">
      <c r="B3558" t="b">
        <f>IF('Input and Summary Results'!D3140=0,FALSE,'Input and Summary Results'!$B3140)</f>
        <v>0</v>
      </c>
      <c r="C3558" t="b">
        <f>IF(OR(B3558=0,'Input and Summary Results'!D3140=0,'Input and Summary Results'!D3140=""),FALSE,'Input and Summary Results'!$D3140)</f>
        <v>0</v>
      </c>
      <c r="D3558" t="b">
        <f>IF(OR(B3558=0,'Input and Summary Results'!E3140=0),FALSE,'Input and Summary Results'!$E3140)</f>
        <v>0</v>
      </c>
      <c r="E3558" t="b">
        <f t="shared" si="194"/>
        <v>0</v>
      </c>
      <c r="F3558" t="b">
        <f t="shared" si="195"/>
        <v>0</v>
      </c>
      <c r="G3558" t="b">
        <f>IF('Input and Summary Results'!$J$4="yes",IF(C3558=FALSE,FALSE,IF('Data Transformation'!E3558&lt;$R$10,E3558,$R$10)),IF(C3558=FALSE,FALSE,IF(C3558&lt;$R$10,C3558,$R$10)))</f>
        <v>0</v>
      </c>
      <c r="H3558" t="b">
        <f>IF('Input and Summary Results'!$J$4="yes",'Data Transformation'!F3558,'Data Transformation'!D3558)</f>
        <v>0</v>
      </c>
      <c r="I3558" t="str">
        <f t="shared" si="196"/>
        <v/>
      </c>
    </row>
    <row r="3559" spans="2:9" x14ac:dyDescent="0.25">
      <c r="B3559" t="b">
        <f>IF('Input and Summary Results'!D3141=0,FALSE,'Input and Summary Results'!$B3141)</f>
        <v>0</v>
      </c>
      <c r="C3559" t="b">
        <f>IF(OR(B3559=0,'Input and Summary Results'!D3141=0,'Input and Summary Results'!D3141=""),FALSE,'Input and Summary Results'!$D3141)</f>
        <v>0</v>
      </c>
      <c r="D3559" t="b">
        <f>IF(OR(B3559=0,'Input and Summary Results'!E3141=0),FALSE,'Input and Summary Results'!$E3141)</f>
        <v>0</v>
      </c>
      <c r="E3559" t="b">
        <f t="shared" si="194"/>
        <v>0</v>
      </c>
      <c r="F3559" t="b">
        <f t="shared" si="195"/>
        <v>0</v>
      </c>
      <c r="G3559" t="b">
        <f>IF('Input and Summary Results'!$J$4="yes",IF(C3559=FALSE,FALSE,IF('Data Transformation'!E3559&lt;$R$10,E3559,$R$10)),IF(C3559=FALSE,FALSE,IF(C3559&lt;$R$10,C3559,$R$10)))</f>
        <v>0</v>
      </c>
      <c r="H3559" t="b">
        <f>IF('Input and Summary Results'!$J$4="yes",'Data Transformation'!F3559,'Data Transformation'!D3559)</f>
        <v>0</v>
      </c>
      <c r="I3559" t="str">
        <f t="shared" si="196"/>
        <v/>
      </c>
    </row>
    <row r="3560" spans="2:9" x14ac:dyDescent="0.25">
      <c r="B3560" t="b">
        <f>IF('Input and Summary Results'!D3142=0,FALSE,'Input and Summary Results'!$B3142)</f>
        <v>0</v>
      </c>
      <c r="C3560" t="b">
        <f>IF(OR(B3560=0,'Input and Summary Results'!D3142=0,'Input and Summary Results'!D3142=""),FALSE,'Input and Summary Results'!$D3142)</f>
        <v>0</v>
      </c>
      <c r="D3560" t="b">
        <f>IF(OR(B3560=0,'Input and Summary Results'!E3142=0),FALSE,'Input and Summary Results'!$E3142)</f>
        <v>0</v>
      </c>
      <c r="E3560" t="b">
        <f t="shared" si="194"/>
        <v>0</v>
      </c>
      <c r="F3560" t="b">
        <f t="shared" si="195"/>
        <v>0</v>
      </c>
      <c r="G3560" t="b">
        <f>IF('Input and Summary Results'!$J$4="yes",IF(C3560=FALSE,FALSE,IF('Data Transformation'!E3560&lt;$R$10,E3560,$R$10)),IF(C3560=FALSE,FALSE,IF(C3560&lt;$R$10,C3560,$R$10)))</f>
        <v>0</v>
      </c>
      <c r="H3560" t="b">
        <f>IF('Input and Summary Results'!$J$4="yes",'Data Transformation'!F3560,'Data Transformation'!D3560)</f>
        <v>0</v>
      </c>
      <c r="I3560" t="str">
        <f t="shared" si="196"/>
        <v/>
      </c>
    </row>
    <row r="3561" spans="2:9" x14ac:dyDescent="0.25">
      <c r="B3561" t="b">
        <f>IF('Input and Summary Results'!D3143=0,FALSE,'Input and Summary Results'!$B3143)</f>
        <v>0</v>
      </c>
      <c r="C3561" t="b">
        <f>IF(OR(B3561=0,'Input and Summary Results'!D3143=0,'Input and Summary Results'!D3143=""),FALSE,'Input and Summary Results'!$D3143)</f>
        <v>0</v>
      </c>
      <c r="D3561" t="b">
        <f>IF(OR(B3561=0,'Input and Summary Results'!E3143=0),FALSE,'Input and Summary Results'!$E3143)</f>
        <v>0</v>
      </c>
      <c r="E3561" t="b">
        <f t="shared" si="194"/>
        <v>0</v>
      </c>
      <c r="F3561" t="b">
        <f t="shared" si="195"/>
        <v>0</v>
      </c>
      <c r="G3561" t="b">
        <f>IF('Input and Summary Results'!$J$4="yes",IF(C3561=FALSE,FALSE,IF('Data Transformation'!E3561&lt;$R$10,E3561,$R$10)),IF(C3561=FALSE,FALSE,IF(C3561&lt;$R$10,C3561,$R$10)))</f>
        <v>0</v>
      </c>
      <c r="H3561" t="b">
        <f>IF('Input and Summary Results'!$J$4="yes",'Data Transformation'!F3561,'Data Transformation'!D3561)</f>
        <v>0</v>
      </c>
      <c r="I3561" t="str">
        <f t="shared" si="196"/>
        <v/>
      </c>
    </row>
    <row r="3562" spans="2:9" x14ac:dyDescent="0.25">
      <c r="B3562" t="b">
        <f>IF('Input and Summary Results'!D3144=0,FALSE,'Input and Summary Results'!$B3144)</f>
        <v>0</v>
      </c>
      <c r="C3562" t="b">
        <f>IF(OR(B3562=0,'Input and Summary Results'!D3144=0,'Input and Summary Results'!D3144=""),FALSE,'Input and Summary Results'!$D3144)</f>
        <v>0</v>
      </c>
      <c r="D3562" t="b">
        <f>IF(OR(B3562=0,'Input and Summary Results'!E3144=0),FALSE,'Input and Summary Results'!$E3144)</f>
        <v>0</v>
      </c>
      <c r="E3562" t="b">
        <f t="shared" ref="E3562:E3625" si="197">IF(C3562=FALSE,FALSE,LOG10(C3562))</f>
        <v>0</v>
      </c>
      <c r="F3562" t="b">
        <f t="shared" ref="F3562:F3625" si="198">IF(D3562=FALSE, FALSE,0.434*D3562/C3562)</f>
        <v>0</v>
      </c>
      <c r="G3562" t="b">
        <f>IF('Input and Summary Results'!$J$4="yes",IF(C3562=FALSE,FALSE,IF('Data Transformation'!E3562&lt;$R$10,E3562,$R$10)),IF(C3562=FALSE,FALSE,IF(C3562&lt;$R$10,C3562,$R$10)))</f>
        <v>0</v>
      </c>
      <c r="H3562" t="b">
        <f>IF('Input and Summary Results'!$J$4="yes",'Data Transformation'!F3562,'Data Transformation'!D3562)</f>
        <v>0</v>
      </c>
      <c r="I3562" t="str">
        <f t="shared" si="196"/>
        <v/>
      </c>
    </row>
    <row r="3563" spans="2:9" x14ac:dyDescent="0.25">
      <c r="B3563" t="b">
        <f>IF('Input and Summary Results'!D3145=0,FALSE,'Input and Summary Results'!$B3145)</f>
        <v>0</v>
      </c>
      <c r="C3563" t="b">
        <f>IF(OR(B3563=0,'Input and Summary Results'!D3145=0,'Input and Summary Results'!D3145=""),FALSE,'Input and Summary Results'!$D3145)</f>
        <v>0</v>
      </c>
      <c r="D3563" t="b">
        <f>IF(OR(B3563=0,'Input and Summary Results'!E3145=0),FALSE,'Input and Summary Results'!$E3145)</f>
        <v>0</v>
      </c>
      <c r="E3563" t="b">
        <f t="shared" si="197"/>
        <v>0</v>
      </c>
      <c r="F3563" t="b">
        <f t="shared" si="198"/>
        <v>0</v>
      </c>
      <c r="G3563" t="b">
        <f>IF('Input and Summary Results'!$J$4="yes",IF(C3563=FALSE,FALSE,IF('Data Transformation'!E3563&lt;$R$10,E3563,$R$10)),IF(C3563=FALSE,FALSE,IF(C3563&lt;$R$10,C3563,$R$10)))</f>
        <v>0</v>
      </c>
      <c r="H3563" t="b">
        <f>IF('Input and Summary Results'!$J$4="yes",'Data Transformation'!F3563,'Data Transformation'!D3563)</f>
        <v>0</v>
      </c>
      <c r="I3563" t="str">
        <f t="shared" si="196"/>
        <v/>
      </c>
    </row>
    <row r="3564" spans="2:9" x14ac:dyDescent="0.25">
      <c r="B3564" t="b">
        <f>IF('Input and Summary Results'!D3146=0,FALSE,'Input and Summary Results'!$B3146)</f>
        <v>0</v>
      </c>
      <c r="C3564" t="b">
        <f>IF(OR(B3564=0,'Input and Summary Results'!D3146=0,'Input and Summary Results'!D3146=""),FALSE,'Input and Summary Results'!$D3146)</f>
        <v>0</v>
      </c>
      <c r="D3564" t="b">
        <f>IF(OR(B3564=0,'Input and Summary Results'!E3146=0),FALSE,'Input and Summary Results'!$E3146)</f>
        <v>0</v>
      </c>
      <c r="E3564" t="b">
        <f t="shared" si="197"/>
        <v>0</v>
      </c>
      <c r="F3564" t="b">
        <f t="shared" si="198"/>
        <v>0</v>
      </c>
      <c r="G3564" t="b">
        <f>IF('Input and Summary Results'!$J$4="yes",IF(C3564=FALSE,FALSE,IF('Data Transformation'!E3564&lt;$R$10,E3564,$R$10)),IF(C3564=FALSE,FALSE,IF(C3564&lt;$R$10,C3564,$R$10)))</f>
        <v>0</v>
      </c>
      <c r="H3564" t="b">
        <f>IF('Input and Summary Results'!$J$4="yes",'Data Transformation'!F3564,'Data Transformation'!D3564)</f>
        <v>0</v>
      </c>
      <c r="I3564" t="str">
        <f t="shared" si="196"/>
        <v/>
      </c>
    </row>
    <row r="3565" spans="2:9" x14ac:dyDescent="0.25">
      <c r="B3565" t="b">
        <f>IF('Input and Summary Results'!D3147=0,FALSE,'Input and Summary Results'!$B3147)</f>
        <v>0</v>
      </c>
      <c r="C3565" t="b">
        <f>IF(OR(B3565=0,'Input and Summary Results'!D3147=0,'Input and Summary Results'!D3147=""),FALSE,'Input and Summary Results'!$D3147)</f>
        <v>0</v>
      </c>
      <c r="D3565" t="b">
        <f>IF(OR(B3565=0,'Input and Summary Results'!E3147=0),FALSE,'Input and Summary Results'!$E3147)</f>
        <v>0</v>
      </c>
      <c r="E3565" t="b">
        <f t="shared" si="197"/>
        <v>0</v>
      </c>
      <c r="F3565" t="b">
        <f t="shared" si="198"/>
        <v>0</v>
      </c>
      <c r="G3565" t="b">
        <f>IF('Input and Summary Results'!$J$4="yes",IF(C3565=FALSE,FALSE,IF('Data Transformation'!E3565&lt;$R$10,E3565,$R$10)),IF(C3565=FALSE,FALSE,IF(C3565&lt;$R$10,C3565,$R$10)))</f>
        <v>0</v>
      </c>
      <c r="H3565" t="b">
        <f>IF('Input and Summary Results'!$J$4="yes",'Data Transformation'!F3565,'Data Transformation'!D3565)</f>
        <v>0</v>
      </c>
      <c r="I3565" t="str">
        <f t="shared" si="196"/>
        <v/>
      </c>
    </row>
    <row r="3566" spans="2:9" x14ac:dyDescent="0.25">
      <c r="B3566" t="b">
        <f>IF('Input and Summary Results'!D3148=0,FALSE,'Input and Summary Results'!$B3148)</f>
        <v>0</v>
      </c>
      <c r="C3566" t="b">
        <f>IF(OR(B3566=0,'Input and Summary Results'!D3148=0,'Input and Summary Results'!D3148=""),FALSE,'Input and Summary Results'!$D3148)</f>
        <v>0</v>
      </c>
      <c r="D3566" t="b">
        <f>IF(OR(B3566=0,'Input and Summary Results'!E3148=0),FALSE,'Input and Summary Results'!$E3148)</f>
        <v>0</v>
      </c>
      <c r="E3566" t="b">
        <f t="shared" si="197"/>
        <v>0</v>
      </c>
      <c r="F3566" t="b">
        <f t="shared" si="198"/>
        <v>0</v>
      </c>
      <c r="G3566" t="b">
        <f>IF('Input and Summary Results'!$J$4="yes",IF(C3566=FALSE,FALSE,IF('Data Transformation'!E3566&lt;$R$10,E3566,$R$10)),IF(C3566=FALSE,FALSE,IF(C3566&lt;$R$10,C3566,$R$10)))</f>
        <v>0</v>
      </c>
      <c r="H3566" t="b">
        <f>IF('Input and Summary Results'!$J$4="yes",'Data Transformation'!F3566,'Data Transformation'!D3566)</f>
        <v>0</v>
      </c>
      <c r="I3566" t="str">
        <f t="shared" si="196"/>
        <v/>
      </c>
    </row>
    <row r="3567" spans="2:9" x14ac:dyDescent="0.25">
      <c r="B3567" t="b">
        <f>IF('Input and Summary Results'!D3149=0,FALSE,'Input and Summary Results'!$B3149)</f>
        <v>0</v>
      </c>
      <c r="C3567" t="b">
        <f>IF(OR(B3567=0,'Input and Summary Results'!D3149=0,'Input and Summary Results'!D3149=""),FALSE,'Input and Summary Results'!$D3149)</f>
        <v>0</v>
      </c>
      <c r="D3567" t="b">
        <f>IF(OR(B3567=0,'Input and Summary Results'!E3149=0),FALSE,'Input and Summary Results'!$E3149)</f>
        <v>0</v>
      </c>
      <c r="E3567" t="b">
        <f t="shared" si="197"/>
        <v>0</v>
      </c>
      <c r="F3567" t="b">
        <f t="shared" si="198"/>
        <v>0</v>
      </c>
      <c r="G3567" t="b">
        <f>IF('Input and Summary Results'!$J$4="yes",IF(C3567=FALSE,FALSE,IF('Data Transformation'!E3567&lt;$R$10,E3567,$R$10)),IF(C3567=FALSE,FALSE,IF(C3567&lt;$R$10,C3567,$R$10)))</f>
        <v>0</v>
      </c>
      <c r="H3567" t="b">
        <f>IF('Input and Summary Results'!$J$4="yes",'Data Transformation'!F3567,'Data Transformation'!D3567)</f>
        <v>0</v>
      </c>
      <c r="I3567" t="str">
        <f t="shared" si="196"/>
        <v/>
      </c>
    </row>
    <row r="3568" spans="2:9" x14ac:dyDescent="0.25">
      <c r="B3568" t="b">
        <f>IF('Input and Summary Results'!D3150=0,FALSE,'Input and Summary Results'!$B3150)</f>
        <v>0</v>
      </c>
      <c r="C3568" t="b">
        <f>IF(OR(B3568=0,'Input and Summary Results'!D3150=0,'Input and Summary Results'!D3150=""),FALSE,'Input and Summary Results'!$D3150)</f>
        <v>0</v>
      </c>
      <c r="D3568" t="b">
        <f>IF(OR(B3568=0,'Input and Summary Results'!E3150=0),FALSE,'Input and Summary Results'!$E3150)</f>
        <v>0</v>
      </c>
      <c r="E3568" t="b">
        <f t="shared" si="197"/>
        <v>0</v>
      </c>
      <c r="F3568" t="b">
        <f t="shared" si="198"/>
        <v>0</v>
      </c>
      <c r="G3568" t="b">
        <f>IF('Input and Summary Results'!$J$4="yes",IF(C3568=FALSE,FALSE,IF('Data Transformation'!E3568&lt;$R$10,E3568,$R$10)),IF(C3568=FALSE,FALSE,IF(C3568&lt;$R$10,C3568,$R$10)))</f>
        <v>0</v>
      </c>
      <c r="H3568" t="b">
        <f>IF('Input and Summary Results'!$J$4="yes",'Data Transformation'!F3568,'Data Transformation'!D3568)</f>
        <v>0</v>
      </c>
      <c r="I3568" t="str">
        <f t="shared" si="196"/>
        <v/>
      </c>
    </row>
    <row r="3569" spans="2:9" x14ac:dyDescent="0.25">
      <c r="B3569" t="b">
        <f>IF('Input and Summary Results'!D3151=0,FALSE,'Input and Summary Results'!$B3151)</f>
        <v>0</v>
      </c>
      <c r="C3569" t="b">
        <f>IF(OR(B3569=0,'Input and Summary Results'!D3151=0,'Input and Summary Results'!D3151=""),FALSE,'Input and Summary Results'!$D3151)</f>
        <v>0</v>
      </c>
      <c r="D3569" t="b">
        <f>IF(OR(B3569=0,'Input and Summary Results'!E3151=0),FALSE,'Input and Summary Results'!$E3151)</f>
        <v>0</v>
      </c>
      <c r="E3569" t="b">
        <f t="shared" si="197"/>
        <v>0</v>
      </c>
      <c r="F3569" t="b">
        <f t="shared" si="198"/>
        <v>0</v>
      </c>
      <c r="G3569" t="b">
        <f>IF('Input and Summary Results'!$J$4="yes",IF(C3569=FALSE,FALSE,IF('Data Transformation'!E3569&lt;$R$10,E3569,$R$10)),IF(C3569=FALSE,FALSE,IF(C3569&lt;$R$10,C3569,$R$10)))</f>
        <v>0</v>
      </c>
      <c r="H3569" t="b">
        <f>IF('Input and Summary Results'!$J$4="yes",'Data Transformation'!F3569,'Data Transformation'!D3569)</f>
        <v>0</v>
      </c>
      <c r="I3569" t="str">
        <f t="shared" si="196"/>
        <v/>
      </c>
    </row>
    <row r="3570" spans="2:9" x14ac:dyDescent="0.25">
      <c r="B3570" t="b">
        <f>IF('Input and Summary Results'!D3152=0,FALSE,'Input and Summary Results'!$B3152)</f>
        <v>0</v>
      </c>
      <c r="C3570" t="b">
        <f>IF(OR(B3570=0,'Input and Summary Results'!D3152=0,'Input and Summary Results'!D3152=""),FALSE,'Input and Summary Results'!$D3152)</f>
        <v>0</v>
      </c>
      <c r="D3570" t="b">
        <f>IF(OR(B3570=0,'Input and Summary Results'!E3152=0),FALSE,'Input and Summary Results'!$E3152)</f>
        <v>0</v>
      </c>
      <c r="E3570" t="b">
        <f t="shared" si="197"/>
        <v>0</v>
      </c>
      <c r="F3570" t="b">
        <f t="shared" si="198"/>
        <v>0</v>
      </c>
      <c r="G3570" t="b">
        <f>IF('Input and Summary Results'!$J$4="yes",IF(C3570=FALSE,FALSE,IF('Data Transformation'!E3570&lt;$R$10,E3570,$R$10)),IF(C3570=FALSE,FALSE,IF(C3570&lt;$R$10,C3570,$R$10)))</f>
        <v>0</v>
      </c>
      <c r="H3570" t="b">
        <f>IF('Input and Summary Results'!$J$4="yes",'Data Transformation'!F3570,'Data Transformation'!D3570)</f>
        <v>0</v>
      </c>
      <c r="I3570" t="str">
        <f t="shared" si="196"/>
        <v/>
      </c>
    </row>
    <row r="3571" spans="2:9" x14ac:dyDescent="0.25">
      <c r="B3571" t="b">
        <f>IF('Input and Summary Results'!D3153=0,FALSE,'Input and Summary Results'!$B3153)</f>
        <v>0</v>
      </c>
      <c r="C3571" t="b">
        <f>IF(OR(B3571=0,'Input and Summary Results'!D3153=0,'Input and Summary Results'!D3153=""),FALSE,'Input and Summary Results'!$D3153)</f>
        <v>0</v>
      </c>
      <c r="D3571" t="b">
        <f>IF(OR(B3571=0,'Input and Summary Results'!E3153=0),FALSE,'Input and Summary Results'!$E3153)</f>
        <v>0</v>
      </c>
      <c r="E3571" t="b">
        <f t="shared" si="197"/>
        <v>0</v>
      </c>
      <c r="F3571" t="b">
        <f t="shared" si="198"/>
        <v>0</v>
      </c>
      <c r="G3571" t="b">
        <f>IF('Input and Summary Results'!$J$4="yes",IF(C3571=FALSE,FALSE,IF('Data Transformation'!E3571&lt;$R$10,E3571,$R$10)),IF(C3571=FALSE,FALSE,IF(C3571&lt;$R$10,C3571,$R$10)))</f>
        <v>0</v>
      </c>
      <c r="H3571" t="b">
        <f>IF('Input and Summary Results'!$J$4="yes",'Data Transformation'!F3571,'Data Transformation'!D3571)</f>
        <v>0</v>
      </c>
      <c r="I3571" t="str">
        <f t="shared" si="196"/>
        <v/>
      </c>
    </row>
    <row r="3572" spans="2:9" x14ac:dyDescent="0.25">
      <c r="B3572" t="b">
        <f>IF('Input and Summary Results'!D3154=0,FALSE,'Input and Summary Results'!$B3154)</f>
        <v>0</v>
      </c>
      <c r="C3572" t="b">
        <f>IF(OR(B3572=0,'Input and Summary Results'!D3154=0,'Input and Summary Results'!D3154=""),FALSE,'Input and Summary Results'!$D3154)</f>
        <v>0</v>
      </c>
      <c r="D3572" t="b">
        <f>IF(OR(B3572=0,'Input and Summary Results'!E3154=0),FALSE,'Input and Summary Results'!$E3154)</f>
        <v>0</v>
      </c>
      <c r="E3572" t="b">
        <f t="shared" si="197"/>
        <v>0</v>
      </c>
      <c r="F3572" t="b">
        <f t="shared" si="198"/>
        <v>0</v>
      </c>
      <c r="G3572" t="b">
        <f>IF('Input and Summary Results'!$J$4="yes",IF(C3572=FALSE,FALSE,IF('Data Transformation'!E3572&lt;$R$10,E3572,$R$10)),IF(C3572=FALSE,FALSE,IF(C3572&lt;$R$10,C3572,$R$10)))</f>
        <v>0</v>
      </c>
      <c r="H3572" t="b">
        <f>IF('Input and Summary Results'!$J$4="yes",'Data Transformation'!F3572,'Data Transformation'!D3572)</f>
        <v>0</v>
      </c>
      <c r="I3572" t="str">
        <f t="shared" si="196"/>
        <v/>
      </c>
    </row>
    <row r="3573" spans="2:9" x14ac:dyDescent="0.25">
      <c r="B3573" t="b">
        <f>IF('Input and Summary Results'!D3155=0,FALSE,'Input and Summary Results'!$B3155)</f>
        <v>0</v>
      </c>
      <c r="C3573" t="b">
        <f>IF(OR(B3573=0,'Input and Summary Results'!D3155=0,'Input and Summary Results'!D3155=""),FALSE,'Input and Summary Results'!$D3155)</f>
        <v>0</v>
      </c>
      <c r="D3573" t="b">
        <f>IF(OR(B3573=0,'Input and Summary Results'!E3155=0),FALSE,'Input and Summary Results'!$E3155)</f>
        <v>0</v>
      </c>
      <c r="E3573" t="b">
        <f t="shared" si="197"/>
        <v>0</v>
      </c>
      <c r="F3573" t="b">
        <f t="shared" si="198"/>
        <v>0</v>
      </c>
      <c r="G3573" t="b">
        <f>IF('Input and Summary Results'!$J$4="yes",IF(C3573=FALSE,FALSE,IF('Data Transformation'!E3573&lt;$R$10,E3573,$R$10)),IF(C3573=FALSE,FALSE,IF(C3573&lt;$R$10,C3573,$R$10)))</f>
        <v>0</v>
      </c>
      <c r="H3573" t="b">
        <f>IF('Input and Summary Results'!$J$4="yes",'Data Transformation'!F3573,'Data Transformation'!D3573)</f>
        <v>0</v>
      </c>
      <c r="I3573" t="str">
        <f t="shared" si="196"/>
        <v/>
      </c>
    </row>
    <row r="3574" spans="2:9" x14ac:dyDescent="0.25">
      <c r="B3574" t="b">
        <f>IF('Input and Summary Results'!D3156=0,FALSE,'Input and Summary Results'!$B3156)</f>
        <v>0</v>
      </c>
      <c r="C3574" t="b">
        <f>IF(OR(B3574=0,'Input and Summary Results'!D3156=0,'Input and Summary Results'!D3156=""),FALSE,'Input and Summary Results'!$D3156)</f>
        <v>0</v>
      </c>
      <c r="D3574" t="b">
        <f>IF(OR(B3574=0,'Input and Summary Results'!E3156=0),FALSE,'Input and Summary Results'!$E3156)</f>
        <v>0</v>
      </c>
      <c r="E3574" t="b">
        <f t="shared" si="197"/>
        <v>0</v>
      </c>
      <c r="F3574" t="b">
        <f t="shared" si="198"/>
        <v>0</v>
      </c>
      <c r="G3574" t="b">
        <f>IF('Input and Summary Results'!$J$4="yes",IF(C3574=FALSE,FALSE,IF('Data Transformation'!E3574&lt;$R$10,E3574,$R$10)),IF(C3574=FALSE,FALSE,IF(C3574&lt;$R$10,C3574,$R$10)))</f>
        <v>0</v>
      </c>
      <c r="H3574" t="b">
        <f>IF('Input and Summary Results'!$J$4="yes",'Data Transformation'!F3574,'Data Transformation'!D3574)</f>
        <v>0</v>
      </c>
      <c r="I3574" t="str">
        <f t="shared" si="196"/>
        <v/>
      </c>
    </row>
    <row r="3575" spans="2:9" x14ac:dyDescent="0.25">
      <c r="B3575" t="b">
        <f>IF('Input and Summary Results'!D3157=0,FALSE,'Input and Summary Results'!$B3157)</f>
        <v>0</v>
      </c>
      <c r="C3575" t="b">
        <f>IF(OR(B3575=0,'Input and Summary Results'!D3157=0,'Input and Summary Results'!D3157=""),FALSE,'Input and Summary Results'!$D3157)</f>
        <v>0</v>
      </c>
      <c r="D3575" t="b">
        <f>IF(OR(B3575=0,'Input and Summary Results'!E3157=0),FALSE,'Input and Summary Results'!$E3157)</f>
        <v>0</v>
      </c>
      <c r="E3575" t="b">
        <f t="shared" si="197"/>
        <v>0</v>
      </c>
      <c r="F3575" t="b">
        <f t="shared" si="198"/>
        <v>0</v>
      </c>
      <c r="G3575" t="b">
        <f>IF('Input and Summary Results'!$J$4="yes",IF(C3575=FALSE,FALSE,IF('Data Transformation'!E3575&lt;$R$10,E3575,$R$10)),IF(C3575=FALSE,FALSE,IF(C3575&lt;$R$10,C3575,$R$10)))</f>
        <v>0</v>
      </c>
      <c r="H3575" t="b">
        <f>IF('Input and Summary Results'!$J$4="yes",'Data Transformation'!F3575,'Data Transformation'!D3575)</f>
        <v>0</v>
      </c>
      <c r="I3575" t="str">
        <f t="shared" si="196"/>
        <v/>
      </c>
    </row>
    <row r="3576" spans="2:9" x14ac:dyDescent="0.25">
      <c r="B3576" t="b">
        <f>IF('Input and Summary Results'!D3158=0,FALSE,'Input and Summary Results'!$B3158)</f>
        <v>0</v>
      </c>
      <c r="C3576" t="b">
        <f>IF(OR(B3576=0,'Input and Summary Results'!D3158=0,'Input and Summary Results'!D3158=""),FALSE,'Input and Summary Results'!$D3158)</f>
        <v>0</v>
      </c>
      <c r="D3576" t="b">
        <f>IF(OR(B3576=0,'Input and Summary Results'!E3158=0),FALSE,'Input and Summary Results'!$E3158)</f>
        <v>0</v>
      </c>
      <c r="E3576" t="b">
        <f t="shared" si="197"/>
        <v>0</v>
      </c>
      <c r="F3576" t="b">
        <f t="shared" si="198"/>
        <v>0</v>
      </c>
      <c r="G3576" t="b">
        <f>IF('Input and Summary Results'!$J$4="yes",IF(C3576=FALSE,FALSE,IF('Data Transformation'!E3576&lt;$R$10,E3576,$R$10)),IF(C3576=FALSE,FALSE,IF(C3576&lt;$R$10,C3576,$R$10)))</f>
        <v>0</v>
      </c>
      <c r="H3576" t="b">
        <f>IF('Input and Summary Results'!$J$4="yes",'Data Transformation'!F3576,'Data Transformation'!D3576)</f>
        <v>0</v>
      </c>
      <c r="I3576" t="str">
        <f t="shared" si="196"/>
        <v/>
      </c>
    </row>
    <row r="3577" spans="2:9" x14ac:dyDescent="0.25">
      <c r="B3577" t="b">
        <f>IF('Input and Summary Results'!D3159=0,FALSE,'Input and Summary Results'!$B3159)</f>
        <v>0</v>
      </c>
      <c r="C3577" t="b">
        <f>IF(OR(B3577=0,'Input and Summary Results'!D3159=0,'Input and Summary Results'!D3159=""),FALSE,'Input and Summary Results'!$D3159)</f>
        <v>0</v>
      </c>
      <c r="D3577" t="b">
        <f>IF(OR(B3577=0,'Input and Summary Results'!E3159=0),FALSE,'Input and Summary Results'!$E3159)</f>
        <v>0</v>
      </c>
      <c r="E3577" t="b">
        <f t="shared" si="197"/>
        <v>0</v>
      </c>
      <c r="F3577" t="b">
        <f t="shared" si="198"/>
        <v>0</v>
      </c>
      <c r="G3577" t="b">
        <f>IF('Input and Summary Results'!$J$4="yes",IF(C3577=FALSE,FALSE,IF('Data Transformation'!E3577&lt;$R$10,E3577,$R$10)),IF(C3577=FALSE,FALSE,IF(C3577&lt;$R$10,C3577,$R$10)))</f>
        <v>0</v>
      </c>
      <c r="H3577" t="b">
        <f>IF('Input and Summary Results'!$J$4="yes",'Data Transformation'!F3577,'Data Transformation'!D3577)</f>
        <v>0</v>
      </c>
      <c r="I3577" t="str">
        <f t="shared" si="196"/>
        <v/>
      </c>
    </row>
    <row r="3578" spans="2:9" x14ac:dyDescent="0.25">
      <c r="B3578" t="b">
        <f>IF('Input and Summary Results'!D3160=0,FALSE,'Input and Summary Results'!$B3160)</f>
        <v>0</v>
      </c>
      <c r="C3578" t="b">
        <f>IF(OR(B3578=0,'Input and Summary Results'!D3160=0,'Input and Summary Results'!D3160=""),FALSE,'Input and Summary Results'!$D3160)</f>
        <v>0</v>
      </c>
      <c r="D3578" t="b">
        <f>IF(OR(B3578=0,'Input and Summary Results'!E3160=0),FALSE,'Input and Summary Results'!$E3160)</f>
        <v>0</v>
      </c>
      <c r="E3578" t="b">
        <f t="shared" si="197"/>
        <v>0</v>
      </c>
      <c r="F3578" t="b">
        <f t="shared" si="198"/>
        <v>0</v>
      </c>
      <c r="G3578" t="b">
        <f>IF('Input and Summary Results'!$J$4="yes",IF(C3578=FALSE,FALSE,IF('Data Transformation'!E3578&lt;$R$10,E3578,$R$10)),IF(C3578=FALSE,FALSE,IF(C3578&lt;$R$10,C3578,$R$10)))</f>
        <v>0</v>
      </c>
      <c r="H3578" t="b">
        <f>IF('Input and Summary Results'!$J$4="yes",'Data Transformation'!F3578,'Data Transformation'!D3578)</f>
        <v>0</v>
      </c>
      <c r="I3578" t="str">
        <f t="shared" si="196"/>
        <v/>
      </c>
    </row>
    <row r="3579" spans="2:9" x14ac:dyDescent="0.25">
      <c r="B3579" t="b">
        <f>IF('Input and Summary Results'!D3161=0,FALSE,'Input and Summary Results'!$B3161)</f>
        <v>0</v>
      </c>
      <c r="C3579" t="b">
        <f>IF(OR(B3579=0,'Input and Summary Results'!D3161=0,'Input and Summary Results'!D3161=""),FALSE,'Input and Summary Results'!$D3161)</f>
        <v>0</v>
      </c>
      <c r="D3579" t="b">
        <f>IF(OR(B3579=0,'Input and Summary Results'!E3161=0),FALSE,'Input and Summary Results'!$E3161)</f>
        <v>0</v>
      </c>
      <c r="E3579" t="b">
        <f t="shared" si="197"/>
        <v>0</v>
      </c>
      <c r="F3579" t="b">
        <f t="shared" si="198"/>
        <v>0</v>
      </c>
      <c r="G3579" t="b">
        <f>IF('Input and Summary Results'!$J$4="yes",IF(C3579=FALSE,FALSE,IF('Data Transformation'!E3579&lt;$R$10,E3579,$R$10)),IF(C3579=FALSE,FALSE,IF(C3579&lt;$R$10,C3579,$R$10)))</f>
        <v>0</v>
      </c>
      <c r="H3579" t="b">
        <f>IF('Input and Summary Results'!$J$4="yes",'Data Transformation'!F3579,'Data Transformation'!D3579)</f>
        <v>0</v>
      </c>
      <c r="I3579" t="str">
        <f t="shared" si="196"/>
        <v/>
      </c>
    </row>
    <row r="3580" spans="2:9" x14ac:dyDescent="0.25">
      <c r="B3580" t="b">
        <f>IF('Input and Summary Results'!D3162=0,FALSE,'Input and Summary Results'!$B3162)</f>
        <v>0</v>
      </c>
      <c r="C3580" t="b">
        <f>IF(OR(B3580=0,'Input and Summary Results'!D3162=0,'Input and Summary Results'!D3162=""),FALSE,'Input and Summary Results'!$D3162)</f>
        <v>0</v>
      </c>
      <c r="D3580" t="b">
        <f>IF(OR(B3580=0,'Input and Summary Results'!E3162=0),FALSE,'Input and Summary Results'!$E3162)</f>
        <v>0</v>
      </c>
      <c r="E3580" t="b">
        <f t="shared" si="197"/>
        <v>0</v>
      </c>
      <c r="F3580" t="b">
        <f t="shared" si="198"/>
        <v>0</v>
      </c>
      <c r="G3580" t="b">
        <f>IF('Input and Summary Results'!$J$4="yes",IF(C3580=FALSE,FALSE,IF('Data Transformation'!E3580&lt;$R$10,E3580,$R$10)),IF(C3580=FALSE,FALSE,IF(C3580&lt;$R$10,C3580,$R$10)))</f>
        <v>0</v>
      </c>
      <c r="H3580" t="b">
        <f>IF('Input and Summary Results'!$J$4="yes",'Data Transformation'!F3580,'Data Transformation'!D3580)</f>
        <v>0</v>
      </c>
      <c r="I3580" t="str">
        <f t="shared" si="196"/>
        <v/>
      </c>
    </row>
    <row r="3581" spans="2:9" x14ac:dyDescent="0.25">
      <c r="B3581" t="b">
        <f>IF('Input and Summary Results'!D3163=0,FALSE,'Input and Summary Results'!$B3163)</f>
        <v>0</v>
      </c>
      <c r="C3581" t="b">
        <f>IF(OR(B3581=0,'Input and Summary Results'!D3163=0,'Input and Summary Results'!D3163=""),FALSE,'Input and Summary Results'!$D3163)</f>
        <v>0</v>
      </c>
      <c r="D3581" t="b">
        <f>IF(OR(B3581=0,'Input and Summary Results'!E3163=0),FALSE,'Input and Summary Results'!$E3163)</f>
        <v>0</v>
      </c>
      <c r="E3581" t="b">
        <f t="shared" si="197"/>
        <v>0</v>
      </c>
      <c r="F3581" t="b">
        <f t="shared" si="198"/>
        <v>0</v>
      </c>
      <c r="G3581" t="b">
        <f>IF('Input and Summary Results'!$J$4="yes",IF(C3581=FALSE,FALSE,IF('Data Transformation'!E3581&lt;$R$10,E3581,$R$10)),IF(C3581=FALSE,FALSE,IF(C3581&lt;$R$10,C3581,$R$10)))</f>
        <v>0</v>
      </c>
      <c r="H3581" t="b">
        <f>IF('Input and Summary Results'!$J$4="yes",'Data Transformation'!F3581,'Data Transformation'!D3581)</f>
        <v>0</v>
      </c>
      <c r="I3581" t="str">
        <f t="shared" si="196"/>
        <v/>
      </c>
    </row>
    <row r="3582" spans="2:9" x14ac:dyDescent="0.25">
      <c r="B3582" t="b">
        <f>IF('Input and Summary Results'!D3164=0,FALSE,'Input and Summary Results'!$B3164)</f>
        <v>0</v>
      </c>
      <c r="C3582" t="b">
        <f>IF(OR(B3582=0,'Input and Summary Results'!D3164=0,'Input and Summary Results'!D3164=""),FALSE,'Input and Summary Results'!$D3164)</f>
        <v>0</v>
      </c>
      <c r="D3582" t="b">
        <f>IF(OR(B3582=0,'Input and Summary Results'!E3164=0),FALSE,'Input and Summary Results'!$E3164)</f>
        <v>0</v>
      </c>
      <c r="E3582" t="b">
        <f t="shared" si="197"/>
        <v>0</v>
      </c>
      <c r="F3582" t="b">
        <f t="shared" si="198"/>
        <v>0</v>
      </c>
      <c r="G3582" t="b">
        <f>IF('Input and Summary Results'!$J$4="yes",IF(C3582=FALSE,FALSE,IF('Data Transformation'!E3582&lt;$R$10,E3582,$R$10)),IF(C3582=FALSE,FALSE,IF(C3582&lt;$R$10,C3582,$R$10)))</f>
        <v>0</v>
      </c>
      <c r="H3582" t="b">
        <f>IF('Input and Summary Results'!$J$4="yes",'Data Transformation'!F3582,'Data Transformation'!D3582)</f>
        <v>0</v>
      </c>
      <c r="I3582" t="str">
        <f t="shared" si="196"/>
        <v/>
      </c>
    </row>
    <row r="3583" spans="2:9" x14ac:dyDescent="0.25">
      <c r="B3583" t="b">
        <f>IF('Input and Summary Results'!D3165=0,FALSE,'Input and Summary Results'!$B3165)</f>
        <v>0</v>
      </c>
      <c r="C3583" t="b">
        <f>IF(OR(B3583=0,'Input and Summary Results'!D3165=0,'Input and Summary Results'!D3165=""),FALSE,'Input and Summary Results'!$D3165)</f>
        <v>0</v>
      </c>
      <c r="D3583" t="b">
        <f>IF(OR(B3583=0,'Input and Summary Results'!E3165=0),FALSE,'Input and Summary Results'!$E3165)</f>
        <v>0</v>
      </c>
      <c r="E3583" t="b">
        <f t="shared" si="197"/>
        <v>0</v>
      </c>
      <c r="F3583" t="b">
        <f t="shared" si="198"/>
        <v>0</v>
      </c>
      <c r="G3583" t="b">
        <f>IF('Input and Summary Results'!$J$4="yes",IF(C3583=FALSE,FALSE,IF('Data Transformation'!E3583&lt;$R$10,E3583,$R$10)),IF(C3583=FALSE,FALSE,IF(C3583&lt;$R$10,C3583,$R$10)))</f>
        <v>0</v>
      </c>
      <c r="H3583" t="b">
        <f>IF('Input and Summary Results'!$J$4="yes",'Data Transformation'!F3583,'Data Transformation'!D3583)</f>
        <v>0</v>
      </c>
      <c r="I3583" t="str">
        <f t="shared" si="196"/>
        <v/>
      </c>
    </row>
    <row r="3584" spans="2:9" x14ac:dyDescent="0.25">
      <c r="B3584" t="b">
        <f>IF('Input and Summary Results'!D3166=0,FALSE,'Input and Summary Results'!$B3166)</f>
        <v>0</v>
      </c>
      <c r="C3584" t="b">
        <f>IF(OR(B3584=0,'Input and Summary Results'!D3166=0,'Input and Summary Results'!D3166=""),FALSE,'Input and Summary Results'!$D3166)</f>
        <v>0</v>
      </c>
      <c r="D3584" t="b">
        <f>IF(OR(B3584=0,'Input and Summary Results'!E3166=0),FALSE,'Input and Summary Results'!$E3166)</f>
        <v>0</v>
      </c>
      <c r="E3584" t="b">
        <f t="shared" si="197"/>
        <v>0</v>
      </c>
      <c r="F3584" t="b">
        <f t="shared" si="198"/>
        <v>0</v>
      </c>
      <c r="G3584" t="b">
        <f>IF('Input and Summary Results'!$J$4="yes",IF(C3584=FALSE,FALSE,IF('Data Transformation'!E3584&lt;$R$10,E3584,$R$10)),IF(C3584=FALSE,FALSE,IF(C3584&lt;$R$10,C3584,$R$10)))</f>
        <v>0</v>
      </c>
      <c r="H3584" t="b">
        <f>IF('Input and Summary Results'!$J$4="yes",'Data Transformation'!F3584,'Data Transformation'!D3584)</f>
        <v>0</v>
      </c>
      <c r="I3584" t="str">
        <f t="shared" si="196"/>
        <v/>
      </c>
    </row>
    <row r="3585" spans="2:9" x14ac:dyDescent="0.25">
      <c r="B3585" t="b">
        <f>IF('Input and Summary Results'!D3167=0,FALSE,'Input and Summary Results'!$B3167)</f>
        <v>0</v>
      </c>
      <c r="C3585" t="b">
        <f>IF(OR(B3585=0,'Input and Summary Results'!D3167=0,'Input and Summary Results'!D3167=""),FALSE,'Input and Summary Results'!$D3167)</f>
        <v>0</v>
      </c>
      <c r="D3585" t="b">
        <f>IF(OR(B3585=0,'Input and Summary Results'!E3167=0),FALSE,'Input and Summary Results'!$E3167)</f>
        <v>0</v>
      </c>
      <c r="E3585" t="b">
        <f t="shared" si="197"/>
        <v>0</v>
      </c>
      <c r="F3585" t="b">
        <f t="shared" si="198"/>
        <v>0</v>
      </c>
      <c r="G3585" t="b">
        <f>IF('Input and Summary Results'!$J$4="yes",IF(C3585=FALSE,FALSE,IF('Data Transformation'!E3585&lt;$R$10,E3585,$R$10)),IF(C3585=FALSE,FALSE,IF(C3585&lt;$R$10,C3585,$R$10)))</f>
        <v>0</v>
      </c>
      <c r="H3585" t="b">
        <f>IF('Input and Summary Results'!$J$4="yes",'Data Transformation'!F3585,'Data Transformation'!D3585)</f>
        <v>0</v>
      </c>
      <c r="I3585" t="str">
        <f t="shared" si="196"/>
        <v/>
      </c>
    </row>
    <row r="3586" spans="2:9" x14ac:dyDescent="0.25">
      <c r="B3586" t="b">
        <f>IF('Input and Summary Results'!D3168=0,FALSE,'Input and Summary Results'!$B3168)</f>
        <v>0</v>
      </c>
      <c r="C3586" t="b">
        <f>IF(OR(B3586=0,'Input and Summary Results'!D3168=0,'Input and Summary Results'!D3168=""),FALSE,'Input and Summary Results'!$D3168)</f>
        <v>0</v>
      </c>
      <c r="D3586" t="b">
        <f>IF(OR(B3586=0,'Input and Summary Results'!E3168=0),FALSE,'Input and Summary Results'!$E3168)</f>
        <v>0</v>
      </c>
      <c r="E3586" t="b">
        <f t="shared" si="197"/>
        <v>0</v>
      </c>
      <c r="F3586" t="b">
        <f t="shared" si="198"/>
        <v>0</v>
      </c>
      <c r="G3586" t="b">
        <f>IF('Input and Summary Results'!$J$4="yes",IF(C3586=FALSE,FALSE,IF('Data Transformation'!E3586&lt;$R$10,E3586,$R$10)),IF(C3586=FALSE,FALSE,IF(C3586&lt;$R$10,C3586,$R$10)))</f>
        <v>0</v>
      </c>
      <c r="H3586" t="b">
        <f>IF('Input and Summary Results'!$J$4="yes",'Data Transformation'!F3586,'Data Transformation'!D3586)</f>
        <v>0</v>
      </c>
      <c r="I3586" t="str">
        <f t="shared" si="196"/>
        <v/>
      </c>
    </row>
    <row r="3587" spans="2:9" x14ac:dyDescent="0.25">
      <c r="B3587" t="b">
        <f>IF('Input and Summary Results'!D3169=0,FALSE,'Input and Summary Results'!$B3169)</f>
        <v>0</v>
      </c>
      <c r="C3587" t="b">
        <f>IF(OR(B3587=0,'Input and Summary Results'!D3169=0,'Input and Summary Results'!D3169=""),FALSE,'Input and Summary Results'!$D3169)</f>
        <v>0</v>
      </c>
      <c r="D3587" t="b">
        <f>IF(OR(B3587=0,'Input and Summary Results'!E3169=0),FALSE,'Input and Summary Results'!$E3169)</f>
        <v>0</v>
      </c>
      <c r="E3587" t="b">
        <f t="shared" si="197"/>
        <v>0</v>
      </c>
      <c r="F3587" t="b">
        <f t="shared" si="198"/>
        <v>0</v>
      </c>
      <c r="G3587" t="b">
        <f>IF('Input and Summary Results'!$J$4="yes",IF(C3587=FALSE,FALSE,IF('Data Transformation'!E3587&lt;$R$10,E3587,$R$10)),IF(C3587=FALSE,FALSE,IF(C3587&lt;$R$10,C3587,$R$10)))</f>
        <v>0</v>
      </c>
      <c r="H3587" t="b">
        <f>IF('Input and Summary Results'!$J$4="yes",'Data Transformation'!F3587,'Data Transformation'!D3587)</f>
        <v>0</v>
      </c>
      <c r="I3587" t="str">
        <f t="shared" si="196"/>
        <v/>
      </c>
    </row>
    <row r="3588" spans="2:9" x14ac:dyDescent="0.25">
      <c r="B3588" t="b">
        <f>IF('Input and Summary Results'!D3170=0,FALSE,'Input and Summary Results'!$B3170)</f>
        <v>0</v>
      </c>
      <c r="C3588" t="b">
        <f>IF(OR(B3588=0,'Input and Summary Results'!D3170=0,'Input and Summary Results'!D3170=""),FALSE,'Input and Summary Results'!$D3170)</f>
        <v>0</v>
      </c>
      <c r="D3588" t="b">
        <f>IF(OR(B3588=0,'Input and Summary Results'!E3170=0),FALSE,'Input and Summary Results'!$E3170)</f>
        <v>0</v>
      </c>
      <c r="E3588" t="b">
        <f t="shared" si="197"/>
        <v>0</v>
      </c>
      <c r="F3588" t="b">
        <f t="shared" si="198"/>
        <v>0</v>
      </c>
      <c r="G3588" t="b">
        <f>IF('Input and Summary Results'!$J$4="yes",IF(C3588=FALSE,FALSE,IF('Data Transformation'!E3588&lt;$R$10,E3588,$R$10)),IF(C3588=FALSE,FALSE,IF(C3588&lt;$R$10,C3588,$R$10)))</f>
        <v>0</v>
      </c>
      <c r="H3588" t="b">
        <f>IF('Input and Summary Results'!$J$4="yes",'Data Transformation'!F3588,'Data Transformation'!D3588)</f>
        <v>0</v>
      </c>
      <c r="I3588" t="str">
        <f t="shared" si="196"/>
        <v/>
      </c>
    </row>
    <row r="3589" spans="2:9" x14ac:dyDescent="0.25">
      <c r="B3589" t="b">
        <f>IF('Input and Summary Results'!D3171=0,FALSE,'Input and Summary Results'!$B3171)</f>
        <v>0</v>
      </c>
      <c r="C3589" t="b">
        <f>IF(OR(B3589=0,'Input and Summary Results'!D3171=0,'Input and Summary Results'!D3171=""),FALSE,'Input and Summary Results'!$D3171)</f>
        <v>0</v>
      </c>
      <c r="D3589" t="b">
        <f>IF(OR(B3589=0,'Input and Summary Results'!E3171=0),FALSE,'Input and Summary Results'!$E3171)</f>
        <v>0</v>
      </c>
      <c r="E3589" t="b">
        <f t="shared" si="197"/>
        <v>0</v>
      </c>
      <c r="F3589" t="b">
        <f t="shared" si="198"/>
        <v>0</v>
      </c>
      <c r="G3589" t="b">
        <f>IF('Input and Summary Results'!$J$4="yes",IF(C3589=FALSE,FALSE,IF('Data Transformation'!E3589&lt;$R$10,E3589,$R$10)),IF(C3589=FALSE,FALSE,IF(C3589&lt;$R$10,C3589,$R$10)))</f>
        <v>0</v>
      </c>
      <c r="H3589" t="b">
        <f>IF('Input and Summary Results'!$J$4="yes",'Data Transformation'!F3589,'Data Transformation'!D3589)</f>
        <v>0</v>
      </c>
      <c r="I3589" t="str">
        <f t="shared" ref="I3589:I3652" si="199">IF(G3589=FALSE,"",B3589)</f>
        <v/>
      </c>
    </row>
    <row r="3590" spans="2:9" x14ac:dyDescent="0.25">
      <c r="B3590" t="b">
        <f>IF('Input and Summary Results'!D3172=0,FALSE,'Input and Summary Results'!$B3172)</f>
        <v>0</v>
      </c>
      <c r="C3590" t="b">
        <f>IF(OR(B3590=0,'Input and Summary Results'!D3172=0,'Input and Summary Results'!D3172=""),FALSE,'Input and Summary Results'!$D3172)</f>
        <v>0</v>
      </c>
      <c r="D3590" t="b">
        <f>IF(OR(B3590=0,'Input and Summary Results'!E3172=0),FALSE,'Input and Summary Results'!$E3172)</f>
        <v>0</v>
      </c>
      <c r="E3590" t="b">
        <f t="shared" si="197"/>
        <v>0</v>
      </c>
      <c r="F3590" t="b">
        <f t="shared" si="198"/>
        <v>0</v>
      </c>
      <c r="G3590" t="b">
        <f>IF('Input and Summary Results'!$J$4="yes",IF(C3590=FALSE,FALSE,IF('Data Transformation'!E3590&lt;$R$10,E3590,$R$10)),IF(C3590=FALSE,FALSE,IF(C3590&lt;$R$10,C3590,$R$10)))</f>
        <v>0</v>
      </c>
      <c r="H3590" t="b">
        <f>IF('Input and Summary Results'!$J$4="yes",'Data Transformation'!F3590,'Data Transformation'!D3590)</f>
        <v>0</v>
      </c>
      <c r="I3590" t="str">
        <f t="shared" si="199"/>
        <v/>
      </c>
    </row>
    <row r="3591" spans="2:9" x14ac:dyDescent="0.25">
      <c r="B3591" t="b">
        <f>IF('Input and Summary Results'!D3173=0,FALSE,'Input and Summary Results'!$B3173)</f>
        <v>0</v>
      </c>
      <c r="C3591" t="b">
        <f>IF(OR(B3591=0,'Input and Summary Results'!D3173=0,'Input and Summary Results'!D3173=""),FALSE,'Input and Summary Results'!$D3173)</f>
        <v>0</v>
      </c>
      <c r="D3591" t="b">
        <f>IF(OR(B3591=0,'Input and Summary Results'!E3173=0),FALSE,'Input and Summary Results'!$E3173)</f>
        <v>0</v>
      </c>
      <c r="E3591" t="b">
        <f t="shared" si="197"/>
        <v>0</v>
      </c>
      <c r="F3591" t="b">
        <f t="shared" si="198"/>
        <v>0</v>
      </c>
      <c r="G3591" t="b">
        <f>IF('Input and Summary Results'!$J$4="yes",IF(C3591=FALSE,FALSE,IF('Data Transformation'!E3591&lt;$R$10,E3591,$R$10)),IF(C3591=FALSE,FALSE,IF(C3591&lt;$R$10,C3591,$R$10)))</f>
        <v>0</v>
      </c>
      <c r="H3591" t="b">
        <f>IF('Input and Summary Results'!$J$4="yes",'Data Transformation'!F3591,'Data Transformation'!D3591)</f>
        <v>0</v>
      </c>
      <c r="I3591" t="str">
        <f t="shared" si="199"/>
        <v/>
      </c>
    </row>
    <row r="3592" spans="2:9" x14ac:dyDescent="0.25">
      <c r="B3592" t="b">
        <f>IF('Input and Summary Results'!D3174=0,FALSE,'Input and Summary Results'!$B3174)</f>
        <v>0</v>
      </c>
      <c r="C3592" t="b">
        <f>IF(OR(B3592=0,'Input and Summary Results'!D3174=0,'Input and Summary Results'!D3174=""),FALSE,'Input and Summary Results'!$D3174)</f>
        <v>0</v>
      </c>
      <c r="D3592" t="b">
        <f>IF(OR(B3592=0,'Input and Summary Results'!E3174=0),FALSE,'Input and Summary Results'!$E3174)</f>
        <v>0</v>
      </c>
      <c r="E3592" t="b">
        <f t="shared" si="197"/>
        <v>0</v>
      </c>
      <c r="F3592" t="b">
        <f t="shared" si="198"/>
        <v>0</v>
      </c>
      <c r="G3592" t="b">
        <f>IF('Input and Summary Results'!$J$4="yes",IF(C3592=FALSE,FALSE,IF('Data Transformation'!E3592&lt;$R$10,E3592,$R$10)),IF(C3592=FALSE,FALSE,IF(C3592&lt;$R$10,C3592,$R$10)))</f>
        <v>0</v>
      </c>
      <c r="H3592" t="b">
        <f>IF('Input and Summary Results'!$J$4="yes",'Data Transformation'!F3592,'Data Transformation'!D3592)</f>
        <v>0</v>
      </c>
      <c r="I3592" t="str">
        <f t="shared" si="199"/>
        <v/>
      </c>
    </row>
    <row r="3593" spans="2:9" x14ac:dyDescent="0.25">
      <c r="B3593" t="b">
        <f>IF('Input and Summary Results'!D3175=0,FALSE,'Input and Summary Results'!$B3175)</f>
        <v>0</v>
      </c>
      <c r="C3593" t="b">
        <f>IF(OR(B3593=0,'Input and Summary Results'!D3175=0,'Input and Summary Results'!D3175=""),FALSE,'Input and Summary Results'!$D3175)</f>
        <v>0</v>
      </c>
      <c r="D3593" t="b">
        <f>IF(OR(B3593=0,'Input and Summary Results'!E3175=0),FALSE,'Input and Summary Results'!$E3175)</f>
        <v>0</v>
      </c>
      <c r="E3593" t="b">
        <f t="shared" si="197"/>
        <v>0</v>
      </c>
      <c r="F3593" t="b">
        <f t="shared" si="198"/>
        <v>0</v>
      </c>
      <c r="G3593" t="b">
        <f>IF('Input and Summary Results'!$J$4="yes",IF(C3593=FALSE,FALSE,IF('Data Transformation'!E3593&lt;$R$10,E3593,$R$10)),IF(C3593=FALSE,FALSE,IF(C3593&lt;$R$10,C3593,$R$10)))</f>
        <v>0</v>
      </c>
      <c r="H3593" t="b">
        <f>IF('Input and Summary Results'!$J$4="yes",'Data Transformation'!F3593,'Data Transformation'!D3593)</f>
        <v>0</v>
      </c>
      <c r="I3593" t="str">
        <f t="shared" si="199"/>
        <v/>
      </c>
    </row>
    <row r="3594" spans="2:9" x14ac:dyDescent="0.25">
      <c r="B3594" t="b">
        <f>IF('Input and Summary Results'!D3176=0,FALSE,'Input and Summary Results'!$B3176)</f>
        <v>0</v>
      </c>
      <c r="C3594" t="b">
        <f>IF(OR(B3594=0,'Input and Summary Results'!D3176=0,'Input and Summary Results'!D3176=""),FALSE,'Input and Summary Results'!$D3176)</f>
        <v>0</v>
      </c>
      <c r="D3594" t="b">
        <f>IF(OR(B3594=0,'Input and Summary Results'!E3176=0),FALSE,'Input and Summary Results'!$E3176)</f>
        <v>0</v>
      </c>
      <c r="E3594" t="b">
        <f t="shared" si="197"/>
        <v>0</v>
      </c>
      <c r="F3594" t="b">
        <f t="shared" si="198"/>
        <v>0</v>
      </c>
      <c r="G3594" t="b">
        <f>IF('Input and Summary Results'!$J$4="yes",IF(C3594=FALSE,FALSE,IF('Data Transformation'!E3594&lt;$R$10,E3594,$R$10)),IF(C3594=FALSE,FALSE,IF(C3594&lt;$R$10,C3594,$R$10)))</f>
        <v>0</v>
      </c>
      <c r="H3594" t="b">
        <f>IF('Input and Summary Results'!$J$4="yes",'Data Transformation'!F3594,'Data Transformation'!D3594)</f>
        <v>0</v>
      </c>
      <c r="I3594" t="str">
        <f t="shared" si="199"/>
        <v/>
      </c>
    </row>
    <row r="3595" spans="2:9" x14ac:dyDescent="0.25">
      <c r="B3595" t="b">
        <f>IF('Input and Summary Results'!D3177=0,FALSE,'Input and Summary Results'!$B3177)</f>
        <v>0</v>
      </c>
      <c r="C3595" t="b">
        <f>IF(OR(B3595=0,'Input and Summary Results'!D3177=0,'Input and Summary Results'!D3177=""),FALSE,'Input and Summary Results'!$D3177)</f>
        <v>0</v>
      </c>
      <c r="D3595" t="b">
        <f>IF(OR(B3595=0,'Input and Summary Results'!E3177=0),FALSE,'Input and Summary Results'!$E3177)</f>
        <v>0</v>
      </c>
      <c r="E3595" t="b">
        <f t="shared" si="197"/>
        <v>0</v>
      </c>
      <c r="F3595" t="b">
        <f t="shared" si="198"/>
        <v>0</v>
      </c>
      <c r="G3595" t="b">
        <f>IF('Input and Summary Results'!$J$4="yes",IF(C3595=FALSE,FALSE,IF('Data Transformation'!E3595&lt;$R$10,E3595,$R$10)),IF(C3595=FALSE,FALSE,IF(C3595&lt;$R$10,C3595,$R$10)))</f>
        <v>0</v>
      </c>
      <c r="H3595" t="b">
        <f>IF('Input and Summary Results'!$J$4="yes",'Data Transformation'!F3595,'Data Transformation'!D3595)</f>
        <v>0</v>
      </c>
      <c r="I3595" t="str">
        <f t="shared" si="199"/>
        <v/>
      </c>
    </row>
    <row r="3596" spans="2:9" x14ac:dyDescent="0.25">
      <c r="B3596" t="b">
        <f>IF('Input and Summary Results'!D3178=0,FALSE,'Input and Summary Results'!$B3178)</f>
        <v>0</v>
      </c>
      <c r="C3596" t="b">
        <f>IF(OR(B3596=0,'Input and Summary Results'!D3178=0,'Input and Summary Results'!D3178=""),FALSE,'Input and Summary Results'!$D3178)</f>
        <v>0</v>
      </c>
      <c r="D3596" t="b">
        <f>IF(OR(B3596=0,'Input and Summary Results'!E3178=0),FALSE,'Input and Summary Results'!$E3178)</f>
        <v>0</v>
      </c>
      <c r="E3596" t="b">
        <f t="shared" si="197"/>
        <v>0</v>
      </c>
      <c r="F3596" t="b">
        <f t="shared" si="198"/>
        <v>0</v>
      </c>
      <c r="G3596" t="b">
        <f>IF('Input and Summary Results'!$J$4="yes",IF(C3596=FALSE,FALSE,IF('Data Transformation'!E3596&lt;$R$10,E3596,$R$10)),IF(C3596=FALSE,FALSE,IF(C3596&lt;$R$10,C3596,$R$10)))</f>
        <v>0</v>
      </c>
      <c r="H3596" t="b">
        <f>IF('Input and Summary Results'!$J$4="yes",'Data Transformation'!F3596,'Data Transformation'!D3596)</f>
        <v>0</v>
      </c>
      <c r="I3596" t="str">
        <f t="shared" si="199"/>
        <v/>
      </c>
    </row>
    <row r="3597" spans="2:9" x14ac:dyDescent="0.25">
      <c r="B3597" t="b">
        <f>IF('Input and Summary Results'!D3179=0,FALSE,'Input and Summary Results'!$B3179)</f>
        <v>0</v>
      </c>
      <c r="C3597" t="b">
        <f>IF(OR(B3597=0,'Input and Summary Results'!D3179=0,'Input and Summary Results'!D3179=""),FALSE,'Input and Summary Results'!$D3179)</f>
        <v>0</v>
      </c>
      <c r="D3597" t="b">
        <f>IF(OR(B3597=0,'Input and Summary Results'!E3179=0),FALSE,'Input and Summary Results'!$E3179)</f>
        <v>0</v>
      </c>
      <c r="E3597" t="b">
        <f t="shared" si="197"/>
        <v>0</v>
      </c>
      <c r="F3597" t="b">
        <f t="shared" si="198"/>
        <v>0</v>
      </c>
      <c r="G3597" t="b">
        <f>IF('Input and Summary Results'!$J$4="yes",IF(C3597=FALSE,FALSE,IF('Data Transformation'!E3597&lt;$R$10,E3597,$R$10)),IF(C3597=FALSE,FALSE,IF(C3597&lt;$R$10,C3597,$R$10)))</f>
        <v>0</v>
      </c>
      <c r="H3597" t="b">
        <f>IF('Input and Summary Results'!$J$4="yes",'Data Transformation'!F3597,'Data Transformation'!D3597)</f>
        <v>0</v>
      </c>
      <c r="I3597" t="str">
        <f t="shared" si="199"/>
        <v/>
      </c>
    </row>
    <row r="3598" spans="2:9" x14ac:dyDescent="0.25">
      <c r="B3598" t="b">
        <f>IF('Input and Summary Results'!D3180=0,FALSE,'Input and Summary Results'!$B3180)</f>
        <v>0</v>
      </c>
      <c r="C3598" t="b">
        <f>IF(OR(B3598=0,'Input and Summary Results'!D3180=0,'Input and Summary Results'!D3180=""),FALSE,'Input and Summary Results'!$D3180)</f>
        <v>0</v>
      </c>
      <c r="D3598" t="b">
        <f>IF(OR(B3598=0,'Input and Summary Results'!E3180=0),FALSE,'Input and Summary Results'!$E3180)</f>
        <v>0</v>
      </c>
      <c r="E3598" t="b">
        <f t="shared" si="197"/>
        <v>0</v>
      </c>
      <c r="F3598" t="b">
        <f t="shared" si="198"/>
        <v>0</v>
      </c>
      <c r="G3598" t="b">
        <f>IF('Input and Summary Results'!$J$4="yes",IF(C3598=FALSE,FALSE,IF('Data Transformation'!E3598&lt;$R$10,E3598,$R$10)),IF(C3598=FALSE,FALSE,IF(C3598&lt;$R$10,C3598,$R$10)))</f>
        <v>0</v>
      </c>
      <c r="H3598" t="b">
        <f>IF('Input and Summary Results'!$J$4="yes",'Data Transformation'!F3598,'Data Transformation'!D3598)</f>
        <v>0</v>
      </c>
      <c r="I3598" t="str">
        <f t="shared" si="199"/>
        <v/>
      </c>
    </row>
    <row r="3599" spans="2:9" x14ac:dyDescent="0.25">
      <c r="B3599" t="b">
        <f>IF('Input and Summary Results'!D3181=0,FALSE,'Input and Summary Results'!$B3181)</f>
        <v>0</v>
      </c>
      <c r="C3599" t="b">
        <f>IF(OR(B3599=0,'Input and Summary Results'!D3181=0,'Input and Summary Results'!D3181=""),FALSE,'Input and Summary Results'!$D3181)</f>
        <v>0</v>
      </c>
      <c r="D3599" t="b">
        <f>IF(OR(B3599=0,'Input and Summary Results'!E3181=0),FALSE,'Input and Summary Results'!$E3181)</f>
        <v>0</v>
      </c>
      <c r="E3599" t="b">
        <f t="shared" si="197"/>
        <v>0</v>
      </c>
      <c r="F3599" t="b">
        <f t="shared" si="198"/>
        <v>0</v>
      </c>
      <c r="G3599" t="b">
        <f>IF('Input and Summary Results'!$J$4="yes",IF(C3599=FALSE,FALSE,IF('Data Transformation'!E3599&lt;$R$10,E3599,$R$10)),IF(C3599=FALSE,FALSE,IF(C3599&lt;$R$10,C3599,$R$10)))</f>
        <v>0</v>
      </c>
      <c r="H3599" t="b">
        <f>IF('Input and Summary Results'!$J$4="yes",'Data Transformation'!F3599,'Data Transformation'!D3599)</f>
        <v>0</v>
      </c>
      <c r="I3599" t="str">
        <f t="shared" si="199"/>
        <v/>
      </c>
    </row>
    <row r="3600" spans="2:9" x14ac:dyDescent="0.25">
      <c r="B3600" t="b">
        <f>IF('Input and Summary Results'!D3182=0,FALSE,'Input and Summary Results'!$B3182)</f>
        <v>0</v>
      </c>
      <c r="C3600" t="b">
        <f>IF(OR(B3600=0,'Input and Summary Results'!D3182=0,'Input and Summary Results'!D3182=""),FALSE,'Input and Summary Results'!$D3182)</f>
        <v>0</v>
      </c>
      <c r="D3600" t="b">
        <f>IF(OR(B3600=0,'Input and Summary Results'!E3182=0),FALSE,'Input and Summary Results'!$E3182)</f>
        <v>0</v>
      </c>
      <c r="E3600" t="b">
        <f t="shared" si="197"/>
        <v>0</v>
      </c>
      <c r="F3600" t="b">
        <f t="shared" si="198"/>
        <v>0</v>
      </c>
      <c r="G3600" t="b">
        <f>IF('Input and Summary Results'!$J$4="yes",IF(C3600=FALSE,FALSE,IF('Data Transformation'!E3600&lt;$R$10,E3600,$R$10)),IF(C3600=FALSE,FALSE,IF(C3600&lt;$R$10,C3600,$R$10)))</f>
        <v>0</v>
      </c>
      <c r="H3600" t="b">
        <f>IF('Input and Summary Results'!$J$4="yes",'Data Transformation'!F3600,'Data Transformation'!D3600)</f>
        <v>0</v>
      </c>
      <c r="I3600" t="str">
        <f t="shared" si="199"/>
        <v/>
      </c>
    </row>
    <row r="3601" spans="2:9" x14ac:dyDescent="0.25">
      <c r="B3601" t="b">
        <f>IF('Input and Summary Results'!D3183=0,FALSE,'Input and Summary Results'!$B3183)</f>
        <v>0</v>
      </c>
      <c r="C3601" t="b">
        <f>IF(OR(B3601=0,'Input and Summary Results'!D3183=0,'Input and Summary Results'!D3183=""),FALSE,'Input and Summary Results'!$D3183)</f>
        <v>0</v>
      </c>
      <c r="D3601" t="b">
        <f>IF(OR(B3601=0,'Input and Summary Results'!E3183=0),FALSE,'Input and Summary Results'!$E3183)</f>
        <v>0</v>
      </c>
      <c r="E3601" t="b">
        <f t="shared" si="197"/>
        <v>0</v>
      </c>
      <c r="F3601" t="b">
        <f t="shared" si="198"/>
        <v>0</v>
      </c>
      <c r="G3601" t="b">
        <f>IF('Input and Summary Results'!$J$4="yes",IF(C3601=FALSE,FALSE,IF('Data Transformation'!E3601&lt;$R$10,E3601,$R$10)),IF(C3601=FALSE,FALSE,IF(C3601&lt;$R$10,C3601,$R$10)))</f>
        <v>0</v>
      </c>
      <c r="H3601" t="b">
        <f>IF('Input and Summary Results'!$J$4="yes",'Data Transformation'!F3601,'Data Transformation'!D3601)</f>
        <v>0</v>
      </c>
      <c r="I3601" t="str">
        <f t="shared" si="199"/>
        <v/>
      </c>
    </row>
    <row r="3602" spans="2:9" x14ac:dyDescent="0.25">
      <c r="B3602" t="b">
        <f>IF('Input and Summary Results'!D3184=0,FALSE,'Input and Summary Results'!$B3184)</f>
        <v>0</v>
      </c>
      <c r="C3602" t="b">
        <f>IF(OR(B3602=0,'Input and Summary Results'!D3184=0,'Input and Summary Results'!D3184=""),FALSE,'Input and Summary Results'!$D3184)</f>
        <v>0</v>
      </c>
      <c r="D3602" t="b">
        <f>IF(OR(B3602=0,'Input and Summary Results'!E3184=0),FALSE,'Input and Summary Results'!$E3184)</f>
        <v>0</v>
      </c>
      <c r="E3602" t="b">
        <f t="shared" si="197"/>
        <v>0</v>
      </c>
      <c r="F3602" t="b">
        <f t="shared" si="198"/>
        <v>0</v>
      </c>
      <c r="G3602" t="b">
        <f>IF('Input and Summary Results'!$J$4="yes",IF(C3602=FALSE,FALSE,IF('Data Transformation'!E3602&lt;$R$10,E3602,$R$10)),IF(C3602=FALSE,FALSE,IF(C3602&lt;$R$10,C3602,$R$10)))</f>
        <v>0</v>
      </c>
      <c r="H3602" t="b">
        <f>IF('Input and Summary Results'!$J$4="yes",'Data Transformation'!F3602,'Data Transformation'!D3602)</f>
        <v>0</v>
      </c>
      <c r="I3602" t="str">
        <f t="shared" si="199"/>
        <v/>
      </c>
    </row>
    <row r="3603" spans="2:9" x14ac:dyDescent="0.25">
      <c r="B3603" t="b">
        <f>IF('Input and Summary Results'!D3185=0,FALSE,'Input and Summary Results'!$B3185)</f>
        <v>0</v>
      </c>
      <c r="C3603" t="b">
        <f>IF(OR(B3603=0,'Input and Summary Results'!D3185=0,'Input and Summary Results'!D3185=""),FALSE,'Input and Summary Results'!$D3185)</f>
        <v>0</v>
      </c>
      <c r="D3603" t="b">
        <f>IF(OR(B3603=0,'Input and Summary Results'!E3185=0),FALSE,'Input and Summary Results'!$E3185)</f>
        <v>0</v>
      </c>
      <c r="E3603" t="b">
        <f t="shared" si="197"/>
        <v>0</v>
      </c>
      <c r="F3603" t="b">
        <f t="shared" si="198"/>
        <v>0</v>
      </c>
      <c r="G3603" t="b">
        <f>IF('Input and Summary Results'!$J$4="yes",IF(C3603=FALSE,FALSE,IF('Data Transformation'!E3603&lt;$R$10,E3603,$R$10)),IF(C3603=FALSE,FALSE,IF(C3603&lt;$R$10,C3603,$R$10)))</f>
        <v>0</v>
      </c>
      <c r="H3603" t="b">
        <f>IF('Input and Summary Results'!$J$4="yes",'Data Transformation'!F3603,'Data Transformation'!D3603)</f>
        <v>0</v>
      </c>
      <c r="I3603" t="str">
        <f t="shared" si="199"/>
        <v/>
      </c>
    </row>
    <row r="3604" spans="2:9" x14ac:dyDescent="0.25">
      <c r="B3604" t="b">
        <f>IF('Input and Summary Results'!D3186=0,FALSE,'Input and Summary Results'!$B3186)</f>
        <v>0</v>
      </c>
      <c r="C3604" t="b">
        <f>IF(OR(B3604=0,'Input and Summary Results'!D3186=0,'Input and Summary Results'!D3186=""),FALSE,'Input and Summary Results'!$D3186)</f>
        <v>0</v>
      </c>
      <c r="D3604" t="b">
        <f>IF(OR(B3604=0,'Input and Summary Results'!E3186=0),FALSE,'Input and Summary Results'!$E3186)</f>
        <v>0</v>
      </c>
      <c r="E3604" t="b">
        <f t="shared" si="197"/>
        <v>0</v>
      </c>
      <c r="F3604" t="b">
        <f t="shared" si="198"/>
        <v>0</v>
      </c>
      <c r="G3604" t="b">
        <f>IF('Input and Summary Results'!$J$4="yes",IF(C3604=FALSE,FALSE,IF('Data Transformation'!E3604&lt;$R$10,E3604,$R$10)),IF(C3604=FALSE,FALSE,IF(C3604&lt;$R$10,C3604,$R$10)))</f>
        <v>0</v>
      </c>
      <c r="H3604" t="b">
        <f>IF('Input and Summary Results'!$J$4="yes",'Data Transformation'!F3604,'Data Transformation'!D3604)</f>
        <v>0</v>
      </c>
      <c r="I3604" t="str">
        <f t="shared" si="199"/>
        <v/>
      </c>
    </row>
    <row r="3605" spans="2:9" x14ac:dyDescent="0.25">
      <c r="B3605" t="b">
        <f>IF('Input and Summary Results'!D3187=0,FALSE,'Input and Summary Results'!$B3187)</f>
        <v>0</v>
      </c>
      <c r="C3605" t="b">
        <f>IF(OR(B3605=0,'Input and Summary Results'!D3187=0,'Input and Summary Results'!D3187=""),FALSE,'Input and Summary Results'!$D3187)</f>
        <v>0</v>
      </c>
      <c r="D3605" t="b">
        <f>IF(OR(B3605=0,'Input and Summary Results'!E3187=0),FALSE,'Input and Summary Results'!$E3187)</f>
        <v>0</v>
      </c>
      <c r="E3605" t="b">
        <f t="shared" si="197"/>
        <v>0</v>
      </c>
      <c r="F3605" t="b">
        <f t="shared" si="198"/>
        <v>0</v>
      </c>
      <c r="G3605" t="b">
        <f>IF('Input and Summary Results'!$J$4="yes",IF(C3605=FALSE,FALSE,IF('Data Transformation'!E3605&lt;$R$10,E3605,$R$10)),IF(C3605=FALSE,FALSE,IF(C3605&lt;$R$10,C3605,$R$10)))</f>
        <v>0</v>
      </c>
      <c r="H3605" t="b">
        <f>IF('Input and Summary Results'!$J$4="yes",'Data Transformation'!F3605,'Data Transformation'!D3605)</f>
        <v>0</v>
      </c>
      <c r="I3605" t="str">
        <f t="shared" si="199"/>
        <v/>
      </c>
    </row>
    <row r="3606" spans="2:9" x14ac:dyDescent="0.25">
      <c r="B3606" t="b">
        <f>IF('Input and Summary Results'!D3188=0,FALSE,'Input and Summary Results'!$B3188)</f>
        <v>0</v>
      </c>
      <c r="C3606" t="b">
        <f>IF(OR(B3606=0,'Input and Summary Results'!D3188=0,'Input and Summary Results'!D3188=""),FALSE,'Input and Summary Results'!$D3188)</f>
        <v>0</v>
      </c>
      <c r="D3606" t="b">
        <f>IF(OR(B3606=0,'Input and Summary Results'!E3188=0),FALSE,'Input and Summary Results'!$E3188)</f>
        <v>0</v>
      </c>
      <c r="E3606" t="b">
        <f t="shared" si="197"/>
        <v>0</v>
      </c>
      <c r="F3606" t="b">
        <f t="shared" si="198"/>
        <v>0</v>
      </c>
      <c r="G3606" t="b">
        <f>IF('Input and Summary Results'!$J$4="yes",IF(C3606=FALSE,FALSE,IF('Data Transformation'!E3606&lt;$R$10,E3606,$R$10)),IF(C3606=FALSE,FALSE,IF(C3606&lt;$R$10,C3606,$R$10)))</f>
        <v>0</v>
      </c>
      <c r="H3606" t="b">
        <f>IF('Input and Summary Results'!$J$4="yes",'Data Transformation'!F3606,'Data Transformation'!D3606)</f>
        <v>0</v>
      </c>
      <c r="I3606" t="str">
        <f t="shared" si="199"/>
        <v/>
      </c>
    </row>
    <row r="3607" spans="2:9" x14ac:dyDescent="0.25">
      <c r="B3607" t="b">
        <f>IF('Input and Summary Results'!D3189=0,FALSE,'Input and Summary Results'!$B3189)</f>
        <v>0</v>
      </c>
      <c r="C3607" t="b">
        <f>IF(OR(B3607=0,'Input and Summary Results'!D3189=0,'Input and Summary Results'!D3189=""),FALSE,'Input and Summary Results'!$D3189)</f>
        <v>0</v>
      </c>
      <c r="D3607" t="b">
        <f>IF(OR(B3607=0,'Input and Summary Results'!E3189=0),FALSE,'Input and Summary Results'!$E3189)</f>
        <v>0</v>
      </c>
      <c r="E3607" t="b">
        <f t="shared" si="197"/>
        <v>0</v>
      </c>
      <c r="F3607" t="b">
        <f t="shared" si="198"/>
        <v>0</v>
      </c>
      <c r="G3607" t="b">
        <f>IF('Input and Summary Results'!$J$4="yes",IF(C3607=FALSE,FALSE,IF('Data Transformation'!E3607&lt;$R$10,E3607,$R$10)),IF(C3607=FALSE,FALSE,IF(C3607&lt;$R$10,C3607,$R$10)))</f>
        <v>0</v>
      </c>
      <c r="H3607" t="b">
        <f>IF('Input and Summary Results'!$J$4="yes",'Data Transformation'!F3607,'Data Transformation'!D3607)</f>
        <v>0</v>
      </c>
      <c r="I3607" t="str">
        <f t="shared" si="199"/>
        <v/>
      </c>
    </row>
    <row r="3608" spans="2:9" x14ac:dyDescent="0.25">
      <c r="B3608" t="b">
        <f>IF('Input and Summary Results'!D3190=0,FALSE,'Input and Summary Results'!$B3190)</f>
        <v>0</v>
      </c>
      <c r="C3608" t="b">
        <f>IF(OR(B3608=0,'Input and Summary Results'!D3190=0,'Input and Summary Results'!D3190=""),FALSE,'Input and Summary Results'!$D3190)</f>
        <v>0</v>
      </c>
      <c r="D3608" t="b">
        <f>IF(OR(B3608=0,'Input and Summary Results'!E3190=0),FALSE,'Input and Summary Results'!$E3190)</f>
        <v>0</v>
      </c>
      <c r="E3608" t="b">
        <f t="shared" si="197"/>
        <v>0</v>
      </c>
      <c r="F3608" t="b">
        <f t="shared" si="198"/>
        <v>0</v>
      </c>
      <c r="G3608" t="b">
        <f>IF('Input and Summary Results'!$J$4="yes",IF(C3608=FALSE,FALSE,IF('Data Transformation'!E3608&lt;$R$10,E3608,$R$10)),IF(C3608=FALSE,FALSE,IF(C3608&lt;$R$10,C3608,$R$10)))</f>
        <v>0</v>
      </c>
      <c r="H3608" t="b">
        <f>IF('Input and Summary Results'!$J$4="yes",'Data Transformation'!F3608,'Data Transformation'!D3608)</f>
        <v>0</v>
      </c>
      <c r="I3608" t="str">
        <f t="shared" si="199"/>
        <v/>
      </c>
    </row>
    <row r="3609" spans="2:9" x14ac:dyDescent="0.25">
      <c r="B3609" t="b">
        <f>IF('Input and Summary Results'!D3191=0,FALSE,'Input and Summary Results'!$B3191)</f>
        <v>0</v>
      </c>
      <c r="C3609" t="b">
        <f>IF(OR(B3609=0,'Input and Summary Results'!D3191=0,'Input and Summary Results'!D3191=""),FALSE,'Input and Summary Results'!$D3191)</f>
        <v>0</v>
      </c>
      <c r="D3609" t="b">
        <f>IF(OR(B3609=0,'Input and Summary Results'!E3191=0),FALSE,'Input and Summary Results'!$E3191)</f>
        <v>0</v>
      </c>
      <c r="E3609" t="b">
        <f t="shared" si="197"/>
        <v>0</v>
      </c>
      <c r="F3609" t="b">
        <f t="shared" si="198"/>
        <v>0</v>
      </c>
      <c r="G3609" t="b">
        <f>IF('Input and Summary Results'!$J$4="yes",IF(C3609=FALSE,FALSE,IF('Data Transformation'!E3609&lt;$R$10,E3609,$R$10)),IF(C3609=FALSE,FALSE,IF(C3609&lt;$R$10,C3609,$R$10)))</f>
        <v>0</v>
      </c>
      <c r="H3609" t="b">
        <f>IF('Input and Summary Results'!$J$4="yes",'Data Transformation'!F3609,'Data Transformation'!D3609)</f>
        <v>0</v>
      </c>
      <c r="I3609" t="str">
        <f t="shared" si="199"/>
        <v/>
      </c>
    </row>
    <row r="3610" spans="2:9" x14ac:dyDescent="0.25">
      <c r="B3610" t="b">
        <f>IF('Input and Summary Results'!D3192=0,FALSE,'Input and Summary Results'!$B3192)</f>
        <v>0</v>
      </c>
      <c r="C3610" t="b">
        <f>IF(OR(B3610=0,'Input and Summary Results'!D3192=0,'Input and Summary Results'!D3192=""),FALSE,'Input and Summary Results'!$D3192)</f>
        <v>0</v>
      </c>
      <c r="D3610" t="b">
        <f>IF(OR(B3610=0,'Input and Summary Results'!E3192=0),FALSE,'Input and Summary Results'!$E3192)</f>
        <v>0</v>
      </c>
      <c r="E3610" t="b">
        <f t="shared" si="197"/>
        <v>0</v>
      </c>
      <c r="F3610" t="b">
        <f t="shared" si="198"/>
        <v>0</v>
      </c>
      <c r="G3610" t="b">
        <f>IF('Input and Summary Results'!$J$4="yes",IF(C3610=FALSE,FALSE,IF('Data Transformation'!E3610&lt;$R$10,E3610,$R$10)),IF(C3610=FALSE,FALSE,IF(C3610&lt;$R$10,C3610,$R$10)))</f>
        <v>0</v>
      </c>
      <c r="H3610" t="b">
        <f>IF('Input and Summary Results'!$J$4="yes",'Data Transformation'!F3610,'Data Transformation'!D3610)</f>
        <v>0</v>
      </c>
      <c r="I3610" t="str">
        <f t="shared" si="199"/>
        <v/>
      </c>
    </row>
    <row r="3611" spans="2:9" x14ac:dyDescent="0.25">
      <c r="B3611" t="b">
        <f>IF('Input and Summary Results'!D3193=0,FALSE,'Input and Summary Results'!$B3193)</f>
        <v>0</v>
      </c>
      <c r="C3611" t="b">
        <f>IF(OR(B3611=0,'Input and Summary Results'!D3193=0,'Input and Summary Results'!D3193=""),FALSE,'Input and Summary Results'!$D3193)</f>
        <v>0</v>
      </c>
      <c r="D3611" t="b">
        <f>IF(OR(B3611=0,'Input and Summary Results'!E3193=0),FALSE,'Input and Summary Results'!$E3193)</f>
        <v>0</v>
      </c>
      <c r="E3611" t="b">
        <f t="shared" si="197"/>
        <v>0</v>
      </c>
      <c r="F3611" t="b">
        <f t="shared" si="198"/>
        <v>0</v>
      </c>
      <c r="G3611" t="b">
        <f>IF('Input and Summary Results'!$J$4="yes",IF(C3611=FALSE,FALSE,IF('Data Transformation'!E3611&lt;$R$10,E3611,$R$10)),IF(C3611=FALSE,FALSE,IF(C3611&lt;$R$10,C3611,$R$10)))</f>
        <v>0</v>
      </c>
      <c r="H3611" t="b">
        <f>IF('Input and Summary Results'!$J$4="yes",'Data Transformation'!F3611,'Data Transformation'!D3611)</f>
        <v>0</v>
      </c>
      <c r="I3611" t="str">
        <f t="shared" si="199"/>
        <v/>
      </c>
    </row>
    <row r="3612" spans="2:9" x14ac:dyDescent="0.25">
      <c r="B3612" t="b">
        <f>IF('Input and Summary Results'!D3194=0,FALSE,'Input and Summary Results'!$B3194)</f>
        <v>0</v>
      </c>
      <c r="C3612" t="b">
        <f>IF(OR(B3612=0,'Input and Summary Results'!D3194=0,'Input and Summary Results'!D3194=""),FALSE,'Input and Summary Results'!$D3194)</f>
        <v>0</v>
      </c>
      <c r="D3612" t="b">
        <f>IF(OR(B3612=0,'Input and Summary Results'!E3194=0),FALSE,'Input and Summary Results'!$E3194)</f>
        <v>0</v>
      </c>
      <c r="E3612" t="b">
        <f t="shared" si="197"/>
        <v>0</v>
      </c>
      <c r="F3612" t="b">
        <f t="shared" si="198"/>
        <v>0</v>
      </c>
      <c r="G3612" t="b">
        <f>IF('Input and Summary Results'!$J$4="yes",IF(C3612=FALSE,FALSE,IF('Data Transformation'!E3612&lt;$R$10,E3612,$R$10)),IF(C3612=FALSE,FALSE,IF(C3612&lt;$R$10,C3612,$R$10)))</f>
        <v>0</v>
      </c>
      <c r="H3612" t="b">
        <f>IF('Input and Summary Results'!$J$4="yes",'Data Transformation'!F3612,'Data Transformation'!D3612)</f>
        <v>0</v>
      </c>
      <c r="I3612" t="str">
        <f t="shared" si="199"/>
        <v/>
      </c>
    </row>
    <row r="3613" spans="2:9" x14ac:dyDescent="0.25">
      <c r="B3613" t="b">
        <f>IF('Input and Summary Results'!D3195=0,FALSE,'Input and Summary Results'!$B3195)</f>
        <v>0</v>
      </c>
      <c r="C3613" t="b">
        <f>IF(OR(B3613=0,'Input and Summary Results'!D3195=0,'Input and Summary Results'!D3195=""),FALSE,'Input and Summary Results'!$D3195)</f>
        <v>0</v>
      </c>
      <c r="D3613" t="b">
        <f>IF(OR(B3613=0,'Input and Summary Results'!E3195=0),FALSE,'Input and Summary Results'!$E3195)</f>
        <v>0</v>
      </c>
      <c r="E3613" t="b">
        <f t="shared" si="197"/>
        <v>0</v>
      </c>
      <c r="F3613" t="b">
        <f t="shared" si="198"/>
        <v>0</v>
      </c>
      <c r="G3613" t="b">
        <f>IF('Input and Summary Results'!$J$4="yes",IF(C3613=FALSE,FALSE,IF('Data Transformation'!E3613&lt;$R$10,E3613,$R$10)),IF(C3613=FALSE,FALSE,IF(C3613&lt;$R$10,C3613,$R$10)))</f>
        <v>0</v>
      </c>
      <c r="H3613" t="b">
        <f>IF('Input and Summary Results'!$J$4="yes",'Data Transformation'!F3613,'Data Transformation'!D3613)</f>
        <v>0</v>
      </c>
      <c r="I3613" t="str">
        <f t="shared" si="199"/>
        <v/>
      </c>
    </row>
    <row r="3614" spans="2:9" x14ac:dyDescent="0.25">
      <c r="B3614" t="b">
        <f>IF('Input and Summary Results'!D3196=0,FALSE,'Input and Summary Results'!$B3196)</f>
        <v>0</v>
      </c>
      <c r="C3614" t="b">
        <f>IF(OR(B3614=0,'Input and Summary Results'!D3196=0,'Input and Summary Results'!D3196=""),FALSE,'Input and Summary Results'!$D3196)</f>
        <v>0</v>
      </c>
      <c r="D3614" t="b">
        <f>IF(OR(B3614=0,'Input and Summary Results'!E3196=0),FALSE,'Input and Summary Results'!$E3196)</f>
        <v>0</v>
      </c>
      <c r="E3614" t="b">
        <f t="shared" si="197"/>
        <v>0</v>
      </c>
      <c r="F3614" t="b">
        <f t="shared" si="198"/>
        <v>0</v>
      </c>
      <c r="G3614" t="b">
        <f>IF('Input and Summary Results'!$J$4="yes",IF(C3614=FALSE,FALSE,IF('Data Transformation'!E3614&lt;$R$10,E3614,$R$10)),IF(C3614=FALSE,FALSE,IF(C3614&lt;$R$10,C3614,$R$10)))</f>
        <v>0</v>
      </c>
      <c r="H3614" t="b">
        <f>IF('Input and Summary Results'!$J$4="yes",'Data Transformation'!F3614,'Data Transformation'!D3614)</f>
        <v>0</v>
      </c>
      <c r="I3614" t="str">
        <f t="shared" si="199"/>
        <v/>
      </c>
    </row>
    <row r="3615" spans="2:9" x14ac:dyDescent="0.25">
      <c r="B3615" t="b">
        <f>IF('Input and Summary Results'!D3197=0,FALSE,'Input and Summary Results'!$B3197)</f>
        <v>0</v>
      </c>
      <c r="C3615" t="b">
        <f>IF(OR(B3615=0,'Input and Summary Results'!D3197=0,'Input and Summary Results'!D3197=""),FALSE,'Input and Summary Results'!$D3197)</f>
        <v>0</v>
      </c>
      <c r="D3615" t="b">
        <f>IF(OR(B3615=0,'Input and Summary Results'!E3197=0),FALSE,'Input and Summary Results'!$E3197)</f>
        <v>0</v>
      </c>
      <c r="E3615" t="b">
        <f t="shared" si="197"/>
        <v>0</v>
      </c>
      <c r="F3615" t="b">
        <f t="shared" si="198"/>
        <v>0</v>
      </c>
      <c r="G3615" t="b">
        <f>IF('Input and Summary Results'!$J$4="yes",IF(C3615=FALSE,FALSE,IF('Data Transformation'!E3615&lt;$R$10,E3615,$R$10)),IF(C3615=FALSE,FALSE,IF(C3615&lt;$R$10,C3615,$R$10)))</f>
        <v>0</v>
      </c>
      <c r="H3615" t="b">
        <f>IF('Input and Summary Results'!$J$4="yes",'Data Transformation'!F3615,'Data Transformation'!D3615)</f>
        <v>0</v>
      </c>
      <c r="I3615" t="str">
        <f t="shared" si="199"/>
        <v/>
      </c>
    </row>
    <row r="3616" spans="2:9" x14ac:dyDescent="0.25">
      <c r="B3616" t="b">
        <f>IF('Input and Summary Results'!D3198=0,FALSE,'Input and Summary Results'!$B3198)</f>
        <v>0</v>
      </c>
      <c r="C3616" t="b">
        <f>IF(OR(B3616=0,'Input and Summary Results'!D3198=0,'Input and Summary Results'!D3198=""),FALSE,'Input and Summary Results'!$D3198)</f>
        <v>0</v>
      </c>
      <c r="D3616" t="b">
        <f>IF(OR(B3616=0,'Input and Summary Results'!E3198=0),FALSE,'Input and Summary Results'!$E3198)</f>
        <v>0</v>
      </c>
      <c r="E3616" t="b">
        <f t="shared" si="197"/>
        <v>0</v>
      </c>
      <c r="F3616" t="b">
        <f t="shared" si="198"/>
        <v>0</v>
      </c>
      <c r="G3616" t="b">
        <f>IF('Input and Summary Results'!$J$4="yes",IF(C3616=FALSE,FALSE,IF('Data Transformation'!E3616&lt;$R$10,E3616,$R$10)),IF(C3616=FALSE,FALSE,IF(C3616&lt;$R$10,C3616,$R$10)))</f>
        <v>0</v>
      </c>
      <c r="H3616" t="b">
        <f>IF('Input and Summary Results'!$J$4="yes",'Data Transformation'!F3616,'Data Transformation'!D3616)</f>
        <v>0</v>
      </c>
      <c r="I3616" t="str">
        <f t="shared" si="199"/>
        <v/>
      </c>
    </row>
    <row r="3617" spans="2:9" x14ac:dyDescent="0.25">
      <c r="B3617" t="b">
        <f>IF('Input and Summary Results'!D3199=0,FALSE,'Input and Summary Results'!$B3199)</f>
        <v>0</v>
      </c>
      <c r="C3617" t="b">
        <f>IF(OR(B3617=0,'Input and Summary Results'!D3199=0,'Input and Summary Results'!D3199=""),FALSE,'Input and Summary Results'!$D3199)</f>
        <v>0</v>
      </c>
      <c r="D3617" t="b">
        <f>IF(OR(B3617=0,'Input and Summary Results'!E3199=0),FALSE,'Input and Summary Results'!$E3199)</f>
        <v>0</v>
      </c>
      <c r="E3617" t="b">
        <f t="shared" si="197"/>
        <v>0</v>
      </c>
      <c r="F3617" t="b">
        <f t="shared" si="198"/>
        <v>0</v>
      </c>
      <c r="G3617" t="b">
        <f>IF('Input and Summary Results'!$J$4="yes",IF(C3617=FALSE,FALSE,IF('Data Transformation'!E3617&lt;$R$10,E3617,$R$10)),IF(C3617=FALSE,FALSE,IF(C3617&lt;$R$10,C3617,$R$10)))</f>
        <v>0</v>
      </c>
      <c r="H3617" t="b">
        <f>IF('Input and Summary Results'!$J$4="yes",'Data Transformation'!F3617,'Data Transformation'!D3617)</f>
        <v>0</v>
      </c>
      <c r="I3617" t="str">
        <f t="shared" si="199"/>
        <v/>
      </c>
    </row>
    <row r="3618" spans="2:9" x14ac:dyDescent="0.25">
      <c r="B3618" t="b">
        <f>IF('Input and Summary Results'!D3200=0,FALSE,'Input and Summary Results'!$B3200)</f>
        <v>0</v>
      </c>
      <c r="C3618" t="b">
        <f>IF(OR(B3618=0,'Input and Summary Results'!D3200=0,'Input and Summary Results'!D3200=""),FALSE,'Input and Summary Results'!$D3200)</f>
        <v>0</v>
      </c>
      <c r="D3618" t="b">
        <f>IF(OR(B3618=0,'Input and Summary Results'!E3200=0),FALSE,'Input and Summary Results'!$E3200)</f>
        <v>0</v>
      </c>
      <c r="E3618" t="b">
        <f t="shared" si="197"/>
        <v>0</v>
      </c>
      <c r="F3618" t="b">
        <f t="shared" si="198"/>
        <v>0</v>
      </c>
      <c r="G3618" t="b">
        <f>IF('Input and Summary Results'!$J$4="yes",IF(C3618=FALSE,FALSE,IF('Data Transformation'!E3618&lt;$R$10,E3618,$R$10)),IF(C3618=FALSE,FALSE,IF(C3618&lt;$R$10,C3618,$R$10)))</f>
        <v>0</v>
      </c>
      <c r="H3618" t="b">
        <f>IF('Input and Summary Results'!$J$4="yes",'Data Transformation'!F3618,'Data Transformation'!D3618)</f>
        <v>0</v>
      </c>
      <c r="I3618" t="str">
        <f t="shared" si="199"/>
        <v/>
      </c>
    </row>
    <row r="3619" spans="2:9" x14ac:dyDescent="0.25">
      <c r="B3619" t="b">
        <f>IF('Input and Summary Results'!D3201=0,FALSE,'Input and Summary Results'!$B3201)</f>
        <v>0</v>
      </c>
      <c r="C3619" t="b">
        <f>IF(OR(B3619=0,'Input and Summary Results'!D3201=0,'Input and Summary Results'!D3201=""),FALSE,'Input and Summary Results'!$D3201)</f>
        <v>0</v>
      </c>
      <c r="D3619" t="b">
        <f>IF(OR(B3619=0,'Input and Summary Results'!E3201=0),FALSE,'Input and Summary Results'!$E3201)</f>
        <v>0</v>
      </c>
      <c r="E3619" t="b">
        <f t="shared" si="197"/>
        <v>0</v>
      </c>
      <c r="F3619" t="b">
        <f t="shared" si="198"/>
        <v>0</v>
      </c>
      <c r="G3619" t="b">
        <f>IF('Input and Summary Results'!$J$4="yes",IF(C3619=FALSE,FALSE,IF('Data Transformation'!E3619&lt;$R$10,E3619,$R$10)),IF(C3619=FALSE,FALSE,IF(C3619&lt;$R$10,C3619,$R$10)))</f>
        <v>0</v>
      </c>
      <c r="H3619" t="b">
        <f>IF('Input and Summary Results'!$J$4="yes",'Data Transformation'!F3619,'Data Transformation'!D3619)</f>
        <v>0</v>
      </c>
      <c r="I3619" t="str">
        <f t="shared" si="199"/>
        <v/>
      </c>
    </row>
    <row r="3620" spans="2:9" x14ac:dyDescent="0.25">
      <c r="B3620" t="b">
        <f>IF('Input and Summary Results'!D3202=0,FALSE,'Input and Summary Results'!$B3202)</f>
        <v>0</v>
      </c>
      <c r="C3620" t="b">
        <f>IF(OR(B3620=0,'Input and Summary Results'!D3202=0,'Input and Summary Results'!D3202=""),FALSE,'Input and Summary Results'!$D3202)</f>
        <v>0</v>
      </c>
      <c r="D3620" t="b">
        <f>IF(OR(B3620=0,'Input and Summary Results'!E3202=0),FALSE,'Input and Summary Results'!$E3202)</f>
        <v>0</v>
      </c>
      <c r="E3620" t="b">
        <f t="shared" si="197"/>
        <v>0</v>
      </c>
      <c r="F3620" t="b">
        <f t="shared" si="198"/>
        <v>0</v>
      </c>
      <c r="G3620" t="b">
        <f>IF('Input and Summary Results'!$J$4="yes",IF(C3620=FALSE,FALSE,IF('Data Transformation'!E3620&lt;$R$10,E3620,$R$10)),IF(C3620=FALSE,FALSE,IF(C3620&lt;$R$10,C3620,$R$10)))</f>
        <v>0</v>
      </c>
      <c r="H3620" t="b">
        <f>IF('Input and Summary Results'!$J$4="yes",'Data Transformation'!F3620,'Data Transformation'!D3620)</f>
        <v>0</v>
      </c>
      <c r="I3620" t="str">
        <f t="shared" si="199"/>
        <v/>
      </c>
    </row>
    <row r="3621" spans="2:9" x14ac:dyDescent="0.25">
      <c r="B3621" t="b">
        <f>IF('Input and Summary Results'!D3203=0,FALSE,'Input and Summary Results'!$B3203)</f>
        <v>0</v>
      </c>
      <c r="C3621" t="b">
        <f>IF(OR(B3621=0,'Input and Summary Results'!D3203=0,'Input and Summary Results'!D3203=""),FALSE,'Input and Summary Results'!$D3203)</f>
        <v>0</v>
      </c>
      <c r="D3621" t="b">
        <f>IF(OR(B3621=0,'Input and Summary Results'!E3203=0),FALSE,'Input and Summary Results'!$E3203)</f>
        <v>0</v>
      </c>
      <c r="E3621" t="b">
        <f t="shared" si="197"/>
        <v>0</v>
      </c>
      <c r="F3621" t="b">
        <f t="shared" si="198"/>
        <v>0</v>
      </c>
      <c r="G3621" t="b">
        <f>IF('Input and Summary Results'!$J$4="yes",IF(C3621=FALSE,FALSE,IF('Data Transformation'!E3621&lt;$R$10,E3621,$R$10)),IF(C3621=FALSE,FALSE,IF(C3621&lt;$R$10,C3621,$R$10)))</f>
        <v>0</v>
      </c>
      <c r="H3621" t="b">
        <f>IF('Input and Summary Results'!$J$4="yes",'Data Transformation'!F3621,'Data Transformation'!D3621)</f>
        <v>0</v>
      </c>
      <c r="I3621" t="str">
        <f t="shared" si="199"/>
        <v/>
      </c>
    </row>
    <row r="3622" spans="2:9" x14ac:dyDescent="0.25">
      <c r="B3622" t="b">
        <f>IF('Input and Summary Results'!D3204=0,FALSE,'Input and Summary Results'!$B3204)</f>
        <v>0</v>
      </c>
      <c r="C3622" t="b">
        <f>IF(OR(B3622=0,'Input and Summary Results'!D3204=0,'Input and Summary Results'!D3204=""),FALSE,'Input and Summary Results'!$D3204)</f>
        <v>0</v>
      </c>
      <c r="D3622" t="b">
        <f>IF(OR(B3622=0,'Input and Summary Results'!E3204=0),FALSE,'Input and Summary Results'!$E3204)</f>
        <v>0</v>
      </c>
      <c r="E3622" t="b">
        <f t="shared" si="197"/>
        <v>0</v>
      </c>
      <c r="F3622" t="b">
        <f t="shared" si="198"/>
        <v>0</v>
      </c>
      <c r="G3622" t="b">
        <f>IF('Input and Summary Results'!$J$4="yes",IF(C3622=FALSE,FALSE,IF('Data Transformation'!E3622&lt;$R$10,E3622,$R$10)),IF(C3622=FALSE,FALSE,IF(C3622&lt;$R$10,C3622,$R$10)))</f>
        <v>0</v>
      </c>
      <c r="H3622" t="b">
        <f>IF('Input and Summary Results'!$J$4="yes",'Data Transformation'!F3622,'Data Transformation'!D3622)</f>
        <v>0</v>
      </c>
      <c r="I3622" t="str">
        <f t="shared" si="199"/>
        <v/>
      </c>
    </row>
    <row r="3623" spans="2:9" x14ac:dyDescent="0.25">
      <c r="B3623" t="b">
        <f>IF('Input and Summary Results'!D3205=0,FALSE,'Input and Summary Results'!$B3205)</f>
        <v>0</v>
      </c>
      <c r="C3623" t="b">
        <f>IF(OR(B3623=0,'Input and Summary Results'!D3205=0,'Input and Summary Results'!D3205=""),FALSE,'Input and Summary Results'!$D3205)</f>
        <v>0</v>
      </c>
      <c r="D3623" t="b">
        <f>IF(OR(B3623=0,'Input and Summary Results'!E3205=0),FALSE,'Input and Summary Results'!$E3205)</f>
        <v>0</v>
      </c>
      <c r="E3623" t="b">
        <f t="shared" si="197"/>
        <v>0</v>
      </c>
      <c r="F3623" t="b">
        <f t="shared" si="198"/>
        <v>0</v>
      </c>
      <c r="G3623" t="b">
        <f>IF('Input and Summary Results'!$J$4="yes",IF(C3623=FALSE,FALSE,IF('Data Transformation'!E3623&lt;$R$10,E3623,$R$10)),IF(C3623=FALSE,FALSE,IF(C3623&lt;$R$10,C3623,$R$10)))</f>
        <v>0</v>
      </c>
      <c r="H3623" t="b">
        <f>IF('Input and Summary Results'!$J$4="yes",'Data Transformation'!F3623,'Data Transformation'!D3623)</f>
        <v>0</v>
      </c>
      <c r="I3623" t="str">
        <f t="shared" si="199"/>
        <v/>
      </c>
    </row>
    <row r="3624" spans="2:9" x14ac:dyDescent="0.25">
      <c r="B3624" t="b">
        <f>IF('Input and Summary Results'!D3206=0,FALSE,'Input and Summary Results'!$B3206)</f>
        <v>0</v>
      </c>
      <c r="C3624" t="b">
        <f>IF(OR(B3624=0,'Input and Summary Results'!D3206=0,'Input and Summary Results'!D3206=""),FALSE,'Input and Summary Results'!$D3206)</f>
        <v>0</v>
      </c>
      <c r="D3624" t="b">
        <f>IF(OR(B3624=0,'Input and Summary Results'!E3206=0),FALSE,'Input and Summary Results'!$E3206)</f>
        <v>0</v>
      </c>
      <c r="E3624" t="b">
        <f t="shared" si="197"/>
        <v>0</v>
      </c>
      <c r="F3624" t="b">
        <f t="shared" si="198"/>
        <v>0</v>
      </c>
      <c r="G3624" t="b">
        <f>IF('Input and Summary Results'!$J$4="yes",IF(C3624=FALSE,FALSE,IF('Data Transformation'!E3624&lt;$R$10,E3624,$R$10)),IF(C3624=FALSE,FALSE,IF(C3624&lt;$R$10,C3624,$R$10)))</f>
        <v>0</v>
      </c>
      <c r="H3624" t="b">
        <f>IF('Input and Summary Results'!$J$4="yes",'Data Transformation'!F3624,'Data Transformation'!D3624)</f>
        <v>0</v>
      </c>
      <c r="I3624" t="str">
        <f t="shared" si="199"/>
        <v/>
      </c>
    </row>
    <row r="3625" spans="2:9" x14ac:dyDescent="0.25">
      <c r="B3625" t="b">
        <f>IF('Input and Summary Results'!D3207=0,FALSE,'Input and Summary Results'!$B3207)</f>
        <v>0</v>
      </c>
      <c r="C3625" t="b">
        <f>IF(OR(B3625=0,'Input and Summary Results'!D3207=0,'Input and Summary Results'!D3207=""),FALSE,'Input and Summary Results'!$D3207)</f>
        <v>0</v>
      </c>
      <c r="D3625" t="b">
        <f>IF(OR(B3625=0,'Input and Summary Results'!E3207=0),FALSE,'Input and Summary Results'!$E3207)</f>
        <v>0</v>
      </c>
      <c r="E3625" t="b">
        <f t="shared" si="197"/>
        <v>0</v>
      </c>
      <c r="F3625" t="b">
        <f t="shared" si="198"/>
        <v>0</v>
      </c>
      <c r="G3625" t="b">
        <f>IF('Input and Summary Results'!$J$4="yes",IF(C3625=FALSE,FALSE,IF('Data Transformation'!E3625&lt;$R$10,E3625,$R$10)),IF(C3625=FALSE,FALSE,IF(C3625&lt;$R$10,C3625,$R$10)))</f>
        <v>0</v>
      </c>
      <c r="H3625" t="b">
        <f>IF('Input and Summary Results'!$J$4="yes",'Data Transformation'!F3625,'Data Transformation'!D3625)</f>
        <v>0</v>
      </c>
      <c r="I3625" t="str">
        <f t="shared" si="199"/>
        <v/>
      </c>
    </row>
    <row r="3626" spans="2:9" x14ac:dyDescent="0.25">
      <c r="B3626" t="b">
        <f>IF('Input and Summary Results'!D3208=0,FALSE,'Input and Summary Results'!$B3208)</f>
        <v>0</v>
      </c>
      <c r="C3626" t="b">
        <f>IF(OR(B3626=0,'Input and Summary Results'!D3208=0,'Input and Summary Results'!D3208=""),FALSE,'Input and Summary Results'!$D3208)</f>
        <v>0</v>
      </c>
      <c r="D3626" t="b">
        <f>IF(OR(B3626=0,'Input and Summary Results'!E3208=0),FALSE,'Input and Summary Results'!$E3208)</f>
        <v>0</v>
      </c>
      <c r="E3626" t="b">
        <f t="shared" ref="E3626:E3689" si="200">IF(C3626=FALSE,FALSE,LOG10(C3626))</f>
        <v>0</v>
      </c>
      <c r="F3626" t="b">
        <f t="shared" ref="F3626:F3689" si="201">IF(D3626=FALSE, FALSE,0.434*D3626/C3626)</f>
        <v>0</v>
      </c>
      <c r="G3626" t="b">
        <f>IF('Input and Summary Results'!$J$4="yes",IF(C3626=FALSE,FALSE,IF('Data Transformation'!E3626&lt;$R$10,E3626,$R$10)),IF(C3626=FALSE,FALSE,IF(C3626&lt;$R$10,C3626,$R$10)))</f>
        <v>0</v>
      </c>
      <c r="H3626" t="b">
        <f>IF('Input and Summary Results'!$J$4="yes",'Data Transformation'!F3626,'Data Transformation'!D3626)</f>
        <v>0</v>
      </c>
      <c r="I3626" t="str">
        <f t="shared" si="199"/>
        <v/>
      </c>
    </row>
    <row r="3627" spans="2:9" x14ac:dyDescent="0.25">
      <c r="B3627" t="b">
        <f>IF('Input and Summary Results'!D3209=0,FALSE,'Input and Summary Results'!$B3209)</f>
        <v>0</v>
      </c>
      <c r="C3627" t="b">
        <f>IF(OR(B3627=0,'Input and Summary Results'!D3209=0,'Input and Summary Results'!D3209=""),FALSE,'Input and Summary Results'!$D3209)</f>
        <v>0</v>
      </c>
      <c r="D3627" t="b">
        <f>IF(OR(B3627=0,'Input and Summary Results'!E3209=0),FALSE,'Input and Summary Results'!$E3209)</f>
        <v>0</v>
      </c>
      <c r="E3627" t="b">
        <f t="shared" si="200"/>
        <v>0</v>
      </c>
      <c r="F3627" t="b">
        <f t="shared" si="201"/>
        <v>0</v>
      </c>
      <c r="G3627" t="b">
        <f>IF('Input and Summary Results'!$J$4="yes",IF(C3627=FALSE,FALSE,IF('Data Transformation'!E3627&lt;$R$10,E3627,$R$10)),IF(C3627=FALSE,FALSE,IF(C3627&lt;$R$10,C3627,$R$10)))</f>
        <v>0</v>
      </c>
      <c r="H3627" t="b">
        <f>IF('Input and Summary Results'!$J$4="yes",'Data Transformation'!F3627,'Data Transformation'!D3627)</f>
        <v>0</v>
      </c>
      <c r="I3627" t="str">
        <f t="shared" si="199"/>
        <v/>
      </c>
    </row>
    <row r="3628" spans="2:9" x14ac:dyDescent="0.25">
      <c r="B3628" t="b">
        <f>IF('Input and Summary Results'!D3210=0,FALSE,'Input and Summary Results'!$B3210)</f>
        <v>0</v>
      </c>
      <c r="C3628" t="b">
        <f>IF(OR(B3628=0,'Input and Summary Results'!D3210=0,'Input and Summary Results'!D3210=""),FALSE,'Input and Summary Results'!$D3210)</f>
        <v>0</v>
      </c>
      <c r="D3628" t="b">
        <f>IF(OR(B3628=0,'Input and Summary Results'!E3210=0),FALSE,'Input and Summary Results'!$E3210)</f>
        <v>0</v>
      </c>
      <c r="E3628" t="b">
        <f t="shared" si="200"/>
        <v>0</v>
      </c>
      <c r="F3628" t="b">
        <f t="shared" si="201"/>
        <v>0</v>
      </c>
      <c r="G3628" t="b">
        <f>IF('Input and Summary Results'!$J$4="yes",IF(C3628=FALSE,FALSE,IF('Data Transformation'!E3628&lt;$R$10,E3628,$R$10)),IF(C3628=FALSE,FALSE,IF(C3628&lt;$R$10,C3628,$R$10)))</f>
        <v>0</v>
      </c>
      <c r="H3628" t="b">
        <f>IF('Input and Summary Results'!$J$4="yes",'Data Transformation'!F3628,'Data Transformation'!D3628)</f>
        <v>0</v>
      </c>
      <c r="I3628" t="str">
        <f t="shared" si="199"/>
        <v/>
      </c>
    </row>
    <row r="3629" spans="2:9" x14ac:dyDescent="0.25">
      <c r="B3629" t="b">
        <f>IF('Input and Summary Results'!D3211=0,FALSE,'Input and Summary Results'!$B3211)</f>
        <v>0</v>
      </c>
      <c r="C3629" t="b">
        <f>IF(OR(B3629=0,'Input and Summary Results'!D3211=0,'Input and Summary Results'!D3211=""),FALSE,'Input and Summary Results'!$D3211)</f>
        <v>0</v>
      </c>
      <c r="D3629" t="b">
        <f>IF(OR(B3629=0,'Input and Summary Results'!E3211=0),FALSE,'Input and Summary Results'!$E3211)</f>
        <v>0</v>
      </c>
      <c r="E3629" t="b">
        <f t="shared" si="200"/>
        <v>0</v>
      </c>
      <c r="F3629" t="b">
        <f t="shared" si="201"/>
        <v>0</v>
      </c>
      <c r="G3629" t="b">
        <f>IF('Input and Summary Results'!$J$4="yes",IF(C3629=FALSE,FALSE,IF('Data Transformation'!E3629&lt;$R$10,E3629,$R$10)),IF(C3629=FALSE,FALSE,IF(C3629&lt;$R$10,C3629,$R$10)))</f>
        <v>0</v>
      </c>
      <c r="H3629" t="b">
        <f>IF('Input and Summary Results'!$J$4="yes",'Data Transformation'!F3629,'Data Transformation'!D3629)</f>
        <v>0</v>
      </c>
      <c r="I3629" t="str">
        <f t="shared" si="199"/>
        <v/>
      </c>
    </row>
    <row r="3630" spans="2:9" x14ac:dyDescent="0.25">
      <c r="B3630" t="b">
        <f>IF('Input and Summary Results'!D3212=0,FALSE,'Input and Summary Results'!$B3212)</f>
        <v>0</v>
      </c>
      <c r="C3630" t="b">
        <f>IF(OR(B3630=0,'Input and Summary Results'!D3212=0,'Input and Summary Results'!D3212=""),FALSE,'Input and Summary Results'!$D3212)</f>
        <v>0</v>
      </c>
      <c r="D3630" t="b">
        <f>IF(OR(B3630=0,'Input and Summary Results'!E3212=0),FALSE,'Input and Summary Results'!$E3212)</f>
        <v>0</v>
      </c>
      <c r="E3630" t="b">
        <f t="shared" si="200"/>
        <v>0</v>
      </c>
      <c r="F3630" t="b">
        <f t="shared" si="201"/>
        <v>0</v>
      </c>
      <c r="G3630" t="b">
        <f>IF('Input and Summary Results'!$J$4="yes",IF(C3630=FALSE,FALSE,IF('Data Transformation'!E3630&lt;$R$10,E3630,$R$10)),IF(C3630=FALSE,FALSE,IF(C3630&lt;$R$10,C3630,$R$10)))</f>
        <v>0</v>
      </c>
      <c r="H3630" t="b">
        <f>IF('Input and Summary Results'!$J$4="yes",'Data Transformation'!F3630,'Data Transformation'!D3630)</f>
        <v>0</v>
      </c>
      <c r="I3630" t="str">
        <f t="shared" si="199"/>
        <v/>
      </c>
    </row>
    <row r="3631" spans="2:9" x14ac:dyDescent="0.25">
      <c r="B3631" t="b">
        <f>IF('Input and Summary Results'!D3213=0,FALSE,'Input and Summary Results'!$B3213)</f>
        <v>0</v>
      </c>
      <c r="C3631" t="b">
        <f>IF(OR(B3631=0,'Input and Summary Results'!D3213=0,'Input and Summary Results'!D3213=""),FALSE,'Input and Summary Results'!$D3213)</f>
        <v>0</v>
      </c>
      <c r="D3631" t="b">
        <f>IF(OR(B3631=0,'Input and Summary Results'!E3213=0),FALSE,'Input and Summary Results'!$E3213)</f>
        <v>0</v>
      </c>
      <c r="E3631" t="b">
        <f t="shared" si="200"/>
        <v>0</v>
      </c>
      <c r="F3631" t="b">
        <f t="shared" si="201"/>
        <v>0</v>
      </c>
      <c r="G3631" t="b">
        <f>IF('Input and Summary Results'!$J$4="yes",IF(C3631=FALSE,FALSE,IF('Data Transformation'!E3631&lt;$R$10,E3631,$R$10)),IF(C3631=FALSE,FALSE,IF(C3631&lt;$R$10,C3631,$R$10)))</f>
        <v>0</v>
      </c>
      <c r="H3631" t="b">
        <f>IF('Input and Summary Results'!$J$4="yes",'Data Transformation'!F3631,'Data Transformation'!D3631)</f>
        <v>0</v>
      </c>
      <c r="I3631" t="str">
        <f t="shared" si="199"/>
        <v/>
      </c>
    </row>
    <row r="3632" spans="2:9" x14ac:dyDescent="0.25">
      <c r="B3632" t="b">
        <f>IF('Input and Summary Results'!D3214=0,FALSE,'Input and Summary Results'!$B3214)</f>
        <v>0</v>
      </c>
      <c r="C3632" t="b">
        <f>IF(OR(B3632=0,'Input and Summary Results'!D3214=0,'Input and Summary Results'!D3214=""),FALSE,'Input and Summary Results'!$D3214)</f>
        <v>0</v>
      </c>
      <c r="D3632" t="b">
        <f>IF(OR(B3632=0,'Input and Summary Results'!E3214=0),FALSE,'Input and Summary Results'!$E3214)</f>
        <v>0</v>
      </c>
      <c r="E3632" t="b">
        <f t="shared" si="200"/>
        <v>0</v>
      </c>
      <c r="F3632" t="b">
        <f t="shared" si="201"/>
        <v>0</v>
      </c>
      <c r="G3632" t="b">
        <f>IF('Input and Summary Results'!$J$4="yes",IF(C3632=FALSE,FALSE,IF('Data Transformation'!E3632&lt;$R$10,E3632,$R$10)),IF(C3632=FALSE,FALSE,IF(C3632&lt;$R$10,C3632,$R$10)))</f>
        <v>0</v>
      </c>
      <c r="H3632" t="b">
        <f>IF('Input and Summary Results'!$J$4="yes",'Data Transformation'!F3632,'Data Transformation'!D3632)</f>
        <v>0</v>
      </c>
      <c r="I3632" t="str">
        <f t="shared" si="199"/>
        <v/>
      </c>
    </row>
    <row r="3633" spans="2:9" x14ac:dyDescent="0.25">
      <c r="B3633" t="b">
        <f>IF('Input and Summary Results'!D3215=0,FALSE,'Input and Summary Results'!$B3215)</f>
        <v>0</v>
      </c>
      <c r="C3633" t="b">
        <f>IF(OR(B3633=0,'Input and Summary Results'!D3215=0,'Input and Summary Results'!D3215=""),FALSE,'Input and Summary Results'!$D3215)</f>
        <v>0</v>
      </c>
      <c r="D3633" t="b">
        <f>IF(OR(B3633=0,'Input and Summary Results'!E3215=0),FALSE,'Input and Summary Results'!$E3215)</f>
        <v>0</v>
      </c>
      <c r="E3633" t="b">
        <f t="shared" si="200"/>
        <v>0</v>
      </c>
      <c r="F3633" t="b">
        <f t="shared" si="201"/>
        <v>0</v>
      </c>
      <c r="G3633" t="b">
        <f>IF('Input and Summary Results'!$J$4="yes",IF(C3633=FALSE,FALSE,IF('Data Transformation'!E3633&lt;$R$10,E3633,$R$10)),IF(C3633=FALSE,FALSE,IF(C3633&lt;$R$10,C3633,$R$10)))</f>
        <v>0</v>
      </c>
      <c r="H3633" t="b">
        <f>IF('Input and Summary Results'!$J$4="yes",'Data Transformation'!F3633,'Data Transformation'!D3633)</f>
        <v>0</v>
      </c>
      <c r="I3633" t="str">
        <f t="shared" si="199"/>
        <v/>
      </c>
    </row>
    <row r="3634" spans="2:9" x14ac:dyDescent="0.25">
      <c r="B3634" t="b">
        <f>IF('Input and Summary Results'!D3216=0,FALSE,'Input and Summary Results'!$B3216)</f>
        <v>0</v>
      </c>
      <c r="C3634" t="b">
        <f>IF(OR(B3634=0,'Input and Summary Results'!D3216=0,'Input and Summary Results'!D3216=""),FALSE,'Input and Summary Results'!$D3216)</f>
        <v>0</v>
      </c>
      <c r="D3634" t="b">
        <f>IF(OR(B3634=0,'Input and Summary Results'!E3216=0),FALSE,'Input and Summary Results'!$E3216)</f>
        <v>0</v>
      </c>
      <c r="E3634" t="b">
        <f t="shared" si="200"/>
        <v>0</v>
      </c>
      <c r="F3634" t="b">
        <f t="shared" si="201"/>
        <v>0</v>
      </c>
      <c r="G3634" t="b">
        <f>IF('Input and Summary Results'!$J$4="yes",IF(C3634=FALSE,FALSE,IF('Data Transformation'!E3634&lt;$R$10,E3634,$R$10)),IF(C3634=FALSE,FALSE,IF(C3634&lt;$R$10,C3634,$R$10)))</f>
        <v>0</v>
      </c>
      <c r="H3634" t="b">
        <f>IF('Input and Summary Results'!$J$4="yes",'Data Transformation'!F3634,'Data Transformation'!D3634)</f>
        <v>0</v>
      </c>
      <c r="I3634" t="str">
        <f t="shared" si="199"/>
        <v/>
      </c>
    </row>
    <row r="3635" spans="2:9" x14ac:dyDescent="0.25">
      <c r="B3635" t="b">
        <f>IF('Input and Summary Results'!D3217=0,FALSE,'Input and Summary Results'!$B3217)</f>
        <v>0</v>
      </c>
      <c r="C3635" t="b">
        <f>IF(OR(B3635=0,'Input and Summary Results'!D3217=0,'Input and Summary Results'!D3217=""),FALSE,'Input and Summary Results'!$D3217)</f>
        <v>0</v>
      </c>
      <c r="D3635" t="b">
        <f>IF(OR(B3635=0,'Input and Summary Results'!E3217=0),FALSE,'Input and Summary Results'!$E3217)</f>
        <v>0</v>
      </c>
      <c r="E3635" t="b">
        <f t="shared" si="200"/>
        <v>0</v>
      </c>
      <c r="F3635" t="b">
        <f t="shared" si="201"/>
        <v>0</v>
      </c>
      <c r="G3635" t="b">
        <f>IF('Input and Summary Results'!$J$4="yes",IF(C3635=FALSE,FALSE,IF('Data Transformation'!E3635&lt;$R$10,E3635,$R$10)),IF(C3635=FALSE,FALSE,IF(C3635&lt;$R$10,C3635,$R$10)))</f>
        <v>0</v>
      </c>
      <c r="H3635" t="b">
        <f>IF('Input and Summary Results'!$J$4="yes",'Data Transformation'!F3635,'Data Transformation'!D3635)</f>
        <v>0</v>
      </c>
      <c r="I3635" t="str">
        <f t="shared" si="199"/>
        <v/>
      </c>
    </row>
    <row r="3636" spans="2:9" x14ac:dyDescent="0.25">
      <c r="B3636" t="b">
        <f>IF('Input and Summary Results'!D3218=0,FALSE,'Input and Summary Results'!$B3218)</f>
        <v>0</v>
      </c>
      <c r="C3636" t="b">
        <f>IF(OR(B3636=0,'Input and Summary Results'!D3218=0,'Input and Summary Results'!D3218=""),FALSE,'Input and Summary Results'!$D3218)</f>
        <v>0</v>
      </c>
      <c r="D3636" t="b">
        <f>IF(OR(B3636=0,'Input and Summary Results'!E3218=0),FALSE,'Input and Summary Results'!$E3218)</f>
        <v>0</v>
      </c>
      <c r="E3636" t="b">
        <f t="shared" si="200"/>
        <v>0</v>
      </c>
      <c r="F3636" t="b">
        <f t="shared" si="201"/>
        <v>0</v>
      </c>
      <c r="G3636" t="b">
        <f>IF('Input and Summary Results'!$J$4="yes",IF(C3636=FALSE,FALSE,IF('Data Transformation'!E3636&lt;$R$10,E3636,$R$10)),IF(C3636=FALSE,FALSE,IF(C3636&lt;$R$10,C3636,$R$10)))</f>
        <v>0</v>
      </c>
      <c r="H3636" t="b">
        <f>IF('Input and Summary Results'!$J$4="yes",'Data Transformation'!F3636,'Data Transformation'!D3636)</f>
        <v>0</v>
      </c>
      <c r="I3636" t="str">
        <f t="shared" si="199"/>
        <v/>
      </c>
    </row>
    <row r="3637" spans="2:9" x14ac:dyDescent="0.25">
      <c r="B3637" t="b">
        <f>IF('Input and Summary Results'!D3219=0,FALSE,'Input and Summary Results'!$B3219)</f>
        <v>0</v>
      </c>
      <c r="C3637" t="b">
        <f>IF(OR(B3637=0,'Input and Summary Results'!D3219=0,'Input and Summary Results'!D3219=""),FALSE,'Input and Summary Results'!$D3219)</f>
        <v>0</v>
      </c>
      <c r="D3637" t="b">
        <f>IF(OR(B3637=0,'Input and Summary Results'!E3219=0),FALSE,'Input and Summary Results'!$E3219)</f>
        <v>0</v>
      </c>
      <c r="E3637" t="b">
        <f t="shared" si="200"/>
        <v>0</v>
      </c>
      <c r="F3637" t="b">
        <f t="shared" si="201"/>
        <v>0</v>
      </c>
      <c r="G3637" t="b">
        <f>IF('Input and Summary Results'!$J$4="yes",IF(C3637=FALSE,FALSE,IF('Data Transformation'!E3637&lt;$R$10,E3637,$R$10)),IF(C3637=FALSE,FALSE,IF(C3637&lt;$R$10,C3637,$R$10)))</f>
        <v>0</v>
      </c>
      <c r="H3637" t="b">
        <f>IF('Input and Summary Results'!$J$4="yes",'Data Transformation'!F3637,'Data Transformation'!D3637)</f>
        <v>0</v>
      </c>
      <c r="I3637" t="str">
        <f t="shared" si="199"/>
        <v/>
      </c>
    </row>
    <row r="3638" spans="2:9" x14ac:dyDescent="0.25">
      <c r="B3638" t="b">
        <f>IF('Input and Summary Results'!D3220=0,FALSE,'Input and Summary Results'!$B3220)</f>
        <v>0</v>
      </c>
      <c r="C3638" t="b">
        <f>IF(OR(B3638=0,'Input and Summary Results'!D3220=0,'Input and Summary Results'!D3220=""),FALSE,'Input and Summary Results'!$D3220)</f>
        <v>0</v>
      </c>
      <c r="D3638" t="b">
        <f>IF(OR(B3638=0,'Input and Summary Results'!E3220=0),FALSE,'Input and Summary Results'!$E3220)</f>
        <v>0</v>
      </c>
      <c r="E3638" t="b">
        <f t="shared" si="200"/>
        <v>0</v>
      </c>
      <c r="F3638" t="b">
        <f t="shared" si="201"/>
        <v>0</v>
      </c>
      <c r="G3638" t="b">
        <f>IF('Input and Summary Results'!$J$4="yes",IF(C3638=FALSE,FALSE,IF('Data Transformation'!E3638&lt;$R$10,E3638,$R$10)),IF(C3638=FALSE,FALSE,IF(C3638&lt;$R$10,C3638,$R$10)))</f>
        <v>0</v>
      </c>
      <c r="H3638" t="b">
        <f>IF('Input and Summary Results'!$J$4="yes",'Data Transformation'!F3638,'Data Transformation'!D3638)</f>
        <v>0</v>
      </c>
      <c r="I3638" t="str">
        <f t="shared" si="199"/>
        <v/>
      </c>
    </row>
    <row r="3639" spans="2:9" x14ac:dyDescent="0.25">
      <c r="B3639" t="b">
        <f>IF('Input and Summary Results'!D3221=0,FALSE,'Input and Summary Results'!$B3221)</f>
        <v>0</v>
      </c>
      <c r="C3639" t="b">
        <f>IF(OR(B3639=0,'Input and Summary Results'!D3221=0,'Input and Summary Results'!D3221=""),FALSE,'Input and Summary Results'!$D3221)</f>
        <v>0</v>
      </c>
      <c r="D3639" t="b">
        <f>IF(OR(B3639=0,'Input and Summary Results'!E3221=0),FALSE,'Input and Summary Results'!$E3221)</f>
        <v>0</v>
      </c>
      <c r="E3639" t="b">
        <f t="shared" si="200"/>
        <v>0</v>
      </c>
      <c r="F3639" t="b">
        <f t="shared" si="201"/>
        <v>0</v>
      </c>
      <c r="G3639" t="b">
        <f>IF('Input and Summary Results'!$J$4="yes",IF(C3639=FALSE,FALSE,IF('Data Transformation'!E3639&lt;$R$10,E3639,$R$10)),IF(C3639=FALSE,FALSE,IF(C3639&lt;$R$10,C3639,$R$10)))</f>
        <v>0</v>
      </c>
      <c r="H3639" t="b">
        <f>IF('Input and Summary Results'!$J$4="yes",'Data Transformation'!F3639,'Data Transformation'!D3639)</f>
        <v>0</v>
      </c>
      <c r="I3639" t="str">
        <f t="shared" si="199"/>
        <v/>
      </c>
    </row>
    <row r="3640" spans="2:9" x14ac:dyDescent="0.25">
      <c r="B3640" t="b">
        <f>IF('Input and Summary Results'!D3222=0,FALSE,'Input and Summary Results'!$B3222)</f>
        <v>0</v>
      </c>
      <c r="C3640" t="b">
        <f>IF(OR(B3640=0,'Input and Summary Results'!D3222=0,'Input and Summary Results'!D3222=""),FALSE,'Input and Summary Results'!$D3222)</f>
        <v>0</v>
      </c>
      <c r="D3640" t="b">
        <f>IF(OR(B3640=0,'Input and Summary Results'!E3222=0),FALSE,'Input and Summary Results'!$E3222)</f>
        <v>0</v>
      </c>
      <c r="E3640" t="b">
        <f t="shared" si="200"/>
        <v>0</v>
      </c>
      <c r="F3640" t="b">
        <f t="shared" si="201"/>
        <v>0</v>
      </c>
      <c r="G3640" t="b">
        <f>IF('Input and Summary Results'!$J$4="yes",IF(C3640=FALSE,FALSE,IF('Data Transformation'!E3640&lt;$R$10,E3640,$R$10)),IF(C3640=FALSE,FALSE,IF(C3640&lt;$R$10,C3640,$R$10)))</f>
        <v>0</v>
      </c>
      <c r="H3640" t="b">
        <f>IF('Input and Summary Results'!$J$4="yes",'Data Transformation'!F3640,'Data Transformation'!D3640)</f>
        <v>0</v>
      </c>
      <c r="I3640" t="str">
        <f t="shared" si="199"/>
        <v/>
      </c>
    </row>
    <row r="3641" spans="2:9" x14ac:dyDescent="0.25">
      <c r="B3641" t="b">
        <f>IF('Input and Summary Results'!D3223=0,FALSE,'Input and Summary Results'!$B3223)</f>
        <v>0</v>
      </c>
      <c r="C3641" t="b">
        <f>IF(OR(B3641=0,'Input and Summary Results'!D3223=0,'Input and Summary Results'!D3223=""),FALSE,'Input and Summary Results'!$D3223)</f>
        <v>0</v>
      </c>
      <c r="D3641" t="b">
        <f>IF(OR(B3641=0,'Input and Summary Results'!E3223=0),FALSE,'Input and Summary Results'!$E3223)</f>
        <v>0</v>
      </c>
      <c r="E3641" t="b">
        <f t="shared" si="200"/>
        <v>0</v>
      </c>
      <c r="F3641" t="b">
        <f t="shared" si="201"/>
        <v>0</v>
      </c>
      <c r="G3641" t="b">
        <f>IF('Input and Summary Results'!$J$4="yes",IF(C3641=FALSE,FALSE,IF('Data Transformation'!E3641&lt;$R$10,E3641,$R$10)),IF(C3641=FALSE,FALSE,IF(C3641&lt;$R$10,C3641,$R$10)))</f>
        <v>0</v>
      </c>
      <c r="H3641" t="b">
        <f>IF('Input and Summary Results'!$J$4="yes",'Data Transformation'!F3641,'Data Transformation'!D3641)</f>
        <v>0</v>
      </c>
      <c r="I3641" t="str">
        <f t="shared" si="199"/>
        <v/>
      </c>
    </row>
    <row r="3642" spans="2:9" x14ac:dyDescent="0.25">
      <c r="B3642" t="b">
        <f>IF('Input and Summary Results'!D3224=0,FALSE,'Input and Summary Results'!$B3224)</f>
        <v>0</v>
      </c>
      <c r="C3642" t="b">
        <f>IF(OR(B3642=0,'Input and Summary Results'!D3224=0,'Input and Summary Results'!D3224=""),FALSE,'Input and Summary Results'!$D3224)</f>
        <v>0</v>
      </c>
      <c r="D3642" t="b">
        <f>IF(OR(B3642=0,'Input and Summary Results'!E3224=0),FALSE,'Input and Summary Results'!$E3224)</f>
        <v>0</v>
      </c>
      <c r="E3642" t="b">
        <f t="shared" si="200"/>
        <v>0</v>
      </c>
      <c r="F3642" t="b">
        <f t="shared" si="201"/>
        <v>0</v>
      </c>
      <c r="G3642" t="b">
        <f>IF('Input and Summary Results'!$J$4="yes",IF(C3642=FALSE,FALSE,IF('Data Transformation'!E3642&lt;$R$10,E3642,$R$10)),IF(C3642=FALSE,FALSE,IF(C3642&lt;$R$10,C3642,$R$10)))</f>
        <v>0</v>
      </c>
      <c r="H3642" t="b">
        <f>IF('Input and Summary Results'!$J$4="yes",'Data Transformation'!F3642,'Data Transformation'!D3642)</f>
        <v>0</v>
      </c>
      <c r="I3642" t="str">
        <f t="shared" si="199"/>
        <v/>
      </c>
    </row>
    <row r="3643" spans="2:9" x14ac:dyDescent="0.25">
      <c r="B3643" t="b">
        <f>IF('Input and Summary Results'!D3225=0,FALSE,'Input and Summary Results'!$B3225)</f>
        <v>0</v>
      </c>
      <c r="C3643" t="b">
        <f>IF(OR(B3643=0,'Input and Summary Results'!D3225=0,'Input and Summary Results'!D3225=""),FALSE,'Input and Summary Results'!$D3225)</f>
        <v>0</v>
      </c>
      <c r="D3643" t="b">
        <f>IF(OR(B3643=0,'Input and Summary Results'!E3225=0),FALSE,'Input and Summary Results'!$E3225)</f>
        <v>0</v>
      </c>
      <c r="E3643" t="b">
        <f t="shared" si="200"/>
        <v>0</v>
      </c>
      <c r="F3643" t="b">
        <f t="shared" si="201"/>
        <v>0</v>
      </c>
      <c r="G3643" t="b">
        <f>IF('Input and Summary Results'!$J$4="yes",IF(C3643=FALSE,FALSE,IF('Data Transformation'!E3643&lt;$R$10,E3643,$R$10)),IF(C3643=FALSE,FALSE,IF(C3643&lt;$R$10,C3643,$R$10)))</f>
        <v>0</v>
      </c>
      <c r="H3643" t="b">
        <f>IF('Input and Summary Results'!$J$4="yes",'Data Transformation'!F3643,'Data Transformation'!D3643)</f>
        <v>0</v>
      </c>
      <c r="I3643" t="str">
        <f t="shared" si="199"/>
        <v/>
      </c>
    </row>
    <row r="3644" spans="2:9" x14ac:dyDescent="0.25">
      <c r="B3644" t="b">
        <f>IF('Input and Summary Results'!D3226=0,FALSE,'Input and Summary Results'!$B3226)</f>
        <v>0</v>
      </c>
      <c r="C3644" t="b">
        <f>IF(OR(B3644=0,'Input and Summary Results'!D3226=0,'Input and Summary Results'!D3226=""),FALSE,'Input and Summary Results'!$D3226)</f>
        <v>0</v>
      </c>
      <c r="D3644" t="b">
        <f>IF(OR(B3644=0,'Input and Summary Results'!E3226=0),FALSE,'Input and Summary Results'!$E3226)</f>
        <v>0</v>
      </c>
      <c r="E3644" t="b">
        <f t="shared" si="200"/>
        <v>0</v>
      </c>
      <c r="F3644" t="b">
        <f t="shared" si="201"/>
        <v>0</v>
      </c>
      <c r="G3644" t="b">
        <f>IF('Input and Summary Results'!$J$4="yes",IF(C3644=FALSE,FALSE,IF('Data Transformation'!E3644&lt;$R$10,E3644,$R$10)),IF(C3644=FALSE,FALSE,IF(C3644&lt;$R$10,C3644,$R$10)))</f>
        <v>0</v>
      </c>
      <c r="H3644" t="b">
        <f>IF('Input and Summary Results'!$J$4="yes",'Data Transformation'!F3644,'Data Transformation'!D3644)</f>
        <v>0</v>
      </c>
      <c r="I3644" t="str">
        <f t="shared" si="199"/>
        <v/>
      </c>
    </row>
    <row r="3645" spans="2:9" x14ac:dyDescent="0.25">
      <c r="B3645" t="b">
        <f>IF('Input and Summary Results'!D3227=0,FALSE,'Input and Summary Results'!$B3227)</f>
        <v>0</v>
      </c>
      <c r="C3645" t="b">
        <f>IF(OR(B3645=0,'Input and Summary Results'!D3227=0,'Input and Summary Results'!D3227=""),FALSE,'Input and Summary Results'!$D3227)</f>
        <v>0</v>
      </c>
      <c r="D3645" t="b">
        <f>IF(OR(B3645=0,'Input and Summary Results'!E3227=0),FALSE,'Input and Summary Results'!$E3227)</f>
        <v>0</v>
      </c>
      <c r="E3645" t="b">
        <f t="shared" si="200"/>
        <v>0</v>
      </c>
      <c r="F3645" t="b">
        <f t="shared" si="201"/>
        <v>0</v>
      </c>
      <c r="G3645" t="b">
        <f>IF('Input and Summary Results'!$J$4="yes",IF(C3645=FALSE,FALSE,IF('Data Transformation'!E3645&lt;$R$10,E3645,$R$10)),IF(C3645=FALSE,FALSE,IF(C3645&lt;$R$10,C3645,$R$10)))</f>
        <v>0</v>
      </c>
      <c r="H3645" t="b">
        <f>IF('Input and Summary Results'!$J$4="yes",'Data Transformation'!F3645,'Data Transformation'!D3645)</f>
        <v>0</v>
      </c>
      <c r="I3645" t="str">
        <f t="shared" si="199"/>
        <v/>
      </c>
    </row>
    <row r="3646" spans="2:9" x14ac:dyDescent="0.25">
      <c r="B3646" t="b">
        <f>IF('Input and Summary Results'!D3228=0,FALSE,'Input and Summary Results'!$B3228)</f>
        <v>0</v>
      </c>
      <c r="C3646" t="b">
        <f>IF(OR(B3646=0,'Input and Summary Results'!D3228=0,'Input and Summary Results'!D3228=""),FALSE,'Input and Summary Results'!$D3228)</f>
        <v>0</v>
      </c>
      <c r="D3646" t="b">
        <f>IF(OR(B3646=0,'Input and Summary Results'!E3228=0),FALSE,'Input and Summary Results'!$E3228)</f>
        <v>0</v>
      </c>
      <c r="E3646" t="b">
        <f t="shared" si="200"/>
        <v>0</v>
      </c>
      <c r="F3646" t="b">
        <f t="shared" si="201"/>
        <v>0</v>
      </c>
      <c r="G3646" t="b">
        <f>IF('Input and Summary Results'!$J$4="yes",IF(C3646=FALSE,FALSE,IF('Data Transformation'!E3646&lt;$R$10,E3646,$R$10)),IF(C3646=FALSE,FALSE,IF(C3646&lt;$R$10,C3646,$R$10)))</f>
        <v>0</v>
      </c>
      <c r="H3646" t="b">
        <f>IF('Input and Summary Results'!$J$4="yes",'Data Transformation'!F3646,'Data Transformation'!D3646)</f>
        <v>0</v>
      </c>
      <c r="I3646" t="str">
        <f t="shared" si="199"/>
        <v/>
      </c>
    </row>
    <row r="3647" spans="2:9" x14ac:dyDescent="0.25">
      <c r="B3647" t="b">
        <f>IF('Input and Summary Results'!D3229=0,FALSE,'Input and Summary Results'!$B3229)</f>
        <v>0</v>
      </c>
      <c r="C3647" t="b">
        <f>IF(OR(B3647=0,'Input and Summary Results'!D3229=0,'Input and Summary Results'!D3229=""),FALSE,'Input and Summary Results'!$D3229)</f>
        <v>0</v>
      </c>
      <c r="D3647" t="b">
        <f>IF(OR(B3647=0,'Input and Summary Results'!E3229=0),FALSE,'Input and Summary Results'!$E3229)</f>
        <v>0</v>
      </c>
      <c r="E3647" t="b">
        <f t="shared" si="200"/>
        <v>0</v>
      </c>
      <c r="F3647" t="b">
        <f t="shared" si="201"/>
        <v>0</v>
      </c>
      <c r="G3647" t="b">
        <f>IF('Input and Summary Results'!$J$4="yes",IF(C3647=FALSE,FALSE,IF('Data Transformation'!E3647&lt;$R$10,E3647,$R$10)),IF(C3647=FALSE,FALSE,IF(C3647&lt;$R$10,C3647,$R$10)))</f>
        <v>0</v>
      </c>
      <c r="H3647" t="b">
        <f>IF('Input and Summary Results'!$J$4="yes",'Data Transformation'!F3647,'Data Transformation'!D3647)</f>
        <v>0</v>
      </c>
      <c r="I3647" t="str">
        <f t="shared" si="199"/>
        <v/>
      </c>
    </row>
    <row r="3648" spans="2:9" x14ac:dyDescent="0.25">
      <c r="B3648" t="b">
        <f>IF('Input and Summary Results'!D3230=0,FALSE,'Input and Summary Results'!$B3230)</f>
        <v>0</v>
      </c>
      <c r="C3648" t="b">
        <f>IF(OR(B3648=0,'Input and Summary Results'!D3230=0,'Input and Summary Results'!D3230=""),FALSE,'Input and Summary Results'!$D3230)</f>
        <v>0</v>
      </c>
      <c r="D3648" t="b">
        <f>IF(OR(B3648=0,'Input and Summary Results'!E3230=0),FALSE,'Input and Summary Results'!$E3230)</f>
        <v>0</v>
      </c>
      <c r="E3648" t="b">
        <f t="shared" si="200"/>
        <v>0</v>
      </c>
      <c r="F3648" t="b">
        <f t="shared" si="201"/>
        <v>0</v>
      </c>
      <c r="G3648" t="b">
        <f>IF('Input and Summary Results'!$J$4="yes",IF(C3648=FALSE,FALSE,IF('Data Transformation'!E3648&lt;$R$10,E3648,$R$10)),IF(C3648=FALSE,FALSE,IF(C3648&lt;$R$10,C3648,$R$10)))</f>
        <v>0</v>
      </c>
      <c r="H3648" t="b">
        <f>IF('Input and Summary Results'!$J$4="yes",'Data Transformation'!F3648,'Data Transformation'!D3648)</f>
        <v>0</v>
      </c>
      <c r="I3648" t="str">
        <f t="shared" si="199"/>
        <v/>
      </c>
    </row>
    <row r="3649" spans="2:9" x14ac:dyDescent="0.25">
      <c r="B3649" t="b">
        <f>IF('Input and Summary Results'!D3231=0,FALSE,'Input and Summary Results'!$B3231)</f>
        <v>0</v>
      </c>
      <c r="C3649" t="b">
        <f>IF(OR(B3649=0,'Input and Summary Results'!D3231=0,'Input and Summary Results'!D3231=""),FALSE,'Input and Summary Results'!$D3231)</f>
        <v>0</v>
      </c>
      <c r="D3649" t="b">
        <f>IF(OR(B3649=0,'Input and Summary Results'!E3231=0),FALSE,'Input and Summary Results'!$E3231)</f>
        <v>0</v>
      </c>
      <c r="E3649" t="b">
        <f t="shared" si="200"/>
        <v>0</v>
      </c>
      <c r="F3649" t="b">
        <f t="shared" si="201"/>
        <v>0</v>
      </c>
      <c r="G3649" t="b">
        <f>IF('Input and Summary Results'!$J$4="yes",IF(C3649=FALSE,FALSE,IF('Data Transformation'!E3649&lt;$R$10,E3649,$R$10)),IF(C3649=FALSE,FALSE,IF(C3649&lt;$R$10,C3649,$R$10)))</f>
        <v>0</v>
      </c>
      <c r="H3649" t="b">
        <f>IF('Input and Summary Results'!$J$4="yes",'Data Transformation'!F3649,'Data Transformation'!D3649)</f>
        <v>0</v>
      </c>
      <c r="I3649" t="str">
        <f t="shared" si="199"/>
        <v/>
      </c>
    </row>
    <row r="3650" spans="2:9" x14ac:dyDescent="0.25">
      <c r="B3650" t="b">
        <f>IF('Input and Summary Results'!D3232=0,FALSE,'Input and Summary Results'!$B3232)</f>
        <v>0</v>
      </c>
      <c r="C3650" t="b">
        <f>IF(OR(B3650=0,'Input and Summary Results'!D3232=0,'Input and Summary Results'!D3232=""),FALSE,'Input and Summary Results'!$D3232)</f>
        <v>0</v>
      </c>
      <c r="D3650" t="b">
        <f>IF(OR(B3650=0,'Input and Summary Results'!E3232=0),FALSE,'Input and Summary Results'!$E3232)</f>
        <v>0</v>
      </c>
      <c r="E3650" t="b">
        <f t="shared" si="200"/>
        <v>0</v>
      </c>
      <c r="F3650" t="b">
        <f t="shared" si="201"/>
        <v>0</v>
      </c>
      <c r="G3650" t="b">
        <f>IF('Input and Summary Results'!$J$4="yes",IF(C3650=FALSE,FALSE,IF('Data Transformation'!E3650&lt;$R$10,E3650,$R$10)),IF(C3650=FALSE,FALSE,IF(C3650&lt;$R$10,C3650,$R$10)))</f>
        <v>0</v>
      </c>
      <c r="H3650" t="b">
        <f>IF('Input and Summary Results'!$J$4="yes",'Data Transformation'!F3650,'Data Transformation'!D3650)</f>
        <v>0</v>
      </c>
      <c r="I3650" t="str">
        <f t="shared" si="199"/>
        <v/>
      </c>
    </row>
    <row r="3651" spans="2:9" x14ac:dyDescent="0.25">
      <c r="B3651" t="b">
        <f>IF('Input and Summary Results'!D3233=0,FALSE,'Input and Summary Results'!$B3233)</f>
        <v>0</v>
      </c>
      <c r="C3651" t="b">
        <f>IF(OR(B3651=0,'Input and Summary Results'!D3233=0,'Input and Summary Results'!D3233=""),FALSE,'Input and Summary Results'!$D3233)</f>
        <v>0</v>
      </c>
      <c r="D3651" t="b">
        <f>IF(OR(B3651=0,'Input and Summary Results'!E3233=0),FALSE,'Input and Summary Results'!$E3233)</f>
        <v>0</v>
      </c>
      <c r="E3651" t="b">
        <f t="shared" si="200"/>
        <v>0</v>
      </c>
      <c r="F3651" t="b">
        <f t="shared" si="201"/>
        <v>0</v>
      </c>
      <c r="G3651" t="b">
        <f>IF('Input and Summary Results'!$J$4="yes",IF(C3651=FALSE,FALSE,IF('Data Transformation'!E3651&lt;$R$10,E3651,$R$10)),IF(C3651=FALSE,FALSE,IF(C3651&lt;$R$10,C3651,$R$10)))</f>
        <v>0</v>
      </c>
      <c r="H3651" t="b">
        <f>IF('Input and Summary Results'!$J$4="yes",'Data Transformation'!F3651,'Data Transformation'!D3651)</f>
        <v>0</v>
      </c>
      <c r="I3651" t="str">
        <f t="shared" si="199"/>
        <v/>
      </c>
    </row>
    <row r="3652" spans="2:9" x14ac:dyDescent="0.25">
      <c r="B3652" t="b">
        <f>IF('Input and Summary Results'!D3234=0,FALSE,'Input and Summary Results'!$B3234)</f>
        <v>0</v>
      </c>
      <c r="C3652" t="b">
        <f>IF(OR(B3652=0,'Input and Summary Results'!D3234=0,'Input and Summary Results'!D3234=""),FALSE,'Input and Summary Results'!$D3234)</f>
        <v>0</v>
      </c>
      <c r="D3652" t="b">
        <f>IF(OR(B3652=0,'Input and Summary Results'!E3234=0),FALSE,'Input and Summary Results'!$E3234)</f>
        <v>0</v>
      </c>
      <c r="E3652" t="b">
        <f t="shared" si="200"/>
        <v>0</v>
      </c>
      <c r="F3652" t="b">
        <f t="shared" si="201"/>
        <v>0</v>
      </c>
      <c r="G3652" t="b">
        <f>IF('Input and Summary Results'!$J$4="yes",IF(C3652=FALSE,FALSE,IF('Data Transformation'!E3652&lt;$R$10,E3652,$R$10)),IF(C3652=FALSE,FALSE,IF(C3652&lt;$R$10,C3652,$R$10)))</f>
        <v>0</v>
      </c>
      <c r="H3652" t="b">
        <f>IF('Input and Summary Results'!$J$4="yes",'Data Transformation'!F3652,'Data Transformation'!D3652)</f>
        <v>0</v>
      </c>
      <c r="I3652" t="str">
        <f t="shared" si="199"/>
        <v/>
      </c>
    </row>
    <row r="3653" spans="2:9" x14ac:dyDescent="0.25">
      <c r="B3653" t="b">
        <f>IF('Input and Summary Results'!D3235=0,FALSE,'Input and Summary Results'!$B3235)</f>
        <v>0</v>
      </c>
      <c r="C3653" t="b">
        <f>IF(OR(B3653=0,'Input and Summary Results'!D3235=0,'Input and Summary Results'!D3235=""),FALSE,'Input and Summary Results'!$D3235)</f>
        <v>0</v>
      </c>
      <c r="D3653" t="b">
        <f>IF(OR(B3653=0,'Input and Summary Results'!E3235=0),FALSE,'Input and Summary Results'!$E3235)</f>
        <v>0</v>
      </c>
      <c r="E3653" t="b">
        <f t="shared" si="200"/>
        <v>0</v>
      </c>
      <c r="F3653" t="b">
        <f t="shared" si="201"/>
        <v>0</v>
      </c>
      <c r="G3653" t="b">
        <f>IF('Input and Summary Results'!$J$4="yes",IF(C3653=FALSE,FALSE,IF('Data Transformation'!E3653&lt;$R$10,E3653,$R$10)),IF(C3653=FALSE,FALSE,IF(C3653&lt;$R$10,C3653,$R$10)))</f>
        <v>0</v>
      </c>
      <c r="H3653" t="b">
        <f>IF('Input and Summary Results'!$J$4="yes",'Data Transformation'!F3653,'Data Transformation'!D3653)</f>
        <v>0</v>
      </c>
      <c r="I3653" t="str">
        <f t="shared" ref="I3653:I3716" si="202">IF(G3653=FALSE,"",B3653)</f>
        <v/>
      </c>
    </row>
    <row r="3654" spans="2:9" x14ac:dyDescent="0.25">
      <c r="B3654" t="b">
        <f>IF('Input and Summary Results'!D3236=0,FALSE,'Input and Summary Results'!$B3236)</f>
        <v>0</v>
      </c>
      <c r="C3654" t="b">
        <f>IF(OR(B3654=0,'Input and Summary Results'!D3236=0,'Input and Summary Results'!D3236=""),FALSE,'Input and Summary Results'!$D3236)</f>
        <v>0</v>
      </c>
      <c r="D3654" t="b">
        <f>IF(OR(B3654=0,'Input and Summary Results'!E3236=0),FALSE,'Input and Summary Results'!$E3236)</f>
        <v>0</v>
      </c>
      <c r="E3654" t="b">
        <f t="shared" si="200"/>
        <v>0</v>
      </c>
      <c r="F3654" t="b">
        <f t="shared" si="201"/>
        <v>0</v>
      </c>
      <c r="G3654" t="b">
        <f>IF('Input and Summary Results'!$J$4="yes",IF(C3654=FALSE,FALSE,IF('Data Transformation'!E3654&lt;$R$10,E3654,$R$10)),IF(C3654=FALSE,FALSE,IF(C3654&lt;$R$10,C3654,$R$10)))</f>
        <v>0</v>
      </c>
      <c r="H3654" t="b">
        <f>IF('Input and Summary Results'!$J$4="yes",'Data Transformation'!F3654,'Data Transformation'!D3654)</f>
        <v>0</v>
      </c>
      <c r="I3654" t="str">
        <f t="shared" si="202"/>
        <v/>
      </c>
    </row>
    <row r="3655" spans="2:9" x14ac:dyDescent="0.25">
      <c r="B3655" t="b">
        <f>IF('Input and Summary Results'!D3237=0,FALSE,'Input and Summary Results'!$B3237)</f>
        <v>0</v>
      </c>
      <c r="C3655" t="b">
        <f>IF(OR(B3655=0,'Input and Summary Results'!D3237=0,'Input and Summary Results'!D3237=""),FALSE,'Input and Summary Results'!$D3237)</f>
        <v>0</v>
      </c>
      <c r="D3655" t="b">
        <f>IF(OR(B3655=0,'Input and Summary Results'!E3237=0),FALSE,'Input and Summary Results'!$E3237)</f>
        <v>0</v>
      </c>
      <c r="E3655" t="b">
        <f t="shared" si="200"/>
        <v>0</v>
      </c>
      <c r="F3655" t="b">
        <f t="shared" si="201"/>
        <v>0</v>
      </c>
      <c r="G3655" t="b">
        <f>IF('Input and Summary Results'!$J$4="yes",IF(C3655=FALSE,FALSE,IF('Data Transformation'!E3655&lt;$R$10,E3655,$R$10)),IF(C3655=FALSE,FALSE,IF(C3655&lt;$R$10,C3655,$R$10)))</f>
        <v>0</v>
      </c>
      <c r="H3655" t="b">
        <f>IF('Input and Summary Results'!$J$4="yes",'Data Transformation'!F3655,'Data Transformation'!D3655)</f>
        <v>0</v>
      </c>
      <c r="I3655" t="str">
        <f t="shared" si="202"/>
        <v/>
      </c>
    </row>
    <row r="3656" spans="2:9" x14ac:dyDescent="0.25">
      <c r="B3656" t="b">
        <f>IF('Input and Summary Results'!D3238=0,FALSE,'Input and Summary Results'!$B3238)</f>
        <v>0</v>
      </c>
      <c r="C3656" t="b">
        <f>IF(OR(B3656=0,'Input and Summary Results'!D3238=0,'Input and Summary Results'!D3238=""),FALSE,'Input and Summary Results'!$D3238)</f>
        <v>0</v>
      </c>
      <c r="D3656" t="b">
        <f>IF(OR(B3656=0,'Input and Summary Results'!E3238=0),FALSE,'Input and Summary Results'!$E3238)</f>
        <v>0</v>
      </c>
      <c r="E3656" t="b">
        <f t="shared" si="200"/>
        <v>0</v>
      </c>
      <c r="F3656" t="b">
        <f t="shared" si="201"/>
        <v>0</v>
      </c>
      <c r="G3656" t="b">
        <f>IF('Input and Summary Results'!$J$4="yes",IF(C3656=FALSE,FALSE,IF('Data Transformation'!E3656&lt;$R$10,E3656,$R$10)),IF(C3656=FALSE,FALSE,IF(C3656&lt;$R$10,C3656,$R$10)))</f>
        <v>0</v>
      </c>
      <c r="H3656" t="b">
        <f>IF('Input and Summary Results'!$J$4="yes",'Data Transformation'!F3656,'Data Transformation'!D3656)</f>
        <v>0</v>
      </c>
      <c r="I3656" t="str">
        <f t="shared" si="202"/>
        <v/>
      </c>
    </row>
    <row r="3657" spans="2:9" x14ac:dyDescent="0.25">
      <c r="B3657" t="b">
        <f>IF('Input and Summary Results'!D3239=0,FALSE,'Input and Summary Results'!$B3239)</f>
        <v>0</v>
      </c>
      <c r="C3657" t="b">
        <f>IF(OR(B3657=0,'Input and Summary Results'!D3239=0,'Input and Summary Results'!D3239=""),FALSE,'Input and Summary Results'!$D3239)</f>
        <v>0</v>
      </c>
      <c r="D3657" t="b">
        <f>IF(OR(B3657=0,'Input and Summary Results'!E3239=0),FALSE,'Input and Summary Results'!$E3239)</f>
        <v>0</v>
      </c>
      <c r="E3657" t="b">
        <f t="shared" si="200"/>
        <v>0</v>
      </c>
      <c r="F3657" t="b">
        <f t="shared" si="201"/>
        <v>0</v>
      </c>
      <c r="G3657" t="b">
        <f>IF('Input and Summary Results'!$J$4="yes",IF(C3657=FALSE,FALSE,IF('Data Transformation'!E3657&lt;$R$10,E3657,$R$10)),IF(C3657=FALSE,FALSE,IF(C3657&lt;$R$10,C3657,$R$10)))</f>
        <v>0</v>
      </c>
      <c r="H3657" t="b">
        <f>IF('Input and Summary Results'!$J$4="yes",'Data Transformation'!F3657,'Data Transformation'!D3657)</f>
        <v>0</v>
      </c>
      <c r="I3657" t="str">
        <f t="shared" si="202"/>
        <v/>
      </c>
    </row>
    <row r="3658" spans="2:9" x14ac:dyDescent="0.25">
      <c r="B3658" t="b">
        <f>IF('Input and Summary Results'!D3240=0,FALSE,'Input and Summary Results'!$B3240)</f>
        <v>0</v>
      </c>
      <c r="C3658" t="b">
        <f>IF(OR(B3658=0,'Input and Summary Results'!D3240=0,'Input and Summary Results'!D3240=""),FALSE,'Input and Summary Results'!$D3240)</f>
        <v>0</v>
      </c>
      <c r="D3658" t="b">
        <f>IF(OR(B3658=0,'Input and Summary Results'!E3240=0),FALSE,'Input and Summary Results'!$E3240)</f>
        <v>0</v>
      </c>
      <c r="E3658" t="b">
        <f t="shared" si="200"/>
        <v>0</v>
      </c>
      <c r="F3658" t="b">
        <f t="shared" si="201"/>
        <v>0</v>
      </c>
      <c r="G3658" t="b">
        <f>IF('Input and Summary Results'!$J$4="yes",IF(C3658=FALSE,FALSE,IF('Data Transformation'!E3658&lt;$R$10,E3658,$R$10)),IF(C3658=FALSE,FALSE,IF(C3658&lt;$R$10,C3658,$R$10)))</f>
        <v>0</v>
      </c>
      <c r="H3658" t="b">
        <f>IF('Input and Summary Results'!$J$4="yes",'Data Transformation'!F3658,'Data Transformation'!D3658)</f>
        <v>0</v>
      </c>
      <c r="I3658" t="str">
        <f t="shared" si="202"/>
        <v/>
      </c>
    </row>
    <row r="3659" spans="2:9" x14ac:dyDescent="0.25">
      <c r="B3659" t="b">
        <f>IF('Input and Summary Results'!D3241=0,FALSE,'Input and Summary Results'!$B3241)</f>
        <v>0</v>
      </c>
      <c r="C3659" t="b">
        <f>IF(OR(B3659=0,'Input and Summary Results'!D3241=0,'Input and Summary Results'!D3241=""),FALSE,'Input and Summary Results'!$D3241)</f>
        <v>0</v>
      </c>
      <c r="D3659" t="b">
        <f>IF(OR(B3659=0,'Input and Summary Results'!E3241=0),FALSE,'Input and Summary Results'!$E3241)</f>
        <v>0</v>
      </c>
      <c r="E3659" t="b">
        <f t="shared" si="200"/>
        <v>0</v>
      </c>
      <c r="F3659" t="b">
        <f t="shared" si="201"/>
        <v>0</v>
      </c>
      <c r="G3659" t="b">
        <f>IF('Input and Summary Results'!$J$4="yes",IF(C3659=FALSE,FALSE,IF('Data Transformation'!E3659&lt;$R$10,E3659,$R$10)),IF(C3659=FALSE,FALSE,IF(C3659&lt;$R$10,C3659,$R$10)))</f>
        <v>0</v>
      </c>
      <c r="H3659" t="b">
        <f>IF('Input and Summary Results'!$J$4="yes",'Data Transformation'!F3659,'Data Transformation'!D3659)</f>
        <v>0</v>
      </c>
      <c r="I3659" t="str">
        <f t="shared" si="202"/>
        <v/>
      </c>
    </row>
    <row r="3660" spans="2:9" x14ac:dyDescent="0.25">
      <c r="B3660" t="b">
        <f>IF('Input and Summary Results'!D3242=0,FALSE,'Input and Summary Results'!$B3242)</f>
        <v>0</v>
      </c>
      <c r="C3660" t="b">
        <f>IF(OR(B3660=0,'Input and Summary Results'!D3242=0,'Input and Summary Results'!D3242=""),FALSE,'Input and Summary Results'!$D3242)</f>
        <v>0</v>
      </c>
      <c r="D3660" t="b">
        <f>IF(OR(B3660=0,'Input and Summary Results'!E3242=0),FALSE,'Input and Summary Results'!$E3242)</f>
        <v>0</v>
      </c>
      <c r="E3660" t="b">
        <f t="shared" si="200"/>
        <v>0</v>
      </c>
      <c r="F3660" t="b">
        <f t="shared" si="201"/>
        <v>0</v>
      </c>
      <c r="G3660" t="b">
        <f>IF('Input and Summary Results'!$J$4="yes",IF(C3660=FALSE,FALSE,IF('Data Transformation'!E3660&lt;$R$10,E3660,$R$10)),IF(C3660=FALSE,FALSE,IF(C3660&lt;$R$10,C3660,$R$10)))</f>
        <v>0</v>
      </c>
      <c r="H3660" t="b">
        <f>IF('Input and Summary Results'!$J$4="yes",'Data Transformation'!F3660,'Data Transformation'!D3660)</f>
        <v>0</v>
      </c>
      <c r="I3660" t="str">
        <f t="shared" si="202"/>
        <v/>
      </c>
    </row>
    <row r="3661" spans="2:9" x14ac:dyDescent="0.25">
      <c r="B3661" t="b">
        <f>IF('Input and Summary Results'!D3243=0,FALSE,'Input and Summary Results'!$B3243)</f>
        <v>0</v>
      </c>
      <c r="C3661" t="b">
        <f>IF(OR(B3661=0,'Input and Summary Results'!D3243=0,'Input and Summary Results'!D3243=""),FALSE,'Input and Summary Results'!$D3243)</f>
        <v>0</v>
      </c>
      <c r="D3661" t="b">
        <f>IF(OR(B3661=0,'Input and Summary Results'!E3243=0),FALSE,'Input and Summary Results'!$E3243)</f>
        <v>0</v>
      </c>
      <c r="E3661" t="b">
        <f t="shared" si="200"/>
        <v>0</v>
      </c>
      <c r="F3661" t="b">
        <f t="shared" si="201"/>
        <v>0</v>
      </c>
      <c r="G3661" t="b">
        <f>IF('Input and Summary Results'!$J$4="yes",IF(C3661=FALSE,FALSE,IF('Data Transformation'!E3661&lt;$R$10,E3661,$R$10)),IF(C3661=FALSE,FALSE,IF(C3661&lt;$R$10,C3661,$R$10)))</f>
        <v>0</v>
      </c>
      <c r="H3661" t="b">
        <f>IF('Input and Summary Results'!$J$4="yes",'Data Transformation'!F3661,'Data Transformation'!D3661)</f>
        <v>0</v>
      </c>
      <c r="I3661" t="str">
        <f t="shared" si="202"/>
        <v/>
      </c>
    </row>
    <row r="3662" spans="2:9" x14ac:dyDescent="0.25">
      <c r="B3662" t="b">
        <f>IF('Input and Summary Results'!D3244=0,FALSE,'Input and Summary Results'!$B3244)</f>
        <v>0</v>
      </c>
      <c r="C3662" t="b">
        <f>IF(OR(B3662=0,'Input and Summary Results'!D3244=0,'Input and Summary Results'!D3244=""),FALSE,'Input and Summary Results'!$D3244)</f>
        <v>0</v>
      </c>
      <c r="D3662" t="b">
        <f>IF(OR(B3662=0,'Input and Summary Results'!E3244=0),FALSE,'Input and Summary Results'!$E3244)</f>
        <v>0</v>
      </c>
      <c r="E3662" t="b">
        <f t="shared" si="200"/>
        <v>0</v>
      </c>
      <c r="F3662" t="b">
        <f t="shared" si="201"/>
        <v>0</v>
      </c>
      <c r="G3662" t="b">
        <f>IF('Input and Summary Results'!$J$4="yes",IF(C3662=FALSE,FALSE,IF('Data Transformation'!E3662&lt;$R$10,E3662,$R$10)),IF(C3662=FALSE,FALSE,IF(C3662&lt;$R$10,C3662,$R$10)))</f>
        <v>0</v>
      </c>
      <c r="H3662" t="b">
        <f>IF('Input and Summary Results'!$J$4="yes",'Data Transformation'!F3662,'Data Transformation'!D3662)</f>
        <v>0</v>
      </c>
      <c r="I3662" t="str">
        <f t="shared" si="202"/>
        <v/>
      </c>
    </row>
    <row r="3663" spans="2:9" x14ac:dyDescent="0.25">
      <c r="B3663" t="b">
        <f>IF('Input and Summary Results'!D3245=0,FALSE,'Input and Summary Results'!$B3245)</f>
        <v>0</v>
      </c>
      <c r="C3663" t="b">
        <f>IF(OR(B3663=0,'Input and Summary Results'!D3245=0,'Input and Summary Results'!D3245=""),FALSE,'Input and Summary Results'!$D3245)</f>
        <v>0</v>
      </c>
      <c r="D3663" t="b">
        <f>IF(OR(B3663=0,'Input and Summary Results'!E3245=0),FALSE,'Input and Summary Results'!$E3245)</f>
        <v>0</v>
      </c>
      <c r="E3663" t="b">
        <f t="shared" si="200"/>
        <v>0</v>
      </c>
      <c r="F3663" t="b">
        <f t="shared" si="201"/>
        <v>0</v>
      </c>
      <c r="G3663" t="b">
        <f>IF('Input and Summary Results'!$J$4="yes",IF(C3663=FALSE,FALSE,IF('Data Transformation'!E3663&lt;$R$10,E3663,$R$10)),IF(C3663=FALSE,FALSE,IF(C3663&lt;$R$10,C3663,$R$10)))</f>
        <v>0</v>
      </c>
      <c r="H3663" t="b">
        <f>IF('Input and Summary Results'!$J$4="yes",'Data Transformation'!F3663,'Data Transformation'!D3663)</f>
        <v>0</v>
      </c>
      <c r="I3663" t="str">
        <f t="shared" si="202"/>
        <v/>
      </c>
    </row>
    <row r="3664" spans="2:9" x14ac:dyDescent="0.25">
      <c r="B3664" t="b">
        <f>IF('Input and Summary Results'!D3246=0,FALSE,'Input and Summary Results'!$B3246)</f>
        <v>0</v>
      </c>
      <c r="C3664" t="b">
        <f>IF(OR(B3664=0,'Input and Summary Results'!D3246=0,'Input and Summary Results'!D3246=""),FALSE,'Input and Summary Results'!$D3246)</f>
        <v>0</v>
      </c>
      <c r="D3664" t="b">
        <f>IF(OR(B3664=0,'Input and Summary Results'!E3246=0),FALSE,'Input and Summary Results'!$E3246)</f>
        <v>0</v>
      </c>
      <c r="E3664" t="b">
        <f t="shared" si="200"/>
        <v>0</v>
      </c>
      <c r="F3664" t="b">
        <f t="shared" si="201"/>
        <v>0</v>
      </c>
      <c r="G3664" t="b">
        <f>IF('Input and Summary Results'!$J$4="yes",IF(C3664=FALSE,FALSE,IF('Data Transformation'!E3664&lt;$R$10,E3664,$R$10)),IF(C3664=FALSE,FALSE,IF(C3664&lt;$R$10,C3664,$R$10)))</f>
        <v>0</v>
      </c>
      <c r="H3664" t="b">
        <f>IF('Input and Summary Results'!$J$4="yes",'Data Transformation'!F3664,'Data Transformation'!D3664)</f>
        <v>0</v>
      </c>
      <c r="I3664" t="str">
        <f t="shared" si="202"/>
        <v/>
      </c>
    </row>
    <row r="3665" spans="2:9" x14ac:dyDescent="0.25">
      <c r="B3665" t="b">
        <f>IF('Input and Summary Results'!D3247=0,FALSE,'Input and Summary Results'!$B3247)</f>
        <v>0</v>
      </c>
      <c r="C3665" t="b">
        <f>IF(OR(B3665=0,'Input and Summary Results'!D3247=0,'Input and Summary Results'!D3247=""),FALSE,'Input and Summary Results'!$D3247)</f>
        <v>0</v>
      </c>
      <c r="D3665" t="b">
        <f>IF(OR(B3665=0,'Input and Summary Results'!E3247=0),FALSE,'Input and Summary Results'!$E3247)</f>
        <v>0</v>
      </c>
      <c r="E3665" t="b">
        <f t="shared" si="200"/>
        <v>0</v>
      </c>
      <c r="F3665" t="b">
        <f t="shared" si="201"/>
        <v>0</v>
      </c>
      <c r="G3665" t="b">
        <f>IF('Input and Summary Results'!$J$4="yes",IF(C3665=FALSE,FALSE,IF('Data Transformation'!E3665&lt;$R$10,E3665,$R$10)),IF(C3665=FALSE,FALSE,IF(C3665&lt;$R$10,C3665,$R$10)))</f>
        <v>0</v>
      </c>
      <c r="H3665" t="b">
        <f>IF('Input and Summary Results'!$J$4="yes",'Data Transformation'!F3665,'Data Transformation'!D3665)</f>
        <v>0</v>
      </c>
      <c r="I3665" t="str">
        <f t="shared" si="202"/>
        <v/>
      </c>
    </row>
    <row r="3666" spans="2:9" x14ac:dyDescent="0.25">
      <c r="B3666" t="b">
        <f>IF('Input and Summary Results'!D3248=0,FALSE,'Input and Summary Results'!$B3248)</f>
        <v>0</v>
      </c>
      <c r="C3666" t="b">
        <f>IF(OR(B3666=0,'Input and Summary Results'!D3248=0,'Input and Summary Results'!D3248=""),FALSE,'Input and Summary Results'!$D3248)</f>
        <v>0</v>
      </c>
      <c r="D3666" t="b">
        <f>IF(OR(B3666=0,'Input and Summary Results'!E3248=0),FALSE,'Input and Summary Results'!$E3248)</f>
        <v>0</v>
      </c>
      <c r="E3666" t="b">
        <f t="shared" si="200"/>
        <v>0</v>
      </c>
      <c r="F3666" t="b">
        <f t="shared" si="201"/>
        <v>0</v>
      </c>
      <c r="G3666" t="b">
        <f>IF('Input and Summary Results'!$J$4="yes",IF(C3666=FALSE,FALSE,IF('Data Transformation'!E3666&lt;$R$10,E3666,$R$10)),IF(C3666=FALSE,FALSE,IF(C3666&lt;$R$10,C3666,$R$10)))</f>
        <v>0</v>
      </c>
      <c r="H3666" t="b">
        <f>IF('Input and Summary Results'!$J$4="yes",'Data Transformation'!F3666,'Data Transformation'!D3666)</f>
        <v>0</v>
      </c>
      <c r="I3666" t="str">
        <f t="shared" si="202"/>
        <v/>
      </c>
    </row>
    <row r="3667" spans="2:9" x14ac:dyDescent="0.25">
      <c r="B3667" t="b">
        <f>IF('Input and Summary Results'!D3249=0,FALSE,'Input and Summary Results'!$B3249)</f>
        <v>0</v>
      </c>
      <c r="C3667" t="b">
        <f>IF(OR(B3667=0,'Input and Summary Results'!D3249=0,'Input and Summary Results'!D3249=""),FALSE,'Input and Summary Results'!$D3249)</f>
        <v>0</v>
      </c>
      <c r="D3667" t="b">
        <f>IF(OR(B3667=0,'Input and Summary Results'!E3249=0),FALSE,'Input and Summary Results'!$E3249)</f>
        <v>0</v>
      </c>
      <c r="E3667" t="b">
        <f t="shared" si="200"/>
        <v>0</v>
      </c>
      <c r="F3667" t="b">
        <f t="shared" si="201"/>
        <v>0</v>
      </c>
      <c r="G3667" t="b">
        <f>IF('Input and Summary Results'!$J$4="yes",IF(C3667=FALSE,FALSE,IF('Data Transformation'!E3667&lt;$R$10,E3667,$R$10)),IF(C3667=FALSE,FALSE,IF(C3667&lt;$R$10,C3667,$R$10)))</f>
        <v>0</v>
      </c>
      <c r="H3667" t="b">
        <f>IF('Input and Summary Results'!$J$4="yes",'Data Transformation'!F3667,'Data Transformation'!D3667)</f>
        <v>0</v>
      </c>
      <c r="I3667" t="str">
        <f t="shared" si="202"/>
        <v/>
      </c>
    </row>
    <row r="3668" spans="2:9" x14ac:dyDescent="0.25">
      <c r="B3668" t="b">
        <f>IF('Input and Summary Results'!D3250=0,FALSE,'Input and Summary Results'!$B3250)</f>
        <v>0</v>
      </c>
      <c r="C3668" t="b">
        <f>IF(OR(B3668=0,'Input and Summary Results'!D3250=0,'Input and Summary Results'!D3250=""),FALSE,'Input and Summary Results'!$D3250)</f>
        <v>0</v>
      </c>
      <c r="D3668" t="b">
        <f>IF(OR(B3668=0,'Input and Summary Results'!E3250=0),FALSE,'Input and Summary Results'!$E3250)</f>
        <v>0</v>
      </c>
      <c r="E3668" t="b">
        <f t="shared" si="200"/>
        <v>0</v>
      </c>
      <c r="F3668" t="b">
        <f t="shared" si="201"/>
        <v>0</v>
      </c>
      <c r="G3668" t="b">
        <f>IF('Input and Summary Results'!$J$4="yes",IF(C3668=FALSE,FALSE,IF('Data Transformation'!E3668&lt;$R$10,E3668,$R$10)),IF(C3668=FALSE,FALSE,IF(C3668&lt;$R$10,C3668,$R$10)))</f>
        <v>0</v>
      </c>
      <c r="H3668" t="b">
        <f>IF('Input and Summary Results'!$J$4="yes",'Data Transformation'!F3668,'Data Transformation'!D3668)</f>
        <v>0</v>
      </c>
      <c r="I3668" t="str">
        <f t="shared" si="202"/>
        <v/>
      </c>
    </row>
    <row r="3669" spans="2:9" x14ac:dyDescent="0.25">
      <c r="B3669" t="b">
        <f>IF('Input and Summary Results'!D3251=0,FALSE,'Input and Summary Results'!$B3251)</f>
        <v>0</v>
      </c>
      <c r="C3669" t="b">
        <f>IF(OR(B3669=0,'Input and Summary Results'!D3251=0,'Input and Summary Results'!D3251=""),FALSE,'Input and Summary Results'!$D3251)</f>
        <v>0</v>
      </c>
      <c r="D3669" t="b">
        <f>IF(OR(B3669=0,'Input and Summary Results'!E3251=0),FALSE,'Input and Summary Results'!$E3251)</f>
        <v>0</v>
      </c>
      <c r="E3669" t="b">
        <f t="shared" si="200"/>
        <v>0</v>
      </c>
      <c r="F3669" t="b">
        <f t="shared" si="201"/>
        <v>0</v>
      </c>
      <c r="G3669" t="b">
        <f>IF('Input and Summary Results'!$J$4="yes",IF(C3669=FALSE,FALSE,IF('Data Transformation'!E3669&lt;$R$10,E3669,$R$10)),IF(C3669=FALSE,FALSE,IF(C3669&lt;$R$10,C3669,$R$10)))</f>
        <v>0</v>
      </c>
      <c r="H3669" t="b">
        <f>IF('Input and Summary Results'!$J$4="yes",'Data Transformation'!F3669,'Data Transformation'!D3669)</f>
        <v>0</v>
      </c>
      <c r="I3669" t="str">
        <f t="shared" si="202"/>
        <v/>
      </c>
    </row>
    <row r="3670" spans="2:9" x14ac:dyDescent="0.25">
      <c r="B3670" t="b">
        <f>IF('Input and Summary Results'!D3252=0,FALSE,'Input and Summary Results'!$B3252)</f>
        <v>0</v>
      </c>
      <c r="C3670" t="b">
        <f>IF(OR(B3670=0,'Input and Summary Results'!D3252=0,'Input and Summary Results'!D3252=""),FALSE,'Input and Summary Results'!$D3252)</f>
        <v>0</v>
      </c>
      <c r="D3670" t="b">
        <f>IF(OR(B3670=0,'Input and Summary Results'!E3252=0),FALSE,'Input and Summary Results'!$E3252)</f>
        <v>0</v>
      </c>
      <c r="E3670" t="b">
        <f t="shared" si="200"/>
        <v>0</v>
      </c>
      <c r="F3670" t="b">
        <f t="shared" si="201"/>
        <v>0</v>
      </c>
      <c r="G3670" t="b">
        <f>IF('Input and Summary Results'!$J$4="yes",IF(C3670=FALSE,FALSE,IF('Data Transformation'!E3670&lt;$R$10,E3670,$R$10)),IF(C3670=FALSE,FALSE,IF(C3670&lt;$R$10,C3670,$R$10)))</f>
        <v>0</v>
      </c>
      <c r="H3670" t="b">
        <f>IF('Input and Summary Results'!$J$4="yes",'Data Transformation'!F3670,'Data Transformation'!D3670)</f>
        <v>0</v>
      </c>
      <c r="I3670" t="str">
        <f t="shared" si="202"/>
        <v/>
      </c>
    </row>
    <row r="3671" spans="2:9" x14ac:dyDescent="0.25">
      <c r="B3671" t="b">
        <f>IF('Input and Summary Results'!D3253=0,FALSE,'Input and Summary Results'!$B3253)</f>
        <v>0</v>
      </c>
      <c r="C3671" t="b">
        <f>IF(OR(B3671=0,'Input and Summary Results'!D3253=0,'Input and Summary Results'!D3253=""),FALSE,'Input and Summary Results'!$D3253)</f>
        <v>0</v>
      </c>
      <c r="D3671" t="b">
        <f>IF(OR(B3671=0,'Input and Summary Results'!E3253=0),FALSE,'Input and Summary Results'!$E3253)</f>
        <v>0</v>
      </c>
      <c r="E3671" t="b">
        <f t="shared" si="200"/>
        <v>0</v>
      </c>
      <c r="F3671" t="b">
        <f t="shared" si="201"/>
        <v>0</v>
      </c>
      <c r="G3671" t="b">
        <f>IF('Input and Summary Results'!$J$4="yes",IF(C3671=FALSE,FALSE,IF('Data Transformation'!E3671&lt;$R$10,E3671,$R$10)),IF(C3671=FALSE,FALSE,IF(C3671&lt;$R$10,C3671,$R$10)))</f>
        <v>0</v>
      </c>
      <c r="H3671" t="b">
        <f>IF('Input and Summary Results'!$J$4="yes",'Data Transformation'!F3671,'Data Transformation'!D3671)</f>
        <v>0</v>
      </c>
      <c r="I3671" t="str">
        <f t="shared" si="202"/>
        <v/>
      </c>
    </row>
    <row r="3672" spans="2:9" x14ac:dyDescent="0.25">
      <c r="B3672" t="b">
        <f>IF('Input and Summary Results'!D3254=0,FALSE,'Input and Summary Results'!$B3254)</f>
        <v>0</v>
      </c>
      <c r="C3672" t="b">
        <f>IF(OR(B3672=0,'Input and Summary Results'!D3254=0,'Input and Summary Results'!D3254=""),FALSE,'Input and Summary Results'!$D3254)</f>
        <v>0</v>
      </c>
      <c r="D3672" t="b">
        <f>IF(OR(B3672=0,'Input and Summary Results'!E3254=0),FALSE,'Input and Summary Results'!$E3254)</f>
        <v>0</v>
      </c>
      <c r="E3672" t="b">
        <f t="shared" si="200"/>
        <v>0</v>
      </c>
      <c r="F3672" t="b">
        <f t="shared" si="201"/>
        <v>0</v>
      </c>
      <c r="G3672" t="b">
        <f>IF('Input and Summary Results'!$J$4="yes",IF(C3672=FALSE,FALSE,IF('Data Transformation'!E3672&lt;$R$10,E3672,$R$10)),IF(C3672=FALSE,FALSE,IF(C3672&lt;$R$10,C3672,$R$10)))</f>
        <v>0</v>
      </c>
      <c r="H3672" t="b">
        <f>IF('Input and Summary Results'!$J$4="yes",'Data Transformation'!F3672,'Data Transformation'!D3672)</f>
        <v>0</v>
      </c>
      <c r="I3672" t="str">
        <f t="shared" si="202"/>
        <v/>
      </c>
    </row>
    <row r="3673" spans="2:9" x14ac:dyDescent="0.25">
      <c r="B3673" t="b">
        <f>IF('Input and Summary Results'!D3255=0,FALSE,'Input and Summary Results'!$B3255)</f>
        <v>0</v>
      </c>
      <c r="C3673" t="b">
        <f>IF(OR(B3673=0,'Input and Summary Results'!D3255=0,'Input and Summary Results'!D3255=""),FALSE,'Input and Summary Results'!$D3255)</f>
        <v>0</v>
      </c>
      <c r="D3673" t="b">
        <f>IF(OR(B3673=0,'Input and Summary Results'!E3255=0),FALSE,'Input and Summary Results'!$E3255)</f>
        <v>0</v>
      </c>
      <c r="E3673" t="b">
        <f t="shared" si="200"/>
        <v>0</v>
      </c>
      <c r="F3673" t="b">
        <f t="shared" si="201"/>
        <v>0</v>
      </c>
      <c r="G3673" t="b">
        <f>IF('Input and Summary Results'!$J$4="yes",IF(C3673=FALSE,FALSE,IF('Data Transformation'!E3673&lt;$R$10,E3673,$R$10)),IF(C3673=FALSE,FALSE,IF(C3673&lt;$R$10,C3673,$R$10)))</f>
        <v>0</v>
      </c>
      <c r="H3673" t="b">
        <f>IF('Input and Summary Results'!$J$4="yes",'Data Transformation'!F3673,'Data Transformation'!D3673)</f>
        <v>0</v>
      </c>
      <c r="I3673" t="str">
        <f t="shared" si="202"/>
        <v/>
      </c>
    </row>
    <row r="3674" spans="2:9" x14ac:dyDescent="0.25">
      <c r="B3674" t="b">
        <f>IF('Input and Summary Results'!D3256=0,FALSE,'Input and Summary Results'!$B3256)</f>
        <v>0</v>
      </c>
      <c r="C3674" t="b">
        <f>IF(OR(B3674=0,'Input and Summary Results'!D3256=0,'Input and Summary Results'!D3256=""),FALSE,'Input and Summary Results'!$D3256)</f>
        <v>0</v>
      </c>
      <c r="D3674" t="b">
        <f>IF(OR(B3674=0,'Input and Summary Results'!E3256=0),FALSE,'Input and Summary Results'!$E3256)</f>
        <v>0</v>
      </c>
      <c r="E3674" t="b">
        <f t="shared" si="200"/>
        <v>0</v>
      </c>
      <c r="F3674" t="b">
        <f t="shared" si="201"/>
        <v>0</v>
      </c>
      <c r="G3674" t="b">
        <f>IF('Input and Summary Results'!$J$4="yes",IF(C3674=FALSE,FALSE,IF('Data Transformation'!E3674&lt;$R$10,E3674,$R$10)),IF(C3674=FALSE,FALSE,IF(C3674&lt;$R$10,C3674,$R$10)))</f>
        <v>0</v>
      </c>
      <c r="H3674" t="b">
        <f>IF('Input and Summary Results'!$J$4="yes",'Data Transformation'!F3674,'Data Transformation'!D3674)</f>
        <v>0</v>
      </c>
      <c r="I3674" t="str">
        <f t="shared" si="202"/>
        <v/>
      </c>
    </row>
    <row r="3675" spans="2:9" x14ac:dyDescent="0.25">
      <c r="B3675" t="b">
        <f>IF('Input and Summary Results'!D3257=0,FALSE,'Input and Summary Results'!$B3257)</f>
        <v>0</v>
      </c>
      <c r="C3675" t="b">
        <f>IF(OR(B3675=0,'Input and Summary Results'!D3257=0,'Input and Summary Results'!D3257=""),FALSE,'Input and Summary Results'!$D3257)</f>
        <v>0</v>
      </c>
      <c r="D3675" t="b">
        <f>IF(OR(B3675=0,'Input and Summary Results'!E3257=0),FALSE,'Input and Summary Results'!$E3257)</f>
        <v>0</v>
      </c>
      <c r="E3675" t="b">
        <f t="shared" si="200"/>
        <v>0</v>
      </c>
      <c r="F3675" t="b">
        <f t="shared" si="201"/>
        <v>0</v>
      </c>
      <c r="G3675" t="b">
        <f>IF('Input and Summary Results'!$J$4="yes",IF(C3675=FALSE,FALSE,IF('Data Transformation'!E3675&lt;$R$10,E3675,$R$10)),IF(C3675=FALSE,FALSE,IF(C3675&lt;$R$10,C3675,$R$10)))</f>
        <v>0</v>
      </c>
      <c r="H3675" t="b">
        <f>IF('Input and Summary Results'!$J$4="yes",'Data Transformation'!F3675,'Data Transformation'!D3675)</f>
        <v>0</v>
      </c>
      <c r="I3675" t="str">
        <f t="shared" si="202"/>
        <v/>
      </c>
    </row>
    <row r="3676" spans="2:9" x14ac:dyDescent="0.25">
      <c r="B3676" t="b">
        <f>IF('Input and Summary Results'!D3258=0,FALSE,'Input and Summary Results'!$B3258)</f>
        <v>0</v>
      </c>
      <c r="C3676" t="b">
        <f>IF(OR(B3676=0,'Input and Summary Results'!D3258=0,'Input and Summary Results'!D3258=""),FALSE,'Input and Summary Results'!$D3258)</f>
        <v>0</v>
      </c>
      <c r="D3676" t="b">
        <f>IF(OR(B3676=0,'Input and Summary Results'!E3258=0),FALSE,'Input and Summary Results'!$E3258)</f>
        <v>0</v>
      </c>
      <c r="E3676" t="b">
        <f t="shared" si="200"/>
        <v>0</v>
      </c>
      <c r="F3676" t="b">
        <f t="shared" si="201"/>
        <v>0</v>
      </c>
      <c r="G3676" t="b">
        <f>IF('Input and Summary Results'!$J$4="yes",IF(C3676=FALSE,FALSE,IF('Data Transformation'!E3676&lt;$R$10,E3676,$R$10)),IF(C3676=FALSE,FALSE,IF(C3676&lt;$R$10,C3676,$R$10)))</f>
        <v>0</v>
      </c>
      <c r="H3676" t="b">
        <f>IF('Input and Summary Results'!$J$4="yes",'Data Transformation'!F3676,'Data Transformation'!D3676)</f>
        <v>0</v>
      </c>
      <c r="I3676" t="str">
        <f t="shared" si="202"/>
        <v/>
      </c>
    </row>
    <row r="3677" spans="2:9" x14ac:dyDescent="0.25">
      <c r="B3677" t="b">
        <f>IF('Input and Summary Results'!D3259=0,FALSE,'Input and Summary Results'!$B3259)</f>
        <v>0</v>
      </c>
      <c r="C3677" t="b">
        <f>IF(OR(B3677=0,'Input and Summary Results'!D3259=0,'Input and Summary Results'!D3259=""),FALSE,'Input and Summary Results'!$D3259)</f>
        <v>0</v>
      </c>
      <c r="D3677" t="b">
        <f>IF(OR(B3677=0,'Input and Summary Results'!E3259=0),FALSE,'Input and Summary Results'!$E3259)</f>
        <v>0</v>
      </c>
      <c r="E3677" t="b">
        <f t="shared" si="200"/>
        <v>0</v>
      </c>
      <c r="F3677" t="b">
        <f t="shared" si="201"/>
        <v>0</v>
      </c>
      <c r="G3677" t="b">
        <f>IF('Input and Summary Results'!$J$4="yes",IF(C3677=FALSE,FALSE,IF('Data Transformation'!E3677&lt;$R$10,E3677,$R$10)),IF(C3677=FALSE,FALSE,IF(C3677&lt;$R$10,C3677,$R$10)))</f>
        <v>0</v>
      </c>
      <c r="H3677" t="b">
        <f>IF('Input and Summary Results'!$J$4="yes",'Data Transformation'!F3677,'Data Transformation'!D3677)</f>
        <v>0</v>
      </c>
      <c r="I3677" t="str">
        <f t="shared" si="202"/>
        <v/>
      </c>
    </row>
    <row r="3678" spans="2:9" x14ac:dyDescent="0.25">
      <c r="B3678" t="b">
        <f>IF('Input and Summary Results'!D3260=0,FALSE,'Input and Summary Results'!$B3260)</f>
        <v>0</v>
      </c>
      <c r="C3678" t="b">
        <f>IF(OR(B3678=0,'Input and Summary Results'!D3260=0,'Input and Summary Results'!D3260=""),FALSE,'Input and Summary Results'!$D3260)</f>
        <v>0</v>
      </c>
      <c r="D3678" t="b">
        <f>IF(OR(B3678=0,'Input and Summary Results'!E3260=0),FALSE,'Input and Summary Results'!$E3260)</f>
        <v>0</v>
      </c>
      <c r="E3678" t="b">
        <f t="shared" si="200"/>
        <v>0</v>
      </c>
      <c r="F3678" t="b">
        <f t="shared" si="201"/>
        <v>0</v>
      </c>
      <c r="G3678" t="b">
        <f>IF('Input and Summary Results'!$J$4="yes",IF(C3678=FALSE,FALSE,IF('Data Transformation'!E3678&lt;$R$10,E3678,$R$10)),IF(C3678=FALSE,FALSE,IF(C3678&lt;$R$10,C3678,$R$10)))</f>
        <v>0</v>
      </c>
      <c r="H3678" t="b">
        <f>IF('Input and Summary Results'!$J$4="yes",'Data Transformation'!F3678,'Data Transformation'!D3678)</f>
        <v>0</v>
      </c>
      <c r="I3678" t="str">
        <f t="shared" si="202"/>
        <v/>
      </c>
    </row>
    <row r="3679" spans="2:9" x14ac:dyDescent="0.25">
      <c r="B3679" t="b">
        <f>IF('Input and Summary Results'!D3261=0,FALSE,'Input and Summary Results'!$B3261)</f>
        <v>0</v>
      </c>
      <c r="C3679" t="b">
        <f>IF(OR(B3679=0,'Input and Summary Results'!D3261=0,'Input and Summary Results'!D3261=""),FALSE,'Input and Summary Results'!$D3261)</f>
        <v>0</v>
      </c>
      <c r="D3679" t="b">
        <f>IF(OR(B3679=0,'Input and Summary Results'!E3261=0),FALSE,'Input and Summary Results'!$E3261)</f>
        <v>0</v>
      </c>
      <c r="E3679" t="b">
        <f t="shared" si="200"/>
        <v>0</v>
      </c>
      <c r="F3679" t="b">
        <f t="shared" si="201"/>
        <v>0</v>
      </c>
      <c r="G3679" t="b">
        <f>IF('Input and Summary Results'!$J$4="yes",IF(C3679=FALSE,FALSE,IF('Data Transformation'!E3679&lt;$R$10,E3679,$R$10)),IF(C3679=FALSE,FALSE,IF(C3679&lt;$R$10,C3679,$R$10)))</f>
        <v>0</v>
      </c>
      <c r="H3679" t="b">
        <f>IF('Input and Summary Results'!$J$4="yes",'Data Transformation'!F3679,'Data Transformation'!D3679)</f>
        <v>0</v>
      </c>
      <c r="I3679" t="str">
        <f t="shared" si="202"/>
        <v/>
      </c>
    </row>
    <row r="3680" spans="2:9" x14ac:dyDescent="0.25">
      <c r="B3680" t="b">
        <f>IF('Input and Summary Results'!D3262=0,FALSE,'Input and Summary Results'!$B3262)</f>
        <v>0</v>
      </c>
      <c r="C3680" t="b">
        <f>IF(OR(B3680=0,'Input and Summary Results'!D3262=0,'Input and Summary Results'!D3262=""),FALSE,'Input and Summary Results'!$D3262)</f>
        <v>0</v>
      </c>
      <c r="D3680" t="b">
        <f>IF(OR(B3680=0,'Input and Summary Results'!E3262=0),FALSE,'Input and Summary Results'!$E3262)</f>
        <v>0</v>
      </c>
      <c r="E3680" t="b">
        <f t="shared" si="200"/>
        <v>0</v>
      </c>
      <c r="F3680" t="b">
        <f t="shared" si="201"/>
        <v>0</v>
      </c>
      <c r="G3680" t="b">
        <f>IF('Input and Summary Results'!$J$4="yes",IF(C3680=FALSE,FALSE,IF('Data Transformation'!E3680&lt;$R$10,E3680,$R$10)),IF(C3680=FALSE,FALSE,IF(C3680&lt;$R$10,C3680,$R$10)))</f>
        <v>0</v>
      </c>
      <c r="H3680" t="b">
        <f>IF('Input and Summary Results'!$J$4="yes",'Data Transformation'!F3680,'Data Transformation'!D3680)</f>
        <v>0</v>
      </c>
      <c r="I3680" t="str">
        <f t="shared" si="202"/>
        <v/>
      </c>
    </row>
    <row r="3681" spans="2:9" x14ac:dyDescent="0.25">
      <c r="B3681" t="b">
        <f>IF('Input and Summary Results'!D3263=0,FALSE,'Input and Summary Results'!$B3263)</f>
        <v>0</v>
      </c>
      <c r="C3681" t="b">
        <f>IF(OR(B3681=0,'Input and Summary Results'!D3263=0,'Input and Summary Results'!D3263=""),FALSE,'Input and Summary Results'!$D3263)</f>
        <v>0</v>
      </c>
      <c r="D3681" t="b">
        <f>IF(OR(B3681=0,'Input and Summary Results'!E3263=0),FALSE,'Input and Summary Results'!$E3263)</f>
        <v>0</v>
      </c>
      <c r="E3681" t="b">
        <f t="shared" si="200"/>
        <v>0</v>
      </c>
      <c r="F3681" t="b">
        <f t="shared" si="201"/>
        <v>0</v>
      </c>
      <c r="G3681" t="b">
        <f>IF('Input and Summary Results'!$J$4="yes",IF(C3681=FALSE,FALSE,IF('Data Transformation'!E3681&lt;$R$10,E3681,$R$10)),IF(C3681=FALSE,FALSE,IF(C3681&lt;$R$10,C3681,$R$10)))</f>
        <v>0</v>
      </c>
      <c r="H3681" t="b">
        <f>IF('Input and Summary Results'!$J$4="yes",'Data Transformation'!F3681,'Data Transformation'!D3681)</f>
        <v>0</v>
      </c>
      <c r="I3681" t="str">
        <f t="shared" si="202"/>
        <v/>
      </c>
    </row>
    <row r="3682" spans="2:9" x14ac:dyDescent="0.25">
      <c r="B3682" t="b">
        <f>IF('Input and Summary Results'!D3264=0,FALSE,'Input and Summary Results'!$B3264)</f>
        <v>0</v>
      </c>
      <c r="C3682" t="b">
        <f>IF(OR(B3682=0,'Input and Summary Results'!D3264=0,'Input and Summary Results'!D3264=""),FALSE,'Input and Summary Results'!$D3264)</f>
        <v>0</v>
      </c>
      <c r="D3682" t="b">
        <f>IF(OR(B3682=0,'Input and Summary Results'!E3264=0),FALSE,'Input and Summary Results'!$E3264)</f>
        <v>0</v>
      </c>
      <c r="E3682" t="b">
        <f t="shared" si="200"/>
        <v>0</v>
      </c>
      <c r="F3682" t="b">
        <f t="shared" si="201"/>
        <v>0</v>
      </c>
      <c r="G3682" t="b">
        <f>IF('Input and Summary Results'!$J$4="yes",IF(C3682=FALSE,FALSE,IF('Data Transformation'!E3682&lt;$R$10,E3682,$R$10)),IF(C3682=FALSE,FALSE,IF(C3682&lt;$R$10,C3682,$R$10)))</f>
        <v>0</v>
      </c>
      <c r="H3682" t="b">
        <f>IF('Input and Summary Results'!$J$4="yes",'Data Transformation'!F3682,'Data Transformation'!D3682)</f>
        <v>0</v>
      </c>
      <c r="I3682" t="str">
        <f t="shared" si="202"/>
        <v/>
      </c>
    </row>
    <row r="3683" spans="2:9" x14ac:dyDescent="0.25">
      <c r="B3683" t="b">
        <f>IF('Input and Summary Results'!D3265=0,FALSE,'Input and Summary Results'!$B3265)</f>
        <v>0</v>
      </c>
      <c r="C3683" t="b">
        <f>IF(OR(B3683=0,'Input and Summary Results'!D3265=0,'Input and Summary Results'!D3265=""),FALSE,'Input and Summary Results'!$D3265)</f>
        <v>0</v>
      </c>
      <c r="D3683" t="b">
        <f>IF(OR(B3683=0,'Input and Summary Results'!E3265=0),FALSE,'Input and Summary Results'!$E3265)</f>
        <v>0</v>
      </c>
      <c r="E3683" t="b">
        <f t="shared" si="200"/>
        <v>0</v>
      </c>
      <c r="F3683" t="b">
        <f t="shared" si="201"/>
        <v>0</v>
      </c>
      <c r="G3683" t="b">
        <f>IF('Input and Summary Results'!$J$4="yes",IF(C3683=FALSE,FALSE,IF('Data Transformation'!E3683&lt;$R$10,E3683,$R$10)),IF(C3683=FALSE,FALSE,IF(C3683&lt;$R$10,C3683,$R$10)))</f>
        <v>0</v>
      </c>
      <c r="H3683" t="b">
        <f>IF('Input and Summary Results'!$J$4="yes",'Data Transformation'!F3683,'Data Transformation'!D3683)</f>
        <v>0</v>
      </c>
      <c r="I3683" t="str">
        <f t="shared" si="202"/>
        <v/>
      </c>
    </row>
    <row r="3684" spans="2:9" x14ac:dyDescent="0.25">
      <c r="B3684" t="b">
        <f>IF('Input and Summary Results'!D3266=0,FALSE,'Input and Summary Results'!$B3266)</f>
        <v>0</v>
      </c>
      <c r="C3684" t="b">
        <f>IF(OR(B3684=0,'Input and Summary Results'!D3266=0,'Input and Summary Results'!D3266=""),FALSE,'Input and Summary Results'!$D3266)</f>
        <v>0</v>
      </c>
      <c r="D3684" t="b">
        <f>IF(OR(B3684=0,'Input and Summary Results'!E3266=0),FALSE,'Input and Summary Results'!$E3266)</f>
        <v>0</v>
      </c>
      <c r="E3684" t="b">
        <f t="shared" si="200"/>
        <v>0</v>
      </c>
      <c r="F3684" t="b">
        <f t="shared" si="201"/>
        <v>0</v>
      </c>
      <c r="G3684" t="b">
        <f>IF('Input and Summary Results'!$J$4="yes",IF(C3684=FALSE,FALSE,IF('Data Transformation'!E3684&lt;$R$10,E3684,$R$10)),IF(C3684=FALSE,FALSE,IF(C3684&lt;$R$10,C3684,$R$10)))</f>
        <v>0</v>
      </c>
      <c r="H3684" t="b">
        <f>IF('Input and Summary Results'!$J$4="yes",'Data Transformation'!F3684,'Data Transformation'!D3684)</f>
        <v>0</v>
      </c>
      <c r="I3684" t="str">
        <f t="shared" si="202"/>
        <v/>
      </c>
    </row>
    <row r="3685" spans="2:9" x14ac:dyDescent="0.25">
      <c r="B3685" t="b">
        <f>IF('Input and Summary Results'!D3267=0,FALSE,'Input and Summary Results'!$B3267)</f>
        <v>0</v>
      </c>
      <c r="C3685" t="b">
        <f>IF(OR(B3685=0,'Input and Summary Results'!D3267=0,'Input and Summary Results'!D3267=""),FALSE,'Input and Summary Results'!$D3267)</f>
        <v>0</v>
      </c>
      <c r="D3685" t="b">
        <f>IF(OR(B3685=0,'Input and Summary Results'!E3267=0),FALSE,'Input and Summary Results'!$E3267)</f>
        <v>0</v>
      </c>
      <c r="E3685" t="b">
        <f t="shared" si="200"/>
        <v>0</v>
      </c>
      <c r="F3685" t="b">
        <f t="shared" si="201"/>
        <v>0</v>
      </c>
      <c r="G3685" t="b">
        <f>IF('Input and Summary Results'!$J$4="yes",IF(C3685=FALSE,FALSE,IF('Data Transformation'!E3685&lt;$R$10,E3685,$R$10)),IF(C3685=FALSE,FALSE,IF(C3685&lt;$R$10,C3685,$R$10)))</f>
        <v>0</v>
      </c>
      <c r="H3685" t="b">
        <f>IF('Input and Summary Results'!$J$4="yes",'Data Transformation'!F3685,'Data Transformation'!D3685)</f>
        <v>0</v>
      </c>
      <c r="I3685" t="str">
        <f t="shared" si="202"/>
        <v/>
      </c>
    </row>
    <row r="3686" spans="2:9" x14ac:dyDescent="0.25">
      <c r="B3686" t="b">
        <f>IF('Input and Summary Results'!D3268=0,FALSE,'Input and Summary Results'!$B3268)</f>
        <v>0</v>
      </c>
      <c r="C3686" t="b">
        <f>IF(OR(B3686=0,'Input and Summary Results'!D3268=0,'Input and Summary Results'!D3268=""),FALSE,'Input and Summary Results'!$D3268)</f>
        <v>0</v>
      </c>
      <c r="D3686" t="b">
        <f>IF(OR(B3686=0,'Input and Summary Results'!E3268=0),FALSE,'Input and Summary Results'!$E3268)</f>
        <v>0</v>
      </c>
      <c r="E3686" t="b">
        <f t="shared" si="200"/>
        <v>0</v>
      </c>
      <c r="F3686" t="b">
        <f t="shared" si="201"/>
        <v>0</v>
      </c>
      <c r="G3686" t="b">
        <f>IF('Input and Summary Results'!$J$4="yes",IF(C3686=FALSE,FALSE,IF('Data Transformation'!E3686&lt;$R$10,E3686,$R$10)),IF(C3686=FALSE,FALSE,IF(C3686&lt;$R$10,C3686,$R$10)))</f>
        <v>0</v>
      </c>
      <c r="H3686" t="b">
        <f>IF('Input and Summary Results'!$J$4="yes",'Data Transformation'!F3686,'Data Transformation'!D3686)</f>
        <v>0</v>
      </c>
      <c r="I3686" t="str">
        <f t="shared" si="202"/>
        <v/>
      </c>
    </row>
    <row r="3687" spans="2:9" x14ac:dyDescent="0.25">
      <c r="B3687" t="b">
        <f>IF('Input and Summary Results'!D3269=0,FALSE,'Input and Summary Results'!$B3269)</f>
        <v>0</v>
      </c>
      <c r="C3687" t="b">
        <f>IF(OR(B3687=0,'Input and Summary Results'!D3269=0,'Input and Summary Results'!D3269=""),FALSE,'Input and Summary Results'!$D3269)</f>
        <v>0</v>
      </c>
      <c r="D3687" t="b">
        <f>IF(OR(B3687=0,'Input and Summary Results'!E3269=0),FALSE,'Input and Summary Results'!$E3269)</f>
        <v>0</v>
      </c>
      <c r="E3687" t="b">
        <f t="shared" si="200"/>
        <v>0</v>
      </c>
      <c r="F3687" t="b">
        <f t="shared" si="201"/>
        <v>0</v>
      </c>
      <c r="G3687" t="b">
        <f>IF('Input and Summary Results'!$J$4="yes",IF(C3687=FALSE,FALSE,IF('Data Transformation'!E3687&lt;$R$10,E3687,$R$10)),IF(C3687=FALSE,FALSE,IF(C3687&lt;$R$10,C3687,$R$10)))</f>
        <v>0</v>
      </c>
      <c r="H3687" t="b">
        <f>IF('Input and Summary Results'!$J$4="yes",'Data Transformation'!F3687,'Data Transformation'!D3687)</f>
        <v>0</v>
      </c>
      <c r="I3687" t="str">
        <f t="shared" si="202"/>
        <v/>
      </c>
    </row>
    <row r="3688" spans="2:9" x14ac:dyDescent="0.25">
      <c r="B3688" t="b">
        <f>IF('Input and Summary Results'!D3270=0,FALSE,'Input and Summary Results'!$B3270)</f>
        <v>0</v>
      </c>
      <c r="C3688" t="b">
        <f>IF(OR(B3688=0,'Input and Summary Results'!D3270=0,'Input and Summary Results'!D3270=""),FALSE,'Input and Summary Results'!$D3270)</f>
        <v>0</v>
      </c>
      <c r="D3688" t="b">
        <f>IF(OR(B3688=0,'Input and Summary Results'!E3270=0),FALSE,'Input and Summary Results'!$E3270)</f>
        <v>0</v>
      </c>
      <c r="E3688" t="b">
        <f t="shared" si="200"/>
        <v>0</v>
      </c>
      <c r="F3688" t="b">
        <f t="shared" si="201"/>
        <v>0</v>
      </c>
      <c r="G3688" t="b">
        <f>IF('Input and Summary Results'!$J$4="yes",IF(C3688=FALSE,FALSE,IF('Data Transformation'!E3688&lt;$R$10,E3688,$R$10)),IF(C3688=FALSE,FALSE,IF(C3688&lt;$R$10,C3688,$R$10)))</f>
        <v>0</v>
      </c>
      <c r="H3688" t="b">
        <f>IF('Input and Summary Results'!$J$4="yes",'Data Transformation'!F3688,'Data Transformation'!D3688)</f>
        <v>0</v>
      </c>
      <c r="I3688" t="str">
        <f t="shared" si="202"/>
        <v/>
      </c>
    </row>
    <row r="3689" spans="2:9" x14ac:dyDescent="0.25">
      <c r="B3689" t="b">
        <f>IF('Input and Summary Results'!D3271=0,FALSE,'Input and Summary Results'!$B3271)</f>
        <v>0</v>
      </c>
      <c r="C3689" t="b">
        <f>IF(OR(B3689=0,'Input and Summary Results'!D3271=0,'Input and Summary Results'!D3271=""),FALSE,'Input and Summary Results'!$D3271)</f>
        <v>0</v>
      </c>
      <c r="D3689" t="b">
        <f>IF(OR(B3689=0,'Input and Summary Results'!E3271=0),FALSE,'Input and Summary Results'!$E3271)</f>
        <v>0</v>
      </c>
      <c r="E3689" t="b">
        <f t="shared" si="200"/>
        <v>0</v>
      </c>
      <c r="F3689" t="b">
        <f t="shared" si="201"/>
        <v>0</v>
      </c>
      <c r="G3689" t="b">
        <f>IF('Input and Summary Results'!$J$4="yes",IF(C3689=FALSE,FALSE,IF('Data Transformation'!E3689&lt;$R$10,E3689,$R$10)),IF(C3689=FALSE,FALSE,IF(C3689&lt;$R$10,C3689,$R$10)))</f>
        <v>0</v>
      </c>
      <c r="H3689" t="b">
        <f>IF('Input and Summary Results'!$J$4="yes",'Data Transformation'!F3689,'Data Transformation'!D3689)</f>
        <v>0</v>
      </c>
      <c r="I3689" t="str">
        <f t="shared" si="202"/>
        <v/>
      </c>
    </row>
    <row r="3690" spans="2:9" x14ac:dyDescent="0.25">
      <c r="B3690" t="b">
        <f>IF('Input and Summary Results'!D3272=0,FALSE,'Input and Summary Results'!$B3272)</f>
        <v>0</v>
      </c>
      <c r="C3690" t="b">
        <f>IF(OR(B3690=0,'Input and Summary Results'!D3272=0,'Input and Summary Results'!D3272=""),FALSE,'Input and Summary Results'!$D3272)</f>
        <v>0</v>
      </c>
      <c r="D3690" t="b">
        <f>IF(OR(B3690=0,'Input and Summary Results'!E3272=0),FALSE,'Input and Summary Results'!$E3272)</f>
        <v>0</v>
      </c>
      <c r="E3690" t="b">
        <f t="shared" ref="E3690:E3753" si="203">IF(C3690=FALSE,FALSE,LOG10(C3690))</f>
        <v>0</v>
      </c>
      <c r="F3690" t="b">
        <f t="shared" ref="F3690:F3753" si="204">IF(D3690=FALSE, FALSE,0.434*D3690/C3690)</f>
        <v>0</v>
      </c>
      <c r="G3690" t="b">
        <f>IF('Input and Summary Results'!$J$4="yes",IF(C3690=FALSE,FALSE,IF('Data Transformation'!E3690&lt;$R$10,E3690,$R$10)),IF(C3690=FALSE,FALSE,IF(C3690&lt;$R$10,C3690,$R$10)))</f>
        <v>0</v>
      </c>
      <c r="H3690" t="b">
        <f>IF('Input and Summary Results'!$J$4="yes",'Data Transformation'!F3690,'Data Transformation'!D3690)</f>
        <v>0</v>
      </c>
      <c r="I3690" t="str">
        <f t="shared" si="202"/>
        <v/>
      </c>
    </row>
    <row r="3691" spans="2:9" x14ac:dyDescent="0.25">
      <c r="B3691" t="b">
        <f>IF('Input and Summary Results'!D3273=0,FALSE,'Input and Summary Results'!$B3273)</f>
        <v>0</v>
      </c>
      <c r="C3691" t="b">
        <f>IF(OR(B3691=0,'Input and Summary Results'!D3273=0,'Input and Summary Results'!D3273=""),FALSE,'Input and Summary Results'!$D3273)</f>
        <v>0</v>
      </c>
      <c r="D3691" t="b">
        <f>IF(OR(B3691=0,'Input and Summary Results'!E3273=0),FALSE,'Input and Summary Results'!$E3273)</f>
        <v>0</v>
      </c>
      <c r="E3691" t="b">
        <f t="shared" si="203"/>
        <v>0</v>
      </c>
      <c r="F3691" t="b">
        <f t="shared" si="204"/>
        <v>0</v>
      </c>
      <c r="G3691" t="b">
        <f>IF('Input and Summary Results'!$J$4="yes",IF(C3691=FALSE,FALSE,IF('Data Transformation'!E3691&lt;$R$10,E3691,$R$10)),IF(C3691=FALSE,FALSE,IF(C3691&lt;$R$10,C3691,$R$10)))</f>
        <v>0</v>
      </c>
      <c r="H3691" t="b">
        <f>IF('Input and Summary Results'!$J$4="yes",'Data Transformation'!F3691,'Data Transformation'!D3691)</f>
        <v>0</v>
      </c>
      <c r="I3691" t="str">
        <f t="shared" si="202"/>
        <v/>
      </c>
    </row>
    <row r="3692" spans="2:9" x14ac:dyDescent="0.25">
      <c r="B3692" t="b">
        <f>IF('Input and Summary Results'!D3274=0,FALSE,'Input and Summary Results'!$B3274)</f>
        <v>0</v>
      </c>
      <c r="C3692" t="b">
        <f>IF(OR(B3692=0,'Input and Summary Results'!D3274=0,'Input and Summary Results'!D3274=""),FALSE,'Input and Summary Results'!$D3274)</f>
        <v>0</v>
      </c>
      <c r="D3692" t="b">
        <f>IF(OR(B3692=0,'Input and Summary Results'!E3274=0),FALSE,'Input and Summary Results'!$E3274)</f>
        <v>0</v>
      </c>
      <c r="E3692" t="b">
        <f t="shared" si="203"/>
        <v>0</v>
      </c>
      <c r="F3692" t="b">
        <f t="shared" si="204"/>
        <v>0</v>
      </c>
      <c r="G3692" t="b">
        <f>IF('Input and Summary Results'!$J$4="yes",IF(C3692=FALSE,FALSE,IF('Data Transformation'!E3692&lt;$R$10,E3692,$R$10)),IF(C3692=FALSE,FALSE,IF(C3692&lt;$R$10,C3692,$R$10)))</f>
        <v>0</v>
      </c>
      <c r="H3692" t="b">
        <f>IF('Input and Summary Results'!$J$4="yes",'Data Transformation'!F3692,'Data Transformation'!D3692)</f>
        <v>0</v>
      </c>
      <c r="I3692" t="str">
        <f t="shared" si="202"/>
        <v/>
      </c>
    </row>
    <row r="3693" spans="2:9" x14ac:dyDescent="0.25">
      <c r="B3693" t="b">
        <f>IF('Input and Summary Results'!D3275=0,FALSE,'Input and Summary Results'!$B3275)</f>
        <v>0</v>
      </c>
      <c r="C3693" t="b">
        <f>IF(OR(B3693=0,'Input and Summary Results'!D3275=0,'Input and Summary Results'!D3275=""),FALSE,'Input and Summary Results'!$D3275)</f>
        <v>0</v>
      </c>
      <c r="D3693" t="b">
        <f>IF(OR(B3693=0,'Input and Summary Results'!E3275=0),FALSE,'Input and Summary Results'!$E3275)</f>
        <v>0</v>
      </c>
      <c r="E3693" t="b">
        <f t="shared" si="203"/>
        <v>0</v>
      </c>
      <c r="F3693" t="b">
        <f t="shared" si="204"/>
        <v>0</v>
      </c>
      <c r="G3693" t="b">
        <f>IF('Input and Summary Results'!$J$4="yes",IF(C3693=FALSE,FALSE,IF('Data Transformation'!E3693&lt;$R$10,E3693,$R$10)),IF(C3693=FALSE,FALSE,IF(C3693&lt;$R$10,C3693,$R$10)))</f>
        <v>0</v>
      </c>
      <c r="H3693" t="b">
        <f>IF('Input and Summary Results'!$J$4="yes",'Data Transformation'!F3693,'Data Transformation'!D3693)</f>
        <v>0</v>
      </c>
      <c r="I3693" t="str">
        <f t="shared" si="202"/>
        <v/>
      </c>
    </row>
    <row r="3694" spans="2:9" x14ac:dyDescent="0.25">
      <c r="B3694" t="b">
        <f>IF('Input and Summary Results'!D3276=0,FALSE,'Input and Summary Results'!$B3276)</f>
        <v>0</v>
      </c>
      <c r="C3694" t="b">
        <f>IF(OR(B3694=0,'Input and Summary Results'!D3276=0,'Input and Summary Results'!D3276=""),FALSE,'Input and Summary Results'!$D3276)</f>
        <v>0</v>
      </c>
      <c r="D3694" t="b">
        <f>IF(OR(B3694=0,'Input and Summary Results'!E3276=0),FALSE,'Input and Summary Results'!$E3276)</f>
        <v>0</v>
      </c>
      <c r="E3694" t="b">
        <f t="shared" si="203"/>
        <v>0</v>
      </c>
      <c r="F3694" t="b">
        <f t="shared" si="204"/>
        <v>0</v>
      </c>
      <c r="G3694" t="b">
        <f>IF('Input and Summary Results'!$J$4="yes",IF(C3694=FALSE,FALSE,IF('Data Transformation'!E3694&lt;$R$10,E3694,$R$10)),IF(C3694=FALSE,FALSE,IF(C3694&lt;$R$10,C3694,$R$10)))</f>
        <v>0</v>
      </c>
      <c r="H3694" t="b">
        <f>IF('Input and Summary Results'!$J$4="yes",'Data Transformation'!F3694,'Data Transformation'!D3694)</f>
        <v>0</v>
      </c>
      <c r="I3694" t="str">
        <f t="shared" si="202"/>
        <v/>
      </c>
    </row>
    <row r="3695" spans="2:9" x14ac:dyDescent="0.25">
      <c r="B3695" t="b">
        <f>IF('Input and Summary Results'!D3277=0,FALSE,'Input and Summary Results'!$B3277)</f>
        <v>0</v>
      </c>
      <c r="C3695" t="b">
        <f>IF(OR(B3695=0,'Input and Summary Results'!D3277=0,'Input and Summary Results'!D3277=""),FALSE,'Input and Summary Results'!$D3277)</f>
        <v>0</v>
      </c>
      <c r="D3695" t="b">
        <f>IF(OR(B3695=0,'Input and Summary Results'!E3277=0),FALSE,'Input and Summary Results'!$E3277)</f>
        <v>0</v>
      </c>
      <c r="E3695" t="b">
        <f t="shared" si="203"/>
        <v>0</v>
      </c>
      <c r="F3695" t="b">
        <f t="shared" si="204"/>
        <v>0</v>
      </c>
      <c r="G3695" t="b">
        <f>IF('Input and Summary Results'!$J$4="yes",IF(C3695=FALSE,FALSE,IF('Data Transformation'!E3695&lt;$R$10,E3695,$R$10)),IF(C3695=FALSE,FALSE,IF(C3695&lt;$R$10,C3695,$R$10)))</f>
        <v>0</v>
      </c>
      <c r="H3695" t="b">
        <f>IF('Input and Summary Results'!$J$4="yes",'Data Transformation'!F3695,'Data Transformation'!D3695)</f>
        <v>0</v>
      </c>
      <c r="I3695" t="str">
        <f t="shared" si="202"/>
        <v/>
      </c>
    </row>
    <row r="3696" spans="2:9" x14ac:dyDescent="0.25">
      <c r="B3696" t="b">
        <f>IF('Input and Summary Results'!D3278=0,FALSE,'Input and Summary Results'!$B3278)</f>
        <v>0</v>
      </c>
      <c r="C3696" t="b">
        <f>IF(OR(B3696=0,'Input and Summary Results'!D3278=0,'Input and Summary Results'!D3278=""),FALSE,'Input and Summary Results'!$D3278)</f>
        <v>0</v>
      </c>
      <c r="D3696" t="b">
        <f>IF(OR(B3696=0,'Input and Summary Results'!E3278=0),FALSE,'Input and Summary Results'!$E3278)</f>
        <v>0</v>
      </c>
      <c r="E3696" t="b">
        <f t="shared" si="203"/>
        <v>0</v>
      </c>
      <c r="F3696" t="b">
        <f t="shared" si="204"/>
        <v>0</v>
      </c>
      <c r="G3696" t="b">
        <f>IF('Input and Summary Results'!$J$4="yes",IF(C3696=FALSE,FALSE,IF('Data Transformation'!E3696&lt;$R$10,E3696,$R$10)),IF(C3696=FALSE,FALSE,IF(C3696&lt;$R$10,C3696,$R$10)))</f>
        <v>0</v>
      </c>
      <c r="H3696" t="b">
        <f>IF('Input and Summary Results'!$J$4="yes",'Data Transformation'!F3696,'Data Transformation'!D3696)</f>
        <v>0</v>
      </c>
      <c r="I3696" t="str">
        <f t="shared" si="202"/>
        <v/>
      </c>
    </row>
    <row r="3697" spans="2:9" x14ac:dyDescent="0.25">
      <c r="B3697" t="b">
        <f>IF('Input and Summary Results'!D3279=0,FALSE,'Input and Summary Results'!$B3279)</f>
        <v>0</v>
      </c>
      <c r="C3697" t="b">
        <f>IF(OR(B3697=0,'Input and Summary Results'!D3279=0,'Input and Summary Results'!D3279=""),FALSE,'Input and Summary Results'!$D3279)</f>
        <v>0</v>
      </c>
      <c r="D3697" t="b">
        <f>IF(OR(B3697=0,'Input and Summary Results'!E3279=0),FALSE,'Input and Summary Results'!$E3279)</f>
        <v>0</v>
      </c>
      <c r="E3697" t="b">
        <f t="shared" si="203"/>
        <v>0</v>
      </c>
      <c r="F3697" t="b">
        <f t="shared" si="204"/>
        <v>0</v>
      </c>
      <c r="G3697" t="b">
        <f>IF('Input and Summary Results'!$J$4="yes",IF(C3697=FALSE,FALSE,IF('Data Transformation'!E3697&lt;$R$10,E3697,$R$10)),IF(C3697=FALSE,FALSE,IF(C3697&lt;$R$10,C3697,$R$10)))</f>
        <v>0</v>
      </c>
      <c r="H3697" t="b">
        <f>IF('Input and Summary Results'!$J$4="yes",'Data Transformation'!F3697,'Data Transformation'!D3697)</f>
        <v>0</v>
      </c>
      <c r="I3697" t="str">
        <f t="shared" si="202"/>
        <v/>
      </c>
    </row>
    <row r="3698" spans="2:9" x14ac:dyDescent="0.25">
      <c r="B3698" t="b">
        <f>IF('Input and Summary Results'!D3280=0,FALSE,'Input and Summary Results'!$B3280)</f>
        <v>0</v>
      </c>
      <c r="C3698" t="b">
        <f>IF(OR(B3698=0,'Input and Summary Results'!D3280=0,'Input and Summary Results'!D3280=""),FALSE,'Input and Summary Results'!$D3280)</f>
        <v>0</v>
      </c>
      <c r="D3698" t="b">
        <f>IF(OR(B3698=0,'Input and Summary Results'!E3280=0),FALSE,'Input and Summary Results'!$E3280)</f>
        <v>0</v>
      </c>
      <c r="E3698" t="b">
        <f t="shared" si="203"/>
        <v>0</v>
      </c>
      <c r="F3698" t="b">
        <f t="shared" si="204"/>
        <v>0</v>
      </c>
      <c r="G3698" t="b">
        <f>IF('Input and Summary Results'!$J$4="yes",IF(C3698=FALSE,FALSE,IF('Data Transformation'!E3698&lt;$R$10,E3698,$R$10)),IF(C3698=FALSE,FALSE,IF(C3698&lt;$R$10,C3698,$R$10)))</f>
        <v>0</v>
      </c>
      <c r="H3698" t="b">
        <f>IF('Input and Summary Results'!$J$4="yes",'Data Transformation'!F3698,'Data Transformation'!D3698)</f>
        <v>0</v>
      </c>
      <c r="I3698" t="str">
        <f t="shared" si="202"/>
        <v/>
      </c>
    </row>
    <row r="3699" spans="2:9" x14ac:dyDescent="0.25">
      <c r="B3699" t="b">
        <f>IF('Input and Summary Results'!D3281=0,FALSE,'Input and Summary Results'!$B3281)</f>
        <v>0</v>
      </c>
      <c r="C3699" t="b">
        <f>IF(OR(B3699=0,'Input and Summary Results'!D3281=0,'Input and Summary Results'!D3281=""),FALSE,'Input and Summary Results'!$D3281)</f>
        <v>0</v>
      </c>
      <c r="D3699" t="b">
        <f>IF(OR(B3699=0,'Input and Summary Results'!E3281=0),FALSE,'Input and Summary Results'!$E3281)</f>
        <v>0</v>
      </c>
      <c r="E3699" t="b">
        <f t="shared" si="203"/>
        <v>0</v>
      </c>
      <c r="F3699" t="b">
        <f t="shared" si="204"/>
        <v>0</v>
      </c>
      <c r="G3699" t="b">
        <f>IF('Input and Summary Results'!$J$4="yes",IF(C3699=FALSE,FALSE,IF('Data Transformation'!E3699&lt;$R$10,E3699,$R$10)),IF(C3699=FALSE,FALSE,IF(C3699&lt;$R$10,C3699,$R$10)))</f>
        <v>0</v>
      </c>
      <c r="H3699" t="b">
        <f>IF('Input and Summary Results'!$J$4="yes",'Data Transformation'!F3699,'Data Transformation'!D3699)</f>
        <v>0</v>
      </c>
      <c r="I3699" t="str">
        <f t="shared" si="202"/>
        <v/>
      </c>
    </row>
    <row r="3700" spans="2:9" x14ac:dyDescent="0.25">
      <c r="B3700" t="b">
        <f>IF('Input and Summary Results'!D3282=0,FALSE,'Input and Summary Results'!$B3282)</f>
        <v>0</v>
      </c>
      <c r="C3700" t="b">
        <f>IF(OR(B3700=0,'Input and Summary Results'!D3282=0,'Input and Summary Results'!D3282=""),FALSE,'Input and Summary Results'!$D3282)</f>
        <v>0</v>
      </c>
      <c r="D3700" t="b">
        <f>IF(OR(B3700=0,'Input and Summary Results'!E3282=0),FALSE,'Input and Summary Results'!$E3282)</f>
        <v>0</v>
      </c>
      <c r="E3700" t="b">
        <f t="shared" si="203"/>
        <v>0</v>
      </c>
      <c r="F3700" t="b">
        <f t="shared" si="204"/>
        <v>0</v>
      </c>
      <c r="G3700" t="b">
        <f>IF('Input and Summary Results'!$J$4="yes",IF(C3700=FALSE,FALSE,IF('Data Transformation'!E3700&lt;$R$10,E3700,$R$10)),IF(C3700=FALSE,FALSE,IF(C3700&lt;$R$10,C3700,$R$10)))</f>
        <v>0</v>
      </c>
      <c r="H3700" t="b">
        <f>IF('Input and Summary Results'!$J$4="yes",'Data Transformation'!F3700,'Data Transformation'!D3700)</f>
        <v>0</v>
      </c>
      <c r="I3700" t="str">
        <f t="shared" si="202"/>
        <v/>
      </c>
    </row>
    <row r="3701" spans="2:9" x14ac:dyDescent="0.25">
      <c r="B3701" t="b">
        <f>IF('Input and Summary Results'!D3283=0,FALSE,'Input and Summary Results'!$B3283)</f>
        <v>0</v>
      </c>
      <c r="C3701" t="b">
        <f>IF(OR(B3701=0,'Input and Summary Results'!D3283=0,'Input and Summary Results'!D3283=""),FALSE,'Input and Summary Results'!$D3283)</f>
        <v>0</v>
      </c>
      <c r="D3701" t="b">
        <f>IF(OR(B3701=0,'Input and Summary Results'!E3283=0),FALSE,'Input and Summary Results'!$E3283)</f>
        <v>0</v>
      </c>
      <c r="E3701" t="b">
        <f t="shared" si="203"/>
        <v>0</v>
      </c>
      <c r="F3701" t="b">
        <f t="shared" si="204"/>
        <v>0</v>
      </c>
      <c r="G3701" t="b">
        <f>IF('Input and Summary Results'!$J$4="yes",IF(C3701=FALSE,FALSE,IF('Data Transformation'!E3701&lt;$R$10,E3701,$R$10)),IF(C3701=FALSE,FALSE,IF(C3701&lt;$R$10,C3701,$R$10)))</f>
        <v>0</v>
      </c>
      <c r="H3701" t="b">
        <f>IF('Input and Summary Results'!$J$4="yes",'Data Transformation'!F3701,'Data Transformation'!D3701)</f>
        <v>0</v>
      </c>
      <c r="I3701" t="str">
        <f t="shared" si="202"/>
        <v/>
      </c>
    </row>
    <row r="3702" spans="2:9" x14ac:dyDescent="0.25">
      <c r="B3702" t="b">
        <f>IF('Input and Summary Results'!D3284=0,FALSE,'Input and Summary Results'!$B3284)</f>
        <v>0</v>
      </c>
      <c r="C3702" t="b">
        <f>IF(OR(B3702=0,'Input and Summary Results'!D3284=0,'Input and Summary Results'!D3284=""),FALSE,'Input and Summary Results'!$D3284)</f>
        <v>0</v>
      </c>
      <c r="D3702" t="b">
        <f>IF(OR(B3702=0,'Input and Summary Results'!E3284=0),FALSE,'Input and Summary Results'!$E3284)</f>
        <v>0</v>
      </c>
      <c r="E3702" t="b">
        <f t="shared" si="203"/>
        <v>0</v>
      </c>
      <c r="F3702" t="b">
        <f t="shared" si="204"/>
        <v>0</v>
      </c>
      <c r="G3702" t="b">
        <f>IF('Input and Summary Results'!$J$4="yes",IF(C3702=FALSE,FALSE,IF('Data Transformation'!E3702&lt;$R$10,E3702,$R$10)),IF(C3702=FALSE,FALSE,IF(C3702&lt;$R$10,C3702,$R$10)))</f>
        <v>0</v>
      </c>
      <c r="H3702" t="b">
        <f>IF('Input and Summary Results'!$J$4="yes",'Data Transformation'!F3702,'Data Transformation'!D3702)</f>
        <v>0</v>
      </c>
      <c r="I3702" t="str">
        <f t="shared" si="202"/>
        <v/>
      </c>
    </row>
    <row r="3703" spans="2:9" x14ac:dyDescent="0.25">
      <c r="B3703" t="b">
        <f>IF('Input and Summary Results'!D3285=0,FALSE,'Input and Summary Results'!$B3285)</f>
        <v>0</v>
      </c>
      <c r="C3703" t="b">
        <f>IF(OR(B3703=0,'Input and Summary Results'!D3285=0,'Input and Summary Results'!D3285=""),FALSE,'Input and Summary Results'!$D3285)</f>
        <v>0</v>
      </c>
      <c r="D3703" t="b">
        <f>IF(OR(B3703=0,'Input and Summary Results'!E3285=0),FALSE,'Input and Summary Results'!$E3285)</f>
        <v>0</v>
      </c>
      <c r="E3703" t="b">
        <f t="shared" si="203"/>
        <v>0</v>
      </c>
      <c r="F3703" t="b">
        <f t="shared" si="204"/>
        <v>0</v>
      </c>
      <c r="G3703" t="b">
        <f>IF('Input and Summary Results'!$J$4="yes",IF(C3703=FALSE,FALSE,IF('Data Transformation'!E3703&lt;$R$10,E3703,$R$10)),IF(C3703=FALSE,FALSE,IF(C3703&lt;$R$10,C3703,$R$10)))</f>
        <v>0</v>
      </c>
      <c r="H3703" t="b">
        <f>IF('Input and Summary Results'!$J$4="yes",'Data Transformation'!F3703,'Data Transformation'!D3703)</f>
        <v>0</v>
      </c>
      <c r="I3703" t="str">
        <f t="shared" si="202"/>
        <v/>
      </c>
    </row>
    <row r="3704" spans="2:9" x14ac:dyDescent="0.25">
      <c r="B3704" t="b">
        <f>IF('Input and Summary Results'!D3286=0,FALSE,'Input and Summary Results'!$B3286)</f>
        <v>0</v>
      </c>
      <c r="C3704" t="b">
        <f>IF(OR(B3704=0,'Input and Summary Results'!D3286=0,'Input and Summary Results'!D3286=""),FALSE,'Input and Summary Results'!$D3286)</f>
        <v>0</v>
      </c>
      <c r="D3704" t="b">
        <f>IF(OR(B3704=0,'Input and Summary Results'!E3286=0),FALSE,'Input and Summary Results'!$E3286)</f>
        <v>0</v>
      </c>
      <c r="E3704" t="b">
        <f t="shared" si="203"/>
        <v>0</v>
      </c>
      <c r="F3704" t="b">
        <f t="shared" si="204"/>
        <v>0</v>
      </c>
      <c r="G3704" t="b">
        <f>IF('Input and Summary Results'!$J$4="yes",IF(C3704=FALSE,FALSE,IF('Data Transformation'!E3704&lt;$R$10,E3704,$R$10)),IF(C3704=FALSE,FALSE,IF(C3704&lt;$R$10,C3704,$R$10)))</f>
        <v>0</v>
      </c>
      <c r="H3704" t="b">
        <f>IF('Input and Summary Results'!$J$4="yes",'Data Transformation'!F3704,'Data Transformation'!D3704)</f>
        <v>0</v>
      </c>
      <c r="I3704" t="str">
        <f t="shared" si="202"/>
        <v/>
      </c>
    </row>
    <row r="3705" spans="2:9" x14ac:dyDescent="0.25">
      <c r="B3705" t="b">
        <f>IF('Input and Summary Results'!D3287=0,FALSE,'Input and Summary Results'!$B3287)</f>
        <v>0</v>
      </c>
      <c r="C3705" t="b">
        <f>IF(OR(B3705=0,'Input and Summary Results'!D3287=0,'Input and Summary Results'!D3287=""),FALSE,'Input and Summary Results'!$D3287)</f>
        <v>0</v>
      </c>
      <c r="D3705" t="b">
        <f>IF(OR(B3705=0,'Input and Summary Results'!E3287=0),FALSE,'Input and Summary Results'!$E3287)</f>
        <v>0</v>
      </c>
      <c r="E3705" t="b">
        <f t="shared" si="203"/>
        <v>0</v>
      </c>
      <c r="F3705" t="b">
        <f t="shared" si="204"/>
        <v>0</v>
      </c>
      <c r="G3705" t="b">
        <f>IF('Input and Summary Results'!$J$4="yes",IF(C3705=FALSE,FALSE,IF('Data Transformation'!E3705&lt;$R$10,E3705,$R$10)),IF(C3705=FALSE,FALSE,IF(C3705&lt;$R$10,C3705,$R$10)))</f>
        <v>0</v>
      </c>
      <c r="H3705" t="b">
        <f>IF('Input and Summary Results'!$J$4="yes",'Data Transformation'!F3705,'Data Transformation'!D3705)</f>
        <v>0</v>
      </c>
      <c r="I3705" t="str">
        <f t="shared" si="202"/>
        <v/>
      </c>
    </row>
    <row r="3706" spans="2:9" x14ac:dyDescent="0.25">
      <c r="B3706" t="b">
        <f>IF('Input and Summary Results'!D3288=0,FALSE,'Input and Summary Results'!$B3288)</f>
        <v>0</v>
      </c>
      <c r="C3706" t="b">
        <f>IF(OR(B3706=0,'Input and Summary Results'!D3288=0,'Input and Summary Results'!D3288=""),FALSE,'Input and Summary Results'!$D3288)</f>
        <v>0</v>
      </c>
      <c r="D3706" t="b">
        <f>IF(OR(B3706=0,'Input and Summary Results'!E3288=0),FALSE,'Input and Summary Results'!$E3288)</f>
        <v>0</v>
      </c>
      <c r="E3706" t="b">
        <f t="shared" si="203"/>
        <v>0</v>
      </c>
      <c r="F3706" t="b">
        <f t="shared" si="204"/>
        <v>0</v>
      </c>
      <c r="G3706" t="b">
        <f>IF('Input and Summary Results'!$J$4="yes",IF(C3706=FALSE,FALSE,IF('Data Transformation'!E3706&lt;$R$10,E3706,$R$10)),IF(C3706=FALSE,FALSE,IF(C3706&lt;$R$10,C3706,$R$10)))</f>
        <v>0</v>
      </c>
      <c r="H3706" t="b">
        <f>IF('Input and Summary Results'!$J$4="yes",'Data Transformation'!F3706,'Data Transformation'!D3706)</f>
        <v>0</v>
      </c>
      <c r="I3706" t="str">
        <f t="shared" si="202"/>
        <v/>
      </c>
    </row>
    <row r="3707" spans="2:9" x14ac:dyDescent="0.25">
      <c r="B3707" t="b">
        <f>IF('Input and Summary Results'!D3289=0,FALSE,'Input and Summary Results'!$B3289)</f>
        <v>0</v>
      </c>
      <c r="C3707" t="b">
        <f>IF(OR(B3707=0,'Input and Summary Results'!D3289=0,'Input and Summary Results'!D3289=""),FALSE,'Input and Summary Results'!$D3289)</f>
        <v>0</v>
      </c>
      <c r="D3707" t="b">
        <f>IF(OR(B3707=0,'Input and Summary Results'!E3289=0),FALSE,'Input and Summary Results'!$E3289)</f>
        <v>0</v>
      </c>
      <c r="E3707" t="b">
        <f t="shared" si="203"/>
        <v>0</v>
      </c>
      <c r="F3707" t="b">
        <f t="shared" si="204"/>
        <v>0</v>
      </c>
      <c r="G3707" t="b">
        <f>IF('Input and Summary Results'!$J$4="yes",IF(C3707=FALSE,FALSE,IF('Data Transformation'!E3707&lt;$R$10,E3707,$R$10)),IF(C3707=FALSE,FALSE,IF(C3707&lt;$R$10,C3707,$R$10)))</f>
        <v>0</v>
      </c>
      <c r="H3707" t="b">
        <f>IF('Input and Summary Results'!$J$4="yes",'Data Transformation'!F3707,'Data Transformation'!D3707)</f>
        <v>0</v>
      </c>
      <c r="I3707" t="str">
        <f t="shared" si="202"/>
        <v/>
      </c>
    </row>
    <row r="3708" spans="2:9" x14ac:dyDescent="0.25">
      <c r="B3708" t="b">
        <f>IF('Input and Summary Results'!D3290=0,FALSE,'Input and Summary Results'!$B3290)</f>
        <v>0</v>
      </c>
      <c r="C3708" t="b">
        <f>IF(OR(B3708=0,'Input and Summary Results'!D3290=0,'Input and Summary Results'!D3290=""),FALSE,'Input and Summary Results'!$D3290)</f>
        <v>0</v>
      </c>
      <c r="D3708" t="b">
        <f>IF(OR(B3708=0,'Input and Summary Results'!E3290=0),FALSE,'Input and Summary Results'!$E3290)</f>
        <v>0</v>
      </c>
      <c r="E3708" t="b">
        <f t="shared" si="203"/>
        <v>0</v>
      </c>
      <c r="F3708" t="b">
        <f t="shared" si="204"/>
        <v>0</v>
      </c>
      <c r="G3708" t="b">
        <f>IF('Input and Summary Results'!$J$4="yes",IF(C3708=FALSE,FALSE,IF('Data Transformation'!E3708&lt;$R$10,E3708,$R$10)),IF(C3708=FALSE,FALSE,IF(C3708&lt;$R$10,C3708,$R$10)))</f>
        <v>0</v>
      </c>
      <c r="H3708" t="b">
        <f>IF('Input and Summary Results'!$J$4="yes",'Data Transformation'!F3708,'Data Transformation'!D3708)</f>
        <v>0</v>
      </c>
      <c r="I3708" t="str">
        <f t="shared" si="202"/>
        <v/>
      </c>
    </row>
    <row r="3709" spans="2:9" x14ac:dyDescent="0.25">
      <c r="B3709" t="b">
        <f>IF('Input and Summary Results'!D3291=0,FALSE,'Input and Summary Results'!$B3291)</f>
        <v>0</v>
      </c>
      <c r="C3709" t="b">
        <f>IF(OR(B3709=0,'Input and Summary Results'!D3291=0,'Input and Summary Results'!D3291=""),FALSE,'Input and Summary Results'!$D3291)</f>
        <v>0</v>
      </c>
      <c r="D3709" t="b">
        <f>IF(OR(B3709=0,'Input and Summary Results'!E3291=0),FALSE,'Input and Summary Results'!$E3291)</f>
        <v>0</v>
      </c>
      <c r="E3709" t="b">
        <f t="shared" si="203"/>
        <v>0</v>
      </c>
      <c r="F3709" t="b">
        <f t="shared" si="204"/>
        <v>0</v>
      </c>
      <c r="G3709" t="b">
        <f>IF('Input and Summary Results'!$J$4="yes",IF(C3709=FALSE,FALSE,IF('Data Transformation'!E3709&lt;$R$10,E3709,$R$10)),IF(C3709=FALSE,FALSE,IF(C3709&lt;$R$10,C3709,$R$10)))</f>
        <v>0</v>
      </c>
      <c r="H3709" t="b">
        <f>IF('Input and Summary Results'!$J$4="yes",'Data Transformation'!F3709,'Data Transformation'!D3709)</f>
        <v>0</v>
      </c>
      <c r="I3709" t="str">
        <f t="shared" si="202"/>
        <v/>
      </c>
    </row>
    <row r="3710" spans="2:9" x14ac:dyDescent="0.25">
      <c r="B3710" t="b">
        <f>IF('Input and Summary Results'!D3292=0,FALSE,'Input and Summary Results'!$B3292)</f>
        <v>0</v>
      </c>
      <c r="C3710" t="b">
        <f>IF(OR(B3710=0,'Input and Summary Results'!D3292=0,'Input and Summary Results'!D3292=""),FALSE,'Input and Summary Results'!$D3292)</f>
        <v>0</v>
      </c>
      <c r="D3710" t="b">
        <f>IF(OR(B3710=0,'Input and Summary Results'!E3292=0),FALSE,'Input and Summary Results'!$E3292)</f>
        <v>0</v>
      </c>
      <c r="E3710" t="b">
        <f t="shared" si="203"/>
        <v>0</v>
      </c>
      <c r="F3710" t="b">
        <f t="shared" si="204"/>
        <v>0</v>
      </c>
      <c r="G3710" t="b">
        <f>IF('Input and Summary Results'!$J$4="yes",IF(C3710=FALSE,FALSE,IF('Data Transformation'!E3710&lt;$R$10,E3710,$R$10)),IF(C3710=FALSE,FALSE,IF(C3710&lt;$R$10,C3710,$R$10)))</f>
        <v>0</v>
      </c>
      <c r="H3710" t="b">
        <f>IF('Input and Summary Results'!$J$4="yes",'Data Transformation'!F3710,'Data Transformation'!D3710)</f>
        <v>0</v>
      </c>
      <c r="I3710" t="str">
        <f t="shared" si="202"/>
        <v/>
      </c>
    </row>
    <row r="3711" spans="2:9" x14ac:dyDescent="0.25">
      <c r="B3711" t="b">
        <f>IF('Input and Summary Results'!D3293=0,FALSE,'Input and Summary Results'!$B3293)</f>
        <v>0</v>
      </c>
      <c r="C3711" t="b">
        <f>IF(OR(B3711=0,'Input and Summary Results'!D3293=0,'Input and Summary Results'!D3293=""),FALSE,'Input and Summary Results'!$D3293)</f>
        <v>0</v>
      </c>
      <c r="D3711" t="b">
        <f>IF(OR(B3711=0,'Input and Summary Results'!E3293=0),FALSE,'Input and Summary Results'!$E3293)</f>
        <v>0</v>
      </c>
      <c r="E3711" t="b">
        <f t="shared" si="203"/>
        <v>0</v>
      </c>
      <c r="F3711" t="b">
        <f t="shared" si="204"/>
        <v>0</v>
      </c>
      <c r="G3711" t="b">
        <f>IF('Input and Summary Results'!$J$4="yes",IF(C3711=FALSE,FALSE,IF('Data Transformation'!E3711&lt;$R$10,E3711,$R$10)),IF(C3711=FALSE,FALSE,IF(C3711&lt;$R$10,C3711,$R$10)))</f>
        <v>0</v>
      </c>
      <c r="H3711" t="b">
        <f>IF('Input and Summary Results'!$J$4="yes",'Data Transformation'!F3711,'Data Transformation'!D3711)</f>
        <v>0</v>
      </c>
      <c r="I3711" t="str">
        <f t="shared" si="202"/>
        <v/>
      </c>
    </row>
    <row r="3712" spans="2:9" x14ac:dyDescent="0.25">
      <c r="B3712" t="b">
        <f>IF('Input and Summary Results'!D3294=0,FALSE,'Input and Summary Results'!$B3294)</f>
        <v>0</v>
      </c>
      <c r="C3712" t="b">
        <f>IF(OR(B3712=0,'Input and Summary Results'!D3294=0,'Input and Summary Results'!D3294=""),FALSE,'Input and Summary Results'!$D3294)</f>
        <v>0</v>
      </c>
      <c r="D3712" t="b">
        <f>IF(OR(B3712=0,'Input and Summary Results'!E3294=0),FALSE,'Input and Summary Results'!$E3294)</f>
        <v>0</v>
      </c>
      <c r="E3712" t="b">
        <f t="shared" si="203"/>
        <v>0</v>
      </c>
      <c r="F3712" t="b">
        <f t="shared" si="204"/>
        <v>0</v>
      </c>
      <c r="G3712" t="b">
        <f>IF('Input and Summary Results'!$J$4="yes",IF(C3712=FALSE,FALSE,IF('Data Transformation'!E3712&lt;$R$10,E3712,$R$10)),IF(C3712=FALSE,FALSE,IF(C3712&lt;$R$10,C3712,$R$10)))</f>
        <v>0</v>
      </c>
      <c r="H3712" t="b">
        <f>IF('Input and Summary Results'!$J$4="yes",'Data Transformation'!F3712,'Data Transformation'!D3712)</f>
        <v>0</v>
      </c>
      <c r="I3712" t="str">
        <f t="shared" si="202"/>
        <v/>
      </c>
    </row>
    <row r="3713" spans="2:9" x14ac:dyDescent="0.25">
      <c r="B3713" t="b">
        <f>IF('Input and Summary Results'!D3295=0,FALSE,'Input and Summary Results'!$B3295)</f>
        <v>0</v>
      </c>
      <c r="C3713" t="b">
        <f>IF(OR(B3713=0,'Input and Summary Results'!D3295=0,'Input and Summary Results'!D3295=""),FALSE,'Input and Summary Results'!$D3295)</f>
        <v>0</v>
      </c>
      <c r="D3713" t="b">
        <f>IF(OR(B3713=0,'Input and Summary Results'!E3295=0),FALSE,'Input and Summary Results'!$E3295)</f>
        <v>0</v>
      </c>
      <c r="E3713" t="b">
        <f t="shared" si="203"/>
        <v>0</v>
      </c>
      <c r="F3713" t="b">
        <f t="shared" si="204"/>
        <v>0</v>
      </c>
      <c r="G3713" t="b">
        <f>IF('Input and Summary Results'!$J$4="yes",IF(C3713=FALSE,FALSE,IF('Data Transformation'!E3713&lt;$R$10,E3713,$R$10)),IF(C3713=FALSE,FALSE,IF(C3713&lt;$R$10,C3713,$R$10)))</f>
        <v>0</v>
      </c>
      <c r="H3713" t="b">
        <f>IF('Input and Summary Results'!$J$4="yes",'Data Transformation'!F3713,'Data Transformation'!D3713)</f>
        <v>0</v>
      </c>
      <c r="I3713" t="str">
        <f t="shared" si="202"/>
        <v/>
      </c>
    </row>
    <row r="3714" spans="2:9" x14ac:dyDescent="0.25">
      <c r="B3714" t="b">
        <f>IF('Input and Summary Results'!D3296=0,FALSE,'Input and Summary Results'!$B3296)</f>
        <v>0</v>
      </c>
      <c r="C3714" t="b">
        <f>IF(OR(B3714=0,'Input and Summary Results'!D3296=0,'Input and Summary Results'!D3296=""),FALSE,'Input and Summary Results'!$D3296)</f>
        <v>0</v>
      </c>
      <c r="D3714" t="b">
        <f>IF(OR(B3714=0,'Input and Summary Results'!E3296=0),FALSE,'Input and Summary Results'!$E3296)</f>
        <v>0</v>
      </c>
      <c r="E3714" t="b">
        <f t="shared" si="203"/>
        <v>0</v>
      </c>
      <c r="F3714" t="b">
        <f t="shared" si="204"/>
        <v>0</v>
      </c>
      <c r="G3714" t="b">
        <f>IF('Input and Summary Results'!$J$4="yes",IF(C3714=FALSE,FALSE,IF('Data Transformation'!E3714&lt;$R$10,E3714,$R$10)),IF(C3714=FALSE,FALSE,IF(C3714&lt;$R$10,C3714,$R$10)))</f>
        <v>0</v>
      </c>
      <c r="H3714" t="b">
        <f>IF('Input and Summary Results'!$J$4="yes",'Data Transformation'!F3714,'Data Transformation'!D3714)</f>
        <v>0</v>
      </c>
      <c r="I3714" t="str">
        <f t="shared" si="202"/>
        <v/>
      </c>
    </row>
    <row r="3715" spans="2:9" x14ac:dyDescent="0.25">
      <c r="B3715" t="b">
        <f>IF('Input and Summary Results'!D3297=0,FALSE,'Input and Summary Results'!$B3297)</f>
        <v>0</v>
      </c>
      <c r="C3715" t="b">
        <f>IF(OR(B3715=0,'Input and Summary Results'!D3297=0,'Input and Summary Results'!D3297=""),FALSE,'Input and Summary Results'!$D3297)</f>
        <v>0</v>
      </c>
      <c r="D3715" t="b">
        <f>IF(OR(B3715=0,'Input and Summary Results'!E3297=0),FALSE,'Input and Summary Results'!$E3297)</f>
        <v>0</v>
      </c>
      <c r="E3715" t="b">
        <f t="shared" si="203"/>
        <v>0</v>
      </c>
      <c r="F3715" t="b">
        <f t="shared" si="204"/>
        <v>0</v>
      </c>
      <c r="G3715" t="b">
        <f>IF('Input and Summary Results'!$J$4="yes",IF(C3715=FALSE,FALSE,IF('Data Transformation'!E3715&lt;$R$10,E3715,$R$10)),IF(C3715=FALSE,FALSE,IF(C3715&lt;$R$10,C3715,$R$10)))</f>
        <v>0</v>
      </c>
      <c r="H3715" t="b">
        <f>IF('Input and Summary Results'!$J$4="yes",'Data Transformation'!F3715,'Data Transformation'!D3715)</f>
        <v>0</v>
      </c>
      <c r="I3715" t="str">
        <f t="shared" si="202"/>
        <v/>
      </c>
    </row>
    <row r="3716" spans="2:9" x14ac:dyDescent="0.25">
      <c r="B3716" t="b">
        <f>IF('Input and Summary Results'!D3298=0,FALSE,'Input and Summary Results'!$B3298)</f>
        <v>0</v>
      </c>
      <c r="C3716" t="b">
        <f>IF(OR(B3716=0,'Input and Summary Results'!D3298=0,'Input and Summary Results'!D3298=""),FALSE,'Input and Summary Results'!$D3298)</f>
        <v>0</v>
      </c>
      <c r="D3716" t="b">
        <f>IF(OR(B3716=0,'Input and Summary Results'!E3298=0),FALSE,'Input and Summary Results'!$E3298)</f>
        <v>0</v>
      </c>
      <c r="E3716" t="b">
        <f t="shared" si="203"/>
        <v>0</v>
      </c>
      <c r="F3716" t="b">
        <f t="shared" si="204"/>
        <v>0</v>
      </c>
      <c r="G3716" t="b">
        <f>IF('Input and Summary Results'!$J$4="yes",IF(C3716=FALSE,FALSE,IF('Data Transformation'!E3716&lt;$R$10,E3716,$R$10)),IF(C3716=FALSE,FALSE,IF(C3716&lt;$R$10,C3716,$R$10)))</f>
        <v>0</v>
      </c>
      <c r="H3716" t="b">
        <f>IF('Input and Summary Results'!$J$4="yes",'Data Transformation'!F3716,'Data Transformation'!D3716)</f>
        <v>0</v>
      </c>
      <c r="I3716" t="str">
        <f t="shared" si="202"/>
        <v/>
      </c>
    </row>
    <row r="3717" spans="2:9" x14ac:dyDescent="0.25">
      <c r="B3717" t="b">
        <f>IF('Input and Summary Results'!D3299=0,FALSE,'Input and Summary Results'!$B3299)</f>
        <v>0</v>
      </c>
      <c r="C3717" t="b">
        <f>IF(OR(B3717=0,'Input and Summary Results'!D3299=0,'Input and Summary Results'!D3299=""),FALSE,'Input and Summary Results'!$D3299)</f>
        <v>0</v>
      </c>
      <c r="D3717" t="b">
        <f>IF(OR(B3717=0,'Input and Summary Results'!E3299=0),FALSE,'Input and Summary Results'!$E3299)</f>
        <v>0</v>
      </c>
      <c r="E3717" t="b">
        <f t="shared" si="203"/>
        <v>0</v>
      </c>
      <c r="F3717" t="b">
        <f t="shared" si="204"/>
        <v>0</v>
      </c>
      <c r="G3717" t="b">
        <f>IF('Input and Summary Results'!$J$4="yes",IF(C3717=FALSE,FALSE,IF('Data Transformation'!E3717&lt;$R$10,E3717,$R$10)),IF(C3717=FALSE,FALSE,IF(C3717&lt;$R$10,C3717,$R$10)))</f>
        <v>0</v>
      </c>
      <c r="H3717" t="b">
        <f>IF('Input and Summary Results'!$J$4="yes",'Data Transformation'!F3717,'Data Transformation'!D3717)</f>
        <v>0</v>
      </c>
      <c r="I3717" t="str">
        <f t="shared" ref="I3717:I3780" si="205">IF(G3717=FALSE,"",B3717)</f>
        <v/>
      </c>
    </row>
    <row r="3718" spans="2:9" x14ac:dyDescent="0.25">
      <c r="B3718" t="b">
        <f>IF('Input and Summary Results'!D3300=0,FALSE,'Input and Summary Results'!$B3300)</f>
        <v>0</v>
      </c>
      <c r="C3718" t="b">
        <f>IF(OR(B3718=0,'Input and Summary Results'!D3300=0,'Input and Summary Results'!D3300=""),FALSE,'Input and Summary Results'!$D3300)</f>
        <v>0</v>
      </c>
      <c r="D3718" t="b">
        <f>IF(OR(B3718=0,'Input and Summary Results'!E3300=0),FALSE,'Input and Summary Results'!$E3300)</f>
        <v>0</v>
      </c>
      <c r="E3718" t="b">
        <f t="shared" si="203"/>
        <v>0</v>
      </c>
      <c r="F3718" t="b">
        <f t="shared" si="204"/>
        <v>0</v>
      </c>
      <c r="G3718" t="b">
        <f>IF('Input and Summary Results'!$J$4="yes",IF(C3718=FALSE,FALSE,IF('Data Transformation'!E3718&lt;$R$10,E3718,$R$10)),IF(C3718=FALSE,FALSE,IF(C3718&lt;$R$10,C3718,$R$10)))</f>
        <v>0</v>
      </c>
      <c r="H3718" t="b">
        <f>IF('Input and Summary Results'!$J$4="yes",'Data Transformation'!F3718,'Data Transformation'!D3718)</f>
        <v>0</v>
      </c>
      <c r="I3718" t="str">
        <f t="shared" si="205"/>
        <v/>
      </c>
    </row>
    <row r="3719" spans="2:9" x14ac:dyDescent="0.25">
      <c r="B3719" t="b">
        <f>IF('Input and Summary Results'!D3301=0,FALSE,'Input and Summary Results'!$B3301)</f>
        <v>0</v>
      </c>
      <c r="C3719" t="b">
        <f>IF(OR(B3719=0,'Input and Summary Results'!D3301=0,'Input and Summary Results'!D3301=""),FALSE,'Input and Summary Results'!$D3301)</f>
        <v>0</v>
      </c>
      <c r="D3719" t="b">
        <f>IF(OR(B3719=0,'Input and Summary Results'!E3301=0),FALSE,'Input and Summary Results'!$E3301)</f>
        <v>0</v>
      </c>
      <c r="E3719" t="b">
        <f t="shared" si="203"/>
        <v>0</v>
      </c>
      <c r="F3719" t="b">
        <f t="shared" si="204"/>
        <v>0</v>
      </c>
      <c r="G3719" t="b">
        <f>IF('Input and Summary Results'!$J$4="yes",IF(C3719=FALSE,FALSE,IF('Data Transformation'!E3719&lt;$R$10,E3719,$R$10)),IF(C3719=FALSE,FALSE,IF(C3719&lt;$R$10,C3719,$R$10)))</f>
        <v>0</v>
      </c>
      <c r="H3719" t="b">
        <f>IF('Input and Summary Results'!$J$4="yes",'Data Transformation'!F3719,'Data Transformation'!D3719)</f>
        <v>0</v>
      </c>
      <c r="I3719" t="str">
        <f t="shared" si="205"/>
        <v/>
      </c>
    </row>
    <row r="3720" spans="2:9" x14ac:dyDescent="0.25">
      <c r="B3720" t="b">
        <f>IF('Input and Summary Results'!D3302=0,FALSE,'Input and Summary Results'!$B3302)</f>
        <v>0</v>
      </c>
      <c r="C3720" t="b">
        <f>IF(OR(B3720=0,'Input and Summary Results'!D3302=0,'Input and Summary Results'!D3302=""),FALSE,'Input and Summary Results'!$D3302)</f>
        <v>0</v>
      </c>
      <c r="D3720" t="b">
        <f>IF(OR(B3720=0,'Input and Summary Results'!E3302=0),FALSE,'Input and Summary Results'!$E3302)</f>
        <v>0</v>
      </c>
      <c r="E3720" t="b">
        <f t="shared" si="203"/>
        <v>0</v>
      </c>
      <c r="F3720" t="b">
        <f t="shared" si="204"/>
        <v>0</v>
      </c>
      <c r="G3720" t="b">
        <f>IF('Input and Summary Results'!$J$4="yes",IF(C3720=FALSE,FALSE,IF('Data Transformation'!E3720&lt;$R$10,E3720,$R$10)),IF(C3720=FALSE,FALSE,IF(C3720&lt;$R$10,C3720,$R$10)))</f>
        <v>0</v>
      </c>
      <c r="H3720" t="b">
        <f>IF('Input and Summary Results'!$J$4="yes",'Data Transformation'!F3720,'Data Transformation'!D3720)</f>
        <v>0</v>
      </c>
      <c r="I3720" t="str">
        <f t="shared" si="205"/>
        <v/>
      </c>
    </row>
    <row r="3721" spans="2:9" x14ac:dyDescent="0.25">
      <c r="B3721" t="b">
        <f>IF('Input and Summary Results'!D3303=0,FALSE,'Input and Summary Results'!$B3303)</f>
        <v>0</v>
      </c>
      <c r="C3721" t="b">
        <f>IF(OR(B3721=0,'Input and Summary Results'!D3303=0,'Input and Summary Results'!D3303=""),FALSE,'Input and Summary Results'!$D3303)</f>
        <v>0</v>
      </c>
      <c r="D3721" t="b">
        <f>IF(OR(B3721=0,'Input and Summary Results'!E3303=0),FALSE,'Input and Summary Results'!$E3303)</f>
        <v>0</v>
      </c>
      <c r="E3721" t="b">
        <f t="shared" si="203"/>
        <v>0</v>
      </c>
      <c r="F3721" t="b">
        <f t="shared" si="204"/>
        <v>0</v>
      </c>
      <c r="G3721" t="b">
        <f>IF('Input and Summary Results'!$J$4="yes",IF(C3721=FALSE,FALSE,IF('Data Transformation'!E3721&lt;$R$10,E3721,$R$10)),IF(C3721=FALSE,FALSE,IF(C3721&lt;$R$10,C3721,$R$10)))</f>
        <v>0</v>
      </c>
      <c r="H3721" t="b">
        <f>IF('Input and Summary Results'!$J$4="yes",'Data Transformation'!F3721,'Data Transformation'!D3721)</f>
        <v>0</v>
      </c>
      <c r="I3721" t="str">
        <f t="shared" si="205"/>
        <v/>
      </c>
    </row>
    <row r="3722" spans="2:9" x14ac:dyDescent="0.25">
      <c r="B3722" t="b">
        <f>IF('Input and Summary Results'!D3304=0,FALSE,'Input and Summary Results'!$B3304)</f>
        <v>0</v>
      </c>
      <c r="C3722" t="b">
        <f>IF(OR(B3722=0,'Input and Summary Results'!D3304=0,'Input and Summary Results'!D3304=""),FALSE,'Input and Summary Results'!$D3304)</f>
        <v>0</v>
      </c>
      <c r="D3722" t="b">
        <f>IF(OR(B3722=0,'Input and Summary Results'!E3304=0),FALSE,'Input and Summary Results'!$E3304)</f>
        <v>0</v>
      </c>
      <c r="E3722" t="b">
        <f t="shared" si="203"/>
        <v>0</v>
      </c>
      <c r="F3722" t="b">
        <f t="shared" si="204"/>
        <v>0</v>
      </c>
      <c r="G3722" t="b">
        <f>IF('Input and Summary Results'!$J$4="yes",IF(C3722=FALSE,FALSE,IF('Data Transformation'!E3722&lt;$R$10,E3722,$R$10)),IF(C3722=FALSE,FALSE,IF(C3722&lt;$R$10,C3722,$R$10)))</f>
        <v>0</v>
      </c>
      <c r="H3722" t="b">
        <f>IF('Input and Summary Results'!$J$4="yes",'Data Transformation'!F3722,'Data Transformation'!D3722)</f>
        <v>0</v>
      </c>
      <c r="I3722" t="str">
        <f t="shared" si="205"/>
        <v/>
      </c>
    </row>
    <row r="3723" spans="2:9" x14ac:dyDescent="0.25">
      <c r="B3723" t="b">
        <f>IF('Input and Summary Results'!D3305=0,FALSE,'Input and Summary Results'!$B3305)</f>
        <v>0</v>
      </c>
      <c r="C3723" t="b">
        <f>IF(OR(B3723=0,'Input and Summary Results'!D3305=0,'Input and Summary Results'!D3305=""),FALSE,'Input and Summary Results'!$D3305)</f>
        <v>0</v>
      </c>
      <c r="D3723" t="b">
        <f>IF(OR(B3723=0,'Input and Summary Results'!E3305=0),FALSE,'Input and Summary Results'!$E3305)</f>
        <v>0</v>
      </c>
      <c r="E3723" t="b">
        <f t="shared" si="203"/>
        <v>0</v>
      </c>
      <c r="F3723" t="b">
        <f t="shared" si="204"/>
        <v>0</v>
      </c>
      <c r="G3723" t="b">
        <f>IF('Input and Summary Results'!$J$4="yes",IF(C3723=FALSE,FALSE,IF('Data Transformation'!E3723&lt;$R$10,E3723,$R$10)),IF(C3723=FALSE,FALSE,IF(C3723&lt;$R$10,C3723,$R$10)))</f>
        <v>0</v>
      </c>
      <c r="H3723" t="b">
        <f>IF('Input and Summary Results'!$J$4="yes",'Data Transformation'!F3723,'Data Transformation'!D3723)</f>
        <v>0</v>
      </c>
      <c r="I3723" t="str">
        <f t="shared" si="205"/>
        <v/>
      </c>
    </row>
    <row r="3724" spans="2:9" x14ac:dyDescent="0.25">
      <c r="B3724" t="b">
        <f>IF('Input and Summary Results'!D3306=0,FALSE,'Input and Summary Results'!$B3306)</f>
        <v>0</v>
      </c>
      <c r="C3724" t="b">
        <f>IF(OR(B3724=0,'Input and Summary Results'!D3306=0,'Input and Summary Results'!D3306=""),FALSE,'Input and Summary Results'!$D3306)</f>
        <v>0</v>
      </c>
      <c r="D3724" t="b">
        <f>IF(OR(B3724=0,'Input and Summary Results'!E3306=0),FALSE,'Input and Summary Results'!$E3306)</f>
        <v>0</v>
      </c>
      <c r="E3724" t="b">
        <f t="shared" si="203"/>
        <v>0</v>
      </c>
      <c r="F3724" t="b">
        <f t="shared" si="204"/>
        <v>0</v>
      </c>
      <c r="G3724" t="b">
        <f>IF('Input and Summary Results'!$J$4="yes",IF(C3724=FALSE,FALSE,IF('Data Transformation'!E3724&lt;$R$10,E3724,$R$10)),IF(C3724=FALSE,FALSE,IF(C3724&lt;$R$10,C3724,$R$10)))</f>
        <v>0</v>
      </c>
      <c r="H3724" t="b">
        <f>IF('Input and Summary Results'!$J$4="yes",'Data Transformation'!F3724,'Data Transformation'!D3724)</f>
        <v>0</v>
      </c>
      <c r="I3724" t="str">
        <f t="shared" si="205"/>
        <v/>
      </c>
    </row>
    <row r="3725" spans="2:9" x14ac:dyDescent="0.25">
      <c r="B3725" t="b">
        <f>IF('Input and Summary Results'!D3307=0,FALSE,'Input and Summary Results'!$B3307)</f>
        <v>0</v>
      </c>
      <c r="C3725" t="b">
        <f>IF(OR(B3725=0,'Input and Summary Results'!D3307=0,'Input and Summary Results'!D3307=""),FALSE,'Input and Summary Results'!$D3307)</f>
        <v>0</v>
      </c>
      <c r="D3725" t="b">
        <f>IF(OR(B3725=0,'Input and Summary Results'!E3307=0),FALSE,'Input and Summary Results'!$E3307)</f>
        <v>0</v>
      </c>
      <c r="E3725" t="b">
        <f t="shared" si="203"/>
        <v>0</v>
      </c>
      <c r="F3725" t="b">
        <f t="shared" si="204"/>
        <v>0</v>
      </c>
      <c r="G3725" t="b">
        <f>IF('Input and Summary Results'!$J$4="yes",IF(C3725=FALSE,FALSE,IF('Data Transformation'!E3725&lt;$R$10,E3725,$R$10)),IF(C3725=FALSE,FALSE,IF(C3725&lt;$R$10,C3725,$R$10)))</f>
        <v>0</v>
      </c>
      <c r="H3725" t="b">
        <f>IF('Input and Summary Results'!$J$4="yes",'Data Transformation'!F3725,'Data Transformation'!D3725)</f>
        <v>0</v>
      </c>
      <c r="I3725" t="str">
        <f t="shared" si="205"/>
        <v/>
      </c>
    </row>
    <row r="3726" spans="2:9" x14ac:dyDescent="0.25">
      <c r="B3726" t="b">
        <f>IF('Input and Summary Results'!D3308=0,FALSE,'Input and Summary Results'!$B3308)</f>
        <v>0</v>
      </c>
      <c r="C3726" t="b">
        <f>IF(OR(B3726=0,'Input and Summary Results'!D3308=0,'Input and Summary Results'!D3308=""),FALSE,'Input and Summary Results'!$D3308)</f>
        <v>0</v>
      </c>
      <c r="D3726" t="b">
        <f>IF(OR(B3726=0,'Input and Summary Results'!E3308=0),FALSE,'Input and Summary Results'!$E3308)</f>
        <v>0</v>
      </c>
      <c r="E3726" t="b">
        <f t="shared" si="203"/>
        <v>0</v>
      </c>
      <c r="F3726" t="b">
        <f t="shared" si="204"/>
        <v>0</v>
      </c>
      <c r="G3726" t="b">
        <f>IF('Input and Summary Results'!$J$4="yes",IF(C3726=FALSE,FALSE,IF('Data Transformation'!E3726&lt;$R$10,E3726,$R$10)),IF(C3726=FALSE,FALSE,IF(C3726&lt;$R$10,C3726,$R$10)))</f>
        <v>0</v>
      </c>
      <c r="H3726" t="b">
        <f>IF('Input and Summary Results'!$J$4="yes",'Data Transformation'!F3726,'Data Transformation'!D3726)</f>
        <v>0</v>
      </c>
      <c r="I3726" t="str">
        <f t="shared" si="205"/>
        <v/>
      </c>
    </row>
    <row r="3727" spans="2:9" x14ac:dyDescent="0.25">
      <c r="B3727" t="b">
        <f>IF('Input and Summary Results'!D3309=0,FALSE,'Input and Summary Results'!$B3309)</f>
        <v>0</v>
      </c>
      <c r="C3727" t="b">
        <f>IF(OR(B3727=0,'Input and Summary Results'!D3309=0,'Input and Summary Results'!D3309=""),FALSE,'Input and Summary Results'!$D3309)</f>
        <v>0</v>
      </c>
      <c r="D3727" t="b">
        <f>IF(OR(B3727=0,'Input and Summary Results'!E3309=0),FALSE,'Input and Summary Results'!$E3309)</f>
        <v>0</v>
      </c>
      <c r="E3727" t="b">
        <f t="shared" si="203"/>
        <v>0</v>
      </c>
      <c r="F3727" t="b">
        <f t="shared" si="204"/>
        <v>0</v>
      </c>
      <c r="G3727" t="b">
        <f>IF('Input and Summary Results'!$J$4="yes",IF(C3727=FALSE,FALSE,IF('Data Transformation'!E3727&lt;$R$10,E3727,$R$10)),IF(C3727=FALSE,FALSE,IF(C3727&lt;$R$10,C3727,$R$10)))</f>
        <v>0</v>
      </c>
      <c r="H3727" t="b">
        <f>IF('Input and Summary Results'!$J$4="yes",'Data Transformation'!F3727,'Data Transformation'!D3727)</f>
        <v>0</v>
      </c>
      <c r="I3727" t="str">
        <f t="shared" si="205"/>
        <v/>
      </c>
    </row>
    <row r="3728" spans="2:9" x14ac:dyDescent="0.25">
      <c r="B3728" t="b">
        <f>IF('Input and Summary Results'!D3310=0,FALSE,'Input and Summary Results'!$B3310)</f>
        <v>0</v>
      </c>
      <c r="C3728" t="b">
        <f>IF(OR(B3728=0,'Input and Summary Results'!D3310=0,'Input and Summary Results'!D3310=""),FALSE,'Input and Summary Results'!$D3310)</f>
        <v>0</v>
      </c>
      <c r="D3728" t="b">
        <f>IF(OR(B3728=0,'Input and Summary Results'!E3310=0),FALSE,'Input and Summary Results'!$E3310)</f>
        <v>0</v>
      </c>
      <c r="E3728" t="b">
        <f t="shared" si="203"/>
        <v>0</v>
      </c>
      <c r="F3728" t="b">
        <f t="shared" si="204"/>
        <v>0</v>
      </c>
      <c r="G3728" t="b">
        <f>IF('Input and Summary Results'!$J$4="yes",IF(C3728=FALSE,FALSE,IF('Data Transformation'!E3728&lt;$R$10,E3728,$R$10)),IF(C3728=FALSE,FALSE,IF(C3728&lt;$R$10,C3728,$R$10)))</f>
        <v>0</v>
      </c>
      <c r="H3728" t="b">
        <f>IF('Input and Summary Results'!$J$4="yes",'Data Transformation'!F3728,'Data Transformation'!D3728)</f>
        <v>0</v>
      </c>
      <c r="I3728" t="str">
        <f t="shared" si="205"/>
        <v/>
      </c>
    </row>
    <row r="3729" spans="2:9" x14ac:dyDescent="0.25">
      <c r="B3729" t="b">
        <f>IF('Input and Summary Results'!D3311=0,FALSE,'Input and Summary Results'!$B3311)</f>
        <v>0</v>
      </c>
      <c r="C3729" t="b">
        <f>IF(OR(B3729=0,'Input and Summary Results'!D3311=0,'Input and Summary Results'!D3311=""),FALSE,'Input and Summary Results'!$D3311)</f>
        <v>0</v>
      </c>
      <c r="D3729" t="b">
        <f>IF(OR(B3729=0,'Input and Summary Results'!E3311=0),FALSE,'Input and Summary Results'!$E3311)</f>
        <v>0</v>
      </c>
      <c r="E3729" t="b">
        <f t="shared" si="203"/>
        <v>0</v>
      </c>
      <c r="F3729" t="b">
        <f t="shared" si="204"/>
        <v>0</v>
      </c>
      <c r="G3729" t="b">
        <f>IF('Input and Summary Results'!$J$4="yes",IF(C3729=FALSE,FALSE,IF('Data Transformation'!E3729&lt;$R$10,E3729,$R$10)),IF(C3729=FALSE,FALSE,IF(C3729&lt;$R$10,C3729,$R$10)))</f>
        <v>0</v>
      </c>
      <c r="H3729" t="b">
        <f>IF('Input and Summary Results'!$J$4="yes",'Data Transformation'!F3729,'Data Transformation'!D3729)</f>
        <v>0</v>
      </c>
      <c r="I3729" t="str">
        <f t="shared" si="205"/>
        <v/>
      </c>
    </row>
    <row r="3730" spans="2:9" x14ac:dyDescent="0.25">
      <c r="B3730" t="b">
        <f>IF('Input and Summary Results'!D3312=0,FALSE,'Input and Summary Results'!$B3312)</f>
        <v>0</v>
      </c>
      <c r="C3730" t="b">
        <f>IF(OR(B3730=0,'Input and Summary Results'!D3312=0,'Input and Summary Results'!D3312=""),FALSE,'Input and Summary Results'!$D3312)</f>
        <v>0</v>
      </c>
      <c r="D3730" t="b">
        <f>IF(OR(B3730=0,'Input and Summary Results'!E3312=0),FALSE,'Input and Summary Results'!$E3312)</f>
        <v>0</v>
      </c>
      <c r="E3730" t="b">
        <f t="shared" si="203"/>
        <v>0</v>
      </c>
      <c r="F3730" t="b">
        <f t="shared" si="204"/>
        <v>0</v>
      </c>
      <c r="G3730" t="b">
        <f>IF('Input and Summary Results'!$J$4="yes",IF(C3730=FALSE,FALSE,IF('Data Transformation'!E3730&lt;$R$10,E3730,$R$10)),IF(C3730=FALSE,FALSE,IF(C3730&lt;$R$10,C3730,$R$10)))</f>
        <v>0</v>
      </c>
      <c r="H3730" t="b">
        <f>IF('Input and Summary Results'!$J$4="yes",'Data Transformation'!F3730,'Data Transformation'!D3730)</f>
        <v>0</v>
      </c>
      <c r="I3730" t="str">
        <f t="shared" si="205"/>
        <v/>
      </c>
    </row>
    <row r="3731" spans="2:9" x14ac:dyDescent="0.25">
      <c r="B3731" t="b">
        <f>IF('Input and Summary Results'!D3313=0,FALSE,'Input and Summary Results'!$B3313)</f>
        <v>0</v>
      </c>
      <c r="C3731" t="b">
        <f>IF(OR(B3731=0,'Input and Summary Results'!D3313=0,'Input and Summary Results'!D3313=""),FALSE,'Input and Summary Results'!$D3313)</f>
        <v>0</v>
      </c>
      <c r="D3731" t="b">
        <f>IF(OR(B3731=0,'Input and Summary Results'!E3313=0),FALSE,'Input and Summary Results'!$E3313)</f>
        <v>0</v>
      </c>
      <c r="E3731" t="b">
        <f t="shared" si="203"/>
        <v>0</v>
      </c>
      <c r="F3731" t="b">
        <f t="shared" si="204"/>
        <v>0</v>
      </c>
      <c r="G3731" t="b">
        <f>IF('Input and Summary Results'!$J$4="yes",IF(C3731=FALSE,FALSE,IF('Data Transformation'!E3731&lt;$R$10,E3731,$R$10)),IF(C3731=FALSE,FALSE,IF(C3731&lt;$R$10,C3731,$R$10)))</f>
        <v>0</v>
      </c>
      <c r="H3731" t="b">
        <f>IF('Input and Summary Results'!$J$4="yes",'Data Transformation'!F3731,'Data Transformation'!D3731)</f>
        <v>0</v>
      </c>
      <c r="I3731" t="str">
        <f t="shared" si="205"/>
        <v/>
      </c>
    </row>
    <row r="3732" spans="2:9" x14ac:dyDescent="0.25">
      <c r="B3732" t="b">
        <f>IF('Input and Summary Results'!D3314=0,FALSE,'Input and Summary Results'!$B3314)</f>
        <v>0</v>
      </c>
      <c r="C3732" t="b">
        <f>IF(OR(B3732=0,'Input and Summary Results'!D3314=0,'Input and Summary Results'!D3314=""),FALSE,'Input and Summary Results'!$D3314)</f>
        <v>0</v>
      </c>
      <c r="D3732" t="b">
        <f>IF(OR(B3732=0,'Input and Summary Results'!E3314=0),FALSE,'Input and Summary Results'!$E3314)</f>
        <v>0</v>
      </c>
      <c r="E3732" t="b">
        <f t="shared" si="203"/>
        <v>0</v>
      </c>
      <c r="F3732" t="b">
        <f t="shared" si="204"/>
        <v>0</v>
      </c>
      <c r="G3732" t="b">
        <f>IF('Input and Summary Results'!$J$4="yes",IF(C3732=FALSE,FALSE,IF('Data Transformation'!E3732&lt;$R$10,E3732,$R$10)),IF(C3732=FALSE,FALSE,IF(C3732&lt;$R$10,C3732,$R$10)))</f>
        <v>0</v>
      </c>
      <c r="H3732" t="b">
        <f>IF('Input and Summary Results'!$J$4="yes",'Data Transformation'!F3732,'Data Transformation'!D3732)</f>
        <v>0</v>
      </c>
      <c r="I3732" t="str">
        <f t="shared" si="205"/>
        <v/>
      </c>
    </row>
    <row r="3733" spans="2:9" x14ac:dyDescent="0.25">
      <c r="B3733" t="b">
        <f>IF('Input and Summary Results'!D3315=0,FALSE,'Input and Summary Results'!$B3315)</f>
        <v>0</v>
      </c>
      <c r="C3733" t="b">
        <f>IF(OR(B3733=0,'Input and Summary Results'!D3315=0,'Input and Summary Results'!D3315=""),FALSE,'Input and Summary Results'!$D3315)</f>
        <v>0</v>
      </c>
      <c r="D3733" t="b">
        <f>IF(OR(B3733=0,'Input and Summary Results'!E3315=0),FALSE,'Input and Summary Results'!$E3315)</f>
        <v>0</v>
      </c>
      <c r="E3733" t="b">
        <f t="shared" si="203"/>
        <v>0</v>
      </c>
      <c r="F3733" t="b">
        <f t="shared" si="204"/>
        <v>0</v>
      </c>
      <c r="G3733" t="b">
        <f>IF('Input and Summary Results'!$J$4="yes",IF(C3733=FALSE,FALSE,IF('Data Transformation'!E3733&lt;$R$10,E3733,$R$10)),IF(C3733=FALSE,FALSE,IF(C3733&lt;$R$10,C3733,$R$10)))</f>
        <v>0</v>
      </c>
      <c r="H3733" t="b">
        <f>IF('Input and Summary Results'!$J$4="yes",'Data Transformation'!F3733,'Data Transformation'!D3733)</f>
        <v>0</v>
      </c>
      <c r="I3733" t="str">
        <f t="shared" si="205"/>
        <v/>
      </c>
    </row>
    <row r="3734" spans="2:9" x14ac:dyDescent="0.25">
      <c r="B3734" t="b">
        <f>IF('Input and Summary Results'!D3316=0,FALSE,'Input and Summary Results'!$B3316)</f>
        <v>0</v>
      </c>
      <c r="C3734" t="b">
        <f>IF(OR(B3734=0,'Input and Summary Results'!D3316=0,'Input and Summary Results'!D3316=""),FALSE,'Input and Summary Results'!$D3316)</f>
        <v>0</v>
      </c>
      <c r="D3734" t="b">
        <f>IF(OR(B3734=0,'Input and Summary Results'!E3316=0),FALSE,'Input and Summary Results'!$E3316)</f>
        <v>0</v>
      </c>
      <c r="E3734" t="b">
        <f t="shared" si="203"/>
        <v>0</v>
      </c>
      <c r="F3734" t="b">
        <f t="shared" si="204"/>
        <v>0</v>
      </c>
      <c r="G3734" t="b">
        <f>IF('Input and Summary Results'!$J$4="yes",IF(C3734=FALSE,FALSE,IF('Data Transformation'!E3734&lt;$R$10,E3734,$R$10)),IF(C3734=FALSE,FALSE,IF(C3734&lt;$R$10,C3734,$R$10)))</f>
        <v>0</v>
      </c>
      <c r="H3734" t="b">
        <f>IF('Input and Summary Results'!$J$4="yes",'Data Transformation'!F3734,'Data Transformation'!D3734)</f>
        <v>0</v>
      </c>
      <c r="I3734" t="str">
        <f t="shared" si="205"/>
        <v/>
      </c>
    </row>
    <row r="3735" spans="2:9" x14ac:dyDescent="0.25">
      <c r="B3735" t="b">
        <f>IF('Input and Summary Results'!D3317=0,FALSE,'Input and Summary Results'!$B3317)</f>
        <v>0</v>
      </c>
      <c r="C3735" t="b">
        <f>IF(OR(B3735=0,'Input and Summary Results'!D3317=0,'Input and Summary Results'!D3317=""),FALSE,'Input and Summary Results'!$D3317)</f>
        <v>0</v>
      </c>
      <c r="D3735" t="b">
        <f>IF(OR(B3735=0,'Input and Summary Results'!E3317=0),FALSE,'Input and Summary Results'!$E3317)</f>
        <v>0</v>
      </c>
      <c r="E3735" t="b">
        <f t="shared" si="203"/>
        <v>0</v>
      </c>
      <c r="F3735" t="b">
        <f t="shared" si="204"/>
        <v>0</v>
      </c>
      <c r="G3735" t="b">
        <f>IF('Input and Summary Results'!$J$4="yes",IF(C3735=FALSE,FALSE,IF('Data Transformation'!E3735&lt;$R$10,E3735,$R$10)),IF(C3735=FALSE,FALSE,IF(C3735&lt;$R$10,C3735,$R$10)))</f>
        <v>0</v>
      </c>
      <c r="H3735" t="b">
        <f>IF('Input and Summary Results'!$J$4="yes",'Data Transformation'!F3735,'Data Transformation'!D3735)</f>
        <v>0</v>
      </c>
      <c r="I3735" t="str">
        <f t="shared" si="205"/>
        <v/>
      </c>
    </row>
    <row r="3736" spans="2:9" x14ac:dyDescent="0.25">
      <c r="B3736" t="b">
        <f>IF('Input and Summary Results'!D3318=0,FALSE,'Input and Summary Results'!$B3318)</f>
        <v>0</v>
      </c>
      <c r="C3736" t="b">
        <f>IF(OR(B3736=0,'Input and Summary Results'!D3318=0,'Input and Summary Results'!D3318=""),FALSE,'Input and Summary Results'!$D3318)</f>
        <v>0</v>
      </c>
      <c r="D3736" t="b">
        <f>IF(OR(B3736=0,'Input and Summary Results'!E3318=0),FALSE,'Input and Summary Results'!$E3318)</f>
        <v>0</v>
      </c>
      <c r="E3736" t="b">
        <f t="shared" si="203"/>
        <v>0</v>
      </c>
      <c r="F3736" t="b">
        <f t="shared" si="204"/>
        <v>0</v>
      </c>
      <c r="G3736" t="b">
        <f>IF('Input and Summary Results'!$J$4="yes",IF(C3736=FALSE,FALSE,IF('Data Transformation'!E3736&lt;$R$10,E3736,$R$10)),IF(C3736=FALSE,FALSE,IF(C3736&lt;$R$10,C3736,$R$10)))</f>
        <v>0</v>
      </c>
      <c r="H3736" t="b">
        <f>IF('Input and Summary Results'!$J$4="yes",'Data Transformation'!F3736,'Data Transformation'!D3736)</f>
        <v>0</v>
      </c>
      <c r="I3736" t="str">
        <f t="shared" si="205"/>
        <v/>
      </c>
    </row>
    <row r="3737" spans="2:9" x14ac:dyDescent="0.25">
      <c r="B3737" t="b">
        <f>IF('Input and Summary Results'!D3319=0,FALSE,'Input and Summary Results'!$B3319)</f>
        <v>0</v>
      </c>
      <c r="C3737" t="b">
        <f>IF(OR(B3737=0,'Input and Summary Results'!D3319=0,'Input and Summary Results'!D3319=""),FALSE,'Input and Summary Results'!$D3319)</f>
        <v>0</v>
      </c>
      <c r="D3737" t="b">
        <f>IF(OR(B3737=0,'Input and Summary Results'!E3319=0),FALSE,'Input and Summary Results'!$E3319)</f>
        <v>0</v>
      </c>
      <c r="E3737" t="b">
        <f t="shared" si="203"/>
        <v>0</v>
      </c>
      <c r="F3737" t="b">
        <f t="shared" si="204"/>
        <v>0</v>
      </c>
      <c r="G3737" t="b">
        <f>IF('Input and Summary Results'!$J$4="yes",IF(C3737=FALSE,FALSE,IF('Data Transformation'!E3737&lt;$R$10,E3737,$R$10)),IF(C3737=FALSE,FALSE,IF(C3737&lt;$R$10,C3737,$R$10)))</f>
        <v>0</v>
      </c>
      <c r="H3737" t="b">
        <f>IF('Input and Summary Results'!$J$4="yes",'Data Transformation'!F3737,'Data Transformation'!D3737)</f>
        <v>0</v>
      </c>
      <c r="I3737" t="str">
        <f t="shared" si="205"/>
        <v/>
      </c>
    </row>
    <row r="3738" spans="2:9" x14ac:dyDescent="0.25">
      <c r="B3738" t="b">
        <f>IF('Input and Summary Results'!D3320=0,FALSE,'Input and Summary Results'!$B3320)</f>
        <v>0</v>
      </c>
      <c r="C3738" t="b">
        <f>IF(OR(B3738=0,'Input and Summary Results'!D3320=0,'Input and Summary Results'!D3320=""),FALSE,'Input and Summary Results'!$D3320)</f>
        <v>0</v>
      </c>
      <c r="D3738" t="b">
        <f>IF(OR(B3738=0,'Input and Summary Results'!E3320=0),FALSE,'Input and Summary Results'!$E3320)</f>
        <v>0</v>
      </c>
      <c r="E3738" t="b">
        <f t="shared" si="203"/>
        <v>0</v>
      </c>
      <c r="F3738" t="b">
        <f t="shared" si="204"/>
        <v>0</v>
      </c>
      <c r="G3738" t="b">
        <f>IF('Input and Summary Results'!$J$4="yes",IF(C3738=FALSE,FALSE,IF('Data Transformation'!E3738&lt;$R$10,E3738,$R$10)),IF(C3738=FALSE,FALSE,IF(C3738&lt;$R$10,C3738,$R$10)))</f>
        <v>0</v>
      </c>
      <c r="H3738" t="b">
        <f>IF('Input and Summary Results'!$J$4="yes",'Data Transformation'!F3738,'Data Transformation'!D3738)</f>
        <v>0</v>
      </c>
      <c r="I3738" t="str">
        <f t="shared" si="205"/>
        <v/>
      </c>
    </row>
    <row r="3739" spans="2:9" x14ac:dyDescent="0.25">
      <c r="B3739" t="b">
        <f>IF('Input and Summary Results'!D3321=0,FALSE,'Input and Summary Results'!$B3321)</f>
        <v>0</v>
      </c>
      <c r="C3739" t="b">
        <f>IF(OR(B3739=0,'Input and Summary Results'!D3321=0,'Input and Summary Results'!D3321=""),FALSE,'Input and Summary Results'!$D3321)</f>
        <v>0</v>
      </c>
      <c r="D3739" t="b">
        <f>IF(OR(B3739=0,'Input and Summary Results'!E3321=0),FALSE,'Input and Summary Results'!$E3321)</f>
        <v>0</v>
      </c>
      <c r="E3739" t="b">
        <f t="shared" si="203"/>
        <v>0</v>
      </c>
      <c r="F3739" t="b">
        <f t="shared" si="204"/>
        <v>0</v>
      </c>
      <c r="G3739" t="b">
        <f>IF('Input and Summary Results'!$J$4="yes",IF(C3739=FALSE,FALSE,IF('Data Transformation'!E3739&lt;$R$10,E3739,$R$10)),IF(C3739=FALSE,FALSE,IF(C3739&lt;$R$10,C3739,$R$10)))</f>
        <v>0</v>
      </c>
      <c r="H3739" t="b">
        <f>IF('Input and Summary Results'!$J$4="yes",'Data Transformation'!F3739,'Data Transformation'!D3739)</f>
        <v>0</v>
      </c>
      <c r="I3739" t="str">
        <f t="shared" si="205"/>
        <v/>
      </c>
    </row>
    <row r="3740" spans="2:9" x14ac:dyDescent="0.25">
      <c r="B3740" t="b">
        <f>IF('Input and Summary Results'!D3322=0,FALSE,'Input and Summary Results'!$B3322)</f>
        <v>0</v>
      </c>
      <c r="C3740" t="b">
        <f>IF(OR(B3740=0,'Input and Summary Results'!D3322=0,'Input and Summary Results'!D3322=""),FALSE,'Input and Summary Results'!$D3322)</f>
        <v>0</v>
      </c>
      <c r="D3740" t="b">
        <f>IF(OR(B3740=0,'Input and Summary Results'!E3322=0),FALSE,'Input and Summary Results'!$E3322)</f>
        <v>0</v>
      </c>
      <c r="E3740" t="b">
        <f t="shared" si="203"/>
        <v>0</v>
      </c>
      <c r="F3740" t="b">
        <f t="shared" si="204"/>
        <v>0</v>
      </c>
      <c r="G3740" t="b">
        <f>IF('Input and Summary Results'!$J$4="yes",IF(C3740=FALSE,FALSE,IF('Data Transformation'!E3740&lt;$R$10,E3740,$R$10)),IF(C3740=FALSE,FALSE,IF(C3740&lt;$R$10,C3740,$R$10)))</f>
        <v>0</v>
      </c>
      <c r="H3740" t="b">
        <f>IF('Input and Summary Results'!$J$4="yes",'Data Transformation'!F3740,'Data Transformation'!D3740)</f>
        <v>0</v>
      </c>
      <c r="I3740" t="str">
        <f t="shared" si="205"/>
        <v/>
      </c>
    </row>
    <row r="3741" spans="2:9" x14ac:dyDescent="0.25">
      <c r="B3741" t="b">
        <f>IF('Input and Summary Results'!D3323=0,FALSE,'Input and Summary Results'!$B3323)</f>
        <v>0</v>
      </c>
      <c r="C3741" t="b">
        <f>IF(OR(B3741=0,'Input and Summary Results'!D3323=0,'Input and Summary Results'!D3323=""),FALSE,'Input and Summary Results'!$D3323)</f>
        <v>0</v>
      </c>
      <c r="D3741" t="b">
        <f>IF(OR(B3741=0,'Input and Summary Results'!E3323=0),FALSE,'Input and Summary Results'!$E3323)</f>
        <v>0</v>
      </c>
      <c r="E3741" t="b">
        <f t="shared" si="203"/>
        <v>0</v>
      </c>
      <c r="F3741" t="b">
        <f t="shared" si="204"/>
        <v>0</v>
      </c>
      <c r="G3741" t="b">
        <f>IF('Input and Summary Results'!$J$4="yes",IF(C3741=FALSE,FALSE,IF('Data Transformation'!E3741&lt;$R$10,E3741,$R$10)),IF(C3741=FALSE,FALSE,IF(C3741&lt;$R$10,C3741,$R$10)))</f>
        <v>0</v>
      </c>
      <c r="H3741" t="b">
        <f>IF('Input and Summary Results'!$J$4="yes",'Data Transformation'!F3741,'Data Transformation'!D3741)</f>
        <v>0</v>
      </c>
      <c r="I3741" t="str">
        <f t="shared" si="205"/>
        <v/>
      </c>
    </row>
    <row r="3742" spans="2:9" x14ac:dyDescent="0.25">
      <c r="B3742" t="b">
        <f>IF('Input and Summary Results'!D3324=0,FALSE,'Input and Summary Results'!$B3324)</f>
        <v>0</v>
      </c>
      <c r="C3742" t="b">
        <f>IF(OR(B3742=0,'Input and Summary Results'!D3324=0,'Input and Summary Results'!D3324=""),FALSE,'Input and Summary Results'!$D3324)</f>
        <v>0</v>
      </c>
      <c r="D3742" t="b">
        <f>IF(OR(B3742=0,'Input and Summary Results'!E3324=0),FALSE,'Input and Summary Results'!$E3324)</f>
        <v>0</v>
      </c>
      <c r="E3742" t="b">
        <f t="shared" si="203"/>
        <v>0</v>
      </c>
      <c r="F3742" t="b">
        <f t="shared" si="204"/>
        <v>0</v>
      </c>
      <c r="G3742" t="b">
        <f>IF('Input and Summary Results'!$J$4="yes",IF(C3742=FALSE,FALSE,IF('Data Transformation'!E3742&lt;$R$10,E3742,$R$10)),IF(C3742=FALSE,FALSE,IF(C3742&lt;$R$10,C3742,$R$10)))</f>
        <v>0</v>
      </c>
      <c r="H3742" t="b">
        <f>IF('Input and Summary Results'!$J$4="yes",'Data Transformation'!F3742,'Data Transformation'!D3742)</f>
        <v>0</v>
      </c>
      <c r="I3742" t="str">
        <f t="shared" si="205"/>
        <v/>
      </c>
    </row>
    <row r="3743" spans="2:9" x14ac:dyDescent="0.25">
      <c r="B3743" t="b">
        <f>IF('Input and Summary Results'!D3325=0,FALSE,'Input and Summary Results'!$B3325)</f>
        <v>0</v>
      </c>
      <c r="C3743" t="b">
        <f>IF(OR(B3743=0,'Input and Summary Results'!D3325=0,'Input and Summary Results'!D3325=""),FALSE,'Input and Summary Results'!$D3325)</f>
        <v>0</v>
      </c>
      <c r="D3743" t="b">
        <f>IF(OR(B3743=0,'Input and Summary Results'!E3325=0),FALSE,'Input and Summary Results'!$E3325)</f>
        <v>0</v>
      </c>
      <c r="E3743" t="b">
        <f t="shared" si="203"/>
        <v>0</v>
      </c>
      <c r="F3743" t="b">
        <f t="shared" si="204"/>
        <v>0</v>
      </c>
      <c r="G3743" t="b">
        <f>IF('Input and Summary Results'!$J$4="yes",IF(C3743=FALSE,FALSE,IF('Data Transformation'!E3743&lt;$R$10,E3743,$R$10)),IF(C3743=FALSE,FALSE,IF(C3743&lt;$R$10,C3743,$R$10)))</f>
        <v>0</v>
      </c>
      <c r="H3743" t="b">
        <f>IF('Input and Summary Results'!$J$4="yes",'Data Transformation'!F3743,'Data Transformation'!D3743)</f>
        <v>0</v>
      </c>
      <c r="I3743" t="str">
        <f t="shared" si="205"/>
        <v/>
      </c>
    </row>
    <row r="3744" spans="2:9" x14ac:dyDescent="0.25">
      <c r="B3744" t="b">
        <f>IF('Input and Summary Results'!D3326=0,FALSE,'Input and Summary Results'!$B3326)</f>
        <v>0</v>
      </c>
      <c r="C3744" t="b">
        <f>IF(OR(B3744=0,'Input and Summary Results'!D3326=0,'Input and Summary Results'!D3326=""),FALSE,'Input and Summary Results'!$D3326)</f>
        <v>0</v>
      </c>
      <c r="D3744" t="b">
        <f>IF(OR(B3744=0,'Input and Summary Results'!E3326=0),FALSE,'Input and Summary Results'!$E3326)</f>
        <v>0</v>
      </c>
      <c r="E3744" t="b">
        <f t="shared" si="203"/>
        <v>0</v>
      </c>
      <c r="F3744" t="b">
        <f t="shared" si="204"/>
        <v>0</v>
      </c>
      <c r="G3744" t="b">
        <f>IF('Input and Summary Results'!$J$4="yes",IF(C3744=FALSE,FALSE,IF('Data Transformation'!E3744&lt;$R$10,E3744,$R$10)),IF(C3744=FALSE,FALSE,IF(C3744&lt;$R$10,C3744,$R$10)))</f>
        <v>0</v>
      </c>
      <c r="H3744" t="b">
        <f>IF('Input and Summary Results'!$J$4="yes",'Data Transformation'!F3744,'Data Transformation'!D3744)</f>
        <v>0</v>
      </c>
      <c r="I3744" t="str">
        <f t="shared" si="205"/>
        <v/>
      </c>
    </row>
    <row r="3745" spans="2:9" x14ac:dyDescent="0.25">
      <c r="B3745" t="b">
        <f>IF('Input and Summary Results'!D3327=0,FALSE,'Input and Summary Results'!$B3327)</f>
        <v>0</v>
      </c>
      <c r="C3745" t="b">
        <f>IF(OR(B3745=0,'Input and Summary Results'!D3327=0,'Input and Summary Results'!D3327=""),FALSE,'Input and Summary Results'!$D3327)</f>
        <v>0</v>
      </c>
      <c r="D3745" t="b">
        <f>IF(OR(B3745=0,'Input and Summary Results'!E3327=0),FALSE,'Input and Summary Results'!$E3327)</f>
        <v>0</v>
      </c>
      <c r="E3745" t="b">
        <f t="shared" si="203"/>
        <v>0</v>
      </c>
      <c r="F3745" t="b">
        <f t="shared" si="204"/>
        <v>0</v>
      </c>
      <c r="G3745" t="b">
        <f>IF('Input and Summary Results'!$J$4="yes",IF(C3745=FALSE,FALSE,IF('Data Transformation'!E3745&lt;$R$10,E3745,$R$10)),IF(C3745=FALSE,FALSE,IF(C3745&lt;$R$10,C3745,$R$10)))</f>
        <v>0</v>
      </c>
      <c r="H3745" t="b">
        <f>IF('Input and Summary Results'!$J$4="yes",'Data Transformation'!F3745,'Data Transformation'!D3745)</f>
        <v>0</v>
      </c>
      <c r="I3745" t="str">
        <f t="shared" si="205"/>
        <v/>
      </c>
    </row>
    <row r="3746" spans="2:9" x14ac:dyDescent="0.25">
      <c r="B3746" t="b">
        <f>IF('Input and Summary Results'!D3328=0,FALSE,'Input and Summary Results'!$B3328)</f>
        <v>0</v>
      </c>
      <c r="C3746" t="b">
        <f>IF(OR(B3746=0,'Input and Summary Results'!D3328=0,'Input and Summary Results'!D3328=""),FALSE,'Input and Summary Results'!$D3328)</f>
        <v>0</v>
      </c>
      <c r="D3746" t="b">
        <f>IF(OR(B3746=0,'Input and Summary Results'!E3328=0),FALSE,'Input and Summary Results'!$E3328)</f>
        <v>0</v>
      </c>
      <c r="E3746" t="b">
        <f t="shared" si="203"/>
        <v>0</v>
      </c>
      <c r="F3746" t="b">
        <f t="shared" si="204"/>
        <v>0</v>
      </c>
      <c r="G3746" t="b">
        <f>IF('Input and Summary Results'!$J$4="yes",IF(C3746=FALSE,FALSE,IF('Data Transformation'!E3746&lt;$R$10,E3746,$R$10)),IF(C3746=FALSE,FALSE,IF(C3746&lt;$R$10,C3746,$R$10)))</f>
        <v>0</v>
      </c>
      <c r="H3746" t="b">
        <f>IF('Input and Summary Results'!$J$4="yes",'Data Transformation'!F3746,'Data Transformation'!D3746)</f>
        <v>0</v>
      </c>
      <c r="I3746" t="str">
        <f t="shared" si="205"/>
        <v/>
      </c>
    </row>
    <row r="3747" spans="2:9" x14ac:dyDescent="0.25">
      <c r="B3747" t="b">
        <f>IF('Input and Summary Results'!D3329=0,FALSE,'Input and Summary Results'!$B3329)</f>
        <v>0</v>
      </c>
      <c r="C3747" t="b">
        <f>IF(OR(B3747=0,'Input and Summary Results'!D3329=0,'Input and Summary Results'!D3329=""),FALSE,'Input and Summary Results'!$D3329)</f>
        <v>0</v>
      </c>
      <c r="D3747" t="b">
        <f>IF(OR(B3747=0,'Input and Summary Results'!E3329=0),FALSE,'Input and Summary Results'!$E3329)</f>
        <v>0</v>
      </c>
      <c r="E3747" t="b">
        <f t="shared" si="203"/>
        <v>0</v>
      </c>
      <c r="F3747" t="b">
        <f t="shared" si="204"/>
        <v>0</v>
      </c>
      <c r="G3747" t="b">
        <f>IF('Input and Summary Results'!$J$4="yes",IF(C3747=FALSE,FALSE,IF('Data Transformation'!E3747&lt;$R$10,E3747,$R$10)),IF(C3747=FALSE,FALSE,IF(C3747&lt;$R$10,C3747,$R$10)))</f>
        <v>0</v>
      </c>
      <c r="H3747" t="b">
        <f>IF('Input and Summary Results'!$J$4="yes",'Data Transformation'!F3747,'Data Transformation'!D3747)</f>
        <v>0</v>
      </c>
      <c r="I3747" t="str">
        <f t="shared" si="205"/>
        <v/>
      </c>
    </row>
    <row r="3748" spans="2:9" x14ac:dyDescent="0.25">
      <c r="B3748" t="b">
        <f>IF('Input and Summary Results'!D3330=0,FALSE,'Input and Summary Results'!$B3330)</f>
        <v>0</v>
      </c>
      <c r="C3748" t="b">
        <f>IF(OR(B3748=0,'Input and Summary Results'!D3330=0,'Input and Summary Results'!D3330=""),FALSE,'Input and Summary Results'!$D3330)</f>
        <v>0</v>
      </c>
      <c r="D3748" t="b">
        <f>IF(OR(B3748=0,'Input and Summary Results'!E3330=0),FALSE,'Input and Summary Results'!$E3330)</f>
        <v>0</v>
      </c>
      <c r="E3748" t="b">
        <f t="shared" si="203"/>
        <v>0</v>
      </c>
      <c r="F3748" t="b">
        <f t="shared" si="204"/>
        <v>0</v>
      </c>
      <c r="G3748" t="b">
        <f>IF('Input and Summary Results'!$J$4="yes",IF(C3748=FALSE,FALSE,IF('Data Transformation'!E3748&lt;$R$10,E3748,$R$10)),IF(C3748=FALSE,FALSE,IF(C3748&lt;$R$10,C3748,$R$10)))</f>
        <v>0</v>
      </c>
      <c r="H3748" t="b">
        <f>IF('Input and Summary Results'!$J$4="yes",'Data Transformation'!F3748,'Data Transformation'!D3748)</f>
        <v>0</v>
      </c>
      <c r="I3748" t="str">
        <f t="shared" si="205"/>
        <v/>
      </c>
    </row>
    <row r="3749" spans="2:9" x14ac:dyDescent="0.25">
      <c r="B3749" t="b">
        <f>IF('Input and Summary Results'!D3331=0,FALSE,'Input and Summary Results'!$B3331)</f>
        <v>0</v>
      </c>
      <c r="C3749" t="b">
        <f>IF(OR(B3749=0,'Input and Summary Results'!D3331=0,'Input and Summary Results'!D3331=""),FALSE,'Input and Summary Results'!$D3331)</f>
        <v>0</v>
      </c>
      <c r="D3749" t="b">
        <f>IF(OR(B3749=0,'Input and Summary Results'!E3331=0),FALSE,'Input and Summary Results'!$E3331)</f>
        <v>0</v>
      </c>
      <c r="E3749" t="b">
        <f t="shared" si="203"/>
        <v>0</v>
      </c>
      <c r="F3749" t="b">
        <f t="shared" si="204"/>
        <v>0</v>
      </c>
      <c r="G3749" t="b">
        <f>IF('Input and Summary Results'!$J$4="yes",IF(C3749=FALSE,FALSE,IF('Data Transformation'!E3749&lt;$R$10,E3749,$R$10)),IF(C3749=FALSE,FALSE,IF(C3749&lt;$R$10,C3749,$R$10)))</f>
        <v>0</v>
      </c>
      <c r="H3749" t="b">
        <f>IF('Input and Summary Results'!$J$4="yes",'Data Transformation'!F3749,'Data Transformation'!D3749)</f>
        <v>0</v>
      </c>
      <c r="I3749" t="str">
        <f t="shared" si="205"/>
        <v/>
      </c>
    </row>
    <row r="3750" spans="2:9" x14ac:dyDescent="0.25">
      <c r="B3750" t="b">
        <f>IF('Input and Summary Results'!D3332=0,FALSE,'Input and Summary Results'!$B3332)</f>
        <v>0</v>
      </c>
      <c r="C3750" t="b">
        <f>IF(OR(B3750=0,'Input and Summary Results'!D3332=0,'Input and Summary Results'!D3332=""),FALSE,'Input and Summary Results'!$D3332)</f>
        <v>0</v>
      </c>
      <c r="D3750" t="b">
        <f>IF(OR(B3750=0,'Input and Summary Results'!E3332=0),FALSE,'Input and Summary Results'!$E3332)</f>
        <v>0</v>
      </c>
      <c r="E3750" t="b">
        <f t="shared" si="203"/>
        <v>0</v>
      </c>
      <c r="F3750" t="b">
        <f t="shared" si="204"/>
        <v>0</v>
      </c>
      <c r="G3750" t="b">
        <f>IF('Input and Summary Results'!$J$4="yes",IF(C3750=FALSE,FALSE,IF('Data Transformation'!E3750&lt;$R$10,E3750,$R$10)),IF(C3750=FALSE,FALSE,IF(C3750&lt;$R$10,C3750,$R$10)))</f>
        <v>0</v>
      </c>
      <c r="H3750" t="b">
        <f>IF('Input and Summary Results'!$J$4="yes",'Data Transformation'!F3750,'Data Transformation'!D3750)</f>
        <v>0</v>
      </c>
      <c r="I3750" t="str">
        <f t="shared" si="205"/>
        <v/>
      </c>
    </row>
    <row r="3751" spans="2:9" x14ac:dyDescent="0.25">
      <c r="B3751" t="b">
        <f>IF('Input and Summary Results'!D3333=0,FALSE,'Input and Summary Results'!$B3333)</f>
        <v>0</v>
      </c>
      <c r="C3751" t="b">
        <f>IF(OR(B3751=0,'Input and Summary Results'!D3333=0,'Input and Summary Results'!D3333=""),FALSE,'Input and Summary Results'!$D3333)</f>
        <v>0</v>
      </c>
      <c r="D3751" t="b">
        <f>IF(OR(B3751=0,'Input and Summary Results'!E3333=0),FALSE,'Input and Summary Results'!$E3333)</f>
        <v>0</v>
      </c>
      <c r="E3751" t="b">
        <f t="shared" si="203"/>
        <v>0</v>
      </c>
      <c r="F3751" t="b">
        <f t="shared" si="204"/>
        <v>0</v>
      </c>
      <c r="G3751" t="b">
        <f>IF('Input and Summary Results'!$J$4="yes",IF(C3751=FALSE,FALSE,IF('Data Transformation'!E3751&lt;$R$10,E3751,$R$10)),IF(C3751=FALSE,FALSE,IF(C3751&lt;$R$10,C3751,$R$10)))</f>
        <v>0</v>
      </c>
      <c r="H3751" t="b">
        <f>IF('Input and Summary Results'!$J$4="yes",'Data Transformation'!F3751,'Data Transformation'!D3751)</f>
        <v>0</v>
      </c>
      <c r="I3751" t="str">
        <f t="shared" si="205"/>
        <v/>
      </c>
    </row>
    <row r="3752" spans="2:9" x14ac:dyDescent="0.25">
      <c r="B3752" t="b">
        <f>IF('Input and Summary Results'!D3334=0,FALSE,'Input and Summary Results'!$B3334)</f>
        <v>0</v>
      </c>
      <c r="C3752" t="b">
        <f>IF(OR(B3752=0,'Input and Summary Results'!D3334=0,'Input and Summary Results'!D3334=""),FALSE,'Input and Summary Results'!$D3334)</f>
        <v>0</v>
      </c>
      <c r="D3752" t="b">
        <f>IF(OR(B3752=0,'Input and Summary Results'!E3334=0),FALSE,'Input and Summary Results'!$E3334)</f>
        <v>0</v>
      </c>
      <c r="E3752" t="b">
        <f t="shared" si="203"/>
        <v>0</v>
      </c>
      <c r="F3752" t="b">
        <f t="shared" si="204"/>
        <v>0</v>
      </c>
      <c r="G3752" t="b">
        <f>IF('Input and Summary Results'!$J$4="yes",IF(C3752=FALSE,FALSE,IF('Data Transformation'!E3752&lt;$R$10,E3752,$R$10)),IF(C3752=FALSE,FALSE,IF(C3752&lt;$R$10,C3752,$R$10)))</f>
        <v>0</v>
      </c>
      <c r="H3752" t="b">
        <f>IF('Input and Summary Results'!$J$4="yes",'Data Transformation'!F3752,'Data Transformation'!D3752)</f>
        <v>0</v>
      </c>
      <c r="I3752" t="str">
        <f t="shared" si="205"/>
        <v/>
      </c>
    </row>
    <row r="3753" spans="2:9" x14ac:dyDescent="0.25">
      <c r="B3753" t="b">
        <f>IF('Input and Summary Results'!D3335=0,FALSE,'Input and Summary Results'!$B3335)</f>
        <v>0</v>
      </c>
      <c r="C3753" t="b">
        <f>IF(OR(B3753=0,'Input and Summary Results'!D3335=0,'Input and Summary Results'!D3335=""),FALSE,'Input and Summary Results'!$D3335)</f>
        <v>0</v>
      </c>
      <c r="D3753" t="b">
        <f>IF(OR(B3753=0,'Input and Summary Results'!E3335=0),FALSE,'Input and Summary Results'!$E3335)</f>
        <v>0</v>
      </c>
      <c r="E3753" t="b">
        <f t="shared" si="203"/>
        <v>0</v>
      </c>
      <c r="F3753" t="b">
        <f t="shared" si="204"/>
        <v>0</v>
      </c>
      <c r="G3753" t="b">
        <f>IF('Input and Summary Results'!$J$4="yes",IF(C3753=FALSE,FALSE,IF('Data Transformation'!E3753&lt;$R$10,E3753,$R$10)),IF(C3753=FALSE,FALSE,IF(C3753&lt;$R$10,C3753,$R$10)))</f>
        <v>0</v>
      </c>
      <c r="H3753" t="b">
        <f>IF('Input and Summary Results'!$J$4="yes",'Data Transformation'!F3753,'Data Transformation'!D3753)</f>
        <v>0</v>
      </c>
      <c r="I3753" t="str">
        <f t="shared" si="205"/>
        <v/>
      </c>
    </row>
    <row r="3754" spans="2:9" x14ac:dyDescent="0.25">
      <c r="B3754" t="b">
        <f>IF('Input and Summary Results'!D3336=0,FALSE,'Input and Summary Results'!$B3336)</f>
        <v>0</v>
      </c>
      <c r="C3754" t="b">
        <f>IF(OR(B3754=0,'Input and Summary Results'!D3336=0,'Input and Summary Results'!D3336=""),FALSE,'Input and Summary Results'!$D3336)</f>
        <v>0</v>
      </c>
      <c r="D3754" t="b">
        <f>IF(OR(B3754=0,'Input and Summary Results'!E3336=0),FALSE,'Input and Summary Results'!$E3336)</f>
        <v>0</v>
      </c>
      <c r="E3754" t="b">
        <f t="shared" ref="E3754:E3817" si="206">IF(C3754=FALSE,FALSE,LOG10(C3754))</f>
        <v>0</v>
      </c>
      <c r="F3754" t="b">
        <f t="shared" ref="F3754:F3817" si="207">IF(D3754=FALSE, FALSE,0.434*D3754/C3754)</f>
        <v>0</v>
      </c>
      <c r="G3754" t="b">
        <f>IF('Input and Summary Results'!$J$4="yes",IF(C3754=FALSE,FALSE,IF('Data Transformation'!E3754&lt;$R$10,E3754,$R$10)),IF(C3754=FALSE,FALSE,IF(C3754&lt;$R$10,C3754,$R$10)))</f>
        <v>0</v>
      </c>
      <c r="H3754" t="b">
        <f>IF('Input and Summary Results'!$J$4="yes",'Data Transformation'!F3754,'Data Transformation'!D3754)</f>
        <v>0</v>
      </c>
      <c r="I3754" t="str">
        <f t="shared" si="205"/>
        <v/>
      </c>
    </row>
    <row r="3755" spans="2:9" x14ac:dyDescent="0.25">
      <c r="B3755" t="b">
        <f>IF('Input and Summary Results'!D3337=0,FALSE,'Input and Summary Results'!$B3337)</f>
        <v>0</v>
      </c>
      <c r="C3755" t="b">
        <f>IF(OR(B3755=0,'Input and Summary Results'!D3337=0,'Input and Summary Results'!D3337=""),FALSE,'Input and Summary Results'!$D3337)</f>
        <v>0</v>
      </c>
      <c r="D3755" t="b">
        <f>IF(OR(B3755=0,'Input and Summary Results'!E3337=0),FALSE,'Input and Summary Results'!$E3337)</f>
        <v>0</v>
      </c>
      <c r="E3755" t="b">
        <f t="shared" si="206"/>
        <v>0</v>
      </c>
      <c r="F3755" t="b">
        <f t="shared" si="207"/>
        <v>0</v>
      </c>
      <c r="G3755" t="b">
        <f>IF('Input and Summary Results'!$J$4="yes",IF(C3755=FALSE,FALSE,IF('Data Transformation'!E3755&lt;$R$10,E3755,$R$10)),IF(C3755=FALSE,FALSE,IF(C3755&lt;$R$10,C3755,$R$10)))</f>
        <v>0</v>
      </c>
      <c r="H3755" t="b">
        <f>IF('Input and Summary Results'!$J$4="yes",'Data Transformation'!F3755,'Data Transformation'!D3755)</f>
        <v>0</v>
      </c>
      <c r="I3755" t="str">
        <f t="shared" si="205"/>
        <v/>
      </c>
    </row>
    <row r="3756" spans="2:9" x14ac:dyDescent="0.25">
      <c r="B3756" t="b">
        <f>IF('Input and Summary Results'!D3338=0,FALSE,'Input and Summary Results'!$B3338)</f>
        <v>0</v>
      </c>
      <c r="C3756" t="b">
        <f>IF(OR(B3756=0,'Input and Summary Results'!D3338=0,'Input and Summary Results'!D3338=""),FALSE,'Input and Summary Results'!$D3338)</f>
        <v>0</v>
      </c>
      <c r="D3756" t="b">
        <f>IF(OR(B3756=0,'Input and Summary Results'!E3338=0),FALSE,'Input and Summary Results'!$E3338)</f>
        <v>0</v>
      </c>
      <c r="E3756" t="b">
        <f t="shared" si="206"/>
        <v>0</v>
      </c>
      <c r="F3756" t="b">
        <f t="shared" si="207"/>
        <v>0</v>
      </c>
      <c r="G3756" t="b">
        <f>IF('Input and Summary Results'!$J$4="yes",IF(C3756=FALSE,FALSE,IF('Data Transformation'!E3756&lt;$R$10,E3756,$R$10)),IF(C3756=FALSE,FALSE,IF(C3756&lt;$R$10,C3756,$R$10)))</f>
        <v>0</v>
      </c>
      <c r="H3756" t="b">
        <f>IF('Input and Summary Results'!$J$4="yes",'Data Transformation'!F3756,'Data Transformation'!D3756)</f>
        <v>0</v>
      </c>
      <c r="I3756" t="str">
        <f t="shared" si="205"/>
        <v/>
      </c>
    </row>
    <row r="3757" spans="2:9" x14ac:dyDescent="0.25">
      <c r="B3757" t="b">
        <f>IF('Input and Summary Results'!D3339=0,FALSE,'Input and Summary Results'!$B3339)</f>
        <v>0</v>
      </c>
      <c r="C3757" t="b">
        <f>IF(OR(B3757=0,'Input and Summary Results'!D3339=0,'Input and Summary Results'!D3339=""),FALSE,'Input and Summary Results'!$D3339)</f>
        <v>0</v>
      </c>
      <c r="D3757" t="b">
        <f>IF(OR(B3757=0,'Input and Summary Results'!E3339=0),FALSE,'Input and Summary Results'!$E3339)</f>
        <v>0</v>
      </c>
      <c r="E3757" t="b">
        <f t="shared" si="206"/>
        <v>0</v>
      </c>
      <c r="F3757" t="b">
        <f t="shared" si="207"/>
        <v>0</v>
      </c>
      <c r="G3757" t="b">
        <f>IF('Input and Summary Results'!$J$4="yes",IF(C3757=FALSE,FALSE,IF('Data Transformation'!E3757&lt;$R$10,E3757,$R$10)),IF(C3757=FALSE,FALSE,IF(C3757&lt;$R$10,C3757,$R$10)))</f>
        <v>0</v>
      </c>
      <c r="H3757" t="b">
        <f>IF('Input and Summary Results'!$J$4="yes",'Data Transformation'!F3757,'Data Transformation'!D3757)</f>
        <v>0</v>
      </c>
      <c r="I3757" t="str">
        <f t="shared" si="205"/>
        <v/>
      </c>
    </row>
    <row r="3758" spans="2:9" x14ac:dyDescent="0.25">
      <c r="B3758" t="b">
        <f>IF('Input and Summary Results'!D3340=0,FALSE,'Input and Summary Results'!$B3340)</f>
        <v>0</v>
      </c>
      <c r="C3758" t="b">
        <f>IF(OR(B3758=0,'Input and Summary Results'!D3340=0,'Input and Summary Results'!D3340=""),FALSE,'Input and Summary Results'!$D3340)</f>
        <v>0</v>
      </c>
      <c r="D3758" t="b">
        <f>IF(OR(B3758=0,'Input and Summary Results'!E3340=0),FALSE,'Input and Summary Results'!$E3340)</f>
        <v>0</v>
      </c>
      <c r="E3758" t="b">
        <f t="shared" si="206"/>
        <v>0</v>
      </c>
      <c r="F3758" t="b">
        <f t="shared" si="207"/>
        <v>0</v>
      </c>
      <c r="G3758" t="b">
        <f>IF('Input and Summary Results'!$J$4="yes",IF(C3758=FALSE,FALSE,IF('Data Transformation'!E3758&lt;$R$10,E3758,$R$10)),IF(C3758=FALSE,FALSE,IF(C3758&lt;$R$10,C3758,$R$10)))</f>
        <v>0</v>
      </c>
      <c r="H3758" t="b">
        <f>IF('Input and Summary Results'!$J$4="yes",'Data Transformation'!F3758,'Data Transformation'!D3758)</f>
        <v>0</v>
      </c>
      <c r="I3758" t="str">
        <f t="shared" si="205"/>
        <v/>
      </c>
    </row>
    <row r="3759" spans="2:9" x14ac:dyDescent="0.25">
      <c r="B3759" t="b">
        <f>IF('Input and Summary Results'!D3341=0,FALSE,'Input and Summary Results'!$B3341)</f>
        <v>0</v>
      </c>
      <c r="C3759" t="b">
        <f>IF(OR(B3759=0,'Input and Summary Results'!D3341=0,'Input and Summary Results'!D3341=""),FALSE,'Input and Summary Results'!$D3341)</f>
        <v>0</v>
      </c>
      <c r="D3759" t="b">
        <f>IF(OR(B3759=0,'Input and Summary Results'!E3341=0),FALSE,'Input and Summary Results'!$E3341)</f>
        <v>0</v>
      </c>
      <c r="E3759" t="b">
        <f t="shared" si="206"/>
        <v>0</v>
      </c>
      <c r="F3759" t="b">
        <f t="shared" si="207"/>
        <v>0</v>
      </c>
      <c r="G3759" t="b">
        <f>IF('Input and Summary Results'!$J$4="yes",IF(C3759=FALSE,FALSE,IF('Data Transformation'!E3759&lt;$R$10,E3759,$R$10)),IF(C3759=FALSE,FALSE,IF(C3759&lt;$R$10,C3759,$R$10)))</f>
        <v>0</v>
      </c>
      <c r="H3759" t="b">
        <f>IF('Input and Summary Results'!$J$4="yes",'Data Transformation'!F3759,'Data Transformation'!D3759)</f>
        <v>0</v>
      </c>
      <c r="I3759" t="str">
        <f t="shared" si="205"/>
        <v/>
      </c>
    </row>
    <row r="3760" spans="2:9" x14ac:dyDescent="0.25">
      <c r="B3760" t="b">
        <f>IF('Input and Summary Results'!D3342=0,FALSE,'Input and Summary Results'!$B3342)</f>
        <v>0</v>
      </c>
      <c r="C3760" t="b">
        <f>IF(OR(B3760=0,'Input and Summary Results'!D3342=0,'Input and Summary Results'!D3342=""),FALSE,'Input and Summary Results'!$D3342)</f>
        <v>0</v>
      </c>
      <c r="D3760" t="b">
        <f>IF(OR(B3760=0,'Input and Summary Results'!E3342=0),FALSE,'Input and Summary Results'!$E3342)</f>
        <v>0</v>
      </c>
      <c r="E3760" t="b">
        <f t="shared" si="206"/>
        <v>0</v>
      </c>
      <c r="F3760" t="b">
        <f t="shared" si="207"/>
        <v>0</v>
      </c>
      <c r="G3760" t="b">
        <f>IF('Input and Summary Results'!$J$4="yes",IF(C3760=FALSE,FALSE,IF('Data Transformation'!E3760&lt;$R$10,E3760,$R$10)),IF(C3760=FALSE,FALSE,IF(C3760&lt;$R$10,C3760,$R$10)))</f>
        <v>0</v>
      </c>
      <c r="H3760" t="b">
        <f>IF('Input and Summary Results'!$J$4="yes",'Data Transformation'!F3760,'Data Transformation'!D3760)</f>
        <v>0</v>
      </c>
      <c r="I3760" t="str">
        <f t="shared" si="205"/>
        <v/>
      </c>
    </row>
    <row r="3761" spans="2:9" x14ac:dyDescent="0.25">
      <c r="B3761" t="b">
        <f>IF('Input and Summary Results'!D3343=0,FALSE,'Input and Summary Results'!$B3343)</f>
        <v>0</v>
      </c>
      <c r="C3761" t="b">
        <f>IF(OR(B3761=0,'Input and Summary Results'!D3343=0,'Input and Summary Results'!D3343=""),FALSE,'Input and Summary Results'!$D3343)</f>
        <v>0</v>
      </c>
      <c r="D3761" t="b">
        <f>IF(OR(B3761=0,'Input and Summary Results'!E3343=0),FALSE,'Input and Summary Results'!$E3343)</f>
        <v>0</v>
      </c>
      <c r="E3761" t="b">
        <f t="shared" si="206"/>
        <v>0</v>
      </c>
      <c r="F3761" t="b">
        <f t="shared" si="207"/>
        <v>0</v>
      </c>
      <c r="G3761" t="b">
        <f>IF('Input and Summary Results'!$J$4="yes",IF(C3761=FALSE,FALSE,IF('Data Transformation'!E3761&lt;$R$10,E3761,$R$10)),IF(C3761=FALSE,FALSE,IF(C3761&lt;$R$10,C3761,$R$10)))</f>
        <v>0</v>
      </c>
      <c r="H3761" t="b">
        <f>IF('Input and Summary Results'!$J$4="yes",'Data Transformation'!F3761,'Data Transformation'!D3761)</f>
        <v>0</v>
      </c>
      <c r="I3761" t="str">
        <f t="shared" si="205"/>
        <v/>
      </c>
    </row>
    <row r="3762" spans="2:9" x14ac:dyDescent="0.25">
      <c r="B3762" t="b">
        <f>IF('Input and Summary Results'!D3344=0,FALSE,'Input and Summary Results'!$B3344)</f>
        <v>0</v>
      </c>
      <c r="C3762" t="b">
        <f>IF(OR(B3762=0,'Input and Summary Results'!D3344=0,'Input and Summary Results'!D3344=""),FALSE,'Input and Summary Results'!$D3344)</f>
        <v>0</v>
      </c>
      <c r="D3762" t="b">
        <f>IF(OR(B3762=0,'Input and Summary Results'!E3344=0),FALSE,'Input and Summary Results'!$E3344)</f>
        <v>0</v>
      </c>
      <c r="E3762" t="b">
        <f t="shared" si="206"/>
        <v>0</v>
      </c>
      <c r="F3762" t="b">
        <f t="shared" si="207"/>
        <v>0</v>
      </c>
      <c r="G3762" t="b">
        <f>IF('Input and Summary Results'!$J$4="yes",IF(C3762=FALSE,FALSE,IF('Data Transformation'!E3762&lt;$R$10,E3762,$R$10)),IF(C3762=FALSE,FALSE,IF(C3762&lt;$R$10,C3762,$R$10)))</f>
        <v>0</v>
      </c>
      <c r="H3762" t="b">
        <f>IF('Input and Summary Results'!$J$4="yes",'Data Transformation'!F3762,'Data Transformation'!D3762)</f>
        <v>0</v>
      </c>
      <c r="I3762" t="str">
        <f t="shared" si="205"/>
        <v/>
      </c>
    </row>
    <row r="3763" spans="2:9" x14ac:dyDescent="0.25">
      <c r="B3763" t="b">
        <f>IF('Input and Summary Results'!D3345=0,FALSE,'Input and Summary Results'!$B3345)</f>
        <v>0</v>
      </c>
      <c r="C3763" t="b">
        <f>IF(OR(B3763=0,'Input and Summary Results'!D3345=0,'Input and Summary Results'!D3345=""),FALSE,'Input and Summary Results'!$D3345)</f>
        <v>0</v>
      </c>
      <c r="D3763" t="b">
        <f>IF(OR(B3763=0,'Input and Summary Results'!E3345=0),FALSE,'Input and Summary Results'!$E3345)</f>
        <v>0</v>
      </c>
      <c r="E3763" t="b">
        <f t="shared" si="206"/>
        <v>0</v>
      </c>
      <c r="F3763" t="b">
        <f t="shared" si="207"/>
        <v>0</v>
      </c>
      <c r="G3763" t="b">
        <f>IF('Input and Summary Results'!$J$4="yes",IF(C3763=FALSE,FALSE,IF('Data Transformation'!E3763&lt;$R$10,E3763,$R$10)),IF(C3763=FALSE,FALSE,IF(C3763&lt;$R$10,C3763,$R$10)))</f>
        <v>0</v>
      </c>
      <c r="H3763" t="b">
        <f>IF('Input and Summary Results'!$J$4="yes",'Data Transformation'!F3763,'Data Transformation'!D3763)</f>
        <v>0</v>
      </c>
      <c r="I3763" t="str">
        <f t="shared" si="205"/>
        <v/>
      </c>
    </row>
    <row r="3764" spans="2:9" x14ac:dyDescent="0.25">
      <c r="B3764" t="b">
        <f>IF('Input and Summary Results'!D3346=0,FALSE,'Input and Summary Results'!$B3346)</f>
        <v>0</v>
      </c>
      <c r="C3764" t="b">
        <f>IF(OR(B3764=0,'Input and Summary Results'!D3346=0,'Input and Summary Results'!D3346=""),FALSE,'Input and Summary Results'!$D3346)</f>
        <v>0</v>
      </c>
      <c r="D3764" t="b">
        <f>IF(OR(B3764=0,'Input and Summary Results'!E3346=0),FALSE,'Input and Summary Results'!$E3346)</f>
        <v>0</v>
      </c>
      <c r="E3764" t="b">
        <f t="shared" si="206"/>
        <v>0</v>
      </c>
      <c r="F3764" t="b">
        <f t="shared" si="207"/>
        <v>0</v>
      </c>
      <c r="G3764" t="b">
        <f>IF('Input and Summary Results'!$J$4="yes",IF(C3764=FALSE,FALSE,IF('Data Transformation'!E3764&lt;$R$10,E3764,$R$10)),IF(C3764=FALSE,FALSE,IF(C3764&lt;$R$10,C3764,$R$10)))</f>
        <v>0</v>
      </c>
      <c r="H3764" t="b">
        <f>IF('Input and Summary Results'!$J$4="yes",'Data Transformation'!F3764,'Data Transformation'!D3764)</f>
        <v>0</v>
      </c>
      <c r="I3764" t="str">
        <f t="shared" si="205"/>
        <v/>
      </c>
    </row>
    <row r="3765" spans="2:9" x14ac:dyDescent="0.25">
      <c r="B3765" t="b">
        <f>IF('Input and Summary Results'!D3347=0,FALSE,'Input and Summary Results'!$B3347)</f>
        <v>0</v>
      </c>
      <c r="C3765" t="b">
        <f>IF(OR(B3765=0,'Input and Summary Results'!D3347=0,'Input and Summary Results'!D3347=""),FALSE,'Input and Summary Results'!$D3347)</f>
        <v>0</v>
      </c>
      <c r="D3765" t="b">
        <f>IF(OR(B3765=0,'Input and Summary Results'!E3347=0),FALSE,'Input and Summary Results'!$E3347)</f>
        <v>0</v>
      </c>
      <c r="E3765" t="b">
        <f t="shared" si="206"/>
        <v>0</v>
      </c>
      <c r="F3765" t="b">
        <f t="shared" si="207"/>
        <v>0</v>
      </c>
      <c r="G3765" t="b">
        <f>IF('Input and Summary Results'!$J$4="yes",IF(C3765=FALSE,FALSE,IF('Data Transformation'!E3765&lt;$R$10,E3765,$R$10)),IF(C3765=FALSE,FALSE,IF(C3765&lt;$R$10,C3765,$R$10)))</f>
        <v>0</v>
      </c>
      <c r="H3765" t="b">
        <f>IF('Input and Summary Results'!$J$4="yes",'Data Transformation'!F3765,'Data Transformation'!D3765)</f>
        <v>0</v>
      </c>
      <c r="I3765" t="str">
        <f t="shared" si="205"/>
        <v/>
      </c>
    </row>
    <row r="3766" spans="2:9" x14ac:dyDescent="0.25">
      <c r="B3766" t="b">
        <f>IF('Input and Summary Results'!D3348=0,FALSE,'Input and Summary Results'!$B3348)</f>
        <v>0</v>
      </c>
      <c r="C3766" t="b">
        <f>IF(OR(B3766=0,'Input and Summary Results'!D3348=0,'Input and Summary Results'!D3348=""),FALSE,'Input and Summary Results'!$D3348)</f>
        <v>0</v>
      </c>
      <c r="D3766" t="b">
        <f>IF(OR(B3766=0,'Input and Summary Results'!E3348=0),FALSE,'Input and Summary Results'!$E3348)</f>
        <v>0</v>
      </c>
      <c r="E3766" t="b">
        <f t="shared" si="206"/>
        <v>0</v>
      </c>
      <c r="F3766" t="b">
        <f t="shared" si="207"/>
        <v>0</v>
      </c>
      <c r="G3766" t="b">
        <f>IF('Input and Summary Results'!$J$4="yes",IF(C3766=FALSE,FALSE,IF('Data Transformation'!E3766&lt;$R$10,E3766,$R$10)),IF(C3766=FALSE,FALSE,IF(C3766&lt;$R$10,C3766,$R$10)))</f>
        <v>0</v>
      </c>
      <c r="H3766" t="b">
        <f>IF('Input and Summary Results'!$J$4="yes",'Data Transformation'!F3766,'Data Transformation'!D3766)</f>
        <v>0</v>
      </c>
      <c r="I3766" t="str">
        <f t="shared" si="205"/>
        <v/>
      </c>
    </row>
    <row r="3767" spans="2:9" x14ac:dyDescent="0.25">
      <c r="B3767" t="b">
        <f>IF('Input and Summary Results'!D3349=0,FALSE,'Input and Summary Results'!$B3349)</f>
        <v>0</v>
      </c>
      <c r="C3767" t="b">
        <f>IF(OR(B3767=0,'Input and Summary Results'!D3349=0,'Input and Summary Results'!D3349=""),FALSE,'Input and Summary Results'!$D3349)</f>
        <v>0</v>
      </c>
      <c r="D3767" t="b">
        <f>IF(OR(B3767=0,'Input and Summary Results'!E3349=0),FALSE,'Input and Summary Results'!$E3349)</f>
        <v>0</v>
      </c>
      <c r="E3767" t="b">
        <f t="shared" si="206"/>
        <v>0</v>
      </c>
      <c r="F3767" t="b">
        <f t="shared" si="207"/>
        <v>0</v>
      </c>
      <c r="G3767" t="b">
        <f>IF('Input and Summary Results'!$J$4="yes",IF(C3767=FALSE,FALSE,IF('Data Transformation'!E3767&lt;$R$10,E3767,$R$10)),IF(C3767=FALSE,FALSE,IF(C3767&lt;$R$10,C3767,$R$10)))</f>
        <v>0</v>
      </c>
      <c r="H3767" t="b">
        <f>IF('Input and Summary Results'!$J$4="yes",'Data Transformation'!F3767,'Data Transformation'!D3767)</f>
        <v>0</v>
      </c>
      <c r="I3767" t="str">
        <f t="shared" si="205"/>
        <v/>
      </c>
    </row>
    <row r="3768" spans="2:9" x14ac:dyDescent="0.25">
      <c r="B3768" t="b">
        <f>IF('Input and Summary Results'!D3350=0,FALSE,'Input and Summary Results'!$B3350)</f>
        <v>0</v>
      </c>
      <c r="C3768" t="b">
        <f>IF(OR(B3768=0,'Input and Summary Results'!D3350=0,'Input and Summary Results'!D3350=""),FALSE,'Input and Summary Results'!$D3350)</f>
        <v>0</v>
      </c>
      <c r="D3768" t="b">
        <f>IF(OR(B3768=0,'Input and Summary Results'!E3350=0),FALSE,'Input and Summary Results'!$E3350)</f>
        <v>0</v>
      </c>
      <c r="E3768" t="b">
        <f t="shared" si="206"/>
        <v>0</v>
      </c>
      <c r="F3768" t="b">
        <f t="shared" si="207"/>
        <v>0</v>
      </c>
      <c r="G3768" t="b">
        <f>IF('Input and Summary Results'!$J$4="yes",IF(C3768=FALSE,FALSE,IF('Data Transformation'!E3768&lt;$R$10,E3768,$R$10)),IF(C3768=FALSE,FALSE,IF(C3768&lt;$R$10,C3768,$R$10)))</f>
        <v>0</v>
      </c>
      <c r="H3768" t="b">
        <f>IF('Input and Summary Results'!$J$4="yes",'Data Transformation'!F3768,'Data Transformation'!D3768)</f>
        <v>0</v>
      </c>
      <c r="I3768" t="str">
        <f t="shared" si="205"/>
        <v/>
      </c>
    </row>
    <row r="3769" spans="2:9" x14ac:dyDescent="0.25">
      <c r="B3769" t="b">
        <f>IF('Input and Summary Results'!D3351=0,FALSE,'Input and Summary Results'!$B3351)</f>
        <v>0</v>
      </c>
      <c r="C3769" t="b">
        <f>IF(OR(B3769=0,'Input and Summary Results'!D3351=0,'Input and Summary Results'!D3351=""),FALSE,'Input and Summary Results'!$D3351)</f>
        <v>0</v>
      </c>
      <c r="D3769" t="b">
        <f>IF(OR(B3769=0,'Input and Summary Results'!E3351=0),FALSE,'Input and Summary Results'!$E3351)</f>
        <v>0</v>
      </c>
      <c r="E3769" t="b">
        <f t="shared" si="206"/>
        <v>0</v>
      </c>
      <c r="F3769" t="b">
        <f t="shared" si="207"/>
        <v>0</v>
      </c>
      <c r="G3769" t="b">
        <f>IF('Input and Summary Results'!$J$4="yes",IF(C3769=FALSE,FALSE,IF('Data Transformation'!E3769&lt;$R$10,E3769,$R$10)),IF(C3769=FALSE,FALSE,IF(C3769&lt;$R$10,C3769,$R$10)))</f>
        <v>0</v>
      </c>
      <c r="H3769" t="b">
        <f>IF('Input and Summary Results'!$J$4="yes",'Data Transformation'!F3769,'Data Transformation'!D3769)</f>
        <v>0</v>
      </c>
      <c r="I3769" t="str">
        <f t="shared" si="205"/>
        <v/>
      </c>
    </row>
    <row r="3770" spans="2:9" x14ac:dyDescent="0.25">
      <c r="B3770" t="b">
        <f>IF('Input and Summary Results'!D3352=0,FALSE,'Input and Summary Results'!$B3352)</f>
        <v>0</v>
      </c>
      <c r="C3770" t="b">
        <f>IF(OR(B3770=0,'Input and Summary Results'!D3352=0,'Input and Summary Results'!D3352=""),FALSE,'Input and Summary Results'!$D3352)</f>
        <v>0</v>
      </c>
      <c r="D3770" t="b">
        <f>IF(OR(B3770=0,'Input and Summary Results'!E3352=0),FALSE,'Input and Summary Results'!$E3352)</f>
        <v>0</v>
      </c>
      <c r="E3770" t="b">
        <f t="shared" si="206"/>
        <v>0</v>
      </c>
      <c r="F3770" t="b">
        <f t="shared" si="207"/>
        <v>0</v>
      </c>
      <c r="G3770" t="b">
        <f>IF('Input and Summary Results'!$J$4="yes",IF(C3770=FALSE,FALSE,IF('Data Transformation'!E3770&lt;$R$10,E3770,$R$10)),IF(C3770=FALSE,FALSE,IF(C3770&lt;$R$10,C3770,$R$10)))</f>
        <v>0</v>
      </c>
      <c r="H3770" t="b">
        <f>IF('Input and Summary Results'!$J$4="yes",'Data Transformation'!F3770,'Data Transformation'!D3770)</f>
        <v>0</v>
      </c>
      <c r="I3770" t="str">
        <f t="shared" si="205"/>
        <v/>
      </c>
    </row>
    <row r="3771" spans="2:9" x14ac:dyDescent="0.25">
      <c r="B3771" t="b">
        <f>IF('Input and Summary Results'!D3353=0,FALSE,'Input and Summary Results'!$B3353)</f>
        <v>0</v>
      </c>
      <c r="C3771" t="b">
        <f>IF(OR(B3771=0,'Input and Summary Results'!D3353=0,'Input and Summary Results'!D3353=""),FALSE,'Input and Summary Results'!$D3353)</f>
        <v>0</v>
      </c>
      <c r="D3771" t="b">
        <f>IF(OR(B3771=0,'Input and Summary Results'!E3353=0),FALSE,'Input and Summary Results'!$E3353)</f>
        <v>0</v>
      </c>
      <c r="E3771" t="b">
        <f t="shared" si="206"/>
        <v>0</v>
      </c>
      <c r="F3771" t="b">
        <f t="shared" si="207"/>
        <v>0</v>
      </c>
      <c r="G3771" t="b">
        <f>IF('Input and Summary Results'!$J$4="yes",IF(C3771=FALSE,FALSE,IF('Data Transformation'!E3771&lt;$R$10,E3771,$R$10)),IF(C3771=FALSE,FALSE,IF(C3771&lt;$R$10,C3771,$R$10)))</f>
        <v>0</v>
      </c>
      <c r="H3771" t="b">
        <f>IF('Input and Summary Results'!$J$4="yes",'Data Transformation'!F3771,'Data Transformation'!D3771)</f>
        <v>0</v>
      </c>
      <c r="I3771" t="str">
        <f t="shared" si="205"/>
        <v/>
      </c>
    </row>
    <row r="3772" spans="2:9" x14ac:dyDescent="0.25">
      <c r="B3772" t="b">
        <f>IF('Input and Summary Results'!D3354=0,FALSE,'Input and Summary Results'!$B3354)</f>
        <v>0</v>
      </c>
      <c r="C3772" t="b">
        <f>IF(OR(B3772=0,'Input and Summary Results'!D3354=0,'Input and Summary Results'!D3354=""),FALSE,'Input and Summary Results'!$D3354)</f>
        <v>0</v>
      </c>
      <c r="D3772" t="b">
        <f>IF(OR(B3772=0,'Input and Summary Results'!E3354=0),FALSE,'Input and Summary Results'!$E3354)</f>
        <v>0</v>
      </c>
      <c r="E3772" t="b">
        <f t="shared" si="206"/>
        <v>0</v>
      </c>
      <c r="F3772" t="b">
        <f t="shared" si="207"/>
        <v>0</v>
      </c>
      <c r="G3772" t="b">
        <f>IF('Input and Summary Results'!$J$4="yes",IF(C3772=FALSE,FALSE,IF('Data Transformation'!E3772&lt;$R$10,E3772,$R$10)),IF(C3772=FALSE,FALSE,IF(C3772&lt;$R$10,C3772,$R$10)))</f>
        <v>0</v>
      </c>
      <c r="H3772" t="b">
        <f>IF('Input and Summary Results'!$J$4="yes",'Data Transformation'!F3772,'Data Transformation'!D3772)</f>
        <v>0</v>
      </c>
      <c r="I3772" t="str">
        <f t="shared" si="205"/>
        <v/>
      </c>
    </row>
    <row r="3773" spans="2:9" x14ac:dyDescent="0.25">
      <c r="B3773" t="b">
        <f>IF('Input and Summary Results'!D3355=0,FALSE,'Input and Summary Results'!$B3355)</f>
        <v>0</v>
      </c>
      <c r="C3773" t="b">
        <f>IF(OR(B3773=0,'Input and Summary Results'!D3355=0,'Input and Summary Results'!D3355=""),FALSE,'Input and Summary Results'!$D3355)</f>
        <v>0</v>
      </c>
      <c r="D3773" t="b">
        <f>IF(OR(B3773=0,'Input and Summary Results'!E3355=0),FALSE,'Input and Summary Results'!$E3355)</f>
        <v>0</v>
      </c>
      <c r="E3773" t="b">
        <f t="shared" si="206"/>
        <v>0</v>
      </c>
      <c r="F3773" t="b">
        <f t="shared" si="207"/>
        <v>0</v>
      </c>
      <c r="G3773" t="b">
        <f>IF('Input and Summary Results'!$J$4="yes",IF(C3773=FALSE,FALSE,IF('Data Transformation'!E3773&lt;$R$10,E3773,$R$10)),IF(C3773=FALSE,FALSE,IF(C3773&lt;$R$10,C3773,$R$10)))</f>
        <v>0</v>
      </c>
      <c r="H3773" t="b">
        <f>IF('Input and Summary Results'!$J$4="yes",'Data Transformation'!F3773,'Data Transformation'!D3773)</f>
        <v>0</v>
      </c>
      <c r="I3773" t="str">
        <f t="shared" si="205"/>
        <v/>
      </c>
    </row>
    <row r="3774" spans="2:9" x14ac:dyDescent="0.25">
      <c r="B3774" t="b">
        <f>IF('Input and Summary Results'!D3356=0,FALSE,'Input and Summary Results'!$B3356)</f>
        <v>0</v>
      </c>
      <c r="C3774" t="b">
        <f>IF(OR(B3774=0,'Input and Summary Results'!D3356=0,'Input and Summary Results'!D3356=""),FALSE,'Input and Summary Results'!$D3356)</f>
        <v>0</v>
      </c>
      <c r="D3774" t="b">
        <f>IF(OR(B3774=0,'Input and Summary Results'!E3356=0),FALSE,'Input and Summary Results'!$E3356)</f>
        <v>0</v>
      </c>
      <c r="E3774" t="b">
        <f t="shared" si="206"/>
        <v>0</v>
      </c>
      <c r="F3774" t="b">
        <f t="shared" si="207"/>
        <v>0</v>
      </c>
      <c r="G3774" t="b">
        <f>IF('Input and Summary Results'!$J$4="yes",IF(C3774=FALSE,FALSE,IF('Data Transformation'!E3774&lt;$R$10,E3774,$R$10)),IF(C3774=FALSE,FALSE,IF(C3774&lt;$R$10,C3774,$R$10)))</f>
        <v>0</v>
      </c>
      <c r="H3774" t="b">
        <f>IF('Input and Summary Results'!$J$4="yes",'Data Transformation'!F3774,'Data Transformation'!D3774)</f>
        <v>0</v>
      </c>
      <c r="I3774" t="str">
        <f t="shared" si="205"/>
        <v/>
      </c>
    </row>
    <row r="3775" spans="2:9" x14ac:dyDescent="0.25">
      <c r="B3775" t="b">
        <f>IF('Input and Summary Results'!D3357=0,FALSE,'Input and Summary Results'!$B3357)</f>
        <v>0</v>
      </c>
      <c r="C3775" t="b">
        <f>IF(OR(B3775=0,'Input and Summary Results'!D3357=0,'Input and Summary Results'!D3357=""),FALSE,'Input and Summary Results'!$D3357)</f>
        <v>0</v>
      </c>
      <c r="D3775" t="b">
        <f>IF(OR(B3775=0,'Input and Summary Results'!E3357=0),FALSE,'Input and Summary Results'!$E3357)</f>
        <v>0</v>
      </c>
      <c r="E3775" t="b">
        <f t="shared" si="206"/>
        <v>0</v>
      </c>
      <c r="F3775" t="b">
        <f t="shared" si="207"/>
        <v>0</v>
      </c>
      <c r="G3775" t="b">
        <f>IF('Input and Summary Results'!$J$4="yes",IF(C3775=FALSE,FALSE,IF('Data Transformation'!E3775&lt;$R$10,E3775,$R$10)),IF(C3775=FALSE,FALSE,IF(C3775&lt;$R$10,C3775,$R$10)))</f>
        <v>0</v>
      </c>
      <c r="H3775" t="b">
        <f>IF('Input and Summary Results'!$J$4="yes",'Data Transformation'!F3775,'Data Transformation'!D3775)</f>
        <v>0</v>
      </c>
      <c r="I3775" t="str">
        <f t="shared" si="205"/>
        <v/>
      </c>
    </row>
    <row r="3776" spans="2:9" x14ac:dyDescent="0.25">
      <c r="B3776" t="b">
        <f>IF('Input and Summary Results'!D3358=0,FALSE,'Input and Summary Results'!$B3358)</f>
        <v>0</v>
      </c>
      <c r="C3776" t="b">
        <f>IF(OR(B3776=0,'Input and Summary Results'!D3358=0,'Input and Summary Results'!D3358=""),FALSE,'Input and Summary Results'!$D3358)</f>
        <v>0</v>
      </c>
      <c r="D3776" t="b">
        <f>IF(OR(B3776=0,'Input and Summary Results'!E3358=0),FALSE,'Input and Summary Results'!$E3358)</f>
        <v>0</v>
      </c>
      <c r="E3776" t="b">
        <f t="shared" si="206"/>
        <v>0</v>
      </c>
      <c r="F3776" t="b">
        <f t="shared" si="207"/>
        <v>0</v>
      </c>
      <c r="G3776" t="b">
        <f>IF('Input and Summary Results'!$J$4="yes",IF(C3776=FALSE,FALSE,IF('Data Transformation'!E3776&lt;$R$10,E3776,$R$10)),IF(C3776=FALSE,FALSE,IF(C3776&lt;$R$10,C3776,$R$10)))</f>
        <v>0</v>
      </c>
      <c r="H3776" t="b">
        <f>IF('Input and Summary Results'!$J$4="yes",'Data Transformation'!F3776,'Data Transformation'!D3776)</f>
        <v>0</v>
      </c>
      <c r="I3776" t="str">
        <f t="shared" si="205"/>
        <v/>
      </c>
    </row>
    <row r="3777" spans="2:9" x14ac:dyDescent="0.25">
      <c r="B3777" t="b">
        <f>IF('Input and Summary Results'!D3359=0,FALSE,'Input and Summary Results'!$B3359)</f>
        <v>0</v>
      </c>
      <c r="C3777" t="b">
        <f>IF(OR(B3777=0,'Input and Summary Results'!D3359=0,'Input and Summary Results'!D3359=""),FALSE,'Input and Summary Results'!$D3359)</f>
        <v>0</v>
      </c>
      <c r="D3777" t="b">
        <f>IF(OR(B3777=0,'Input and Summary Results'!E3359=0),FALSE,'Input and Summary Results'!$E3359)</f>
        <v>0</v>
      </c>
      <c r="E3777" t="b">
        <f t="shared" si="206"/>
        <v>0</v>
      </c>
      <c r="F3777" t="b">
        <f t="shared" si="207"/>
        <v>0</v>
      </c>
      <c r="G3777" t="b">
        <f>IF('Input and Summary Results'!$J$4="yes",IF(C3777=FALSE,FALSE,IF('Data Transformation'!E3777&lt;$R$10,E3777,$R$10)),IF(C3777=FALSE,FALSE,IF(C3777&lt;$R$10,C3777,$R$10)))</f>
        <v>0</v>
      </c>
      <c r="H3777" t="b">
        <f>IF('Input and Summary Results'!$J$4="yes",'Data Transformation'!F3777,'Data Transformation'!D3777)</f>
        <v>0</v>
      </c>
      <c r="I3777" t="str">
        <f t="shared" si="205"/>
        <v/>
      </c>
    </row>
    <row r="3778" spans="2:9" x14ac:dyDescent="0.25">
      <c r="B3778" t="b">
        <f>IF('Input and Summary Results'!D3360=0,FALSE,'Input and Summary Results'!$B3360)</f>
        <v>0</v>
      </c>
      <c r="C3778" t="b">
        <f>IF(OR(B3778=0,'Input and Summary Results'!D3360=0,'Input and Summary Results'!D3360=""),FALSE,'Input and Summary Results'!$D3360)</f>
        <v>0</v>
      </c>
      <c r="D3778" t="b">
        <f>IF(OR(B3778=0,'Input and Summary Results'!E3360=0),FALSE,'Input and Summary Results'!$E3360)</f>
        <v>0</v>
      </c>
      <c r="E3778" t="b">
        <f t="shared" si="206"/>
        <v>0</v>
      </c>
      <c r="F3778" t="b">
        <f t="shared" si="207"/>
        <v>0</v>
      </c>
      <c r="G3778" t="b">
        <f>IF('Input and Summary Results'!$J$4="yes",IF(C3778=FALSE,FALSE,IF('Data Transformation'!E3778&lt;$R$10,E3778,$R$10)),IF(C3778=FALSE,FALSE,IF(C3778&lt;$R$10,C3778,$R$10)))</f>
        <v>0</v>
      </c>
      <c r="H3778" t="b">
        <f>IF('Input and Summary Results'!$J$4="yes",'Data Transformation'!F3778,'Data Transformation'!D3778)</f>
        <v>0</v>
      </c>
      <c r="I3778" t="str">
        <f t="shared" si="205"/>
        <v/>
      </c>
    </row>
    <row r="3779" spans="2:9" x14ac:dyDescent="0.25">
      <c r="B3779" t="b">
        <f>IF('Input and Summary Results'!D3361=0,FALSE,'Input and Summary Results'!$B3361)</f>
        <v>0</v>
      </c>
      <c r="C3779" t="b">
        <f>IF(OR(B3779=0,'Input and Summary Results'!D3361=0,'Input and Summary Results'!D3361=""),FALSE,'Input and Summary Results'!$D3361)</f>
        <v>0</v>
      </c>
      <c r="D3779" t="b">
        <f>IF(OR(B3779=0,'Input and Summary Results'!E3361=0),FALSE,'Input and Summary Results'!$E3361)</f>
        <v>0</v>
      </c>
      <c r="E3779" t="b">
        <f t="shared" si="206"/>
        <v>0</v>
      </c>
      <c r="F3779" t="b">
        <f t="shared" si="207"/>
        <v>0</v>
      </c>
      <c r="G3779" t="b">
        <f>IF('Input and Summary Results'!$J$4="yes",IF(C3779=FALSE,FALSE,IF('Data Transformation'!E3779&lt;$R$10,E3779,$R$10)),IF(C3779=FALSE,FALSE,IF(C3779&lt;$R$10,C3779,$R$10)))</f>
        <v>0</v>
      </c>
      <c r="H3779" t="b">
        <f>IF('Input and Summary Results'!$J$4="yes",'Data Transformation'!F3779,'Data Transformation'!D3779)</f>
        <v>0</v>
      </c>
      <c r="I3779" t="str">
        <f t="shared" si="205"/>
        <v/>
      </c>
    </row>
    <row r="3780" spans="2:9" x14ac:dyDescent="0.25">
      <c r="B3780" t="b">
        <f>IF('Input and Summary Results'!D3362=0,FALSE,'Input and Summary Results'!$B3362)</f>
        <v>0</v>
      </c>
      <c r="C3780" t="b">
        <f>IF(OR(B3780=0,'Input and Summary Results'!D3362=0,'Input and Summary Results'!D3362=""),FALSE,'Input and Summary Results'!$D3362)</f>
        <v>0</v>
      </c>
      <c r="D3780" t="b">
        <f>IF(OR(B3780=0,'Input and Summary Results'!E3362=0),FALSE,'Input and Summary Results'!$E3362)</f>
        <v>0</v>
      </c>
      <c r="E3780" t="b">
        <f t="shared" si="206"/>
        <v>0</v>
      </c>
      <c r="F3780" t="b">
        <f t="shared" si="207"/>
        <v>0</v>
      </c>
      <c r="G3780" t="b">
        <f>IF('Input and Summary Results'!$J$4="yes",IF(C3780=FALSE,FALSE,IF('Data Transformation'!E3780&lt;$R$10,E3780,$R$10)),IF(C3780=FALSE,FALSE,IF(C3780&lt;$R$10,C3780,$R$10)))</f>
        <v>0</v>
      </c>
      <c r="H3780" t="b">
        <f>IF('Input and Summary Results'!$J$4="yes",'Data Transformation'!F3780,'Data Transformation'!D3780)</f>
        <v>0</v>
      </c>
      <c r="I3780" t="str">
        <f t="shared" si="205"/>
        <v/>
      </c>
    </row>
    <row r="3781" spans="2:9" x14ac:dyDescent="0.25">
      <c r="B3781" t="b">
        <f>IF('Input and Summary Results'!D3363=0,FALSE,'Input and Summary Results'!$B3363)</f>
        <v>0</v>
      </c>
      <c r="C3781" t="b">
        <f>IF(OR(B3781=0,'Input and Summary Results'!D3363=0,'Input and Summary Results'!D3363=""),FALSE,'Input and Summary Results'!$D3363)</f>
        <v>0</v>
      </c>
      <c r="D3781" t="b">
        <f>IF(OR(B3781=0,'Input and Summary Results'!E3363=0),FALSE,'Input and Summary Results'!$E3363)</f>
        <v>0</v>
      </c>
      <c r="E3781" t="b">
        <f t="shared" si="206"/>
        <v>0</v>
      </c>
      <c r="F3781" t="b">
        <f t="shared" si="207"/>
        <v>0</v>
      </c>
      <c r="G3781" t="b">
        <f>IF('Input and Summary Results'!$J$4="yes",IF(C3781=FALSE,FALSE,IF('Data Transformation'!E3781&lt;$R$10,E3781,$R$10)),IF(C3781=FALSE,FALSE,IF(C3781&lt;$R$10,C3781,$R$10)))</f>
        <v>0</v>
      </c>
      <c r="H3781" t="b">
        <f>IF('Input and Summary Results'!$J$4="yes",'Data Transformation'!F3781,'Data Transformation'!D3781)</f>
        <v>0</v>
      </c>
      <c r="I3781" t="str">
        <f t="shared" ref="I3781:I3844" si="208">IF(G3781=FALSE,"",B3781)</f>
        <v/>
      </c>
    </row>
    <row r="3782" spans="2:9" x14ac:dyDescent="0.25">
      <c r="B3782" t="b">
        <f>IF('Input and Summary Results'!D3364=0,FALSE,'Input and Summary Results'!$B3364)</f>
        <v>0</v>
      </c>
      <c r="C3782" t="b">
        <f>IF(OR(B3782=0,'Input and Summary Results'!D3364=0,'Input and Summary Results'!D3364=""),FALSE,'Input and Summary Results'!$D3364)</f>
        <v>0</v>
      </c>
      <c r="D3782" t="b">
        <f>IF(OR(B3782=0,'Input and Summary Results'!E3364=0),FALSE,'Input and Summary Results'!$E3364)</f>
        <v>0</v>
      </c>
      <c r="E3782" t="b">
        <f t="shared" si="206"/>
        <v>0</v>
      </c>
      <c r="F3782" t="b">
        <f t="shared" si="207"/>
        <v>0</v>
      </c>
      <c r="G3782" t="b">
        <f>IF('Input and Summary Results'!$J$4="yes",IF(C3782=FALSE,FALSE,IF('Data Transformation'!E3782&lt;$R$10,E3782,$R$10)),IF(C3782=FALSE,FALSE,IF(C3782&lt;$R$10,C3782,$R$10)))</f>
        <v>0</v>
      </c>
      <c r="H3782" t="b">
        <f>IF('Input and Summary Results'!$J$4="yes",'Data Transformation'!F3782,'Data Transformation'!D3782)</f>
        <v>0</v>
      </c>
      <c r="I3782" t="str">
        <f t="shared" si="208"/>
        <v/>
      </c>
    </row>
    <row r="3783" spans="2:9" x14ac:dyDescent="0.25">
      <c r="B3783" t="b">
        <f>IF('Input and Summary Results'!D3365=0,FALSE,'Input and Summary Results'!$B3365)</f>
        <v>0</v>
      </c>
      <c r="C3783" t="b">
        <f>IF(OR(B3783=0,'Input and Summary Results'!D3365=0,'Input and Summary Results'!D3365=""),FALSE,'Input and Summary Results'!$D3365)</f>
        <v>0</v>
      </c>
      <c r="D3783" t="b">
        <f>IF(OR(B3783=0,'Input and Summary Results'!E3365=0),FALSE,'Input and Summary Results'!$E3365)</f>
        <v>0</v>
      </c>
      <c r="E3783" t="b">
        <f t="shared" si="206"/>
        <v>0</v>
      </c>
      <c r="F3783" t="b">
        <f t="shared" si="207"/>
        <v>0</v>
      </c>
      <c r="G3783" t="b">
        <f>IF('Input and Summary Results'!$J$4="yes",IF(C3783=FALSE,FALSE,IF('Data Transformation'!E3783&lt;$R$10,E3783,$R$10)),IF(C3783=FALSE,FALSE,IF(C3783&lt;$R$10,C3783,$R$10)))</f>
        <v>0</v>
      </c>
      <c r="H3783" t="b">
        <f>IF('Input and Summary Results'!$J$4="yes",'Data Transformation'!F3783,'Data Transformation'!D3783)</f>
        <v>0</v>
      </c>
      <c r="I3783" t="str">
        <f t="shared" si="208"/>
        <v/>
      </c>
    </row>
    <row r="3784" spans="2:9" x14ac:dyDescent="0.25">
      <c r="B3784" t="b">
        <f>IF('Input and Summary Results'!D3366=0,FALSE,'Input and Summary Results'!$B3366)</f>
        <v>0</v>
      </c>
      <c r="C3784" t="b">
        <f>IF(OR(B3784=0,'Input and Summary Results'!D3366=0,'Input and Summary Results'!D3366=""),FALSE,'Input and Summary Results'!$D3366)</f>
        <v>0</v>
      </c>
      <c r="D3784" t="b">
        <f>IF(OR(B3784=0,'Input and Summary Results'!E3366=0),FALSE,'Input and Summary Results'!$E3366)</f>
        <v>0</v>
      </c>
      <c r="E3784" t="b">
        <f t="shared" si="206"/>
        <v>0</v>
      </c>
      <c r="F3784" t="b">
        <f t="shared" si="207"/>
        <v>0</v>
      </c>
      <c r="G3784" t="b">
        <f>IF('Input and Summary Results'!$J$4="yes",IF(C3784=FALSE,FALSE,IF('Data Transformation'!E3784&lt;$R$10,E3784,$R$10)),IF(C3784=FALSE,FALSE,IF(C3784&lt;$R$10,C3784,$R$10)))</f>
        <v>0</v>
      </c>
      <c r="H3784" t="b">
        <f>IF('Input and Summary Results'!$J$4="yes",'Data Transformation'!F3784,'Data Transformation'!D3784)</f>
        <v>0</v>
      </c>
      <c r="I3784" t="str">
        <f t="shared" si="208"/>
        <v/>
      </c>
    </row>
    <row r="3785" spans="2:9" x14ac:dyDescent="0.25">
      <c r="B3785" t="b">
        <f>IF('Input and Summary Results'!D3367=0,FALSE,'Input and Summary Results'!$B3367)</f>
        <v>0</v>
      </c>
      <c r="C3785" t="b">
        <f>IF(OR(B3785=0,'Input and Summary Results'!D3367=0,'Input and Summary Results'!D3367=""),FALSE,'Input and Summary Results'!$D3367)</f>
        <v>0</v>
      </c>
      <c r="D3785" t="b">
        <f>IF(OR(B3785=0,'Input and Summary Results'!E3367=0),FALSE,'Input and Summary Results'!$E3367)</f>
        <v>0</v>
      </c>
      <c r="E3785" t="b">
        <f t="shared" si="206"/>
        <v>0</v>
      </c>
      <c r="F3785" t="b">
        <f t="shared" si="207"/>
        <v>0</v>
      </c>
      <c r="G3785" t="b">
        <f>IF('Input and Summary Results'!$J$4="yes",IF(C3785=FALSE,FALSE,IF('Data Transformation'!E3785&lt;$R$10,E3785,$R$10)),IF(C3785=FALSE,FALSE,IF(C3785&lt;$R$10,C3785,$R$10)))</f>
        <v>0</v>
      </c>
      <c r="H3785" t="b">
        <f>IF('Input and Summary Results'!$J$4="yes",'Data Transformation'!F3785,'Data Transformation'!D3785)</f>
        <v>0</v>
      </c>
      <c r="I3785" t="str">
        <f t="shared" si="208"/>
        <v/>
      </c>
    </row>
    <row r="3786" spans="2:9" x14ac:dyDescent="0.25">
      <c r="B3786" t="b">
        <f>IF('Input and Summary Results'!D3368=0,FALSE,'Input and Summary Results'!$B3368)</f>
        <v>0</v>
      </c>
      <c r="C3786" t="b">
        <f>IF(OR(B3786=0,'Input and Summary Results'!D3368=0,'Input and Summary Results'!D3368=""),FALSE,'Input and Summary Results'!$D3368)</f>
        <v>0</v>
      </c>
      <c r="D3786" t="b">
        <f>IF(OR(B3786=0,'Input and Summary Results'!E3368=0),FALSE,'Input and Summary Results'!$E3368)</f>
        <v>0</v>
      </c>
      <c r="E3786" t="b">
        <f t="shared" si="206"/>
        <v>0</v>
      </c>
      <c r="F3786" t="b">
        <f t="shared" si="207"/>
        <v>0</v>
      </c>
      <c r="G3786" t="b">
        <f>IF('Input and Summary Results'!$J$4="yes",IF(C3786=FALSE,FALSE,IF('Data Transformation'!E3786&lt;$R$10,E3786,$R$10)),IF(C3786=FALSE,FALSE,IF(C3786&lt;$R$10,C3786,$R$10)))</f>
        <v>0</v>
      </c>
      <c r="H3786" t="b">
        <f>IF('Input and Summary Results'!$J$4="yes",'Data Transformation'!F3786,'Data Transformation'!D3786)</f>
        <v>0</v>
      </c>
      <c r="I3786" t="str">
        <f t="shared" si="208"/>
        <v/>
      </c>
    </row>
    <row r="3787" spans="2:9" x14ac:dyDescent="0.25">
      <c r="B3787" t="b">
        <f>IF('Input and Summary Results'!D3369=0,FALSE,'Input and Summary Results'!$B3369)</f>
        <v>0</v>
      </c>
      <c r="C3787" t="b">
        <f>IF(OR(B3787=0,'Input and Summary Results'!D3369=0,'Input and Summary Results'!D3369=""),FALSE,'Input and Summary Results'!$D3369)</f>
        <v>0</v>
      </c>
      <c r="D3787" t="b">
        <f>IF(OR(B3787=0,'Input and Summary Results'!E3369=0),FALSE,'Input and Summary Results'!$E3369)</f>
        <v>0</v>
      </c>
      <c r="E3787" t="b">
        <f t="shared" si="206"/>
        <v>0</v>
      </c>
      <c r="F3787" t="b">
        <f t="shared" si="207"/>
        <v>0</v>
      </c>
      <c r="G3787" t="b">
        <f>IF('Input and Summary Results'!$J$4="yes",IF(C3787=FALSE,FALSE,IF('Data Transformation'!E3787&lt;$R$10,E3787,$R$10)),IF(C3787=FALSE,FALSE,IF(C3787&lt;$R$10,C3787,$R$10)))</f>
        <v>0</v>
      </c>
      <c r="H3787" t="b">
        <f>IF('Input and Summary Results'!$J$4="yes",'Data Transformation'!F3787,'Data Transformation'!D3787)</f>
        <v>0</v>
      </c>
      <c r="I3787" t="str">
        <f t="shared" si="208"/>
        <v/>
      </c>
    </row>
    <row r="3788" spans="2:9" x14ac:dyDescent="0.25">
      <c r="B3788" t="b">
        <f>IF('Input and Summary Results'!D3370=0,FALSE,'Input and Summary Results'!$B3370)</f>
        <v>0</v>
      </c>
      <c r="C3788" t="b">
        <f>IF(OR(B3788=0,'Input and Summary Results'!D3370=0,'Input and Summary Results'!D3370=""),FALSE,'Input and Summary Results'!$D3370)</f>
        <v>0</v>
      </c>
      <c r="D3788" t="b">
        <f>IF(OR(B3788=0,'Input and Summary Results'!E3370=0),FALSE,'Input and Summary Results'!$E3370)</f>
        <v>0</v>
      </c>
      <c r="E3788" t="b">
        <f t="shared" si="206"/>
        <v>0</v>
      </c>
      <c r="F3788" t="b">
        <f t="shared" si="207"/>
        <v>0</v>
      </c>
      <c r="G3788" t="b">
        <f>IF('Input and Summary Results'!$J$4="yes",IF(C3788=FALSE,FALSE,IF('Data Transformation'!E3788&lt;$R$10,E3788,$R$10)),IF(C3788=FALSE,FALSE,IF(C3788&lt;$R$10,C3788,$R$10)))</f>
        <v>0</v>
      </c>
      <c r="H3788" t="b">
        <f>IF('Input and Summary Results'!$J$4="yes",'Data Transformation'!F3788,'Data Transformation'!D3788)</f>
        <v>0</v>
      </c>
      <c r="I3788" t="str">
        <f t="shared" si="208"/>
        <v/>
      </c>
    </row>
    <row r="3789" spans="2:9" x14ac:dyDescent="0.25">
      <c r="B3789" t="b">
        <f>IF('Input and Summary Results'!D3371=0,FALSE,'Input and Summary Results'!$B3371)</f>
        <v>0</v>
      </c>
      <c r="C3789" t="b">
        <f>IF(OR(B3789=0,'Input and Summary Results'!D3371=0,'Input and Summary Results'!D3371=""),FALSE,'Input and Summary Results'!$D3371)</f>
        <v>0</v>
      </c>
      <c r="D3789" t="b">
        <f>IF(OR(B3789=0,'Input and Summary Results'!E3371=0),FALSE,'Input and Summary Results'!$E3371)</f>
        <v>0</v>
      </c>
      <c r="E3789" t="b">
        <f t="shared" si="206"/>
        <v>0</v>
      </c>
      <c r="F3789" t="b">
        <f t="shared" si="207"/>
        <v>0</v>
      </c>
      <c r="G3789" t="b">
        <f>IF('Input and Summary Results'!$J$4="yes",IF(C3789=FALSE,FALSE,IF('Data Transformation'!E3789&lt;$R$10,E3789,$R$10)),IF(C3789=FALSE,FALSE,IF(C3789&lt;$R$10,C3789,$R$10)))</f>
        <v>0</v>
      </c>
      <c r="H3789" t="b">
        <f>IF('Input and Summary Results'!$J$4="yes",'Data Transformation'!F3789,'Data Transformation'!D3789)</f>
        <v>0</v>
      </c>
      <c r="I3789" t="str">
        <f t="shared" si="208"/>
        <v/>
      </c>
    </row>
    <row r="3790" spans="2:9" x14ac:dyDescent="0.25">
      <c r="B3790" t="b">
        <f>IF('Input and Summary Results'!D3372=0,FALSE,'Input and Summary Results'!$B3372)</f>
        <v>0</v>
      </c>
      <c r="C3790" t="b">
        <f>IF(OR(B3790=0,'Input and Summary Results'!D3372=0,'Input and Summary Results'!D3372=""),FALSE,'Input and Summary Results'!$D3372)</f>
        <v>0</v>
      </c>
      <c r="D3790" t="b">
        <f>IF(OR(B3790=0,'Input and Summary Results'!E3372=0),FALSE,'Input and Summary Results'!$E3372)</f>
        <v>0</v>
      </c>
      <c r="E3790" t="b">
        <f t="shared" si="206"/>
        <v>0</v>
      </c>
      <c r="F3790" t="b">
        <f t="shared" si="207"/>
        <v>0</v>
      </c>
      <c r="G3790" t="b">
        <f>IF('Input and Summary Results'!$J$4="yes",IF(C3790=FALSE,FALSE,IF('Data Transformation'!E3790&lt;$R$10,E3790,$R$10)),IF(C3790=FALSE,FALSE,IF(C3790&lt;$R$10,C3790,$R$10)))</f>
        <v>0</v>
      </c>
      <c r="H3790" t="b">
        <f>IF('Input and Summary Results'!$J$4="yes",'Data Transformation'!F3790,'Data Transformation'!D3790)</f>
        <v>0</v>
      </c>
      <c r="I3790" t="str">
        <f t="shared" si="208"/>
        <v/>
      </c>
    </row>
    <row r="3791" spans="2:9" x14ac:dyDescent="0.25">
      <c r="B3791" t="b">
        <f>IF('Input and Summary Results'!D3373=0,FALSE,'Input and Summary Results'!$B3373)</f>
        <v>0</v>
      </c>
      <c r="C3791" t="b">
        <f>IF(OR(B3791=0,'Input and Summary Results'!D3373=0,'Input and Summary Results'!D3373=""),FALSE,'Input and Summary Results'!$D3373)</f>
        <v>0</v>
      </c>
      <c r="D3791" t="b">
        <f>IF(OR(B3791=0,'Input and Summary Results'!E3373=0),FALSE,'Input and Summary Results'!$E3373)</f>
        <v>0</v>
      </c>
      <c r="E3791" t="b">
        <f t="shared" si="206"/>
        <v>0</v>
      </c>
      <c r="F3791" t="b">
        <f t="shared" si="207"/>
        <v>0</v>
      </c>
      <c r="G3791" t="b">
        <f>IF('Input and Summary Results'!$J$4="yes",IF(C3791=FALSE,FALSE,IF('Data Transformation'!E3791&lt;$R$10,E3791,$R$10)),IF(C3791=FALSE,FALSE,IF(C3791&lt;$R$10,C3791,$R$10)))</f>
        <v>0</v>
      </c>
      <c r="H3791" t="b">
        <f>IF('Input and Summary Results'!$J$4="yes",'Data Transformation'!F3791,'Data Transformation'!D3791)</f>
        <v>0</v>
      </c>
      <c r="I3791" t="str">
        <f t="shared" si="208"/>
        <v/>
      </c>
    </row>
    <row r="3792" spans="2:9" x14ac:dyDescent="0.25">
      <c r="B3792" t="b">
        <f>IF('Input and Summary Results'!D3374=0,FALSE,'Input and Summary Results'!$B3374)</f>
        <v>0</v>
      </c>
      <c r="C3792" t="b">
        <f>IF(OR(B3792=0,'Input and Summary Results'!D3374=0,'Input and Summary Results'!D3374=""),FALSE,'Input and Summary Results'!$D3374)</f>
        <v>0</v>
      </c>
      <c r="D3792" t="b">
        <f>IF(OR(B3792=0,'Input and Summary Results'!E3374=0),FALSE,'Input and Summary Results'!$E3374)</f>
        <v>0</v>
      </c>
      <c r="E3792" t="b">
        <f t="shared" si="206"/>
        <v>0</v>
      </c>
      <c r="F3792" t="b">
        <f t="shared" si="207"/>
        <v>0</v>
      </c>
      <c r="G3792" t="b">
        <f>IF('Input and Summary Results'!$J$4="yes",IF(C3792=FALSE,FALSE,IF('Data Transformation'!E3792&lt;$R$10,E3792,$R$10)),IF(C3792=FALSE,FALSE,IF(C3792&lt;$R$10,C3792,$R$10)))</f>
        <v>0</v>
      </c>
      <c r="H3792" t="b">
        <f>IF('Input and Summary Results'!$J$4="yes",'Data Transformation'!F3792,'Data Transformation'!D3792)</f>
        <v>0</v>
      </c>
      <c r="I3792" t="str">
        <f t="shared" si="208"/>
        <v/>
      </c>
    </row>
    <row r="3793" spans="2:9" x14ac:dyDescent="0.25">
      <c r="B3793" t="b">
        <f>IF('Input and Summary Results'!D3375=0,FALSE,'Input and Summary Results'!$B3375)</f>
        <v>0</v>
      </c>
      <c r="C3793" t="b">
        <f>IF(OR(B3793=0,'Input and Summary Results'!D3375=0,'Input and Summary Results'!D3375=""),FALSE,'Input and Summary Results'!$D3375)</f>
        <v>0</v>
      </c>
      <c r="D3793" t="b">
        <f>IF(OR(B3793=0,'Input and Summary Results'!E3375=0),FALSE,'Input and Summary Results'!$E3375)</f>
        <v>0</v>
      </c>
      <c r="E3793" t="b">
        <f t="shared" si="206"/>
        <v>0</v>
      </c>
      <c r="F3793" t="b">
        <f t="shared" si="207"/>
        <v>0</v>
      </c>
      <c r="G3793" t="b">
        <f>IF('Input and Summary Results'!$J$4="yes",IF(C3793=FALSE,FALSE,IF('Data Transformation'!E3793&lt;$R$10,E3793,$R$10)),IF(C3793=FALSE,FALSE,IF(C3793&lt;$R$10,C3793,$R$10)))</f>
        <v>0</v>
      </c>
      <c r="H3793" t="b">
        <f>IF('Input and Summary Results'!$J$4="yes",'Data Transformation'!F3793,'Data Transformation'!D3793)</f>
        <v>0</v>
      </c>
      <c r="I3793" t="str">
        <f t="shared" si="208"/>
        <v/>
      </c>
    </row>
    <row r="3794" spans="2:9" x14ac:dyDescent="0.25">
      <c r="B3794" t="b">
        <f>IF('Input and Summary Results'!D3376=0,FALSE,'Input and Summary Results'!$B3376)</f>
        <v>0</v>
      </c>
      <c r="C3794" t="b">
        <f>IF(OR(B3794=0,'Input and Summary Results'!D3376=0,'Input and Summary Results'!D3376=""),FALSE,'Input and Summary Results'!$D3376)</f>
        <v>0</v>
      </c>
      <c r="D3794" t="b">
        <f>IF(OR(B3794=0,'Input and Summary Results'!E3376=0),FALSE,'Input and Summary Results'!$E3376)</f>
        <v>0</v>
      </c>
      <c r="E3794" t="b">
        <f t="shared" si="206"/>
        <v>0</v>
      </c>
      <c r="F3794" t="b">
        <f t="shared" si="207"/>
        <v>0</v>
      </c>
      <c r="G3794" t="b">
        <f>IF('Input and Summary Results'!$J$4="yes",IF(C3794=FALSE,FALSE,IF('Data Transformation'!E3794&lt;$R$10,E3794,$R$10)),IF(C3794=FALSE,FALSE,IF(C3794&lt;$R$10,C3794,$R$10)))</f>
        <v>0</v>
      </c>
      <c r="H3794" t="b">
        <f>IF('Input and Summary Results'!$J$4="yes",'Data Transformation'!F3794,'Data Transformation'!D3794)</f>
        <v>0</v>
      </c>
      <c r="I3794" t="str">
        <f t="shared" si="208"/>
        <v/>
      </c>
    </row>
    <row r="3795" spans="2:9" x14ac:dyDescent="0.25">
      <c r="B3795" t="b">
        <f>IF('Input and Summary Results'!D3377=0,FALSE,'Input and Summary Results'!$B3377)</f>
        <v>0</v>
      </c>
      <c r="C3795" t="b">
        <f>IF(OR(B3795=0,'Input and Summary Results'!D3377=0,'Input and Summary Results'!D3377=""),FALSE,'Input and Summary Results'!$D3377)</f>
        <v>0</v>
      </c>
      <c r="D3795" t="b">
        <f>IF(OR(B3795=0,'Input and Summary Results'!E3377=0),FALSE,'Input and Summary Results'!$E3377)</f>
        <v>0</v>
      </c>
      <c r="E3795" t="b">
        <f t="shared" si="206"/>
        <v>0</v>
      </c>
      <c r="F3795" t="b">
        <f t="shared" si="207"/>
        <v>0</v>
      </c>
      <c r="G3795" t="b">
        <f>IF('Input and Summary Results'!$J$4="yes",IF(C3795=FALSE,FALSE,IF('Data Transformation'!E3795&lt;$R$10,E3795,$R$10)),IF(C3795=FALSE,FALSE,IF(C3795&lt;$R$10,C3795,$R$10)))</f>
        <v>0</v>
      </c>
      <c r="H3795" t="b">
        <f>IF('Input and Summary Results'!$J$4="yes",'Data Transformation'!F3795,'Data Transformation'!D3795)</f>
        <v>0</v>
      </c>
      <c r="I3795" t="str">
        <f t="shared" si="208"/>
        <v/>
      </c>
    </row>
    <row r="3796" spans="2:9" x14ac:dyDescent="0.25">
      <c r="B3796" t="b">
        <f>IF('Input and Summary Results'!D3378=0,FALSE,'Input and Summary Results'!$B3378)</f>
        <v>0</v>
      </c>
      <c r="C3796" t="b">
        <f>IF(OR(B3796=0,'Input and Summary Results'!D3378=0,'Input and Summary Results'!D3378=""),FALSE,'Input and Summary Results'!$D3378)</f>
        <v>0</v>
      </c>
      <c r="D3796" t="b">
        <f>IF(OR(B3796=0,'Input and Summary Results'!E3378=0),FALSE,'Input and Summary Results'!$E3378)</f>
        <v>0</v>
      </c>
      <c r="E3796" t="b">
        <f t="shared" si="206"/>
        <v>0</v>
      </c>
      <c r="F3796" t="b">
        <f t="shared" si="207"/>
        <v>0</v>
      </c>
      <c r="G3796" t="b">
        <f>IF('Input and Summary Results'!$J$4="yes",IF(C3796=FALSE,FALSE,IF('Data Transformation'!E3796&lt;$R$10,E3796,$R$10)),IF(C3796=FALSE,FALSE,IF(C3796&lt;$R$10,C3796,$R$10)))</f>
        <v>0</v>
      </c>
      <c r="H3796" t="b">
        <f>IF('Input and Summary Results'!$J$4="yes",'Data Transformation'!F3796,'Data Transformation'!D3796)</f>
        <v>0</v>
      </c>
      <c r="I3796" t="str">
        <f t="shared" si="208"/>
        <v/>
      </c>
    </row>
    <row r="3797" spans="2:9" x14ac:dyDescent="0.25">
      <c r="B3797" t="b">
        <f>IF('Input and Summary Results'!D3379=0,FALSE,'Input and Summary Results'!$B3379)</f>
        <v>0</v>
      </c>
      <c r="C3797" t="b">
        <f>IF(OR(B3797=0,'Input and Summary Results'!D3379=0,'Input and Summary Results'!D3379=""),FALSE,'Input and Summary Results'!$D3379)</f>
        <v>0</v>
      </c>
      <c r="D3797" t="b">
        <f>IF(OR(B3797=0,'Input and Summary Results'!E3379=0),FALSE,'Input and Summary Results'!$E3379)</f>
        <v>0</v>
      </c>
      <c r="E3797" t="b">
        <f t="shared" si="206"/>
        <v>0</v>
      </c>
      <c r="F3797" t="b">
        <f t="shared" si="207"/>
        <v>0</v>
      </c>
      <c r="G3797" t="b">
        <f>IF('Input and Summary Results'!$J$4="yes",IF(C3797=FALSE,FALSE,IF('Data Transformation'!E3797&lt;$R$10,E3797,$R$10)),IF(C3797=FALSE,FALSE,IF(C3797&lt;$R$10,C3797,$R$10)))</f>
        <v>0</v>
      </c>
      <c r="H3797" t="b">
        <f>IF('Input and Summary Results'!$J$4="yes",'Data Transformation'!F3797,'Data Transformation'!D3797)</f>
        <v>0</v>
      </c>
      <c r="I3797" t="str">
        <f t="shared" si="208"/>
        <v/>
      </c>
    </row>
    <row r="3798" spans="2:9" x14ac:dyDescent="0.25">
      <c r="B3798" t="b">
        <f>IF('Input and Summary Results'!D3380=0,FALSE,'Input and Summary Results'!$B3380)</f>
        <v>0</v>
      </c>
      <c r="C3798" t="b">
        <f>IF(OR(B3798=0,'Input and Summary Results'!D3380=0,'Input and Summary Results'!D3380=""),FALSE,'Input and Summary Results'!$D3380)</f>
        <v>0</v>
      </c>
      <c r="D3798" t="b">
        <f>IF(OR(B3798=0,'Input and Summary Results'!E3380=0),FALSE,'Input and Summary Results'!$E3380)</f>
        <v>0</v>
      </c>
      <c r="E3798" t="b">
        <f t="shared" si="206"/>
        <v>0</v>
      </c>
      <c r="F3798" t="b">
        <f t="shared" si="207"/>
        <v>0</v>
      </c>
      <c r="G3798" t="b">
        <f>IF('Input and Summary Results'!$J$4="yes",IF(C3798=FALSE,FALSE,IF('Data Transformation'!E3798&lt;$R$10,E3798,$R$10)),IF(C3798=FALSE,FALSE,IF(C3798&lt;$R$10,C3798,$R$10)))</f>
        <v>0</v>
      </c>
      <c r="H3798" t="b">
        <f>IF('Input and Summary Results'!$J$4="yes",'Data Transformation'!F3798,'Data Transformation'!D3798)</f>
        <v>0</v>
      </c>
      <c r="I3798" t="str">
        <f t="shared" si="208"/>
        <v/>
      </c>
    </row>
    <row r="3799" spans="2:9" x14ac:dyDescent="0.25">
      <c r="B3799" t="b">
        <f>IF('Input and Summary Results'!D3381=0,FALSE,'Input and Summary Results'!$B3381)</f>
        <v>0</v>
      </c>
      <c r="C3799" t="b">
        <f>IF(OR(B3799=0,'Input and Summary Results'!D3381=0,'Input and Summary Results'!D3381=""),FALSE,'Input and Summary Results'!$D3381)</f>
        <v>0</v>
      </c>
      <c r="D3799" t="b">
        <f>IF(OR(B3799=0,'Input and Summary Results'!E3381=0),FALSE,'Input and Summary Results'!$E3381)</f>
        <v>0</v>
      </c>
      <c r="E3799" t="b">
        <f t="shared" si="206"/>
        <v>0</v>
      </c>
      <c r="F3799" t="b">
        <f t="shared" si="207"/>
        <v>0</v>
      </c>
      <c r="G3799" t="b">
        <f>IF('Input and Summary Results'!$J$4="yes",IF(C3799=FALSE,FALSE,IF('Data Transformation'!E3799&lt;$R$10,E3799,$R$10)),IF(C3799=FALSE,FALSE,IF(C3799&lt;$R$10,C3799,$R$10)))</f>
        <v>0</v>
      </c>
      <c r="H3799" t="b">
        <f>IF('Input and Summary Results'!$J$4="yes",'Data Transformation'!F3799,'Data Transformation'!D3799)</f>
        <v>0</v>
      </c>
      <c r="I3799" t="str">
        <f t="shared" si="208"/>
        <v/>
      </c>
    </row>
    <row r="3800" spans="2:9" x14ac:dyDescent="0.25">
      <c r="B3800" t="b">
        <f>IF('Input and Summary Results'!D3382=0,FALSE,'Input and Summary Results'!$B3382)</f>
        <v>0</v>
      </c>
      <c r="C3800" t="b">
        <f>IF(OR(B3800=0,'Input and Summary Results'!D3382=0,'Input and Summary Results'!D3382=""),FALSE,'Input and Summary Results'!$D3382)</f>
        <v>0</v>
      </c>
      <c r="D3800" t="b">
        <f>IF(OR(B3800=0,'Input and Summary Results'!E3382=0),FALSE,'Input and Summary Results'!$E3382)</f>
        <v>0</v>
      </c>
      <c r="E3800" t="b">
        <f t="shared" si="206"/>
        <v>0</v>
      </c>
      <c r="F3800" t="b">
        <f t="shared" si="207"/>
        <v>0</v>
      </c>
      <c r="G3800" t="b">
        <f>IF('Input and Summary Results'!$J$4="yes",IF(C3800=FALSE,FALSE,IF('Data Transformation'!E3800&lt;$R$10,E3800,$R$10)),IF(C3800=FALSE,FALSE,IF(C3800&lt;$R$10,C3800,$R$10)))</f>
        <v>0</v>
      </c>
      <c r="H3800" t="b">
        <f>IF('Input and Summary Results'!$J$4="yes",'Data Transformation'!F3800,'Data Transformation'!D3800)</f>
        <v>0</v>
      </c>
      <c r="I3800" t="str">
        <f t="shared" si="208"/>
        <v/>
      </c>
    </row>
    <row r="3801" spans="2:9" x14ac:dyDescent="0.25">
      <c r="B3801" t="b">
        <f>IF('Input and Summary Results'!D3383=0,FALSE,'Input and Summary Results'!$B3383)</f>
        <v>0</v>
      </c>
      <c r="C3801" t="b">
        <f>IF(OR(B3801=0,'Input and Summary Results'!D3383=0,'Input and Summary Results'!D3383=""),FALSE,'Input and Summary Results'!$D3383)</f>
        <v>0</v>
      </c>
      <c r="D3801" t="b">
        <f>IF(OR(B3801=0,'Input and Summary Results'!E3383=0),FALSE,'Input and Summary Results'!$E3383)</f>
        <v>0</v>
      </c>
      <c r="E3801" t="b">
        <f t="shared" si="206"/>
        <v>0</v>
      </c>
      <c r="F3801" t="b">
        <f t="shared" si="207"/>
        <v>0</v>
      </c>
      <c r="G3801" t="b">
        <f>IF('Input and Summary Results'!$J$4="yes",IF(C3801=FALSE,FALSE,IF('Data Transformation'!E3801&lt;$R$10,E3801,$R$10)),IF(C3801=FALSE,FALSE,IF(C3801&lt;$R$10,C3801,$R$10)))</f>
        <v>0</v>
      </c>
      <c r="H3801" t="b">
        <f>IF('Input and Summary Results'!$J$4="yes",'Data Transformation'!F3801,'Data Transformation'!D3801)</f>
        <v>0</v>
      </c>
      <c r="I3801" t="str">
        <f t="shared" si="208"/>
        <v/>
      </c>
    </row>
    <row r="3802" spans="2:9" x14ac:dyDescent="0.25">
      <c r="B3802" t="b">
        <f>IF('Input and Summary Results'!D3384=0,FALSE,'Input and Summary Results'!$B3384)</f>
        <v>0</v>
      </c>
      <c r="C3802" t="b">
        <f>IF(OR(B3802=0,'Input and Summary Results'!D3384=0,'Input and Summary Results'!D3384=""),FALSE,'Input and Summary Results'!$D3384)</f>
        <v>0</v>
      </c>
      <c r="D3802" t="b">
        <f>IF(OR(B3802=0,'Input and Summary Results'!E3384=0),FALSE,'Input and Summary Results'!$E3384)</f>
        <v>0</v>
      </c>
      <c r="E3802" t="b">
        <f t="shared" si="206"/>
        <v>0</v>
      </c>
      <c r="F3802" t="b">
        <f t="shared" si="207"/>
        <v>0</v>
      </c>
      <c r="G3802" t="b">
        <f>IF('Input and Summary Results'!$J$4="yes",IF(C3802=FALSE,FALSE,IF('Data Transformation'!E3802&lt;$R$10,E3802,$R$10)),IF(C3802=FALSE,FALSE,IF(C3802&lt;$R$10,C3802,$R$10)))</f>
        <v>0</v>
      </c>
      <c r="H3802" t="b">
        <f>IF('Input and Summary Results'!$J$4="yes",'Data Transformation'!F3802,'Data Transformation'!D3802)</f>
        <v>0</v>
      </c>
      <c r="I3802" t="str">
        <f t="shared" si="208"/>
        <v/>
      </c>
    </row>
    <row r="3803" spans="2:9" x14ac:dyDescent="0.25">
      <c r="B3803" t="b">
        <f>IF('Input and Summary Results'!D3385=0,FALSE,'Input and Summary Results'!$B3385)</f>
        <v>0</v>
      </c>
      <c r="C3803" t="b">
        <f>IF(OR(B3803=0,'Input and Summary Results'!D3385=0,'Input and Summary Results'!D3385=""),FALSE,'Input and Summary Results'!$D3385)</f>
        <v>0</v>
      </c>
      <c r="D3803" t="b">
        <f>IF(OR(B3803=0,'Input and Summary Results'!E3385=0),FALSE,'Input and Summary Results'!$E3385)</f>
        <v>0</v>
      </c>
      <c r="E3803" t="b">
        <f t="shared" si="206"/>
        <v>0</v>
      </c>
      <c r="F3803" t="b">
        <f t="shared" si="207"/>
        <v>0</v>
      </c>
      <c r="G3803" t="b">
        <f>IF('Input and Summary Results'!$J$4="yes",IF(C3803=FALSE,FALSE,IF('Data Transformation'!E3803&lt;$R$10,E3803,$R$10)),IF(C3803=FALSE,FALSE,IF(C3803&lt;$R$10,C3803,$R$10)))</f>
        <v>0</v>
      </c>
      <c r="H3803" t="b">
        <f>IF('Input and Summary Results'!$J$4="yes",'Data Transformation'!F3803,'Data Transformation'!D3803)</f>
        <v>0</v>
      </c>
      <c r="I3803" t="str">
        <f t="shared" si="208"/>
        <v/>
      </c>
    </row>
    <row r="3804" spans="2:9" x14ac:dyDescent="0.25">
      <c r="B3804" t="b">
        <f>IF('Input and Summary Results'!D3386=0,FALSE,'Input and Summary Results'!$B3386)</f>
        <v>0</v>
      </c>
      <c r="C3804" t="b">
        <f>IF(OR(B3804=0,'Input and Summary Results'!D3386=0,'Input and Summary Results'!D3386=""),FALSE,'Input and Summary Results'!$D3386)</f>
        <v>0</v>
      </c>
      <c r="D3804" t="b">
        <f>IF(OR(B3804=0,'Input and Summary Results'!E3386=0),FALSE,'Input and Summary Results'!$E3386)</f>
        <v>0</v>
      </c>
      <c r="E3804" t="b">
        <f t="shared" si="206"/>
        <v>0</v>
      </c>
      <c r="F3804" t="b">
        <f t="shared" si="207"/>
        <v>0</v>
      </c>
      <c r="G3804" t="b">
        <f>IF('Input and Summary Results'!$J$4="yes",IF(C3804=FALSE,FALSE,IF('Data Transformation'!E3804&lt;$R$10,E3804,$R$10)),IF(C3804=FALSE,FALSE,IF(C3804&lt;$R$10,C3804,$R$10)))</f>
        <v>0</v>
      </c>
      <c r="H3804" t="b">
        <f>IF('Input and Summary Results'!$J$4="yes",'Data Transformation'!F3804,'Data Transformation'!D3804)</f>
        <v>0</v>
      </c>
      <c r="I3804" t="str">
        <f t="shared" si="208"/>
        <v/>
      </c>
    </row>
    <row r="3805" spans="2:9" x14ac:dyDescent="0.25">
      <c r="B3805" t="b">
        <f>IF('Input and Summary Results'!D3387=0,FALSE,'Input and Summary Results'!$B3387)</f>
        <v>0</v>
      </c>
      <c r="C3805" t="b">
        <f>IF(OR(B3805=0,'Input and Summary Results'!D3387=0,'Input and Summary Results'!D3387=""),FALSE,'Input and Summary Results'!$D3387)</f>
        <v>0</v>
      </c>
      <c r="D3805" t="b">
        <f>IF(OR(B3805=0,'Input and Summary Results'!E3387=0),FALSE,'Input and Summary Results'!$E3387)</f>
        <v>0</v>
      </c>
      <c r="E3805" t="b">
        <f t="shared" si="206"/>
        <v>0</v>
      </c>
      <c r="F3805" t="b">
        <f t="shared" si="207"/>
        <v>0</v>
      </c>
      <c r="G3805" t="b">
        <f>IF('Input and Summary Results'!$J$4="yes",IF(C3805=FALSE,FALSE,IF('Data Transformation'!E3805&lt;$R$10,E3805,$R$10)),IF(C3805=FALSE,FALSE,IF(C3805&lt;$R$10,C3805,$R$10)))</f>
        <v>0</v>
      </c>
      <c r="H3805" t="b">
        <f>IF('Input and Summary Results'!$J$4="yes",'Data Transformation'!F3805,'Data Transformation'!D3805)</f>
        <v>0</v>
      </c>
      <c r="I3805" t="str">
        <f t="shared" si="208"/>
        <v/>
      </c>
    </row>
    <row r="3806" spans="2:9" x14ac:dyDescent="0.25">
      <c r="B3806" t="b">
        <f>IF('Input and Summary Results'!D3388=0,FALSE,'Input and Summary Results'!$B3388)</f>
        <v>0</v>
      </c>
      <c r="C3806" t="b">
        <f>IF(OR(B3806=0,'Input and Summary Results'!D3388=0,'Input and Summary Results'!D3388=""),FALSE,'Input and Summary Results'!$D3388)</f>
        <v>0</v>
      </c>
      <c r="D3806" t="b">
        <f>IF(OR(B3806=0,'Input and Summary Results'!E3388=0),FALSE,'Input and Summary Results'!$E3388)</f>
        <v>0</v>
      </c>
      <c r="E3806" t="b">
        <f t="shared" si="206"/>
        <v>0</v>
      </c>
      <c r="F3806" t="b">
        <f t="shared" si="207"/>
        <v>0</v>
      </c>
      <c r="G3806" t="b">
        <f>IF('Input and Summary Results'!$J$4="yes",IF(C3806=FALSE,FALSE,IF('Data Transformation'!E3806&lt;$R$10,E3806,$R$10)),IF(C3806=FALSE,FALSE,IF(C3806&lt;$R$10,C3806,$R$10)))</f>
        <v>0</v>
      </c>
      <c r="H3806" t="b">
        <f>IF('Input and Summary Results'!$J$4="yes",'Data Transformation'!F3806,'Data Transformation'!D3806)</f>
        <v>0</v>
      </c>
      <c r="I3806" t="str">
        <f t="shared" si="208"/>
        <v/>
      </c>
    </row>
    <row r="3807" spans="2:9" x14ac:dyDescent="0.25">
      <c r="B3807" t="b">
        <f>IF('Input and Summary Results'!D3389=0,FALSE,'Input and Summary Results'!$B3389)</f>
        <v>0</v>
      </c>
      <c r="C3807" t="b">
        <f>IF(OR(B3807=0,'Input and Summary Results'!D3389=0,'Input and Summary Results'!D3389=""),FALSE,'Input and Summary Results'!$D3389)</f>
        <v>0</v>
      </c>
      <c r="D3807" t="b">
        <f>IF(OR(B3807=0,'Input and Summary Results'!E3389=0),FALSE,'Input and Summary Results'!$E3389)</f>
        <v>0</v>
      </c>
      <c r="E3807" t="b">
        <f t="shared" si="206"/>
        <v>0</v>
      </c>
      <c r="F3807" t="b">
        <f t="shared" si="207"/>
        <v>0</v>
      </c>
      <c r="G3807" t="b">
        <f>IF('Input and Summary Results'!$J$4="yes",IF(C3807=FALSE,FALSE,IF('Data Transformation'!E3807&lt;$R$10,E3807,$R$10)),IF(C3807=FALSE,FALSE,IF(C3807&lt;$R$10,C3807,$R$10)))</f>
        <v>0</v>
      </c>
      <c r="H3807" t="b">
        <f>IF('Input and Summary Results'!$J$4="yes",'Data Transformation'!F3807,'Data Transformation'!D3807)</f>
        <v>0</v>
      </c>
      <c r="I3807" t="str">
        <f t="shared" si="208"/>
        <v/>
      </c>
    </row>
    <row r="3808" spans="2:9" x14ac:dyDescent="0.25">
      <c r="B3808" t="b">
        <f>IF('Input and Summary Results'!D3390=0,FALSE,'Input and Summary Results'!$B3390)</f>
        <v>0</v>
      </c>
      <c r="C3808" t="b">
        <f>IF(OR(B3808=0,'Input and Summary Results'!D3390=0,'Input and Summary Results'!D3390=""),FALSE,'Input and Summary Results'!$D3390)</f>
        <v>0</v>
      </c>
      <c r="D3808" t="b">
        <f>IF(OR(B3808=0,'Input and Summary Results'!E3390=0),FALSE,'Input and Summary Results'!$E3390)</f>
        <v>0</v>
      </c>
      <c r="E3808" t="b">
        <f t="shared" si="206"/>
        <v>0</v>
      </c>
      <c r="F3808" t="b">
        <f t="shared" si="207"/>
        <v>0</v>
      </c>
      <c r="G3808" t="b">
        <f>IF('Input and Summary Results'!$J$4="yes",IF(C3808=FALSE,FALSE,IF('Data Transformation'!E3808&lt;$R$10,E3808,$R$10)),IF(C3808=FALSE,FALSE,IF(C3808&lt;$R$10,C3808,$R$10)))</f>
        <v>0</v>
      </c>
      <c r="H3808" t="b">
        <f>IF('Input and Summary Results'!$J$4="yes",'Data Transformation'!F3808,'Data Transformation'!D3808)</f>
        <v>0</v>
      </c>
      <c r="I3808" t="str">
        <f t="shared" si="208"/>
        <v/>
      </c>
    </row>
    <row r="3809" spans="2:9" x14ac:dyDescent="0.25">
      <c r="B3809" t="b">
        <f>IF('Input and Summary Results'!D3391=0,FALSE,'Input and Summary Results'!$B3391)</f>
        <v>0</v>
      </c>
      <c r="C3809" t="b">
        <f>IF(OR(B3809=0,'Input and Summary Results'!D3391=0,'Input and Summary Results'!D3391=""),FALSE,'Input and Summary Results'!$D3391)</f>
        <v>0</v>
      </c>
      <c r="D3809" t="b">
        <f>IF(OR(B3809=0,'Input and Summary Results'!E3391=0),FALSE,'Input and Summary Results'!$E3391)</f>
        <v>0</v>
      </c>
      <c r="E3809" t="b">
        <f t="shared" si="206"/>
        <v>0</v>
      </c>
      <c r="F3809" t="b">
        <f t="shared" si="207"/>
        <v>0</v>
      </c>
      <c r="G3809" t="b">
        <f>IF('Input and Summary Results'!$J$4="yes",IF(C3809=FALSE,FALSE,IF('Data Transformation'!E3809&lt;$R$10,E3809,$R$10)),IF(C3809=FALSE,FALSE,IF(C3809&lt;$R$10,C3809,$R$10)))</f>
        <v>0</v>
      </c>
      <c r="H3809" t="b">
        <f>IF('Input and Summary Results'!$J$4="yes",'Data Transformation'!F3809,'Data Transformation'!D3809)</f>
        <v>0</v>
      </c>
      <c r="I3809" t="str">
        <f t="shared" si="208"/>
        <v/>
      </c>
    </row>
    <row r="3810" spans="2:9" x14ac:dyDescent="0.25">
      <c r="B3810" t="b">
        <f>IF('Input and Summary Results'!D3392=0,FALSE,'Input and Summary Results'!$B3392)</f>
        <v>0</v>
      </c>
      <c r="C3810" t="b">
        <f>IF(OR(B3810=0,'Input and Summary Results'!D3392=0,'Input and Summary Results'!D3392=""),FALSE,'Input and Summary Results'!$D3392)</f>
        <v>0</v>
      </c>
      <c r="D3810" t="b">
        <f>IF(OR(B3810=0,'Input and Summary Results'!E3392=0),FALSE,'Input and Summary Results'!$E3392)</f>
        <v>0</v>
      </c>
      <c r="E3810" t="b">
        <f t="shared" si="206"/>
        <v>0</v>
      </c>
      <c r="F3810" t="b">
        <f t="shared" si="207"/>
        <v>0</v>
      </c>
      <c r="G3810" t="b">
        <f>IF('Input and Summary Results'!$J$4="yes",IF(C3810=FALSE,FALSE,IF('Data Transformation'!E3810&lt;$R$10,E3810,$R$10)),IF(C3810=FALSE,FALSE,IF(C3810&lt;$R$10,C3810,$R$10)))</f>
        <v>0</v>
      </c>
      <c r="H3810" t="b">
        <f>IF('Input and Summary Results'!$J$4="yes",'Data Transformation'!F3810,'Data Transformation'!D3810)</f>
        <v>0</v>
      </c>
      <c r="I3810" t="str">
        <f t="shared" si="208"/>
        <v/>
      </c>
    </row>
    <row r="3811" spans="2:9" x14ac:dyDescent="0.25">
      <c r="B3811" t="b">
        <f>IF('Input and Summary Results'!D3393=0,FALSE,'Input and Summary Results'!$B3393)</f>
        <v>0</v>
      </c>
      <c r="C3811" t="b">
        <f>IF(OR(B3811=0,'Input and Summary Results'!D3393=0,'Input and Summary Results'!D3393=""),FALSE,'Input and Summary Results'!$D3393)</f>
        <v>0</v>
      </c>
      <c r="D3811" t="b">
        <f>IF(OR(B3811=0,'Input and Summary Results'!E3393=0),FALSE,'Input and Summary Results'!$E3393)</f>
        <v>0</v>
      </c>
      <c r="E3811" t="b">
        <f t="shared" si="206"/>
        <v>0</v>
      </c>
      <c r="F3811" t="b">
        <f t="shared" si="207"/>
        <v>0</v>
      </c>
      <c r="G3811" t="b">
        <f>IF('Input and Summary Results'!$J$4="yes",IF(C3811=FALSE,FALSE,IF('Data Transformation'!E3811&lt;$R$10,E3811,$R$10)),IF(C3811=FALSE,FALSE,IF(C3811&lt;$R$10,C3811,$R$10)))</f>
        <v>0</v>
      </c>
      <c r="H3811" t="b">
        <f>IF('Input and Summary Results'!$J$4="yes",'Data Transformation'!F3811,'Data Transformation'!D3811)</f>
        <v>0</v>
      </c>
      <c r="I3811" t="str">
        <f t="shared" si="208"/>
        <v/>
      </c>
    </row>
    <row r="3812" spans="2:9" x14ac:dyDescent="0.25">
      <c r="B3812" t="b">
        <f>IF('Input and Summary Results'!D3394=0,FALSE,'Input and Summary Results'!$B3394)</f>
        <v>0</v>
      </c>
      <c r="C3812" t="b">
        <f>IF(OR(B3812=0,'Input and Summary Results'!D3394=0,'Input and Summary Results'!D3394=""),FALSE,'Input and Summary Results'!$D3394)</f>
        <v>0</v>
      </c>
      <c r="D3812" t="b">
        <f>IF(OR(B3812=0,'Input and Summary Results'!E3394=0),FALSE,'Input and Summary Results'!$E3394)</f>
        <v>0</v>
      </c>
      <c r="E3812" t="b">
        <f t="shared" si="206"/>
        <v>0</v>
      </c>
      <c r="F3812" t="b">
        <f t="shared" si="207"/>
        <v>0</v>
      </c>
      <c r="G3812" t="b">
        <f>IF('Input and Summary Results'!$J$4="yes",IF(C3812=FALSE,FALSE,IF('Data Transformation'!E3812&lt;$R$10,E3812,$R$10)),IF(C3812=FALSE,FALSE,IF(C3812&lt;$R$10,C3812,$R$10)))</f>
        <v>0</v>
      </c>
      <c r="H3812" t="b">
        <f>IF('Input and Summary Results'!$J$4="yes",'Data Transformation'!F3812,'Data Transformation'!D3812)</f>
        <v>0</v>
      </c>
      <c r="I3812" t="str">
        <f t="shared" si="208"/>
        <v/>
      </c>
    </row>
    <row r="3813" spans="2:9" x14ac:dyDescent="0.25">
      <c r="B3813" t="b">
        <f>IF('Input and Summary Results'!D3395=0,FALSE,'Input and Summary Results'!$B3395)</f>
        <v>0</v>
      </c>
      <c r="C3813" t="b">
        <f>IF(OR(B3813=0,'Input and Summary Results'!D3395=0,'Input and Summary Results'!D3395=""),FALSE,'Input and Summary Results'!$D3395)</f>
        <v>0</v>
      </c>
      <c r="D3813" t="b">
        <f>IF(OR(B3813=0,'Input and Summary Results'!E3395=0),FALSE,'Input and Summary Results'!$E3395)</f>
        <v>0</v>
      </c>
      <c r="E3813" t="b">
        <f t="shared" si="206"/>
        <v>0</v>
      </c>
      <c r="F3813" t="b">
        <f t="shared" si="207"/>
        <v>0</v>
      </c>
      <c r="G3813" t="b">
        <f>IF('Input and Summary Results'!$J$4="yes",IF(C3813=FALSE,FALSE,IF('Data Transformation'!E3813&lt;$R$10,E3813,$R$10)),IF(C3813=FALSE,FALSE,IF(C3813&lt;$R$10,C3813,$R$10)))</f>
        <v>0</v>
      </c>
      <c r="H3813" t="b">
        <f>IF('Input and Summary Results'!$J$4="yes",'Data Transformation'!F3813,'Data Transformation'!D3813)</f>
        <v>0</v>
      </c>
      <c r="I3813" t="str">
        <f t="shared" si="208"/>
        <v/>
      </c>
    </row>
    <row r="3814" spans="2:9" x14ac:dyDescent="0.25">
      <c r="B3814" t="b">
        <f>IF('Input and Summary Results'!D3396=0,FALSE,'Input and Summary Results'!$B3396)</f>
        <v>0</v>
      </c>
      <c r="C3814" t="b">
        <f>IF(OR(B3814=0,'Input and Summary Results'!D3396=0,'Input and Summary Results'!D3396=""),FALSE,'Input and Summary Results'!$D3396)</f>
        <v>0</v>
      </c>
      <c r="D3814" t="b">
        <f>IF(OR(B3814=0,'Input and Summary Results'!E3396=0),FALSE,'Input and Summary Results'!$E3396)</f>
        <v>0</v>
      </c>
      <c r="E3814" t="b">
        <f t="shared" si="206"/>
        <v>0</v>
      </c>
      <c r="F3814" t="b">
        <f t="shared" si="207"/>
        <v>0</v>
      </c>
      <c r="G3814" t="b">
        <f>IF('Input and Summary Results'!$J$4="yes",IF(C3814=FALSE,FALSE,IF('Data Transformation'!E3814&lt;$R$10,E3814,$R$10)),IF(C3814=FALSE,FALSE,IF(C3814&lt;$R$10,C3814,$R$10)))</f>
        <v>0</v>
      </c>
      <c r="H3814" t="b">
        <f>IF('Input and Summary Results'!$J$4="yes",'Data Transformation'!F3814,'Data Transformation'!D3814)</f>
        <v>0</v>
      </c>
      <c r="I3814" t="str">
        <f t="shared" si="208"/>
        <v/>
      </c>
    </row>
    <row r="3815" spans="2:9" x14ac:dyDescent="0.25">
      <c r="B3815" t="b">
        <f>IF('Input and Summary Results'!D3397=0,FALSE,'Input and Summary Results'!$B3397)</f>
        <v>0</v>
      </c>
      <c r="C3815" t="b">
        <f>IF(OR(B3815=0,'Input and Summary Results'!D3397=0,'Input and Summary Results'!D3397=""),FALSE,'Input and Summary Results'!$D3397)</f>
        <v>0</v>
      </c>
      <c r="D3815" t="b">
        <f>IF(OR(B3815=0,'Input and Summary Results'!E3397=0),FALSE,'Input and Summary Results'!$E3397)</f>
        <v>0</v>
      </c>
      <c r="E3815" t="b">
        <f t="shared" si="206"/>
        <v>0</v>
      </c>
      <c r="F3815" t="b">
        <f t="shared" si="207"/>
        <v>0</v>
      </c>
      <c r="G3815" t="b">
        <f>IF('Input and Summary Results'!$J$4="yes",IF(C3815=FALSE,FALSE,IF('Data Transformation'!E3815&lt;$R$10,E3815,$R$10)),IF(C3815=FALSE,FALSE,IF(C3815&lt;$R$10,C3815,$R$10)))</f>
        <v>0</v>
      </c>
      <c r="H3815" t="b">
        <f>IF('Input and Summary Results'!$J$4="yes",'Data Transformation'!F3815,'Data Transformation'!D3815)</f>
        <v>0</v>
      </c>
      <c r="I3815" t="str">
        <f t="shared" si="208"/>
        <v/>
      </c>
    </row>
    <row r="3816" spans="2:9" x14ac:dyDescent="0.25">
      <c r="B3816" t="b">
        <f>IF('Input and Summary Results'!D3398=0,FALSE,'Input and Summary Results'!$B3398)</f>
        <v>0</v>
      </c>
      <c r="C3816" t="b">
        <f>IF(OR(B3816=0,'Input and Summary Results'!D3398=0,'Input and Summary Results'!D3398=""),FALSE,'Input and Summary Results'!$D3398)</f>
        <v>0</v>
      </c>
      <c r="D3816" t="b">
        <f>IF(OR(B3816=0,'Input and Summary Results'!E3398=0),FALSE,'Input and Summary Results'!$E3398)</f>
        <v>0</v>
      </c>
      <c r="E3816" t="b">
        <f t="shared" si="206"/>
        <v>0</v>
      </c>
      <c r="F3816" t="b">
        <f t="shared" si="207"/>
        <v>0</v>
      </c>
      <c r="G3816" t="b">
        <f>IF('Input and Summary Results'!$J$4="yes",IF(C3816=FALSE,FALSE,IF('Data Transformation'!E3816&lt;$R$10,E3816,$R$10)),IF(C3816=FALSE,FALSE,IF(C3816&lt;$R$10,C3816,$R$10)))</f>
        <v>0</v>
      </c>
      <c r="H3816" t="b">
        <f>IF('Input and Summary Results'!$J$4="yes",'Data Transformation'!F3816,'Data Transformation'!D3816)</f>
        <v>0</v>
      </c>
      <c r="I3816" t="str">
        <f t="shared" si="208"/>
        <v/>
      </c>
    </row>
    <row r="3817" spans="2:9" x14ac:dyDescent="0.25">
      <c r="B3817" t="b">
        <f>IF('Input and Summary Results'!D3399=0,FALSE,'Input and Summary Results'!$B3399)</f>
        <v>0</v>
      </c>
      <c r="C3817" t="b">
        <f>IF(OR(B3817=0,'Input and Summary Results'!D3399=0,'Input and Summary Results'!D3399=""),FALSE,'Input and Summary Results'!$D3399)</f>
        <v>0</v>
      </c>
      <c r="D3817" t="b">
        <f>IF(OR(B3817=0,'Input and Summary Results'!E3399=0),FALSE,'Input and Summary Results'!$E3399)</f>
        <v>0</v>
      </c>
      <c r="E3817" t="b">
        <f t="shared" si="206"/>
        <v>0</v>
      </c>
      <c r="F3817" t="b">
        <f t="shared" si="207"/>
        <v>0</v>
      </c>
      <c r="G3817" t="b">
        <f>IF('Input and Summary Results'!$J$4="yes",IF(C3817=FALSE,FALSE,IF('Data Transformation'!E3817&lt;$R$10,E3817,$R$10)),IF(C3817=FALSE,FALSE,IF(C3817&lt;$R$10,C3817,$R$10)))</f>
        <v>0</v>
      </c>
      <c r="H3817" t="b">
        <f>IF('Input and Summary Results'!$J$4="yes",'Data Transformation'!F3817,'Data Transformation'!D3817)</f>
        <v>0</v>
      </c>
      <c r="I3817" t="str">
        <f t="shared" si="208"/>
        <v/>
      </c>
    </row>
    <row r="3818" spans="2:9" x14ac:dyDescent="0.25">
      <c r="B3818" t="b">
        <f>IF('Input and Summary Results'!D3400=0,FALSE,'Input and Summary Results'!$B3400)</f>
        <v>0</v>
      </c>
      <c r="C3818" t="b">
        <f>IF(OR(B3818=0,'Input and Summary Results'!D3400=0,'Input and Summary Results'!D3400=""),FALSE,'Input and Summary Results'!$D3400)</f>
        <v>0</v>
      </c>
      <c r="D3818" t="b">
        <f>IF(OR(B3818=0,'Input and Summary Results'!E3400=0),FALSE,'Input and Summary Results'!$E3400)</f>
        <v>0</v>
      </c>
      <c r="E3818" t="b">
        <f t="shared" ref="E3818:E3881" si="209">IF(C3818=FALSE,FALSE,LOG10(C3818))</f>
        <v>0</v>
      </c>
      <c r="F3818" t="b">
        <f t="shared" ref="F3818:F3881" si="210">IF(D3818=FALSE, FALSE,0.434*D3818/C3818)</f>
        <v>0</v>
      </c>
      <c r="G3818" t="b">
        <f>IF('Input and Summary Results'!$J$4="yes",IF(C3818=FALSE,FALSE,IF('Data Transformation'!E3818&lt;$R$10,E3818,$R$10)),IF(C3818=FALSE,FALSE,IF(C3818&lt;$R$10,C3818,$R$10)))</f>
        <v>0</v>
      </c>
      <c r="H3818" t="b">
        <f>IF('Input and Summary Results'!$J$4="yes",'Data Transformation'!F3818,'Data Transformation'!D3818)</f>
        <v>0</v>
      </c>
      <c r="I3818" t="str">
        <f t="shared" si="208"/>
        <v/>
      </c>
    </row>
    <row r="3819" spans="2:9" x14ac:dyDescent="0.25">
      <c r="B3819" t="b">
        <f>IF('Input and Summary Results'!D3401=0,FALSE,'Input and Summary Results'!$B3401)</f>
        <v>0</v>
      </c>
      <c r="C3819" t="b">
        <f>IF(OR(B3819=0,'Input and Summary Results'!D3401=0,'Input and Summary Results'!D3401=""),FALSE,'Input and Summary Results'!$D3401)</f>
        <v>0</v>
      </c>
      <c r="D3819" t="b">
        <f>IF(OR(B3819=0,'Input and Summary Results'!E3401=0),FALSE,'Input and Summary Results'!$E3401)</f>
        <v>0</v>
      </c>
      <c r="E3819" t="b">
        <f t="shared" si="209"/>
        <v>0</v>
      </c>
      <c r="F3819" t="b">
        <f t="shared" si="210"/>
        <v>0</v>
      </c>
      <c r="G3819" t="b">
        <f>IF('Input and Summary Results'!$J$4="yes",IF(C3819=FALSE,FALSE,IF('Data Transformation'!E3819&lt;$R$10,E3819,$R$10)),IF(C3819=FALSE,FALSE,IF(C3819&lt;$R$10,C3819,$R$10)))</f>
        <v>0</v>
      </c>
      <c r="H3819" t="b">
        <f>IF('Input and Summary Results'!$J$4="yes",'Data Transformation'!F3819,'Data Transformation'!D3819)</f>
        <v>0</v>
      </c>
      <c r="I3819" t="str">
        <f t="shared" si="208"/>
        <v/>
      </c>
    </row>
    <row r="3820" spans="2:9" x14ac:dyDescent="0.25">
      <c r="B3820" t="b">
        <f>IF('Input and Summary Results'!D3402=0,FALSE,'Input and Summary Results'!$B3402)</f>
        <v>0</v>
      </c>
      <c r="C3820" t="b">
        <f>IF(OR(B3820=0,'Input and Summary Results'!D3402=0,'Input and Summary Results'!D3402=""),FALSE,'Input and Summary Results'!$D3402)</f>
        <v>0</v>
      </c>
      <c r="D3820" t="b">
        <f>IF(OR(B3820=0,'Input and Summary Results'!E3402=0),FALSE,'Input and Summary Results'!$E3402)</f>
        <v>0</v>
      </c>
      <c r="E3820" t="b">
        <f t="shared" si="209"/>
        <v>0</v>
      </c>
      <c r="F3820" t="b">
        <f t="shared" si="210"/>
        <v>0</v>
      </c>
      <c r="G3820" t="b">
        <f>IF('Input and Summary Results'!$J$4="yes",IF(C3820=FALSE,FALSE,IF('Data Transformation'!E3820&lt;$R$10,E3820,$R$10)),IF(C3820=FALSE,FALSE,IF(C3820&lt;$R$10,C3820,$R$10)))</f>
        <v>0</v>
      </c>
      <c r="H3820" t="b">
        <f>IF('Input and Summary Results'!$J$4="yes",'Data Transformation'!F3820,'Data Transformation'!D3820)</f>
        <v>0</v>
      </c>
      <c r="I3820" t="str">
        <f t="shared" si="208"/>
        <v/>
      </c>
    </row>
    <row r="3821" spans="2:9" x14ac:dyDescent="0.25">
      <c r="B3821" t="b">
        <f>IF('Input and Summary Results'!D3403=0,FALSE,'Input and Summary Results'!$B3403)</f>
        <v>0</v>
      </c>
      <c r="C3821" t="b">
        <f>IF(OR(B3821=0,'Input and Summary Results'!D3403=0,'Input and Summary Results'!D3403=""),FALSE,'Input and Summary Results'!$D3403)</f>
        <v>0</v>
      </c>
      <c r="D3821" t="b">
        <f>IF(OR(B3821=0,'Input and Summary Results'!E3403=0),FALSE,'Input and Summary Results'!$E3403)</f>
        <v>0</v>
      </c>
      <c r="E3821" t="b">
        <f t="shared" si="209"/>
        <v>0</v>
      </c>
      <c r="F3821" t="b">
        <f t="shared" si="210"/>
        <v>0</v>
      </c>
      <c r="G3821" t="b">
        <f>IF('Input and Summary Results'!$J$4="yes",IF(C3821=FALSE,FALSE,IF('Data Transformation'!E3821&lt;$R$10,E3821,$R$10)),IF(C3821=FALSE,FALSE,IF(C3821&lt;$R$10,C3821,$R$10)))</f>
        <v>0</v>
      </c>
      <c r="H3821" t="b">
        <f>IF('Input and Summary Results'!$J$4="yes",'Data Transformation'!F3821,'Data Transformation'!D3821)</f>
        <v>0</v>
      </c>
      <c r="I3821" t="str">
        <f t="shared" si="208"/>
        <v/>
      </c>
    </row>
    <row r="3822" spans="2:9" x14ac:dyDescent="0.25">
      <c r="B3822" t="b">
        <f>IF('Input and Summary Results'!D3404=0,FALSE,'Input and Summary Results'!$B3404)</f>
        <v>0</v>
      </c>
      <c r="C3822" t="b">
        <f>IF(OR(B3822=0,'Input and Summary Results'!D3404=0,'Input and Summary Results'!D3404=""),FALSE,'Input and Summary Results'!$D3404)</f>
        <v>0</v>
      </c>
      <c r="D3822" t="b">
        <f>IF(OR(B3822=0,'Input and Summary Results'!E3404=0),FALSE,'Input and Summary Results'!$E3404)</f>
        <v>0</v>
      </c>
      <c r="E3822" t="b">
        <f t="shared" si="209"/>
        <v>0</v>
      </c>
      <c r="F3822" t="b">
        <f t="shared" si="210"/>
        <v>0</v>
      </c>
      <c r="G3822" t="b">
        <f>IF('Input and Summary Results'!$J$4="yes",IF(C3822=FALSE,FALSE,IF('Data Transformation'!E3822&lt;$R$10,E3822,$R$10)),IF(C3822=FALSE,FALSE,IF(C3822&lt;$R$10,C3822,$R$10)))</f>
        <v>0</v>
      </c>
      <c r="H3822" t="b">
        <f>IF('Input and Summary Results'!$J$4="yes",'Data Transformation'!F3822,'Data Transformation'!D3822)</f>
        <v>0</v>
      </c>
      <c r="I3822" t="str">
        <f t="shared" si="208"/>
        <v/>
      </c>
    </row>
    <row r="3823" spans="2:9" x14ac:dyDescent="0.25">
      <c r="B3823" t="b">
        <f>IF('Input and Summary Results'!D3405=0,FALSE,'Input and Summary Results'!$B3405)</f>
        <v>0</v>
      </c>
      <c r="C3823" t="b">
        <f>IF(OR(B3823=0,'Input and Summary Results'!D3405=0,'Input and Summary Results'!D3405=""),FALSE,'Input and Summary Results'!$D3405)</f>
        <v>0</v>
      </c>
      <c r="D3823" t="b">
        <f>IF(OR(B3823=0,'Input and Summary Results'!E3405=0),FALSE,'Input and Summary Results'!$E3405)</f>
        <v>0</v>
      </c>
      <c r="E3823" t="b">
        <f t="shared" si="209"/>
        <v>0</v>
      </c>
      <c r="F3823" t="b">
        <f t="shared" si="210"/>
        <v>0</v>
      </c>
      <c r="G3823" t="b">
        <f>IF('Input and Summary Results'!$J$4="yes",IF(C3823=FALSE,FALSE,IF('Data Transformation'!E3823&lt;$R$10,E3823,$R$10)),IF(C3823=FALSE,FALSE,IF(C3823&lt;$R$10,C3823,$R$10)))</f>
        <v>0</v>
      </c>
      <c r="H3823" t="b">
        <f>IF('Input and Summary Results'!$J$4="yes",'Data Transformation'!F3823,'Data Transformation'!D3823)</f>
        <v>0</v>
      </c>
      <c r="I3823" t="str">
        <f t="shared" si="208"/>
        <v/>
      </c>
    </row>
    <row r="3824" spans="2:9" x14ac:dyDescent="0.25">
      <c r="B3824" t="b">
        <f>IF('Input and Summary Results'!D3406=0,FALSE,'Input and Summary Results'!$B3406)</f>
        <v>0</v>
      </c>
      <c r="C3824" t="b">
        <f>IF(OR(B3824=0,'Input and Summary Results'!D3406=0,'Input and Summary Results'!D3406=""),FALSE,'Input and Summary Results'!$D3406)</f>
        <v>0</v>
      </c>
      <c r="D3824" t="b">
        <f>IF(OR(B3824=0,'Input and Summary Results'!E3406=0),FALSE,'Input and Summary Results'!$E3406)</f>
        <v>0</v>
      </c>
      <c r="E3824" t="b">
        <f t="shared" si="209"/>
        <v>0</v>
      </c>
      <c r="F3824" t="b">
        <f t="shared" si="210"/>
        <v>0</v>
      </c>
      <c r="G3824" t="b">
        <f>IF('Input and Summary Results'!$J$4="yes",IF(C3824=FALSE,FALSE,IF('Data Transformation'!E3824&lt;$R$10,E3824,$R$10)),IF(C3824=FALSE,FALSE,IF(C3824&lt;$R$10,C3824,$R$10)))</f>
        <v>0</v>
      </c>
      <c r="H3824" t="b">
        <f>IF('Input and Summary Results'!$J$4="yes",'Data Transformation'!F3824,'Data Transformation'!D3824)</f>
        <v>0</v>
      </c>
      <c r="I3824" t="str">
        <f t="shared" si="208"/>
        <v/>
      </c>
    </row>
    <row r="3825" spans="2:9" x14ac:dyDescent="0.25">
      <c r="B3825" t="b">
        <f>IF('Input and Summary Results'!D3407=0,FALSE,'Input and Summary Results'!$B3407)</f>
        <v>0</v>
      </c>
      <c r="C3825" t="b">
        <f>IF(OR(B3825=0,'Input and Summary Results'!D3407=0,'Input and Summary Results'!D3407=""),FALSE,'Input and Summary Results'!$D3407)</f>
        <v>0</v>
      </c>
      <c r="D3825" t="b">
        <f>IF(OR(B3825=0,'Input and Summary Results'!E3407=0),FALSE,'Input and Summary Results'!$E3407)</f>
        <v>0</v>
      </c>
      <c r="E3825" t="b">
        <f t="shared" si="209"/>
        <v>0</v>
      </c>
      <c r="F3825" t="b">
        <f t="shared" si="210"/>
        <v>0</v>
      </c>
      <c r="G3825" t="b">
        <f>IF('Input and Summary Results'!$J$4="yes",IF(C3825=FALSE,FALSE,IF('Data Transformation'!E3825&lt;$R$10,E3825,$R$10)),IF(C3825=FALSE,FALSE,IF(C3825&lt;$R$10,C3825,$R$10)))</f>
        <v>0</v>
      </c>
      <c r="H3825" t="b">
        <f>IF('Input and Summary Results'!$J$4="yes",'Data Transformation'!F3825,'Data Transformation'!D3825)</f>
        <v>0</v>
      </c>
      <c r="I3825" t="str">
        <f t="shared" si="208"/>
        <v/>
      </c>
    </row>
    <row r="3826" spans="2:9" x14ac:dyDescent="0.25">
      <c r="B3826" t="b">
        <f>IF('Input and Summary Results'!D3408=0,FALSE,'Input and Summary Results'!$B3408)</f>
        <v>0</v>
      </c>
      <c r="C3826" t="b">
        <f>IF(OR(B3826=0,'Input and Summary Results'!D3408=0,'Input and Summary Results'!D3408=""),FALSE,'Input and Summary Results'!$D3408)</f>
        <v>0</v>
      </c>
      <c r="D3826" t="b">
        <f>IF(OR(B3826=0,'Input and Summary Results'!E3408=0),FALSE,'Input and Summary Results'!$E3408)</f>
        <v>0</v>
      </c>
      <c r="E3826" t="b">
        <f t="shared" si="209"/>
        <v>0</v>
      </c>
      <c r="F3826" t="b">
        <f t="shared" si="210"/>
        <v>0</v>
      </c>
      <c r="G3826" t="b">
        <f>IF('Input and Summary Results'!$J$4="yes",IF(C3826=FALSE,FALSE,IF('Data Transformation'!E3826&lt;$R$10,E3826,$R$10)),IF(C3826=FALSE,FALSE,IF(C3826&lt;$R$10,C3826,$R$10)))</f>
        <v>0</v>
      </c>
      <c r="H3826" t="b">
        <f>IF('Input and Summary Results'!$J$4="yes",'Data Transformation'!F3826,'Data Transformation'!D3826)</f>
        <v>0</v>
      </c>
      <c r="I3826" t="str">
        <f t="shared" si="208"/>
        <v/>
      </c>
    </row>
    <row r="3827" spans="2:9" x14ac:dyDescent="0.25">
      <c r="B3827" t="b">
        <f>IF('Input and Summary Results'!D3409=0,FALSE,'Input and Summary Results'!$B3409)</f>
        <v>0</v>
      </c>
      <c r="C3827" t="b">
        <f>IF(OR(B3827=0,'Input and Summary Results'!D3409=0,'Input and Summary Results'!D3409=""),FALSE,'Input and Summary Results'!$D3409)</f>
        <v>0</v>
      </c>
      <c r="D3827" t="b">
        <f>IF(OR(B3827=0,'Input and Summary Results'!E3409=0),FALSE,'Input and Summary Results'!$E3409)</f>
        <v>0</v>
      </c>
      <c r="E3827" t="b">
        <f t="shared" si="209"/>
        <v>0</v>
      </c>
      <c r="F3827" t="b">
        <f t="shared" si="210"/>
        <v>0</v>
      </c>
      <c r="G3827" t="b">
        <f>IF('Input and Summary Results'!$J$4="yes",IF(C3827=FALSE,FALSE,IF('Data Transformation'!E3827&lt;$R$10,E3827,$R$10)),IF(C3827=FALSE,FALSE,IF(C3827&lt;$R$10,C3827,$R$10)))</f>
        <v>0</v>
      </c>
      <c r="H3827" t="b">
        <f>IF('Input and Summary Results'!$J$4="yes",'Data Transformation'!F3827,'Data Transformation'!D3827)</f>
        <v>0</v>
      </c>
      <c r="I3827" t="str">
        <f t="shared" si="208"/>
        <v/>
      </c>
    </row>
    <row r="3828" spans="2:9" x14ac:dyDescent="0.25">
      <c r="B3828" t="b">
        <f>IF('Input and Summary Results'!D3410=0,FALSE,'Input and Summary Results'!$B3410)</f>
        <v>0</v>
      </c>
      <c r="C3828" t="b">
        <f>IF(OR(B3828=0,'Input and Summary Results'!D3410=0,'Input and Summary Results'!D3410=""),FALSE,'Input and Summary Results'!$D3410)</f>
        <v>0</v>
      </c>
      <c r="D3828" t="b">
        <f>IF(OR(B3828=0,'Input and Summary Results'!E3410=0),FALSE,'Input and Summary Results'!$E3410)</f>
        <v>0</v>
      </c>
      <c r="E3828" t="b">
        <f t="shared" si="209"/>
        <v>0</v>
      </c>
      <c r="F3828" t="b">
        <f t="shared" si="210"/>
        <v>0</v>
      </c>
      <c r="G3828" t="b">
        <f>IF('Input and Summary Results'!$J$4="yes",IF(C3828=FALSE,FALSE,IF('Data Transformation'!E3828&lt;$R$10,E3828,$R$10)),IF(C3828=FALSE,FALSE,IF(C3828&lt;$R$10,C3828,$R$10)))</f>
        <v>0</v>
      </c>
      <c r="H3828" t="b">
        <f>IF('Input and Summary Results'!$J$4="yes",'Data Transformation'!F3828,'Data Transformation'!D3828)</f>
        <v>0</v>
      </c>
      <c r="I3828" t="str">
        <f t="shared" si="208"/>
        <v/>
      </c>
    </row>
    <row r="3829" spans="2:9" x14ac:dyDescent="0.25">
      <c r="B3829" t="b">
        <f>IF('Input and Summary Results'!D3411=0,FALSE,'Input and Summary Results'!$B3411)</f>
        <v>0</v>
      </c>
      <c r="C3829" t="b">
        <f>IF(OR(B3829=0,'Input and Summary Results'!D3411=0,'Input and Summary Results'!D3411=""),FALSE,'Input and Summary Results'!$D3411)</f>
        <v>0</v>
      </c>
      <c r="D3829" t="b">
        <f>IF(OR(B3829=0,'Input and Summary Results'!E3411=0),FALSE,'Input and Summary Results'!$E3411)</f>
        <v>0</v>
      </c>
      <c r="E3829" t="b">
        <f t="shared" si="209"/>
        <v>0</v>
      </c>
      <c r="F3829" t="b">
        <f t="shared" si="210"/>
        <v>0</v>
      </c>
      <c r="G3829" t="b">
        <f>IF('Input and Summary Results'!$J$4="yes",IF(C3829=FALSE,FALSE,IF('Data Transformation'!E3829&lt;$R$10,E3829,$R$10)),IF(C3829=FALSE,FALSE,IF(C3829&lt;$R$10,C3829,$R$10)))</f>
        <v>0</v>
      </c>
      <c r="H3829" t="b">
        <f>IF('Input and Summary Results'!$J$4="yes",'Data Transformation'!F3829,'Data Transformation'!D3829)</f>
        <v>0</v>
      </c>
      <c r="I3829" t="str">
        <f t="shared" si="208"/>
        <v/>
      </c>
    </row>
    <row r="3830" spans="2:9" x14ac:dyDescent="0.25">
      <c r="B3830" t="b">
        <f>IF('Input and Summary Results'!D3412=0,FALSE,'Input and Summary Results'!$B3412)</f>
        <v>0</v>
      </c>
      <c r="C3830" t="b">
        <f>IF(OR(B3830=0,'Input and Summary Results'!D3412=0,'Input and Summary Results'!D3412=""),FALSE,'Input and Summary Results'!$D3412)</f>
        <v>0</v>
      </c>
      <c r="D3830" t="b">
        <f>IF(OR(B3830=0,'Input and Summary Results'!E3412=0),FALSE,'Input and Summary Results'!$E3412)</f>
        <v>0</v>
      </c>
      <c r="E3830" t="b">
        <f t="shared" si="209"/>
        <v>0</v>
      </c>
      <c r="F3830" t="b">
        <f t="shared" si="210"/>
        <v>0</v>
      </c>
      <c r="G3830" t="b">
        <f>IF('Input and Summary Results'!$J$4="yes",IF(C3830=FALSE,FALSE,IF('Data Transformation'!E3830&lt;$R$10,E3830,$R$10)),IF(C3830=FALSE,FALSE,IF(C3830&lt;$R$10,C3830,$R$10)))</f>
        <v>0</v>
      </c>
      <c r="H3830" t="b">
        <f>IF('Input and Summary Results'!$J$4="yes",'Data Transformation'!F3830,'Data Transformation'!D3830)</f>
        <v>0</v>
      </c>
      <c r="I3830" t="str">
        <f t="shared" si="208"/>
        <v/>
      </c>
    </row>
    <row r="3831" spans="2:9" x14ac:dyDescent="0.25">
      <c r="B3831" t="b">
        <f>IF('Input and Summary Results'!D3413=0,FALSE,'Input and Summary Results'!$B3413)</f>
        <v>0</v>
      </c>
      <c r="C3831" t="b">
        <f>IF(OR(B3831=0,'Input and Summary Results'!D3413=0,'Input and Summary Results'!D3413=""),FALSE,'Input and Summary Results'!$D3413)</f>
        <v>0</v>
      </c>
      <c r="D3831" t="b">
        <f>IF(OR(B3831=0,'Input and Summary Results'!E3413=0),FALSE,'Input and Summary Results'!$E3413)</f>
        <v>0</v>
      </c>
      <c r="E3831" t="b">
        <f t="shared" si="209"/>
        <v>0</v>
      </c>
      <c r="F3831" t="b">
        <f t="shared" si="210"/>
        <v>0</v>
      </c>
      <c r="G3831" t="b">
        <f>IF('Input and Summary Results'!$J$4="yes",IF(C3831=FALSE,FALSE,IF('Data Transformation'!E3831&lt;$R$10,E3831,$R$10)),IF(C3831=FALSE,FALSE,IF(C3831&lt;$R$10,C3831,$R$10)))</f>
        <v>0</v>
      </c>
      <c r="H3831" t="b">
        <f>IF('Input and Summary Results'!$J$4="yes",'Data Transformation'!F3831,'Data Transformation'!D3831)</f>
        <v>0</v>
      </c>
      <c r="I3831" t="str">
        <f t="shared" si="208"/>
        <v/>
      </c>
    </row>
    <row r="3832" spans="2:9" x14ac:dyDescent="0.25">
      <c r="B3832" t="b">
        <f>IF('Input and Summary Results'!D3414=0,FALSE,'Input and Summary Results'!$B3414)</f>
        <v>0</v>
      </c>
      <c r="C3832" t="b">
        <f>IF(OR(B3832=0,'Input and Summary Results'!D3414=0,'Input and Summary Results'!D3414=""),FALSE,'Input and Summary Results'!$D3414)</f>
        <v>0</v>
      </c>
      <c r="D3832" t="b">
        <f>IF(OR(B3832=0,'Input and Summary Results'!E3414=0),FALSE,'Input and Summary Results'!$E3414)</f>
        <v>0</v>
      </c>
      <c r="E3832" t="b">
        <f t="shared" si="209"/>
        <v>0</v>
      </c>
      <c r="F3832" t="b">
        <f t="shared" si="210"/>
        <v>0</v>
      </c>
      <c r="G3832" t="b">
        <f>IF('Input and Summary Results'!$J$4="yes",IF(C3832=FALSE,FALSE,IF('Data Transformation'!E3832&lt;$R$10,E3832,$R$10)),IF(C3832=FALSE,FALSE,IF(C3832&lt;$R$10,C3832,$R$10)))</f>
        <v>0</v>
      </c>
      <c r="H3832" t="b">
        <f>IF('Input and Summary Results'!$J$4="yes",'Data Transformation'!F3832,'Data Transformation'!D3832)</f>
        <v>0</v>
      </c>
      <c r="I3832" t="str">
        <f t="shared" si="208"/>
        <v/>
      </c>
    </row>
    <row r="3833" spans="2:9" x14ac:dyDescent="0.25">
      <c r="B3833" t="b">
        <f>IF('Input and Summary Results'!D3415=0,FALSE,'Input and Summary Results'!$B3415)</f>
        <v>0</v>
      </c>
      <c r="C3833" t="b">
        <f>IF(OR(B3833=0,'Input and Summary Results'!D3415=0,'Input and Summary Results'!D3415=""),FALSE,'Input and Summary Results'!$D3415)</f>
        <v>0</v>
      </c>
      <c r="D3833" t="b">
        <f>IF(OR(B3833=0,'Input and Summary Results'!E3415=0),FALSE,'Input and Summary Results'!$E3415)</f>
        <v>0</v>
      </c>
      <c r="E3833" t="b">
        <f t="shared" si="209"/>
        <v>0</v>
      </c>
      <c r="F3833" t="b">
        <f t="shared" si="210"/>
        <v>0</v>
      </c>
      <c r="G3833" t="b">
        <f>IF('Input and Summary Results'!$J$4="yes",IF(C3833=FALSE,FALSE,IF('Data Transformation'!E3833&lt;$R$10,E3833,$R$10)),IF(C3833=FALSE,FALSE,IF(C3833&lt;$R$10,C3833,$R$10)))</f>
        <v>0</v>
      </c>
      <c r="H3833" t="b">
        <f>IF('Input and Summary Results'!$J$4="yes",'Data Transformation'!F3833,'Data Transformation'!D3833)</f>
        <v>0</v>
      </c>
      <c r="I3833" t="str">
        <f t="shared" si="208"/>
        <v/>
      </c>
    </row>
    <row r="3834" spans="2:9" x14ac:dyDescent="0.25">
      <c r="B3834" t="b">
        <f>IF('Input and Summary Results'!D3416=0,FALSE,'Input and Summary Results'!$B3416)</f>
        <v>0</v>
      </c>
      <c r="C3834" t="b">
        <f>IF(OR(B3834=0,'Input and Summary Results'!D3416=0,'Input and Summary Results'!D3416=""),FALSE,'Input and Summary Results'!$D3416)</f>
        <v>0</v>
      </c>
      <c r="D3834" t="b">
        <f>IF(OR(B3834=0,'Input and Summary Results'!E3416=0),FALSE,'Input and Summary Results'!$E3416)</f>
        <v>0</v>
      </c>
      <c r="E3834" t="b">
        <f t="shared" si="209"/>
        <v>0</v>
      </c>
      <c r="F3834" t="b">
        <f t="shared" si="210"/>
        <v>0</v>
      </c>
      <c r="G3834" t="b">
        <f>IF('Input and Summary Results'!$J$4="yes",IF(C3834=FALSE,FALSE,IF('Data Transformation'!E3834&lt;$R$10,E3834,$R$10)),IF(C3834=FALSE,FALSE,IF(C3834&lt;$R$10,C3834,$R$10)))</f>
        <v>0</v>
      </c>
      <c r="H3834" t="b">
        <f>IF('Input and Summary Results'!$J$4="yes",'Data Transformation'!F3834,'Data Transformation'!D3834)</f>
        <v>0</v>
      </c>
      <c r="I3834" t="str">
        <f t="shared" si="208"/>
        <v/>
      </c>
    </row>
    <row r="3835" spans="2:9" x14ac:dyDescent="0.25">
      <c r="B3835" t="b">
        <f>IF('Input and Summary Results'!D3417=0,FALSE,'Input and Summary Results'!$B3417)</f>
        <v>0</v>
      </c>
      <c r="C3835" t="b">
        <f>IF(OR(B3835=0,'Input and Summary Results'!D3417=0,'Input and Summary Results'!D3417=""),FALSE,'Input and Summary Results'!$D3417)</f>
        <v>0</v>
      </c>
      <c r="D3835" t="b">
        <f>IF(OR(B3835=0,'Input and Summary Results'!E3417=0),FALSE,'Input and Summary Results'!$E3417)</f>
        <v>0</v>
      </c>
      <c r="E3835" t="b">
        <f t="shared" si="209"/>
        <v>0</v>
      </c>
      <c r="F3835" t="b">
        <f t="shared" si="210"/>
        <v>0</v>
      </c>
      <c r="G3835" t="b">
        <f>IF('Input and Summary Results'!$J$4="yes",IF(C3835=FALSE,FALSE,IF('Data Transformation'!E3835&lt;$R$10,E3835,$R$10)),IF(C3835=FALSE,FALSE,IF(C3835&lt;$R$10,C3835,$R$10)))</f>
        <v>0</v>
      </c>
      <c r="H3835" t="b">
        <f>IF('Input and Summary Results'!$J$4="yes",'Data Transformation'!F3835,'Data Transformation'!D3835)</f>
        <v>0</v>
      </c>
      <c r="I3835" t="str">
        <f t="shared" si="208"/>
        <v/>
      </c>
    </row>
    <row r="3836" spans="2:9" x14ac:dyDescent="0.25">
      <c r="B3836" t="b">
        <f>IF('Input and Summary Results'!D3418=0,FALSE,'Input and Summary Results'!$B3418)</f>
        <v>0</v>
      </c>
      <c r="C3836" t="b">
        <f>IF(OR(B3836=0,'Input and Summary Results'!D3418=0,'Input and Summary Results'!D3418=""),FALSE,'Input and Summary Results'!$D3418)</f>
        <v>0</v>
      </c>
      <c r="D3836" t="b">
        <f>IF(OR(B3836=0,'Input and Summary Results'!E3418=0),FALSE,'Input and Summary Results'!$E3418)</f>
        <v>0</v>
      </c>
      <c r="E3836" t="b">
        <f t="shared" si="209"/>
        <v>0</v>
      </c>
      <c r="F3836" t="b">
        <f t="shared" si="210"/>
        <v>0</v>
      </c>
      <c r="G3836" t="b">
        <f>IF('Input and Summary Results'!$J$4="yes",IF(C3836=FALSE,FALSE,IF('Data Transformation'!E3836&lt;$R$10,E3836,$R$10)),IF(C3836=FALSE,FALSE,IF(C3836&lt;$R$10,C3836,$R$10)))</f>
        <v>0</v>
      </c>
      <c r="H3836" t="b">
        <f>IF('Input and Summary Results'!$J$4="yes",'Data Transformation'!F3836,'Data Transformation'!D3836)</f>
        <v>0</v>
      </c>
      <c r="I3836" t="str">
        <f t="shared" si="208"/>
        <v/>
      </c>
    </row>
    <row r="3837" spans="2:9" x14ac:dyDescent="0.25">
      <c r="B3837" t="b">
        <f>IF('Input and Summary Results'!D3419=0,FALSE,'Input and Summary Results'!$B3419)</f>
        <v>0</v>
      </c>
      <c r="C3837" t="b">
        <f>IF(OR(B3837=0,'Input and Summary Results'!D3419=0,'Input and Summary Results'!D3419=""),FALSE,'Input and Summary Results'!$D3419)</f>
        <v>0</v>
      </c>
      <c r="D3837" t="b">
        <f>IF(OR(B3837=0,'Input and Summary Results'!E3419=0),FALSE,'Input and Summary Results'!$E3419)</f>
        <v>0</v>
      </c>
      <c r="E3837" t="b">
        <f t="shared" si="209"/>
        <v>0</v>
      </c>
      <c r="F3837" t="b">
        <f t="shared" si="210"/>
        <v>0</v>
      </c>
      <c r="G3837" t="b">
        <f>IF('Input and Summary Results'!$J$4="yes",IF(C3837=FALSE,FALSE,IF('Data Transformation'!E3837&lt;$R$10,E3837,$R$10)),IF(C3837=FALSE,FALSE,IF(C3837&lt;$R$10,C3837,$R$10)))</f>
        <v>0</v>
      </c>
      <c r="H3837" t="b">
        <f>IF('Input and Summary Results'!$J$4="yes",'Data Transformation'!F3837,'Data Transformation'!D3837)</f>
        <v>0</v>
      </c>
      <c r="I3837" t="str">
        <f t="shared" si="208"/>
        <v/>
      </c>
    </row>
    <row r="3838" spans="2:9" x14ac:dyDescent="0.25">
      <c r="B3838" t="b">
        <f>IF('Input and Summary Results'!D3420=0,FALSE,'Input and Summary Results'!$B3420)</f>
        <v>0</v>
      </c>
      <c r="C3838" t="b">
        <f>IF(OR(B3838=0,'Input and Summary Results'!D3420=0,'Input and Summary Results'!D3420=""),FALSE,'Input and Summary Results'!$D3420)</f>
        <v>0</v>
      </c>
      <c r="D3838" t="b">
        <f>IF(OR(B3838=0,'Input and Summary Results'!E3420=0),FALSE,'Input and Summary Results'!$E3420)</f>
        <v>0</v>
      </c>
      <c r="E3838" t="b">
        <f t="shared" si="209"/>
        <v>0</v>
      </c>
      <c r="F3838" t="b">
        <f t="shared" si="210"/>
        <v>0</v>
      </c>
      <c r="G3838" t="b">
        <f>IF('Input and Summary Results'!$J$4="yes",IF(C3838=FALSE,FALSE,IF('Data Transformation'!E3838&lt;$R$10,E3838,$R$10)),IF(C3838=FALSE,FALSE,IF(C3838&lt;$R$10,C3838,$R$10)))</f>
        <v>0</v>
      </c>
      <c r="H3838" t="b">
        <f>IF('Input and Summary Results'!$J$4="yes",'Data Transformation'!F3838,'Data Transformation'!D3838)</f>
        <v>0</v>
      </c>
      <c r="I3838" t="str">
        <f t="shared" si="208"/>
        <v/>
      </c>
    </row>
    <row r="3839" spans="2:9" x14ac:dyDescent="0.25">
      <c r="B3839" t="b">
        <f>IF('Input and Summary Results'!D3421=0,FALSE,'Input and Summary Results'!$B3421)</f>
        <v>0</v>
      </c>
      <c r="C3839" t="b">
        <f>IF(OR(B3839=0,'Input and Summary Results'!D3421=0,'Input and Summary Results'!D3421=""),FALSE,'Input and Summary Results'!$D3421)</f>
        <v>0</v>
      </c>
      <c r="D3839" t="b">
        <f>IF(OR(B3839=0,'Input and Summary Results'!E3421=0),FALSE,'Input and Summary Results'!$E3421)</f>
        <v>0</v>
      </c>
      <c r="E3839" t="b">
        <f t="shared" si="209"/>
        <v>0</v>
      </c>
      <c r="F3839" t="b">
        <f t="shared" si="210"/>
        <v>0</v>
      </c>
      <c r="G3839" t="b">
        <f>IF('Input and Summary Results'!$J$4="yes",IF(C3839=FALSE,FALSE,IF('Data Transformation'!E3839&lt;$R$10,E3839,$R$10)),IF(C3839=FALSE,FALSE,IF(C3839&lt;$R$10,C3839,$R$10)))</f>
        <v>0</v>
      </c>
      <c r="H3839" t="b">
        <f>IF('Input and Summary Results'!$J$4="yes",'Data Transformation'!F3839,'Data Transformation'!D3839)</f>
        <v>0</v>
      </c>
      <c r="I3839" t="str">
        <f t="shared" si="208"/>
        <v/>
      </c>
    </row>
    <row r="3840" spans="2:9" x14ac:dyDescent="0.25">
      <c r="B3840" t="b">
        <f>IF('Input and Summary Results'!D3422=0,FALSE,'Input and Summary Results'!$B3422)</f>
        <v>0</v>
      </c>
      <c r="C3840" t="b">
        <f>IF(OR(B3840=0,'Input and Summary Results'!D3422=0,'Input and Summary Results'!D3422=""),FALSE,'Input and Summary Results'!$D3422)</f>
        <v>0</v>
      </c>
      <c r="D3840" t="b">
        <f>IF(OR(B3840=0,'Input and Summary Results'!E3422=0),FALSE,'Input and Summary Results'!$E3422)</f>
        <v>0</v>
      </c>
      <c r="E3840" t="b">
        <f t="shared" si="209"/>
        <v>0</v>
      </c>
      <c r="F3840" t="b">
        <f t="shared" si="210"/>
        <v>0</v>
      </c>
      <c r="G3840" t="b">
        <f>IF('Input and Summary Results'!$J$4="yes",IF(C3840=FALSE,FALSE,IF('Data Transformation'!E3840&lt;$R$10,E3840,$R$10)),IF(C3840=FALSE,FALSE,IF(C3840&lt;$R$10,C3840,$R$10)))</f>
        <v>0</v>
      </c>
      <c r="H3840" t="b">
        <f>IF('Input and Summary Results'!$J$4="yes",'Data Transformation'!F3840,'Data Transformation'!D3840)</f>
        <v>0</v>
      </c>
      <c r="I3840" t="str">
        <f t="shared" si="208"/>
        <v/>
      </c>
    </row>
    <row r="3841" spans="2:9" x14ac:dyDescent="0.25">
      <c r="B3841" t="b">
        <f>IF('Input and Summary Results'!D3423=0,FALSE,'Input and Summary Results'!$B3423)</f>
        <v>0</v>
      </c>
      <c r="C3841" t="b">
        <f>IF(OR(B3841=0,'Input and Summary Results'!D3423=0,'Input and Summary Results'!D3423=""),FALSE,'Input and Summary Results'!$D3423)</f>
        <v>0</v>
      </c>
      <c r="D3841" t="b">
        <f>IF(OR(B3841=0,'Input and Summary Results'!E3423=0),FALSE,'Input and Summary Results'!$E3423)</f>
        <v>0</v>
      </c>
      <c r="E3841" t="b">
        <f t="shared" si="209"/>
        <v>0</v>
      </c>
      <c r="F3841" t="b">
        <f t="shared" si="210"/>
        <v>0</v>
      </c>
      <c r="G3841" t="b">
        <f>IF('Input and Summary Results'!$J$4="yes",IF(C3841=FALSE,FALSE,IF('Data Transformation'!E3841&lt;$R$10,E3841,$R$10)),IF(C3841=FALSE,FALSE,IF(C3841&lt;$R$10,C3841,$R$10)))</f>
        <v>0</v>
      </c>
      <c r="H3841" t="b">
        <f>IF('Input and Summary Results'!$J$4="yes",'Data Transformation'!F3841,'Data Transformation'!D3841)</f>
        <v>0</v>
      </c>
      <c r="I3841" t="str">
        <f t="shared" si="208"/>
        <v/>
      </c>
    </row>
    <row r="3842" spans="2:9" x14ac:dyDescent="0.25">
      <c r="B3842" t="b">
        <f>IF('Input and Summary Results'!D3424=0,FALSE,'Input and Summary Results'!$B3424)</f>
        <v>0</v>
      </c>
      <c r="C3842" t="b">
        <f>IF(OR(B3842=0,'Input and Summary Results'!D3424=0,'Input and Summary Results'!D3424=""),FALSE,'Input and Summary Results'!$D3424)</f>
        <v>0</v>
      </c>
      <c r="D3842" t="b">
        <f>IF(OR(B3842=0,'Input and Summary Results'!E3424=0),FALSE,'Input and Summary Results'!$E3424)</f>
        <v>0</v>
      </c>
      <c r="E3842" t="b">
        <f t="shared" si="209"/>
        <v>0</v>
      </c>
      <c r="F3842" t="b">
        <f t="shared" si="210"/>
        <v>0</v>
      </c>
      <c r="G3842" t="b">
        <f>IF('Input and Summary Results'!$J$4="yes",IF(C3842=FALSE,FALSE,IF('Data Transformation'!E3842&lt;$R$10,E3842,$R$10)),IF(C3842=FALSE,FALSE,IF(C3842&lt;$R$10,C3842,$R$10)))</f>
        <v>0</v>
      </c>
      <c r="H3842" t="b">
        <f>IF('Input and Summary Results'!$J$4="yes",'Data Transformation'!F3842,'Data Transformation'!D3842)</f>
        <v>0</v>
      </c>
      <c r="I3842" t="str">
        <f t="shared" si="208"/>
        <v/>
      </c>
    </row>
    <row r="3843" spans="2:9" x14ac:dyDescent="0.25">
      <c r="B3843" t="b">
        <f>IF('Input and Summary Results'!D3425=0,FALSE,'Input and Summary Results'!$B3425)</f>
        <v>0</v>
      </c>
      <c r="C3843" t="b">
        <f>IF(OR(B3843=0,'Input and Summary Results'!D3425=0,'Input and Summary Results'!D3425=""),FALSE,'Input and Summary Results'!$D3425)</f>
        <v>0</v>
      </c>
      <c r="D3843" t="b">
        <f>IF(OR(B3843=0,'Input and Summary Results'!E3425=0),FALSE,'Input and Summary Results'!$E3425)</f>
        <v>0</v>
      </c>
      <c r="E3843" t="b">
        <f t="shared" si="209"/>
        <v>0</v>
      </c>
      <c r="F3843" t="b">
        <f t="shared" si="210"/>
        <v>0</v>
      </c>
      <c r="G3843" t="b">
        <f>IF('Input and Summary Results'!$J$4="yes",IF(C3843=FALSE,FALSE,IF('Data Transformation'!E3843&lt;$R$10,E3843,$R$10)),IF(C3843=FALSE,FALSE,IF(C3843&lt;$R$10,C3843,$R$10)))</f>
        <v>0</v>
      </c>
      <c r="H3843" t="b">
        <f>IF('Input and Summary Results'!$J$4="yes",'Data Transformation'!F3843,'Data Transformation'!D3843)</f>
        <v>0</v>
      </c>
      <c r="I3843" t="str">
        <f t="shared" si="208"/>
        <v/>
      </c>
    </row>
    <row r="3844" spans="2:9" x14ac:dyDescent="0.25">
      <c r="B3844" t="b">
        <f>IF('Input and Summary Results'!D3426=0,FALSE,'Input and Summary Results'!$B3426)</f>
        <v>0</v>
      </c>
      <c r="C3844" t="b">
        <f>IF(OR(B3844=0,'Input and Summary Results'!D3426=0,'Input and Summary Results'!D3426=""),FALSE,'Input and Summary Results'!$D3426)</f>
        <v>0</v>
      </c>
      <c r="D3844" t="b">
        <f>IF(OR(B3844=0,'Input and Summary Results'!E3426=0),FALSE,'Input and Summary Results'!$E3426)</f>
        <v>0</v>
      </c>
      <c r="E3844" t="b">
        <f t="shared" si="209"/>
        <v>0</v>
      </c>
      <c r="F3844" t="b">
        <f t="shared" si="210"/>
        <v>0</v>
      </c>
      <c r="G3844" t="b">
        <f>IF('Input and Summary Results'!$J$4="yes",IF(C3844=FALSE,FALSE,IF('Data Transformation'!E3844&lt;$R$10,E3844,$R$10)),IF(C3844=FALSE,FALSE,IF(C3844&lt;$R$10,C3844,$R$10)))</f>
        <v>0</v>
      </c>
      <c r="H3844" t="b">
        <f>IF('Input and Summary Results'!$J$4="yes",'Data Transformation'!F3844,'Data Transformation'!D3844)</f>
        <v>0</v>
      </c>
      <c r="I3844" t="str">
        <f t="shared" si="208"/>
        <v/>
      </c>
    </row>
    <row r="3845" spans="2:9" x14ac:dyDescent="0.25">
      <c r="B3845" t="b">
        <f>IF('Input and Summary Results'!D3427=0,FALSE,'Input and Summary Results'!$B3427)</f>
        <v>0</v>
      </c>
      <c r="C3845" t="b">
        <f>IF(OR(B3845=0,'Input and Summary Results'!D3427=0,'Input and Summary Results'!D3427=""),FALSE,'Input and Summary Results'!$D3427)</f>
        <v>0</v>
      </c>
      <c r="D3845" t="b">
        <f>IF(OR(B3845=0,'Input and Summary Results'!E3427=0),FALSE,'Input and Summary Results'!$E3427)</f>
        <v>0</v>
      </c>
      <c r="E3845" t="b">
        <f t="shared" si="209"/>
        <v>0</v>
      </c>
      <c r="F3845" t="b">
        <f t="shared" si="210"/>
        <v>0</v>
      </c>
      <c r="G3845" t="b">
        <f>IF('Input and Summary Results'!$J$4="yes",IF(C3845=FALSE,FALSE,IF('Data Transformation'!E3845&lt;$R$10,E3845,$R$10)),IF(C3845=FALSE,FALSE,IF(C3845&lt;$R$10,C3845,$R$10)))</f>
        <v>0</v>
      </c>
      <c r="H3845" t="b">
        <f>IF('Input and Summary Results'!$J$4="yes",'Data Transformation'!F3845,'Data Transformation'!D3845)</f>
        <v>0</v>
      </c>
      <c r="I3845" t="str">
        <f t="shared" ref="I3845:I3908" si="211">IF(G3845=FALSE,"",B3845)</f>
        <v/>
      </c>
    </row>
    <row r="3846" spans="2:9" x14ac:dyDescent="0.25">
      <c r="B3846" t="b">
        <f>IF('Input and Summary Results'!D3428=0,FALSE,'Input and Summary Results'!$B3428)</f>
        <v>0</v>
      </c>
      <c r="C3846" t="b">
        <f>IF(OR(B3846=0,'Input and Summary Results'!D3428=0,'Input and Summary Results'!D3428=""),FALSE,'Input and Summary Results'!$D3428)</f>
        <v>0</v>
      </c>
      <c r="D3846" t="b">
        <f>IF(OR(B3846=0,'Input and Summary Results'!E3428=0),FALSE,'Input and Summary Results'!$E3428)</f>
        <v>0</v>
      </c>
      <c r="E3846" t="b">
        <f t="shared" si="209"/>
        <v>0</v>
      </c>
      <c r="F3846" t="b">
        <f t="shared" si="210"/>
        <v>0</v>
      </c>
      <c r="G3846" t="b">
        <f>IF('Input and Summary Results'!$J$4="yes",IF(C3846=FALSE,FALSE,IF('Data Transformation'!E3846&lt;$R$10,E3846,$R$10)),IF(C3846=FALSE,FALSE,IF(C3846&lt;$R$10,C3846,$R$10)))</f>
        <v>0</v>
      </c>
      <c r="H3846" t="b">
        <f>IF('Input and Summary Results'!$J$4="yes",'Data Transformation'!F3846,'Data Transformation'!D3846)</f>
        <v>0</v>
      </c>
      <c r="I3846" t="str">
        <f t="shared" si="211"/>
        <v/>
      </c>
    </row>
    <row r="3847" spans="2:9" x14ac:dyDescent="0.25">
      <c r="B3847" t="b">
        <f>IF('Input and Summary Results'!D3429=0,FALSE,'Input and Summary Results'!$B3429)</f>
        <v>0</v>
      </c>
      <c r="C3847" t="b">
        <f>IF(OR(B3847=0,'Input and Summary Results'!D3429=0,'Input and Summary Results'!D3429=""),FALSE,'Input and Summary Results'!$D3429)</f>
        <v>0</v>
      </c>
      <c r="D3847" t="b">
        <f>IF(OR(B3847=0,'Input and Summary Results'!E3429=0),FALSE,'Input and Summary Results'!$E3429)</f>
        <v>0</v>
      </c>
      <c r="E3847" t="b">
        <f t="shared" si="209"/>
        <v>0</v>
      </c>
      <c r="F3847" t="b">
        <f t="shared" si="210"/>
        <v>0</v>
      </c>
      <c r="G3847" t="b">
        <f>IF('Input and Summary Results'!$J$4="yes",IF(C3847=FALSE,FALSE,IF('Data Transformation'!E3847&lt;$R$10,E3847,$R$10)),IF(C3847=FALSE,FALSE,IF(C3847&lt;$R$10,C3847,$R$10)))</f>
        <v>0</v>
      </c>
      <c r="H3847" t="b">
        <f>IF('Input and Summary Results'!$J$4="yes",'Data Transformation'!F3847,'Data Transformation'!D3847)</f>
        <v>0</v>
      </c>
      <c r="I3847" t="str">
        <f t="shared" si="211"/>
        <v/>
      </c>
    </row>
    <row r="3848" spans="2:9" x14ac:dyDescent="0.25">
      <c r="B3848" t="b">
        <f>IF('Input and Summary Results'!D3430=0,FALSE,'Input and Summary Results'!$B3430)</f>
        <v>0</v>
      </c>
      <c r="C3848" t="b">
        <f>IF(OR(B3848=0,'Input and Summary Results'!D3430=0,'Input and Summary Results'!D3430=""),FALSE,'Input and Summary Results'!$D3430)</f>
        <v>0</v>
      </c>
      <c r="D3848" t="b">
        <f>IF(OR(B3848=0,'Input and Summary Results'!E3430=0),FALSE,'Input and Summary Results'!$E3430)</f>
        <v>0</v>
      </c>
      <c r="E3848" t="b">
        <f t="shared" si="209"/>
        <v>0</v>
      </c>
      <c r="F3848" t="b">
        <f t="shared" si="210"/>
        <v>0</v>
      </c>
      <c r="G3848" t="b">
        <f>IF('Input and Summary Results'!$J$4="yes",IF(C3848=FALSE,FALSE,IF('Data Transformation'!E3848&lt;$R$10,E3848,$R$10)),IF(C3848=FALSE,FALSE,IF(C3848&lt;$R$10,C3848,$R$10)))</f>
        <v>0</v>
      </c>
      <c r="H3848" t="b">
        <f>IF('Input and Summary Results'!$J$4="yes",'Data Transformation'!F3848,'Data Transformation'!D3848)</f>
        <v>0</v>
      </c>
      <c r="I3848" t="str">
        <f t="shared" si="211"/>
        <v/>
      </c>
    </row>
    <row r="3849" spans="2:9" x14ac:dyDescent="0.25">
      <c r="B3849" t="b">
        <f>IF('Input and Summary Results'!D3431=0,FALSE,'Input and Summary Results'!$B3431)</f>
        <v>0</v>
      </c>
      <c r="C3849" t="b">
        <f>IF(OR(B3849=0,'Input and Summary Results'!D3431=0,'Input and Summary Results'!D3431=""),FALSE,'Input and Summary Results'!$D3431)</f>
        <v>0</v>
      </c>
      <c r="D3849" t="b">
        <f>IF(OR(B3849=0,'Input and Summary Results'!E3431=0),FALSE,'Input and Summary Results'!$E3431)</f>
        <v>0</v>
      </c>
      <c r="E3849" t="b">
        <f t="shared" si="209"/>
        <v>0</v>
      </c>
      <c r="F3849" t="b">
        <f t="shared" si="210"/>
        <v>0</v>
      </c>
      <c r="G3849" t="b">
        <f>IF('Input and Summary Results'!$J$4="yes",IF(C3849=FALSE,FALSE,IF('Data Transformation'!E3849&lt;$R$10,E3849,$R$10)),IF(C3849=FALSE,FALSE,IF(C3849&lt;$R$10,C3849,$R$10)))</f>
        <v>0</v>
      </c>
      <c r="H3849" t="b">
        <f>IF('Input and Summary Results'!$J$4="yes",'Data Transformation'!F3849,'Data Transformation'!D3849)</f>
        <v>0</v>
      </c>
      <c r="I3849" t="str">
        <f t="shared" si="211"/>
        <v/>
      </c>
    </row>
    <row r="3850" spans="2:9" x14ac:dyDescent="0.25">
      <c r="B3850" t="b">
        <f>IF('Input and Summary Results'!D3432=0,FALSE,'Input and Summary Results'!$B3432)</f>
        <v>0</v>
      </c>
      <c r="C3850" t="b">
        <f>IF(OR(B3850=0,'Input and Summary Results'!D3432=0,'Input and Summary Results'!D3432=""),FALSE,'Input and Summary Results'!$D3432)</f>
        <v>0</v>
      </c>
      <c r="D3850" t="b">
        <f>IF(OR(B3850=0,'Input and Summary Results'!E3432=0),FALSE,'Input and Summary Results'!$E3432)</f>
        <v>0</v>
      </c>
      <c r="E3850" t="b">
        <f t="shared" si="209"/>
        <v>0</v>
      </c>
      <c r="F3850" t="b">
        <f t="shared" si="210"/>
        <v>0</v>
      </c>
      <c r="G3850" t="b">
        <f>IF('Input and Summary Results'!$J$4="yes",IF(C3850=FALSE,FALSE,IF('Data Transformation'!E3850&lt;$R$10,E3850,$R$10)),IF(C3850=FALSE,FALSE,IF(C3850&lt;$R$10,C3850,$R$10)))</f>
        <v>0</v>
      </c>
      <c r="H3850" t="b">
        <f>IF('Input and Summary Results'!$J$4="yes",'Data Transformation'!F3850,'Data Transformation'!D3850)</f>
        <v>0</v>
      </c>
      <c r="I3850" t="str">
        <f t="shared" si="211"/>
        <v/>
      </c>
    </row>
    <row r="3851" spans="2:9" x14ac:dyDescent="0.25">
      <c r="B3851" t="b">
        <f>IF('Input and Summary Results'!D3433=0,FALSE,'Input and Summary Results'!$B3433)</f>
        <v>0</v>
      </c>
      <c r="C3851" t="b">
        <f>IF(OR(B3851=0,'Input and Summary Results'!D3433=0,'Input and Summary Results'!D3433=""),FALSE,'Input and Summary Results'!$D3433)</f>
        <v>0</v>
      </c>
      <c r="D3851" t="b">
        <f>IF(OR(B3851=0,'Input and Summary Results'!E3433=0),FALSE,'Input and Summary Results'!$E3433)</f>
        <v>0</v>
      </c>
      <c r="E3851" t="b">
        <f t="shared" si="209"/>
        <v>0</v>
      </c>
      <c r="F3851" t="b">
        <f t="shared" si="210"/>
        <v>0</v>
      </c>
      <c r="G3851" t="b">
        <f>IF('Input and Summary Results'!$J$4="yes",IF(C3851=FALSE,FALSE,IF('Data Transformation'!E3851&lt;$R$10,E3851,$R$10)),IF(C3851=FALSE,FALSE,IF(C3851&lt;$R$10,C3851,$R$10)))</f>
        <v>0</v>
      </c>
      <c r="H3851" t="b">
        <f>IF('Input and Summary Results'!$J$4="yes",'Data Transformation'!F3851,'Data Transformation'!D3851)</f>
        <v>0</v>
      </c>
      <c r="I3851" t="str">
        <f t="shared" si="211"/>
        <v/>
      </c>
    </row>
    <row r="3852" spans="2:9" x14ac:dyDescent="0.25">
      <c r="B3852" t="b">
        <f>IF('Input and Summary Results'!D3434=0,FALSE,'Input and Summary Results'!$B3434)</f>
        <v>0</v>
      </c>
      <c r="C3852" t="b">
        <f>IF(OR(B3852=0,'Input and Summary Results'!D3434=0,'Input and Summary Results'!D3434=""),FALSE,'Input and Summary Results'!$D3434)</f>
        <v>0</v>
      </c>
      <c r="D3852" t="b">
        <f>IF(OR(B3852=0,'Input and Summary Results'!E3434=0),FALSE,'Input and Summary Results'!$E3434)</f>
        <v>0</v>
      </c>
      <c r="E3852" t="b">
        <f t="shared" si="209"/>
        <v>0</v>
      </c>
      <c r="F3852" t="b">
        <f t="shared" si="210"/>
        <v>0</v>
      </c>
      <c r="G3852" t="b">
        <f>IF('Input and Summary Results'!$J$4="yes",IF(C3852=FALSE,FALSE,IF('Data Transformation'!E3852&lt;$R$10,E3852,$R$10)),IF(C3852=FALSE,FALSE,IF(C3852&lt;$R$10,C3852,$R$10)))</f>
        <v>0</v>
      </c>
      <c r="H3852" t="b">
        <f>IF('Input and Summary Results'!$J$4="yes",'Data Transformation'!F3852,'Data Transformation'!D3852)</f>
        <v>0</v>
      </c>
      <c r="I3852" t="str">
        <f t="shared" si="211"/>
        <v/>
      </c>
    </row>
    <row r="3853" spans="2:9" x14ac:dyDescent="0.25">
      <c r="B3853" t="b">
        <f>IF('Input and Summary Results'!D3435=0,FALSE,'Input and Summary Results'!$B3435)</f>
        <v>0</v>
      </c>
      <c r="C3853" t="b">
        <f>IF(OR(B3853=0,'Input and Summary Results'!D3435=0,'Input and Summary Results'!D3435=""),FALSE,'Input and Summary Results'!$D3435)</f>
        <v>0</v>
      </c>
      <c r="D3853" t="b">
        <f>IF(OR(B3853=0,'Input and Summary Results'!E3435=0),FALSE,'Input and Summary Results'!$E3435)</f>
        <v>0</v>
      </c>
      <c r="E3853" t="b">
        <f t="shared" si="209"/>
        <v>0</v>
      </c>
      <c r="F3853" t="b">
        <f t="shared" si="210"/>
        <v>0</v>
      </c>
      <c r="G3853" t="b">
        <f>IF('Input and Summary Results'!$J$4="yes",IF(C3853=FALSE,FALSE,IF('Data Transformation'!E3853&lt;$R$10,E3853,$R$10)),IF(C3853=FALSE,FALSE,IF(C3853&lt;$R$10,C3853,$R$10)))</f>
        <v>0</v>
      </c>
      <c r="H3853" t="b">
        <f>IF('Input and Summary Results'!$J$4="yes",'Data Transformation'!F3853,'Data Transformation'!D3853)</f>
        <v>0</v>
      </c>
      <c r="I3853" t="str">
        <f t="shared" si="211"/>
        <v/>
      </c>
    </row>
    <row r="3854" spans="2:9" x14ac:dyDescent="0.25">
      <c r="B3854" t="b">
        <f>IF('Input and Summary Results'!D3436=0,FALSE,'Input and Summary Results'!$B3436)</f>
        <v>0</v>
      </c>
      <c r="C3854" t="b">
        <f>IF(OR(B3854=0,'Input and Summary Results'!D3436=0,'Input and Summary Results'!D3436=""),FALSE,'Input and Summary Results'!$D3436)</f>
        <v>0</v>
      </c>
      <c r="D3854" t="b">
        <f>IF(OR(B3854=0,'Input and Summary Results'!E3436=0),FALSE,'Input and Summary Results'!$E3436)</f>
        <v>0</v>
      </c>
      <c r="E3854" t="b">
        <f t="shared" si="209"/>
        <v>0</v>
      </c>
      <c r="F3854" t="b">
        <f t="shared" si="210"/>
        <v>0</v>
      </c>
      <c r="G3854" t="b">
        <f>IF('Input and Summary Results'!$J$4="yes",IF(C3854=FALSE,FALSE,IF('Data Transformation'!E3854&lt;$R$10,E3854,$R$10)),IF(C3854=FALSE,FALSE,IF(C3854&lt;$R$10,C3854,$R$10)))</f>
        <v>0</v>
      </c>
      <c r="H3854" t="b">
        <f>IF('Input and Summary Results'!$J$4="yes",'Data Transformation'!F3854,'Data Transformation'!D3854)</f>
        <v>0</v>
      </c>
      <c r="I3854" t="str">
        <f t="shared" si="211"/>
        <v/>
      </c>
    </row>
    <row r="3855" spans="2:9" x14ac:dyDescent="0.25">
      <c r="B3855" t="b">
        <f>IF('Input and Summary Results'!D3437=0,FALSE,'Input and Summary Results'!$B3437)</f>
        <v>0</v>
      </c>
      <c r="C3855" t="b">
        <f>IF(OR(B3855=0,'Input and Summary Results'!D3437=0,'Input and Summary Results'!D3437=""),FALSE,'Input and Summary Results'!$D3437)</f>
        <v>0</v>
      </c>
      <c r="D3855" t="b">
        <f>IF(OR(B3855=0,'Input and Summary Results'!E3437=0),FALSE,'Input and Summary Results'!$E3437)</f>
        <v>0</v>
      </c>
      <c r="E3855" t="b">
        <f t="shared" si="209"/>
        <v>0</v>
      </c>
      <c r="F3855" t="b">
        <f t="shared" si="210"/>
        <v>0</v>
      </c>
      <c r="G3855" t="b">
        <f>IF('Input and Summary Results'!$J$4="yes",IF(C3855=FALSE,FALSE,IF('Data Transformation'!E3855&lt;$R$10,E3855,$R$10)),IF(C3855=FALSE,FALSE,IF(C3855&lt;$R$10,C3855,$R$10)))</f>
        <v>0</v>
      </c>
      <c r="H3855" t="b">
        <f>IF('Input and Summary Results'!$J$4="yes",'Data Transformation'!F3855,'Data Transformation'!D3855)</f>
        <v>0</v>
      </c>
      <c r="I3855" t="str">
        <f t="shared" si="211"/>
        <v/>
      </c>
    </row>
    <row r="3856" spans="2:9" x14ac:dyDescent="0.25">
      <c r="B3856" t="b">
        <f>IF('Input and Summary Results'!D3438=0,FALSE,'Input and Summary Results'!$B3438)</f>
        <v>0</v>
      </c>
      <c r="C3856" t="b">
        <f>IF(OR(B3856=0,'Input and Summary Results'!D3438=0,'Input and Summary Results'!D3438=""),FALSE,'Input and Summary Results'!$D3438)</f>
        <v>0</v>
      </c>
      <c r="D3856" t="b">
        <f>IF(OR(B3856=0,'Input and Summary Results'!E3438=0),FALSE,'Input and Summary Results'!$E3438)</f>
        <v>0</v>
      </c>
      <c r="E3856" t="b">
        <f t="shared" si="209"/>
        <v>0</v>
      </c>
      <c r="F3856" t="b">
        <f t="shared" si="210"/>
        <v>0</v>
      </c>
      <c r="G3856" t="b">
        <f>IF('Input and Summary Results'!$J$4="yes",IF(C3856=FALSE,FALSE,IF('Data Transformation'!E3856&lt;$R$10,E3856,$R$10)),IF(C3856=FALSE,FALSE,IF(C3856&lt;$R$10,C3856,$R$10)))</f>
        <v>0</v>
      </c>
      <c r="H3856" t="b">
        <f>IF('Input and Summary Results'!$J$4="yes",'Data Transformation'!F3856,'Data Transformation'!D3856)</f>
        <v>0</v>
      </c>
      <c r="I3856" t="str">
        <f t="shared" si="211"/>
        <v/>
      </c>
    </row>
    <row r="3857" spans="2:9" x14ac:dyDescent="0.25">
      <c r="B3857" t="b">
        <f>IF('Input and Summary Results'!D3439=0,FALSE,'Input and Summary Results'!$B3439)</f>
        <v>0</v>
      </c>
      <c r="C3857" t="b">
        <f>IF(OR(B3857=0,'Input and Summary Results'!D3439=0,'Input and Summary Results'!D3439=""),FALSE,'Input and Summary Results'!$D3439)</f>
        <v>0</v>
      </c>
      <c r="D3857" t="b">
        <f>IF(OR(B3857=0,'Input and Summary Results'!E3439=0),FALSE,'Input and Summary Results'!$E3439)</f>
        <v>0</v>
      </c>
      <c r="E3857" t="b">
        <f t="shared" si="209"/>
        <v>0</v>
      </c>
      <c r="F3857" t="b">
        <f t="shared" si="210"/>
        <v>0</v>
      </c>
      <c r="G3857" t="b">
        <f>IF('Input and Summary Results'!$J$4="yes",IF(C3857=FALSE,FALSE,IF('Data Transformation'!E3857&lt;$R$10,E3857,$R$10)),IF(C3857=FALSE,FALSE,IF(C3857&lt;$R$10,C3857,$R$10)))</f>
        <v>0</v>
      </c>
      <c r="H3857" t="b">
        <f>IF('Input and Summary Results'!$J$4="yes",'Data Transformation'!F3857,'Data Transformation'!D3857)</f>
        <v>0</v>
      </c>
      <c r="I3857" t="str">
        <f t="shared" si="211"/>
        <v/>
      </c>
    </row>
    <row r="3858" spans="2:9" x14ac:dyDescent="0.25">
      <c r="B3858" t="b">
        <f>IF('Input and Summary Results'!D3440=0,FALSE,'Input and Summary Results'!$B3440)</f>
        <v>0</v>
      </c>
      <c r="C3858" t="b">
        <f>IF(OR(B3858=0,'Input and Summary Results'!D3440=0,'Input and Summary Results'!D3440=""),FALSE,'Input and Summary Results'!$D3440)</f>
        <v>0</v>
      </c>
      <c r="D3858" t="b">
        <f>IF(OR(B3858=0,'Input and Summary Results'!E3440=0),FALSE,'Input and Summary Results'!$E3440)</f>
        <v>0</v>
      </c>
      <c r="E3858" t="b">
        <f t="shared" si="209"/>
        <v>0</v>
      </c>
      <c r="F3858" t="b">
        <f t="shared" si="210"/>
        <v>0</v>
      </c>
      <c r="G3858" t="b">
        <f>IF('Input and Summary Results'!$J$4="yes",IF(C3858=FALSE,FALSE,IF('Data Transformation'!E3858&lt;$R$10,E3858,$R$10)),IF(C3858=FALSE,FALSE,IF(C3858&lt;$R$10,C3858,$R$10)))</f>
        <v>0</v>
      </c>
      <c r="H3858" t="b">
        <f>IF('Input and Summary Results'!$J$4="yes",'Data Transformation'!F3858,'Data Transformation'!D3858)</f>
        <v>0</v>
      </c>
      <c r="I3858" t="str">
        <f t="shared" si="211"/>
        <v/>
      </c>
    </row>
    <row r="3859" spans="2:9" x14ac:dyDescent="0.25">
      <c r="B3859" t="b">
        <f>IF('Input and Summary Results'!D3441=0,FALSE,'Input and Summary Results'!$B3441)</f>
        <v>0</v>
      </c>
      <c r="C3859" t="b">
        <f>IF(OR(B3859=0,'Input and Summary Results'!D3441=0,'Input and Summary Results'!D3441=""),FALSE,'Input and Summary Results'!$D3441)</f>
        <v>0</v>
      </c>
      <c r="D3859" t="b">
        <f>IF(OR(B3859=0,'Input and Summary Results'!E3441=0),FALSE,'Input and Summary Results'!$E3441)</f>
        <v>0</v>
      </c>
      <c r="E3859" t="b">
        <f t="shared" si="209"/>
        <v>0</v>
      </c>
      <c r="F3859" t="b">
        <f t="shared" si="210"/>
        <v>0</v>
      </c>
      <c r="G3859" t="b">
        <f>IF('Input and Summary Results'!$J$4="yes",IF(C3859=FALSE,FALSE,IF('Data Transformation'!E3859&lt;$R$10,E3859,$R$10)),IF(C3859=FALSE,FALSE,IF(C3859&lt;$R$10,C3859,$R$10)))</f>
        <v>0</v>
      </c>
      <c r="H3859" t="b">
        <f>IF('Input and Summary Results'!$J$4="yes",'Data Transformation'!F3859,'Data Transformation'!D3859)</f>
        <v>0</v>
      </c>
      <c r="I3859" t="str">
        <f t="shared" si="211"/>
        <v/>
      </c>
    </row>
    <row r="3860" spans="2:9" x14ac:dyDescent="0.25">
      <c r="B3860" t="b">
        <f>IF('Input and Summary Results'!D3442=0,FALSE,'Input and Summary Results'!$B3442)</f>
        <v>0</v>
      </c>
      <c r="C3860" t="b">
        <f>IF(OR(B3860=0,'Input and Summary Results'!D3442=0,'Input and Summary Results'!D3442=""),FALSE,'Input and Summary Results'!$D3442)</f>
        <v>0</v>
      </c>
      <c r="D3860" t="b">
        <f>IF(OR(B3860=0,'Input and Summary Results'!E3442=0),FALSE,'Input and Summary Results'!$E3442)</f>
        <v>0</v>
      </c>
      <c r="E3860" t="b">
        <f t="shared" si="209"/>
        <v>0</v>
      </c>
      <c r="F3860" t="b">
        <f t="shared" si="210"/>
        <v>0</v>
      </c>
      <c r="G3860" t="b">
        <f>IF('Input and Summary Results'!$J$4="yes",IF(C3860=FALSE,FALSE,IF('Data Transformation'!E3860&lt;$R$10,E3860,$R$10)),IF(C3860=FALSE,FALSE,IF(C3860&lt;$R$10,C3860,$R$10)))</f>
        <v>0</v>
      </c>
      <c r="H3860" t="b">
        <f>IF('Input and Summary Results'!$J$4="yes",'Data Transformation'!F3860,'Data Transformation'!D3860)</f>
        <v>0</v>
      </c>
      <c r="I3860" t="str">
        <f t="shared" si="211"/>
        <v/>
      </c>
    </row>
    <row r="3861" spans="2:9" x14ac:dyDescent="0.25">
      <c r="B3861" t="b">
        <f>IF('Input and Summary Results'!D3443=0,FALSE,'Input and Summary Results'!$B3443)</f>
        <v>0</v>
      </c>
      <c r="C3861" t="b">
        <f>IF(OR(B3861=0,'Input and Summary Results'!D3443=0,'Input and Summary Results'!D3443=""),FALSE,'Input and Summary Results'!$D3443)</f>
        <v>0</v>
      </c>
      <c r="D3861" t="b">
        <f>IF(OR(B3861=0,'Input and Summary Results'!E3443=0),FALSE,'Input and Summary Results'!$E3443)</f>
        <v>0</v>
      </c>
      <c r="E3861" t="b">
        <f t="shared" si="209"/>
        <v>0</v>
      </c>
      <c r="F3861" t="b">
        <f t="shared" si="210"/>
        <v>0</v>
      </c>
      <c r="G3861" t="b">
        <f>IF('Input and Summary Results'!$J$4="yes",IF(C3861=FALSE,FALSE,IF('Data Transformation'!E3861&lt;$R$10,E3861,$R$10)),IF(C3861=FALSE,FALSE,IF(C3861&lt;$R$10,C3861,$R$10)))</f>
        <v>0</v>
      </c>
      <c r="H3861" t="b">
        <f>IF('Input and Summary Results'!$J$4="yes",'Data Transformation'!F3861,'Data Transformation'!D3861)</f>
        <v>0</v>
      </c>
      <c r="I3861" t="str">
        <f t="shared" si="211"/>
        <v/>
      </c>
    </row>
    <row r="3862" spans="2:9" x14ac:dyDescent="0.25">
      <c r="B3862" t="b">
        <f>IF('Input and Summary Results'!D3444=0,FALSE,'Input and Summary Results'!$B3444)</f>
        <v>0</v>
      </c>
      <c r="C3862" t="b">
        <f>IF(OR(B3862=0,'Input and Summary Results'!D3444=0,'Input and Summary Results'!D3444=""),FALSE,'Input and Summary Results'!$D3444)</f>
        <v>0</v>
      </c>
      <c r="D3862" t="b">
        <f>IF(OR(B3862=0,'Input and Summary Results'!E3444=0),FALSE,'Input and Summary Results'!$E3444)</f>
        <v>0</v>
      </c>
      <c r="E3862" t="b">
        <f t="shared" si="209"/>
        <v>0</v>
      </c>
      <c r="F3862" t="b">
        <f t="shared" si="210"/>
        <v>0</v>
      </c>
      <c r="G3862" t="b">
        <f>IF('Input and Summary Results'!$J$4="yes",IF(C3862=FALSE,FALSE,IF('Data Transformation'!E3862&lt;$R$10,E3862,$R$10)),IF(C3862=FALSE,FALSE,IF(C3862&lt;$R$10,C3862,$R$10)))</f>
        <v>0</v>
      </c>
      <c r="H3862" t="b">
        <f>IF('Input and Summary Results'!$J$4="yes",'Data Transformation'!F3862,'Data Transformation'!D3862)</f>
        <v>0</v>
      </c>
      <c r="I3862" t="str">
        <f t="shared" si="211"/>
        <v/>
      </c>
    </row>
    <row r="3863" spans="2:9" x14ac:dyDescent="0.25">
      <c r="B3863" t="b">
        <f>IF('Input and Summary Results'!D3445=0,FALSE,'Input and Summary Results'!$B3445)</f>
        <v>0</v>
      </c>
      <c r="C3863" t="b">
        <f>IF(OR(B3863=0,'Input and Summary Results'!D3445=0,'Input and Summary Results'!D3445=""),FALSE,'Input and Summary Results'!$D3445)</f>
        <v>0</v>
      </c>
      <c r="D3863" t="b">
        <f>IF(OR(B3863=0,'Input and Summary Results'!E3445=0),FALSE,'Input and Summary Results'!$E3445)</f>
        <v>0</v>
      </c>
      <c r="E3863" t="b">
        <f t="shared" si="209"/>
        <v>0</v>
      </c>
      <c r="F3863" t="b">
        <f t="shared" si="210"/>
        <v>0</v>
      </c>
      <c r="G3863" t="b">
        <f>IF('Input and Summary Results'!$J$4="yes",IF(C3863=FALSE,FALSE,IF('Data Transformation'!E3863&lt;$R$10,E3863,$R$10)),IF(C3863=FALSE,FALSE,IF(C3863&lt;$R$10,C3863,$R$10)))</f>
        <v>0</v>
      </c>
      <c r="H3863" t="b">
        <f>IF('Input and Summary Results'!$J$4="yes",'Data Transformation'!F3863,'Data Transformation'!D3863)</f>
        <v>0</v>
      </c>
      <c r="I3863" t="str">
        <f t="shared" si="211"/>
        <v/>
      </c>
    </row>
    <row r="3864" spans="2:9" x14ac:dyDescent="0.25">
      <c r="B3864" t="b">
        <f>IF('Input and Summary Results'!D3446=0,FALSE,'Input and Summary Results'!$B3446)</f>
        <v>0</v>
      </c>
      <c r="C3864" t="b">
        <f>IF(OR(B3864=0,'Input and Summary Results'!D3446=0,'Input and Summary Results'!D3446=""),FALSE,'Input and Summary Results'!$D3446)</f>
        <v>0</v>
      </c>
      <c r="D3864" t="b">
        <f>IF(OR(B3864=0,'Input and Summary Results'!E3446=0),FALSE,'Input and Summary Results'!$E3446)</f>
        <v>0</v>
      </c>
      <c r="E3864" t="b">
        <f t="shared" si="209"/>
        <v>0</v>
      </c>
      <c r="F3864" t="b">
        <f t="shared" si="210"/>
        <v>0</v>
      </c>
      <c r="G3864" t="b">
        <f>IF('Input and Summary Results'!$J$4="yes",IF(C3864=FALSE,FALSE,IF('Data Transformation'!E3864&lt;$R$10,E3864,$R$10)),IF(C3864=FALSE,FALSE,IF(C3864&lt;$R$10,C3864,$R$10)))</f>
        <v>0</v>
      </c>
      <c r="H3864" t="b">
        <f>IF('Input and Summary Results'!$J$4="yes",'Data Transformation'!F3864,'Data Transformation'!D3864)</f>
        <v>0</v>
      </c>
      <c r="I3864" t="str">
        <f t="shared" si="211"/>
        <v/>
      </c>
    </row>
    <row r="3865" spans="2:9" x14ac:dyDescent="0.25">
      <c r="B3865" t="b">
        <f>IF('Input and Summary Results'!D3447=0,FALSE,'Input and Summary Results'!$B3447)</f>
        <v>0</v>
      </c>
      <c r="C3865" t="b">
        <f>IF(OR(B3865=0,'Input and Summary Results'!D3447=0,'Input and Summary Results'!D3447=""),FALSE,'Input and Summary Results'!$D3447)</f>
        <v>0</v>
      </c>
      <c r="D3865" t="b">
        <f>IF(OR(B3865=0,'Input and Summary Results'!E3447=0),FALSE,'Input and Summary Results'!$E3447)</f>
        <v>0</v>
      </c>
      <c r="E3865" t="b">
        <f t="shared" si="209"/>
        <v>0</v>
      </c>
      <c r="F3865" t="b">
        <f t="shared" si="210"/>
        <v>0</v>
      </c>
      <c r="G3865" t="b">
        <f>IF('Input and Summary Results'!$J$4="yes",IF(C3865=FALSE,FALSE,IF('Data Transformation'!E3865&lt;$R$10,E3865,$R$10)),IF(C3865=FALSE,FALSE,IF(C3865&lt;$R$10,C3865,$R$10)))</f>
        <v>0</v>
      </c>
      <c r="H3865" t="b">
        <f>IF('Input and Summary Results'!$J$4="yes",'Data Transformation'!F3865,'Data Transformation'!D3865)</f>
        <v>0</v>
      </c>
      <c r="I3865" t="str">
        <f t="shared" si="211"/>
        <v/>
      </c>
    </row>
    <row r="3866" spans="2:9" x14ac:dyDescent="0.25">
      <c r="B3866" t="b">
        <f>IF('Input and Summary Results'!D3448=0,FALSE,'Input and Summary Results'!$B3448)</f>
        <v>0</v>
      </c>
      <c r="C3866" t="b">
        <f>IF(OR(B3866=0,'Input and Summary Results'!D3448=0,'Input and Summary Results'!D3448=""),FALSE,'Input and Summary Results'!$D3448)</f>
        <v>0</v>
      </c>
      <c r="D3866" t="b">
        <f>IF(OR(B3866=0,'Input and Summary Results'!E3448=0),FALSE,'Input and Summary Results'!$E3448)</f>
        <v>0</v>
      </c>
      <c r="E3866" t="b">
        <f t="shared" si="209"/>
        <v>0</v>
      </c>
      <c r="F3866" t="b">
        <f t="shared" si="210"/>
        <v>0</v>
      </c>
      <c r="G3866" t="b">
        <f>IF('Input and Summary Results'!$J$4="yes",IF(C3866=FALSE,FALSE,IF('Data Transformation'!E3866&lt;$R$10,E3866,$R$10)),IF(C3866=FALSE,FALSE,IF(C3866&lt;$R$10,C3866,$R$10)))</f>
        <v>0</v>
      </c>
      <c r="H3866" t="b">
        <f>IF('Input and Summary Results'!$J$4="yes",'Data Transformation'!F3866,'Data Transformation'!D3866)</f>
        <v>0</v>
      </c>
      <c r="I3866" t="str">
        <f t="shared" si="211"/>
        <v/>
      </c>
    </row>
    <row r="3867" spans="2:9" x14ac:dyDescent="0.25">
      <c r="B3867" t="b">
        <f>IF('Input and Summary Results'!D3449=0,FALSE,'Input and Summary Results'!$B3449)</f>
        <v>0</v>
      </c>
      <c r="C3867" t="b">
        <f>IF(OR(B3867=0,'Input and Summary Results'!D3449=0,'Input and Summary Results'!D3449=""),FALSE,'Input and Summary Results'!$D3449)</f>
        <v>0</v>
      </c>
      <c r="D3867" t="b">
        <f>IF(OR(B3867=0,'Input and Summary Results'!E3449=0),FALSE,'Input and Summary Results'!$E3449)</f>
        <v>0</v>
      </c>
      <c r="E3867" t="b">
        <f t="shared" si="209"/>
        <v>0</v>
      </c>
      <c r="F3867" t="b">
        <f t="shared" si="210"/>
        <v>0</v>
      </c>
      <c r="G3867" t="b">
        <f>IF('Input and Summary Results'!$J$4="yes",IF(C3867=FALSE,FALSE,IF('Data Transformation'!E3867&lt;$R$10,E3867,$R$10)),IF(C3867=FALSE,FALSE,IF(C3867&lt;$R$10,C3867,$R$10)))</f>
        <v>0</v>
      </c>
      <c r="H3867" t="b">
        <f>IF('Input and Summary Results'!$J$4="yes",'Data Transformation'!F3867,'Data Transformation'!D3867)</f>
        <v>0</v>
      </c>
      <c r="I3867" t="str">
        <f t="shared" si="211"/>
        <v/>
      </c>
    </row>
    <row r="3868" spans="2:9" x14ac:dyDescent="0.25">
      <c r="B3868" t="b">
        <f>IF('Input and Summary Results'!D3450=0,FALSE,'Input and Summary Results'!$B3450)</f>
        <v>0</v>
      </c>
      <c r="C3868" t="b">
        <f>IF(OR(B3868=0,'Input and Summary Results'!D3450=0,'Input and Summary Results'!D3450=""),FALSE,'Input and Summary Results'!$D3450)</f>
        <v>0</v>
      </c>
      <c r="D3868" t="b">
        <f>IF(OR(B3868=0,'Input and Summary Results'!E3450=0),FALSE,'Input and Summary Results'!$E3450)</f>
        <v>0</v>
      </c>
      <c r="E3868" t="b">
        <f t="shared" si="209"/>
        <v>0</v>
      </c>
      <c r="F3868" t="b">
        <f t="shared" si="210"/>
        <v>0</v>
      </c>
      <c r="G3868" t="b">
        <f>IF('Input and Summary Results'!$J$4="yes",IF(C3868=FALSE,FALSE,IF('Data Transformation'!E3868&lt;$R$10,E3868,$R$10)),IF(C3868=FALSE,FALSE,IF(C3868&lt;$R$10,C3868,$R$10)))</f>
        <v>0</v>
      </c>
      <c r="H3868" t="b">
        <f>IF('Input and Summary Results'!$J$4="yes",'Data Transformation'!F3868,'Data Transformation'!D3868)</f>
        <v>0</v>
      </c>
      <c r="I3868" t="str">
        <f t="shared" si="211"/>
        <v/>
      </c>
    </row>
    <row r="3869" spans="2:9" x14ac:dyDescent="0.25">
      <c r="B3869" t="b">
        <f>IF('Input and Summary Results'!D3451=0,FALSE,'Input and Summary Results'!$B3451)</f>
        <v>0</v>
      </c>
      <c r="C3869" t="b">
        <f>IF(OR(B3869=0,'Input and Summary Results'!D3451=0,'Input and Summary Results'!D3451=""),FALSE,'Input and Summary Results'!$D3451)</f>
        <v>0</v>
      </c>
      <c r="D3869" t="b">
        <f>IF(OR(B3869=0,'Input and Summary Results'!E3451=0),FALSE,'Input and Summary Results'!$E3451)</f>
        <v>0</v>
      </c>
      <c r="E3869" t="b">
        <f t="shared" si="209"/>
        <v>0</v>
      </c>
      <c r="F3869" t="b">
        <f t="shared" si="210"/>
        <v>0</v>
      </c>
      <c r="G3869" t="b">
        <f>IF('Input and Summary Results'!$J$4="yes",IF(C3869=FALSE,FALSE,IF('Data Transformation'!E3869&lt;$R$10,E3869,$R$10)),IF(C3869=FALSE,FALSE,IF(C3869&lt;$R$10,C3869,$R$10)))</f>
        <v>0</v>
      </c>
      <c r="H3869" t="b">
        <f>IF('Input and Summary Results'!$J$4="yes",'Data Transformation'!F3869,'Data Transformation'!D3869)</f>
        <v>0</v>
      </c>
      <c r="I3869" t="str">
        <f t="shared" si="211"/>
        <v/>
      </c>
    </row>
    <row r="3870" spans="2:9" x14ac:dyDescent="0.25">
      <c r="B3870" t="b">
        <f>IF('Input and Summary Results'!D3452=0,FALSE,'Input and Summary Results'!$B3452)</f>
        <v>0</v>
      </c>
      <c r="C3870" t="b">
        <f>IF(OR(B3870=0,'Input and Summary Results'!D3452=0,'Input and Summary Results'!D3452=""),FALSE,'Input and Summary Results'!$D3452)</f>
        <v>0</v>
      </c>
      <c r="D3870" t="b">
        <f>IF(OR(B3870=0,'Input and Summary Results'!E3452=0),FALSE,'Input and Summary Results'!$E3452)</f>
        <v>0</v>
      </c>
      <c r="E3870" t="b">
        <f t="shared" si="209"/>
        <v>0</v>
      </c>
      <c r="F3870" t="b">
        <f t="shared" si="210"/>
        <v>0</v>
      </c>
      <c r="G3870" t="b">
        <f>IF('Input and Summary Results'!$J$4="yes",IF(C3870=FALSE,FALSE,IF('Data Transformation'!E3870&lt;$R$10,E3870,$R$10)),IF(C3870=FALSE,FALSE,IF(C3870&lt;$R$10,C3870,$R$10)))</f>
        <v>0</v>
      </c>
      <c r="H3870" t="b">
        <f>IF('Input and Summary Results'!$J$4="yes",'Data Transformation'!F3870,'Data Transformation'!D3870)</f>
        <v>0</v>
      </c>
      <c r="I3870" t="str">
        <f t="shared" si="211"/>
        <v/>
      </c>
    </row>
    <row r="3871" spans="2:9" x14ac:dyDescent="0.25">
      <c r="B3871" t="b">
        <f>IF('Input and Summary Results'!D3453=0,FALSE,'Input and Summary Results'!$B3453)</f>
        <v>0</v>
      </c>
      <c r="C3871" t="b">
        <f>IF(OR(B3871=0,'Input and Summary Results'!D3453=0,'Input and Summary Results'!D3453=""),FALSE,'Input and Summary Results'!$D3453)</f>
        <v>0</v>
      </c>
      <c r="D3871" t="b">
        <f>IF(OR(B3871=0,'Input and Summary Results'!E3453=0),FALSE,'Input and Summary Results'!$E3453)</f>
        <v>0</v>
      </c>
      <c r="E3871" t="b">
        <f t="shared" si="209"/>
        <v>0</v>
      </c>
      <c r="F3871" t="b">
        <f t="shared" si="210"/>
        <v>0</v>
      </c>
      <c r="G3871" t="b">
        <f>IF('Input and Summary Results'!$J$4="yes",IF(C3871=FALSE,FALSE,IF('Data Transformation'!E3871&lt;$R$10,E3871,$R$10)),IF(C3871=FALSE,FALSE,IF(C3871&lt;$R$10,C3871,$R$10)))</f>
        <v>0</v>
      </c>
      <c r="H3871" t="b">
        <f>IF('Input and Summary Results'!$J$4="yes",'Data Transformation'!F3871,'Data Transformation'!D3871)</f>
        <v>0</v>
      </c>
      <c r="I3871" t="str">
        <f t="shared" si="211"/>
        <v/>
      </c>
    </row>
    <row r="3872" spans="2:9" x14ac:dyDescent="0.25">
      <c r="B3872" t="b">
        <f>IF('Input and Summary Results'!D3454=0,FALSE,'Input and Summary Results'!$B3454)</f>
        <v>0</v>
      </c>
      <c r="C3872" t="b">
        <f>IF(OR(B3872=0,'Input and Summary Results'!D3454=0,'Input and Summary Results'!D3454=""),FALSE,'Input and Summary Results'!$D3454)</f>
        <v>0</v>
      </c>
      <c r="D3872" t="b">
        <f>IF(OR(B3872=0,'Input and Summary Results'!E3454=0),FALSE,'Input and Summary Results'!$E3454)</f>
        <v>0</v>
      </c>
      <c r="E3872" t="b">
        <f t="shared" si="209"/>
        <v>0</v>
      </c>
      <c r="F3872" t="b">
        <f t="shared" si="210"/>
        <v>0</v>
      </c>
      <c r="G3872" t="b">
        <f>IF('Input and Summary Results'!$J$4="yes",IF(C3872=FALSE,FALSE,IF('Data Transformation'!E3872&lt;$R$10,E3872,$R$10)),IF(C3872=FALSE,FALSE,IF(C3872&lt;$R$10,C3872,$R$10)))</f>
        <v>0</v>
      </c>
      <c r="H3872" t="b">
        <f>IF('Input and Summary Results'!$J$4="yes",'Data Transformation'!F3872,'Data Transformation'!D3872)</f>
        <v>0</v>
      </c>
      <c r="I3872" t="str">
        <f t="shared" si="211"/>
        <v/>
      </c>
    </row>
    <row r="3873" spans="2:9" x14ac:dyDescent="0.25">
      <c r="B3873" t="b">
        <f>IF('Input and Summary Results'!D3455=0,FALSE,'Input and Summary Results'!$B3455)</f>
        <v>0</v>
      </c>
      <c r="C3873" t="b">
        <f>IF(OR(B3873=0,'Input and Summary Results'!D3455=0,'Input and Summary Results'!D3455=""),FALSE,'Input and Summary Results'!$D3455)</f>
        <v>0</v>
      </c>
      <c r="D3873" t="b">
        <f>IF(OR(B3873=0,'Input and Summary Results'!E3455=0),FALSE,'Input and Summary Results'!$E3455)</f>
        <v>0</v>
      </c>
      <c r="E3873" t="b">
        <f t="shared" si="209"/>
        <v>0</v>
      </c>
      <c r="F3873" t="b">
        <f t="shared" si="210"/>
        <v>0</v>
      </c>
      <c r="G3873" t="b">
        <f>IF('Input and Summary Results'!$J$4="yes",IF(C3873=FALSE,FALSE,IF('Data Transformation'!E3873&lt;$R$10,E3873,$R$10)),IF(C3873=FALSE,FALSE,IF(C3873&lt;$R$10,C3873,$R$10)))</f>
        <v>0</v>
      </c>
      <c r="H3873" t="b">
        <f>IF('Input and Summary Results'!$J$4="yes",'Data Transformation'!F3873,'Data Transformation'!D3873)</f>
        <v>0</v>
      </c>
      <c r="I3873" t="str">
        <f t="shared" si="211"/>
        <v/>
      </c>
    </row>
    <row r="3874" spans="2:9" x14ac:dyDescent="0.25">
      <c r="B3874" t="b">
        <f>IF('Input and Summary Results'!D3456=0,FALSE,'Input and Summary Results'!$B3456)</f>
        <v>0</v>
      </c>
      <c r="C3874" t="b">
        <f>IF(OR(B3874=0,'Input and Summary Results'!D3456=0,'Input and Summary Results'!D3456=""),FALSE,'Input and Summary Results'!$D3456)</f>
        <v>0</v>
      </c>
      <c r="D3874" t="b">
        <f>IF(OR(B3874=0,'Input and Summary Results'!E3456=0),FALSE,'Input and Summary Results'!$E3456)</f>
        <v>0</v>
      </c>
      <c r="E3874" t="b">
        <f t="shared" si="209"/>
        <v>0</v>
      </c>
      <c r="F3874" t="b">
        <f t="shared" si="210"/>
        <v>0</v>
      </c>
      <c r="G3874" t="b">
        <f>IF('Input and Summary Results'!$J$4="yes",IF(C3874=FALSE,FALSE,IF('Data Transformation'!E3874&lt;$R$10,E3874,$R$10)),IF(C3874=FALSE,FALSE,IF(C3874&lt;$R$10,C3874,$R$10)))</f>
        <v>0</v>
      </c>
      <c r="H3874" t="b">
        <f>IF('Input and Summary Results'!$J$4="yes",'Data Transformation'!F3874,'Data Transformation'!D3874)</f>
        <v>0</v>
      </c>
      <c r="I3874" t="str">
        <f t="shared" si="211"/>
        <v/>
      </c>
    </row>
    <row r="3875" spans="2:9" x14ac:dyDescent="0.25">
      <c r="B3875" t="b">
        <f>IF('Input and Summary Results'!D3457=0,FALSE,'Input and Summary Results'!$B3457)</f>
        <v>0</v>
      </c>
      <c r="C3875" t="b">
        <f>IF(OR(B3875=0,'Input and Summary Results'!D3457=0,'Input and Summary Results'!D3457=""),FALSE,'Input and Summary Results'!$D3457)</f>
        <v>0</v>
      </c>
      <c r="D3875" t="b">
        <f>IF(OR(B3875=0,'Input and Summary Results'!E3457=0),FALSE,'Input and Summary Results'!$E3457)</f>
        <v>0</v>
      </c>
      <c r="E3875" t="b">
        <f t="shared" si="209"/>
        <v>0</v>
      </c>
      <c r="F3875" t="b">
        <f t="shared" si="210"/>
        <v>0</v>
      </c>
      <c r="G3875" t="b">
        <f>IF('Input and Summary Results'!$J$4="yes",IF(C3875=FALSE,FALSE,IF('Data Transformation'!E3875&lt;$R$10,E3875,$R$10)),IF(C3875=FALSE,FALSE,IF(C3875&lt;$R$10,C3875,$R$10)))</f>
        <v>0</v>
      </c>
      <c r="H3875" t="b">
        <f>IF('Input and Summary Results'!$J$4="yes",'Data Transformation'!F3875,'Data Transformation'!D3875)</f>
        <v>0</v>
      </c>
      <c r="I3875" t="str">
        <f t="shared" si="211"/>
        <v/>
      </c>
    </row>
    <row r="3876" spans="2:9" x14ac:dyDescent="0.25">
      <c r="B3876" t="b">
        <f>IF('Input and Summary Results'!D3458=0,FALSE,'Input and Summary Results'!$B3458)</f>
        <v>0</v>
      </c>
      <c r="C3876" t="b">
        <f>IF(OR(B3876=0,'Input and Summary Results'!D3458=0,'Input and Summary Results'!D3458=""),FALSE,'Input and Summary Results'!$D3458)</f>
        <v>0</v>
      </c>
      <c r="D3876" t="b">
        <f>IF(OR(B3876=0,'Input and Summary Results'!E3458=0),FALSE,'Input and Summary Results'!$E3458)</f>
        <v>0</v>
      </c>
      <c r="E3876" t="b">
        <f t="shared" si="209"/>
        <v>0</v>
      </c>
      <c r="F3876" t="b">
        <f t="shared" si="210"/>
        <v>0</v>
      </c>
      <c r="G3876" t="b">
        <f>IF('Input and Summary Results'!$J$4="yes",IF(C3876=FALSE,FALSE,IF('Data Transformation'!E3876&lt;$R$10,E3876,$R$10)),IF(C3876=FALSE,FALSE,IF(C3876&lt;$R$10,C3876,$R$10)))</f>
        <v>0</v>
      </c>
      <c r="H3876" t="b">
        <f>IF('Input and Summary Results'!$J$4="yes",'Data Transformation'!F3876,'Data Transformation'!D3876)</f>
        <v>0</v>
      </c>
      <c r="I3876" t="str">
        <f t="shared" si="211"/>
        <v/>
      </c>
    </row>
    <row r="3877" spans="2:9" x14ac:dyDescent="0.25">
      <c r="B3877" t="b">
        <f>IF('Input and Summary Results'!D3459=0,FALSE,'Input and Summary Results'!$B3459)</f>
        <v>0</v>
      </c>
      <c r="C3877" t="b">
        <f>IF(OR(B3877=0,'Input and Summary Results'!D3459=0,'Input and Summary Results'!D3459=""),FALSE,'Input and Summary Results'!$D3459)</f>
        <v>0</v>
      </c>
      <c r="D3877" t="b">
        <f>IF(OR(B3877=0,'Input and Summary Results'!E3459=0),FALSE,'Input and Summary Results'!$E3459)</f>
        <v>0</v>
      </c>
      <c r="E3877" t="b">
        <f t="shared" si="209"/>
        <v>0</v>
      </c>
      <c r="F3877" t="b">
        <f t="shared" si="210"/>
        <v>0</v>
      </c>
      <c r="G3877" t="b">
        <f>IF('Input and Summary Results'!$J$4="yes",IF(C3877=FALSE,FALSE,IF('Data Transformation'!E3877&lt;$R$10,E3877,$R$10)),IF(C3877=FALSE,FALSE,IF(C3877&lt;$R$10,C3877,$R$10)))</f>
        <v>0</v>
      </c>
      <c r="H3877" t="b">
        <f>IF('Input and Summary Results'!$J$4="yes",'Data Transformation'!F3877,'Data Transformation'!D3877)</f>
        <v>0</v>
      </c>
      <c r="I3877" t="str">
        <f t="shared" si="211"/>
        <v/>
      </c>
    </row>
    <row r="3878" spans="2:9" x14ac:dyDescent="0.25">
      <c r="B3878" t="b">
        <f>IF('Input and Summary Results'!D3460=0,FALSE,'Input and Summary Results'!$B3460)</f>
        <v>0</v>
      </c>
      <c r="C3878" t="b">
        <f>IF(OR(B3878=0,'Input and Summary Results'!D3460=0,'Input and Summary Results'!D3460=""),FALSE,'Input and Summary Results'!$D3460)</f>
        <v>0</v>
      </c>
      <c r="D3878" t="b">
        <f>IF(OR(B3878=0,'Input and Summary Results'!E3460=0),FALSE,'Input and Summary Results'!$E3460)</f>
        <v>0</v>
      </c>
      <c r="E3878" t="b">
        <f t="shared" si="209"/>
        <v>0</v>
      </c>
      <c r="F3878" t="b">
        <f t="shared" si="210"/>
        <v>0</v>
      </c>
      <c r="G3878" t="b">
        <f>IF('Input and Summary Results'!$J$4="yes",IF(C3878=FALSE,FALSE,IF('Data Transformation'!E3878&lt;$R$10,E3878,$R$10)),IF(C3878=FALSE,FALSE,IF(C3878&lt;$R$10,C3878,$R$10)))</f>
        <v>0</v>
      </c>
      <c r="H3878" t="b">
        <f>IF('Input and Summary Results'!$J$4="yes",'Data Transformation'!F3878,'Data Transformation'!D3878)</f>
        <v>0</v>
      </c>
      <c r="I3878" t="str">
        <f t="shared" si="211"/>
        <v/>
      </c>
    </row>
    <row r="3879" spans="2:9" x14ac:dyDescent="0.25">
      <c r="B3879" t="b">
        <f>IF('Input and Summary Results'!D3461=0,FALSE,'Input and Summary Results'!$B3461)</f>
        <v>0</v>
      </c>
      <c r="C3879" t="b">
        <f>IF(OR(B3879=0,'Input and Summary Results'!D3461=0,'Input and Summary Results'!D3461=""),FALSE,'Input and Summary Results'!$D3461)</f>
        <v>0</v>
      </c>
      <c r="D3879" t="b">
        <f>IF(OR(B3879=0,'Input and Summary Results'!E3461=0),FALSE,'Input and Summary Results'!$E3461)</f>
        <v>0</v>
      </c>
      <c r="E3879" t="b">
        <f t="shared" si="209"/>
        <v>0</v>
      </c>
      <c r="F3879" t="b">
        <f t="shared" si="210"/>
        <v>0</v>
      </c>
      <c r="G3879" t="b">
        <f>IF('Input and Summary Results'!$J$4="yes",IF(C3879=FALSE,FALSE,IF('Data Transformation'!E3879&lt;$R$10,E3879,$R$10)),IF(C3879=FALSE,FALSE,IF(C3879&lt;$R$10,C3879,$R$10)))</f>
        <v>0</v>
      </c>
      <c r="H3879" t="b">
        <f>IF('Input and Summary Results'!$J$4="yes",'Data Transformation'!F3879,'Data Transformation'!D3879)</f>
        <v>0</v>
      </c>
      <c r="I3879" t="str">
        <f t="shared" si="211"/>
        <v/>
      </c>
    </row>
    <row r="3880" spans="2:9" x14ac:dyDescent="0.25">
      <c r="B3880" t="b">
        <f>IF('Input and Summary Results'!D3462=0,FALSE,'Input and Summary Results'!$B3462)</f>
        <v>0</v>
      </c>
      <c r="C3880" t="b">
        <f>IF(OR(B3880=0,'Input and Summary Results'!D3462=0,'Input and Summary Results'!D3462=""),FALSE,'Input and Summary Results'!$D3462)</f>
        <v>0</v>
      </c>
      <c r="D3880" t="b">
        <f>IF(OR(B3880=0,'Input and Summary Results'!E3462=0),FALSE,'Input and Summary Results'!$E3462)</f>
        <v>0</v>
      </c>
      <c r="E3880" t="b">
        <f t="shared" si="209"/>
        <v>0</v>
      </c>
      <c r="F3880" t="b">
        <f t="shared" si="210"/>
        <v>0</v>
      </c>
      <c r="G3880" t="b">
        <f>IF('Input and Summary Results'!$J$4="yes",IF(C3880=FALSE,FALSE,IF('Data Transformation'!E3880&lt;$R$10,E3880,$R$10)),IF(C3880=FALSE,FALSE,IF(C3880&lt;$R$10,C3880,$R$10)))</f>
        <v>0</v>
      </c>
      <c r="H3880" t="b">
        <f>IF('Input and Summary Results'!$J$4="yes",'Data Transformation'!F3880,'Data Transformation'!D3880)</f>
        <v>0</v>
      </c>
      <c r="I3880" t="str">
        <f t="shared" si="211"/>
        <v/>
      </c>
    </row>
    <row r="3881" spans="2:9" x14ac:dyDescent="0.25">
      <c r="B3881" t="b">
        <f>IF('Input and Summary Results'!D3463=0,FALSE,'Input and Summary Results'!$B3463)</f>
        <v>0</v>
      </c>
      <c r="C3881" t="b">
        <f>IF(OR(B3881=0,'Input and Summary Results'!D3463=0,'Input and Summary Results'!D3463=""),FALSE,'Input and Summary Results'!$D3463)</f>
        <v>0</v>
      </c>
      <c r="D3881" t="b">
        <f>IF(OR(B3881=0,'Input and Summary Results'!E3463=0),FALSE,'Input and Summary Results'!$E3463)</f>
        <v>0</v>
      </c>
      <c r="E3881" t="b">
        <f t="shared" si="209"/>
        <v>0</v>
      </c>
      <c r="F3881" t="b">
        <f t="shared" si="210"/>
        <v>0</v>
      </c>
      <c r="G3881" t="b">
        <f>IF('Input and Summary Results'!$J$4="yes",IF(C3881=FALSE,FALSE,IF('Data Transformation'!E3881&lt;$R$10,E3881,$R$10)),IF(C3881=FALSE,FALSE,IF(C3881&lt;$R$10,C3881,$R$10)))</f>
        <v>0</v>
      </c>
      <c r="H3881" t="b">
        <f>IF('Input and Summary Results'!$J$4="yes",'Data Transformation'!F3881,'Data Transformation'!D3881)</f>
        <v>0</v>
      </c>
      <c r="I3881" t="str">
        <f t="shared" si="211"/>
        <v/>
      </c>
    </row>
    <row r="3882" spans="2:9" x14ac:dyDescent="0.25">
      <c r="B3882" t="b">
        <f>IF('Input and Summary Results'!D3464=0,FALSE,'Input and Summary Results'!$B3464)</f>
        <v>0</v>
      </c>
      <c r="C3882" t="b">
        <f>IF(OR(B3882=0,'Input and Summary Results'!D3464=0,'Input and Summary Results'!D3464=""),FALSE,'Input and Summary Results'!$D3464)</f>
        <v>0</v>
      </c>
      <c r="D3882" t="b">
        <f>IF(OR(B3882=0,'Input and Summary Results'!E3464=0),FALSE,'Input and Summary Results'!$E3464)</f>
        <v>0</v>
      </c>
      <c r="E3882" t="b">
        <f t="shared" ref="E3882:E3945" si="212">IF(C3882=FALSE,FALSE,LOG10(C3882))</f>
        <v>0</v>
      </c>
      <c r="F3882" t="b">
        <f t="shared" ref="F3882:F3945" si="213">IF(D3882=FALSE, FALSE,0.434*D3882/C3882)</f>
        <v>0</v>
      </c>
      <c r="G3882" t="b">
        <f>IF('Input and Summary Results'!$J$4="yes",IF(C3882=FALSE,FALSE,IF('Data Transformation'!E3882&lt;$R$10,E3882,$R$10)),IF(C3882=FALSE,FALSE,IF(C3882&lt;$R$10,C3882,$R$10)))</f>
        <v>0</v>
      </c>
      <c r="H3882" t="b">
        <f>IF('Input and Summary Results'!$J$4="yes",'Data Transformation'!F3882,'Data Transformation'!D3882)</f>
        <v>0</v>
      </c>
      <c r="I3882" t="str">
        <f t="shared" si="211"/>
        <v/>
      </c>
    </row>
    <row r="3883" spans="2:9" x14ac:dyDescent="0.25">
      <c r="B3883" t="b">
        <f>IF('Input and Summary Results'!D3465=0,FALSE,'Input and Summary Results'!$B3465)</f>
        <v>0</v>
      </c>
      <c r="C3883" t="b">
        <f>IF(OR(B3883=0,'Input and Summary Results'!D3465=0,'Input and Summary Results'!D3465=""),FALSE,'Input and Summary Results'!$D3465)</f>
        <v>0</v>
      </c>
      <c r="D3883" t="b">
        <f>IF(OR(B3883=0,'Input and Summary Results'!E3465=0),FALSE,'Input and Summary Results'!$E3465)</f>
        <v>0</v>
      </c>
      <c r="E3883" t="b">
        <f t="shared" si="212"/>
        <v>0</v>
      </c>
      <c r="F3883" t="b">
        <f t="shared" si="213"/>
        <v>0</v>
      </c>
      <c r="G3883" t="b">
        <f>IF('Input and Summary Results'!$J$4="yes",IF(C3883=FALSE,FALSE,IF('Data Transformation'!E3883&lt;$R$10,E3883,$R$10)),IF(C3883=FALSE,FALSE,IF(C3883&lt;$R$10,C3883,$R$10)))</f>
        <v>0</v>
      </c>
      <c r="H3883" t="b">
        <f>IF('Input and Summary Results'!$J$4="yes",'Data Transformation'!F3883,'Data Transformation'!D3883)</f>
        <v>0</v>
      </c>
      <c r="I3883" t="str">
        <f t="shared" si="211"/>
        <v/>
      </c>
    </row>
    <row r="3884" spans="2:9" x14ac:dyDescent="0.25">
      <c r="B3884" t="b">
        <f>IF('Input and Summary Results'!D3466=0,FALSE,'Input and Summary Results'!$B3466)</f>
        <v>0</v>
      </c>
      <c r="C3884" t="b">
        <f>IF(OR(B3884=0,'Input and Summary Results'!D3466=0,'Input and Summary Results'!D3466=""),FALSE,'Input and Summary Results'!$D3466)</f>
        <v>0</v>
      </c>
      <c r="D3884" t="b">
        <f>IF(OR(B3884=0,'Input and Summary Results'!E3466=0),FALSE,'Input and Summary Results'!$E3466)</f>
        <v>0</v>
      </c>
      <c r="E3884" t="b">
        <f t="shared" si="212"/>
        <v>0</v>
      </c>
      <c r="F3884" t="b">
        <f t="shared" si="213"/>
        <v>0</v>
      </c>
      <c r="G3884" t="b">
        <f>IF('Input and Summary Results'!$J$4="yes",IF(C3884=FALSE,FALSE,IF('Data Transformation'!E3884&lt;$R$10,E3884,$R$10)),IF(C3884=FALSE,FALSE,IF(C3884&lt;$R$10,C3884,$R$10)))</f>
        <v>0</v>
      </c>
      <c r="H3884" t="b">
        <f>IF('Input and Summary Results'!$J$4="yes",'Data Transformation'!F3884,'Data Transformation'!D3884)</f>
        <v>0</v>
      </c>
      <c r="I3884" t="str">
        <f t="shared" si="211"/>
        <v/>
      </c>
    </row>
    <row r="3885" spans="2:9" x14ac:dyDescent="0.25">
      <c r="B3885" t="b">
        <f>IF('Input and Summary Results'!D3467=0,FALSE,'Input and Summary Results'!$B3467)</f>
        <v>0</v>
      </c>
      <c r="C3885" t="b">
        <f>IF(OR(B3885=0,'Input and Summary Results'!D3467=0,'Input and Summary Results'!D3467=""),FALSE,'Input and Summary Results'!$D3467)</f>
        <v>0</v>
      </c>
      <c r="D3885" t="b">
        <f>IF(OR(B3885=0,'Input and Summary Results'!E3467=0),FALSE,'Input and Summary Results'!$E3467)</f>
        <v>0</v>
      </c>
      <c r="E3885" t="b">
        <f t="shared" si="212"/>
        <v>0</v>
      </c>
      <c r="F3885" t="b">
        <f t="shared" si="213"/>
        <v>0</v>
      </c>
      <c r="G3885" t="b">
        <f>IF('Input and Summary Results'!$J$4="yes",IF(C3885=FALSE,FALSE,IF('Data Transformation'!E3885&lt;$R$10,E3885,$R$10)),IF(C3885=FALSE,FALSE,IF(C3885&lt;$R$10,C3885,$R$10)))</f>
        <v>0</v>
      </c>
      <c r="H3885" t="b">
        <f>IF('Input and Summary Results'!$J$4="yes",'Data Transformation'!F3885,'Data Transformation'!D3885)</f>
        <v>0</v>
      </c>
      <c r="I3885" t="str">
        <f t="shared" si="211"/>
        <v/>
      </c>
    </row>
    <row r="3886" spans="2:9" x14ac:dyDescent="0.25">
      <c r="B3886" t="b">
        <f>IF('Input and Summary Results'!D3468=0,FALSE,'Input and Summary Results'!$B3468)</f>
        <v>0</v>
      </c>
      <c r="C3886" t="b">
        <f>IF(OR(B3886=0,'Input and Summary Results'!D3468=0,'Input and Summary Results'!D3468=""),FALSE,'Input and Summary Results'!$D3468)</f>
        <v>0</v>
      </c>
      <c r="D3886" t="b">
        <f>IF(OR(B3886=0,'Input and Summary Results'!E3468=0),FALSE,'Input and Summary Results'!$E3468)</f>
        <v>0</v>
      </c>
      <c r="E3886" t="b">
        <f t="shared" si="212"/>
        <v>0</v>
      </c>
      <c r="F3886" t="b">
        <f t="shared" si="213"/>
        <v>0</v>
      </c>
      <c r="G3886" t="b">
        <f>IF('Input and Summary Results'!$J$4="yes",IF(C3886=FALSE,FALSE,IF('Data Transformation'!E3886&lt;$R$10,E3886,$R$10)),IF(C3886=FALSE,FALSE,IF(C3886&lt;$R$10,C3886,$R$10)))</f>
        <v>0</v>
      </c>
      <c r="H3886" t="b">
        <f>IF('Input and Summary Results'!$J$4="yes",'Data Transformation'!F3886,'Data Transformation'!D3886)</f>
        <v>0</v>
      </c>
      <c r="I3886" t="str">
        <f t="shared" si="211"/>
        <v/>
      </c>
    </row>
    <row r="3887" spans="2:9" x14ac:dyDescent="0.25">
      <c r="B3887" t="b">
        <f>IF('Input and Summary Results'!D3469=0,FALSE,'Input and Summary Results'!$B3469)</f>
        <v>0</v>
      </c>
      <c r="C3887" t="b">
        <f>IF(OR(B3887=0,'Input and Summary Results'!D3469=0,'Input and Summary Results'!D3469=""),FALSE,'Input and Summary Results'!$D3469)</f>
        <v>0</v>
      </c>
      <c r="D3887" t="b">
        <f>IF(OR(B3887=0,'Input and Summary Results'!E3469=0),FALSE,'Input and Summary Results'!$E3469)</f>
        <v>0</v>
      </c>
      <c r="E3887" t="b">
        <f t="shared" si="212"/>
        <v>0</v>
      </c>
      <c r="F3887" t="b">
        <f t="shared" si="213"/>
        <v>0</v>
      </c>
      <c r="G3887" t="b">
        <f>IF('Input and Summary Results'!$J$4="yes",IF(C3887=FALSE,FALSE,IF('Data Transformation'!E3887&lt;$R$10,E3887,$R$10)),IF(C3887=FALSE,FALSE,IF(C3887&lt;$R$10,C3887,$R$10)))</f>
        <v>0</v>
      </c>
      <c r="H3887" t="b">
        <f>IF('Input and Summary Results'!$J$4="yes",'Data Transformation'!F3887,'Data Transformation'!D3887)</f>
        <v>0</v>
      </c>
      <c r="I3887" t="str">
        <f t="shared" si="211"/>
        <v/>
      </c>
    </row>
    <row r="3888" spans="2:9" x14ac:dyDescent="0.25">
      <c r="B3888" t="b">
        <f>IF('Input and Summary Results'!D3470=0,FALSE,'Input and Summary Results'!$B3470)</f>
        <v>0</v>
      </c>
      <c r="C3888" t="b">
        <f>IF(OR(B3888=0,'Input and Summary Results'!D3470=0,'Input and Summary Results'!D3470=""),FALSE,'Input and Summary Results'!$D3470)</f>
        <v>0</v>
      </c>
      <c r="D3888" t="b">
        <f>IF(OR(B3888=0,'Input and Summary Results'!E3470=0),FALSE,'Input and Summary Results'!$E3470)</f>
        <v>0</v>
      </c>
      <c r="E3888" t="b">
        <f t="shared" si="212"/>
        <v>0</v>
      </c>
      <c r="F3888" t="b">
        <f t="shared" si="213"/>
        <v>0</v>
      </c>
      <c r="G3888" t="b">
        <f>IF('Input and Summary Results'!$J$4="yes",IF(C3888=FALSE,FALSE,IF('Data Transformation'!E3888&lt;$R$10,E3888,$R$10)),IF(C3888=FALSE,FALSE,IF(C3888&lt;$R$10,C3888,$R$10)))</f>
        <v>0</v>
      </c>
      <c r="H3888" t="b">
        <f>IF('Input and Summary Results'!$J$4="yes",'Data Transformation'!F3888,'Data Transformation'!D3888)</f>
        <v>0</v>
      </c>
      <c r="I3888" t="str">
        <f t="shared" si="211"/>
        <v/>
      </c>
    </row>
    <row r="3889" spans="2:9" x14ac:dyDescent="0.25">
      <c r="B3889" t="b">
        <f>IF('Input and Summary Results'!D3471=0,FALSE,'Input and Summary Results'!$B3471)</f>
        <v>0</v>
      </c>
      <c r="C3889" t="b">
        <f>IF(OR(B3889=0,'Input and Summary Results'!D3471=0,'Input and Summary Results'!D3471=""),FALSE,'Input and Summary Results'!$D3471)</f>
        <v>0</v>
      </c>
      <c r="D3889" t="b">
        <f>IF(OR(B3889=0,'Input and Summary Results'!E3471=0),FALSE,'Input and Summary Results'!$E3471)</f>
        <v>0</v>
      </c>
      <c r="E3889" t="b">
        <f t="shared" si="212"/>
        <v>0</v>
      </c>
      <c r="F3889" t="b">
        <f t="shared" si="213"/>
        <v>0</v>
      </c>
      <c r="G3889" t="b">
        <f>IF('Input and Summary Results'!$J$4="yes",IF(C3889=FALSE,FALSE,IF('Data Transformation'!E3889&lt;$R$10,E3889,$R$10)),IF(C3889=FALSE,FALSE,IF(C3889&lt;$R$10,C3889,$R$10)))</f>
        <v>0</v>
      </c>
      <c r="H3889" t="b">
        <f>IF('Input and Summary Results'!$J$4="yes",'Data Transformation'!F3889,'Data Transformation'!D3889)</f>
        <v>0</v>
      </c>
      <c r="I3889" t="str">
        <f t="shared" si="211"/>
        <v/>
      </c>
    </row>
    <row r="3890" spans="2:9" x14ac:dyDescent="0.25">
      <c r="B3890" t="b">
        <f>IF('Input and Summary Results'!D3472=0,FALSE,'Input and Summary Results'!$B3472)</f>
        <v>0</v>
      </c>
      <c r="C3890" t="b">
        <f>IF(OR(B3890=0,'Input and Summary Results'!D3472=0,'Input and Summary Results'!D3472=""),FALSE,'Input and Summary Results'!$D3472)</f>
        <v>0</v>
      </c>
      <c r="D3890" t="b">
        <f>IF(OR(B3890=0,'Input and Summary Results'!E3472=0),FALSE,'Input and Summary Results'!$E3472)</f>
        <v>0</v>
      </c>
      <c r="E3890" t="b">
        <f t="shared" si="212"/>
        <v>0</v>
      </c>
      <c r="F3890" t="b">
        <f t="shared" si="213"/>
        <v>0</v>
      </c>
      <c r="G3890" t="b">
        <f>IF('Input and Summary Results'!$J$4="yes",IF(C3890=FALSE,FALSE,IF('Data Transformation'!E3890&lt;$R$10,E3890,$R$10)),IF(C3890=FALSE,FALSE,IF(C3890&lt;$R$10,C3890,$R$10)))</f>
        <v>0</v>
      </c>
      <c r="H3890" t="b">
        <f>IF('Input and Summary Results'!$J$4="yes",'Data Transformation'!F3890,'Data Transformation'!D3890)</f>
        <v>0</v>
      </c>
      <c r="I3890" t="str">
        <f t="shared" si="211"/>
        <v/>
      </c>
    </row>
    <row r="3891" spans="2:9" x14ac:dyDescent="0.25">
      <c r="B3891" t="b">
        <f>IF('Input and Summary Results'!D3473=0,FALSE,'Input and Summary Results'!$B3473)</f>
        <v>0</v>
      </c>
      <c r="C3891" t="b">
        <f>IF(OR(B3891=0,'Input and Summary Results'!D3473=0,'Input and Summary Results'!D3473=""),FALSE,'Input and Summary Results'!$D3473)</f>
        <v>0</v>
      </c>
      <c r="D3891" t="b">
        <f>IF(OR(B3891=0,'Input and Summary Results'!E3473=0),FALSE,'Input and Summary Results'!$E3473)</f>
        <v>0</v>
      </c>
      <c r="E3891" t="b">
        <f t="shared" si="212"/>
        <v>0</v>
      </c>
      <c r="F3891" t="b">
        <f t="shared" si="213"/>
        <v>0</v>
      </c>
      <c r="G3891" t="b">
        <f>IF('Input and Summary Results'!$J$4="yes",IF(C3891=FALSE,FALSE,IF('Data Transformation'!E3891&lt;$R$10,E3891,$R$10)),IF(C3891=FALSE,FALSE,IF(C3891&lt;$R$10,C3891,$R$10)))</f>
        <v>0</v>
      </c>
      <c r="H3891" t="b">
        <f>IF('Input and Summary Results'!$J$4="yes",'Data Transformation'!F3891,'Data Transformation'!D3891)</f>
        <v>0</v>
      </c>
      <c r="I3891" t="str">
        <f t="shared" si="211"/>
        <v/>
      </c>
    </row>
    <row r="3892" spans="2:9" x14ac:dyDescent="0.25">
      <c r="B3892" t="b">
        <f>IF('Input and Summary Results'!D3474=0,FALSE,'Input and Summary Results'!$B3474)</f>
        <v>0</v>
      </c>
      <c r="C3892" t="b">
        <f>IF(OR(B3892=0,'Input and Summary Results'!D3474=0,'Input and Summary Results'!D3474=""),FALSE,'Input and Summary Results'!$D3474)</f>
        <v>0</v>
      </c>
      <c r="D3892" t="b">
        <f>IF(OR(B3892=0,'Input and Summary Results'!E3474=0),FALSE,'Input and Summary Results'!$E3474)</f>
        <v>0</v>
      </c>
      <c r="E3892" t="b">
        <f t="shared" si="212"/>
        <v>0</v>
      </c>
      <c r="F3892" t="b">
        <f t="shared" si="213"/>
        <v>0</v>
      </c>
      <c r="G3892" t="b">
        <f>IF('Input and Summary Results'!$J$4="yes",IF(C3892=FALSE,FALSE,IF('Data Transformation'!E3892&lt;$R$10,E3892,$R$10)),IF(C3892=FALSE,FALSE,IF(C3892&lt;$R$10,C3892,$R$10)))</f>
        <v>0</v>
      </c>
      <c r="H3892" t="b">
        <f>IF('Input and Summary Results'!$J$4="yes",'Data Transformation'!F3892,'Data Transformation'!D3892)</f>
        <v>0</v>
      </c>
      <c r="I3892" t="str">
        <f t="shared" si="211"/>
        <v/>
      </c>
    </row>
    <row r="3893" spans="2:9" x14ac:dyDescent="0.25">
      <c r="B3893" t="b">
        <f>IF('Input and Summary Results'!D3475=0,FALSE,'Input and Summary Results'!$B3475)</f>
        <v>0</v>
      </c>
      <c r="C3893" t="b">
        <f>IF(OR(B3893=0,'Input and Summary Results'!D3475=0,'Input and Summary Results'!D3475=""),FALSE,'Input and Summary Results'!$D3475)</f>
        <v>0</v>
      </c>
      <c r="D3893" t="b">
        <f>IF(OR(B3893=0,'Input and Summary Results'!E3475=0),FALSE,'Input and Summary Results'!$E3475)</f>
        <v>0</v>
      </c>
      <c r="E3893" t="b">
        <f t="shared" si="212"/>
        <v>0</v>
      </c>
      <c r="F3893" t="b">
        <f t="shared" si="213"/>
        <v>0</v>
      </c>
      <c r="G3893" t="b">
        <f>IF('Input and Summary Results'!$J$4="yes",IF(C3893=FALSE,FALSE,IF('Data Transformation'!E3893&lt;$R$10,E3893,$R$10)),IF(C3893=FALSE,FALSE,IF(C3893&lt;$R$10,C3893,$R$10)))</f>
        <v>0</v>
      </c>
      <c r="H3893" t="b">
        <f>IF('Input and Summary Results'!$J$4="yes",'Data Transformation'!F3893,'Data Transformation'!D3893)</f>
        <v>0</v>
      </c>
      <c r="I3893" t="str">
        <f t="shared" si="211"/>
        <v/>
      </c>
    </row>
    <row r="3894" spans="2:9" x14ac:dyDescent="0.25">
      <c r="B3894" t="b">
        <f>IF('Input and Summary Results'!D3476=0,FALSE,'Input and Summary Results'!$B3476)</f>
        <v>0</v>
      </c>
      <c r="C3894" t="b">
        <f>IF(OR(B3894=0,'Input and Summary Results'!D3476=0,'Input and Summary Results'!D3476=""),FALSE,'Input and Summary Results'!$D3476)</f>
        <v>0</v>
      </c>
      <c r="D3894" t="b">
        <f>IF(OR(B3894=0,'Input and Summary Results'!E3476=0),FALSE,'Input and Summary Results'!$E3476)</f>
        <v>0</v>
      </c>
      <c r="E3894" t="b">
        <f t="shared" si="212"/>
        <v>0</v>
      </c>
      <c r="F3894" t="b">
        <f t="shared" si="213"/>
        <v>0</v>
      </c>
      <c r="G3894" t="b">
        <f>IF('Input and Summary Results'!$J$4="yes",IF(C3894=FALSE,FALSE,IF('Data Transformation'!E3894&lt;$R$10,E3894,$R$10)),IF(C3894=FALSE,FALSE,IF(C3894&lt;$R$10,C3894,$R$10)))</f>
        <v>0</v>
      </c>
      <c r="H3894" t="b">
        <f>IF('Input and Summary Results'!$J$4="yes",'Data Transformation'!F3894,'Data Transformation'!D3894)</f>
        <v>0</v>
      </c>
      <c r="I3894" t="str">
        <f t="shared" si="211"/>
        <v/>
      </c>
    </row>
    <row r="3895" spans="2:9" x14ac:dyDescent="0.25">
      <c r="B3895" t="b">
        <f>IF('Input and Summary Results'!D3477=0,FALSE,'Input and Summary Results'!$B3477)</f>
        <v>0</v>
      </c>
      <c r="C3895" t="b">
        <f>IF(OR(B3895=0,'Input and Summary Results'!D3477=0,'Input and Summary Results'!D3477=""),FALSE,'Input and Summary Results'!$D3477)</f>
        <v>0</v>
      </c>
      <c r="D3895" t="b">
        <f>IF(OR(B3895=0,'Input and Summary Results'!E3477=0),FALSE,'Input and Summary Results'!$E3477)</f>
        <v>0</v>
      </c>
      <c r="E3895" t="b">
        <f t="shared" si="212"/>
        <v>0</v>
      </c>
      <c r="F3895" t="b">
        <f t="shared" si="213"/>
        <v>0</v>
      </c>
      <c r="G3895" t="b">
        <f>IF('Input and Summary Results'!$J$4="yes",IF(C3895=FALSE,FALSE,IF('Data Transformation'!E3895&lt;$R$10,E3895,$R$10)),IF(C3895=FALSE,FALSE,IF(C3895&lt;$R$10,C3895,$R$10)))</f>
        <v>0</v>
      </c>
      <c r="H3895" t="b">
        <f>IF('Input and Summary Results'!$J$4="yes",'Data Transformation'!F3895,'Data Transformation'!D3895)</f>
        <v>0</v>
      </c>
      <c r="I3895" t="str">
        <f t="shared" si="211"/>
        <v/>
      </c>
    </row>
    <row r="3896" spans="2:9" x14ac:dyDescent="0.25">
      <c r="B3896" t="b">
        <f>IF('Input and Summary Results'!D3478=0,FALSE,'Input and Summary Results'!$B3478)</f>
        <v>0</v>
      </c>
      <c r="C3896" t="b">
        <f>IF(OR(B3896=0,'Input and Summary Results'!D3478=0,'Input and Summary Results'!D3478=""),FALSE,'Input and Summary Results'!$D3478)</f>
        <v>0</v>
      </c>
      <c r="D3896" t="b">
        <f>IF(OR(B3896=0,'Input and Summary Results'!E3478=0),FALSE,'Input and Summary Results'!$E3478)</f>
        <v>0</v>
      </c>
      <c r="E3896" t="b">
        <f t="shared" si="212"/>
        <v>0</v>
      </c>
      <c r="F3896" t="b">
        <f t="shared" si="213"/>
        <v>0</v>
      </c>
      <c r="G3896" t="b">
        <f>IF('Input and Summary Results'!$J$4="yes",IF(C3896=FALSE,FALSE,IF('Data Transformation'!E3896&lt;$R$10,E3896,$R$10)),IF(C3896=FALSE,FALSE,IF(C3896&lt;$R$10,C3896,$R$10)))</f>
        <v>0</v>
      </c>
      <c r="H3896" t="b">
        <f>IF('Input and Summary Results'!$J$4="yes",'Data Transformation'!F3896,'Data Transformation'!D3896)</f>
        <v>0</v>
      </c>
      <c r="I3896" t="str">
        <f t="shared" si="211"/>
        <v/>
      </c>
    </row>
    <row r="3897" spans="2:9" x14ac:dyDescent="0.25">
      <c r="B3897" t="b">
        <f>IF('Input and Summary Results'!D3479=0,FALSE,'Input and Summary Results'!$B3479)</f>
        <v>0</v>
      </c>
      <c r="C3897" t="b">
        <f>IF(OR(B3897=0,'Input and Summary Results'!D3479=0,'Input and Summary Results'!D3479=""),FALSE,'Input and Summary Results'!$D3479)</f>
        <v>0</v>
      </c>
      <c r="D3897" t="b">
        <f>IF(OR(B3897=0,'Input and Summary Results'!E3479=0),FALSE,'Input and Summary Results'!$E3479)</f>
        <v>0</v>
      </c>
      <c r="E3897" t="b">
        <f t="shared" si="212"/>
        <v>0</v>
      </c>
      <c r="F3897" t="b">
        <f t="shared" si="213"/>
        <v>0</v>
      </c>
      <c r="G3897" t="b">
        <f>IF('Input and Summary Results'!$J$4="yes",IF(C3897=FALSE,FALSE,IF('Data Transformation'!E3897&lt;$R$10,E3897,$R$10)),IF(C3897=FALSE,FALSE,IF(C3897&lt;$R$10,C3897,$R$10)))</f>
        <v>0</v>
      </c>
      <c r="H3897" t="b">
        <f>IF('Input and Summary Results'!$J$4="yes",'Data Transformation'!F3897,'Data Transformation'!D3897)</f>
        <v>0</v>
      </c>
      <c r="I3897" t="str">
        <f t="shared" si="211"/>
        <v/>
      </c>
    </row>
    <row r="3898" spans="2:9" x14ac:dyDescent="0.25">
      <c r="B3898" t="b">
        <f>IF('Input and Summary Results'!D3480=0,FALSE,'Input and Summary Results'!$B3480)</f>
        <v>0</v>
      </c>
      <c r="C3898" t="b">
        <f>IF(OR(B3898=0,'Input and Summary Results'!D3480=0,'Input and Summary Results'!D3480=""),FALSE,'Input and Summary Results'!$D3480)</f>
        <v>0</v>
      </c>
      <c r="D3898" t="b">
        <f>IF(OR(B3898=0,'Input and Summary Results'!E3480=0),FALSE,'Input and Summary Results'!$E3480)</f>
        <v>0</v>
      </c>
      <c r="E3898" t="b">
        <f t="shared" si="212"/>
        <v>0</v>
      </c>
      <c r="F3898" t="b">
        <f t="shared" si="213"/>
        <v>0</v>
      </c>
      <c r="G3898" t="b">
        <f>IF('Input and Summary Results'!$J$4="yes",IF(C3898=FALSE,FALSE,IF('Data Transformation'!E3898&lt;$R$10,E3898,$R$10)),IF(C3898=FALSE,FALSE,IF(C3898&lt;$R$10,C3898,$R$10)))</f>
        <v>0</v>
      </c>
      <c r="H3898" t="b">
        <f>IF('Input and Summary Results'!$J$4="yes",'Data Transformation'!F3898,'Data Transformation'!D3898)</f>
        <v>0</v>
      </c>
      <c r="I3898" t="str">
        <f t="shared" si="211"/>
        <v/>
      </c>
    </row>
    <row r="3899" spans="2:9" x14ac:dyDescent="0.25">
      <c r="B3899" t="b">
        <f>IF('Input and Summary Results'!D3481=0,FALSE,'Input and Summary Results'!$B3481)</f>
        <v>0</v>
      </c>
      <c r="C3899" t="b">
        <f>IF(OR(B3899=0,'Input and Summary Results'!D3481=0,'Input and Summary Results'!D3481=""),FALSE,'Input and Summary Results'!$D3481)</f>
        <v>0</v>
      </c>
      <c r="D3899" t="b">
        <f>IF(OR(B3899=0,'Input and Summary Results'!E3481=0),FALSE,'Input and Summary Results'!$E3481)</f>
        <v>0</v>
      </c>
      <c r="E3899" t="b">
        <f t="shared" si="212"/>
        <v>0</v>
      </c>
      <c r="F3899" t="b">
        <f t="shared" si="213"/>
        <v>0</v>
      </c>
      <c r="G3899" t="b">
        <f>IF('Input and Summary Results'!$J$4="yes",IF(C3899=FALSE,FALSE,IF('Data Transformation'!E3899&lt;$R$10,E3899,$R$10)),IF(C3899=FALSE,FALSE,IF(C3899&lt;$R$10,C3899,$R$10)))</f>
        <v>0</v>
      </c>
      <c r="H3899" t="b">
        <f>IF('Input and Summary Results'!$J$4="yes",'Data Transformation'!F3899,'Data Transformation'!D3899)</f>
        <v>0</v>
      </c>
      <c r="I3899" t="str">
        <f t="shared" si="211"/>
        <v/>
      </c>
    </row>
    <row r="3900" spans="2:9" x14ac:dyDescent="0.25">
      <c r="B3900" t="b">
        <f>IF('Input and Summary Results'!D3482=0,FALSE,'Input and Summary Results'!$B3482)</f>
        <v>0</v>
      </c>
      <c r="C3900" t="b">
        <f>IF(OR(B3900=0,'Input and Summary Results'!D3482=0,'Input and Summary Results'!D3482=""),FALSE,'Input and Summary Results'!$D3482)</f>
        <v>0</v>
      </c>
      <c r="D3900" t="b">
        <f>IF(OR(B3900=0,'Input and Summary Results'!E3482=0),FALSE,'Input and Summary Results'!$E3482)</f>
        <v>0</v>
      </c>
      <c r="E3900" t="b">
        <f t="shared" si="212"/>
        <v>0</v>
      </c>
      <c r="F3900" t="b">
        <f t="shared" si="213"/>
        <v>0</v>
      </c>
      <c r="G3900" t="b">
        <f>IF('Input and Summary Results'!$J$4="yes",IF(C3900=FALSE,FALSE,IF('Data Transformation'!E3900&lt;$R$10,E3900,$R$10)),IF(C3900=FALSE,FALSE,IF(C3900&lt;$R$10,C3900,$R$10)))</f>
        <v>0</v>
      </c>
      <c r="H3900" t="b">
        <f>IF('Input and Summary Results'!$J$4="yes",'Data Transformation'!F3900,'Data Transformation'!D3900)</f>
        <v>0</v>
      </c>
      <c r="I3900" t="str">
        <f t="shared" si="211"/>
        <v/>
      </c>
    </row>
    <row r="3901" spans="2:9" x14ac:dyDescent="0.25">
      <c r="B3901" t="b">
        <f>IF('Input and Summary Results'!D3483=0,FALSE,'Input and Summary Results'!$B3483)</f>
        <v>0</v>
      </c>
      <c r="C3901" t="b">
        <f>IF(OR(B3901=0,'Input and Summary Results'!D3483=0,'Input and Summary Results'!D3483=""),FALSE,'Input and Summary Results'!$D3483)</f>
        <v>0</v>
      </c>
      <c r="D3901" t="b">
        <f>IF(OR(B3901=0,'Input and Summary Results'!E3483=0),FALSE,'Input and Summary Results'!$E3483)</f>
        <v>0</v>
      </c>
      <c r="E3901" t="b">
        <f t="shared" si="212"/>
        <v>0</v>
      </c>
      <c r="F3901" t="b">
        <f t="shared" si="213"/>
        <v>0</v>
      </c>
      <c r="G3901" t="b">
        <f>IF('Input and Summary Results'!$J$4="yes",IF(C3901=FALSE,FALSE,IF('Data Transformation'!E3901&lt;$R$10,E3901,$R$10)),IF(C3901=FALSE,FALSE,IF(C3901&lt;$R$10,C3901,$R$10)))</f>
        <v>0</v>
      </c>
      <c r="H3901" t="b">
        <f>IF('Input and Summary Results'!$J$4="yes",'Data Transformation'!F3901,'Data Transformation'!D3901)</f>
        <v>0</v>
      </c>
      <c r="I3901" t="str">
        <f t="shared" si="211"/>
        <v/>
      </c>
    </row>
    <row r="3902" spans="2:9" x14ac:dyDescent="0.25">
      <c r="B3902" t="b">
        <f>IF('Input and Summary Results'!D3484=0,FALSE,'Input and Summary Results'!$B3484)</f>
        <v>0</v>
      </c>
      <c r="C3902" t="b">
        <f>IF(OR(B3902=0,'Input and Summary Results'!D3484=0,'Input and Summary Results'!D3484=""),FALSE,'Input and Summary Results'!$D3484)</f>
        <v>0</v>
      </c>
      <c r="D3902" t="b">
        <f>IF(OR(B3902=0,'Input and Summary Results'!E3484=0),FALSE,'Input and Summary Results'!$E3484)</f>
        <v>0</v>
      </c>
      <c r="E3902" t="b">
        <f t="shared" si="212"/>
        <v>0</v>
      </c>
      <c r="F3902" t="b">
        <f t="shared" si="213"/>
        <v>0</v>
      </c>
      <c r="G3902" t="b">
        <f>IF('Input and Summary Results'!$J$4="yes",IF(C3902=FALSE,FALSE,IF('Data Transformation'!E3902&lt;$R$10,E3902,$R$10)),IF(C3902=FALSE,FALSE,IF(C3902&lt;$R$10,C3902,$R$10)))</f>
        <v>0</v>
      </c>
      <c r="H3902" t="b">
        <f>IF('Input and Summary Results'!$J$4="yes",'Data Transformation'!F3902,'Data Transformation'!D3902)</f>
        <v>0</v>
      </c>
      <c r="I3902" t="str">
        <f t="shared" si="211"/>
        <v/>
      </c>
    </row>
    <row r="3903" spans="2:9" x14ac:dyDescent="0.25">
      <c r="B3903" t="b">
        <f>IF('Input and Summary Results'!D3485=0,FALSE,'Input and Summary Results'!$B3485)</f>
        <v>0</v>
      </c>
      <c r="C3903" t="b">
        <f>IF(OR(B3903=0,'Input and Summary Results'!D3485=0,'Input and Summary Results'!D3485=""),FALSE,'Input and Summary Results'!$D3485)</f>
        <v>0</v>
      </c>
      <c r="D3903" t="b">
        <f>IF(OR(B3903=0,'Input and Summary Results'!E3485=0),FALSE,'Input and Summary Results'!$E3485)</f>
        <v>0</v>
      </c>
      <c r="E3903" t="b">
        <f t="shared" si="212"/>
        <v>0</v>
      </c>
      <c r="F3903" t="b">
        <f t="shared" si="213"/>
        <v>0</v>
      </c>
      <c r="G3903" t="b">
        <f>IF('Input and Summary Results'!$J$4="yes",IF(C3903=FALSE,FALSE,IF('Data Transformation'!E3903&lt;$R$10,E3903,$R$10)),IF(C3903=FALSE,FALSE,IF(C3903&lt;$R$10,C3903,$R$10)))</f>
        <v>0</v>
      </c>
      <c r="H3903" t="b">
        <f>IF('Input and Summary Results'!$J$4="yes",'Data Transformation'!F3903,'Data Transformation'!D3903)</f>
        <v>0</v>
      </c>
      <c r="I3903" t="str">
        <f t="shared" si="211"/>
        <v/>
      </c>
    </row>
    <row r="3904" spans="2:9" x14ac:dyDescent="0.25">
      <c r="B3904" t="b">
        <f>IF('Input and Summary Results'!D3486=0,FALSE,'Input and Summary Results'!$B3486)</f>
        <v>0</v>
      </c>
      <c r="C3904" t="b">
        <f>IF(OR(B3904=0,'Input and Summary Results'!D3486=0,'Input and Summary Results'!D3486=""),FALSE,'Input and Summary Results'!$D3486)</f>
        <v>0</v>
      </c>
      <c r="D3904" t="b">
        <f>IF(OR(B3904=0,'Input and Summary Results'!E3486=0),FALSE,'Input and Summary Results'!$E3486)</f>
        <v>0</v>
      </c>
      <c r="E3904" t="b">
        <f t="shared" si="212"/>
        <v>0</v>
      </c>
      <c r="F3904" t="b">
        <f t="shared" si="213"/>
        <v>0</v>
      </c>
      <c r="G3904" t="b">
        <f>IF('Input and Summary Results'!$J$4="yes",IF(C3904=FALSE,FALSE,IF('Data Transformation'!E3904&lt;$R$10,E3904,$R$10)),IF(C3904=FALSE,FALSE,IF(C3904&lt;$R$10,C3904,$R$10)))</f>
        <v>0</v>
      </c>
      <c r="H3904" t="b">
        <f>IF('Input and Summary Results'!$J$4="yes",'Data Transformation'!F3904,'Data Transformation'!D3904)</f>
        <v>0</v>
      </c>
      <c r="I3904" t="str">
        <f t="shared" si="211"/>
        <v/>
      </c>
    </row>
    <row r="3905" spans="2:9" x14ac:dyDescent="0.25">
      <c r="B3905" t="b">
        <f>IF('Input and Summary Results'!D3487=0,FALSE,'Input and Summary Results'!$B3487)</f>
        <v>0</v>
      </c>
      <c r="C3905" t="b">
        <f>IF(OR(B3905=0,'Input and Summary Results'!D3487=0,'Input and Summary Results'!D3487=""),FALSE,'Input and Summary Results'!$D3487)</f>
        <v>0</v>
      </c>
      <c r="D3905" t="b">
        <f>IF(OR(B3905=0,'Input and Summary Results'!E3487=0),FALSE,'Input and Summary Results'!$E3487)</f>
        <v>0</v>
      </c>
      <c r="E3905" t="b">
        <f t="shared" si="212"/>
        <v>0</v>
      </c>
      <c r="F3905" t="b">
        <f t="shared" si="213"/>
        <v>0</v>
      </c>
      <c r="G3905" t="b">
        <f>IF('Input and Summary Results'!$J$4="yes",IF(C3905=FALSE,FALSE,IF('Data Transformation'!E3905&lt;$R$10,E3905,$R$10)),IF(C3905=FALSE,FALSE,IF(C3905&lt;$R$10,C3905,$R$10)))</f>
        <v>0</v>
      </c>
      <c r="H3905" t="b">
        <f>IF('Input and Summary Results'!$J$4="yes",'Data Transformation'!F3905,'Data Transformation'!D3905)</f>
        <v>0</v>
      </c>
      <c r="I3905" t="str">
        <f t="shared" si="211"/>
        <v/>
      </c>
    </row>
    <row r="3906" spans="2:9" x14ac:dyDescent="0.25">
      <c r="B3906" t="b">
        <f>IF('Input and Summary Results'!D3488=0,FALSE,'Input and Summary Results'!$B3488)</f>
        <v>0</v>
      </c>
      <c r="C3906" t="b">
        <f>IF(OR(B3906=0,'Input and Summary Results'!D3488=0,'Input and Summary Results'!D3488=""),FALSE,'Input and Summary Results'!$D3488)</f>
        <v>0</v>
      </c>
      <c r="D3906" t="b">
        <f>IF(OR(B3906=0,'Input and Summary Results'!E3488=0),FALSE,'Input and Summary Results'!$E3488)</f>
        <v>0</v>
      </c>
      <c r="E3906" t="b">
        <f t="shared" si="212"/>
        <v>0</v>
      </c>
      <c r="F3906" t="b">
        <f t="shared" si="213"/>
        <v>0</v>
      </c>
      <c r="G3906" t="b">
        <f>IF('Input and Summary Results'!$J$4="yes",IF(C3906=FALSE,FALSE,IF('Data Transformation'!E3906&lt;$R$10,E3906,$R$10)),IF(C3906=FALSE,FALSE,IF(C3906&lt;$R$10,C3906,$R$10)))</f>
        <v>0</v>
      </c>
      <c r="H3906" t="b">
        <f>IF('Input and Summary Results'!$J$4="yes",'Data Transformation'!F3906,'Data Transformation'!D3906)</f>
        <v>0</v>
      </c>
      <c r="I3906" t="str">
        <f t="shared" si="211"/>
        <v/>
      </c>
    </row>
    <row r="3907" spans="2:9" x14ac:dyDescent="0.25">
      <c r="B3907" t="b">
        <f>IF('Input and Summary Results'!D3489=0,FALSE,'Input and Summary Results'!$B3489)</f>
        <v>0</v>
      </c>
      <c r="C3907" t="b">
        <f>IF(OR(B3907=0,'Input and Summary Results'!D3489=0,'Input and Summary Results'!D3489=""),FALSE,'Input and Summary Results'!$D3489)</f>
        <v>0</v>
      </c>
      <c r="D3907" t="b">
        <f>IF(OR(B3907=0,'Input and Summary Results'!E3489=0),FALSE,'Input and Summary Results'!$E3489)</f>
        <v>0</v>
      </c>
      <c r="E3907" t="b">
        <f t="shared" si="212"/>
        <v>0</v>
      </c>
      <c r="F3907" t="b">
        <f t="shared" si="213"/>
        <v>0</v>
      </c>
      <c r="G3907" t="b">
        <f>IF('Input and Summary Results'!$J$4="yes",IF(C3907=FALSE,FALSE,IF('Data Transformation'!E3907&lt;$R$10,E3907,$R$10)),IF(C3907=FALSE,FALSE,IF(C3907&lt;$R$10,C3907,$R$10)))</f>
        <v>0</v>
      </c>
      <c r="H3907" t="b">
        <f>IF('Input and Summary Results'!$J$4="yes",'Data Transformation'!F3907,'Data Transformation'!D3907)</f>
        <v>0</v>
      </c>
      <c r="I3907" t="str">
        <f t="shared" si="211"/>
        <v/>
      </c>
    </row>
    <row r="3908" spans="2:9" x14ac:dyDescent="0.25">
      <c r="B3908" t="b">
        <f>IF('Input and Summary Results'!D3490=0,FALSE,'Input and Summary Results'!$B3490)</f>
        <v>0</v>
      </c>
      <c r="C3908" t="b">
        <f>IF(OR(B3908=0,'Input and Summary Results'!D3490=0,'Input and Summary Results'!D3490=""),FALSE,'Input and Summary Results'!$D3490)</f>
        <v>0</v>
      </c>
      <c r="D3908" t="b">
        <f>IF(OR(B3908=0,'Input and Summary Results'!E3490=0),FALSE,'Input and Summary Results'!$E3490)</f>
        <v>0</v>
      </c>
      <c r="E3908" t="b">
        <f t="shared" si="212"/>
        <v>0</v>
      </c>
      <c r="F3908" t="b">
        <f t="shared" si="213"/>
        <v>0</v>
      </c>
      <c r="G3908" t="b">
        <f>IF('Input and Summary Results'!$J$4="yes",IF(C3908=FALSE,FALSE,IF('Data Transformation'!E3908&lt;$R$10,E3908,$R$10)),IF(C3908=FALSE,FALSE,IF(C3908&lt;$R$10,C3908,$R$10)))</f>
        <v>0</v>
      </c>
      <c r="H3908" t="b">
        <f>IF('Input and Summary Results'!$J$4="yes",'Data Transformation'!F3908,'Data Transformation'!D3908)</f>
        <v>0</v>
      </c>
      <c r="I3908" t="str">
        <f t="shared" si="211"/>
        <v/>
      </c>
    </row>
    <row r="3909" spans="2:9" x14ac:dyDescent="0.25">
      <c r="B3909" t="b">
        <f>IF('Input and Summary Results'!D3491=0,FALSE,'Input and Summary Results'!$B3491)</f>
        <v>0</v>
      </c>
      <c r="C3909" t="b">
        <f>IF(OR(B3909=0,'Input and Summary Results'!D3491=0,'Input and Summary Results'!D3491=""),FALSE,'Input and Summary Results'!$D3491)</f>
        <v>0</v>
      </c>
      <c r="D3909" t="b">
        <f>IF(OR(B3909=0,'Input and Summary Results'!E3491=0),FALSE,'Input and Summary Results'!$E3491)</f>
        <v>0</v>
      </c>
      <c r="E3909" t="b">
        <f t="shared" si="212"/>
        <v>0</v>
      </c>
      <c r="F3909" t="b">
        <f t="shared" si="213"/>
        <v>0</v>
      </c>
      <c r="G3909" t="b">
        <f>IF('Input and Summary Results'!$J$4="yes",IF(C3909=FALSE,FALSE,IF('Data Transformation'!E3909&lt;$R$10,E3909,$R$10)),IF(C3909=FALSE,FALSE,IF(C3909&lt;$R$10,C3909,$R$10)))</f>
        <v>0</v>
      </c>
      <c r="H3909" t="b">
        <f>IF('Input and Summary Results'!$J$4="yes",'Data Transformation'!F3909,'Data Transformation'!D3909)</f>
        <v>0</v>
      </c>
      <c r="I3909" t="str">
        <f t="shared" ref="I3909:I3972" si="214">IF(G3909=FALSE,"",B3909)</f>
        <v/>
      </c>
    </row>
    <row r="3910" spans="2:9" x14ac:dyDescent="0.25">
      <c r="B3910" t="b">
        <f>IF('Input and Summary Results'!D3492=0,FALSE,'Input and Summary Results'!$B3492)</f>
        <v>0</v>
      </c>
      <c r="C3910" t="b">
        <f>IF(OR(B3910=0,'Input and Summary Results'!D3492=0,'Input and Summary Results'!D3492=""),FALSE,'Input and Summary Results'!$D3492)</f>
        <v>0</v>
      </c>
      <c r="D3910" t="b">
        <f>IF(OR(B3910=0,'Input and Summary Results'!E3492=0),FALSE,'Input and Summary Results'!$E3492)</f>
        <v>0</v>
      </c>
      <c r="E3910" t="b">
        <f t="shared" si="212"/>
        <v>0</v>
      </c>
      <c r="F3910" t="b">
        <f t="shared" si="213"/>
        <v>0</v>
      </c>
      <c r="G3910" t="b">
        <f>IF('Input and Summary Results'!$J$4="yes",IF(C3910=FALSE,FALSE,IF('Data Transformation'!E3910&lt;$R$10,E3910,$R$10)),IF(C3910=FALSE,FALSE,IF(C3910&lt;$R$10,C3910,$R$10)))</f>
        <v>0</v>
      </c>
      <c r="H3910" t="b">
        <f>IF('Input and Summary Results'!$J$4="yes",'Data Transformation'!F3910,'Data Transformation'!D3910)</f>
        <v>0</v>
      </c>
      <c r="I3910" t="str">
        <f t="shared" si="214"/>
        <v/>
      </c>
    </row>
    <row r="3911" spans="2:9" x14ac:dyDescent="0.25">
      <c r="B3911" t="b">
        <f>IF('Input and Summary Results'!D3493=0,FALSE,'Input and Summary Results'!$B3493)</f>
        <v>0</v>
      </c>
      <c r="C3911" t="b">
        <f>IF(OR(B3911=0,'Input and Summary Results'!D3493=0,'Input and Summary Results'!D3493=""),FALSE,'Input and Summary Results'!$D3493)</f>
        <v>0</v>
      </c>
      <c r="D3911" t="b">
        <f>IF(OR(B3911=0,'Input and Summary Results'!E3493=0),FALSE,'Input and Summary Results'!$E3493)</f>
        <v>0</v>
      </c>
      <c r="E3911" t="b">
        <f t="shared" si="212"/>
        <v>0</v>
      </c>
      <c r="F3911" t="b">
        <f t="shared" si="213"/>
        <v>0</v>
      </c>
      <c r="G3911" t="b">
        <f>IF('Input and Summary Results'!$J$4="yes",IF(C3911=FALSE,FALSE,IF('Data Transformation'!E3911&lt;$R$10,E3911,$R$10)),IF(C3911=FALSE,FALSE,IF(C3911&lt;$R$10,C3911,$R$10)))</f>
        <v>0</v>
      </c>
      <c r="H3911" t="b">
        <f>IF('Input and Summary Results'!$J$4="yes",'Data Transformation'!F3911,'Data Transformation'!D3911)</f>
        <v>0</v>
      </c>
      <c r="I3911" t="str">
        <f t="shared" si="214"/>
        <v/>
      </c>
    </row>
    <row r="3912" spans="2:9" x14ac:dyDescent="0.25">
      <c r="B3912" t="b">
        <f>IF('Input and Summary Results'!D3494=0,FALSE,'Input and Summary Results'!$B3494)</f>
        <v>0</v>
      </c>
      <c r="C3912" t="b">
        <f>IF(OR(B3912=0,'Input and Summary Results'!D3494=0,'Input and Summary Results'!D3494=""),FALSE,'Input and Summary Results'!$D3494)</f>
        <v>0</v>
      </c>
      <c r="D3912" t="b">
        <f>IF(OR(B3912=0,'Input and Summary Results'!E3494=0),FALSE,'Input and Summary Results'!$E3494)</f>
        <v>0</v>
      </c>
      <c r="E3912" t="b">
        <f t="shared" si="212"/>
        <v>0</v>
      </c>
      <c r="F3912" t="b">
        <f t="shared" si="213"/>
        <v>0</v>
      </c>
      <c r="G3912" t="b">
        <f>IF('Input and Summary Results'!$J$4="yes",IF(C3912=FALSE,FALSE,IF('Data Transformation'!E3912&lt;$R$10,E3912,$R$10)),IF(C3912=FALSE,FALSE,IF(C3912&lt;$R$10,C3912,$R$10)))</f>
        <v>0</v>
      </c>
      <c r="H3912" t="b">
        <f>IF('Input and Summary Results'!$J$4="yes",'Data Transformation'!F3912,'Data Transformation'!D3912)</f>
        <v>0</v>
      </c>
      <c r="I3912" t="str">
        <f t="shared" si="214"/>
        <v/>
      </c>
    </row>
    <row r="3913" spans="2:9" x14ac:dyDescent="0.25">
      <c r="B3913" t="b">
        <f>IF('Input and Summary Results'!D3495=0,FALSE,'Input and Summary Results'!$B3495)</f>
        <v>0</v>
      </c>
      <c r="C3913" t="b">
        <f>IF(OR(B3913=0,'Input and Summary Results'!D3495=0,'Input and Summary Results'!D3495=""),FALSE,'Input and Summary Results'!$D3495)</f>
        <v>0</v>
      </c>
      <c r="D3913" t="b">
        <f>IF(OR(B3913=0,'Input and Summary Results'!E3495=0),FALSE,'Input and Summary Results'!$E3495)</f>
        <v>0</v>
      </c>
      <c r="E3913" t="b">
        <f t="shared" si="212"/>
        <v>0</v>
      </c>
      <c r="F3913" t="b">
        <f t="shared" si="213"/>
        <v>0</v>
      </c>
      <c r="G3913" t="b">
        <f>IF('Input and Summary Results'!$J$4="yes",IF(C3913=FALSE,FALSE,IF('Data Transformation'!E3913&lt;$R$10,E3913,$R$10)),IF(C3913=FALSE,FALSE,IF(C3913&lt;$R$10,C3913,$R$10)))</f>
        <v>0</v>
      </c>
      <c r="H3913" t="b">
        <f>IF('Input and Summary Results'!$J$4="yes",'Data Transformation'!F3913,'Data Transformation'!D3913)</f>
        <v>0</v>
      </c>
      <c r="I3913" t="str">
        <f t="shared" si="214"/>
        <v/>
      </c>
    </row>
    <row r="3914" spans="2:9" x14ac:dyDescent="0.25">
      <c r="B3914" t="b">
        <f>IF('Input and Summary Results'!D3496=0,FALSE,'Input and Summary Results'!$B3496)</f>
        <v>0</v>
      </c>
      <c r="C3914" t="b">
        <f>IF(OR(B3914=0,'Input and Summary Results'!D3496=0,'Input and Summary Results'!D3496=""),FALSE,'Input and Summary Results'!$D3496)</f>
        <v>0</v>
      </c>
      <c r="D3914" t="b">
        <f>IF(OR(B3914=0,'Input and Summary Results'!E3496=0),FALSE,'Input and Summary Results'!$E3496)</f>
        <v>0</v>
      </c>
      <c r="E3914" t="b">
        <f t="shared" si="212"/>
        <v>0</v>
      </c>
      <c r="F3914" t="b">
        <f t="shared" si="213"/>
        <v>0</v>
      </c>
      <c r="G3914" t="b">
        <f>IF('Input and Summary Results'!$J$4="yes",IF(C3914=FALSE,FALSE,IF('Data Transformation'!E3914&lt;$R$10,E3914,$R$10)),IF(C3914=FALSE,FALSE,IF(C3914&lt;$R$10,C3914,$R$10)))</f>
        <v>0</v>
      </c>
      <c r="H3914" t="b">
        <f>IF('Input and Summary Results'!$J$4="yes",'Data Transformation'!F3914,'Data Transformation'!D3914)</f>
        <v>0</v>
      </c>
      <c r="I3914" t="str">
        <f t="shared" si="214"/>
        <v/>
      </c>
    </row>
    <row r="3915" spans="2:9" x14ac:dyDescent="0.25">
      <c r="B3915" t="b">
        <f>IF('Input and Summary Results'!D3497=0,FALSE,'Input and Summary Results'!$B3497)</f>
        <v>0</v>
      </c>
      <c r="C3915" t="b">
        <f>IF(OR(B3915=0,'Input and Summary Results'!D3497=0,'Input and Summary Results'!D3497=""),FALSE,'Input and Summary Results'!$D3497)</f>
        <v>0</v>
      </c>
      <c r="D3915" t="b">
        <f>IF(OR(B3915=0,'Input and Summary Results'!E3497=0),FALSE,'Input and Summary Results'!$E3497)</f>
        <v>0</v>
      </c>
      <c r="E3915" t="b">
        <f t="shared" si="212"/>
        <v>0</v>
      </c>
      <c r="F3915" t="b">
        <f t="shared" si="213"/>
        <v>0</v>
      </c>
      <c r="G3915" t="b">
        <f>IF('Input and Summary Results'!$J$4="yes",IF(C3915=FALSE,FALSE,IF('Data Transformation'!E3915&lt;$R$10,E3915,$R$10)),IF(C3915=FALSE,FALSE,IF(C3915&lt;$R$10,C3915,$R$10)))</f>
        <v>0</v>
      </c>
      <c r="H3915" t="b">
        <f>IF('Input and Summary Results'!$J$4="yes",'Data Transformation'!F3915,'Data Transformation'!D3915)</f>
        <v>0</v>
      </c>
      <c r="I3915" t="str">
        <f t="shared" si="214"/>
        <v/>
      </c>
    </row>
    <row r="3916" spans="2:9" x14ac:dyDescent="0.25">
      <c r="B3916" t="b">
        <f>IF('Input and Summary Results'!D3498=0,FALSE,'Input and Summary Results'!$B3498)</f>
        <v>0</v>
      </c>
      <c r="C3916" t="b">
        <f>IF(OR(B3916=0,'Input and Summary Results'!D3498=0,'Input and Summary Results'!D3498=""),FALSE,'Input and Summary Results'!$D3498)</f>
        <v>0</v>
      </c>
      <c r="D3916" t="b">
        <f>IF(OR(B3916=0,'Input and Summary Results'!E3498=0),FALSE,'Input and Summary Results'!$E3498)</f>
        <v>0</v>
      </c>
      <c r="E3916" t="b">
        <f t="shared" si="212"/>
        <v>0</v>
      </c>
      <c r="F3916" t="b">
        <f t="shared" si="213"/>
        <v>0</v>
      </c>
      <c r="G3916" t="b">
        <f>IF('Input and Summary Results'!$J$4="yes",IF(C3916=FALSE,FALSE,IF('Data Transformation'!E3916&lt;$R$10,E3916,$R$10)),IF(C3916=FALSE,FALSE,IF(C3916&lt;$R$10,C3916,$R$10)))</f>
        <v>0</v>
      </c>
      <c r="H3916" t="b">
        <f>IF('Input and Summary Results'!$J$4="yes",'Data Transformation'!F3916,'Data Transformation'!D3916)</f>
        <v>0</v>
      </c>
      <c r="I3916" t="str">
        <f t="shared" si="214"/>
        <v/>
      </c>
    </row>
    <row r="3917" spans="2:9" x14ac:dyDescent="0.25">
      <c r="B3917" t="b">
        <f>IF('Input and Summary Results'!D3499=0,FALSE,'Input and Summary Results'!$B3499)</f>
        <v>0</v>
      </c>
      <c r="C3917" t="b">
        <f>IF(OR(B3917=0,'Input and Summary Results'!D3499=0,'Input and Summary Results'!D3499=""),FALSE,'Input and Summary Results'!$D3499)</f>
        <v>0</v>
      </c>
      <c r="D3917" t="b">
        <f>IF(OR(B3917=0,'Input and Summary Results'!E3499=0),FALSE,'Input and Summary Results'!$E3499)</f>
        <v>0</v>
      </c>
      <c r="E3917" t="b">
        <f t="shared" si="212"/>
        <v>0</v>
      </c>
      <c r="F3917" t="b">
        <f t="shared" si="213"/>
        <v>0</v>
      </c>
      <c r="G3917" t="b">
        <f>IF('Input and Summary Results'!$J$4="yes",IF(C3917=FALSE,FALSE,IF('Data Transformation'!E3917&lt;$R$10,E3917,$R$10)),IF(C3917=FALSE,FALSE,IF(C3917&lt;$R$10,C3917,$R$10)))</f>
        <v>0</v>
      </c>
      <c r="H3917" t="b">
        <f>IF('Input and Summary Results'!$J$4="yes",'Data Transformation'!F3917,'Data Transformation'!D3917)</f>
        <v>0</v>
      </c>
      <c r="I3917" t="str">
        <f t="shared" si="214"/>
        <v/>
      </c>
    </row>
    <row r="3918" spans="2:9" x14ac:dyDescent="0.25">
      <c r="B3918" t="b">
        <f>IF('Input and Summary Results'!D3500=0,FALSE,'Input and Summary Results'!$B3500)</f>
        <v>0</v>
      </c>
      <c r="C3918" t="b">
        <f>IF(OR(B3918=0,'Input and Summary Results'!D3500=0,'Input and Summary Results'!D3500=""),FALSE,'Input and Summary Results'!$D3500)</f>
        <v>0</v>
      </c>
      <c r="D3918" t="b">
        <f>IF(OR(B3918=0,'Input and Summary Results'!E3500=0),FALSE,'Input and Summary Results'!$E3500)</f>
        <v>0</v>
      </c>
      <c r="E3918" t="b">
        <f t="shared" si="212"/>
        <v>0</v>
      </c>
      <c r="F3918" t="b">
        <f t="shared" si="213"/>
        <v>0</v>
      </c>
      <c r="G3918" t="b">
        <f>IF('Input and Summary Results'!$J$4="yes",IF(C3918=FALSE,FALSE,IF('Data Transformation'!E3918&lt;$R$10,E3918,$R$10)),IF(C3918=FALSE,FALSE,IF(C3918&lt;$R$10,C3918,$R$10)))</f>
        <v>0</v>
      </c>
      <c r="H3918" t="b">
        <f>IF('Input and Summary Results'!$J$4="yes",'Data Transformation'!F3918,'Data Transformation'!D3918)</f>
        <v>0</v>
      </c>
      <c r="I3918" t="str">
        <f t="shared" si="214"/>
        <v/>
      </c>
    </row>
    <row r="3919" spans="2:9" x14ac:dyDescent="0.25">
      <c r="B3919" t="b">
        <f>IF('Input and Summary Results'!D3501=0,FALSE,'Input and Summary Results'!$B3501)</f>
        <v>0</v>
      </c>
      <c r="C3919" t="b">
        <f>IF(OR(B3919=0,'Input and Summary Results'!D3501=0,'Input and Summary Results'!D3501=""),FALSE,'Input and Summary Results'!$D3501)</f>
        <v>0</v>
      </c>
      <c r="D3919" t="b">
        <f>IF(OR(B3919=0,'Input and Summary Results'!E3501=0),FALSE,'Input and Summary Results'!$E3501)</f>
        <v>0</v>
      </c>
      <c r="E3919" t="b">
        <f t="shared" si="212"/>
        <v>0</v>
      </c>
      <c r="F3919" t="b">
        <f t="shared" si="213"/>
        <v>0</v>
      </c>
      <c r="G3919" t="b">
        <f>IF('Input and Summary Results'!$J$4="yes",IF(C3919=FALSE,FALSE,IF('Data Transformation'!E3919&lt;$R$10,E3919,$R$10)),IF(C3919=FALSE,FALSE,IF(C3919&lt;$R$10,C3919,$R$10)))</f>
        <v>0</v>
      </c>
      <c r="H3919" t="b">
        <f>IF('Input and Summary Results'!$J$4="yes",'Data Transformation'!F3919,'Data Transformation'!D3919)</f>
        <v>0</v>
      </c>
      <c r="I3919" t="str">
        <f t="shared" si="214"/>
        <v/>
      </c>
    </row>
    <row r="3920" spans="2:9" x14ac:dyDescent="0.25">
      <c r="B3920" t="b">
        <f>IF('Input and Summary Results'!D3502=0,FALSE,'Input and Summary Results'!$B3502)</f>
        <v>0</v>
      </c>
      <c r="C3920" t="b">
        <f>IF(OR(B3920=0,'Input and Summary Results'!D3502=0,'Input and Summary Results'!D3502=""),FALSE,'Input and Summary Results'!$D3502)</f>
        <v>0</v>
      </c>
      <c r="D3920" t="b">
        <f>IF(OR(B3920=0,'Input and Summary Results'!E3502=0),FALSE,'Input and Summary Results'!$E3502)</f>
        <v>0</v>
      </c>
      <c r="E3920" t="b">
        <f t="shared" si="212"/>
        <v>0</v>
      </c>
      <c r="F3920" t="b">
        <f t="shared" si="213"/>
        <v>0</v>
      </c>
      <c r="G3920" t="b">
        <f>IF('Input and Summary Results'!$J$4="yes",IF(C3920=FALSE,FALSE,IF('Data Transformation'!E3920&lt;$R$10,E3920,$R$10)),IF(C3920=FALSE,FALSE,IF(C3920&lt;$R$10,C3920,$R$10)))</f>
        <v>0</v>
      </c>
      <c r="H3920" t="b">
        <f>IF('Input and Summary Results'!$J$4="yes",'Data Transformation'!F3920,'Data Transformation'!D3920)</f>
        <v>0</v>
      </c>
      <c r="I3920" t="str">
        <f t="shared" si="214"/>
        <v/>
      </c>
    </row>
    <row r="3921" spans="2:9" x14ac:dyDescent="0.25">
      <c r="B3921" t="b">
        <f>IF('Input and Summary Results'!D3503=0,FALSE,'Input and Summary Results'!$B3503)</f>
        <v>0</v>
      </c>
      <c r="C3921" t="b">
        <f>IF(OR(B3921=0,'Input and Summary Results'!D3503=0,'Input and Summary Results'!D3503=""),FALSE,'Input and Summary Results'!$D3503)</f>
        <v>0</v>
      </c>
      <c r="D3921" t="b">
        <f>IF(OR(B3921=0,'Input and Summary Results'!E3503=0),FALSE,'Input and Summary Results'!$E3503)</f>
        <v>0</v>
      </c>
      <c r="E3921" t="b">
        <f t="shared" si="212"/>
        <v>0</v>
      </c>
      <c r="F3921" t="b">
        <f t="shared" si="213"/>
        <v>0</v>
      </c>
      <c r="G3921" t="b">
        <f>IF('Input and Summary Results'!$J$4="yes",IF(C3921=FALSE,FALSE,IF('Data Transformation'!E3921&lt;$R$10,E3921,$R$10)),IF(C3921=FALSE,FALSE,IF(C3921&lt;$R$10,C3921,$R$10)))</f>
        <v>0</v>
      </c>
      <c r="H3921" t="b">
        <f>IF('Input and Summary Results'!$J$4="yes",'Data Transformation'!F3921,'Data Transformation'!D3921)</f>
        <v>0</v>
      </c>
      <c r="I3921" t="str">
        <f t="shared" si="214"/>
        <v/>
      </c>
    </row>
    <row r="3922" spans="2:9" x14ac:dyDescent="0.25">
      <c r="B3922" t="b">
        <f>IF('Input and Summary Results'!D3504=0,FALSE,'Input and Summary Results'!$B3504)</f>
        <v>0</v>
      </c>
      <c r="C3922" t="b">
        <f>IF(OR(B3922=0,'Input and Summary Results'!D3504=0,'Input and Summary Results'!D3504=""),FALSE,'Input and Summary Results'!$D3504)</f>
        <v>0</v>
      </c>
      <c r="D3922" t="b">
        <f>IF(OR(B3922=0,'Input and Summary Results'!E3504=0),FALSE,'Input and Summary Results'!$E3504)</f>
        <v>0</v>
      </c>
      <c r="E3922" t="b">
        <f t="shared" si="212"/>
        <v>0</v>
      </c>
      <c r="F3922" t="b">
        <f t="shared" si="213"/>
        <v>0</v>
      </c>
      <c r="G3922" t="b">
        <f>IF('Input and Summary Results'!$J$4="yes",IF(C3922=FALSE,FALSE,IF('Data Transformation'!E3922&lt;$R$10,E3922,$R$10)),IF(C3922=FALSE,FALSE,IF(C3922&lt;$R$10,C3922,$R$10)))</f>
        <v>0</v>
      </c>
      <c r="H3922" t="b">
        <f>IF('Input and Summary Results'!$J$4="yes",'Data Transformation'!F3922,'Data Transformation'!D3922)</f>
        <v>0</v>
      </c>
      <c r="I3922" t="str">
        <f t="shared" si="214"/>
        <v/>
      </c>
    </row>
    <row r="3923" spans="2:9" x14ac:dyDescent="0.25">
      <c r="B3923" t="b">
        <f>IF('Input and Summary Results'!D3505=0,FALSE,'Input and Summary Results'!$B3505)</f>
        <v>0</v>
      </c>
      <c r="C3923" t="b">
        <f>IF(OR(B3923=0,'Input and Summary Results'!D3505=0,'Input and Summary Results'!D3505=""),FALSE,'Input and Summary Results'!$D3505)</f>
        <v>0</v>
      </c>
      <c r="D3923" t="b">
        <f>IF(OR(B3923=0,'Input and Summary Results'!E3505=0),FALSE,'Input and Summary Results'!$E3505)</f>
        <v>0</v>
      </c>
      <c r="E3923" t="b">
        <f t="shared" si="212"/>
        <v>0</v>
      </c>
      <c r="F3923" t="b">
        <f t="shared" si="213"/>
        <v>0</v>
      </c>
      <c r="G3923" t="b">
        <f>IF('Input and Summary Results'!$J$4="yes",IF(C3923=FALSE,FALSE,IF('Data Transformation'!E3923&lt;$R$10,E3923,$R$10)),IF(C3923=FALSE,FALSE,IF(C3923&lt;$R$10,C3923,$R$10)))</f>
        <v>0</v>
      </c>
      <c r="H3923" t="b">
        <f>IF('Input and Summary Results'!$J$4="yes",'Data Transformation'!F3923,'Data Transformation'!D3923)</f>
        <v>0</v>
      </c>
      <c r="I3923" t="str">
        <f t="shared" si="214"/>
        <v/>
      </c>
    </row>
    <row r="3924" spans="2:9" x14ac:dyDescent="0.25">
      <c r="B3924" t="b">
        <f>IF('Input and Summary Results'!D3506=0,FALSE,'Input and Summary Results'!$B3506)</f>
        <v>0</v>
      </c>
      <c r="C3924" t="b">
        <f>IF(OR(B3924=0,'Input and Summary Results'!D3506=0,'Input and Summary Results'!D3506=""),FALSE,'Input and Summary Results'!$D3506)</f>
        <v>0</v>
      </c>
      <c r="D3924" t="b">
        <f>IF(OR(B3924=0,'Input and Summary Results'!E3506=0),FALSE,'Input and Summary Results'!$E3506)</f>
        <v>0</v>
      </c>
      <c r="E3924" t="b">
        <f t="shared" si="212"/>
        <v>0</v>
      </c>
      <c r="F3924" t="b">
        <f t="shared" si="213"/>
        <v>0</v>
      </c>
      <c r="G3924" t="b">
        <f>IF('Input and Summary Results'!$J$4="yes",IF(C3924=FALSE,FALSE,IF('Data Transformation'!E3924&lt;$R$10,E3924,$R$10)),IF(C3924=FALSE,FALSE,IF(C3924&lt;$R$10,C3924,$R$10)))</f>
        <v>0</v>
      </c>
      <c r="H3924" t="b">
        <f>IF('Input and Summary Results'!$J$4="yes",'Data Transformation'!F3924,'Data Transformation'!D3924)</f>
        <v>0</v>
      </c>
      <c r="I3924" t="str">
        <f t="shared" si="214"/>
        <v/>
      </c>
    </row>
    <row r="3925" spans="2:9" x14ac:dyDescent="0.25">
      <c r="B3925" t="b">
        <f>IF('Input and Summary Results'!D3507=0,FALSE,'Input and Summary Results'!$B3507)</f>
        <v>0</v>
      </c>
      <c r="C3925" t="b">
        <f>IF(OR(B3925=0,'Input and Summary Results'!D3507=0,'Input and Summary Results'!D3507=""),FALSE,'Input and Summary Results'!$D3507)</f>
        <v>0</v>
      </c>
      <c r="D3925" t="b">
        <f>IF(OR(B3925=0,'Input and Summary Results'!E3507=0),FALSE,'Input and Summary Results'!$E3507)</f>
        <v>0</v>
      </c>
      <c r="E3925" t="b">
        <f t="shared" si="212"/>
        <v>0</v>
      </c>
      <c r="F3925" t="b">
        <f t="shared" si="213"/>
        <v>0</v>
      </c>
      <c r="G3925" t="b">
        <f>IF('Input and Summary Results'!$J$4="yes",IF(C3925=FALSE,FALSE,IF('Data Transformation'!E3925&lt;$R$10,E3925,$R$10)),IF(C3925=FALSE,FALSE,IF(C3925&lt;$R$10,C3925,$R$10)))</f>
        <v>0</v>
      </c>
      <c r="H3925" t="b">
        <f>IF('Input and Summary Results'!$J$4="yes",'Data Transformation'!F3925,'Data Transformation'!D3925)</f>
        <v>0</v>
      </c>
      <c r="I3925" t="str">
        <f t="shared" si="214"/>
        <v/>
      </c>
    </row>
    <row r="3926" spans="2:9" x14ac:dyDescent="0.25">
      <c r="B3926" t="b">
        <f>IF('Input and Summary Results'!D3508=0,FALSE,'Input and Summary Results'!$B3508)</f>
        <v>0</v>
      </c>
      <c r="C3926" t="b">
        <f>IF(OR(B3926=0,'Input and Summary Results'!D3508=0,'Input and Summary Results'!D3508=""),FALSE,'Input and Summary Results'!$D3508)</f>
        <v>0</v>
      </c>
      <c r="D3926" t="b">
        <f>IF(OR(B3926=0,'Input and Summary Results'!E3508=0),FALSE,'Input and Summary Results'!$E3508)</f>
        <v>0</v>
      </c>
      <c r="E3926" t="b">
        <f t="shared" si="212"/>
        <v>0</v>
      </c>
      <c r="F3926" t="b">
        <f t="shared" si="213"/>
        <v>0</v>
      </c>
      <c r="G3926" t="b">
        <f>IF('Input and Summary Results'!$J$4="yes",IF(C3926=FALSE,FALSE,IF('Data Transformation'!E3926&lt;$R$10,E3926,$R$10)),IF(C3926=FALSE,FALSE,IF(C3926&lt;$R$10,C3926,$R$10)))</f>
        <v>0</v>
      </c>
      <c r="H3926" t="b">
        <f>IF('Input and Summary Results'!$J$4="yes",'Data Transformation'!F3926,'Data Transformation'!D3926)</f>
        <v>0</v>
      </c>
      <c r="I3926" t="str">
        <f t="shared" si="214"/>
        <v/>
      </c>
    </row>
    <row r="3927" spans="2:9" x14ac:dyDescent="0.25">
      <c r="B3927" t="b">
        <f>IF('Input and Summary Results'!D3509=0,FALSE,'Input and Summary Results'!$B3509)</f>
        <v>0</v>
      </c>
      <c r="C3927" t="b">
        <f>IF(OR(B3927=0,'Input and Summary Results'!D3509=0,'Input and Summary Results'!D3509=""),FALSE,'Input and Summary Results'!$D3509)</f>
        <v>0</v>
      </c>
      <c r="D3927" t="b">
        <f>IF(OR(B3927=0,'Input and Summary Results'!E3509=0),FALSE,'Input and Summary Results'!$E3509)</f>
        <v>0</v>
      </c>
      <c r="E3927" t="b">
        <f t="shared" si="212"/>
        <v>0</v>
      </c>
      <c r="F3927" t="b">
        <f t="shared" si="213"/>
        <v>0</v>
      </c>
      <c r="G3927" t="b">
        <f>IF('Input and Summary Results'!$J$4="yes",IF(C3927=FALSE,FALSE,IF('Data Transformation'!E3927&lt;$R$10,E3927,$R$10)),IF(C3927=FALSE,FALSE,IF(C3927&lt;$R$10,C3927,$R$10)))</f>
        <v>0</v>
      </c>
      <c r="H3927" t="b">
        <f>IF('Input and Summary Results'!$J$4="yes",'Data Transformation'!F3927,'Data Transformation'!D3927)</f>
        <v>0</v>
      </c>
      <c r="I3927" t="str">
        <f t="shared" si="214"/>
        <v/>
      </c>
    </row>
    <row r="3928" spans="2:9" x14ac:dyDescent="0.25">
      <c r="B3928" t="b">
        <f>IF('Input and Summary Results'!D3510=0,FALSE,'Input and Summary Results'!$B3510)</f>
        <v>0</v>
      </c>
      <c r="C3928" t="b">
        <f>IF(OR(B3928=0,'Input and Summary Results'!D3510=0,'Input and Summary Results'!D3510=""),FALSE,'Input and Summary Results'!$D3510)</f>
        <v>0</v>
      </c>
      <c r="D3928" t="b">
        <f>IF(OR(B3928=0,'Input and Summary Results'!E3510=0),FALSE,'Input and Summary Results'!$E3510)</f>
        <v>0</v>
      </c>
      <c r="E3928" t="b">
        <f t="shared" si="212"/>
        <v>0</v>
      </c>
      <c r="F3928" t="b">
        <f t="shared" si="213"/>
        <v>0</v>
      </c>
      <c r="G3928" t="b">
        <f>IF('Input and Summary Results'!$J$4="yes",IF(C3928=FALSE,FALSE,IF('Data Transformation'!E3928&lt;$R$10,E3928,$R$10)),IF(C3928=FALSE,FALSE,IF(C3928&lt;$R$10,C3928,$R$10)))</f>
        <v>0</v>
      </c>
      <c r="H3928" t="b">
        <f>IF('Input and Summary Results'!$J$4="yes",'Data Transformation'!F3928,'Data Transformation'!D3928)</f>
        <v>0</v>
      </c>
      <c r="I3928" t="str">
        <f t="shared" si="214"/>
        <v/>
      </c>
    </row>
    <row r="3929" spans="2:9" x14ac:dyDescent="0.25">
      <c r="B3929" t="b">
        <f>IF('Input and Summary Results'!D3511=0,FALSE,'Input and Summary Results'!$B3511)</f>
        <v>0</v>
      </c>
      <c r="C3929" t="b">
        <f>IF(OR(B3929=0,'Input and Summary Results'!D3511=0,'Input and Summary Results'!D3511=""),FALSE,'Input and Summary Results'!$D3511)</f>
        <v>0</v>
      </c>
      <c r="D3929" t="b">
        <f>IF(OR(B3929=0,'Input and Summary Results'!E3511=0),FALSE,'Input and Summary Results'!$E3511)</f>
        <v>0</v>
      </c>
      <c r="E3929" t="b">
        <f t="shared" si="212"/>
        <v>0</v>
      </c>
      <c r="F3929" t="b">
        <f t="shared" si="213"/>
        <v>0</v>
      </c>
      <c r="G3929" t="b">
        <f>IF('Input and Summary Results'!$J$4="yes",IF(C3929=FALSE,FALSE,IF('Data Transformation'!E3929&lt;$R$10,E3929,$R$10)),IF(C3929=FALSE,FALSE,IF(C3929&lt;$R$10,C3929,$R$10)))</f>
        <v>0</v>
      </c>
      <c r="H3929" t="b">
        <f>IF('Input and Summary Results'!$J$4="yes",'Data Transformation'!F3929,'Data Transformation'!D3929)</f>
        <v>0</v>
      </c>
      <c r="I3929" t="str">
        <f t="shared" si="214"/>
        <v/>
      </c>
    </row>
    <row r="3930" spans="2:9" x14ac:dyDescent="0.25">
      <c r="B3930" t="b">
        <f>IF('Input and Summary Results'!D3512=0,FALSE,'Input and Summary Results'!$B3512)</f>
        <v>0</v>
      </c>
      <c r="C3930" t="b">
        <f>IF(OR(B3930=0,'Input and Summary Results'!D3512=0,'Input and Summary Results'!D3512=""),FALSE,'Input and Summary Results'!$D3512)</f>
        <v>0</v>
      </c>
      <c r="D3930" t="b">
        <f>IF(OR(B3930=0,'Input and Summary Results'!E3512=0),FALSE,'Input and Summary Results'!$E3512)</f>
        <v>0</v>
      </c>
      <c r="E3930" t="b">
        <f t="shared" si="212"/>
        <v>0</v>
      </c>
      <c r="F3930" t="b">
        <f t="shared" si="213"/>
        <v>0</v>
      </c>
      <c r="G3930" t="b">
        <f>IF('Input and Summary Results'!$J$4="yes",IF(C3930=FALSE,FALSE,IF('Data Transformation'!E3930&lt;$R$10,E3930,$R$10)),IF(C3930=FALSE,FALSE,IF(C3930&lt;$R$10,C3930,$R$10)))</f>
        <v>0</v>
      </c>
      <c r="H3930" t="b">
        <f>IF('Input and Summary Results'!$J$4="yes",'Data Transformation'!F3930,'Data Transformation'!D3930)</f>
        <v>0</v>
      </c>
      <c r="I3930" t="str">
        <f t="shared" si="214"/>
        <v/>
      </c>
    </row>
    <row r="3931" spans="2:9" x14ac:dyDescent="0.25">
      <c r="B3931" t="b">
        <f>IF('Input and Summary Results'!D3513=0,FALSE,'Input and Summary Results'!$B3513)</f>
        <v>0</v>
      </c>
      <c r="C3931" t="b">
        <f>IF(OR(B3931=0,'Input and Summary Results'!D3513=0,'Input and Summary Results'!D3513=""),FALSE,'Input and Summary Results'!$D3513)</f>
        <v>0</v>
      </c>
      <c r="D3931" t="b">
        <f>IF(OR(B3931=0,'Input and Summary Results'!E3513=0),FALSE,'Input and Summary Results'!$E3513)</f>
        <v>0</v>
      </c>
      <c r="E3931" t="b">
        <f t="shared" si="212"/>
        <v>0</v>
      </c>
      <c r="F3931" t="b">
        <f t="shared" si="213"/>
        <v>0</v>
      </c>
      <c r="G3931" t="b">
        <f>IF('Input and Summary Results'!$J$4="yes",IF(C3931=FALSE,FALSE,IF('Data Transformation'!E3931&lt;$R$10,E3931,$R$10)),IF(C3931=FALSE,FALSE,IF(C3931&lt;$R$10,C3931,$R$10)))</f>
        <v>0</v>
      </c>
      <c r="H3931" t="b">
        <f>IF('Input and Summary Results'!$J$4="yes",'Data Transformation'!F3931,'Data Transformation'!D3931)</f>
        <v>0</v>
      </c>
      <c r="I3931" t="str">
        <f t="shared" si="214"/>
        <v/>
      </c>
    </row>
    <row r="3932" spans="2:9" x14ac:dyDescent="0.25">
      <c r="B3932" t="b">
        <f>IF('Input and Summary Results'!D3514=0,FALSE,'Input and Summary Results'!$B3514)</f>
        <v>0</v>
      </c>
      <c r="C3932" t="b">
        <f>IF(OR(B3932=0,'Input and Summary Results'!D3514=0,'Input and Summary Results'!D3514=""),FALSE,'Input and Summary Results'!$D3514)</f>
        <v>0</v>
      </c>
      <c r="D3932" t="b">
        <f>IF(OR(B3932=0,'Input and Summary Results'!E3514=0),FALSE,'Input and Summary Results'!$E3514)</f>
        <v>0</v>
      </c>
      <c r="E3932" t="b">
        <f t="shared" si="212"/>
        <v>0</v>
      </c>
      <c r="F3932" t="b">
        <f t="shared" si="213"/>
        <v>0</v>
      </c>
      <c r="G3932" t="b">
        <f>IF('Input and Summary Results'!$J$4="yes",IF(C3932=FALSE,FALSE,IF('Data Transformation'!E3932&lt;$R$10,E3932,$R$10)),IF(C3932=FALSE,FALSE,IF(C3932&lt;$R$10,C3932,$R$10)))</f>
        <v>0</v>
      </c>
      <c r="H3932" t="b">
        <f>IF('Input and Summary Results'!$J$4="yes",'Data Transformation'!F3932,'Data Transformation'!D3932)</f>
        <v>0</v>
      </c>
      <c r="I3932" t="str">
        <f t="shared" si="214"/>
        <v/>
      </c>
    </row>
    <row r="3933" spans="2:9" x14ac:dyDescent="0.25">
      <c r="B3933" t="b">
        <f>IF('Input and Summary Results'!D3515=0,FALSE,'Input and Summary Results'!$B3515)</f>
        <v>0</v>
      </c>
      <c r="C3933" t="b">
        <f>IF(OR(B3933=0,'Input and Summary Results'!D3515=0,'Input and Summary Results'!D3515=""),FALSE,'Input and Summary Results'!$D3515)</f>
        <v>0</v>
      </c>
      <c r="D3933" t="b">
        <f>IF(OR(B3933=0,'Input and Summary Results'!E3515=0),FALSE,'Input and Summary Results'!$E3515)</f>
        <v>0</v>
      </c>
      <c r="E3933" t="b">
        <f t="shared" si="212"/>
        <v>0</v>
      </c>
      <c r="F3933" t="b">
        <f t="shared" si="213"/>
        <v>0</v>
      </c>
      <c r="G3933" t="b">
        <f>IF('Input and Summary Results'!$J$4="yes",IF(C3933=FALSE,FALSE,IF('Data Transformation'!E3933&lt;$R$10,E3933,$R$10)),IF(C3933=FALSE,FALSE,IF(C3933&lt;$R$10,C3933,$R$10)))</f>
        <v>0</v>
      </c>
      <c r="H3933" t="b">
        <f>IF('Input and Summary Results'!$J$4="yes",'Data Transformation'!F3933,'Data Transformation'!D3933)</f>
        <v>0</v>
      </c>
      <c r="I3933" t="str">
        <f t="shared" si="214"/>
        <v/>
      </c>
    </row>
    <row r="3934" spans="2:9" x14ac:dyDescent="0.25">
      <c r="B3934" t="b">
        <f>IF('Input and Summary Results'!D3516=0,FALSE,'Input and Summary Results'!$B3516)</f>
        <v>0</v>
      </c>
      <c r="C3934" t="b">
        <f>IF(OR(B3934=0,'Input and Summary Results'!D3516=0,'Input and Summary Results'!D3516=""),FALSE,'Input and Summary Results'!$D3516)</f>
        <v>0</v>
      </c>
      <c r="D3934" t="b">
        <f>IF(OR(B3934=0,'Input and Summary Results'!E3516=0),FALSE,'Input and Summary Results'!$E3516)</f>
        <v>0</v>
      </c>
      <c r="E3934" t="b">
        <f t="shared" si="212"/>
        <v>0</v>
      </c>
      <c r="F3934" t="b">
        <f t="shared" si="213"/>
        <v>0</v>
      </c>
      <c r="G3934" t="b">
        <f>IF('Input and Summary Results'!$J$4="yes",IF(C3934=FALSE,FALSE,IF('Data Transformation'!E3934&lt;$R$10,E3934,$R$10)),IF(C3934=FALSE,FALSE,IF(C3934&lt;$R$10,C3934,$R$10)))</f>
        <v>0</v>
      </c>
      <c r="H3934" t="b">
        <f>IF('Input and Summary Results'!$J$4="yes",'Data Transformation'!F3934,'Data Transformation'!D3934)</f>
        <v>0</v>
      </c>
      <c r="I3934" t="str">
        <f t="shared" si="214"/>
        <v/>
      </c>
    </row>
    <row r="3935" spans="2:9" x14ac:dyDescent="0.25">
      <c r="B3935" t="b">
        <f>IF('Input and Summary Results'!D3517=0,FALSE,'Input and Summary Results'!$B3517)</f>
        <v>0</v>
      </c>
      <c r="C3935" t="b">
        <f>IF(OR(B3935=0,'Input and Summary Results'!D3517=0,'Input and Summary Results'!D3517=""),FALSE,'Input and Summary Results'!$D3517)</f>
        <v>0</v>
      </c>
      <c r="D3935" t="b">
        <f>IF(OR(B3935=0,'Input and Summary Results'!E3517=0),FALSE,'Input and Summary Results'!$E3517)</f>
        <v>0</v>
      </c>
      <c r="E3935" t="b">
        <f t="shared" si="212"/>
        <v>0</v>
      </c>
      <c r="F3935" t="b">
        <f t="shared" si="213"/>
        <v>0</v>
      </c>
      <c r="G3935" t="b">
        <f>IF('Input and Summary Results'!$J$4="yes",IF(C3935=FALSE,FALSE,IF('Data Transformation'!E3935&lt;$R$10,E3935,$R$10)),IF(C3935=FALSE,FALSE,IF(C3935&lt;$R$10,C3935,$R$10)))</f>
        <v>0</v>
      </c>
      <c r="H3935" t="b">
        <f>IF('Input and Summary Results'!$J$4="yes",'Data Transformation'!F3935,'Data Transformation'!D3935)</f>
        <v>0</v>
      </c>
      <c r="I3935" t="str">
        <f t="shared" si="214"/>
        <v/>
      </c>
    </row>
    <row r="3936" spans="2:9" x14ac:dyDescent="0.25">
      <c r="B3936" t="b">
        <f>IF('Input and Summary Results'!D3518=0,FALSE,'Input and Summary Results'!$B3518)</f>
        <v>0</v>
      </c>
      <c r="C3936" t="b">
        <f>IF(OR(B3936=0,'Input and Summary Results'!D3518=0,'Input and Summary Results'!D3518=""),FALSE,'Input and Summary Results'!$D3518)</f>
        <v>0</v>
      </c>
      <c r="D3936" t="b">
        <f>IF(OR(B3936=0,'Input and Summary Results'!E3518=0),FALSE,'Input and Summary Results'!$E3518)</f>
        <v>0</v>
      </c>
      <c r="E3936" t="b">
        <f t="shared" si="212"/>
        <v>0</v>
      </c>
      <c r="F3936" t="b">
        <f t="shared" si="213"/>
        <v>0</v>
      </c>
      <c r="G3936" t="b">
        <f>IF('Input and Summary Results'!$J$4="yes",IF(C3936=FALSE,FALSE,IF('Data Transformation'!E3936&lt;$R$10,E3936,$R$10)),IF(C3936=FALSE,FALSE,IF(C3936&lt;$R$10,C3936,$R$10)))</f>
        <v>0</v>
      </c>
      <c r="H3936" t="b">
        <f>IF('Input and Summary Results'!$J$4="yes",'Data Transformation'!F3936,'Data Transformation'!D3936)</f>
        <v>0</v>
      </c>
      <c r="I3936" t="str">
        <f t="shared" si="214"/>
        <v/>
      </c>
    </row>
    <row r="3937" spans="2:9" x14ac:dyDescent="0.25">
      <c r="B3937" t="b">
        <f>IF('Input and Summary Results'!D3519=0,FALSE,'Input and Summary Results'!$B3519)</f>
        <v>0</v>
      </c>
      <c r="C3937" t="b">
        <f>IF(OR(B3937=0,'Input and Summary Results'!D3519=0,'Input and Summary Results'!D3519=""),FALSE,'Input and Summary Results'!$D3519)</f>
        <v>0</v>
      </c>
      <c r="D3937" t="b">
        <f>IF(OR(B3937=0,'Input and Summary Results'!E3519=0),FALSE,'Input and Summary Results'!$E3519)</f>
        <v>0</v>
      </c>
      <c r="E3937" t="b">
        <f t="shared" si="212"/>
        <v>0</v>
      </c>
      <c r="F3937" t="b">
        <f t="shared" si="213"/>
        <v>0</v>
      </c>
      <c r="G3937" t="b">
        <f>IF('Input and Summary Results'!$J$4="yes",IF(C3937=FALSE,FALSE,IF('Data Transformation'!E3937&lt;$R$10,E3937,$R$10)),IF(C3937=FALSE,FALSE,IF(C3937&lt;$R$10,C3937,$R$10)))</f>
        <v>0</v>
      </c>
      <c r="H3937" t="b">
        <f>IF('Input and Summary Results'!$J$4="yes",'Data Transformation'!F3937,'Data Transformation'!D3937)</f>
        <v>0</v>
      </c>
      <c r="I3937" t="str">
        <f t="shared" si="214"/>
        <v/>
      </c>
    </row>
    <row r="3938" spans="2:9" x14ac:dyDescent="0.25">
      <c r="B3938" t="b">
        <f>IF('Input and Summary Results'!D3520=0,FALSE,'Input and Summary Results'!$B3520)</f>
        <v>0</v>
      </c>
      <c r="C3938" t="b">
        <f>IF(OR(B3938=0,'Input and Summary Results'!D3520=0,'Input and Summary Results'!D3520=""),FALSE,'Input and Summary Results'!$D3520)</f>
        <v>0</v>
      </c>
      <c r="D3938" t="b">
        <f>IF(OR(B3938=0,'Input and Summary Results'!E3520=0),FALSE,'Input and Summary Results'!$E3520)</f>
        <v>0</v>
      </c>
      <c r="E3938" t="b">
        <f t="shared" si="212"/>
        <v>0</v>
      </c>
      <c r="F3938" t="b">
        <f t="shared" si="213"/>
        <v>0</v>
      </c>
      <c r="G3938" t="b">
        <f>IF('Input and Summary Results'!$J$4="yes",IF(C3938=FALSE,FALSE,IF('Data Transformation'!E3938&lt;$R$10,E3938,$R$10)),IF(C3938=FALSE,FALSE,IF(C3938&lt;$R$10,C3938,$R$10)))</f>
        <v>0</v>
      </c>
      <c r="H3938" t="b">
        <f>IF('Input and Summary Results'!$J$4="yes",'Data Transformation'!F3938,'Data Transformation'!D3938)</f>
        <v>0</v>
      </c>
      <c r="I3938" t="str">
        <f t="shared" si="214"/>
        <v/>
      </c>
    </row>
    <row r="3939" spans="2:9" x14ac:dyDescent="0.25">
      <c r="B3939" t="b">
        <f>IF('Input and Summary Results'!D3521=0,FALSE,'Input and Summary Results'!$B3521)</f>
        <v>0</v>
      </c>
      <c r="C3939" t="b">
        <f>IF(OR(B3939=0,'Input and Summary Results'!D3521=0,'Input and Summary Results'!D3521=""),FALSE,'Input and Summary Results'!$D3521)</f>
        <v>0</v>
      </c>
      <c r="D3939" t="b">
        <f>IF(OR(B3939=0,'Input and Summary Results'!E3521=0),FALSE,'Input and Summary Results'!$E3521)</f>
        <v>0</v>
      </c>
      <c r="E3939" t="b">
        <f t="shared" si="212"/>
        <v>0</v>
      </c>
      <c r="F3939" t="b">
        <f t="shared" si="213"/>
        <v>0</v>
      </c>
      <c r="G3939" t="b">
        <f>IF('Input and Summary Results'!$J$4="yes",IF(C3939=FALSE,FALSE,IF('Data Transformation'!E3939&lt;$R$10,E3939,$R$10)),IF(C3939=FALSE,FALSE,IF(C3939&lt;$R$10,C3939,$R$10)))</f>
        <v>0</v>
      </c>
      <c r="H3939" t="b">
        <f>IF('Input and Summary Results'!$J$4="yes",'Data Transformation'!F3939,'Data Transformation'!D3939)</f>
        <v>0</v>
      </c>
      <c r="I3939" t="str">
        <f t="shared" si="214"/>
        <v/>
      </c>
    </row>
    <row r="3940" spans="2:9" x14ac:dyDescent="0.25">
      <c r="B3940" t="b">
        <f>IF('Input and Summary Results'!D3522=0,FALSE,'Input and Summary Results'!$B3522)</f>
        <v>0</v>
      </c>
      <c r="C3940" t="b">
        <f>IF(OR(B3940=0,'Input and Summary Results'!D3522=0,'Input and Summary Results'!D3522=""),FALSE,'Input and Summary Results'!$D3522)</f>
        <v>0</v>
      </c>
      <c r="D3940" t="b">
        <f>IF(OR(B3940=0,'Input and Summary Results'!E3522=0),FALSE,'Input and Summary Results'!$E3522)</f>
        <v>0</v>
      </c>
      <c r="E3940" t="b">
        <f t="shared" si="212"/>
        <v>0</v>
      </c>
      <c r="F3940" t="b">
        <f t="shared" si="213"/>
        <v>0</v>
      </c>
      <c r="G3940" t="b">
        <f>IF('Input and Summary Results'!$J$4="yes",IF(C3940=FALSE,FALSE,IF('Data Transformation'!E3940&lt;$R$10,E3940,$R$10)),IF(C3940=FALSE,FALSE,IF(C3940&lt;$R$10,C3940,$R$10)))</f>
        <v>0</v>
      </c>
      <c r="H3940" t="b">
        <f>IF('Input and Summary Results'!$J$4="yes",'Data Transformation'!F3940,'Data Transformation'!D3940)</f>
        <v>0</v>
      </c>
      <c r="I3940" t="str">
        <f t="shared" si="214"/>
        <v/>
      </c>
    </row>
    <row r="3941" spans="2:9" x14ac:dyDescent="0.25">
      <c r="B3941" t="b">
        <f>IF('Input and Summary Results'!D3523=0,FALSE,'Input and Summary Results'!$B3523)</f>
        <v>0</v>
      </c>
      <c r="C3941" t="b">
        <f>IF(OR(B3941=0,'Input and Summary Results'!D3523=0,'Input and Summary Results'!D3523=""),FALSE,'Input and Summary Results'!$D3523)</f>
        <v>0</v>
      </c>
      <c r="D3941" t="b">
        <f>IF(OR(B3941=0,'Input and Summary Results'!E3523=0),FALSE,'Input and Summary Results'!$E3523)</f>
        <v>0</v>
      </c>
      <c r="E3941" t="b">
        <f t="shared" si="212"/>
        <v>0</v>
      </c>
      <c r="F3941" t="b">
        <f t="shared" si="213"/>
        <v>0</v>
      </c>
      <c r="G3941" t="b">
        <f>IF('Input and Summary Results'!$J$4="yes",IF(C3941=FALSE,FALSE,IF('Data Transformation'!E3941&lt;$R$10,E3941,$R$10)),IF(C3941=FALSE,FALSE,IF(C3941&lt;$R$10,C3941,$R$10)))</f>
        <v>0</v>
      </c>
      <c r="H3941" t="b">
        <f>IF('Input and Summary Results'!$J$4="yes",'Data Transformation'!F3941,'Data Transformation'!D3941)</f>
        <v>0</v>
      </c>
      <c r="I3941" t="str">
        <f t="shared" si="214"/>
        <v/>
      </c>
    </row>
    <row r="3942" spans="2:9" x14ac:dyDescent="0.25">
      <c r="B3942" t="b">
        <f>IF('Input and Summary Results'!D3524=0,FALSE,'Input and Summary Results'!$B3524)</f>
        <v>0</v>
      </c>
      <c r="C3942" t="b">
        <f>IF(OR(B3942=0,'Input and Summary Results'!D3524=0,'Input and Summary Results'!D3524=""),FALSE,'Input and Summary Results'!$D3524)</f>
        <v>0</v>
      </c>
      <c r="D3942" t="b">
        <f>IF(OR(B3942=0,'Input and Summary Results'!E3524=0),FALSE,'Input and Summary Results'!$E3524)</f>
        <v>0</v>
      </c>
      <c r="E3942" t="b">
        <f t="shared" si="212"/>
        <v>0</v>
      </c>
      <c r="F3942" t="b">
        <f t="shared" si="213"/>
        <v>0</v>
      </c>
      <c r="G3942" t="b">
        <f>IF('Input and Summary Results'!$J$4="yes",IF(C3942=FALSE,FALSE,IF('Data Transformation'!E3942&lt;$R$10,E3942,$R$10)),IF(C3942=FALSE,FALSE,IF(C3942&lt;$R$10,C3942,$R$10)))</f>
        <v>0</v>
      </c>
      <c r="H3942" t="b">
        <f>IF('Input and Summary Results'!$J$4="yes",'Data Transformation'!F3942,'Data Transformation'!D3942)</f>
        <v>0</v>
      </c>
      <c r="I3942" t="str">
        <f t="shared" si="214"/>
        <v/>
      </c>
    </row>
    <row r="3943" spans="2:9" x14ac:dyDescent="0.25">
      <c r="B3943" t="b">
        <f>IF('Input and Summary Results'!D3525=0,FALSE,'Input and Summary Results'!$B3525)</f>
        <v>0</v>
      </c>
      <c r="C3943" t="b">
        <f>IF(OR(B3943=0,'Input and Summary Results'!D3525=0,'Input and Summary Results'!D3525=""),FALSE,'Input and Summary Results'!$D3525)</f>
        <v>0</v>
      </c>
      <c r="D3943" t="b">
        <f>IF(OR(B3943=0,'Input and Summary Results'!E3525=0),FALSE,'Input and Summary Results'!$E3525)</f>
        <v>0</v>
      </c>
      <c r="E3943" t="b">
        <f t="shared" si="212"/>
        <v>0</v>
      </c>
      <c r="F3943" t="b">
        <f t="shared" si="213"/>
        <v>0</v>
      </c>
      <c r="G3943" t="b">
        <f>IF('Input and Summary Results'!$J$4="yes",IF(C3943=FALSE,FALSE,IF('Data Transformation'!E3943&lt;$R$10,E3943,$R$10)),IF(C3943=FALSE,FALSE,IF(C3943&lt;$R$10,C3943,$R$10)))</f>
        <v>0</v>
      </c>
      <c r="H3943" t="b">
        <f>IF('Input and Summary Results'!$J$4="yes",'Data Transformation'!F3943,'Data Transformation'!D3943)</f>
        <v>0</v>
      </c>
      <c r="I3943" t="str">
        <f t="shared" si="214"/>
        <v/>
      </c>
    </row>
    <row r="3944" spans="2:9" x14ac:dyDescent="0.25">
      <c r="B3944" t="b">
        <f>IF('Input and Summary Results'!D3526=0,FALSE,'Input and Summary Results'!$B3526)</f>
        <v>0</v>
      </c>
      <c r="C3944" t="b">
        <f>IF(OR(B3944=0,'Input and Summary Results'!D3526=0,'Input and Summary Results'!D3526=""),FALSE,'Input and Summary Results'!$D3526)</f>
        <v>0</v>
      </c>
      <c r="D3944" t="b">
        <f>IF(OR(B3944=0,'Input and Summary Results'!E3526=0),FALSE,'Input and Summary Results'!$E3526)</f>
        <v>0</v>
      </c>
      <c r="E3944" t="b">
        <f t="shared" si="212"/>
        <v>0</v>
      </c>
      <c r="F3944" t="b">
        <f t="shared" si="213"/>
        <v>0</v>
      </c>
      <c r="G3944" t="b">
        <f>IF('Input and Summary Results'!$J$4="yes",IF(C3944=FALSE,FALSE,IF('Data Transformation'!E3944&lt;$R$10,E3944,$R$10)),IF(C3944=FALSE,FALSE,IF(C3944&lt;$R$10,C3944,$R$10)))</f>
        <v>0</v>
      </c>
      <c r="H3944" t="b">
        <f>IF('Input and Summary Results'!$J$4="yes",'Data Transformation'!F3944,'Data Transformation'!D3944)</f>
        <v>0</v>
      </c>
      <c r="I3944" t="str">
        <f t="shared" si="214"/>
        <v/>
      </c>
    </row>
    <row r="3945" spans="2:9" x14ac:dyDescent="0.25">
      <c r="B3945" t="b">
        <f>IF('Input and Summary Results'!D3527=0,FALSE,'Input and Summary Results'!$B3527)</f>
        <v>0</v>
      </c>
      <c r="C3945" t="b">
        <f>IF(OR(B3945=0,'Input and Summary Results'!D3527=0,'Input and Summary Results'!D3527=""),FALSE,'Input and Summary Results'!$D3527)</f>
        <v>0</v>
      </c>
      <c r="D3945" t="b">
        <f>IF(OR(B3945=0,'Input and Summary Results'!E3527=0),FALSE,'Input and Summary Results'!$E3527)</f>
        <v>0</v>
      </c>
      <c r="E3945" t="b">
        <f t="shared" si="212"/>
        <v>0</v>
      </c>
      <c r="F3945" t="b">
        <f t="shared" si="213"/>
        <v>0</v>
      </c>
      <c r="G3945" t="b">
        <f>IF('Input and Summary Results'!$J$4="yes",IF(C3945=FALSE,FALSE,IF('Data Transformation'!E3945&lt;$R$10,E3945,$R$10)),IF(C3945=FALSE,FALSE,IF(C3945&lt;$R$10,C3945,$R$10)))</f>
        <v>0</v>
      </c>
      <c r="H3945" t="b">
        <f>IF('Input and Summary Results'!$J$4="yes",'Data Transformation'!F3945,'Data Transformation'!D3945)</f>
        <v>0</v>
      </c>
      <c r="I3945" t="str">
        <f t="shared" si="214"/>
        <v/>
      </c>
    </row>
    <row r="3946" spans="2:9" x14ac:dyDescent="0.25">
      <c r="B3946" t="b">
        <f>IF('Input and Summary Results'!D3528=0,FALSE,'Input and Summary Results'!$B3528)</f>
        <v>0</v>
      </c>
      <c r="C3946" t="b">
        <f>IF(OR(B3946=0,'Input and Summary Results'!D3528=0,'Input and Summary Results'!D3528=""),FALSE,'Input and Summary Results'!$D3528)</f>
        <v>0</v>
      </c>
      <c r="D3946" t="b">
        <f>IF(OR(B3946=0,'Input and Summary Results'!E3528=0),FALSE,'Input and Summary Results'!$E3528)</f>
        <v>0</v>
      </c>
      <c r="E3946" t="b">
        <f t="shared" ref="E3946:E4009" si="215">IF(C3946=FALSE,FALSE,LOG10(C3946))</f>
        <v>0</v>
      </c>
      <c r="F3946" t="b">
        <f t="shared" ref="F3946:F4009" si="216">IF(D3946=FALSE, FALSE,0.434*D3946/C3946)</f>
        <v>0</v>
      </c>
      <c r="G3946" t="b">
        <f>IF('Input and Summary Results'!$J$4="yes",IF(C3946=FALSE,FALSE,IF('Data Transformation'!E3946&lt;$R$10,E3946,$R$10)),IF(C3946=FALSE,FALSE,IF(C3946&lt;$R$10,C3946,$R$10)))</f>
        <v>0</v>
      </c>
      <c r="H3946" t="b">
        <f>IF('Input and Summary Results'!$J$4="yes",'Data Transformation'!F3946,'Data Transformation'!D3946)</f>
        <v>0</v>
      </c>
      <c r="I3946" t="str">
        <f t="shared" si="214"/>
        <v/>
      </c>
    </row>
    <row r="3947" spans="2:9" x14ac:dyDescent="0.25">
      <c r="B3947" t="b">
        <f>IF('Input and Summary Results'!D3529=0,FALSE,'Input and Summary Results'!$B3529)</f>
        <v>0</v>
      </c>
      <c r="C3947" t="b">
        <f>IF(OR(B3947=0,'Input and Summary Results'!D3529=0,'Input and Summary Results'!D3529=""),FALSE,'Input and Summary Results'!$D3529)</f>
        <v>0</v>
      </c>
      <c r="D3947" t="b">
        <f>IF(OR(B3947=0,'Input and Summary Results'!E3529=0),FALSE,'Input and Summary Results'!$E3529)</f>
        <v>0</v>
      </c>
      <c r="E3947" t="b">
        <f t="shared" si="215"/>
        <v>0</v>
      </c>
      <c r="F3947" t="b">
        <f t="shared" si="216"/>
        <v>0</v>
      </c>
      <c r="G3947" t="b">
        <f>IF('Input and Summary Results'!$J$4="yes",IF(C3947=FALSE,FALSE,IF('Data Transformation'!E3947&lt;$R$10,E3947,$R$10)),IF(C3947=FALSE,FALSE,IF(C3947&lt;$R$10,C3947,$R$10)))</f>
        <v>0</v>
      </c>
      <c r="H3947" t="b">
        <f>IF('Input and Summary Results'!$J$4="yes",'Data Transformation'!F3947,'Data Transformation'!D3947)</f>
        <v>0</v>
      </c>
      <c r="I3947" t="str">
        <f t="shared" si="214"/>
        <v/>
      </c>
    </row>
    <row r="3948" spans="2:9" x14ac:dyDescent="0.25">
      <c r="B3948" t="b">
        <f>IF('Input and Summary Results'!D3530=0,FALSE,'Input and Summary Results'!$B3530)</f>
        <v>0</v>
      </c>
      <c r="C3948" t="b">
        <f>IF(OR(B3948=0,'Input and Summary Results'!D3530=0,'Input and Summary Results'!D3530=""),FALSE,'Input and Summary Results'!$D3530)</f>
        <v>0</v>
      </c>
      <c r="D3948" t="b">
        <f>IF(OR(B3948=0,'Input and Summary Results'!E3530=0),FALSE,'Input and Summary Results'!$E3530)</f>
        <v>0</v>
      </c>
      <c r="E3948" t="b">
        <f t="shared" si="215"/>
        <v>0</v>
      </c>
      <c r="F3948" t="b">
        <f t="shared" si="216"/>
        <v>0</v>
      </c>
      <c r="G3948" t="b">
        <f>IF('Input and Summary Results'!$J$4="yes",IF(C3948=FALSE,FALSE,IF('Data Transformation'!E3948&lt;$R$10,E3948,$R$10)),IF(C3948=FALSE,FALSE,IF(C3948&lt;$R$10,C3948,$R$10)))</f>
        <v>0</v>
      </c>
      <c r="H3948" t="b">
        <f>IF('Input and Summary Results'!$J$4="yes",'Data Transformation'!F3948,'Data Transformation'!D3948)</f>
        <v>0</v>
      </c>
      <c r="I3948" t="str">
        <f t="shared" si="214"/>
        <v/>
      </c>
    </row>
    <row r="3949" spans="2:9" x14ac:dyDescent="0.25">
      <c r="B3949" t="b">
        <f>IF('Input and Summary Results'!D3531=0,FALSE,'Input and Summary Results'!$B3531)</f>
        <v>0</v>
      </c>
      <c r="C3949" t="b">
        <f>IF(OR(B3949=0,'Input and Summary Results'!D3531=0,'Input and Summary Results'!D3531=""),FALSE,'Input and Summary Results'!$D3531)</f>
        <v>0</v>
      </c>
      <c r="D3949" t="b">
        <f>IF(OR(B3949=0,'Input and Summary Results'!E3531=0),FALSE,'Input and Summary Results'!$E3531)</f>
        <v>0</v>
      </c>
      <c r="E3949" t="b">
        <f t="shared" si="215"/>
        <v>0</v>
      </c>
      <c r="F3949" t="b">
        <f t="shared" si="216"/>
        <v>0</v>
      </c>
      <c r="G3949" t="b">
        <f>IF('Input and Summary Results'!$J$4="yes",IF(C3949=FALSE,FALSE,IF('Data Transformation'!E3949&lt;$R$10,E3949,$R$10)),IF(C3949=FALSE,FALSE,IF(C3949&lt;$R$10,C3949,$R$10)))</f>
        <v>0</v>
      </c>
      <c r="H3949" t="b">
        <f>IF('Input and Summary Results'!$J$4="yes",'Data Transformation'!F3949,'Data Transformation'!D3949)</f>
        <v>0</v>
      </c>
      <c r="I3949" t="str">
        <f t="shared" si="214"/>
        <v/>
      </c>
    </row>
    <row r="3950" spans="2:9" x14ac:dyDescent="0.25">
      <c r="B3950" t="b">
        <f>IF('Input and Summary Results'!D3532=0,FALSE,'Input and Summary Results'!$B3532)</f>
        <v>0</v>
      </c>
      <c r="C3950" t="b">
        <f>IF(OR(B3950=0,'Input and Summary Results'!D3532=0,'Input and Summary Results'!D3532=""),FALSE,'Input and Summary Results'!$D3532)</f>
        <v>0</v>
      </c>
      <c r="D3950" t="b">
        <f>IF(OR(B3950=0,'Input and Summary Results'!E3532=0),FALSE,'Input and Summary Results'!$E3532)</f>
        <v>0</v>
      </c>
      <c r="E3950" t="b">
        <f t="shared" si="215"/>
        <v>0</v>
      </c>
      <c r="F3950" t="b">
        <f t="shared" si="216"/>
        <v>0</v>
      </c>
      <c r="G3950" t="b">
        <f>IF('Input and Summary Results'!$J$4="yes",IF(C3950=FALSE,FALSE,IF('Data Transformation'!E3950&lt;$R$10,E3950,$R$10)),IF(C3950=FALSE,FALSE,IF(C3950&lt;$R$10,C3950,$R$10)))</f>
        <v>0</v>
      </c>
      <c r="H3950" t="b">
        <f>IF('Input and Summary Results'!$J$4="yes",'Data Transformation'!F3950,'Data Transformation'!D3950)</f>
        <v>0</v>
      </c>
      <c r="I3950" t="str">
        <f t="shared" si="214"/>
        <v/>
      </c>
    </row>
    <row r="3951" spans="2:9" x14ac:dyDescent="0.25">
      <c r="B3951" t="b">
        <f>IF('Input and Summary Results'!D3533=0,FALSE,'Input and Summary Results'!$B3533)</f>
        <v>0</v>
      </c>
      <c r="C3951" t="b">
        <f>IF(OR(B3951=0,'Input and Summary Results'!D3533=0,'Input and Summary Results'!D3533=""),FALSE,'Input and Summary Results'!$D3533)</f>
        <v>0</v>
      </c>
      <c r="D3951" t="b">
        <f>IF(OR(B3951=0,'Input and Summary Results'!E3533=0),FALSE,'Input and Summary Results'!$E3533)</f>
        <v>0</v>
      </c>
      <c r="E3951" t="b">
        <f t="shared" si="215"/>
        <v>0</v>
      </c>
      <c r="F3951" t="b">
        <f t="shared" si="216"/>
        <v>0</v>
      </c>
      <c r="G3951" t="b">
        <f>IF('Input and Summary Results'!$J$4="yes",IF(C3951=FALSE,FALSE,IF('Data Transformation'!E3951&lt;$R$10,E3951,$R$10)),IF(C3951=FALSE,FALSE,IF(C3951&lt;$R$10,C3951,$R$10)))</f>
        <v>0</v>
      </c>
      <c r="H3951" t="b">
        <f>IF('Input and Summary Results'!$J$4="yes",'Data Transformation'!F3951,'Data Transformation'!D3951)</f>
        <v>0</v>
      </c>
      <c r="I3951" t="str">
        <f t="shared" si="214"/>
        <v/>
      </c>
    </row>
    <row r="3952" spans="2:9" x14ac:dyDescent="0.25">
      <c r="B3952" t="b">
        <f>IF('Input and Summary Results'!D3534=0,FALSE,'Input and Summary Results'!$B3534)</f>
        <v>0</v>
      </c>
      <c r="C3952" t="b">
        <f>IF(OR(B3952=0,'Input and Summary Results'!D3534=0,'Input and Summary Results'!D3534=""),FALSE,'Input and Summary Results'!$D3534)</f>
        <v>0</v>
      </c>
      <c r="D3952" t="b">
        <f>IF(OR(B3952=0,'Input and Summary Results'!E3534=0),FALSE,'Input and Summary Results'!$E3534)</f>
        <v>0</v>
      </c>
      <c r="E3952" t="b">
        <f t="shared" si="215"/>
        <v>0</v>
      </c>
      <c r="F3952" t="b">
        <f t="shared" si="216"/>
        <v>0</v>
      </c>
      <c r="G3952" t="b">
        <f>IF('Input and Summary Results'!$J$4="yes",IF(C3952=FALSE,FALSE,IF('Data Transformation'!E3952&lt;$R$10,E3952,$R$10)),IF(C3952=FALSE,FALSE,IF(C3952&lt;$R$10,C3952,$R$10)))</f>
        <v>0</v>
      </c>
      <c r="H3952" t="b">
        <f>IF('Input and Summary Results'!$J$4="yes",'Data Transformation'!F3952,'Data Transformation'!D3952)</f>
        <v>0</v>
      </c>
      <c r="I3952" t="str">
        <f t="shared" si="214"/>
        <v/>
      </c>
    </row>
    <row r="3953" spans="2:9" x14ac:dyDescent="0.25">
      <c r="B3953" t="b">
        <f>IF('Input and Summary Results'!D3535=0,FALSE,'Input and Summary Results'!$B3535)</f>
        <v>0</v>
      </c>
      <c r="C3953" t="b">
        <f>IF(OR(B3953=0,'Input and Summary Results'!D3535=0,'Input and Summary Results'!D3535=""),FALSE,'Input and Summary Results'!$D3535)</f>
        <v>0</v>
      </c>
      <c r="D3953" t="b">
        <f>IF(OR(B3953=0,'Input and Summary Results'!E3535=0),FALSE,'Input and Summary Results'!$E3535)</f>
        <v>0</v>
      </c>
      <c r="E3953" t="b">
        <f t="shared" si="215"/>
        <v>0</v>
      </c>
      <c r="F3953" t="b">
        <f t="shared" si="216"/>
        <v>0</v>
      </c>
      <c r="G3953" t="b">
        <f>IF('Input and Summary Results'!$J$4="yes",IF(C3953=FALSE,FALSE,IF('Data Transformation'!E3953&lt;$R$10,E3953,$R$10)),IF(C3953=FALSE,FALSE,IF(C3953&lt;$R$10,C3953,$R$10)))</f>
        <v>0</v>
      </c>
      <c r="H3953" t="b">
        <f>IF('Input and Summary Results'!$J$4="yes",'Data Transformation'!F3953,'Data Transformation'!D3953)</f>
        <v>0</v>
      </c>
      <c r="I3953" t="str">
        <f t="shared" si="214"/>
        <v/>
      </c>
    </row>
    <row r="3954" spans="2:9" x14ac:dyDescent="0.25">
      <c r="B3954" t="b">
        <f>IF('Input and Summary Results'!D3536=0,FALSE,'Input and Summary Results'!$B3536)</f>
        <v>0</v>
      </c>
      <c r="C3954" t="b">
        <f>IF(OR(B3954=0,'Input and Summary Results'!D3536=0,'Input and Summary Results'!D3536=""),FALSE,'Input and Summary Results'!$D3536)</f>
        <v>0</v>
      </c>
      <c r="D3954" t="b">
        <f>IF(OR(B3954=0,'Input and Summary Results'!E3536=0),FALSE,'Input and Summary Results'!$E3536)</f>
        <v>0</v>
      </c>
      <c r="E3954" t="b">
        <f t="shared" si="215"/>
        <v>0</v>
      </c>
      <c r="F3954" t="b">
        <f t="shared" si="216"/>
        <v>0</v>
      </c>
      <c r="G3954" t="b">
        <f>IF('Input and Summary Results'!$J$4="yes",IF(C3954=FALSE,FALSE,IF('Data Transformation'!E3954&lt;$R$10,E3954,$R$10)),IF(C3954=FALSE,FALSE,IF(C3954&lt;$R$10,C3954,$R$10)))</f>
        <v>0</v>
      </c>
      <c r="H3954" t="b">
        <f>IF('Input and Summary Results'!$J$4="yes",'Data Transformation'!F3954,'Data Transformation'!D3954)</f>
        <v>0</v>
      </c>
      <c r="I3954" t="str">
        <f t="shared" si="214"/>
        <v/>
      </c>
    </row>
    <row r="3955" spans="2:9" x14ac:dyDescent="0.25">
      <c r="B3955" t="b">
        <f>IF('Input and Summary Results'!D3537=0,FALSE,'Input and Summary Results'!$B3537)</f>
        <v>0</v>
      </c>
      <c r="C3955" t="b">
        <f>IF(OR(B3955=0,'Input and Summary Results'!D3537=0,'Input and Summary Results'!D3537=""),FALSE,'Input and Summary Results'!$D3537)</f>
        <v>0</v>
      </c>
      <c r="D3955" t="b">
        <f>IF(OR(B3955=0,'Input and Summary Results'!E3537=0),FALSE,'Input and Summary Results'!$E3537)</f>
        <v>0</v>
      </c>
      <c r="E3955" t="b">
        <f t="shared" si="215"/>
        <v>0</v>
      </c>
      <c r="F3955" t="b">
        <f t="shared" si="216"/>
        <v>0</v>
      </c>
      <c r="G3955" t="b">
        <f>IF('Input and Summary Results'!$J$4="yes",IF(C3955=FALSE,FALSE,IF('Data Transformation'!E3955&lt;$R$10,E3955,$R$10)),IF(C3955=FALSE,FALSE,IF(C3955&lt;$R$10,C3955,$R$10)))</f>
        <v>0</v>
      </c>
      <c r="H3955" t="b">
        <f>IF('Input and Summary Results'!$J$4="yes",'Data Transformation'!F3955,'Data Transformation'!D3955)</f>
        <v>0</v>
      </c>
      <c r="I3955" t="str">
        <f t="shared" si="214"/>
        <v/>
      </c>
    </row>
    <row r="3956" spans="2:9" x14ac:dyDescent="0.25">
      <c r="B3956" t="b">
        <f>IF('Input and Summary Results'!D3538=0,FALSE,'Input and Summary Results'!$B3538)</f>
        <v>0</v>
      </c>
      <c r="C3956" t="b">
        <f>IF(OR(B3956=0,'Input and Summary Results'!D3538=0,'Input and Summary Results'!D3538=""),FALSE,'Input and Summary Results'!$D3538)</f>
        <v>0</v>
      </c>
      <c r="D3956" t="b">
        <f>IF(OR(B3956=0,'Input and Summary Results'!E3538=0),FALSE,'Input and Summary Results'!$E3538)</f>
        <v>0</v>
      </c>
      <c r="E3956" t="b">
        <f t="shared" si="215"/>
        <v>0</v>
      </c>
      <c r="F3956" t="b">
        <f t="shared" si="216"/>
        <v>0</v>
      </c>
      <c r="G3956" t="b">
        <f>IF('Input and Summary Results'!$J$4="yes",IF(C3956=FALSE,FALSE,IF('Data Transformation'!E3956&lt;$R$10,E3956,$R$10)),IF(C3956=FALSE,FALSE,IF(C3956&lt;$R$10,C3956,$R$10)))</f>
        <v>0</v>
      </c>
      <c r="H3956" t="b">
        <f>IF('Input and Summary Results'!$J$4="yes",'Data Transformation'!F3956,'Data Transformation'!D3956)</f>
        <v>0</v>
      </c>
      <c r="I3956" t="str">
        <f t="shared" si="214"/>
        <v/>
      </c>
    </row>
    <row r="3957" spans="2:9" x14ac:dyDescent="0.25">
      <c r="B3957" t="b">
        <f>IF('Input and Summary Results'!D3539=0,FALSE,'Input and Summary Results'!$B3539)</f>
        <v>0</v>
      </c>
      <c r="C3957" t="b">
        <f>IF(OR(B3957=0,'Input and Summary Results'!D3539=0,'Input and Summary Results'!D3539=""),FALSE,'Input and Summary Results'!$D3539)</f>
        <v>0</v>
      </c>
      <c r="D3957" t="b">
        <f>IF(OR(B3957=0,'Input and Summary Results'!E3539=0),FALSE,'Input and Summary Results'!$E3539)</f>
        <v>0</v>
      </c>
      <c r="E3957" t="b">
        <f t="shared" si="215"/>
        <v>0</v>
      </c>
      <c r="F3957" t="b">
        <f t="shared" si="216"/>
        <v>0</v>
      </c>
      <c r="G3957" t="b">
        <f>IF('Input and Summary Results'!$J$4="yes",IF(C3957=FALSE,FALSE,IF('Data Transformation'!E3957&lt;$R$10,E3957,$R$10)),IF(C3957=FALSE,FALSE,IF(C3957&lt;$R$10,C3957,$R$10)))</f>
        <v>0</v>
      </c>
      <c r="H3957" t="b">
        <f>IF('Input and Summary Results'!$J$4="yes",'Data Transformation'!F3957,'Data Transformation'!D3957)</f>
        <v>0</v>
      </c>
      <c r="I3957" t="str">
        <f t="shared" si="214"/>
        <v/>
      </c>
    </row>
    <row r="3958" spans="2:9" x14ac:dyDescent="0.25">
      <c r="B3958" t="b">
        <f>IF('Input and Summary Results'!D3540=0,FALSE,'Input and Summary Results'!$B3540)</f>
        <v>0</v>
      </c>
      <c r="C3958" t="b">
        <f>IF(OR(B3958=0,'Input and Summary Results'!D3540=0,'Input and Summary Results'!D3540=""),FALSE,'Input and Summary Results'!$D3540)</f>
        <v>0</v>
      </c>
      <c r="D3958" t="b">
        <f>IF(OR(B3958=0,'Input and Summary Results'!E3540=0),FALSE,'Input and Summary Results'!$E3540)</f>
        <v>0</v>
      </c>
      <c r="E3958" t="b">
        <f t="shared" si="215"/>
        <v>0</v>
      </c>
      <c r="F3958" t="b">
        <f t="shared" si="216"/>
        <v>0</v>
      </c>
      <c r="G3958" t="b">
        <f>IF('Input and Summary Results'!$J$4="yes",IF(C3958=FALSE,FALSE,IF('Data Transformation'!E3958&lt;$R$10,E3958,$R$10)),IF(C3958=FALSE,FALSE,IF(C3958&lt;$R$10,C3958,$R$10)))</f>
        <v>0</v>
      </c>
      <c r="H3958" t="b">
        <f>IF('Input and Summary Results'!$J$4="yes",'Data Transformation'!F3958,'Data Transformation'!D3958)</f>
        <v>0</v>
      </c>
      <c r="I3958" t="str">
        <f t="shared" si="214"/>
        <v/>
      </c>
    </row>
    <row r="3959" spans="2:9" x14ac:dyDescent="0.25">
      <c r="B3959" t="b">
        <f>IF('Input and Summary Results'!D3541=0,FALSE,'Input and Summary Results'!$B3541)</f>
        <v>0</v>
      </c>
      <c r="C3959" t="b">
        <f>IF(OR(B3959=0,'Input and Summary Results'!D3541=0,'Input and Summary Results'!D3541=""),FALSE,'Input and Summary Results'!$D3541)</f>
        <v>0</v>
      </c>
      <c r="D3959" t="b">
        <f>IF(OR(B3959=0,'Input and Summary Results'!E3541=0),FALSE,'Input and Summary Results'!$E3541)</f>
        <v>0</v>
      </c>
      <c r="E3959" t="b">
        <f t="shared" si="215"/>
        <v>0</v>
      </c>
      <c r="F3959" t="b">
        <f t="shared" si="216"/>
        <v>0</v>
      </c>
      <c r="G3959" t="b">
        <f>IF('Input and Summary Results'!$J$4="yes",IF(C3959=FALSE,FALSE,IF('Data Transformation'!E3959&lt;$R$10,E3959,$R$10)),IF(C3959=FALSE,FALSE,IF(C3959&lt;$R$10,C3959,$R$10)))</f>
        <v>0</v>
      </c>
      <c r="H3959" t="b">
        <f>IF('Input and Summary Results'!$J$4="yes",'Data Transformation'!F3959,'Data Transformation'!D3959)</f>
        <v>0</v>
      </c>
      <c r="I3959" t="str">
        <f t="shared" si="214"/>
        <v/>
      </c>
    </row>
    <row r="3960" spans="2:9" x14ac:dyDescent="0.25">
      <c r="B3960" t="b">
        <f>IF('Input and Summary Results'!D3542=0,FALSE,'Input and Summary Results'!$B3542)</f>
        <v>0</v>
      </c>
      <c r="C3960" t="b">
        <f>IF(OR(B3960=0,'Input and Summary Results'!D3542=0,'Input and Summary Results'!D3542=""),FALSE,'Input and Summary Results'!$D3542)</f>
        <v>0</v>
      </c>
      <c r="D3960" t="b">
        <f>IF(OR(B3960=0,'Input and Summary Results'!E3542=0),FALSE,'Input and Summary Results'!$E3542)</f>
        <v>0</v>
      </c>
      <c r="E3960" t="b">
        <f t="shared" si="215"/>
        <v>0</v>
      </c>
      <c r="F3960" t="b">
        <f t="shared" si="216"/>
        <v>0</v>
      </c>
      <c r="G3960" t="b">
        <f>IF('Input and Summary Results'!$J$4="yes",IF(C3960=FALSE,FALSE,IF('Data Transformation'!E3960&lt;$R$10,E3960,$R$10)),IF(C3960=FALSE,FALSE,IF(C3960&lt;$R$10,C3960,$R$10)))</f>
        <v>0</v>
      </c>
      <c r="H3960" t="b">
        <f>IF('Input and Summary Results'!$J$4="yes",'Data Transformation'!F3960,'Data Transformation'!D3960)</f>
        <v>0</v>
      </c>
      <c r="I3960" t="str">
        <f t="shared" si="214"/>
        <v/>
      </c>
    </row>
    <row r="3961" spans="2:9" x14ac:dyDescent="0.25">
      <c r="B3961" t="b">
        <f>IF('Input and Summary Results'!D3543=0,FALSE,'Input and Summary Results'!$B3543)</f>
        <v>0</v>
      </c>
      <c r="C3961" t="b">
        <f>IF(OR(B3961=0,'Input and Summary Results'!D3543=0,'Input and Summary Results'!D3543=""),FALSE,'Input and Summary Results'!$D3543)</f>
        <v>0</v>
      </c>
      <c r="D3961" t="b">
        <f>IF(OR(B3961=0,'Input and Summary Results'!E3543=0),FALSE,'Input and Summary Results'!$E3543)</f>
        <v>0</v>
      </c>
      <c r="E3961" t="b">
        <f t="shared" si="215"/>
        <v>0</v>
      </c>
      <c r="F3961" t="b">
        <f t="shared" si="216"/>
        <v>0</v>
      </c>
      <c r="G3961" t="b">
        <f>IF('Input and Summary Results'!$J$4="yes",IF(C3961=FALSE,FALSE,IF('Data Transformation'!E3961&lt;$R$10,E3961,$R$10)),IF(C3961=FALSE,FALSE,IF(C3961&lt;$R$10,C3961,$R$10)))</f>
        <v>0</v>
      </c>
      <c r="H3961" t="b">
        <f>IF('Input and Summary Results'!$J$4="yes",'Data Transformation'!F3961,'Data Transformation'!D3961)</f>
        <v>0</v>
      </c>
      <c r="I3961" t="str">
        <f t="shared" si="214"/>
        <v/>
      </c>
    </row>
    <row r="3962" spans="2:9" x14ac:dyDescent="0.25">
      <c r="B3962" t="b">
        <f>IF('Input and Summary Results'!D3544=0,FALSE,'Input and Summary Results'!$B3544)</f>
        <v>0</v>
      </c>
      <c r="C3962" t="b">
        <f>IF(OR(B3962=0,'Input and Summary Results'!D3544=0,'Input and Summary Results'!D3544=""),FALSE,'Input and Summary Results'!$D3544)</f>
        <v>0</v>
      </c>
      <c r="D3962" t="b">
        <f>IF(OR(B3962=0,'Input and Summary Results'!E3544=0),FALSE,'Input and Summary Results'!$E3544)</f>
        <v>0</v>
      </c>
      <c r="E3962" t="b">
        <f t="shared" si="215"/>
        <v>0</v>
      </c>
      <c r="F3962" t="b">
        <f t="shared" si="216"/>
        <v>0</v>
      </c>
      <c r="G3962" t="b">
        <f>IF('Input and Summary Results'!$J$4="yes",IF(C3962=FALSE,FALSE,IF('Data Transformation'!E3962&lt;$R$10,E3962,$R$10)),IF(C3962=FALSE,FALSE,IF(C3962&lt;$R$10,C3962,$R$10)))</f>
        <v>0</v>
      </c>
      <c r="H3962" t="b">
        <f>IF('Input and Summary Results'!$J$4="yes",'Data Transformation'!F3962,'Data Transformation'!D3962)</f>
        <v>0</v>
      </c>
      <c r="I3962" t="str">
        <f t="shared" si="214"/>
        <v/>
      </c>
    </row>
    <row r="3963" spans="2:9" x14ac:dyDescent="0.25">
      <c r="B3963" t="b">
        <f>IF('Input and Summary Results'!D3545=0,FALSE,'Input and Summary Results'!$B3545)</f>
        <v>0</v>
      </c>
      <c r="C3963" t="b">
        <f>IF(OR(B3963=0,'Input and Summary Results'!D3545=0,'Input and Summary Results'!D3545=""),FALSE,'Input and Summary Results'!$D3545)</f>
        <v>0</v>
      </c>
      <c r="D3963" t="b">
        <f>IF(OR(B3963=0,'Input and Summary Results'!E3545=0),FALSE,'Input and Summary Results'!$E3545)</f>
        <v>0</v>
      </c>
      <c r="E3963" t="b">
        <f t="shared" si="215"/>
        <v>0</v>
      </c>
      <c r="F3963" t="b">
        <f t="shared" si="216"/>
        <v>0</v>
      </c>
      <c r="G3963" t="b">
        <f>IF('Input and Summary Results'!$J$4="yes",IF(C3963=FALSE,FALSE,IF('Data Transformation'!E3963&lt;$R$10,E3963,$R$10)),IF(C3963=FALSE,FALSE,IF(C3963&lt;$R$10,C3963,$R$10)))</f>
        <v>0</v>
      </c>
      <c r="H3963" t="b">
        <f>IF('Input and Summary Results'!$J$4="yes",'Data Transformation'!F3963,'Data Transformation'!D3963)</f>
        <v>0</v>
      </c>
      <c r="I3963" t="str">
        <f t="shared" si="214"/>
        <v/>
      </c>
    </row>
    <row r="3964" spans="2:9" x14ac:dyDescent="0.25">
      <c r="B3964" t="b">
        <f>IF('Input and Summary Results'!D3546=0,FALSE,'Input and Summary Results'!$B3546)</f>
        <v>0</v>
      </c>
      <c r="C3964" t="b">
        <f>IF(OR(B3964=0,'Input and Summary Results'!D3546=0,'Input and Summary Results'!D3546=""),FALSE,'Input and Summary Results'!$D3546)</f>
        <v>0</v>
      </c>
      <c r="D3964" t="b">
        <f>IF(OR(B3964=0,'Input and Summary Results'!E3546=0),FALSE,'Input and Summary Results'!$E3546)</f>
        <v>0</v>
      </c>
      <c r="E3964" t="b">
        <f t="shared" si="215"/>
        <v>0</v>
      </c>
      <c r="F3964" t="b">
        <f t="shared" si="216"/>
        <v>0</v>
      </c>
      <c r="G3964" t="b">
        <f>IF('Input and Summary Results'!$J$4="yes",IF(C3964=FALSE,FALSE,IF('Data Transformation'!E3964&lt;$R$10,E3964,$R$10)),IF(C3964=FALSE,FALSE,IF(C3964&lt;$R$10,C3964,$R$10)))</f>
        <v>0</v>
      </c>
      <c r="H3964" t="b">
        <f>IF('Input and Summary Results'!$J$4="yes",'Data Transformation'!F3964,'Data Transformation'!D3964)</f>
        <v>0</v>
      </c>
      <c r="I3964" t="str">
        <f t="shared" si="214"/>
        <v/>
      </c>
    </row>
    <row r="3965" spans="2:9" x14ac:dyDescent="0.25">
      <c r="B3965" t="b">
        <f>IF('Input and Summary Results'!D3547=0,FALSE,'Input and Summary Results'!$B3547)</f>
        <v>0</v>
      </c>
      <c r="C3965" t="b">
        <f>IF(OR(B3965=0,'Input and Summary Results'!D3547=0,'Input and Summary Results'!D3547=""),FALSE,'Input and Summary Results'!$D3547)</f>
        <v>0</v>
      </c>
      <c r="D3965" t="b">
        <f>IF(OR(B3965=0,'Input and Summary Results'!E3547=0),FALSE,'Input and Summary Results'!$E3547)</f>
        <v>0</v>
      </c>
      <c r="E3965" t="b">
        <f t="shared" si="215"/>
        <v>0</v>
      </c>
      <c r="F3965" t="b">
        <f t="shared" si="216"/>
        <v>0</v>
      </c>
      <c r="G3965" t="b">
        <f>IF('Input and Summary Results'!$J$4="yes",IF(C3965=FALSE,FALSE,IF('Data Transformation'!E3965&lt;$R$10,E3965,$R$10)),IF(C3965=FALSE,FALSE,IF(C3965&lt;$R$10,C3965,$R$10)))</f>
        <v>0</v>
      </c>
      <c r="H3965" t="b">
        <f>IF('Input and Summary Results'!$J$4="yes",'Data Transformation'!F3965,'Data Transformation'!D3965)</f>
        <v>0</v>
      </c>
      <c r="I3965" t="str">
        <f t="shared" si="214"/>
        <v/>
      </c>
    </row>
    <row r="3966" spans="2:9" x14ac:dyDescent="0.25">
      <c r="B3966" t="b">
        <f>IF('Input and Summary Results'!D3548=0,FALSE,'Input and Summary Results'!$B3548)</f>
        <v>0</v>
      </c>
      <c r="C3966" t="b">
        <f>IF(OR(B3966=0,'Input and Summary Results'!D3548=0,'Input and Summary Results'!D3548=""),FALSE,'Input and Summary Results'!$D3548)</f>
        <v>0</v>
      </c>
      <c r="D3966" t="b">
        <f>IF(OR(B3966=0,'Input and Summary Results'!E3548=0),FALSE,'Input and Summary Results'!$E3548)</f>
        <v>0</v>
      </c>
      <c r="E3966" t="b">
        <f t="shared" si="215"/>
        <v>0</v>
      </c>
      <c r="F3966" t="b">
        <f t="shared" si="216"/>
        <v>0</v>
      </c>
      <c r="G3966" t="b">
        <f>IF('Input and Summary Results'!$J$4="yes",IF(C3966=FALSE,FALSE,IF('Data Transformation'!E3966&lt;$R$10,E3966,$R$10)),IF(C3966=FALSE,FALSE,IF(C3966&lt;$R$10,C3966,$R$10)))</f>
        <v>0</v>
      </c>
      <c r="H3966" t="b">
        <f>IF('Input and Summary Results'!$J$4="yes",'Data Transformation'!F3966,'Data Transformation'!D3966)</f>
        <v>0</v>
      </c>
      <c r="I3966" t="str">
        <f t="shared" si="214"/>
        <v/>
      </c>
    </row>
    <row r="3967" spans="2:9" x14ac:dyDescent="0.25">
      <c r="B3967" t="b">
        <f>IF('Input and Summary Results'!D3549=0,FALSE,'Input and Summary Results'!$B3549)</f>
        <v>0</v>
      </c>
      <c r="C3967" t="b">
        <f>IF(OR(B3967=0,'Input and Summary Results'!D3549=0,'Input and Summary Results'!D3549=""),FALSE,'Input and Summary Results'!$D3549)</f>
        <v>0</v>
      </c>
      <c r="D3967" t="b">
        <f>IF(OR(B3967=0,'Input and Summary Results'!E3549=0),FALSE,'Input and Summary Results'!$E3549)</f>
        <v>0</v>
      </c>
      <c r="E3967" t="b">
        <f t="shared" si="215"/>
        <v>0</v>
      </c>
      <c r="F3967" t="b">
        <f t="shared" si="216"/>
        <v>0</v>
      </c>
      <c r="G3967" t="b">
        <f>IF('Input and Summary Results'!$J$4="yes",IF(C3967=FALSE,FALSE,IF('Data Transformation'!E3967&lt;$R$10,E3967,$R$10)),IF(C3967=FALSE,FALSE,IF(C3967&lt;$R$10,C3967,$R$10)))</f>
        <v>0</v>
      </c>
      <c r="H3967" t="b">
        <f>IF('Input and Summary Results'!$J$4="yes",'Data Transformation'!F3967,'Data Transformation'!D3967)</f>
        <v>0</v>
      </c>
      <c r="I3967" t="str">
        <f t="shared" si="214"/>
        <v/>
      </c>
    </row>
    <row r="3968" spans="2:9" x14ac:dyDescent="0.25">
      <c r="B3968" t="b">
        <f>IF('Input and Summary Results'!D3550=0,FALSE,'Input and Summary Results'!$B3550)</f>
        <v>0</v>
      </c>
      <c r="C3968" t="b">
        <f>IF(OR(B3968=0,'Input and Summary Results'!D3550=0,'Input and Summary Results'!D3550=""),FALSE,'Input and Summary Results'!$D3550)</f>
        <v>0</v>
      </c>
      <c r="D3968" t="b">
        <f>IF(OR(B3968=0,'Input and Summary Results'!E3550=0),FALSE,'Input and Summary Results'!$E3550)</f>
        <v>0</v>
      </c>
      <c r="E3968" t="b">
        <f t="shared" si="215"/>
        <v>0</v>
      </c>
      <c r="F3968" t="b">
        <f t="shared" si="216"/>
        <v>0</v>
      </c>
      <c r="G3968" t="b">
        <f>IF('Input and Summary Results'!$J$4="yes",IF(C3968=FALSE,FALSE,IF('Data Transformation'!E3968&lt;$R$10,E3968,$R$10)),IF(C3968=FALSE,FALSE,IF(C3968&lt;$R$10,C3968,$R$10)))</f>
        <v>0</v>
      </c>
      <c r="H3968" t="b">
        <f>IF('Input and Summary Results'!$J$4="yes",'Data Transformation'!F3968,'Data Transformation'!D3968)</f>
        <v>0</v>
      </c>
      <c r="I3968" t="str">
        <f t="shared" si="214"/>
        <v/>
      </c>
    </row>
    <row r="3969" spans="2:9" x14ac:dyDescent="0.25">
      <c r="B3969" t="b">
        <f>IF('Input and Summary Results'!D3551=0,FALSE,'Input and Summary Results'!$B3551)</f>
        <v>0</v>
      </c>
      <c r="C3969" t="b">
        <f>IF(OR(B3969=0,'Input and Summary Results'!D3551=0,'Input and Summary Results'!D3551=""),FALSE,'Input and Summary Results'!$D3551)</f>
        <v>0</v>
      </c>
      <c r="D3969" t="b">
        <f>IF(OR(B3969=0,'Input and Summary Results'!E3551=0),FALSE,'Input and Summary Results'!$E3551)</f>
        <v>0</v>
      </c>
      <c r="E3969" t="b">
        <f t="shared" si="215"/>
        <v>0</v>
      </c>
      <c r="F3969" t="b">
        <f t="shared" si="216"/>
        <v>0</v>
      </c>
      <c r="G3969" t="b">
        <f>IF('Input and Summary Results'!$J$4="yes",IF(C3969=FALSE,FALSE,IF('Data Transformation'!E3969&lt;$R$10,E3969,$R$10)),IF(C3969=FALSE,FALSE,IF(C3969&lt;$R$10,C3969,$R$10)))</f>
        <v>0</v>
      </c>
      <c r="H3969" t="b">
        <f>IF('Input and Summary Results'!$J$4="yes",'Data Transformation'!F3969,'Data Transformation'!D3969)</f>
        <v>0</v>
      </c>
      <c r="I3969" t="str">
        <f t="shared" si="214"/>
        <v/>
      </c>
    </row>
    <row r="3970" spans="2:9" x14ac:dyDescent="0.25">
      <c r="B3970" t="b">
        <f>IF('Input and Summary Results'!D3552=0,FALSE,'Input and Summary Results'!$B3552)</f>
        <v>0</v>
      </c>
      <c r="C3970" t="b">
        <f>IF(OR(B3970=0,'Input and Summary Results'!D3552=0,'Input and Summary Results'!D3552=""),FALSE,'Input and Summary Results'!$D3552)</f>
        <v>0</v>
      </c>
      <c r="D3970" t="b">
        <f>IF(OR(B3970=0,'Input and Summary Results'!E3552=0),FALSE,'Input and Summary Results'!$E3552)</f>
        <v>0</v>
      </c>
      <c r="E3970" t="b">
        <f t="shared" si="215"/>
        <v>0</v>
      </c>
      <c r="F3970" t="b">
        <f t="shared" si="216"/>
        <v>0</v>
      </c>
      <c r="G3970" t="b">
        <f>IF('Input and Summary Results'!$J$4="yes",IF(C3970=FALSE,FALSE,IF('Data Transformation'!E3970&lt;$R$10,E3970,$R$10)),IF(C3970=FALSE,FALSE,IF(C3970&lt;$R$10,C3970,$R$10)))</f>
        <v>0</v>
      </c>
      <c r="H3970" t="b">
        <f>IF('Input and Summary Results'!$J$4="yes",'Data Transformation'!F3970,'Data Transformation'!D3970)</f>
        <v>0</v>
      </c>
      <c r="I3970" t="str">
        <f t="shared" si="214"/>
        <v/>
      </c>
    </row>
    <row r="3971" spans="2:9" x14ac:dyDescent="0.25">
      <c r="B3971" t="b">
        <f>IF('Input and Summary Results'!D3553=0,FALSE,'Input and Summary Results'!$B3553)</f>
        <v>0</v>
      </c>
      <c r="C3971" t="b">
        <f>IF(OR(B3971=0,'Input and Summary Results'!D3553=0,'Input and Summary Results'!D3553=""),FALSE,'Input and Summary Results'!$D3553)</f>
        <v>0</v>
      </c>
      <c r="D3971" t="b">
        <f>IF(OR(B3971=0,'Input and Summary Results'!E3553=0),FALSE,'Input and Summary Results'!$E3553)</f>
        <v>0</v>
      </c>
      <c r="E3971" t="b">
        <f t="shared" si="215"/>
        <v>0</v>
      </c>
      <c r="F3971" t="b">
        <f t="shared" si="216"/>
        <v>0</v>
      </c>
      <c r="G3971" t="b">
        <f>IF('Input and Summary Results'!$J$4="yes",IF(C3971=FALSE,FALSE,IF('Data Transformation'!E3971&lt;$R$10,E3971,$R$10)),IF(C3971=FALSE,FALSE,IF(C3971&lt;$R$10,C3971,$R$10)))</f>
        <v>0</v>
      </c>
      <c r="H3971" t="b">
        <f>IF('Input and Summary Results'!$J$4="yes",'Data Transformation'!F3971,'Data Transformation'!D3971)</f>
        <v>0</v>
      </c>
      <c r="I3971" t="str">
        <f t="shared" si="214"/>
        <v/>
      </c>
    </row>
    <row r="3972" spans="2:9" x14ac:dyDescent="0.25">
      <c r="B3972" t="b">
        <f>IF('Input and Summary Results'!D3554=0,FALSE,'Input and Summary Results'!$B3554)</f>
        <v>0</v>
      </c>
      <c r="C3972" t="b">
        <f>IF(OR(B3972=0,'Input and Summary Results'!D3554=0,'Input and Summary Results'!D3554=""),FALSE,'Input and Summary Results'!$D3554)</f>
        <v>0</v>
      </c>
      <c r="D3972" t="b">
        <f>IF(OR(B3972=0,'Input and Summary Results'!E3554=0),FALSE,'Input and Summary Results'!$E3554)</f>
        <v>0</v>
      </c>
      <c r="E3972" t="b">
        <f t="shared" si="215"/>
        <v>0</v>
      </c>
      <c r="F3972" t="b">
        <f t="shared" si="216"/>
        <v>0</v>
      </c>
      <c r="G3972" t="b">
        <f>IF('Input and Summary Results'!$J$4="yes",IF(C3972=FALSE,FALSE,IF('Data Transformation'!E3972&lt;$R$10,E3972,$R$10)),IF(C3972=FALSE,FALSE,IF(C3972&lt;$R$10,C3972,$R$10)))</f>
        <v>0</v>
      </c>
      <c r="H3972" t="b">
        <f>IF('Input and Summary Results'!$J$4="yes",'Data Transformation'!F3972,'Data Transformation'!D3972)</f>
        <v>0</v>
      </c>
      <c r="I3972" t="str">
        <f t="shared" si="214"/>
        <v/>
      </c>
    </row>
    <row r="3973" spans="2:9" x14ac:dyDescent="0.25">
      <c r="B3973" t="b">
        <f>IF('Input and Summary Results'!D3555=0,FALSE,'Input and Summary Results'!$B3555)</f>
        <v>0</v>
      </c>
      <c r="C3973" t="b">
        <f>IF(OR(B3973=0,'Input and Summary Results'!D3555=0,'Input and Summary Results'!D3555=""),FALSE,'Input and Summary Results'!$D3555)</f>
        <v>0</v>
      </c>
      <c r="D3973" t="b">
        <f>IF(OR(B3973=0,'Input and Summary Results'!E3555=0),FALSE,'Input and Summary Results'!$E3555)</f>
        <v>0</v>
      </c>
      <c r="E3973" t="b">
        <f t="shared" si="215"/>
        <v>0</v>
      </c>
      <c r="F3973" t="b">
        <f t="shared" si="216"/>
        <v>0</v>
      </c>
      <c r="G3973" t="b">
        <f>IF('Input and Summary Results'!$J$4="yes",IF(C3973=FALSE,FALSE,IF('Data Transformation'!E3973&lt;$R$10,E3973,$R$10)),IF(C3973=FALSE,FALSE,IF(C3973&lt;$R$10,C3973,$R$10)))</f>
        <v>0</v>
      </c>
      <c r="H3973" t="b">
        <f>IF('Input and Summary Results'!$J$4="yes",'Data Transformation'!F3973,'Data Transformation'!D3973)</f>
        <v>0</v>
      </c>
      <c r="I3973" t="str">
        <f t="shared" ref="I3973:I4036" si="217">IF(G3973=FALSE,"",B3973)</f>
        <v/>
      </c>
    </row>
    <row r="3974" spans="2:9" x14ac:dyDescent="0.25">
      <c r="B3974" t="b">
        <f>IF('Input and Summary Results'!D3556=0,FALSE,'Input and Summary Results'!$B3556)</f>
        <v>0</v>
      </c>
      <c r="C3974" t="b">
        <f>IF(OR(B3974=0,'Input and Summary Results'!D3556=0,'Input and Summary Results'!D3556=""),FALSE,'Input and Summary Results'!$D3556)</f>
        <v>0</v>
      </c>
      <c r="D3974" t="b">
        <f>IF(OR(B3974=0,'Input and Summary Results'!E3556=0),FALSE,'Input and Summary Results'!$E3556)</f>
        <v>0</v>
      </c>
      <c r="E3974" t="b">
        <f t="shared" si="215"/>
        <v>0</v>
      </c>
      <c r="F3974" t="b">
        <f t="shared" si="216"/>
        <v>0</v>
      </c>
      <c r="G3974" t="b">
        <f>IF('Input and Summary Results'!$J$4="yes",IF(C3974=FALSE,FALSE,IF('Data Transformation'!E3974&lt;$R$10,E3974,$R$10)),IF(C3974=FALSE,FALSE,IF(C3974&lt;$R$10,C3974,$R$10)))</f>
        <v>0</v>
      </c>
      <c r="H3974" t="b">
        <f>IF('Input and Summary Results'!$J$4="yes",'Data Transformation'!F3974,'Data Transformation'!D3974)</f>
        <v>0</v>
      </c>
      <c r="I3974" t="str">
        <f t="shared" si="217"/>
        <v/>
      </c>
    </row>
    <row r="3975" spans="2:9" x14ac:dyDescent="0.25">
      <c r="B3975" t="b">
        <f>IF('Input and Summary Results'!D3557=0,FALSE,'Input and Summary Results'!$B3557)</f>
        <v>0</v>
      </c>
      <c r="C3975" t="b">
        <f>IF(OR(B3975=0,'Input and Summary Results'!D3557=0,'Input and Summary Results'!D3557=""),FALSE,'Input and Summary Results'!$D3557)</f>
        <v>0</v>
      </c>
      <c r="D3975" t="b">
        <f>IF(OR(B3975=0,'Input and Summary Results'!E3557=0),FALSE,'Input and Summary Results'!$E3557)</f>
        <v>0</v>
      </c>
      <c r="E3975" t="b">
        <f t="shared" si="215"/>
        <v>0</v>
      </c>
      <c r="F3975" t="b">
        <f t="shared" si="216"/>
        <v>0</v>
      </c>
      <c r="G3975" t="b">
        <f>IF('Input and Summary Results'!$J$4="yes",IF(C3975=FALSE,FALSE,IF('Data Transformation'!E3975&lt;$R$10,E3975,$R$10)),IF(C3975=FALSE,FALSE,IF(C3975&lt;$R$10,C3975,$R$10)))</f>
        <v>0</v>
      </c>
      <c r="H3975" t="b">
        <f>IF('Input and Summary Results'!$J$4="yes",'Data Transformation'!F3975,'Data Transformation'!D3975)</f>
        <v>0</v>
      </c>
      <c r="I3975" t="str">
        <f t="shared" si="217"/>
        <v/>
      </c>
    </row>
    <row r="3976" spans="2:9" x14ac:dyDescent="0.25">
      <c r="B3976" t="b">
        <f>IF('Input and Summary Results'!D3558=0,FALSE,'Input and Summary Results'!$B3558)</f>
        <v>0</v>
      </c>
      <c r="C3976" t="b">
        <f>IF(OR(B3976=0,'Input and Summary Results'!D3558=0,'Input and Summary Results'!D3558=""),FALSE,'Input and Summary Results'!$D3558)</f>
        <v>0</v>
      </c>
      <c r="D3976" t="b">
        <f>IF(OR(B3976=0,'Input and Summary Results'!E3558=0),FALSE,'Input and Summary Results'!$E3558)</f>
        <v>0</v>
      </c>
      <c r="E3976" t="b">
        <f t="shared" si="215"/>
        <v>0</v>
      </c>
      <c r="F3976" t="b">
        <f t="shared" si="216"/>
        <v>0</v>
      </c>
      <c r="G3976" t="b">
        <f>IF('Input and Summary Results'!$J$4="yes",IF(C3976=FALSE,FALSE,IF('Data Transformation'!E3976&lt;$R$10,E3976,$R$10)),IF(C3976=FALSE,FALSE,IF(C3976&lt;$R$10,C3976,$R$10)))</f>
        <v>0</v>
      </c>
      <c r="H3976" t="b">
        <f>IF('Input and Summary Results'!$J$4="yes",'Data Transformation'!F3976,'Data Transformation'!D3976)</f>
        <v>0</v>
      </c>
      <c r="I3976" t="str">
        <f t="shared" si="217"/>
        <v/>
      </c>
    </row>
    <row r="3977" spans="2:9" x14ac:dyDescent="0.25">
      <c r="B3977" t="b">
        <f>IF('Input and Summary Results'!D3559=0,FALSE,'Input and Summary Results'!$B3559)</f>
        <v>0</v>
      </c>
      <c r="C3977" t="b">
        <f>IF(OR(B3977=0,'Input and Summary Results'!D3559=0,'Input and Summary Results'!D3559=""),FALSE,'Input and Summary Results'!$D3559)</f>
        <v>0</v>
      </c>
      <c r="D3977" t="b">
        <f>IF(OR(B3977=0,'Input and Summary Results'!E3559=0),FALSE,'Input and Summary Results'!$E3559)</f>
        <v>0</v>
      </c>
      <c r="E3977" t="b">
        <f t="shared" si="215"/>
        <v>0</v>
      </c>
      <c r="F3977" t="b">
        <f t="shared" si="216"/>
        <v>0</v>
      </c>
      <c r="G3977" t="b">
        <f>IF('Input and Summary Results'!$J$4="yes",IF(C3977=FALSE,FALSE,IF('Data Transformation'!E3977&lt;$R$10,E3977,$R$10)),IF(C3977=FALSE,FALSE,IF(C3977&lt;$R$10,C3977,$R$10)))</f>
        <v>0</v>
      </c>
      <c r="H3977" t="b">
        <f>IF('Input and Summary Results'!$J$4="yes",'Data Transformation'!F3977,'Data Transformation'!D3977)</f>
        <v>0</v>
      </c>
      <c r="I3977" t="str">
        <f t="shared" si="217"/>
        <v/>
      </c>
    </row>
    <row r="3978" spans="2:9" x14ac:dyDescent="0.25">
      <c r="B3978" t="b">
        <f>IF('Input and Summary Results'!D3560=0,FALSE,'Input and Summary Results'!$B3560)</f>
        <v>0</v>
      </c>
      <c r="C3978" t="b">
        <f>IF(OR(B3978=0,'Input and Summary Results'!D3560=0,'Input and Summary Results'!D3560=""),FALSE,'Input and Summary Results'!$D3560)</f>
        <v>0</v>
      </c>
      <c r="D3978" t="b">
        <f>IF(OR(B3978=0,'Input and Summary Results'!E3560=0),FALSE,'Input and Summary Results'!$E3560)</f>
        <v>0</v>
      </c>
      <c r="E3978" t="b">
        <f t="shared" si="215"/>
        <v>0</v>
      </c>
      <c r="F3978" t="b">
        <f t="shared" si="216"/>
        <v>0</v>
      </c>
      <c r="G3978" t="b">
        <f>IF('Input and Summary Results'!$J$4="yes",IF(C3978=FALSE,FALSE,IF('Data Transformation'!E3978&lt;$R$10,E3978,$R$10)),IF(C3978=FALSE,FALSE,IF(C3978&lt;$R$10,C3978,$R$10)))</f>
        <v>0</v>
      </c>
      <c r="H3978" t="b">
        <f>IF('Input and Summary Results'!$J$4="yes",'Data Transformation'!F3978,'Data Transformation'!D3978)</f>
        <v>0</v>
      </c>
      <c r="I3978" t="str">
        <f t="shared" si="217"/>
        <v/>
      </c>
    </row>
    <row r="3979" spans="2:9" x14ac:dyDescent="0.25">
      <c r="B3979" t="b">
        <f>IF('Input and Summary Results'!D3561=0,FALSE,'Input and Summary Results'!$B3561)</f>
        <v>0</v>
      </c>
      <c r="C3979" t="b">
        <f>IF(OR(B3979=0,'Input and Summary Results'!D3561=0,'Input and Summary Results'!D3561=""),FALSE,'Input and Summary Results'!$D3561)</f>
        <v>0</v>
      </c>
      <c r="D3979" t="b">
        <f>IF(OR(B3979=0,'Input and Summary Results'!E3561=0),FALSE,'Input and Summary Results'!$E3561)</f>
        <v>0</v>
      </c>
      <c r="E3979" t="b">
        <f t="shared" si="215"/>
        <v>0</v>
      </c>
      <c r="F3979" t="b">
        <f t="shared" si="216"/>
        <v>0</v>
      </c>
      <c r="G3979" t="b">
        <f>IF('Input and Summary Results'!$J$4="yes",IF(C3979=FALSE,FALSE,IF('Data Transformation'!E3979&lt;$R$10,E3979,$R$10)),IF(C3979=FALSE,FALSE,IF(C3979&lt;$R$10,C3979,$R$10)))</f>
        <v>0</v>
      </c>
      <c r="H3979" t="b">
        <f>IF('Input and Summary Results'!$J$4="yes",'Data Transformation'!F3979,'Data Transformation'!D3979)</f>
        <v>0</v>
      </c>
      <c r="I3979" t="str">
        <f t="shared" si="217"/>
        <v/>
      </c>
    </row>
    <row r="3980" spans="2:9" x14ac:dyDescent="0.25">
      <c r="B3980" t="b">
        <f>IF('Input and Summary Results'!D3562=0,FALSE,'Input and Summary Results'!$B3562)</f>
        <v>0</v>
      </c>
      <c r="C3980" t="b">
        <f>IF(OR(B3980=0,'Input and Summary Results'!D3562=0,'Input and Summary Results'!D3562=""),FALSE,'Input and Summary Results'!$D3562)</f>
        <v>0</v>
      </c>
      <c r="D3980" t="b">
        <f>IF(OR(B3980=0,'Input and Summary Results'!E3562=0),FALSE,'Input and Summary Results'!$E3562)</f>
        <v>0</v>
      </c>
      <c r="E3980" t="b">
        <f t="shared" si="215"/>
        <v>0</v>
      </c>
      <c r="F3980" t="b">
        <f t="shared" si="216"/>
        <v>0</v>
      </c>
      <c r="G3980" t="b">
        <f>IF('Input and Summary Results'!$J$4="yes",IF(C3980=FALSE,FALSE,IF('Data Transformation'!E3980&lt;$R$10,E3980,$R$10)),IF(C3980=FALSE,FALSE,IF(C3980&lt;$R$10,C3980,$R$10)))</f>
        <v>0</v>
      </c>
      <c r="H3980" t="b">
        <f>IF('Input and Summary Results'!$J$4="yes",'Data Transformation'!F3980,'Data Transformation'!D3980)</f>
        <v>0</v>
      </c>
      <c r="I3980" t="str">
        <f t="shared" si="217"/>
        <v/>
      </c>
    </row>
    <row r="3981" spans="2:9" x14ac:dyDescent="0.25">
      <c r="B3981" t="b">
        <f>IF('Input and Summary Results'!D3563=0,FALSE,'Input and Summary Results'!$B3563)</f>
        <v>0</v>
      </c>
      <c r="C3981" t="b">
        <f>IF(OR(B3981=0,'Input and Summary Results'!D3563=0,'Input and Summary Results'!D3563=""),FALSE,'Input and Summary Results'!$D3563)</f>
        <v>0</v>
      </c>
      <c r="D3981" t="b">
        <f>IF(OR(B3981=0,'Input and Summary Results'!E3563=0),FALSE,'Input and Summary Results'!$E3563)</f>
        <v>0</v>
      </c>
      <c r="E3981" t="b">
        <f t="shared" si="215"/>
        <v>0</v>
      </c>
      <c r="F3981" t="b">
        <f t="shared" si="216"/>
        <v>0</v>
      </c>
      <c r="G3981" t="b">
        <f>IF('Input and Summary Results'!$J$4="yes",IF(C3981=FALSE,FALSE,IF('Data Transformation'!E3981&lt;$R$10,E3981,$R$10)),IF(C3981=FALSE,FALSE,IF(C3981&lt;$R$10,C3981,$R$10)))</f>
        <v>0</v>
      </c>
      <c r="H3981" t="b">
        <f>IF('Input and Summary Results'!$J$4="yes",'Data Transformation'!F3981,'Data Transformation'!D3981)</f>
        <v>0</v>
      </c>
      <c r="I3981" t="str">
        <f t="shared" si="217"/>
        <v/>
      </c>
    </row>
    <row r="3982" spans="2:9" x14ac:dyDescent="0.25">
      <c r="B3982" t="b">
        <f>IF('Input and Summary Results'!D3564=0,FALSE,'Input and Summary Results'!$B3564)</f>
        <v>0</v>
      </c>
      <c r="C3982" t="b">
        <f>IF(OR(B3982=0,'Input and Summary Results'!D3564=0,'Input and Summary Results'!D3564=""),FALSE,'Input and Summary Results'!$D3564)</f>
        <v>0</v>
      </c>
      <c r="D3982" t="b">
        <f>IF(OR(B3982=0,'Input and Summary Results'!E3564=0),FALSE,'Input and Summary Results'!$E3564)</f>
        <v>0</v>
      </c>
      <c r="E3982" t="b">
        <f t="shared" si="215"/>
        <v>0</v>
      </c>
      <c r="F3982" t="b">
        <f t="shared" si="216"/>
        <v>0</v>
      </c>
      <c r="G3982" t="b">
        <f>IF('Input and Summary Results'!$J$4="yes",IF(C3982=FALSE,FALSE,IF('Data Transformation'!E3982&lt;$R$10,E3982,$R$10)),IF(C3982=FALSE,FALSE,IF(C3982&lt;$R$10,C3982,$R$10)))</f>
        <v>0</v>
      </c>
      <c r="H3982" t="b">
        <f>IF('Input and Summary Results'!$J$4="yes",'Data Transformation'!F3982,'Data Transformation'!D3982)</f>
        <v>0</v>
      </c>
      <c r="I3982" t="str">
        <f t="shared" si="217"/>
        <v/>
      </c>
    </row>
    <row r="3983" spans="2:9" x14ac:dyDescent="0.25">
      <c r="B3983" t="b">
        <f>IF('Input and Summary Results'!D3565=0,FALSE,'Input and Summary Results'!$B3565)</f>
        <v>0</v>
      </c>
      <c r="C3983" t="b">
        <f>IF(OR(B3983=0,'Input and Summary Results'!D3565=0,'Input and Summary Results'!D3565=""),FALSE,'Input and Summary Results'!$D3565)</f>
        <v>0</v>
      </c>
      <c r="D3983" t="b">
        <f>IF(OR(B3983=0,'Input and Summary Results'!E3565=0),FALSE,'Input and Summary Results'!$E3565)</f>
        <v>0</v>
      </c>
      <c r="E3983" t="b">
        <f t="shared" si="215"/>
        <v>0</v>
      </c>
      <c r="F3983" t="b">
        <f t="shared" si="216"/>
        <v>0</v>
      </c>
      <c r="G3983" t="b">
        <f>IF('Input and Summary Results'!$J$4="yes",IF(C3983=FALSE,FALSE,IF('Data Transformation'!E3983&lt;$R$10,E3983,$R$10)),IF(C3983=FALSE,FALSE,IF(C3983&lt;$R$10,C3983,$R$10)))</f>
        <v>0</v>
      </c>
      <c r="H3983" t="b">
        <f>IF('Input and Summary Results'!$J$4="yes",'Data Transformation'!F3983,'Data Transformation'!D3983)</f>
        <v>0</v>
      </c>
      <c r="I3983" t="str">
        <f t="shared" si="217"/>
        <v/>
      </c>
    </row>
    <row r="3984" spans="2:9" x14ac:dyDescent="0.25">
      <c r="B3984" t="b">
        <f>IF('Input and Summary Results'!D3566=0,FALSE,'Input and Summary Results'!$B3566)</f>
        <v>0</v>
      </c>
      <c r="C3984" t="b">
        <f>IF(OR(B3984=0,'Input and Summary Results'!D3566=0,'Input and Summary Results'!D3566=""),FALSE,'Input and Summary Results'!$D3566)</f>
        <v>0</v>
      </c>
      <c r="D3984" t="b">
        <f>IF(OR(B3984=0,'Input and Summary Results'!E3566=0),FALSE,'Input and Summary Results'!$E3566)</f>
        <v>0</v>
      </c>
      <c r="E3984" t="b">
        <f t="shared" si="215"/>
        <v>0</v>
      </c>
      <c r="F3984" t="b">
        <f t="shared" si="216"/>
        <v>0</v>
      </c>
      <c r="G3984" t="b">
        <f>IF('Input and Summary Results'!$J$4="yes",IF(C3984=FALSE,FALSE,IF('Data Transformation'!E3984&lt;$R$10,E3984,$R$10)),IF(C3984=FALSE,FALSE,IF(C3984&lt;$R$10,C3984,$R$10)))</f>
        <v>0</v>
      </c>
      <c r="H3984" t="b">
        <f>IF('Input and Summary Results'!$J$4="yes",'Data Transformation'!F3984,'Data Transformation'!D3984)</f>
        <v>0</v>
      </c>
      <c r="I3984" t="str">
        <f t="shared" si="217"/>
        <v/>
      </c>
    </row>
    <row r="3985" spans="2:9" x14ac:dyDescent="0.25">
      <c r="B3985" t="b">
        <f>IF('Input and Summary Results'!D3567=0,FALSE,'Input and Summary Results'!$B3567)</f>
        <v>0</v>
      </c>
      <c r="C3985" t="b">
        <f>IF(OR(B3985=0,'Input and Summary Results'!D3567=0,'Input and Summary Results'!D3567=""),FALSE,'Input and Summary Results'!$D3567)</f>
        <v>0</v>
      </c>
      <c r="D3985" t="b">
        <f>IF(OR(B3985=0,'Input and Summary Results'!E3567=0),FALSE,'Input and Summary Results'!$E3567)</f>
        <v>0</v>
      </c>
      <c r="E3985" t="b">
        <f t="shared" si="215"/>
        <v>0</v>
      </c>
      <c r="F3985" t="b">
        <f t="shared" si="216"/>
        <v>0</v>
      </c>
      <c r="G3985" t="b">
        <f>IF('Input and Summary Results'!$J$4="yes",IF(C3985=FALSE,FALSE,IF('Data Transformation'!E3985&lt;$R$10,E3985,$R$10)),IF(C3985=FALSE,FALSE,IF(C3985&lt;$R$10,C3985,$R$10)))</f>
        <v>0</v>
      </c>
      <c r="H3985" t="b">
        <f>IF('Input and Summary Results'!$J$4="yes",'Data Transformation'!F3985,'Data Transformation'!D3985)</f>
        <v>0</v>
      </c>
      <c r="I3985" t="str">
        <f t="shared" si="217"/>
        <v/>
      </c>
    </row>
    <row r="3986" spans="2:9" x14ac:dyDescent="0.25">
      <c r="B3986" t="b">
        <f>IF('Input and Summary Results'!D3568=0,FALSE,'Input and Summary Results'!$B3568)</f>
        <v>0</v>
      </c>
      <c r="C3986" t="b">
        <f>IF(OR(B3986=0,'Input and Summary Results'!D3568=0,'Input and Summary Results'!D3568=""),FALSE,'Input and Summary Results'!$D3568)</f>
        <v>0</v>
      </c>
      <c r="D3986" t="b">
        <f>IF(OR(B3986=0,'Input and Summary Results'!E3568=0),FALSE,'Input and Summary Results'!$E3568)</f>
        <v>0</v>
      </c>
      <c r="E3986" t="b">
        <f t="shared" si="215"/>
        <v>0</v>
      </c>
      <c r="F3986" t="b">
        <f t="shared" si="216"/>
        <v>0</v>
      </c>
      <c r="G3986" t="b">
        <f>IF('Input and Summary Results'!$J$4="yes",IF(C3986=FALSE,FALSE,IF('Data Transformation'!E3986&lt;$R$10,E3986,$R$10)),IF(C3986=FALSE,FALSE,IF(C3986&lt;$R$10,C3986,$R$10)))</f>
        <v>0</v>
      </c>
      <c r="H3986" t="b">
        <f>IF('Input and Summary Results'!$J$4="yes",'Data Transformation'!F3986,'Data Transformation'!D3986)</f>
        <v>0</v>
      </c>
      <c r="I3986" t="str">
        <f t="shared" si="217"/>
        <v/>
      </c>
    </row>
    <row r="3987" spans="2:9" x14ac:dyDescent="0.25">
      <c r="B3987" t="b">
        <f>IF('Input and Summary Results'!D3569=0,FALSE,'Input and Summary Results'!$B3569)</f>
        <v>0</v>
      </c>
      <c r="C3987" t="b">
        <f>IF(OR(B3987=0,'Input and Summary Results'!D3569=0,'Input and Summary Results'!D3569=""),FALSE,'Input and Summary Results'!$D3569)</f>
        <v>0</v>
      </c>
      <c r="D3987" t="b">
        <f>IF(OR(B3987=0,'Input and Summary Results'!E3569=0),FALSE,'Input and Summary Results'!$E3569)</f>
        <v>0</v>
      </c>
      <c r="E3987" t="b">
        <f t="shared" si="215"/>
        <v>0</v>
      </c>
      <c r="F3987" t="b">
        <f t="shared" si="216"/>
        <v>0</v>
      </c>
      <c r="G3987" t="b">
        <f>IF('Input and Summary Results'!$J$4="yes",IF(C3987=FALSE,FALSE,IF('Data Transformation'!E3987&lt;$R$10,E3987,$R$10)),IF(C3987=FALSE,FALSE,IF(C3987&lt;$R$10,C3987,$R$10)))</f>
        <v>0</v>
      </c>
      <c r="H3987" t="b">
        <f>IF('Input and Summary Results'!$J$4="yes",'Data Transformation'!F3987,'Data Transformation'!D3987)</f>
        <v>0</v>
      </c>
      <c r="I3987" t="str">
        <f t="shared" si="217"/>
        <v/>
      </c>
    </row>
    <row r="3988" spans="2:9" x14ac:dyDescent="0.25">
      <c r="B3988" t="b">
        <f>IF('Input and Summary Results'!D3570=0,FALSE,'Input and Summary Results'!$B3570)</f>
        <v>0</v>
      </c>
      <c r="C3988" t="b">
        <f>IF(OR(B3988=0,'Input and Summary Results'!D3570=0,'Input and Summary Results'!D3570=""),FALSE,'Input and Summary Results'!$D3570)</f>
        <v>0</v>
      </c>
      <c r="D3988" t="b">
        <f>IF(OR(B3988=0,'Input and Summary Results'!E3570=0),FALSE,'Input and Summary Results'!$E3570)</f>
        <v>0</v>
      </c>
      <c r="E3988" t="b">
        <f t="shared" si="215"/>
        <v>0</v>
      </c>
      <c r="F3988" t="b">
        <f t="shared" si="216"/>
        <v>0</v>
      </c>
      <c r="G3988" t="b">
        <f>IF('Input and Summary Results'!$J$4="yes",IF(C3988=FALSE,FALSE,IF('Data Transformation'!E3988&lt;$R$10,E3988,$R$10)),IF(C3988=FALSE,FALSE,IF(C3988&lt;$R$10,C3988,$R$10)))</f>
        <v>0</v>
      </c>
      <c r="H3988" t="b">
        <f>IF('Input and Summary Results'!$J$4="yes",'Data Transformation'!F3988,'Data Transformation'!D3988)</f>
        <v>0</v>
      </c>
      <c r="I3988" t="str">
        <f t="shared" si="217"/>
        <v/>
      </c>
    </row>
    <row r="3989" spans="2:9" x14ac:dyDescent="0.25">
      <c r="B3989" t="b">
        <f>IF('Input and Summary Results'!D3571=0,FALSE,'Input and Summary Results'!$B3571)</f>
        <v>0</v>
      </c>
      <c r="C3989" t="b">
        <f>IF(OR(B3989=0,'Input and Summary Results'!D3571=0,'Input and Summary Results'!D3571=""),FALSE,'Input and Summary Results'!$D3571)</f>
        <v>0</v>
      </c>
      <c r="D3989" t="b">
        <f>IF(OR(B3989=0,'Input and Summary Results'!E3571=0),FALSE,'Input and Summary Results'!$E3571)</f>
        <v>0</v>
      </c>
      <c r="E3989" t="b">
        <f t="shared" si="215"/>
        <v>0</v>
      </c>
      <c r="F3989" t="b">
        <f t="shared" si="216"/>
        <v>0</v>
      </c>
      <c r="G3989" t="b">
        <f>IF('Input and Summary Results'!$J$4="yes",IF(C3989=FALSE,FALSE,IF('Data Transformation'!E3989&lt;$R$10,E3989,$R$10)),IF(C3989=FALSE,FALSE,IF(C3989&lt;$R$10,C3989,$R$10)))</f>
        <v>0</v>
      </c>
      <c r="H3989" t="b">
        <f>IF('Input and Summary Results'!$J$4="yes",'Data Transformation'!F3989,'Data Transformation'!D3989)</f>
        <v>0</v>
      </c>
      <c r="I3989" t="str">
        <f t="shared" si="217"/>
        <v/>
      </c>
    </row>
    <row r="3990" spans="2:9" x14ac:dyDescent="0.25">
      <c r="B3990" t="b">
        <f>IF('Input and Summary Results'!D3572=0,FALSE,'Input and Summary Results'!$B3572)</f>
        <v>0</v>
      </c>
      <c r="C3990" t="b">
        <f>IF(OR(B3990=0,'Input and Summary Results'!D3572=0,'Input and Summary Results'!D3572=""),FALSE,'Input and Summary Results'!$D3572)</f>
        <v>0</v>
      </c>
      <c r="D3990" t="b">
        <f>IF(OR(B3990=0,'Input and Summary Results'!E3572=0),FALSE,'Input and Summary Results'!$E3572)</f>
        <v>0</v>
      </c>
      <c r="E3990" t="b">
        <f t="shared" si="215"/>
        <v>0</v>
      </c>
      <c r="F3990" t="b">
        <f t="shared" si="216"/>
        <v>0</v>
      </c>
      <c r="G3990" t="b">
        <f>IF('Input and Summary Results'!$J$4="yes",IF(C3990=FALSE,FALSE,IF('Data Transformation'!E3990&lt;$R$10,E3990,$R$10)),IF(C3990=FALSE,FALSE,IF(C3990&lt;$R$10,C3990,$R$10)))</f>
        <v>0</v>
      </c>
      <c r="H3990" t="b">
        <f>IF('Input and Summary Results'!$J$4="yes",'Data Transformation'!F3990,'Data Transformation'!D3990)</f>
        <v>0</v>
      </c>
      <c r="I3990" t="str">
        <f t="shared" si="217"/>
        <v/>
      </c>
    </row>
    <row r="3991" spans="2:9" x14ac:dyDescent="0.25">
      <c r="B3991" t="b">
        <f>IF('Input and Summary Results'!D3573=0,FALSE,'Input and Summary Results'!$B3573)</f>
        <v>0</v>
      </c>
      <c r="C3991" t="b">
        <f>IF(OR(B3991=0,'Input and Summary Results'!D3573=0,'Input and Summary Results'!D3573=""),FALSE,'Input and Summary Results'!$D3573)</f>
        <v>0</v>
      </c>
      <c r="D3991" t="b">
        <f>IF(OR(B3991=0,'Input and Summary Results'!E3573=0),FALSE,'Input and Summary Results'!$E3573)</f>
        <v>0</v>
      </c>
      <c r="E3991" t="b">
        <f t="shared" si="215"/>
        <v>0</v>
      </c>
      <c r="F3991" t="b">
        <f t="shared" si="216"/>
        <v>0</v>
      </c>
      <c r="G3991" t="b">
        <f>IF('Input and Summary Results'!$J$4="yes",IF(C3991=FALSE,FALSE,IF('Data Transformation'!E3991&lt;$R$10,E3991,$R$10)),IF(C3991=FALSE,FALSE,IF(C3991&lt;$R$10,C3991,$R$10)))</f>
        <v>0</v>
      </c>
      <c r="H3991" t="b">
        <f>IF('Input and Summary Results'!$J$4="yes",'Data Transformation'!F3991,'Data Transformation'!D3991)</f>
        <v>0</v>
      </c>
      <c r="I3991" t="str">
        <f t="shared" si="217"/>
        <v/>
      </c>
    </row>
    <row r="3992" spans="2:9" x14ac:dyDescent="0.25">
      <c r="B3992" t="b">
        <f>IF('Input and Summary Results'!D3574=0,FALSE,'Input and Summary Results'!$B3574)</f>
        <v>0</v>
      </c>
      <c r="C3992" t="b">
        <f>IF(OR(B3992=0,'Input and Summary Results'!D3574=0,'Input and Summary Results'!D3574=""),FALSE,'Input and Summary Results'!$D3574)</f>
        <v>0</v>
      </c>
      <c r="D3992" t="b">
        <f>IF(OR(B3992=0,'Input and Summary Results'!E3574=0),FALSE,'Input and Summary Results'!$E3574)</f>
        <v>0</v>
      </c>
      <c r="E3992" t="b">
        <f t="shared" si="215"/>
        <v>0</v>
      </c>
      <c r="F3992" t="b">
        <f t="shared" si="216"/>
        <v>0</v>
      </c>
      <c r="G3992" t="b">
        <f>IF('Input and Summary Results'!$J$4="yes",IF(C3992=FALSE,FALSE,IF('Data Transformation'!E3992&lt;$R$10,E3992,$R$10)),IF(C3992=FALSE,FALSE,IF(C3992&lt;$R$10,C3992,$R$10)))</f>
        <v>0</v>
      </c>
      <c r="H3992" t="b">
        <f>IF('Input and Summary Results'!$J$4="yes",'Data Transformation'!F3992,'Data Transformation'!D3992)</f>
        <v>0</v>
      </c>
      <c r="I3992" t="str">
        <f t="shared" si="217"/>
        <v/>
      </c>
    </row>
    <row r="3993" spans="2:9" x14ac:dyDescent="0.25">
      <c r="B3993" t="b">
        <f>IF('Input and Summary Results'!D3575=0,FALSE,'Input and Summary Results'!$B3575)</f>
        <v>0</v>
      </c>
      <c r="C3993" t="b">
        <f>IF(OR(B3993=0,'Input and Summary Results'!D3575=0,'Input and Summary Results'!D3575=""),FALSE,'Input and Summary Results'!$D3575)</f>
        <v>0</v>
      </c>
      <c r="D3993" t="b">
        <f>IF(OR(B3993=0,'Input and Summary Results'!E3575=0),FALSE,'Input and Summary Results'!$E3575)</f>
        <v>0</v>
      </c>
      <c r="E3993" t="b">
        <f t="shared" si="215"/>
        <v>0</v>
      </c>
      <c r="F3993" t="b">
        <f t="shared" si="216"/>
        <v>0</v>
      </c>
      <c r="G3993" t="b">
        <f>IF('Input and Summary Results'!$J$4="yes",IF(C3993=FALSE,FALSE,IF('Data Transformation'!E3993&lt;$R$10,E3993,$R$10)),IF(C3993=FALSE,FALSE,IF(C3993&lt;$R$10,C3993,$R$10)))</f>
        <v>0</v>
      </c>
      <c r="H3993" t="b">
        <f>IF('Input and Summary Results'!$J$4="yes",'Data Transformation'!F3993,'Data Transformation'!D3993)</f>
        <v>0</v>
      </c>
      <c r="I3993" t="str">
        <f t="shared" si="217"/>
        <v/>
      </c>
    </row>
    <row r="3994" spans="2:9" x14ac:dyDescent="0.25">
      <c r="B3994" t="b">
        <f>IF('Input and Summary Results'!D3576=0,FALSE,'Input and Summary Results'!$B3576)</f>
        <v>0</v>
      </c>
      <c r="C3994" t="b">
        <f>IF(OR(B3994=0,'Input and Summary Results'!D3576=0,'Input and Summary Results'!D3576=""),FALSE,'Input and Summary Results'!$D3576)</f>
        <v>0</v>
      </c>
      <c r="D3994" t="b">
        <f>IF(OR(B3994=0,'Input and Summary Results'!E3576=0),FALSE,'Input and Summary Results'!$E3576)</f>
        <v>0</v>
      </c>
      <c r="E3994" t="b">
        <f t="shared" si="215"/>
        <v>0</v>
      </c>
      <c r="F3994" t="b">
        <f t="shared" si="216"/>
        <v>0</v>
      </c>
      <c r="G3994" t="b">
        <f>IF('Input and Summary Results'!$J$4="yes",IF(C3994=FALSE,FALSE,IF('Data Transformation'!E3994&lt;$R$10,E3994,$R$10)),IF(C3994=FALSE,FALSE,IF(C3994&lt;$R$10,C3994,$R$10)))</f>
        <v>0</v>
      </c>
      <c r="H3994" t="b">
        <f>IF('Input and Summary Results'!$J$4="yes",'Data Transformation'!F3994,'Data Transformation'!D3994)</f>
        <v>0</v>
      </c>
      <c r="I3994" t="str">
        <f t="shared" si="217"/>
        <v/>
      </c>
    </row>
    <row r="3995" spans="2:9" x14ac:dyDescent="0.25">
      <c r="B3995" t="b">
        <f>IF('Input and Summary Results'!D3577=0,FALSE,'Input and Summary Results'!$B3577)</f>
        <v>0</v>
      </c>
      <c r="C3995" t="b">
        <f>IF(OR(B3995=0,'Input and Summary Results'!D3577=0,'Input and Summary Results'!D3577=""),FALSE,'Input and Summary Results'!$D3577)</f>
        <v>0</v>
      </c>
      <c r="D3995" t="b">
        <f>IF(OR(B3995=0,'Input and Summary Results'!E3577=0),FALSE,'Input and Summary Results'!$E3577)</f>
        <v>0</v>
      </c>
      <c r="E3995" t="b">
        <f t="shared" si="215"/>
        <v>0</v>
      </c>
      <c r="F3995" t="b">
        <f t="shared" si="216"/>
        <v>0</v>
      </c>
      <c r="G3995" t="b">
        <f>IF('Input and Summary Results'!$J$4="yes",IF(C3995=FALSE,FALSE,IF('Data Transformation'!E3995&lt;$R$10,E3995,$R$10)),IF(C3995=FALSE,FALSE,IF(C3995&lt;$R$10,C3995,$R$10)))</f>
        <v>0</v>
      </c>
      <c r="H3995" t="b">
        <f>IF('Input and Summary Results'!$J$4="yes",'Data Transformation'!F3995,'Data Transformation'!D3995)</f>
        <v>0</v>
      </c>
      <c r="I3995" t="str">
        <f t="shared" si="217"/>
        <v/>
      </c>
    </row>
    <row r="3996" spans="2:9" x14ac:dyDescent="0.25">
      <c r="B3996" t="b">
        <f>IF('Input and Summary Results'!D3578=0,FALSE,'Input and Summary Results'!$B3578)</f>
        <v>0</v>
      </c>
      <c r="C3996" t="b">
        <f>IF(OR(B3996=0,'Input and Summary Results'!D3578=0,'Input and Summary Results'!D3578=""),FALSE,'Input and Summary Results'!$D3578)</f>
        <v>0</v>
      </c>
      <c r="D3996" t="b">
        <f>IF(OR(B3996=0,'Input and Summary Results'!E3578=0),FALSE,'Input and Summary Results'!$E3578)</f>
        <v>0</v>
      </c>
      <c r="E3996" t="b">
        <f t="shared" si="215"/>
        <v>0</v>
      </c>
      <c r="F3996" t="b">
        <f t="shared" si="216"/>
        <v>0</v>
      </c>
      <c r="G3996" t="b">
        <f>IF('Input and Summary Results'!$J$4="yes",IF(C3996=FALSE,FALSE,IF('Data Transformation'!E3996&lt;$R$10,E3996,$R$10)),IF(C3996=FALSE,FALSE,IF(C3996&lt;$R$10,C3996,$R$10)))</f>
        <v>0</v>
      </c>
      <c r="H3996" t="b">
        <f>IF('Input and Summary Results'!$J$4="yes",'Data Transformation'!F3996,'Data Transformation'!D3996)</f>
        <v>0</v>
      </c>
      <c r="I3996" t="str">
        <f t="shared" si="217"/>
        <v/>
      </c>
    </row>
    <row r="3997" spans="2:9" x14ac:dyDescent="0.25">
      <c r="B3997" t="b">
        <f>IF('Input and Summary Results'!D3579=0,FALSE,'Input and Summary Results'!$B3579)</f>
        <v>0</v>
      </c>
      <c r="C3997" t="b">
        <f>IF(OR(B3997=0,'Input and Summary Results'!D3579=0,'Input and Summary Results'!D3579=""),FALSE,'Input and Summary Results'!$D3579)</f>
        <v>0</v>
      </c>
      <c r="D3997" t="b">
        <f>IF(OR(B3997=0,'Input and Summary Results'!E3579=0),FALSE,'Input and Summary Results'!$E3579)</f>
        <v>0</v>
      </c>
      <c r="E3997" t="b">
        <f t="shared" si="215"/>
        <v>0</v>
      </c>
      <c r="F3997" t="b">
        <f t="shared" si="216"/>
        <v>0</v>
      </c>
      <c r="G3997" t="b">
        <f>IF('Input and Summary Results'!$J$4="yes",IF(C3997=FALSE,FALSE,IF('Data Transformation'!E3997&lt;$R$10,E3997,$R$10)),IF(C3997=FALSE,FALSE,IF(C3997&lt;$R$10,C3997,$R$10)))</f>
        <v>0</v>
      </c>
      <c r="H3997" t="b">
        <f>IF('Input and Summary Results'!$J$4="yes",'Data Transformation'!F3997,'Data Transformation'!D3997)</f>
        <v>0</v>
      </c>
      <c r="I3997" t="str">
        <f t="shared" si="217"/>
        <v/>
      </c>
    </row>
    <row r="3998" spans="2:9" x14ac:dyDescent="0.25">
      <c r="B3998" t="b">
        <f>IF('Input and Summary Results'!D3580=0,FALSE,'Input and Summary Results'!$B3580)</f>
        <v>0</v>
      </c>
      <c r="C3998" t="b">
        <f>IF(OR(B3998=0,'Input and Summary Results'!D3580=0,'Input and Summary Results'!D3580=""),FALSE,'Input and Summary Results'!$D3580)</f>
        <v>0</v>
      </c>
      <c r="D3998" t="b">
        <f>IF(OR(B3998=0,'Input and Summary Results'!E3580=0),FALSE,'Input and Summary Results'!$E3580)</f>
        <v>0</v>
      </c>
      <c r="E3998" t="b">
        <f t="shared" si="215"/>
        <v>0</v>
      </c>
      <c r="F3998" t="b">
        <f t="shared" si="216"/>
        <v>0</v>
      </c>
      <c r="G3998" t="b">
        <f>IF('Input and Summary Results'!$J$4="yes",IF(C3998=FALSE,FALSE,IF('Data Transformation'!E3998&lt;$R$10,E3998,$R$10)),IF(C3998=FALSE,FALSE,IF(C3998&lt;$R$10,C3998,$R$10)))</f>
        <v>0</v>
      </c>
      <c r="H3998" t="b">
        <f>IF('Input and Summary Results'!$J$4="yes",'Data Transformation'!F3998,'Data Transformation'!D3998)</f>
        <v>0</v>
      </c>
      <c r="I3998" t="str">
        <f t="shared" si="217"/>
        <v/>
      </c>
    </row>
    <row r="3999" spans="2:9" x14ac:dyDescent="0.25">
      <c r="B3999" t="b">
        <f>IF('Input and Summary Results'!D3581=0,FALSE,'Input and Summary Results'!$B3581)</f>
        <v>0</v>
      </c>
      <c r="C3999" t="b">
        <f>IF(OR(B3999=0,'Input and Summary Results'!D3581=0,'Input and Summary Results'!D3581=""),FALSE,'Input and Summary Results'!$D3581)</f>
        <v>0</v>
      </c>
      <c r="D3999" t="b">
        <f>IF(OR(B3999=0,'Input and Summary Results'!E3581=0),FALSE,'Input and Summary Results'!$E3581)</f>
        <v>0</v>
      </c>
      <c r="E3999" t="b">
        <f t="shared" si="215"/>
        <v>0</v>
      </c>
      <c r="F3999" t="b">
        <f t="shared" si="216"/>
        <v>0</v>
      </c>
      <c r="G3999" t="b">
        <f>IF('Input and Summary Results'!$J$4="yes",IF(C3999=FALSE,FALSE,IF('Data Transformation'!E3999&lt;$R$10,E3999,$R$10)),IF(C3999=FALSE,FALSE,IF(C3999&lt;$R$10,C3999,$R$10)))</f>
        <v>0</v>
      </c>
      <c r="H3999" t="b">
        <f>IF('Input and Summary Results'!$J$4="yes",'Data Transformation'!F3999,'Data Transformation'!D3999)</f>
        <v>0</v>
      </c>
      <c r="I3999" t="str">
        <f t="shared" si="217"/>
        <v/>
      </c>
    </row>
    <row r="4000" spans="2:9" x14ac:dyDescent="0.25">
      <c r="B4000" t="b">
        <f>IF('Input and Summary Results'!D3582=0,FALSE,'Input and Summary Results'!$B3582)</f>
        <v>0</v>
      </c>
      <c r="C4000" t="b">
        <f>IF(OR(B4000=0,'Input and Summary Results'!D3582=0,'Input and Summary Results'!D3582=""),FALSE,'Input and Summary Results'!$D3582)</f>
        <v>0</v>
      </c>
      <c r="D4000" t="b">
        <f>IF(OR(B4000=0,'Input and Summary Results'!E3582=0),FALSE,'Input and Summary Results'!$E3582)</f>
        <v>0</v>
      </c>
      <c r="E4000" t="b">
        <f t="shared" si="215"/>
        <v>0</v>
      </c>
      <c r="F4000" t="b">
        <f t="shared" si="216"/>
        <v>0</v>
      </c>
      <c r="G4000" t="b">
        <f>IF('Input and Summary Results'!$J$4="yes",IF(C4000=FALSE,FALSE,IF('Data Transformation'!E4000&lt;$R$10,E4000,$R$10)),IF(C4000=FALSE,FALSE,IF(C4000&lt;$R$10,C4000,$R$10)))</f>
        <v>0</v>
      </c>
      <c r="H4000" t="b">
        <f>IF('Input and Summary Results'!$J$4="yes",'Data Transformation'!F4000,'Data Transformation'!D4000)</f>
        <v>0</v>
      </c>
      <c r="I4000" t="str">
        <f t="shared" si="217"/>
        <v/>
      </c>
    </row>
    <row r="4001" spans="2:9" x14ac:dyDescent="0.25">
      <c r="B4001" t="b">
        <f>IF('Input and Summary Results'!D3583=0,FALSE,'Input and Summary Results'!$B3583)</f>
        <v>0</v>
      </c>
      <c r="C4001" t="b">
        <f>IF(OR(B4001=0,'Input and Summary Results'!D3583=0,'Input and Summary Results'!D3583=""),FALSE,'Input and Summary Results'!$D3583)</f>
        <v>0</v>
      </c>
      <c r="D4001" t="b">
        <f>IF(OR(B4001=0,'Input and Summary Results'!E3583=0),FALSE,'Input and Summary Results'!$E3583)</f>
        <v>0</v>
      </c>
      <c r="E4001" t="b">
        <f t="shared" si="215"/>
        <v>0</v>
      </c>
      <c r="F4001" t="b">
        <f t="shared" si="216"/>
        <v>0</v>
      </c>
      <c r="G4001" t="b">
        <f>IF('Input and Summary Results'!$J$4="yes",IF(C4001=FALSE,FALSE,IF('Data Transformation'!E4001&lt;$R$10,E4001,$R$10)),IF(C4001=FALSE,FALSE,IF(C4001&lt;$R$10,C4001,$R$10)))</f>
        <v>0</v>
      </c>
      <c r="H4001" t="b">
        <f>IF('Input and Summary Results'!$J$4="yes",'Data Transformation'!F4001,'Data Transformation'!D4001)</f>
        <v>0</v>
      </c>
      <c r="I4001" t="str">
        <f t="shared" si="217"/>
        <v/>
      </c>
    </row>
    <row r="4002" spans="2:9" x14ac:dyDescent="0.25">
      <c r="B4002" t="b">
        <f>IF('Input and Summary Results'!D3584=0,FALSE,'Input and Summary Results'!$B3584)</f>
        <v>0</v>
      </c>
      <c r="C4002" t="b">
        <f>IF(OR(B4002=0,'Input and Summary Results'!D3584=0,'Input and Summary Results'!D3584=""),FALSE,'Input and Summary Results'!$D3584)</f>
        <v>0</v>
      </c>
      <c r="D4002" t="b">
        <f>IF(OR(B4002=0,'Input and Summary Results'!E3584=0),FALSE,'Input and Summary Results'!$E3584)</f>
        <v>0</v>
      </c>
      <c r="E4002" t="b">
        <f t="shared" si="215"/>
        <v>0</v>
      </c>
      <c r="F4002" t="b">
        <f t="shared" si="216"/>
        <v>0</v>
      </c>
      <c r="G4002" t="b">
        <f>IF('Input and Summary Results'!$J$4="yes",IF(C4002=FALSE,FALSE,IF('Data Transformation'!E4002&lt;$R$10,E4002,$R$10)),IF(C4002=FALSE,FALSE,IF(C4002&lt;$R$10,C4002,$R$10)))</f>
        <v>0</v>
      </c>
      <c r="H4002" t="b">
        <f>IF('Input and Summary Results'!$J$4="yes",'Data Transformation'!F4002,'Data Transformation'!D4002)</f>
        <v>0</v>
      </c>
      <c r="I4002" t="str">
        <f t="shared" si="217"/>
        <v/>
      </c>
    </row>
    <row r="4003" spans="2:9" x14ac:dyDescent="0.25">
      <c r="B4003" t="b">
        <f>IF('Input and Summary Results'!D3585=0,FALSE,'Input and Summary Results'!$B3585)</f>
        <v>0</v>
      </c>
      <c r="C4003" t="b">
        <f>IF(OR(B4003=0,'Input and Summary Results'!D3585=0,'Input and Summary Results'!D3585=""),FALSE,'Input and Summary Results'!$D3585)</f>
        <v>0</v>
      </c>
      <c r="D4003" t="b">
        <f>IF(OR(B4003=0,'Input and Summary Results'!E3585=0),FALSE,'Input and Summary Results'!$E3585)</f>
        <v>0</v>
      </c>
      <c r="E4003" t="b">
        <f t="shared" si="215"/>
        <v>0</v>
      </c>
      <c r="F4003" t="b">
        <f t="shared" si="216"/>
        <v>0</v>
      </c>
      <c r="G4003" t="b">
        <f>IF('Input and Summary Results'!$J$4="yes",IF(C4003=FALSE,FALSE,IF('Data Transformation'!E4003&lt;$R$10,E4003,$R$10)),IF(C4003=FALSE,FALSE,IF(C4003&lt;$R$10,C4003,$R$10)))</f>
        <v>0</v>
      </c>
      <c r="H4003" t="b">
        <f>IF('Input and Summary Results'!$J$4="yes",'Data Transformation'!F4003,'Data Transformation'!D4003)</f>
        <v>0</v>
      </c>
      <c r="I4003" t="str">
        <f t="shared" si="217"/>
        <v/>
      </c>
    </row>
    <row r="4004" spans="2:9" x14ac:dyDescent="0.25">
      <c r="B4004" t="b">
        <f>IF('Input and Summary Results'!D3586=0,FALSE,'Input and Summary Results'!$B3586)</f>
        <v>0</v>
      </c>
      <c r="C4004" t="b">
        <f>IF(OR(B4004=0,'Input and Summary Results'!D3586=0,'Input and Summary Results'!D3586=""),FALSE,'Input and Summary Results'!$D3586)</f>
        <v>0</v>
      </c>
      <c r="D4004" t="b">
        <f>IF(OR(B4004=0,'Input and Summary Results'!E3586=0),FALSE,'Input and Summary Results'!$E3586)</f>
        <v>0</v>
      </c>
      <c r="E4004" t="b">
        <f t="shared" si="215"/>
        <v>0</v>
      </c>
      <c r="F4004" t="b">
        <f t="shared" si="216"/>
        <v>0</v>
      </c>
      <c r="G4004" t="b">
        <f>IF('Input and Summary Results'!$J$4="yes",IF(C4004=FALSE,FALSE,IF('Data Transformation'!E4004&lt;$R$10,E4004,$R$10)),IF(C4004=FALSE,FALSE,IF(C4004&lt;$R$10,C4004,$R$10)))</f>
        <v>0</v>
      </c>
      <c r="H4004" t="b">
        <f>IF('Input and Summary Results'!$J$4="yes",'Data Transformation'!F4004,'Data Transformation'!D4004)</f>
        <v>0</v>
      </c>
      <c r="I4004" t="str">
        <f t="shared" si="217"/>
        <v/>
      </c>
    </row>
    <row r="4005" spans="2:9" x14ac:dyDescent="0.25">
      <c r="B4005" t="b">
        <f>IF('Input and Summary Results'!D3587=0,FALSE,'Input and Summary Results'!$B3587)</f>
        <v>0</v>
      </c>
      <c r="C4005" t="b">
        <f>IF(OR(B4005=0,'Input and Summary Results'!D3587=0,'Input and Summary Results'!D3587=""),FALSE,'Input and Summary Results'!$D3587)</f>
        <v>0</v>
      </c>
      <c r="D4005" t="b">
        <f>IF(OR(B4005=0,'Input and Summary Results'!E3587=0),FALSE,'Input and Summary Results'!$E3587)</f>
        <v>0</v>
      </c>
      <c r="E4005" t="b">
        <f t="shared" si="215"/>
        <v>0</v>
      </c>
      <c r="F4005" t="b">
        <f t="shared" si="216"/>
        <v>0</v>
      </c>
      <c r="G4005" t="b">
        <f>IF('Input and Summary Results'!$J$4="yes",IF(C4005=FALSE,FALSE,IF('Data Transformation'!E4005&lt;$R$10,E4005,$R$10)),IF(C4005=FALSE,FALSE,IF(C4005&lt;$R$10,C4005,$R$10)))</f>
        <v>0</v>
      </c>
      <c r="H4005" t="b">
        <f>IF('Input and Summary Results'!$J$4="yes",'Data Transformation'!F4005,'Data Transformation'!D4005)</f>
        <v>0</v>
      </c>
      <c r="I4005" t="str">
        <f t="shared" si="217"/>
        <v/>
      </c>
    </row>
    <row r="4006" spans="2:9" x14ac:dyDescent="0.25">
      <c r="B4006" t="b">
        <f>IF('Input and Summary Results'!D3588=0,FALSE,'Input and Summary Results'!$B3588)</f>
        <v>0</v>
      </c>
      <c r="C4006" t="b">
        <f>IF(OR(B4006=0,'Input and Summary Results'!D3588=0,'Input and Summary Results'!D3588=""),FALSE,'Input and Summary Results'!$D3588)</f>
        <v>0</v>
      </c>
      <c r="D4006" t="b">
        <f>IF(OR(B4006=0,'Input and Summary Results'!E3588=0),FALSE,'Input and Summary Results'!$E3588)</f>
        <v>0</v>
      </c>
      <c r="E4006" t="b">
        <f t="shared" si="215"/>
        <v>0</v>
      </c>
      <c r="F4006" t="b">
        <f t="shared" si="216"/>
        <v>0</v>
      </c>
      <c r="G4006" t="b">
        <f>IF('Input and Summary Results'!$J$4="yes",IF(C4006=FALSE,FALSE,IF('Data Transformation'!E4006&lt;$R$10,E4006,$R$10)),IF(C4006=FALSE,FALSE,IF(C4006&lt;$R$10,C4006,$R$10)))</f>
        <v>0</v>
      </c>
      <c r="H4006" t="b">
        <f>IF('Input and Summary Results'!$J$4="yes",'Data Transformation'!F4006,'Data Transformation'!D4006)</f>
        <v>0</v>
      </c>
      <c r="I4006" t="str">
        <f t="shared" si="217"/>
        <v/>
      </c>
    </row>
    <row r="4007" spans="2:9" x14ac:dyDescent="0.25">
      <c r="B4007" t="b">
        <f>IF('Input and Summary Results'!D3589=0,FALSE,'Input and Summary Results'!$B3589)</f>
        <v>0</v>
      </c>
      <c r="C4007" t="b">
        <f>IF(OR(B4007=0,'Input and Summary Results'!D3589=0,'Input and Summary Results'!D3589=""),FALSE,'Input and Summary Results'!$D3589)</f>
        <v>0</v>
      </c>
      <c r="D4007" t="b">
        <f>IF(OR(B4007=0,'Input and Summary Results'!E3589=0),FALSE,'Input and Summary Results'!$E3589)</f>
        <v>0</v>
      </c>
      <c r="E4007" t="b">
        <f t="shared" si="215"/>
        <v>0</v>
      </c>
      <c r="F4007" t="b">
        <f t="shared" si="216"/>
        <v>0</v>
      </c>
      <c r="G4007" t="b">
        <f>IF('Input and Summary Results'!$J$4="yes",IF(C4007=FALSE,FALSE,IF('Data Transformation'!E4007&lt;$R$10,E4007,$R$10)),IF(C4007=FALSE,FALSE,IF(C4007&lt;$R$10,C4007,$R$10)))</f>
        <v>0</v>
      </c>
      <c r="H4007" t="b">
        <f>IF('Input and Summary Results'!$J$4="yes",'Data Transformation'!F4007,'Data Transformation'!D4007)</f>
        <v>0</v>
      </c>
      <c r="I4007" t="str">
        <f t="shared" si="217"/>
        <v/>
      </c>
    </row>
    <row r="4008" spans="2:9" x14ac:dyDescent="0.25">
      <c r="B4008" t="b">
        <f>IF('Input and Summary Results'!D3590=0,FALSE,'Input and Summary Results'!$B3590)</f>
        <v>0</v>
      </c>
      <c r="C4008" t="b">
        <f>IF(OR(B4008=0,'Input and Summary Results'!D3590=0,'Input and Summary Results'!D3590=""),FALSE,'Input and Summary Results'!$D3590)</f>
        <v>0</v>
      </c>
      <c r="D4008" t="b">
        <f>IF(OR(B4008=0,'Input and Summary Results'!E3590=0),FALSE,'Input and Summary Results'!$E3590)</f>
        <v>0</v>
      </c>
      <c r="E4008" t="b">
        <f t="shared" si="215"/>
        <v>0</v>
      </c>
      <c r="F4008" t="b">
        <f t="shared" si="216"/>
        <v>0</v>
      </c>
      <c r="G4008" t="b">
        <f>IF('Input and Summary Results'!$J$4="yes",IF(C4008=FALSE,FALSE,IF('Data Transformation'!E4008&lt;$R$10,E4008,$R$10)),IF(C4008=FALSE,FALSE,IF(C4008&lt;$R$10,C4008,$R$10)))</f>
        <v>0</v>
      </c>
      <c r="H4008" t="b">
        <f>IF('Input and Summary Results'!$J$4="yes",'Data Transformation'!F4008,'Data Transformation'!D4008)</f>
        <v>0</v>
      </c>
      <c r="I4008" t="str">
        <f t="shared" si="217"/>
        <v/>
      </c>
    </row>
    <row r="4009" spans="2:9" x14ac:dyDescent="0.25">
      <c r="B4009" t="b">
        <f>IF('Input and Summary Results'!D3591=0,FALSE,'Input and Summary Results'!$B3591)</f>
        <v>0</v>
      </c>
      <c r="C4009" t="b">
        <f>IF(OR(B4009=0,'Input and Summary Results'!D3591=0,'Input and Summary Results'!D3591=""),FALSE,'Input and Summary Results'!$D3591)</f>
        <v>0</v>
      </c>
      <c r="D4009" t="b">
        <f>IF(OR(B4009=0,'Input and Summary Results'!E3591=0),FALSE,'Input and Summary Results'!$E3591)</f>
        <v>0</v>
      </c>
      <c r="E4009" t="b">
        <f t="shared" si="215"/>
        <v>0</v>
      </c>
      <c r="F4009" t="b">
        <f t="shared" si="216"/>
        <v>0</v>
      </c>
      <c r="G4009" t="b">
        <f>IF('Input and Summary Results'!$J$4="yes",IF(C4009=FALSE,FALSE,IF('Data Transformation'!E4009&lt;$R$10,E4009,$R$10)),IF(C4009=FALSE,FALSE,IF(C4009&lt;$R$10,C4009,$R$10)))</f>
        <v>0</v>
      </c>
      <c r="H4009" t="b">
        <f>IF('Input and Summary Results'!$J$4="yes",'Data Transformation'!F4009,'Data Transformation'!D4009)</f>
        <v>0</v>
      </c>
      <c r="I4009" t="str">
        <f t="shared" si="217"/>
        <v/>
      </c>
    </row>
    <row r="4010" spans="2:9" x14ac:dyDescent="0.25">
      <c r="B4010" t="b">
        <f>IF('Input and Summary Results'!D3592=0,FALSE,'Input and Summary Results'!$B3592)</f>
        <v>0</v>
      </c>
      <c r="C4010" t="b">
        <f>IF(OR(B4010=0,'Input and Summary Results'!D3592=0,'Input and Summary Results'!D3592=""),FALSE,'Input and Summary Results'!$D3592)</f>
        <v>0</v>
      </c>
      <c r="D4010" t="b">
        <f>IF(OR(B4010=0,'Input and Summary Results'!E3592=0),FALSE,'Input and Summary Results'!$E3592)</f>
        <v>0</v>
      </c>
      <c r="E4010" t="b">
        <f t="shared" ref="E4010:E4073" si="218">IF(C4010=FALSE,FALSE,LOG10(C4010))</f>
        <v>0</v>
      </c>
      <c r="F4010" t="b">
        <f t="shared" ref="F4010:F4073" si="219">IF(D4010=FALSE, FALSE,0.434*D4010/C4010)</f>
        <v>0</v>
      </c>
      <c r="G4010" t="b">
        <f>IF('Input and Summary Results'!$J$4="yes",IF(C4010=FALSE,FALSE,IF('Data Transformation'!E4010&lt;$R$10,E4010,$R$10)),IF(C4010=FALSE,FALSE,IF(C4010&lt;$R$10,C4010,$R$10)))</f>
        <v>0</v>
      </c>
      <c r="H4010" t="b">
        <f>IF('Input and Summary Results'!$J$4="yes",'Data Transformation'!F4010,'Data Transformation'!D4010)</f>
        <v>0</v>
      </c>
      <c r="I4010" t="str">
        <f t="shared" si="217"/>
        <v/>
      </c>
    </row>
    <row r="4011" spans="2:9" x14ac:dyDescent="0.25">
      <c r="B4011" t="b">
        <f>IF('Input and Summary Results'!D3593=0,FALSE,'Input and Summary Results'!$B3593)</f>
        <v>0</v>
      </c>
      <c r="C4011" t="b">
        <f>IF(OR(B4011=0,'Input and Summary Results'!D3593=0,'Input and Summary Results'!D3593=""),FALSE,'Input and Summary Results'!$D3593)</f>
        <v>0</v>
      </c>
      <c r="D4011" t="b">
        <f>IF(OR(B4011=0,'Input and Summary Results'!E3593=0),FALSE,'Input and Summary Results'!$E3593)</f>
        <v>0</v>
      </c>
      <c r="E4011" t="b">
        <f t="shared" si="218"/>
        <v>0</v>
      </c>
      <c r="F4011" t="b">
        <f t="shared" si="219"/>
        <v>0</v>
      </c>
      <c r="G4011" t="b">
        <f>IF('Input and Summary Results'!$J$4="yes",IF(C4011=FALSE,FALSE,IF('Data Transformation'!E4011&lt;$R$10,E4011,$R$10)),IF(C4011=FALSE,FALSE,IF(C4011&lt;$R$10,C4011,$R$10)))</f>
        <v>0</v>
      </c>
      <c r="H4011" t="b">
        <f>IF('Input and Summary Results'!$J$4="yes",'Data Transformation'!F4011,'Data Transformation'!D4011)</f>
        <v>0</v>
      </c>
      <c r="I4011" t="str">
        <f t="shared" si="217"/>
        <v/>
      </c>
    </row>
    <row r="4012" spans="2:9" x14ac:dyDescent="0.25">
      <c r="B4012" t="b">
        <f>IF('Input and Summary Results'!D3594=0,FALSE,'Input and Summary Results'!$B3594)</f>
        <v>0</v>
      </c>
      <c r="C4012" t="b">
        <f>IF(OR(B4012=0,'Input and Summary Results'!D3594=0,'Input and Summary Results'!D3594=""),FALSE,'Input and Summary Results'!$D3594)</f>
        <v>0</v>
      </c>
      <c r="D4012" t="b">
        <f>IF(OR(B4012=0,'Input and Summary Results'!E3594=0),FALSE,'Input and Summary Results'!$E3594)</f>
        <v>0</v>
      </c>
      <c r="E4012" t="b">
        <f t="shared" si="218"/>
        <v>0</v>
      </c>
      <c r="F4012" t="b">
        <f t="shared" si="219"/>
        <v>0</v>
      </c>
      <c r="G4012" t="b">
        <f>IF('Input and Summary Results'!$J$4="yes",IF(C4012=FALSE,FALSE,IF('Data Transformation'!E4012&lt;$R$10,E4012,$R$10)),IF(C4012=FALSE,FALSE,IF(C4012&lt;$R$10,C4012,$R$10)))</f>
        <v>0</v>
      </c>
      <c r="H4012" t="b">
        <f>IF('Input and Summary Results'!$J$4="yes",'Data Transformation'!F4012,'Data Transformation'!D4012)</f>
        <v>0</v>
      </c>
      <c r="I4012" t="str">
        <f t="shared" si="217"/>
        <v/>
      </c>
    </row>
    <row r="4013" spans="2:9" x14ac:dyDescent="0.25">
      <c r="B4013" t="b">
        <f>IF('Input and Summary Results'!D3595=0,FALSE,'Input and Summary Results'!$B3595)</f>
        <v>0</v>
      </c>
      <c r="C4013" t="b">
        <f>IF(OR(B4013=0,'Input and Summary Results'!D3595=0,'Input and Summary Results'!D3595=""),FALSE,'Input and Summary Results'!$D3595)</f>
        <v>0</v>
      </c>
      <c r="D4013" t="b">
        <f>IF(OR(B4013=0,'Input and Summary Results'!E3595=0),FALSE,'Input and Summary Results'!$E3595)</f>
        <v>0</v>
      </c>
      <c r="E4013" t="b">
        <f t="shared" si="218"/>
        <v>0</v>
      </c>
      <c r="F4013" t="b">
        <f t="shared" si="219"/>
        <v>0</v>
      </c>
      <c r="G4013" t="b">
        <f>IF('Input and Summary Results'!$J$4="yes",IF(C4013=FALSE,FALSE,IF('Data Transformation'!E4013&lt;$R$10,E4013,$R$10)),IF(C4013=FALSE,FALSE,IF(C4013&lt;$R$10,C4013,$R$10)))</f>
        <v>0</v>
      </c>
      <c r="H4013" t="b">
        <f>IF('Input and Summary Results'!$J$4="yes",'Data Transformation'!F4013,'Data Transformation'!D4013)</f>
        <v>0</v>
      </c>
      <c r="I4013" t="str">
        <f t="shared" si="217"/>
        <v/>
      </c>
    </row>
    <row r="4014" spans="2:9" x14ac:dyDescent="0.25">
      <c r="B4014" t="b">
        <f>IF('Input and Summary Results'!D3596=0,FALSE,'Input and Summary Results'!$B3596)</f>
        <v>0</v>
      </c>
      <c r="C4014" t="b">
        <f>IF(OR(B4014=0,'Input and Summary Results'!D3596=0,'Input and Summary Results'!D3596=""),FALSE,'Input and Summary Results'!$D3596)</f>
        <v>0</v>
      </c>
      <c r="D4014" t="b">
        <f>IF(OR(B4014=0,'Input and Summary Results'!E3596=0),FALSE,'Input and Summary Results'!$E3596)</f>
        <v>0</v>
      </c>
      <c r="E4014" t="b">
        <f t="shared" si="218"/>
        <v>0</v>
      </c>
      <c r="F4014" t="b">
        <f t="shared" si="219"/>
        <v>0</v>
      </c>
      <c r="G4014" t="b">
        <f>IF('Input and Summary Results'!$J$4="yes",IF(C4014=FALSE,FALSE,IF('Data Transformation'!E4014&lt;$R$10,E4014,$R$10)),IF(C4014=FALSE,FALSE,IF(C4014&lt;$R$10,C4014,$R$10)))</f>
        <v>0</v>
      </c>
      <c r="H4014" t="b">
        <f>IF('Input and Summary Results'!$J$4="yes",'Data Transformation'!F4014,'Data Transformation'!D4014)</f>
        <v>0</v>
      </c>
      <c r="I4014" t="str">
        <f t="shared" si="217"/>
        <v/>
      </c>
    </row>
    <row r="4015" spans="2:9" x14ac:dyDescent="0.25">
      <c r="B4015" t="b">
        <f>IF('Input and Summary Results'!D3597=0,FALSE,'Input and Summary Results'!$B3597)</f>
        <v>0</v>
      </c>
      <c r="C4015" t="b">
        <f>IF(OR(B4015=0,'Input and Summary Results'!D3597=0,'Input and Summary Results'!D3597=""),FALSE,'Input and Summary Results'!$D3597)</f>
        <v>0</v>
      </c>
      <c r="D4015" t="b">
        <f>IF(OR(B4015=0,'Input and Summary Results'!E3597=0),FALSE,'Input and Summary Results'!$E3597)</f>
        <v>0</v>
      </c>
      <c r="E4015" t="b">
        <f t="shared" si="218"/>
        <v>0</v>
      </c>
      <c r="F4015" t="b">
        <f t="shared" si="219"/>
        <v>0</v>
      </c>
      <c r="G4015" t="b">
        <f>IF('Input and Summary Results'!$J$4="yes",IF(C4015=FALSE,FALSE,IF('Data Transformation'!E4015&lt;$R$10,E4015,$R$10)),IF(C4015=FALSE,FALSE,IF(C4015&lt;$R$10,C4015,$R$10)))</f>
        <v>0</v>
      </c>
      <c r="H4015" t="b">
        <f>IF('Input and Summary Results'!$J$4="yes",'Data Transformation'!F4015,'Data Transformation'!D4015)</f>
        <v>0</v>
      </c>
      <c r="I4015" t="str">
        <f t="shared" si="217"/>
        <v/>
      </c>
    </row>
    <row r="4016" spans="2:9" x14ac:dyDescent="0.25">
      <c r="B4016" t="b">
        <f>IF('Input and Summary Results'!D3598=0,FALSE,'Input and Summary Results'!$B3598)</f>
        <v>0</v>
      </c>
      <c r="C4016" t="b">
        <f>IF(OR(B4016=0,'Input and Summary Results'!D3598=0,'Input and Summary Results'!D3598=""),FALSE,'Input and Summary Results'!$D3598)</f>
        <v>0</v>
      </c>
      <c r="D4016" t="b">
        <f>IF(OR(B4016=0,'Input and Summary Results'!E3598=0),FALSE,'Input and Summary Results'!$E3598)</f>
        <v>0</v>
      </c>
      <c r="E4016" t="b">
        <f t="shared" si="218"/>
        <v>0</v>
      </c>
      <c r="F4016" t="b">
        <f t="shared" si="219"/>
        <v>0</v>
      </c>
      <c r="G4016" t="b">
        <f>IF('Input and Summary Results'!$J$4="yes",IF(C4016=FALSE,FALSE,IF('Data Transformation'!E4016&lt;$R$10,E4016,$R$10)),IF(C4016=FALSE,FALSE,IF(C4016&lt;$R$10,C4016,$R$10)))</f>
        <v>0</v>
      </c>
      <c r="H4016" t="b">
        <f>IF('Input and Summary Results'!$J$4="yes",'Data Transformation'!F4016,'Data Transformation'!D4016)</f>
        <v>0</v>
      </c>
      <c r="I4016" t="str">
        <f t="shared" si="217"/>
        <v/>
      </c>
    </row>
    <row r="4017" spans="2:9" x14ac:dyDescent="0.25">
      <c r="B4017" t="b">
        <f>IF('Input and Summary Results'!D3599=0,FALSE,'Input and Summary Results'!$B3599)</f>
        <v>0</v>
      </c>
      <c r="C4017" t="b">
        <f>IF(OR(B4017=0,'Input and Summary Results'!D3599=0,'Input and Summary Results'!D3599=""),FALSE,'Input and Summary Results'!$D3599)</f>
        <v>0</v>
      </c>
      <c r="D4017" t="b">
        <f>IF(OR(B4017=0,'Input and Summary Results'!E3599=0),FALSE,'Input and Summary Results'!$E3599)</f>
        <v>0</v>
      </c>
      <c r="E4017" t="b">
        <f t="shared" si="218"/>
        <v>0</v>
      </c>
      <c r="F4017" t="b">
        <f t="shared" si="219"/>
        <v>0</v>
      </c>
      <c r="G4017" t="b">
        <f>IF('Input and Summary Results'!$J$4="yes",IF(C4017=FALSE,FALSE,IF('Data Transformation'!E4017&lt;$R$10,E4017,$R$10)),IF(C4017=FALSE,FALSE,IF(C4017&lt;$R$10,C4017,$R$10)))</f>
        <v>0</v>
      </c>
      <c r="H4017" t="b">
        <f>IF('Input and Summary Results'!$J$4="yes",'Data Transformation'!F4017,'Data Transformation'!D4017)</f>
        <v>0</v>
      </c>
      <c r="I4017" t="str">
        <f t="shared" si="217"/>
        <v/>
      </c>
    </row>
    <row r="4018" spans="2:9" x14ac:dyDescent="0.25">
      <c r="B4018" t="b">
        <f>IF('Input and Summary Results'!D3600=0,FALSE,'Input and Summary Results'!$B3600)</f>
        <v>0</v>
      </c>
      <c r="C4018" t="b">
        <f>IF(OR(B4018=0,'Input and Summary Results'!D3600=0,'Input and Summary Results'!D3600=""),FALSE,'Input and Summary Results'!$D3600)</f>
        <v>0</v>
      </c>
      <c r="D4018" t="b">
        <f>IF(OR(B4018=0,'Input and Summary Results'!E3600=0),FALSE,'Input and Summary Results'!$E3600)</f>
        <v>0</v>
      </c>
      <c r="E4018" t="b">
        <f t="shared" si="218"/>
        <v>0</v>
      </c>
      <c r="F4018" t="b">
        <f t="shared" si="219"/>
        <v>0</v>
      </c>
      <c r="G4018" t="b">
        <f>IF('Input and Summary Results'!$J$4="yes",IF(C4018=FALSE,FALSE,IF('Data Transformation'!E4018&lt;$R$10,E4018,$R$10)),IF(C4018=FALSE,FALSE,IF(C4018&lt;$R$10,C4018,$R$10)))</f>
        <v>0</v>
      </c>
      <c r="H4018" t="b">
        <f>IF('Input and Summary Results'!$J$4="yes",'Data Transformation'!F4018,'Data Transformation'!D4018)</f>
        <v>0</v>
      </c>
      <c r="I4018" t="str">
        <f t="shared" si="217"/>
        <v/>
      </c>
    </row>
    <row r="4019" spans="2:9" x14ac:dyDescent="0.25">
      <c r="B4019" t="b">
        <f>IF('Input and Summary Results'!D3601=0,FALSE,'Input and Summary Results'!$B3601)</f>
        <v>0</v>
      </c>
      <c r="C4019" t="b">
        <f>IF(OR(B4019=0,'Input and Summary Results'!D3601=0,'Input and Summary Results'!D3601=""),FALSE,'Input and Summary Results'!$D3601)</f>
        <v>0</v>
      </c>
      <c r="D4019" t="b">
        <f>IF(OR(B4019=0,'Input and Summary Results'!E3601=0),FALSE,'Input and Summary Results'!$E3601)</f>
        <v>0</v>
      </c>
      <c r="E4019" t="b">
        <f t="shared" si="218"/>
        <v>0</v>
      </c>
      <c r="F4019" t="b">
        <f t="shared" si="219"/>
        <v>0</v>
      </c>
      <c r="G4019" t="b">
        <f>IF('Input and Summary Results'!$J$4="yes",IF(C4019=FALSE,FALSE,IF('Data Transformation'!E4019&lt;$R$10,E4019,$R$10)),IF(C4019=FALSE,FALSE,IF(C4019&lt;$R$10,C4019,$R$10)))</f>
        <v>0</v>
      </c>
      <c r="H4019" t="b">
        <f>IF('Input and Summary Results'!$J$4="yes",'Data Transformation'!F4019,'Data Transformation'!D4019)</f>
        <v>0</v>
      </c>
      <c r="I4019" t="str">
        <f t="shared" si="217"/>
        <v/>
      </c>
    </row>
    <row r="4020" spans="2:9" x14ac:dyDescent="0.25">
      <c r="B4020" t="b">
        <f>IF('Input and Summary Results'!D3602=0,FALSE,'Input and Summary Results'!$B3602)</f>
        <v>0</v>
      </c>
      <c r="C4020" t="b">
        <f>IF(OR(B4020=0,'Input and Summary Results'!D3602=0,'Input and Summary Results'!D3602=""),FALSE,'Input and Summary Results'!$D3602)</f>
        <v>0</v>
      </c>
      <c r="D4020" t="b">
        <f>IF(OR(B4020=0,'Input and Summary Results'!E3602=0),FALSE,'Input and Summary Results'!$E3602)</f>
        <v>0</v>
      </c>
      <c r="E4020" t="b">
        <f t="shared" si="218"/>
        <v>0</v>
      </c>
      <c r="F4020" t="b">
        <f t="shared" si="219"/>
        <v>0</v>
      </c>
      <c r="G4020" t="b">
        <f>IF('Input and Summary Results'!$J$4="yes",IF(C4020=FALSE,FALSE,IF('Data Transformation'!E4020&lt;$R$10,E4020,$R$10)),IF(C4020=FALSE,FALSE,IF(C4020&lt;$R$10,C4020,$R$10)))</f>
        <v>0</v>
      </c>
      <c r="H4020" t="b">
        <f>IF('Input and Summary Results'!$J$4="yes",'Data Transformation'!F4020,'Data Transformation'!D4020)</f>
        <v>0</v>
      </c>
      <c r="I4020" t="str">
        <f t="shared" si="217"/>
        <v/>
      </c>
    </row>
    <row r="4021" spans="2:9" x14ac:dyDescent="0.25">
      <c r="B4021" t="b">
        <f>IF('Input and Summary Results'!D3603=0,FALSE,'Input and Summary Results'!$B3603)</f>
        <v>0</v>
      </c>
      <c r="C4021" t="b">
        <f>IF(OR(B4021=0,'Input and Summary Results'!D3603=0,'Input and Summary Results'!D3603=""),FALSE,'Input and Summary Results'!$D3603)</f>
        <v>0</v>
      </c>
      <c r="D4021" t="b">
        <f>IF(OR(B4021=0,'Input and Summary Results'!E3603=0),FALSE,'Input and Summary Results'!$E3603)</f>
        <v>0</v>
      </c>
      <c r="E4021" t="b">
        <f t="shared" si="218"/>
        <v>0</v>
      </c>
      <c r="F4021" t="b">
        <f t="shared" si="219"/>
        <v>0</v>
      </c>
      <c r="G4021" t="b">
        <f>IF('Input and Summary Results'!$J$4="yes",IF(C4021=FALSE,FALSE,IF('Data Transformation'!E4021&lt;$R$10,E4021,$R$10)),IF(C4021=FALSE,FALSE,IF(C4021&lt;$R$10,C4021,$R$10)))</f>
        <v>0</v>
      </c>
      <c r="H4021" t="b">
        <f>IF('Input and Summary Results'!$J$4="yes",'Data Transformation'!F4021,'Data Transformation'!D4021)</f>
        <v>0</v>
      </c>
      <c r="I4021" t="str">
        <f t="shared" si="217"/>
        <v/>
      </c>
    </row>
    <row r="4022" spans="2:9" x14ac:dyDescent="0.25">
      <c r="B4022" t="b">
        <f>IF('Input and Summary Results'!D3604=0,FALSE,'Input and Summary Results'!$B3604)</f>
        <v>0</v>
      </c>
      <c r="C4022" t="b">
        <f>IF(OR(B4022=0,'Input and Summary Results'!D3604=0,'Input and Summary Results'!D3604=""),FALSE,'Input and Summary Results'!$D3604)</f>
        <v>0</v>
      </c>
      <c r="D4022" t="b">
        <f>IF(OR(B4022=0,'Input and Summary Results'!E3604=0),FALSE,'Input and Summary Results'!$E3604)</f>
        <v>0</v>
      </c>
      <c r="E4022" t="b">
        <f t="shared" si="218"/>
        <v>0</v>
      </c>
      <c r="F4022" t="b">
        <f t="shared" si="219"/>
        <v>0</v>
      </c>
      <c r="G4022" t="b">
        <f>IF('Input and Summary Results'!$J$4="yes",IF(C4022=FALSE,FALSE,IF('Data Transformation'!E4022&lt;$R$10,E4022,$R$10)),IF(C4022=FALSE,FALSE,IF(C4022&lt;$R$10,C4022,$R$10)))</f>
        <v>0</v>
      </c>
      <c r="H4022" t="b">
        <f>IF('Input and Summary Results'!$J$4="yes",'Data Transformation'!F4022,'Data Transformation'!D4022)</f>
        <v>0</v>
      </c>
      <c r="I4022" t="str">
        <f t="shared" si="217"/>
        <v/>
      </c>
    </row>
    <row r="4023" spans="2:9" x14ac:dyDescent="0.25">
      <c r="B4023" t="b">
        <f>IF('Input and Summary Results'!D3605=0,FALSE,'Input and Summary Results'!$B3605)</f>
        <v>0</v>
      </c>
      <c r="C4023" t="b">
        <f>IF(OR(B4023=0,'Input and Summary Results'!D3605=0,'Input and Summary Results'!D3605=""),FALSE,'Input and Summary Results'!$D3605)</f>
        <v>0</v>
      </c>
      <c r="D4023" t="b">
        <f>IF(OR(B4023=0,'Input and Summary Results'!E3605=0),FALSE,'Input and Summary Results'!$E3605)</f>
        <v>0</v>
      </c>
      <c r="E4023" t="b">
        <f t="shared" si="218"/>
        <v>0</v>
      </c>
      <c r="F4023" t="b">
        <f t="shared" si="219"/>
        <v>0</v>
      </c>
      <c r="G4023" t="b">
        <f>IF('Input and Summary Results'!$J$4="yes",IF(C4023=FALSE,FALSE,IF('Data Transformation'!E4023&lt;$R$10,E4023,$R$10)),IF(C4023=FALSE,FALSE,IF(C4023&lt;$R$10,C4023,$R$10)))</f>
        <v>0</v>
      </c>
      <c r="H4023" t="b">
        <f>IF('Input and Summary Results'!$J$4="yes",'Data Transformation'!F4023,'Data Transformation'!D4023)</f>
        <v>0</v>
      </c>
      <c r="I4023" t="str">
        <f t="shared" si="217"/>
        <v/>
      </c>
    </row>
    <row r="4024" spans="2:9" x14ac:dyDescent="0.25">
      <c r="B4024" t="b">
        <f>IF('Input and Summary Results'!D3606=0,FALSE,'Input and Summary Results'!$B3606)</f>
        <v>0</v>
      </c>
      <c r="C4024" t="b">
        <f>IF(OR(B4024=0,'Input and Summary Results'!D3606=0,'Input and Summary Results'!D3606=""),FALSE,'Input and Summary Results'!$D3606)</f>
        <v>0</v>
      </c>
      <c r="D4024" t="b">
        <f>IF(OR(B4024=0,'Input and Summary Results'!E3606=0),FALSE,'Input and Summary Results'!$E3606)</f>
        <v>0</v>
      </c>
      <c r="E4024" t="b">
        <f t="shared" si="218"/>
        <v>0</v>
      </c>
      <c r="F4024" t="b">
        <f t="shared" si="219"/>
        <v>0</v>
      </c>
      <c r="G4024" t="b">
        <f>IF('Input and Summary Results'!$J$4="yes",IF(C4024=FALSE,FALSE,IF('Data Transformation'!E4024&lt;$R$10,E4024,$R$10)),IF(C4024=FALSE,FALSE,IF(C4024&lt;$R$10,C4024,$R$10)))</f>
        <v>0</v>
      </c>
      <c r="H4024" t="b">
        <f>IF('Input and Summary Results'!$J$4="yes",'Data Transformation'!F4024,'Data Transformation'!D4024)</f>
        <v>0</v>
      </c>
      <c r="I4024" t="str">
        <f t="shared" si="217"/>
        <v/>
      </c>
    </row>
    <row r="4025" spans="2:9" x14ac:dyDescent="0.25">
      <c r="B4025" t="b">
        <f>IF('Input and Summary Results'!D3607=0,FALSE,'Input and Summary Results'!$B3607)</f>
        <v>0</v>
      </c>
      <c r="C4025" t="b">
        <f>IF(OR(B4025=0,'Input and Summary Results'!D3607=0,'Input and Summary Results'!D3607=""),FALSE,'Input and Summary Results'!$D3607)</f>
        <v>0</v>
      </c>
      <c r="D4025" t="b">
        <f>IF(OR(B4025=0,'Input and Summary Results'!E3607=0),FALSE,'Input and Summary Results'!$E3607)</f>
        <v>0</v>
      </c>
      <c r="E4025" t="b">
        <f t="shared" si="218"/>
        <v>0</v>
      </c>
      <c r="F4025" t="b">
        <f t="shared" si="219"/>
        <v>0</v>
      </c>
      <c r="G4025" t="b">
        <f>IF('Input and Summary Results'!$J$4="yes",IF(C4025=FALSE,FALSE,IF('Data Transformation'!E4025&lt;$R$10,E4025,$R$10)),IF(C4025=FALSE,FALSE,IF(C4025&lt;$R$10,C4025,$R$10)))</f>
        <v>0</v>
      </c>
      <c r="H4025" t="b">
        <f>IF('Input and Summary Results'!$J$4="yes",'Data Transformation'!F4025,'Data Transformation'!D4025)</f>
        <v>0</v>
      </c>
      <c r="I4025" t="str">
        <f t="shared" si="217"/>
        <v/>
      </c>
    </row>
    <row r="4026" spans="2:9" x14ac:dyDescent="0.25">
      <c r="B4026" t="b">
        <f>IF('Input and Summary Results'!D3608=0,FALSE,'Input and Summary Results'!$B3608)</f>
        <v>0</v>
      </c>
      <c r="C4026" t="b">
        <f>IF(OR(B4026=0,'Input and Summary Results'!D3608=0,'Input and Summary Results'!D3608=""),FALSE,'Input and Summary Results'!$D3608)</f>
        <v>0</v>
      </c>
      <c r="D4026" t="b">
        <f>IF(OR(B4026=0,'Input and Summary Results'!E3608=0),FALSE,'Input and Summary Results'!$E3608)</f>
        <v>0</v>
      </c>
      <c r="E4026" t="b">
        <f t="shared" si="218"/>
        <v>0</v>
      </c>
      <c r="F4026" t="b">
        <f t="shared" si="219"/>
        <v>0</v>
      </c>
      <c r="G4026" t="b">
        <f>IF('Input and Summary Results'!$J$4="yes",IF(C4026=FALSE,FALSE,IF('Data Transformation'!E4026&lt;$R$10,E4026,$R$10)),IF(C4026=FALSE,FALSE,IF(C4026&lt;$R$10,C4026,$R$10)))</f>
        <v>0</v>
      </c>
      <c r="H4026" t="b">
        <f>IF('Input and Summary Results'!$J$4="yes",'Data Transformation'!F4026,'Data Transformation'!D4026)</f>
        <v>0</v>
      </c>
      <c r="I4026" t="str">
        <f t="shared" si="217"/>
        <v/>
      </c>
    </row>
    <row r="4027" spans="2:9" x14ac:dyDescent="0.25">
      <c r="B4027" t="b">
        <f>IF('Input and Summary Results'!D3609=0,FALSE,'Input and Summary Results'!$B3609)</f>
        <v>0</v>
      </c>
      <c r="C4027" t="b">
        <f>IF(OR(B4027=0,'Input and Summary Results'!D3609=0,'Input and Summary Results'!D3609=""),FALSE,'Input and Summary Results'!$D3609)</f>
        <v>0</v>
      </c>
      <c r="D4027" t="b">
        <f>IF(OR(B4027=0,'Input and Summary Results'!E3609=0),FALSE,'Input and Summary Results'!$E3609)</f>
        <v>0</v>
      </c>
      <c r="E4027" t="b">
        <f t="shared" si="218"/>
        <v>0</v>
      </c>
      <c r="F4027" t="b">
        <f t="shared" si="219"/>
        <v>0</v>
      </c>
      <c r="G4027" t="b">
        <f>IF('Input and Summary Results'!$J$4="yes",IF(C4027=FALSE,FALSE,IF('Data Transformation'!E4027&lt;$R$10,E4027,$R$10)),IF(C4027=FALSE,FALSE,IF(C4027&lt;$R$10,C4027,$R$10)))</f>
        <v>0</v>
      </c>
      <c r="H4027" t="b">
        <f>IF('Input and Summary Results'!$J$4="yes",'Data Transformation'!F4027,'Data Transformation'!D4027)</f>
        <v>0</v>
      </c>
      <c r="I4027" t="str">
        <f t="shared" si="217"/>
        <v/>
      </c>
    </row>
    <row r="4028" spans="2:9" x14ac:dyDescent="0.25">
      <c r="B4028" t="b">
        <f>IF('Input and Summary Results'!D3610=0,FALSE,'Input and Summary Results'!$B3610)</f>
        <v>0</v>
      </c>
      <c r="C4028" t="b">
        <f>IF(OR(B4028=0,'Input and Summary Results'!D3610=0,'Input and Summary Results'!D3610=""),FALSE,'Input and Summary Results'!$D3610)</f>
        <v>0</v>
      </c>
      <c r="D4028" t="b">
        <f>IF(OR(B4028=0,'Input and Summary Results'!E3610=0),FALSE,'Input and Summary Results'!$E3610)</f>
        <v>0</v>
      </c>
      <c r="E4028" t="b">
        <f t="shared" si="218"/>
        <v>0</v>
      </c>
      <c r="F4028" t="b">
        <f t="shared" si="219"/>
        <v>0</v>
      </c>
      <c r="G4028" t="b">
        <f>IF('Input and Summary Results'!$J$4="yes",IF(C4028=FALSE,FALSE,IF('Data Transformation'!E4028&lt;$R$10,E4028,$R$10)),IF(C4028=FALSE,FALSE,IF(C4028&lt;$R$10,C4028,$R$10)))</f>
        <v>0</v>
      </c>
      <c r="H4028" t="b">
        <f>IF('Input and Summary Results'!$J$4="yes",'Data Transformation'!F4028,'Data Transformation'!D4028)</f>
        <v>0</v>
      </c>
      <c r="I4028" t="str">
        <f t="shared" si="217"/>
        <v/>
      </c>
    </row>
    <row r="4029" spans="2:9" x14ac:dyDescent="0.25">
      <c r="B4029" t="b">
        <f>IF('Input and Summary Results'!D3611=0,FALSE,'Input and Summary Results'!$B3611)</f>
        <v>0</v>
      </c>
      <c r="C4029" t="b">
        <f>IF(OR(B4029=0,'Input and Summary Results'!D3611=0,'Input and Summary Results'!D3611=""),FALSE,'Input and Summary Results'!$D3611)</f>
        <v>0</v>
      </c>
      <c r="D4029" t="b">
        <f>IF(OR(B4029=0,'Input and Summary Results'!E3611=0),FALSE,'Input and Summary Results'!$E3611)</f>
        <v>0</v>
      </c>
      <c r="E4029" t="b">
        <f t="shared" si="218"/>
        <v>0</v>
      </c>
      <c r="F4029" t="b">
        <f t="shared" si="219"/>
        <v>0</v>
      </c>
      <c r="G4029" t="b">
        <f>IF('Input and Summary Results'!$J$4="yes",IF(C4029=FALSE,FALSE,IF('Data Transformation'!E4029&lt;$R$10,E4029,$R$10)),IF(C4029=FALSE,FALSE,IF(C4029&lt;$R$10,C4029,$R$10)))</f>
        <v>0</v>
      </c>
      <c r="H4029" t="b">
        <f>IF('Input and Summary Results'!$J$4="yes",'Data Transformation'!F4029,'Data Transformation'!D4029)</f>
        <v>0</v>
      </c>
      <c r="I4029" t="str">
        <f t="shared" si="217"/>
        <v/>
      </c>
    </row>
    <row r="4030" spans="2:9" x14ac:dyDescent="0.25">
      <c r="B4030" t="b">
        <f>IF('Input and Summary Results'!D3612=0,FALSE,'Input and Summary Results'!$B3612)</f>
        <v>0</v>
      </c>
      <c r="C4030" t="b">
        <f>IF(OR(B4030=0,'Input and Summary Results'!D3612=0,'Input and Summary Results'!D3612=""),FALSE,'Input and Summary Results'!$D3612)</f>
        <v>0</v>
      </c>
      <c r="D4030" t="b">
        <f>IF(OR(B4030=0,'Input and Summary Results'!E3612=0),FALSE,'Input and Summary Results'!$E3612)</f>
        <v>0</v>
      </c>
      <c r="E4030" t="b">
        <f t="shared" si="218"/>
        <v>0</v>
      </c>
      <c r="F4030" t="b">
        <f t="shared" si="219"/>
        <v>0</v>
      </c>
      <c r="G4030" t="b">
        <f>IF('Input and Summary Results'!$J$4="yes",IF(C4030=FALSE,FALSE,IF('Data Transformation'!E4030&lt;$R$10,E4030,$R$10)),IF(C4030=FALSE,FALSE,IF(C4030&lt;$R$10,C4030,$R$10)))</f>
        <v>0</v>
      </c>
      <c r="H4030" t="b">
        <f>IF('Input and Summary Results'!$J$4="yes",'Data Transformation'!F4030,'Data Transformation'!D4030)</f>
        <v>0</v>
      </c>
      <c r="I4030" t="str">
        <f t="shared" si="217"/>
        <v/>
      </c>
    </row>
    <row r="4031" spans="2:9" x14ac:dyDescent="0.25">
      <c r="B4031" t="b">
        <f>IF('Input and Summary Results'!D3613=0,FALSE,'Input and Summary Results'!$B3613)</f>
        <v>0</v>
      </c>
      <c r="C4031" t="b">
        <f>IF(OR(B4031=0,'Input and Summary Results'!D3613=0,'Input and Summary Results'!D3613=""),FALSE,'Input and Summary Results'!$D3613)</f>
        <v>0</v>
      </c>
      <c r="D4031" t="b">
        <f>IF(OR(B4031=0,'Input and Summary Results'!E3613=0),FALSE,'Input and Summary Results'!$E3613)</f>
        <v>0</v>
      </c>
      <c r="E4031" t="b">
        <f t="shared" si="218"/>
        <v>0</v>
      </c>
      <c r="F4031" t="b">
        <f t="shared" si="219"/>
        <v>0</v>
      </c>
      <c r="G4031" t="b">
        <f>IF('Input and Summary Results'!$J$4="yes",IF(C4031=FALSE,FALSE,IF('Data Transformation'!E4031&lt;$R$10,E4031,$R$10)),IF(C4031=FALSE,FALSE,IF(C4031&lt;$R$10,C4031,$R$10)))</f>
        <v>0</v>
      </c>
      <c r="H4031" t="b">
        <f>IF('Input and Summary Results'!$J$4="yes",'Data Transformation'!F4031,'Data Transformation'!D4031)</f>
        <v>0</v>
      </c>
      <c r="I4031" t="str">
        <f t="shared" si="217"/>
        <v/>
      </c>
    </row>
    <row r="4032" spans="2:9" x14ac:dyDescent="0.25">
      <c r="B4032" t="b">
        <f>IF('Input and Summary Results'!D3614=0,FALSE,'Input and Summary Results'!$B3614)</f>
        <v>0</v>
      </c>
      <c r="C4032" t="b">
        <f>IF(OR(B4032=0,'Input and Summary Results'!D3614=0,'Input and Summary Results'!D3614=""),FALSE,'Input and Summary Results'!$D3614)</f>
        <v>0</v>
      </c>
      <c r="D4032" t="b">
        <f>IF(OR(B4032=0,'Input and Summary Results'!E3614=0),FALSE,'Input and Summary Results'!$E3614)</f>
        <v>0</v>
      </c>
      <c r="E4032" t="b">
        <f t="shared" si="218"/>
        <v>0</v>
      </c>
      <c r="F4032" t="b">
        <f t="shared" si="219"/>
        <v>0</v>
      </c>
      <c r="G4032" t="b">
        <f>IF('Input and Summary Results'!$J$4="yes",IF(C4032=FALSE,FALSE,IF('Data Transformation'!E4032&lt;$R$10,E4032,$R$10)),IF(C4032=FALSE,FALSE,IF(C4032&lt;$R$10,C4032,$R$10)))</f>
        <v>0</v>
      </c>
      <c r="H4032" t="b">
        <f>IF('Input and Summary Results'!$J$4="yes",'Data Transformation'!F4032,'Data Transformation'!D4032)</f>
        <v>0</v>
      </c>
      <c r="I4032" t="str">
        <f t="shared" si="217"/>
        <v/>
      </c>
    </row>
    <row r="4033" spans="2:9" x14ac:dyDescent="0.25">
      <c r="B4033" t="b">
        <f>IF('Input and Summary Results'!D3615=0,FALSE,'Input and Summary Results'!$B3615)</f>
        <v>0</v>
      </c>
      <c r="C4033" t="b">
        <f>IF(OR(B4033=0,'Input and Summary Results'!D3615=0,'Input and Summary Results'!D3615=""),FALSE,'Input and Summary Results'!$D3615)</f>
        <v>0</v>
      </c>
      <c r="D4033" t="b">
        <f>IF(OR(B4033=0,'Input and Summary Results'!E3615=0),FALSE,'Input and Summary Results'!$E3615)</f>
        <v>0</v>
      </c>
      <c r="E4033" t="b">
        <f t="shared" si="218"/>
        <v>0</v>
      </c>
      <c r="F4033" t="b">
        <f t="shared" si="219"/>
        <v>0</v>
      </c>
      <c r="G4033" t="b">
        <f>IF('Input and Summary Results'!$J$4="yes",IF(C4033=FALSE,FALSE,IF('Data Transformation'!E4033&lt;$R$10,E4033,$R$10)),IF(C4033=FALSE,FALSE,IF(C4033&lt;$R$10,C4033,$R$10)))</f>
        <v>0</v>
      </c>
      <c r="H4033" t="b">
        <f>IF('Input and Summary Results'!$J$4="yes",'Data Transformation'!F4033,'Data Transformation'!D4033)</f>
        <v>0</v>
      </c>
      <c r="I4033" t="str">
        <f t="shared" si="217"/>
        <v/>
      </c>
    </row>
    <row r="4034" spans="2:9" x14ac:dyDescent="0.25">
      <c r="B4034" t="b">
        <f>IF('Input and Summary Results'!D3616=0,FALSE,'Input and Summary Results'!$B3616)</f>
        <v>0</v>
      </c>
      <c r="C4034" t="b">
        <f>IF(OR(B4034=0,'Input and Summary Results'!D3616=0,'Input and Summary Results'!D3616=""),FALSE,'Input and Summary Results'!$D3616)</f>
        <v>0</v>
      </c>
      <c r="D4034" t="b">
        <f>IF(OR(B4034=0,'Input and Summary Results'!E3616=0),FALSE,'Input and Summary Results'!$E3616)</f>
        <v>0</v>
      </c>
      <c r="E4034" t="b">
        <f t="shared" si="218"/>
        <v>0</v>
      </c>
      <c r="F4034" t="b">
        <f t="shared" si="219"/>
        <v>0</v>
      </c>
      <c r="G4034" t="b">
        <f>IF('Input and Summary Results'!$J$4="yes",IF(C4034=FALSE,FALSE,IF('Data Transformation'!E4034&lt;$R$10,E4034,$R$10)),IF(C4034=FALSE,FALSE,IF(C4034&lt;$R$10,C4034,$R$10)))</f>
        <v>0</v>
      </c>
      <c r="H4034" t="b">
        <f>IF('Input and Summary Results'!$J$4="yes",'Data Transformation'!F4034,'Data Transformation'!D4034)</f>
        <v>0</v>
      </c>
      <c r="I4034" t="str">
        <f t="shared" si="217"/>
        <v/>
      </c>
    </row>
    <row r="4035" spans="2:9" x14ac:dyDescent="0.25">
      <c r="B4035" t="b">
        <f>IF('Input and Summary Results'!D3617=0,FALSE,'Input and Summary Results'!$B3617)</f>
        <v>0</v>
      </c>
      <c r="C4035" t="b">
        <f>IF(OR(B4035=0,'Input and Summary Results'!D3617=0,'Input and Summary Results'!D3617=""),FALSE,'Input and Summary Results'!$D3617)</f>
        <v>0</v>
      </c>
      <c r="D4035" t="b">
        <f>IF(OR(B4035=0,'Input and Summary Results'!E3617=0),FALSE,'Input and Summary Results'!$E3617)</f>
        <v>0</v>
      </c>
      <c r="E4035" t="b">
        <f t="shared" si="218"/>
        <v>0</v>
      </c>
      <c r="F4035" t="b">
        <f t="shared" si="219"/>
        <v>0</v>
      </c>
      <c r="G4035" t="b">
        <f>IF('Input and Summary Results'!$J$4="yes",IF(C4035=FALSE,FALSE,IF('Data Transformation'!E4035&lt;$R$10,E4035,$R$10)),IF(C4035=FALSE,FALSE,IF(C4035&lt;$R$10,C4035,$R$10)))</f>
        <v>0</v>
      </c>
      <c r="H4035" t="b">
        <f>IF('Input and Summary Results'!$J$4="yes",'Data Transformation'!F4035,'Data Transformation'!D4035)</f>
        <v>0</v>
      </c>
      <c r="I4035" t="str">
        <f t="shared" si="217"/>
        <v/>
      </c>
    </row>
    <row r="4036" spans="2:9" x14ac:dyDescent="0.25">
      <c r="B4036" t="b">
        <f>IF('Input and Summary Results'!D3618=0,FALSE,'Input and Summary Results'!$B3618)</f>
        <v>0</v>
      </c>
      <c r="C4036" t="b">
        <f>IF(OR(B4036=0,'Input and Summary Results'!D3618=0,'Input and Summary Results'!D3618=""),FALSE,'Input and Summary Results'!$D3618)</f>
        <v>0</v>
      </c>
      <c r="D4036" t="b">
        <f>IF(OR(B4036=0,'Input and Summary Results'!E3618=0),FALSE,'Input and Summary Results'!$E3618)</f>
        <v>0</v>
      </c>
      <c r="E4036" t="b">
        <f t="shared" si="218"/>
        <v>0</v>
      </c>
      <c r="F4036" t="b">
        <f t="shared" si="219"/>
        <v>0</v>
      </c>
      <c r="G4036" t="b">
        <f>IF('Input and Summary Results'!$J$4="yes",IF(C4036=FALSE,FALSE,IF('Data Transformation'!E4036&lt;$R$10,E4036,$R$10)),IF(C4036=FALSE,FALSE,IF(C4036&lt;$R$10,C4036,$R$10)))</f>
        <v>0</v>
      </c>
      <c r="H4036" t="b">
        <f>IF('Input and Summary Results'!$J$4="yes",'Data Transformation'!F4036,'Data Transformation'!D4036)</f>
        <v>0</v>
      </c>
      <c r="I4036" t="str">
        <f t="shared" si="217"/>
        <v/>
      </c>
    </row>
    <row r="4037" spans="2:9" x14ac:dyDescent="0.25">
      <c r="B4037" t="b">
        <f>IF('Input and Summary Results'!D3619=0,FALSE,'Input and Summary Results'!$B3619)</f>
        <v>0</v>
      </c>
      <c r="C4037" t="b">
        <f>IF(OR(B4037=0,'Input and Summary Results'!D3619=0,'Input and Summary Results'!D3619=""),FALSE,'Input and Summary Results'!$D3619)</f>
        <v>0</v>
      </c>
      <c r="D4037" t="b">
        <f>IF(OR(B4037=0,'Input and Summary Results'!E3619=0),FALSE,'Input and Summary Results'!$E3619)</f>
        <v>0</v>
      </c>
      <c r="E4037" t="b">
        <f t="shared" si="218"/>
        <v>0</v>
      </c>
      <c r="F4037" t="b">
        <f t="shared" si="219"/>
        <v>0</v>
      </c>
      <c r="G4037" t="b">
        <f>IF('Input and Summary Results'!$J$4="yes",IF(C4037=FALSE,FALSE,IF('Data Transformation'!E4037&lt;$R$10,E4037,$R$10)),IF(C4037=FALSE,FALSE,IF(C4037&lt;$R$10,C4037,$R$10)))</f>
        <v>0</v>
      </c>
      <c r="H4037" t="b">
        <f>IF('Input and Summary Results'!$J$4="yes",'Data Transformation'!F4037,'Data Transformation'!D4037)</f>
        <v>0</v>
      </c>
      <c r="I4037" t="str">
        <f t="shared" ref="I4037:I4100" si="220">IF(G4037=FALSE,"",B4037)</f>
        <v/>
      </c>
    </row>
    <row r="4038" spans="2:9" x14ac:dyDescent="0.25">
      <c r="B4038" t="b">
        <f>IF('Input and Summary Results'!D3620=0,FALSE,'Input and Summary Results'!$B3620)</f>
        <v>0</v>
      </c>
      <c r="C4038" t="b">
        <f>IF(OR(B4038=0,'Input and Summary Results'!D3620=0,'Input and Summary Results'!D3620=""),FALSE,'Input and Summary Results'!$D3620)</f>
        <v>0</v>
      </c>
      <c r="D4038" t="b">
        <f>IF(OR(B4038=0,'Input and Summary Results'!E3620=0),FALSE,'Input and Summary Results'!$E3620)</f>
        <v>0</v>
      </c>
      <c r="E4038" t="b">
        <f t="shared" si="218"/>
        <v>0</v>
      </c>
      <c r="F4038" t="b">
        <f t="shared" si="219"/>
        <v>0</v>
      </c>
      <c r="G4038" t="b">
        <f>IF('Input and Summary Results'!$J$4="yes",IF(C4038=FALSE,FALSE,IF('Data Transformation'!E4038&lt;$R$10,E4038,$R$10)),IF(C4038=FALSE,FALSE,IF(C4038&lt;$R$10,C4038,$R$10)))</f>
        <v>0</v>
      </c>
      <c r="H4038" t="b">
        <f>IF('Input and Summary Results'!$J$4="yes",'Data Transformation'!F4038,'Data Transformation'!D4038)</f>
        <v>0</v>
      </c>
      <c r="I4038" t="str">
        <f t="shared" si="220"/>
        <v/>
      </c>
    </row>
    <row r="4039" spans="2:9" x14ac:dyDescent="0.25">
      <c r="B4039" t="b">
        <f>IF('Input and Summary Results'!D3621=0,FALSE,'Input and Summary Results'!$B3621)</f>
        <v>0</v>
      </c>
      <c r="C4039" t="b">
        <f>IF(OR(B4039=0,'Input and Summary Results'!D3621=0,'Input and Summary Results'!D3621=""),FALSE,'Input and Summary Results'!$D3621)</f>
        <v>0</v>
      </c>
      <c r="D4039" t="b">
        <f>IF(OR(B4039=0,'Input and Summary Results'!E3621=0),FALSE,'Input and Summary Results'!$E3621)</f>
        <v>0</v>
      </c>
      <c r="E4039" t="b">
        <f t="shared" si="218"/>
        <v>0</v>
      </c>
      <c r="F4039" t="b">
        <f t="shared" si="219"/>
        <v>0</v>
      </c>
      <c r="G4039" t="b">
        <f>IF('Input and Summary Results'!$J$4="yes",IF(C4039=FALSE,FALSE,IF('Data Transformation'!E4039&lt;$R$10,E4039,$R$10)),IF(C4039=FALSE,FALSE,IF(C4039&lt;$R$10,C4039,$R$10)))</f>
        <v>0</v>
      </c>
      <c r="H4039" t="b">
        <f>IF('Input and Summary Results'!$J$4="yes",'Data Transformation'!F4039,'Data Transformation'!D4039)</f>
        <v>0</v>
      </c>
      <c r="I4039" t="str">
        <f t="shared" si="220"/>
        <v/>
      </c>
    </row>
    <row r="4040" spans="2:9" x14ac:dyDescent="0.25">
      <c r="B4040" t="b">
        <f>IF('Input and Summary Results'!D3622=0,FALSE,'Input and Summary Results'!$B3622)</f>
        <v>0</v>
      </c>
      <c r="C4040" t="b">
        <f>IF(OR(B4040=0,'Input and Summary Results'!D3622=0,'Input and Summary Results'!D3622=""),FALSE,'Input and Summary Results'!$D3622)</f>
        <v>0</v>
      </c>
      <c r="D4040" t="b">
        <f>IF(OR(B4040=0,'Input and Summary Results'!E3622=0),FALSE,'Input and Summary Results'!$E3622)</f>
        <v>0</v>
      </c>
      <c r="E4040" t="b">
        <f t="shared" si="218"/>
        <v>0</v>
      </c>
      <c r="F4040" t="b">
        <f t="shared" si="219"/>
        <v>0</v>
      </c>
      <c r="G4040" t="b">
        <f>IF('Input and Summary Results'!$J$4="yes",IF(C4040=FALSE,FALSE,IF('Data Transformation'!E4040&lt;$R$10,E4040,$R$10)),IF(C4040=FALSE,FALSE,IF(C4040&lt;$R$10,C4040,$R$10)))</f>
        <v>0</v>
      </c>
      <c r="H4040" t="b">
        <f>IF('Input and Summary Results'!$J$4="yes",'Data Transformation'!F4040,'Data Transformation'!D4040)</f>
        <v>0</v>
      </c>
      <c r="I4040" t="str">
        <f t="shared" si="220"/>
        <v/>
      </c>
    </row>
    <row r="4041" spans="2:9" x14ac:dyDescent="0.25">
      <c r="B4041" t="b">
        <f>IF('Input and Summary Results'!D3623=0,FALSE,'Input and Summary Results'!$B3623)</f>
        <v>0</v>
      </c>
      <c r="C4041" t="b">
        <f>IF(OR(B4041=0,'Input and Summary Results'!D3623=0,'Input and Summary Results'!D3623=""),FALSE,'Input and Summary Results'!$D3623)</f>
        <v>0</v>
      </c>
      <c r="D4041" t="b">
        <f>IF(OR(B4041=0,'Input and Summary Results'!E3623=0),FALSE,'Input and Summary Results'!$E3623)</f>
        <v>0</v>
      </c>
      <c r="E4041" t="b">
        <f t="shared" si="218"/>
        <v>0</v>
      </c>
      <c r="F4041" t="b">
        <f t="shared" si="219"/>
        <v>0</v>
      </c>
      <c r="G4041" t="b">
        <f>IF('Input and Summary Results'!$J$4="yes",IF(C4041=FALSE,FALSE,IF('Data Transformation'!E4041&lt;$R$10,E4041,$R$10)),IF(C4041=FALSE,FALSE,IF(C4041&lt;$R$10,C4041,$R$10)))</f>
        <v>0</v>
      </c>
      <c r="H4041" t="b">
        <f>IF('Input and Summary Results'!$J$4="yes",'Data Transformation'!F4041,'Data Transformation'!D4041)</f>
        <v>0</v>
      </c>
      <c r="I4041" t="str">
        <f t="shared" si="220"/>
        <v/>
      </c>
    </row>
    <row r="4042" spans="2:9" x14ac:dyDescent="0.25">
      <c r="B4042" t="b">
        <f>IF('Input and Summary Results'!D3624=0,FALSE,'Input and Summary Results'!$B3624)</f>
        <v>0</v>
      </c>
      <c r="C4042" t="b">
        <f>IF(OR(B4042=0,'Input and Summary Results'!D3624=0,'Input and Summary Results'!D3624=""),FALSE,'Input and Summary Results'!$D3624)</f>
        <v>0</v>
      </c>
      <c r="D4042" t="b">
        <f>IF(OR(B4042=0,'Input and Summary Results'!E3624=0),FALSE,'Input and Summary Results'!$E3624)</f>
        <v>0</v>
      </c>
      <c r="E4042" t="b">
        <f t="shared" si="218"/>
        <v>0</v>
      </c>
      <c r="F4042" t="b">
        <f t="shared" si="219"/>
        <v>0</v>
      </c>
      <c r="G4042" t="b">
        <f>IF('Input and Summary Results'!$J$4="yes",IF(C4042=FALSE,FALSE,IF('Data Transformation'!E4042&lt;$R$10,E4042,$R$10)),IF(C4042=FALSE,FALSE,IF(C4042&lt;$R$10,C4042,$R$10)))</f>
        <v>0</v>
      </c>
      <c r="H4042" t="b">
        <f>IF('Input and Summary Results'!$J$4="yes",'Data Transformation'!F4042,'Data Transformation'!D4042)</f>
        <v>0</v>
      </c>
      <c r="I4042" t="str">
        <f t="shared" si="220"/>
        <v/>
      </c>
    </row>
    <row r="4043" spans="2:9" x14ac:dyDescent="0.25">
      <c r="B4043" t="b">
        <f>IF('Input and Summary Results'!D3625=0,FALSE,'Input and Summary Results'!$B3625)</f>
        <v>0</v>
      </c>
      <c r="C4043" t="b">
        <f>IF(OR(B4043=0,'Input and Summary Results'!D3625=0,'Input and Summary Results'!D3625=""),FALSE,'Input and Summary Results'!$D3625)</f>
        <v>0</v>
      </c>
      <c r="D4043" t="b">
        <f>IF(OR(B4043=0,'Input and Summary Results'!E3625=0),FALSE,'Input and Summary Results'!$E3625)</f>
        <v>0</v>
      </c>
      <c r="E4043" t="b">
        <f t="shared" si="218"/>
        <v>0</v>
      </c>
      <c r="F4043" t="b">
        <f t="shared" si="219"/>
        <v>0</v>
      </c>
      <c r="G4043" t="b">
        <f>IF('Input and Summary Results'!$J$4="yes",IF(C4043=FALSE,FALSE,IF('Data Transformation'!E4043&lt;$R$10,E4043,$R$10)),IF(C4043=FALSE,FALSE,IF(C4043&lt;$R$10,C4043,$R$10)))</f>
        <v>0</v>
      </c>
      <c r="H4043" t="b">
        <f>IF('Input and Summary Results'!$J$4="yes",'Data Transformation'!F4043,'Data Transformation'!D4043)</f>
        <v>0</v>
      </c>
      <c r="I4043" t="str">
        <f t="shared" si="220"/>
        <v/>
      </c>
    </row>
    <row r="4044" spans="2:9" x14ac:dyDescent="0.25">
      <c r="B4044" t="b">
        <f>IF('Input and Summary Results'!D3626=0,FALSE,'Input and Summary Results'!$B3626)</f>
        <v>0</v>
      </c>
      <c r="C4044" t="b">
        <f>IF(OR(B4044=0,'Input and Summary Results'!D3626=0,'Input and Summary Results'!D3626=""),FALSE,'Input and Summary Results'!$D3626)</f>
        <v>0</v>
      </c>
      <c r="D4044" t="b">
        <f>IF(OR(B4044=0,'Input and Summary Results'!E3626=0),FALSE,'Input and Summary Results'!$E3626)</f>
        <v>0</v>
      </c>
      <c r="E4044" t="b">
        <f t="shared" si="218"/>
        <v>0</v>
      </c>
      <c r="F4044" t="b">
        <f t="shared" si="219"/>
        <v>0</v>
      </c>
      <c r="G4044" t="b">
        <f>IF('Input and Summary Results'!$J$4="yes",IF(C4044=FALSE,FALSE,IF('Data Transformation'!E4044&lt;$R$10,E4044,$R$10)),IF(C4044=FALSE,FALSE,IF(C4044&lt;$R$10,C4044,$R$10)))</f>
        <v>0</v>
      </c>
      <c r="H4044" t="b">
        <f>IF('Input and Summary Results'!$J$4="yes",'Data Transformation'!F4044,'Data Transformation'!D4044)</f>
        <v>0</v>
      </c>
      <c r="I4044" t="str">
        <f t="shared" si="220"/>
        <v/>
      </c>
    </row>
    <row r="4045" spans="2:9" x14ac:dyDescent="0.25">
      <c r="B4045" t="b">
        <f>IF('Input and Summary Results'!D3627=0,FALSE,'Input and Summary Results'!$B3627)</f>
        <v>0</v>
      </c>
      <c r="C4045" t="b">
        <f>IF(OR(B4045=0,'Input and Summary Results'!D3627=0,'Input and Summary Results'!D3627=""),FALSE,'Input and Summary Results'!$D3627)</f>
        <v>0</v>
      </c>
      <c r="D4045" t="b">
        <f>IF(OR(B4045=0,'Input and Summary Results'!E3627=0),FALSE,'Input and Summary Results'!$E3627)</f>
        <v>0</v>
      </c>
      <c r="E4045" t="b">
        <f t="shared" si="218"/>
        <v>0</v>
      </c>
      <c r="F4045" t="b">
        <f t="shared" si="219"/>
        <v>0</v>
      </c>
      <c r="G4045" t="b">
        <f>IF('Input and Summary Results'!$J$4="yes",IF(C4045=FALSE,FALSE,IF('Data Transformation'!E4045&lt;$R$10,E4045,$R$10)),IF(C4045=FALSE,FALSE,IF(C4045&lt;$R$10,C4045,$R$10)))</f>
        <v>0</v>
      </c>
      <c r="H4045" t="b">
        <f>IF('Input and Summary Results'!$J$4="yes",'Data Transformation'!F4045,'Data Transformation'!D4045)</f>
        <v>0</v>
      </c>
      <c r="I4045" t="str">
        <f t="shared" si="220"/>
        <v/>
      </c>
    </row>
    <row r="4046" spans="2:9" x14ac:dyDescent="0.25">
      <c r="B4046" t="b">
        <f>IF('Input and Summary Results'!D3628=0,FALSE,'Input and Summary Results'!$B3628)</f>
        <v>0</v>
      </c>
      <c r="C4046" t="b">
        <f>IF(OR(B4046=0,'Input and Summary Results'!D3628=0,'Input and Summary Results'!D3628=""),FALSE,'Input and Summary Results'!$D3628)</f>
        <v>0</v>
      </c>
      <c r="D4046" t="b">
        <f>IF(OR(B4046=0,'Input and Summary Results'!E3628=0),FALSE,'Input and Summary Results'!$E3628)</f>
        <v>0</v>
      </c>
      <c r="E4046" t="b">
        <f t="shared" si="218"/>
        <v>0</v>
      </c>
      <c r="F4046" t="b">
        <f t="shared" si="219"/>
        <v>0</v>
      </c>
      <c r="G4046" t="b">
        <f>IF('Input and Summary Results'!$J$4="yes",IF(C4046=FALSE,FALSE,IF('Data Transformation'!E4046&lt;$R$10,E4046,$R$10)),IF(C4046=FALSE,FALSE,IF(C4046&lt;$R$10,C4046,$R$10)))</f>
        <v>0</v>
      </c>
      <c r="H4046" t="b">
        <f>IF('Input and Summary Results'!$J$4="yes",'Data Transformation'!F4046,'Data Transformation'!D4046)</f>
        <v>0</v>
      </c>
      <c r="I4046" t="str">
        <f t="shared" si="220"/>
        <v/>
      </c>
    </row>
    <row r="4047" spans="2:9" x14ac:dyDescent="0.25">
      <c r="B4047" t="b">
        <f>IF('Input and Summary Results'!D3629=0,FALSE,'Input and Summary Results'!$B3629)</f>
        <v>0</v>
      </c>
      <c r="C4047" t="b">
        <f>IF(OR(B4047=0,'Input and Summary Results'!D3629=0,'Input and Summary Results'!D3629=""),FALSE,'Input and Summary Results'!$D3629)</f>
        <v>0</v>
      </c>
      <c r="D4047" t="b">
        <f>IF(OR(B4047=0,'Input and Summary Results'!E3629=0),FALSE,'Input and Summary Results'!$E3629)</f>
        <v>0</v>
      </c>
      <c r="E4047" t="b">
        <f t="shared" si="218"/>
        <v>0</v>
      </c>
      <c r="F4047" t="b">
        <f t="shared" si="219"/>
        <v>0</v>
      </c>
      <c r="G4047" t="b">
        <f>IF('Input and Summary Results'!$J$4="yes",IF(C4047=FALSE,FALSE,IF('Data Transformation'!E4047&lt;$R$10,E4047,$R$10)),IF(C4047=FALSE,FALSE,IF(C4047&lt;$R$10,C4047,$R$10)))</f>
        <v>0</v>
      </c>
      <c r="H4047" t="b">
        <f>IF('Input and Summary Results'!$J$4="yes",'Data Transformation'!F4047,'Data Transformation'!D4047)</f>
        <v>0</v>
      </c>
      <c r="I4047" t="str">
        <f t="shared" si="220"/>
        <v/>
      </c>
    </row>
    <row r="4048" spans="2:9" x14ac:dyDescent="0.25">
      <c r="B4048" t="b">
        <f>IF('Input and Summary Results'!D3630=0,FALSE,'Input and Summary Results'!$B3630)</f>
        <v>0</v>
      </c>
      <c r="C4048" t="b">
        <f>IF(OR(B4048=0,'Input and Summary Results'!D3630=0,'Input and Summary Results'!D3630=""),FALSE,'Input and Summary Results'!$D3630)</f>
        <v>0</v>
      </c>
      <c r="D4048" t="b">
        <f>IF(OR(B4048=0,'Input and Summary Results'!E3630=0),FALSE,'Input and Summary Results'!$E3630)</f>
        <v>0</v>
      </c>
      <c r="E4048" t="b">
        <f t="shared" si="218"/>
        <v>0</v>
      </c>
      <c r="F4048" t="b">
        <f t="shared" si="219"/>
        <v>0</v>
      </c>
      <c r="G4048" t="b">
        <f>IF('Input and Summary Results'!$J$4="yes",IF(C4048=FALSE,FALSE,IF('Data Transformation'!E4048&lt;$R$10,E4048,$R$10)),IF(C4048=FALSE,FALSE,IF(C4048&lt;$R$10,C4048,$R$10)))</f>
        <v>0</v>
      </c>
      <c r="H4048" t="b">
        <f>IF('Input and Summary Results'!$J$4="yes",'Data Transformation'!F4048,'Data Transformation'!D4048)</f>
        <v>0</v>
      </c>
      <c r="I4048" t="str">
        <f t="shared" si="220"/>
        <v/>
      </c>
    </row>
    <row r="4049" spans="2:9" x14ac:dyDescent="0.25">
      <c r="B4049" t="b">
        <f>IF('Input and Summary Results'!D3631=0,FALSE,'Input and Summary Results'!$B3631)</f>
        <v>0</v>
      </c>
      <c r="C4049" t="b">
        <f>IF(OR(B4049=0,'Input and Summary Results'!D3631=0,'Input and Summary Results'!D3631=""),FALSE,'Input and Summary Results'!$D3631)</f>
        <v>0</v>
      </c>
      <c r="D4049" t="b">
        <f>IF(OR(B4049=0,'Input and Summary Results'!E3631=0),FALSE,'Input and Summary Results'!$E3631)</f>
        <v>0</v>
      </c>
      <c r="E4049" t="b">
        <f t="shared" si="218"/>
        <v>0</v>
      </c>
      <c r="F4049" t="b">
        <f t="shared" si="219"/>
        <v>0</v>
      </c>
      <c r="G4049" t="b">
        <f>IF('Input and Summary Results'!$J$4="yes",IF(C4049=FALSE,FALSE,IF('Data Transformation'!E4049&lt;$R$10,E4049,$R$10)),IF(C4049=FALSE,FALSE,IF(C4049&lt;$R$10,C4049,$R$10)))</f>
        <v>0</v>
      </c>
      <c r="H4049" t="b">
        <f>IF('Input and Summary Results'!$J$4="yes",'Data Transformation'!F4049,'Data Transformation'!D4049)</f>
        <v>0</v>
      </c>
      <c r="I4049" t="str">
        <f t="shared" si="220"/>
        <v/>
      </c>
    </row>
    <row r="4050" spans="2:9" x14ac:dyDescent="0.25">
      <c r="B4050" t="b">
        <f>IF('Input and Summary Results'!D3632=0,FALSE,'Input and Summary Results'!$B3632)</f>
        <v>0</v>
      </c>
      <c r="C4050" t="b">
        <f>IF(OR(B4050=0,'Input and Summary Results'!D3632=0,'Input and Summary Results'!D3632=""),FALSE,'Input and Summary Results'!$D3632)</f>
        <v>0</v>
      </c>
      <c r="D4050" t="b">
        <f>IF(OR(B4050=0,'Input and Summary Results'!E3632=0),FALSE,'Input and Summary Results'!$E3632)</f>
        <v>0</v>
      </c>
      <c r="E4050" t="b">
        <f t="shared" si="218"/>
        <v>0</v>
      </c>
      <c r="F4050" t="b">
        <f t="shared" si="219"/>
        <v>0</v>
      </c>
      <c r="G4050" t="b">
        <f>IF('Input and Summary Results'!$J$4="yes",IF(C4050=FALSE,FALSE,IF('Data Transformation'!E4050&lt;$R$10,E4050,$R$10)),IF(C4050=FALSE,FALSE,IF(C4050&lt;$R$10,C4050,$R$10)))</f>
        <v>0</v>
      </c>
      <c r="H4050" t="b">
        <f>IF('Input and Summary Results'!$J$4="yes",'Data Transformation'!F4050,'Data Transformation'!D4050)</f>
        <v>0</v>
      </c>
      <c r="I4050" t="str">
        <f t="shared" si="220"/>
        <v/>
      </c>
    </row>
    <row r="4051" spans="2:9" x14ac:dyDescent="0.25">
      <c r="B4051" t="b">
        <f>IF('Input and Summary Results'!D3633=0,FALSE,'Input and Summary Results'!$B3633)</f>
        <v>0</v>
      </c>
      <c r="C4051" t="b">
        <f>IF(OR(B4051=0,'Input and Summary Results'!D3633=0,'Input and Summary Results'!D3633=""),FALSE,'Input and Summary Results'!$D3633)</f>
        <v>0</v>
      </c>
      <c r="D4051" t="b">
        <f>IF(OR(B4051=0,'Input and Summary Results'!E3633=0),FALSE,'Input and Summary Results'!$E3633)</f>
        <v>0</v>
      </c>
      <c r="E4051" t="b">
        <f t="shared" si="218"/>
        <v>0</v>
      </c>
      <c r="F4051" t="b">
        <f t="shared" si="219"/>
        <v>0</v>
      </c>
      <c r="G4051" t="b">
        <f>IF('Input and Summary Results'!$J$4="yes",IF(C4051=FALSE,FALSE,IF('Data Transformation'!E4051&lt;$R$10,E4051,$R$10)),IF(C4051=FALSE,FALSE,IF(C4051&lt;$R$10,C4051,$R$10)))</f>
        <v>0</v>
      </c>
      <c r="H4051" t="b">
        <f>IF('Input and Summary Results'!$J$4="yes",'Data Transformation'!F4051,'Data Transformation'!D4051)</f>
        <v>0</v>
      </c>
      <c r="I4051" t="str">
        <f t="shared" si="220"/>
        <v/>
      </c>
    </row>
    <row r="4052" spans="2:9" x14ac:dyDescent="0.25">
      <c r="B4052" t="b">
        <f>IF('Input and Summary Results'!D3634=0,FALSE,'Input and Summary Results'!$B3634)</f>
        <v>0</v>
      </c>
      <c r="C4052" t="b">
        <f>IF(OR(B4052=0,'Input and Summary Results'!D3634=0,'Input and Summary Results'!D3634=""),FALSE,'Input and Summary Results'!$D3634)</f>
        <v>0</v>
      </c>
      <c r="D4052" t="b">
        <f>IF(OR(B4052=0,'Input and Summary Results'!E3634=0),FALSE,'Input and Summary Results'!$E3634)</f>
        <v>0</v>
      </c>
      <c r="E4052" t="b">
        <f t="shared" si="218"/>
        <v>0</v>
      </c>
      <c r="F4052" t="b">
        <f t="shared" si="219"/>
        <v>0</v>
      </c>
      <c r="G4052" t="b">
        <f>IF('Input and Summary Results'!$J$4="yes",IF(C4052=FALSE,FALSE,IF('Data Transformation'!E4052&lt;$R$10,E4052,$R$10)),IF(C4052=FALSE,FALSE,IF(C4052&lt;$R$10,C4052,$R$10)))</f>
        <v>0</v>
      </c>
      <c r="H4052" t="b">
        <f>IF('Input and Summary Results'!$J$4="yes",'Data Transformation'!F4052,'Data Transformation'!D4052)</f>
        <v>0</v>
      </c>
      <c r="I4052" t="str">
        <f t="shared" si="220"/>
        <v/>
      </c>
    </row>
    <row r="4053" spans="2:9" x14ac:dyDescent="0.25">
      <c r="B4053" t="b">
        <f>IF('Input and Summary Results'!D3635=0,FALSE,'Input and Summary Results'!$B3635)</f>
        <v>0</v>
      </c>
      <c r="C4053" t="b">
        <f>IF(OR(B4053=0,'Input and Summary Results'!D3635=0,'Input and Summary Results'!D3635=""),FALSE,'Input and Summary Results'!$D3635)</f>
        <v>0</v>
      </c>
      <c r="D4053" t="b">
        <f>IF(OR(B4053=0,'Input and Summary Results'!E3635=0),FALSE,'Input and Summary Results'!$E3635)</f>
        <v>0</v>
      </c>
      <c r="E4053" t="b">
        <f t="shared" si="218"/>
        <v>0</v>
      </c>
      <c r="F4053" t="b">
        <f t="shared" si="219"/>
        <v>0</v>
      </c>
      <c r="G4053" t="b">
        <f>IF('Input and Summary Results'!$J$4="yes",IF(C4053=FALSE,FALSE,IF('Data Transformation'!E4053&lt;$R$10,E4053,$R$10)),IF(C4053=FALSE,FALSE,IF(C4053&lt;$R$10,C4053,$R$10)))</f>
        <v>0</v>
      </c>
      <c r="H4053" t="b">
        <f>IF('Input and Summary Results'!$J$4="yes",'Data Transformation'!F4053,'Data Transformation'!D4053)</f>
        <v>0</v>
      </c>
      <c r="I4053" t="str">
        <f t="shared" si="220"/>
        <v/>
      </c>
    </row>
    <row r="4054" spans="2:9" x14ac:dyDescent="0.25">
      <c r="B4054" t="b">
        <f>IF('Input and Summary Results'!D3636=0,FALSE,'Input and Summary Results'!$B3636)</f>
        <v>0</v>
      </c>
      <c r="C4054" t="b">
        <f>IF(OR(B4054=0,'Input and Summary Results'!D3636=0,'Input and Summary Results'!D3636=""),FALSE,'Input and Summary Results'!$D3636)</f>
        <v>0</v>
      </c>
      <c r="D4054" t="b">
        <f>IF(OR(B4054=0,'Input and Summary Results'!E3636=0),FALSE,'Input and Summary Results'!$E3636)</f>
        <v>0</v>
      </c>
      <c r="E4054" t="b">
        <f t="shared" si="218"/>
        <v>0</v>
      </c>
      <c r="F4054" t="b">
        <f t="shared" si="219"/>
        <v>0</v>
      </c>
      <c r="G4054" t="b">
        <f>IF('Input and Summary Results'!$J$4="yes",IF(C4054=FALSE,FALSE,IF('Data Transformation'!E4054&lt;$R$10,E4054,$R$10)),IF(C4054=FALSE,FALSE,IF(C4054&lt;$R$10,C4054,$R$10)))</f>
        <v>0</v>
      </c>
      <c r="H4054" t="b">
        <f>IF('Input and Summary Results'!$J$4="yes",'Data Transformation'!F4054,'Data Transformation'!D4054)</f>
        <v>0</v>
      </c>
      <c r="I4054" t="str">
        <f t="shared" si="220"/>
        <v/>
      </c>
    </row>
    <row r="4055" spans="2:9" x14ac:dyDescent="0.25">
      <c r="B4055" t="b">
        <f>IF('Input and Summary Results'!D3637=0,FALSE,'Input and Summary Results'!$B3637)</f>
        <v>0</v>
      </c>
      <c r="C4055" t="b">
        <f>IF(OR(B4055=0,'Input and Summary Results'!D3637=0,'Input and Summary Results'!D3637=""),FALSE,'Input and Summary Results'!$D3637)</f>
        <v>0</v>
      </c>
      <c r="D4055" t="b">
        <f>IF(OR(B4055=0,'Input and Summary Results'!E3637=0),FALSE,'Input and Summary Results'!$E3637)</f>
        <v>0</v>
      </c>
      <c r="E4055" t="b">
        <f t="shared" si="218"/>
        <v>0</v>
      </c>
      <c r="F4055" t="b">
        <f t="shared" si="219"/>
        <v>0</v>
      </c>
      <c r="G4055" t="b">
        <f>IF('Input and Summary Results'!$J$4="yes",IF(C4055=FALSE,FALSE,IF('Data Transformation'!E4055&lt;$R$10,E4055,$R$10)),IF(C4055=FALSE,FALSE,IF(C4055&lt;$R$10,C4055,$R$10)))</f>
        <v>0</v>
      </c>
      <c r="H4055" t="b">
        <f>IF('Input and Summary Results'!$J$4="yes",'Data Transformation'!F4055,'Data Transformation'!D4055)</f>
        <v>0</v>
      </c>
      <c r="I4055" t="str">
        <f t="shared" si="220"/>
        <v/>
      </c>
    </row>
    <row r="4056" spans="2:9" x14ac:dyDescent="0.25">
      <c r="B4056" t="b">
        <f>IF('Input and Summary Results'!D3638=0,FALSE,'Input and Summary Results'!$B3638)</f>
        <v>0</v>
      </c>
      <c r="C4056" t="b">
        <f>IF(OR(B4056=0,'Input and Summary Results'!D3638=0,'Input and Summary Results'!D3638=""),FALSE,'Input and Summary Results'!$D3638)</f>
        <v>0</v>
      </c>
      <c r="D4056" t="b">
        <f>IF(OR(B4056=0,'Input and Summary Results'!E3638=0),FALSE,'Input and Summary Results'!$E3638)</f>
        <v>0</v>
      </c>
      <c r="E4056" t="b">
        <f t="shared" si="218"/>
        <v>0</v>
      </c>
      <c r="F4056" t="b">
        <f t="shared" si="219"/>
        <v>0</v>
      </c>
      <c r="G4056" t="b">
        <f>IF('Input and Summary Results'!$J$4="yes",IF(C4056=FALSE,FALSE,IF('Data Transformation'!E4056&lt;$R$10,E4056,$R$10)),IF(C4056=FALSE,FALSE,IF(C4056&lt;$R$10,C4056,$R$10)))</f>
        <v>0</v>
      </c>
      <c r="H4056" t="b">
        <f>IF('Input and Summary Results'!$J$4="yes",'Data Transformation'!F4056,'Data Transformation'!D4056)</f>
        <v>0</v>
      </c>
      <c r="I4056" t="str">
        <f t="shared" si="220"/>
        <v/>
      </c>
    </row>
    <row r="4057" spans="2:9" x14ac:dyDescent="0.25">
      <c r="B4057" t="b">
        <f>IF('Input and Summary Results'!D3639=0,FALSE,'Input and Summary Results'!$B3639)</f>
        <v>0</v>
      </c>
      <c r="C4057" t="b">
        <f>IF(OR(B4057=0,'Input and Summary Results'!D3639=0,'Input and Summary Results'!D3639=""),FALSE,'Input and Summary Results'!$D3639)</f>
        <v>0</v>
      </c>
      <c r="D4057" t="b">
        <f>IF(OR(B4057=0,'Input and Summary Results'!E3639=0),FALSE,'Input and Summary Results'!$E3639)</f>
        <v>0</v>
      </c>
      <c r="E4057" t="b">
        <f t="shared" si="218"/>
        <v>0</v>
      </c>
      <c r="F4057" t="b">
        <f t="shared" si="219"/>
        <v>0</v>
      </c>
      <c r="G4057" t="b">
        <f>IF('Input and Summary Results'!$J$4="yes",IF(C4057=FALSE,FALSE,IF('Data Transformation'!E4057&lt;$R$10,E4057,$R$10)),IF(C4057=FALSE,FALSE,IF(C4057&lt;$R$10,C4057,$R$10)))</f>
        <v>0</v>
      </c>
      <c r="H4057" t="b">
        <f>IF('Input and Summary Results'!$J$4="yes",'Data Transformation'!F4057,'Data Transformation'!D4057)</f>
        <v>0</v>
      </c>
      <c r="I4057" t="str">
        <f t="shared" si="220"/>
        <v/>
      </c>
    </row>
    <row r="4058" spans="2:9" x14ac:dyDescent="0.25">
      <c r="B4058" t="b">
        <f>IF('Input and Summary Results'!D3640=0,FALSE,'Input and Summary Results'!$B3640)</f>
        <v>0</v>
      </c>
      <c r="C4058" t="b">
        <f>IF(OR(B4058=0,'Input and Summary Results'!D3640=0,'Input and Summary Results'!D3640=""),FALSE,'Input and Summary Results'!$D3640)</f>
        <v>0</v>
      </c>
      <c r="D4058" t="b">
        <f>IF(OR(B4058=0,'Input and Summary Results'!E3640=0),FALSE,'Input and Summary Results'!$E3640)</f>
        <v>0</v>
      </c>
      <c r="E4058" t="b">
        <f t="shared" si="218"/>
        <v>0</v>
      </c>
      <c r="F4058" t="b">
        <f t="shared" si="219"/>
        <v>0</v>
      </c>
      <c r="G4058" t="b">
        <f>IF('Input and Summary Results'!$J$4="yes",IF(C4058=FALSE,FALSE,IF('Data Transformation'!E4058&lt;$R$10,E4058,$R$10)),IF(C4058=FALSE,FALSE,IF(C4058&lt;$R$10,C4058,$R$10)))</f>
        <v>0</v>
      </c>
      <c r="H4058" t="b">
        <f>IF('Input and Summary Results'!$J$4="yes",'Data Transformation'!F4058,'Data Transformation'!D4058)</f>
        <v>0</v>
      </c>
      <c r="I4058" t="str">
        <f t="shared" si="220"/>
        <v/>
      </c>
    </row>
    <row r="4059" spans="2:9" x14ac:dyDescent="0.25">
      <c r="B4059" t="b">
        <f>IF('Input and Summary Results'!D3641=0,FALSE,'Input and Summary Results'!$B3641)</f>
        <v>0</v>
      </c>
      <c r="C4059" t="b">
        <f>IF(OR(B4059=0,'Input and Summary Results'!D3641=0,'Input and Summary Results'!D3641=""),FALSE,'Input and Summary Results'!$D3641)</f>
        <v>0</v>
      </c>
      <c r="D4059" t="b">
        <f>IF(OR(B4059=0,'Input and Summary Results'!E3641=0),FALSE,'Input and Summary Results'!$E3641)</f>
        <v>0</v>
      </c>
      <c r="E4059" t="b">
        <f t="shared" si="218"/>
        <v>0</v>
      </c>
      <c r="F4059" t="b">
        <f t="shared" si="219"/>
        <v>0</v>
      </c>
      <c r="G4059" t="b">
        <f>IF('Input and Summary Results'!$J$4="yes",IF(C4059=FALSE,FALSE,IF('Data Transformation'!E4059&lt;$R$10,E4059,$R$10)),IF(C4059=FALSE,FALSE,IF(C4059&lt;$R$10,C4059,$R$10)))</f>
        <v>0</v>
      </c>
      <c r="H4059" t="b">
        <f>IF('Input and Summary Results'!$J$4="yes",'Data Transformation'!F4059,'Data Transformation'!D4059)</f>
        <v>0</v>
      </c>
      <c r="I4059" t="str">
        <f t="shared" si="220"/>
        <v/>
      </c>
    </row>
    <row r="4060" spans="2:9" x14ac:dyDescent="0.25">
      <c r="B4060" t="b">
        <f>IF('Input and Summary Results'!D3642=0,FALSE,'Input and Summary Results'!$B3642)</f>
        <v>0</v>
      </c>
      <c r="C4060" t="b">
        <f>IF(OR(B4060=0,'Input and Summary Results'!D3642=0,'Input and Summary Results'!D3642=""),FALSE,'Input and Summary Results'!$D3642)</f>
        <v>0</v>
      </c>
      <c r="D4060" t="b">
        <f>IF(OR(B4060=0,'Input and Summary Results'!E3642=0),FALSE,'Input and Summary Results'!$E3642)</f>
        <v>0</v>
      </c>
      <c r="E4060" t="b">
        <f t="shared" si="218"/>
        <v>0</v>
      </c>
      <c r="F4060" t="b">
        <f t="shared" si="219"/>
        <v>0</v>
      </c>
      <c r="G4060" t="b">
        <f>IF('Input and Summary Results'!$J$4="yes",IF(C4060=FALSE,FALSE,IF('Data Transformation'!E4060&lt;$R$10,E4060,$R$10)),IF(C4060=FALSE,FALSE,IF(C4060&lt;$R$10,C4060,$R$10)))</f>
        <v>0</v>
      </c>
      <c r="H4060" t="b">
        <f>IF('Input and Summary Results'!$J$4="yes",'Data Transformation'!F4060,'Data Transformation'!D4060)</f>
        <v>0</v>
      </c>
      <c r="I4060" t="str">
        <f t="shared" si="220"/>
        <v/>
      </c>
    </row>
    <row r="4061" spans="2:9" x14ac:dyDescent="0.25">
      <c r="B4061" t="b">
        <f>IF('Input and Summary Results'!D3643=0,FALSE,'Input and Summary Results'!$B3643)</f>
        <v>0</v>
      </c>
      <c r="C4061" t="b">
        <f>IF(OR(B4061=0,'Input and Summary Results'!D3643=0,'Input and Summary Results'!D3643=""),FALSE,'Input and Summary Results'!$D3643)</f>
        <v>0</v>
      </c>
      <c r="D4061" t="b">
        <f>IF(OR(B4061=0,'Input and Summary Results'!E3643=0),FALSE,'Input and Summary Results'!$E3643)</f>
        <v>0</v>
      </c>
      <c r="E4061" t="b">
        <f t="shared" si="218"/>
        <v>0</v>
      </c>
      <c r="F4061" t="b">
        <f t="shared" si="219"/>
        <v>0</v>
      </c>
      <c r="G4061" t="b">
        <f>IF('Input and Summary Results'!$J$4="yes",IF(C4061=FALSE,FALSE,IF('Data Transformation'!E4061&lt;$R$10,E4061,$R$10)),IF(C4061=FALSE,FALSE,IF(C4061&lt;$R$10,C4061,$R$10)))</f>
        <v>0</v>
      </c>
      <c r="H4061" t="b">
        <f>IF('Input and Summary Results'!$J$4="yes",'Data Transformation'!F4061,'Data Transformation'!D4061)</f>
        <v>0</v>
      </c>
      <c r="I4061" t="str">
        <f t="shared" si="220"/>
        <v/>
      </c>
    </row>
    <row r="4062" spans="2:9" x14ac:dyDescent="0.25">
      <c r="B4062" t="b">
        <f>IF('Input and Summary Results'!D3644=0,FALSE,'Input and Summary Results'!$B3644)</f>
        <v>0</v>
      </c>
      <c r="C4062" t="b">
        <f>IF(OR(B4062=0,'Input and Summary Results'!D3644=0,'Input and Summary Results'!D3644=""),FALSE,'Input and Summary Results'!$D3644)</f>
        <v>0</v>
      </c>
      <c r="D4062" t="b">
        <f>IF(OR(B4062=0,'Input and Summary Results'!E3644=0),FALSE,'Input and Summary Results'!$E3644)</f>
        <v>0</v>
      </c>
      <c r="E4062" t="b">
        <f t="shared" si="218"/>
        <v>0</v>
      </c>
      <c r="F4062" t="b">
        <f t="shared" si="219"/>
        <v>0</v>
      </c>
      <c r="G4062" t="b">
        <f>IF('Input and Summary Results'!$J$4="yes",IF(C4062=FALSE,FALSE,IF('Data Transformation'!E4062&lt;$R$10,E4062,$R$10)),IF(C4062=FALSE,FALSE,IF(C4062&lt;$R$10,C4062,$R$10)))</f>
        <v>0</v>
      </c>
      <c r="H4062" t="b">
        <f>IF('Input and Summary Results'!$J$4="yes",'Data Transformation'!F4062,'Data Transformation'!D4062)</f>
        <v>0</v>
      </c>
      <c r="I4062" t="str">
        <f t="shared" si="220"/>
        <v/>
      </c>
    </row>
    <row r="4063" spans="2:9" x14ac:dyDescent="0.25">
      <c r="B4063" t="b">
        <f>IF('Input and Summary Results'!D3645=0,FALSE,'Input and Summary Results'!$B3645)</f>
        <v>0</v>
      </c>
      <c r="C4063" t="b">
        <f>IF(OR(B4063=0,'Input and Summary Results'!D3645=0,'Input and Summary Results'!D3645=""),FALSE,'Input and Summary Results'!$D3645)</f>
        <v>0</v>
      </c>
      <c r="D4063" t="b">
        <f>IF(OR(B4063=0,'Input and Summary Results'!E3645=0),FALSE,'Input and Summary Results'!$E3645)</f>
        <v>0</v>
      </c>
      <c r="E4063" t="b">
        <f t="shared" si="218"/>
        <v>0</v>
      </c>
      <c r="F4063" t="b">
        <f t="shared" si="219"/>
        <v>0</v>
      </c>
      <c r="G4063" t="b">
        <f>IF('Input and Summary Results'!$J$4="yes",IF(C4063=FALSE,FALSE,IF('Data Transformation'!E4063&lt;$R$10,E4063,$R$10)),IF(C4063=FALSE,FALSE,IF(C4063&lt;$R$10,C4063,$R$10)))</f>
        <v>0</v>
      </c>
      <c r="H4063" t="b">
        <f>IF('Input and Summary Results'!$J$4="yes",'Data Transformation'!F4063,'Data Transformation'!D4063)</f>
        <v>0</v>
      </c>
      <c r="I4063" t="str">
        <f t="shared" si="220"/>
        <v/>
      </c>
    </row>
    <row r="4064" spans="2:9" x14ac:dyDescent="0.25">
      <c r="B4064" t="b">
        <f>IF('Input and Summary Results'!D3646=0,FALSE,'Input and Summary Results'!$B3646)</f>
        <v>0</v>
      </c>
      <c r="C4064" t="b">
        <f>IF(OR(B4064=0,'Input and Summary Results'!D3646=0,'Input and Summary Results'!D3646=""),FALSE,'Input and Summary Results'!$D3646)</f>
        <v>0</v>
      </c>
      <c r="D4064" t="b">
        <f>IF(OR(B4064=0,'Input and Summary Results'!E3646=0),FALSE,'Input and Summary Results'!$E3646)</f>
        <v>0</v>
      </c>
      <c r="E4064" t="b">
        <f t="shared" si="218"/>
        <v>0</v>
      </c>
      <c r="F4064" t="b">
        <f t="shared" si="219"/>
        <v>0</v>
      </c>
      <c r="G4064" t="b">
        <f>IF('Input and Summary Results'!$J$4="yes",IF(C4064=FALSE,FALSE,IF('Data Transformation'!E4064&lt;$R$10,E4064,$R$10)),IF(C4064=FALSE,FALSE,IF(C4064&lt;$R$10,C4064,$R$10)))</f>
        <v>0</v>
      </c>
      <c r="H4064" t="b">
        <f>IF('Input and Summary Results'!$J$4="yes",'Data Transformation'!F4064,'Data Transformation'!D4064)</f>
        <v>0</v>
      </c>
      <c r="I4064" t="str">
        <f t="shared" si="220"/>
        <v/>
      </c>
    </row>
    <row r="4065" spans="2:9" x14ac:dyDescent="0.25">
      <c r="B4065" t="b">
        <f>IF('Input and Summary Results'!D3647=0,FALSE,'Input and Summary Results'!$B3647)</f>
        <v>0</v>
      </c>
      <c r="C4065" t="b">
        <f>IF(OR(B4065=0,'Input and Summary Results'!D3647=0,'Input and Summary Results'!D3647=""),FALSE,'Input and Summary Results'!$D3647)</f>
        <v>0</v>
      </c>
      <c r="D4065" t="b">
        <f>IF(OR(B4065=0,'Input and Summary Results'!E3647=0),FALSE,'Input and Summary Results'!$E3647)</f>
        <v>0</v>
      </c>
      <c r="E4065" t="b">
        <f t="shared" si="218"/>
        <v>0</v>
      </c>
      <c r="F4065" t="b">
        <f t="shared" si="219"/>
        <v>0</v>
      </c>
      <c r="G4065" t="b">
        <f>IF('Input and Summary Results'!$J$4="yes",IF(C4065=FALSE,FALSE,IF('Data Transformation'!E4065&lt;$R$10,E4065,$R$10)),IF(C4065=FALSE,FALSE,IF(C4065&lt;$R$10,C4065,$R$10)))</f>
        <v>0</v>
      </c>
      <c r="H4065" t="b">
        <f>IF('Input and Summary Results'!$J$4="yes",'Data Transformation'!F4065,'Data Transformation'!D4065)</f>
        <v>0</v>
      </c>
      <c r="I4065" t="str">
        <f t="shared" si="220"/>
        <v/>
      </c>
    </row>
    <row r="4066" spans="2:9" x14ac:dyDescent="0.25">
      <c r="B4066" t="b">
        <f>IF('Input and Summary Results'!D3648=0,FALSE,'Input and Summary Results'!$B3648)</f>
        <v>0</v>
      </c>
      <c r="C4066" t="b">
        <f>IF(OR(B4066=0,'Input and Summary Results'!D3648=0,'Input and Summary Results'!D3648=""),FALSE,'Input and Summary Results'!$D3648)</f>
        <v>0</v>
      </c>
      <c r="D4066" t="b">
        <f>IF(OR(B4066=0,'Input and Summary Results'!E3648=0),FALSE,'Input and Summary Results'!$E3648)</f>
        <v>0</v>
      </c>
      <c r="E4066" t="b">
        <f t="shared" si="218"/>
        <v>0</v>
      </c>
      <c r="F4066" t="b">
        <f t="shared" si="219"/>
        <v>0</v>
      </c>
      <c r="G4066" t="b">
        <f>IF('Input and Summary Results'!$J$4="yes",IF(C4066=FALSE,FALSE,IF('Data Transformation'!E4066&lt;$R$10,E4066,$R$10)),IF(C4066=FALSE,FALSE,IF(C4066&lt;$R$10,C4066,$R$10)))</f>
        <v>0</v>
      </c>
      <c r="H4066" t="b">
        <f>IF('Input and Summary Results'!$J$4="yes",'Data Transformation'!F4066,'Data Transformation'!D4066)</f>
        <v>0</v>
      </c>
      <c r="I4066" t="str">
        <f t="shared" si="220"/>
        <v/>
      </c>
    </row>
    <row r="4067" spans="2:9" x14ac:dyDescent="0.25">
      <c r="B4067" t="b">
        <f>IF('Input and Summary Results'!D3649=0,FALSE,'Input and Summary Results'!$B3649)</f>
        <v>0</v>
      </c>
      <c r="C4067" t="b">
        <f>IF(OR(B4067=0,'Input and Summary Results'!D3649=0,'Input and Summary Results'!D3649=""),FALSE,'Input and Summary Results'!$D3649)</f>
        <v>0</v>
      </c>
      <c r="D4067" t="b">
        <f>IF(OR(B4067=0,'Input and Summary Results'!E3649=0),FALSE,'Input and Summary Results'!$E3649)</f>
        <v>0</v>
      </c>
      <c r="E4067" t="b">
        <f t="shared" si="218"/>
        <v>0</v>
      </c>
      <c r="F4067" t="b">
        <f t="shared" si="219"/>
        <v>0</v>
      </c>
      <c r="G4067" t="b">
        <f>IF('Input and Summary Results'!$J$4="yes",IF(C4067=FALSE,FALSE,IF('Data Transformation'!E4067&lt;$R$10,E4067,$R$10)),IF(C4067=FALSE,FALSE,IF(C4067&lt;$R$10,C4067,$R$10)))</f>
        <v>0</v>
      </c>
      <c r="H4067" t="b">
        <f>IF('Input and Summary Results'!$J$4="yes",'Data Transformation'!F4067,'Data Transformation'!D4067)</f>
        <v>0</v>
      </c>
      <c r="I4067" t="str">
        <f t="shared" si="220"/>
        <v/>
      </c>
    </row>
    <row r="4068" spans="2:9" x14ac:dyDescent="0.25">
      <c r="B4068" t="b">
        <f>IF('Input and Summary Results'!D3650=0,FALSE,'Input and Summary Results'!$B3650)</f>
        <v>0</v>
      </c>
      <c r="C4068" t="b">
        <f>IF(OR(B4068=0,'Input and Summary Results'!D3650=0,'Input and Summary Results'!D3650=""),FALSE,'Input and Summary Results'!$D3650)</f>
        <v>0</v>
      </c>
      <c r="D4068" t="b">
        <f>IF(OR(B4068=0,'Input and Summary Results'!E3650=0),FALSE,'Input and Summary Results'!$E3650)</f>
        <v>0</v>
      </c>
      <c r="E4068" t="b">
        <f t="shared" si="218"/>
        <v>0</v>
      </c>
      <c r="F4068" t="b">
        <f t="shared" si="219"/>
        <v>0</v>
      </c>
      <c r="G4068" t="b">
        <f>IF('Input and Summary Results'!$J$4="yes",IF(C4068=FALSE,FALSE,IF('Data Transformation'!E4068&lt;$R$10,E4068,$R$10)),IF(C4068=FALSE,FALSE,IF(C4068&lt;$R$10,C4068,$R$10)))</f>
        <v>0</v>
      </c>
      <c r="H4068" t="b">
        <f>IF('Input and Summary Results'!$J$4="yes",'Data Transformation'!F4068,'Data Transformation'!D4068)</f>
        <v>0</v>
      </c>
      <c r="I4068" t="str">
        <f t="shared" si="220"/>
        <v/>
      </c>
    </row>
    <row r="4069" spans="2:9" x14ac:dyDescent="0.25">
      <c r="B4069" t="b">
        <f>IF('Input and Summary Results'!D3651=0,FALSE,'Input and Summary Results'!$B3651)</f>
        <v>0</v>
      </c>
      <c r="C4069" t="b">
        <f>IF(OR(B4069=0,'Input and Summary Results'!D3651=0,'Input and Summary Results'!D3651=""),FALSE,'Input and Summary Results'!$D3651)</f>
        <v>0</v>
      </c>
      <c r="D4069" t="b">
        <f>IF(OR(B4069=0,'Input and Summary Results'!E3651=0),FALSE,'Input and Summary Results'!$E3651)</f>
        <v>0</v>
      </c>
      <c r="E4069" t="b">
        <f t="shared" si="218"/>
        <v>0</v>
      </c>
      <c r="F4069" t="b">
        <f t="shared" si="219"/>
        <v>0</v>
      </c>
      <c r="G4069" t="b">
        <f>IF('Input and Summary Results'!$J$4="yes",IF(C4069=FALSE,FALSE,IF('Data Transformation'!E4069&lt;$R$10,E4069,$R$10)),IF(C4069=FALSE,FALSE,IF(C4069&lt;$R$10,C4069,$R$10)))</f>
        <v>0</v>
      </c>
      <c r="H4069" t="b">
        <f>IF('Input and Summary Results'!$J$4="yes",'Data Transformation'!F4069,'Data Transformation'!D4069)</f>
        <v>0</v>
      </c>
      <c r="I4069" t="str">
        <f t="shared" si="220"/>
        <v/>
      </c>
    </row>
    <row r="4070" spans="2:9" x14ac:dyDescent="0.25">
      <c r="B4070" t="b">
        <f>IF('Input and Summary Results'!D3652=0,FALSE,'Input and Summary Results'!$B3652)</f>
        <v>0</v>
      </c>
      <c r="C4070" t="b">
        <f>IF(OR(B4070=0,'Input and Summary Results'!D3652=0,'Input and Summary Results'!D3652=""),FALSE,'Input and Summary Results'!$D3652)</f>
        <v>0</v>
      </c>
      <c r="D4070" t="b">
        <f>IF(OR(B4070=0,'Input and Summary Results'!E3652=0),FALSE,'Input and Summary Results'!$E3652)</f>
        <v>0</v>
      </c>
      <c r="E4070" t="b">
        <f t="shared" si="218"/>
        <v>0</v>
      </c>
      <c r="F4070" t="b">
        <f t="shared" si="219"/>
        <v>0</v>
      </c>
      <c r="G4070" t="b">
        <f>IF('Input and Summary Results'!$J$4="yes",IF(C4070=FALSE,FALSE,IF('Data Transformation'!E4070&lt;$R$10,E4070,$R$10)),IF(C4070=FALSE,FALSE,IF(C4070&lt;$R$10,C4070,$R$10)))</f>
        <v>0</v>
      </c>
      <c r="H4070" t="b">
        <f>IF('Input and Summary Results'!$J$4="yes",'Data Transformation'!F4070,'Data Transformation'!D4070)</f>
        <v>0</v>
      </c>
      <c r="I4070" t="str">
        <f t="shared" si="220"/>
        <v/>
      </c>
    </row>
    <row r="4071" spans="2:9" x14ac:dyDescent="0.25">
      <c r="B4071" t="b">
        <f>IF('Input and Summary Results'!D3653=0,FALSE,'Input and Summary Results'!$B3653)</f>
        <v>0</v>
      </c>
      <c r="C4071" t="b">
        <f>IF(OR(B4071=0,'Input and Summary Results'!D3653=0,'Input and Summary Results'!D3653=""),FALSE,'Input and Summary Results'!$D3653)</f>
        <v>0</v>
      </c>
      <c r="D4071" t="b">
        <f>IF(OR(B4071=0,'Input and Summary Results'!E3653=0),FALSE,'Input and Summary Results'!$E3653)</f>
        <v>0</v>
      </c>
      <c r="E4071" t="b">
        <f t="shared" si="218"/>
        <v>0</v>
      </c>
      <c r="F4071" t="b">
        <f t="shared" si="219"/>
        <v>0</v>
      </c>
      <c r="G4071" t="b">
        <f>IF('Input and Summary Results'!$J$4="yes",IF(C4071=FALSE,FALSE,IF('Data Transformation'!E4071&lt;$R$10,E4071,$R$10)),IF(C4071=FALSE,FALSE,IF(C4071&lt;$R$10,C4071,$R$10)))</f>
        <v>0</v>
      </c>
      <c r="H4071" t="b">
        <f>IF('Input and Summary Results'!$J$4="yes",'Data Transformation'!F4071,'Data Transformation'!D4071)</f>
        <v>0</v>
      </c>
      <c r="I4071" t="str">
        <f t="shared" si="220"/>
        <v/>
      </c>
    </row>
    <row r="4072" spans="2:9" x14ac:dyDescent="0.25">
      <c r="B4072" t="b">
        <f>IF('Input and Summary Results'!D3654=0,FALSE,'Input and Summary Results'!$B3654)</f>
        <v>0</v>
      </c>
      <c r="C4072" t="b">
        <f>IF(OR(B4072=0,'Input and Summary Results'!D3654=0,'Input and Summary Results'!D3654=""),FALSE,'Input and Summary Results'!$D3654)</f>
        <v>0</v>
      </c>
      <c r="D4072" t="b">
        <f>IF(OR(B4072=0,'Input and Summary Results'!E3654=0),FALSE,'Input and Summary Results'!$E3654)</f>
        <v>0</v>
      </c>
      <c r="E4072" t="b">
        <f t="shared" si="218"/>
        <v>0</v>
      </c>
      <c r="F4072" t="b">
        <f t="shared" si="219"/>
        <v>0</v>
      </c>
      <c r="G4072" t="b">
        <f>IF('Input and Summary Results'!$J$4="yes",IF(C4072=FALSE,FALSE,IF('Data Transformation'!E4072&lt;$R$10,E4072,$R$10)),IF(C4072=FALSE,FALSE,IF(C4072&lt;$R$10,C4072,$R$10)))</f>
        <v>0</v>
      </c>
      <c r="H4072" t="b">
        <f>IF('Input and Summary Results'!$J$4="yes",'Data Transformation'!F4072,'Data Transformation'!D4072)</f>
        <v>0</v>
      </c>
      <c r="I4072" t="str">
        <f t="shared" si="220"/>
        <v/>
      </c>
    </row>
    <row r="4073" spans="2:9" x14ac:dyDescent="0.25">
      <c r="B4073" t="b">
        <f>IF('Input and Summary Results'!D3655=0,FALSE,'Input and Summary Results'!$B3655)</f>
        <v>0</v>
      </c>
      <c r="C4073" t="b">
        <f>IF(OR(B4073=0,'Input and Summary Results'!D3655=0,'Input and Summary Results'!D3655=""),FALSE,'Input and Summary Results'!$D3655)</f>
        <v>0</v>
      </c>
      <c r="D4073" t="b">
        <f>IF(OR(B4073=0,'Input and Summary Results'!E3655=0),FALSE,'Input and Summary Results'!$E3655)</f>
        <v>0</v>
      </c>
      <c r="E4073" t="b">
        <f t="shared" si="218"/>
        <v>0</v>
      </c>
      <c r="F4073" t="b">
        <f t="shared" si="219"/>
        <v>0</v>
      </c>
      <c r="G4073" t="b">
        <f>IF('Input and Summary Results'!$J$4="yes",IF(C4073=FALSE,FALSE,IF('Data Transformation'!E4073&lt;$R$10,E4073,$R$10)),IF(C4073=FALSE,FALSE,IF(C4073&lt;$R$10,C4073,$R$10)))</f>
        <v>0</v>
      </c>
      <c r="H4073" t="b">
        <f>IF('Input and Summary Results'!$J$4="yes",'Data Transformation'!F4073,'Data Transformation'!D4073)</f>
        <v>0</v>
      </c>
      <c r="I4073" t="str">
        <f t="shared" si="220"/>
        <v/>
      </c>
    </row>
    <row r="4074" spans="2:9" x14ac:dyDescent="0.25">
      <c r="B4074" t="b">
        <f>IF('Input and Summary Results'!D3656=0,FALSE,'Input and Summary Results'!$B3656)</f>
        <v>0</v>
      </c>
      <c r="C4074" t="b">
        <f>IF(OR(B4074=0,'Input and Summary Results'!D3656=0,'Input and Summary Results'!D3656=""),FALSE,'Input and Summary Results'!$D3656)</f>
        <v>0</v>
      </c>
      <c r="D4074" t="b">
        <f>IF(OR(B4074=0,'Input and Summary Results'!E3656=0),FALSE,'Input and Summary Results'!$E3656)</f>
        <v>0</v>
      </c>
      <c r="E4074" t="b">
        <f t="shared" ref="E4074:E4137" si="221">IF(C4074=FALSE,FALSE,LOG10(C4074))</f>
        <v>0</v>
      </c>
      <c r="F4074" t="b">
        <f t="shared" ref="F4074:F4137" si="222">IF(D4074=FALSE, FALSE,0.434*D4074/C4074)</f>
        <v>0</v>
      </c>
      <c r="G4074" t="b">
        <f>IF('Input and Summary Results'!$J$4="yes",IF(C4074=FALSE,FALSE,IF('Data Transformation'!E4074&lt;$R$10,E4074,$R$10)),IF(C4074=FALSE,FALSE,IF(C4074&lt;$R$10,C4074,$R$10)))</f>
        <v>0</v>
      </c>
      <c r="H4074" t="b">
        <f>IF('Input and Summary Results'!$J$4="yes",'Data Transformation'!F4074,'Data Transformation'!D4074)</f>
        <v>0</v>
      </c>
      <c r="I4074" t="str">
        <f t="shared" si="220"/>
        <v/>
      </c>
    </row>
    <row r="4075" spans="2:9" x14ac:dyDescent="0.25">
      <c r="B4075" t="b">
        <f>IF('Input and Summary Results'!D3657=0,FALSE,'Input and Summary Results'!$B3657)</f>
        <v>0</v>
      </c>
      <c r="C4075" t="b">
        <f>IF(OR(B4075=0,'Input and Summary Results'!D3657=0,'Input and Summary Results'!D3657=""),FALSE,'Input and Summary Results'!$D3657)</f>
        <v>0</v>
      </c>
      <c r="D4075" t="b">
        <f>IF(OR(B4075=0,'Input and Summary Results'!E3657=0),FALSE,'Input and Summary Results'!$E3657)</f>
        <v>0</v>
      </c>
      <c r="E4075" t="b">
        <f t="shared" si="221"/>
        <v>0</v>
      </c>
      <c r="F4075" t="b">
        <f t="shared" si="222"/>
        <v>0</v>
      </c>
      <c r="G4075" t="b">
        <f>IF('Input and Summary Results'!$J$4="yes",IF(C4075=FALSE,FALSE,IF('Data Transformation'!E4075&lt;$R$10,E4075,$R$10)),IF(C4075=FALSE,FALSE,IF(C4075&lt;$R$10,C4075,$R$10)))</f>
        <v>0</v>
      </c>
      <c r="H4075" t="b">
        <f>IF('Input and Summary Results'!$J$4="yes",'Data Transformation'!F4075,'Data Transformation'!D4075)</f>
        <v>0</v>
      </c>
      <c r="I4075" t="str">
        <f t="shared" si="220"/>
        <v/>
      </c>
    </row>
    <row r="4076" spans="2:9" x14ac:dyDescent="0.25">
      <c r="B4076" t="b">
        <f>IF('Input and Summary Results'!D3658=0,FALSE,'Input and Summary Results'!$B3658)</f>
        <v>0</v>
      </c>
      <c r="C4076" t="b">
        <f>IF(OR(B4076=0,'Input and Summary Results'!D3658=0,'Input and Summary Results'!D3658=""),FALSE,'Input and Summary Results'!$D3658)</f>
        <v>0</v>
      </c>
      <c r="D4076" t="b">
        <f>IF(OR(B4076=0,'Input and Summary Results'!E3658=0),FALSE,'Input and Summary Results'!$E3658)</f>
        <v>0</v>
      </c>
      <c r="E4076" t="b">
        <f t="shared" si="221"/>
        <v>0</v>
      </c>
      <c r="F4076" t="b">
        <f t="shared" si="222"/>
        <v>0</v>
      </c>
      <c r="G4076" t="b">
        <f>IF('Input and Summary Results'!$J$4="yes",IF(C4076=FALSE,FALSE,IF('Data Transformation'!E4076&lt;$R$10,E4076,$R$10)),IF(C4076=FALSE,FALSE,IF(C4076&lt;$R$10,C4076,$R$10)))</f>
        <v>0</v>
      </c>
      <c r="H4076" t="b">
        <f>IF('Input and Summary Results'!$J$4="yes",'Data Transformation'!F4076,'Data Transformation'!D4076)</f>
        <v>0</v>
      </c>
      <c r="I4076" t="str">
        <f t="shared" si="220"/>
        <v/>
      </c>
    </row>
    <row r="4077" spans="2:9" x14ac:dyDescent="0.25">
      <c r="B4077" t="b">
        <f>IF('Input and Summary Results'!D3659=0,FALSE,'Input and Summary Results'!$B3659)</f>
        <v>0</v>
      </c>
      <c r="C4077" t="b">
        <f>IF(OR(B4077=0,'Input and Summary Results'!D3659=0,'Input and Summary Results'!D3659=""),FALSE,'Input and Summary Results'!$D3659)</f>
        <v>0</v>
      </c>
      <c r="D4077" t="b">
        <f>IF(OR(B4077=0,'Input and Summary Results'!E3659=0),FALSE,'Input and Summary Results'!$E3659)</f>
        <v>0</v>
      </c>
      <c r="E4077" t="b">
        <f t="shared" si="221"/>
        <v>0</v>
      </c>
      <c r="F4077" t="b">
        <f t="shared" si="222"/>
        <v>0</v>
      </c>
      <c r="G4077" t="b">
        <f>IF('Input and Summary Results'!$J$4="yes",IF(C4077=FALSE,FALSE,IF('Data Transformation'!E4077&lt;$R$10,E4077,$R$10)),IF(C4077=FALSE,FALSE,IF(C4077&lt;$R$10,C4077,$R$10)))</f>
        <v>0</v>
      </c>
      <c r="H4077" t="b">
        <f>IF('Input and Summary Results'!$J$4="yes",'Data Transformation'!F4077,'Data Transformation'!D4077)</f>
        <v>0</v>
      </c>
      <c r="I4077" t="str">
        <f t="shared" si="220"/>
        <v/>
      </c>
    </row>
    <row r="4078" spans="2:9" x14ac:dyDescent="0.25">
      <c r="B4078" t="b">
        <f>IF('Input and Summary Results'!D3660=0,FALSE,'Input and Summary Results'!$B3660)</f>
        <v>0</v>
      </c>
      <c r="C4078" t="b">
        <f>IF(OR(B4078=0,'Input and Summary Results'!D3660=0,'Input and Summary Results'!D3660=""),FALSE,'Input and Summary Results'!$D3660)</f>
        <v>0</v>
      </c>
      <c r="D4078" t="b">
        <f>IF(OR(B4078=0,'Input and Summary Results'!E3660=0),FALSE,'Input and Summary Results'!$E3660)</f>
        <v>0</v>
      </c>
      <c r="E4078" t="b">
        <f t="shared" si="221"/>
        <v>0</v>
      </c>
      <c r="F4078" t="b">
        <f t="shared" si="222"/>
        <v>0</v>
      </c>
      <c r="G4078" t="b">
        <f>IF('Input and Summary Results'!$J$4="yes",IF(C4078=FALSE,FALSE,IF('Data Transformation'!E4078&lt;$R$10,E4078,$R$10)),IF(C4078=FALSE,FALSE,IF(C4078&lt;$R$10,C4078,$R$10)))</f>
        <v>0</v>
      </c>
      <c r="H4078" t="b">
        <f>IF('Input and Summary Results'!$J$4="yes",'Data Transformation'!F4078,'Data Transformation'!D4078)</f>
        <v>0</v>
      </c>
      <c r="I4078" t="str">
        <f t="shared" si="220"/>
        <v/>
      </c>
    </row>
    <row r="4079" spans="2:9" x14ac:dyDescent="0.25">
      <c r="B4079" t="b">
        <f>IF('Input and Summary Results'!D3661=0,FALSE,'Input and Summary Results'!$B3661)</f>
        <v>0</v>
      </c>
      <c r="C4079" t="b">
        <f>IF(OR(B4079=0,'Input and Summary Results'!D3661=0,'Input and Summary Results'!D3661=""),FALSE,'Input and Summary Results'!$D3661)</f>
        <v>0</v>
      </c>
      <c r="D4079" t="b">
        <f>IF(OR(B4079=0,'Input and Summary Results'!E3661=0),FALSE,'Input and Summary Results'!$E3661)</f>
        <v>0</v>
      </c>
      <c r="E4079" t="b">
        <f t="shared" si="221"/>
        <v>0</v>
      </c>
      <c r="F4079" t="b">
        <f t="shared" si="222"/>
        <v>0</v>
      </c>
      <c r="G4079" t="b">
        <f>IF('Input and Summary Results'!$J$4="yes",IF(C4079=FALSE,FALSE,IF('Data Transformation'!E4079&lt;$R$10,E4079,$R$10)),IF(C4079=FALSE,FALSE,IF(C4079&lt;$R$10,C4079,$R$10)))</f>
        <v>0</v>
      </c>
      <c r="H4079" t="b">
        <f>IF('Input and Summary Results'!$J$4="yes",'Data Transformation'!F4079,'Data Transformation'!D4079)</f>
        <v>0</v>
      </c>
      <c r="I4079" t="str">
        <f t="shared" si="220"/>
        <v/>
      </c>
    </row>
    <row r="4080" spans="2:9" x14ac:dyDescent="0.25">
      <c r="B4080" t="b">
        <f>IF('Input and Summary Results'!D3662=0,FALSE,'Input and Summary Results'!$B3662)</f>
        <v>0</v>
      </c>
      <c r="C4080" t="b">
        <f>IF(OR(B4080=0,'Input and Summary Results'!D3662=0,'Input and Summary Results'!D3662=""),FALSE,'Input and Summary Results'!$D3662)</f>
        <v>0</v>
      </c>
      <c r="D4080" t="b">
        <f>IF(OR(B4080=0,'Input and Summary Results'!E3662=0),FALSE,'Input and Summary Results'!$E3662)</f>
        <v>0</v>
      </c>
      <c r="E4080" t="b">
        <f t="shared" si="221"/>
        <v>0</v>
      </c>
      <c r="F4080" t="b">
        <f t="shared" si="222"/>
        <v>0</v>
      </c>
      <c r="G4080" t="b">
        <f>IF('Input and Summary Results'!$J$4="yes",IF(C4080=FALSE,FALSE,IF('Data Transformation'!E4080&lt;$R$10,E4080,$R$10)),IF(C4080=FALSE,FALSE,IF(C4080&lt;$R$10,C4080,$R$10)))</f>
        <v>0</v>
      </c>
      <c r="H4080" t="b">
        <f>IF('Input and Summary Results'!$J$4="yes",'Data Transformation'!F4080,'Data Transformation'!D4080)</f>
        <v>0</v>
      </c>
      <c r="I4080" t="str">
        <f t="shared" si="220"/>
        <v/>
      </c>
    </row>
    <row r="4081" spans="2:9" x14ac:dyDescent="0.25">
      <c r="B4081" t="b">
        <f>IF('Input and Summary Results'!D3663=0,FALSE,'Input and Summary Results'!$B3663)</f>
        <v>0</v>
      </c>
      <c r="C4081" t="b">
        <f>IF(OR(B4081=0,'Input and Summary Results'!D3663=0,'Input and Summary Results'!D3663=""),FALSE,'Input and Summary Results'!$D3663)</f>
        <v>0</v>
      </c>
      <c r="D4081" t="b">
        <f>IF(OR(B4081=0,'Input and Summary Results'!E3663=0),FALSE,'Input and Summary Results'!$E3663)</f>
        <v>0</v>
      </c>
      <c r="E4081" t="b">
        <f t="shared" si="221"/>
        <v>0</v>
      </c>
      <c r="F4081" t="b">
        <f t="shared" si="222"/>
        <v>0</v>
      </c>
      <c r="G4081" t="b">
        <f>IF('Input and Summary Results'!$J$4="yes",IF(C4081=FALSE,FALSE,IF('Data Transformation'!E4081&lt;$R$10,E4081,$R$10)),IF(C4081=FALSE,FALSE,IF(C4081&lt;$R$10,C4081,$R$10)))</f>
        <v>0</v>
      </c>
      <c r="H4081" t="b">
        <f>IF('Input and Summary Results'!$J$4="yes",'Data Transformation'!F4081,'Data Transformation'!D4081)</f>
        <v>0</v>
      </c>
      <c r="I4081" t="str">
        <f t="shared" si="220"/>
        <v/>
      </c>
    </row>
    <row r="4082" spans="2:9" x14ac:dyDescent="0.25">
      <c r="B4082" t="b">
        <f>IF('Input and Summary Results'!D3664=0,FALSE,'Input and Summary Results'!$B3664)</f>
        <v>0</v>
      </c>
      <c r="C4082" t="b">
        <f>IF(OR(B4082=0,'Input and Summary Results'!D3664=0,'Input and Summary Results'!D3664=""),FALSE,'Input and Summary Results'!$D3664)</f>
        <v>0</v>
      </c>
      <c r="D4082" t="b">
        <f>IF(OR(B4082=0,'Input and Summary Results'!E3664=0),FALSE,'Input and Summary Results'!$E3664)</f>
        <v>0</v>
      </c>
      <c r="E4082" t="b">
        <f t="shared" si="221"/>
        <v>0</v>
      </c>
      <c r="F4082" t="b">
        <f t="shared" si="222"/>
        <v>0</v>
      </c>
      <c r="G4082" t="b">
        <f>IF('Input and Summary Results'!$J$4="yes",IF(C4082=FALSE,FALSE,IF('Data Transformation'!E4082&lt;$R$10,E4082,$R$10)),IF(C4082=FALSE,FALSE,IF(C4082&lt;$R$10,C4082,$R$10)))</f>
        <v>0</v>
      </c>
      <c r="H4082" t="b">
        <f>IF('Input and Summary Results'!$J$4="yes",'Data Transformation'!F4082,'Data Transformation'!D4082)</f>
        <v>0</v>
      </c>
      <c r="I4082" t="str">
        <f t="shared" si="220"/>
        <v/>
      </c>
    </row>
    <row r="4083" spans="2:9" x14ac:dyDescent="0.25">
      <c r="B4083" t="b">
        <f>IF('Input and Summary Results'!D3665=0,FALSE,'Input and Summary Results'!$B3665)</f>
        <v>0</v>
      </c>
      <c r="C4083" t="b">
        <f>IF(OR(B4083=0,'Input and Summary Results'!D3665=0,'Input and Summary Results'!D3665=""),FALSE,'Input and Summary Results'!$D3665)</f>
        <v>0</v>
      </c>
      <c r="D4083" t="b">
        <f>IF(OR(B4083=0,'Input and Summary Results'!E3665=0),FALSE,'Input and Summary Results'!$E3665)</f>
        <v>0</v>
      </c>
      <c r="E4083" t="b">
        <f t="shared" si="221"/>
        <v>0</v>
      </c>
      <c r="F4083" t="b">
        <f t="shared" si="222"/>
        <v>0</v>
      </c>
      <c r="G4083" t="b">
        <f>IF('Input and Summary Results'!$J$4="yes",IF(C4083=FALSE,FALSE,IF('Data Transformation'!E4083&lt;$R$10,E4083,$R$10)),IF(C4083=FALSE,FALSE,IF(C4083&lt;$R$10,C4083,$R$10)))</f>
        <v>0</v>
      </c>
      <c r="H4083" t="b">
        <f>IF('Input and Summary Results'!$J$4="yes",'Data Transformation'!F4083,'Data Transformation'!D4083)</f>
        <v>0</v>
      </c>
      <c r="I4083" t="str">
        <f t="shared" si="220"/>
        <v/>
      </c>
    </row>
    <row r="4084" spans="2:9" x14ac:dyDescent="0.25">
      <c r="B4084" t="b">
        <f>IF('Input and Summary Results'!D3666=0,FALSE,'Input and Summary Results'!$B3666)</f>
        <v>0</v>
      </c>
      <c r="C4084" t="b">
        <f>IF(OR(B4084=0,'Input and Summary Results'!D3666=0,'Input and Summary Results'!D3666=""),FALSE,'Input and Summary Results'!$D3666)</f>
        <v>0</v>
      </c>
      <c r="D4084" t="b">
        <f>IF(OR(B4084=0,'Input and Summary Results'!E3666=0),FALSE,'Input and Summary Results'!$E3666)</f>
        <v>0</v>
      </c>
      <c r="E4084" t="b">
        <f t="shared" si="221"/>
        <v>0</v>
      </c>
      <c r="F4084" t="b">
        <f t="shared" si="222"/>
        <v>0</v>
      </c>
      <c r="G4084" t="b">
        <f>IF('Input and Summary Results'!$J$4="yes",IF(C4084=FALSE,FALSE,IF('Data Transformation'!E4084&lt;$R$10,E4084,$R$10)),IF(C4084=FALSE,FALSE,IF(C4084&lt;$R$10,C4084,$R$10)))</f>
        <v>0</v>
      </c>
      <c r="H4084" t="b">
        <f>IF('Input and Summary Results'!$J$4="yes",'Data Transformation'!F4084,'Data Transformation'!D4084)</f>
        <v>0</v>
      </c>
      <c r="I4084" t="str">
        <f t="shared" si="220"/>
        <v/>
      </c>
    </row>
    <row r="4085" spans="2:9" x14ac:dyDescent="0.25">
      <c r="B4085" t="b">
        <f>IF('Input and Summary Results'!D3667=0,FALSE,'Input and Summary Results'!$B3667)</f>
        <v>0</v>
      </c>
      <c r="C4085" t="b">
        <f>IF(OR(B4085=0,'Input and Summary Results'!D3667=0,'Input and Summary Results'!D3667=""),FALSE,'Input and Summary Results'!$D3667)</f>
        <v>0</v>
      </c>
      <c r="D4085" t="b">
        <f>IF(OR(B4085=0,'Input and Summary Results'!E3667=0),FALSE,'Input and Summary Results'!$E3667)</f>
        <v>0</v>
      </c>
      <c r="E4085" t="b">
        <f t="shared" si="221"/>
        <v>0</v>
      </c>
      <c r="F4085" t="b">
        <f t="shared" si="222"/>
        <v>0</v>
      </c>
      <c r="G4085" t="b">
        <f>IF('Input and Summary Results'!$J$4="yes",IF(C4085=FALSE,FALSE,IF('Data Transformation'!E4085&lt;$R$10,E4085,$R$10)),IF(C4085=FALSE,FALSE,IF(C4085&lt;$R$10,C4085,$R$10)))</f>
        <v>0</v>
      </c>
      <c r="H4085" t="b">
        <f>IF('Input and Summary Results'!$J$4="yes",'Data Transformation'!F4085,'Data Transformation'!D4085)</f>
        <v>0</v>
      </c>
      <c r="I4085" t="str">
        <f t="shared" si="220"/>
        <v/>
      </c>
    </row>
    <row r="4086" spans="2:9" x14ac:dyDescent="0.25">
      <c r="B4086" t="b">
        <f>IF('Input and Summary Results'!D3668=0,FALSE,'Input and Summary Results'!$B3668)</f>
        <v>0</v>
      </c>
      <c r="C4086" t="b">
        <f>IF(OR(B4086=0,'Input and Summary Results'!D3668=0,'Input and Summary Results'!D3668=""),FALSE,'Input and Summary Results'!$D3668)</f>
        <v>0</v>
      </c>
      <c r="D4086" t="b">
        <f>IF(OR(B4086=0,'Input and Summary Results'!E3668=0),FALSE,'Input and Summary Results'!$E3668)</f>
        <v>0</v>
      </c>
      <c r="E4086" t="b">
        <f t="shared" si="221"/>
        <v>0</v>
      </c>
      <c r="F4086" t="b">
        <f t="shared" si="222"/>
        <v>0</v>
      </c>
      <c r="G4086" t="b">
        <f>IF('Input and Summary Results'!$J$4="yes",IF(C4086=FALSE,FALSE,IF('Data Transformation'!E4086&lt;$R$10,E4086,$R$10)),IF(C4086=FALSE,FALSE,IF(C4086&lt;$R$10,C4086,$R$10)))</f>
        <v>0</v>
      </c>
      <c r="H4086" t="b">
        <f>IF('Input and Summary Results'!$J$4="yes",'Data Transformation'!F4086,'Data Transformation'!D4086)</f>
        <v>0</v>
      </c>
      <c r="I4086" t="str">
        <f t="shared" si="220"/>
        <v/>
      </c>
    </row>
    <row r="4087" spans="2:9" x14ac:dyDescent="0.25">
      <c r="B4087" t="b">
        <f>IF('Input and Summary Results'!D3669=0,FALSE,'Input and Summary Results'!$B3669)</f>
        <v>0</v>
      </c>
      <c r="C4087" t="b">
        <f>IF(OR(B4087=0,'Input and Summary Results'!D3669=0,'Input and Summary Results'!D3669=""),FALSE,'Input and Summary Results'!$D3669)</f>
        <v>0</v>
      </c>
      <c r="D4087" t="b">
        <f>IF(OR(B4087=0,'Input and Summary Results'!E3669=0),FALSE,'Input and Summary Results'!$E3669)</f>
        <v>0</v>
      </c>
      <c r="E4087" t="b">
        <f t="shared" si="221"/>
        <v>0</v>
      </c>
      <c r="F4087" t="b">
        <f t="shared" si="222"/>
        <v>0</v>
      </c>
      <c r="G4087" t="b">
        <f>IF('Input and Summary Results'!$J$4="yes",IF(C4087=FALSE,FALSE,IF('Data Transformation'!E4087&lt;$R$10,E4087,$R$10)),IF(C4087=FALSE,FALSE,IF(C4087&lt;$R$10,C4087,$R$10)))</f>
        <v>0</v>
      </c>
      <c r="H4087" t="b">
        <f>IF('Input and Summary Results'!$J$4="yes",'Data Transformation'!F4087,'Data Transformation'!D4087)</f>
        <v>0</v>
      </c>
      <c r="I4087" t="str">
        <f t="shared" si="220"/>
        <v/>
      </c>
    </row>
    <row r="4088" spans="2:9" x14ac:dyDescent="0.25">
      <c r="B4088" t="b">
        <f>IF('Input and Summary Results'!D3670=0,FALSE,'Input and Summary Results'!$B3670)</f>
        <v>0</v>
      </c>
      <c r="C4088" t="b">
        <f>IF(OR(B4088=0,'Input and Summary Results'!D3670=0,'Input and Summary Results'!D3670=""),FALSE,'Input and Summary Results'!$D3670)</f>
        <v>0</v>
      </c>
      <c r="D4088" t="b">
        <f>IF(OR(B4088=0,'Input and Summary Results'!E3670=0),FALSE,'Input and Summary Results'!$E3670)</f>
        <v>0</v>
      </c>
      <c r="E4088" t="b">
        <f t="shared" si="221"/>
        <v>0</v>
      </c>
      <c r="F4088" t="b">
        <f t="shared" si="222"/>
        <v>0</v>
      </c>
      <c r="G4088" t="b">
        <f>IF('Input and Summary Results'!$J$4="yes",IF(C4088=FALSE,FALSE,IF('Data Transformation'!E4088&lt;$R$10,E4088,$R$10)),IF(C4088=FALSE,FALSE,IF(C4088&lt;$R$10,C4088,$R$10)))</f>
        <v>0</v>
      </c>
      <c r="H4088" t="b">
        <f>IF('Input and Summary Results'!$J$4="yes",'Data Transformation'!F4088,'Data Transformation'!D4088)</f>
        <v>0</v>
      </c>
      <c r="I4088" t="str">
        <f t="shared" si="220"/>
        <v/>
      </c>
    </row>
    <row r="4089" spans="2:9" x14ac:dyDescent="0.25">
      <c r="B4089" t="b">
        <f>IF('Input and Summary Results'!D3671=0,FALSE,'Input and Summary Results'!$B3671)</f>
        <v>0</v>
      </c>
      <c r="C4089" t="b">
        <f>IF(OR(B4089=0,'Input and Summary Results'!D3671=0,'Input and Summary Results'!D3671=""),FALSE,'Input and Summary Results'!$D3671)</f>
        <v>0</v>
      </c>
      <c r="D4089" t="b">
        <f>IF(OR(B4089=0,'Input and Summary Results'!E3671=0),FALSE,'Input and Summary Results'!$E3671)</f>
        <v>0</v>
      </c>
      <c r="E4089" t="b">
        <f t="shared" si="221"/>
        <v>0</v>
      </c>
      <c r="F4089" t="b">
        <f t="shared" si="222"/>
        <v>0</v>
      </c>
      <c r="G4089" t="b">
        <f>IF('Input and Summary Results'!$J$4="yes",IF(C4089=FALSE,FALSE,IF('Data Transformation'!E4089&lt;$R$10,E4089,$R$10)),IF(C4089=FALSE,FALSE,IF(C4089&lt;$R$10,C4089,$R$10)))</f>
        <v>0</v>
      </c>
      <c r="H4089" t="b">
        <f>IF('Input and Summary Results'!$J$4="yes",'Data Transformation'!F4089,'Data Transformation'!D4089)</f>
        <v>0</v>
      </c>
      <c r="I4089" t="str">
        <f t="shared" si="220"/>
        <v/>
      </c>
    </row>
    <row r="4090" spans="2:9" x14ac:dyDescent="0.25">
      <c r="B4090" t="b">
        <f>IF('Input and Summary Results'!D3672=0,FALSE,'Input and Summary Results'!$B3672)</f>
        <v>0</v>
      </c>
      <c r="C4090" t="b">
        <f>IF(OR(B4090=0,'Input and Summary Results'!D3672=0,'Input and Summary Results'!D3672=""),FALSE,'Input and Summary Results'!$D3672)</f>
        <v>0</v>
      </c>
      <c r="D4090" t="b">
        <f>IF(OR(B4090=0,'Input and Summary Results'!E3672=0),FALSE,'Input and Summary Results'!$E3672)</f>
        <v>0</v>
      </c>
      <c r="E4090" t="b">
        <f t="shared" si="221"/>
        <v>0</v>
      </c>
      <c r="F4090" t="b">
        <f t="shared" si="222"/>
        <v>0</v>
      </c>
      <c r="G4090" t="b">
        <f>IF('Input and Summary Results'!$J$4="yes",IF(C4090=FALSE,FALSE,IF('Data Transformation'!E4090&lt;$R$10,E4090,$R$10)),IF(C4090=FALSE,FALSE,IF(C4090&lt;$R$10,C4090,$R$10)))</f>
        <v>0</v>
      </c>
      <c r="H4090" t="b">
        <f>IF('Input and Summary Results'!$J$4="yes",'Data Transformation'!F4090,'Data Transformation'!D4090)</f>
        <v>0</v>
      </c>
      <c r="I4090" t="str">
        <f t="shared" si="220"/>
        <v/>
      </c>
    </row>
    <row r="4091" spans="2:9" x14ac:dyDescent="0.25">
      <c r="B4091" t="b">
        <f>IF('Input and Summary Results'!D3673=0,FALSE,'Input and Summary Results'!$B3673)</f>
        <v>0</v>
      </c>
      <c r="C4091" t="b">
        <f>IF(OR(B4091=0,'Input and Summary Results'!D3673=0,'Input and Summary Results'!D3673=""),FALSE,'Input and Summary Results'!$D3673)</f>
        <v>0</v>
      </c>
      <c r="D4091" t="b">
        <f>IF(OR(B4091=0,'Input and Summary Results'!E3673=0),FALSE,'Input and Summary Results'!$E3673)</f>
        <v>0</v>
      </c>
      <c r="E4091" t="b">
        <f t="shared" si="221"/>
        <v>0</v>
      </c>
      <c r="F4091" t="b">
        <f t="shared" si="222"/>
        <v>0</v>
      </c>
      <c r="G4091" t="b">
        <f>IF('Input and Summary Results'!$J$4="yes",IF(C4091=FALSE,FALSE,IF('Data Transformation'!E4091&lt;$R$10,E4091,$R$10)),IF(C4091=FALSE,FALSE,IF(C4091&lt;$R$10,C4091,$R$10)))</f>
        <v>0</v>
      </c>
      <c r="H4091" t="b">
        <f>IF('Input and Summary Results'!$J$4="yes",'Data Transformation'!F4091,'Data Transformation'!D4091)</f>
        <v>0</v>
      </c>
      <c r="I4091" t="str">
        <f t="shared" si="220"/>
        <v/>
      </c>
    </row>
    <row r="4092" spans="2:9" x14ac:dyDescent="0.25">
      <c r="B4092" t="b">
        <f>IF('Input and Summary Results'!D3674=0,FALSE,'Input and Summary Results'!$B3674)</f>
        <v>0</v>
      </c>
      <c r="C4092" t="b">
        <f>IF(OR(B4092=0,'Input and Summary Results'!D3674=0,'Input and Summary Results'!D3674=""),FALSE,'Input and Summary Results'!$D3674)</f>
        <v>0</v>
      </c>
      <c r="D4092" t="b">
        <f>IF(OR(B4092=0,'Input and Summary Results'!E3674=0),FALSE,'Input and Summary Results'!$E3674)</f>
        <v>0</v>
      </c>
      <c r="E4092" t="b">
        <f t="shared" si="221"/>
        <v>0</v>
      </c>
      <c r="F4092" t="b">
        <f t="shared" si="222"/>
        <v>0</v>
      </c>
      <c r="G4092" t="b">
        <f>IF('Input and Summary Results'!$J$4="yes",IF(C4092=FALSE,FALSE,IF('Data Transformation'!E4092&lt;$R$10,E4092,$R$10)),IF(C4092=FALSE,FALSE,IF(C4092&lt;$R$10,C4092,$R$10)))</f>
        <v>0</v>
      </c>
      <c r="H4092" t="b">
        <f>IF('Input and Summary Results'!$J$4="yes",'Data Transformation'!F4092,'Data Transformation'!D4092)</f>
        <v>0</v>
      </c>
      <c r="I4092" t="str">
        <f t="shared" si="220"/>
        <v/>
      </c>
    </row>
    <row r="4093" spans="2:9" x14ac:dyDescent="0.25">
      <c r="B4093" t="b">
        <f>IF('Input and Summary Results'!D3675=0,FALSE,'Input and Summary Results'!$B3675)</f>
        <v>0</v>
      </c>
      <c r="C4093" t="b">
        <f>IF(OR(B4093=0,'Input and Summary Results'!D3675=0,'Input and Summary Results'!D3675=""),FALSE,'Input and Summary Results'!$D3675)</f>
        <v>0</v>
      </c>
      <c r="D4093" t="b">
        <f>IF(OR(B4093=0,'Input and Summary Results'!E3675=0),FALSE,'Input and Summary Results'!$E3675)</f>
        <v>0</v>
      </c>
      <c r="E4093" t="b">
        <f t="shared" si="221"/>
        <v>0</v>
      </c>
      <c r="F4093" t="b">
        <f t="shared" si="222"/>
        <v>0</v>
      </c>
      <c r="G4093" t="b">
        <f>IF('Input and Summary Results'!$J$4="yes",IF(C4093=FALSE,FALSE,IF('Data Transformation'!E4093&lt;$R$10,E4093,$R$10)),IF(C4093=FALSE,FALSE,IF(C4093&lt;$R$10,C4093,$R$10)))</f>
        <v>0</v>
      </c>
      <c r="H4093" t="b">
        <f>IF('Input and Summary Results'!$J$4="yes",'Data Transformation'!F4093,'Data Transformation'!D4093)</f>
        <v>0</v>
      </c>
      <c r="I4093" t="str">
        <f t="shared" si="220"/>
        <v/>
      </c>
    </row>
    <row r="4094" spans="2:9" x14ac:dyDescent="0.25">
      <c r="B4094" t="b">
        <f>IF('Input and Summary Results'!D3676=0,FALSE,'Input and Summary Results'!$B3676)</f>
        <v>0</v>
      </c>
      <c r="C4094" t="b">
        <f>IF(OR(B4094=0,'Input and Summary Results'!D3676=0,'Input and Summary Results'!D3676=""),FALSE,'Input and Summary Results'!$D3676)</f>
        <v>0</v>
      </c>
      <c r="D4094" t="b">
        <f>IF(OR(B4094=0,'Input and Summary Results'!E3676=0),FALSE,'Input and Summary Results'!$E3676)</f>
        <v>0</v>
      </c>
      <c r="E4094" t="b">
        <f t="shared" si="221"/>
        <v>0</v>
      </c>
      <c r="F4094" t="b">
        <f t="shared" si="222"/>
        <v>0</v>
      </c>
      <c r="G4094" t="b">
        <f>IF('Input and Summary Results'!$J$4="yes",IF(C4094=FALSE,FALSE,IF('Data Transformation'!E4094&lt;$R$10,E4094,$R$10)),IF(C4094=FALSE,FALSE,IF(C4094&lt;$R$10,C4094,$R$10)))</f>
        <v>0</v>
      </c>
      <c r="H4094" t="b">
        <f>IF('Input and Summary Results'!$J$4="yes",'Data Transformation'!F4094,'Data Transformation'!D4094)</f>
        <v>0</v>
      </c>
      <c r="I4094" t="str">
        <f t="shared" si="220"/>
        <v/>
      </c>
    </row>
    <row r="4095" spans="2:9" x14ac:dyDescent="0.25">
      <c r="B4095" t="b">
        <f>IF('Input and Summary Results'!D3677=0,FALSE,'Input and Summary Results'!$B3677)</f>
        <v>0</v>
      </c>
      <c r="C4095" t="b">
        <f>IF(OR(B4095=0,'Input and Summary Results'!D3677=0,'Input and Summary Results'!D3677=""),FALSE,'Input and Summary Results'!$D3677)</f>
        <v>0</v>
      </c>
      <c r="D4095" t="b">
        <f>IF(OR(B4095=0,'Input and Summary Results'!E3677=0),FALSE,'Input and Summary Results'!$E3677)</f>
        <v>0</v>
      </c>
      <c r="E4095" t="b">
        <f t="shared" si="221"/>
        <v>0</v>
      </c>
      <c r="F4095" t="b">
        <f t="shared" si="222"/>
        <v>0</v>
      </c>
      <c r="G4095" t="b">
        <f>IF('Input and Summary Results'!$J$4="yes",IF(C4095=FALSE,FALSE,IF('Data Transformation'!E4095&lt;$R$10,E4095,$R$10)),IF(C4095=FALSE,FALSE,IF(C4095&lt;$R$10,C4095,$R$10)))</f>
        <v>0</v>
      </c>
      <c r="H4095" t="b">
        <f>IF('Input and Summary Results'!$J$4="yes",'Data Transformation'!F4095,'Data Transformation'!D4095)</f>
        <v>0</v>
      </c>
      <c r="I4095" t="str">
        <f t="shared" si="220"/>
        <v/>
      </c>
    </row>
    <row r="4096" spans="2:9" x14ac:dyDescent="0.25">
      <c r="B4096" t="b">
        <f>IF('Input and Summary Results'!D3678=0,FALSE,'Input and Summary Results'!$B3678)</f>
        <v>0</v>
      </c>
      <c r="C4096" t="b">
        <f>IF(OR(B4096=0,'Input and Summary Results'!D3678=0,'Input and Summary Results'!D3678=""),FALSE,'Input and Summary Results'!$D3678)</f>
        <v>0</v>
      </c>
      <c r="D4096" t="b">
        <f>IF(OR(B4096=0,'Input and Summary Results'!E3678=0),FALSE,'Input and Summary Results'!$E3678)</f>
        <v>0</v>
      </c>
      <c r="E4096" t="b">
        <f t="shared" si="221"/>
        <v>0</v>
      </c>
      <c r="F4096" t="b">
        <f t="shared" si="222"/>
        <v>0</v>
      </c>
      <c r="G4096" t="b">
        <f>IF('Input and Summary Results'!$J$4="yes",IF(C4096=FALSE,FALSE,IF('Data Transformation'!E4096&lt;$R$10,E4096,$R$10)),IF(C4096=FALSE,FALSE,IF(C4096&lt;$R$10,C4096,$R$10)))</f>
        <v>0</v>
      </c>
      <c r="H4096" t="b">
        <f>IF('Input and Summary Results'!$J$4="yes",'Data Transformation'!F4096,'Data Transformation'!D4096)</f>
        <v>0</v>
      </c>
      <c r="I4096" t="str">
        <f t="shared" si="220"/>
        <v/>
      </c>
    </row>
    <row r="4097" spans="2:9" x14ac:dyDescent="0.25">
      <c r="B4097" t="b">
        <f>IF('Input and Summary Results'!D3679=0,FALSE,'Input and Summary Results'!$B3679)</f>
        <v>0</v>
      </c>
      <c r="C4097" t="b">
        <f>IF(OR(B4097=0,'Input and Summary Results'!D3679=0,'Input and Summary Results'!D3679=""),FALSE,'Input and Summary Results'!$D3679)</f>
        <v>0</v>
      </c>
      <c r="D4097" t="b">
        <f>IF(OR(B4097=0,'Input and Summary Results'!E3679=0),FALSE,'Input and Summary Results'!$E3679)</f>
        <v>0</v>
      </c>
      <c r="E4097" t="b">
        <f t="shared" si="221"/>
        <v>0</v>
      </c>
      <c r="F4097" t="b">
        <f t="shared" si="222"/>
        <v>0</v>
      </c>
      <c r="G4097" t="b">
        <f>IF('Input and Summary Results'!$J$4="yes",IF(C4097=FALSE,FALSE,IF('Data Transformation'!E4097&lt;$R$10,E4097,$R$10)),IF(C4097=FALSE,FALSE,IF(C4097&lt;$R$10,C4097,$R$10)))</f>
        <v>0</v>
      </c>
      <c r="H4097" t="b">
        <f>IF('Input and Summary Results'!$J$4="yes",'Data Transformation'!F4097,'Data Transformation'!D4097)</f>
        <v>0</v>
      </c>
      <c r="I4097" t="str">
        <f t="shared" si="220"/>
        <v/>
      </c>
    </row>
    <row r="4098" spans="2:9" x14ac:dyDescent="0.25">
      <c r="B4098" t="b">
        <f>IF('Input and Summary Results'!D3680=0,FALSE,'Input and Summary Results'!$B3680)</f>
        <v>0</v>
      </c>
      <c r="C4098" t="b">
        <f>IF(OR(B4098=0,'Input and Summary Results'!D3680=0,'Input and Summary Results'!D3680=""),FALSE,'Input and Summary Results'!$D3680)</f>
        <v>0</v>
      </c>
      <c r="D4098" t="b">
        <f>IF(OR(B4098=0,'Input and Summary Results'!E3680=0),FALSE,'Input and Summary Results'!$E3680)</f>
        <v>0</v>
      </c>
      <c r="E4098" t="b">
        <f t="shared" si="221"/>
        <v>0</v>
      </c>
      <c r="F4098" t="b">
        <f t="shared" si="222"/>
        <v>0</v>
      </c>
      <c r="G4098" t="b">
        <f>IF('Input and Summary Results'!$J$4="yes",IF(C4098=FALSE,FALSE,IF('Data Transformation'!E4098&lt;$R$10,E4098,$R$10)),IF(C4098=FALSE,FALSE,IF(C4098&lt;$R$10,C4098,$R$10)))</f>
        <v>0</v>
      </c>
      <c r="H4098" t="b">
        <f>IF('Input and Summary Results'!$J$4="yes",'Data Transformation'!F4098,'Data Transformation'!D4098)</f>
        <v>0</v>
      </c>
      <c r="I4098" t="str">
        <f t="shared" si="220"/>
        <v/>
      </c>
    </row>
    <row r="4099" spans="2:9" x14ac:dyDescent="0.25">
      <c r="B4099" t="b">
        <f>IF('Input and Summary Results'!D3681=0,FALSE,'Input and Summary Results'!$B3681)</f>
        <v>0</v>
      </c>
      <c r="C4099" t="b">
        <f>IF(OR(B4099=0,'Input and Summary Results'!D3681=0,'Input and Summary Results'!D3681=""),FALSE,'Input and Summary Results'!$D3681)</f>
        <v>0</v>
      </c>
      <c r="D4099" t="b">
        <f>IF(OR(B4099=0,'Input and Summary Results'!E3681=0),FALSE,'Input and Summary Results'!$E3681)</f>
        <v>0</v>
      </c>
      <c r="E4099" t="b">
        <f t="shared" si="221"/>
        <v>0</v>
      </c>
      <c r="F4099" t="b">
        <f t="shared" si="222"/>
        <v>0</v>
      </c>
      <c r="G4099" t="b">
        <f>IF('Input and Summary Results'!$J$4="yes",IF(C4099=FALSE,FALSE,IF('Data Transformation'!E4099&lt;$R$10,E4099,$R$10)),IF(C4099=FALSE,FALSE,IF(C4099&lt;$R$10,C4099,$R$10)))</f>
        <v>0</v>
      </c>
      <c r="H4099" t="b">
        <f>IF('Input and Summary Results'!$J$4="yes",'Data Transformation'!F4099,'Data Transformation'!D4099)</f>
        <v>0</v>
      </c>
      <c r="I4099" t="str">
        <f t="shared" si="220"/>
        <v/>
      </c>
    </row>
    <row r="4100" spans="2:9" x14ac:dyDescent="0.25">
      <c r="B4100" t="b">
        <f>IF('Input and Summary Results'!D3682=0,FALSE,'Input and Summary Results'!$B3682)</f>
        <v>0</v>
      </c>
      <c r="C4100" t="b">
        <f>IF(OR(B4100=0,'Input and Summary Results'!D3682=0,'Input and Summary Results'!D3682=""),FALSE,'Input and Summary Results'!$D3682)</f>
        <v>0</v>
      </c>
      <c r="D4100" t="b">
        <f>IF(OR(B4100=0,'Input and Summary Results'!E3682=0),FALSE,'Input and Summary Results'!$E3682)</f>
        <v>0</v>
      </c>
      <c r="E4100" t="b">
        <f t="shared" si="221"/>
        <v>0</v>
      </c>
      <c r="F4100" t="b">
        <f t="shared" si="222"/>
        <v>0</v>
      </c>
      <c r="G4100" t="b">
        <f>IF('Input and Summary Results'!$J$4="yes",IF(C4100=FALSE,FALSE,IF('Data Transformation'!E4100&lt;$R$10,E4100,$R$10)),IF(C4100=FALSE,FALSE,IF(C4100&lt;$R$10,C4100,$R$10)))</f>
        <v>0</v>
      </c>
      <c r="H4100" t="b">
        <f>IF('Input and Summary Results'!$J$4="yes",'Data Transformation'!F4100,'Data Transformation'!D4100)</f>
        <v>0</v>
      </c>
      <c r="I4100" t="str">
        <f t="shared" si="220"/>
        <v/>
      </c>
    </row>
    <row r="4101" spans="2:9" x14ac:dyDescent="0.25">
      <c r="B4101" t="b">
        <f>IF('Input and Summary Results'!D3683=0,FALSE,'Input and Summary Results'!$B3683)</f>
        <v>0</v>
      </c>
      <c r="C4101" t="b">
        <f>IF(OR(B4101=0,'Input and Summary Results'!D3683=0,'Input and Summary Results'!D3683=""),FALSE,'Input and Summary Results'!$D3683)</f>
        <v>0</v>
      </c>
      <c r="D4101" t="b">
        <f>IF(OR(B4101=0,'Input and Summary Results'!E3683=0),FALSE,'Input and Summary Results'!$E3683)</f>
        <v>0</v>
      </c>
      <c r="E4101" t="b">
        <f t="shared" si="221"/>
        <v>0</v>
      </c>
      <c r="F4101" t="b">
        <f t="shared" si="222"/>
        <v>0</v>
      </c>
      <c r="G4101" t="b">
        <f>IF('Input and Summary Results'!$J$4="yes",IF(C4101=FALSE,FALSE,IF('Data Transformation'!E4101&lt;$R$10,E4101,$R$10)),IF(C4101=FALSE,FALSE,IF(C4101&lt;$R$10,C4101,$R$10)))</f>
        <v>0</v>
      </c>
      <c r="H4101" t="b">
        <f>IF('Input and Summary Results'!$J$4="yes",'Data Transformation'!F4101,'Data Transformation'!D4101)</f>
        <v>0</v>
      </c>
      <c r="I4101" t="str">
        <f t="shared" ref="I4101:I4164" si="223">IF(G4101=FALSE,"",B4101)</f>
        <v/>
      </c>
    </row>
    <row r="4102" spans="2:9" x14ac:dyDescent="0.25">
      <c r="B4102" t="b">
        <f>IF('Input and Summary Results'!D3684=0,FALSE,'Input and Summary Results'!$B3684)</f>
        <v>0</v>
      </c>
      <c r="C4102" t="b">
        <f>IF(OR(B4102=0,'Input and Summary Results'!D3684=0,'Input and Summary Results'!D3684=""),FALSE,'Input and Summary Results'!$D3684)</f>
        <v>0</v>
      </c>
      <c r="D4102" t="b">
        <f>IF(OR(B4102=0,'Input and Summary Results'!E3684=0),FALSE,'Input and Summary Results'!$E3684)</f>
        <v>0</v>
      </c>
      <c r="E4102" t="b">
        <f t="shared" si="221"/>
        <v>0</v>
      </c>
      <c r="F4102" t="b">
        <f t="shared" si="222"/>
        <v>0</v>
      </c>
      <c r="G4102" t="b">
        <f>IF('Input and Summary Results'!$J$4="yes",IF(C4102=FALSE,FALSE,IF('Data Transformation'!E4102&lt;$R$10,E4102,$R$10)),IF(C4102=FALSE,FALSE,IF(C4102&lt;$R$10,C4102,$R$10)))</f>
        <v>0</v>
      </c>
      <c r="H4102" t="b">
        <f>IF('Input and Summary Results'!$J$4="yes",'Data Transformation'!F4102,'Data Transformation'!D4102)</f>
        <v>0</v>
      </c>
      <c r="I4102" t="str">
        <f t="shared" si="223"/>
        <v/>
      </c>
    </row>
    <row r="4103" spans="2:9" x14ac:dyDescent="0.25">
      <c r="B4103" t="b">
        <f>IF('Input and Summary Results'!D3685=0,FALSE,'Input and Summary Results'!$B3685)</f>
        <v>0</v>
      </c>
      <c r="C4103" t="b">
        <f>IF(OR(B4103=0,'Input and Summary Results'!D3685=0,'Input and Summary Results'!D3685=""),FALSE,'Input and Summary Results'!$D3685)</f>
        <v>0</v>
      </c>
      <c r="D4103" t="b">
        <f>IF(OR(B4103=0,'Input and Summary Results'!E3685=0),FALSE,'Input and Summary Results'!$E3685)</f>
        <v>0</v>
      </c>
      <c r="E4103" t="b">
        <f t="shared" si="221"/>
        <v>0</v>
      </c>
      <c r="F4103" t="b">
        <f t="shared" si="222"/>
        <v>0</v>
      </c>
      <c r="G4103" t="b">
        <f>IF('Input and Summary Results'!$J$4="yes",IF(C4103=FALSE,FALSE,IF('Data Transformation'!E4103&lt;$R$10,E4103,$R$10)),IF(C4103=FALSE,FALSE,IF(C4103&lt;$R$10,C4103,$R$10)))</f>
        <v>0</v>
      </c>
      <c r="H4103" t="b">
        <f>IF('Input and Summary Results'!$J$4="yes",'Data Transformation'!F4103,'Data Transformation'!D4103)</f>
        <v>0</v>
      </c>
      <c r="I4103" t="str">
        <f t="shared" si="223"/>
        <v/>
      </c>
    </row>
    <row r="4104" spans="2:9" x14ac:dyDescent="0.25">
      <c r="B4104" t="b">
        <f>IF('Input and Summary Results'!D3686=0,FALSE,'Input and Summary Results'!$B3686)</f>
        <v>0</v>
      </c>
      <c r="C4104" t="b">
        <f>IF(OR(B4104=0,'Input and Summary Results'!D3686=0,'Input and Summary Results'!D3686=""),FALSE,'Input and Summary Results'!$D3686)</f>
        <v>0</v>
      </c>
      <c r="D4104" t="b">
        <f>IF(OR(B4104=0,'Input and Summary Results'!E3686=0),FALSE,'Input and Summary Results'!$E3686)</f>
        <v>0</v>
      </c>
      <c r="E4104" t="b">
        <f t="shared" si="221"/>
        <v>0</v>
      </c>
      <c r="F4104" t="b">
        <f t="shared" si="222"/>
        <v>0</v>
      </c>
      <c r="G4104" t="b">
        <f>IF('Input and Summary Results'!$J$4="yes",IF(C4104=FALSE,FALSE,IF('Data Transformation'!E4104&lt;$R$10,E4104,$R$10)),IF(C4104=FALSE,FALSE,IF(C4104&lt;$R$10,C4104,$R$10)))</f>
        <v>0</v>
      </c>
      <c r="H4104" t="b">
        <f>IF('Input and Summary Results'!$J$4="yes",'Data Transformation'!F4104,'Data Transformation'!D4104)</f>
        <v>0</v>
      </c>
      <c r="I4104" t="str">
        <f t="shared" si="223"/>
        <v/>
      </c>
    </row>
    <row r="4105" spans="2:9" x14ac:dyDescent="0.25">
      <c r="B4105" t="b">
        <f>IF('Input and Summary Results'!D3687=0,FALSE,'Input and Summary Results'!$B3687)</f>
        <v>0</v>
      </c>
      <c r="C4105" t="b">
        <f>IF(OR(B4105=0,'Input and Summary Results'!D3687=0,'Input and Summary Results'!D3687=""),FALSE,'Input and Summary Results'!$D3687)</f>
        <v>0</v>
      </c>
      <c r="D4105" t="b">
        <f>IF(OR(B4105=0,'Input and Summary Results'!E3687=0),FALSE,'Input and Summary Results'!$E3687)</f>
        <v>0</v>
      </c>
      <c r="E4105" t="b">
        <f t="shared" si="221"/>
        <v>0</v>
      </c>
      <c r="F4105" t="b">
        <f t="shared" si="222"/>
        <v>0</v>
      </c>
      <c r="G4105" t="b">
        <f>IF('Input and Summary Results'!$J$4="yes",IF(C4105=FALSE,FALSE,IF('Data Transformation'!E4105&lt;$R$10,E4105,$R$10)),IF(C4105=FALSE,FALSE,IF(C4105&lt;$R$10,C4105,$R$10)))</f>
        <v>0</v>
      </c>
      <c r="H4105" t="b">
        <f>IF('Input and Summary Results'!$J$4="yes",'Data Transformation'!F4105,'Data Transformation'!D4105)</f>
        <v>0</v>
      </c>
      <c r="I4105" t="str">
        <f t="shared" si="223"/>
        <v/>
      </c>
    </row>
    <row r="4106" spans="2:9" x14ac:dyDescent="0.25">
      <c r="B4106" t="b">
        <f>IF('Input and Summary Results'!D3688=0,FALSE,'Input and Summary Results'!$B3688)</f>
        <v>0</v>
      </c>
      <c r="C4106" t="b">
        <f>IF(OR(B4106=0,'Input and Summary Results'!D3688=0,'Input and Summary Results'!D3688=""),FALSE,'Input and Summary Results'!$D3688)</f>
        <v>0</v>
      </c>
      <c r="D4106" t="b">
        <f>IF(OR(B4106=0,'Input and Summary Results'!E3688=0),FALSE,'Input and Summary Results'!$E3688)</f>
        <v>0</v>
      </c>
      <c r="E4106" t="b">
        <f t="shared" si="221"/>
        <v>0</v>
      </c>
      <c r="F4106" t="b">
        <f t="shared" si="222"/>
        <v>0</v>
      </c>
      <c r="G4106" t="b">
        <f>IF('Input and Summary Results'!$J$4="yes",IF(C4106=FALSE,FALSE,IF('Data Transformation'!E4106&lt;$R$10,E4106,$R$10)),IF(C4106=FALSE,FALSE,IF(C4106&lt;$R$10,C4106,$R$10)))</f>
        <v>0</v>
      </c>
      <c r="H4106" t="b">
        <f>IF('Input and Summary Results'!$J$4="yes",'Data Transformation'!F4106,'Data Transformation'!D4106)</f>
        <v>0</v>
      </c>
      <c r="I4106" t="str">
        <f t="shared" si="223"/>
        <v/>
      </c>
    </row>
    <row r="4107" spans="2:9" x14ac:dyDescent="0.25">
      <c r="B4107" t="b">
        <f>IF('Input and Summary Results'!D3689=0,FALSE,'Input and Summary Results'!$B3689)</f>
        <v>0</v>
      </c>
      <c r="C4107" t="b">
        <f>IF(OR(B4107=0,'Input and Summary Results'!D3689=0,'Input and Summary Results'!D3689=""),FALSE,'Input and Summary Results'!$D3689)</f>
        <v>0</v>
      </c>
      <c r="D4107" t="b">
        <f>IF(OR(B4107=0,'Input and Summary Results'!E3689=0),FALSE,'Input and Summary Results'!$E3689)</f>
        <v>0</v>
      </c>
      <c r="E4107" t="b">
        <f t="shared" si="221"/>
        <v>0</v>
      </c>
      <c r="F4107" t="b">
        <f t="shared" si="222"/>
        <v>0</v>
      </c>
      <c r="G4107" t="b">
        <f>IF('Input and Summary Results'!$J$4="yes",IF(C4107=FALSE,FALSE,IF('Data Transformation'!E4107&lt;$R$10,E4107,$R$10)),IF(C4107=FALSE,FALSE,IF(C4107&lt;$R$10,C4107,$R$10)))</f>
        <v>0</v>
      </c>
      <c r="H4107" t="b">
        <f>IF('Input and Summary Results'!$J$4="yes",'Data Transformation'!F4107,'Data Transformation'!D4107)</f>
        <v>0</v>
      </c>
      <c r="I4107" t="str">
        <f t="shared" si="223"/>
        <v/>
      </c>
    </row>
    <row r="4108" spans="2:9" x14ac:dyDescent="0.25">
      <c r="B4108" t="b">
        <f>IF('Input and Summary Results'!D3690=0,FALSE,'Input and Summary Results'!$B3690)</f>
        <v>0</v>
      </c>
      <c r="C4108" t="b">
        <f>IF(OR(B4108=0,'Input and Summary Results'!D3690=0,'Input and Summary Results'!D3690=""),FALSE,'Input and Summary Results'!$D3690)</f>
        <v>0</v>
      </c>
      <c r="D4108" t="b">
        <f>IF(OR(B4108=0,'Input and Summary Results'!E3690=0),FALSE,'Input and Summary Results'!$E3690)</f>
        <v>0</v>
      </c>
      <c r="E4108" t="b">
        <f t="shared" si="221"/>
        <v>0</v>
      </c>
      <c r="F4108" t="b">
        <f t="shared" si="222"/>
        <v>0</v>
      </c>
      <c r="G4108" t="b">
        <f>IF('Input and Summary Results'!$J$4="yes",IF(C4108=FALSE,FALSE,IF('Data Transformation'!E4108&lt;$R$10,E4108,$R$10)),IF(C4108=FALSE,FALSE,IF(C4108&lt;$R$10,C4108,$R$10)))</f>
        <v>0</v>
      </c>
      <c r="H4108" t="b">
        <f>IF('Input and Summary Results'!$J$4="yes",'Data Transformation'!F4108,'Data Transformation'!D4108)</f>
        <v>0</v>
      </c>
      <c r="I4108" t="str">
        <f t="shared" si="223"/>
        <v/>
      </c>
    </row>
    <row r="4109" spans="2:9" x14ac:dyDescent="0.25">
      <c r="B4109" t="b">
        <f>IF('Input and Summary Results'!D3691=0,FALSE,'Input and Summary Results'!$B3691)</f>
        <v>0</v>
      </c>
      <c r="C4109" t="b">
        <f>IF(OR(B4109=0,'Input and Summary Results'!D3691=0,'Input and Summary Results'!D3691=""),FALSE,'Input and Summary Results'!$D3691)</f>
        <v>0</v>
      </c>
      <c r="D4109" t="b">
        <f>IF(OR(B4109=0,'Input and Summary Results'!E3691=0),FALSE,'Input and Summary Results'!$E3691)</f>
        <v>0</v>
      </c>
      <c r="E4109" t="b">
        <f t="shared" si="221"/>
        <v>0</v>
      </c>
      <c r="F4109" t="b">
        <f t="shared" si="222"/>
        <v>0</v>
      </c>
      <c r="G4109" t="b">
        <f>IF('Input and Summary Results'!$J$4="yes",IF(C4109=FALSE,FALSE,IF('Data Transformation'!E4109&lt;$R$10,E4109,$R$10)),IF(C4109=FALSE,FALSE,IF(C4109&lt;$R$10,C4109,$R$10)))</f>
        <v>0</v>
      </c>
      <c r="H4109" t="b">
        <f>IF('Input and Summary Results'!$J$4="yes",'Data Transformation'!F4109,'Data Transformation'!D4109)</f>
        <v>0</v>
      </c>
      <c r="I4109" t="str">
        <f t="shared" si="223"/>
        <v/>
      </c>
    </row>
    <row r="4110" spans="2:9" x14ac:dyDescent="0.25">
      <c r="B4110" t="b">
        <f>IF('Input and Summary Results'!D3692=0,FALSE,'Input and Summary Results'!$B3692)</f>
        <v>0</v>
      </c>
      <c r="C4110" t="b">
        <f>IF(OR(B4110=0,'Input and Summary Results'!D3692=0,'Input and Summary Results'!D3692=""),FALSE,'Input and Summary Results'!$D3692)</f>
        <v>0</v>
      </c>
      <c r="D4110" t="b">
        <f>IF(OR(B4110=0,'Input and Summary Results'!E3692=0),FALSE,'Input and Summary Results'!$E3692)</f>
        <v>0</v>
      </c>
      <c r="E4110" t="b">
        <f t="shared" si="221"/>
        <v>0</v>
      </c>
      <c r="F4110" t="b">
        <f t="shared" si="222"/>
        <v>0</v>
      </c>
      <c r="G4110" t="b">
        <f>IF('Input and Summary Results'!$J$4="yes",IF(C4110=FALSE,FALSE,IF('Data Transformation'!E4110&lt;$R$10,E4110,$R$10)),IF(C4110=FALSE,FALSE,IF(C4110&lt;$R$10,C4110,$R$10)))</f>
        <v>0</v>
      </c>
      <c r="H4110" t="b">
        <f>IF('Input and Summary Results'!$J$4="yes",'Data Transformation'!F4110,'Data Transformation'!D4110)</f>
        <v>0</v>
      </c>
      <c r="I4110" t="str">
        <f t="shared" si="223"/>
        <v/>
      </c>
    </row>
    <row r="4111" spans="2:9" x14ac:dyDescent="0.25">
      <c r="B4111" t="b">
        <f>IF('Input and Summary Results'!D3693=0,FALSE,'Input and Summary Results'!$B3693)</f>
        <v>0</v>
      </c>
      <c r="C4111" t="b">
        <f>IF(OR(B4111=0,'Input and Summary Results'!D3693=0,'Input and Summary Results'!D3693=""),FALSE,'Input and Summary Results'!$D3693)</f>
        <v>0</v>
      </c>
      <c r="D4111" t="b">
        <f>IF(OR(B4111=0,'Input and Summary Results'!E3693=0),FALSE,'Input and Summary Results'!$E3693)</f>
        <v>0</v>
      </c>
      <c r="E4111" t="b">
        <f t="shared" si="221"/>
        <v>0</v>
      </c>
      <c r="F4111" t="b">
        <f t="shared" si="222"/>
        <v>0</v>
      </c>
      <c r="G4111" t="b">
        <f>IF('Input and Summary Results'!$J$4="yes",IF(C4111=FALSE,FALSE,IF('Data Transformation'!E4111&lt;$R$10,E4111,$R$10)),IF(C4111=FALSE,FALSE,IF(C4111&lt;$R$10,C4111,$R$10)))</f>
        <v>0</v>
      </c>
      <c r="H4111" t="b">
        <f>IF('Input and Summary Results'!$J$4="yes",'Data Transformation'!F4111,'Data Transformation'!D4111)</f>
        <v>0</v>
      </c>
      <c r="I4111" t="str">
        <f t="shared" si="223"/>
        <v/>
      </c>
    </row>
    <row r="4112" spans="2:9" x14ac:dyDescent="0.25">
      <c r="B4112" t="b">
        <f>IF('Input and Summary Results'!D3694=0,FALSE,'Input and Summary Results'!$B3694)</f>
        <v>0</v>
      </c>
      <c r="C4112" t="b">
        <f>IF(OR(B4112=0,'Input and Summary Results'!D3694=0,'Input and Summary Results'!D3694=""),FALSE,'Input and Summary Results'!$D3694)</f>
        <v>0</v>
      </c>
      <c r="D4112" t="b">
        <f>IF(OR(B4112=0,'Input and Summary Results'!E3694=0),FALSE,'Input and Summary Results'!$E3694)</f>
        <v>0</v>
      </c>
      <c r="E4112" t="b">
        <f t="shared" si="221"/>
        <v>0</v>
      </c>
      <c r="F4112" t="b">
        <f t="shared" si="222"/>
        <v>0</v>
      </c>
      <c r="G4112" t="b">
        <f>IF('Input and Summary Results'!$J$4="yes",IF(C4112=FALSE,FALSE,IF('Data Transformation'!E4112&lt;$R$10,E4112,$R$10)),IF(C4112=FALSE,FALSE,IF(C4112&lt;$R$10,C4112,$R$10)))</f>
        <v>0</v>
      </c>
      <c r="H4112" t="b">
        <f>IF('Input and Summary Results'!$J$4="yes",'Data Transformation'!F4112,'Data Transformation'!D4112)</f>
        <v>0</v>
      </c>
      <c r="I4112" t="str">
        <f t="shared" si="223"/>
        <v/>
      </c>
    </row>
    <row r="4113" spans="2:9" x14ac:dyDescent="0.25">
      <c r="B4113" t="b">
        <f>IF('Input and Summary Results'!D3695=0,FALSE,'Input and Summary Results'!$B3695)</f>
        <v>0</v>
      </c>
      <c r="C4113" t="b">
        <f>IF(OR(B4113=0,'Input and Summary Results'!D3695=0,'Input and Summary Results'!D3695=""),FALSE,'Input and Summary Results'!$D3695)</f>
        <v>0</v>
      </c>
      <c r="D4113" t="b">
        <f>IF(OR(B4113=0,'Input and Summary Results'!E3695=0),FALSE,'Input and Summary Results'!$E3695)</f>
        <v>0</v>
      </c>
      <c r="E4113" t="b">
        <f t="shared" si="221"/>
        <v>0</v>
      </c>
      <c r="F4113" t="b">
        <f t="shared" si="222"/>
        <v>0</v>
      </c>
      <c r="G4113" t="b">
        <f>IF('Input and Summary Results'!$J$4="yes",IF(C4113=FALSE,FALSE,IF('Data Transformation'!E4113&lt;$R$10,E4113,$R$10)),IF(C4113=FALSE,FALSE,IF(C4113&lt;$R$10,C4113,$R$10)))</f>
        <v>0</v>
      </c>
      <c r="H4113" t="b">
        <f>IF('Input and Summary Results'!$J$4="yes",'Data Transformation'!F4113,'Data Transformation'!D4113)</f>
        <v>0</v>
      </c>
      <c r="I4113" t="str">
        <f t="shared" si="223"/>
        <v/>
      </c>
    </row>
    <row r="4114" spans="2:9" x14ac:dyDescent="0.25">
      <c r="B4114" t="b">
        <f>IF('Input and Summary Results'!D3696=0,FALSE,'Input and Summary Results'!$B3696)</f>
        <v>0</v>
      </c>
      <c r="C4114" t="b">
        <f>IF(OR(B4114=0,'Input and Summary Results'!D3696=0,'Input and Summary Results'!D3696=""),FALSE,'Input and Summary Results'!$D3696)</f>
        <v>0</v>
      </c>
      <c r="D4114" t="b">
        <f>IF(OR(B4114=0,'Input and Summary Results'!E3696=0),FALSE,'Input and Summary Results'!$E3696)</f>
        <v>0</v>
      </c>
      <c r="E4114" t="b">
        <f t="shared" si="221"/>
        <v>0</v>
      </c>
      <c r="F4114" t="b">
        <f t="shared" si="222"/>
        <v>0</v>
      </c>
      <c r="G4114" t="b">
        <f>IF('Input and Summary Results'!$J$4="yes",IF(C4114=FALSE,FALSE,IF('Data Transformation'!E4114&lt;$R$10,E4114,$R$10)),IF(C4114=FALSE,FALSE,IF(C4114&lt;$R$10,C4114,$R$10)))</f>
        <v>0</v>
      </c>
      <c r="H4114" t="b">
        <f>IF('Input and Summary Results'!$J$4="yes",'Data Transformation'!F4114,'Data Transformation'!D4114)</f>
        <v>0</v>
      </c>
      <c r="I4114" t="str">
        <f t="shared" si="223"/>
        <v/>
      </c>
    </row>
    <row r="4115" spans="2:9" x14ac:dyDescent="0.25">
      <c r="B4115" t="b">
        <f>IF('Input and Summary Results'!D3697=0,FALSE,'Input and Summary Results'!$B3697)</f>
        <v>0</v>
      </c>
      <c r="C4115" t="b">
        <f>IF(OR(B4115=0,'Input and Summary Results'!D3697=0,'Input and Summary Results'!D3697=""),FALSE,'Input and Summary Results'!$D3697)</f>
        <v>0</v>
      </c>
      <c r="D4115" t="b">
        <f>IF(OR(B4115=0,'Input and Summary Results'!E3697=0),FALSE,'Input and Summary Results'!$E3697)</f>
        <v>0</v>
      </c>
      <c r="E4115" t="b">
        <f t="shared" si="221"/>
        <v>0</v>
      </c>
      <c r="F4115" t="b">
        <f t="shared" si="222"/>
        <v>0</v>
      </c>
      <c r="G4115" t="b">
        <f>IF('Input and Summary Results'!$J$4="yes",IF(C4115=FALSE,FALSE,IF('Data Transformation'!E4115&lt;$R$10,E4115,$R$10)),IF(C4115=FALSE,FALSE,IF(C4115&lt;$R$10,C4115,$R$10)))</f>
        <v>0</v>
      </c>
      <c r="H4115" t="b">
        <f>IF('Input and Summary Results'!$J$4="yes",'Data Transformation'!F4115,'Data Transformation'!D4115)</f>
        <v>0</v>
      </c>
      <c r="I4115" t="str">
        <f t="shared" si="223"/>
        <v/>
      </c>
    </row>
    <row r="4116" spans="2:9" x14ac:dyDescent="0.25">
      <c r="B4116" t="b">
        <f>IF('Input and Summary Results'!D3698=0,FALSE,'Input and Summary Results'!$B3698)</f>
        <v>0</v>
      </c>
      <c r="C4116" t="b">
        <f>IF(OR(B4116=0,'Input and Summary Results'!D3698=0,'Input and Summary Results'!D3698=""),FALSE,'Input and Summary Results'!$D3698)</f>
        <v>0</v>
      </c>
      <c r="D4116" t="b">
        <f>IF(OR(B4116=0,'Input and Summary Results'!E3698=0),FALSE,'Input and Summary Results'!$E3698)</f>
        <v>0</v>
      </c>
      <c r="E4116" t="b">
        <f t="shared" si="221"/>
        <v>0</v>
      </c>
      <c r="F4116" t="b">
        <f t="shared" si="222"/>
        <v>0</v>
      </c>
      <c r="G4116" t="b">
        <f>IF('Input and Summary Results'!$J$4="yes",IF(C4116=FALSE,FALSE,IF('Data Transformation'!E4116&lt;$R$10,E4116,$R$10)),IF(C4116=FALSE,FALSE,IF(C4116&lt;$R$10,C4116,$R$10)))</f>
        <v>0</v>
      </c>
      <c r="H4116" t="b">
        <f>IF('Input and Summary Results'!$J$4="yes",'Data Transformation'!F4116,'Data Transformation'!D4116)</f>
        <v>0</v>
      </c>
      <c r="I4116" t="str">
        <f t="shared" si="223"/>
        <v/>
      </c>
    </row>
    <row r="4117" spans="2:9" x14ac:dyDescent="0.25">
      <c r="B4117" t="b">
        <f>IF('Input and Summary Results'!D3699=0,FALSE,'Input and Summary Results'!$B3699)</f>
        <v>0</v>
      </c>
      <c r="C4117" t="b">
        <f>IF(OR(B4117=0,'Input and Summary Results'!D3699=0,'Input and Summary Results'!D3699=""),FALSE,'Input and Summary Results'!$D3699)</f>
        <v>0</v>
      </c>
      <c r="D4117" t="b">
        <f>IF(OR(B4117=0,'Input and Summary Results'!E3699=0),FALSE,'Input and Summary Results'!$E3699)</f>
        <v>0</v>
      </c>
      <c r="E4117" t="b">
        <f t="shared" si="221"/>
        <v>0</v>
      </c>
      <c r="F4117" t="b">
        <f t="shared" si="222"/>
        <v>0</v>
      </c>
      <c r="G4117" t="b">
        <f>IF('Input and Summary Results'!$J$4="yes",IF(C4117=FALSE,FALSE,IF('Data Transformation'!E4117&lt;$R$10,E4117,$R$10)),IF(C4117=FALSE,FALSE,IF(C4117&lt;$R$10,C4117,$R$10)))</f>
        <v>0</v>
      </c>
      <c r="H4117" t="b">
        <f>IF('Input and Summary Results'!$J$4="yes",'Data Transformation'!F4117,'Data Transformation'!D4117)</f>
        <v>0</v>
      </c>
      <c r="I4117" t="str">
        <f t="shared" si="223"/>
        <v/>
      </c>
    </row>
    <row r="4118" spans="2:9" x14ac:dyDescent="0.25">
      <c r="B4118" t="b">
        <f>IF('Input and Summary Results'!D3700=0,FALSE,'Input and Summary Results'!$B3700)</f>
        <v>0</v>
      </c>
      <c r="C4118" t="b">
        <f>IF(OR(B4118=0,'Input and Summary Results'!D3700=0,'Input and Summary Results'!D3700=""),FALSE,'Input and Summary Results'!$D3700)</f>
        <v>0</v>
      </c>
      <c r="D4118" t="b">
        <f>IF(OR(B4118=0,'Input and Summary Results'!E3700=0),FALSE,'Input and Summary Results'!$E3700)</f>
        <v>0</v>
      </c>
      <c r="E4118" t="b">
        <f t="shared" si="221"/>
        <v>0</v>
      </c>
      <c r="F4118" t="b">
        <f t="shared" si="222"/>
        <v>0</v>
      </c>
      <c r="G4118" t="b">
        <f>IF('Input and Summary Results'!$J$4="yes",IF(C4118=FALSE,FALSE,IF('Data Transformation'!E4118&lt;$R$10,E4118,$R$10)),IF(C4118=FALSE,FALSE,IF(C4118&lt;$R$10,C4118,$R$10)))</f>
        <v>0</v>
      </c>
      <c r="H4118" t="b">
        <f>IF('Input and Summary Results'!$J$4="yes",'Data Transformation'!F4118,'Data Transformation'!D4118)</f>
        <v>0</v>
      </c>
      <c r="I4118" t="str">
        <f t="shared" si="223"/>
        <v/>
      </c>
    </row>
    <row r="4119" spans="2:9" x14ac:dyDescent="0.25">
      <c r="B4119" t="b">
        <f>IF('Input and Summary Results'!D3701=0,FALSE,'Input and Summary Results'!$B3701)</f>
        <v>0</v>
      </c>
      <c r="C4119" t="b">
        <f>IF(OR(B4119=0,'Input and Summary Results'!D3701=0,'Input and Summary Results'!D3701=""),FALSE,'Input and Summary Results'!$D3701)</f>
        <v>0</v>
      </c>
      <c r="D4119" t="b">
        <f>IF(OR(B4119=0,'Input and Summary Results'!E3701=0),FALSE,'Input and Summary Results'!$E3701)</f>
        <v>0</v>
      </c>
      <c r="E4119" t="b">
        <f t="shared" si="221"/>
        <v>0</v>
      </c>
      <c r="F4119" t="b">
        <f t="shared" si="222"/>
        <v>0</v>
      </c>
      <c r="G4119" t="b">
        <f>IF('Input and Summary Results'!$J$4="yes",IF(C4119=FALSE,FALSE,IF('Data Transformation'!E4119&lt;$R$10,E4119,$R$10)),IF(C4119=FALSE,FALSE,IF(C4119&lt;$R$10,C4119,$R$10)))</f>
        <v>0</v>
      </c>
      <c r="H4119" t="b">
        <f>IF('Input and Summary Results'!$J$4="yes",'Data Transformation'!F4119,'Data Transformation'!D4119)</f>
        <v>0</v>
      </c>
      <c r="I4119" t="str">
        <f t="shared" si="223"/>
        <v/>
      </c>
    </row>
    <row r="4120" spans="2:9" x14ac:dyDescent="0.25">
      <c r="B4120" t="b">
        <f>IF('Input and Summary Results'!D3702=0,FALSE,'Input and Summary Results'!$B3702)</f>
        <v>0</v>
      </c>
      <c r="C4120" t="b">
        <f>IF(OR(B4120=0,'Input and Summary Results'!D3702=0,'Input and Summary Results'!D3702=""),FALSE,'Input and Summary Results'!$D3702)</f>
        <v>0</v>
      </c>
      <c r="D4120" t="b">
        <f>IF(OR(B4120=0,'Input and Summary Results'!E3702=0),FALSE,'Input and Summary Results'!$E3702)</f>
        <v>0</v>
      </c>
      <c r="E4120" t="b">
        <f t="shared" si="221"/>
        <v>0</v>
      </c>
      <c r="F4120" t="b">
        <f t="shared" si="222"/>
        <v>0</v>
      </c>
      <c r="G4120" t="b">
        <f>IF('Input and Summary Results'!$J$4="yes",IF(C4120=FALSE,FALSE,IF('Data Transformation'!E4120&lt;$R$10,E4120,$R$10)),IF(C4120=FALSE,FALSE,IF(C4120&lt;$R$10,C4120,$R$10)))</f>
        <v>0</v>
      </c>
      <c r="H4120" t="b">
        <f>IF('Input and Summary Results'!$J$4="yes",'Data Transformation'!F4120,'Data Transformation'!D4120)</f>
        <v>0</v>
      </c>
      <c r="I4120" t="str">
        <f t="shared" si="223"/>
        <v/>
      </c>
    </row>
    <row r="4121" spans="2:9" x14ac:dyDescent="0.25">
      <c r="B4121" t="b">
        <f>IF('Input and Summary Results'!D3703=0,FALSE,'Input and Summary Results'!$B3703)</f>
        <v>0</v>
      </c>
      <c r="C4121" t="b">
        <f>IF(OR(B4121=0,'Input and Summary Results'!D3703=0,'Input and Summary Results'!D3703=""),FALSE,'Input and Summary Results'!$D3703)</f>
        <v>0</v>
      </c>
      <c r="D4121" t="b">
        <f>IF(OR(B4121=0,'Input and Summary Results'!E3703=0),FALSE,'Input and Summary Results'!$E3703)</f>
        <v>0</v>
      </c>
      <c r="E4121" t="b">
        <f t="shared" si="221"/>
        <v>0</v>
      </c>
      <c r="F4121" t="b">
        <f t="shared" si="222"/>
        <v>0</v>
      </c>
      <c r="G4121" t="b">
        <f>IF('Input and Summary Results'!$J$4="yes",IF(C4121=FALSE,FALSE,IF('Data Transformation'!E4121&lt;$R$10,E4121,$R$10)),IF(C4121=FALSE,FALSE,IF(C4121&lt;$R$10,C4121,$R$10)))</f>
        <v>0</v>
      </c>
      <c r="H4121" t="b">
        <f>IF('Input and Summary Results'!$J$4="yes",'Data Transformation'!F4121,'Data Transformation'!D4121)</f>
        <v>0</v>
      </c>
      <c r="I4121" t="str">
        <f t="shared" si="223"/>
        <v/>
      </c>
    </row>
    <row r="4122" spans="2:9" x14ac:dyDescent="0.25">
      <c r="B4122" t="b">
        <f>IF('Input and Summary Results'!D3704=0,FALSE,'Input and Summary Results'!$B3704)</f>
        <v>0</v>
      </c>
      <c r="C4122" t="b">
        <f>IF(OR(B4122=0,'Input and Summary Results'!D3704=0,'Input and Summary Results'!D3704=""),FALSE,'Input and Summary Results'!$D3704)</f>
        <v>0</v>
      </c>
      <c r="D4122" t="b">
        <f>IF(OR(B4122=0,'Input and Summary Results'!E3704=0),FALSE,'Input and Summary Results'!$E3704)</f>
        <v>0</v>
      </c>
      <c r="E4122" t="b">
        <f t="shared" si="221"/>
        <v>0</v>
      </c>
      <c r="F4122" t="b">
        <f t="shared" si="222"/>
        <v>0</v>
      </c>
      <c r="G4122" t="b">
        <f>IF('Input and Summary Results'!$J$4="yes",IF(C4122=FALSE,FALSE,IF('Data Transformation'!E4122&lt;$R$10,E4122,$R$10)),IF(C4122=FALSE,FALSE,IF(C4122&lt;$R$10,C4122,$R$10)))</f>
        <v>0</v>
      </c>
      <c r="H4122" t="b">
        <f>IF('Input and Summary Results'!$J$4="yes",'Data Transformation'!F4122,'Data Transformation'!D4122)</f>
        <v>0</v>
      </c>
      <c r="I4122" t="str">
        <f t="shared" si="223"/>
        <v/>
      </c>
    </row>
    <row r="4123" spans="2:9" x14ac:dyDescent="0.25">
      <c r="B4123" t="b">
        <f>IF('Input and Summary Results'!D3705=0,FALSE,'Input and Summary Results'!$B3705)</f>
        <v>0</v>
      </c>
      <c r="C4123" t="b">
        <f>IF(OR(B4123=0,'Input and Summary Results'!D3705=0,'Input and Summary Results'!D3705=""),FALSE,'Input and Summary Results'!$D3705)</f>
        <v>0</v>
      </c>
      <c r="D4123" t="b">
        <f>IF(OR(B4123=0,'Input and Summary Results'!E3705=0),FALSE,'Input and Summary Results'!$E3705)</f>
        <v>0</v>
      </c>
      <c r="E4123" t="b">
        <f t="shared" si="221"/>
        <v>0</v>
      </c>
      <c r="F4123" t="b">
        <f t="shared" si="222"/>
        <v>0</v>
      </c>
      <c r="G4123" t="b">
        <f>IF('Input and Summary Results'!$J$4="yes",IF(C4123=FALSE,FALSE,IF('Data Transformation'!E4123&lt;$R$10,E4123,$R$10)),IF(C4123=FALSE,FALSE,IF(C4123&lt;$R$10,C4123,$R$10)))</f>
        <v>0</v>
      </c>
      <c r="H4123" t="b">
        <f>IF('Input and Summary Results'!$J$4="yes",'Data Transformation'!F4123,'Data Transformation'!D4123)</f>
        <v>0</v>
      </c>
      <c r="I4123" t="str">
        <f t="shared" si="223"/>
        <v/>
      </c>
    </row>
    <row r="4124" spans="2:9" x14ac:dyDescent="0.25">
      <c r="B4124" t="b">
        <f>IF('Input and Summary Results'!D3706=0,FALSE,'Input and Summary Results'!$B3706)</f>
        <v>0</v>
      </c>
      <c r="C4124" t="b">
        <f>IF(OR(B4124=0,'Input and Summary Results'!D3706=0,'Input and Summary Results'!D3706=""),FALSE,'Input and Summary Results'!$D3706)</f>
        <v>0</v>
      </c>
      <c r="D4124" t="b">
        <f>IF(OR(B4124=0,'Input and Summary Results'!E3706=0),FALSE,'Input and Summary Results'!$E3706)</f>
        <v>0</v>
      </c>
      <c r="E4124" t="b">
        <f t="shared" si="221"/>
        <v>0</v>
      </c>
      <c r="F4124" t="b">
        <f t="shared" si="222"/>
        <v>0</v>
      </c>
      <c r="G4124" t="b">
        <f>IF('Input and Summary Results'!$J$4="yes",IF(C4124=FALSE,FALSE,IF('Data Transformation'!E4124&lt;$R$10,E4124,$R$10)),IF(C4124=FALSE,FALSE,IF(C4124&lt;$R$10,C4124,$R$10)))</f>
        <v>0</v>
      </c>
      <c r="H4124" t="b">
        <f>IF('Input and Summary Results'!$J$4="yes",'Data Transformation'!F4124,'Data Transformation'!D4124)</f>
        <v>0</v>
      </c>
      <c r="I4124" t="str">
        <f t="shared" si="223"/>
        <v/>
      </c>
    </row>
    <row r="4125" spans="2:9" x14ac:dyDescent="0.25">
      <c r="B4125" t="b">
        <f>IF('Input and Summary Results'!D3707=0,FALSE,'Input and Summary Results'!$B3707)</f>
        <v>0</v>
      </c>
      <c r="C4125" t="b">
        <f>IF(OR(B4125=0,'Input and Summary Results'!D3707=0,'Input and Summary Results'!D3707=""),FALSE,'Input and Summary Results'!$D3707)</f>
        <v>0</v>
      </c>
      <c r="D4125" t="b">
        <f>IF(OR(B4125=0,'Input and Summary Results'!E3707=0),FALSE,'Input and Summary Results'!$E3707)</f>
        <v>0</v>
      </c>
      <c r="E4125" t="b">
        <f t="shared" si="221"/>
        <v>0</v>
      </c>
      <c r="F4125" t="b">
        <f t="shared" si="222"/>
        <v>0</v>
      </c>
      <c r="G4125" t="b">
        <f>IF('Input and Summary Results'!$J$4="yes",IF(C4125=FALSE,FALSE,IF('Data Transformation'!E4125&lt;$R$10,E4125,$R$10)),IF(C4125=FALSE,FALSE,IF(C4125&lt;$R$10,C4125,$R$10)))</f>
        <v>0</v>
      </c>
      <c r="H4125" t="b">
        <f>IF('Input and Summary Results'!$J$4="yes",'Data Transformation'!F4125,'Data Transformation'!D4125)</f>
        <v>0</v>
      </c>
      <c r="I4125" t="str">
        <f t="shared" si="223"/>
        <v/>
      </c>
    </row>
    <row r="4126" spans="2:9" x14ac:dyDescent="0.25">
      <c r="B4126" t="b">
        <f>IF('Input and Summary Results'!D3708=0,FALSE,'Input and Summary Results'!$B3708)</f>
        <v>0</v>
      </c>
      <c r="C4126" t="b">
        <f>IF(OR(B4126=0,'Input and Summary Results'!D3708=0,'Input and Summary Results'!D3708=""),FALSE,'Input and Summary Results'!$D3708)</f>
        <v>0</v>
      </c>
      <c r="D4126" t="b">
        <f>IF(OR(B4126=0,'Input and Summary Results'!E3708=0),FALSE,'Input and Summary Results'!$E3708)</f>
        <v>0</v>
      </c>
      <c r="E4126" t="b">
        <f t="shared" si="221"/>
        <v>0</v>
      </c>
      <c r="F4126" t="b">
        <f t="shared" si="222"/>
        <v>0</v>
      </c>
      <c r="G4126" t="b">
        <f>IF('Input and Summary Results'!$J$4="yes",IF(C4126=FALSE,FALSE,IF('Data Transformation'!E4126&lt;$R$10,E4126,$R$10)),IF(C4126=FALSE,FALSE,IF(C4126&lt;$R$10,C4126,$R$10)))</f>
        <v>0</v>
      </c>
      <c r="H4126" t="b">
        <f>IF('Input and Summary Results'!$J$4="yes",'Data Transformation'!F4126,'Data Transformation'!D4126)</f>
        <v>0</v>
      </c>
      <c r="I4126" t="str">
        <f t="shared" si="223"/>
        <v/>
      </c>
    </row>
    <row r="4127" spans="2:9" x14ac:dyDescent="0.25">
      <c r="B4127" t="b">
        <f>IF('Input and Summary Results'!D3709=0,FALSE,'Input and Summary Results'!$B3709)</f>
        <v>0</v>
      </c>
      <c r="C4127" t="b">
        <f>IF(OR(B4127=0,'Input and Summary Results'!D3709=0,'Input and Summary Results'!D3709=""),FALSE,'Input and Summary Results'!$D3709)</f>
        <v>0</v>
      </c>
      <c r="D4127" t="b">
        <f>IF(OR(B4127=0,'Input and Summary Results'!E3709=0),FALSE,'Input and Summary Results'!$E3709)</f>
        <v>0</v>
      </c>
      <c r="E4127" t="b">
        <f t="shared" si="221"/>
        <v>0</v>
      </c>
      <c r="F4127" t="b">
        <f t="shared" si="222"/>
        <v>0</v>
      </c>
      <c r="G4127" t="b">
        <f>IF('Input and Summary Results'!$J$4="yes",IF(C4127=FALSE,FALSE,IF('Data Transformation'!E4127&lt;$R$10,E4127,$R$10)),IF(C4127=FALSE,FALSE,IF(C4127&lt;$R$10,C4127,$R$10)))</f>
        <v>0</v>
      </c>
      <c r="H4127" t="b">
        <f>IF('Input and Summary Results'!$J$4="yes",'Data Transformation'!F4127,'Data Transformation'!D4127)</f>
        <v>0</v>
      </c>
      <c r="I4127" t="str">
        <f t="shared" si="223"/>
        <v/>
      </c>
    </row>
    <row r="4128" spans="2:9" x14ac:dyDescent="0.25">
      <c r="B4128" t="b">
        <f>IF('Input and Summary Results'!D3710=0,FALSE,'Input and Summary Results'!$B3710)</f>
        <v>0</v>
      </c>
      <c r="C4128" t="b">
        <f>IF(OR(B4128=0,'Input and Summary Results'!D3710=0,'Input and Summary Results'!D3710=""),FALSE,'Input and Summary Results'!$D3710)</f>
        <v>0</v>
      </c>
      <c r="D4128" t="b">
        <f>IF(OR(B4128=0,'Input and Summary Results'!E3710=0),FALSE,'Input and Summary Results'!$E3710)</f>
        <v>0</v>
      </c>
      <c r="E4128" t="b">
        <f t="shared" si="221"/>
        <v>0</v>
      </c>
      <c r="F4128" t="b">
        <f t="shared" si="222"/>
        <v>0</v>
      </c>
      <c r="G4128" t="b">
        <f>IF('Input and Summary Results'!$J$4="yes",IF(C4128=FALSE,FALSE,IF('Data Transformation'!E4128&lt;$R$10,E4128,$R$10)),IF(C4128=FALSE,FALSE,IF(C4128&lt;$R$10,C4128,$R$10)))</f>
        <v>0</v>
      </c>
      <c r="H4128" t="b">
        <f>IF('Input and Summary Results'!$J$4="yes",'Data Transformation'!F4128,'Data Transformation'!D4128)</f>
        <v>0</v>
      </c>
      <c r="I4128" t="str">
        <f t="shared" si="223"/>
        <v/>
      </c>
    </row>
    <row r="4129" spans="2:9" x14ac:dyDescent="0.25">
      <c r="B4129" t="b">
        <f>IF('Input and Summary Results'!D3711=0,FALSE,'Input and Summary Results'!$B3711)</f>
        <v>0</v>
      </c>
      <c r="C4129" t="b">
        <f>IF(OR(B4129=0,'Input and Summary Results'!D3711=0,'Input and Summary Results'!D3711=""),FALSE,'Input and Summary Results'!$D3711)</f>
        <v>0</v>
      </c>
      <c r="D4129" t="b">
        <f>IF(OR(B4129=0,'Input and Summary Results'!E3711=0),FALSE,'Input and Summary Results'!$E3711)</f>
        <v>0</v>
      </c>
      <c r="E4129" t="b">
        <f t="shared" si="221"/>
        <v>0</v>
      </c>
      <c r="F4129" t="b">
        <f t="shared" si="222"/>
        <v>0</v>
      </c>
      <c r="G4129" t="b">
        <f>IF('Input and Summary Results'!$J$4="yes",IF(C4129=FALSE,FALSE,IF('Data Transformation'!E4129&lt;$R$10,E4129,$R$10)),IF(C4129=FALSE,FALSE,IF(C4129&lt;$R$10,C4129,$R$10)))</f>
        <v>0</v>
      </c>
      <c r="H4129" t="b">
        <f>IF('Input and Summary Results'!$J$4="yes",'Data Transformation'!F4129,'Data Transformation'!D4129)</f>
        <v>0</v>
      </c>
      <c r="I4129" t="str">
        <f t="shared" si="223"/>
        <v/>
      </c>
    </row>
    <row r="4130" spans="2:9" x14ac:dyDescent="0.25">
      <c r="B4130" t="b">
        <f>IF('Input and Summary Results'!D3712=0,FALSE,'Input and Summary Results'!$B3712)</f>
        <v>0</v>
      </c>
      <c r="C4130" t="b">
        <f>IF(OR(B4130=0,'Input and Summary Results'!D3712=0,'Input and Summary Results'!D3712=""),FALSE,'Input and Summary Results'!$D3712)</f>
        <v>0</v>
      </c>
      <c r="D4130" t="b">
        <f>IF(OR(B4130=0,'Input and Summary Results'!E3712=0),FALSE,'Input and Summary Results'!$E3712)</f>
        <v>0</v>
      </c>
      <c r="E4130" t="b">
        <f t="shared" si="221"/>
        <v>0</v>
      </c>
      <c r="F4130" t="b">
        <f t="shared" si="222"/>
        <v>0</v>
      </c>
      <c r="G4130" t="b">
        <f>IF('Input and Summary Results'!$J$4="yes",IF(C4130=FALSE,FALSE,IF('Data Transformation'!E4130&lt;$R$10,E4130,$R$10)),IF(C4130=FALSE,FALSE,IF(C4130&lt;$R$10,C4130,$R$10)))</f>
        <v>0</v>
      </c>
      <c r="H4130" t="b">
        <f>IF('Input and Summary Results'!$J$4="yes",'Data Transformation'!F4130,'Data Transformation'!D4130)</f>
        <v>0</v>
      </c>
      <c r="I4130" t="str">
        <f t="shared" si="223"/>
        <v/>
      </c>
    </row>
    <row r="4131" spans="2:9" x14ac:dyDescent="0.25">
      <c r="B4131" t="b">
        <f>IF('Input and Summary Results'!D3713=0,FALSE,'Input and Summary Results'!$B3713)</f>
        <v>0</v>
      </c>
      <c r="C4131" t="b">
        <f>IF(OR(B4131=0,'Input and Summary Results'!D3713=0,'Input and Summary Results'!D3713=""),FALSE,'Input and Summary Results'!$D3713)</f>
        <v>0</v>
      </c>
      <c r="D4131" t="b">
        <f>IF(OR(B4131=0,'Input and Summary Results'!E3713=0),FALSE,'Input and Summary Results'!$E3713)</f>
        <v>0</v>
      </c>
      <c r="E4131" t="b">
        <f t="shared" si="221"/>
        <v>0</v>
      </c>
      <c r="F4131" t="b">
        <f t="shared" si="222"/>
        <v>0</v>
      </c>
      <c r="G4131" t="b">
        <f>IF('Input and Summary Results'!$J$4="yes",IF(C4131=FALSE,FALSE,IF('Data Transformation'!E4131&lt;$R$10,E4131,$R$10)),IF(C4131=FALSE,FALSE,IF(C4131&lt;$R$10,C4131,$R$10)))</f>
        <v>0</v>
      </c>
      <c r="H4131" t="b">
        <f>IF('Input and Summary Results'!$J$4="yes",'Data Transformation'!F4131,'Data Transformation'!D4131)</f>
        <v>0</v>
      </c>
      <c r="I4131" t="str">
        <f t="shared" si="223"/>
        <v/>
      </c>
    </row>
    <row r="4132" spans="2:9" x14ac:dyDescent="0.25">
      <c r="B4132" t="b">
        <f>IF('Input and Summary Results'!D3714=0,FALSE,'Input and Summary Results'!$B3714)</f>
        <v>0</v>
      </c>
      <c r="C4132" t="b">
        <f>IF(OR(B4132=0,'Input and Summary Results'!D3714=0,'Input and Summary Results'!D3714=""),FALSE,'Input and Summary Results'!$D3714)</f>
        <v>0</v>
      </c>
      <c r="D4132" t="b">
        <f>IF(OR(B4132=0,'Input and Summary Results'!E3714=0),FALSE,'Input and Summary Results'!$E3714)</f>
        <v>0</v>
      </c>
      <c r="E4132" t="b">
        <f t="shared" si="221"/>
        <v>0</v>
      </c>
      <c r="F4132" t="b">
        <f t="shared" si="222"/>
        <v>0</v>
      </c>
      <c r="G4132" t="b">
        <f>IF('Input and Summary Results'!$J$4="yes",IF(C4132=FALSE,FALSE,IF('Data Transformation'!E4132&lt;$R$10,E4132,$R$10)),IF(C4132=FALSE,FALSE,IF(C4132&lt;$R$10,C4132,$R$10)))</f>
        <v>0</v>
      </c>
      <c r="H4132" t="b">
        <f>IF('Input and Summary Results'!$J$4="yes",'Data Transformation'!F4132,'Data Transformation'!D4132)</f>
        <v>0</v>
      </c>
      <c r="I4132" t="str">
        <f t="shared" si="223"/>
        <v/>
      </c>
    </row>
    <row r="4133" spans="2:9" x14ac:dyDescent="0.25">
      <c r="B4133" t="b">
        <f>IF('Input and Summary Results'!D3715=0,FALSE,'Input and Summary Results'!$B3715)</f>
        <v>0</v>
      </c>
      <c r="C4133" t="b">
        <f>IF(OR(B4133=0,'Input and Summary Results'!D3715=0,'Input and Summary Results'!D3715=""),FALSE,'Input and Summary Results'!$D3715)</f>
        <v>0</v>
      </c>
      <c r="D4133" t="b">
        <f>IF(OR(B4133=0,'Input and Summary Results'!E3715=0),FALSE,'Input and Summary Results'!$E3715)</f>
        <v>0</v>
      </c>
      <c r="E4133" t="b">
        <f t="shared" si="221"/>
        <v>0</v>
      </c>
      <c r="F4133" t="b">
        <f t="shared" si="222"/>
        <v>0</v>
      </c>
      <c r="G4133" t="b">
        <f>IF('Input and Summary Results'!$J$4="yes",IF(C4133=FALSE,FALSE,IF('Data Transformation'!E4133&lt;$R$10,E4133,$R$10)),IF(C4133=FALSE,FALSE,IF(C4133&lt;$R$10,C4133,$R$10)))</f>
        <v>0</v>
      </c>
      <c r="H4133" t="b">
        <f>IF('Input and Summary Results'!$J$4="yes",'Data Transformation'!F4133,'Data Transformation'!D4133)</f>
        <v>0</v>
      </c>
      <c r="I4133" t="str">
        <f t="shared" si="223"/>
        <v/>
      </c>
    </row>
    <row r="4134" spans="2:9" x14ac:dyDescent="0.25">
      <c r="B4134" t="b">
        <f>IF('Input and Summary Results'!D3716=0,FALSE,'Input and Summary Results'!$B3716)</f>
        <v>0</v>
      </c>
      <c r="C4134" t="b">
        <f>IF(OR(B4134=0,'Input and Summary Results'!D3716=0,'Input and Summary Results'!D3716=""),FALSE,'Input and Summary Results'!$D3716)</f>
        <v>0</v>
      </c>
      <c r="D4134" t="b">
        <f>IF(OR(B4134=0,'Input and Summary Results'!E3716=0),FALSE,'Input and Summary Results'!$E3716)</f>
        <v>0</v>
      </c>
      <c r="E4134" t="b">
        <f t="shared" si="221"/>
        <v>0</v>
      </c>
      <c r="F4134" t="b">
        <f t="shared" si="222"/>
        <v>0</v>
      </c>
      <c r="G4134" t="b">
        <f>IF('Input and Summary Results'!$J$4="yes",IF(C4134=FALSE,FALSE,IF('Data Transformation'!E4134&lt;$R$10,E4134,$R$10)),IF(C4134=FALSE,FALSE,IF(C4134&lt;$R$10,C4134,$R$10)))</f>
        <v>0</v>
      </c>
      <c r="H4134" t="b">
        <f>IF('Input and Summary Results'!$J$4="yes",'Data Transformation'!F4134,'Data Transformation'!D4134)</f>
        <v>0</v>
      </c>
      <c r="I4134" t="str">
        <f t="shared" si="223"/>
        <v/>
      </c>
    </row>
    <row r="4135" spans="2:9" x14ac:dyDescent="0.25">
      <c r="B4135" t="b">
        <f>IF('Input and Summary Results'!D3717=0,FALSE,'Input and Summary Results'!$B3717)</f>
        <v>0</v>
      </c>
      <c r="C4135" t="b">
        <f>IF(OR(B4135=0,'Input and Summary Results'!D3717=0,'Input and Summary Results'!D3717=""),FALSE,'Input and Summary Results'!$D3717)</f>
        <v>0</v>
      </c>
      <c r="D4135" t="b">
        <f>IF(OR(B4135=0,'Input and Summary Results'!E3717=0),FALSE,'Input and Summary Results'!$E3717)</f>
        <v>0</v>
      </c>
      <c r="E4135" t="b">
        <f t="shared" si="221"/>
        <v>0</v>
      </c>
      <c r="F4135" t="b">
        <f t="shared" si="222"/>
        <v>0</v>
      </c>
      <c r="G4135" t="b">
        <f>IF('Input and Summary Results'!$J$4="yes",IF(C4135=FALSE,FALSE,IF('Data Transformation'!E4135&lt;$R$10,E4135,$R$10)),IF(C4135=FALSE,FALSE,IF(C4135&lt;$R$10,C4135,$R$10)))</f>
        <v>0</v>
      </c>
      <c r="H4135" t="b">
        <f>IF('Input and Summary Results'!$J$4="yes",'Data Transformation'!F4135,'Data Transformation'!D4135)</f>
        <v>0</v>
      </c>
      <c r="I4135" t="str">
        <f t="shared" si="223"/>
        <v/>
      </c>
    </row>
    <row r="4136" spans="2:9" x14ac:dyDescent="0.25">
      <c r="B4136" t="b">
        <f>IF('Input and Summary Results'!D3718=0,FALSE,'Input and Summary Results'!$B3718)</f>
        <v>0</v>
      </c>
      <c r="C4136" t="b">
        <f>IF(OR(B4136=0,'Input and Summary Results'!D3718=0,'Input and Summary Results'!D3718=""),FALSE,'Input and Summary Results'!$D3718)</f>
        <v>0</v>
      </c>
      <c r="D4136" t="b">
        <f>IF(OR(B4136=0,'Input and Summary Results'!E3718=0),FALSE,'Input and Summary Results'!$E3718)</f>
        <v>0</v>
      </c>
      <c r="E4136" t="b">
        <f t="shared" si="221"/>
        <v>0</v>
      </c>
      <c r="F4136" t="b">
        <f t="shared" si="222"/>
        <v>0</v>
      </c>
      <c r="G4136" t="b">
        <f>IF('Input and Summary Results'!$J$4="yes",IF(C4136=FALSE,FALSE,IF('Data Transformation'!E4136&lt;$R$10,E4136,$R$10)),IF(C4136=FALSE,FALSE,IF(C4136&lt;$R$10,C4136,$R$10)))</f>
        <v>0</v>
      </c>
      <c r="H4136" t="b">
        <f>IF('Input and Summary Results'!$J$4="yes",'Data Transformation'!F4136,'Data Transformation'!D4136)</f>
        <v>0</v>
      </c>
      <c r="I4136" t="str">
        <f t="shared" si="223"/>
        <v/>
      </c>
    </row>
    <row r="4137" spans="2:9" x14ac:dyDescent="0.25">
      <c r="B4137" t="b">
        <f>IF('Input and Summary Results'!D3719=0,FALSE,'Input and Summary Results'!$B3719)</f>
        <v>0</v>
      </c>
      <c r="C4137" t="b">
        <f>IF(OR(B4137=0,'Input and Summary Results'!D3719=0,'Input and Summary Results'!D3719=""),FALSE,'Input and Summary Results'!$D3719)</f>
        <v>0</v>
      </c>
      <c r="D4137" t="b">
        <f>IF(OR(B4137=0,'Input and Summary Results'!E3719=0),FALSE,'Input and Summary Results'!$E3719)</f>
        <v>0</v>
      </c>
      <c r="E4137" t="b">
        <f t="shared" si="221"/>
        <v>0</v>
      </c>
      <c r="F4137" t="b">
        <f t="shared" si="222"/>
        <v>0</v>
      </c>
      <c r="G4137" t="b">
        <f>IF('Input and Summary Results'!$J$4="yes",IF(C4137=FALSE,FALSE,IF('Data Transformation'!E4137&lt;$R$10,E4137,$R$10)),IF(C4137=FALSE,FALSE,IF(C4137&lt;$R$10,C4137,$R$10)))</f>
        <v>0</v>
      </c>
      <c r="H4137" t="b">
        <f>IF('Input and Summary Results'!$J$4="yes",'Data Transformation'!F4137,'Data Transformation'!D4137)</f>
        <v>0</v>
      </c>
      <c r="I4137" t="str">
        <f t="shared" si="223"/>
        <v/>
      </c>
    </row>
    <row r="4138" spans="2:9" x14ac:dyDescent="0.25">
      <c r="B4138" t="b">
        <f>IF('Input and Summary Results'!D3720=0,FALSE,'Input and Summary Results'!$B3720)</f>
        <v>0</v>
      </c>
      <c r="C4138" t="b">
        <f>IF(OR(B4138=0,'Input and Summary Results'!D3720=0,'Input and Summary Results'!D3720=""),FALSE,'Input and Summary Results'!$D3720)</f>
        <v>0</v>
      </c>
      <c r="D4138" t="b">
        <f>IF(OR(B4138=0,'Input and Summary Results'!E3720=0),FALSE,'Input and Summary Results'!$E3720)</f>
        <v>0</v>
      </c>
      <c r="E4138" t="b">
        <f t="shared" ref="E4138:E4201" si="224">IF(C4138=FALSE,FALSE,LOG10(C4138))</f>
        <v>0</v>
      </c>
      <c r="F4138" t="b">
        <f t="shared" ref="F4138:F4201" si="225">IF(D4138=FALSE, FALSE,0.434*D4138/C4138)</f>
        <v>0</v>
      </c>
      <c r="G4138" t="b">
        <f>IF('Input and Summary Results'!$J$4="yes",IF(C4138=FALSE,FALSE,IF('Data Transformation'!E4138&lt;$R$10,E4138,$R$10)),IF(C4138=FALSE,FALSE,IF(C4138&lt;$R$10,C4138,$R$10)))</f>
        <v>0</v>
      </c>
      <c r="H4138" t="b">
        <f>IF('Input and Summary Results'!$J$4="yes",'Data Transformation'!F4138,'Data Transformation'!D4138)</f>
        <v>0</v>
      </c>
      <c r="I4138" t="str">
        <f t="shared" si="223"/>
        <v/>
      </c>
    </row>
    <row r="4139" spans="2:9" x14ac:dyDescent="0.25">
      <c r="B4139" t="b">
        <f>IF('Input and Summary Results'!D3721=0,FALSE,'Input and Summary Results'!$B3721)</f>
        <v>0</v>
      </c>
      <c r="C4139" t="b">
        <f>IF(OR(B4139=0,'Input and Summary Results'!D3721=0,'Input and Summary Results'!D3721=""),FALSE,'Input and Summary Results'!$D3721)</f>
        <v>0</v>
      </c>
      <c r="D4139" t="b">
        <f>IF(OR(B4139=0,'Input and Summary Results'!E3721=0),FALSE,'Input and Summary Results'!$E3721)</f>
        <v>0</v>
      </c>
      <c r="E4139" t="b">
        <f t="shared" si="224"/>
        <v>0</v>
      </c>
      <c r="F4139" t="b">
        <f t="shared" si="225"/>
        <v>0</v>
      </c>
      <c r="G4139" t="b">
        <f>IF('Input and Summary Results'!$J$4="yes",IF(C4139=FALSE,FALSE,IF('Data Transformation'!E4139&lt;$R$10,E4139,$R$10)),IF(C4139=FALSE,FALSE,IF(C4139&lt;$R$10,C4139,$R$10)))</f>
        <v>0</v>
      </c>
      <c r="H4139" t="b">
        <f>IF('Input and Summary Results'!$J$4="yes",'Data Transformation'!F4139,'Data Transformation'!D4139)</f>
        <v>0</v>
      </c>
      <c r="I4139" t="str">
        <f t="shared" si="223"/>
        <v/>
      </c>
    </row>
    <row r="4140" spans="2:9" x14ac:dyDescent="0.25">
      <c r="B4140" t="b">
        <f>IF('Input and Summary Results'!D3722=0,FALSE,'Input and Summary Results'!$B3722)</f>
        <v>0</v>
      </c>
      <c r="C4140" t="b">
        <f>IF(OR(B4140=0,'Input and Summary Results'!D3722=0,'Input and Summary Results'!D3722=""),FALSE,'Input and Summary Results'!$D3722)</f>
        <v>0</v>
      </c>
      <c r="D4140" t="b">
        <f>IF(OR(B4140=0,'Input and Summary Results'!E3722=0),FALSE,'Input and Summary Results'!$E3722)</f>
        <v>0</v>
      </c>
      <c r="E4140" t="b">
        <f t="shared" si="224"/>
        <v>0</v>
      </c>
      <c r="F4140" t="b">
        <f t="shared" si="225"/>
        <v>0</v>
      </c>
      <c r="G4140" t="b">
        <f>IF('Input and Summary Results'!$J$4="yes",IF(C4140=FALSE,FALSE,IF('Data Transformation'!E4140&lt;$R$10,E4140,$R$10)),IF(C4140=FALSE,FALSE,IF(C4140&lt;$R$10,C4140,$R$10)))</f>
        <v>0</v>
      </c>
      <c r="H4140" t="b">
        <f>IF('Input and Summary Results'!$J$4="yes",'Data Transformation'!F4140,'Data Transformation'!D4140)</f>
        <v>0</v>
      </c>
      <c r="I4140" t="str">
        <f t="shared" si="223"/>
        <v/>
      </c>
    </row>
    <row r="4141" spans="2:9" x14ac:dyDescent="0.25">
      <c r="B4141" t="b">
        <f>IF('Input and Summary Results'!D3723=0,FALSE,'Input and Summary Results'!$B3723)</f>
        <v>0</v>
      </c>
      <c r="C4141" t="b">
        <f>IF(OR(B4141=0,'Input and Summary Results'!D3723=0,'Input and Summary Results'!D3723=""),FALSE,'Input and Summary Results'!$D3723)</f>
        <v>0</v>
      </c>
      <c r="D4141" t="b">
        <f>IF(OR(B4141=0,'Input and Summary Results'!E3723=0),FALSE,'Input and Summary Results'!$E3723)</f>
        <v>0</v>
      </c>
      <c r="E4141" t="b">
        <f t="shared" si="224"/>
        <v>0</v>
      </c>
      <c r="F4141" t="b">
        <f t="shared" si="225"/>
        <v>0</v>
      </c>
      <c r="G4141" t="b">
        <f>IF('Input and Summary Results'!$J$4="yes",IF(C4141=FALSE,FALSE,IF('Data Transformation'!E4141&lt;$R$10,E4141,$R$10)),IF(C4141=FALSE,FALSE,IF(C4141&lt;$R$10,C4141,$R$10)))</f>
        <v>0</v>
      </c>
      <c r="H4141" t="b">
        <f>IF('Input and Summary Results'!$J$4="yes",'Data Transformation'!F4141,'Data Transformation'!D4141)</f>
        <v>0</v>
      </c>
      <c r="I4141" t="str">
        <f t="shared" si="223"/>
        <v/>
      </c>
    </row>
    <row r="4142" spans="2:9" x14ac:dyDescent="0.25">
      <c r="B4142" t="b">
        <f>IF('Input and Summary Results'!D3724=0,FALSE,'Input and Summary Results'!$B3724)</f>
        <v>0</v>
      </c>
      <c r="C4142" t="b">
        <f>IF(OR(B4142=0,'Input and Summary Results'!D3724=0,'Input and Summary Results'!D3724=""),FALSE,'Input and Summary Results'!$D3724)</f>
        <v>0</v>
      </c>
      <c r="D4142" t="b">
        <f>IF(OR(B4142=0,'Input and Summary Results'!E3724=0),FALSE,'Input and Summary Results'!$E3724)</f>
        <v>0</v>
      </c>
      <c r="E4142" t="b">
        <f t="shared" si="224"/>
        <v>0</v>
      </c>
      <c r="F4142" t="b">
        <f t="shared" si="225"/>
        <v>0</v>
      </c>
      <c r="G4142" t="b">
        <f>IF('Input and Summary Results'!$J$4="yes",IF(C4142=FALSE,FALSE,IF('Data Transformation'!E4142&lt;$R$10,E4142,$R$10)),IF(C4142=FALSE,FALSE,IF(C4142&lt;$R$10,C4142,$R$10)))</f>
        <v>0</v>
      </c>
      <c r="H4142" t="b">
        <f>IF('Input and Summary Results'!$J$4="yes",'Data Transformation'!F4142,'Data Transformation'!D4142)</f>
        <v>0</v>
      </c>
      <c r="I4142" t="str">
        <f t="shared" si="223"/>
        <v/>
      </c>
    </row>
    <row r="4143" spans="2:9" x14ac:dyDescent="0.25">
      <c r="B4143" t="b">
        <f>IF('Input and Summary Results'!D3725=0,FALSE,'Input and Summary Results'!$B3725)</f>
        <v>0</v>
      </c>
      <c r="C4143" t="b">
        <f>IF(OR(B4143=0,'Input and Summary Results'!D3725=0,'Input and Summary Results'!D3725=""),FALSE,'Input and Summary Results'!$D3725)</f>
        <v>0</v>
      </c>
      <c r="D4143" t="b">
        <f>IF(OR(B4143=0,'Input and Summary Results'!E3725=0),FALSE,'Input and Summary Results'!$E3725)</f>
        <v>0</v>
      </c>
      <c r="E4143" t="b">
        <f t="shared" si="224"/>
        <v>0</v>
      </c>
      <c r="F4143" t="b">
        <f t="shared" si="225"/>
        <v>0</v>
      </c>
      <c r="G4143" t="b">
        <f>IF('Input and Summary Results'!$J$4="yes",IF(C4143=FALSE,FALSE,IF('Data Transformation'!E4143&lt;$R$10,E4143,$R$10)),IF(C4143=FALSE,FALSE,IF(C4143&lt;$R$10,C4143,$R$10)))</f>
        <v>0</v>
      </c>
      <c r="H4143" t="b">
        <f>IF('Input and Summary Results'!$J$4="yes",'Data Transformation'!F4143,'Data Transformation'!D4143)</f>
        <v>0</v>
      </c>
      <c r="I4143" t="str">
        <f t="shared" si="223"/>
        <v/>
      </c>
    </row>
    <row r="4144" spans="2:9" x14ac:dyDescent="0.25">
      <c r="B4144" t="b">
        <f>IF('Input and Summary Results'!D3726=0,FALSE,'Input and Summary Results'!$B3726)</f>
        <v>0</v>
      </c>
      <c r="C4144" t="b">
        <f>IF(OR(B4144=0,'Input and Summary Results'!D3726=0,'Input and Summary Results'!D3726=""),FALSE,'Input and Summary Results'!$D3726)</f>
        <v>0</v>
      </c>
      <c r="D4144" t="b">
        <f>IF(OR(B4144=0,'Input and Summary Results'!E3726=0),FALSE,'Input and Summary Results'!$E3726)</f>
        <v>0</v>
      </c>
      <c r="E4144" t="b">
        <f t="shared" si="224"/>
        <v>0</v>
      </c>
      <c r="F4144" t="b">
        <f t="shared" si="225"/>
        <v>0</v>
      </c>
      <c r="G4144" t="b">
        <f>IF('Input and Summary Results'!$J$4="yes",IF(C4144=FALSE,FALSE,IF('Data Transformation'!E4144&lt;$R$10,E4144,$R$10)),IF(C4144=FALSE,FALSE,IF(C4144&lt;$R$10,C4144,$R$10)))</f>
        <v>0</v>
      </c>
      <c r="H4144" t="b">
        <f>IF('Input and Summary Results'!$J$4="yes",'Data Transformation'!F4144,'Data Transformation'!D4144)</f>
        <v>0</v>
      </c>
      <c r="I4144" t="str">
        <f t="shared" si="223"/>
        <v/>
      </c>
    </row>
    <row r="4145" spans="2:9" x14ac:dyDescent="0.25">
      <c r="B4145" t="b">
        <f>IF('Input and Summary Results'!D3727=0,FALSE,'Input and Summary Results'!$B3727)</f>
        <v>0</v>
      </c>
      <c r="C4145" t="b">
        <f>IF(OR(B4145=0,'Input and Summary Results'!D3727=0,'Input and Summary Results'!D3727=""),FALSE,'Input and Summary Results'!$D3727)</f>
        <v>0</v>
      </c>
      <c r="D4145" t="b">
        <f>IF(OR(B4145=0,'Input and Summary Results'!E3727=0),FALSE,'Input and Summary Results'!$E3727)</f>
        <v>0</v>
      </c>
      <c r="E4145" t="b">
        <f t="shared" si="224"/>
        <v>0</v>
      </c>
      <c r="F4145" t="b">
        <f t="shared" si="225"/>
        <v>0</v>
      </c>
      <c r="G4145" t="b">
        <f>IF('Input and Summary Results'!$J$4="yes",IF(C4145=FALSE,FALSE,IF('Data Transformation'!E4145&lt;$R$10,E4145,$R$10)),IF(C4145=FALSE,FALSE,IF(C4145&lt;$R$10,C4145,$R$10)))</f>
        <v>0</v>
      </c>
      <c r="H4145" t="b">
        <f>IF('Input and Summary Results'!$J$4="yes",'Data Transformation'!F4145,'Data Transformation'!D4145)</f>
        <v>0</v>
      </c>
      <c r="I4145" t="str">
        <f t="shared" si="223"/>
        <v/>
      </c>
    </row>
    <row r="4146" spans="2:9" x14ac:dyDescent="0.25">
      <c r="B4146" t="b">
        <f>IF('Input and Summary Results'!D3728=0,FALSE,'Input and Summary Results'!$B3728)</f>
        <v>0</v>
      </c>
      <c r="C4146" t="b">
        <f>IF(OR(B4146=0,'Input and Summary Results'!D3728=0,'Input and Summary Results'!D3728=""),FALSE,'Input and Summary Results'!$D3728)</f>
        <v>0</v>
      </c>
      <c r="D4146" t="b">
        <f>IF(OR(B4146=0,'Input and Summary Results'!E3728=0),FALSE,'Input and Summary Results'!$E3728)</f>
        <v>0</v>
      </c>
      <c r="E4146" t="b">
        <f t="shared" si="224"/>
        <v>0</v>
      </c>
      <c r="F4146" t="b">
        <f t="shared" si="225"/>
        <v>0</v>
      </c>
      <c r="G4146" t="b">
        <f>IF('Input and Summary Results'!$J$4="yes",IF(C4146=FALSE,FALSE,IF('Data Transformation'!E4146&lt;$R$10,E4146,$R$10)),IF(C4146=FALSE,FALSE,IF(C4146&lt;$R$10,C4146,$R$10)))</f>
        <v>0</v>
      </c>
      <c r="H4146" t="b">
        <f>IF('Input and Summary Results'!$J$4="yes",'Data Transformation'!F4146,'Data Transformation'!D4146)</f>
        <v>0</v>
      </c>
      <c r="I4146" t="str">
        <f t="shared" si="223"/>
        <v/>
      </c>
    </row>
    <row r="4147" spans="2:9" x14ac:dyDescent="0.25">
      <c r="B4147" t="b">
        <f>IF('Input and Summary Results'!D3729=0,FALSE,'Input and Summary Results'!$B3729)</f>
        <v>0</v>
      </c>
      <c r="C4147" t="b">
        <f>IF(OR(B4147=0,'Input and Summary Results'!D3729=0,'Input and Summary Results'!D3729=""),FALSE,'Input and Summary Results'!$D3729)</f>
        <v>0</v>
      </c>
      <c r="D4147" t="b">
        <f>IF(OR(B4147=0,'Input and Summary Results'!E3729=0),FALSE,'Input and Summary Results'!$E3729)</f>
        <v>0</v>
      </c>
      <c r="E4147" t="b">
        <f t="shared" si="224"/>
        <v>0</v>
      </c>
      <c r="F4147" t="b">
        <f t="shared" si="225"/>
        <v>0</v>
      </c>
      <c r="G4147" t="b">
        <f>IF('Input and Summary Results'!$J$4="yes",IF(C4147=FALSE,FALSE,IF('Data Transformation'!E4147&lt;$R$10,E4147,$R$10)),IF(C4147=FALSE,FALSE,IF(C4147&lt;$R$10,C4147,$R$10)))</f>
        <v>0</v>
      </c>
      <c r="H4147" t="b">
        <f>IF('Input and Summary Results'!$J$4="yes",'Data Transformation'!F4147,'Data Transformation'!D4147)</f>
        <v>0</v>
      </c>
      <c r="I4147" t="str">
        <f t="shared" si="223"/>
        <v/>
      </c>
    </row>
    <row r="4148" spans="2:9" x14ac:dyDescent="0.25">
      <c r="B4148" t="b">
        <f>IF('Input and Summary Results'!D3730=0,FALSE,'Input and Summary Results'!$B3730)</f>
        <v>0</v>
      </c>
      <c r="C4148" t="b">
        <f>IF(OR(B4148=0,'Input and Summary Results'!D3730=0,'Input and Summary Results'!D3730=""),FALSE,'Input and Summary Results'!$D3730)</f>
        <v>0</v>
      </c>
      <c r="D4148" t="b">
        <f>IF(OR(B4148=0,'Input and Summary Results'!E3730=0),FALSE,'Input and Summary Results'!$E3730)</f>
        <v>0</v>
      </c>
      <c r="E4148" t="b">
        <f t="shared" si="224"/>
        <v>0</v>
      </c>
      <c r="F4148" t="b">
        <f t="shared" si="225"/>
        <v>0</v>
      </c>
      <c r="G4148" t="b">
        <f>IF('Input and Summary Results'!$J$4="yes",IF(C4148=FALSE,FALSE,IF('Data Transformation'!E4148&lt;$R$10,E4148,$R$10)),IF(C4148=FALSE,FALSE,IF(C4148&lt;$R$10,C4148,$R$10)))</f>
        <v>0</v>
      </c>
      <c r="H4148" t="b">
        <f>IF('Input and Summary Results'!$J$4="yes",'Data Transformation'!F4148,'Data Transformation'!D4148)</f>
        <v>0</v>
      </c>
      <c r="I4148" t="str">
        <f t="shared" si="223"/>
        <v/>
      </c>
    </row>
    <row r="4149" spans="2:9" x14ac:dyDescent="0.25">
      <c r="B4149" t="b">
        <f>IF('Input and Summary Results'!D3731=0,FALSE,'Input and Summary Results'!$B3731)</f>
        <v>0</v>
      </c>
      <c r="C4149" t="b">
        <f>IF(OR(B4149=0,'Input and Summary Results'!D3731=0,'Input and Summary Results'!D3731=""),FALSE,'Input and Summary Results'!$D3731)</f>
        <v>0</v>
      </c>
      <c r="D4149" t="b">
        <f>IF(OR(B4149=0,'Input and Summary Results'!E3731=0),FALSE,'Input and Summary Results'!$E3731)</f>
        <v>0</v>
      </c>
      <c r="E4149" t="b">
        <f t="shared" si="224"/>
        <v>0</v>
      </c>
      <c r="F4149" t="b">
        <f t="shared" si="225"/>
        <v>0</v>
      </c>
      <c r="G4149" t="b">
        <f>IF('Input and Summary Results'!$J$4="yes",IF(C4149=FALSE,FALSE,IF('Data Transformation'!E4149&lt;$R$10,E4149,$R$10)),IF(C4149=FALSE,FALSE,IF(C4149&lt;$R$10,C4149,$R$10)))</f>
        <v>0</v>
      </c>
      <c r="H4149" t="b">
        <f>IF('Input and Summary Results'!$J$4="yes",'Data Transformation'!F4149,'Data Transformation'!D4149)</f>
        <v>0</v>
      </c>
      <c r="I4149" t="str">
        <f t="shared" si="223"/>
        <v/>
      </c>
    </row>
    <row r="4150" spans="2:9" x14ac:dyDescent="0.25">
      <c r="B4150" t="b">
        <f>IF('Input and Summary Results'!D3732=0,FALSE,'Input and Summary Results'!$B3732)</f>
        <v>0</v>
      </c>
      <c r="C4150" t="b">
        <f>IF(OR(B4150=0,'Input and Summary Results'!D3732=0,'Input and Summary Results'!D3732=""),FALSE,'Input and Summary Results'!$D3732)</f>
        <v>0</v>
      </c>
      <c r="D4150" t="b">
        <f>IF(OR(B4150=0,'Input and Summary Results'!E3732=0),FALSE,'Input and Summary Results'!$E3732)</f>
        <v>0</v>
      </c>
      <c r="E4150" t="b">
        <f t="shared" si="224"/>
        <v>0</v>
      </c>
      <c r="F4150" t="b">
        <f t="shared" si="225"/>
        <v>0</v>
      </c>
      <c r="G4150" t="b">
        <f>IF('Input and Summary Results'!$J$4="yes",IF(C4150=FALSE,FALSE,IF('Data Transformation'!E4150&lt;$R$10,E4150,$R$10)),IF(C4150=FALSE,FALSE,IF(C4150&lt;$R$10,C4150,$R$10)))</f>
        <v>0</v>
      </c>
      <c r="H4150" t="b">
        <f>IF('Input and Summary Results'!$J$4="yes",'Data Transformation'!F4150,'Data Transformation'!D4150)</f>
        <v>0</v>
      </c>
      <c r="I4150" t="str">
        <f t="shared" si="223"/>
        <v/>
      </c>
    </row>
    <row r="4151" spans="2:9" x14ac:dyDescent="0.25">
      <c r="B4151" t="b">
        <f>IF('Input and Summary Results'!D3733=0,FALSE,'Input and Summary Results'!$B3733)</f>
        <v>0</v>
      </c>
      <c r="C4151" t="b">
        <f>IF(OR(B4151=0,'Input and Summary Results'!D3733=0,'Input and Summary Results'!D3733=""),FALSE,'Input and Summary Results'!$D3733)</f>
        <v>0</v>
      </c>
      <c r="D4151" t="b">
        <f>IF(OR(B4151=0,'Input and Summary Results'!E3733=0),FALSE,'Input and Summary Results'!$E3733)</f>
        <v>0</v>
      </c>
      <c r="E4151" t="b">
        <f t="shared" si="224"/>
        <v>0</v>
      </c>
      <c r="F4151" t="b">
        <f t="shared" si="225"/>
        <v>0</v>
      </c>
      <c r="G4151" t="b">
        <f>IF('Input and Summary Results'!$J$4="yes",IF(C4151=FALSE,FALSE,IF('Data Transformation'!E4151&lt;$R$10,E4151,$R$10)),IF(C4151=FALSE,FALSE,IF(C4151&lt;$R$10,C4151,$R$10)))</f>
        <v>0</v>
      </c>
      <c r="H4151" t="b">
        <f>IF('Input and Summary Results'!$J$4="yes",'Data Transformation'!F4151,'Data Transformation'!D4151)</f>
        <v>0</v>
      </c>
      <c r="I4151" t="str">
        <f t="shared" si="223"/>
        <v/>
      </c>
    </row>
    <row r="4152" spans="2:9" x14ac:dyDescent="0.25">
      <c r="B4152" t="b">
        <f>IF('Input and Summary Results'!D3734=0,FALSE,'Input and Summary Results'!$B3734)</f>
        <v>0</v>
      </c>
      <c r="C4152" t="b">
        <f>IF(OR(B4152=0,'Input and Summary Results'!D3734=0,'Input and Summary Results'!D3734=""),FALSE,'Input and Summary Results'!$D3734)</f>
        <v>0</v>
      </c>
      <c r="D4152" t="b">
        <f>IF(OR(B4152=0,'Input and Summary Results'!E3734=0),FALSE,'Input and Summary Results'!$E3734)</f>
        <v>0</v>
      </c>
      <c r="E4152" t="b">
        <f t="shared" si="224"/>
        <v>0</v>
      </c>
      <c r="F4152" t="b">
        <f t="shared" si="225"/>
        <v>0</v>
      </c>
      <c r="G4152" t="b">
        <f>IF('Input and Summary Results'!$J$4="yes",IF(C4152=FALSE,FALSE,IF('Data Transformation'!E4152&lt;$R$10,E4152,$R$10)),IF(C4152=FALSE,FALSE,IF(C4152&lt;$R$10,C4152,$R$10)))</f>
        <v>0</v>
      </c>
      <c r="H4152" t="b">
        <f>IF('Input and Summary Results'!$J$4="yes",'Data Transformation'!F4152,'Data Transformation'!D4152)</f>
        <v>0</v>
      </c>
      <c r="I4152" t="str">
        <f t="shared" si="223"/>
        <v/>
      </c>
    </row>
    <row r="4153" spans="2:9" x14ac:dyDescent="0.25">
      <c r="B4153" t="b">
        <f>IF('Input and Summary Results'!D3735=0,FALSE,'Input and Summary Results'!$B3735)</f>
        <v>0</v>
      </c>
      <c r="C4153" t="b">
        <f>IF(OR(B4153=0,'Input and Summary Results'!D3735=0,'Input and Summary Results'!D3735=""),FALSE,'Input and Summary Results'!$D3735)</f>
        <v>0</v>
      </c>
      <c r="D4153" t="b">
        <f>IF(OR(B4153=0,'Input and Summary Results'!E3735=0),FALSE,'Input and Summary Results'!$E3735)</f>
        <v>0</v>
      </c>
      <c r="E4153" t="b">
        <f t="shared" si="224"/>
        <v>0</v>
      </c>
      <c r="F4153" t="b">
        <f t="shared" si="225"/>
        <v>0</v>
      </c>
      <c r="G4153" t="b">
        <f>IF('Input and Summary Results'!$J$4="yes",IF(C4153=FALSE,FALSE,IF('Data Transformation'!E4153&lt;$R$10,E4153,$R$10)),IF(C4153=FALSE,FALSE,IF(C4153&lt;$R$10,C4153,$R$10)))</f>
        <v>0</v>
      </c>
      <c r="H4153" t="b">
        <f>IF('Input and Summary Results'!$J$4="yes",'Data Transformation'!F4153,'Data Transformation'!D4153)</f>
        <v>0</v>
      </c>
      <c r="I4153" t="str">
        <f t="shared" si="223"/>
        <v/>
      </c>
    </row>
    <row r="4154" spans="2:9" x14ac:dyDescent="0.25">
      <c r="B4154" t="b">
        <f>IF('Input and Summary Results'!D3736=0,FALSE,'Input and Summary Results'!$B3736)</f>
        <v>0</v>
      </c>
      <c r="C4154" t="b">
        <f>IF(OR(B4154=0,'Input and Summary Results'!D3736=0,'Input and Summary Results'!D3736=""),FALSE,'Input and Summary Results'!$D3736)</f>
        <v>0</v>
      </c>
      <c r="D4154" t="b">
        <f>IF(OR(B4154=0,'Input and Summary Results'!E3736=0),FALSE,'Input and Summary Results'!$E3736)</f>
        <v>0</v>
      </c>
      <c r="E4154" t="b">
        <f t="shared" si="224"/>
        <v>0</v>
      </c>
      <c r="F4154" t="b">
        <f t="shared" si="225"/>
        <v>0</v>
      </c>
      <c r="G4154" t="b">
        <f>IF('Input and Summary Results'!$J$4="yes",IF(C4154=FALSE,FALSE,IF('Data Transformation'!E4154&lt;$R$10,E4154,$R$10)),IF(C4154=FALSE,FALSE,IF(C4154&lt;$R$10,C4154,$R$10)))</f>
        <v>0</v>
      </c>
      <c r="H4154" t="b">
        <f>IF('Input and Summary Results'!$J$4="yes",'Data Transformation'!F4154,'Data Transformation'!D4154)</f>
        <v>0</v>
      </c>
      <c r="I4154" t="str">
        <f t="shared" si="223"/>
        <v/>
      </c>
    </row>
    <row r="4155" spans="2:9" x14ac:dyDescent="0.25">
      <c r="B4155" t="b">
        <f>IF('Input and Summary Results'!D3737=0,FALSE,'Input and Summary Results'!$B3737)</f>
        <v>0</v>
      </c>
      <c r="C4155" t="b">
        <f>IF(OR(B4155=0,'Input and Summary Results'!D3737=0,'Input and Summary Results'!D3737=""),FALSE,'Input and Summary Results'!$D3737)</f>
        <v>0</v>
      </c>
      <c r="D4155" t="b">
        <f>IF(OR(B4155=0,'Input and Summary Results'!E3737=0),FALSE,'Input and Summary Results'!$E3737)</f>
        <v>0</v>
      </c>
      <c r="E4155" t="b">
        <f t="shared" si="224"/>
        <v>0</v>
      </c>
      <c r="F4155" t="b">
        <f t="shared" si="225"/>
        <v>0</v>
      </c>
      <c r="G4155" t="b">
        <f>IF('Input and Summary Results'!$J$4="yes",IF(C4155=FALSE,FALSE,IF('Data Transformation'!E4155&lt;$R$10,E4155,$R$10)),IF(C4155=FALSE,FALSE,IF(C4155&lt;$R$10,C4155,$R$10)))</f>
        <v>0</v>
      </c>
      <c r="H4155" t="b">
        <f>IF('Input and Summary Results'!$J$4="yes",'Data Transformation'!F4155,'Data Transformation'!D4155)</f>
        <v>0</v>
      </c>
      <c r="I4155" t="str">
        <f t="shared" si="223"/>
        <v/>
      </c>
    </row>
    <row r="4156" spans="2:9" x14ac:dyDescent="0.25">
      <c r="B4156" t="b">
        <f>IF('Input and Summary Results'!D3738=0,FALSE,'Input and Summary Results'!$B3738)</f>
        <v>0</v>
      </c>
      <c r="C4156" t="b">
        <f>IF(OR(B4156=0,'Input and Summary Results'!D3738=0,'Input and Summary Results'!D3738=""),FALSE,'Input and Summary Results'!$D3738)</f>
        <v>0</v>
      </c>
      <c r="D4156" t="b">
        <f>IF(OR(B4156=0,'Input and Summary Results'!E3738=0),FALSE,'Input and Summary Results'!$E3738)</f>
        <v>0</v>
      </c>
      <c r="E4156" t="b">
        <f t="shared" si="224"/>
        <v>0</v>
      </c>
      <c r="F4156" t="b">
        <f t="shared" si="225"/>
        <v>0</v>
      </c>
      <c r="G4156" t="b">
        <f>IF('Input and Summary Results'!$J$4="yes",IF(C4156=FALSE,FALSE,IF('Data Transformation'!E4156&lt;$R$10,E4156,$R$10)),IF(C4156=FALSE,FALSE,IF(C4156&lt;$R$10,C4156,$R$10)))</f>
        <v>0</v>
      </c>
      <c r="H4156" t="b">
        <f>IF('Input and Summary Results'!$J$4="yes",'Data Transformation'!F4156,'Data Transformation'!D4156)</f>
        <v>0</v>
      </c>
      <c r="I4156" t="str">
        <f t="shared" si="223"/>
        <v/>
      </c>
    </row>
    <row r="4157" spans="2:9" x14ac:dyDescent="0.25">
      <c r="B4157" t="b">
        <f>IF('Input and Summary Results'!D3739=0,FALSE,'Input and Summary Results'!$B3739)</f>
        <v>0</v>
      </c>
      <c r="C4157" t="b">
        <f>IF(OR(B4157=0,'Input and Summary Results'!D3739=0,'Input and Summary Results'!D3739=""),FALSE,'Input and Summary Results'!$D3739)</f>
        <v>0</v>
      </c>
      <c r="D4157" t="b">
        <f>IF(OR(B4157=0,'Input and Summary Results'!E3739=0),FALSE,'Input and Summary Results'!$E3739)</f>
        <v>0</v>
      </c>
      <c r="E4157" t="b">
        <f t="shared" si="224"/>
        <v>0</v>
      </c>
      <c r="F4157" t="b">
        <f t="shared" si="225"/>
        <v>0</v>
      </c>
      <c r="G4157" t="b">
        <f>IF('Input and Summary Results'!$J$4="yes",IF(C4157=FALSE,FALSE,IF('Data Transformation'!E4157&lt;$R$10,E4157,$R$10)),IF(C4157=FALSE,FALSE,IF(C4157&lt;$R$10,C4157,$R$10)))</f>
        <v>0</v>
      </c>
      <c r="H4157" t="b">
        <f>IF('Input and Summary Results'!$J$4="yes",'Data Transformation'!F4157,'Data Transformation'!D4157)</f>
        <v>0</v>
      </c>
      <c r="I4157" t="str">
        <f t="shared" si="223"/>
        <v/>
      </c>
    </row>
    <row r="4158" spans="2:9" x14ac:dyDescent="0.25">
      <c r="B4158" t="b">
        <f>IF('Input and Summary Results'!D3740=0,FALSE,'Input and Summary Results'!$B3740)</f>
        <v>0</v>
      </c>
      <c r="C4158" t="b">
        <f>IF(OR(B4158=0,'Input and Summary Results'!D3740=0,'Input and Summary Results'!D3740=""),FALSE,'Input and Summary Results'!$D3740)</f>
        <v>0</v>
      </c>
      <c r="D4158" t="b">
        <f>IF(OR(B4158=0,'Input and Summary Results'!E3740=0),FALSE,'Input and Summary Results'!$E3740)</f>
        <v>0</v>
      </c>
      <c r="E4158" t="b">
        <f t="shared" si="224"/>
        <v>0</v>
      </c>
      <c r="F4158" t="b">
        <f t="shared" si="225"/>
        <v>0</v>
      </c>
      <c r="G4158" t="b">
        <f>IF('Input and Summary Results'!$J$4="yes",IF(C4158=FALSE,FALSE,IF('Data Transformation'!E4158&lt;$R$10,E4158,$R$10)),IF(C4158=FALSE,FALSE,IF(C4158&lt;$R$10,C4158,$R$10)))</f>
        <v>0</v>
      </c>
      <c r="H4158" t="b">
        <f>IF('Input and Summary Results'!$J$4="yes",'Data Transformation'!F4158,'Data Transformation'!D4158)</f>
        <v>0</v>
      </c>
      <c r="I4158" t="str">
        <f t="shared" si="223"/>
        <v/>
      </c>
    </row>
    <row r="4159" spans="2:9" x14ac:dyDescent="0.25">
      <c r="B4159" t="b">
        <f>IF('Input and Summary Results'!D3741=0,FALSE,'Input and Summary Results'!$B3741)</f>
        <v>0</v>
      </c>
      <c r="C4159" t="b">
        <f>IF(OR(B4159=0,'Input and Summary Results'!D3741=0,'Input and Summary Results'!D3741=""),FALSE,'Input and Summary Results'!$D3741)</f>
        <v>0</v>
      </c>
      <c r="D4159" t="b">
        <f>IF(OR(B4159=0,'Input and Summary Results'!E3741=0),FALSE,'Input and Summary Results'!$E3741)</f>
        <v>0</v>
      </c>
      <c r="E4159" t="b">
        <f t="shared" si="224"/>
        <v>0</v>
      </c>
      <c r="F4159" t="b">
        <f t="shared" si="225"/>
        <v>0</v>
      </c>
      <c r="G4159" t="b">
        <f>IF('Input and Summary Results'!$J$4="yes",IF(C4159=FALSE,FALSE,IF('Data Transformation'!E4159&lt;$R$10,E4159,$R$10)),IF(C4159=FALSE,FALSE,IF(C4159&lt;$R$10,C4159,$R$10)))</f>
        <v>0</v>
      </c>
      <c r="H4159" t="b">
        <f>IF('Input and Summary Results'!$J$4="yes",'Data Transformation'!F4159,'Data Transformation'!D4159)</f>
        <v>0</v>
      </c>
      <c r="I4159" t="str">
        <f t="shared" si="223"/>
        <v/>
      </c>
    </row>
    <row r="4160" spans="2:9" x14ac:dyDescent="0.25">
      <c r="B4160" t="b">
        <f>IF('Input and Summary Results'!D3742=0,FALSE,'Input and Summary Results'!$B3742)</f>
        <v>0</v>
      </c>
      <c r="C4160" t="b">
        <f>IF(OR(B4160=0,'Input and Summary Results'!D3742=0,'Input and Summary Results'!D3742=""),FALSE,'Input and Summary Results'!$D3742)</f>
        <v>0</v>
      </c>
      <c r="D4160" t="b">
        <f>IF(OR(B4160=0,'Input and Summary Results'!E3742=0),FALSE,'Input and Summary Results'!$E3742)</f>
        <v>0</v>
      </c>
      <c r="E4160" t="b">
        <f t="shared" si="224"/>
        <v>0</v>
      </c>
      <c r="F4160" t="b">
        <f t="shared" si="225"/>
        <v>0</v>
      </c>
      <c r="G4160" t="b">
        <f>IF('Input and Summary Results'!$J$4="yes",IF(C4160=FALSE,FALSE,IF('Data Transformation'!E4160&lt;$R$10,E4160,$R$10)),IF(C4160=FALSE,FALSE,IF(C4160&lt;$R$10,C4160,$R$10)))</f>
        <v>0</v>
      </c>
      <c r="H4160" t="b">
        <f>IF('Input and Summary Results'!$J$4="yes",'Data Transformation'!F4160,'Data Transformation'!D4160)</f>
        <v>0</v>
      </c>
      <c r="I4160" t="str">
        <f t="shared" si="223"/>
        <v/>
      </c>
    </row>
    <row r="4161" spans="2:9" x14ac:dyDescent="0.25">
      <c r="B4161" t="b">
        <f>IF('Input and Summary Results'!D3743=0,FALSE,'Input and Summary Results'!$B3743)</f>
        <v>0</v>
      </c>
      <c r="C4161" t="b">
        <f>IF(OR(B4161=0,'Input and Summary Results'!D3743=0,'Input and Summary Results'!D3743=""),FALSE,'Input and Summary Results'!$D3743)</f>
        <v>0</v>
      </c>
      <c r="D4161" t="b">
        <f>IF(OR(B4161=0,'Input and Summary Results'!E3743=0),FALSE,'Input and Summary Results'!$E3743)</f>
        <v>0</v>
      </c>
      <c r="E4161" t="b">
        <f t="shared" si="224"/>
        <v>0</v>
      </c>
      <c r="F4161" t="b">
        <f t="shared" si="225"/>
        <v>0</v>
      </c>
      <c r="G4161" t="b">
        <f>IF('Input and Summary Results'!$J$4="yes",IF(C4161=FALSE,FALSE,IF('Data Transformation'!E4161&lt;$R$10,E4161,$R$10)),IF(C4161=FALSE,FALSE,IF(C4161&lt;$R$10,C4161,$R$10)))</f>
        <v>0</v>
      </c>
      <c r="H4161" t="b">
        <f>IF('Input and Summary Results'!$J$4="yes",'Data Transformation'!F4161,'Data Transformation'!D4161)</f>
        <v>0</v>
      </c>
      <c r="I4161" t="str">
        <f t="shared" si="223"/>
        <v/>
      </c>
    </row>
    <row r="4162" spans="2:9" x14ac:dyDescent="0.25">
      <c r="B4162" t="b">
        <f>IF('Input and Summary Results'!D3744=0,FALSE,'Input and Summary Results'!$B3744)</f>
        <v>0</v>
      </c>
      <c r="C4162" t="b">
        <f>IF(OR(B4162=0,'Input and Summary Results'!D3744=0,'Input and Summary Results'!D3744=""),FALSE,'Input and Summary Results'!$D3744)</f>
        <v>0</v>
      </c>
      <c r="D4162" t="b">
        <f>IF(OR(B4162=0,'Input and Summary Results'!E3744=0),FALSE,'Input and Summary Results'!$E3744)</f>
        <v>0</v>
      </c>
      <c r="E4162" t="b">
        <f t="shared" si="224"/>
        <v>0</v>
      </c>
      <c r="F4162" t="b">
        <f t="shared" si="225"/>
        <v>0</v>
      </c>
      <c r="G4162" t="b">
        <f>IF('Input and Summary Results'!$J$4="yes",IF(C4162=FALSE,FALSE,IF('Data Transformation'!E4162&lt;$R$10,E4162,$R$10)),IF(C4162=FALSE,FALSE,IF(C4162&lt;$R$10,C4162,$R$10)))</f>
        <v>0</v>
      </c>
      <c r="H4162" t="b">
        <f>IF('Input and Summary Results'!$J$4="yes",'Data Transformation'!F4162,'Data Transformation'!D4162)</f>
        <v>0</v>
      </c>
      <c r="I4162" t="str">
        <f t="shared" si="223"/>
        <v/>
      </c>
    </row>
    <row r="4163" spans="2:9" x14ac:dyDescent="0.25">
      <c r="B4163" t="b">
        <f>IF('Input and Summary Results'!D3745=0,FALSE,'Input and Summary Results'!$B3745)</f>
        <v>0</v>
      </c>
      <c r="C4163" t="b">
        <f>IF(OR(B4163=0,'Input and Summary Results'!D3745=0,'Input and Summary Results'!D3745=""),FALSE,'Input and Summary Results'!$D3745)</f>
        <v>0</v>
      </c>
      <c r="D4163" t="b">
        <f>IF(OR(B4163=0,'Input and Summary Results'!E3745=0),FALSE,'Input and Summary Results'!$E3745)</f>
        <v>0</v>
      </c>
      <c r="E4163" t="b">
        <f t="shared" si="224"/>
        <v>0</v>
      </c>
      <c r="F4163" t="b">
        <f t="shared" si="225"/>
        <v>0</v>
      </c>
      <c r="G4163" t="b">
        <f>IF('Input and Summary Results'!$J$4="yes",IF(C4163=FALSE,FALSE,IF('Data Transformation'!E4163&lt;$R$10,E4163,$R$10)),IF(C4163=FALSE,FALSE,IF(C4163&lt;$R$10,C4163,$R$10)))</f>
        <v>0</v>
      </c>
      <c r="H4163" t="b">
        <f>IF('Input and Summary Results'!$J$4="yes",'Data Transformation'!F4163,'Data Transformation'!D4163)</f>
        <v>0</v>
      </c>
      <c r="I4163" t="str">
        <f t="shared" si="223"/>
        <v/>
      </c>
    </row>
    <row r="4164" spans="2:9" x14ac:dyDescent="0.25">
      <c r="B4164" t="b">
        <f>IF('Input and Summary Results'!D3746=0,FALSE,'Input and Summary Results'!$B3746)</f>
        <v>0</v>
      </c>
      <c r="C4164" t="b">
        <f>IF(OR(B4164=0,'Input and Summary Results'!D3746=0,'Input and Summary Results'!D3746=""),FALSE,'Input and Summary Results'!$D3746)</f>
        <v>0</v>
      </c>
      <c r="D4164" t="b">
        <f>IF(OR(B4164=0,'Input and Summary Results'!E3746=0),FALSE,'Input and Summary Results'!$E3746)</f>
        <v>0</v>
      </c>
      <c r="E4164" t="b">
        <f t="shared" si="224"/>
        <v>0</v>
      </c>
      <c r="F4164" t="b">
        <f t="shared" si="225"/>
        <v>0</v>
      </c>
      <c r="G4164" t="b">
        <f>IF('Input and Summary Results'!$J$4="yes",IF(C4164=FALSE,FALSE,IF('Data Transformation'!E4164&lt;$R$10,E4164,$R$10)),IF(C4164=FALSE,FALSE,IF(C4164&lt;$R$10,C4164,$R$10)))</f>
        <v>0</v>
      </c>
      <c r="H4164" t="b">
        <f>IF('Input and Summary Results'!$J$4="yes",'Data Transformation'!F4164,'Data Transformation'!D4164)</f>
        <v>0</v>
      </c>
      <c r="I4164" t="str">
        <f t="shared" si="223"/>
        <v/>
      </c>
    </row>
    <row r="4165" spans="2:9" x14ac:dyDescent="0.25">
      <c r="B4165" t="b">
        <f>IF('Input and Summary Results'!D3747=0,FALSE,'Input and Summary Results'!$B3747)</f>
        <v>0</v>
      </c>
      <c r="C4165" t="b">
        <f>IF(OR(B4165=0,'Input and Summary Results'!D3747=0,'Input and Summary Results'!D3747=""),FALSE,'Input and Summary Results'!$D3747)</f>
        <v>0</v>
      </c>
      <c r="D4165" t="b">
        <f>IF(OR(B4165=0,'Input and Summary Results'!E3747=0),FALSE,'Input and Summary Results'!$E3747)</f>
        <v>0</v>
      </c>
      <c r="E4165" t="b">
        <f t="shared" si="224"/>
        <v>0</v>
      </c>
      <c r="F4165" t="b">
        <f t="shared" si="225"/>
        <v>0</v>
      </c>
      <c r="G4165" t="b">
        <f>IF('Input and Summary Results'!$J$4="yes",IF(C4165=FALSE,FALSE,IF('Data Transformation'!E4165&lt;$R$10,E4165,$R$10)),IF(C4165=FALSE,FALSE,IF(C4165&lt;$R$10,C4165,$R$10)))</f>
        <v>0</v>
      </c>
      <c r="H4165" t="b">
        <f>IF('Input and Summary Results'!$J$4="yes",'Data Transformation'!F4165,'Data Transformation'!D4165)</f>
        <v>0</v>
      </c>
      <c r="I4165" t="str">
        <f t="shared" ref="I4165:I4228" si="226">IF(G4165=FALSE,"",B4165)</f>
        <v/>
      </c>
    </row>
    <row r="4166" spans="2:9" x14ac:dyDescent="0.25">
      <c r="B4166" t="b">
        <f>IF('Input and Summary Results'!D3748=0,FALSE,'Input and Summary Results'!$B3748)</f>
        <v>0</v>
      </c>
      <c r="C4166" t="b">
        <f>IF(OR(B4166=0,'Input and Summary Results'!D3748=0,'Input and Summary Results'!D3748=""),FALSE,'Input and Summary Results'!$D3748)</f>
        <v>0</v>
      </c>
      <c r="D4166" t="b">
        <f>IF(OR(B4166=0,'Input and Summary Results'!E3748=0),FALSE,'Input and Summary Results'!$E3748)</f>
        <v>0</v>
      </c>
      <c r="E4166" t="b">
        <f t="shared" si="224"/>
        <v>0</v>
      </c>
      <c r="F4166" t="b">
        <f t="shared" si="225"/>
        <v>0</v>
      </c>
      <c r="G4166" t="b">
        <f>IF('Input and Summary Results'!$J$4="yes",IF(C4166=FALSE,FALSE,IF('Data Transformation'!E4166&lt;$R$10,E4166,$R$10)),IF(C4166=FALSE,FALSE,IF(C4166&lt;$R$10,C4166,$R$10)))</f>
        <v>0</v>
      </c>
      <c r="H4166" t="b">
        <f>IF('Input and Summary Results'!$J$4="yes",'Data Transformation'!F4166,'Data Transformation'!D4166)</f>
        <v>0</v>
      </c>
      <c r="I4166" t="str">
        <f t="shared" si="226"/>
        <v/>
      </c>
    </row>
    <row r="4167" spans="2:9" x14ac:dyDescent="0.25">
      <c r="B4167" t="b">
        <f>IF('Input and Summary Results'!D3749=0,FALSE,'Input and Summary Results'!$B3749)</f>
        <v>0</v>
      </c>
      <c r="C4167" t="b">
        <f>IF(OR(B4167=0,'Input and Summary Results'!D3749=0,'Input and Summary Results'!D3749=""),FALSE,'Input and Summary Results'!$D3749)</f>
        <v>0</v>
      </c>
      <c r="D4167" t="b">
        <f>IF(OR(B4167=0,'Input and Summary Results'!E3749=0),FALSE,'Input and Summary Results'!$E3749)</f>
        <v>0</v>
      </c>
      <c r="E4167" t="b">
        <f t="shared" si="224"/>
        <v>0</v>
      </c>
      <c r="F4167" t="b">
        <f t="shared" si="225"/>
        <v>0</v>
      </c>
      <c r="G4167" t="b">
        <f>IF('Input and Summary Results'!$J$4="yes",IF(C4167=FALSE,FALSE,IF('Data Transformation'!E4167&lt;$R$10,E4167,$R$10)),IF(C4167=FALSE,FALSE,IF(C4167&lt;$R$10,C4167,$R$10)))</f>
        <v>0</v>
      </c>
      <c r="H4167" t="b">
        <f>IF('Input and Summary Results'!$J$4="yes",'Data Transformation'!F4167,'Data Transformation'!D4167)</f>
        <v>0</v>
      </c>
      <c r="I4167" t="str">
        <f t="shared" si="226"/>
        <v/>
      </c>
    </row>
    <row r="4168" spans="2:9" x14ac:dyDescent="0.25">
      <c r="B4168" t="b">
        <f>IF('Input and Summary Results'!D3750=0,FALSE,'Input and Summary Results'!$B3750)</f>
        <v>0</v>
      </c>
      <c r="C4168" t="b">
        <f>IF(OR(B4168=0,'Input and Summary Results'!D3750=0,'Input and Summary Results'!D3750=""),FALSE,'Input and Summary Results'!$D3750)</f>
        <v>0</v>
      </c>
      <c r="D4168" t="b">
        <f>IF(OR(B4168=0,'Input and Summary Results'!E3750=0),FALSE,'Input and Summary Results'!$E3750)</f>
        <v>0</v>
      </c>
      <c r="E4168" t="b">
        <f t="shared" si="224"/>
        <v>0</v>
      </c>
      <c r="F4168" t="b">
        <f t="shared" si="225"/>
        <v>0</v>
      </c>
      <c r="G4168" t="b">
        <f>IF('Input and Summary Results'!$J$4="yes",IF(C4168=FALSE,FALSE,IF('Data Transformation'!E4168&lt;$R$10,E4168,$R$10)),IF(C4168=FALSE,FALSE,IF(C4168&lt;$R$10,C4168,$R$10)))</f>
        <v>0</v>
      </c>
      <c r="H4168" t="b">
        <f>IF('Input and Summary Results'!$J$4="yes",'Data Transformation'!F4168,'Data Transformation'!D4168)</f>
        <v>0</v>
      </c>
      <c r="I4168" t="str">
        <f t="shared" si="226"/>
        <v/>
      </c>
    </row>
    <row r="4169" spans="2:9" x14ac:dyDescent="0.25">
      <c r="B4169" t="b">
        <f>IF('Input and Summary Results'!D3751=0,FALSE,'Input and Summary Results'!$B3751)</f>
        <v>0</v>
      </c>
      <c r="C4169" t="b">
        <f>IF(OR(B4169=0,'Input and Summary Results'!D3751=0,'Input and Summary Results'!D3751=""),FALSE,'Input and Summary Results'!$D3751)</f>
        <v>0</v>
      </c>
      <c r="D4169" t="b">
        <f>IF(OR(B4169=0,'Input and Summary Results'!E3751=0),FALSE,'Input and Summary Results'!$E3751)</f>
        <v>0</v>
      </c>
      <c r="E4169" t="b">
        <f t="shared" si="224"/>
        <v>0</v>
      </c>
      <c r="F4169" t="b">
        <f t="shared" si="225"/>
        <v>0</v>
      </c>
      <c r="G4169" t="b">
        <f>IF('Input and Summary Results'!$J$4="yes",IF(C4169=FALSE,FALSE,IF('Data Transformation'!E4169&lt;$R$10,E4169,$R$10)),IF(C4169=FALSE,FALSE,IF(C4169&lt;$R$10,C4169,$R$10)))</f>
        <v>0</v>
      </c>
      <c r="H4169" t="b">
        <f>IF('Input and Summary Results'!$J$4="yes",'Data Transformation'!F4169,'Data Transformation'!D4169)</f>
        <v>0</v>
      </c>
      <c r="I4169" t="str">
        <f t="shared" si="226"/>
        <v/>
      </c>
    </row>
    <row r="4170" spans="2:9" x14ac:dyDescent="0.25">
      <c r="B4170" t="b">
        <f>IF('Input and Summary Results'!D3752=0,FALSE,'Input and Summary Results'!$B3752)</f>
        <v>0</v>
      </c>
      <c r="C4170" t="b">
        <f>IF(OR(B4170=0,'Input and Summary Results'!D3752=0,'Input and Summary Results'!D3752=""),FALSE,'Input and Summary Results'!$D3752)</f>
        <v>0</v>
      </c>
      <c r="D4170" t="b">
        <f>IF(OR(B4170=0,'Input and Summary Results'!E3752=0),FALSE,'Input and Summary Results'!$E3752)</f>
        <v>0</v>
      </c>
      <c r="E4170" t="b">
        <f t="shared" si="224"/>
        <v>0</v>
      </c>
      <c r="F4170" t="b">
        <f t="shared" si="225"/>
        <v>0</v>
      </c>
      <c r="G4170" t="b">
        <f>IF('Input and Summary Results'!$J$4="yes",IF(C4170=FALSE,FALSE,IF('Data Transformation'!E4170&lt;$R$10,E4170,$R$10)),IF(C4170=FALSE,FALSE,IF(C4170&lt;$R$10,C4170,$R$10)))</f>
        <v>0</v>
      </c>
      <c r="H4170" t="b">
        <f>IF('Input and Summary Results'!$J$4="yes",'Data Transformation'!F4170,'Data Transformation'!D4170)</f>
        <v>0</v>
      </c>
      <c r="I4170" t="str">
        <f t="shared" si="226"/>
        <v/>
      </c>
    </row>
    <row r="4171" spans="2:9" x14ac:dyDescent="0.25">
      <c r="B4171" t="b">
        <f>IF('Input and Summary Results'!D3753=0,FALSE,'Input and Summary Results'!$B3753)</f>
        <v>0</v>
      </c>
      <c r="C4171" t="b">
        <f>IF(OR(B4171=0,'Input and Summary Results'!D3753=0,'Input and Summary Results'!D3753=""),FALSE,'Input and Summary Results'!$D3753)</f>
        <v>0</v>
      </c>
      <c r="D4171" t="b">
        <f>IF(OR(B4171=0,'Input and Summary Results'!E3753=0),FALSE,'Input and Summary Results'!$E3753)</f>
        <v>0</v>
      </c>
      <c r="E4171" t="b">
        <f t="shared" si="224"/>
        <v>0</v>
      </c>
      <c r="F4171" t="b">
        <f t="shared" si="225"/>
        <v>0</v>
      </c>
      <c r="G4171" t="b">
        <f>IF('Input and Summary Results'!$J$4="yes",IF(C4171=FALSE,FALSE,IF('Data Transformation'!E4171&lt;$R$10,E4171,$R$10)),IF(C4171=FALSE,FALSE,IF(C4171&lt;$R$10,C4171,$R$10)))</f>
        <v>0</v>
      </c>
      <c r="H4171" t="b">
        <f>IF('Input and Summary Results'!$J$4="yes",'Data Transformation'!F4171,'Data Transformation'!D4171)</f>
        <v>0</v>
      </c>
      <c r="I4171" t="str">
        <f t="shared" si="226"/>
        <v/>
      </c>
    </row>
    <row r="4172" spans="2:9" x14ac:dyDescent="0.25">
      <c r="B4172" t="b">
        <f>IF('Input and Summary Results'!D3754=0,FALSE,'Input and Summary Results'!$B3754)</f>
        <v>0</v>
      </c>
      <c r="C4172" t="b">
        <f>IF(OR(B4172=0,'Input and Summary Results'!D3754=0,'Input and Summary Results'!D3754=""),FALSE,'Input and Summary Results'!$D3754)</f>
        <v>0</v>
      </c>
      <c r="D4172" t="b">
        <f>IF(OR(B4172=0,'Input and Summary Results'!E3754=0),FALSE,'Input and Summary Results'!$E3754)</f>
        <v>0</v>
      </c>
      <c r="E4172" t="b">
        <f t="shared" si="224"/>
        <v>0</v>
      </c>
      <c r="F4172" t="b">
        <f t="shared" si="225"/>
        <v>0</v>
      </c>
      <c r="G4172" t="b">
        <f>IF('Input and Summary Results'!$J$4="yes",IF(C4172=FALSE,FALSE,IF('Data Transformation'!E4172&lt;$R$10,E4172,$R$10)),IF(C4172=FALSE,FALSE,IF(C4172&lt;$R$10,C4172,$R$10)))</f>
        <v>0</v>
      </c>
      <c r="H4172" t="b">
        <f>IF('Input and Summary Results'!$J$4="yes",'Data Transformation'!F4172,'Data Transformation'!D4172)</f>
        <v>0</v>
      </c>
      <c r="I4172" t="str">
        <f t="shared" si="226"/>
        <v/>
      </c>
    </row>
    <row r="4173" spans="2:9" x14ac:dyDescent="0.25">
      <c r="B4173" t="b">
        <f>IF('Input and Summary Results'!D3755=0,FALSE,'Input and Summary Results'!$B3755)</f>
        <v>0</v>
      </c>
      <c r="C4173" t="b">
        <f>IF(OR(B4173=0,'Input and Summary Results'!D3755=0,'Input and Summary Results'!D3755=""),FALSE,'Input and Summary Results'!$D3755)</f>
        <v>0</v>
      </c>
      <c r="D4173" t="b">
        <f>IF(OR(B4173=0,'Input and Summary Results'!E3755=0),FALSE,'Input and Summary Results'!$E3755)</f>
        <v>0</v>
      </c>
      <c r="E4173" t="b">
        <f t="shared" si="224"/>
        <v>0</v>
      </c>
      <c r="F4173" t="b">
        <f t="shared" si="225"/>
        <v>0</v>
      </c>
      <c r="G4173" t="b">
        <f>IF('Input and Summary Results'!$J$4="yes",IF(C4173=FALSE,FALSE,IF('Data Transformation'!E4173&lt;$R$10,E4173,$R$10)),IF(C4173=FALSE,FALSE,IF(C4173&lt;$R$10,C4173,$R$10)))</f>
        <v>0</v>
      </c>
      <c r="H4173" t="b">
        <f>IF('Input and Summary Results'!$J$4="yes",'Data Transformation'!F4173,'Data Transformation'!D4173)</f>
        <v>0</v>
      </c>
      <c r="I4173" t="str">
        <f t="shared" si="226"/>
        <v/>
      </c>
    </row>
    <row r="4174" spans="2:9" x14ac:dyDescent="0.25">
      <c r="B4174" t="b">
        <f>IF('Input and Summary Results'!D3756=0,FALSE,'Input and Summary Results'!$B3756)</f>
        <v>0</v>
      </c>
      <c r="C4174" t="b">
        <f>IF(OR(B4174=0,'Input and Summary Results'!D3756=0,'Input and Summary Results'!D3756=""),FALSE,'Input and Summary Results'!$D3756)</f>
        <v>0</v>
      </c>
      <c r="D4174" t="b">
        <f>IF(OR(B4174=0,'Input and Summary Results'!E3756=0),FALSE,'Input and Summary Results'!$E3756)</f>
        <v>0</v>
      </c>
      <c r="E4174" t="b">
        <f t="shared" si="224"/>
        <v>0</v>
      </c>
      <c r="F4174" t="b">
        <f t="shared" si="225"/>
        <v>0</v>
      </c>
      <c r="G4174" t="b">
        <f>IF('Input and Summary Results'!$J$4="yes",IF(C4174=FALSE,FALSE,IF('Data Transformation'!E4174&lt;$R$10,E4174,$R$10)),IF(C4174=FALSE,FALSE,IF(C4174&lt;$R$10,C4174,$R$10)))</f>
        <v>0</v>
      </c>
      <c r="H4174" t="b">
        <f>IF('Input and Summary Results'!$J$4="yes",'Data Transformation'!F4174,'Data Transformation'!D4174)</f>
        <v>0</v>
      </c>
      <c r="I4174" t="str">
        <f t="shared" si="226"/>
        <v/>
      </c>
    </row>
    <row r="4175" spans="2:9" x14ac:dyDescent="0.25">
      <c r="B4175" t="b">
        <f>IF('Input and Summary Results'!D3757=0,FALSE,'Input and Summary Results'!$B3757)</f>
        <v>0</v>
      </c>
      <c r="C4175" t="b">
        <f>IF(OR(B4175=0,'Input and Summary Results'!D3757=0,'Input and Summary Results'!D3757=""),FALSE,'Input and Summary Results'!$D3757)</f>
        <v>0</v>
      </c>
      <c r="D4175" t="b">
        <f>IF(OR(B4175=0,'Input and Summary Results'!E3757=0),FALSE,'Input and Summary Results'!$E3757)</f>
        <v>0</v>
      </c>
      <c r="E4175" t="b">
        <f t="shared" si="224"/>
        <v>0</v>
      </c>
      <c r="F4175" t="b">
        <f t="shared" si="225"/>
        <v>0</v>
      </c>
      <c r="G4175" t="b">
        <f>IF('Input and Summary Results'!$J$4="yes",IF(C4175=FALSE,FALSE,IF('Data Transformation'!E4175&lt;$R$10,E4175,$R$10)),IF(C4175=FALSE,FALSE,IF(C4175&lt;$R$10,C4175,$R$10)))</f>
        <v>0</v>
      </c>
      <c r="H4175" t="b">
        <f>IF('Input and Summary Results'!$J$4="yes",'Data Transformation'!F4175,'Data Transformation'!D4175)</f>
        <v>0</v>
      </c>
      <c r="I4175" t="str">
        <f t="shared" si="226"/>
        <v/>
      </c>
    </row>
    <row r="4176" spans="2:9" x14ac:dyDescent="0.25">
      <c r="B4176" t="b">
        <f>IF('Input and Summary Results'!D3758=0,FALSE,'Input and Summary Results'!$B3758)</f>
        <v>0</v>
      </c>
      <c r="C4176" t="b">
        <f>IF(OR(B4176=0,'Input and Summary Results'!D3758=0,'Input and Summary Results'!D3758=""),FALSE,'Input and Summary Results'!$D3758)</f>
        <v>0</v>
      </c>
      <c r="D4176" t="b">
        <f>IF(OR(B4176=0,'Input and Summary Results'!E3758=0),FALSE,'Input and Summary Results'!$E3758)</f>
        <v>0</v>
      </c>
      <c r="E4176" t="b">
        <f t="shared" si="224"/>
        <v>0</v>
      </c>
      <c r="F4176" t="b">
        <f t="shared" si="225"/>
        <v>0</v>
      </c>
      <c r="G4176" t="b">
        <f>IF('Input and Summary Results'!$J$4="yes",IF(C4176=FALSE,FALSE,IF('Data Transformation'!E4176&lt;$R$10,E4176,$R$10)),IF(C4176=FALSE,FALSE,IF(C4176&lt;$R$10,C4176,$R$10)))</f>
        <v>0</v>
      </c>
      <c r="H4176" t="b">
        <f>IF('Input and Summary Results'!$J$4="yes",'Data Transformation'!F4176,'Data Transformation'!D4176)</f>
        <v>0</v>
      </c>
      <c r="I4176" t="str">
        <f t="shared" si="226"/>
        <v/>
      </c>
    </row>
    <row r="4177" spans="2:9" x14ac:dyDescent="0.25">
      <c r="B4177" t="b">
        <f>IF('Input and Summary Results'!D3759=0,FALSE,'Input and Summary Results'!$B3759)</f>
        <v>0</v>
      </c>
      <c r="C4177" t="b">
        <f>IF(OR(B4177=0,'Input and Summary Results'!D3759=0,'Input and Summary Results'!D3759=""),FALSE,'Input and Summary Results'!$D3759)</f>
        <v>0</v>
      </c>
      <c r="D4177" t="b">
        <f>IF(OR(B4177=0,'Input and Summary Results'!E3759=0),FALSE,'Input and Summary Results'!$E3759)</f>
        <v>0</v>
      </c>
      <c r="E4177" t="b">
        <f t="shared" si="224"/>
        <v>0</v>
      </c>
      <c r="F4177" t="b">
        <f t="shared" si="225"/>
        <v>0</v>
      </c>
      <c r="G4177" t="b">
        <f>IF('Input and Summary Results'!$J$4="yes",IF(C4177=FALSE,FALSE,IF('Data Transformation'!E4177&lt;$R$10,E4177,$R$10)),IF(C4177=FALSE,FALSE,IF(C4177&lt;$R$10,C4177,$R$10)))</f>
        <v>0</v>
      </c>
      <c r="H4177" t="b">
        <f>IF('Input and Summary Results'!$J$4="yes",'Data Transformation'!F4177,'Data Transformation'!D4177)</f>
        <v>0</v>
      </c>
      <c r="I4177" t="str">
        <f t="shared" si="226"/>
        <v/>
      </c>
    </row>
    <row r="4178" spans="2:9" x14ac:dyDescent="0.25">
      <c r="B4178" t="b">
        <f>IF('Input and Summary Results'!D3760=0,FALSE,'Input and Summary Results'!$B3760)</f>
        <v>0</v>
      </c>
      <c r="C4178" t="b">
        <f>IF(OR(B4178=0,'Input and Summary Results'!D3760=0,'Input and Summary Results'!D3760=""),FALSE,'Input and Summary Results'!$D3760)</f>
        <v>0</v>
      </c>
      <c r="D4178" t="b">
        <f>IF(OR(B4178=0,'Input and Summary Results'!E3760=0),FALSE,'Input and Summary Results'!$E3760)</f>
        <v>0</v>
      </c>
      <c r="E4178" t="b">
        <f t="shared" si="224"/>
        <v>0</v>
      </c>
      <c r="F4178" t="b">
        <f t="shared" si="225"/>
        <v>0</v>
      </c>
      <c r="G4178" t="b">
        <f>IF('Input and Summary Results'!$J$4="yes",IF(C4178=FALSE,FALSE,IF('Data Transformation'!E4178&lt;$R$10,E4178,$R$10)),IF(C4178=FALSE,FALSE,IF(C4178&lt;$R$10,C4178,$R$10)))</f>
        <v>0</v>
      </c>
      <c r="H4178" t="b">
        <f>IF('Input and Summary Results'!$J$4="yes",'Data Transformation'!F4178,'Data Transformation'!D4178)</f>
        <v>0</v>
      </c>
      <c r="I4178" t="str">
        <f t="shared" si="226"/>
        <v/>
      </c>
    </row>
    <row r="4179" spans="2:9" x14ac:dyDescent="0.25">
      <c r="B4179" t="b">
        <f>IF('Input and Summary Results'!D3761=0,FALSE,'Input and Summary Results'!$B3761)</f>
        <v>0</v>
      </c>
      <c r="C4179" t="b">
        <f>IF(OR(B4179=0,'Input and Summary Results'!D3761=0,'Input and Summary Results'!D3761=""),FALSE,'Input and Summary Results'!$D3761)</f>
        <v>0</v>
      </c>
      <c r="D4179" t="b">
        <f>IF(OR(B4179=0,'Input and Summary Results'!E3761=0),FALSE,'Input and Summary Results'!$E3761)</f>
        <v>0</v>
      </c>
      <c r="E4179" t="b">
        <f t="shared" si="224"/>
        <v>0</v>
      </c>
      <c r="F4179" t="b">
        <f t="shared" si="225"/>
        <v>0</v>
      </c>
      <c r="G4179" t="b">
        <f>IF('Input and Summary Results'!$J$4="yes",IF(C4179=FALSE,FALSE,IF('Data Transformation'!E4179&lt;$R$10,E4179,$R$10)),IF(C4179=FALSE,FALSE,IF(C4179&lt;$R$10,C4179,$R$10)))</f>
        <v>0</v>
      </c>
      <c r="H4179" t="b">
        <f>IF('Input and Summary Results'!$J$4="yes",'Data Transformation'!F4179,'Data Transformation'!D4179)</f>
        <v>0</v>
      </c>
      <c r="I4179" t="str">
        <f t="shared" si="226"/>
        <v/>
      </c>
    </row>
    <row r="4180" spans="2:9" x14ac:dyDescent="0.25">
      <c r="B4180" t="b">
        <f>IF('Input and Summary Results'!D3762=0,FALSE,'Input and Summary Results'!$B3762)</f>
        <v>0</v>
      </c>
      <c r="C4180" t="b">
        <f>IF(OR(B4180=0,'Input and Summary Results'!D3762=0,'Input and Summary Results'!D3762=""),FALSE,'Input and Summary Results'!$D3762)</f>
        <v>0</v>
      </c>
      <c r="D4180" t="b">
        <f>IF(OR(B4180=0,'Input and Summary Results'!E3762=0),FALSE,'Input and Summary Results'!$E3762)</f>
        <v>0</v>
      </c>
      <c r="E4180" t="b">
        <f t="shared" si="224"/>
        <v>0</v>
      </c>
      <c r="F4180" t="b">
        <f t="shared" si="225"/>
        <v>0</v>
      </c>
      <c r="G4180" t="b">
        <f>IF('Input and Summary Results'!$J$4="yes",IF(C4180=FALSE,FALSE,IF('Data Transformation'!E4180&lt;$R$10,E4180,$R$10)),IF(C4180=FALSE,FALSE,IF(C4180&lt;$R$10,C4180,$R$10)))</f>
        <v>0</v>
      </c>
      <c r="H4180" t="b">
        <f>IF('Input and Summary Results'!$J$4="yes",'Data Transformation'!F4180,'Data Transformation'!D4180)</f>
        <v>0</v>
      </c>
      <c r="I4180" t="str">
        <f t="shared" si="226"/>
        <v/>
      </c>
    </row>
    <row r="4181" spans="2:9" x14ac:dyDescent="0.25">
      <c r="B4181" t="b">
        <f>IF('Input and Summary Results'!D3763=0,FALSE,'Input and Summary Results'!$B3763)</f>
        <v>0</v>
      </c>
      <c r="C4181" t="b">
        <f>IF(OR(B4181=0,'Input and Summary Results'!D3763=0,'Input and Summary Results'!D3763=""),FALSE,'Input and Summary Results'!$D3763)</f>
        <v>0</v>
      </c>
      <c r="D4181" t="b">
        <f>IF(OR(B4181=0,'Input and Summary Results'!E3763=0),FALSE,'Input and Summary Results'!$E3763)</f>
        <v>0</v>
      </c>
      <c r="E4181" t="b">
        <f t="shared" si="224"/>
        <v>0</v>
      </c>
      <c r="F4181" t="b">
        <f t="shared" si="225"/>
        <v>0</v>
      </c>
      <c r="G4181" t="b">
        <f>IF('Input and Summary Results'!$J$4="yes",IF(C4181=FALSE,FALSE,IF('Data Transformation'!E4181&lt;$R$10,E4181,$R$10)),IF(C4181=FALSE,FALSE,IF(C4181&lt;$R$10,C4181,$R$10)))</f>
        <v>0</v>
      </c>
      <c r="H4181" t="b">
        <f>IF('Input and Summary Results'!$J$4="yes",'Data Transformation'!F4181,'Data Transformation'!D4181)</f>
        <v>0</v>
      </c>
      <c r="I4181" t="str">
        <f t="shared" si="226"/>
        <v/>
      </c>
    </row>
    <row r="4182" spans="2:9" x14ac:dyDescent="0.25">
      <c r="B4182" t="b">
        <f>IF('Input and Summary Results'!D3764=0,FALSE,'Input and Summary Results'!$B3764)</f>
        <v>0</v>
      </c>
      <c r="C4182" t="b">
        <f>IF(OR(B4182=0,'Input and Summary Results'!D3764=0,'Input and Summary Results'!D3764=""),FALSE,'Input and Summary Results'!$D3764)</f>
        <v>0</v>
      </c>
      <c r="D4182" t="b">
        <f>IF(OR(B4182=0,'Input and Summary Results'!E3764=0),FALSE,'Input and Summary Results'!$E3764)</f>
        <v>0</v>
      </c>
      <c r="E4182" t="b">
        <f t="shared" si="224"/>
        <v>0</v>
      </c>
      <c r="F4182" t="b">
        <f t="shared" si="225"/>
        <v>0</v>
      </c>
      <c r="G4182" t="b">
        <f>IF('Input and Summary Results'!$J$4="yes",IF(C4182=FALSE,FALSE,IF('Data Transformation'!E4182&lt;$R$10,E4182,$R$10)),IF(C4182=FALSE,FALSE,IF(C4182&lt;$R$10,C4182,$R$10)))</f>
        <v>0</v>
      </c>
      <c r="H4182" t="b">
        <f>IF('Input and Summary Results'!$J$4="yes",'Data Transformation'!F4182,'Data Transformation'!D4182)</f>
        <v>0</v>
      </c>
      <c r="I4182" t="str">
        <f t="shared" si="226"/>
        <v/>
      </c>
    </row>
    <row r="4183" spans="2:9" x14ac:dyDescent="0.25">
      <c r="B4183" t="b">
        <f>IF('Input and Summary Results'!D3765=0,FALSE,'Input and Summary Results'!$B3765)</f>
        <v>0</v>
      </c>
      <c r="C4183" t="b">
        <f>IF(OR(B4183=0,'Input and Summary Results'!D3765=0,'Input and Summary Results'!D3765=""),FALSE,'Input and Summary Results'!$D3765)</f>
        <v>0</v>
      </c>
      <c r="D4183" t="b">
        <f>IF(OR(B4183=0,'Input and Summary Results'!E3765=0),FALSE,'Input and Summary Results'!$E3765)</f>
        <v>0</v>
      </c>
      <c r="E4183" t="b">
        <f t="shared" si="224"/>
        <v>0</v>
      </c>
      <c r="F4183" t="b">
        <f t="shared" si="225"/>
        <v>0</v>
      </c>
      <c r="G4183" t="b">
        <f>IF('Input and Summary Results'!$J$4="yes",IF(C4183=FALSE,FALSE,IF('Data Transformation'!E4183&lt;$R$10,E4183,$R$10)),IF(C4183=FALSE,FALSE,IF(C4183&lt;$R$10,C4183,$R$10)))</f>
        <v>0</v>
      </c>
      <c r="H4183" t="b">
        <f>IF('Input and Summary Results'!$J$4="yes",'Data Transformation'!F4183,'Data Transformation'!D4183)</f>
        <v>0</v>
      </c>
      <c r="I4183" t="str">
        <f t="shared" si="226"/>
        <v/>
      </c>
    </row>
    <row r="4184" spans="2:9" x14ac:dyDescent="0.25">
      <c r="B4184" t="b">
        <f>IF('Input and Summary Results'!D3766=0,FALSE,'Input and Summary Results'!$B3766)</f>
        <v>0</v>
      </c>
      <c r="C4184" t="b">
        <f>IF(OR(B4184=0,'Input and Summary Results'!D3766=0,'Input and Summary Results'!D3766=""),FALSE,'Input and Summary Results'!$D3766)</f>
        <v>0</v>
      </c>
      <c r="D4184" t="b">
        <f>IF(OR(B4184=0,'Input and Summary Results'!E3766=0),FALSE,'Input and Summary Results'!$E3766)</f>
        <v>0</v>
      </c>
      <c r="E4184" t="b">
        <f t="shared" si="224"/>
        <v>0</v>
      </c>
      <c r="F4184" t="b">
        <f t="shared" si="225"/>
        <v>0</v>
      </c>
      <c r="G4184" t="b">
        <f>IF('Input and Summary Results'!$J$4="yes",IF(C4184=FALSE,FALSE,IF('Data Transformation'!E4184&lt;$R$10,E4184,$R$10)),IF(C4184=FALSE,FALSE,IF(C4184&lt;$R$10,C4184,$R$10)))</f>
        <v>0</v>
      </c>
      <c r="H4184" t="b">
        <f>IF('Input and Summary Results'!$J$4="yes",'Data Transformation'!F4184,'Data Transformation'!D4184)</f>
        <v>0</v>
      </c>
      <c r="I4184" t="str">
        <f t="shared" si="226"/>
        <v/>
      </c>
    </row>
    <row r="4185" spans="2:9" x14ac:dyDescent="0.25">
      <c r="B4185" t="b">
        <f>IF('Input and Summary Results'!D3767=0,FALSE,'Input and Summary Results'!$B3767)</f>
        <v>0</v>
      </c>
      <c r="C4185" t="b">
        <f>IF(OR(B4185=0,'Input and Summary Results'!D3767=0,'Input and Summary Results'!D3767=""),FALSE,'Input and Summary Results'!$D3767)</f>
        <v>0</v>
      </c>
      <c r="D4185" t="b">
        <f>IF(OR(B4185=0,'Input and Summary Results'!E3767=0),FALSE,'Input and Summary Results'!$E3767)</f>
        <v>0</v>
      </c>
      <c r="E4185" t="b">
        <f t="shared" si="224"/>
        <v>0</v>
      </c>
      <c r="F4185" t="b">
        <f t="shared" si="225"/>
        <v>0</v>
      </c>
      <c r="G4185" t="b">
        <f>IF('Input and Summary Results'!$J$4="yes",IF(C4185=FALSE,FALSE,IF('Data Transformation'!E4185&lt;$R$10,E4185,$R$10)),IF(C4185=FALSE,FALSE,IF(C4185&lt;$R$10,C4185,$R$10)))</f>
        <v>0</v>
      </c>
      <c r="H4185" t="b">
        <f>IF('Input and Summary Results'!$J$4="yes",'Data Transformation'!F4185,'Data Transformation'!D4185)</f>
        <v>0</v>
      </c>
      <c r="I4185" t="str">
        <f t="shared" si="226"/>
        <v/>
      </c>
    </row>
    <row r="4186" spans="2:9" x14ac:dyDescent="0.25">
      <c r="B4186" t="b">
        <f>IF('Input and Summary Results'!D3768=0,FALSE,'Input and Summary Results'!$B3768)</f>
        <v>0</v>
      </c>
      <c r="C4186" t="b">
        <f>IF(OR(B4186=0,'Input and Summary Results'!D3768=0,'Input and Summary Results'!D3768=""),FALSE,'Input and Summary Results'!$D3768)</f>
        <v>0</v>
      </c>
      <c r="D4186" t="b">
        <f>IF(OR(B4186=0,'Input and Summary Results'!E3768=0),FALSE,'Input and Summary Results'!$E3768)</f>
        <v>0</v>
      </c>
      <c r="E4186" t="b">
        <f t="shared" si="224"/>
        <v>0</v>
      </c>
      <c r="F4186" t="b">
        <f t="shared" si="225"/>
        <v>0</v>
      </c>
      <c r="G4186" t="b">
        <f>IF('Input and Summary Results'!$J$4="yes",IF(C4186=FALSE,FALSE,IF('Data Transformation'!E4186&lt;$R$10,E4186,$R$10)),IF(C4186=FALSE,FALSE,IF(C4186&lt;$R$10,C4186,$R$10)))</f>
        <v>0</v>
      </c>
      <c r="H4186" t="b">
        <f>IF('Input and Summary Results'!$J$4="yes",'Data Transformation'!F4186,'Data Transformation'!D4186)</f>
        <v>0</v>
      </c>
      <c r="I4186" t="str">
        <f t="shared" si="226"/>
        <v/>
      </c>
    </row>
    <row r="4187" spans="2:9" x14ac:dyDescent="0.25">
      <c r="B4187" t="b">
        <f>IF('Input and Summary Results'!D3769=0,FALSE,'Input and Summary Results'!$B3769)</f>
        <v>0</v>
      </c>
      <c r="C4187" t="b">
        <f>IF(OR(B4187=0,'Input and Summary Results'!D3769=0,'Input and Summary Results'!D3769=""),FALSE,'Input and Summary Results'!$D3769)</f>
        <v>0</v>
      </c>
      <c r="D4187" t="b">
        <f>IF(OR(B4187=0,'Input and Summary Results'!E3769=0),FALSE,'Input and Summary Results'!$E3769)</f>
        <v>0</v>
      </c>
      <c r="E4187" t="b">
        <f t="shared" si="224"/>
        <v>0</v>
      </c>
      <c r="F4187" t="b">
        <f t="shared" si="225"/>
        <v>0</v>
      </c>
      <c r="G4187" t="b">
        <f>IF('Input and Summary Results'!$J$4="yes",IF(C4187=FALSE,FALSE,IF('Data Transformation'!E4187&lt;$R$10,E4187,$R$10)),IF(C4187=FALSE,FALSE,IF(C4187&lt;$R$10,C4187,$R$10)))</f>
        <v>0</v>
      </c>
      <c r="H4187" t="b">
        <f>IF('Input and Summary Results'!$J$4="yes",'Data Transformation'!F4187,'Data Transformation'!D4187)</f>
        <v>0</v>
      </c>
      <c r="I4187" t="str">
        <f t="shared" si="226"/>
        <v/>
      </c>
    </row>
    <row r="4188" spans="2:9" x14ac:dyDescent="0.25">
      <c r="B4188" t="b">
        <f>IF('Input and Summary Results'!D3770=0,FALSE,'Input and Summary Results'!$B3770)</f>
        <v>0</v>
      </c>
      <c r="C4188" t="b">
        <f>IF(OR(B4188=0,'Input and Summary Results'!D3770=0,'Input and Summary Results'!D3770=""),FALSE,'Input and Summary Results'!$D3770)</f>
        <v>0</v>
      </c>
      <c r="D4188" t="b">
        <f>IF(OR(B4188=0,'Input and Summary Results'!E3770=0),FALSE,'Input and Summary Results'!$E3770)</f>
        <v>0</v>
      </c>
      <c r="E4188" t="b">
        <f t="shared" si="224"/>
        <v>0</v>
      </c>
      <c r="F4188" t="b">
        <f t="shared" si="225"/>
        <v>0</v>
      </c>
      <c r="G4188" t="b">
        <f>IF('Input and Summary Results'!$J$4="yes",IF(C4188=FALSE,FALSE,IF('Data Transformation'!E4188&lt;$R$10,E4188,$R$10)),IF(C4188=FALSE,FALSE,IF(C4188&lt;$R$10,C4188,$R$10)))</f>
        <v>0</v>
      </c>
      <c r="H4188" t="b">
        <f>IF('Input and Summary Results'!$J$4="yes",'Data Transformation'!F4188,'Data Transformation'!D4188)</f>
        <v>0</v>
      </c>
      <c r="I4188" t="str">
        <f t="shared" si="226"/>
        <v/>
      </c>
    </row>
    <row r="4189" spans="2:9" x14ac:dyDescent="0.25">
      <c r="B4189" t="b">
        <f>IF('Input and Summary Results'!D3771=0,FALSE,'Input and Summary Results'!$B3771)</f>
        <v>0</v>
      </c>
      <c r="C4189" t="b">
        <f>IF(OR(B4189=0,'Input and Summary Results'!D3771=0,'Input and Summary Results'!D3771=""),FALSE,'Input and Summary Results'!$D3771)</f>
        <v>0</v>
      </c>
      <c r="D4189" t="b">
        <f>IF(OR(B4189=0,'Input and Summary Results'!E3771=0),FALSE,'Input and Summary Results'!$E3771)</f>
        <v>0</v>
      </c>
      <c r="E4189" t="b">
        <f t="shared" si="224"/>
        <v>0</v>
      </c>
      <c r="F4189" t="b">
        <f t="shared" si="225"/>
        <v>0</v>
      </c>
      <c r="G4189" t="b">
        <f>IF('Input and Summary Results'!$J$4="yes",IF(C4189=FALSE,FALSE,IF('Data Transformation'!E4189&lt;$R$10,E4189,$R$10)),IF(C4189=FALSE,FALSE,IF(C4189&lt;$R$10,C4189,$R$10)))</f>
        <v>0</v>
      </c>
      <c r="H4189" t="b">
        <f>IF('Input and Summary Results'!$J$4="yes",'Data Transformation'!F4189,'Data Transformation'!D4189)</f>
        <v>0</v>
      </c>
      <c r="I4189" t="str">
        <f t="shared" si="226"/>
        <v/>
      </c>
    </row>
    <row r="4190" spans="2:9" x14ac:dyDescent="0.25">
      <c r="B4190" t="b">
        <f>IF('Input and Summary Results'!D3772=0,FALSE,'Input and Summary Results'!$B3772)</f>
        <v>0</v>
      </c>
      <c r="C4190" t="b">
        <f>IF(OR(B4190=0,'Input and Summary Results'!D3772=0,'Input and Summary Results'!D3772=""),FALSE,'Input and Summary Results'!$D3772)</f>
        <v>0</v>
      </c>
      <c r="D4190" t="b">
        <f>IF(OR(B4190=0,'Input and Summary Results'!E3772=0),FALSE,'Input and Summary Results'!$E3772)</f>
        <v>0</v>
      </c>
      <c r="E4190" t="b">
        <f t="shared" si="224"/>
        <v>0</v>
      </c>
      <c r="F4190" t="b">
        <f t="shared" si="225"/>
        <v>0</v>
      </c>
      <c r="G4190" t="b">
        <f>IF('Input and Summary Results'!$J$4="yes",IF(C4190=FALSE,FALSE,IF('Data Transformation'!E4190&lt;$R$10,E4190,$R$10)),IF(C4190=FALSE,FALSE,IF(C4190&lt;$R$10,C4190,$R$10)))</f>
        <v>0</v>
      </c>
      <c r="H4190" t="b">
        <f>IF('Input and Summary Results'!$J$4="yes",'Data Transformation'!F4190,'Data Transformation'!D4190)</f>
        <v>0</v>
      </c>
      <c r="I4190" t="str">
        <f t="shared" si="226"/>
        <v/>
      </c>
    </row>
    <row r="4191" spans="2:9" x14ac:dyDescent="0.25">
      <c r="B4191" t="b">
        <f>IF('Input and Summary Results'!D3773=0,FALSE,'Input and Summary Results'!$B3773)</f>
        <v>0</v>
      </c>
      <c r="C4191" t="b">
        <f>IF(OR(B4191=0,'Input and Summary Results'!D3773=0,'Input and Summary Results'!D3773=""),FALSE,'Input and Summary Results'!$D3773)</f>
        <v>0</v>
      </c>
      <c r="D4191" t="b">
        <f>IF(OR(B4191=0,'Input and Summary Results'!E3773=0),FALSE,'Input and Summary Results'!$E3773)</f>
        <v>0</v>
      </c>
      <c r="E4191" t="b">
        <f t="shared" si="224"/>
        <v>0</v>
      </c>
      <c r="F4191" t="b">
        <f t="shared" si="225"/>
        <v>0</v>
      </c>
      <c r="G4191" t="b">
        <f>IF('Input and Summary Results'!$J$4="yes",IF(C4191=FALSE,FALSE,IF('Data Transformation'!E4191&lt;$R$10,E4191,$R$10)),IF(C4191=FALSE,FALSE,IF(C4191&lt;$R$10,C4191,$R$10)))</f>
        <v>0</v>
      </c>
      <c r="H4191" t="b">
        <f>IF('Input and Summary Results'!$J$4="yes",'Data Transformation'!F4191,'Data Transformation'!D4191)</f>
        <v>0</v>
      </c>
      <c r="I4191" t="str">
        <f t="shared" si="226"/>
        <v/>
      </c>
    </row>
    <row r="4192" spans="2:9" x14ac:dyDescent="0.25">
      <c r="B4192" t="b">
        <f>IF('Input and Summary Results'!D3774=0,FALSE,'Input and Summary Results'!$B3774)</f>
        <v>0</v>
      </c>
      <c r="C4192" t="b">
        <f>IF(OR(B4192=0,'Input and Summary Results'!D3774=0,'Input and Summary Results'!D3774=""),FALSE,'Input and Summary Results'!$D3774)</f>
        <v>0</v>
      </c>
      <c r="D4192" t="b">
        <f>IF(OR(B4192=0,'Input and Summary Results'!E3774=0),FALSE,'Input and Summary Results'!$E3774)</f>
        <v>0</v>
      </c>
      <c r="E4192" t="b">
        <f t="shared" si="224"/>
        <v>0</v>
      </c>
      <c r="F4192" t="b">
        <f t="shared" si="225"/>
        <v>0</v>
      </c>
      <c r="G4192" t="b">
        <f>IF('Input and Summary Results'!$J$4="yes",IF(C4192=FALSE,FALSE,IF('Data Transformation'!E4192&lt;$R$10,E4192,$R$10)),IF(C4192=FALSE,FALSE,IF(C4192&lt;$R$10,C4192,$R$10)))</f>
        <v>0</v>
      </c>
      <c r="H4192" t="b">
        <f>IF('Input and Summary Results'!$J$4="yes",'Data Transformation'!F4192,'Data Transformation'!D4192)</f>
        <v>0</v>
      </c>
      <c r="I4192" t="str">
        <f t="shared" si="226"/>
        <v/>
      </c>
    </row>
    <row r="4193" spans="2:9" x14ac:dyDescent="0.25">
      <c r="B4193" t="b">
        <f>IF('Input and Summary Results'!D3775=0,FALSE,'Input and Summary Results'!$B3775)</f>
        <v>0</v>
      </c>
      <c r="C4193" t="b">
        <f>IF(OR(B4193=0,'Input and Summary Results'!D3775=0,'Input and Summary Results'!D3775=""),FALSE,'Input and Summary Results'!$D3775)</f>
        <v>0</v>
      </c>
      <c r="D4193" t="b">
        <f>IF(OR(B4193=0,'Input and Summary Results'!E3775=0),FALSE,'Input and Summary Results'!$E3775)</f>
        <v>0</v>
      </c>
      <c r="E4193" t="b">
        <f t="shared" si="224"/>
        <v>0</v>
      </c>
      <c r="F4193" t="b">
        <f t="shared" si="225"/>
        <v>0</v>
      </c>
      <c r="G4193" t="b">
        <f>IF('Input and Summary Results'!$J$4="yes",IF(C4193=FALSE,FALSE,IF('Data Transformation'!E4193&lt;$R$10,E4193,$R$10)),IF(C4193=FALSE,FALSE,IF(C4193&lt;$R$10,C4193,$R$10)))</f>
        <v>0</v>
      </c>
      <c r="H4193" t="b">
        <f>IF('Input and Summary Results'!$J$4="yes",'Data Transformation'!F4193,'Data Transformation'!D4193)</f>
        <v>0</v>
      </c>
      <c r="I4193" t="str">
        <f t="shared" si="226"/>
        <v/>
      </c>
    </row>
    <row r="4194" spans="2:9" x14ac:dyDescent="0.25">
      <c r="B4194" t="b">
        <f>IF('Input and Summary Results'!D3776=0,FALSE,'Input and Summary Results'!$B3776)</f>
        <v>0</v>
      </c>
      <c r="C4194" t="b">
        <f>IF(OR(B4194=0,'Input and Summary Results'!D3776=0,'Input and Summary Results'!D3776=""),FALSE,'Input and Summary Results'!$D3776)</f>
        <v>0</v>
      </c>
      <c r="D4194" t="b">
        <f>IF(OR(B4194=0,'Input and Summary Results'!E3776=0),FALSE,'Input and Summary Results'!$E3776)</f>
        <v>0</v>
      </c>
      <c r="E4194" t="b">
        <f t="shared" si="224"/>
        <v>0</v>
      </c>
      <c r="F4194" t="b">
        <f t="shared" si="225"/>
        <v>0</v>
      </c>
      <c r="G4194" t="b">
        <f>IF('Input and Summary Results'!$J$4="yes",IF(C4194=FALSE,FALSE,IF('Data Transformation'!E4194&lt;$R$10,E4194,$R$10)),IF(C4194=FALSE,FALSE,IF(C4194&lt;$R$10,C4194,$R$10)))</f>
        <v>0</v>
      </c>
      <c r="H4194" t="b">
        <f>IF('Input and Summary Results'!$J$4="yes",'Data Transformation'!F4194,'Data Transformation'!D4194)</f>
        <v>0</v>
      </c>
      <c r="I4194" t="str">
        <f t="shared" si="226"/>
        <v/>
      </c>
    </row>
    <row r="4195" spans="2:9" x14ac:dyDescent="0.25">
      <c r="B4195" t="b">
        <f>IF('Input and Summary Results'!D3777=0,FALSE,'Input and Summary Results'!$B3777)</f>
        <v>0</v>
      </c>
      <c r="C4195" t="b">
        <f>IF(OR(B4195=0,'Input and Summary Results'!D3777=0,'Input and Summary Results'!D3777=""),FALSE,'Input and Summary Results'!$D3777)</f>
        <v>0</v>
      </c>
      <c r="D4195" t="b">
        <f>IF(OR(B4195=0,'Input and Summary Results'!E3777=0),FALSE,'Input and Summary Results'!$E3777)</f>
        <v>0</v>
      </c>
      <c r="E4195" t="b">
        <f t="shared" si="224"/>
        <v>0</v>
      </c>
      <c r="F4195" t="b">
        <f t="shared" si="225"/>
        <v>0</v>
      </c>
      <c r="G4195" t="b">
        <f>IF('Input and Summary Results'!$J$4="yes",IF(C4195=FALSE,FALSE,IF('Data Transformation'!E4195&lt;$R$10,E4195,$R$10)),IF(C4195=FALSE,FALSE,IF(C4195&lt;$R$10,C4195,$R$10)))</f>
        <v>0</v>
      </c>
      <c r="H4195" t="b">
        <f>IF('Input and Summary Results'!$J$4="yes",'Data Transformation'!F4195,'Data Transformation'!D4195)</f>
        <v>0</v>
      </c>
      <c r="I4195" t="str">
        <f t="shared" si="226"/>
        <v/>
      </c>
    </row>
    <row r="4196" spans="2:9" x14ac:dyDescent="0.25">
      <c r="B4196" t="b">
        <f>IF('Input and Summary Results'!D3778=0,FALSE,'Input and Summary Results'!$B3778)</f>
        <v>0</v>
      </c>
      <c r="C4196" t="b">
        <f>IF(OR(B4196=0,'Input and Summary Results'!D3778=0,'Input and Summary Results'!D3778=""),FALSE,'Input and Summary Results'!$D3778)</f>
        <v>0</v>
      </c>
      <c r="D4196" t="b">
        <f>IF(OR(B4196=0,'Input and Summary Results'!E3778=0),FALSE,'Input and Summary Results'!$E3778)</f>
        <v>0</v>
      </c>
      <c r="E4196" t="b">
        <f t="shared" si="224"/>
        <v>0</v>
      </c>
      <c r="F4196" t="b">
        <f t="shared" si="225"/>
        <v>0</v>
      </c>
      <c r="G4196" t="b">
        <f>IF('Input and Summary Results'!$J$4="yes",IF(C4196=FALSE,FALSE,IF('Data Transformation'!E4196&lt;$R$10,E4196,$R$10)),IF(C4196=FALSE,FALSE,IF(C4196&lt;$R$10,C4196,$R$10)))</f>
        <v>0</v>
      </c>
      <c r="H4196" t="b">
        <f>IF('Input and Summary Results'!$J$4="yes",'Data Transformation'!F4196,'Data Transformation'!D4196)</f>
        <v>0</v>
      </c>
      <c r="I4196" t="str">
        <f t="shared" si="226"/>
        <v/>
      </c>
    </row>
    <row r="4197" spans="2:9" x14ac:dyDescent="0.25">
      <c r="B4197" t="b">
        <f>IF('Input and Summary Results'!D3779=0,FALSE,'Input and Summary Results'!$B3779)</f>
        <v>0</v>
      </c>
      <c r="C4197" t="b">
        <f>IF(OR(B4197=0,'Input and Summary Results'!D3779=0,'Input and Summary Results'!D3779=""),FALSE,'Input and Summary Results'!$D3779)</f>
        <v>0</v>
      </c>
      <c r="D4197" t="b">
        <f>IF(OR(B4197=0,'Input and Summary Results'!E3779=0),FALSE,'Input and Summary Results'!$E3779)</f>
        <v>0</v>
      </c>
      <c r="E4197" t="b">
        <f t="shared" si="224"/>
        <v>0</v>
      </c>
      <c r="F4197" t="b">
        <f t="shared" si="225"/>
        <v>0</v>
      </c>
      <c r="G4197" t="b">
        <f>IF('Input and Summary Results'!$J$4="yes",IF(C4197=FALSE,FALSE,IF('Data Transformation'!E4197&lt;$R$10,E4197,$R$10)),IF(C4197=FALSE,FALSE,IF(C4197&lt;$R$10,C4197,$R$10)))</f>
        <v>0</v>
      </c>
      <c r="H4197" t="b">
        <f>IF('Input and Summary Results'!$J$4="yes",'Data Transformation'!F4197,'Data Transformation'!D4197)</f>
        <v>0</v>
      </c>
      <c r="I4197" t="str">
        <f t="shared" si="226"/>
        <v/>
      </c>
    </row>
    <row r="4198" spans="2:9" x14ac:dyDescent="0.25">
      <c r="B4198" t="b">
        <f>IF('Input and Summary Results'!D3780=0,FALSE,'Input and Summary Results'!$B3780)</f>
        <v>0</v>
      </c>
      <c r="C4198" t="b">
        <f>IF(OR(B4198=0,'Input and Summary Results'!D3780=0,'Input and Summary Results'!D3780=""),FALSE,'Input and Summary Results'!$D3780)</f>
        <v>0</v>
      </c>
      <c r="D4198" t="b">
        <f>IF(OR(B4198=0,'Input and Summary Results'!E3780=0),FALSE,'Input and Summary Results'!$E3780)</f>
        <v>0</v>
      </c>
      <c r="E4198" t="b">
        <f t="shared" si="224"/>
        <v>0</v>
      </c>
      <c r="F4198" t="b">
        <f t="shared" si="225"/>
        <v>0</v>
      </c>
      <c r="G4198" t="b">
        <f>IF('Input and Summary Results'!$J$4="yes",IF(C4198=FALSE,FALSE,IF('Data Transformation'!E4198&lt;$R$10,E4198,$R$10)),IF(C4198=FALSE,FALSE,IF(C4198&lt;$R$10,C4198,$R$10)))</f>
        <v>0</v>
      </c>
      <c r="H4198" t="b">
        <f>IF('Input and Summary Results'!$J$4="yes",'Data Transformation'!F4198,'Data Transformation'!D4198)</f>
        <v>0</v>
      </c>
      <c r="I4198" t="str">
        <f t="shared" si="226"/>
        <v/>
      </c>
    </row>
    <row r="4199" spans="2:9" x14ac:dyDescent="0.25">
      <c r="B4199" t="b">
        <f>IF('Input and Summary Results'!D3781=0,FALSE,'Input and Summary Results'!$B3781)</f>
        <v>0</v>
      </c>
      <c r="C4199" t="b">
        <f>IF(OR(B4199=0,'Input and Summary Results'!D3781=0,'Input and Summary Results'!D3781=""),FALSE,'Input and Summary Results'!$D3781)</f>
        <v>0</v>
      </c>
      <c r="D4199" t="b">
        <f>IF(OR(B4199=0,'Input and Summary Results'!E3781=0),FALSE,'Input and Summary Results'!$E3781)</f>
        <v>0</v>
      </c>
      <c r="E4199" t="b">
        <f t="shared" si="224"/>
        <v>0</v>
      </c>
      <c r="F4199" t="b">
        <f t="shared" si="225"/>
        <v>0</v>
      </c>
      <c r="G4199" t="b">
        <f>IF('Input and Summary Results'!$J$4="yes",IF(C4199=FALSE,FALSE,IF('Data Transformation'!E4199&lt;$R$10,E4199,$R$10)),IF(C4199=FALSE,FALSE,IF(C4199&lt;$R$10,C4199,$R$10)))</f>
        <v>0</v>
      </c>
      <c r="H4199" t="b">
        <f>IF('Input and Summary Results'!$J$4="yes",'Data Transformation'!F4199,'Data Transformation'!D4199)</f>
        <v>0</v>
      </c>
      <c r="I4199" t="str">
        <f t="shared" si="226"/>
        <v/>
      </c>
    </row>
    <row r="4200" spans="2:9" x14ac:dyDescent="0.25">
      <c r="B4200" t="b">
        <f>IF('Input and Summary Results'!D3782=0,FALSE,'Input and Summary Results'!$B3782)</f>
        <v>0</v>
      </c>
      <c r="C4200" t="b">
        <f>IF(OR(B4200=0,'Input and Summary Results'!D3782=0,'Input and Summary Results'!D3782=""),FALSE,'Input and Summary Results'!$D3782)</f>
        <v>0</v>
      </c>
      <c r="D4200" t="b">
        <f>IF(OR(B4200=0,'Input and Summary Results'!E3782=0),FALSE,'Input and Summary Results'!$E3782)</f>
        <v>0</v>
      </c>
      <c r="E4200" t="b">
        <f t="shared" si="224"/>
        <v>0</v>
      </c>
      <c r="F4200" t="b">
        <f t="shared" si="225"/>
        <v>0</v>
      </c>
      <c r="G4200" t="b">
        <f>IF('Input and Summary Results'!$J$4="yes",IF(C4200=FALSE,FALSE,IF('Data Transformation'!E4200&lt;$R$10,E4200,$R$10)),IF(C4200=FALSE,FALSE,IF(C4200&lt;$R$10,C4200,$R$10)))</f>
        <v>0</v>
      </c>
      <c r="H4200" t="b">
        <f>IF('Input and Summary Results'!$J$4="yes",'Data Transformation'!F4200,'Data Transformation'!D4200)</f>
        <v>0</v>
      </c>
      <c r="I4200" t="str">
        <f t="shared" si="226"/>
        <v/>
      </c>
    </row>
    <row r="4201" spans="2:9" x14ac:dyDescent="0.25">
      <c r="B4201" t="b">
        <f>IF('Input and Summary Results'!D3783=0,FALSE,'Input and Summary Results'!$B3783)</f>
        <v>0</v>
      </c>
      <c r="C4201" t="b">
        <f>IF(OR(B4201=0,'Input and Summary Results'!D3783=0,'Input and Summary Results'!D3783=""),FALSE,'Input and Summary Results'!$D3783)</f>
        <v>0</v>
      </c>
      <c r="D4201" t="b">
        <f>IF(OR(B4201=0,'Input and Summary Results'!E3783=0),FALSE,'Input and Summary Results'!$E3783)</f>
        <v>0</v>
      </c>
      <c r="E4201" t="b">
        <f t="shared" si="224"/>
        <v>0</v>
      </c>
      <c r="F4201" t="b">
        <f t="shared" si="225"/>
        <v>0</v>
      </c>
      <c r="G4201" t="b">
        <f>IF('Input and Summary Results'!$J$4="yes",IF(C4201=FALSE,FALSE,IF('Data Transformation'!E4201&lt;$R$10,E4201,$R$10)),IF(C4201=FALSE,FALSE,IF(C4201&lt;$R$10,C4201,$R$10)))</f>
        <v>0</v>
      </c>
      <c r="H4201" t="b">
        <f>IF('Input and Summary Results'!$J$4="yes",'Data Transformation'!F4201,'Data Transformation'!D4201)</f>
        <v>0</v>
      </c>
      <c r="I4201" t="str">
        <f t="shared" si="226"/>
        <v/>
      </c>
    </row>
    <row r="4202" spans="2:9" x14ac:dyDescent="0.25">
      <c r="B4202" t="b">
        <f>IF('Input and Summary Results'!D3784=0,FALSE,'Input and Summary Results'!$B3784)</f>
        <v>0</v>
      </c>
      <c r="C4202" t="b">
        <f>IF(OR(B4202=0,'Input and Summary Results'!D3784=0,'Input and Summary Results'!D3784=""),FALSE,'Input and Summary Results'!$D3784)</f>
        <v>0</v>
      </c>
      <c r="D4202" t="b">
        <f>IF(OR(B4202=0,'Input and Summary Results'!E3784=0),FALSE,'Input and Summary Results'!$E3784)</f>
        <v>0</v>
      </c>
      <c r="E4202" t="b">
        <f t="shared" ref="E4202:E4265" si="227">IF(C4202=FALSE,FALSE,LOG10(C4202))</f>
        <v>0</v>
      </c>
      <c r="F4202" t="b">
        <f t="shared" ref="F4202:F4265" si="228">IF(D4202=FALSE, FALSE,0.434*D4202/C4202)</f>
        <v>0</v>
      </c>
      <c r="G4202" t="b">
        <f>IF('Input and Summary Results'!$J$4="yes",IF(C4202=FALSE,FALSE,IF('Data Transformation'!E4202&lt;$R$10,E4202,$R$10)),IF(C4202=FALSE,FALSE,IF(C4202&lt;$R$10,C4202,$R$10)))</f>
        <v>0</v>
      </c>
      <c r="H4202" t="b">
        <f>IF('Input and Summary Results'!$J$4="yes",'Data Transformation'!F4202,'Data Transformation'!D4202)</f>
        <v>0</v>
      </c>
      <c r="I4202" t="str">
        <f t="shared" si="226"/>
        <v/>
      </c>
    </row>
    <row r="4203" spans="2:9" x14ac:dyDescent="0.25">
      <c r="B4203" t="b">
        <f>IF('Input and Summary Results'!D3785=0,FALSE,'Input and Summary Results'!$B3785)</f>
        <v>0</v>
      </c>
      <c r="C4203" t="b">
        <f>IF(OR(B4203=0,'Input and Summary Results'!D3785=0,'Input and Summary Results'!D3785=""),FALSE,'Input and Summary Results'!$D3785)</f>
        <v>0</v>
      </c>
      <c r="D4203" t="b">
        <f>IF(OR(B4203=0,'Input and Summary Results'!E3785=0),FALSE,'Input and Summary Results'!$E3785)</f>
        <v>0</v>
      </c>
      <c r="E4203" t="b">
        <f t="shared" si="227"/>
        <v>0</v>
      </c>
      <c r="F4203" t="b">
        <f t="shared" si="228"/>
        <v>0</v>
      </c>
      <c r="G4203" t="b">
        <f>IF('Input and Summary Results'!$J$4="yes",IF(C4203=FALSE,FALSE,IF('Data Transformation'!E4203&lt;$R$10,E4203,$R$10)),IF(C4203=FALSE,FALSE,IF(C4203&lt;$R$10,C4203,$R$10)))</f>
        <v>0</v>
      </c>
      <c r="H4203" t="b">
        <f>IF('Input and Summary Results'!$J$4="yes",'Data Transformation'!F4203,'Data Transformation'!D4203)</f>
        <v>0</v>
      </c>
      <c r="I4203" t="str">
        <f t="shared" si="226"/>
        <v/>
      </c>
    </row>
    <row r="4204" spans="2:9" x14ac:dyDescent="0.25">
      <c r="B4204" t="b">
        <f>IF('Input and Summary Results'!D3786=0,FALSE,'Input and Summary Results'!$B3786)</f>
        <v>0</v>
      </c>
      <c r="C4204" t="b">
        <f>IF(OR(B4204=0,'Input and Summary Results'!D3786=0,'Input and Summary Results'!D3786=""),FALSE,'Input and Summary Results'!$D3786)</f>
        <v>0</v>
      </c>
      <c r="D4204" t="b">
        <f>IF(OR(B4204=0,'Input and Summary Results'!E3786=0),FALSE,'Input and Summary Results'!$E3786)</f>
        <v>0</v>
      </c>
      <c r="E4204" t="b">
        <f t="shared" si="227"/>
        <v>0</v>
      </c>
      <c r="F4204" t="b">
        <f t="shared" si="228"/>
        <v>0</v>
      </c>
      <c r="G4204" t="b">
        <f>IF('Input and Summary Results'!$J$4="yes",IF(C4204=FALSE,FALSE,IF('Data Transformation'!E4204&lt;$R$10,E4204,$R$10)),IF(C4204=FALSE,FALSE,IF(C4204&lt;$R$10,C4204,$R$10)))</f>
        <v>0</v>
      </c>
      <c r="H4204" t="b">
        <f>IF('Input and Summary Results'!$J$4="yes",'Data Transformation'!F4204,'Data Transformation'!D4204)</f>
        <v>0</v>
      </c>
      <c r="I4204" t="str">
        <f t="shared" si="226"/>
        <v/>
      </c>
    </row>
    <row r="4205" spans="2:9" x14ac:dyDescent="0.25">
      <c r="B4205" t="b">
        <f>IF('Input and Summary Results'!D3787=0,FALSE,'Input and Summary Results'!$B3787)</f>
        <v>0</v>
      </c>
      <c r="C4205" t="b">
        <f>IF(OR(B4205=0,'Input and Summary Results'!D3787=0,'Input and Summary Results'!D3787=""),FALSE,'Input and Summary Results'!$D3787)</f>
        <v>0</v>
      </c>
      <c r="D4205" t="b">
        <f>IF(OR(B4205=0,'Input and Summary Results'!E3787=0),FALSE,'Input and Summary Results'!$E3787)</f>
        <v>0</v>
      </c>
      <c r="E4205" t="b">
        <f t="shared" si="227"/>
        <v>0</v>
      </c>
      <c r="F4205" t="b">
        <f t="shared" si="228"/>
        <v>0</v>
      </c>
      <c r="G4205" t="b">
        <f>IF('Input and Summary Results'!$J$4="yes",IF(C4205=FALSE,FALSE,IF('Data Transformation'!E4205&lt;$R$10,E4205,$R$10)),IF(C4205=FALSE,FALSE,IF(C4205&lt;$R$10,C4205,$R$10)))</f>
        <v>0</v>
      </c>
      <c r="H4205" t="b">
        <f>IF('Input and Summary Results'!$J$4="yes",'Data Transformation'!F4205,'Data Transformation'!D4205)</f>
        <v>0</v>
      </c>
      <c r="I4205" t="str">
        <f t="shared" si="226"/>
        <v/>
      </c>
    </row>
    <row r="4206" spans="2:9" x14ac:dyDescent="0.25">
      <c r="B4206" t="b">
        <f>IF('Input and Summary Results'!D3788=0,FALSE,'Input and Summary Results'!$B3788)</f>
        <v>0</v>
      </c>
      <c r="C4206" t="b">
        <f>IF(OR(B4206=0,'Input and Summary Results'!D3788=0,'Input and Summary Results'!D3788=""),FALSE,'Input and Summary Results'!$D3788)</f>
        <v>0</v>
      </c>
      <c r="D4206" t="b">
        <f>IF(OR(B4206=0,'Input and Summary Results'!E3788=0),FALSE,'Input and Summary Results'!$E3788)</f>
        <v>0</v>
      </c>
      <c r="E4206" t="b">
        <f t="shared" si="227"/>
        <v>0</v>
      </c>
      <c r="F4206" t="b">
        <f t="shared" si="228"/>
        <v>0</v>
      </c>
      <c r="G4206" t="b">
        <f>IF('Input and Summary Results'!$J$4="yes",IF(C4206=FALSE,FALSE,IF('Data Transformation'!E4206&lt;$R$10,E4206,$R$10)),IF(C4206=FALSE,FALSE,IF(C4206&lt;$R$10,C4206,$R$10)))</f>
        <v>0</v>
      </c>
      <c r="H4206" t="b">
        <f>IF('Input and Summary Results'!$J$4="yes",'Data Transformation'!F4206,'Data Transformation'!D4206)</f>
        <v>0</v>
      </c>
      <c r="I4206" t="str">
        <f t="shared" si="226"/>
        <v/>
      </c>
    </row>
    <row r="4207" spans="2:9" x14ac:dyDescent="0.25">
      <c r="B4207" t="b">
        <f>IF('Input and Summary Results'!D3789=0,FALSE,'Input and Summary Results'!$B3789)</f>
        <v>0</v>
      </c>
      <c r="C4207" t="b">
        <f>IF(OR(B4207=0,'Input and Summary Results'!D3789=0,'Input and Summary Results'!D3789=""),FALSE,'Input and Summary Results'!$D3789)</f>
        <v>0</v>
      </c>
      <c r="D4207" t="b">
        <f>IF(OR(B4207=0,'Input and Summary Results'!E3789=0),FALSE,'Input and Summary Results'!$E3789)</f>
        <v>0</v>
      </c>
      <c r="E4207" t="b">
        <f t="shared" si="227"/>
        <v>0</v>
      </c>
      <c r="F4207" t="b">
        <f t="shared" si="228"/>
        <v>0</v>
      </c>
      <c r="G4207" t="b">
        <f>IF('Input and Summary Results'!$J$4="yes",IF(C4207=FALSE,FALSE,IF('Data Transformation'!E4207&lt;$R$10,E4207,$R$10)),IF(C4207=FALSE,FALSE,IF(C4207&lt;$R$10,C4207,$R$10)))</f>
        <v>0</v>
      </c>
      <c r="H4207" t="b">
        <f>IF('Input and Summary Results'!$J$4="yes",'Data Transformation'!F4207,'Data Transformation'!D4207)</f>
        <v>0</v>
      </c>
      <c r="I4207" t="str">
        <f t="shared" si="226"/>
        <v/>
      </c>
    </row>
    <row r="4208" spans="2:9" x14ac:dyDescent="0.25">
      <c r="B4208" t="b">
        <f>IF('Input and Summary Results'!D3790=0,FALSE,'Input and Summary Results'!$B3790)</f>
        <v>0</v>
      </c>
      <c r="C4208" t="b">
        <f>IF(OR(B4208=0,'Input and Summary Results'!D3790=0,'Input and Summary Results'!D3790=""),FALSE,'Input and Summary Results'!$D3790)</f>
        <v>0</v>
      </c>
      <c r="D4208" t="b">
        <f>IF(OR(B4208=0,'Input and Summary Results'!E3790=0),FALSE,'Input and Summary Results'!$E3790)</f>
        <v>0</v>
      </c>
      <c r="E4208" t="b">
        <f t="shared" si="227"/>
        <v>0</v>
      </c>
      <c r="F4208" t="b">
        <f t="shared" si="228"/>
        <v>0</v>
      </c>
      <c r="G4208" t="b">
        <f>IF('Input and Summary Results'!$J$4="yes",IF(C4208=FALSE,FALSE,IF('Data Transformation'!E4208&lt;$R$10,E4208,$R$10)),IF(C4208=FALSE,FALSE,IF(C4208&lt;$R$10,C4208,$R$10)))</f>
        <v>0</v>
      </c>
      <c r="H4208" t="b">
        <f>IF('Input and Summary Results'!$J$4="yes",'Data Transformation'!F4208,'Data Transformation'!D4208)</f>
        <v>0</v>
      </c>
      <c r="I4208" t="str">
        <f t="shared" si="226"/>
        <v/>
      </c>
    </row>
    <row r="4209" spans="2:9" x14ac:dyDescent="0.25">
      <c r="B4209" t="b">
        <f>IF('Input and Summary Results'!D3791=0,FALSE,'Input and Summary Results'!$B3791)</f>
        <v>0</v>
      </c>
      <c r="C4209" t="b">
        <f>IF(OR(B4209=0,'Input and Summary Results'!D3791=0,'Input and Summary Results'!D3791=""),FALSE,'Input and Summary Results'!$D3791)</f>
        <v>0</v>
      </c>
      <c r="D4209" t="b">
        <f>IF(OR(B4209=0,'Input and Summary Results'!E3791=0),FALSE,'Input and Summary Results'!$E3791)</f>
        <v>0</v>
      </c>
      <c r="E4209" t="b">
        <f t="shared" si="227"/>
        <v>0</v>
      </c>
      <c r="F4209" t="b">
        <f t="shared" si="228"/>
        <v>0</v>
      </c>
      <c r="G4209" t="b">
        <f>IF('Input and Summary Results'!$J$4="yes",IF(C4209=FALSE,FALSE,IF('Data Transformation'!E4209&lt;$R$10,E4209,$R$10)),IF(C4209=FALSE,FALSE,IF(C4209&lt;$R$10,C4209,$R$10)))</f>
        <v>0</v>
      </c>
      <c r="H4209" t="b">
        <f>IF('Input and Summary Results'!$J$4="yes",'Data Transformation'!F4209,'Data Transformation'!D4209)</f>
        <v>0</v>
      </c>
      <c r="I4209" t="str">
        <f t="shared" si="226"/>
        <v/>
      </c>
    </row>
    <row r="4210" spans="2:9" x14ac:dyDescent="0.25">
      <c r="B4210" t="b">
        <f>IF('Input and Summary Results'!D3792=0,FALSE,'Input and Summary Results'!$B3792)</f>
        <v>0</v>
      </c>
      <c r="C4210" t="b">
        <f>IF(OR(B4210=0,'Input and Summary Results'!D3792=0,'Input and Summary Results'!D3792=""),FALSE,'Input and Summary Results'!$D3792)</f>
        <v>0</v>
      </c>
      <c r="D4210" t="b">
        <f>IF(OR(B4210=0,'Input and Summary Results'!E3792=0),FALSE,'Input and Summary Results'!$E3792)</f>
        <v>0</v>
      </c>
      <c r="E4210" t="b">
        <f t="shared" si="227"/>
        <v>0</v>
      </c>
      <c r="F4210" t="b">
        <f t="shared" si="228"/>
        <v>0</v>
      </c>
      <c r="G4210" t="b">
        <f>IF('Input and Summary Results'!$J$4="yes",IF(C4210=FALSE,FALSE,IF('Data Transformation'!E4210&lt;$R$10,E4210,$R$10)),IF(C4210=FALSE,FALSE,IF(C4210&lt;$R$10,C4210,$R$10)))</f>
        <v>0</v>
      </c>
      <c r="H4210" t="b">
        <f>IF('Input and Summary Results'!$J$4="yes",'Data Transformation'!F4210,'Data Transformation'!D4210)</f>
        <v>0</v>
      </c>
      <c r="I4210" t="str">
        <f t="shared" si="226"/>
        <v/>
      </c>
    </row>
    <row r="4211" spans="2:9" x14ac:dyDescent="0.25">
      <c r="B4211" t="b">
        <f>IF('Input and Summary Results'!D3793=0,FALSE,'Input and Summary Results'!$B3793)</f>
        <v>0</v>
      </c>
      <c r="C4211" t="b">
        <f>IF(OR(B4211=0,'Input and Summary Results'!D3793=0,'Input and Summary Results'!D3793=""),FALSE,'Input and Summary Results'!$D3793)</f>
        <v>0</v>
      </c>
      <c r="D4211" t="b">
        <f>IF(OR(B4211=0,'Input and Summary Results'!E3793=0),FALSE,'Input and Summary Results'!$E3793)</f>
        <v>0</v>
      </c>
      <c r="E4211" t="b">
        <f t="shared" si="227"/>
        <v>0</v>
      </c>
      <c r="F4211" t="b">
        <f t="shared" si="228"/>
        <v>0</v>
      </c>
      <c r="G4211" t="b">
        <f>IF('Input and Summary Results'!$J$4="yes",IF(C4211=FALSE,FALSE,IF('Data Transformation'!E4211&lt;$R$10,E4211,$R$10)),IF(C4211=FALSE,FALSE,IF(C4211&lt;$R$10,C4211,$R$10)))</f>
        <v>0</v>
      </c>
      <c r="H4211" t="b">
        <f>IF('Input and Summary Results'!$J$4="yes",'Data Transformation'!F4211,'Data Transformation'!D4211)</f>
        <v>0</v>
      </c>
      <c r="I4211" t="str">
        <f t="shared" si="226"/>
        <v/>
      </c>
    </row>
    <row r="4212" spans="2:9" x14ac:dyDescent="0.25">
      <c r="B4212" t="b">
        <f>IF('Input and Summary Results'!D3794=0,FALSE,'Input and Summary Results'!$B3794)</f>
        <v>0</v>
      </c>
      <c r="C4212" t="b">
        <f>IF(OR(B4212=0,'Input and Summary Results'!D3794=0,'Input and Summary Results'!D3794=""),FALSE,'Input and Summary Results'!$D3794)</f>
        <v>0</v>
      </c>
      <c r="D4212" t="b">
        <f>IF(OR(B4212=0,'Input and Summary Results'!E3794=0),FALSE,'Input and Summary Results'!$E3794)</f>
        <v>0</v>
      </c>
      <c r="E4212" t="b">
        <f t="shared" si="227"/>
        <v>0</v>
      </c>
      <c r="F4212" t="b">
        <f t="shared" si="228"/>
        <v>0</v>
      </c>
      <c r="G4212" t="b">
        <f>IF('Input and Summary Results'!$J$4="yes",IF(C4212=FALSE,FALSE,IF('Data Transformation'!E4212&lt;$R$10,E4212,$R$10)),IF(C4212=FALSE,FALSE,IF(C4212&lt;$R$10,C4212,$R$10)))</f>
        <v>0</v>
      </c>
      <c r="H4212" t="b">
        <f>IF('Input and Summary Results'!$J$4="yes",'Data Transformation'!F4212,'Data Transformation'!D4212)</f>
        <v>0</v>
      </c>
      <c r="I4212" t="str">
        <f t="shared" si="226"/>
        <v/>
      </c>
    </row>
    <row r="4213" spans="2:9" x14ac:dyDescent="0.25">
      <c r="B4213" t="b">
        <f>IF('Input and Summary Results'!D3795=0,FALSE,'Input and Summary Results'!$B3795)</f>
        <v>0</v>
      </c>
      <c r="C4213" t="b">
        <f>IF(OR(B4213=0,'Input and Summary Results'!D3795=0,'Input and Summary Results'!D3795=""),FALSE,'Input and Summary Results'!$D3795)</f>
        <v>0</v>
      </c>
      <c r="D4213" t="b">
        <f>IF(OR(B4213=0,'Input and Summary Results'!E3795=0),FALSE,'Input and Summary Results'!$E3795)</f>
        <v>0</v>
      </c>
      <c r="E4213" t="b">
        <f t="shared" si="227"/>
        <v>0</v>
      </c>
      <c r="F4213" t="b">
        <f t="shared" si="228"/>
        <v>0</v>
      </c>
      <c r="G4213" t="b">
        <f>IF('Input and Summary Results'!$J$4="yes",IF(C4213=FALSE,FALSE,IF('Data Transformation'!E4213&lt;$R$10,E4213,$R$10)),IF(C4213=FALSE,FALSE,IF(C4213&lt;$R$10,C4213,$R$10)))</f>
        <v>0</v>
      </c>
      <c r="H4213" t="b">
        <f>IF('Input and Summary Results'!$J$4="yes",'Data Transformation'!F4213,'Data Transformation'!D4213)</f>
        <v>0</v>
      </c>
      <c r="I4213" t="str">
        <f t="shared" si="226"/>
        <v/>
      </c>
    </row>
    <row r="4214" spans="2:9" x14ac:dyDescent="0.25">
      <c r="B4214" t="b">
        <f>IF('Input and Summary Results'!D3796=0,FALSE,'Input and Summary Results'!$B3796)</f>
        <v>0</v>
      </c>
      <c r="C4214" t="b">
        <f>IF(OR(B4214=0,'Input and Summary Results'!D3796=0,'Input and Summary Results'!D3796=""),FALSE,'Input and Summary Results'!$D3796)</f>
        <v>0</v>
      </c>
      <c r="D4214" t="b">
        <f>IF(OR(B4214=0,'Input and Summary Results'!E3796=0),FALSE,'Input and Summary Results'!$E3796)</f>
        <v>0</v>
      </c>
      <c r="E4214" t="b">
        <f t="shared" si="227"/>
        <v>0</v>
      </c>
      <c r="F4214" t="b">
        <f t="shared" si="228"/>
        <v>0</v>
      </c>
      <c r="G4214" t="b">
        <f>IF('Input and Summary Results'!$J$4="yes",IF(C4214=FALSE,FALSE,IF('Data Transformation'!E4214&lt;$R$10,E4214,$R$10)),IF(C4214=FALSE,FALSE,IF(C4214&lt;$R$10,C4214,$R$10)))</f>
        <v>0</v>
      </c>
      <c r="H4214" t="b">
        <f>IF('Input and Summary Results'!$J$4="yes",'Data Transformation'!F4214,'Data Transformation'!D4214)</f>
        <v>0</v>
      </c>
      <c r="I4214" t="str">
        <f t="shared" si="226"/>
        <v/>
      </c>
    </row>
    <row r="4215" spans="2:9" x14ac:dyDescent="0.25">
      <c r="B4215" t="b">
        <f>IF('Input and Summary Results'!D3797=0,FALSE,'Input and Summary Results'!$B3797)</f>
        <v>0</v>
      </c>
      <c r="C4215" t="b">
        <f>IF(OR(B4215=0,'Input and Summary Results'!D3797=0,'Input and Summary Results'!D3797=""),FALSE,'Input and Summary Results'!$D3797)</f>
        <v>0</v>
      </c>
      <c r="D4215" t="b">
        <f>IF(OR(B4215=0,'Input and Summary Results'!E3797=0),FALSE,'Input and Summary Results'!$E3797)</f>
        <v>0</v>
      </c>
      <c r="E4215" t="b">
        <f t="shared" si="227"/>
        <v>0</v>
      </c>
      <c r="F4215" t="b">
        <f t="shared" si="228"/>
        <v>0</v>
      </c>
      <c r="G4215" t="b">
        <f>IF('Input and Summary Results'!$J$4="yes",IF(C4215=FALSE,FALSE,IF('Data Transformation'!E4215&lt;$R$10,E4215,$R$10)),IF(C4215=FALSE,FALSE,IF(C4215&lt;$R$10,C4215,$R$10)))</f>
        <v>0</v>
      </c>
      <c r="H4215" t="b">
        <f>IF('Input and Summary Results'!$J$4="yes",'Data Transformation'!F4215,'Data Transformation'!D4215)</f>
        <v>0</v>
      </c>
      <c r="I4215" t="str">
        <f t="shared" si="226"/>
        <v/>
      </c>
    </row>
    <row r="4216" spans="2:9" x14ac:dyDescent="0.25">
      <c r="B4216" t="b">
        <f>IF('Input and Summary Results'!D3798=0,FALSE,'Input and Summary Results'!$B3798)</f>
        <v>0</v>
      </c>
      <c r="C4216" t="b">
        <f>IF(OR(B4216=0,'Input and Summary Results'!D3798=0,'Input and Summary Results'!D3798=""),FALSE,'Input and Summary Results'!$D3798)</f>
        <v>0</v>
      </c>
      <c r="D4216" t="b">
        <f>IF(OR(B4216=0,'Input and Summary Results'!E3798=0),FALSE,'Input and Summary Results'!$E3798)</f>
        <v>0</v>
      </c>
      <c r="E4216" t="b">
        <f t="shared" si="227"/>
        <v>0</v>
      </c>
      <c r="F4216" t="b">
        <f t="shared" si="228"/>
        <v>0</v>
      </c>
      <c r="G4216" t="b">
        <f>IF('Input and Summary Results'!$J$4="yes",IF(C4216=FALSE,FALSE,IF('Data Transformation'!E4216&lt;$R$10,E4216,$R$10)),IF(C4216=FALSE,FALSE,IF(C4216&lt;$R$10,C4216,$R$10)))</f>
        <v>0</v>
      </c>
      <c r="H4216" t="b">
        <f>IF('Input and Summary Results'!$J$4="yes",'Data Transformation'!F4216,'Data Transformation'!D4216)</f>
        <v>0</v>
      </c>
      <c r="I4216" t="str">
        <f t="shared" si="226"/>
        <v/>
      </c>
    </row>
    <row r="4217" spans="2:9" x14ac:dyDescent="0.25">
      <c r="B4217" t="b">
        <f>IF('Input and Summary Results'!D3799=0,FALSE,'Input and Summary Results'!$B3799)</f>
        <v>0</v>
      </c>
      <c r="C4217" t="b">
        <f>IF(OR(B4217=0,'Input and Summary Results'!D3799=0,'Input and Summary Results'!D3799=""),FALSE,'Input and Summary Results'!$D3799)</f>
        <v>0</v>
      </c>
      <c r="D4217" t="b">
        <f>IF(OR(B4217=0,'Input and Summary Results'!E3799=0),FALSE,'Input and Summary Results'!$E3799)</f>
        <v>0</v>
      </c>
      <c r="E4217" t="b">
        <f t="shared" si="227"/>
        <v>0</v>
      </c>
      <c r="F4217" t="b">
        <f t="shared" si="228"/>
        <v>0</v>
      </c>
      <c r="G4217" t="b">
        <f>IF('Input and Summary Results'!$J$4="yes",IF(C4217=FALSE,FALSE,IF('Data Transformation'!E4217&lt;$R$10,E4217,$R$10)),IF(C4217=FALSE,FALSE,IF(C4217&lt;$R$10,C4217,$R$10)))</f>
        <v>0</v>
      </c>
      <c r="H4217" t="b">
        <f>IF('Input and Summary Results'!$J$4="yes",'Data Transformation'!F4217,'Data Transformation'!D4217)</f>
        <v>0</v>
      </c>
      <c r="I4217" t="str">
        <f t="shared" si="226"/>
        <v/>
      </c>
    </row>
    <row r="4218" spans="2:9" x14ac:dyDescent="0.25">
      <c r="B4218" t="b">
        <f>IF('Input and Summary Results'!D3800=0,FALSE,'Input and Summary Results'!$B3800)</f>
        <v>0</v>
      </c>
      <c r="C4218" t="b">
        <f>IF(OR(B4218=0,'Input and Summary Results'!D3800=0,'Input and Summary Results'!D3800=""),FALSE,'Input and Summary Results'!$D3800)</f>
        <v>0</v>
      </c>
      <c r="D4218" t="b">
        <f>IF(OR(B4218=0,'Input and Summary Results'!E3800=0),FALSE,'Input and Summary Results'!$E3800)</f>
        <v>0</v>
      </c>
      <c r="E4218" t="b">
        <f t="shared" si="227"/>
        <v>0</v>
      </c>
      <c r="F4218" t="b">
        <f t="shared" si="228"/>
        <v>0</v>
      </c>
      <c r="G4218" t="b">
        <f>IF('Input and Summary Results'!$J$4="yes",IF(C4218=FALSE,FALSE,IF('Data Transformation'!E4218&lt;$R$10,E4218,$R$10)),IF(C4218=FALSE,FALSE,IF(C4218&lt;$R$10,C4218,$R$10)))</f>
        <v>0</v>
      </c>
      <c r="H4218" t="b">
        <f>IF('Input and Summary Results'!$J$4="yes",'Data Transformation'!F4218,'Data Transformation'!D4218)</f>
        <v>0</v>
      </c>
      <c r="I4218" t="str">
        <f t="shared" si="226"/>
        <v/>
      </c>
    </row>
    <row r="4219" spans="2:9" x14ac:dyDescent="0.25">
      <c r="B4219" t="b">
        <f>IF('Input and Summary Results'!D3801=0,FALSE,'Input and Summary Results'!$B3801)</f>
        <v>0</v>
      </c>
      <c r="C4219" t="b">
        <f>IF(OR(B4219=0,'Input and Summary Results'!D3801=0,'Input and Summary Results'!D3801=""),FALSE,'Input and Summary Results'!$D3801)</f>
        <v>0</v>
      </c>
      <c r="D4219" t="b">
        <f>IF(OR(B4219=0,'Input and Summary Results'!E3801=0),FALSE,'Input and Summary Results'!$E3801)</f>
        <v>0</v>
      </c>
      <c r="E4219" t="b">
        <f t="shared" si="227"/>
        <v>0</v>
      </c>
      <c r="F4219" t="b">
        <f t="shared" si="228"/>
        <v>0</v>
      </c>
      <c r="G4219" t="b">
        <f>IF('Input and Summary Results'!$J$4="yes",IF(C4219=FALSE,FALSE,IF('Data Transformation'!E4219&lt;$R$10,E4219,$R$10)),IF(C4219=FALSE,FALSE,IF(C4219&lt;$R$10,C4219,$R$10)))</f>
        <v>0</v>
      </c>
      <c r="H4219" t="b">
        <f>IF('Input and Summary Results'!$J$4="yes",'Data Transformation'!F4219,'Data Transformation'!D4219)</f>
        <v>0</v>
      </c>
      <c r="I4219" t="str">
        <f t="shared" si="226"/>
        <v/>
      </c>
    </row>
    <row r="4220" spans="2:9" x14ac:dyDescent="0.25">
      <c r="B4220" t="b">
        <f>IF('Input and Summary Results'!D3802=0,FALSE,'Input and Summary Results'!$B3802)</f>
        <v>0</v>
      </c>
      <c r="C4220" t="b">
        <f>IF(OR(B4220=0,'Input and Summary Results'!D3802=0,'Input and Summary Results'!D3802=""),FALSE,'Input and Summary Results'!$D3802)</f>
        <v>0</v>
      </c>
      <c r="D4220" t="b">
        <f>IF(OR(B4220=0,'Input and Summary Results'!E3802=0),FALSE,'Input and Summary Results'!$E3802)</f>
        <v>0</v>
      </c>
      <c r="E4220" t="b">
        <f t="shared" si="227"/>
        <v>0</v>
      </c>
      <c r="F4220" t="b">
        <f t="shared" si="228"/>
        <v>0</v>
      </c>
      <c r="G4220" t="b">
        <f>IF('Input and Summary Results'!$J$4="yes",IF(C4220=FALSE,FALSE,IF('Data Transformation'!E4220&lt;$R$10,E4220,$R$10)),IF(C4220=FALSE,FALSE,IF(C4220&lt;$R$10,C4220,$R$10)))</f>
        <v>0</v>
      </c>
      <c r="H4220" t="b">
        <f>IF('Input and Summary Results'!$J$4="yes",'Data Transformation'!F4220,'Data Transformation'!D4220)</f>
        <v>0</v>
      </c>
      <c r="I4220" t="str">
        <f t="shared" si="226"/>
        <v/>
      </c>
    </row>
    <row r="4221" spans="2:9" x14ac:dyDescent="0.25">
      <c r="B4221" t="b">
        <f>IF('Input and Summary Results'!D3803=0,FALSE,'Input and Summary Results'!$B3803)</f>
        <v>0</v>
      </c>
      <c r="C4221" t="b">
        <f>IF(OR(B4221=0,'Input and Summary Results'!D3803=0,'Input and Summary Results'!D3803=""),FALSE,'Input and Summary Results'!$D3803)</f>
        <v>0</v>
      </c>
      <c r="D4221" t="b">
        <f>IF(OR(B4221=0,'Input and Summary Results'!E3803=0),FALSE,'Input and Summary Results'!$E3803)</f>
        <v>0</v>
      </c>
      <c r="E4221" t="b">
        <f t="shared" si="227"/>
        <v>0</v>
      </c>
      <c r="F4221" t="b">
        <f t="shared" si="228"/>
        <v>0</v>
      </c>
      <c r="G4221" t="b">
        <f>IF('Input and Summary Results'!$J$4="yes",IF(C4221=FALSE,FALSE,IF('Data Transformation'!E4221&lt;$R$10,E4221,$R$10)),IF(C4221=FALSE,FALSE,IF(C4221&lt;$R$10,C4221,$R$10)))</f>
        <v>0</v>
      </c>
      <c r="H4221" t="b">
        <f>IF('Input and Summary Results'!$J$4="yes",'Data Transformation'!F4221,'Data Transformation'!D4221)</f>
        <v>0</v>
      </c>
      <c r="I4221" t="str">
        <f t="shared" si="226"/>
        <v/>
      </c>
    </row>
    <row r="4222" spans="2:9" x14ac:dyDescent="0.25">
      <c r="B4222" t="b">
        <f>IF('Input and Summary Results'!D3804=0,FALSE,'Input and Summary Results'!$B3804)</f>
        <v>0</v>
      </c>
      <c r="C4222" t="b">
        <f>IF(OR(B4222=0,'Input and Summary Results'!D3804=0,'Input and Summary Results'!D3804=""),FALSE,'Input and Summary Results'!$D3804)</f>
        <v>0</v>
      </c>
      <c r="D4222" t="b">
        <f>IF(OR(B4222=0,'Input and Summary Results'!E3804=0),FALSE,'Input and Summary Results'!$E3804)</f>
        <v>0</v>
      </c>
      <c r="E4222" t="b">
        <f t="shared" si="227"/>
        <v>0</v>
      </c>
      <c r="F4222" t="b">
        <f t="shared" si="228"/>
        <v>0</v>
      </c>
      <c r="G4222" t="b">
        <f>IF('Input and Summary Results'!$J$4="yes",IF(C4222=FALSE,FALSE,IF('Data Transformation'!E4222&lt;$R$10,E4222,$R$10)),IF(C4222=FALSE,FALSE,IF(C4222&lt;$R$10,C4222,$R$10)))</f>
        <v>0</v>
      </c>
      <c r="H4222" t="b">
        <f>IF('Input and Summary Results'!$J$4="yes",'Data Transformation'!F4222,'Data Transformation'!D4222)</f>
        <v>0</v>
      </c>
      <c r="I4222" t="str">
        <f t="shared" si="226"/>
        <v/>
      </c>
    </row>
    <row r="4223" spans="2:9" x14ac:dyDescent="0.25">
      <c r="B4223" t="b">
        <f>IF('Input and Summary Results'!D3805=0,FALSE,'Input and Summary Results'!$B3805)</f>
        <v>0</v>
      </c>
      <c r="C4223" t="b">
        <f>IF(OR(B4223=0,'Input and Summary Results'!D3805=0,'Input and Summary Results'!D3805=""),FALSE,'Input and Summary Results'!$D3805)</f>
        <v>0</v>
      </c>
      <c r="D4223" t="b">
        <f>IF(OR(B4223=0,'Input and Summary Results'!E3805=0),FALSE,'Input and Summary Results'!$E3805)</f>
        <v>0</v>
      </c>
      <c r="E4223" t="b">
        <f t="shared" si="227"/>
        <v>0</v>
      </c>
      <c r="F4223" t="b">
        <f t="shared" si="228"/>
        <v>0</v>
      </c>
      <c r="G4223" t="b">
        <f>IF('Input and Summary Results'!$J$4="yes",IF(C4223=FALSE,FALSE,IF('Data Transformation'!E4223&lt;$R$10,E4223,$R$10)),IF(C4223=FALSE,FALSE,IF(C4223&lt;$R$10,C4223,$R$10)))</f>
        <v>0</v>
      </c>
      <c r="H4223" t="b">
        <f>IF('Input and Summary Results'!$J$4="yes",'Data Transformation'!F4223,'Data Transformation'!D4223)</f>
        <v>0</v>
      </c>
      <c r="I4223" t="str">
        <f t="shared" si="226"/>
        <v/>
      </c>
    </row>
    <row r="4224" spans="2:9" x14ac:dyDescent="0.25">
      <c r="B4224" t="b">
        <f>IF('Input and Summary Results'!D3806=0,FALSE,'Input and Summary Results'!$B3806)</f>
        <v>0</v>
      </c>
      <c r="C4224" t="b">
        <f>IF(OR(B4224=0,'Input and Summary Results'!D3806=0,'Input and Summary Results'!D3806=""),FALSE,'Input and Summary Results'!$D3806)</f>
        <v>0</v>
      </c>
      <c r="D4224" t="b">
        <f>IF(OR(B4224=0,'Input and Summary Results'!E3806=0),FALSE,'Input and Summary Results'!$E3806)</f>
        <v>0</v>
      </c>
      <c r="E4224" t="b">
        <f t="shared" si="227"/>
        <v>0</v>
      </c>
      <c r="F4224" t="b">
        <f t="shared" si="228"/>
        <v>0</v>
      </c>
      <c r="G4224" t="b">
        <f>IF('Input and Summary Results'!$J$4="yes",IF(C4224=FALSE,FALSE,IF('Data Transformation'!E4224&lt;$R$10,E4224,$R$10)),IF(C4224=FALSE,FALSE,IF(C4224&lt;$R$10,C4224,$R$10)))</f>
        <v>0</v>
      </c>
      <c r="H4224" t="b">
        <f>IF('Input and Summary Results'!$J$4="yes",'Data Transformation'!F4224,'Data Transformation'!D4224)</f>
        <v>0</v>
      </c>
      <c r="I4224" t="str">
        <f t="shared" si="226"/>
        <v/>
      </c>
    </row>
    <row r="4225" spans="2:9" x14ac:dyDescent="0.25">
      <c r="B4225" t="b">
        <f>IF('Input and Summary Results'!D3807=0,FALSE,'Input and Summary Results'!$B3807)</f>
        <v>0</v>
      </c>
      <c r="C4225" t="b">
        <f>IF(OR(B4225=0,'Input and Summary Results'!D3807=0,'Input and Summary Results'!D3807=""),FALSE,'Input and Summary Results'!$D3807)</f>
        <v>0</v>
      </c>
      <c r="D4225" t="b">
        <f>IF(OR(B4225=0,'Input and Summary Results'!E3807=0),FALSE,'Input and Summary Results'!$E3807)</f>
        <v>0</v>
      </c>
      <c r="E4225" t="b">
        <f t="shared" si="227"/>
        <v>0</v>
      </c>
      <c r="F4225" t="b">
        <f t="shared" si="228"/>
        <v>0</v>
      </c>
      <c r="G4225" t="b">
        <f>IF('Input and Summary Results'!$J$4="yes",IF(C4225=FALSE,FALSE,IF('Data Transformation'!E4225&lt;$R$10,E4225,$R$10)),IF(C4225=FALSE,FALSE,IF(C4225&lt;$R$10,C4225,$R$10)))</f>
        <v>0</v>
      </c>
      <c r="H4225" t="b">
        <f>IF('Input and Summary Results'!$J$4="yes",'Data Transformation'!F4225,'Data Transformation'!D4225)</f>
        <v>0</v>
      </c>
      <c r="I4225" t="str">
        <f t="shared" si="226"/>
        <v/>
      </c>
    </row>
    <row r="4226" spans="2:9" x14ac:dyDescent="0.25">
      <c r="B4226" t="b">
        <f>IF('Input and Summary Results'!D3808=0,FALSE,'Input and Summary Results'!$B3808)</f>
        <v>0</v>
      </c>
      <c r="C4226" t="b">
        <f>IF(OR(B4226=0,'Input and Summary Results'!D3808=0,'Input and Summary Results'!D3808=""),FALSE,'Input and Summary Results'!$D3808)</f>
        <v>0</v>
      </c>
      <c r="D4226" t="b">
        <f>IF(OR(B4226=0,'Input and Summary Results'!E3808=0),FALSE,'Input and Summary Results'!$E3808)</f>
        <v>0</v>
      </c>
      <c r="E4226" t="b">
        <f t="shared" si="227"/>
        <v>0</v>
      </c>
      <c r="F4226" t="b">
        <f t="shared" si="228"/>
        <v>0</v>
      </c>
      <c r="G4226" t="b">
        <f>IF('Input and Summary Results'!$J$4="yes",IF(C4226=FALSE,FALSE,IF('Data Transformation'!E4226&lt;$R$10,E4226,$R$10)),IF(C4226=FALSE,FALSE,IF(C4226&lt;$R$10,C4226,$R$10)))</f>
        <v>0</v>
      </c>
      <c r="H4226" t="b">
        <f>IF('Input and Summary Results'!$J$4="yes",'Data Transformation'!F4226,'Data Transformation'!D4226)</f>
        <v>0</v>
      </c>
      <c r="I4226" t="str">
        <f t="shared" si="226"/>
        <v/>
      </c>
    </row>
    <row r="4227" spans="2:9" x14ac:dyDescent="0.25">
      <c r="B4227" t="b">
        <f>IF('Input and Summary Results'!D3809=0,FALSE,'Input and Summary Results'!$B3809)</f>
        <v>0</v>
      </c>
      <c r="C4227" t="b">
        <f>IF(OR(B4227=0,'Input and Summary Results'!D3809=0,'Input and Summary Results'!D3809=""),FALSE,'Input and Summary Results'!$D3809)</f>
        <v>0</v>
      </c>
      <c r="D4227" t="b">
        <f>IF(OR(B4227=0,'Input and Summary Results'!E3809=0),FALSE,'Input and Summary Results'!$E3809)</f>
        <v>0</v>
      </c>
      <c r="E4227" t="b">
        <f t="shared" si="227"/>
        <v>0</v>
      </c>
      <c r="F4227" t="b">
        <f t="shared" si="228"/>
        <v>0</v>
      </c>
      <c r="G4227" t="b">
        <f>IF('Input and Summary Results'!$J$4="yes",IF(C4227=FALSE,FALSE,IF('Data Transformation'!E4227&lt;$R$10,E4227,$R$10)),IF(C4227=FALSE,FALSE,IF(C4227&lt;$R$10,C4227,$R$10)))</f>
        <v>0</v>
      </c>
      <c r="H4227" t="b">
        <f>IF('Input and Summary Results'!$J$4="yes",'Data Transformation'!F4227,'Data Transformation'!D4227)</f>
        <v>0</v>
      </c>
      <c r="I4227" t="str">
        <f t="shared" si="226"/>
        <v/>
      </c>
    </row>
    <row r="4228" spans="2:9" x14ac:dyDescent="0.25">
      <c r="B4228" t="b">
        <f>IF('Input and Summary Results'!D3810=0,FALSE,'Input and Summary Results'!$B3810)</f>
        <v>0</v>
      </c>
      <c r="C4228" t="b">
        <f>IF(OR(B4228=0,'Input and Summary Results'!D3810=0,'Input and Summary Results'!D3810=""),FALSE,'Input and Summary Results'!$D3810)</f>
        <v>0</v>
      </c>
      <c r="D4228" t="b">
        <f>IF(OR(B4228=0,'Input and Summary Results'!E3810=0),FALSE,'Input and Summary Results'!$E3810)</f>
        <v>0</v>
      </c>
      <c r="E4228" t="b">
        <f t="shared" si="227"/>
        <v>0</v>
      </c>
      <c r="F4228" t="b">
        <f t="shared" si="228"/>
        <v>0</v>
      </c>
      <c r="G4228" t="b">
        <f>IF('Input and Summary Results'!$J$4="yes",IF(C4228=FALSE,FALSE,IF('Data Transformation'!E4228&lt;$R$10,E4228,$R$10)),IF(C4228=FALSE,FALSE,IF(C4228&lt;$R$10,C4228,$R$10)))</f>
        <v>0</v>
      </c>
      <c r="H4228" t="b">
        <f>IF('Input and Summary Results'!$J$4="yes",'Data Transformation'!F4228,'Data Transformation'!D4228)</f>
        <v>0</v>
      </c>
      <c r="I4228" t="str">
        <f t="shared" si="226"/>
        <v/>
      </c>
    </row>
    <row r="4229" spans="2:9" x14ac:dyDescent="0.25">
      <c r="B4229" t="b">
        <f>IF('Input and Summary Results'!D3811=0,FALSE,'Input and Summary Results'!$B3811)</f>
        <v>0</v>
      </c>
      <c r="C4229" t="b">
        <f>IF(OR(B4229=0,'Input and Summary Results'!D3811=0,'Input and Summary Results'!D3811=""),FALSE,'Input and Summary Results'!$D3811)</f>
        <v>0</v>
      </c>
      <c r="D4229" t="b">
        <f>IF(OR(B4229=0,'Input and Summary Results'!E3811=0),FALSE,'Input and Summary Results'!$E3811)</f>
        <v>0</v>
      </c>
      <c r="E4229" t="b">
        <f t="shared" si="227"/>
        <v>0</v>
      </c>
      <c r="F4229" t="b">
        <f t="shared" si="228"/>
        <v>0</v>
      </c>
      <c r="G4229" t="b">
        <f>IF('Input and Summary Results'!$J$4="yes",IF(C4229=FALSE,FALSE,IF('Data Transformation'!E4229&lt;$R$10,E4229,$R$10)),IF(C4229=FALSE,FALSE,IF(C4229&lt;$R$10,C4229,$R$10)))</f>
        <v>0</v>
      </c>
      <c r="H4229" t="b">
        <f>IF('Input and Summary Results'!$J$4="yes",'Data Transformation'!F4229,'Data Transformation'!D4229)</f>
        <v>0</v>
      </c>
      <c r="I4229" t="str">
        <f t="shared" ref="I4229:I4292" si="229">IF(G4229=FALSE,"",B4229)</f>
        <v/>
      </c>
    </row>
    <row r="4230" spans="2:9" x14ac:dyDescent="0.25">
      <c r="B4230" t="b">
        <f>IF('Input and Summary Results'!D3812=0,FALSE,'Input and Summary Results'!$B3812)</f>
        <v>0</v>
      </c>
      <c r="C4230" t="b">
        <f>IF(OR(B4230=0,'Input and Summary Results'!D3812=0,'Input and Summary Results'!D3812=""),FALSE,'Input and Summary Results'!$D3812)</f>
        <v>0</v>
      </c>
      <c r="D4230" t="b">
        <f>IF(OR(B4230=0,'Input and Summary Results'!E3812=0),FALSE,'Input and Summary Results'!$E3812)</f>
        <v>0</v>
      </c>
      <c r="E4230" t="b">
        <f t="shared" si="227"/>
        <v>0</v>
      </c>
      <c r="F4230" t="b">
        <f t="shared" si="228"/>
        <v>0</v>
      </c>
      <c r="G4230" t="b">
        <f>IF('Input and Summary Results'!$J$4="yes",IF(C4230=FALSE,FALSE,IF('Data Transformation'!E4230&lt;$R$10,E4230,$R$10)),IF(C4230=FALSE,FALSE,IF(C4230&lt;$R$10,C4230,$R$10)))</f>
        <v>0</v>
      </c>
      <c r="H4230" t="b">
        <f>IF('Input and Summary Results'!$J$4="yes",'Data Transformation'!F4230,'Data Transformation'!D4230)</f>
        <v>0</v>
      </c>
      <c r="I4230" t="str">
        <f t="shared" si="229"/>
        <v/>
      </c>
    </row>
    <row r="4231" spans="2:9" x14ac:dyDescent="0.25">
      <c r="B4231" t="b">
        <f>IF('Input and Summary Results'!D3813=0,FALSE,'Input and Summary Results'!$B3813)</f>
        <v>0</v>
      </c>
      <c r="C4231" t="b">
        <f>IF(OR(B4231=0,'Input and Summary Results'!D3813=0,'Input and Summary Results'!D3813=""),FALSE,'Input and Summary Results'!$D3813)</f>
        <v>0</v>
      </c>
      <c r="D4231" t="b">
        <f>IF(OR(B4231=0,'Input and Summary Results'!E3813=0),FALSE,'Input and Summary Results'!$E3813)</f>
        <v>0</v>
      </c>
      <c r="E4231" t="b">
        <f t="shared" si="227"/>
        <v>0</v>
      </c>
      <c r="F4231" t="b">
        <f t="shared" si="228"/>
        <v>0</v>
      </c>
      <c r="G4231" t="b">
        <f>IF('Input and Summary Results'!$J$4="yes",IF(C4231=FALSE,FALSE,IF('Data Transformation'!E4231&lt;$R$10,E4231,$R$10)),IF(C4231=FALSE,FALSE,IF(C4231&lt;$R$10,C4231,$R$10)))</f>
        <v>0</v>
      </c>
      <c r="H4231" t="b">
        <f>IF('Input and Summary Results'!$J$4="yes",'Data Transformation'!F4231,'Data Transformation'!D4231)</f>
        <v>0</v>
      </c>
      <c r="I4231" t="str">
        <f t="shared" si="229"/>
        <v/>
      </c>
    </row>
    <row r="4232" spans="2:9" x14ac:dyDescent="0.25">
      <c r="B4232" t="b">
        <f>IF('Input and Summary Results'!D3814=0,FALSE,'Input and Summary Results'!$B3814)</f>
        <v>0</v>
      </c>
      <c r="C4232" t="b">
        <f>IF(OR(B4232=0,'Input and Summary Results'!D3814=0,'Input and Summary Results'!D3814=""),FALSE,'Input and Summary Results'!$D3814)</f>
        <v>0</v>
      </c>
      <c r="D4232" t="b">
        <f>IF(OR(B4232=0,'Input and Summary Results'!E3814=0),FALSE,'Input and Summary Results'!$E3814)</f>
        <v>0</v>
      </c>
      <c r="E4232" t="b">
        <f t="shared" si="227"/>
        <v>0</v>
      </c>
      <c r="F4232" t="b">
        <f t="shared" si="228"/>
        <v>0</v>
      </c>
      <c r="G4232" t="b">
        <f>IF('Input and Summary Results'!$J$4="yes",IF(C4232=FALSE,FALSE,IF('Data Transformation'!E4232&lt;$R$10,E4232,$R$10)),IF(C4232=FALSE,FALSE,IF(C4232&lt;$R$10,C4232,$R$10)))</f>
        <v>0</v>
      </c>
      <c r="H4232" t="b">
        <f>IF('Input and Summary Results'!$J$4="yes",'Data Transformation'!F4232,'Data Transformation'!D4232)</f>
        <v>0</v>
      </c>
      <c r="I4232" t="str">
        <f t="shared" si="229"/>
        <v/>
      </c>
    </row>
    <row r="4233" spans="2:9" x14ac:dyDescent="0.25">
      <c r="B4233" t="b">
        <f>IF('Input and Summary Results'!D3815=0,FALSE,'Input and Summary Results'!$B3815)</f>
        <v>0</v>
      </c>
      <c r="C4233" t="b">
        <f>IF(OR(B4233=0,'Input and Summary Results'!D3815=0,'Input and Summary Results'!D3815=""),FALSE,'Input and Summary Results'!$D3815)</f>
        <v>0</v>
      </c>
      <c r="D4233" t="b">
        <f>IF(OR(B4233=0,'Input and Summary Results'!E3815=0),FALSE,'Input and Summary Results'!$E3815)</f>
        <v>0</v>
      </c>
      <c r="E4233" t="b">
        <f t="shared" si="227"/>
        <v>0</v>
      </c>
      <c r="F4233" t="b">
        <f t="shared" si="228"/>
        <v>0</v>
      </c>
      <c r="G4233" t="b">
        <f>IF('Input and Summary Results'!$J$4="yes",IF(C4233=FALSE,FALSE,IF('Data Transformation'!E4233&lt;$R$10,E4233,$R$10)),IF(C4233=FALSE,FALSE,IF(C4233&lt;$R$10,C4233,$R$10)))</f>
        <v>0</v>
      </c>
      <c r="H4233" t="b">
        <f>IF('Input and Summary Results'!$J$4="yes",'Data Transformation'!F4233,'Data Transformation'!D4233)</f>
        <v>0</v>
      </c>
      <c r="I4233" t="str">
        <f t="shared" si="229"/>
        <v/>
      </c>
    </row>
    <row r="4234" spans="2:9" x14ac:dyDescent="0.25">
      <c r="B4234" t="b">
        <f>IF('Input and Summary Results'!D3816=0,FALSE,'Input and Summary Results'!$B3816)</f>
        <v>0</v>
      </c>
      <c r="C4234" t="b">
        <f>IF(OR(B4234=0,'Input and Summary Results'!D3816=0,'Input and Summary Results'!D3816=""),FALSE,'Input and Summary Results'!$D3816)</f>
        <v>0</v>
      </c>
      <c r="D4234" t="b">
        <f>IF(OR(B4234=0,'Input and Summary Results'!E3816=0),FALSE,'Input and Summary Results'!$E3816)</f>
        <v>0</v>
      </c>
      <c r="E4234" t="b">
        <f t="shared" si="227"/>
        <v>0</v>
      </c>
      <c r="F4234" t="b">
        <f t="shared" si="228"/>
        <v>0</v>
      </c>
      <c r="G4234" t="b">
        <f>IF('Input and Summary Results'!$J$4="yes",IF(C4234=FALSE,FALSE,IF('Data Transformation'!E4234&lt;$R$10,E4234,$R$10)),IF(C4234=FALSE,FALSE,IF(C4234&lt;$R$10,C4234,$R$10)))</f>
        <v>0</v>
      </c>
      <c r="H4234" t="b">
        <f>IF('Input and Summary Results'!$J$4="yes",'Data Transformation'!F4234,'Data Transformation'!D4234)</f>
        <v>0</v>
      </c>
      <c r="I4234" t="str">
        <f t="shared" si="229"/>
        <v/>
      </c>
    </row>
    <row r="4235" spans="2:9" x14ac:dyDescent="0.25">
      <c r="B4235" t="b">
        <f>IF('Input and Summary Results'!D3817=0,FALSE,'Input and Summary Results'!$B3817)</f>
        <v>0</v>
      </c>
      <c r="C4235" t="b">
        <f>IF(OR(B4235=0,'Input and Summary Results'!D3817=0,'Input and Summary Results'!D3817=""),FALSE,'Input and Summary Results'!$D3817)</f>
        <v>0</v>
      </c>
      <c r="D4235" t="b">
        <f>IF(OR(B4235=0,'Input and Summary Results'!E3817=0),FALSE,'Input and Summary Results'!$E3817)</f>
        <v>0</v>
      </c>
      <c r="E4235" t="b">
        <f t="shared" si="227"/>
        <v>0</v>
      </c>
      <c r="F4235" t="b">
        <f t="shared" si="228"/>
        <v>0</v>
      </c>
      <c r="G4235" t="b">
        <f>IF('Input and Summary Results'!$J$4="yes",IF(C4235=FALSE,FALSE,IF('Data Transformation'!E4235&lt;$R$10,E4235,$R$10)),IF(C4235=FALSE,FALSE,IF(C4235&lt;$R$10,C4235,$R$10)))</f>
        <v>0</v>
      </c>
      <c r="H4235" t="b">
        <f>IF('Input and Summary Results'!$J$4="yes",'Data Transformation'!F4235,'Data Transformation'!D4235)</f>
        <v>0</v>
      </c>
      <c r="I4235" t="str">
        <f t="shared" si="229"/>
        <v/>
      </c>
    </row>
    <row r="4236" spans="2:9" x14ac:dyDescent="0.25">
      <c r="B4236" t="b">
        <f>IF('Input and Summary Results'!D3818=0,FALSE,'Input and Summary Results'!$B3818)</f>
        <v>0</v>
      </c>
      <c r="C4236" t="b">
        <f>IF(OR(B4236=0,'Input and Summary Results'!D3818=0,'Input and Summary Results'!D3818=""),FALSE,'Input and Summary Results'!$D3818)</f>
        <v>0</v>
      </c>
      <c r="D4236" t="b">
        <f>IF(OR(B4236=0,'Input and Summary Results'!E3818=0),FALSE,'Input and Summary Results'!$E3818)</f>
        <v>0</v>
      </c>
      <c r="E4236" t="b">
        <f t="shared" si="227"/>
        <v>0</v>
      </c>
      <c r="F4236" t="b">
        <f t="shared" si="228"/>
        <v>0</v>
      </c>
      <c r="G4236" t="b">
        <f>IF('Input and Summary Results'!$J$4="yes",IF(C4236=FALSE,FALSE,IF('Data Transformation'!E4236&lt;$R$10,E4236,$R$10)),IF(C4236=FALSE,FALSE,IF(C4236&lt;$R$10,C4236,$R$10)))</f>
        <v>0</v>
      </c>
      <c r="H4236" t="b">
        <f>IF('Input and Summary Results'!$J$4="yes",'Data Transformation'!F4236,'Data Transformation'!D4236)</f>
        <v>0</v>
      </c>
      <c r="I4236" t="str">
        <f t="shared" si="229"/>
        <v/>
      </c>
    </row>
    <row r="4237" spans="2:9" x14ac:dyDescent="0.25">
      <c r="B4237" t="b">
        <f>IF('Input and Summary Results'!D3819=0,FALSE,'Input and Summary Results'!$B3819)</f>
        <v>0</v>
      </c>
      <c r="C4237" t="b">
        <f>IF(OR(B4237=0,'Input and Summary Results'!D3819=0,'Input and Summary Results'!D3819=""),FALSE,'Input and Summary Results'!$D3819)</f>
        <v>0</v>
      </c>
      <c r="D4237" t="b">
        <f>IF(OR(B4237=0,'Input and Summary Results'!E3819=0),FALSE,'Input and Summary Results'!$E3819)</f>
        <v>0</v>
      </c>
      <c r="E4237" t="b">
        <f t="shared" si="227"/>
        <v>0</v>
      </c>
      <c r="F4237" t="b">
        <f t="shared" si="228"/>
        <v>0</v>
      </c>
      <c r="G4237" t="b">
        <f>IF('Input and Summary Results'!$J$4="yes",IF(C4237=FALSE,FALSE,IF('Data Transformation'!E4237&lt;$R$10,E4237,$R$10)),IF(C4237=FALSE,FALSE,IF(C4237&lt;$R$10,C4237,$R$10)))</f>
        <v>0</v>
      </c>
      <c r="H4237" t="b">
        <f>IF('Input and Summary Results'!$J$4="yes",'Data Transformation'!F4237,'Data Transformation'!D4237)</f>
        <v>0</v>
      </c>
      <c r="I4237" t="str">
        <f t="shared" si="229"/>
        <v/>
      </c>
    </row>
    <row r="4238" spans="2:9" x14ac:dyDescent="0.25">
      <c r="B4238" t="b">
        <f>IF('Input and Summary Results'!D3820=0,FALSE,'Input and Summary Results'!$B3820)</f>
        <v>0</v>
      </c>
      <c r="C4238" t="b">
        <f>IF(OR(B4238=0,'Input and Summary Results'!D3820=0,'Input and Summary Results'!D3820=""),FALSE,'Input and Summary Results'!$D3820)</f>
        <v>0</v>
      </c>
      <c r="D4238" t="b">
        <f>IF(OR(B4238=0,'Input and Summary Results'!E3820=0),FALSE,'Input and Summary Results'!$E3820)</f>
        <v>0</v>
      </c>
      <c r="E4238" t="b">
        <f t="shared" si="227"/>
        <v>0</v>
      </c>
      <c r="F4238" t="b">
        <f t="shared" si="228"/>
        <v>0</v>
      </c>
      <c r="G4238" t="b">
        <f>IF('Input and Summary Results'!$J$4="yes",IF(C4238=FALSE,FALSE,IF('Data Transformation'!E4238&lt;$R$10,E4238,$R$10)),IF(C4238=FALSE,FALSE,IF(C4238&lt;$R$10,C4238,$R$10)))</f>
        <v>0</v>
      </c>
      <c r="H4238" t="b">
        <f>IF('Input and Summary Results'!$J$4="yes",'Data Transformation'!F4238,'Data Transformation'!D4238)</f>
        <v>0</v>
      </c>
      <c r="I4238" t="str">
        <f t="shared" si="229"/>
        <v/>
      </c>
    </row>
    <row r="4239" spans="2:9" x14ac:dyDescent="0.25">
      <c r="B4239" t="b">
        <f>IF('Input and Summary Results'!D3821=0,FALSE,'Input and Summary Results'!$B3821)</f>
        <v>0</v>
      </c>
      <c r="C4239" t="b">
        <f>IF(OR(B4239=0,'Input and Summary Results'!D3821=0,'Input and Summary Results'!D3821=""),FALSE,'Input and Summary Results'!$D3821)</f>
        <v>0</v>
      </c>
      <c r="D4239" t="b">
        <f>IF(OR(B4239=0,'Input and Summary Results'!E3821=0),FALSE,'Input and Summary Results'!$E3821)</f>
        <v>0</v>
      </c>
      <c r="E4239" t="b">
        <f t="shared" si="227"/>
        <v>0</v>
      </c>
      <c r="F4239" t="b">
        <f t="shared" si="228"/>
        <v>0</v>
      </c>
      <c r="G4239" t="b">
        <f>IF('Input and Summary Results'!$J$4="yes",IF(C4239=FALSE,FALSE,IF('Data Transformation'!E4239&lt;$R$10,E4239,$R$10)),IF(C4239=FALSE,FALSE,IF(C4239&lt;$R$10,C4239,$R$10)))</f>
        <v>0</v>
      </c>
      <c r="H4239" t="b">
        <f>IF('Input and Summary Results'!$J$4="yes",'Data Transformation'!F4239,'Data Transformation'!D4239)</f>
        <v>0</v>
      </c>
      <c r="I4239" t="str">
        <f t="shared" si="229"/>
        <v/>
      </c>
    </row>
    <row r="4240" spans="2:9" x14ac:dyDescent="0.25">
      <c r="B4240" t="b">
        <f>IF('Input and Summary Results'!D3822=0,FALSE,'Input and Summary Results'!$B3822)</f>
        <v>0</v>
      </c>
      <c r="C4240" t="b">
        <f>IF(OR(B4240=0,'Input and Summary Results'!D3822=0,'Input and Summary Results'!D3822=""),FALSE,'Input and Summary Results'!$D3822)</f>
        <v>0</v>
      </c>
      <c r="D4240" t="b">
        <f>IF(OR(B4240=0,'Input and Summary Results'!E3822=0),FALSE,'Input and Summary Results'!$E3822)</f>
        <v>0</v>
      </c>
      <c r="E4240" t="b">
        <f t="shared" si="227"/>
        <v>0</v>
      </c>
      <c r="F4240" t="b">
        <f t="shared" si="228"/>
        <v>0</v>
      </c>
      <c r="G4240" t="b">
        <f>IF('Input and Summary Results'!$J$4="yes",IF(C4240=FALSE,FALSE,IF('Data Transformation'!E4240&lt;$R$10,E4240,$R$10)),IF(C4240=FALSE,FALSE,IF(C4240&lt;$R$10,C4240,$R$10)))</f>
        <v>0</v>
      </c>
      <c r="H4240" t="b">
        <f>IF('Input and Summary Results'!$J$4="yes",'Data Transformation'!F4240,'Data Transformation'!D4240)</f>
        <v>0</v>
      </c>
      <c r="I4240" t="str">
        <f t="shared" si="229"/>
        <v/>
      </c>
    </row>
    <row r="4241" spans="2:9" x14ac:dyDescent="0.25">
      <c r="B4241" t="b">
        <f>IF('Input and Summary Results'!D3823=0,FALSE,'Input and Summary Results'!$B3823)</f>
        <v>0</v>
      </c>
      <c r="C4241" t="b">
        <f>IF(OR(B4241=0,'Input and Summary Results'!D3823=0,'Input and Summary Results'!D3823=""),FALSE,'Input and Summary Results'!$D3823)</f>
        <v>0</v>
      </c>
      <c r="D4241" t="b">
        <f>IF(OR(B4241=0,'Input and Summary Results'!E3823=0),FALSE,'Input and Summary Results'!$E3823)</f>
        <v>0</v>
      </c>
      <c r="E4241" t="b">
        <f t="shared" si="227"/>
        <v>0</v>
      </c>
      <c r="F4241" t="b">
        <f t="shared" si="228"/>
        <v>0</v>
      </c>
      <c r="G4241" t="b">
        <f>IF('Input and Summary Results'!$J$4="yes",IF(C4241=FALSE,FALSE,IF('Data Transformation'!E4241&lt;$R$10,E4241,$R$10)),IF(C4241=FALSE,FALSE,IF(C4241&lt;$R$10,C4241,$R$10)))</f>
        <v>0</v>
      </c>
      <c r="H4241" t="b">
        <f>IF('Input and Summary Results'!$J$4="yes",'Data Transformation'!F4241,'Data Transformation'!D4241)</f>
        <v>0</v>
      </c>
      <c r="I4241" t="str">
        <f t="shared" si="229"/>
        <v/>
      </c>
    </row>
    <row r="4242" spans="2:9" x14ac:dyDescent="0.25">
      <c r="B4242" t="b">
        <f>IF('Input and Summary Results'!D3824=0,FALSE,'Input and Summary Results'!$B3824)</f>
        <v>0</v>
      </c>
      <c r="C4242" t="b">
        <f>IF(OR(B4242=0,'Input and Summary Results'!D3824=0,'Input and Summary Results'!D3824=""),FALSE,'Input and Summary Results'!$D3824)</f>
        <v>0</v>
      </c>
      <c r="D4242" t="b">
        <f>IF(OR(B4242=0,'Input and Summary Results'!E3824=0),FALSE,'Input and Summary Results'!$E3824)</f>
        <v>0</v>
      </c>
      <c r="E4242" t="b">
        <f t="shared" si="227"/>
        <v>0</v>
      </c>
      <c r="F4242" t="b">
        <f t="shared" si="228"/>
        <v>0</v>
      </c>
      <c r="G4242" t="b">
        <f>IF('Input and Summary Results'!$J$4="yes",IF(C4242=FALSE,FALSE,IF('Data Transformation'!E4242&lt;$R$10,E4242,$R$10)),IF(C4242=FALSE,FALSE,IF(C4242&lt;$R$10,C4242,$R$10)))</f>
        <v>0</v>
      </c>
      <c r="H4242" t="b">
        <f>IF('Input and Summary Results'!$J$4="yes",'Data Transformation'!F4242,'Data Transformation'!D4242)</f>
        <v>0</v>
      </c>
      <c r="I4242" t="str">
        <f t="shared" si="229"/>
        <v/>
      </c>
    </row>
    <row r="4243" spans="2:9" x14ac:dyDescent="0.25">
      <c r="B4243" t="b">
        <f>IF('Input and Summary Results'!D3825=0,FALSE,'Input and Summary Results'!$B3825)</f>
        <v>0</v>
      </c>
      <c r="C4243" t="b">
        <f>IF(OR(B4243=0,'Input and Summary Results'!D3825=0,'Input and Summary Results'!D3825=""),FALSE,'Input and Summary Results'!$D3825)</f>
        <v>0</v>
      </c>
      <c r="D4243" t="b">
        <f>IF(OR(B4243=0,'Input and Summary Results'!E3825=0),FALSE,'Input and Summary Results'!$E3825)</f>
        <v>0</v>
      </c>
      <c r="E4243" t="b">
        <f t="shared" si="227"/>
        <v>0</v>
      </c>
      <c r="F4243" t="b">
        <f t="shared" si="228"/>
        <v>0</v>
      </c>
      <c r="G4243" t="b">
        <f>IF('Input and Summary Results'!$J$4="yes",IF(C4243=FALSE,FALSE,IF('Data Transformation'!E4243&lt;$R$10,E4243,$R$10)),IF(C4243=FALSE,FALSE,IF(C4243&lt;$R$10,C4243,$R$10)))</f>
        <v>0</v>
      </c>
      <c r="H4243" t="b">
        <f>IF('Input and Summary Results'!$J$4="yes",'Data Transformation'!F4243,'Data Transformation'!D4243)</f>
        <v>0</v>
      </c>
      <c r="I4243" t="str">
        <f t="shared" si="229"/>
        <v/>
      </c>
    </row>
    <row r="4244" spans="2:9" x14ac:dyDescent="0.25">
      <c r="B4244" t="b">
        <f>IF('Input and Summary Results'!D3826=0,FALSE,'Input and Summary Results'!$B3826)</f>
        <v>0</v>
      </c>
      <c r="C4244" t="b">
        <f>IF(OR(B4244=0,'Input and Summary Results'!D3826=0,'Input and Summary Results'!D3826=""),FALSE,'Input and Summary Results'!$D3826)</f>
        <v>0</v>
      </c>
      <c r="D4244" t="b">
        <f>IF(OR(B4244=0,'Input and Summary Results'!E3826=0),FALSE,'Input and Summary Results'!$E3826)</f>
        <v>0</v>
      </c>
      <c r="E4244" t="b">
        <f t="shared" si="227"/>
        <v>0</v>
      </c>
      <c r="F4244" t="b">
        <f t="shared" si="228"/>
        <v>0</v>
      </c>
      <c r="G4244" t="b">
        <f>IF('Input and Summary Results'!$J$4="yes",IF(C4244=FALSE,FALSE,IF('Data Transformation'!E4244&lt;$R$10,E4244,$R$10)),IF(C4244=FALSE,FALSE,IF(C4244&lt;$R$10,C4244,$R$10)))</f>
        <v>0</v>
      </c>
      <c r="H4244" t="b">
        <f>IF('Input and Summary Results'!$J$4="yes",'Data Transformation'!F4244,'Data Transformation'!D4244)</f>
        <v>0</v>
      </c>
      <c r="I4244" t="str">
        <f t="shared" si="229"/>
        <v/>
      </c>
    </row>
    <row r="4245" spans="2:9" x14ac:dyDescent="0.25">
      <c r="B4245" t="b">
        <f>IF('Input and Summary Results'!D3827=0,FALSE,'Input and Summary Results'!$B3827)</f>
        <v>0</v>
      </c>
      <c r="C4245" t="b">
        <f>IF(OR(B4245=0,'Input and Summary Results'!D3827=0,'Input and Summary Results'!D3827=""),FALSE,'Input and Summary Results'!$D3827)</f>
        <v>0</v>
      </c>
      <c r="D4245" t="b">
        <f>IF(OR(B4245=0,'Input and Summary Results'!E3827=0),FALSE,'Input and Summary Results'!$E3827)</f>
        <v>0</v>
      </c>
      <c r="E4245" t="b">
        <f t="shared" si="227"/>
        <v>0</v>
      </c>
      <c r="F4245" t="b">
        <f t="shared" si="228"/>
        <v>0</v>
      </c>
      <c r="G4245" t="b">
        <f>IF('Input and Summary Results'!$J$4="yes",IF(C4245=FALSE,FALSE,IF('Data Transformation'!E4245&lt;$R$10,E4245,$R$10)),IF(C4245=FALSE,FALSE,IF(C4245&lt;$R$10,C4245,$R$10)))</f>
        <v>0</v>
      </c>
      <c r="H4245" t="b">
        <f>IF('Input and Summary Results'!$J$4="yes",'Data Transformation'!F4245,'Data Transformation'!D4245)</f>
        <v>0</v>
      </c>
      <c r="I4245" t="str">
        <f t="shared" si="229"/>
        <v/>
      </c>
    </row>
    <row r="4246" spans="2:9" x14ac:dyDescent="0.25">
      <c r="B4246" t="b">
        <f>IF('Input and Summary Results'!D3828=0,FALSE,'Input and Summary Results'!$B3828)</f>
        <v>0</v>
      </c>
      <c r="C4246" t="b">
        <f>IF(OR(B4246=0,'Input and Summary Results'!D3828=0,'Input and Summary Results'!D3828=""),FALSE,'Input and Summary Results'!$D3828)</f>
        <v>0</v>
      </c>
      <c r="D4246" t="b">
        <f>IF(OR(B4246=0,'Input and Summary Results'!E3828=0),FALSE,'Input and Summary Results'!$E3828)</f>
        <v>0</v>
      </c>
      <c r="E4246" t="b">
        <f t="shared" si="227"/>
        <v>0</v>
      </c>
      <c r="F4246" t="b">
        <f t="shared" si="228"/>
        <v>0</v>
      </c>
      <c r="G4246" t="b">
        <f>IF('Input and Summary Results'!$J$4="yes",IF(C4246=FALSE,FALSE,IF('Data Transformation'!E4246&lt;$R$10,E4246,$R$10)),IF(C4246=FALSE,FALSE,IF(C4246&lt;$R$10,C4246,$R$10)))</f>
        <v>0</v>
      </c>
      <c r="H4246" t="b">
        <f>IF('Input and Summary Results'!$J$4="yes",'Data Transformation'!F4246,'Data Transformation'!D4246)</f>
        <v>0</v>
      </c>
      <c r="I4246" t="str">
        <f t="shared" si="229"/>
        <v/>
      </c>
    </row>
    <row r="4247" spans="2:9" x14ac:dyDescent="0.25">
      <c r="B4247" t="b">
        <f>IF('Input and Summary Results'!D3829=0,FALSE,'Input and Summary Results'!$B3829)</f>
        <v>0</v>
      </c>
      <c r="C4247" t="b">
        <f>IF(OR(B4247=0,'Input and Summary Results'!D3829=0,'Input and Summary Results'!D3829=""),FALSE,'Input and Summary Results'!$D3829)</f>
        <v>0</v>
      </c>
      <c r="D4247" t="b">
        <f>IF(OR(B4247=0,'Input and Summary Results'!E3829=0),FALSE,'Input and Summary Results'!$E3829)</f>
        <v>0</v>
      </c>
      <c r="E4247" t="b">
        <f t="shared" si="227"/>
        <v>0</v>
      </c>
      <c r="F4247" t="b">
        <f t="shared" si="228"/>
        <v>0</v>
      </c>
      <c r="G4247" t="b">
        <f>IF('Input and Summary Results'!$J$4="yes",IF(C4247=FALSE,FALSE,IF('Data Transformation'!E4247&lt;$R$10,E4247,$R$10)),IF(C4247=FALSE,FALSE,IF(C4247&lt;$R$10,C4247,$R$10)))</f>
        <v>0</v>
      </c>
      <c r="H4247" t="b">
        <f>IF('Input and Summary Results'!$J$4="yes",'Data Transformation'!F4247,'Data Transformation'!D4247)</f>
        <v>0</v>
      </c>
      <c r="I4247" t="str">
        <f t="shared" si="229"/>
        <v/>
      </c>
    </row>
    <row r="4248" spans="2:9" x14ac:dyDescent="0.25">
      <c r="B4248" t="b">
        <f>IF('Input and Summary Results'!D3830=0,FALSE,'Input and Summary Results'!$B3830)</f>
        <v>0</v>
      </c>
      <c r="C4248" t="b">
        <f>IF(OR(B4248=0,'Input and Summary Results'!D3830=0,'Input and Summary Results'!D3830=""),FALSE,'Input and Summary Results'!$D3830)</f>
        <v>0</v>
      </c>
      <c r="D4248" t="b">
        <f>IF(OR(B4248=0,'Input and Summary Results'!E3830=0),FALSE,'Input and Summary Results'!$E3830)</f>
        <v>0</v>
      </c>
      <c r="E4248" t="b">
        <f t="shared" si="227"/>
        <v>0</v>
      </c>
      <c r="F4248" t="b">
        <f t="shared" si="228"/>
        <v>0</v>
      </c>
      <c r="G4248" t="b">
        <f>IF('Input and Summary Results'!$J$4="yes",IF(C4248=FALSE,FALSE,IF('Data Transformation'!E4248&lt;$R$10,E4248,$R$10)),IF(C4248=FALSE,FALSE,IF(C4248&lt;$R$10,C4248,$R$10)))</f>
        <v>0</v>
      </c>
      <c r="H4248" t="b">
        <f>IF('Input and Summary Results'!$J$4="yes",'Data Transformation'!F4248,'Data Transformation'!D4248)</f>
        <v>0</v>
      </c>
      <c r="I4248" t="str">
        <f t="shared" si="229"/>
        <v/>
      </c>
    </row>
    <row r="4249" spans="2:9" x14ac:dyDescent="0.25">
      <c r="B4249" t="b">
        <f>IF('Input and Summary Results'!D3831=0,FALSE,'Input and Summary Results'!$B3831)</f>
        <v>0</v>
      </c>
      <c r="C4249" t="b">
        <f>IF(OR(B4249=0,'Input and Summary Results'!D3831=0,'Input and Summary Results'!D3831=""),FALSE,'Input and Summary Results'!$D3831)</f>
        <v>0</v>
      </c>
      <c r="D4249" t="b">
        <f>IF(OR(B4249=0,'Input and Summary Results'!E3831=0),FALSE,'Input and Summary Results'!$E3831)</f>
        <v>0</v>
      </c>
      <c r="E4249" t="b">
        <f t="shared" si="227"/>
        <v>0</v>
      </c>
      <c r="F4249" t="b">
        <f t="shared" si="228"/>
        <v>0</v>
      </c>
      <c r="G4249" t="b">
        <f>IF('Input and Summary Results'!$J$4="yes",IF(C4249=FALSE,FALSE,IF('Data Transformation'!E4249&lt;$R$10,E4249,$R$10)),IF(C4249=FALSE,FALSE,IF(C4249&lt;$R$10,C4249,$R$10)))</f>
        <v>0</v>
      </c>
      <c r="H4249" t="b">
        <f>IF('Input and Summary Results'!$J$4="yes",'Data Transformation'!F4249,'Data Transformation'!D4249)</f>
        <v>0</v>
      </c>
      <c r="I4249" t="str">
        <f t="shared" si="229"/>
        <v/>
      </c>
    </row>
    <row r="4250" spans="2:9" x14ac:dyDescent="0.25">
      <c r="B4250" t="b">
        <f>IF('Input and Summary Results'!D3832=0,FALSE,'Input and Summary Results'!$B3832)</f>
        <v>0</v>
      </c>
      <c r="C4250" t="b">
        <f>IF(OR(B4250=0,'Input and Summary Results'!D3832=0,'Input and Summary Results'!D3832=""),FALSE,'Input and Summary Results'!$D3832)</f>
        <v>0</v>
      </c>
      <c r="D4250" t="b">
        <f>IF(OR(B4250=0,'Input and Summary Results'!E3832=0),FALSE,'Input and Summary Results'!$E3832)</f>
        <v>0</v>
      </c>
      <c r="E4250" t="b">
        <f t="shared" si="227"/>
        <v>0</v>
      </c>
      <c r="F4250" t="b">
        <f t="shared" si="228"/>
        <v>0</v>
      </c>
      <c r="G4250" t="b">
        <f>IF('Input and Summary Results'!$J$4="yes",IF(C4250=FALSE,FALSE,IF('Data Transformation'!E4250&lt;$R$10,E4250,$R$10)),IF(C4250=FALSE,FALSE,IF(C4250&lt;$R$10,C4250,$R$10)))</f>
        <v>0</v>
      </c>
      <c r="H4250" t="b">
        <f>IF('Input and Summary Results'!$J$4="yes",'Data Transformation'!F4250,'Data Transformation'!D4250)</f>
        <v>0</v>
      </c>
      <c r="I4250" t="str">
        <f t="shared" si="229"/>
        <v/>
      </c>
    </row>
    <row r="4251" spans="2:9" x14ac:dyDescent="0.25">
      <c r="B4251" t="b">
        <f>IF('Input and Summary Results'!D3833=0,FALSE,'Input and Summary Results'!$B3833)</f>
        <v>0</v>
      </c>
      <c r="C4251" t="b">
        <f>IF(OR(B4251=0,'Input and Summary Results'!D3833=0,'Input and Summary Results'!D3833=""),FALSE,'Input and Summary Results'!$D3833)</f>
        <v>0</v>
      </c>
      <c r="D4251" t="b">
        <f>IF(OR(B4251=0,'Input and Summary Results'!E3833=0),FALSE,'Input and Summary Results'!$E3833)</f>
        <v>0</v>
      </c>
      <c r="E4251" t="b">
        <f t="shared" si="227"/>
        <v>0</v>
      </c>
      <c r="F4251" t="b">
        <f t="shared" si="228"/>
        <v>0</v>
      </c>
      <c r="G4251" t="b">
        <f>IF('Input and Summary Results'!$J$4="yes",IF(C4251=FALSE,FALSE,IF('Data Transformation'!E4251&lt;$R$10,E4251,$R$10)),IF(C4251=FALSE,FALSE,IF(C4251&lt;$R$10,C4251,$R$10)))</f>
        <v>0</v>
      </c>
      <c r="H4251" t="b">
        <f>IF('Input and Summary Results'!$J$4="yes",'Data Transformation'!F4251,'Data Transformation'!D4251)</f>
        <v>0</v>
      </c>
      <c r="I4251" t="str">
        <f t="shared" si="229"/>
        <v/>
      </c>
    </row>
    <row r="4252" spans="2:9" x14ac:dyDescent="0.25">
      <c r="B4252" t="b">
        <f>IF('Input and Summary Results'!D3834=0,FALSE,'Input and Summary Results'!$B3834)</f>
        <v>0</v>
      </c>
      <c r="C4252" t="b">
        <f>IF(OR(B4252=0,'Input and Summary Results'!D3834=0,'Input and Summary Results'!D3834=""),FALSE,'Input and Summary Results'!$D3834)</f>
        <v>0</v>
      </c>
      <c r="D4252" t="b">
        <f>IF(OR(B4252=0,'Input and Summary Results'!E3834=0),FALSE,'Input and Summary Results'!$E3834)</f>
        <v>0</v>
      </c>
      <c r="E4252" t="b">
        <f t="shared" si="227"/>
        <v>0</v>
      </c>
      <c r="F4252" t="b">
        <f t="shared" si="228"/>
        <v>0</v>
      </c>
      <c r="G4252" t="b">
        <f>IF('Input and Summary Results'!$J$4="yes",IF(C4252=FALSE,FALSE,IF('Data Transformation'!E4252&lt;$R$10,E4252,$R$10)),IF(C4252=FALSE,FALSE,IF(C4252&lt;$R$10,C4252,$R$10)))</f>
        <v>0</v>
      </c>
      <c r="H4252" t="b">
        <f>IF('Input and Summary Results'!$J$4="yes",'Data Transformation'!F4252,'Data Transformation'!D4252)</f>
        <v>0</v>
      </c>
      <c r="I4252" t="str">
        <f t="shared" si="229"/>
        <v/>
      </c>
    </row>
    <row r="4253" spans="2:9" x14ac:dyDescent="0.25">
      <c r="B4253" t="b">
        <f>IF('Input and Summary Results'!D3835=0,FALSE,'Input and Summary Results'!$B3835)</f>
        <v>0</v>
      </c>
      <c r="C4253" t="b">
        <f>IF(OR(B4253=0,'Input and Summary Results'!D3835=0,'Input and Summary Results'!D3835=""),FALSE,'Input and Summary Results'!$D3835)</f>
        <v>0</v>
      </c>
      <c r="D4253" t="b">
        <f>IF(OR(B4253=0,'Input and Summary Results'!E3835=0),FALSE,'Input and Summary Results'!$E3835)</f>
        <v>0</v>
      </c>
      <c r="E4253" t="b">
        <f t="shared" si="227"/>
        <v>0</v>
      </c>
      <c r="F4253" t="b">
        <f t="shared" si="228"/>
        <v>0</v>
      </c>
      <c r="G4253" t="b">
        <f>IF('Input and Summary Results'!$J$4="yes",IF(C4253=FALSE,FALSE,IF('Data Transformation'!E4253&lt;$R$10,E4253,$R$10)),IF(C4253=FALSE,FALSE,IF(C4253&lt;$R$10,C4253,$R$10)))</f>
        <v>0</v>
      </c>
      <c r="H4253" t="b">
        <f>IF('Input and Summary Results'!$J$4="yes",'Data Transformation'!F4253,'Data Transformation'!D4253)</f>
        <v>0</v>
      </c>
      <c r="I4253" t="str">
        <f t="shared" si="229"/>
        <v/>
      </c>
    </row>
    <row r="4254" spans="2:9" x14ac:dyDescent="0.25">
      <c r="B4254" t="b">
        <f>IF('Input and Summary Results'!D3836=0,FALSE,'Input and Summary Results'!$B3836)</f>
        <v>0</v>
      </c>
      <c r="C4254" t="b">
        <f>IF(OR(B4254=0,'Input and Summary Results'!D3836=0,'Input and Summary Results'!D3836=""),FALSE,'Input and Summary Results'!$D3836)</f>
        <v>0</v>
      </c>
      <c r="D4254" t="b">
        <f>IF(OR(B4254=0,'Input and Summary Results'!E3836=0),FALSE,'Input and Summary Results'!$E3836)</f>
        <v>0</v>
      </c>
      <c r="E4254" t="b">
        <f t="shared" si="227"/>
        <v>0</v>
      </c>
      <c r="F4254" t="b">
        <f t="shared" si="228"/>
        <v>0</v>
      </c>
      <c r="G4254" t="b">
        <f>IF('Input and Summary Results'!$J$4="yes",IF(C4254=FALSE,FALSE,IF('Data Transformation'!E4254&lt;$R$10,E4254,$R$10)),IF(C4254=FALSE,FALSE,IF(C4254&lt;$R$10,C4254,$R$10)))</f>
        <v>0</v>
      </c>
      <c r="H4254" t="b">
        <f>IF('Input and Summary Results'!$J$4="yes",'Data Transformation'!F4254,'Data Transformation'!D4254)</f>
        <v>0</v>
      </c>
      <c r="I4254" t="str">
        <f t="shared" si="229"/>
        <v/>
      </c>
    </row>
    <row r="4255" spans="2:9" x14ac:dyDescent="0.25">
      <c r="B4255" t="b">
        <f>IF('Input and Summary Results'!D3837=0,FALSE,'Input and Summary Results'!$B3837)</f>
        <v>0</v>
      </c>
      <c r="C4255" t="b">
        <f>IF(OR(B4255=0,'Input and Summary Results'!D3837=0,'Input and Summary Results'!D3837=""),FALSE,'Input and Summary Results'!$D3837)</f>
        <v>0</v>
      </c>
      <c r="D4255" t="b">
        <f>IF(OR(B4255=0,'Input and Summary Results'!E3837=0),FALSE,'Input and Summary Results'!$E3837)</f>
        <v>0</v>
      </c>
      <c r="E4255" t="b">
        <f t="shared" si="227"/>
        <v>0</v>
      </c>
      <c r="F4255" t="b">
        <f t="shared" si="228"/>
        <v>0</v>
      </c>
      <c r="G4255" t="b">
        <f>IF('Input and Summary Results'!$J$4="yes",IF(C4255=FALSE,FALSE,IF('Data Transformation'!E4255&lt;$R$10,E4255,$R$10)),IF(C4255=FALSE,FALSE,IF(C4255&lt;$R$10,C4255,$R$10)))</f>
        <v>0</v>
      </c>
      <c r="H4255" t="b">
        <f>IF('Input and Summary Results'!$J$4="yes",'Data Transformation'!F4255,'Data Transformation'!D4255)</f>
        <v>0</v>
      </c>
      <c r="I4255" t="str">
        <f t="shared" si="229"/>
        <v/>
      </c>
    </row>
    <row r="4256" spans="2:9" x14ac:dyDescent="0.25">
      <c r="B4256" t="b">
        <f>IF('Input and Summary Results'!D3838=0,FALSE,'Input and Summary Results'!$B3838)</f>
        <v>0</v>
      </c>
      <c r="C4256" t="b">
        <f>IF(OR(B4256=0,'Input and Summary Results'!D3838=0,'Input and Summary Results'!D3838=""),FALSE,'Input and Summary Results'!$D3838)</f>
        <v>0</v>
      </c>
      <c r="D4256" t="b">
        <f>IF(OR(B4256=0,'Input and Summary Results'!E3838=0),FALSE,'Input and Summary Results'!$E3838)</f>
        <v>0</v>
      </c>
      <c r="E4256" t="b">
        <f t="shared" si="227"/>
        <v>0</v>
      </c>
      <c r="F4256" t="b">
        <f t="shared" si="228"/>
        <v>0</v>
      </c>
      <c r="G4256" t="b">
        <f>IF('Input and Summary Results'!$J$4="yes",IF(C4256=FALSE,FALSE,IF('Data Transformation'!E4256&lt;$R$10,E4256,$R$10)),IF(C4256=FALSE,FALSE,IF(C4256&lt;$R$10,C4256,$R$10)))</f>
        <v>0</v>
      </c>
      <c r="H4256" t="b">
        <f>IF('Input and Summary Results'!$J$4="yes",'Data Transformation'!F4256,'Data Transformation'!D4256)</f>
        <v>0</v>
      </c>
      <c r="I4256" t="str">
        <f t="shared" si="229"/>
        <v/>
      </c>
    </row>
    <row r="4257" spans="2:9" x14ac:dyDescent="0.25">
      <c r="B4257" t="b">
        <f>IF('Input and Summary Results'!D3839=0,FALSE,'Input and Summary Results'!$B3839)</f>
        <v>0</v>
      </c>
      <c r="C4257" t="b">
        <f>IF(OR(B4257=0,'Input and Summary Results'!D3839=0,'Input and Summary Results'!D3839=""),FALSE,'Input and Summary Results'!$D3839)</f>
        <v>0</v>
      </c>
      <c r="D4257" t="b">
        <f>IF(OR(B4257=0,'Input and Summary Results'!E3839=0),FALSE,'Input and Summary Results'!$E3839)</f>
        <v>0</v>
      </c>
      <c r="E4257" t="b">
        <f t="shared" si="227"/>
        <v>0</v>
      </c>
      <c r="F4257" t="b">
        <f t="shared" si="228"/>
        <v>0</v>
      </c>
      <c r="G4257" t="b">
        <f>IF('Input and Summary Results'!$J$4="yes",IF(C4257=FALSE,FALSE,IF('Data Transformation'!E4257&lt;$R$10,E4257,$R$10)),IF(C4257=FALSE,FALSE,IF(C4257&lt;$R$10,C4257,$R$10)))</f>
        <v>0</v>
      </c>
      <c r="H4257" t="b">
        <f>IF('Input and Summary Results'!$J$4="yes",'Data Transformation'!F4257,'Data Transformation'!D4257)</f>
        <v>0</v>
      </c>
      <c r="I4257" t="str">
        <f t="shared" si="229"/>
        <v/>
      </c>
    </row>
    <row r="4258" spans="2:9" x14ac:dyDescent="0.25">
      <c r="B4258" t="b">
        <f>IF('Input and Summary Results'!D3840=0,FALSE,'Input and Summary Results'!$B3840)</f>
        <v>0</v>
      </c>
      <c r="C4258" t="b">
        <f>IF(OR(B4258=0,'Input and Summary Results'!D3840=0,'Input and Summary Results'!D3840=""),FALSE,'Input and Summary Results'!$D3840)</f>
        <v>0</v>
      </c>
      <c r="D4258" t="b">
        <f>IF(OR(B4258=0,'Input and Summary Results'!E3840=0),FALSE,'Input and Summary Results'!$E3840)</f>
        <v>0</v>
      </c>
      <c r="E4258" t="b">
        <f t="shared" si="227"/>
        <v>0</v>
      </c>
      <c r="F4258" t="b">
        <f t="shared" si="228"/>
        <v>0</v>
      </c>
      <c r="G4258" t="b">
        <f>IF('Input and Summary Results'!$J$4="yes",IF(C4258=FALSE,FALSE,IF('Data Transformation'!E4258&lt;$R$10,E4258,$R$10)),IF(C4258=FALSE,FALSE,IF(C4258&lt;$R$10,C4258,$R$10)))</f>
        <v>0</v>
      </c>
      <c r="H4258" t="b">
        <f>IF('Input and Summary Results'!$J$4="yes",'Data Transformation'!F4258,'Data Transformation'!D4258)</f>
        <v>0</v>
      </c>
      <c r="I4258" t="str">
        <f t="shared" si="229"/>
        <v/>
      </c>
    </row>
    <row r="4259" spans="2:9" x14ac:dyDescent="0.25">
      <c r="B4259" t="b">
        <f>IF('Input and Summary Results'!D3841=0,FALSE,'Input and Summary Results'!$B3841)</f>
        <v>0</v>
      </c>
      <c r="C4259" t="b">
        <f>IF(OR(B4259=0,'Input and Summary Results'!D3841=0,'Input and Summary Results'!D3841=""),FALSE,'Input and Summary Results'!$D3841)</f>
        <v>0</v>
      </c>
      <c r="D4259" t="b">
        <f>IF(OR(B4259=0,'Input and Summary Results'!E3841=0),FALSE,'Input and Summary Results'!$E3841)</f>
        <v>0</v>
      </c>
      <c r="E4259" t="b">
        <f t="shared" si="227"/>
        <v>0</v>
      </c>
      <c r="F4259" t="b">
        <f t="shared" si="228"/>
        <v>0</v>
      </c>
      <c r="G4259" t="b">
        <f>IF('Input and Summary Results'!$J$4="yes",IF(C4259=FALSE,FALSE,IF('Data Transformation'!E4259&lt;$R$10,E4259,$R$10)),IF(C4259=FALSE,FALSE,IF(C4259&lt;$R$10,C4259,$R$10)))</f>
        <v>0</v>
      </c>
      <c r="H4259" t="b">
        <f>IF('Input and Summary Results'!$J$4="yes",'Data Transformation'!F4259,'Data Transformation'!D4259)</f>
        <v>0</v>
      </c>
      <c r="I4259" t="str">
        <f t="shared" si="229"/>
        <v/>
      </c>
    </row>
    <row r="4260" spans="2:9" x14ac:dyDescent="0.25">
      <c r="B4260" t="b">
        <f>IF('Input and Summary Results'!D3842=0,FALSE,'Input and Summary Results'!$B3842)</f>
        <v>0</v>
      </c>
      <c r="C4260" t="b">
        <f>IF(OR(B4260=0,'Input and Summary Results'!D3842=0,'Input and Summary Results'!D3842=""),FALSE,'Input and Summary Results'!$D3842)</f>
        <v>0</v>
      </c>
      <c r="D4260" t="b">
        <f>IF(OR(B4260=0,'Input and Summary Results'!E3842=0),FALSE,'Input and Summary Results'!$E3842)</f>
        <v>0</v>
      </c>
      <c r="E4260" t="b">
        <f t="shared" si="227"/>
        <v>0</v>
      </c>
      <c r="F4260" t="b">
        <f t="shared" si="228"/>
        <v>0</v>
      </c>
      <c r="G4260" t="b">
        <f>IF('Input and Summary Results'!$J$4="yes",IF(C4260=FALSE,FALSE,IF('Data Transformation'!E4260&lt;$R$10,E4260,$R$10)),IF(C4260=FALSE,FALSE,IF(C4260&lt;$R$10,C4260,$R$10)))</f>
        <v>0</v>
      </c>
      <c r="H4260" t="b">
        <f>IF('Input and Summary Results'!$J$4="yes",'Data Transformation'!F4260,'Data Transformation'!D4260)</f>
        <v>0</v>
      </c>
      <c r="I4260" t="str">
        <f t="shared" si="229"/>
        <v/>
      </c>
    </row>
    <row r="4261" spans="2:9" x14ac:dyDescent="0.25">
      <c r="B4261" t="b">
        <f>IF('Input and Summary Results'!D3843=0,FALSE,'Input and Summary Results'!$B3843)</f>
        <v>0</v>
      </c>
      <c r="C4261" t="b">
        <f>IF(OR(B4261=0,'Input and Summary Results'!D3843=0,'Input and Summary Results'!D3843=""),FALSE,'Input and Summary Results'!$D3843)</f>
        <v>0</v>
      </c>
      <c r="D4261" t="b">
        <f>IF(OR(B4261=0,'Input and Summary Results'!E3843=0),FALSE,'Input and Summary Results'!$E3843)</f>
        <v>0</v>
      </c>
      <c r="E4261" t="b">
        <f t="shared" si="227"/>
        <v>0</v>
      </c>
      <c r="F4261" t="b">
        <f t="shared" si="228"/>
        <v>0</v>
      </c>
      <c r="G4261" t="b">
        <f>IF('Input and Summary Results'!$J$4="yes",IF(C4261=FALSE,FALSE,IF('Data Transformation'!E4261&lt;$R$10,E4261,$R$10)),IF(C4261=FALSE,FALSE,IF(C4261&lt;$R$10,C4261,$R$10)))</f>
        <v>0</v>
      </c>
      <c r="H4261" t="b">
        <f>IF('Input and Summary Results'!$J$4="yes",'Data Transformation'!F4261,'Data Transformation'!D4261)</f>
        <v>0</v>
      </c>
      <c r="I4261" t="str">
        <f t="shared" si="229"/>
        <v/>
      </c>
    </row>
    <row r="4262" spans="2:9" x14ac:dyDescent="0.25">
      <c r="B4262" t="b">
        <f>IF('Input and Summary Results'!D3844=0,FALSE,'Input and Summary Results'!$B3844)</f>
        <v>0</v>
      </c>
      <c r="C4262" t="b">
        <f>IF(OR(B4262=0,'Input and Summary Results'!D3844=0,'Input and Summary Results'!D3844=""),FALSE,'Input and Summary Results'!$D3844)</f>
        <v>0</v>
      </c>
      <c r="D4262" t="b">
        <f>IF(OR(B4262=0,'Input and Summary Results'!E3844=0),FALSE,'Input and Summary Results'!$E3844)</f>
        <v>0</v>
      </c>
      <c r="E4262" t="b">
        <f t="shared" si="227"/>
        <v>0</v>
      </c>
      <c r="F4262" t="b">
        <f t="shared" si="228"/>
        <v>0</v>
      </c>
      <c r="G4262" t="b">
        <f>IF('Input and Summary Results'!$J$4="yes",IF(C4262=FALSE,FALSE,IF('Data Transformation'!E4262&lt;$R$10,E4262,$R$10)),IF(C4262=FALSE,FALSE,IF(C4262&lt;$R$10,C4262,$R$10)))</f>
        <v>0</v>
      </c>
      <c r="H4262" t="b">
        <f>IF('Input and Summary Results'!$J$4="yes",'Data Transformation'!F4262,'Data Transformation'!D4262)</f>
        <v>0</v>
      </c>
      <c r="I4262" t="str">
        <f t="shared" si="229"/>
        <v/>
      </c>
    </row>
    <row r="4263" spans="2:9" x14ac:dyDescent="0.25">
      <c r="B4263" t="b">
        <f>IF('Input and Summary Results'!D3845=0,FALSE,'Input and Summary Results'!$B3845)</f>
        <v>0</v>
      </c>
      <c r="C4263" t="b">
        <f>IF(OR(B4263=0,'Input and Summary Results'!D3845=0,'Input and Summary Results'!D3845=""),FALSE,'Input and Summary Results'!$D3845)</f>
        <v>0</v>
      </c>
      <c r="D4263" t="b">
        <f>IF(OR(B4263=0,'Input and Summary Results'!E3845=0),FALSE,'Input and Summary Results'!$E3845)</f>
        <v>0</v>
      </c>
      <c r="E4263" t="b">
        <f t="shared" si="227"/>
        <v>0</v>
      </c>
      <c r="F4263" t="b">
        <f t="shared" si="228"/>
        <v>0</v>
      </c>
      <c r="G4263" t="b">
        <f>IF('Input and Summary Results'!$J$4="yes",IF(C4263=FALSE,FALSE,IF('Data Transformation'!E4263&lt;$R$10,E4263,$R$10)),IF(C4263=FALSE,FALSE,IF(C4263&lt;$R$10,C4263,$R$10)))</f>
        <v>0</v>
      </c>
      <c r="H4263" t="b">
        <f>IF('Input and Summary Results'!$J$4="yes",'Data Transformation'!F4263,'Data Transformation'!D4263)</f>
        <v>0</v>
      </c>
      <c r="I4263" t="str">
        <f t="shared" si="229"/>
        <v/>
      </c>
    </row>
    <row r="4264" spans="2:9" x14ac:dyDescent="0.25">
      <c r="B4264" t="b">
        <f>IF('Input and Summary Results'!D3846=0,FALSE,'Input and Summary Results'!$B3846)</f>
        <v>0</v>
      </c>
      <c r="C4264" t="b">
        <f>IF(OR(B4264=0,'Input and Summary Results'!D3846=0,'Input and Summary Results'!D3846=""),FALSE,'Input and Summary Results'!$D3846)</f>
        <v>0</v>
      </c>
      <c r="D4264" t="b">
        <f>IF(OR(B4264=0,'Input and Summary Results'!E3846=0),FALSE,'Input and Summary Results'!$E3846)</f>
        <v>0</v>
      </c>
      <c r="E4264" t="b">
        <f t="shared" si="227"/>
        <v>0</v>
      </c>
      <c r="F4264" t="b">
        <f t="shared" si="228"/>
        <v>0</v>
      </c>
      <c r="G4264" t="b">
        <f>IF('Input and Summary Results'!$J$4="yes",IF(C4264=FALSE,FALSE,IF('Data Transformation'!E4264&lt;$R$10,E4264,$R$10)),IF(C4264=FALSE,FALSE,IF(C4264&lt;$R$10,C4264,$R$10)))</f>
        <v>0</v>
      </c>
      <c r="H4264" t="b">
        <f>IF('Input and Summary Results'!$J$4="yes",'Data Transformation'!F4264,'Data Transformation'!D4264)</f>
        <v>0</v>
      </c>
      <c r="I4264" t="str">
        <f t="shared" si="229"/>
        <v/>
      </c>
    </row>
    <row r="4265" spans="2:9" x14ac:dyDescent="0.25">
      <c r="B4265" t="b">
        <f>IF('Input and Summary Results'!D3847=0,FALSE,'Input and Summary Results'!$B3847)</f>
        <v>0</v>
      </c>
      <c r="C4265" t="b">
        <f>IF(OR(B4265=0,'Input and Summary Results'!D3847=0,'Input and Summary Results'!D3847=""),FALSE,'Input and Summary Results'!$D3847)</f>
        <v>0</v>
      </c>
      <c r="D4265" t="b">
        <f>IF(OR(B4265=0,'Input and Summary Results'!E3847=0),FALSE,'Input and Summary Results'!$E3847)</f>
        <v>0</v>
      </c>
      <c r="E4265" t="b">
        <f t="shared" si="227"/>
        <v>0</v>
      </c>
      <c r="F4265" t="b">
        <f t="shared" si="228"/>
        <v>0</v>
      </c>
      <c r="G4265" t="b">
        <f>IF('Input and Summary Results'!$J$4="yes",IF(C4265=FALSE,FALSE,IF('Data Transformation'!E4265&lt;$R$10,E4265,$R$10)),IF(C4265=FALSE,FALSE,IF(C4265&lt;$R$10,C4265,$R$10)))</f>
        <v>0</v>
      </c>
      <c r="H4265" t="b">
        <f>IF('Input and Summary Results'!$J$4="yes",'Data Transformation'!F4265,'Data Transformation'!D4265)</f>
        <v>0</v>
      </c>
      <c r="I4265" t="str">
        <f t="shared" si="229"/>
        <v/>
      </c>
    </row>
    <row r="4266" spans="2:9" x14ac:dyDescent="0.25">
      <c r="B4266" t="b">
        <f>IF('Input and Summary Results'!D3848=0,FALSE,'Input and Summary Results'!$B3848)</f>
        <v>0</v>
      </c>
      <c r="C4266" t="b">
        <f>IF(OR(B4266=0,'Input and Summary Results'!D3848=0,'Input and Summary Results'!D3848=""),FALSE,'Input and Summary Results'!$D3848)</f>
        <v>0</v>
      </c>
      <c r="D4266" t="b">
        <f>IF(OR(B4266=0,'Input and Summary Results'!E3848=0),FALSE,'Input and Summary Results'!$E3848)</f>
        <v>0</v>
      </c>
      <c r="E4266" t="b">
        <f t="shared" ref="E4266:E4329" si="230">IF(C4266=FALSE,FALSE,LOG10(C4266))</f>
        <v>0</v>
      </c>
      <c r="F4266" t="b">
        <f t="shared" ref="F4266:F4329" si="231">IF(D4266=FALSE, FALSE,0.434*D4266/C4266)</f>
        <v>0</v>
      </c>
      <c r="G4266" t="b">
        <f>IF('Input and Summary Results'!$J$4="yes",IF(C4266=FALSE,FALSE,IF('Data Transformation'!E4266&lt;$R$10,E4266,$R$10)),IF(C4266=FALSE,FALSE,IF(C4266&lt;$R$10,C4266,$R$10)))</f>
        <v>0</v>
      </c>
      <c r="H4266" t="b">
        <f>IF('Input and Summary Results'!$J$4="yes",'Data Transformation'!F4266,'Data Transformation'!D4266)</f>
        <v>0</v>
      </c>
      <c r="I4266" t="str">
        <f t="shared" si="229"/>
        <v/>
      </c>
    </row>
    <row r="4267" spans="2:9" x14ac:dyDescent="0.25">
      <c r="B4267" t="b">
        <f>IF('Input and Summary Results'!D3849=0,FALSE,'Input and Summary Results'!$B3849)</f>
        <v>0</v>
      </c>
      <c r="C4267" t="b">
        <f>IF(OR(B4267=0,'Input and Summary Results'!D3849=0,'Input and Summary Results'!D3849=""),FALSE,'Input and Summary Results'!$D3849)</f>
        <v>0</v>
      </c>
      <c r="D4267" t="b">
        <f>IF(OR(B4267=0,'Input and Summary Results'!E3849=0),FALSE,'Input and Summary Results'!$E3849)</f>
        <v>0</v>
      </c>
      <c r="E4267" t="b">
        <f t="shared" si="230"/>
        <v>0</v>
      </c>
      <c r="F4267" t="b">
        <f t="shared" si="231"/>
        <v>0</v>
      </c>
      <c r="G4267" t="b">
        <f>IF('Input and Summary Results'!$J$4="yes",IF(C4267=FALSE,FALSE,IF('Data Transformation'!E4267&lt;$R$10,E4267,$R$10)),IF(C4267=FALSE,FALSE,IF(C4267&lt;$R$10,C4267,$R$10)))</f>
        <v>0</v>
      </c>
      <c r="H4267" t="b">
        <f>IF('Input and Summary Results'!$J$4="yes",'Data Transformation'!F4267,'Data Transformation'!D4267)</f>
        <v>0</v>
      </c>
      <c r="I4267" t="str">
        <f t="shared" si="229"/>
        <v/>
      </c>
    </row>
    <row r="4268" spans="2:9" x14ac:dyDescent="0.25">
      <c r="B4268" t="b">
        <f>IF('Input and Summary Results'!D3850=0,FALSE,'Input and Summary Results'!$B3850)</f>
        <v>0</v>
      </c>
      <c r="C4268" t="b">
        <f>IF(OR(B4268=0,'Input and Summary Results'!D3850=0,'Input and Summary Results'!D3850=""),FALSE,'Input and Summary Results'!$D3850)</f>
        <v>0</v>
      </c>
      <c r="D4268" t="b">
        <f>IF(OR(B4268=0,'Input and Summary Results'!E3850=0),FALSE,'Input and Summary Results'!$E3850)</f>
        <v>0</v>
      </c>
      <c r="E4268" t="b">
        <f t="shared" si="230"/>
        <v>0</v>
      </c>
      <c r="F4268" t="b">
        <f t="shared" si="231"/>
        <v>0</v>
      </c>
      <c r="G4268" t="b">
        <f>IF('Input and Summary Results'!$J$4="yes",IF(C4268=FALSE,FALSE,IF('Data Transformation'!E4268&lt;$R$10,E4268,$R$10)),IF(C4268=FALSE,FALSE,IF(C4268&lt;$R$10,C4268,$R$10)))</f>
        <v>0</v>
      </c>
      <c r="H4268" t="b">
        <f>IF('Input and Summary Results'!$J$4="yes",'Data Transformation'!F4268,'Data Transformation'!D4268)</f>
        <v>0</v>
      </c>
      <c r="I4268" t="str">
        <f t="shared" si="229"/>
        <v/>
      </c>
    </row>
    <row r="4269" spans="2:9" x14ac:dyDescent="0.25">
      <c r="B4269" t="b">
        <f>IF('Input and Summary Results'!D3851=0,FALSE,'Input and Summary Results'!$B3851)</f>
        <v>0</v>
      </c>
      <c r="C4269" t="b">
        <f>IF(OR(B4269=0,'Input and Summary Results'!D3851=0,'Input and Summary Results'!D3851=""),FALSE,'Input and Summary Results'!$D3851)</f>
        <v>0</v>
      </c>
      <c r="D4269" t="b">
        <f>IF(OR(B4269=0,'Input and Summary Results'!E3851=0),FALSE,'Input and Summary Results'!$E3851)</f>
        <v>0</v>
      </c>
      <c r="E4269" t="b">
        <f t="shared" si="230"/>
        <v>0</v>
      </c>
      <c r="F4269" t="b">
        <f t="shared" si="231"/>
        <v>0</v>
      </c>
      <c r="G4269" t="b">
        <f>IF('Input and Summary Results'!$J$4="yes",IF(C4269=FALSE,FALSE,IF('Data Transformation'!E4269&lt;$R$10,E4269,$R$10)),IF(C4269=FALSE,FALSE,IF(C4269&lt;$R$10,C4269,$R$10)))</f>
        <v>0</v>
      </c>
      <c r="H4269" t="b">
        <f>IF('Input and Summary Results'!$J$4="yes",'Data Transformation'!F4269,'Data Transformation'!D4269)</f>
        <v>0</v>
      </c>
      <c r="I4269" t="str">
        <f t="shared" si="229"/>
        <v/>
      </c>
    </row>
    <row r="4270" spans="2:9" x14ac:dyDescent="0.25">
      <c r="B4270" t="b">
        <f>IF('Input and Summary Results'!D3852=0,FALSE,'Input and Summary Results'!$B3852)</f>
        <v>0</v>
      </c>
      <c r="C4270" t="b">
        <f>IF(OR(B4270=0,'Input and Summary Results'!D3852=0,'Input and Summary Results'!D3852=""),FALSE,'Input and Summary Results'!$D3852)</f>
        <v>0</v>
      </c>
      <c r="D4270" t="b">
        <f>IF(OR(B4270=0,'Input and Summary Results'!E3852=0),FALSE,'Input and Summary Results'!$E3852)</f>
        <v>0</v>
      </c>
      <c r="E4270" t="b">
        <f t="shared" si="230"/>
        <v>0</v>
      </c>
      <c r="F4270" t="b">
        <f t="shared" si="231"/>
        <v>0</v>
      </c>
      <c r="G4270" t="b">
        <f>IF('Input and Summary Results'!$J$4="yes",IF(C4270=FALSE,FALSE,IF('Data Transformation'!E4270&lt;$R$10,E4270,$R$10)),IF(C4270=FALSE,FALSE,IF(C4270&lt;$R$10,C4270,$R$10)))</f>
        <v>0</v>
      </c>
      <c r="H4270" t="b">
        <f>IF('Input and Summary Results'!$J$4="yes",'Data Transformation'!F4270,'Data Transformation'!D4270)</f>
        <v>0</v>
      </c>
      <c r="I4270" t="str">
        <f t="shared" si="229"/>
        <v/>
      </c>
    </row>
    <row r="4271" spans="2:9" x14ac:dyDescent="0.25">
      <c r="B4271" t="b">
        <f>IF('Input and Summary Results'!D3853=0,FALSE,'Input and Summary Results'!$B3853)</f>
        <v>0</v>
      </c>
      <c r="C4271" t="b">
        <f>IF(OR(B4271=0,'Input and Summary Results'!D3853=0,'Input and Summary Results'!D3853=""),FALSE,'Input and Summary Results'!$D3853)</f>
        <v>0</v>
      </c>
      <c r="D4271" t="b">
        <f>IF(OR(B4271=0,'Input and Summary Results'!E3853=0),FALSE,'Input and Summary Results'!$E3853)</f>
        <v>0</v>
      </c>
      <c r="E4271" t="b">
        <f t="shared" si="230"/>
        <v>0</v>
      </c>
      <c r="F4271" t="b">
        <f t="shared" si="231"/>
        <v>0</v>
      </c>
      <c r="G4271" t="b">
        <f>IF('Input and Summary Results'!$J$4="yes",IF(C4271=FALSE,FALSE,IF('Data Transformation'!E4271&lt;$R$10,E4271,$R$10)),IF(C4271=FALSE,FALSE,IF(C4271&lt;$R$10,C4271,$R$10)))</f>
        <v>0</v>
      </c>
      <c r="H4271" t="b">
        <f>IF('Input and Summary Results'!$J$4="yes",'Data Transformation'!F4271,'Data Transformation'!D4271)</f>
        <v>0</v>
      </c>
      <c r="I4271" t="str">
        <f t="shared" si="229"/>
        <v/>
      </c>
    </row>
    <row r="4272" spans="2:9" x14ac:dyDescent="0.25">
      <c r="B4272" t="b">
        <f>IF('Input and Summary Results'!D3854=0,FALSE,'Input and Summary Results'!$B3854)</f>
        <v>0</v>
      </c>
      <c r="C4272" t="b">
        <f>IF(OR(B4272=0,'Input and Summary Results'!D3854=0,'Input and Summary Results'!D3854=""),FALSE,'Input and Summary Results'!$D3854)</f>
        <v>0</v>
      </c>
      <c r="D4272" t="b">
        <f>IF(OR(B4272=0,'Input and Summary Results'!E3854=0),FALSE,'Input and Summary Results'!$E3854)</f>
        <v>0</v>
      </c>
      <c r="E4272" t="b">
        <f t="shared" si="230"/>
        <v>0</v>
      </c>
      <c r="F4272" t="b">
        <f t="shared" si="231"/>
        <v>0</v>
      </c>
      <c r="G4272" t="b">
        <f>IF('Input and Summary Results'!$J$4="yes",IF(C4272=FALSE,FALSE,IF('Data Transformation'!E4272&lt;$R$10,E4272,$R$10)),IF(C4272=FALSE,FALSE,IF(C4272&lt;$R$10,C4272,$R$10)))</f>
        <v>0</v>
      </c>
      <c r="H4272" t="b">
        <f>IF('Input and Summary Results'!$J$4="yes",'Data Transformation'!F4272,'Data Transformation'!D4272)</f>
        <v>0</v>
      </c>
      <c r="I4272" t="str">
        <f t="shared" si="229"/>
        <v/>
      </c>
    </row>
    <row r="4273" spans="2:9" x14ac:dyDescent="0.25">
      <c r="B4273" t="b">
        <f>IF('Input and Summary Results'!D3855=0,FALSE,'Input and Summary Results'!$B3855)</f>
        <v>0</v>
      </c>
      <c r="C4273" t="b">
        <f>IF(OR(B4273=0,'Input and Summary Results'!D3855=0,'Input and Summary Results'!D3855=""),FALSE,'Input and Summary Results'!$D3855)</f>
        <v>0</v>
      </c>
      <c r="D4273" t="b">
        <f>IF(OR(B4273=0,'Input and Summary Results'!E3855=0),FALSE,'Input and Summary Results'!$E3855)</f>
        <v>0</v>
      </c>
      <c r="E4273" t="b">
        <f t="shared" si="230"/>
        <v>0</v>
      </c>
      <c r="F4273" t="b">
        <f t="shared" si="231"/>
        <v>0</v>
      </c>
      <c r="G4273" t="b">
        <f>IF('Input and Summary Results'!$J$4="yes",IF(C4273=FALSE,FALSE,IF('Data Transformation'!E4273&lt;$R$10,E4273,$R$10)),IF(C4273=FALSE,FALSE,IF(C4273&lt;$R$10,C4273,$R$10)))</f>
        <v>0</v>
      </c>
      <c r="H4273" t="b">
        <f>IF('Input and Summary Results'!$J$4="yes",'Data Transformation'!F4273,'Data Transformation'!D4273)</f>
        <v>0</v>
      </c>
      <c r="I4273" t="str">
        <f t="shared" si="229"/>
        <v/>
      </c>
    </row>
    <row r="4274" spans="2:9" x14ac:dyDescent="0.25">
      <c r="B4274" t="b">
        <f>IF('Input and Summary Results'!D3856=0,FALSE,'Input and Summary Results'!$B3856)</f>
        <v>0</v>
      </c>
      <c r="C4274" t="b">
        <f>IF(OR(B4274=0,'Input and Summary Results'!D3856=0,'Input and Summary Results'!D3856=""),FALSE,'Input and Summary Results'!$D3856)</f>
        <v>0</v>
      </c>
      <c r="D4274" t="b">
        <f>IF(OR(B4274=0,'Input and Summary Results'!E3856=0),FALSE,'Input and Summary Results'!$E3856)</f>
        <v>0</v>
      </c>
      <c r="E4274" t="b">
        <f t="shared" si="230"/>
        <v>0</v>
      </c>
      <c r="F4274" t="b">
        <f t="shared" si="231"/>
        <v>0</v>
      </c>
      <c r="G4274" t="b">
        <f>IF('Input and Summary Results'!$J$4="yes",IF(C4274=FALSE,FALSE,IF('Data Transformation'!E4274&lt;$R$10,E4274,$R$10)),IF(C4274=FALSE,FALSE,IF(C4274&lt;$R$10,C4274,$R$10)))</f>
        <v>0</v>
      </c>
      <c r="H4274" t="b">
        <f>IF('Input and Summary Results'!$J$4="yes",'Data Transformation'!F4274,'Data Transformation'!D4274)</f>
        <v>0</v>
      </c>
      <c r="I4274" t="str">
        <f t="shared" si="229"/>
        <v/>
      </c>
    </row>
    <row r="4275" spans="2:9" x14ac:dyDescent="0.25">
      <c r="B4275" t="b">
        <f>IF('Input and Summary Results'!D3857=0,FALSE,'Input and Summary Results'!$B3857)</f>
        <v>0</v>
      </c>
      <c r="C4275" t="b">
        <f>IF(OR(B4275=0,'Input and Summary Results'!D3857=0,'Input and Summary Results'!D3857=""),FALSE,'Input and Summary Results'!$D3857)</f>
        <v>0</v>
      </c>
      <c r="D4275" t="b">
        <f>IF(OR(B4275=0,'Input and Summary Results'!E3857=0),FALSE,'Input and Summary Results'!$E3857)</f>
        <v>0</v>
      </c>
      <c r="E4275" t="b">
        <f t="shared" si="230"/>
        <v>0</v>
      </c>
      <c r="F4275" t="b">
        <f t="shared" si="231"/>
        <v>0</v>
      </c>
      <c r="G4275" t="b">
        <f>IF('Input and Summary Results'!$J$4="yes",IF(C4275=FALSE,FALSE,IF('Data Transformation'!E4275&lt;$R$10,E4275,$R$10)),IF(C4275=FALSE,FALSE,IF(C4275&lt;$R$10,C4275,$R$10)))</f>
        <v>0</v>
      </c>
      <c r="H4275" t="b">
        <f>IF('Input and Summary Results'!$J$4="yes",'Data Transformation'!F4275,'Data Transformation'!D4275)</f>
        <v>0</v>
      </c>
      <c r="I4275" t="str">
        <f t="shared" si="229"/>
        <v/>
      </c>
    </row>
    <row r="4276" spans="2:9" x14ac:dyDescent="0.25">
      <c r="B4276" t="b">
        <f>IF('Input and Summary Results'!D3858=0,FALSE,'Input and Summary Results'!$B3858)</f>
        <v>0</v>
      </c>
      <c r="C4276" t="b">
        <f>IF(OR(B4276=0,'Input and Summary Results'!D3858=0,'Input and Summary Results'!D3858=""),FALSE,'Input and Summary Results'!$D3858)</f>
        <v>0</v>
      </c>
      <c r="D4276" t="b">
        <f>IF(OR(B4276=0,'Input and Summary Results'!E3858=0),FALSE,'Input and Summary Results'!$E3858)</f>
        <v>0</v>
      </c>
      <c r="E4276" t="b">
        <f t="shared" si="230"/>
        <v>0</v>
      </c>
      <c r="F4276" t="b">
        <f t="shared" si="231"/>
        <v>0</v>
      </c>
      <c r="G4276" t="b">
        <f>IF('Input and Summary Results'!$J$4="yes",IF(C4276=FALSE,FALSE,IF('Data Transformation'!E4276&lt;$R$10,E4276,$R$10)),IF(C4276=FALSE,FALSE,IF(C4276&lt;$R$10,C4276,$R$10)))</f>
        <v>0</v>
      </c>
      <c r="H4276" t="b">
        <f>IF('Input and Summary Results'!$J$4="yes",'Data Transformation'!F4276,'Data Transformation'!D4276)</f>
        <v>0</v>
      </c>
      <c r="I4276" t="str">
        <f t="shared" si="229"/>
        <v/>
      </c>
    </row>
    <row r="4277" spans="2:9" x14ac:dyDescent="0.25">
      <c r="B4277" t="b">
        <f>IF('Input and Summary Results'!D3859=0,FALSE,'Input and Summary Results'!$B3859)</f>
        <v>0</v>
      </c>
      <c r="C4277" t="b">
        <f>IF(OR(B4277=0,'Input and Summary Results'!D3859=0,'Input and Summary Results'!D3859=""),FALSE,'Input and Summary Results'!$D3859)</f>
        <v>0</v>
      </c>
      <c r="D4277" t="b">
        <f>IF(OR(B4277=0,'Input and Summary Results'!E3859=0),FALSE,'Input and Summary Results'!$E3859)</f>
        <v>0</v>
      </c>
      <c r="E4277" t="b">
        <f t="shared" si="230"/>
        <v>0</v>
      </c>
      <c r="F4277" t="b">
        <f t="shared" si="231"/>
        <v>0</v>
      </c>
      <c r="G4277" t="b">
        <f>IF('Input and Summary Results'!$J$4="yes",IF(C4277=FALSE,FALSE,IF('Data Transformation'!E4277&lt;$R$10,E4277,$R$10)),IF(C4277=FALSE,FALSE,IF(C4277&lt;$R$10,C4277,$R$10)))</f>
        <v>0</v>
      </c>
      <c r="H4277" t="b">
        <f>IF('Input and Summary Results'!$J$4="yes",'Data Transformation'!F4277,'Data Transformation'!D4277)</f>
        <v>0</v>
      </c>
      <c r="I4277" t="str">
        <f t="shared" si="229"/>
        <v/>
      </c>
    </row>
    <row r="4278" spans="2:9" x14ac:dyDescent="0.25">
      <c r="B4278" t="b">
        <f>IF('Input and Summary Results'!D3860=0,FALSE,'Input and Summary Results'!$B3860)</f>
        <v>0</v>
      </c>
      <c r="C4278" t="b">
        <f>IF(OR(B4278=0,'Input and Summary Results'!D3860=0,'Input and Summary Results'!D3860=""),FALSE,'Input and Summary Results'!$D3860)</f>
        <v>0</v>
      </c>
      <c r="D4278" t="b">
        <f>IF(OR(B4278=0,'Input and Summary Results'!E3860=0),FALSE,'Input and Summary Results'!$E3860)</f>
        <v>0</v>
      </c>
      <c r="E4278" t="b">
        <f t="shared" si="230"/>
        <v>0</v>
      </c>
      <c r="F4278" t="b">
        <f t="shared" si="231"/>
        <v>0</v>
      </c>
      <c r="G4278" t="b">
        <f>IF('Input and Summary Results'!$J$4="yes",IF(C4278=FALSE,FALSE,IF('Data Transformation'!E4278&lt;$R$10,E4278,$R$10)),IF(C4278=FALSE,FALSE,IF(C4278&lt;$R$10,C4278,$R$10)))</f>
        <v>0</v>
      </c>
      <c r="H4278" t="b">
        <f>IF('Input and Summary Results'!$J$4="yes",'Data Transformation'!F4278,'Data Transformation'!D4278)</f>
        <v>0</v>
      </c>
      <c r="I4278" t="str">
        <f t="shared" si="229"/>
        <v/>
      </c>
    </row>
    <row r="4279" spans="2:9" x14ac:dyDescent="0.25">
      <c r="B4279" t="b">
        <f>IF('Input and Summary Results'!D3861=0,FALSE,'Input and Summary Results'!$B3861)</f>
        <v>0</v>
      </c>
      <c r="C4279" t="b">
        <f>IF(OR(B4279=0,'Input and Summary Results'!D3861=0,'Input and Summary Results'!D3861=""),FALSE,'Input and Summary Results'!$D3861)</f>
        <v>0</v>
      </c>
      <c r="D4279" t="b">
        <f>IF(OR(B4279=0,'Input and Summary Results'!E3861=0),FALSE,'Input and Summary Results'!$E3861)</f>
        <v>0</v>
      </c>
      <c r="E4279" t="b">
        <f t="shared" si="230"/>
        <v>0</v>
      </c>
      <c r="F4279" t="b">
        <f t="shared" si="231"/>
        <v>0</v>
      </c>
      <c r="G4279" t="b">
        <f>IF('Input and Summary Results'!$J$4="yes",IF(C4279=FALSE,FALSE,IF('Data Transformation'!E4279&lt;$R$10,E4279,$R$10)),IF(C4279=FALSE,FALSE,IF(C4279&lt;$R$10,C4279,$R$10)))</f>
        <v>0</v>
      </c>
      <c r="H4279" t="b">
        <f>IF('Input and Summary Results'!$J$4="yes",'Data Transformation'!F4279,'Data Transformation'!D4279)</f>
        <v>0</v>
      </c>
      <c r="I4279" t="str">
        <f t="shared" si="229"/>
        <v/>
      </c>
    </row>
    <row r="4280" spans="2:9" x14ac:dyDescent="0.25">
      <c r="B4280" t="b">
        <f>IF('Input and Summary Results'!D3862=0,FALSE,'Input and Summary Results'!$B3862)</f>
        <v>0</v>
      </c>
      <c r="C4280" t="b">
        <f>IF(OR(B4280=0,'Input and Summary Results'!D3862=0,'Input and Summary Results'!D3862=""),FALSE,'Input and Summary Results'!$D3862)</f>
        <v>0</v>
      </c>
      <c r="D4280" t="b">
        <f>IF(OR(B4280=0,'Input and Summary Results'!E3862=0),FALSE,'Input and Summary Results'!$E3862)</f>
        <v>0</v>
      </c>
      <c r="E4280" t="b">
        <f t="shared" si="230"/>
        <v>0</v>
      </c>
      <c r="F4280" t="b">
        <f t="shared" si="231"/>
        <v>0</v>
      </c>
      <c r="G4280" t="b">
        <f>IF('Input and Summary Results'!$J$4="yes",IF(C4280=FALSE,FALSE,IF('Data Transformation'!E4280&lt;$R$10,E4280,$R$10)),IF(C4280=FALSE,FALSE,IF(C4280&lt;$R$10,C4280,$R$10)))</f>
        <v>0</v>
      </c>
      <c r="H4280" t="b">
        <f>IF('Input and Summary Results'!$J$4="yes",'Data Transformation'!F4280,'Data Transformation'!D4280)</f>
        <v>0</v>
      </c>
      <c r="I4280" t="str">
        <f t="shared" si="229"/>
        <v/>
      </c>
    </row>
    <row r="4281" spans="2:9" x14ac:dyDescent="0.25">
      <c r="B4281" t="b">
        <f>IF('Input and Summary Results'!D3863=0,FALSE,'Input and Summary Results'!$B3863)</f>
        <v>0</v>
      </c>
      <c r="C4281" t="b">
        <f>IF(OR(B4281=0,'Input and Summary Results'!D3863=0,'Input and Summary Results'!D3863=""),FALSE,'Input and Summary Results'!$D3863)</f>
        <v>0</v>
      </c>
      <c r="D4281" t="b">
        <f>IF(OR(B4281=0,'Input and Summary Results'!E3863=0),FALSE,'Input and Summary Results'!$E3863)</f>
        <v>0</v>
      </c>
      <c r="E4281" t="b">
        <f t="shared" si="230"/>
        <v>0</v>
      </c>
      <c r="F4281" t="b">
        <f t="shared" si="231"/>
        <v>0</v>
      </c>
      <c r="G4281" t="b">
        <f>IF('Input and Summary Results'!$J$4="yes",IF(C4281=FALSE,FALSE,IF('Data Transformation'!E4281&lt;$R$10,E4281,$R$10)),IF(C4281=FALSE,FALSE,IF(C4281&lt;$R$10,C4281,$R$10)))</f>
        <v>0</v>
      </c>
      <c r="H4281" t="b">
        <f>IF('Input and Summary Results'!$J$4="yes",'Data Transformation'!F4281,'Data Transformation'!D4281)</f>
        <v>0</v>
      </c>
      <c r="I4281" t="str">
        <f t="shared" si="229"/>
        <v/>
      </c>
    </row>
    <row r="4282" spans="2:9" x14ac:dyDescent="0.25">
      <c r="B4282" t="b">
        <f>IF('Input and Summary Results'!D3864=0,FALSE,'Input and Summary Results'!$B3864)</f>
        <v>0</v>
      </c>
      <c r="C4282" t="b">
        <f>IF(OR(B4282=0,'Input and Summary Results'!D3864=0,'Input and Summary Results'!D3864=""),FALSE,'Input and Summary Results'!$D3864)</f>
        <v>0</v>
      </c>
      <c r="D4282" t="b">
        <f>IF(OR(B4282=0,'Input and Summary Results'!E3864=0),FALSE,'Input and Summary Results'!$E3864)</f>
        <v>0</v>
      </c>
      <c r="E4282" t="b">
        <f t="shared" si="230"/>
        <v>0</v>
      </c>
      <c r="F4282" t="b">
        <f t="shared" si="231"/>
        <v>0</v>
      </c>
      <c r="G4282" t="b">
        <f>IF('Input and Summary Results'!$J$4="yes",IF(C4282=FALSE,FALSE,IF('Data Transformation'!E4282&lt;$R$10,E4282,$R$10)),IF(C4282=FALSE,FALSE,IF(C4282&lt;$R$10,C4282,$R$10)))</f>
        <v>0</v>
      </c>
      <c r="H4282" t="b">
        <f>IF('Input and Summary Results'!$J$4="yes",'Data Transformation'!F4282,'Data Transformation'!D4282)</f>
        <v>0</v>
      </c>
      <c r="I4282" t="str">
        <f t="shared" si="229"/>
        <v/>
      </c>
    </row>
    <row r="4283" spans="2:9" x14ac:dyDescent="0.25">
      <c r="B4283" t="b">
        <f>IF('Input and Summary Results'!D3865=0,FALSE,'Input and Summary Results'!$B3865)</f>
        <v>0</v>
      </c>
      <c r="C4283" t="b">
        <f>IF(OR(B4283=0,'Input and Summary Results'!D3865=0,'Input and Summary Results'!D3865=""),FALSE,'Input and Summary Results'!$D3865)</f>
        <v>0</v>
      </c>
      <c r="D4283" t="b">
        <f>IF(OR(B4283=0,'Input and Summary Results'!E3865=0),FALSE,'Input and Summary Results'!$E3865)</f>
        <v>0</v>
      </c>
      <c r="E4283" t="b">
        <f t="shared" si="230"/>
        <v>0</v>
      </c>
      <c r="F4283" t="b">
        <f t="shared" si="231"/>
        <v>0</v>
      </c>
      <c r="G4283" t="b">
        <f>IF('Input and Summary Results'!$J$4="yes",IF(C4283=FALSE,FALSE,IF('Data Transformation'!E4283&lt;$R$10,E4283,$R$10)),IF(C4283=FALSE,FALSE,IF(C4283&lt;$R$10,C4283,$R$10)))</f>
        <v>0</v>
      </c>
      <c r="H4283" t="b">
        <f>IF('Input and Summary Results'!$J$4="yes",'Data Transformation'!F4283,'Data Transformation'!D4283)</f>
        <v>0</v>
      </c>
      <c r="I4283" t="str">
        <f t="shared" si="229"/>
        <v/>
      </c>
    </row>
    <row r="4284" spans="2:9" x14ac:dyDescent="0.25">
      <c r="B4284" t="b">
        <f>IF('Input and Summary Results'!D3866=0,FALSE,'Input and Summary Results'!$B3866)</f>
        <v>0</v>
      </c>
      <c r="C4284" t="b">
        <f>IF(OR(B4284=0,'Input and Summary Results'!D3866=0,'Input and Summary Results'!D3866=""),FALSE,'Input and Summary Results'!$D3866)</f>
        <v>0</v>
      </c>
      <c r="D4284" t="b">
        <f>IF(OR(B4284=0,'Input and Summary Results'!E3866=0),FALSE,'Input and Summary Results'!$E3866)</f>
        <v>0</v>
      </c>
      <c r="E4284" t="b">
        <f t="shared" si="230"/>
        <v>0</v>
      </c>
      <c r="F4284" t="b">
        <f t="shared" si="231"/>
        <v>0</v>
      </c>
      <c r="G4284" t="b">
        <f>IF('Input and Summary Results'!$J$4="yes",IF(C4284=FALSE,FALSE,IF('Data Transformation'!E4284&lt;$R$10,E4284,$R$10)),IF(C4284=FALSE,FALSE,IF(C4284&lt;$R$10,C4284,$R$10)))</f>
        <v>0</v>
      </c>
      <c r="H4284" t="b">
        <f>IF('Input and Summary Results'!$J$4="yes",'Data Transformation'!F4284,'Data Transformation'!D4284)</f>
        <v>0</v>
      </c>
      <c r="I4284" t="str">
        <f t="shared" si="229"/>
        <v/>
      </c>
    </row>
    <row r="4285" spans="2:9" x14ac:dyDescent="0.25">
      <c r="B4285" t="b">
        <f>IF('Input and Summary Results'!D3867=0,FALSE,'Input and Summary Results'!$B3867)</f>
        <v>0</v>
      </c>
      <c r="C4285" t="b">
        <f>IF(OR(B4285=0,'Input and Summary Results'!D3867=0,'Input and Summary Results'!D3867=""),FALSE,'Input and Summary Results'!$D3867)</f>
        <v>0</v>
      </c>
      <c r="D4285" t="b">
        <f>IF(OR(B4285=0,'Input and Summary Results'!E3867=0),FALSE,'Input and Summary Results'!$E3867)</f>
        <v>0</v>
      </c>
      <c r="E4285" t="b">
        <f t="shared" si="230"/>
        <v>0</v>
      </c>
      <c r="F4285" t="b">
        <f t="shared" si="231"/>
        <v>0</v>
      </c>
      <c r="G4285" t="b">
        <f>IF('Input and Summary Results'!$J$4="yes",IF(C4285=FALSE,FALSE,IF('Data Transformation'!E4285&lt;$R$10,E4285,$R$10)),IF(C4285=FALSE,FALSE,IF(C4285&lt;$R$10,C4285,$R$10)))</f>
        <v>0</v>
      </c>
      <c r="H4285" t="b">
        <f>IF('Input and Summary Results'!$J$4="yes",'Data Transformation'!F4285,'Data Transformation'!D4285)</f>
        <v>0</v>
      </c>
      <c r="I4285" t="str">
        <f t="shared" si="229"/>
        <v/>
      </c>
    </row>
    <row r="4286" spans="2:9" x14ac:dyDescent="0.25">
      <c r="B4286" t="b">
        <f>IF('Input and Summary Results'!D3868=0,FALSE,'Input and Summary Results'!$B3868)</f>
        <v>0</v>
      </c>
      <c r="C4286" t="b">
        <f>IF(OR(B4286=0,'Input and Summary Results'!D3868=0,'Input and Summary Results'!D3868=""),FALSE,'Input and Summary Results'!$D3868)</f>
        <v>0</v>
      </c>
      <c r="D4286" t="b">
        <f>IF(OR(B4286=0,'Input and Summary Results'!E3868=0),FALSE,'Input and Summary Results'!$E3868)</f>
        <v>0</v>
      </c>
      <c r="E4286" t="b">
        <f t="shared" si="230"/>
        <v>0</v>
      </c>
      <c r="F4286" t="b">
        <f t="shared" si="231"/>
        <v>0</v>
      </c>
      <c r="G4286" t="b">
        <f>IF('Input and Summary Results'!$J$4="yes",IF(C4286=FALSE,FALSE,IF('Data Transformation'!E4286&lt;$R$10,E4286,$R$10)),IF(C4286=FALSE,FALSE,IF(C4286&lt;$R$10,C4286,$R$10)))</f>
        <v>0</v>
      </c>
      <c r="H4286" t="b">
        <f>IF('Input and Summary Results'!$J$4="yes",'Data Transformation'!F4286,'Data Transformation'!D4286)</f>
        <v>0</v>
      </c>
      <c r="I4286" t="str">
        <f t="shared" si="229"/>
        <v/>
      </c>
    </row>
    <row r="4287" spans="2:9" x14ac:dyDescent="0.25">
      <c r="B4287" t="b">
        <f>IF('Input and Summary Results'!D3869=0,FALSE,'Input and Summary Results'!$B3869)</f>
        <v>0</v>
      </c>
      <c r="C4287" t="b">
        <f>IF(OR(B4287=0,'Input and Summary Results'!D3869=0,'Input and Summary Results'!D3869=""),FALSE,'Input and Summary Results'!$D3869)</f>
        <v>0</v>
      </c>
      <c r="D4287" t="b">
        <f>IF(OR(B4287=0,'Input and Summary Results'!E3869=0),FALSE,'Input and Summary Results'!$E3869)</f>
        <v>0</v>
      </c>
      <c r="E4287" t="b">
        <f t="shared" si="230"/>
        <v>0</v>
      </c>
      <c r="F4287" t="b">
        <f t="shared" si="231"/>
        <v>0</v>
      </c>
      <c r="G4287" t="b">
        <f>IF('Input and Summary Results'!$J$4="yes",IF(C4287=FALSE,FALSE,IF('Data Transformation'!E4287&lt;$R$10,E4287,$R$10)),IF(C4287=FALSE,FALSE,IF(C4287&lt;$R$10,C4287,$R$10)))</f>
        <v>0</v>
      </c>
      <c r="H4287" t="b">
        <f>IF('Input and Summary Results'!$J$4="yes",'Data Transformation'!F4287,'Data Transformation'!D4287)</f>
        <v>0</v>
      </c>
      <c r="I4287" t="str">
        <f t="shared" si="229"/>
        <v/>
      </c>
    </row>
    <row r="4288" spans="2:9" x14ac:dyDescent="0.25">
      <c r="B4288" t="b">
        <f>IF('Input and Summary Results'!D3870=0,FALSE,'Input and Summary Results'!$B3870)</f>
        <v>0</v>
      </c>
      <c r="C4288" t="b">
        <f>IF(OR(B4288=0,'Input and Summary Results'!D3870=0,'Input and Summary Results'!D3870=""),FALSE,'Input and Summary Results'!$D3870)</f>
        <v>0</v>
      </c>
      <c r="D4288" t="b">
        <f>IF(OR(B4288=0,'Input and Summary Results'!E3870=0),FALSE,'Input and Summary Results'!$E3870)</f>
        <v>0</v>
      </c>
      <c r="E4288" t="b">
        <f t="shared" si="230"/>
        <v>0</v>
      </c>
      <c r="F4288" t="b">
        <f t="shared" si="231"/>
        <v>0</v>
      </c>
      <c r="G4288" t="b">
        <f>IF('Input and Summary Results'!$J$4="yes",IF(C4288=FALSE,FALSE,IF('Data Transformation'!E4288&lt;$R$10,E4288,$R$10)),IF(C4288=FALSE,FALSE,IF(C4288&lt;$R$10,C4288,$R$10)))</f>
        <v>0</v>
      </c>
      <c r="H4288" t="b">
        <f>IF('Input and Summary Results'!$J$4="yes",'Data Transformation'!F4288,'Data Transformation'!D4288)</f>
        <v>0</v>
      </c>
      <c r="I4288" t="str">
        <f t="shared" si="229"/>
        <v/>
      </c>
    </row>
    <row r="4289" spans="2:9" x14ac:dyDescent="0.25">
      <c r="B4289" t="b">
        <f>IF('Input and Summary Results'!D3871=0,FALSE,'Input and Summary Results'!$B3871)</f>
        <v>0</v>
      </c>
      <c r="C4289" t="b">
        <f>IF(OR(B4289=0,'Input and Summary Results'!D3871=0,'Input and Summary Results'!D3871=""),FALSE,'Input and Summary Results'!$D3871)</f>
        <v>0</v>
      </c>
      <c r="D4289" t="b">
        <f>IF(OR(B4289=0,'Input and Summary Results'!E3871=0),FALSE,'Input and Summary Results'!$E3871)</f>
        <v>0</v>
      </c>
      <c r="E4289" t="b">
        <f t="shared" si="230"/>
        <v>0</v>
      </c>
      <c r="F4289" t="b">
        <f t="shared" si="231"/>
        <v>0</v>
      </c>
      <c r="G4289" t="b">
        <f>IF('Input and Summary Results'!$J$4="yes",IF(C4289=FALSE,FALSE,IF('Data Transformation'!E4289&lt;$R$10,E4289,$R$10)),IF(C4289=FALSE,FALSE,IF(C4289&lt;$R$10,C4289,$R$10)))</f>
        <v>0</v>
      </c>
      <c r="H4289" t="b">
        <f>IF('Input and Summary Results'!$J$4="yes",'Data Transformation'!F4289,'Data Transformation'!D4289)</f>
        <v>0</v>
      </c>
      <c r="I4289" t="str">
        <f t="shared" si="229"/>
        <v/>
      </c>
    </row>
    <row r="4290" spans="2:9" x14ac:dyDescent="0.25">
      <c r="B4290" t="b">
        <f>IF('Input and Summary Results'!D3872=0,FALSE,'Input and Summary Results'!$B3872)</f>
        <v>0</v>
      </c>
      <c r="C4290" t="b">
        <f>IF(OR(B4290=0,'Input and Summary Results'!D3872=0,'Input and Summary Results'!D3872=""),FALSE,'Input and Summary Results'!$D3872)</f>
        <v>0</v>
      </c>
      <c r="D4290" t="b">
        <f>IF(OR(B4290=0,'Input and Summary Results'!E3872=0),FALSE,'Input and Summary Results'!$E3872)</f>
        <v>0</v>
      </c>
      <c r="E4290" t="b">
        <f t="shared" si="230"/>
        <v>0</v>
      </c>
      <c r="F4290" t="b">
        <f t="shared" si="231"/>
        <v>0</v>
      </c>
      <c r="G4290" t="b">
        <f>IF('Input and Summary Results'!$J$4="yes",IF(C4290=FALSE,FALSE,IF('Data Transformation'!E4290&lt;$R$10,E4290,$R$10)),IF(C4290=FALSE,FALSE,IF(C4290&lt;$R$10,C4290,$R$10)))</f>
        <v>0</v>
      </c>
      <c r="H4290" t="b">
        <f>IF('Input and Summary Results'!$J$4="yes",'Data Transformation'!F4290,'Data Transformation'!D4290)</f>
        <v>0</v>
      </c>
      <c r="I4290" t="str">
        <f t="shared" si="229"/>
        <v/>
      </c>
    </row>
    <row r="4291" spans="2:9" x14ac:dyDescent="0.25">
      <c r="B4291" t="b">
        <f>IF('Input and Summary Results'!D3873=0,FALSE,'Input and Summary Results'!$B3873)</f>
        <v>0</v>
      </c>
      <c r="C4291" t="b">
        <f>IF(OR(B4291=0,'Input and Summary Results'!D3873=0,'Input and Summary Results'!D3873=""),FALSE,'Input and Summary Results'!$D3873)</f>
        <v>0</v>
      </c>
      <c r="D4291" t="b">
        <f>IF(OR(B4291=0,'Input and Summary Results'!E3873=0),FALSE,'Input and Summary Results'!$E3873)</f>
        <v>0</v>
      </c>
      <c r="E4291" t="b">
        <f t="shared" si="230"/>
        <v>0</v>
      </c>
      <c r="F4291" t="b">
        <f t="shared" si="231"/>
        <v>0</v>
      </c>
      <c r="G4291" t="b">
        <f>IF('Input and Summary Results'!$J$4="yes",IF(C4291=FALSE,FALSE,IF('Data Transformation'!E4291&lt;$R$10,E4291,$R$10)),IF(C4291=FALSE,FALSE,IF(C4291&lt;$R$10,C4291,$R$10)))</f>
        <v>0</v>
      </c>
      <c r="H4291" t="b">
        <f>IF('Input and Summary Results'!$J$4="yes",'Data Transformation'!F4291,'Data Transformation'!D4291)</f>
        <v>0</v>
      </c>
      <c r="I4291" t="str">
        <f t="shared" si="229"/>
        <v/>
      </c>
    </row>
    <row r="4292" spans="2:9" x14ac:dyDescent="0.25">
      <c r="B4292" t="b">
        <f>IF('Input and Summary Results'!D3874=0,FALSE,'Input and Summary Results'!$B3874)</f>
        <v>0</v>
      </c>
      <c r="C4292" t="b">
        <f>IF(OR(B4292=0,'Input and Summary Results'!D3874=0,'Input and Summary Results'!D3874=""),FALSE,'Input and Summary Results'!$D3874)</f>
        <v>0</v>
      </c>
      <c r="D4292" t="b">
        <f>IF(OR(B4292=0,'Input and Summary Results'!E3874=0),FALSE,'Input and Summary Results'!$E3874)</f>
        <v>0</v>
      </c>
      <c r="E4292" t="b">
        <f t="shared" si="230"/>
        <v>0</v>
      </c>
      <c r="F4292" t="b">
        <f t="shared" si="231"/>
        <v>0</v>
      </c>
      <c r="G4292" t="b">
        <f>IF('Input and Summary Results'!$J$4="yes",IF(C4292=FALSE,FALSE,IF('Data Transformation'!E4292&lt;$R$10,E4292,$R$10)),IF(C4292=FALSE,FALSE,IF(C4292&lt;$R$10,C4292,$R$10)))</f>
        <v>0</v>
      </c>
      <c r="H4292" t="b">
        <f>IF('Input and Summary Results'!$J$4="yes",'Data Transformation'!F4292,'Data Transformation'!D4292)</f>
        <v>0</v>
      </c>
      <c r="I4292" t="str">
        <f t="shared" si="229"/>
        <v/>
      </c>
    </row>
    <row r="4293" spans="2:9" x14ac:dyDescent="0.25">
      <c r="B4293" t="b">
        <f>IF('Input and Summary Results'!D3875=0,FALSE,'Input and Summary Results'!$B3875)</f>
        <v>0</v>
      </c>
      <c r="C4293" t="b">
        <f>IF(OR(B4293=0,'Input and Summary Results'!D3875=0,'Input and Summary Results'!D3875=""),FALSE,'Input and Summary Results'!$D3875)</f>
        <v>0</v>
      </c>
      <c r="D4293" t="b">
        <f>IF(OR(B4293=0,'Input and Summary Results'!E3875=0),FALSE,'Input and Summary Results'!$E3875)</f>
        <v>0</v>
      </c>
      <c r="E4293" t="b">
        <f t="shared" si="230"/>
        <v>0</v>
      </c>
      <c r="F4293" t="b">
        <f t="shared" si="231"/>
        <v>0</v>
      </c>
      <c r="G4293" t="b">
        <f>IF('Input and Summary Results'!$J$4="yes",IF(C4293=FALSE,FALSE,IF('Data Transformation'!E4293&lt;$R$10,E4293,$R$10)),IF(C4293=FALSE,FALSE,IF(C4293&lt;$R$10,C4293,$R$10)))</f>
        <v>0</v>
      </c>
      <c r="H4293" t="b">
        <f>IF('Input and Summary Results'!$J$4="yes",'Data Transformation'!F4293,'Data Transformation'!D4293)</f>
        <v>0</v>
      </c>
      <c r="I4293" t="str">
        <f t="shared" ref="I4293:I4356" si="232">IF(G4293=FALSE,"",B4293)</f>
        <v/>
      </c>
    </row>
    <row r="4294" spans="2:9" x14ac:dyDescent="0.25">
      <c r="B4294" t="b">
        <f>IF('Input and Summary Results'!D3876=0,FALSE,'Input and Summary Results'!$B3876)</f>
        <v>0</v>
      </c>
      <c r="C4294" t="b">
        <f>IF(OR(B4294=0,'Input and Summary Results'!D3876=0,'Input and Summary Results'!D3876=""),FALSE,'Input and Summary Results'!$D3876)</f>
        <v>0</v>
      </c>
      <c r="D4294" t="b">
        <f>IF(OR(B4294=0,'Input and Summary Results'!E3876=0),FALSE,'Input and Summary Results'!$E3876)</f>
        <v>0</v>
      </c>
      <c r="E4294" t="b">
        <f t="shared" si="230"/>
        <v>0</v>
      </c>
      <c r="F4294" t="b">
        <f t="shared" si="231"/>
        <v>0</v>
      </c>
      <c r="G4294" t="b">
        <f>IF('Input and Summary Results'!$J$4="yes",IF(C4294=FALSE,FALSE,IF('Data Transformation'!E4294&lt;$R$10,E4294,$R$10)),IF(C4294=FALSE,FALSE,IF(C4294&lt;$R$10,C4294,$R$10)))</f>
        <v>0</v>
      </c>
      <c r="H4294" t="b">
        <f>IF('Input and Summary Results'!$J$4="yes",'Data Transformation'!F4294,'Data Transformation'!D4294)</f>
        <v>0</v>
      </c>
      <c r="I4294" t="str">
        <f t="shared" si="232"/>
        <v/>
      </c>
    </row>
    <row r="4295" spans="2:9" x14ac:dyDescent="0.25">
      <c r="B4295" t="b">
        <f>IF('Input and Summary Results'!D3877=0,FALSE,'Input and Summary Results'!$B3877)</f>
        <v>0</v>
      </c>
      <c r="C4295" t="b">
        <f>IF(OR(B4295=0,'Input and Summary Results'!D3877=0,'Input and Summary Results'!D3877=""),FALSE,'Input and Summary Results'!$D3877)</f>
        <v>0</v>
      </c>
      <c r="D4295" t="b">
        <f>IF(OR(B4295=0,'Input and Summary Results'!E3877=0),FALSE,'Input and Summary Results'!$E3877)</f>
        <v>0</v>
      </c>
      <c r="E4295" t="b">
        <f t="shared" si="230"/>
        <v>0</v>
      </c>
      <c r="F4295" t="b">
        <f t="shared" si="231"/>
        <v>0</v>
      </c>
      <c r="G4295" t="b">
        <f>IF('Input and Summary Results'!$J$4="yes",IF(C4295=FALSE,FALSE,IF('Data Transformation'!E4295&lt;$R$10,E4295,$R$10)),IF(C4295=FALSE,FALSE,IF(C4295&lt;$R$10,C4295,$R$10)))</f>
        <v>0</v>
      </c>
      <c r="H4295" t="b">
        <f>IF('Input and Summary Results'!$J$4="yes",'Data Transformation'!F4295,'Data Transformation'!D4295)</f>
        <v>0</v>
      </c>
      <c r="I4295" t="str">
        <f t="shared" si="232"/>
        <v/>
      </c>
    </row>
    <row r="4296" spans="2:9" x14ac:dyDescent="0.25">
      <c r="B4296" t="b">
        <f>IF('Input and Summary Results'!D3878=0,FALSE,'Input and Summary Results'!$B3878)</f>
        <v>0</v>
      </c>
      <c r="C4296" t="b">
        <f>IF(OR(B4296=0,'Input and Summary Results'!D3878=0,'Input and Summary Results'!D3878=""),FALSE,'Input and Summary Results'!$D3878)</f>
        <v>0</v>
      </c>
      <c r="D4296" t="b">
        <f>IF(OR(B4296=0,'Input and Summary Results'!E3878=0),FALSE,'Input and Summary Results'!$E3878)</f>
        <v>0</v>
      </c>
      <c r="E4296" t="b">
        <f t="shared" si="230"/>
        <v>0</v>
      </c>
      <c r="F4296" t="b">
        <f t="shared" si="231"/>
        <v>0</v>
      </c>
      <c r="G4296" t="b">
        <f>IF('Input and Summary Results'!$J$4="yes",IF(C4296=FALSE,FALSE,IF('Data Transformation'!E4296&lt;$R$10,E4296,$R$10)),IF(C4296=FALSE,FALSE,IF(C4296&lt;$R$10,C4296,$R$10)))</f>
        <v>0</v>
      </c>
      <c r="H4296" t="b">
        <f>IF('Input and Summary Results'!$J$4="yes",'Data Transformation'!F4296,'Data Transformation'!D4296)</f>
        <v>0</v>
      </c>
      <c r="I4296" t="str">
        <f t="shared" si="232"/>
        <v/>
      </c>
    </row>
    <row r="4297" spans="2:9" x14ac:dyDescent="0.25">
      <c r="B4297" t="b">
        <f>IF('Input and Summary Results'!D3879=0,FALSE,'Input and Summary Results'!$B3879)</f>
        <v>0</v>
      </c>
      <c r="C4297" t="b">
        <f>IF(OR(B4297=0,'Input and Summary Results'!D3879=0,'Input and Summary Results'!D3879=""),FALSE,'Input and Summary Results'!$D3879)</f>
        <v>0</v>
      </c>
      <c r="D4297" t="b">
        <f>IF(OR(B4297=0,'Input and Summary Results'!E3879=0),FALSE,'Input and Summary Results'!$E3879)</f>
        <v>0</v>
      </c>
      <c r="E4297" t="b">
        <f t="shared" si="230"/>
        <v>0</v>
      </c>
      <c r="F4297" t="b">
        <f t="shared" si="231"/>
        <v>0</v>
      </c>
      <c r="G4297" t="b">
        <f>IF('Input and Summary Results'!$J$4="yes",IF(C4297=FALSE,FALSE,IF('Data Transformation'!E4297&lt;$R$10,E4297,$R$10)),IF(C4297=FALSE,FALSE,IF(C4297&lt;$R$10,C4297,$R$10)))</f>
        <v>0</v>
      </c>
      <c r="H4297" t="b">
        <f>IF('Input and Summary Results'!$J$4="yes",'Data Transformation'!F4297,'Data Transformation'!D4297)</f>
        <v>0</v>
      </c>
      <c r="I4297" t="str">
        <f t="shared" si="232"/>
        <v/>
      </c>
    </row>
    <row r="4298" spans="2:9" x14ac:dyDescent="0.25">
      <c r="B4298" t="b">
        <f>IF('Input and Summary Results'!D3880=0,FALSE,'Input and Summary Results'!$B3880)</f>
        <v>0</v>
      </c>
      <c r="C4298" t="b">
        <f>IF(OR(B4298=0,'Input and Summary Results'!D3880=0,'Input and Summary Results'!D3880=""),FALSE,'Input and Summary Results'!$D3880)</f>
        <v>0</v>
      </c>
      <c r="D4298" t="b">
        <f>IF(OR(B4298=0,'Input and Summary Results'!E3880=0),FALSE,'Input and Summary Results'!$E3880)</f>
        <v>0</v>
      </c>
      <c r="E4298" t="b">
        <f t="shared" si="230"/>
        <v>0</v>
      </c>
      <c r="F4298" t="b">
        <f t="shared" si="231"/>
        <v>0</v>
      </c>
      <c r="G4298" t="b">
        <f>IF('Input and Summary Results'!$J$4="yes",IF(C4298=FALSE,FALSE,IF('Data Transformation'!E4298&lt;$R$10,E4298,$R$10)),IF(C4298=FALSE,FALSE,IF(C4298&lt;$R$10,C4298,$R$10)))</f>
        <v>0</v>
      </c>
      <c r="H4298" t="b">
        <f>IF('Input and Summary Results'!$J$4="yes",'Data Transformation'!F4298,'Data Transformation'!D4298)</f>
        <v>0</v>
      </c>
      <c r="I4298" t="str">
        <f t="shared" si="232"/>
        <v/>
      </c>
    </row>
    <row r="4299" spans="2:9" x14ac:dyDescent="0.25">
      <c r="B4299" t="b">
        <f>IF('Input and Summary Results'!D3881=0,FALSE,'Input and Summary Results'!$B3881)</f>
        <v>0</v>
      </c>
      <c r="C4299" t="b">
        <f>IF(OR(B4299=0,'Input and Summary Results'!D3881=0,'Input and Summary Results'!D3881=""),FALSE,'Input and Summary Results'!$D3881)</f>
        <v>0</v>
      </c>
      <c r="D4299" t="b">
        <f>IF(OR(B4299=0,'Input and Summary Results'!E3881=0),FALSE,'Input and Summary Results'!$E3881)</f>
        <v>0</v>
      </c>
      <c r="E4299" t="b">
        <f t="shared" si="230"/>
        <v>0</v>
      </c>
      <c r="F4299" t="b">
        <f t="shared" si="231"/>
        <v>0</v>
      </c>
      <c r="G4299" t="b">
        <f>IF('Input and Summary Results'!$J$4="yes",IF(C4299=FALSE,FALSE,IF('Data Transformation'!E4299&lt;$R$10,E4299,$R$10)),IF(C4299=FALSE,FALSE,IF(C4299&lt;$R$10,C4299,$R$10)))</f>
        <v>0</v>
      </c>
      <c r="H4299" t="b">
        <f>IF('Input and Summary Results'!$J$4="yes",'Data Transformation'!F4299,'Data Transformation'!D4299)</f>
        <v>0</v>
      </c>
      <c r="I4299" t="str">
        <f t="shared" si="232"/>
        <v/>
      </c>
    </row>
    <row r="4300" spans="2:9" x14ac:dyDescent="0.25">
      <c r="B4300" t="b">
        <f>IF('Input and Summary Results'!D3882=0,FALSE,'Input and Summary Results'!$B3882)</f>
        <v>0</v>
      </c>
      <c r="C4300" t="b">
        <f>IF(OR(B4300=0,'Input and Summary Results'!D3882=0,'Input and Summary Results'!D3882=""),FALSE,'Input and Summary Results'!$D3882)</f>
        <v>0</v>
      </c>
      <c r="D4300" t="b">
        <f>IF(OR(B4300=0,'Input and Summary Results'!E3882=0),FALSE,'Input and Summary Results'!$E3882)</f>
        <v>0</v>
      </c>
      <c r="E4300" t="b">
        <f t="shared" si="230"/>
        <v>0</v>
      </c>
      <c r="F4300" t="b">
        <f t="shared" si="231"/>
        <v>0</v>
      </c>
      <c r="G4300" t="b">
        <f>IF('Input and Summary Results'!$J$4="yes",IF(C4300=FALSE,FALSE,IF('Data Transformation'!E4300&lt;$R$10,E4300,$R$10)),IF(C4300=FALSE,FALSE,IF(C4300&lt;$R$10,C4300,$R$10)))</f>
        <v>0</v>
      </c>
      <c r="H4300" t="b">
        <f>IF('Input and Summary Results'!$J$4="yes",'Data Transformation'!F4300,'Data Transformation'!D4300)</f>
        <v>0</v>
      </c>
      <c r="I4300" t="str">
        <f t="shared" si="232"/>
        <v/>
      </c>
    </row>
    <row r="4301" spans="2:9" x14ac:dyDescent="0.25">
      <c r="B4301" t="b">
        <f>IF('Input and Summary Results'!D3883=0,FALSE,'Input and Summary Results'!$B3883)</f>
        <v>0</v>
      </c>
      <c r="C4301" t="b">
        <f>IF(OR(B4301=0,'Input and Summary Results'!D3883=0,'Input and Summary Results'!D3883=""),FALSE,'Input and Summary Results'!$D3883)</f>
        <v>0</v>
      </c>
      <c r="D4301" t="b">
        <f>IF(OR(B4301=0,'Input and Summary Results'!E3883=0),FALSE,'Input and Summary Results'!$E3883)</f>
        <v>0</v>
      </c>
      <c r="E4301" t="b">
        <f t="shared" si="230"/>
        <v>0</v>
      </c>
      <c r="F4301" t="b">
        <f t="shared" si="231"/>
        <v>0</v>
      </c>
      <c r="G4301" t="b">
        <f>IF('Input and Summary Results'!$J$4="yes",IF(C4301=FALSE,FALSE,IF('Data Transformation'!E4301&lt;$R$10,E4301,$R$10)),IF(C4301=FALSE,FALSE,IF(C4301&lt;$R$10,C4301,$R$10)))</f>
        <v>0</v>
      </c>
      <c r="H4301" t="b">
        <f>IF('Input and Summary Results'!$J$4="yes",'Data Transformation'!F4301,'Data Transformation'!D4301)</f>
        <v>0</v>
      </c>
      <c r="I4301" t="str">
        <f t="shared" si="232"/>
        <v/>
      </c>
    </row>
    <row r="4302" spans="2:9" x14ac:dyDescent="0.25">
      <c r="B4302" t="b">
        <f>IF('Input and Summary Results'!D3884=0,FALSE,'Input and Summary Results'!$B3884)</f>
        <v>0</v>
      </c>
      <c r="C4302" t="b">
        <f>IF(OR(B4302=0,'Input and Summary Results'!D3884=0,'Input and Summary Results'!D3884=""),FALSE,'Input and Summary Results'!$D3884)</f>
        <v>0</v>
      </c>
      <c r="D4302" t="b">
        <f>IF(OR(B4302=0,'Input and Summary Results'!E3884=0),FALSE,'Input and Summary Results'!$E3884)</f>
        <v>0</v>
      </c>
      <c r="E4302" t="b">
        <f t="shared" si="230"/>
        <v>0</v>
      </c>
      <c r="F4302" t="b">
        <f t="shared" si="231"/>
        <v>0</v>
      </c>
      <c r="G4302" t="b">
        <f>IF('Input and Summary Results'!$J$4="yes",IF(C4302=FALSE,FALSE,IF('Data Transformation'!E4302&lt;$R$10,E4302,$R$10)),IF(C4302=FALSE,FALSE,IF(C4302&lt;$R$10,C4302,$R$10)))</f>
        <v>0</v>
      </c>
      <c r="H4302" t="b">
        <f>IF('Input and Summary Results'!$J$4="yes",'Data Transformation'!F4302,'Data Transformation'!D4302)</f>
        <v>0</v>
      </c>
      <c r="I4302" t="str">
        <f t="shared" si="232"/>
        <v/>
      </c>
    </row>
    <row r="4303" spans="2:9" x14ac:dyDescent="0.25">
      <c r="B4303" t="b">
        <f>IF('Input and Summary Results'!D3885=0,FALSE,'Input and Summary Results'!$B3885)</f>
        <v>0</v>
      </c>
      <c r="C4303" t="b">
        <f>IF(OR(B4303=0,'Input and Summary Results'!D3885=0,'Input and Summary Results'!D3885=""),FALSE,'Input and Summary Results'!$D3885)</f>
        <v>0</v>
      </c>
      <c r="D4303" t="b">
        <f>IF(OR(B4303=0,'Input and Summary Results'!E3885=0),FALSE,'Input and Summary Results'!$E3885)</f>
        <v>0</v>
      </c>
      <c r="E4303" t="b">
        <f t="shared" si="230"/>
        <v>0</v>
      </c>
      <c r="F4303" t="b">
        <f t="shared" si="231"/>
        <v>0</v>
      </c>
      <c r="G4303" t="b">
        <f>IF('Input and Summary Results'!$J$4="yes",IF(C4303=FALSE,FALSE,IF('Data Transformation'!E4303&lt;$R$10,E4303,$R$10)),IF(C4303=FALSE,FALSE,IF(C4303&lt;$R$10,C4303,$R$10)))</f>
        <v>0</v>
      </c>
      <c r="H4303" t="b">
        <f>IF('Input and Summary Results'!$J$4="yes",'Data Transformation'!F4303,'Data Transformation'!D4303)</f>
        <v>0</v>
      </c>
      <c r="I4303" t="str">
        <f t="shared" si="232"/>
        <v/>
      </c>
    </row>
    <row r="4304" spans="2:9" x14ac:dyDescent="0.25">
      <c r="B4304" t="b">
        <f>IF('Input and Summary Results'!D3886=0,FALSE,'Input and Summary Results'!$B3886)</f>
        <v>0</v>
      </c>
      <c r="C4304" t="b">
        <f>IF(OR(B4304=0,'Input and Summary Results'!D3886=0,'Input and Summary Results'!D3886=""),FALSE,'Input and Summary Results'!$D3886)</f>
        <v>0</v>
      </c>
      <c r="D4304" t="b">
        <f>IF(OR(B4304=0,'Input and Summary Results'!E3886=0),FALSE,'Input and Summary Results'!$E3886)</f>
        <v>0</v>
      </c>
      <c r="E4304" t="b">
        <f t="shared" si="230"/>
        <v>0</v>
      </c>
      <c r="F4304" t="b">
        <f t="shared" si="231"/>
        <v>0</v>
      </c>
      <c r="G4304" t="b">
        <f>IF('Input and Summary Results'!$J$4="yes",IF(C4304=FALSE,FALSE,IF('Data Transformation'!E4304&lt;$R$10,E4304,$R$10)),IF(C4304=FALSE,FALSE,IF(C4304&lt;$R$10,C4304,$R$10)))</f>
        <v>0</v>
      </c>
      <c r="H4304" t="b">
        <f>IF('Input and Summary Results'!$J$4="yes",'Data Transformation'!F4304,'Data Transformation'!D4304)</f>
        <v>0</v>
      </c>
      <c r="I4304" t="str">
        <f t="shared" si="232"/>
        <v/>
      </c>
    </row>
    <row r="4305" spans="2:9" x14ac:dyDescent="0.25">
      <c r="B4305" t="b">
        <f>IF('Input and Summary Results'!D3887=0,FALSE,'Input and Summary Results'!$B3887)</f>
        <v>0</v>
      </c>
      <c r="C4305" t="b">
        <f>IF(OR(B4305=0,'Input and Summary Results'!D3887=0,'Input and Summary Results'!D3887=""),FALSE,'Input and Summary Results'!$D3887)</f>
        <v>0</v>
      </c>
      <c r="D4305" t="b">
        <f>IF(OR(B4305=0,'Input and Summary Results'!E3887=0),FALSE,'Input and Summary Results'!$E3887)</f>
        <v>0</v>
      </c>
      <c r="E4305" t="b">
        <f t="shared" si="230"/>
        <v>0</v>
      </c>
      <c r="F4305" t="b">
        <f t="shared" si="231"/>
        <v>0</v>
      </c>
      <c r="G4305" t="b">
        <f>IF('Input and Summary Results'!$J$4="yes",IF(C4305=FALSE,FALSE,IF('Data Transformation'!E4305&lt;$R$10,E4305,$R$10)),IF(C4305=FALSE,FALSE,IF(C4305&lt;$R$10,C4305,$R$10)))</f>
        <v>0</v>
      </c>
      <c r="H4305" t="b">
        <f>IF('Input and Summary Results'!$J$4="yes",'Data Transformation'!F4305,'Data Transformation'!D4305)</f>
        <v>0</v>
      </c>
      <c r="I4305" t="str">
        <f t="shared" si="232"/>
        <v/>
      </c>
    </row>
    <row r="4306" spans="2:9" x14ac:dyDescent="0.25">
      <c r="B4306" t="b">
        <f>IF('Input and Summary Results'!D3888=0,FALSE,'Input and Summary Results'!$B3888)</f>
        <v>0</v>
      </c>
      <c r="C4306" t="b">
        <f>IF(OR(B4306=0,'Input and Summary Results'!D3888=0,'Input and Summary Results'!D3888=""),FALSE,'Input and Summary Results'!$D3888)</f>
        <v>0</v>
      </c>
      <c r="D4306" t="b">
        <f>IF(OR(B4306=0,'Input and Summary Results'!E3888=0),FALSE,'Input and Summary Results'!$E3888)</f>
        <v>0</v>
      </c>
      <c r="E4306" t="b">
        <f t="shared" si="230"/>
        <v>0</v>
      </c>
      <c r="F4306" t="b">
        <f t="shared" si="231"/>
        <v>0</v>
      </c>
      <c r="G4306" t="b">
        <f>IF('Input and Summary Results'!$J$4="yes",IF(C4306=FALSE,FALSE,IF('Data Transformation'!E4306&lt;$R$10,E4306,$R$10)),IF(C4306=FALSE,FALSE,IF(C4306&lt;$R$10,C4306,$R$10)))</f>
        <v>0</v>
      </c>
      <c r="H4306" t="b">
        <f>IF('Input and Summary Results'!$J$4="yes",'Data Transformation'!F4306,'Data Transformation'!D4306)</f>
        <v>0</v>
      </c>
      <c r="I4306" t="str">
        <f t="shared" si="232"/>
        <v/>
      </c>
    </row>
    <row r="4307" spans="2:9" x14ac:dyDescent="0.25">
      <c r="B4307" t="b">
        <f>IF('Input and Summary Results'!D3889=0,FALSE,'Input and Summary Results'!$B3889)</f>
        <v>0</v>
      </c>
      <c r="C4307" t="b">
        <f>IF(OR(B4307=0,'Input and Summary Results'!D3889=0,'Input and Summary Results'!D3889=""),FALSE,'Input and Summary Results'!$D3889)</f>
        <v>0</v>
      </c>
      <c r="D4307" t="b">
        <f>IF(OR(B4307=0,'Input and Summary Results'!E3889=0),FALSE,'Input and Summary Results'!$E3889)</f>
        <v>0</v>
      </c>
      <c r="E4307" t="b">
        <f t="shared" si="230"/>
        <v>0</v>
      </c>
      <c r="F4307" t="b">
        <f t="shared" si="231"/>
        <v>0</v>
      </c>
      <c r="G4307" t="b">
        <f>IF('Input and Summary Results'!$J$4="yes",IF(C4307=FALSE,FALSE,IF('Data Transformation'!E4307&lt;$R$10,E4307,$R$10)),IF(C4307=FALSE,FALSE,IF(C4307&lt;$R$10,C4307,$R$10)))</f>
        <v>0</v>
      </c>
      <c r="H4307" t="b">
        <f>IF('Input and Summary Results'!$J$4="yes",'Data Transformation'!F4307,'Data Transformation'!D4307)</f>
        <v>0</v>
      </c>
      <c r="I4307" t="str">
        <f t="shared" si="232"/>
        <v/>
      </c>
    </row>
    <row r="4308" spans="2:9" x14ac:dyDescent="0.25">
      <c r="B4308" t="b">
        <f>IF('Input and Summary Results'!D3890=0,FALSE,'Input and Summary Results'!$B3890)</f>
        <v>0</v>
      </c>
      <c r="C4308" t="b">
        <f>IF(OR(B4308=0,'Input and Summary Results'!D3890=0,'Input and Summary Results'!D3890=""),FALSE,'Input and Summary Results'!$D3890)</f>
        <v>0</v>
      </c>
      <c r="D4308" t="b">
        <f>IF(OR(B4308=0,'Input and Summary Results'!E3890=0),FALSE,'Input and Summary Results'!$E3890)</f>
        <v>0</v>
      </c>
      <c r="E4308" t="b">
        <f t="shared" si="230"/>
        <v>0</v>
      </c>
      <c r="F4308" t="b">
        <f t="shared" si="231"/>
        <v>0</v>
      </c>
      <c r="G4308" t="b">
        <f>IF('Input and Summary Results'!$J$4="yes",IF(C4308=FALSE,FALSE,IF('Data Transformation'!E4308&lt;$R$10,E4308,$R$10)),IF(C4308=FALSE,FALSE,IF(C4308&lt;$R$10,C4308,$R$10)))</f>
        <v>0</v>
      </c>
      <c r="H4308" t="b">
        <f>IF('Input and Summary Results'!$J$4="yes",'Data Transformation'!F4308,'Data Transformation'!D4308)</f>
        <v>0</v>
      </c>
      <c r="I4308" t="str">
        <f t="shared" si="232"/>
        <v/>
      </c>
    </row>
    <row r="4309" spans="2:9" x14ac:dyDescent="0.25">
      <c r="B4309" t="b">
        <f>IF('Input and Summary Results'!D3891=0,FALSE,'Input and Summary Results'!$B3891)</f>
        <v>0</v>
      </c>
      <c r="C4309" t="b">
        <f>IF(OR(B4309=0,'Input and Summary Results'!D3891=0,'Input and Summary Results'!D3891=""),FALSE,'Input and Summary Results'!$D3891)</f>
        <v>0</v>
      </c>
      <c r="D4309" t="b">
        <f>IF(OR(B4309=0,'Input and Summary Results'!E3891=0),FALSE,'Input and Summary Results'!$E3891)</f>
        <v>0</v>
      </c>
      <c r="E4309" t="b">
        <f t="shared" si="230"/>
        <v>0</v>
      </c>
      <c r="F4309" t="b">
        <f t="shared" si="231"/>
        <v>0</v>
      </c>
      <c r="G4309" t="b">
        <f>IF('Input and Summary Results'!$J$4="yes",IF(C4309=FALSE,FALSE,IF('Data Transformation'!E4309&lt;$R$10,E4309,$R$10)),IF(C4309=FALSE,FALSE,IF(C4309&lt;$R$10,C4309,$R$10)))</f>
        <v>0</v>
      </c>
      <c r="H4309" t="b">
        <f>IF('Input and Summary Results'!$J$4="yes",'Data Transformation'!F4309,'Data Transformation'!D4309)</f>
        <v>0</v>
      </c>
      <c r="I4309" t="str">
        <f t="shared" si="232"/>
        <v/>
      </c>
    </row>
    <row r="4310" spans="2:9" x14ac:dyDescent="0.25">
      <c r="B4310" t="b">
        <f>IF('Input and Summary Results'!D3892=0,FALSE,'Input and Summary Results'!$B3892)</f>
        <v>0</v>
      </c>
      <c r="C4310" t="b">
        <f>IF(OR(B4310=0,'Input and Summary Results'!D3892=0,'Input and Summary Results'!D3892=""),FALSE,'Input and Summary Results'!$D3892)</f>
        <v>0</v>
      </c>
      <c r="D4310" t="b">
        <f>IF(OR(B4310=0,'Input and Summary Results'!E3892=0),FALSE,'Input and Summary Results'!$E3892)</f>
        <v>0</v>
      </c>
      <c r="E4310" t="b">
        <f t="shared" si="230"/>
        <v>0</v>
      </c>
      <c r="F4310" t="b">
        <f t="shared" si="231"/>
        <v>0</v>
      </c>
      <c r="G4310" t="b">
        <f>IF('Input and Summary Results'!$J$4="yes",IF(C4310=FALSE,FALSE,IF('Data Transformation'!E4310&lt;$R$10,E4310,$R$10)),IF(C4310=FALSE,FALSE,IF(C4310&lt;$R$10,C4310,$R$10)))</f>
        <v>0</v>
      </c>
      <c r="H4310" t="b">
        <f>IF('Input and Summary Results'!$J$4="yes",'Data Transformation'!F4310,'Data Transformation'!D4310)</f>
        <v>0</v>
      </c>
      <c r="I4310" t="str">
        <f t="shared" si="232"/>
        <v/>
      </c>
    </row>
    <row r="4311" spans="2:9" x14ac:dyDescent="0.25">
      <c r="B4311" t="b">
        <f>IF('Input and Summary Results'!D3893=0,FALSE,'Input and Summary Results'!$B3893)</f>
        <v>0</v>
      </c>
      <c r="C4311" t="b">
        <f>IF(OR(B4311=0,'Input and Summary Results'!D3893=0,'Input and Summary Results'!D3893=""),FALSE,'Input and Summary Results'!$D3893)</f>
        <v>0</v>
      </c>
      <c r="D4311" t="b">
        <f>IF(OR(B4311=0,'Input and Summary Results'!E3893=0),FALSE,'Input and Summary Results'!$E3893)</f>
        <v>0</v>
      </c>
      <c r="E4311" t="b">
        <f t="shared" si="230"/>
        <v>0</v>
      </c>
      <c r="F4311" t="b">
        <f t="shared" si="231"/>
        <v>0</v>
      </c>
      <c r="G4311" t="b">
        <f>IF('Input and Summary Results'!$J$4="yes",IF(C4311=FALSE,FALSE,IF('Data Transformation'!E4311&lt;$R$10,E4311,$R$10)),IF(C4311=FALSE,FALSE,IF(C4311&lt;$R$10,C4311,$R$10)))</f>
        <v>0</v>
      </c>
      <c r="H4311" t="b">
        <f>IF('Input and Summary Results'!$J$4="yes",'Data Transformation'!F4311,'Data Transformation'!D4311)</f>
        <v>0</v>
      </c>
      <c r="I4311" t="str">
        <f t="shared" si="232"/>
        <v/>
      </c>
    </row>
    <row r="4312" spans="2:9" x14ac:dyDescent="0.25">
      <c r="B4312" t="b">
        <f>IF('Input and Summary Results'!D3894=0,FALSE,'Input and Summary Results'!$B3894)</f>
        <v>0</v>
      </c>
      <c r="C4312" t="b">
        <f>IF(OR(B4312=0,'Input and Summary Results'!D3894=0,'Input and Summary Results'!D3894=""),FALSE,'Input and Summary Results'!$D3894)</f>
        <v>0</v>
      </c>
      <c r="D4312" t="b">
        <f>IF(OR(B4312=0,'Input and Summary Results'!E3894=0),FALSE,'Input and Summary Results'!$E3894)</f>
        <v>0</v>
      </c>
      <c r="E4312" t="b">
        <f t="shared" si="230"/>
        <v>0</v>
      </c>
      <c r="F4312" t="b">
        <f t="shared" si="231"/>
        <v>0</v>
      </c>
      <c r="G4312" t="b">
        <f>IF('Input and Summary Results'!$J$4="yes",IF(C4312=FALSE,FALSE,IF('Data Transformation'!E4312&lt;$R$10,E4312,$R$10)),IF(C4312=FALSE,FALSE,IF(C4312&lt;$R$10,C4312,$R$10)))</f>
        <v>0</v>
      </c>
      <c r="H4312" t="b">
        <f>IF('Input and Summary Results'!$J$4="yes",'Data Transformation'!F4312,'Data Transformation'!D4312)</f>
        <v>0</v>
      </c>
      <c r="I4312" t="str">
        <f t="shared" si="232"/>
        <v/>
      </c>
    </row>
    <row r="4313" spans="2:9" x14ac:dyDescent="0.25">
      <c r="B4313" t="b">
        <f>IF('Input and Summary Results'!D3895=0,FALSE,'Input and Summary Results'!$B3895)</f>
        <v>0</v>
      </c>
      <c r="C4313" t="b">
        <f>IF(OR(B4313=0,'Input and Summary Results'!D3895=0,'Input and Summary Results'!D3895=""),FALSE,'Input and Summary Results'!$D3895)</f>
        <v>0</v>
      </c>
      <c r="D4313" t="b">
        <f>IF(OR(B4313=0,'Input and Summary Results'!E3895=0),FALSE,'Input and Summary Results'!$E3895)</f>
        <v>0</v>
      </c>
      <c r="E4313" t="b">
        <f t="shared" si="230"/>
        <v>0</v>
      </c>
      <c r="F4313" t="b">
        <f t="shared" si="231"/>
        <v>0</v>
      </c>
      <c r="G4313" t="b">
        <f>IF('Input and Summary Results'!$J$4="yes",IF(C4313=FALSE,FALSE,IF('Data Transformation'!E4313&lt;$R$10,E4313,$R$10)),IF(C4313=FALSE,FALSE,IF(C4313&lt;$R$10,C4313,$R$10)))</f>
        <v>0</v>
      </c>
      <c r="H4313" t="b">
        <f>IF('Input and Summary Results'!$J$4="yes",'Data Transformation'!F4313,'Data Transformation'!D4313)</f>
        <v>0</v>
      </c>
      <c r="I4313" t="str">
        <f t="shared" si="232"/>
        <v/>
      </c>
    </row>
    <row r="4314" spans="2:9" x14ac:dyDescent="0.25">
      <c r="B4314" t="b">
        <f>IF('Input and Summary Results'!D3896=0,FALSE,'Input and Summary Results'!$B3896)</f>
        <v>0</v>
      </c>
      <c r="C4314" t="b">
        <f>IF(OR(B4314=0,'Input and Summary Results'!D3896=0,'Input and Summary Results'!D3896=""),FALSE,'Input and Summary Results'!$D3896)</f>
        <v>0</v>
      </c>
      <c r="D4314" t="b">
        <f>IF(OR(B4314=0,'Input and Summary Results'!E3896=0),FALSE,'Input and Summary Results'!$E3896)</f>
        <v>0</v>
      </c>
      <c r="E4314" t="b">
        <f t="shared" si="230"/>
        <v>0</v>
      </c>
      <c r="F4314" t="b">
        <f t="shared" si="231"/>
        <v>0</v>
      </c>
      <c r="G4314" t="b">
        <f>IF('Input and Summary Results'!$J$4="yes",IF(C4314=FALSE,FALSE,IF('Data Transformation'!E4314&lt;$R$10,E4314,$R$10)),IF(C4314=FALSE,FALSE,IF(C4314&lt;$R$10,C4314,$R$10)))</f>
        <v>0</v>
      </c>
      <c r="H4314" t="b">
        <f>IF('Input and Summary Results'!$J$4="yes",'Data Transformation'!F4314,'Data Transformation'!D4314)</f>
        <v>0</v>
      </c>
      <c r="I4314" t="str">
        <f t="shared" si="232"/>
        <v/>
      </c>
    </row>
    <row r="4315" spans="2:9" x14ac:dyDescent="0.25">
      <c r="B4315" t="b">
        <f>IF('Input and Summary Results'!D3897=0,FALSE,'Input and Summary Results'!$B3897)</f>
        <v>0</v>
      </c>
      <c r="C4315" t="b">
        <f>IF(OR(B4315=0,'Input and Summary Results'!D3897=0,'Input and Summary Results'!D3897=""),FALSE,'Input and Summary Results'!$D3897)</f>
        <v>0</v>
      </c>
      <c r="D4315" t="b">
        <f>IF(OR(B4315=0,'Input and Summary Results'!E3897=0),FALSE,'Input and Summary Results'!$E3897)</f>
        <v>0</v>
      </c>
      <c r="E4315" t="b">
        <f t="shared" si="230"/>
        <v>0</v>
      </c>
      <c r="F4315" t="b">
        <f t="shared" si="231"/>
        <v>0</v>
      </c>
      <c r="G4315" t="b">
        <f>IF('Input and Summary Results'!$J$4="yes",IF(C4315=FALSE,FALSE,IF('Data Transformation'!E4315&lt;$R$10,E4315,$R$10)),IF(C4315=FALSE,FALSE,IF(C4315&lt;$R$10,C4315,$R$10)))</f>
        <v>0</v>
      </c>
      <c r="H4315" t="b">
        <f>IF('Input and Summary Results'!$J$4="yes",'Data Transformation'!F4315,'Data Transformation'!D4315)</f>
        <v>0</v>
      </c>
      <c r="I4315" t="str">
        <f t="shared" si="232"/>
        <v/>
      </c>
    </row>
    <row r="4316" spans="2:9" x14ac:dyDescent="0.25">
      <c r="B4316" t="b">
        <f>IF('Input and Summary Results'!D3898=0,FALSE,'Input and Summary Results'!$B3898)</f>
        <v>0</v>
      </c>
      <c r="C4316" t="b">
        <f>IF(OR(B4316=0,'Input and Summary Results'!D3898=0,'Input and Summary Results'!D3898=""),FALSE,'Input and Summary Results'!$D3898)</f>
        <v>0</v>
      </c>
      <c r="D4316" t="b">
        <f>IF(OR(B4316=0,'Input and Summary Results'!E3898=0),FALSE,'Input and Summary Results'!$E3898)</f>
        <v>0</v>
      </c>
      <c r="E4316" t="b">
        <f t="shared" si="230"/>
        <v>0</v>
      </c>
      <c r="F4316" t="b">
        <f t="shared" si="231"/>
        <v>0</v>
      </c>
      <c r="G4316" t="b">
        <f>IF('Input and Summary Results'!$J$4="yes",IF(C4316=FALSE,FALSE,IF('Data Transformation'!E4316&lt;$R$10,E4316,$R$10)),IF(C4316=FALSE,FALSE,IF(C4316&lt;$R$10,C4316,$R$10)))</f>
        <v>0</v>
      </c>
      <c r="H4316" t="b">
        <f>IF('Input and Summary Results'!$J$4="yes",'Data Transformation'!F4316,'Data Transformation'!D4316)</f>
        <v>0</v>
      </c>
      <c r="I4316" t="str">
        <f t="shared" si="232"/>
        <v/>
      </c>
    </row>
    <row r="4317" spans="2:9" x14ac:dyDescent="0.25">
      <c r="B4317" t="b">
        <f>IF('Input and Summary Results'!D3899=0,FALSE,'Input and Summary Results'!$B3899)</f>
        <v>0</v>
      </c>
      <c r="C4317" t="b">
        <f>IF(OR(B4317=0,'Input and Summary Results'!D3899=0,'Input and Summary Results'!D3899=""),FALSE,'Input and Summary Results'!$D3899)</f>
        <v>0</v>
      </c>
      <c r="D4317" t="b">
        <f>IF(OR(B4317=0,'Input and Summary Results'!E3899=0),FALSE,'Input and Summary Results'!$E3899)</f>
        <v>0</v>
      </c>
      <c r="E4317" t="b">
        <f t="shared" si="230"/>
        <v>0</v>
      </c>
      <c r="F4317" t="b">
        <f t="shared" si="231"/>
        <v>0</v>
      </c>
      <c r="G4317" t="b">
        <f>IF('Input and Summary Results'!$J$4="yes",IF(C4317=FALSE,FALSE,IF('Data Transformation'!E4317&lt;$R$10,E4317,$R$10)),IF(C4317=FALSE,FALSE,IF(C4317&lt;$R$10,C4317,$R$10)))</f>
        <v>0</v>
      </c>
      <c r="H4317" t="b">
        <f>IF('Input and Summary Results'!$J$4="yes",'Data Transformation'!F4317,'Data Transformation'!D4317)</f>
        <v>0</v>
      </c>
      <c r="I4317" t="str">
        <f t="shared" si="232"/>
        <v/>
      </c>
    </row>
    <row r="4318" spans="2:9" x14ac:dyDescent="0.25">
      <c r="B4318" t="b">
        <f>IF('Input and Summary Results'!D3900=0,FALSE,'Input and Summary Results'!$B3900)</f>
        <v>0</v>
      </c>
      <c r="C4318" t="b">
        <f>IF(OR(B4318=0,'Input and Summary Results'!D3900=0,'Input and Summary Results'!D3900=""),FALSE,'Input and Summary Results'!$D3900)</f>
        <v>0</v>
      </c>
      <c r="D4318" t="b">
        <f>IF(OR(B4318=0,'Input and Summary Results'!E3900=0),FALSE,'Input and Summary Results'!$E3900)</f>
        <v>0</v>
      </c>
      <c r="E4318" t="b">
        <f t="shared" si="230"/>
        <v>0</v>
      </c>
      <c r="F4318" t="b">
        <f t="shared" si="231"/>
        <v>0</v>
      </c>
      <c r="G4318" t="b">
        <f>IF('Input and Summary Results'!$J$4="yes",IF(C4318=FALSE,FALSE,IF('Data Transformation'!E4318&lt;$R$10,E4318,$R$10)),IF(C4318=FALSE,FALSE,IF(C4318&lt;$R$10,C4318,$R$10)))</f>
        <v>0</v>
      </c>
      <c r="H4318" t="b">
        <f>IF('Input and Summary Results'!$J$4="yes",'Data Transformation'!F4318,'Data Transformation'!D4318)</f>
        <v>0</v>
      </c>
      <c r="I4318" t="str">
        <f t="shared" si="232"/>
        <v/>
      </c>
    </row>
    <row r="4319" spans="2:9" x14ac:dyDescent="0.25">
      <c r="B4319" t="b">
        <f>IF('Input and Summary Results'!D3901=0,FALSE,'Input and Summary Results'!$B3901)</f>
        <v>0</v>
      </c>
      <c r="C4319" t="b">
        <f>IF(OR(B4319=0,'Input and Summary Results'!D3901=0,'Input and Summary Results'!D3901=""),FALSE,'Input and Summary Results'!$D3901)</f>
        <v>0</v>
      </c>
      <c r="D4319" t="b">
        <f>IF(OR(B4319=0,'Input and Summary Results'!E3901=0),FALSE,'Input and Summary Results'!$E3901)</f>
        <v>0</v>
      </c>
      <c r="E4319" t="b">
        <f t="shared" si="230"/>
        <v>0</v>
      </c>
      <c r="F4319" t="b">
        <f t="shared" si="231"/>
        <v>0</v>
      </c>
      <c r="G4319" t="b">
        <f>IF('Input and Summary Results'!$J$4="yes",IF(C4319=FALSE,FALSE,IF('Data Transformation'!E4319&lt;$R$10,E4319,$R$10)),IF(C4319=FALSE,FALSE,IF(C4319&lt;$R$10,C4319,$R$10)))</f>
        <v>0</v>
      </c>
      <c r="H4319" t="b">
        <f>IF('Input and Summary Results'!$J$4="yes",'Data Transformation'!F4319,'Data Transformation'!D4319)</f>
        <v>0</v>
      </c>
      <c r="I4319" t="str">
        <f t="shared" si="232"/>
        <v/>
      </c>
    </row>
    <row r="4320" spans="2:9" x14ac:dyDescent="0.25">
      <c r="B4320" t="b">
        <f>IF('Input and Summary Results'!D3902=0,FALSE,'Input and Summary Results'!$B3902)</f>
        <v>0</v>
      </c>
      <c r="C4320" t="b">
        <f>IF(OR(B4320=0,'Input and Summary Results'!D3902=0,'Input and Summary Results'!D3902=""),FALSE,'Input and Summary Results'!$D3902)</f>
        <v>0</v>
      </c>
      <c r="D4320" t="b">
        <f>IF(OR(B4320=0,'Input and Summary Results'!E3902=0),FALSE,'Input and Summary Results'!$E3902)</f>
        <v>0</v>
      </c>
      <c r="E4320" t="b">
        <f t="shared" si="230"/>
        <v>0</v>
      </c>
      <c r="F4320" t="b">
        <f t="shared" si="231"/>
        <v>0</v>
      </c>
      <c r="G4320" t="b">
        <f>IF('Input and Summary Results'!$J$4="yes",IF(C4320=FALSE,FALSE,IF('Data Transformation'!E4320&lt;$R$10,E4320,$R$10)),IF(C4320=FALSE,FALSE,IF(C4320&lt;$R$10,C4320,$R$10)))</f>
        <v>0</v>
      </c>
      <c r="H4320" t="b">
        <f>IF('Input and Summary Results'!$J$4="yes",'Data Transformation'!F4320,'Data Transformation'!D4320)</f>
        <v>0</v>
      </c>
      <c r="I4320" t="str">
        <f t="shared" si="232"/>
        <v/>
      </c>
    </row>
    <row r="4321" spans="2:9" x14ac:dyDescent="0.25">
      <c r="B4321" t="b">
        <f>IF('Input and Summary Results'!D3903=0,FALSE,'Input and Summary Results'!$B3903)</f>
        <v>0</v>
      </c>
      <c r="C4321" t="b">
        <f>IF(OR(B4321=0,'Input and Summary Results'!D3903=0,'Input and Summary Results'!D3903=""),FALSE,'Input and Summary Results'!$D3903)</f>
        <v>0</v>
      </c>
      <c r="D4321" t="b">
        <f>IF(OR(B4321=0,'Input and Summary Results'!E3903=0),FALSE,'Input and Summary Results'!$E3903)</f>
        <v>0</v>
      </c>
      <c r="E4321" t="b">
        <f t="shared" si="230"/>
        <v>0</v>
      </c>
      <c r="F4321" t="b">
        <f t="shared" si="231"/>
        <v>0</v>
      </c>
      <c r="G4321" t="b">
        <f>IF('Input and Summary Results'!$J$4="yes",IF(C4321=FALSE,FALSE,IF('Data Transformation'!E4321&lt;$R$10,E4321,$R$10)),IF(C4321=FALSE,FALSE,IF(C4321&lt;$R$10,C4321,$R$10)))</f>
        <v>0</v>
      </c>
      <c r="H4321" t="b">
        <f>IF('Input and Summary Results'!$J$4="yes",'Data Transformation'!F4321,'Data Transformation'!D4321)</f>
        <v>0</v>
      </c>
      <c r="I4321" t="str">
        <f t="shared" si="232"/>
        <v/>
      </c>
    </row>
    <row r="4322" spans="2:9" x14ac:dyDescent="0.25">
      <c r="B4322" t="b">
        <f>IF('Input and Summary Results'!D3904=0,FALSE,'Input and Summary Results'!$B3904)</f>
        <v>0</v>
      </c>
      <c r="C4322" t="b">
        <f>IF(OR(B4322=0,'Input and Summary Results'!D3904=0,'Input and Summary Results'!D3904=""),FALSE,'Input and Summary Results'!$D3904)</f>
        <v>0</v>
      </c>
      <c r="D4322" t="b">
        <f>IF(OR(B4322=0,'Input and Summary Results'!E3904=0),FALSE,'Input and Summary Results'!$E3904)</f>
        <v>0</v>
      </c>
      <c r="E4322" t="b">
        <f t="shared" si="230"/>
        <v>0</v>
      </c>
      <c r="F4322" t="b">
        <f t="shared" si="231"/>
        <v>0</v>
      </c>
      <c r="G4322" t="b">
        <f>IF('Input and Summary Results'!$J$4="yes",IF(C4322=FALSE,FALSE,IF('Data Transformation'!E4322&lt;$R$10,E4322,$R$10)),IF(C4322=FALSE,FALSE,IF(C4322&lt;$R$10,C4322,$R$10)))</f>
        <v>0</v>
      </c>
      <c r="H4322" t="b">
        <f>IF('Input and Summary Results'!$J$4="yes",'Data Transformation'!F4322,'Data Transformation'!D4322)</f>
        <v>0</v>
      </c>
      <c r="I4322" t="str">
        <f t="shared" si="232"/>
        <v/>
      </c>
    </row>
    <row r="4323" spans="2:9" x14ac:dyDescent="0.25">
      <c r="B4323" t="b">
        <f>IF('Input and Summary Results'!D3905=0,FALSE,'Input and Summary Results'!$B3905)</f>
        <v>0</v>
      </c>
      <c r="C4323" t="b">
        <f>IF(OR(B4323=0,'Input and Summary Results'!D3905=0,'Input and Summary Results'!D3905=""),FALSE,'Input and Summary Results'!$D3905)</f>
        <v>0</v>
      </c>
      <c r="D4323" t="b">
        <f>IF(OR(B4323=0,'Input and Summary Results'!E3905=0),FALSE,'Input and Summary Results'!$E3905)</f>
        <v>0</v>
      </c>
      <c r="E4323" t="b">
        <f t="shared" si="230"/>
        <v>0</v>
      </c>
      <c r="F4323" t="b">
        <f t="shared" si="231"/>
        <v>0</v>
      </c>
      <c r="G4323" t="b">
        <f>IF('Input and Summary Results'!$J$4="yes",IF(C4323=FALSE,FALSE,IF('Data Transformation'!E4323&lt;$R$10,E4323,$R$10)),IF(C4323=FALSE,FALSE,IF(C4323&lt;$R$10,C4323,$R$10)))</f>
        <v>0</v>
      </c>
      <c r="H4323" t="b">
        <f>IF('Input and Summary Results'!$J$4="yes",'Data Transformation'!F4323,'Data Transformation'!D4323)</f>
        <v>0</v>
      </c>
      <c r="I4323" t="str">
        <f t="shared" si="232"/>
        <v/>
      </c>
    </row>
    <row r="4324" spans="2:9" x14ac:dyDescent="0.25">
      <c r="B4324" t="b">
        <f>IF('Input and Summary Results'!D3906=0,FALSE,'Input and Summary Results'!$B3906)</f>
        <v>0</v>
      </c>
      <c r="C4324" t="b">
        <f>IF(OR(B4324=0,'Input and Summary Results'!D3906=0,'Input and Summary Results'!D3906=""),FALSE,'Input and Summary Results'!$D3906)</f>
        <v>0</v>
      </c>
      <c r="D4324" t="b">
        <f>IF(OR(B4324=0,'Input and Summary Results'!E3906=0),FALSE,'Input and Summary Results'!$E3906)</f>
        <v>0</v>
      </c>
      <c r="E4324" t="b">
        <f t="shared" si="230"/>
        <v>0</v>
      </c>
      <c r="F4324" t="b">
        <f t="shared" si="231"/>
        <v>0</v>
      </c>
      <c r="G4324" t="b">
        <f>IF('Input and Summary Results'!$J$4="yes",IF(C4324=FALSE,FALSE,IF('Data Transformation'!E4324&lt;$R$10,E4324,$R$10)),IF(C4324=FALSE,FALSE,IF(C4324&lt;$R$10,C4324,$R$10)))</f>
        <v>0</v>
      </c>
      <c r="H4324" t="b">
        <f>IF('Input and Summary Results'!$J$4="yes",'Data Transformation'!F4324,'Data Transformation'!D4324)</f>
        <v>0</v>
      </c>
      <c r="I4324" t="str">
        <f t="shared" si="232"/>
        <v/>
      </c>
    </row>
    <row r="4325" spans="2:9" x14ac:dyDescent="0.25">
      <c r="B4325" t="b">
        <f>IF('Input and Summary Results'!D3907=0,FALSE,'Input and Summary Results'!$B3907)</f>
        <v>0</v>
      </c>
      <c r="C4325" t="b">
        <f>IF(OR(B4325=0,'Input and Summary Results'!D3907=0,'Input and Summary Results'!D3907=""),FALSE,'Input and Summary Results'!$D3907)</f>
        <v>0</v>
      </c>
      <c r="D4325" t="b">
        <f>IF(OR(B4325=0,'Input and Summary Results'!E3907=0),FALSE,'Input and Summary Results'!$E3907)</f>
        <v>0</v>
      </c>
      <c r="E4325" t="b">
        <f t="shared" si="230"/>
        <v>0</v>
      </c>
      <c r="F4325" t="b">
        <f t="shared" si="231"/>
        <v>0</v>
      </c>
      <c r="G4325" t="b">
        <f>IF('Input and Summary Results'!$J$4="yes",IF(C4325=FALSE,FALSE,IF('Data Transformation'!E4325&lt;$R$10,E4325,$R$10)),IF(C4325=FALSE,FALSE,IF(C4325&lt;$R$10,C4325,$R$10)))</f>
        <v>0</v>
      </c>
      <c r="H4325" t="b">
        <f>IF('Input and Summary Results'!$J$4="yes",'Data Transformation'!F4325,'Data Transformation'!D4325)</f>
        <v>0</v>
      </c>
      <c r="I4325" t="str">
        <f t="shared" si="232"/>
        <v/>
      </c>
    </row>
    <row r="4326" spans="2:9" x14ac:dyDescent="0.25">
      <c r="B4326" t="b">
        <f>IF('Input and Summary Results'!D3908=0,FALSE,'Input and Summary Results'!$B3908)</f>
        <v>0</v>
      </c>
      <c r="C4326" t="b">
        <f>IF(OR(B4326=0,'Input and Summary Results'!D3908=0,'Input and Summary Results'!D3908=""),FALSE,'Input and Summary Results'!$D3908)</f>
        <v>0</v>
      </c>
      <c r="D4326" t="b">
        <f>IF(OR(B4326=0,'Input and Summary Results'!E3908=0),FALSE,'Input and Summary Results'!$E3908)</f>
        <v>0</v>
      </c>
      <c r="E4326" t="b">
        <f t="shared" si="230"/>
        <v>0</v>
      </c>
      <c r="F4326" t="b">
        <f t="shared" si="231"/>
        <v>0</v>
      </c>
      <c r="G4326" t="b">
        <f>IF('Input and Summary Results'!$J$4="yes",IF(C4326=FALSE,FALSE,IF('Data Transformation'!E4326&lt;$R$10,E4326,$R$10)),IF(C4326=FALSE,FALSE,IF(C4326&lt;$R$10,C4326,$R$10)))</f>
        <v>0</v>
      </c>
      <c r="H4326" t="b">
        <f>IF('Input and Summary Results'!$J$4="yes",'Data Transformation'!F4326,'Data Transformation'!D4326)</f>
        <v>0</v>
      </c>
      <c r="I4326" t="str">
        <f t="shared" si="232"/>
        <v/>
      </c>
    </row>
    <row r="4327" spans="2:9" x14ac:dyDescent="0.25">
      <c r="B4327" t="b">
        <f>IF('Input and Summary Results'!D3909=0,FALSE,'Input and Summary Results'!$B3909)</f>
        <v>0</v>
      </c>
      <c r="C4327" t="b">
        <f>IF(OR(B4327=0,'Input and Summary Results'!D3909=0,'Input and Summary Results'!D3909=""),FALSE,'Input and Summary Results'!$D3909)</f>
        <v>0</v>
      </c>
      <c r="D4327" t="b">
        <f>IF(OR(B4327=0,'Input and Summary Results'!E3909=0),FALSE,'Input and Summary Results'!$E3909)</f>
        <v>0</v>
      </c>
      <c r="E4327" t="b">
        <f t="shared" si="230"/>
        <v>0</v>
      </c>
      <c r="F4327" t="b">
        <f t="shared" si="231"/>
        <v>0</v>
      </c>
      <c r="G4327" t="b">
        <f>IF('Input and Summary Results'!$J$4="yes",IF(C4327=FALSE,FALSE,IF('Data Transformation'!E4327&lt;$R$10,E4327,$R$10)),IF(C4327=FALSE,FALSE,IF(C4327&lt;$R$10,C4327,$R$10)))</f>
        <v>0</v>
      </c>
      <c r="H4327" t="b">
        <f>IF('Input and Summary Results'!$J$4="yes",'Data Transformation'!F4327,'Data Transformation'!D4327)</f>
        <v>0</v>
      </c>
      <c r="I4327" t="str">
        <f t="shared" si="232"/>
        <v/>
      </c>
    </row>
    <row r="4328" spans="2:9" x14ac:dyDescent="0.25">
      <c r="B4328" t="b">
        <f>IF('Input and Summary Results'!D3910=0,FALSE,'Input and Summary Results'!$B3910)</f>
        <v>0</v>
      </c>
      <c r="C4328" t="b">
        <f>IF(OR(B4328=0,'Input and Summary Results'!D3910=0,'Input and Summary Results'!D3910=""),FALSE,'Input and Summary Results'!$D3910)</f>
        <v>0</v>
      </c>
      <c r="D4328" t="b">
        <f>IF(OR(B4328=0,'Input and Summary Results'!E3910=0),FALSE,'Input and Summary Results'!$E3910)</f>
        <v>0</v>
      </c>
      <c r="E4328" t="b">
        <f t="shared" si="230"/>
        <v>0</v>
      </c>
      <c r="F4328" t="b">
        <f t="shared" si="231"/>
        <v>0</v>
      </c>
      <c r="G4328" t="b">
        <f>IF('Input and Summary Results'!$J$4="yes",IF(C4328=FALSE,FALSE,IF('Data Transformation'!E4328&lt;$R$10,E4328,$R$10)),IF(C4328=FALSE,FALSE,IF(C4328&lt;$R$10,C4328,$R$10)))</f>
        <v>0</v>
      </c>
      <c r="H4328" t="b">
        <f>IF('Input and Summary Results'!$J$4="yes",'Data Transformation'!F4328,'Data Transformation'!D4328)</f>
        <v>0</v>
      </c>
      <c r="I4328" t="str">
        <f t="shared" si="232"/>
        <v/>
      </c>
    </row>
    <row r="4329" spans="2:9" x14ac:dyDescent="0.25">
      <c r="B4329" t="b">
        <f>IF('Input and Summary Results'!D3911=0,FALSE,'Input and Summary Results'!$B3911)</f>
        <v>0</v>
      </c>
      <c r="C4329" t="b">
        <f>IF(OR(B4329=0,'Input and Summary Results'!D3911=0,'Input and Summary Results'!D3911=""),FALSE,'Input and Summary Results'!$D3911)</f>
        <v>0</v>
      </c>
      <c r="D4329" t="b">
        <f>IF(OR(B4329=0,'Input and Summary Results'!E3911=0),FALSE,'Input and Summary Results'!$E3911)</f>
        <v>0</v>
      </c>
      <c r="E4329" t="b">
        <f t="shared" si="230"/>
        <v>0</v>
      </c>
      <c r="F4329" t="b">
        <f t="shared" si="231"/>
        <v>0</v>
      </c>
      <c r="G4329" t="b">
        <f>IF('Input and Summary Results'!$J$4="yes",IF(C4329=FALSE,FALSE,IF('Data Transformation'!E4329&lt;$R$10,E4329,$R$10)),IF(C4329=FALSE,FALSE,IF(C4329&lt;$R$10,C4329,$R$10)))</f>
        <v>0</v>
      </c>
      <c r="H4329" t="b">
        <f>IF('Input and Summary Results'!$J$4="yes",'Data Transformation'!F4329,'Data Transformation'!D4329)</f>
        <v>0</v>
      </c>
      <c r="I4329" t="str">
        <f t="shared" si="232"/>
        <v/>
      </c>
    </row>
    <row r="4330" spans="2:9" x14ac:dyDescent="0.25">
      <c r="B4330" t="b">
        <f>IF('Input and Summary Results'!D3912=0,FALSE,'Input and Summary Results'!$B3912)</f>
        <v>0</v>
      </c>
      <c r="C4330" t="b">
        <f>IF(OR(B4330=0,'Input and Summary Results'!D3912=0,'Input and Summary Results'!D3912=""),FALSE,'Input and Summary Results'!$D3912)</f>
        <v>0</v>
      </c>
      <c r="D4330" t="b">
        <f>IF(OR(B4330=0,'Input and Summary Results'!E3912=0),FALSE,'Input and Summary Results'!$E3912)</f>
        <v>0</v>
      </c>
      <c r="E4330" t="b">
        <f t="shared" ref="E4330:E4393" si="233">IF(C4330=FALSE,FALSE,LOG10(C4330))</f>
        <v>0</v>
      </c>
      <c r="F4330" t="b">
        <f t="shared" ref="F4330:F4393" si="234">IF(D4330=FALSE, FALSE,0.434*D4330/C4330)</f>
        <v>0</v>
      </c>
      <c r="G4330" t="b">
        <f>IF('Input and Summary Results'!$J$4="yes",IF(C4330=FALSE,FALSE,IF('Data Transformation'!E4330&lt;$R$10,E4330,$R$10)),IF(C4330=FALSE,FALSE,IF(C4330&lt;$R$10,C4330,$R$10)))</f>
        <v>0</v>
      </c>
      <c r="H4330" t="b">
        <f>IF('Input and Summary Results'!$J$4="yes",'Data Transformation'!F4330,'Data Transformation'!D4330)</f>
        <v>0</v>
      </c>
      <c r="I4330" t="str">
        <f t="shared" si="232"/>
        <v/>
      </c>
    </row>
    <row r="4331" spans="2:9" x14ac:dyDescent="0.25">
      <c r="B4331" t="b">
        <f>IF('Input and Summary Results'!D3913=0,FALSE,'Input and Summary Results'!$B3913)</f>
        <v>0</v>
      </c>
      <c r="C4331" t="b">
        <f>IF(OR(B4331=0,'Input and Summary Results'!D3913=0,'Input and Summary Results'!D3913=""),FALSE,'Input and Summary Results'!$D3913)</f>
        <v>0</v>
      </c>
      <c r="D4331" t="b">
        <f>IF(OR(B4331=0,'Input and Summary Results'!E3913=0),FALSE,'Input and Summary Results'!$E3913)</f>
        <v>0</v>
      </c>
      <c r="E4331" t="b">
        <f t="shared" si="233"/>
        <v>0</v>
      </c>
      <c r="F4331" t="b">
        <f t="shared" si="234"/>
        <v>0</v>
      </c>
      <c r="G4331" t="b">
        <f>IF('Input and Summary Results'!$J$4="yes",IF(C4331=FALSE,FALSE,IF('Data Transformation'!E4331&lt;$R$10,E4331,$R$10)),IF(C4331=FALSE,FALSE,IF(C4331&lt;$R$10,C4331,$R$10)))</f>
        <v>0</v>
      </c>
      <c r="H4331" t="b">
        <f>IF('Input and Summary Results'!$J$4="yes",'Data Transformation'!F4331,'Data Transformation'!D4331)</f>
        <v>0</v>
      </c>
      <c r="I4331" t="str">
        <f t="shared" si="232"/>
        <v/>
      </c>
    </row>
    <row r="4332" spans="2:9" x14ac:dyDescent="0.25">
      <c r="B4332" t="b">
        <f>IF('Input and Summary Results'!D3914=0,FALSE,'Input and Summary Results'!$B3914)</f>
        <v>0</v>
      </c>
      <c r="C4332" t="b">
        <f>IF(OR(B4332=0,'Input and Summary Results'!D3914=0,'Input and Summary Results'!D3914=""),FALSE,'Input and Summary Results'!$D3914)</f>
        <v>0</v>
      </c>
      <c r="D4332" t="b">
        <f>IF(OR(B4332=0,'Input and Summary Results'!E3914=0),FALSE,'Input and Summary Results'!$E3914)</f>
        <v>0</v>
      </c>
      <c r="E4332" t="b">
        <f t="shared" si="233"/>
        <v>0</v>
      </c>
      <c r="F4332" t="b">
        <f t="shared" si="234"/>
        <v>0</v>
      </c>
      <c r="G4332" t="b">
        <f>IF('Input and Summary Results'!$J$4="yes",IF(C4332=FALSE,FALSE,IF('Data Transformation'!E4332&lt;$R$10,E4332,$R$10)),IF(C4332=FALSE,FALSE,IF(C4332&lt;$R$10,C4332,$R$10)))</f>
        <v>0</v>
      </c>
      <c r="H4332" t="b">
        <f>IF('Input and Summary Results'!$J$4="yes",'Data Transformation'!F4332,'Data Transformation'!D4332)</f>
        <v>0</v>
      </c>
      <c r="I4332" t="str">
        <f t="shared" si="232"/>
        <v/>
      </c>
    </row>
    <row r="4333" spans="2:9" x14ac:dyDescent="0.25">
      <c r="B4333" t="b">
        <f>IF('Input and Summary Results'!D3915=0,FALSE,'Input and Summary Results'!$B3915)</f>
        <v>0</v>
      </c>
      <c r="C4333" t="b">
        <f>IF(OR(B4333=0,'Input and Summary Results'!D3915=0,'Input and Summary Results'!D3915=""),FALSE,'Input and Summary Results'!$D3915)</f>
        <v>0</v>
      </c>
      <c r="D4333" t="b">
        <f>IF(OR(B4333=0,'Input and Summary Results'!E3915=0),FALSE,'Input and Summary Results'!$E3915)</f>
        <v>0</v>
      </c>
      <c r="E4333" t="b">
        <f t="shared" si="233"/>
        <v>0</v>
      </c>
      <c r="F4333" t="b">
        <f t="shared" si="234"/>
        <v>0</v>
      </c>
      <c r="G4333" t="b">
        <f>IF('Input and Summary Results'!$J$4="yes",IF(C4333=FALSE,FALSE,IF('Data Transformation'!E4333&lt;$R$10,E4333,$R$10)),IF(C4333=FALSE,FALSE,IF(C4333&lt;$R$10,C4333,$R$10)))</f>
        <v>0</v>
      </c>
      <c r="H4333" t="b">
        <f>IF('Input and Summary Results'!$J$4="yes",'Data Transformation'!F4333,'Data Transformation'!D4333)</f>
        <v>0</v>
      </c>
      <c r="I4333" t="str">
        <f t="shared" si="232"/>
        <v/>
      </c>
    </row>
    <row r="4334" spans="2:9" x14ac:dyDescent="0.25">
      <c r="B4334" t="b">
        <f>IF('Input and Summary Results'!D3916=0,FALSE,'Input and Summary Results'!$B3916)</f>
        <v>0</v>
      </c>
      <c r="C4334" t="b">
        <f>IF(OR(B4334=0,'Input and Summary Results'!D3916=0,'Input and Summary Results'!D3916=""),FALSE,'Input and Summary Results'!$D3916)</f>
        <v>0</v>
      </c>
      <c r="D4334" t="b">
        <f>IF(OR(B4334=0,'Input and Summary Results'!E3916=0),FALSE,'Input and Summary Results'!$E3916)</f>
        <v>0</v>
      </c>
      <c r="E4334" t="b">
        <f t="shared" si="233"/>
        <v>0</v>
      </c>
      <c r="F4334" t="b">
        <f t="shared" si="234"/>
        <v>0</v>
      </c>
      <c r="G4334" t="b">
        <f>IF('Input and Summary Results'!$J$4="yes",IF(C4334=FALSE,FALSE,IF('Data Transformation'!E4334&lt;$R$10,E4334,$R$10)),IF(C4334=FALSE,FALSE,IF(C4334&lt;$R$10,C4334,$R$10)))</f>
        <v>0</v>
      </c>
      <c r="H4334" t="b">
        <f>IF('Input and Summary Results'!$J$4="yes",'Data Transformation'!F4334,'Data Transformation'!D4334)</f>
        <v>0</v>
      </c>
      <c r="I4334" t="str">
        <f t="shared" si="232"/>
        <v/>
      </c>
    </row>
    <row r="4335" spans="2:9" x14ac:dyDescent="0.25">
      <c r="B4335" t="b">
        <f>IF('Input and Summary Results'!D3917=0,FALSE,'Input and Summary Results'!$B3917)</f>
        <v>0</v>
      </c>
      <c r="C4335" t="b">
        <f>IF(OR(B4335=0,'Input and Summary Results'!D3917=0,'Input and Summary Results'!D3917=""),FALSE,'Input and Summary Results'!$D3917)</f>
        <v>0</v>
      </c>
      <c r="D4335" t="b">
        <f>IF(OR(B4335=0,'Input and Summary Results'!E3917=0),FALSE,'Input and Summary Results'!$E3917)</f>
        <v>0</v>
      </c>
      <c r="E4335" t="b">
        <f t="shared" si="233"/>
        <v>0</v>
      </c>
      <c r="F4335" t="b">
        <f t="shared" si="234"/>
        <v>0</v>
      </c>
      <c r="G4335" t="b">
        <f>IF('Input and Summary Results'!$J$4="yes",IF(C4335=FALSE,FALSE,IF('Data Transformation'!E4335&lt;$R$10,E4335,$R$10)),IF(C4335=FALSE,FALSE,IF(C4335&lt;$R$10,C4335,$R$10)))</f>
        <v>0</v>
      </c>
      <c r="H4335" t="b">
        <f>IF('Input and Summary Results'!$J$4="yes",'Data Transformation'!F4335,'Data Transformation'!D4335)</f>
        <v>0</v>
      </c>
      <c r="I4335" t="str">
        <f t="shared" si="232"/>
        <v/>
      </c>
    </row>
    <row r="4336" spans="2:9" x14ac:dyDescent="0.25">
      <c r="B4336" t="b">
        <f>IF('Input and Summary Results'!D3918=0,FALSE,'Input and Summary Results'!$B3918)</f>
        <v>0</v>
      </c>
      <c r="C4336" t="b">
        <f>IF(OR(B4336=0,'Input and Summary Results'!D3918=0,'Input and Summary Results'!D3918=""),FALSE,'Input and Summary Results'!$D3918)</f>
        <v>0</v>
      </c>
      <c r="D4336" t="b">
        <f>IF(OR(B4336=0,'Input and Summary Results'!E3918=0),FALSE,'Input and Summary Results'!$E3918)</f>
        <v>0</v>
      </c>
      <c r="E4336" t="b">
        <f t="shared" si="233"/>
        <v>0</v>
      </c>
      <c r="F4336" t="b">
        <f t="shared" si="234"/>
        <v>0</v>
      </c>
      <c r="G4336" t="b">
        <f>IF('Input and Summary Results'!$J$4="yes",IF(C4336=FALSE,FALSE,IF('Data Transformation'!E4336&lt;$R$10,E4336,$R$10)),IF(C4336=FALSE,FALSE,IF(C4336&lt;$R$10,C4336,$R$10)))</f>
        <v>0</v>
      </c>
      <c r="H4336" t="b">
        <f>IF('Input and Summary Results'!$J$4="yes",'Data Transformation'!F4336,'Data Transformation'!D4336)</f>
        <v>0</v>
      </c>
      <c r="I4336" t="str">
        <f t="shared" si="232"/>
        <v/>
      </c>
    </row>
    <row r="4337" spans="2:9" x14ac:dyDescent="0.25">
      <c r="B4337" t="b">
        <f>IF('Input and Summary Results'!D3919=0,FALSE,'Input and Summary Results'!$B3919)</f>
        <v>0</v>
      </c>
      <c r="C4337" t="b">
        <f>IF(OR(B4337=0,'Input and Summary Results'!D3919=0,'Input and Summary Results'!D3919=""),FALSE,'Input and Summary Results'!$D3919)</f>
        <v>0</v>
      </c>
      <c r="D4337" t="b">
        <f>IF(OR(B4337=0,'Input and Summary Results'!E3919=0),FALSE,'Input and Summary Results'!$E3919)</f>
        <v>0</v>
      </c>
      <c r="E4337" t="b">
        <f t="shared" si="233"/>
        <v>0</v>
      </c>
      <c r="F4337" t="b">
        <f t="shared" si="234"/>
        <v>0</v>
      </c>
      <c r="G4337" t="b">
        <f>IF('Input and Summary Results'!$J$4="yes",IF(C4337=FALSE,FALSE,IF('Data Transformation'!E4337&lt;$R$10,E4337,$R$10)),IF(C4337=FALSE,FALSE,IF(C4337&lt;$R$10,C4337,$R$10)))</f>
        <v>0</v>
      </c>
      <c r="H4337" t="b">
        <f>IF('Input and Summary Results'!$J$4="yes",'Data Transformation'!F4337,'Data Transformation'!D4337)</f>
        <v>0</v>
      </c>
      <c r="I4337" t="str">
        <f t="shared" si="232"/>
        <v/>
      </c>
    </row>
    <row r="4338" spans="2:9" x14ac:dyDescent="0.25">
      <c r="B4338" t="b">
        <f>IF('Input and Summary Results'!D3920=0,FALSE,'Input and Summary Results'!$B3920)</f>
        <v>0</v>
      </c>
      <c r="C4338" t="b">
        <f>IF(OR(B4338=0,'Input and Summary Results'!D3920=0,'Input and Summary Results'!D3920=""),FALSE,'Input and Summary Results'!$D3920)</f>
        <v>0</v>
      </c>
      <c r="D4338" t="b">
        <f>IF(OR(B4338=0,'Input and Summary Results'!E3920=0),FALSE,'Input and Summary Results'!$E3920)</f>
        <v>0</v>
      </c>
      <c r="E4338" t="b">
        <f t="shared" si="233"/>
        <v>0</v>
      </c>
      <c r="F4338" t="b">
        <f t="shared" si="234"/>
        <v>0</v>
      </c>
      <c r="G4338" t="b">
        <f>IF('Input and Summary Results'!$J$4="yes",IF(C4338=FALSE,FALSE,IF('Data Transformation'!E4338&lt;$R$10,E4338,$R$10)),IF(C4338=FALSE,FALSE,IF(C4338&lt;$R$10,C4338,$R$10)))</f>
        <v>0</v>
      </c>
      <c r="H4338" t="b">
        <f>IF('Input and Summary Results'!$J$4="yes",'Data Transformation'!F4338,'Data Transformation'!D4338)</f>
        <v>0</v>
      </c>
      <c r="I4338" t="str">
        <f t="shared" si="232"/>
        <v/>
      </c>
    </row>
    <row r="4339" spans="2:9" x14ac:dyDescent="0.25">
      <c r="B4339" t="b">
        <f>IF('Input and Summary Results'!D3921=0,FALSE,'Input and Summary Results'!$B3921)</f>
        <v>0</v>
      </c>
      <c r="C4339" t="b">
        <f>IF(OR(B4339=0,'Input and Summary Results'!D3921=0,'Input and Summary Results'!D3921=""),FALSE,'Input and Summary Results'!$D3921)</f>
        <v>0</v>
      </c>
      <c r="D4339" t="b">
        <f>IF(OR(B4339=0,'Input and Summary Results'!E3921=0),FALSE,'Input and Summary Results'!$E3921)</f>
        <v>0</v>
      </c>
      <c r="E4339" t="b">
        <f t="shared" si="233"/>
        <v>0</v>
      </c>
      <c r="F4339" t="b">
        <f t="shared" si="234"/>
        <v>0</v>
      </c>
      <c r="G4339" t="b">
        <f>IF('Input and Summary Results'!$J$4="yes",IF(C4339=FALSE,FALSE,IF('Data Transformation'!E4339&lt;$R$10,E4339,$R$10)),IF(C4339=FALSE,FALSE,IF(C4339&lt;$R$10,C4339,$R$10)))</f>
        <v>0</v>
      </c>
      <c r="H4339" t="b">
        <f>IF('Input and Summary Results'!$J$4="yes",'Data Transformation'!F4339,'Data Transformation'!D4339)</f>
        <v>0</v>
      </c>
      <c r="I4339" t="str">
        <f t="shared" si="232"/>
        <v/>
      </c>
    </row>
    <row r="4340" spans="2:9" x14ac:dyDescent="0.25">
      <c r="B4340" t="b">
        <f>IF('Input and Summary Results'!D3922=0,FALSE,'Input and Summary Results'!$B3922)</f>
        <v>0</v>
      </c>
      <c r="C4340" t="b">
        <f>IF(OR(B4340=0,'Input and Summary Results'!D3922=0,'Input and Summary Results'!D3922=""),FALSE,'Input and Summary Results'!$D3922)</f>
        <v>0</v>
      </c>
      <c r="D4340" t="b">
        <f>IF(OR(B4340=0,'Input and Summary Results'!E3922=0),FALSE,'Input and Summary Results'!$E3922)</f>
        <v>0</v>
      </c>
      <c r="E4340" t="b">
        <f t="shared" si="233"/>
        <v>0</v>
      </c>
      <c r="F4340" t="b">
        <f t="shared" si="234"/>
        <v>0</v>
      </c>
      <c r="G4340" t="b">
        <f>IF('Input and Summary Results'!$J$4="yes",IF(C4340=FALSE,FALSE,IF('Data Transformation'!E4340&lt;$R$10,E4340,$R$10)),IF(C4340=FALSE,FALSE,IF(C4340&lt;$R$10,C4340,$R$10)))</f>
        <v>0</v>
      </c>
      <c r="H4340" t="b">
        <f>IF('Input and Summary Results'!$J$4="yes",'Data Transformation'!F4340,'Data Transformation'!D4340)</f>
        <v>0</v>
      </c>
      <c r="I4340" t="str">
        <f t="shared" si="232"/>
        <v/>
      </c>
    </row>
    <row r="4341" spans="2:9" x14ac:dyDescent="0.25">
      <c r="B4341" t="b">
        <f>IF('Input and Summary Results'!D3923=0,FALSE,'Input and Summary Results'!$B3923)</f>
        <v>0</v>
      </c>
      <c r="C4341" t="b">
        <f>IF(OR(B4341=0,'Input and Summary Results'!D3923=0,'Input and Summary Results'!D3923=""),FALSE,'Input and Summary Results'!$D3923)</f>
        <v>0</v>
      </c>
      <c r="D4341" t="b">
        <f>IF(OR(B4341=0,'Input and Summary Results'!E3923=0),FALSE,'Input and Summary Results'!$E3923)</f>
        <v>0</v>
      </c>
      <c r="E4341" t="b">
        <f t="shared" si="233"/>
        <v>0</v>
      </c>
      <c r="F4341" t="b">
        <f t="shared" si="234"/>
        <v>0</v>
      </c>
      <c r="G4341" t="b">
        <f>IF('Input and Summary Results'!$J$4="yes",IF(C4341=FALSE,FALSE,IF('Data Transformation'!E4341&lt;$R$10,E4341,$R$10)),IF(C4341=FALSE,FALSE,IF(C4341&lt;$R$10,C4341,$R$10)))</f>
        <v>0</v>
      </c>
      <c r="H4341" t="b">
        <f>IF('Input and Summary Results'!$J$4="yes",'Data Transformation'!F4341,'Data Transformation'!D4341)</f>
        <v>0</v>
      </c>
      <c r="I4341" t="str">
        <f t="shared" si="232"/>
        <v/>
      </c>
    </row>
    <row r="4342" spans="2:9" x14ac:dyDescent="0.25">
      <c r="B4342" t="b">
        <f>IF('Input and Summary Results'!D3924=0,FALSE,'Input and Summary Results'!$B3924)</f>
        <v>0</v>
      </c>
      <c r="C4342" t="b">
        <f>IF(OR(B4342=0,'Input and Summary Results'!D3924=0,'Input and Summary Results'!D3924=""),FALSE,'Input and Summary Results'!$D3924)</f>
        <v>0</v>
      </c>
      <c r="D4342" t="b">
        <f>IF(OR(B4342=0,'Input and Summary Results'!E3924=0),FALSE,'Input and Summary Results'!$E3924)</f>
        <v>0</v>
      </c>
      <c r="E4342" t="b">
        <f t="shared" si="233"/>
        <v>0</v>
      </c>
      <c r="F4342" t="b">
        <f t="shared" si="234"/>
        <v>0</v>
      </c>
      <c r="G4342" t="b">
        <f>IF('Input and Summary Results'!$J$4="yes",IF(C4342=FALSE,FALSE,IF('Data Transformation'!E4342&lt;$R$10,E4342,$R$10)),IF(C4342=FALSE,FALSE,IF(C4342&lt;$R$10,C4342,$R$10)))</f>
        <v>0</v>
      </c>
      <c r="H4342" t="b">
        <f>IF('Input and Summary Results'!$J$4="yes",'Data Transformation'!F4342,'Data Transformation'!D4342)</f>
        <v>0</v>
      </c>
      <c r="I4342" t="str">
        <f t="shared" si="232"/>
        <v/>
      </c>
    </row>
    <row r="4343" spans="2:9" x14ac:dyDescent="0.25">
      <c r="B4343" t="b">
        <f>IF('Input and Summary Results'!D3925=0,FALSE,'Input and Summary Results'!$B3925)</f>
        <v>0</v>
      </c>
      <c r="C4343" t="b">
        <f>IF(OR(B4343=0,'Input and Summary Results'!D3925=0,'Input and Summary Results'!D3925=""),FALSE,'Input and Summary Results'!$D3925)</f>
        <v>0</v>
      </c>
      <c r="D4343" t="b">
        <f>IF(OR(B4343=0,'Input and Summary Results'!E3925=0),FALSE,'Input and Summary Results'!$E3925)</f>
        <v>0</v>
      </c>
      <c r="E4343" t="b">
        <f t="shared" si="233"/>
        <v>0</v>
      </c>
      <c r="F4343" t="b">
        <f t="shared" si="234"/>
        <v>0</v>
      </c>
      <c r="G4343" t="b">
        <f>IF('Input and Summary Results'!$J$4="yes",IF(C4343=FALSE,FALSE,IF('Data Transformation'!E4343&lt;$R$10,E4343,$R$10)),IF(C4343=FALSE,FALSE,IF(C4343&lt;$R$10,C4343,$R$10)))</f>
        <v>0</v>
      </c>
      <c r="H4343" t="b">
        <f>IF('Input and Summary Results'!$J$4="yes",'Data Transformation'!F4343,'Data Transformation'!D4343)</f>
        <v>0</v>
      </c>
      <c r="I4343" t="str">
        <f t="shared" si="232"/>
        <v/>
      </c>
    </row>
    <row r="4344" spans="2:9" x14ac:dyDescent="0.25">
      <c r="B4344" t="b">
        <f>IF('Input and Summary Results'!D3926=0,FALSE,'Input and Summary Results'!$B3926)</f>
        <v>0</v>
      </c>
      <c r="C4344" t="b">
        <f>IF(OR(B4344=0,'Input and Summary Results'!D3926=0,'Input and Summary Results'!D3926=""),FALSE,'Input and Summary Results'!$D3926)</f>
        <v>0</v>
      </c>
      <c r="D4344" t="b">
        <f>IF(OR(B4344=0,'Input and Summary Results'!E3926=0),FALSE,'Input and Summary Results'!$E3926)</f>
        <v>0</v>
      </c>
      <c r="E4344" t="b">
        <f t="shared" si="233"/>
        <v>0</v>
      </c>
      <c r="F4344" t="b">
        <f t="shared" si="234"/>
        <v>0</v>
      </c>
      <c r="G4344" t="b">
        <f>IF('Input and Summary Results'!$J$4="yes",IF(C4344=FALSE,FALSE,IF('Data Transformation'!E4344&lt;$R$10,E4344,$R$10)),IF(C4344=FALSE,FALSE,IF(C4344&lt;$R$10,C4344,$R$10)))</f>
        <v>0</v>
      </c>
      <c r="H4344" t="b">
        <f>IF('Input and Summary Results'!$J$4="yes",'Data Transformation'!F4344,'Data Transformation'!D4344)</f>
        <v>0</v>
      </c>
      <c r="I4344" t="str">
        <f t="shared" si="232"/>
        <v/>
      </c>
    </row>
    <row r="4345" spans="2:9" x14ac:dyDescent="0.25">
      <c r="B4345" t="b">
        <f>IF('Input and Summary Results'!D3927=0,FALSE,'Input and Summary Results'!$B3927)</f>
        <v>0</v>
      </c>
      <c r="C4345" t="b">
        <f>IF(OR(B4345=0,'Input and Summary Results'!D3927=0,'Input and Summary Results'!D3927=""),FALSE,'Input and Summary Results'!$D3927)</f>
        <v>0</v>
      </c>
      <c r="D4345" t="b">
        <f>IF(OR(B4345=0,'Input and Summary Results'!E3927=0),FALSE,'Input and Summary Results'!$E3927)</f>
        <v>0</v>
      </c>
      <c r="E4345" t="b">
        <f t="shared" si="233"/>
        <v>0</v>
      </c>
      <c r="F4345" t="b">
        <f t="shared" si="234"/>
        <v>0</v>
      </c>
      <c r="G4345" t="b">
        <f>IF('Input and Summary Results'!$J$4="yes",IF(C4345=FALSE,FALSE,IF('Data Transformation'!E4345&lt;$R$10,E4345,$R$10)),IF(C4345=FALSE,FALSE,IF(C4345&lt;$R$10,C4345,$R$10)))</f>
        <v>0</v>
      </c>
      <c r="H4345" t="b">
        <f>IF('Input and Summary Results'!$J$4="yes",'Data Transformation'!F4345,'Data Transformation'!D4345)</f>
        <v>0</v>
      </c>
      <c r="I4345" t="str">
        <f t="shared" si="232"/>
        <v/>
      </c>
    </row>
    <row r="4346" spans="2:9" x14ac:dyDescent="0.25">
      <c r="B4346" t="b">
        <f>IF('Input and Summary Results'!D3928=0,FALSE,'Input and Summary Results'!$B3928)</f>
        <v>0</v>
      </c>
      <c r="C4346" t="b">
        <f>IF(OR(B4346=0,'Input and Summary Results'!D3928=0,'Input and Summary Results'!D3928=""),FALSE,'Input and Summary Results'!$D3928)</f>
        <v>0</v>
      </c>
      <c r="D4346" t="b">
        <f>IF(OR(B4346=0,'Input and Summary Results'!E3928=0),FALSE,'Input and Summary Results'!$E3928)</f>
        <v>0</v>
      </c>
      <c r="E4346" t="b">
        <f t="shared" si="233"/>
        <v>0</v>
      </c>
      <c r="F4346" t="b">
        <f t="shared" si="234"/>
        <v>0</v>
      </c>
      <c r="G4346" t="b">
        <f>IF('Input and Summary Results'!$J$4="yes",IF(C4346=FALSE,FALSE,IF('Data Transformation'!E4346&lt;$R$10,E4346,$R$10)),IF(C4346=FALSE,FALSE,IF(C4346&lt;$R$10,C4346,$R$10)))</f>
        <v>0</v>
      </c>
      <c r="H4346" t="b">
        <f>IF('Input and Summary Results'!$J$4="yes",'Data Transformation'!F4346,'Data Transformation'!D4346)</f>
        <v>0</v>
      </c>
      <c r="I4346" t="str">
        <f t="shared" si="232"/>
        <v/>
      </c>
    </row>
    <row r="4347" spans="2:9" x14ac:dyDescent="0.25">
      <c r="B4347" t="b">
        <f>IF('Input and Summary Results'!D3929=0,FALSE,'Input and Summary Results'!$B3929)</f>
        <v>0</v>
      </c>
      <c r="C4347" t="b">
        <f>IF(OR(B4347=0,'Input and Summary Results'!D3929=0,'Input and Summary Results'!D3929=""),FALSE,'Input and Summary Results'!$D3929)</f>
        <v>0</v>
      </c>
      <c r="D4347" t="b">
        <f>IF(OR(B4347=0,'Input and Summary Results'!E3929=0),FALSE,'Input and Summary Results'!$E3929)</f>
        <v>0</v>
      </c>
      <c r="E4347" t="b">
        <f t="shared" si="233"/>
        <v>0</v>
      </c>
      <c r="F4347" t="b">
        <f t="shared" si="234"/>
        <v>0</v>
      </c>
      <c r="G4347" t="b">
        <f>IF('Input and Summary Results'!$J$4="yes",IF(C4347=FALSE,FALSE,IF('Data Transformation'!E4347&lt;$R$10,E4347,$R$10)),IF(C4347=FALSE,FALSE,IF(C4347&lt;$R$10,C4347,$R$10)))</f>
        <v>0</v>
      </c>
      <c r="H4347" t="b">
        <f>IF('Input and Summary Results'!$J$4="yes",'Data Transformation'!F4347,'Data Transformation'!D4347)</f>
        <v>0</v>
      </c>
      <c r="I4347" t="str">
        <f t="shared" si="232"/>
        <v/>
      </c>
    </row>
    <row r="4348" spans="2:9" x14ac:dyDescent="0.25">
      <c r="B4348" t="b">
        <f>IF('Input and Summary Results'!D3930=0,FALSE,'Input and Summary Results'!$B3930)</f>
        <v>0</v>
      </c>
      <c r="C4348" t="b">
        <f>IF(OR(B4348=0,'Input and Summary Results'!D3930=0,'Input and Summary Results'!D3930=""),FALSE,'Input and Summary Results'!$D3930)</f>
        <v>0</v>
      </c>
      <c r="D4348" t="b">
        <f>IF(OR(B4348=0,'Input and Summary Results'!E3930=0),FALSE,'Input and Summary Results'!$E3930)</f>
        <v>0</v>
      </c>
      <c r="E4348" t="b">
        <f t="shared" si="233"/>
        <v>0</v>
      </c>
      <c r="F4348" t="b">
        <f t="shared" si="234"/>
        <v>0</v>
      </c>
      <c r="G4348" t="b">
        <f>IF('Input and Summary Results'!$J$4="yes",IF(C4348=FALSE,FALSE,IF('Data Transformation'!E4348&lt;$R$10,E4348,$R$10)),IF(C4348=FALSE,FALSE,IF(C4348&lt;$R$10,C4348,$R$10)))</f>
        <v>0</v>
      </c>
      <c r="H4348" t="b">
        <f>IF('Input and Summary Results'!$J$4="yes",'Data Transformation'!F4348,'Data Transformation'!D4348)</f>
        <v>0</v>
      </c>
      <c r="I4348" t="str">
        <f t="shared" si="232"/>
        <v/>
      </c>
    </row>
    <row r="4349" spans="2:9" x14ac:dyDescent="0.25">
      <c r="B4349" t="b">
        <f>IF('Input and Summary Results'!D3931=0,FALSE,'Input and Summary Results'!$B3931)</f>
        <v>0</v>
      </c>
      <c r="C4349" t="b">
        <f>IF(OR(B4349=0,'Input and Summary Results'!D3931=0,'Input and Summary Results'!D3931=""),FALSE,'Input and Summary Results'!$D3931)</f>
        <v>0</v>
      </c>
      <c r="D4349" t="b">
        <f>IF(OR(B4349=0,'Input and Summary Results'!E3931=0),FALSE,'Input and Summary Results'!$E3931)</f>
        <v>0</v>
      </c>
      <c r="E4349" t="b">
        <f t="shared" si="233"/>
        <v>0</v>
      </c>
      <c r="F4349" t="b">
        <f t="shared" si="234"/>
        <v>0</v>
      </c>
      <c r="G4349" t="b">
        <f>IF('Input and Summary Results'!$J$4="yes",IF(C4349=FALSE,FALSE,IF('Data Transformation'!E4349&lt;$R$10,E4349,$R$10)),IF(C4349=FALSE,FALSE,IF(C4349&lt;$R$10,C4349,$R$10)))</f>
        <v>0</v>
      </c>
      <c r="H4349" t="b">
        <f>IF('Input and Summary Results'!$J$4="yes",'Data Transformation'!F4349,'Data Transformation'!D4349)</f>
        <v>0</v>
      </c>
      <c r="I4349" t="str">
        <f t="shared" si="232"/>
        <v/>
      </c>
    </row>
    <row r="4350" spans="2:9" x14ac:dyDescent="0.25">
      <c r="B4350" t="b">
        <f>IF('Input and Summary Results'!D3932=0,FALSE,'Input and Summary Results'!$B3932)</f>
        <v>0</v>
      </c>
      <c r="C4350" t="b">
        <f>IF(OR(B4350=0,'Input and Summary Results'!D3932=0,'Input and Summary Results'!D3932=""),FALSE,'Input and Summary Results'!$D3932)</f>
        <v>0</v>
      </c>
      <c r="D4350" t="b">
        <f>IF(OR(B4350=0,'Input and Summary Results'!E3932=0),FALSE,'Input and Summary Results'!$E3932)</f>
        <v>0</v>
      </c>
      <c r="E4350" t="b">
        <f t="shared" si="233"/>
        <v>0</v>
      </c>
      <c r="F4350" t="b">
        <f t="shared" si="234"/>
        <v>0</v>
      </c>
      <c r="G4350" t="b">
        <f>IF('Input and Summary Results'!$J$4="yes",IF(C4350=FALSE,FALSE,IF('Data Transformation'!E4350&lt;$R$10,E4350,$R$10)),IF(C4350=FALSE,FALSE,IF(C4350&lt;$R$10,C4350,$R$10)))</f>
        <v>0</v>
      </c>
      <c r="H4350" t="b">
        <f>IF('Input and Summary Results'!$J$4="yes",'Data Transformation'!F4350,'Data Transformation'!D4350)</f>
        <v>0</v>
      </c>
      <c r="I4350" t="str">
        <f t="shared" si="232"/>
        <v/>
      </c>
    </row>
    <row r="4351" spans="2:9" x14ac:dyDescent="0.25">
      <c r="B4351" t="b">
        <f>IF('Input and Summary Results'!D3933=0,FALSE,'Input and Summary Results'!$B3933)</f>
        <v>0</v>
      </c>
      <c r="C4351" t="b">
        <f>IF(OR(B4351=0,'Input and Summary Results'!D3933=0,'Input and Summary Results'!D3933=""),FALSE,'Input and Summary Results'!$D3933)</f>
        <v>0</v>
      </c>
      <c r="D4351" t="b">
        <f>IF(OR(B4351=0,'Input and Summary Results'!E3933=0),FALSE,'Input and Summary Results'!$E3933)</f>
        <v>0</v>
      </c>
      <c r="E4351" t="b">
        <f t="shared" si="233"/>
        <v>0</v>
      </c>
      <c r="F4351" t="b">
        <f t="shared" si="234"/>
        <v>0</v>
      </c>
      <c r="G4351" t="b">
        <f>IF('Input and Summary Results'!$J$4="yes",IF(C4351=FALSE,FALSE,IF('Data Transformation'!E4351&lt;$R$10,E4351,$R$10)),IF(C4351=FALSE,FALSE,IF(C4351&lt;$R$10,C4351,$R$10)))</f>
        <v>0</v>
      </c>
      <c r="H4351" t="b">
        <f>IF('Input and Summary Results'!$J$4="yes",'Data Transformation'!F4351,'Data Transformation'!D4351)</f>
        <v>0</v>
      </c>
      <c r="I4351" t="str">
        <f t="shared" si="232"/>
        <v/>
      </c>
    </row>
    <row r="4352" spans="2:9" x14ac:dyDescent="0.25">
      <c r="B4352" t="b">
        <f>IF('Input and Summary Results'!D3934=0,FALSE,'Input and Summary Results'!$B3934)</f>
        <v>0</v>
      </c>
      <c r="C4352" t="b">
        <f>IF(OR(B4352=0,'Input and Summary Results'!D3934=0,'Input and Summary Results'!D3934=""),FALSE,'Input and Summary Results'!$D3934)</f>
        <v>0</v>
      </c>
      <c r="D4352" t="b">
        <f>IF(OR(B4352=0,'Input and Summary Results'!E3934=0),FALSE,'Input and Summary Results'!$E3934)</f>
        <v>0</v>
      </c>
      <c r="E4352" t="b">
        <f t="shared" si="233"/>
        <v>0</v>
      </c>
      <c r="F4352" t="b">
        <f t="shared" si="234"/>
        <v>0</v>
      </c>
      <c r="G4352" t="b">
        <f>IF('Input and Summary Results'!$J$4="yes",IF(C4352=FALSE,FALSE,IF('Data Transformation'!E4352&lt;$R$10,E4352,$R$10)),IF(C4352=FALSE,FALSE,IF(C4352&lt;$R$10,C4352,$R$10)))</f>
        <v>0</v>
      </c>
      <c r="H4352" t="b">
        <f>IF('Input and Summary Results'!$J$4="yes",'Data Transformation'!F4352,'Data Transformation'!D4352)</f>
        <v>0</v>
      </c>
      <c r="I4352" t="str">
        <f t="shared" si="232"/>
        <v/>
      </c>
    </row>
    <row r="4353" spans="2:9" x14ac:dyDescent="0.25">
      <c r="B4353" t="b">
        <f>IF('Input and Summary Results'!D3935=0,FALSE,'Input and Summary Results'!$B3935)</f>
        <v>0</v>
      </c>
      <c r="C4353" t="b">
        <f>IF(OR(B4353=0,'Input and Summary Results'!D3935=0,'Input and Summary Results'!D3935=""),FALSE,'Input and Summary Results'!$D3935)</f>
        <v>0</v>
      </c>
      <c r="D4353" t="b">
        <f>IF(OR(B4353=0,'Input and Summary Results'!E3935=0),FALSE,'Input and Summary Results'!$E3935)</f>
        <v>0</v>
      </c>
      <c r="E4353" t="b">
        <f t="shared" si="233"/>
        <v>0</v>
      </c>
      <c r="F4353" t="b">
        <f t="shared" si="234"/>
        <v>0</v>
      </c>
      <c r="G4353" t="b">
        <f>IF('Input and Summary Results'!$J$4="yes",IF(C4353=FALSE,FALSE,IF('Data Transformation'!E4353&lt;$R$10,E4353,$R$10)),IF(C4353=FALSE,FALSE,IF(C4353&lt;$R$10,C4353,$R$10)))</f>
        <v>0</v>
      </c>
      <c r="H4353" t="b">
        <f>IF('Input and Summary Results'!$J$4="yes",'Data Transformation'!F4353,'Data Transformation'!D4353)</f>
        <v>0</v>
      </c>
      <c r="I4353" t="str">
        <f t="shared" si="232"/>
        <v/>
      </c>
    </row>
    <row r="4354" spans="2:9" x14ac:dyDescent="0.25">
      <c r="B4354" t="b">
        <f>IF('Input and Summary Results'!D3936=0,FALSE,'Input and Summary Results'!$B3936)</f>
        <v>0</v>
      </c>
      <c r="C4354" t="b">
        <f>IF(OR(B4354=0,'Input and Summary Results'!D3936=0,'Input and Summary Results'!D3936=""),FALSE,'Input and Summary Results'!$D3936)</f>
        <v>0</v>
      </c>
      <c r="D4354" t="b">
        <f>IF(OR(B4354=0,'Input and Summary Results'!E3936=0),FALSE,'Input and Summary Results'!$E3936)</f>
        <v>0</v>
      </c>
      <c r="E4354" t="b">
        <f t="shared" si="233"/>
        <v>0</v>
      </c>
      <c r="F4354" t="b">
        <f t="shared" si="234"/>
        <v>0</v>
      </c>
      <c r="G4354" t="b">
        <f>IF('Input and Summary Results'!$J$4="yes",IF(C4354=FALSE,FALSE,IF('Data Transformation'!E4354&lt;$R$10,E4354,$R$10)),IF(C4354=FALSE,FALSE,IF(C4354&lt;$R$10,C4354,$R$10)))</f>
        <v>0</v>
      </c>
      <c r="H4354" t="b">
        <f>IF('Input and Summary Results'!$J$4="yes",'Data Transformation'!F4354,'Data Transformation'!D4354)</f>
        <v>0</v>
      </c>
      <c r="I4354" t="str">
        <f t="shared" si="232"/>
        <v/>
      </c>
    </row>
    <row r="4355" spans="2:9" x14ac:dyDescent="0.25">
      <c r="B4355" t="b">
        <f>IF('Input and Summary Results'!D3937=0,FALSE,'Input and Summary Results'!$B3937)</f>
        <v>0</v>
      </c>
      <c r="C4355" t="b">
        <f>IF(OR(B4355=0,'Input and Summary Results'!D3937=0,'Input and Summary Results'!D3937=""),FALSE,'Input and Summary Results'!$D3937)</f>
        <v>0</v>
      </c>
      <c r="D4355" t="b">
        <f>IF(OR(B4355=0,'Input and Summary Results'!E3937=0),FALSE,'Input and Summary Results'!$E3937)</f>
        <v>0</v>
      </c>
      <c r="E4355" t="b">
        <f t="shared" si="233"/>
        <v>0</v>
      </c>
      <c r="F4355" t="b">
        <f t="shared" si="234"/>
        <v>0</v>
      </c>
      <c r="G4355" t="b">
        <f>IF('Input and Summary Results'!$J$4="yes",IF(C4355=FALSE,FALSE,IF('Data Transformation'!E4355&lt;$R$10,E4355,$R$10)),IF(C4355=FALSE,FALSE,IF(C4355&lt;$R$10,C4355,$R$10)))</f>
        <v>0</v>
      </c>
      <c r="H4355" t="b">
        <f>IF('Input and Summary Results'!$J$4="yes",'Data Transformation'!F4355,'Data Transformation'!D4355)</f>
        <v>0</v>
      </c>
      <c r="I4355" t="str">
        <f t="shared" si="232"/>
        <v/>
      </c>
    </row>
    <row r="4356" spans="2:9" x14ac:dyDescent="0.25">
      <c r="B4356" t="b">
        <f>IF('Input and Summary Results'!D3938=0,FALSE,'Input and Summary Results'!$B3938)</f>
        <v>0</v>
      </c>
      <c r="C4356" t="b">
        <f>IF(OR(B4356=0,'Input and Summary Results'!D3938=0,'Input and Summary Results'!D3938=""),FALSE,'Input and Summary Results'!$D3938)</f>
        <v>0</v>
      </c>
      <c r="D4356" t="b">
        <f>IF(OR(B4356=0,'Input and Summary Results'!E3938=0),FALSE,'Input and Summary Results'!$E3938)</f>
        <v>0</v>
      </c>
      <c r="E4356" t="b">
        <f t="shared" si="233"/>
        <v>0</v>
      </c>
      <c r="F4356" t="b">
        <f t="shared" si="234"/>
        <v>0</v>
      </c>
      <c r="G4356" t="b">
        <f>IF('Input and Summary Results'!$J$4="yes",IF(C4356=FALSE,FALSE,IF('Data Transformation'!E4356&lt;$R$10,E4356,$R$10)),IF(C4356=FALSE,FALSE,IF(C4356&lt;$R$10,C4356,$R$10)))</f>
        <v>0</v>
      </c>
      <c r="H4356" t="b">
        <f>IF('Input and Summary Results'!$J$4="yes",'Data Transformation'!F4356,'Data Transformation'!D4356)</f>
        <v>0</v>
      </c>
      <c r="I4356" t="str">
        <f t="shared" si="232"/>
        <v/>
      </c>
    </row>
    <row r="4357" spans="2:9" x14ac:dyDescent="0.25">
      <c r="B4357" t="b">
        <f>IF('Input and Summary Results'!D3939=0,FALSE,'Input and Summary Results'!$B3939)</f>
        <v>0</v>
      </c>
      <c r="C4357" t="b">
        <f>IF(OR(B4357=0,'Input and Summary Results'!D3939=0,'Input and Summary Results'!D3939=""),FALSE,'Input and Summary Results'!$D3939)</f>
        <v>0</v>
      </c>
      <c r="D4357" t="b">
        <f>IF(OR(B4357=0,'Input and Summary Results'!E3939=0),FALSE,'Input and Summary Results'!$E3939)</f>
        <v>0</v>
      </c>
      <c r="E4357" t="b">
        <f t="shared" si="233"/>
        <v>0</v>
      </c>
      <c r="F4357" t="b">
        <f t="shared" si="234"/>
        <v>0</v>
      </c>
      <c r="G4357" t="b">
        <f>IF('Input and Summary Results'!$J$4="yes",IF(C4357=FALSE,FALSE,IF('Data Transformation'!E4357&lt;$R$10,E4357,$R$10)),IF(C4357=FALSE,FALSE,IF(C4357&lt;$R$10,C4357,$R$10)))</f>
        <v>0</v>
      </c>
      <c r="H4357" t="b">
        <f>IF('Input and Summary Results'!$J$4="yes",'Data Transformation'!F4357,'Data Transformation'!D4357)</f>
        <v>0</v>
      </c>
      <c r="I4357" t="str">
        <f t="shared" ref="I4357:I4420" si="235">IF(G4357=FALSE,"",B4357)</f>
        <v/>
      </c>
    </row>
    <row r="4358" spans="2:9" x14ac:dyDescent="0.25">
      <c r="B4358" t="b">
        <f>IF('Input and Summary Results'!D3940=0,FALSE,'Input and Summary Results'!$B3940)</f>
        <v>0</v>
      </c>
      <c r="C4358" t="b">
        <f>IF(OR(B4358=0,'Input and Summary Results'!D3940=0,'Input and Summary Results'!D3940=""),FALSE,'Input and Summary Results'!$D3940)</f>
        <v>0</v>
      </c>
      <c r="D4358" t="b">
        <f>IF(OR(B4358=0,'Input and Summary Results'!E3940=0),FALSE,'Input and Summary Results'!$E3940)</f>
        <v>0</v>
      </c>
      <c r="E4358" t="b">
        <f t="shared" si="233"/>
        <v>0</v>
      </c>
      <c r="F4358" t="b">
        <f t="shared" si="234"/>
        <v>0</v>
      </c>
      <c r="G4358" t="b">
        <f>IF('Input and Summary Results'!$J$4="yes",IF(C4358=FALSE,FALSE,IF('Data Transformation'!E4358&lt;$R$10,E4358,$R$10)),IF(C4358=FALSE,FALSE,IF(C4358&lt;$R$10,C4358,$R$10)))</f>
        <v>0</v>
      </c>
      <c r="H4358" t="b">
        <f>IF('Input and Summary Results'!$J$4="yes",'Data Transformation'!F4358,'Data Transformation'!D4358)</f>
        <v>0</v>
      </c>
      <c r="I4358" t="str">
        <f t="shared" si="235"/>
        <v/>
      </c>
    </row>
    <row r="4359" spans="2:9" x14ac:dyDescent="0.25">
      <c r="B4359" t="b">
        <f>IF('Input and Summary Results'!D3941=0,FALSE,'Input and Summary Results'!$B3941)</f>
        <v>0</v>
      </c>
      <c r="C4359" t="b">
        <f>IF(OR(B4359=0,'Input and Summary Results'!D3941=0,'Input and Summary Results'!D3941=""),FALSE,'Input and Summary Results'!$D3941)</f>
        <v>0</v>
      </c>
      <c r="D4359" t="b">
        <f>IF(OR(B4359=0,'Input and Summary Results'!E3941=0),FALSE,'Input and Summary Results'!$E3941)</f>
        <v>0</v>
      </c>
      <c r="E4359" t="b">
        <f t="shared" si="233"/>
        <v>0</v>
      </c>
      <c r="F4359" t="b">
        <f t="shared" si="234"/>
        <v>0</v>
      </c>
      <c r="G4359" t="b">
        <f>IF('Input and Summary Results'!$J$4="yes",IF(C4359=FALSE,FALSE,IF('Data Transformation'!E4359&lt;$R$10,E4359,$R$10)),IF(C4359=FALSE,FALSE,IF(C4359&lt;$R$10,C4359,$R$10)))</f>
        <v>0</v>
      </c>
      <c r="H4359" t="b">
        <f>IF('Input and Summary Results'!$J$4="yes",'Data Transformation'!F4359,'Data Transformation'!D4359)</f>
        <v>0</v>
      </c>
      <c r="I4359" t="str">
        <f t="shared" si="235"/>
        <v/>
      </c>
    </row>
    <row r="4360" spans="2:9" x14ac:dyDescent="0.25">
      <c r="B4360" t="b">
        <f>IF('Input and Summary Results'!D3942=0,FALSE,'Input and Summary Results'!$B3942)</f>
        <v>0</v>
      </c>
      <c r="C4360" t="b">
        <f>IF(OR(B4360=0,'Input and Summary Results'!D3942=0,'Input and Summary Results'!D3942=""),FALSE,'Input and Summary Results'!$D3942)</f>
        <v>0</v>
      </c>
      <c r="D4360" t="b">
        <f>IF(OR(B4360=0,'Input and Summary Results'!E3942=0),FALSE,'Input and Summary Results'!$E3942)</f>
        <v>0</v>
      </c>
      <c r="E4360" t="b">
        <f t="shared" si="233"/>
        <v>0</v>
      </c>
      <c r="F4360" t="b">
        <f t="shared" si="234"/>
        <v>0</v>
      </c>
      <c r="G4360" t="b">
        <f>IF('Input and Summary Results'!$J$4="yes",IF(C4360=FALSE,FALSE,IF('Data Transformation'!E4360&lt;$R$10,E4360,$R$10)),IF(C4360=FALSE,FALSE,IF(C4360&lt;$R$10,C4360,$R$10)))</f>
        <v>0</v>
      </c>
      <c r="H4360" t="b">
        <f>IF('Input and Summary Results'!$J$4="yes",'Data Transformation'!F4360,'Data Transformation'!D4360)</f>
        <v>0</v>
      </c>
      <c r="I4360" t="str">
        <f t="shared" si="235"/>
        <v/>
      </c>
    </row>
    <row r="4361" spans="2:9" x14ac:dyDescent="0.25">
      <c r="B4361" t="b">
        <f>IF('Input and Summary Results'!D3943=0,FALSE,'Input and Summary Results'!$B3943)</f>
        <v>0</v>
      </c>
      <c r="C4361" t="b">
        <f>IF(OR(B4361=0,'Input and Summary Results'!D3943=0,'Input and Summary Results'!D3943=""),FALSE,'Input and Summary Results'!$D3943)</f>
        <v>0</v>
      </c>
      <c r="D4361" t="b">
        <f>IF(OR(B4361=0,'Input and Summary Results'!E3943=0),FALSE,'Input and Summary Results'!$E3943)</f>
        <v>0</v>
      </c>
      <c r="E4361" t="b">
        <f t="shared" si="233"/>
        <v>0</v>
      </c>
      <c r="F4361" t="b">
        <f t="shared" si="234"/>
        <v>0</v>
      </c>
      <c r="G4361" t="b">
        <f>IF('Input and Summary Results'!$J$4="yes",IF(C4361=FALSE,FALSE,IF('Data Transformation'!E4361&lt;$R$10,E4361,$R$10)),IF(C4361=FALSE,FALSE,IF(C4361&lt;$R$10,C4361,$R$10)))</f>
        <v>0</v>
      </c>
      <c r="H4361" t="b">
        <f>IF('Input and Summary Results'!$J$4="yes",'Data Transformation'!F4361,'Data Transformation'!D4361)</f>
        <v>0</v>
      </c>
      <c r="I4361" t="str">
        <f t="shared" si="235"/>
        <v/>
      </c>
    </row>
    <row r="4362" spans="2:9" x14ac:dyDescent="0.25">
      <c r="B4362" t="b">
        <f>IF('Input and Summary Results'!D3944=0,FALSE,'Input and Summary Results'!$B3944)</f>
        <v>0</v>
      </c>
      <c r="C4362" t="b">
        <f>IF(OR(B4362=0,'Input and Summary Results'!D3944=0,'Input and Summary Results'!D3944=""),FALSE,'Input and Summary Results'!$D3944)</f>
        <v>0</v>
      </c>
      <c r="D4362" t="b">
        <f>IF(OR(B4362=0,'Input and Summary Results'!E3944=0),FALSE,'Input and Summary Results'!$E3944)</f>
        <v>0</v>
      </c>
      <c r="E4362" t="b">
        <f t="shared" si="233"/>
        <v>0</v>
      </c>
      <c r="F4362" t="b">
        <f t="shared" si="234"/>
        <v>0</v>
      </c>
      <c r="G4362" t="b">
        <f>IF('Input and Summary Results'!$J$4="yes",IF(C4362=FALSE,FALSE,IF('Data Transformation'!E4362&lt;$R$10,E4362,$R$10)),IF(C4362=FALSE,FALSE,IF(C4362&lt;$R$10,C4362,$R$10)))</f>
        <v>0</v>
      </c>
      <c r="H4362" t="b">
        <f>IF('Input and Summary Results'!$J$4="yes",'Data Transformation'!F4362,'Data Transformation'!D4362)</f>
        <v>0</v>
      </c>
      <c r="I4362" t="str">
        <f t="shared" si="235"/>
        <v/>
      </c>
    </row>
    <row r="4363" spans="2:9" x14ac:dyDescent="0.25">
      <c r="B4363" t="b">
        <f>IF('Input and Summary Results'!D3945=0,FALSE,'Input and Summary Results'!$B3945)</f>
        <v>0</v>
      </c>
      <c r="C4363" t="b">
        <f>IF(OR(B4363=0,'Input and Summary Results'!D3945=0,'Input and Summary Results'!D3945=""),FALSE,'Input and Summary Results'!$D3945)</f>
        <v>0</v>
      </c>
      <c r="D4363" t="b">
        <f>IF(OR(B4363=0,'Input and Summary Results'!E3945=0),FALSE,'Input and Summary Results'!$E3945)</f>
        <v>0</v>
      </c>
      <c r="E4363" t="b">
        <f t="shared" si="233"/>
        <v>0</v>
      </c>
      <c r="F4363" t="b">
        <f t="shared" si="234"/>
        <v>0</v>
      </c>
      <c r="G4363" t="b">
        <f>IF('Input and Summary Results'!$J$4="yes",IF(C4363=FALSE,FALSE,IF('Data Transformation'!E4363&lt;$R$10,E4363,$R$10)),IF(C4363=FALSE,FALSE,IF(C4363&lt;$R$10,C4363,$R$10)))</f>
        <v>0</v>
      </c>
      <c r="H4363" t="b">
        <f>IF('Input and Summary Results'!$J$4="yes",'Data Transformation'!F4363,'Data Transformation'!D4363)</f>
        <v>0</v>
      </c>
      <c r="I4363" t="str">
        <f t="shared" si="235"/>
        <v/>
      </c>
    </row>
    <row r="4364" spans="2:9" x14ac:dyDescent="0.25">
      <c r="B4364" t="b">
        <f>IF('Input and Summary Results'!D3946=0,FALSE,'Input and Summary Results'!$B3946)</f>
        <v>0</v>
      </c>
      <c r="C4364" t="b">
        <f>IF(OR(B4364=0,'Input and Summary Results'!D3946=0,'Input and Summary Results'!D3946=""),FALSE,'Input and Summary Results'!$D3946)</f>
        <v>0</v>
      </c>
      <c r="D4364" t="b">
        <f>IF(OR(B4364=0,'Input and Summary Results'!E3946=0),FALSE,'Input and Summary Results'!$E3946)</f>
        <v>0</v>
      </c>
      <c r="E4364" t="b">
        <f t="shared" si="233"/>
        <v>0</v>
      </c>
      <c r="F4364" t="b">
        <f t="shared" si="234"/>
        <v>0</v>
      </c>
      <c r="G4364" t="b">
        <f>IF('Input and Summary Results'!$J$4="yes",IF(C4364=FALSE,FALSE,IF('Data Transformation'!E4364&lt;$R$10,E4364,$R$10)),IF(C4364=FALSE,FALSE,IF(C4364&lt;$R$10,C4364,$R$10)))</f>
        <v>0</v>
      </c>
      <c r="H4364" t="b">
        <f>IF('Input and Summary Results'!$J$4="yes",'Data Transformation'!F4364,'Data Transformation'!D4364)</f>
        <v>0</v>
      </c>
      <c r="I4364" t="str">
        <f t="shared" si="235"/>
        <v/>
      </c>
    </row>
    <row r="4365" spans="2:9" x14ac:dyDescent="0.25">
      <c r="B4365" t="b">
        <f>IF('Input and Summary Results'!D3947=0,FALSE,'Input and Summary Results'!$B3947)</f>
        <v>0</v>
      </c>
      <c r="C4365" t="b">
        <f>IF(OR(B4365=0,'Input and Summary Results'!D3947=0,'Input and Summary Results'!D3947=""),FALSE,'Input and Summary Results'!$D3947)</f>
        <v>0</v>
      </c>
      <c r="D4365" t="b">
        <f>IF(OR(B4365=0,'Input and Summary Results'!E3947=0),FALSE,'Input and Summary Results'!$E3947)</f>
        <v>0</v>
      </c>
      <c r="E4365" t="b">
        <f t="shared" si="233"/>
        <v>0</v>
      </c>
      <c r="F4365" t="b">
        <f t="shared" si="234"/>
        <v>0</v>
      </c>
      <c r="G4365" t="b">
        <f>IF('Input and Summary Results'!$J$4="yes",IF(C4365=FALSE,FALSE,IF('Data Transformation'!E4365&lt;$R$10,E4365,$R$10)),IF(C4365=FALSE,FALSE,IF(C4365&lt;$R$10,C4365,$R$10)))</f>
        <v>0</v>
      </c>
      <c r="H4365" t="b">
        <f>IF('Input and Summary Results'!$J$4="yes",'Data Transformation'!F4365,'Data Transformation'!D4365)</f>
        <v>0</v>
      </c>
      <c r="I4365" t="str">
        <f t="shared" si="235"/>
        <v/>
      </c>
    </row>
    <row r="4366" spans="2:9" x14ac:dyDescent="0.25">
      <c r="B4366" t="b">
        <f>IF('Input and Summary Results'!D3948=0,FALSE,'Input and Summary Results'!$B3948)</f>
        <v>0</v>
      </c>
      <c r="C4366" t="b">
        <f>IF(OR(B4366=0,'Input and Summary Results'!D3948=0,'Input and Summary Results'!D3948=""),FALSE,'Input and Summary Results'!$D3948)</f>
        <v>0</v>
      </c>
      <c r="D4366" t="b">
        <f>IF(OR(B4366=0,'Input and Summary Results'!E3948=0),FALSE,'Input and Summary Results'!$E3948)</f>
        <v>0</v>
      </c>
      <c r="E4366" t="b">
        <f t="shared" si="233"/>
        <v>0</v>
      </c>
      <c r="F4366" t="b">
        <f t="shared" si="234"/>
        <v>0</v>
      </c>
      <c r="G4366" t="b">
        <f>IF('Input and Summary Results'!$J$4="yes",IF(C4366=FALSE,FALSE,IF('Data Transformation'!E4366&lt;$R$10,E4366,$R$10)),IF(C4366=FALSE,FALSE,IF(C4366&lt;$R$10,C4366,$R$10)))</f>
        <v>0</v>
      </c>
      <c r="H4366" t="b">
        <f>IF('Input and Summary Results'!$J$4="yes",'Data Transformation'!F4366,'Data Transformation'!D4366)</f>
        <v>0</v>
      </c>
      <c r="I4366" t="str">
        <f t="shared" si="235"/>
        <v/>
      </c>
    </row>
    <row r="4367" spans="2:9" x14ac:dyDescent="0.25">
      <c r="B4367" t="b">
        <f>IF('Input and Summary Results'!D3949=0,FALSE,'Input and Summary Results'!$B3949)</f>
        <v>0</v>
      </c>
      <c r="C4367" t="b">
        <f>IF(OR(B4367=0,'Input and Summary Results'!D3949=0,'Input and Summary Results'!D3949=""),FALSE,'Input and Summary Results'!$D3949)</f>
        <v>0</v>
      </c>
      <c r="D4367" t="b">
        <f>IF(OR(B4367=0,'Input and Summary Results'!E3949=0),FALSE,'Input and Summary Results'!$E3949)</f>
        <v>0</v>
      </c>
      <c r="E4367" t="b">
        <f t="shared" si="233"/>
        <v>0</v>
      </c>
      <c r="F4367" t="b">
        <f t="shared" si="234"/>
        <v>0</v>
      </c>
      <c r="G4367" t="b">
        <f>IF('Input and Summary Results'!$J$4="yes",IF(C4367=FALSE,FALSE,IF('Data Transformation'!E4367&lt;$R$10,E4367,$R$10)),IF(C4367=FALSE,FALSE,IF(C4367&lt;$R$10,C4367,$R$10)))</f>
        <v>0</v>
      </c>
      <c r="H4367" t="b">
        <f>IF('Input and Summary Results'!$J$4="yes",'Data Transformation'!F4367,'Data Transformation'!D4367)</f>
        <v>0</v>
      </c>
      <c r="I4367" t="str">
        <f t="shared" si="235"/>
        <v/>
      </c>
    </row>
    <row r="4368" spans="2:9" x14ac:dyDescent="0.25">
      <c r="B4368" t="b">
        <f>IF('Input and Summary Results'!D3950=0,FALSE,'Input and Summary Results'!$B3950)</f>
        <v>0</v>
      </c>
      <c r="C4368" t="b">
        <f>IF(OR(B4368=0,'Input and Summary Results'!D3950=0,'Input and Summary Results'!D3950=""),FALSE,'Input and Summary Results'!$D3950)</f>
        <v>0</v>
      </c>
      <c r="D4368" t="b">
        <f>IF(OR(B4368=0,'Input and Summary Results'!E3950=0),FALSE,'Input and Summary Results'!$E3950)</f>
        <v>0</v>
      </c>
      <c r="E4368" t="b">
        <f t="shared" si="233"/>
        <v>0</v>
      </c>
      <c r="F4368" t="b">
        <f t="shared" si="234"/>
        <v>0</v>
      </c>
      <c r="G4368" t="b">
        <f>IF('Input and Summary Results'!$J$4="yes",IF(C4368=FALSE,FALSE,IF('Data Transformation'!E4368&lt;$R$10,E4368,$R$10)),IF(C4368=FALSE,FALSE,IF(C4368&lt;$R$10,C4368,$R$10)))</f>
        <v>0</v>
      </c>
      <c r="H4368" t="b">
        <f>IF('Input and Summary Results'!$J$4="yes",'Data Transformation'!F4368,'Data Transformation'!D4368)</f>
        <v>0</v>
      </c>
      <c r="I4368" t="str">
        <f t="shared" si="235"/>
        <v/>
      </c>
    </row>
    <row r="4369" spans="2:9" x14ac:dyDescent="0.25">
      <c r="B4369" t="b">
        <f>IF('Input and Summary Results'!D3951=0,FALSE,'Input and Summary Results'!$B3951)</f>
        <v>0</v>
      </c>
      <c r="C4369" t="b">
        <f>IF(OR(B4369=0,'Input and Summary Results'!D3951=0,'Input and Summary Results'!D3951=""),FALSE,'Input and Summary Results'!$D3951)</f>
        <v>0</v>
      </c>
      <c r="D4369" t="b">
        <f>IF(OR(B4369=0,'Input and Summary Results'!E3951=0),FALSE,'Input and Summary Results'!$E3951)</f>
        <v>0</v>
      </c>
      <c r="E4369" t="b">
        <f t="shared" si="233"/>
        <v>0</v>
      </c>
      <c r="F4369" t="b">
        <f t="shared" si="234"/>
        <v>0</v>
      </c>
      <c r="G4369" t="b">
        <f>IF('Input and Summary Results'!$J$4="yes",IF(C4369=FALSE,FALSE,IF('Data Transformation'!E4369&lt;$R$10,E4369,$R$10)),IF(C4369=FALSE,FALSE,IF(C4369&lt;$R$10,C4369,$R$10)))</f>
        <v>0</v>
      </c>
      <c r="H4369" t="b">
        <f>IF('Input and Summary Results'!$J$4="yes",'Data Transformation'!F4369,'Data Transformation'!D4369)</f>
        <v>0</v>
      </c>
      <c r="I4369" t="str">
        <f t="shared" si="235"/>
        <v/>
      </c>
    </row>
    <row r="4370" spans="2:9" x14ac:dyDescent="0.25">
      <c r="B4370" t="b">
        <f>IF('Input and Summary Results'!D3952=0,FALSE,'Input and Summary Results'!$B3952)</f>
        <v>0</v>
      </c>
      <c r="C4370" t="b">
        <f>IF(OR(B4370=0,'Input and Summary Results'!D3952=0,'Input and Summary Results'!D3952=""),FALSE,'Input and Summary Results'!$D3952)</f>
        <v>0</v>
      </c>
      <c r="D4370" t="b">
        <f>IF(OR(B4370=0,'Input and Summary Results'!E3952=0),FALSE,'Input and Summary Results'!$E3952)</f>
        <v>0</v>
      </c>
      <c r="E4370" t="b">
        <f t="shared" si="233"/>
        <v>0</v>
      </c>
      <c r="F4370" t="b">
        <f t="shared" si="234"/>
        <v>0</v>
      </c>
      <c r="G4370" t="b">
        <f>IF('Input and Summary Results'!$J$4="yes",IF(C4370=FALSE,FALSE,IF('Data Transformation'!E4370&lt;$R$10,E4370,$R$10)),IF(C4370=FALSE,FALSE,IF(C4370&lt;$R$10,C4370,$R$10)))</f>
        <v>0</v>
      </c>
      <c r="H4370" t="b">
        <f>IF('Input and Summary Results'!$J$4="yes",'Data Transformation'!F4370,'Data Transformation'!D4370)</f>
        <v>0</v>
      </c>
      <c r="I4370" t="str">
        <f t="shared" si="235"/>
        <v/>
      </c>
    </row>
    <row r="4371" spans="2:9" x14ac:dyDescent="0.25">
      <c r="B4371" t="b">
        <f>IF('Input and Summary Results'!D3953=0,FALSE,'Input and Summary Results'!$B3953)</f>
        <v>0</v>
      </c>
      <c r="C4371" t="b">
        <f>IF(OR(B4371=0,'Input and Summary Results'!D3953=0,'Input and Summary Results'!D3953=""),FALSE,'Input and Summary Results'!$D3953)</f>
        <v>0</v>
      </c>
      <c r="D4371" t="b">
        <f>IF(OR(B4371=0,'Input and Summary Results'!E3953=0),FALSE,'Input and Summary Results'!$E3953)</f>
        <v>0</v>
      </c>
      <c r="E4371" t="b">
        <f t="shared" si="233"/>
        <v>0</v>
      </c>
      <c r="F4371" t="b">
        <f t="shared" si="234"/>
        <v>0</v>
      </c>
      <c r="G4371" t="b">
        <f>IF('Input and Summary Results'!$J$4="yes",IF(C4371=FALSE,FALSE,IF('Data Transformation'!E4371&lt;$R$10,E4371,$R$10)),IF(C4371=FALSE,FALSE,IF(C4371&lt;$R$10,C4371,$R$10)))</f>
        <v>0</v>
      </c>
      <c r="H4371" t="b">
        <f>IF('Input and Summary Results'!$J$4="yes",'Data Transformation'!F4371,'Data Transformation'!D4371)</f>
        <v>0</v>
      </c>
      <c r="I4371" t="str">
        <f t="shared" si="235"/>
        <v/>
      </c>
    </row>
    <row r="4372" spans="2:9" x14ac:dyDescent="0.25">
      <c r="B4372" t="b">
        <f>IF('Input and Summary Results'!D3954=0,FALSE,'Input and Summary Results'!$B3954)</f>
        <v>0</v>
      </c>
      <c r="C4372" t="b">
        <f>IF(OR(B4372=0,'Input and Summary Results'!D3954=0,'Input and Summary Results'!D3954=""),FALSE,'Input and Summary Results'!$D3954)</f>
        <v>0</v>
      </c>
      <c r="D4372" t="b">
        <f>IF(OR(B4372=0,'Input and Summary Results'!E3954=0),FALSE,'Input and Summary Results'!$E3954)</f>
        <v>0</v>
      </c>
      <c r="E4372" t="b">
        <f t="shared" si="233"/>
        <v>0</v>
      </c>
      <c r="F4372" t="b">
        <f t="shared" si="234"/>
        <v>0</v>
      </c>
      <c r="G4372" t="b">
        <f>IF('Input and Summary Results'!$J$4="yes",IF(C4372=FALSE,FALSE,IF('Data Transformation'!E4372&lt;$R$10,E4372,$R$10)),IF(C4372=FALSE,FALSE,IF(C4372&lt;$R$10,C4372,$R$10)))</f>
        <v>0</v>
      </c>
      <c r="H4372" t="b">
        <f>IF('Input and Summary Results'!$J$4="yes",'Data Transformation'!F4372,'Data Transformation'!D4372)</f>
        <v>0</v>
      </c>
      <c r="I4372" t="str">
        <f t="shared" si="235"/>
        <v/>
      </c>
    </row>
    <row r="4373" spans="2:9" x14ac:dyDescent="0.25">
      <c r="B4373" t="b">
        <f>IF('Input and Summary Results'!D3955=0,FALSE,'Input and Summary Results'!$B3955)</f>
        <v>0</v>
      </c>
      <c r="C4373" t="b">
        <f>IF(OR(B4373=0,'Input and Summary Results'!D3955=0,'Input and Summary Results'!D3955=""),FALSE,'Input and Summary Results'!$D3955)</f>
        <v>0</v>
      </c>
      <c r="D4373" t="b">
        <f>IF(OR(B4373=0,'Input and Summary Results'!E3955=0),FALSE,'Input and Summary Results'!$E3955)</f>
        <v>0</v>
      </c>
      <c r="E4373" t="b">
        <f t="shared" si="233"/>
        <v>0</v>
      </c>
      <c r="F4373" t="b">
        <f t="shared" si="234"/>
        <v>0</v>
      </c>
      <c r="G4373" t="b">
        <f>IF('Input and Summary Results'!$J$4="yes",IF(C4373=FALSE,FALSE,IF('Data Transformation'!E4373&lt;$R$10,E4373,$R$10)),IF(C4373=FALSE,FALSE,IF(C4373&lt;$R$10,C4373,$R$10)))</f>
        <v>0</v>
      </c>
      <c r="H4373" t="b">
        <f>IF('Input and Summary Results'!$J$4="yes",'Data Transformation'!F4373,'Data Transformation'!D4373)</f>
        <v>0</v>
      </c>
      <c r="I4373" t="str">
        <f t="shared" si="235"/>
        <v/>
      </c>
    </row>
    <row r="4374" spans="2:9" x14ac:dyDescent="0.25">
      <c r="B4374" t="b">
        <f>IF('Input and Summary Results'!D3956=0,FALSE,'Input and Summary Results'!$B3956)</f>
        <v>0</v>
      </c>
      <c r="C4374" t="b">
        <f>IF(OR(B4374=0,'Input and Summary Results'!D3956=0,'Input and Summary Results'!D3956=""),FALSE,'Input and Summary Results'!$D3956)</f>
        <v>0</v>
      </c>
      <c r="D4374" t="b">
        <f>IF(OR(B4374=0,'Input and Summary Results'!E3956=0),FALSE,'Input and Summary Results'!$E3956)</f>
        <v>0</v>
      </c>
      <c r="E4374" t="b">
        <f t="shared" si="233"/>
        <v>0</v>
      </c>
      <c r="F4374" t="b">
        <f t="shared" si="234"/>
        <v>0</v>
      </c>
      <c r="G4374" t="b">
        <f>IF('Input and Summary Results'!$J$4="yes",IF(C4374=FALSE,FALSE,IF('Data Transformation'!E4374&lt;$R$10,E4374,$R$10)),IF(C4374=FALSE,FALSE,IF(C4374&lt;$R$10,C4374,$R$10)))</f>
        <v>0</v>
      </c>
      <c r="H4374" t="b">
        <f>IF('Input and Summary Results'!$J$4="yes",'Data Transformation'!F4374,'Data Transformation'!D4374)</f>
        <v>0</v>
      </c>
      <c r="I4374" t="str">
        <f t="shared" si="235"/>
        <v/>
      </c>
    </row>
    <row r="4375" spans="2:9" x14ac:dyDescent="0.25">
      <c r="B4375" t="b">
        <f>IF('Input and Summary Results'!D3957=0,FALSE,'Input and Summary Results'!$B3957)</f>
        <v>0</v>
      </c>
      <c r="C4375" t="b">
        <f>IF(OR(B4375=0,'Input and Summary Results'!D3957=0,'Input and Summary Results'!D3957=""),FALSE,'Input and Summary Results'!$D3957)</f>
        <v>0</v>
      </c>
      <c r="D4375" t="b">
        <f>IF(OR(B4375=0,'Input and Summary Results'!E3957=0),FALSE,'Input and Summary Results'!$E3957)</f>
        <v>0</v>
      </c>
      <c r="E4375" t="b">
        <f t="shared" si="233"/>
        <v>0</v>
      </c>
      <c r="F4375" t="b">
        <f t="shared" si="234"/>
        <v>0</v>
      </c>
      <c r="G4375" t="b">
        <f>IF('Input and Summary Results'!$J$4="yes",IF(C4375=FALSE,FALSE,IF('Data Transformation'!E4375&lt;$R$10,E4375,$R$10)),IF(C4375=FALSE,FALSE,IF(C4375&lt;$R$10,C4375,$R$10)))</f>
        <v>0</v>
      </c>
      <c r="H4375" t="b">
        <f>IF('Input and Summary Results'!$J$4="yes",'Data Transformation'!F4375,'Data Transformation'!D4375)</f>
        <v>0</v>
      </c>
      <c r="I4375" t="str">
        <f t="shared" si="235"/>
        <v/>
      </c>
    </row>
    <row r="4376" spans="2:9" x14ac:dyDescent="0.25">
      <c r="B4376" t="b">
        <f>IF('Input and Summary Results'!D3958=0,FALSE,'Input and Summary Results'!$B3958)</f>
        <v>0</v>
      </c>
      <c r="C4376" t="b">
        <f>IF(OR(B4376=0,'Input and Summary Results'!D3958=0,'Input and Summary Results'!D3958=""),FALSE,'Input and Summary Results'!$D3958)</f>
        <v>0</v>
      </c>
      <c r="D4376" t="b">
        <f>IF(OR(B4376=0,'Input and Summary Results'!E3958=0),FALSE,'Input and Summary Results'!$E3958)</f>
        <v>0</v>
      </c>
      <c r="E4376" t="b">
        <f t="shared" si="233"/>
        <v>0</v>
      </c>
      <c r="F4376" t="b">
        <f t="shared" si="234"/>
        <v>0</v>
      </c>
      <c r="G4376" t="b">
        <f>IF('Input and Summary Results'!$J$4="yes",IF(C4376=FALSE,FALSE,IF('Data Transformation'!E4376&lt;$R$10,E4376,$R$10)),IF(C4376=FALSE,FALSE,IF(C4376&lt;$R$10,C4376,$R$10)))</f>
        <v>0</v>
      </c>
      <c r="H4376" t="b">
        <f>IF('Input and Summary Results'!$J$4="yes",'Data Transformation'!F4376,'Data Transformation'!D4376)</f>
        <v>0</v>
      </c>
      <c r="I4376" t="str">
        <f t="shared" si="235"/>
        <v/>
      </c>
    </row>
    <row r="4377" spans="2:9" x14ac:dyDescent="0.25">
      <c r="B4377" t="b">
        <f>IF('Input and Summary Results'!D3959=0,FALSE,'Input and Summary Results'!$B3959)</f>
        <v>0</v>
      </c>
      <c r="C4377" t="b">
        <f>IF(OR(B4377=0,'Input and Summary Results'!D3959=0,'Input and Summary Results'!D3959=""),FALSE,'Input and Summary Results'!$D3959)</f>
        <v>0</v>
      </c>
      <c r="D4377" t="b">
        <f>IF(OR(B4377=0,'Input and Summary Results'!E3959=0),FALSE,'Input and Summary Results'!$E3959)</f>
        <v>0</v>
      </c>
      <c r="E4377" t="b">
        <f t="shared" si="233"/>
        <v>0</v>
      </c>
      <c r="F4377" t="b">
        <f t="shared" si="234"/>
        <v>0</v>
      </c>
      <c r="G4377" t="b">
        <f>IF('Input and Summary Results'!$J$4="yes",IF(C4377=FALSE,FALSE,IF('Data Transformation'!E4377&lt;$R$10,E4377,$R$10)),IF(C4377=FALSE,FALSE,IF(C4377&lt;$R$10,C4377,$R$10)))</f>
        <v>0</v>
      </c>
      <c r="H4377" t="b">
        <f>IF('Input and Summary Results'!$J$4="yes",'Data Transformation'!F4377,'Data Transformation'!D4377)</f>
        <v>0</v>
      </c>
      <c r="I4377" t="str">
        <f t="shared" si="235"/>
        <v/>
      </c>
    </row>
    <row r="4378" spans="2:9" x14ac:dyDescent="0.25">
      <c r="B4378" t="b">
        <f>IF('Input and Summary Results'!D3960=0,FALSE,'Input and Summary Results'!$B3960)</f>
        <v>0</v>
      </c>
      <c r="C4378" t="b">
        <f>IF(OR(B4378=0,'Input and Summary Results'!D3960=0,'Input and Summary Results'!D3960=""),FALSE,'Input and Summary Results'!$D3960)</f>
        <v>0</v>
      </c>
      <c r="D4378" t="b">
        <f>IF(OR(B4378=0,'Input and Summary Results'!E3960=0),FALSE,'Input and Summary Results'!$E3960)</f>
        <v>0</v>
      </c>
      <c r="E4378" t="b">
        <f t="shared" si="233"/>
        <v>0</v>
      </c>
      <c r="F4378" t="b">
        <f t="shared" si="234"/>
        <v>0</v>
      </c>
      <c r="G4378" t="b">
        <f>IF('Input and Summary Results'!$J$4="yes",IF(C4378=FALSE,FALSE,IF('Data Transformation'!E4378&lt;$R$10,E4378,$R$10)),IF(C4378=FALSE,FALSE,IF(C4378&lt;$R$10,C4378,$R$10)))</f>
        <v>0</v>
      </c>
      <c r="H4378" t="b">
        <f>IF('Input and Summary Results'!$J$4="yes",'Data Transformation'!F4378,'Data Transformation'!D4378)</f>
        <v>0</v>
      </c>
      <c r="I4378" t="str">
        <f t="shared" si="235"/>
        <v/>
      </c>
    </row>
    <row r="4379" spans="2:9" x14ac:dyDescent="0.25">
      <c r="B4379" t="b">
        <f>IF('Input and Summary Results'!D3961=0,FALSE,'Input and Summary Results'!$B3961)</f>
        <v>0</v>
      </c>
      <c r="C4379" t="b">
        <f>IF(OR(B4379=0,'Input and Summary Results'!D3961=0,'Input and Summary Results'!D3961=""),FALSE,'Input and Summary Results'!$D3961)</f>
        <v>0</v>
      </c>
      <c r="D4379" t="b">
        <f>IF(OR(B4379=0,'Input and Summary Results'!E3961=0),FALSE,'Input and Summary Results'!$E3961)</f>
        <v>0</v>
      </c>
      <c r="E4379" t="b">
        <f t="shared" si="233"/>
        <v>0</v>
      </c>
      <c r="F4379" t="b">
        <f t="shared" si="234"/>
        <v>0</v>
      </c>
      <c r="G4379" t="b">
        <f>IF('Input and Summary Results'!$J$4="yes",IF(C4379=FALSE,FALSE,IF('Data Transformation'!E4379&lt;$R$10,E4379,$R$10)),IF(C4379=FALSE,FALSE,IF(C4379&lt;$R$10,C4379,$R$10)))</f>
        <v>0</v>
      </c>
      <c r="H4379" t="b">
        <f>IF('Input and Summary Results'!$J$4="yes",'Data Transformation'!F4379,'Data Transformation'!D4379)</f>
        <v>0</v>
      </c>
      <c r="I4379" t="str">
        <f t="shared" si="235"/>
        <v/>
      </c>
    </row>
    <row r="4380" spans="2:9" x14ac:dyDescent="0.25">
      <c r="B4380" t="b">
        <f>IF('Input and Summary Results'!D3962=0,FALSE,'Input and Summary Results'!$B3962)</f>
        <v>0</v>
      </c>
      <c r="C4380" t="b">
        <f>IF(OR(B4380=0,'Input and Summary Results'!D3962=0,'Input and Summary Results'!D3962=""),FALSE,'Input and Summary Results'!$D3962)</f>
        <v>0</v>
      </c>
      <c r="D4380" t="b">
        <f>IF(OR(B4380=0,'Input and Summary Results'!E3962=0),FALSE,'Input and Summary Results'!$E3962)</f>
        <v>0</v>
      </c>
      <c r="E4380" t="b">
        <f t="shared" si="233"/>
        <v>0</v>
      </c>
      <c r="F4380" t="b">
        <f t="shared" si="234"/>
        <v>0</v>
      </c>
      <c r="G4380" t="b">
        <f>IF('Input and Summary Results'!$J$4="yes",IF(C4380=FALSE,FALSE,IF('Data Transformation'!E4380&lt;$R$10,E4380,$R$10)),IF(C4380=FALSE,FALSE,IF(C4380&lt;$R$10,C4380,$R$10)))</f>
        <v>0</v>
      </c>
      <c r="H4380" t="b">
        <f>IF('Input and Summary Results'!$J$4="yes",'Data Transformation'!F4380,'Data Transformation'!D4380)</f>
        <v>0</v>
      </c>
      <c r="I4380" t="str">
        <f t="shared" si="235"/>
        <v/>
      </c>
    </row>
    <row r="4381" spans="2:9" x14ac:dyDescent="0.25">
      <c r="B4381" t="b">
        <f>IF('Input and Summary Results'!D3963=0,FALSE,'Input and Summary Results'!$B3963)</f>
        <v>0</v>
      </c>
      <c r="C4381" t="b">
        <f>IF(OR(B4381=0,'Input and Summary Results'!D3963=0,'Input and Summary Results'!D3963=""),FALSE,'Input and Summary Results'!$D3963)</f>
        <v>0</v>
      </c>
      <c r="D4381" t="b">
        <f>IF(OR(B4381=0,'Input and Summary Results'!E3963=0),FALSE,'Input and Summary Results'!$E3963)</f>
        <v>0</v>
      </c>
      <c r="E4381" t="b">
        <f t="shared" si="233"/>
        <v>0</v>
      </c>
      <c r="F4381" t="b">
        <f t="shared" si="234"/>
        <v>0</v>
      </c>
      <c r="G4381" t="b">
        <f>IF('Input and Summary Results'!$J$4="yes",IF(C4381=FALSE,FALSE,IF('Data Transformation'!E4381&lt;$R$10,E4381,$R$10)),IF(C4381=FALSE,FALSE,IF(C4381&lt;$R$10,C4381,$R$10)))</f>
        <v>0</v>
      </c>
      <c r="H4381" t="b">
        <f>IF('Input and Summary Results'!$J$4="yes",'Data Transformation'!F4381,'Data Transformation'!D4381)</f>
        <v>0</v>
      </c>
      <c r="I4381" t="str">
        <f t="shared" si="235"/>
        <v/>
      </c>
    </row>
    <row r="4382" spans="2:9" x14ac:dyDescent="0.25">
      <c r="B4382" t="b">
        <f>IF('Input and Summary Results'!D3964=0,FALSE,'Input and Summary Results'!$B3964)</f>
        <v>0</v>
      </c>
      <c r="C4382" t="b">
        <f>IF(OR(B4382=0,'Input and Summary Results'!D3964=0,'Input and Summary Results'!D3964=""),FALSE,'Input and Summary Results'!$D3964)</f>
        <v>0</v>
      </c>
      <c r="D4382" t="b">
        <f>IF(OR(B4382=0,'Input and Summary Results'!E3964=0),FALSE,'Input and Summary Results'!$E3964)</f>
        <v>0</v>
      </c>
      <c r="E4382" t="b">
        <f t="shared" si="233"/>
        <v>0</v>
      </c>
      <c r="F4382" t="b">
        <f t="shared" si="234"/>
        <v>0</v>
      </c>
      <c r="G4382" t="b">
        <f>IF('Input and Summary Results'!$J$4="yes",IF(C4382=FALSE,FALSE,IF('Data Transformation'!E4382&lt;$R$10,E4382,$R$10)),IF(C4382=FALSE,FALSE,IF(C4382&lt;$R$10,C4382,$R$10)))</f>
        <v>0</v>
      </c>
      <c r="H4382" t="b">
        <f>IF('Input and Summary Results'!$J$4="yes",'Data Transformation'!F4382,'Data Transformation'!D4382)</f>
        <v>0</v>
      </c>
      <c r="I4382" t="str">
        <f t="shared" si="235"/>
        <v/>
      </c>
    </row>
    <row r="4383" spans="2:9" x14ac:dyDescent="0.25">
      <c r="B4383" t="b">
        <f>IF('Input and Summary Results'!D3965=0,FALSE,'Input and Summary Results'!$B3965)</f>
        <v>0</v>
      </c>
      <c r="C4383" t="b">
        <f>IF(OR(B4383=0,'Input and Summary Results'!D3965=0,'Input and Summary Results'!D3965=""),FALSE,'Input and Summary Results'!$D3965)</f>
        <v>0</v>
      </c>
      <c r="D4383" t="b">
        <f>IF(OR(B4383=0,'Input and Summary Results'!E3965=0),FALSE,'Input and Summary Results'!$E3965)</f>
        <v>0</v>
      </c>
      <c r="E4383" t="b">
        <f t="shared" si="233"/>
        <v>0</v>
      </c>
      <c r="F4383" t="b">
        <f t="shared" si="234"/>
        <v>0</v>
      </c>
      <c r="G4383" t="b">
        <f>IF('Input and Summary Results'!$J$4="yes",IF(C4383=FALSE,FALSE,IF('Data Transformation'!E4383&lt;$R$10,E4383,$R$10)),IF(C4383=FALSE,FALSE,IF(C4383&lt;$R$10,C4383,$R$10)))</f>
        <v>0</v>
      </c>
      <c r="H4383" t="b">
        <f>IF('Input and Summary Results'!$J$4="yes",'Data Transformation'!F4383,'Data Transformation'!D4383)</f>
        <v>0</v>
      </c>
      <c r="I4383" t="str">
        <f t="shared" si="235"/>
        <v/>
      </c>
    </row>
    <row r="4384" spans="2:9" x14ac:dyDescent="0.25">
      <c r="B4384" t="b">
        <f>IF('Input and Summary Results'!D3966=0,FALSE,'Input and Summary Results'!$B3966)</f>
        <v>0</v>
      </c>
      <c r="C4384" t="b">
        <f>IF(OR(B4384=0,'Input and Summary Results'!D3966=0,'Input and Summary Results'!D3966=""),FALSE,'Input and Summary Results'!$D3966)</f>
        <v>0</v>
      </c>
      <c r="D4384" t="b">
        <f>IF(OR(B4384=0,'Input and Summary Results'!E3966=0),FALSE,'Input and Summary Results'!$E3966)</f>
        <v>0</v>
      </c>
      <c r="E4384" t="b">
        <f t="shared" si="233"/>
        <v>0</v>
      </c>
      <c r="F4384" t="b">
        <f t="shared" si="234"/>
        <v>0</v>
      </c>
      <c r="G4384" t="b">
        <f>IF('Input and Summary Results'!$J$4="yes",IF(C4384=FALSE,FALSE,IF('Data Transformation'!E4384&lt;$R$10,E4384,$R$10)),IF(C4384=FALSE,FALSE,IF(C4384&lt;$R$10,C4384,$R$10)))</f>
        <v>0</v>
      </c>
      <c r="H4384" t="b">
        <f>IF('Input and Summary Results'!$J$4="yes",'Data Transformation'!F4384,'Data Transformation'!D4384)</f>
        <v>0</v>
      </c>
      <c r="I4384" t="str">
        <f t="shared" si="235"/>
        <v/>
      </c>
    </row>
    <row r="4385" spans="2:9" x14ac:dyDescent="0.25">
      <c r="B4385" t="b">
        <f>IF('Input and Summary Results'!D3967=0,FALSE,'Input and Summary Results'!$B3967)</f>
        <v>0</v>
      </c>
      <c r="C4385" t="b">
        <f>IF(OR(B4385=0,'Input and Summary Results'!D3967=0,'Input and Summary Results'!D3967=""),FALSE,'Input and Summary Results'!$D3967)</f>
        <v>0</v>
      </c>
      <c r="D4385" t="b">
        <f>IF(OR(B4385=0,'Input and Summary Results'!E3967=0),FALSE,'Input and Summary Results'!$E3967)</f>
        <v>0</v>
      </c>
      <c r="E4385" t="b">
        <f t="shared" si="233"/>
        <v>0</v>
      </c>
      <c r="F4385" t="b">
        <f t="shared" si="234"/>
        <v>0</v>
      </c>
      <c r="G4385" t="b">
        <f>IF('Input and Summary Results'!$J$4="yes",IF(C4385=FALSE,FALSE,IF('Data Transformation'!E4385&lt;$R$10,E4385,$R$10)),IF(C4385=FALSE,FALSE,IF(C4385&lt;$R$10,C4385,$R$10)))</f>
        <v>0</v>
      </c>
      <c r="H4385" t="b">
        <f>IF('Input and Summary Results'!$J$4="yes",'Data Transformation'!F4385,'Data Transformation'!D4385)</f>
        <v>0</v>
      </c>
      <c r="I4385" t="str">
        <f t="shared" si="235"/>
        <v/>
      </c>
    </row>
    <row r="4386" spans="2:9" x14ac:dyDescent="0.25">
      <c r="B4386" t="b">
        <f>IF('Input and Summary Results'!D3968=0,FALSE,'Input and Summary Results'!$B3968)</f>
        <v>0</v>
      </c>
      <c r="C4386" t="b">
        <f>IF(OR(B4386=0,'Input and Summary Results'!D3968=0,'Input and Summary Results'!D3968=""),FALSE,'Input and Summary Results'!$D3968)</f>
        <v>0</v>
      </c>
      <c r="D4386" t="b">
        <f>IF(OR(B4386=0,'Input and Summary Results'!E3968=0),FALSE,'Input and Summary Results'!$E3968)</f>
        <v>0</v>
      </c>
      <c r="E4386" t="b">
        <f t="shared" si="233"/>
        <v>0</v>
      </c>
      <c r="F4386" t="b">
        <f t="shared" si="234"/>
        <v>0</v>
      </c>
      <c r="G4386" t="b">
        <f>IF('Input and Summary Results'!$J$4="yes",IF(C4386=FALSE,FALSE,IF('Data Transformation'!E4386&lt;$R$10,E4386,$R$10)),IF(C4386=FALSE,FALSE,IF(C4386&lt;$R$10,C4386,$R$10)))</f>
        <v>0</v>
      </c>
      <c r="H4386" t="b">
        <f>IF('Input and Summary Results'!$J$4="yes",'Data Transformation'!F4386,'Data Transformation'!D4386)</f>
        <v>0</v>
      </c>
      <c r="I4386" t="str">
        <f t="shared" si="235"/>
        <v/>
      </c>
    </row>
    <row r="4387" spans="2:9" x14ac:dyDescent="0.25">
      <c r="B4387" t="b">
        <f>IF('Input and Summary Results'!D3969=0,FALSE,'Input and Summary Results'!$B3969)</f>
        <v>0</v>
      </c>
      <c r="C4387" t="b">
        <f>IF(OR(B4387=0,'Input and Summary Results'!D3969=0,'Input and Summary Results'!D3969=""),FALSE,'Input and Summary Results'!$D3969)</f>
        <v>0</v>
      </c>
      <c r="D4387" t="b">
        <f>IF(OR(B4387=0,'Input and Summary Results'!E3969=0),FALSE,'Input and Summary Results'!$E3969)</f>
        <v>0</v>
      </c>
      <c r="E4387" t="b">
        <f t="shared" si="233"/>
        <v>0</v>
      </c>
      <c r="F4387" t="b">
        <f t="shared" si="234"/>
        <v>0</v>
      </c>
      <c r="G4387" t="b">
        <f>IF('Input and Summary Results'!$J$4="yes",IF(C4387=FALSE,FALSE,IF('Data Transformation'!E4387&lt;$R$10,E4387,$R$10)),IF(C4387=FALSE,FALSE,IF(C4387&lt;$R$10,C4387,$R$10)))</f>
        <v>0</v>
      </c>
      <c r="H4387" t="b">
        <f>IF('Input and Summary Results'!$J$4="yes",'Data Transformation'!F4387,'Data Transformation'!D4387)</f>
        <v>0</v>
      </c>
      <c r="I4387" t="str">
        <f t="shared" si="235"/>
        <v/>
      </c>
    </row>
    <row r="4388" spans="2:9" x14ac:dyDescent="0.25">
      <c r="B4388" t="b">
        <f>IF('Input and Summary Results'!D3970=0,FALSE,'Input and Summary Results'!$B3970)</f>
        <v>0</v>
      </c>
      <c r="C4388" t="b">
        <f>IF(OR(B4388=0,'Input and Summary Results'!D3970=0,'Input and Summary Results'!D3970=""),FALSE,'Input and Summary Results'!$D3970)</f>
        <v>0</v>
      </c>
      <c r="D4388" t="b">
        <f>IF(OR(B4388=0,'Input and Summary Results'!E3970=0),FALSE,'Input and Summary Results'!$E3970)</f>
        <v>0</v>
      </c>
      <c r="E4388" t="b">
        <f t="shared" si="233"/>
        <v>0</v>
      </c>
      <c r="F4388" t="b">
        <f t="shared" si="234"/>
        <v>0</v>
      </c>
      <c r="G4388" t="b">
        <f>IF('Input and Summary Results'!$J$4="yes",IF(C4388=FALSE,FALSE,IF('Data Transformation'!E4388&lt;$R$10,E4388,$R$10)),IF(C4388=FALSE,FALSE,IF(C4388&lt;$R$10,C4388,$R$10)))</f>
        <v>0</v>
      </c>
      <c r="H4388" t="b">
        <f>IF('Input and Summary Results'!$J$4="yes",'Data Transformation'!F4388,'Data Transformation'!D4388)</f>
        <v>0</v>
      </c>
      <c r="I4388" t="str">
        <f t="shared" si="235"/>
        <v/>
      </c>
    </row>
    <row r="4389" spans="2:9" x14ac:dyDescent="0.25">
      <c r="B4389" t="b">
        <f>IF('Input and Summary Results'!D3971=0,FALSE,'Input and Summary Results'!$B3971)</f>
        <v>0</v>
      </c>
      <c r="C4389" t="b">
        <f>IF(OR(B4389=0,'Input and Summary Results'!D3971=0,'Input and Summary Results'!D3971=""),FALSE,'Input and Summary Results'!$D3971)</f>
        <v>0</v>
      </c>
      <c r="D4389" t="b">
        <f>IF(OR(B4389=0,'Input and Summary Results'!E3971=0),FALSE,'Input and Summary Results'!$E3971)</f>
        <v>0</v>
      </c>
      <c r="E4389" t="b">
        <f t="shared" si="233"/>
        <v>0</v>
      </c>
      <c r="F4389" t="b">
        <f t="shared" si="234"/>
        <v>0</v>
      </c>
      <c r="G4389" t="b">
        <f>IF('Input and Summary Results'!$J$4="yes",IF(C4389=FALSE,FALSE,IF('Data Transformation'!E4389&lt;$R$10,E4389,$R$10)),IF(C4389=FALSE,FALSE,IF(C4389&lt;$R$10,C4389,$R$10)))</f>
        <v>0</v>
      </c>
      <c r="H4389" t="b">
        <f>IF('Input and Summary Results'!$J$4="yes",'Data Transformation'!F4389,'Data Transformation'!D4389)</f>
        <v>0</v>
      </c>
      <c r="I4389" t="str">
        <f t="shared" si="235"/>
        <v/>
      </c>
    </row>
    <row r="4390" spans="2:9" x14ac:dyDescent="0.25">
      <c r="B4390" t="b">
        <f>IF('Input and Summary Results'!D3972=0,FALSE,'Input and Summary Results'!$B3972)</f>
        <v>0</v>
      </c>
      <c r="C4390" t="b">
        <f>IF(OR(B4390=0,'Input and Summary Results'!D3972=0,'Input and Summary Results'!D3972=""),FALSE,'Input and Summary Results'!$D3972)</f>
        <v>0</v>
      </c>
      <c r="D4390" t="b">
        <f>IF(OR(B4390=0,'Input and Summary Results'!E3972=0),FALSE,'Input and Summary Results'!$E3972)</f>
        <v>0</v>
      </c>
      <c r="E4390" t="b">
        <f t="shared" si="233"/>
        <v>0</v>
      </c>
      <c r="F4390" t="b">
        <f t="shared" si="234"/>
        <v>0</v>
      </c>
      <c r="G4390" t="b">
        <f>IF('Input and Summary Results'!$J$4="yes",IF(C4390=FALSE,FALSE,IF('Data Transformation'!E4390&lt;$R$10,E4390,$R$10)),IF(C4390=FALSE,FALSE,IF(C4390&lt;$R$10,C4390,$R$10)))</f>
        <v>0</v>
      </c>
      <c r="H4390" t="b">
        <f>IF('Input and Summary Results'!$J$4="yes",'Data Transformation'!F4390,'Data Transformation'!D4390)</f>
        <v>0</v>
      </c>
      <c r="I4390" t="str">
        <f t="shared" si="235"/>
        <v/>
      </c>
    </row>
    <row r="4391" spans="2:9" x14ac:dyDescent="0.25">
      <c r="B4391" t="b">
        <f>IF('Input and Summary Results'!D3973=0,FALSE,'Input and Summary Results'!$B3973)</f>
        <v>0</v>
      </c>
      <c r="C4391" t="b">
        <f>IF(OR(B4391=0,'Input and Summary Results'!D3973=0,'Input and Summary Results'!D3973=""),FALSE,'Input and Summary Results'!$D3973)</f>
        <v>0</v>
      </c>
      <c r="D4391" t="b">
        <f>IF(OR(B4391=0,'Input and Summary Results'!E3973=0),FALSE,'Input and Summary Results'!$E3973)</f>
        <v>0</v>
      </c>
      <c r="E4391" t="b">
        <f t="shared" si="233"/>
        <v>0</v>
      </c>
      <c r="F4391" t="b">
        <f t="shared" si="234"/>
        <v>0</v>
      </c>
      <c r="G4391" t="b">
        <f>IF('Input and Summary Results'!$J$4="yes",IF(C4391=FALSE,FALSE,IF('Data Transformation'!E4391&lt;$R$10,E4391,$R$10)),IF(C4391=FALSE,FALSE,IF(C4391&lt;$R$10,C4391,$R$10)))</f>
        <v>0</v>
      </c>
      <c r="H4391" t="b">
        <f>IF('Input and Summary Results'!$J$4="yes",'Data Transformation'!F4391,'Data Transformation'!D4391)</f>
        <v>0</v>
      </c>
      <c r="I4391" t="str">
        <f t="shared" si="235"/>
        <v/>
      </c>
    </row>
    <row r="4392" spans="2:9" x14ac:dyDescent="0.25">
      <c r="B4392" t="b">
        <f>IF('Input and Summary Results'!D3974=0,FALSE,'Input and Summary Results'!$B3974)</f>
        <v>0</v>
      </c>
      <c r="C4392" t="b">
        <f>IF(OR(B4392=0,'Input and Summary Results'!D3974=0,'Input and Summary Results'!D3974=""),FALSE,'Input and Summary Results'!$D3974)</f>
        <v>0</v>
      </c>
      <c r="D4392" t="b">
        <f>IF(OR(B4392=0,'Input and Summary Results'!E3974=0),FALSE,'Input and Summary Results'!$E3974)</f>
        <v>0</v>
      </c>
      <c r="E4392" t="b">
        <f t="shared" si="233"/>
        <v>0</v>
      </c>
      <c r="F4392" t="b">
        <f t="shared" si="234"/>
        <v>0</v>
      </c>
      <c r="G4392" t="b">
        <f>IF('Input and Summary Results'!$J$4="yes",IF(C4392=FALSE,FALSE,IF('Data Transformation'!E4392&lt;$R$10,E4392,$R$10)),IF(C4392=FALSE,FALSE,IF(C4392&lt;$R$10,C4392,$R$10)))</f>
        <v>0</v>
      </c>
      <c r="H4392" t="b">
        <f>IF('Input and Summary Results'!$J$4="yes",'Data Transformation'!F4392,'Data Transformation'!D4392)</f>
        <v>0</v>
      </c>
      <c r="I4392" t="str">
        <f t="shared" si="235"/>
        <v/>
      </c>
    </row>
    <row r="4393" spans="2:9" x14ac:dyDescent="0.25">
      <c r="B4393" t="b">
        <f>IF('Input and Summary Results'!D3975=0,FALSE,'Input and Summary Results'!$B3975)</f>
        <v>0</v>
      </c>
      <c r="C4393" t="b">
        <f>IF(OR(B4393=0,'Input and Summary Results'!D3975=0,'Input and Summary Results'!D3975=""),FALSE,'Input and Summary Results'!$D3975)</f>
        <v>0</v>
      </c>
      <c r="D4393" t="b">
        <f>IF(OR(B4393=0,'Input and Summary Results'!E3975=0),FALSE,'Input and Summary Results'!$E3975)</f>
        <v>0</v>
      </c>
      <c r="E4393" t="b">
        <f t="shared" si="233"/>
        <v>0</v>
      </c>
      <c r="F4393" t="b">
        <f t="shared" si="234"/>
        <v>0</v>
      </c>
      <c r="G4393" t="b">
        <f>IF('Input and Summary Results'!$J$4="yes",IF(C4393=FALSE,FALSE,IF('Data Transformation'!E4393&lt;$R$10,E4393,$R$10)),IF(C4393=FALSE,FALSE,IF(C4393&lt;$R$10,C4393,$R$10)))</f>
        <v>0</v>
      </c>
      <c r="H4393" t="b">
        <f>IF('Input and Summary Results'!$J$4="yes",'Data Transformation'!F4393,'Data Transformation'!D4393)</f>
        <v>0</v>
      </c>
      <c r="I4393" t="str">
        <f t="shared" si="235"/>
        <v/>
      </c>
    </row>
    <row r="4394" spans="2:9" x14ac:dyDescent="0.25">
      <c r="B4394" t="b">
        <f>IF('Input and Summary Results'!D3976=0,FALSE,'Input and Summary Results'!$B3976)</f>
        <v>0</v>
      </c>
      <c r="C4394" t="b">
        <f>IF(OR(B4394=0,'Input and Summary Results'!D3976=0,'Input and Summary Results'!D3976=""),FALSE,'Input and Summary Results'!$D3976)</f>
        <v>0</v>
      </c>
      <c r="D4394" t="b">
        <f>IF(OR(B4394=0,'Input and Summary Results'!E3976=0),FALSE,'Input and Summary Results'!$E3976)</f>
        <v>0</v>
      </c>
      <c r="E4394" t="b">
        <f t="shared" ref="E4394:E4457" si="236">IF(C4394=FALSE,FALSE,LOG10(C4394))</f>
        <v>0</v>
      </c>
      <c r="F4394" t="b">
        <f t="shared" ref="F4394:F4457" si="237">IF(D4394=FALSE, FALSE,0.434*D4394/C4394)</f>
        <v>0</v>
      </c>
      <c r="G4394" t="b">
        <f>IF('Input and Summary Results'!$J$4="yes",IF(C4394=FALSE,FALSE,IF('Data Transformation'!E4394&lt;$R$10,E4394,$R$10)),IF(C4394=FALSE,FALSE,IF(C4394&lt;$R$10,C4394,$R$10)))</f>
        <v>0</v>
      </c>
      <c r="H4394" t="b">
        <f>IF('Input and Summary Results'!$J$4="yes",'Data Transformation'!F4394,'Data Transformation'!D4394)</f>
        <v>0</v>
      </c>
      <c r="I4394" t="str">
        <f t="shared" si="235"/>
        <v/>
      </c>
    </row>
    <row r="4395" spans="2:9" x14ac:dyDescent="0.25">
      <c r="B4395" t="b">
        <f>IF('Input and Summary Results'!D3977=0,FALSE,'Input and Summary Results'!$B3977)</f>
        <v>0</v>
      </c>
      <c r="C4395" t="b">
        <f>IF(OR(B4395=0,'Input and Summary Results'!D3977=0,'Input and Summary Results'!D3977=""),FALSE,'Input and Summary Results'!$D3977)</f>
        <v>0</v>
      </c>
      <c r="D4395" t="b">
        <f>IF(OR(B4395=0,'Input and Summary Results'!E3977=0),FALSE,'Input and Summary Results'!$E3977)</f>
        <v>0</v>
      </c>
      <c r="E4395" t="b">
        <f t="shared" si="236"/>
        <v>0</v>
      </c>
      <c r="F4395" t="b">
        <f t="shared" si="237"/>
        <v>0</v>
      </c>
      <c r="G4395" t="b">
        <f>IF('Input and Summary Results'!$J$4="yes",IF(C4395=FALSE,FALSE,IF('Data Transformation'!E4395&lt;$R$10,E4395,$R$10)),IF(C4395=FALSE,FALSE,IF(C4395&lt;$R$10,C4395,$R$10)))</f>
        <v>0</v>
      </c>
      <c r="H4395" t="b">
        <f>IF('Input and Summary Results'!$J$4="yes",'Data Transformation'!F4395,'Data Transformation'!D4395)</f>
        <v>0</v>
      </c>
      <c r="I4395" t="str">
        <f t="shared" si="235"/>
        <v/>
      </c>
    </row>
    <row r="4396" spans="2:9" x14ac:dyDescent="0.25">
      <c r="B4396" t="b">
        <f>IF('Input and Summary Results'!D3978=0,FALSE,'Input and Summary Results'!$B3978)</f>
        <v>0</v>
      </c>
      <c r="C4396" t="b">
        <f>IF(OR(B4396=0,'Input and Summary Results'!D3978=0,'Input and Summary Results'!D3978=""),FALSE,'Input and Summary Results'!$D3978)</f>
        <v>0</v>
      </c>
      <c r="D4396" t="b">
        <f>IF(OR(B4396=0,'Input and Summary Results'!E3978=0),FALSE,'Input and Summary Results'!$E3978)</f>
        <v>0</v>
      </c>
      <c r="E4396" t="b">
        <f t="shared" si="236"/>
        <v>0</v>
      </c>
      <c r="F4396" t="b">
        <f t="shared" si="237"/>
        <v>0</v>
      </c>
      <c r="G4396" t="b">
        <f>IF('Input and Summary Results'!$J$4="yes",IF(C4396=FALSE,FALSE,IF('Data Transformation'!E4396&lt;$R$10,E4396,$R$10)),IF(C4396=FALSE,FALSE,IF(C4396&lt;$R$10,C4396,$R$10)))</f>
        <v>0</v>
      </c>
      <c r="H4396" t="b">
        <f>IF('Input and Summary Results'!$J$4="yes",'Data Transformation'!F4396,'Data Transformation'!D4396)</f>
        <v>0</v>
      </c>
      <c r="I4396" t="str">
        <f t="shared" si="235"/>
        <v/>
      </c>
    </row>
    <row r="4397" spans="2:9" x14ac:dyDescent="0.25">
      <c r="B4397" t="b">
        <f>IF('Input and Summary Results'!D3979=0,FALSE,'Input and Summary Results'!$B3979)</f>
        <v>0</v>
      </c>
      <c r="C4397" t="b">
        <f>IF(OR(B4397=0,'Input and Summary Results'!D3979=0,'Input and Summary Results'!D3979=""),FALSE,'Input and Summary Results'!$D3979)</f>
        <v>0</v>
      </c>
      <c r="D4397" t="b">
        <f>IF(OR(B4397=0,'Input and Summary Results'!E3979=0),FALSE,'Input and Summary Results'!$E3979)</f>
        <v>0</v>
      </c>
      <c r="E4397" t="b">
        <f t="shared" si="236"/>
        <v>0</v>
      </c>
      <c r="F4397" t="b">
        <f t="shared" si="237"/>
        <v>0</v>
      </c>
      <c r="G4397" t="b">
        <f>IF('Input and Summary Results'!$J$4="yes",IF(C4397=FALSE,FALSE,IF('Data Transformation'!E4397&lt;$R$10,E4397,$R$10)),IF(C4397=FALSE,FALSE,IF(C4397&lt;$R$10,C4397,$R$10)))</f>
        <v>0</v>
      </c>
      <c r="H4397" t="b">
        <f>IF('Input and Summary Results'!$J$4="yes",'Data Transformation'!F4397,'Data Transformation'!D4397)</f>
        <v>0</v>
      </c>
      <c r="I4397" t="str">
        <f t="shared" si="235"/>
        <v/>
      </c>
    </row>
    <row r="4398" spans="2:9" x14ac:dyDescent="0.25">
      <c r="B4398" t="b">
        <f>IF('Input and Summary Results'!D3980=0,FALSE,'Input and Summary Results'!$B3980)</f>
        <v>0</v>
      </c>
      <c r="C4398" t="b">
        <f>IF(OR(B4398=0,'Input and Summary Results'!D3980=0,'Input and Summary Results'!D3980=""),FALSE,'Input and Summary Results'!$D3980)</f>
        <v>0</v>
      </c>
      <c r="D4398" t="b">
        <f>IF(OR(B4398=0,'Input and Summary Results'!E3980=0),FALSE,'Input and Summary Results'!$E3980)</f>
        <v>0</v>
      </c>
      <c r="E4398" t="b">
        <f t="shared" si="236"/>
        <v>0</v>
      </c>
      <c r="F4398" t="b">
        <f t="shared" si="237"/>
        <v>0</v>
      </c>
      <c r="G4398" t="b">
        <f>IF('Input and Summary Results'!$J$4="yes",IF(C4398=FALSE,FALSE,IF('Data Transformation'!E4398&lt;$R$10,E4398,$R$10)),IF(C4398=FALSE,FALSE,IF(C4398&lt;$R$10,C4398,$R$10)))</f>
        <v>0</v>
      </c>
      <c r="H4398" t="b">
        <f>IF('Input and Summary Results'!$J$4="yes",'Data Transformation'!F4398,'Data Transformation'!D4398)</f>
        <v>0</v>
      </c>
      <c r="I4398" t="str">
        <f t="shared" si="235"/>
        <v/>
      </c>
    </row>
    <row r="4399" spans="2:9" x14ac:dyDescent="0.25">
      <c r="B4399" t="b">
        <f>IF('Input and Summary Results'!D3981=0,FALSE,'Input and Summary Results'!$B3981)</f>
        <v>0</v>
      </c>
      <c r="C4399" t="b">
        <f>IF(OR(B4399=0,'Input and Summary Results'!D3981=0,'Input and Summary Results'!D3981=""),FALSE,'Input and Summary Results'!$D3981)</f>
        <v>0</v>
      </c>
      <c r="D4399" t="b">
        <f>IF(OR(B4399=0,'Input and Summary Results'!E3981=0),FALSE,'Input and Summary Results'!$E3981)</f>
        <v>0</v>
      </c>
      <c r="E4399" t="b">
        <f t="shared" si="236"/>
        <v>0</v>
      </c>
      <c r="F4399" t="b">
        <f t="shared" si="237"/>
        <v>0</v>
      </c>
      <c r="G4399" t="b">
        <f>IF('Input and Summary Results'!$J$4="yes",IF(C4399=FALSE,FALSE,IF('Data Transformation'!E4399&lt;$R$10,E4399,$R$10)),IF(C4399=FALSE,FALSE,IF(C4399&lt;$R$10,C4399,$R$10)))</f>
        <v>0</v>
      </c>
      <c r="H4399" t="b">
        <f>IF('Input and Summary Results'!$J$4="yes",'Data Transformation'!F4399,'Data Transformation'!D4399)</f>
        <v>0</v>
      </c>
      <c r="I4399" t="str">
        <f t="shared" si="235"/>
        <v/>
      </c>
    </row>
    <row r="4400" spans="2:9" x14ac:dyDescent="0.25">
      <c r="B4400" t="b">
        <f>IF('Input and Summary Results'!D3982=0,FALSE,'Input and Summary Results'!$B3982)</f>
        <v>0</v>
      </c>
      <c r="C4400" t="b">
        <f>IF(OR(B4400=0,'Input and Summary Results'!D3982=0,'Input and Summary Results'!D3982=""),FALSE,'Input and Summary Results'!$D3982)</f>
        <v>0</v>
      </c>
      <c r="D4400" t="b">
        <f>IF(OR(B4400=0,'Input and Summary Results'!E3982=0),FALSE,'Input and Summary Results'!$E3982)</f>
        <v>0</v>
      </c>
      <c r="E4400" t="b">
        <f t="shared" si="236"/>
        <v>0</v>
      </c>
      <c r="F4400" t="b">
        <f t="shared" si="237"/>
        <v>0</v>
      </c>
      <c r="G4400" t="b">
        <f>IF('Input and Summary Results'!$J$4="yes",IF(C4400=FALSE,FALSE,IF('Data Transformation'!E4400&lt;$R$10,E4400,$R$10)),IF(C4400=FALSE,FALSE,IF(C4400&lt;$R$10,C4400,$R$10)))</f>
        <v>0</v>
      </c>
      <c r="H4400" t="b">
        <f>IF('Input and Summary Results'!$J$4="yes",'Data Transformation'!F4400,'Data Transformation'!D4400)</f>
        <v>0</v>
      </c>
      <c r="I4400" t="str">
        <f t="shared" si="235"/>
        <v/>
      </c>
    </row>
    <row r="4401" spans="2:9" x14ac:dyDescent="0.25">
      <c r="B4401" t="b">
        <f>IF('Input and Summary Results'!D3983=0,FALSE,'Input and Summary Results'!$B3983)</f>
        <v>0</v>
      </c>
      <c r="C4401" t="b">
        <f>IF(OR(B4401=0,'Input and Summary Results'!D3983=0,'Input and Summary Results'!D3983=""),FALSE,'Input and Summary Results'!$D3983)</f>
        <v>0</v>
      </c>
      <c r="D4401" t="b">
        <f>IF(OR(B4401=0,'Input and Summary Results'!E3983=0),FALSE,'Input and Summary Results'!$E3983)</f>
        <v>0</v>
      </c>
      <c r="E4401" t="b">
        <f t="shared" si="236"/>
        <v>0</v>
      </c>
      <c r="F4401" t="b">
        <f t="shared" si="237"/>
        <v>0</v>
      </c>
      <c r="G4401" t="b">
        <f>IF('Input and Summary Results'!$J$4="yes",IF(C4401=FALSE,FALSE,IF('Data Transformation'!E4401&lt;$R$10,E4401,$R$10)),IF(C4401=FALSE,FALSE,IF(C4401&lt;$R$10,C4401,$R$10)))</f>
        <v>0</v>
      </c>
      <c r="H4401" t="b">
        <f>IF('Input and Summary Results'!$J$4="yes",'Data Transformation'!F4401,'Data Transformation'!D4401)</f>
        <v>0</v>
      </c>
      <c r="I4401" t="str">
        <f t="shared" si="235"/>
        <v/>
      </c>
    </row>
    <row r="4402" spans="2:9" x14ac:dyDescent="0.25">
      <c r="B4402" t="b">
        <f>IF('Input and Summary Results'!D3984=0,FALSE,'Input and Summary Results'!$B3984)</f>
        <v>0</v>
      </c>
      <c r="C4402" t="b">
        <f>IF(OR(B4402=0,'Input and Summary Results'!D3984=0,'Input and Summary Results'!D3984=""),FALSE,'Input and Summary Results'!$D3984)</f>
        <v>0</v>
      </c>
      <c r="D4402" t="b">
        <f>IF(OR(B4402=0,'Input and Summary Results'!E3984=0),FALSE,'Input and Summary Results'!$E3984)</f>
        <v>0</v>
      </c>
      <c r="E4402" t="b">
        <f t="shared" si="236"/>
        <v>0</v>
      </c>
      <c r="F4402" t="b">
        <f t="shared" si="237"/>
        <v>0</v>
      </c>
      <c r="G4402" t="b">
        <f>IF('Input and Summary Results'!$J$4="yes",IF(C4402=FALSE,FALSE,IF('Data Transformation'!E4402&lt;$R$10,E4402,$R$10)),IF(C4402=FALSE,FALSE,IF(C4402&lt;$R$10,C4402,$R$10)))</f>
        <v>0</v>
      </c>
      <c r="H4402" t="b">
        <f>IF('Input and Summary Results'!$J$4="yes",'Data Transformation'!F4402,'Data Transformation'!D4402)</f>
        <v>0</v>
      </c>
      <c r="I4402" t="str">
        <f t="shared" si="235"/>
        <v/>
      </c>
    </row>
    <row r="4403" spans="2:9" x14ac:dyDescent="0.25">
      <c r="B4403" t="b">
        <f>IF('Input and Summary Results'!D3985=0,FALSE,'Input and Summary Results'!$B3985)</f>
        <v>0</v>
      </c>
      <c r="C4403" t="b">
        <f>IF(OR(B4403=0,'Input and Summary Results'!D3985=0,'Input and Summary Results'!D3985=""),FALSE,'Input and Summary Results'!$D3985)</f>
        <v>0</v>
      </c>
      <c r="D4403" t="b">
        <f>IF(OR(B4403=0,'Input and Summary Results'!E3985=0),FALSE,'Input and Summary Results'!$E3985)</f>
        <v>0</v>
      </c>
      <c r="E4403" t="b">
        <f t="shared" si="236"/>
        <v>0</v>
      </c>
      <c r="F4403" t="b">
        <f t="shared" si="237"/>
        <v>0</v>
      </c>
      <c r="G4403" t="b">
        <f>IF('Input and Summary Results'!$J$4="yes",IF(C4403=FALSE,FALSE,IF('Data Transformation'!E4403&lt;$R$10,E4403,$R$10)),IF(C4403=FALSE,FALSE,IF(C4403&lt;$R$10,C4403,$R$10)))</f>
        <v>0</v>
      </c>
      <c r="H4403" t="b">
        <f>IF('Input and Summary Results'!$J$4="yes",'Data Transformation'!F4403,'Data Transformation'!D4403)</f>
        <v>0</v>
      </c>
      <c r="I4403" t="str">
        <f t="shared" si="235"/>
        <v/>
      </c>
    </row>
    <row r="4404" spans="2:9" x14ac:dyDescent="0.25">
      <c r="B4404" t="b">
        <f>IF('Input and Summary Results'!D3986=0,FALSE,'Input and Summary Results'!$B3986)</f>
        <v>0</v>
      </c>
      <c r="C4404" t="b">
        <f>IF(OR(B4404=0,'Input and Summary Results'!D3986=0,'Input and Summary Results'!D3986=""),FALSE,'Input and Summary Results'!$D3986)</f>
        <v>0</v>
      </c>
      <c r="D4404" t="b">
        <f>IF(OR(B4404=0,'Input and Summary Results'!E3986=0),FALSE,'Input and Summary Results'!$E3986)</f>
        <v>0</v>
      </c>
      <c r="E4404" t="b">
        <f t="shared" si="236"/>
        <v>0</v>
      </c>
      <c r="F4404" t="b">
        <f t="shared" si="237"/>
        <v>0</v>
      </c>
      <c r="G4404" t="b">
        <f>IF('Input and Summary Results'!$J$4="yes",IF(C4404=FALSE,FALSE,IF('Data Transformation'!E4404&lt;$R$10,E4404,$R$10)),IF(C4404=FALSE,FALSE,IF(C4404&lt;$R$10,C4404,$R$10)))</f>
        <v>0</v>
      </c>
      <c r="H4404" t="b">
        <f>IF('Input and Summary Results'!$J$4="yes",'Data Transformation'!F4404,'Data Transformation'!D4404)</f>
        <v>0</v>
      </c>
      <c r="I4404" t="str">
        <f t="shared" si="235"/>
        <v/>
      </c>
    </row>
    <row r="4405" spans="2:9" x14ac:dyDescent="0.25">
      <c r="B4405" t="b">
        <f>IF('Input and Summary Results'!D3987=0,FALSE,'Input and Summary Results'!$B3987)</f>
        <v>0</v>
      </c>
      <c r="C4405" t="b">
        <f>IF(OR(B4405=0,'Input and Summary Results'!D3987=0,'Input and Summary Results'!D3987=""),FALSE,'Input and Summary Results'!$D3987)</f>
        <v>0</v>
      </c>
      <c r="D4405" t="b">
        <f>IF(OR(B4405=0,'Input and Summary Results'!E3987=0),FALSE,'Input and Summary Results'!$E3987)</f>
        <v>0</v>
      </c>
      <c r="E4405" t="b">
        <f t="shared" si="236"/>
        <v>0</v>
      </c>
      <c r="F4405" t="b">
        <f t="shared" si="237"/>
        <v>0</v>
      </c>
      <c r="G4405" t="b">
        <f>IF('Input and Summary Results'!$J$4="yes",IF(C4405=FALSE,FALSE,IF('Data Transformation'!E4405&lt;$R$10,E4405,$R$10)),IF(C4405=FALSE,FALSE,IF(C4405&lt;$R$10,C4405,$R$10)))</f>
        <v>0</v>
      </c>
      <c r="H4405" t="b">
        <f>IF('Input and Summary Results'!$J$4="yes",'Data Transformation'!F4405,'Data Transformation'!D4405)</f>
        <v>0</v>
      </c>
      <c r="I4405" t="str">
        <f t="shared" si="235"/>
        <v/>
      </c>
    </row>
    <row r="4406" spans="2:9" x14ac:dyDescent="0.25">
      <c r="B4406" t="b">
        <f>IF('Input and Summary Results'!D3988=0,FALSE,'Input and Summary Results'!$B3988)</f>
        <v>0</v>
      </c>
      <c r="C4406" t="b">
        <f>IF(OR(B4406=0,'Input and Summary Results'!D3988=0,'Input and Summary Results'!D3988=""),FALSE,'Input and Summary Results'!$D3988)</f>
        <v>0</v>
      </c>
      <c r="D4406" t="b">
        <f>IF(OR(B4406=0,'Input and Summary Results'!E3988=0),FALSE,'Input and Summary Results'!$E3988)</f>
        <v>0</v>
      </c>
      <c r="E4406" t="b">
        <f t="shared" si="236"/>
        <v>0</v>
      </c>
      <c r="F4406" t="b">
        <f t="shared" si="237"/>
        <v>0</v>
      </c>
      <c r="G4406" t="b">
        <f>IF('Input and Summary Results'!$J$4="yes",IF(C4406=FALSE,FALSE,IF('Data Transformation'!E4406&lt;$R$10,E4406,$R$10)),IF(C4406=FALSE,FALSE,IF(C4406&lt;$R$10,C4406,$R$10)))</f>
        <v>0</v>
      </c>
      <c r="H4406" t="b">
        <f>IF('Input and Summary Results'!$J$4="yes",'Data Transformation'!F4406,'Data Transformation'!D4406)</f>
        <v>0</v>
      </c>
      <c r="I4406" t="str">
        <f t="shared" si="235"/>
        <v/>
      </c>
    </row>
    <row r="4407" spans="2:9" x14ac:dyDescent="0.25">
      <c r="B4407" t="b">
        <f>IF('Input and Summary Results'!D3989=0,FALSE,'Input and Summary Results'!$B3989)</f>
        <v>0</v>
      </c>
      <c r="C4407" t="b">
        <f>IF(OR(B4407=0,'Input and Summary Results'!D3989=0,'Input and Summary Results'!D3989=""),FALSE,'Input and Summary Results'!$D3989)</f>
        <v>0</v>
      </c>
      <c r="D4407" t="b">
        <f>IF(OR(B4407=0,'Input and Summary Results'!E3989=0),FALSE,'Input and Summary Results'!$E3989)</f>
        <v>0</v>
      </c>
      <c r="E4407" t="b">
        <f t="shared" si="236"/>
        <v>0</v>
      </c>
      <c r="F4407" t="b">
        <f t="shared" si="237"/>
        <v>0</v>
      </c>
      <c r="G4407" t="b">
        <f>IF('Input and Summary Results'!$J$4="yes",IF(C4407=FALSE,FALSE,IF('Data Transformation'!E4407&lt;$R$10,E4407,$R$10)),IF(C4407=FALSE,FALSE,IF(C4407&lt;$R$10,C4407,$R$10)))</f>
        <v>0</v>
      </c>
      <c r="H4407" t="b">
        <f>IF('Input and Summary Results'!$J$4="yes",'Data Transformation'!F4407,'Data Transformation'!D4407)</f>
        <v>0</v>
      </c>
      <c r="I4407" t="str">
        <f t="shared" si="235"/>
        <v/>
      </c>
    </row>
    <row r="4408" spans="2:9" x14ac:dyDescent="0.25">
      <c r="B4408" t="b">
        <f>IF('Input and Summary Results'!D3990=0,FALSE,'Input and Summary Results'!$B3990)</f>
        <v>0</v>
      </c>
      <c r="C4408" t="b">
        <f>IF(OR(B4408=0,'Input and Summary Results'!D3990=0,'Input and Summary Results'!D3990=""),FALSE,'Input and Summary Results'!$D3990)</f>
        <v>0</v>
      </c>
      <c r="D4408" t="b">
        <f>IF(OR(B4408=0,'Input and Summary Results'!E3990=0),FALSE,'Input and Summary Results'!$E3990)</f>
        <v>0</v>
      </c>
      <c r="E4408" t="b">
        <f t="shared" si="236"/>
        <v>0</v>
      </c>
      <c r="F4408" t="b">
        <f t="shared" si="237"/>
        <v>0</v>
      </c>
      <c r="G4408" t="b">
        <f>IF('Input and Summary Results'!$J$4="yes",IF(C4408=FALSE,FALSE,IF('Data Transformation'!E4408&lt;$R$10,E4408,$R$10)),IF(C4408=FALSE,FALSE,IF(C4408&lt;$R$10,C4408,$R$10)))</f>
        <v>0</v>
      </c>
      <c r="H4408" t="b">
        <f>IF('Input and Summary Results'!$J$4="yes",'Data Transformation'!F4408,'Data Transformation'!D4408)</f>
        <v>0</v>
      </c>
      <c r="I4408" t="str">
        <f t="shared" si="235"/>
        <v/>
      </c>
    </row>
    <row r="4409" spans="2:9" x14ac:dyDescent="0.25">
      <c r="B4409" t="b">
        <f>IF('Input and Summary Results'!D3991=0,FALSE,'Input and Summary Results'!$B3991)</f>
        <v>0</v>
      </c>
      <c r="C4409" t="b">
        <f>IF(OR(B4409=0,'Input and Summary Results'!D3991=0,'Input and Summary Results'!D3991=""),FALSE,'Input and Summary Results'!$D3991)</f>
        <v>0</v>
      </c>
      <c r="D4409" t="b">
        <f>IF(OR(B4409=0,'Input and Summary Results'!E3991=0),FALSE,'Input and Summary Results'!$E3991)</f>
        <v>0</v>
      </c>
      <c r="E4409" t="b">
        <f t="shared" si="236"/>
        <v>0</v>
      </c>
      <c r="F4409" t="b">
        <f t="shared" si="237"/>
        <v>0</v>
      </c>
      <c r="G4409" t="b">
        <f>IF('Input and Summary Results'!$J$4="yes",IF(C4409=FALSE,FALSE,IF('Data Transformation'!E4409&lt;$R$10,E4409,$R$10)),IF(C4409=FALSE,FALSE,IF(C4409&lt;$R$10,C4409,$R$10)))</f>
        <v>0</v>
      </c>
      <c r="H4409" t="b">
        <f>IF('Input and Summary Results'!$J$4="yes",'Data Transformation'!F4409,'Data Transformation'!D4409)</f>
        <v>0</v>
      </c>
      <c r="I4409" t="str">
        <f t="shared" si="235"/>
        <v/>
      </c>
    </row>
    <row r="4410" spans="2:9" x14ac:dyDescent="0.25">
      <c r="B4410" t="b">
        <f>IF('Input and Summary Results'!D3992=0,FALSE,'Input and Summary Results'!$B3992)</f>
        <v>0</v>
      </c>
      <c r="C4410" t="b">
        <f>IF(OR(B4410=0,'Input and Summary Results'!D3992=0,'Input and Summary Results'!D3992=""),FALSE,'Input and Summary Results'!$D3992)</f>
        <v>0</v>
      </c>
      <c r="D4410" t="b">
        <f>IF(OR(B4410=0,'Input and Summary Results'!E3992=0),FALSE,'Input and Summary Results'!$E3992)</f>
        <v>0</v>
      </c>
      <c r="E4410" t="b">
        <f t="shared" si="236"/>
        <v>0</v>
      </c>
      <c r="F4410" t="b">
        <f t="shared" si="237"/>
        <v>0</v>
      </c>
      <c r="G4410" t="b">
        <f>IF('Input and Summary Results'!$J$4="yes",IF(C4410=FALSE,FALSE,IF('Data Transformation'!E4410&lt;$R$10,E4410,$R$10)),IF(C4410=FALSE,FALSE,IF(C4410&lt;$R$10,C4410,$R$10)))</f>
        <v>0</v>
      </c>
      <c r="H4410" t="b">
        <f>IF('Input and Summary Results'!$J$4="yes",'Data Transformation'!F4410,'Data Transformation'!D4410)</f>
        <v>0</v>
      </c>
      <c r="I4410" t="str">
        <f t="shared" si="235"/>
        <v/>
      </c>
    </row>
    <row r="4411" spans="2:9" x14ac:dyDescent="0.25">
      <c r="B4411" t="b">
        <f>IF('Input and Summary Results'!D3993=0,FALSE,'Input and Summary Results'!$B3993)</f>
        <v>0</v>
      </c>
      <c r="C4411" t="b">
        <f>IF(OR(B4411=0,'Input and Summary Results'!D3993=0,'Input and Summary Results'!D3993=""),FALSE,'Input and Summary Results'!$D3993)</f>
        <v>0</v>
      </c>
      <c r="D4411" t="b">
        <f>IF(OR(B4411=0,'Input and Summary Results'!E3993=0),FALSE,'Input and Summary Results'!$E3993)</f>
        <v>0</v>
      </c>
      <c r="E4411" t="b">
        <f t="shared" si="236"/>
        <v>0</v>
      </c>
      <c r="F4411" t="b">
        <f t="shared" si="237"/>
        <v>0</v>
      </c>
      <c r="G4411" t="b">
        <f>IF('Input and Summary Results'!$J$4="yes",IF(C4411=FALSE,FALSE,IF('Data Transformation'!E4411&lt;$R$10,E4411,$R$10)),IF(C4411=FALSE,FALSE,IF(C4411&lt;$R$10,C4411,$R$10)))</f>
        <v>0</v>
      </c>
      <c r="H4411" t="b">
        <f>IF('Input and Summary Results'!$J$4="yes",'Data Transformation'!F4411,'Data Transformation'!D4411)</f>
        <v>0</v>
      </c>
      <c r="I4411" t="str">
        <f t="shared" si="235"/>
        <v/>
      </c>
    </row>
    <row r="4412" spans="2:9" x14ac:dyDescent="0.25">
      <c r="B4412" t="b">
        <f>IF('Input and Summary Results'!D3994=0,FALSE,'Input and Summary Results'!$B3994)</f>
        <v>0</v>
      </c>
      <c r="C4412" t="b">
        <f>IF(OR(B4412=0,'Input and Summary Results'!D3994=0,'Input and Summary Results'!D3994=""),FALSE,'Input and Summary Results'!$D3994)</f>
        <v>0</v>
      </c>
      <c r="D4412" t="b">
        <f>IF(OR(B4412=0,'Input and Summary Results'!E3994=0),FALSE,'Input and Summary Results'!$E3994)</f>
        <v>0</v>
      </c>
      <c r="E4412" t="b">
        <f t="shared" si="236"/>
        <v>0</v>
      </c>
      <c r="F4412" t="b">
        <f t="shared" si="237"/>
        <v>0</v>
      </c>
      <c r="G4412" t="b">
        <f>IF('Input and Summary Results'!$J$4="yes",IF(C4412=FALSE,FALSE,IF('Data Transformation'!E4412&lt;$R$10,E4412,$R$10)),IF(C4412=FALSE,FALSE,IF(C4412&lt;$R$10,C4412,$R$10)))</f>
        <v>0</v>
      </c>
      <c r="H4412" t="b">
        <f>IF('Input and Summary Results'!$J$4="yes",'Data Transformation'!F4412,'Data Transformation'!D4412)</f>
        <v>0</v>
      </c>
      <c r="I4412" t="str">
        <f t="shared" si="235"/>
        <v/>
      </c>
    </row>
    <row r="4413" spans="2:9" x14ac:dyDescent="0.25">
      <c r="B4413" t="b">
        <f>IF('Input and Summary Results'!D3995=0,FALSE,'Input and Summary Results'!$B3995)</f>
        <v>0</v>
      </c>
      <c r="C4413" t="b">
        <f>IF(OR(B4413=0,'Input and Summary Results'!D3995=0,'Input and Summary Results'!D3995=""),FALSE,'Input and Summary Results'!$D3995)</f>
        <v>0</v>
      </c>
      <c r="D4413" t="b">
        <f>IF(OR(B4413=0,'Input and Summary Results'!E3995=0),FALSE,'Input and Summary Results'!$E3995)</f>
        <v>0</v>
      </c>
      <c r="E4413" t="b">
        <f t="shared" si="236"/>
        <v>0</v>
      </c>
      <c r="F4413" t="b">
        <f t="shared" si="237"/>
        <v>0</v>
      </c>
      <c r="G4413" t="b">
        <f>IF('Input and Summary Results'!$J$4="yes",IF(C4413=FALSE,FALSE,IF('Data Transformation'!E4413&lt;$R$10,E4413,$R$10)),IF(C4413=FALSE,FALSE,IF(C4413&lt;$R$10,C4413,$R$10)))</f>
        <v>0</v>
      </c>
      <c r="H4413" t="b">
        <f>IF('Input and Summary Results'!$J$4="yes",'Data Transformation'!F4413,'Data Transformation'!D4413)</f>
        <v>0</v>
      </c>
      <c r="I4413" t="str">
        <f t="shared" si="235"/>
        <v/>
      </c>
    </row>
    <row r="4414" spans="2:9" x14ac:dyDescent="0.25">
      <c r="B4414" t="b">
        <f>IF('Input and Summary Results'!D3996=0,FALSE,'Input and Summary Results'!$B3996)</f>
        <v>0</v>
      </c>
      <c r="C4414" t="b">
        <f>IF(OR(B4414=0,'Input and Summary Results'!D3996=0,'Input and Summary Results'!D3996=""),FALSE,'Input and Summary Results'!$D3996)</f>
        <v>0</v>
      </c>
      <c r="D4414" t="b">
        <f>IF(OR(B4414=0,'Input and Summary Results'!E3996=0),FALSE,'Input and Summary Results'!$E3996)</f>
        <v>0</v>
      </c>
      <c r="E4414" t="b">
        <f t="shared" si="236"/>
        <v>0</v>
      </c>
      <c r="F4414" t="b">
        <f t="shared" si="237"/>
        <v>0</v>
      </c>
      <c r="G4414" t="b">
        <f>IF('Input and Summary Results'!$J$4="yes",IF(C4414=FALSE,FALSE,IF('Data Transformation'!E4414&lt;$R$10,E4414,$R$10)),IF(C4414=FALSE,FALSE,IF(C4414&lt;$R$10,C4414,$R$10)))</f>
        <v>0</v>
      </c>
      <c r="H4414" t="b">
        <f>IF('Input and Summary Results'!$J$4="yes",'Data Transformation'!F4414,'Data Transformation'!D4414)</f>
        <v>0</v>
      </c>
      <c r="I4414" t="str">
        <f t="shared" si="235"/>
        <v/>
      </c>
    </row>
    <row r="4415" spans="2:9" x14ac:dyDescent="0.25">
      <c r="B4415" t="b">
        <f>IF('Input and Summary Results'!D3997=0,FALSE,'Input and Summary Results'!$B3997)</f>
        <v>0</v>
      </c>
      <c r="C4415" t="b">
        <f>IF(OR(B4415=0,'Input and Summary Results'!D3997=0,'Input and Summary Results'!D3997=""),FALSE,'Input and Summary Results'!$D3997)</f>
        <v>0</v>
      </c>
      <c r="D4415" t="b">
        <f>IF(OR(B4415=0,'Input and Summary Results'!E3997=0),FALSE,'Input and Summary Results'!$E3997)</f>
        <v>0</v>
      </c>
      <c r="E4415" t="b">
        <f t="shared" si="236"/>
        <v>0</v>
      </c>
      <c r="F4415" t="b">
        <f t="shared" si="237"/>
        <v>0</v>
      </c>
      <c r="G4415" t="b">
        <f>IF('Input and Summary Results'!$J$4="yes",IF(C4415=FALSE,FALSE,IF('Data Transformation'!E4415&lt;$R$10,E4415,$R$10)),IF(C4415=FALSE,FALSE,IF(C4415&lt;$R$10,C4415,$R$10)))</f>
        <v>0</v>
      </c>
      <c r="H4415" t="b">
        <f>IF('Input and Summary Results'!$J$4="yes",'Data Transformation'!F4415,'Data Transformation'!D4415)</f>
        <v>0</v>
      </c>
      <c r="I4415" t="str">
        <f t="shared" si="235"/>
        <v/>
      </c>
    </row>
    <row r="4416" spans="2:9" x14ac:dyDescent="0.25">
      <c r="B4416" t="b">
        <f>IF('Input and Summary Results'!D3998=0,FALSE,'Input and Summary Results'!$B3998)</f>
        <v>0</v>
      </c>
      <c r="C4416" t="b">
        <f>IF(OR(B4416=0,'Input and Summary Results'!D3998=0,'Input and Summary Results'!D3998=""),FALSE,'Input and Summary Results'!$D3998)</f>
        <v>0</v>
      </c>
      <c r="D4416" t="b">
        <f>IF(OR(B4416=0,'Input and Summary Results'!E3998=0),FALSE,'Input and Summary Results'!$E3998)</f>
        <v>0</v>
      </c>
      <c r="E4416" t="b">
        <f t="shared" si="236"/>
        <v>0</v>
      </c>
      <c r="F4416" t="b">
        <f t="shared" si="237"/>
        <v>0</v>
      </c>
      <c r="G4416" t="b">
        <f>IF('Input and Summary Results'!$J$4="yes",IF(C4416=FALSE,FALSE,IF('Data Transformation'!E4416&lt;$R$10,E4416,$R$10)),IF(C4416=FALSE,FALSE,IF(C4416&lt;$R$10,C4416,$R$10)))</f>
        <v>0</v>
      </c>
      <c r="H4416" t="b">
        <f>IF('Input and Summary Results'!$J$4="yes",'Data Transformation'!F4416,'Data Transformation'!D4416)</f>
        <v>0</v>
      </c>
      <c r="I4416" t="str">
        <f t="shared" si="235"/>
        <v/>
      </c>
    </row>
    <row r="4417" spans="2:9" x14ac:dyDescent="0.25">
      <c r="B4417" t="b">
        <f>IF('Input and Summary Results'!D3999=0,FALSE,'Input and Summary Results'!$B3999)</f>
        <v>0</v>
      </c>
      <c r="C4417" t="b">
        <f>IF(OR(B4417=0,'Input and Summary Results'!D3999=0,'Input and Summary Results'!D3999=""),FALSE,'Input and Summary Results'!$D3999)</f>
        <v>0</v>
      </c>
      <c r="D4417" t="b">
        <f>IF(OR(B4417=0,'Input and Summary Results'!E3999=0),FALSE,'Input and Summary Results'!$E3999)</f>
        <v>0</v>
      </c>
      <c r="E4417" t="b">
        <f t="shared" si="236"/>
        <v>0</v>
      </c>
      <c r="F4417" t="b">
        <f t="shared" si="237"/>
        <v>0</v>
      </c>
      <c r="G4417" t="b">
        <f>IF('Input and Summary Results'!$J$4="yes",IF(C4417=FALSE,FALSE,IF('Data Transformation'!E4417&lt;$R$10,E4417,$R$10)),IF(C4417=FALSE,FALSE,IF(C4417&lt;$R$10,C4417,$R$10)))</f>
        <v>0</v>
      </c>
      <c r="H4417" t="b">
        <f>IF('Input and Summary Results'!$J$4="yes",'Data Transformation'!F4417,'Data Transformation'!D4417)</f>
        <v>0</v>
      </c>
      <c r="I4417" t="str">
        <f t="shared" si="235"/>
        <v/>
      </c>
    </row>
    <row r="4418" spans="2:9" x14ac:dyDescent="0.25">
      <c r="B4418" t="b">
        <f>IF('Input and Summary Results'!D4000=0,FALSE,'Input and Summary Results'!$B4000)</f>
        <v>0</v>
      </c>
      <c r="C4418" t="b">
        <f>IF(OR(B4418=0,'Input and Summary Results'!D4000=0,'Input and Summary Results'!D4000=""),FALSE,'Input and Summary Results'!$D4000)</f>
        <v>0</v>
      </c>
      <c r="D4418" t="b">
        <f>IF(OR(B4418=0,'Input and Summary Results'!E4000=0),FALSE,'Input and Summary Results'!$E4000)</f>
        <v>0</v>
      </c>
      <c r="E4418" t="b">
        <f t="shared" si="236"/>
        <v>0</v>
      </c>
      <c r="F4418" t="b">
        <f t="shared" si="237"/>
        <v>0</v>
      </c>
      <c r="G4418" t="b">
        <f>IF('Input and Summary Results'!$J$4="yes",IF(C4418=FALSE,FALSE,IF('Data Transformation'!E4418&lt;$R$10,E4418,$R$10)),IF(C4418=FALSE,FALSE,IF(C4418&lt;$R$10,C4418,$R$10)))</f>
        <v>0</v>
      </c>
      <c r="H4418" t="b">
        <f>IF('Input and Summary Results'!$J$4="yes",'Data Transformation'!F4418,'Data Transformation'!D4418)</f>
        <v>0</v>
      </c>
      <c r="I4418" t="str">
        <f t="shared" si="235"/>
        <v/>
      </c>
    </row>
    <row r="4419" spans="2:9" x14ac:dyDescent="0.25">
      <c r="B4419" t="b">
        <f>IF('Input and Summary Results'!D4001=0,FALSE,'Input and Summary Results'!$B4001)</f>
        <v>0</v>
      </c>
      <c r="C4419" t="b">
        <f>IF(OR(B4419=0,'Input and Summary Results'!D4001=0,'Input and Summary Results'!D4001=""),FALSE,'Input and Summary Results'!$D4001)</f>
        <v>0</v>
      </c>
      <c r="D4419" t="b">
        <f>IF(OR(B4419=0,'Input and Summary Results'!E4001=0),FALSE,'Input and Summary Results'!$E4001)</f>
        <v>0</v>
      </c>
      <c r="E4419" t="b">
        <f t="shared" si="236"/>
        <v>0</v>
      </c>
      <c r="F4419" t="b">
        <f t="shared" si="237"/>
        <v>0</v>
      </c>
      <c r="G4419" t="b">
        <f>IF('Input and Summary Results'!$J$4="yes",IF(C4419=FALSE,FALSE,IF('Data Transformation'!E4419&lt;$R$10,E4419,$R$10)),IF(C4419=FALSE,FALSE,IF(C4419&lt;$R$10,C4419,$R$10)))</f>
        <v>0</v>
      </c>
      <c r="H4419" t="b">
        <f>IF('Input and Summary Results'!$J$4="yes",'Data Transformation'!F4419,'Data Transformation'!D4419)</f>
        <v>0</v>
      </c>
      <c r="I4419" t="str">
        <f t="shared" si="235"/>
        <v/>
      </c>
    </row>
    <row r="4420" spans="2:9" x14ac:dyDescent="0.25">
      <c r="B4420" t="b">
        <f>IF('Input and Summary Results'!D4002=0,FALSE,'Input and Summary Results'!$B4002)</f>
        <v>0</v>
      </c>
      <c r="C4420" t="b">
        <f>IF(OR(B4420=0,'Input and Summary Results'!D4002=0,'Input and Summary Results'!D4002=""),FALSE,'Input and Summary Results'!$D4002)</f>
        <v>0</v>
      </c>
      <c r="D4420" t="b">
        <f>IF(OR(B4420=0,'Input and Summary Results'!E4002=0),FALSE,'Input and Summary Results'!$E4002)</f>
        <v>0</v>
      </c>
      <c r="E4420" t="b">
        <f t="shared" si="236"/>
        <v>0</v>
      </c>
      <c r="F4420" t="b">
        <f t="shared" si="237"/>
        <v>0</v>
      </c>
      <c r="G4420" t="b">
        <f>IF('Input and Summary Results'!$J$4="yes",IF(C4420=FALSE,FALSE,IF('Data Transformation'!E4420&lt;$R$10,E4420,$R$10)),IF(C4420=FALSE,FALSE,IF(C4420&lt;$R$10,C4420,$R$10)))</f>
        <v>0</v>
      </c>
      <c r="H4420" t="b">
        <f>IF('Input and Summary Results'!$J$4="yes",'Data Transformation'!F4420,'Data Transformation'!D4420)</f>
        <v>0</v>
      </c>
      <c r="I4420" t="str">
        <f t="shared" si="235"/>
        <v/>
      </c>
    </row>
    <row r="4421" spans="2:9" x14ac:dyDescent="0.25">
      <c r="B4421" t="b">
        <f>IF('Input and Summary Results'!D4003=0,FALSE,'Input and Summary Results'!$B4003)</f>
        <v>0</v>
      </c>
      <c r="C4421" t="b">
        <f>IF(OR(B4421=0,'Input and Summary Results'!D4003=0,'Input and Summary Results'!D4003=""),FALSE,'Input and Summary Results'!$D4003)</f>
        <v>0</v>
      </c>
      <c r="D4421" t="b">
        <f>IF(OR(B4421=0,'Input and Summary Results'!E4003=0),FALSE,'Input and Summary Results'!$E4003)</f>
        <v>0</v>
      </c>
      <c r="E4421" t="b">
        <f t="shared" si="236"/>
        <v>0</v>
      </c>
      <c r="F4421" t="b">
        <f t="shared" si="237"/>
        <v>0</v>
      </c>
      <c r="G4421" t="b">
        <f>IF('Input and Summary Results'!$J$4="yes",IF(C4421=FALSE,FALSE,IF('Data Transformation'!E4421&lt;$R$10,E4421,$R$10)),IF(C4421=FALSE,FALSE,IF(C4421&lt;$R$10,C4421,$R$10)))</f>
        <v>0</v>
      </c>
      <c r="H4421" t="b">
        <f>IF('Input and Summary Results'!$J$4="yes",'Data Transformation'!F4421,'Data Transformation'!D4421)</f>
        <v>0</v>
      </c>
      <c r="I4421" t="str">
        <f t="shared" ref="I4421:I4484" si="238">IF(G4421=FALSE,"",B4421)</f>
        <v/>
      </c>
    </row>
    <row r="4422" spans="2:9" x14ac:dyDescent="0.25">
      <c r="B4422" t="b">
        <f>IF('Input and Summary Results'!D4004=0,FALSE,'Input and Summary Results'!$B4004)</f>
        <v>0</v>
      </c>
      <c r="C4422" t="b">
        <f>IF(OR(B4422=0,'Input and Summary Results'!D4004=0,'Input and Summary Results'!D4004=""),FALSE,'Input and Summary Results'!$D4004)</f>
        <v>0</v>
      </c>
      <c r="D4422" t="b">
        <f>IF(OR(B4422=0,'Input and Summary Results'!E4004=0),FALSE,'Input and Summary Results'!$E4004)</f>
        <v>0</v>
      </c>
      <c r="E4422" t="b">
        <f t="shared" si="236"/>
        <v>0</v>
      </c>
      <c r="F4422" t="b">
        <f t="shared" si="237"/>
        <v>0</v>
      </c>
      <c r="G4422" t="b">
        <f>IF('Input and Summary Results'!$J$4="yes",IF(C4422=FALSE,FALSE,IF('Data Transformation'!E4422&lt;$R$10,E4422,$R$10)),IF(C4422=FALSE,FALSE,IF(C4422&lt;$R$10,C4422,$R$10)))</f>
        <v>0</v>
      </c>
      <c r="H4422" t="b">
        <f>IF('Input and Summary Results'!$J$4="yes",'Data Transformation'!F4422,'Data Transformation'!D4422)</f>
        <v>0</v>
      </c>
      <c r="I4422" t="str">
        <f t="shared" si="238"/>
        <v/>
      </c>
    </row>
    <row r="4423" spans="2:9" x14ac:dyDescent="0.25">
      <c r="B4423" t="b">
        <f>IF('Input and Summary Results'!D4005=0,FALSE,'Input and Summary Results'!$B4005)</f>
        <v>0</v>
      </c>
      <c r="C4423" t="b">
        <f>IF(OR(B4423=0,'Input and Summary Results'!D4005=0,'Input and Summary Results'!D4005=""),FALSE,'Input and Summary Results'!$D4005)</f>
        <v>0</v>
      </c>
      <c r="D4423" t="b">
        <f>IF(OR(B4423=0,'Input and Summary Results'!E4005=0),FALSE,'Input and Summary Results'!$E4005)</f>
        <v>0</v>
      </c>
      <c r="E4423" t="b">
        <f t="shared" si="236"/>
        <v>0</v>
      </c>
      <c r="F4423" t="b">
        <f t="shared" si="237"/>
        <v>0</v>
      </c>
      <c r="G4423" t="b">
        <f>IF('Input and Summary Results'!$J$4="yes",IF(C4423=FALSE,FALSE,IF('Data Transformation'!E4423&lt;$R$10,E4423,$R$10)),IF(C4423=FALSE,FALSE,IF(C4423&lt;$R$10,C4423,$R$10)))</f>
        <v>0</v>
      </c>
      <c r="H4423" t="b">
        <f>IF('Input and Summary Results'!$J$4="yes",'Data Transformation'!F4423,'Data Transformation'!D4423)</f>
        <v>0</v>
      </c>
      <c r="I4423" t="str">
        <f t="shared" si="238"/>
        <v/>
      </c>
    </row>
    <row r="4424" spans="2:9" x14ac:dyDescent="0.25">
      <c r="B4424" t="b">
        <f>IF('Input and Summary Results'!D4006=0,FALSE,'Input and Summary Results'!$B4006)</f>
        <v>0</v>
      </c>
      <c r="C4424" t="b">
        <f>IF(OR(B4424=0,'Input and Summary Results'!D4006=0,'Input and Summary Results'!D4006=""),FALSE,'Input and Summary Results'!$D4006)</f>
        <v>0</v>
      </c>
      <c r="D4424" t="b">
        <f>IF(OR(B4424=0,'Input and Summary Results'!E4006=0),FALSE,'Input and Summary Results'!$E4006)</f>
        <v>0</v>
      </c>
      <c r="E4424" t="b">
        <f t="shared" si="236"/>
        <v>0</v>
      </c>
      <c r="F4424" t="b">
        <f t="shared" si="237"/>
        <v>0</v>
      </c>
      <c r="G4424" t="b">
        <f>IF('Input and Summary Results'!$J$4="yes",IF(C4424=FALSE,FALSE,IF('Data Transformation'!E4424&lt;$R$10,E4424,$R$10)),IF(C4424=FALSE,FALSE,IF(C4424&lt;$R$10,C4424,$R$10)))</f>
        <v>0</v>
      </c>
      <c r="H4424" t="b">
        <f>IF('Input and Summary Results'!$J$4="yes",'Data Transformation'!F4424,'Data Transformation'!D4424)</f>
        <v>0</v>
      </c>
      <c r="I4424" t="str">
        <f t="shared" si="238"/>
        <v/>
      </c>
    </row>
    <row r="4425" spans="2:9" x14ac:dyDescent="0.25">
      <c r="B4425" t="b">
        <f>IF('Input and Summary Results'!D4007=0,FALSE,'Input and Summary Results'!$B4007)</f>
        <v>0</v>
      </c>
      <c r="C4425" t="b">
        <f>IF(OR(B4425=0,'Input and Summary Results'!D4007=0,'Input and Summary Results'!D4007=""),FALSE,'Input and Summary Results'!$D4007)</f>
        <v>0</v>
      </c>
      <c r="D4425" t="b">
        <f>IF(OR(B4425=0,'Input and Summary Results'!E4007=0),FALSE,'Input and Summary Results'!$E4007)</f>
        <v>0</v>
      </c>
      <c r="E4425" t="b">
        <f t="shared" si="236"/>
        <v>0</v>
      </c>
      <c r="F4425" t="b">
        <f t="shared" si="237"/>
        <v>0</v>
      </c>
      <c r="G4425" t="b">
        <f>IF('Input and Summary Results'!$J$4="yes",IF(C4425=FALSE,FALSE,IF('Data Transformation'!E4425&lt;$R$10,E4425,$R$10)),IF(C4425=FALSE,FALSE,IF(C4425&lt;$R$10,C4425,$R$10)))</f>
        <v>0</v>
      </c>
      <c r="H4425" t="b">
        <f>IF('Input and Summary Results'!$J$4="yes",'Data Transformation'!F4425,'Data Transformation'!D4425)</f>
        <v>0</v>
      </c>
      <c r="I4425" t="str">
        <f t="shared" si="238"/>
        <v/>
      </c>
    </row>
    <row r="4426" spans="2:9" x14ac:dyDescent="0.25">
      <c r="B4426" t="b">
        <f>IF('Input and Summary Results'!D4008=0,FALSE,'Input and Summary Results'!$B4008)</f>
        <v>0</v>
      </c>
      <c r="C4426" t="b">
        <f>IF(OR(B4426=0,'Input and Summary Results'!D4008=0,'Input and Summary Results'!D4008=""),FALSE,'Input and Summary Results'!$D4008)</f>
        <v>0</v>
      </c>
      <c r="D4426" t="b">
        <f>IF(OR(B4426=0,'Input and Summary Results'!E4008=0),FALSE,'Input and Summary Results'!$E4008)</f>
        <v>0</v>
      </c>
      <c r="E4426" t="b">
        <f t="shared" si="236"/>
        <v>0</v>
      </c>
      <c r="F4426" t="b">
        <f t="shared" si="237"/>
        <v>0</v>
      </c>
      <c r="G4426" t="b">
        <f>IF('Input and Summary Results'!$J$4="yes",IF(C4426=FALSE,FALSE,IF('Data Transformation'!E4426&lt;$R$10,E4426,$R$10)),IF(C4426=FALSE,FALSE,IF(C4426&lt;$R$10,C4426,$R$10)))</f>
        <v>0</v>
      </c>
      <c r="H4426" t="b">
        <f>IF('Input and Summary Results'!$J$4="yes",'Data Transformation'!F4426,'Data Transformation'!D4426)</f>
        <v>0</v>
      </c>
      <c r="I4426" t="str">
        <f t="shared" si="238"/>
        <v/>
      </c>
    </row>
    <row r="4427" spans="2:9" x14ac:dyDescent="0.25">
      <c r="B4427" t="b">
        <f>IF('Input and Summary Results'!D4009=0,FALSE,'Input and Summary Results'!$B4009)</f>
        <v>0</v>
      </c>
      <c r="C4427" t="b">
        <f>IF(OR(B4427=0,'Input and Summary Results'!D4009=0,'Input and Summary Results'!D4009=""),FALSE,'Input and Summary Results'!$D4009)</f>
        <v>0</v>
      </c>
      <c r="D4427" t="b">
        <f>IF(OR(B4427=0,'Input and Summary Results'!E4009=0),FALSE,'Input and Summary Results'!$E4009)</f>
        <v>0</v>
      </c>
      <c r="E4427" t="b">
        <f t="shared" si="236"/>
        <v>0</v>
      </c>
      <c r="F4427" t="b">
        <f t="shared" si="237"/>
        <v>0</v>
      </c>
      <c r="G4427" t="b">
        <f>IF('Input and Summary Results'!$J$4="yes",IF(C4427=FALSE,FALSE,IF('Data Transformation'!E4427&lt;$R$10,E4427,$R$10)),IF(C4427=FALSE,FALSE,IF(C4427&lt;$R$10,C4427,$R$10)))</f>
        <v>0</v>
      </c>
      <c r="H4427" t="b">
        <f>IF('Input and Summary Results'!$J$4="yes",'Data Transformation'!F4427,'Data Transformation'!D4427)</f>
        <v>0</v>
      </c>
      <c r="I4427" t="str">
        <f t="shared" si="238"/>
        <v/>
      </c>
    </row>
    <row r="4428" spans="2:9" x14ac:dyDescent="0.25">
      <c r="B4428" t="b">
        <f>IF('Input and Summary Results'!D4010=0,FALSE,'Input and Summary Results'!$B4010)</f>
        <v>0</v>
      </c>
      <c r="C4428" t="b">
        <f>IF(OR(B4428=0,'Input and Summary Results'!D4010=0,'Input and Summary Results'!D4010=""),FALSE,'Input and Summary Results'!$D4010)</f>
        <v>0</v>
      </c>
      <c r="D4428" t="b">
        <f>IF(OR(B4428=0,'Input and Summary Results'!E4010=0),FALSE,'Input and Summary Results'!$E4010)</f>
        <v>0</v>
      </c>
      <c r="E4428" t="b">
        <f t="shared" si="236"/>
        <v>0</v>
      </c>
      <c r="F4428" t="b">
        <f t="shared" si="237"/>
        <v>0</v>
      </c>
      <c r="G4428" t="b">
        <f>IF('Input and Summary Results'!$J$4="yes",IF(C4428=FALSE,FALSE,IF('Data Transformation'!E4428&lt;$R$10,E4428,$R$10)),IF(C4428=FALSE,FALSE,IF(C4428&lt;$R$10,C4428,$R$10)))</f>
        <v>0</v>
      </c>
      <c r="H4428" t="b">
        <f>IF('Input and Summary Results'!$J$4="yes",'Data Transformation'!F4428,'Data Transformation'!D4428)</f>
        <v>0</v>
      </c>
      <c r="I4428" t="str">
        <f t="shared" si="238"/>
        <v/>
      </c>
    </row>
    <row r="4429" spans="2:9" x14ac:dyDescent="0.25">
      <c r="B4429" t="b">
        <f>IF('Input and Summary Results'!D4011=0,FALSE,'Input and Summary Results'!$B4011)</f>
        <v>0</v>
      </c>
      <c r="C4429" t="b">
        <f>IF(OR(B4429=0,'Input and Summary Results'!D4011=0,'Input and Summary Results'!D4011=""),FALSE,'Input and Summary Results'!$D4011)</f>
        <v>0</v>
      </c>
      <c r="D4429" t="b">
        <f>IF(OR(B4429=0,'Input and Summary Results'!E4011=0),FALSE,'Input and Summary Results'!$E4011)</f>
        <v>0</v>
      </c>
      <c r="E4429" t="b">
        <f t="shared" si="236"/>
        <v>0</v>
      </c>
      <c r="F4429" t="b">
        <f t="shared" si="237"/>
        <v>0</v>
      </c>
      <c r="G4429" t="b">
        <f>IF('Input and Summary Results'!$J$4="yes",IF(C4429=FALSE,FALSE,IF('Data Transformation'!E4429&lt;$R$10,E4429,$R$10)),IF(C4429=FALSE,FALSE,IF(C4429&lt;$R$10,C4429,$R$10)))</f>
        <v>0</v>
      </c>
      <c r="H4429" t="b">
        <f>IF('Input and Summary Results'!$J$4="yes",'Data Transformation'!F4429,'Data Transformation'!D4429)</f>
        <v>0</v>
      </c>
      <c r="I4429" t="str">
        <f t="shared" si="238"/>
        <v/>
      </c>
    </row>
    <row r="4430" spans="2:9" x14ac:dyDescent="0.25">
      <c r="B4430" t="b">
        <f>IF('Input and Summary Results'!D4012=0,FALSE,'Input and Summary Results'!$B4012)</f>
        <v>0</v>
      </c>
      <c r="C4430" t="b">
        <f>IF(OR(B4430=0,'Input and Summary Results'!D4012=0,'Input and Summary Results'!D4012=""),FALSE,'Input and Summary Results'!$D4012)</f>
        <v>0</v>
      </c>
      <c r="D4430" t="b">
        <f>IF(OR(B4430=0,'Input and Summary Results'!E4012=0),FALSE,'Input and Summary Results'!$E4012)</f>
        <v>0</v>
      </c>
      <c r="E4430" t="b">
        <f t="shared" si="236"/>
        <v>0</v>
      </c>
      <c r="F4430" t="b">
        <f t="shared" si="237"/>
        <v>0</v>
      </c>
      <c r="G4430" t="b">
        <f>IF('Input and Summary Results'!$J$4="yes",IF(C4430=FALSE,FALSE,IF('Data Transformation'!E4430&lt;$R$10,E4430,$R$10)),IF(C4430=FALSE,FALSE,IF(C4430&lt;$R$10,C4430,$R$10)))</f>
        <v>0</v>
      </c>
      <c r="H4430" t="b">
        <f>IF('Input and Summary Results'!$J$4="yes",'Data Transformation'!F4430,'Data Transformation'!D4430)</f>
        <v>0</v>
      </c>
      <c r="I4430" t="str">
        <f t="shared" si="238"/>
        <v/>
      </c>
    </row>
    <row r="4431" spans="2:9" x14ac:dyDescent="0.25">
      <c r="B4431" t="b">
        <f>IF('Input and Summary Results'!D4013=0,FALSE,'Input and Summary Results'!$B4013)</f>
        <v>0</v>
      </c>
      <c r="C4431" t="b">
        <f>IF(OR(B4431=0,'Input and Summary Results'!D4013=0,'Input and Summary Results'!D4013=""),FALSE,'Input and Summary Results'!$D4013)</f>
        <v>0</v>
      </c>
      <c r="D4431" t="b">
        <f>IF(OR(B4431=0,'Input and Summary Results'!E4013=0),FALSE,'Input and Summary Results'!$E4013)</f>
        <v>0</v>
      </c>
      <c r="E4431" t="b">
        <f t="shared" si="236"/>
        <v>0</v>
      </c>
      <c r="F4431" t="b">
        <f t="shared" si="237"/>
        <v>0</v>
      </c>
      <c r="G4431" t="b">
        <f>IF('Input and Summary Results'!$J$4="yes",IF(C4431=FALSE,FALSE,IF('Data Transformation'!E4431&lt;$R$10,E4431,$R$10)),IF(C4431=FALSE,FALSE,IF(C4431&lt;$R$10,C4431,$R$10)))</f>
        <v>0</v>
      </c>
      <c r="H4431" t="b">
        <f>IF('Input and Summary Results'!$J$4="yes",'Data Transformation'!F4431,'Data Transformation'!D4431)</f>
        <v>0</v>
      </c>
      <c r="I4431" t="str">
        <f t="shared" si="238"/>
        <v/>
      </c>
    </row>
    <row r="4432" spans="2:9" x14ac:dyDescent="0.25">
      <c r="B4432" t="b">
        <f>IF('Input and Summary Results'!D4014=0,FALSE,'Input and Summary Results'!$B4014)</f>
        <v>0</v>
      </c>
      <c r="C4432" t="b">
        <f>IF(OR(B4432=0,'Input and Summary Results'!D4014=0,'Input and Summary Results'!D4014=""),FALSE,'Input and Summary Results'!$D4014)</f>
        <v>0</v>
      </c>
      <c r="D4432" t="b">
        <f>IF(OR(B4432=0,'Input and Summary Results'!E4014=0),FALSE,'Input and Summary Results'!$E4014)</f>
        <v>0</v>
      </c>
      <c r="E4432" t="b">
        <f t="shared" si="236"/>
        <v>0</v>
      </c>
      <c r="F4432" t="b">
        <f t="shared" si="237"/>
        <v>0</v>
      </c>
      <c r="G4432" t="b">
        <f>IF('Input and Summary Results'!$J$4="yes",IF(C4432=FALSE,FALSE,IF('Data Transformation'!E4432&lt;$R$10,E4432,$R$10)),IF(C4432=FALSE,FALSE,IF(C4432&lt;$R$10,C4432,$R$10)))</f>
        <v>0</v>
      </c>
      <c r="H4432" t="b">
        <f>IF('Input and Summary Results'!$J$4="yes",'Data Transformation'!F4432,'Data Transformation'!D4432)</f>
        <v>0</v>
      </c>
      <c r="I4432" t="str">
        <f t="shared" si="238"/>
        <v/>
      </c>
    </row>
    <row r="4433" spans="2:9" x14ac:dyDescent="0.25">
      <c r="B4433" t="b">
        <f>IF('Input and Summary Results'!D4015=0,FALSE,'Input and Summary Results'!$B4015)</f>
        <v>0</v>
      </c>
      <c r="C4433" t="b">
        <f>IF(OR(B4433=0,'Input and Summary Results'!D4015=0,'Input and Summary Results'!D4015=""),FALSE,'Input and Summary Results'!$D4015)</f>
        <v>0</v>
      </c>
      <c r="D4433" t="b">
        <f>IF(OR(B4433=0,'Input and Summary Results'!E4015=0),FALSE,'Input and Summary Results'!$E4015)</f>
        <v>0</v>
      </c>
      <c r="E4433" t="b">
        <f t="shared" si="236"/>
        <v>0</v>
      </c>
      <c r="F4433" t="b">
        <f t="shared" si="237"/>
        <v>0</v>
      </c>
      <c r="G4433" t="b">
        <f>IF('Input and Summary Results'!$J$4="yes",IF(C4433=FALSE,FALSE,IF('Data Transformation'!E4433&lt;$R$10,E4433,$R$10)),IF(C4433=FALSE,FALSE,IF(C4433&lt;$R$10,C4433,$R$10)))</f>
        <v>0</v>
      </c>
      <c r="H4433" t="b">
        <f>IF('Input and Summary Results'!$J$4="yes",'Data Transformation'!F4433,'Data Transformation'!D4433)</f>
        <v>0</v>
      </c>
      <c r="I4433" t="str">
        <f t="shared" si="238"/>
        <v/>
      </c>
    </row>
    <row r="4434" spans="2:9" x14ac:dyDescent="0.25">
      <c r="B4434" t="b">
        <f>IF('Input and Summary Results'!D4016=0,FALSE,'Input and Summary Results'!$B4016)</f>
        <v>0</v>
      </c>
      <c r="C4434" t="b">
        <f>IF(OR(B4434=0,'Input and Summary Results'!D4016=0,'Input and Summary Results'!D4016=""),FALSE,'Input and Summary Results'!$D4016)</f>
        <v>0</v>
      </c>
      <c r="D4434" t="b">
        <f>IF(OR(B4434=0,'Input and Summary Results'!E4016=0),FALSE,'Input and Summary Results'!$E4016)</f>
        <v>0</v>
      </c>
      <c r="E4434" t="b">
        <f t="shared" si="236"/>
        <v>0</v>
      </c>
      <c r="F4434" t="b">
        <f t="shared" si="237"/>
        <v>0</v>
      </c>
      <c r="G4434" t="b">
        <f>IF('Input and Summary Results'!$J$4="yes",IF(C4434=FALSE,FALSE,IF('Data Transformation'!E4434&lt;$R$10,E4434,$R$10)),IF(C4434=FALSE,FALSE,IF(C4434&lt;$R$10,C4434,$R$10)))</f>
        <v>0</v>
      </c>
      <c r="H4434" t="b">
        <f>IF('Input and Summary Results'!$J$4="yes",'Data Transformation'!F4434,'Data Transformation'!D4434)</f>
        <v>0</v>
      </c>
      <c r="I4434" t="str">
        <f t="shared" si="238"/>
        <v/>
      </c>
    </row>
    <row r="4435" spans="2:9" x14ac:dyDescent="0.25">
      <c r="B4435" t="b">
        <f>IF('Input and Summary Results'!D4017=0,FALSE,'Input and Summary Results'!$B4017)</f>
        <v>0</v>
      </c>
      <c r="C4435" t="b">
        <f>IF(OR(B4435=0,'Input and Summary Results'!D4017=0,'Input and Summary Results'!D4017=""),FALSE,'Input and Summary Results'!$D4017)</f>
        <v>0</v>
      </c>
      <c r="D4435" t="b">
        <f>IF(OR(B4435=0,'Input and Summary Results'!E4017=0),FALSE,'Input and Summary Results'!$E4017)</f>
        <v>0</v>
      </c>
      <c r="E4435" t="b">
        <f t="shared" si="236"/>
        <v>0</v>
      </c>
      <c r="F4435" t="b">
        <f t="shared" si="237"/>
        <v>0</v>
      </c>
      <c r="G4435" t="b">
        <f>IF('Input and Summary Results'!$J$4="yes",IF(C4435=FALSE,FALSE,IF('Data Transformation'!E4435&lt;$R$10,E4435,$R$10)),IF(C4435=FALSE,FALSE,IF(C4435&lt;$R$10,C4435,$R$10)))</f>
        <v>0</v>
      </c>
      <c r="H4435" t="b">
        <f>IF('Input and Summary Results'!$J$4="yes",'Data Transformation'!F4435,'Data Transformation'!D4435)</f>
        <v>0</v>
      </c>
      <c r="I4435" t="str">
        <f t="shared" si="238"/>
        <v/>
      </c>
    </row>
    <row r="4436" spans="2:9" x14ac:dyDescent="0.25">
      <c r="B4436" t="b">
        <f>IF('Input and Summary Results'!D4018=0,FALSE,'Input and Summary Results'!$B4018)</f>
        <v>0</v>
      </c>
      <c r="C4436" t="b">
        <f>IF(OR(B4436=0,'Input and Summary Results'!D4018=0,'Input and Summary Results'!D4018=""),FALSE,'Input and Summary Results'!$D4018)</f>
        <v>0</v>
      </c>
      <c r="D4436" t="b">
        <f>IF(OR(B4436=0,'Input and Summary Results'!E4018=0),FALSE,'Input and Summary Results'!$E4018)</f>
        <v>0</v>
      </c>
      <c r="E4436" t="b">
        <f t="shared" si="236"/>
        <v>0</v>
      </c>
      <c r="F4436" t="b">
        <f t="shared" si="237"/>
        <v>0</v>
      </c>
      <c r="G4436" t="b">
        <f>IF('Input and Summary Results'!$J$4="yes",IF(C4436=FALSE,FALSE,IF('Data Transformation'!E4436&lt;$R$10,E4436,$R$10)),IF(C4436=FALSE,FALSE,IF(C4436&lt;$R$10,C4436,$R$10)))</f>
        <v>0</v>
      </c>
      <c r="H4436" t="b">
        <f>IF('Input and Summary Results'!$J$4="yes",'Data Transformation'!F4436,'Data Transformation'!D4436)</f>
        <v>0</v>
      </c>
      <c r="I4436" t="str">
        <f t="shared" si="238"/>
        <v/>
      </c>
    </row>
    <row r="4437" spans="2:9" x14ac:dyDescent="0.25">
      <c r="B4437" t="b">
        <f>IF('Input and Summary Results'!D4019=0,FALSE,'Input and Summary Results'!$B4019)</f>
        <v>0</v>
      </c>
      <c r="C4437" t="b">
        <f>IF(OR(B4437=0,'Input and Summary Results'!D4019=0,'Input and Summary Results'!D4019=""),FALSE,'Input and Summary Results'!$D4019)</f>
        <v>0</v>
      </c>
      <c r="D4437" t="b">
        <f>IF(OR(B4437=0,'Input and Summary Results'!E4019=0),FALSE,'Input and Summary Results'!$E4019)</f>
        <v>0</v>
      </c>
      <c r="E4437" t="b">
        <f t="shared" si="236"/>
        <v>0</v>
      </c>
      <c r="F4437" t="b">
        <f t="shared" si="237"/>
        <v>0</v>
      </c>
      <c r="G4437" t="b">
        <f>IF('Input and Summary Results'!$J$4="yes",IF(C4437=FALSE,FALSE,IF('Data Transformation'!E4437&lt;$R$10,E4437,$R$10)),IF(C4437=FALSE,FALSE,IF(C4437&lt;$R$10,C4437,$R$10)))</f>
        <v>0</v>
      </c>
      <c r="H4437" t="b">
        <f>IF('Input and Summary Results'!$J$4="yes",'Data Transformation'!F4437,'Data Transformation'!D4437)</f>
        <v>0</v>
      </c>
      <c r="I4437" t="str">
        <f t="shared" si="238"/>
        <v/>
      </c>
    </row>
    <row r="4438" spans="2:9" x14ac:dyDescent="0.25">
      <c r="B4438" t="b">
        <f>IF('Input and Summary Results'!D4020=0,FALSE,'Input and Summary Results'!$B4020)</f>
        <v>0</v>
      </c>
      <c r="C4438" t="b">
        <f>IF(OR(B4438=0,'Input and Summary Results'!D4020=0,'Input and Summary Results'!D4020=""),FALSE,'Input and Summary Results'!$D4020)</f>
        <v>0</v>
      </c>
      <c r="D4438" t="b">
        <f>IF(OR(B4438=0,'Input and Summary Results'!E4020=0),FALSE,'Input and Summary Results'!$E4020)</f>
        <v>0</v>
      </c>
      <c r="E4438" t="b">
        <f t="shared" si="236"/>
        <v>0</v>
      </c>
      <c r="F4438" t="b">
        <f t="shared" si="237"/>
        <v>0</v>
      </c>
      <c r="G4438" t="b">
        <f>IF('Input and Summary Results'!$J$4="yes",IF(C4438=FALSE,FALSE,IF('Data Transformation'!E4438&lt;$R$10,E4438,$R$10)),IF(C4438=FALSE,FALSE,IF(C4438&lt;$R$10,C4438,$R$10)))</f>
        <v>0</v>
      </c>
      <c r="H4438" t="b">
        <f>IF('Input and Summary Results'!$J$4="yes",'Data Transformation'!F4438,'Data Transformation'!D4438)</f>
        <v>0</v>
      </c>
      <c r="I4438" t="str">
        <f t="shared" si="238"/>
        <v/>
      </c>
    </row>
    <row r="4439" spans="2:9" x14ac:dyDescent="0.25">
      <c r="B4439" t="b">
        <f>IF('Input and Summary Results'!D4021=0,FALSE,'Input and Summary Results'!$B4021)</f>
        <v>0</v>
      </c>
      <c r="C4439" t="b">
        <f>IF(OR(B4439=0,'Input and Summary Results'!D4021=0,'Input and Summary Results'!D4021=""),FALSE,'Input and Summary Results'!$D4021)</f>
        <v>0</v>
      </c>
      <c r="D4439" t="b">
        <f>IF(OR(B4439=0,'Input and Summary Results'!E4021=0),FALSE,'Input and Summary Results'!$E4021)</f>
        <v>0</v>
      </c>
      <c r="E4439" t="b">
        <f t="shared" si="236"/>
        <v>0</v>
      </c>
      <c r="F4439" t="b">
        <f t="shared" si="237"/>
        <v>0</v>
      </c>
      <c r="G4439" t="b">
        <f>IF('Input and Summary Results'!$J$4="yes",IF(C4439=FALSE,FALSE,IF('Data Transformation'!E4439&lt;$R$10,E4439,$R$10)),IF(C4439=FALSE,FALSE,IF(C4439&lt;$R$10,C4439,$R$10)))</f>
        <v>0</v>
      </c>
      <c r="H4439" t="b">
        <f>IF('Input and Summary Results'!$J$4="yes",'Data Transformation'!F4439,'Data Transformation'!D4439)</f>
        <v>0</v>
      </c>
      <c r="I4439" t="str">
        <f t="shared" si="238"/>
        <v/>
      </c>
    </row>
    <row r="4440" spans="2:9" x14ac:dyDescent="0.25">
      <c r="B4440" t="b">
        <f>IF('Input and Summary Results'!D4022=0,FALSE,'Input and Summary Results'!$B4022)</f>
        <v>0</v>
      </c>
      <c r="C4440" t="b">
        <f>IF(OR(B4440=0,'Input and Summary Results'!D4022=0,'Input and Summary Results'!D4022=""),FALSE,'Input and Summary Results'!$D4022)</f>
        <v>0</v>
      </c>
      <c r="D4440" t="b">
        <f>IF(OR(B4440=0,'Input and Summary Results'!E4022=0),FALSE,'Input and Summary Results'!$E4022)</f>
        <v>0</v>
      </c>
      <c r="E4440" t="b">
        <f t="shared" si="236"/>
        <v>0</v>
      </c>
      <c r="F4440" t="b">
        <f t="shared" si="237"/>
        <v>0</v>
      </c>
      <c r="G4440" t="b">
        <f>IF('Input and Summary Results'!$J$4="yes",IF(C4440=FALSE,FALSE,IF('Data Transformation'!E4440&lt;$R$10,E4440,$R$10)),IF(C4440=FALSE,FALSE,IF(C4440&lt;$R$10,C4440,$R$10)))</f>
        <v>0</v>
      </c>
      <c r="H4440" t="b">
        <f>IF('Input and Summary Results'!$J$4="yes",'Data Transformation'!F4440,'Data Transformation'!D4440)</f>
        <v>0</v>
      </c>
      <c r="I4440" t="str">
        <f t="shared" si="238"/>
        <v/>
      </c>
    </row>
    <row r="4441" spans="2:9" x14ac:dyDescent="0.25">
      <c r="B4441" t="b">
        <f>IF('Input and Summary Results'!D4023=0,FALSE,'Input and Summary Results'!$B4023)</f>
        <v>0</v>
      </c>
      <c r="C4441" t="b">
        <f>IF(OR(B4441=0,'Input and Summary Results'!D4023=0,'Input and Summary Results'!D4023=""),FALSE,'Input and Summary Results'!$D4023)</f>
        <v>0</v>
      </c>
      <c r="D4441" t="b">
        <f>IF(OR(B4441=0,'Input and Summary Results'!E4023=0),FALSE,'Input and Summary Results'!$E4023)</f>
        <v>0</v>
      </c>
      <c r="E4441" t="b">
        <f t="shared" si="236"/>
        <v>0</v>
      </c>
      <c r="F4441" t="b">
        <f t="shared" si="237"/>
        <v>0</v>
      </c>
      <c r="G4441" t="b">
        <f>IF('Input and Summary Results'!$J$4="yes",IF(C4441=FALSE,FALSE,IF('Data Transformation'!E4441&lt;$R$10,E4441,$R$10)),IF(C4441=FALSE,FALSE,IF(C4441&lt;$R$10,C4441,$R$10)))</f>
        <v>0</v>
      </c>
      <c r="H4441" t="b">
        <f>IF('Input and Summary Results'!$J$4="yes",'Data Transformation'!F4441,'Data Transformation'!D4441)</f>
        <v>0</v>
      </c>
      <c r="I4441" t="str">
        <f t="shared" si="238"/>
        <v/>
      </c>
    </row>
    <row r="4442" spans="2:9" x14ac:dyDescent="0.25">
      <c r="B4442" t="b">
        <f>IF('Input and Summary Results'!D4024=0,FALSE,'Input and Summary Results'!$B4024)</f>
        <v>0</v>
      </c>
      <c r="C4442" t="b">
        <f>IF(OR(B4442=0,'Input and Summary Results'!D4024=0,'Input and Summary Results'!D4024=""),FALSE,'Input and Summary Results'!$D4024)</f>
        <v>0</v>
      </c>
      <c r="D4442" t="b">
        <f>IF(OR(B4442=0,'Input and Summary Results'!E4024=0),FALSE,'Input and Summary Results'!$E4024)</f>
        <v>0</v>
      </c>
      <c r="E4442" t="b">
        <f t="shared" si="236"/>
        <v>0</v>
      </c>
      <c r="F4442" t="b">
        <f t="shared" si="237"/>
        <v>0</v>
      </c>
      <c r="G4442" t="b">
        <f>IF('Input and Summary Results'!$J$4="yes",IF(C4442=FALSE,FALSE,IF('Data Transformation'!E4442&lt;$R$10,E4442,$R$10)),IF(C4442=FALSE,FALSE,IF(C4442&lt;$R$10,C4442,$R$10)))</f>
        <v>0</v>
      </c>
      <c r="H4442" t="b">
        <f>IF('Input and Summary Results'!$J$4="yes",'Data Transformation'!F4442,'Data Transformation'!D4442)</f>
        <v>0</v>
      </c>
      <c r="I4442" t="str">
        <f t="shared" si="238"/>
        <v/>
      </c>
    </row>
    <row r="4443" spans="2:9" x14ac:dyDescent="0.25">
      <c r="B4443" t="b">
        <f>IF('Input and Summary Results'!D4025=0,FALSE,'Input and Summary Results'!$B4025)</f>
        <v>0</v>
      </c>
      <c r="C4443" t="b">
        <f>IF(OR(B4443=0,'Input and Summary Results'!D4025=0,'Input and Summary Results'!D4025=""),FALSE,'Input and Summary Results'!$D4025)</f>
        <v>0</v>
      </c>
      <c r="D4443" t="b">
        <f>IF(OR(B4443=0,'Input and Summary Results'!E4025=0),FALSE,'Input and Summary Results'!$E4025)</f>
        <v>0</v>
      </c>
      <c r="E4443" t="b">
        <f t="shared" si="236"/>
        <v>0</v>
      </c>
      <c r="F4443" t="b">
        <f t="shared" si="237"/>
        <v>0</v>
      </c>
      <c r="G4443" t="b">
        <f>IF('Input and Summary Results'!$J$4="yes",IF(C4443=FALSE,FALSE,IF('Data Transformation'!E4443&lt;$R$10,E4443,$R$10)),IF(C4443=FALSE,FALSE,IF(C4443&lt;$R$10,C4443,$R$10)))</f>
        <v>0</v>
      </c>
      <c r="H4443" t="b">
        <f>IF('Input and Summary Results'!$J$4="yes",'Data Transformation'!F4443,'Data Transformation'!D4443)</f>
        <v>0</v>
      </c>
      <c r="I4443" t="str">
        <f t="shared" si="238"/>
        <v/>
      </c>
    </row>
    <row r="4444" spans="2:9" x14ac:dyDescent="0.25">
      <c r="B4444" t="b">
        <f>IF('Input and Summary Results'!D4026=0,FALSE,'Input and Summary Results'!$B4026)</f>
        <v>0</v>
      </c>
      <c r="C4444" t="b">
        <f>IF(OR(B4444=0,'Input and Summary Results'!D4026=0,'Input and Summary Results'!D4026=""),FALSE,'Input and Summary Results'!$D4026)</f>
        <v>0</v>
      </c>
      <c r="D4444" t="b">
        <f>IF(OR(B4444=0,'Input and Summary Results'!E4026=0),FALSE,'Input and Summary Results'!$E4026)</f>
        <v>0</v>
      </c>
      <c r="E4444" t="b">
        <f t="shared" si="236"/>
        <v>0</v>
      </c>
      <c r="F4444" t="b">
        <f t="shared" si="237"/>
        <v>0</v>
      </c>
      <c r="G4444" t="b">
        <f>IF('Input and Summary Results'!$J$4="yes",IF(C4444=FALSE,FALSE,IF('Data Transformation'!E4444&lt;$R$10,E4444,$R$10)),IF(C4444=FALSE,FALSE,IF(C4444&lt;$R$10,C4444,$R$10)))</f>
        <v>0</v>
      </c>
      <c r="H4444" t="b">
        <f>IF('Input and Summary Results'!$J$4="yes",'Data Transformation'!F4444,'Data Transformation'!D4444)</f>
        <v>0</v>
      </c>
      <c r="I4444" t="str">
        <f t="shared" si="238"/>
        <v/>
      </c>
    </row>
    <row r="4445" spans="2:9" x14ac:dyDescent="0.25">
      <c r="B4445" t="b">
        <f>IF('Input and Summary Results'!D4027=0,FALSE,'Input and Summary Results'!$B4027)</f>
        <v>0</v>
      </c>
      <c r="C4445" t="b">
        <f>IF(OR(B4445=0,'Input and Summary Results'!D4027=0,'Input and Summary Results'!D4027=""),FALSE,'Input and Summary Results'!$D4027)</f>
        <v>0</v>
      </c>
      <c r="D4445" t="b">
        <f>IF(OR(B4445=0,'Input and Summary Results'!E4027=0),FALSE,'Input and Summary Results'!$E4027)</f>
        <v>0</v>
      </c>
      <c r="E4445" t="b">
        <f t="shared" si="236"/>
        <v>0</v>
      </c>
      <c r="F4445" t="b">
        <f t="shared" si="237"/>
        <v>0</v>
      </c>
      <c r="G4445" t="b">
        <f>IF('Input and Summary Results'!$J$4="yes",IF(C4445=FALSE,FALSE,IF('Data Transformation'!E4445&lt;$R$10,E4445,$R$10)),IF(C4445=FALSE,FALSE,IF(C4445&lt;$R$10,C4445,$R$10)))</f>
        <v>0</v>
      </c>
      <c r="H4445" t="b">
        <f>IF('Input and Summary Results'!$J$4="yes",'Data Transformation'!F4445,'Data Transformation'!D4445)</f>
        <v>0</v>
      </c>
      <c r="I4445" t="str">
        <f t="shared" si="238"/>
        <v/>
      </c>
    </row>
    <row r="4446" spans="2:9" x14ac:dyDescent="0.25">
      <c r="B4446" t="b">
        <f>IF('Input and Summary Results'!D4028=0,FALSE,'Input and Summary Results'!$B4028)</f>
        <v>0</v>
      </c>
      <c r="C4446" t="b">
        <f>IF(OR(B4446=0,'Input and Summary Results'!D4028=0,'Input and Summary Results'!D4028=""),FALSE,'Input and Summary Results'!$D4028)</f>
        <v>0</v>
      </c>
      <c r="D4446" t="b">
        <f>IF(OR(B4446=0,'Input and Summary Results'!E4028=0),FALSE,'Input and Summary Results'!$E4028)</f>
        <v>0</v>
      </c>
      <c r="E4446" t="b">
        <f t="shared" si="236"/>
        <v>0</v>
      </c>
      <c r="F4446" t="b">
        <f t="shared" si="237"/>
        <v>0</v>
      </c>
      <c r="G4446" t="b">
        <f>IF('Input and Summary Results'!$J$4="yes",IF(C4446=FALSE,FALSE,IF('Data Transformation'!E4446&lt;$R$10,E4446,$R$10)),IF(C4446=FALSE,FALSE,IF(C4446&lt;$R$10,C4446,$R$10)))</f>
        <v>0</v>
      </c>
      <c r="H4446" t="b">
        <f>IF('Input and Summary Results'!$J$4="yes",'Data Transformation'!F4446,'Data Transformation'!D4446)</f>
        <v>0</v>
      </c>
      <c r="I4446" t="str">
        <f t="shared" si="238"/>
        <v/>
      </c>
    </row>
    <row r="4447" spans="2:9" x14ac:dyDescent="0.25">
      <c r="B4447" t="b">
        <f>IF('Input and Summary Results'!D4029=0,FALSE,'Input and Summary Results'!$B4029)</f>
        <v>0</v>
      </c>
      <c r="C4447" t="b">
        <f>IF(OR(B4447=0,'Input and Summary Results'!D4029=0,'Input and Summary Results'!D4029=""),FALSE,'Input and Summary Results'!$D4029)</f>
        <v>0</v>
      </c>
      <c r="D4447" t="b">
        <f>IF(OR(B4447=0,'Input and Summary Results'!E4029=0),FALSE,'Input and Summary Results'!$E4029)</f>
        <v>0</v>
      </c>
      <c r="E4447" t="b">
        <f t="shared" si="236"/>
        <v>0</v>
      </c>
      <c r="F4447" t="b">
        <f t="shared" si="237"/>
        <v>0</v>
      </c>
      <c r="G4447" t="b">
        <f>IF('Input and Summary Results'!$J$4="yes",IF(C4447=FALSE,FALSE,IF('Data Transformation'!E4447&lt;$R$10,E4447,$R$10)),IF(C4447=FALSE,FALSE,IF(C4447&lt;$R$10,C4447,$R$10)))</f>
        <v>0</v>
      </c>
      <c r="H4447" t="b">
        <f>IF('Input and Summary Results'!$J$4="yes",'Data Transformation'!F4447,'Data Transformation'!D4447)</f>
        <v>0</v>
      </c>
      <c r="I4447" t="str">
        <f t="shared" si="238"/>
        <v/>
      </c>
    </row>
    <row r="4448" spans="2:9" x14ac:dyDescent="0.25">
      <c r="B4448" t="b">
        <f>IF('Input and Summary Results'!D4030=0,FALSE,'Input and Summary Results'!$B4030)</f>
        <v>0</v>
      </c>
      <c r="C4448" t="b">
        <f>IF(OR(B4448=0,'Input and Summary Results'!D4030=0,'Input and Summary Results'!D4030=""),FALSE,'Input and Summary Results'!$D4030)</f>
        <v>0</v>
      </c>
      <c r="D4448" t="b">
        <f>IF(OR(B4448=0,'Input and Summary Results'!E4030=0),FALSE,'Input and Summary Results'!$E4030)</f>
        <v>0</v>
      </c>
      <c r="E4448" t="b">
        <f t="shared" si="236"/>
        <v>0</v>
      </c>
      <c r="F4448" t="b">
        <f t="shared" si="237"/>
        <v>0</v>
      </c>
      <c r="G4448" t="b">
        <f>IF('Input and Summary Results'!$J$4="yes",IF(C4448=FALSE,FALSE,IF('Data Transformation'!E4448&lt;$R$10,E4448,$R$10)),IF(C4448=FALSE,FALSE,IF(C4448&lt;$R$10,C4448,$R$10)))</f>
        <v>0</v>
      </c>
      <c r="H4448" t="b">
        <f>IF('Input and Summary Results'!$J$4="yes",'Data Transformation'!F4448,'Data Transformation'!D4448)</f>
        <v>0</v>
      </c>
      <c r="I4448" t="str">
        <f t="shared" si="238"/>
        <v/>
      </c>
    </row>
    <row r="4449" spans="2:9" x14ac:dyDescent="0.25">
      <c r="B4449" t="b">
        <f>IF('Input and Summary Results'!D4031=0,FALSE,'Input and Summary Results'!$B4031)</f>
        <v>0</v>
      </c>
      <c r="C4449" t="b">
        <f>IF(OR(B4449=0,'Input and Summary Results'!D4031=0,'Input and Summary Results'!D4031=""),FALSE,'Input and Summary Results'!$D4031)</f>
        <v>0</v>
      </c>
      <c r="D4449" t="b">
        <f>IF(OR(B4449=0,'Input and Summary Results'!E4031=0),FALSE,'Input and Summary Results'!$E4031)</f>
        <v>0</v>
      </c>
      <c r="E4449" t="b">
        <f t="shared" si="236"/>
        <v>0</v>
      </c>
      <c r="F4449" t="b">
        <f t="shared" si="237"/>
        <v>0</v>
      </c>
      <c r="G4449" t="b">
        <f>IF('Input and Summary Results'!$J$4="yes",IF(C4449=FALSE,FALSE,IF('Data Transformation'!E4449&lt;$R$10,E4449,$R$10)),IF(C4449=FALSE,FALSE,IF(C4449&lt;$R$10,C4449,$R$10)))</f>
        <v>0</v>
      </c>
      <c r="H4449" t="b">
        <f>IF('Input and Summary Results'!$J$4="yes",'Data Transformation'!F4449,'Data Transformation'!D4449)</f>
        <v>0</v>
      </c>
      <c r="I4449" t="str">
        <f t="shared" si="238"/>
        <v/>
      </c>
    </row>
    <row r="4450" spans="2:9" x14ac:dyDescent="0.25">
      <c r="B4450" t="b">
        <f>IF('Input and Summary Results'!D4032=0,FALSE,'Input and Summary Results'!$B4032)</f>
        <v>0</v>
      </c>
      <c r="C4450" t="b">
        <f>IF(OR(B4450=0,'Input and Summary Results'!D4032=0,'Input and Summary Results'!D4032=""),FALSE,'Input and Summary Results'!$D4032)</f>
        <v>0</v>
      </c>
      <c r="D4450" t="b">
        <f>IF(OR(B4450=0,'Input and Summary Results'!E4032=0),FALSE,'Input and Summary Results'!$E4032)</f>
        <v>0</v>
      </c>
      <c r="E4450" t="b">
        <f t="shared" si="236"/>
        <v>0</v>
      </c>
      <c r="F4450" t="b">
        <f t="shared" si="237"/>
        <v>0</v>
      </c>
      <c r="G4450" t="b">
        <f>IF('Input and Summary Results'!$J$4="yes",IF(C4450=FALSE,FALSE,IF('Data Transformation'!E4450&lt;$R$10,E4450,$R$10)),IF(C4450=FALSE,FALSE,IF(C4450&lt;$R$10,C4450,$R$10)))</f>
        <v>0</v>
      </c>
      <c r="H4450" t="b">
        <f>IF('Input and Summary Results'!$J$4="yes",'Data Transformation'!F4450,'Data Transformation'!D4450)</f>
        <v>0</v>
      </c>
      <c r="I4450" t="str">
        <f t="shared" si="238"/>
        <v/>
      </c>
    </row>
    <row r="4451" spans="2:9" x14ac:dyDescent="0.25">
      <c r="B4451" t="b">
        <f>IF('Input and Summary Results'!D4033=0,FALSE,'Input and Summary Results'!$B4033)</f>
        <v>0</v>
      </c>
      <c r="C4451" t="b">
        <f>IF(OR(B4451=0,'Input and Summary Results'!D4033=0,'Input and Summary Results'!D4033=""),FALSE,'Input and Summary Results'!$D4033)</f>
        <v>0</v>
      </c>
      <c r="D4451" t="b">
        <f>IF(OR(B4451=0,'Input and Summary Results'!E4033=0),FALSE,'Input and Summary Results'!$E4033)</f>
        <v>0</v>
      </c>
      <c r="E4451" t="b">
        <f t="shared" si="236"/>
        <v>0</v>
      </c>
      <c r="F4451" t="b">
        <f t="shared" si="237"/>
        <v>0</v>
      </c>
      <c r="G4451" t="b">
        <f>IF('Input and Summary Results'!$J$4="yes",IF(C4451=FALSE,FALSE,IF('Data Transformation'!E4451&lt;$R$10,E4451,$R$10)),IF(C4451=FALSE,FALSE,IF(C4451&lt;$R$10,C4451,$R$10)))</f>
        <v>0</v>
      </c>
      <c r="H4451" t="b">
        <f>IF('Input and Summary Results'!$J$4="yes",'Data Transformation'!F4451,'Data Transformation'!D4451)</f>
        <v>0</v>
      </c>
      <c r="I4451" t="str">
        <f t="shared" si="238"/>
        <v/>
      </c>
    </row>
    <row r="4452" spans="2:9" x14ac:dyDescent="0.25">
      <c r="B4452" t="b">
        <f>IF('Input and Summary Results'!D4034=0,FALSE,'Input and Summary Results'!$B4034)</f>
        <v>0</v>
      </c>
      <c r="C4452" t="b">
        <f>IF(OR(B4452=0,'Input and Summary Results'!D4034=0,'Input and Summary Results'!D4034=""),FALSE,'Input and Summary Results'!$D4034)</f>
        <v>0</v>
      </c>
      <c r="D4452" t="b">
        <f>IF(OR(B4452=0,'Input and Summary Results'!E4034=0),FALSE,'Input and Summary Results'!$E4034)</f>
        <v>0</v>
      </c>
      <c r="E4452" t="b">
        <f t="shared" si="236"/>
        <v>0</v>
      </c>
      <c r="F4452" t="b">
        <f t="shared" si="237"/>
        <v>0</v>
      </c>
      <c r="G4452" t="b">
        <f>IF('Input and Summary Results'!$J$4="yes",IF(C4452=FALSE,FALSE,IF('Data Transformation'!E4452&lt;$R$10,E4452,$R$10)),IF(C4452=FALSE,FALSE,IF(C4452&lt;$R$10,C4452,$R$10)))</f>
        <v>0</v>
      </c>
      <c r="H4452" t="b">
        <f>IF('Input and Summary Results'!$J$4="yes",'Data Transformation'!F4452,'Data Transformation'!D4452)</f>
        <v>0</v>
      </c>
      <c r="I4452" t="str">
        <f t="shared" si="238"/>
        <v/>
      </c>
    </row>
    <row r="4453" spans="2:9" x14ac:dyDescent="0.25">
      <c r="B4453" t="b">
        <f>IF('Input and Summary Results'!D4035=0,FALSE,'Input and Summary Results'!$B4035)</f>
        <v>0</v>
      </c>
      <c r="C4453" t="b">
        <f>IF(OR(B4453=0,'Input and Summary Results'!D4035=0,'Input and Summary Results'!D4035=""),FALSE,'Input and Summary Results'!$D4035)</f>
        <v>0</v>
      </c>
      <c r="D4453" t="b">
        <f>IF(OR(B4453=0,'Input and Summary Results'!E4035=0),FALSE,'Input and Summary Results'!$E4035)</f>
        <v>0</v>
      </c>
      <c r="E4453" t="b">
        <f t="shared" si="236"/>
        <v>0</v>
      </c>
      <c r="F4453" t="b">
        <f t="shared" si="237"/>
        <v>0</v>
      </c>
      <c r="G4453" t="b">
        <f>IF('Input and Summary Results'!$J$4="yes",IF(C4453=FALSE,FALSE,IF('Data Transformation'!E4453&lt;$R$10,E4453,$R$10)),IF(C4453=FALSE,FALSE,IF(C4453&lt;$R$10,C4453,$R$10)))</f>
        <v>0</v>
      </c>
      <c r="H4453" t="b">
        <f>IF('Input and Summary Results'!$J$4="yes",'Data Transformation'!F4453,'Data Transformation'!D4453)</f>
        <v>0</v>
      </c>
      <c r="I4453" t="str">
        <f t="shared" si="238"/>
        <v/>
      </c>
    </row>
    <row r="4454" spans="2:9" x14ac:dyDescent="0.25">
      <c r="B4454" t="b">
        <f>IF('Input and Summary Results'!D4036=0,FALSE,'Input and Summary Results'!$B4036)</f>
        <v>0</v>
      </c>
      <c r="C4454" t="b">
        <f>IF(OR(B4454=0,'Input and Summary Results'!D4036=0,'Input and Summary Results'!D4036=""),FALSE,'Input and Summary Results'!$D4036)</f>
        <v>0</v>
      </c>
      <c r="D4454" t="b">
        <f>IF(OR(B4454=0,'Input and Summary Results'!E4036=0),FALSE,'Input and Summary Results'!$E4036)</f>
        <v>0</v>
      </c>
      <c r="E4454" t="b">
        <f t="shared" si="236"/>
        <v>0</v>
      </c>
      <c r="F4454" t="b">
        <f t="shared" si="237"/>
        <v>0</v>
      </c>
      <c r="G4454" t="b">
        <f>IF('Input and Summary Results'!$J$4="yes",IF(C4454=FALSE,FALSE,IF('Data Transformation'!E4454&lt;$R$10,E4454,$R$10)),IF(C4454=FALSE,FALSE,IF(C4454&lt;$R$10,C4454,$R$10)))</f>
        <v>0</v>
      </c>
      <c r="H4454" t="b">
        <f>IF('Input and Summary Results'!$J$4="yes",'Data Transformation'!F4454,'Data Transformation'!D4454)</f>
        <v>0</v>
      </c>
      <c r="I4454" t="str">
        <f t="shared" si="238"/>
        <v/>
      </c>
    </row>
    <row r="4455" spans="2:9" x14ac:dyDescent="0.25">
      <c r="B4455" t="b">
        <f>IF('Input and Summary Results'!D4037=0,FALSE,'Input and Summary Results'!$B4037)</f>
        <v>0</v>
      </c>
      <c r="C4455" t="b">
        <f>IF(OR(B4455=0,'Input and Summary Results'!D4037=0,'Input and Summary Results'!D4037=""),FALSE,'Input and Summary Results'!$D4037)</f>
        <v>0</v>
      </c>
      <c r="D4455" t="b">
        <f>IF(OR(B4455=0,'Input and Summary Results'!E4037=0),FALSE,'Input and Summary Results'!$E4037)</f>
        <v>0</v>
      </c>
      <c r="E4455" t="b">
        <f t="shared" si="236"/>
        <v>0</v>
      </c>
      <c r="F4455" t="b">
        <f t="shared" si="237"/>
        <v>0</v>
      </c>
      <c r="G4455" t="b">
        <f>IF('Input and Summary Results'!$J$4="yes",IF(C4455=FALSE,FALSE,IF('Data Transformation'!E4455&lt;$R$10,E4455,$R$10)),IF(C4455=FALSE,FALSE,IF(C4455&lt;$R$10,C4455,$R$10)))</f>
        <v>0</v>
      </c>
      <c r="H4455" t="b">
        <f>IF('Input and Summary Results'!$J$4="yes",'Data Transformation'!F4455,'Data Transformation'!D4455)</f>
        <v>0</v>
      </c>
      <c r="I4455" t="str">
        <f t="shared" si="238"/>
        <v/>
      </c>
    </row>
    <row r="4456" spans="2:9" x14ac:dyDescent="0.25">
      <c r="B4456" t="b">
        <f>IF('Input and Summary Results'!D4038=0,FALSE,'Input and Summary Results'!$B4038)</f>
        <v>0</v>
      </c>
      <c r="C4456" t="b">
        <f>IF(OR(B4456=0,'Input and Summary Results'!D4038=0,'Input and Summary Results'!D4038=""),FALSE,'Input and Summary Results'!$D4038)</f>
        <v>0</v>
      </c>
      <c r="D4456" t="b">
        <f>IF(OR(B4456=0,'Input and Summary Results'!E4038=0),FALSE,'Input and Summary Results'!$E4038)</f>
        <v>0</v>
      </c>
      <c r="E4456" t="b">
        <f t="shared" si="236"/>
        <v>0</v>
      </c>
      <c r="F4456" t="b">
        <f t="shared" si="237"/>
        <v>0</v>
      </c>
      <c r="G4456" t="b">
        <f>IF('Input and Summary Results'!$J$4="yes",IF(C4456=FALSE,FALSE,IF('Data Transformation'!E4456&lt;$R$10,E4456,$R$10)),IF(C4456=FALSE,FALSE,IF(C4456&lt;$R$10,C4456,$R$10)))</f>
        <v>0</v>
      </c>
      <c r="H4456" t="b">
        <f>IF('Input and Summary Results'!$J$4="yes",'Data Transformation'!F4456,'Data Transformation'!D4456)</f>
        <v>0</v>
      </c>
      <c r="I4456" t="str">
        <f t="shared" si="238"/>
        <v/>
      </c>
    </row>
    <row r="4457" spans="2:9" x14ac:dyDescent="0.25">
      <c r="B4457" t="b">
        <f>IF('Input and Summary Results'!D4039=0,FALSE,'Input and Summary Results'!$B4039)</f>
        <v>0</v>
      </c>
      <c r="C4457" t="b">
        <f>IF(OR(B4457=0,'Input and Summary Results'!D4039=0,'Input and Summary Results'!D4039=""),FALSE,'Input and Summary Results'!$D4039)</f>
        <v>0</v>
      </c>
      <c r="D4457" t="b">
        <f>IF(OR(B4457=0,'Input and Summary Results'!E4039=0),FALSE,'Input and Summary Results'!$E4039)</f>
        <v>0</v>
      </c>
      <c r="E4457" t="b">
        <f t="shared" si="236"/>
        <v>0</v>
      </c>
      <c r="F4457" t="b">
        <f t="shared" si="237"/>
        <v>0</v>
      </c>
      <c r="G4457" t="b">
        <f>IF('Input and Summary Results'!$J$4="yes",IF(C4457=FALSE,FALSE,IF('Data Transformation'!E4457&lt;$R$10,E4457,$R$10)),IF(C4457=FALSE,FALSE,IF(C4457&lt;$R$10,C4457,$R$10)))</f>
        <v>0</v>
      </c>
      <c r="H4457" t="b">
        <f>IF('Input and Summary Results'!$J$4="yes",'Data Transformation'!F4457,'Data Transformation'!D4457)</f>
        <v>0</v>
      </c>
      <c r="I4457" t="str">
        <f t="shared" si="238"/>
        <v/>
      </c>
    </row>
    <row r="4458" spans="2:9" x14ac:dyDescent="0.25">
      <c r="B4458" t="b">
        <f>IF('Input and Summary Results'!D4040=0,FALSE,'Input and Summary Results'!$B4040)</f>
        <v>0</v>
      </c>
      <c r="C4458" t="b">
        <f>IF(OR(B4458=0,'Input and Summary Results'!D4040=0,'Input and Summary Results'!D4040=""),FALSE,'Input and Summary Results'!$D4040)</f>
        <v>0</v>
      </c>
      <c r="D4458" t="b">
        <f>IF(OR(B4458=0,'Input and Summary Results'!E4040=0),FALSE,'Input and Summary Results'!$E4040)</f>
        <v>0</v>
      </c>
      <c r="E4458" t="b">
        <f t="shared" ref="E4458:E4521" si="239">IF(C4458=FALSE,FALSE,LOG10(C4458))</f>
        <v>0</v>
      </c>
      <c r="F4458" t="b">
        <f t="shared" ref="F4458:F4521" si="240">IF(D4458=FALSE, FALSE,0.434*D4458/C4458)</f>
        <v>0</v>
      </c>
      <c r="G4458" t="b">
        <f>IF('Input and Summary Results'!$J$4="yes",IF(C4458=FALSE,FALSE,IF('Data Transformation'!E4458&lt;$R$10,E4458,$R$10)),IF(C4458=FALSE,FALSE,IF(C4458&lt;$R$10,C4458,$R$10)))</f>
        <v>0</v>
      </c>
      <c r="H4458" t="b">
        <f>IF('Input and Summary Results'!$J$4="yes",'Data Transformation'!F4458,'Data Transformation'!D4458)</f>
        <v>0</v>
      </c>
      <c r="I4458" t="str">
        <f t="shared" si="238"/>
        <v/>
      </c>
    </row>
    <row r="4459" spans="2:9" x14ac:dyDescent="0.25">
      <c r="B4459" t="b">
        <f>IF('Input and Summary Results'!D4041=0,FALSE,'Input and Summary Results'!$B4041)</f>
        <v>0</v>
      </c>
      <c r="C4459" t="b">
        <f>IF(OR(B4459=0,'Input and Summary Results'!D4041=0,'Input and Summary Results'!D4041=""),FALSE,'Input and Summary Results'!$D4041)</f>
        <v>0</v>
      </c>
      <c r="D4459" t="b">
        <f>IF(OR(B4459=0,'Input and Summary Results'!E4041=0),FALSE,'Input and Summary Results'!$E4041)</f>
        <v>0</v>
      </c>
      <c r="E4459" t="b">
        <f t="shared" si="239"/>
        <v>0</v>
      </c>
      <c r="F4459" t="b">
        <f t="shared" si="240"/>
        <v>0</v>
      </c>
      <c r="G4459" t="b">
        <f>IF('Input and Summary Results'!$J$4="yes",IF(C4459=FALSE,FALSE,IF('Data Transformation'!E4459&lt;$R$10,E4459,$R$10)),IF(C4459=FALSE,FALSE,IF(C4459&lt;$R$10,C4459,$R$10)))</f>
        <v>0</v>
      </c>
      <c r="H4459" t="b">
        <f>IF('Input and Summary Results'!$J$4="yes",'Data Transformation'!F4459,'Data Transformation'!D4459)</f>
        <v>0</v>
      </c>
      <c r="I4459" t="str">
        <f t="shared" si="238"/>
        <v/>
      </c>
    </row>
    <row r="4460" spans="2:9" x14ac:dyDescent="0.25">
      <c r="B4460" t="b">
        <f>IF('Input and Summary Results'!D4042=0,FALSE,'Input and Summary Results'!$B4042)</f>
        <v>0</v>
      </c>
      <c r="C4460" t="b">
        <f>IF(OR(B4460=0,'Input and Summary Results'!D4042=0,'Input and Summary Results'!D4042=""),FALSE,'Input and Summary Results'!$D4042)</f>
        <v>0</v>
      </c>
      <c r="D4460" t="b">
        <f>IF(OR(B4460=0,'Input and Summary Results'!E4042=0),FALSE,'Input and Summary Results'!$E4042)</f>
        <v>0</v>
      </c>
      <c r="E4460" t="b">
        <f t="shared" si="239"/>
        <v>0</v>
      </c>
      <c r="F4460" t="b">
        <f t="shared" si="240"/>
        <v>0</v>
      </c>
      <c r="G4460" t="b">
        <f>IF('Input and Summary Results'!$J$4="yes",IF(C4460=FALSE,FALSE,IF('Data Transformation'!E4460&lt;$R$10,E4460,$R$10)),IF(C4460=FALSE,FALSE,IF(C4460&lt;$R$10,C4460,$R$10)))</f>
        <v>0</v>
      </c>
      <c r="H4460" t="b">
        <f>IF('Input and Summary Results'!$J$4="yes",'Data Transformation'!F4460,'Data Transformation'!D4460)</f>
        <v>0</v>
      </c>
      <c r="I4460" t="str">
        <f t="shared" si="238"/>
        <v/>
      </c>
    </row>
    <row r="4461" spans="2:9" x14ac:dyDescent="0.25">
      <c r="B4461" t="b">
        <f>IF('Input and Summary Results'!D4043=0,FALSE,'Input and Summary Results'!$B4043)</f>
        <v>0</v>
      </c>
      <c r="C4461" t="b">
        <f>IF(OR(B4461=0,'Input and Summary Results'!D4043=0,'Input and Summary Results'!D4043=""),FALSE,'Input and Summary Results'!$D4043)</f>
        <v>0</v>
      </c>
      <c r="D4461" t="b">
        <f>IF(OR(B4461=0,'Input and Summary Results'!E4043=0),FALSE,'Input and Summary Results'!$E4043)</f>
        <v>0</v>
      </c>
      <c r="E4461" t="b">
        <f t="shared" si="239"/>
        <v>0</v>
      </c>
      <c r="F4461" t="b">
        <f t="shared" si="240"/>
        <v>0</v>
      </c>
      <c r="G4461" t="b">
        <f>IF('Input and Summary Results'!$J$4="yes",IF(C4461=FALSE,FALSE,IF('Data Transformation'!E4461&lt;$R$10,E4461,$R$10)),IF(C4461=FALSE,FALSE,IF(C4461&lt;$R$10,C4461,$R$10)))</f>
        <v>0</v>
      </c>
      <c r="H4461" t="b">
        <f>IF('Input and Summary Results'!$J$4="yes",'Data Transformation'!F4461,'Data Transformation'!D4461)</f>
        <v>0</v>
      </c>
      <c r="I4461" t="str">
        <f t="shared" si="238"/>
        <v/>
      </c>
    </row>
    <row r="4462" spans="2:9" x14ac:dyDescent="0.25">
      <c r="B4462" t="b">
        <f>IF('Input and Summary Results'!D4044=0,FALSE,'Input and Summary Results'!$B4044)</f>
        <v>0</v>
      </c>
      <c r="C4462" t="b">
        <f>IF(OR(B4462=0,'Input and Summary Results'!D4044=0,'Input and Summary Results'!D4044=""),FALSE,'Input and Summary Results'!$D4044)</f>
        <v>0</v>
      </c>
      <c r="D4462" t="b">
        <f>IF(OR(B4462=0,'Input and Summary Results'!E4044=0),FALSE,'Input and Summary Results'!$E4044)</f>
        <v>0</v>
      </c>
      <c r="E4462" t="b">
        <f t="shared" si="239"/>
        <v>0</v>
      </c>
      <c r="F4462" t="b">
        <f t="shared" si="240"/>
        <v>0</v>
      </c>
      <c r="G4462" t="b">
        <f>IF('Input and Summary Results'!$J$4="yes",IF(C4462=FALSE,FALSE,IF('Data Transformation'!E4462&lt;$R$10,E4462,$R$10)),IF(C4462=FALSE,FALSE,IF(C4462&lt;$R$10,C4462,$R$10)))</f>
        <v>0</v>
      </c>
      <c r="H4462" t="b">
        <f>IF('Input and Summary Results'!$J$4="yes",'Data Transformation'!F4462,'Data Transformation'!D4462)</f>
        <v>0</v>
      </c>
      <c r="I4462" t="str">
        <f t="shared" si="238"/>
        <v/>
      </c>
    </row>
    <row r="4463" spans="2:9" x14ac:dyDescent="0.25">
      <c r="B4463" t="b">
        <f>IF('Input and Summary Results'!D4045=0,FALSE,'Input and Summary Results'!$B4045)</f>
        <v>0</v>
      </c>
      <c r="C4463" t="b">
        <f>IF(OR(B4463=0,'Input and Summary Results'!D4045=0,'Input and Summary Results'!D4045=""),FALSE,'Input and Summary Results'!$D4045)</f>
        <v>0</v>
      </c>
      <c r="D4463" t="b">
        <f>IF(OR(B4463=0,'Input and Summary Results'!E4045=0),FALSE,'Input and Summary Results'!$E4045)</f>
        <v>0</v>
      </c>
      <c r="E4463" t="b">
        <f t="shared" si="239"/>
        <v>0</v>
      </c>
      <c r="F4463" t="b">
        <f t="shared" si="240"/>
        <v>0</v>
      </c>
      <c r="G4463" t="b">
        <f>IF('Input and Summary Results'!$J$4="yes",IF(C4463=FALSE,FALSE,IF('Data Transformation'!E4463&lt;$R$10,E4463,$R$10)),IF(C4463=FALSE,FALSE,IF(C4463&lt;$R$10,C4463,$R$10)))</f>
        <v>0</v>
      </c>
      <c r="H4463" t="b">
        <f>IF('Input and Summary Results'!$J$4="yes",'Data Transformation'!F4463,'Data Transformation'!D4463)</f>
        <v>0</v>
      </c>
      <c r="I4463" t="str">
        <f t="shared" si="238"/>
        <v/>
      </c>
    </row>
    <row r="4464" spans="2:9" x14ac:dyDescent="0.25">
      <c r="B4464" t="b">
        <f>IF('Input and Summary Results'!D4046=0,FALSE,'Input and Summary Results'!$B4046)</f>
        <v>0</v>
      </c>
      <c r="C4464" t="b">
        <f>IF(OR(B4464=0,'Input and Summary Results'!D4046=0,'Input and Summary Results'!D4046=""),FALSE,'Input and Summary Results'!$D4046)</f>
        <v>0</v>
      </c>
      <c r="D4464" t="b">
        <f>IF(OR(B4464=0,'Input and Summary Results'!E4046=0),FALSE,'Input and Summary Results'!$E4046)</f>
        <v>0</v>
      </c>
      <c r="E4464" t="b">
        <f t="shared" si="239"/>
        <v>0</v>
      </c>
      <c r="F4464" t="b">
        <f t="shared" si="240"/>
        <v>0</v>
      </c>
      <c r="G4464" t="b">
        <f>IF('Input and Summary Results'!$J$4="yes",IF(C4464=FALSE,FALSE,IF('Data Transformation'!E4464&lt;$R$10,E4464,$R$10)),IF(C4464=FALSE,FALSE,IF(C4464&lt;$R$10,C4464,$R$10)))</f>
        <v>0</v>
      </c>
      <c r="H4464" t="b">
        <f>IF('Input and Summary Results'!$J$4="yes",'Data Transformation'!F4464,'Data Transformation'!D4464)</f>
        <v>0</v>
      </c>
      <c r="I4464" t="str">
        <f t="shared" si="238"/>
        <v/>
      </c>
    </row>
    <row r="4465" spans="2:9" x14ac:dyDescent="0.25">
      <c r="B4465" t="b">
        <f>IF('Input and Summary Results'!D4047=0,FALSE,'Input and Summary Results'!$B4047)</f>
        <v>0</v>
      </c>
      <c r="C4465" t="b">
        <f>IF(OR(B4465=0,'Input and Summary Results'!D4047=0,'Input and Summary Results'!D4047=""),FALSE,'Input and Summary Results'!$D4047)</f>
        <v>0</v>
      </c>
      <c r="D4465" t="b">
        <f>IF(OR(B4465=0,'Input and Summary Results'!E4047=0),FALSE,'Input and Summary Results'!$E4047)</f>
        <v>0</v>
      </c>
      <c r="E4465" t="b">
        <f t="shared" si="239"/>
        <v>0</v>
      </c>
      <c r="F4465" t="b">
        <f t="shared" si="240"/>
        <v>0</v>
      </c>
      <c r="G4465" t="b">
        <f>IF('Input and Summary Results'!$J$4="yes",IF(C4465=FALSE,FALSE,IF('Data Transformation'!E4465&lt;$R$10,E4465,$R$10)),IF(C4465=FALSE,FALSE,IF(C4465&lt;$R$10,C4465,$R$10)))</f>
        <v>0</v>
      </c>
      <c r="H4465" t="b">
        <f>IF('Input and Summary Results'!$J$4="yes",'Data Transformation'!F4465,'Data Transformation'!D4465)</f>
        <v>0</v>
      </c>
      <c r="I4465" t="str">
        <f t="shared" si="238"/>
        <v/>
      </c>
    </row>
    <row r="4466" spans="2:9" x14ac:dyDescent="0.25">
      <c r="B4466" t="b">
        <f>IF('Input and Summary Results'!D4048=0,FALSE,'Input and Summary Results'!$B4048)</f>
        <v>0</v>
      </c>
      <c r="C4466" t="b">
        <f>IF(OR(B4466=0,'Input and Summary Results'!D4048=0,'Input and Summary Results'!D4048=""),FALSE,'Input and Summary Results'!$D4048)</f>
        <v>0</v>
      </c>
      <c r="D4466" t="b">
        <f>IF(OR(B4466=0,'Input and Summary Results'!E4048=0),FALSE,'Input and Summary Results'!$E4048)</f>
        <v>0</v>
      </c>
      <c r="E4466" t="b">
        <f t="shared" si="239"/>
        <v>0</v>
      </c>
      <c r="F4466" t="b">
        <f t="shared" si="240"/>
        <v>0</v>
      </c>
      <c r="G4466" t="b">
        <f>IF('Input and Summary Results'!$J$4="yes",IF(C4466=FALSE,FALSE,IF('Data Transformation'!E4466&lt;$R$10,E4466,$R$10)),IF(C4466=FALSE,FALSE,IF(C4466&lt;$R$10,C4466,$R$10)))</f>
        <v>0</v>
      </c>
      <c r="H4466" t="b">
        <f>IF('Input and Summary Results'!$J$4="yes",'Data Transformation'!F4466,'Data Transformation'!D4466)</f>
        <v>0</v>
      </c>
      <c r="I4466" t="str">
        <f t="shared" si="238"/>
        <v/>
      </c>
    </row>
    <row r="4467" spans="2:9" x14ac:dyDescent="0.25">
      <c r="B4467" t="b">
        <f>IF('Input and Summary Results'!D4049=0,FALSE,'Input and Summary Results'!$B4049)</f>
        <v>0</v>
      </c>
      <c r="C4467" t="b">
        <f>IF(OR(B4467=0,'Input and Summary Results'!D4049=0,'Input and Summary Results'!D4049=""),FALSE,'Input and Summary Results'!$D4049)</f>
        <v>0</v>
      </c>
      <c r="D4467" t="b">
        <f>IF(OR(B4467=0,'Input and Summary Results'!E4049=0),FALSE,'Input and Summary Results'!$E4049)</f>
        <v>0</v>
      </c>
      <c r="E4467" t="b">
        <f t="shared" si="239"/>
        <v>0</v>
      </c>
      <c r="F4467" t="b">
        <f t="shared" si="240"/>
        <v>0</v>
      </c>
      <c r="G4467" t="b">
        <f>IF('Input and Summary Results'!$J$4="yes",IF(C4467=FALSE,FALSE,IF('Data Transformation'!E4467&lt;$R$10,E4467,$R$10)),IF(C4467=FALSE,FALSE,IF(C4467&lt;$R$10,C4467,$R$10)))</f>
        <v>0</v>
      </c>
      <c r="H4467" t="b">
        <f>IF('Input and Summary Results'!$J$4="yes",'Data Transformation'!F4467,'Data Transformation'!D4467)</f>
        <v>0</v>
      </c>
      <c r="I4467" t="str">
        <f t="shared" si="238"/>
        <v/>
      </c>
    </row>
    <row r="4468" spans="2:9" x14ac:dyDescent="0.25">
      <c r="B4468" t="b">
        <f>IF('Input and Summary Results'!D4050=0,FALSE,'Input and Summary Results'!$B4050)</f>
        <v>0</v>
      </c>
      <c r="C4468" t="b">
        <f>IF(OR(B4468=0,'Input and Summary Results'!D4050=0,'Input and Summary Results'!D4050=""),FALSE,'Input and Summary Results'!$D4050)</f>
        <v>0</v>
      </c>
      <c r="D4468" t="b">
        <f>IF(OR(B4468=0,'Input and Summary Results'!E4050=0),FALSE,'Input and Summary Results'!$E4050)</f>
        <v>0</v>
      </c>
      <c r="E4468" t="b">
        <f t="shared" si="239"/>
        <v>0</v>
      </c>
      <c r="F4468" t="b">
        <f t="shared" si="240"/>
        <v>0</v>
      </c>
      <c r="G4468" t="b">
        <f>IF('Input and Summary Results'!$J$4="yes",IF(C4468=FALSE,FALSE,IF('Data Transformation'!E4468&lt;$R$10,E4468,$R$10)),IF(C4468=FALSE,FALSE,IF(C4468&lt;$R$10,C4468,$R$10)))</f>
        <v>0</v>
      </c>
      <c r="H4468" t="b">
        <f>IF('Input and Summary Results'!$J$4="yes",'Data Transformation'!F4468,'Data Transformation'!D4468)</f>
        <v>0</v>
      </c>
      <c r="I4468" t="str">
        <f t="shared" si="238"/>
        <v/>
      </c>
    </row>
    <row r="4469" spans="2:9" x14ac:dyDescent="0.25">
      <c r="B4469" t="b">
        <f>IF('Input and Summary Results'!D4051=0,FALSE,'Input and Summary Results'!$B4051)</f>
        <v>0</v>
      </c>
      <c r="C4469" t="b">
        <f>IF(OR(B4469=0,'Input and Summary Results'!D4051=0,'Input and Summary Results'!D4051=""),FALSE,'Input and Summary Results'!$D4051)</f>
        <v>0</v>
      </c>
      <c r="D4469" t="b">
        <f>IF(OR(B4469=0,'Input and Summary Results'!E4051=0),FALSE,'Input and Summary Results'!$E4051)</f>
        <v>0</v>
      </c>
      <c r="E4469" t="b">
        <f t="shared" si="239"/>
        <v>0</v>
      </c>
      <c r="F4469" t="b">
        <f t="shared" si="240"/>
        <v>0</v>
      </c>
      <c r="G4469" t="b">
        <f>IF('Input and Summary Results'!$J$4="yes",IF(C4469=FALSE,FALSE,IF('Data Transformation'!E4469&lt;$R$10,E4469,$R$10)),IF(C4469=FALSE,FALSE,IF(C4469&lt;$R$10,C4469,$R$10)))</f>
        <v>0</v>
      </c>
      <c r="H4469" t="b">
        <f>IF('Input and Summary Results'!$J$4="yes",'Data Transformation'!F4469,'Data Transformation'!D4469)</f>
        <v>0</v>
      </c>
      <c r="I4469" t="str">
        <f t="shared" si="238"/>
        <v/>
      </c>
    </row>
    <row r="4470" spans="2:9" x14ac:dyDescent="0.25">
      <c r="B4470" t="b">
        <f>IF('Input and Summary Results'!D4052=0,FALSE,'Input and Summary Results'!$B4052)</f>
        <v>0</v>
      </c>
      <c r="C4470" t="b">
        <f>IF(OR(B4470=0,'Input and Summary Results'!D4052=0,'Input and Summary Results'!D4052=""),FALSE,'Input and Summary Results'!$D4052)</f>
        <v>0</v>
      </c>
      <c r="D4470" t="b">
        <f>IF(OR(B4470=0,'Input and Summary Results'!E4052=0),FALSE,'Input and Summary Results'!$E4052)</f>
        <v>0</v>
      </c>
      <c r="E4470" t="b">
        <f t="shared" si="239"/>
        <v>0</v>
      </c>
      <c r="F4470" t="b">
        <f t="shared" si="240"/>
        <v>0</v>
      </c>
      <c r="G4470" t="b">
        <f>IF('Input and Summary Results'!$J$4="yes",IF(C4470=FALSE,FALSE,IF('Data Transformation'!E4470&lt;$R$10,E4470,$R$10)),IF(C4470=FALSE,FALSE,IF(C4470&lt;$R$10,C4470,$R$10)))</f>
        <v>0</v>
      </c>
      <c r="H4470" t="b">
        <f>IF('Input and Summary Results'!$J$4="yes",'Data Transformation'!F4470,'Data Transformation'!D4470)</f>
        <v>0</v>
      </c>
      <c r="I4470" t="str">
        <f t="shared" si="238"/>
        <v/>
      </c>
    </row>
    <row r="4471" spans="2:9" x14ac:dyDescent="0.25">
      <c r="B4471" t="b">
        <f>IF('Input and Summary Results'!D4053=0,FALSE,'Input and Summary Results'!$B4053)</f>
        <v>0</v>
      </c>
      <c r="C4471" t="b">
        <f>IF(OR(B4471=0,'Input and Summary Results'!D4053=0,'Input and Summary Results'!D4053=""),FALSE,'Input and Summary Results'!$D4053)</f>
        <v>0</v>
      </c>
      <c r="D4471" t="b">
        <f>IF(OR(B4471=0,'Input and Summary Results'!E4053=0),FALSE,'Input and Summary Results'!$E4053)</f>
        <v>0</v>
      </c>
      <c r="E4471" t="b">
        <f t="shared" si="239"/>
        <v>0</v>
      </c>
      <c r="F4471" t="b">
        <f t="shared" si="240"/>
        <v>0</v>
      </c>
      <c r="G4471" t="b">
        <f>IF('Input and Summary Results'!$J$4="yes",IF(C4471=FALSE,FALSE,IF('Data Transformation'!E4471&lt;$R$10,E4471,$R$10)),IF(C4471=FALSE,FALSE,IF(C4471&lt;$R$10,C4471,$R$10)))</f>
        <v>0</v>
      </c>
      <c r="H4471" t="b">
        <f>IF('Input and Summary Results'!$J$4="yes",'Data Transformation'!F4471,'Data Transformation'!D4471)</f>
        <v>0</v>
      </c>
      <c r="I4471" t="str">
        <f t="shared" si="238"/>
        <v/>
      </c>
    </row>
    <row r="4472" spans="2:9" x14ac:dyDescent="0.25">
      <c r="B4472" t="b">
        <f>IF('Input and Summary Results'!D4054=0,FALSE,'Input and Summary Results'!$B4054)</f>
        <v>0</v>
      </c>
      <c r="C4472" t="b">
        <f>IF(OR(B4472=0,'Input and Summary Results'!D4054=0,'Input and Summary Results'!D4054=""),FALSE,'Input and Summary Results'!$D4054)</f>
        <v>0</v>
      </c>
      <c r="D4472" t="b">
        <f>IF(OR(B4472=0,'Input and Summary Results'!E4054=0),FALSE,'Input and Summary Results'!$E4054)</f>
        <v>0</v>
      </c>
      <c r="E4472" t="b">
        <f t="shared" si="239"/>
        <v>0</v>
      </c>
      <c r="F4472" t="b">
        <f t="shared" si="240"/>
        <v>0</v>
      </c>
      <c r="G4472" t="b">
        <f>IF('Input and Summary Results'!$J$4="yes",IF(C4472=FALSE,FALSE,IF('Data Transformation'!E4472&lt;$R$10,E4472,$R$10)),IF(C4472=FALSE,FALSE,IF(C4472&lt;$R$10,C4472,$R$10)))</f>
        <v>0</v>
      </c>
      <c r="H4472" t="b">
        <f>IF('Input and Summary Results'!$J$4="yes",'Data Transformation'!F4472,'Data Transformation'!D4472)</f>
        <v>0</v>
      </c>
      <c r="I4472" t="str">
        <f t="shared" si="238"/>
        <v/>
      </c>
    </row>
    <row r="4473" spans="2:9" x14ac:dyDescent="0.25">
      <c r="B4473" t="b">
        <f>IF('Input and Summary Results'!D4055=0,FALSE,'Input and Summary Results'!$B4055)</f>
        <v>0</v>
      </c>
      <c r="C4473" t="b">
        <f>IF(OR(B4473=0,'Input and Summary Results'!D4055=0,'Input and Summary Results'!D4055=""),FALSE,'Input and Summary Results'!$D4055)</f>
        <v>0</v>
      </c>
      <c r="D4473" t="b">
        <f>IF(OR(B4473=0,'Input and Summary Results'!E4055=0),FALSE,'Input and Summary Results'!$E4055)</f>
        <v>0</v>
      </c>
      <c r="E4473" t="b">
        <f t="shared" si="239"/>
        <v>0</v>
      </c>
      <c r="F4473" t="b">
        <f t="shared" si="240"/>
        <v>0</v>
      </c>
      <c r="G4473" t="b">
        <f>IF('Input and Summary Results'!$J$4="yes",IF(C4473=FALSE,FALSE,IF('Data Transformation'!E4473&lt;$R$10,E4473,$R$10)),IF(C4473=FALSE,FALSE,IF(C4473&lt;$R$10,C4473,$R$10)))</f>
        <v>0</v>
      </c>
      <c r="H4473" t="b">
        <f>IF('Input and Summary Results'!$J$4="yes",'Data Transformation'!F4473,'Data Transformation'!D4473)</f>
        <v>0</v>
      </c>
      <c r="I4473" t="str">
        <f t="shared" si="238"/>
        <v/>
      </c>
    </row>
    <row r="4474" spans="2:9" x14ac:dyDescent="0.25">
      <c r="B4474" t="b">
        <f>IF('Input and Summary Results'!D4056=0,FALSE,'Input and Summary Results'!$B4056)</f>
        <v>0</v>
      </c>
      <c r="C4474" t="b">
        <f>IF(OR(B4474=0,'Input and Summary Results'!D4056=0,'Input and Summary Results'!D4056=""),FALSE,'Input and Summary Results'!$D4056)</f>
        <v>0</v>
      </c>
      <c r="D4474" t="b">
        <f>IF(OR(B4474=0,'Input and Summary Results'!E4056=0),FALSE,'Input and Summary Results'!$E4056)</f>
        <v>0</v>
      </c>
      <c r="E4474" t="b">
        <f t="shared" si="239"/>
        <v>0</v>
      </c>
      <c r="F4474" t="b">
        <f t="shared" si="240"/>
        <v>0</v>
      </c>
      <c r="G4474" t="b">
        <f>IF('Input and Summary Results'!$J$4="yes",IF(C4474=FALSE,FALSE,IF('Data Transformation'!E4474&lt;$R$10,E4474,$R$10)),IF(C4474=FALSE,FALSE,IF(C4474&lt;$R$10,C4474,$R$10)))</f>
        <v>0</v>
      </c>
      <c r="H4474" t="b">
        <f>IF('Input and Summary Results'!$J$4="yes",'Data Transformation'!F4474,'Data Transformation'!D4474)</f>
        <v>0</v>
      </c>
      <c r="I4474" t="str">
        <f t="shared" si="238"/>
        <v/>
      </c>
    </row>
    <row r="4475" spans="2:9" x14ac:dyDescent="0.25">
      <c r="B4475" t="b">
        <f>IF('Input and Summary Results'!D4057=0,FALSE,'Input and Summary Results'!$B4057)</f>
        <v>0</v>
      </c>
      <c r="C4475" t="b">
        <f>IF(OR(B4475=0,'Input and Summary Results'!D4057=0,'Input and Summary Results'!D4057=""),FALSE,'Input and Summary Results'!$D4057)</f>
        <v>0</v>
      </c>
      <c r="D4475" t="b">
        <f>IF(OR(B4475=0,'Input and Summary Results'!E4057=0),FALSE,'Input and Summary Results'!$E4057)</f>
        <v>0</v>
      </c>
      <c r="E4475" t="b">
        <f t="shared" si="239"/>
        <v>0</v>
      </c>
      <c r="F4475" t="b">
        <f t="shared" si="240"/>
        <v>0</v>
      </c>
      <c r="G4475" t="b">
        <f>IF('Input and Summary Results'!$J$4="yes",IF(C4475=FALSE,FALSE,IF('Data Transformation'!E4475&lt;$R$10,E4475,$R$10)),IF(C4475=FALSE,FALSE,IF(C4475&lt;$R$10,C4475,$R$10)))</f>
        <v>0</v>
      </c>
      <c r="H4475" t="b">
        <f>IF('Input and Summary Results'!$J$4="yes",'Data Transformation'!F4475,'Data Transformation'!D4475)</f>
        <v>0</v>
      </c>
      <c r="I4475" t="str">
        <f t="shared" si="238"/>
        <v/>
      </c>
    </row>
    <row r="4476" spans="2:9" x14ac:dyDescent="0.25">
      <c r="B4476" t="b">
        <f>IF('Input and Summary Results'!D4058=0,FALSE,'Input and Summary Results'!$B4058)</f>
        <v>0</v>
      </c>
      <c r="C4476" t="b">
        <f>IF(OR(B4476=0,'Input and Summary Results'!D4058=0,'Input and Summary Results'!D4058=""),FALSE,'Input and Summary Results'!$D4058)</f>
        <v>0</v>
      </c>
      <c r="D4476" t="b">
        <f>IF(OR(B4476=0,'Input and Summary Results'!E4058=0),FALSE,'Input and Summary Results'!$E4058)</f>
        <v>0</v>
      </c>
      <c r="E4476" t="b">
        <f t="shared" si="239"/>
        <v>0</v>
      </c>
      <c r="F4476" t="b">
        <f t="shared" si="240"/>
        <v>0</v>
      </c>
      <c r="G4476" t="b">
        <f>IF('Input and Summary Results'!$J$4="yes",IF(C4476=FALSE,FALSE,IF('Data Transformation'!E4476&lt;$R$10,E4476,$R$10)),IF(C4476=FALSE,FALSE,IF(C4476&lt;$R$10,C4476,$R$10)))</f>
        <v>0</v>
      </c>
      <c r="H4476" t="b">
        <f>IF('Input and Summary Results'!$J$4="yes",'Data Transformation'!F4476,'Data Transformation'!D4476)</f>
        <v>0</v>
      </c>
      <c r="I4476" t="str">
        <f t="shared" si="238"/>
        <v/>
      </c>
    </row>
    <row r="4477" spans="2:9" x14ac:dyDescent="0.25">
      <c r="B4477" t="b">
        <f>IF('Input and Summary Results'!D4059=0,FALSE,'Input and Summary Results'!$B4059)</f>
        <v>0</v>
      </c>
      <c r="C4477" t="b">
        <f>IF(OR(B4477=0,'Input and Summary Results'!D4059=0,'Input and Summary Results'!D4059=""),FALSE,'Input and Summary Results'!$D4059)</f>
        <v>0</v>
      </c>
      <c r="D4477" t="b">
        <f>IF(OR(B4477=0,'Input and Summary Results'!E4059=0),FALSE,'Input and Summary Results'!$E4059)</f>
        <v>0</v>
      </c>
      <c r="E4477" t="b">
        <f t="shared" si="239"/>
        <v>0</v>
      </c>
      <c r="F4477" t="b">
        <f t="shared" si="240"/>
        <v>0</v>
      </c>
      <c r="G4477" t="b">
        <f>IF('Input and Summary Results'!$J$4="yes",IF(C4477=FALSE,FALSE,IF('Data Transformation'!E4477&lt;$R$10,E4477,$R$10)),IF(C4477=FALSE,FALSE,IF(C4477&lt;$R$10,C4477,$R$10)))</f>
        <v>0</v>
      </c>
      <c r="H4477" t="b">
        <f>IF('Input and Summary Results'!$J$4="yes",'Data Transformation'!F4477,'Data Transformation'!D4477)</f>
        <v>0</v>
      </c>
      <c r="I4477" t="str">
        <f t="shared" si="238"/>
        <v/>
      </c>
    </row>
    <row r="4478" spans="2:9" x14ac:dyDescent="0.25">
      <c r="B4478" t="b">
        <f>IF('Input and Summary Results'!D4060=0,FALSE,'Input and Summary Results'!$B4060)</f>
        <v>0</v>
      </c>
      <c r="C4478" t="b">
        <f>IF(OR(B4478=0,'Input and Summary Results'!D4060=0,'Input and Summary Results'!D4060=""),FALSE,'Input and Summary Results'!$D4060)</f>
        <v>0</v>
      </c>
      <c r="D4478" t="b">
        <f>IF(OR(B4478=0,'Input and Summary Results'!E4060=0),FALSE,'Input and Summary Results'!$E4060)</f>
        <v>0</v>
      </c>
      <c r="E4478" t="b">
        <f t="shared" si="239"/>
        <v>0</v>
      </c>
      <c r="F4478" t="b">
        <f t="shared" si="240"/>
        <v>0</v>
      </c>
      <c r="G4478" t="b">
        <f>IF('Input and Summary Results'!$J$4="yes",IF(C4478=FALSE,FALSE,IF('Data Transformation'!E4478&lt;$R$10,E4478,$R$10)),IF(C4478=FALSE,FALSE,IF(C4478&lt;$R$10,C4478,$R$10)))</f>
        <v>0</v>
      </c>
      <c r="H4478" t="b">
        <f>IF('Input and Summary Results'!$J$4="yes",'Data Transformation'!F4478,'Data Transformation'!D4478)</f>
        <v>0</v>
      </c>
      <c r="I4478" t="str">
        <f t="shared" si="238"/>
        <v/>
      </c>
    </row>
    <row r="4479" spans="2:9" x14ac:dyDescent="0.25">
      <c r="B4479" t="b">
        <f>IF('Input and Summary Results'!D4061=0,FALSE,'Input and Summary Results'!$B4061)</f>
        <v>0</v>
      </c>
      <c r="C4479" t="b">
        <f>IF(OR(B4479=0,'Input and Summary Results'!D4061=0,'Input and Summary Results'!D4061=""),FALSE,'Input and Summary Results'!$D4061)</f>
        <v>0</v>
      </c>
      <c r="D4479" t="b">
        <f>IF(OR(B4479=0,'Input and Summary Results'!E4061=0),FALSE,'Input and Summary Results'!$E4061)</f>
        <v>0</v>
      </c>
      <c r="E4479" t="b">
        <f t="shared" si="239"/>
        <v>0</v>
      </c>
      <c r="F4479" t="b">
        <f t="shared" si="240"/>
        <v>0</v>
      </c>
      <c r="G4479" t="b">
        <f>IF('Input and Summary Results'!$J$4="yes",IF(C4479=FALSE,FALSE,IF('Data Transformation'!E4479&lt;$R$10,E4479,$R$10)),IF(C4479=FALSE,FALSE,IF(C4479&lt;$R$10,C4479,$R$10)))</f>
        <v>0</v>
      </c>
      <c r="H4479" t="b">
        <f>IF('Input and Summary Results'!$J$4="yes",'Data Transformation'!F4479,'Data Transformation'!D4479)</f>
        <v>0</v>
      </c>
      <c r="I4479" t="str">
        <f t="shared" si="238"/>
        <v/>
      </c>
    </row>
    <row r="4480" spans="2:9" x14ac:dyDescent="0.25">
      <c r="B4480" t="b">
        <f>IF('Input and Summary Results'!D4062=0,FALSE,'Input and Summary Results'!$B4062)</f>
        <v>0</v>
      </c>
      <c r="C4480" t="b">
        <f>IF(OR(B4480=0,'Input and Summary Results'!D4062=0,'Input and Summary Results'!D4062=""),FALSE,'Input and Summary Results'!$D4062)</f>
        <v>0</v>
      </c>
      <c r="D4480" t="b">
        <f>IF(OR(B4480=0,'Input and Summary Results'!E4062=0),FALSE,'Input and Summary Results'!$E4062)</f>
        <v>0</v>
      </c>
      <c r="E4480" t="b">
        <f t="shared" si="239"/>
        <v>0</v>
      </c>
      <c r="F4480" t="b">
        <f t="shared" si="240"/>
        <v>0</v>
      </c>
      <c r="G4480" t="b">
        <f>IF('Input and Summary Results'!$J$4="yes",IF(C4480=FALSE,FALSE,IF('Data Transformation'!E4480&lt;$R$10,E4480,$R$10)),IF(C4480=FALSE,FALSE,IF(C4480&lt;$R$10,C4480,$R$10)))</f>
        <v>0</v>
      </c>
      <c r="H4480" t="b">
        <f>IF('Input and Summary Results'!$J$4="yes",'Data Transformation'!F4480,'Data Transformation'!D4480)</f>
        <v>0</v>
      </c>
      <c r="I4480" t="str">
        <f t="shared" si="238"/>
        <v/>
      </c>
    </row>
    <row r="4481" spans="2:9" x14ac:dyDescent="0.25">
      <c r="B4481" t="b">
        <f>IF('Input and Summary Results'!D4063=0,FALSE,'Input and Summary Results'!$B4063)</f>
        <v>0</v>
      </c>
      <c r="C4481" t="b">
        <f>IF(OR(B4481=0,'Input and Summary Results'!D4063=0,'Input and Summary Results'!D4063=""),FALSE,'Input and Summary Results'!$D4063)</f>
        <v>0</v>
      </c>
      <c r="D4481" t="b">
        <f>IF(OR(B4481=0,'Input and Summary Results'!E4063=0),FALSE,'Input and Summary Results'!$E4063)</f>
        <v>0</v>
      </c>
      <c r="E4481" t="b">
        <f t="shared" si="239"/>
        <v>0</v>
      </c>
      <c r="F4481" t="b">
        <f t="shared" si="240"/>
        <v>0</v>
      </c>
      <c r="G4481" t="b">
        <f>IF('Input and Summary Results'!$J$4="yes",IF(C4481=FALSE,FALSE,IF('Data Transformation'!E4481&lt;$R$10,E4481,$R$10)),IF(C4481=FALSE,FALSE,IF(C4481&lt;$R$10,C4481,$R$10)))</f>
        <v>0</v>
      </c>
      <c r="H4481" t="b">
        <f>IF('Input and Summary Results'!$J$4="yes",'Data Transformation'!F4481,'Data Transformation'!D4481)</f>
        <v>0</v>
      </c>
      <c r="I4481" t="str">
        <f t="shared" si="238"/>
        <v/>
      </c>
    </row>
    <row r="4482" spans="2:9" x14ac:dyDescent="0.25">
      <c r="B4482" t="b">
        <f>IF('Input and Summary Results'!D4064=0,FALSE,'Input and Summary Results'!$B4064)</f>
        <v>0</v>
      </c>
      <c r="C4482" t="b">
        <f>IF(OR(B4482=0,'Input and Summary Results'!D4064=0,'Input and Summary Results'!D4064=""),FALSE,'Input and Summary Results'!$D4064)</f>
        <v>0</v>
      </c>
      <c r="D4482" t="b">
        <f>IF(OR(B4482=0,'Input and Summary Results'!E4064=0),FALSE,'Input and Summary Results'!$E4064)</f>
        <v>0</v>
      </c>
      <c r="E4482" t="b">
        <f t="shared" si="239"/>
        <v>0</v>
      </c>
      <c r="F4482" t="b">
        <f t="shared" si="240"/>
        <v>0</v>
      </c>
      <c r="G4482" t="b">
        <f>IF('Input and Summary Results'!$J$4="yes",IF(C4482=FALSE,FALSE,IF('Data Transformation'!E4482&lt;$R$10,E4482,$R$10)),IF(C4482=FALSE,FALSE,IF(C4482&lt;$R$10,C4482,$R$10)))</f>
        <v>0</v>
      </c>
      <c r="H4482" t="b">
        <f>IF('Input and Summary Results'!$J$4="yes",'Data Transformation'!F4482,'Data Transformation'!D4482)</f>
        <v>0</v>
      </c>
      <c r="I4482" t="str">
        <f t="shared" si="238"/>
        <v/>
      </c>
    </row>
    <row r="4483" spans="2:9" x14ac:dyDescent="0.25">
      <c r="B4483" t="b">
        <f>IF('Input and Summary Results'!D4065=0,FALSE,'Input and Summary Results'!$B4065)</f>
        <v>0</v>
      </c>
      <c r="C4483" t="b">
        <f>IF(OR(B4483=0,'Input and Summary Results'!D4065=0,'Input and Summary Results'!D4065=""),FALSE,'Input and Summary Results'!$D4065)</f>
        <v>0</v>
      </c>
      <c r="D4483" t="b">
        <f>IF(OR(B4483=0,'Input and Summary Results'!E4065=0),FALSE,'Input and Summary Results'!$E4065)</f>
        <v>0</v>
      </c>
      <c r="E4483" t="b">
        <f t="shared" si="239"/>
        <v>0</v>
      </c>
      <c r="F4483" t="b">
        <f t="shared" si="240"/>
        <v>0</v>
      </c>
      <c r="G4483" t="b">
        <f>IF('Input and Summary Results'!$J$4="yes",IF(C4483=FALSE,FALSE,IF('Data Transformation'!E4483&lt;$R$10,E4483,$R$10)),IF(C4483=FALSE,FALSE,IF(C4483&lt;$R$10,C4483,$R$10)))</f>
        <v>0</v>
      </c>
      <c r="H4483" t="b">
        <f>IF('Input and Summary Results'!$J$4="yes",'Data Transformation'!F4483,'Data Transformation'!D4483)</f>
        <v>0</v>
      </c>
      <c r="I4483" t="str">
        <f t="shared" si="238"/>
        <v/>
      </c>
    </row>
    <row r="4484" spans="2:9" x14ac:dyDescent="0.25">
      <c r="B4484" t="b">
        <f>IF('Input and Summary Results'!D4066=0,FALSE,'Input and Summary Results'!$B4066)</f>
        <v>0</v>
      </c>
      <c r="C4484" t="b">
        <f>IF(OR(B4484=0,'Input and Summary Results'!D4066=0,'Input and Summary Results'!D4066=""),FALSE,'Input and Summary Results'!$D4066)</f>
        <v>0</v>
      </c>
      <c r="D4484" t="b">
        <f>IF(OR(B4484=0,'Input and Summary Results'!E4066=0),FALSE,'Input and Summary Results'!$E4066)</f>
        <v>0</v>
      </c>
      <c r="E4484" t="b">
        <f t="shared" si="239"/>
        <v>0</v>
      </c>
      <c r="F4484" t="b">
        <f t="shared" si="240"/>
        <v>0</v>
      </c>
      <c r="G4484" t="b">
        <f>IF('Input and Summary Results'!$J$4="yes",IF(C4484=FALSE,FALSE,IF('Data Transformation'!E4484&lt;$R$10,E4484,$R$10)),IF(C4484=FALSE,FALSE,IF(C4484&lt;$R$10,C4484,$R$10)))</f>
        <v>0</v>
      </c>
      <c r="H4484" t="b">
        <f>IF('Input and Summary Results'!$J$4="yes",'Data Transformation'!F4484,'Data Transformation'!D4484)</f>
        <v>0</v>
      </c>
      <c r="I4484" t="str">
        <f t="shared" si="238"/>
        <v/>
      </c>
    </row>
    <row r="4485" spans="2:9" x14ac:dyDescent="0.25">
      <c r="B4485" t="b">
        <f>IF('Input and Summary Results'!D4067=0,FALSE,'Input and Summary Results'!$B4067)</f>
        <v>0</v>
      </c>
      <c r="C4485" t="b">
        <f>IF(OR(B4485=0,'Input and Summary Results'!D4067=0,'Input and Summary Results'!D4067=""),FALSE,'Input and Summary Results'!$D4067)</f>
        <v>0</v>
      </c>
      <c r="D4485" t="b">
        <f>IF(OR(B4485=0,'Input and Summary Results'!E4067=0),FALSE,'Input and Summary Results'!$E4067)</f>
        <v>0</v>
      </c>
      <c r="E4485" t="b">
        <f t="shared" si="239"/>
        <v>0</v>
      </c>
      <c r="F4485" t="b">
        <f t="shared" si="240"/>
        <v>0</v>
      </c>
      <c r="G4485" t="b">
        <f>IF('Input and Summary Results'!$J$4="yes",IF(C4485=FALSE,FALSE,IF('Data Transformation'!E4485&lt;$R$10,E4485,$R$10)),IF(C4485=FALSE,FALSE,IF(C4485&lt;$R$10,C4485,$R$10)))</f>
        <v>0</v>
      </c>
      <c r="H4485" t="b">
        <f>IF('Input and Summary Results'!$J$4="yes",'Data Transformation'!F4485,'Data Transformation'!D4485)</f>
        <v>0</v>
      </c>
      <c r="I4485" t="str">
        <f t="shared" ref="I4485:I4548" si="241">IF(G4485=FALSE,"",B4485)</f>
        <v/>
      </c>
    </row>
    <row r="4486" spans="2:9" x14ac:dyDescent="0.25">
      <c r="B4486" t="b">
        <f>IF('Input and Summary Results'!D4068=0,FALSE,'Input and Summary Results'!$B4068)</f>
        <v>0</v>
      </c>
      <c r="C4486" t="b">
        <f>IF(OR(B4486=0,'Input and Summary Results'!D4068=0,'Input and Summary Results'!D4068=""),FALSE,'Input and Summary Results'!$D4068)</f>
        <v>0</v>
      </c>
      <c r="D4486" t="b">
        <f>IF(OR(B4486=0,'Input and Summary Results'!E4068=0),FALSE,'Input and Summary Results'!$E4068)</f>
        <v>0</v>
      </c>
      <c r="E4486" t="b">
        <f t="shared" si="239"/>
        <v>0</v>
      </c>
      <c r="F4486" t="b">
        <f t="shared" si="240"/>
        <v>0</v>
      </c>
      <c r="G4486" t="b">
        <f>IF('Input and Summary Results'!$J$4="yes",IF(C4486=FALSE,FALSE,IF('Data Transformation'!E4486&lt;$R$10,E4486,$R$10)),IF(C4486=FALSE,FALSE,IF(C4486&lt;$R$10,C4486,$R$10)))</f>
        <v>0</v>
      </c>
      <c r="H4486" t="b">
        <f>IF('Input and Summary Results'!$J$4="yes",'Data Transformation'!F4486,'Data Transformation'!D4486)</f>
        <v>0</v>
      </c>
      <c r="I4486" t="str">
        <f t="shared" si="241"/>
        <v/>
      </c>
    </row>
    <row r="4487" spans="2:9" x14ac:dyDescent="0.25">
      <c r="B4487" t="b">
        <f>IF('Input and Summary Results'!D4069=0,FALSE,'Input and Summary Results'!$B4069)</f>
        <v>0</v>
      </c>
      <c r="C4487" t="b">
        <f>IF(OR(B4487=0,'Input and Summary Results'!D4069=0,'Input and Summary Results'!D4069=""),FALSE,'Input and Summary Results'!$D4069)</f>
        <v>0</v>
      </c>
      <c r="D4487" t="b">
        <f>IF(OR(B4487=0,'Input and Summary Results'!E4069=0),FALSE,'Input and Summary Results'!$E4069)</f>
        <v>0</v>
      </c>
      <c r="E4487" t="b">
        <f t="shared" si="239"/>
        <v>0</v>
      </c>
      <c r="F4487" t="b">
        <f t="shared" si="240"/>
        <v>0</v>
      </c>
      <c r="G4487" t="b">
        <f>IF('Input and Summary Results'!$J$4="yes",IF(C4487=FALSE,FALSE,IF('Data Transformation'!E4487&lt;$R$10,E4487,$R$10)),IF(C4487=FALSE,FALSE,IF(C4487&lt;$R$10,C4487,$R$10)))</f>
        <v>0</v>
      </c>
      <c r="H4487" t="b">
        <f>IF('Input and Summary Results'!$J$4="yes",'Data Transformation'!F4487,'Data Transformation'!D4487)</f>
        <v>0</v>
      </c>
      <c r="I4487" t="str">
        <f t="shared" si="241"/>
        <v/>
      </c>
    </row>
    <row r="4488" spans="2:9" x14ac:dyDescent="0.25">
      <c r="B4488" t="b">
        <f>IF('Input and Summary Results'!D4070=0,FALSE,'Input and Summary Results'!$B4070)</f>
        <v>0</v>
      </c>
      <c r="C4488" t="b">
        <f>IF(OR(B4488=0,'Input and Summary Results'!D4070=0,'Input and Summary Results'!D4070=""),FALSE,'Input and Summary Results'!$D4070)</f>
        <v>0</v>
      </c>
      <c r="D4488" t="b">
        <f>IF(OR(B4488=0,'Input and Summary Results'!E4070=0),FALSE,'Input and Summary Results'!$E4070)</f>
        <v>0</v>
      </c>
      <c r="E4488" t="b">
        <f t="shared" si="239"/>
        <v>0</v>
      </c>
      <c r="F4488" t="b">
        <f t="shared" si="240"/>
        <v>0</v>
      </c>
      <c r="G4488" t="b">
        <f>IF('Input and Summary Results'!$J$4="yes",IF(C4488=FALSE,FALSE,IF('Data Transformation'!E4488&lt;$R$10,E4488,$R$10)),IF(C4488=FALSE,FALSE,IF(C4488&lt;$R$10,C4488,$R$10)))</f>
        <v>0</v>
      </c>
      <c r="H4488" t="b">
        <f>IF('Input and Summary Results'!$J$4="yes",'Data Transformation'!F4488,'Data Transformation'!D4488)</f>
        <v>0</v>
      </c>
      <c r="I4488" t="str">
        <f t="shared" si="241"/>
        <v/>
      </c>
    </row>
    <row r="4489" spans="2:9" x14ac:dyDescent="0.25">
      <c r="B4489" t="b">
        <f>IF('Input and Summary Results'!D4071=0,FALSE,'Input and Summary Results'!$B4071)</f>
        <v>0</v>
      </c>
      <c r="C4489" t="b">
        <f>IF(OR(B4489=0,'Input and Summary Results'!D4071=0,'Input and Summary Results'!D4071=""),FALSE,'Input and Summary Results'!$D4071)</f>
        <v>0</v>
      </c>
      <c r="D4489" t="b">
        <f>IF(OR(B4489=0,'Input and Summary Results'!E4071=0),FALSE,'Input and Summary Results'!$E4071)</f>
        <v>0</v>
      </c>
      <c r="E4489" t="b">
        <f t="shared" si="239"/>
        <v>0</v>
      </c>
      <c r="F4489" t="b">
        <f t="shared" si="240"/>
        <v>0</v>
      </c>
      <c r="G4489" t="b">
        <f>IF('Input and Summary Results'!$J$4="yes",IF(C4489=FALSE,FALSE,IF('Data Transformation'!E4489&lt;$R$10,E4489,$R$10)),IF(C4489=FALSE,FALSE,IF(C4489&lt;$R$10,C4489,$R$10)))</f>
        <v>0</v>
      </c>
      <c r="H4489" t="b">
        <f>IF('Input and Summary Results'!$J$4="yes",'Data Transformation'!F4489,'Data Transformation'!D4489)</f>
        <v>0</v>
      </c>
      <c r="I4489" t="str">
        <f t="shared" si="241"/>
        <v/>
      </c>
    </row>
    <row r="4490" spans="2:9" x14ac:dyDescent="0.25">
      <c r="B4490" t="b">
        <f>IF('Input and Summary Results'!D4072=0,FALSE,'Input and Summary Results'!$B4072)</f>
        <v>0</v>
      </c>
      <c r="C4490" t="b">
        <f>IF(OR(B4490=0,'Input and Summary Results'!D4072=0,'Input and Summary Results'!D4072=""),FALSE,'Input and Summary Results'!$D4072)</f>
        <v>0</v>
      </c>
      <c r="D4490" t="b">
        <f>IF(OR(B4490=0,'Input and Summary Results'!E4072=0),FALSE,'Input and Summary Results'!$E4072)</f>
        <v>0</v>
      </c>
      <c r="E4490" t="b">
        <f t="shared" si="239"/>
        <v>0</v>
      </c>
      <c r="F4490" t="b">
        <f t="shared" si="240"/>
        <v>0</v>
      </c>
      <c r="G4490" t="b">
        <f>IF('Input and Summary Results'!$J$4="yes",IF(C4490=FALSE,FALSE,IF('Data Transformation'!E4490&lt;$R$10,E4490,$R$10)),IF(C4490=FALSE,FALSE,IF(C4490&lt;$R$10,C4490,$R$10)))</f>
        <v>0</v>
      </c>
      <c r="H4490" t="b">
        <f>IF('Input and Summary Results'!$J$4="yes",'Data Transformation'!F4490,'Data Transformation'!D4490)</f>
        <v>0</v>
      </c>
      <c r="I4490" t="str">
        <f t="shared" si="241"/>
        <v/>
      </c>
    </row>
    <row r="4491" spans="2:9" x14ac:dyDescent="0.25">
      <c r="B4491" t="b">
        <f>IF('Input and Summary Results'!D4073=0,FALSE,'Input and Summary Results'!$B4073)</f>
        <v>0</v>
      </c>
      <c r="C4491" t="b">
        <f>IF(OR(B4491=0,'Input and Summary Results'!D4073=0,'Input and Summary Results'!D4073=""),FALSE,'Input and Summary Results'!$D4073)</f>
        <v>0</v>
      </c>
      <c r="D4491" t="b">
        <f>IF(OR(B4491=0,'Input and Summary Results'!E4073=0),FALSE,'Input and Summary Results'!$E4073)</f>
        <v>0</v>
      </c>
      <c r="E4491" t="b">
        <f t="shared" si="239"/>
        <v>0</v>
      </c>
      <c r="F4491" t="b">
        <f t="shared" si="240"/>
        <v>0</v>
      </c>
      <c r="G4491" t="b">
        <f>IF('Input and Summary Results'!$J$4="yes",IF(C4491=FALSE,FALSE,IF('Data Transformation'!E4491&lt;$R$10,E4491,$R$10)),IF(C4491=FALSE,FALSE,IF(C4491&lt;$R$10,C4491,$R$10)))</f>
        <v>0</v>
      </c>
      <c r="H4491" t="b">
        <f>IF('Input and Summary Results'!$J$4="yes",'Data Transformation'!F4491,'Data Transformation'!D4491)</f>
        <v>0</v>
      </c>
      <c r="I4491" t="str">
        <f t="shared" si="241"/>
        <v/>
      </c>
    </row>
    <row r="4492" spans="2:9" x14ac:dyDescent="0.25">
      <c r="B4492" t="b">
        <f>IF('Input and Summary Results'!D4074=0,FALSE,'Input and Summary Results'!$B4074)</f>
        <v>0</v>
      </c>
      <c r="C4492" t="b">
        <f>IF(OR(B4492=0,'Input and Summary Results'!D4074=0,'Input and Summary Results'!D4074=""),FALSE,'Input and Summary Results'!$D4074)</f>
        <v>0</v>
      </c>
      <c r="D4492" t="b">
        <f>IF(OR(B4492=0,'Input and Summary Results'!E4074=0),FALSE,'Input and Summary Results'!$E4074)</f>
        <v>0</v>
      </c>
      <c r="E4492" t="b">
        <f t="shared" si="239"/>
        <v>0</v>
      </c>
      <c r="F4492" t="b">
        <f t="shared" si="240"/>
        <v>0</v>
      </c>
      <c r="G4492" t="b">
        <f>IF('Input and Summary Results'!$J$4="yes",IF(C4492=FALSE,FALSE,IF('Data Transformation'!E4492&lt;$R$10,E4492,$R$10)),IF(C4492=FALSE,FALSE,IF(C4492&lt;$R$10,C4492,$R$10)))</f>
        <v>0</v>
      </c>
      <c r="H4492" t="b">
        <f>IF('Input and Summary Results'!$J$4="yes",'Data Transformation'!F4492,'Data Transformation'!D4492)</f>
        <v>0</v>
      </c>
      <c r="I4492" t="str">
        <f t="shared" si="241"/>
        <v/>
      </c>
    </row>
    <row r="4493" spans="2:9" x14ac:dyDescent="0.25">
      <c r="B4493" t="b">
        <f>IF('Input and Summary Results'!D4075=0,FALSE,'Input and Summary Results'!$B4075)</f>
        <v>0</v>
      </c>
      <c r="C4493" t="b">
        <f>IF(OR(B4493=0,'Input and Summary Results'!D4075=0,'Input and Summary Results'!D4075=""),FALSE,'Input and Summary Results'!$D4075)</f>
        <v>0</v>
      </c>
      <c r="D4493" t="b">
        <f>IF(OR(B4493=0,'Input and Summary Results'!E4075=0),FALSE,'Input and Summary Results'!$E4075)</f>
        <v>0</v>
      </c>
      <c r="E4493" t="b">
        <f t="shared" si="239"/>
        <v>0</v>
      </c>
      <c r="F4493" t="b">
        <f t="shared" si="240"/>
        <v>0</v>
      </c>
      <c r="G4493" t="b">
        <f>IF('Input and Summary Results'!$J$4="yes",IF(C4493=FALSE,FALSE,IF('Data Transformation'!E4493&lt;$R$10,E4493,$R$10)),IF(C4493=FALSE,FALSE,IF(C4493&lt;$R$10,C4493,$R$10)))</f>
        <v>0</v>
      </c>
      <c r="H4493" t="b">
        <f>IF('Input and Summary Results'!$J$4="yes",'Data Transformation'!F4493,'Data Transformation'!D4493)</f>
        <v>0</v>
      </c>
      <c r="I4493" t="str">
        <f t="shared" si="241"/>
        <v/>
      </c>
    </row>
    <row r="4494" spans="2:9" x14ac:dyDescent="0.25">
      <c r="B4494" t="b">
        <f>IF('Input and Summary Results'!D4076=0,FALSE,'Input and Summary Results'!$B4076)</f>
        <v>0</v>
      </c>
      <c r="C4494" t="b">
        <f>IF(OR(B4494=0,'Input and Summary Results'!D4076=0,'Input and Summary Results'!D4076=""),FALSE,'Input and Summary Results'!$D4076)</f>
        <v>0</v>
      </c>
      <c r="D4494" t="b">
        <f>IF(OR(B4494=0,'Input and Summary Results'!E4076=0),FALSE,'Input and Summary Results'!$E4076)</f>
        <v>0</v>
      </c>
      <c r="E4494" t="b">
        <f t="shared" si="239"/>
        <v>0</v>
      </c>
      <c r="F4494" t="b">
        <f t="shared" si="240"/>
        <v>0</v>
      </c>
      <c r="G4494" t="b">
        <f>IF('Input and Summary Results'!$J$4="yes",IF(C4494=FALSE,FALSE,IF('Data Transformation'!E4494&lt;$R$10,E4494,$R$10)),IF(C4494=FALSE,FALSE,IF(C4494&lt;$R$10,C4494,$R$10)))</f>
        <v>0</v>
      </c>
      <c r="H4494" t="b">
        <f>IF('Input and Summary Results'!$J$4="yes",'Data Transformation'!F4494,'Data Transformation'!D4494)</f>
        <v>0</v>
      </c>
      <c r="I4494" t="str">
        <f t="shared" si="241"/>
        <v/>
      </c>
    </row>
    <row r="4495" spans="2:9" x14ac:dyDescent="0.25">
      <c r="B4495" t="b">
        <f>IF('Input and Summary Results'!D4077=0,FALSE,'Input and Summary Results'!$B4077)</f>
        <v>0</v>
      </c>
      <c r="C4495" t="b">
        <f>IF(OR(B4495=0,'Input and Summary Results'!D4077=0,'Input and Summary Results'!D4077=""),FALSE,'Input and Summary Results'!$D4077)</f>
        <v>0</v>
      </c>
      <c r="D4495" t="b">
        <f>IF(OR(B4495=0,'Input and Summary Results'!E4077=0),FALSE,'Input and Summary Results'!$E4077)</f>
        <v>0</v>
      </c>
      <c r="E4495" t="b">
        <f t="shared" si="239"/>
        <v>0</v>
      </c>
      <c r="F4495" t="b">
        <f t="shared" si="240"/>
        <v>0</v>
      </c>
      <c r="G4495" t="b">
        <f>IF('Input and Summary Results'!$J$4="yes",IF(C4495=FALSE,FALSE,IF('Data Transformation'!E4495&lt;$R$10,E4495,$R$10)),IF(C4495=FALSE,FALSE,IF(C4495&lt;$R$10,C4495,$R$10)))</f>
        <v>0</v>
      </c>
      <c r="H4495" t="b">
        <f>IF('Input and Summary Results'!$J$4="yes",'Data Transformation'!F4495,'Data Transformation'!D4495)</f>
        <v>0</v>
      </c>
      <c r="I4495" t="str">
        <f t="shared" si="241"/>
        <v/>
      </c>
    </row>
    <row r="4496" spans="2:9" x14ac:dyDescent="0.25">
      <c r="B4496" t="b">
        <f>IF('Input and Summary Results'!D4078=0,FALSE,'Input and Summary Results'!$B4078)</f>
        <v>0</v>
      </c>
      <c r="C4496" t="b">
        <f>IF(OR(B4496=0,'Input and Summary Results'!D4078=0,'Input and Summary Results'!D4078=""),FALSE,'Input and Summary Results'!$D4078)</f>
        <v>0</v>
      </c>
      <c r="D4496" t="b">
        <f>IF(OR(B4496=0,'Input and Summary Results'!E4078=0),FALSE,'Input and Summary Results'!$E4078)</f>
        <v>0</v>
      </c>
      <c r="E4496" t="b">
        <f t="shared" si="239"/>
        <v>0</v>
      </c>
      <c r="F4496" t="b">
        <f t="shared" si="240"/>
        <v>0</v>
      </c>
      <c r="G4496" t="b">
        <f>IF('Input and Summary Results'!$J$4="yes",IF(C4496=FALSE,FALSE,IF('Data Transformation'!E4496&lt;$R$10,E4496,$R$10)),IF(C4496=FALSE,FALSE,IF(C4496&lt;$R$10,C4496,$R$10)))</f>
        <v>0</v>
      </c>
      <c r="H4496" t="b">
        <f>IF('Input and Summary Results'!$J$4="yes",'Data Transformation'!F4496,'Data Transformation'!D4496)</f>
        <v>0</v>
      </c>
      <c r="I4496" t="str">
        <f t="shared" si="241"/>
        <v/>
      </c>
    </row>
    <row r="4497" spans="2:9" x14ac:dyDescent="0.25">
      <c r="B4497" t="b">
        <f>IF('Input and Summary Results'!D4079=0,FALSE,'Input and Summary Results'!$B4079)</f>
        <v>0</v>
      </c>
      <c r="C4497" t="b">
        <f>IF(OR(B4497=0,'Input and Summary Results'!D4079=0,'Input and Summary Results'!D4079=""),FALSE,'Input and Summary Results'!$D4079)</f>
        <v>0</v>
      </c>
      <c r="D4497" t="b">
        <f>IF(OR(B4497=0,'Input and Summary Results'!E4079=0),FALSE,'Input and Summary Results'!$E4079)</f>
        <v>0</v>
      </c>
      <c r="E4497" t="b">
        <f t="shared" si="239"/>
        <v>0</v>
      </c>
      <c r="F4497" t="b">
        <f t="shared" si="240"/>
        <v>0</v>
      </c>
      <c r="G4497" t="b">
        <f>IF('Input and Summary Results'!$J$4="yes",IF(C4497=FALSE,FALSE,IF('Data Transformation'!E4497&lt;$R$10,E4497,$R$10)),IF(C4497=FALSE,FALSE,IF(C4497&lt;$R$10,C4497,$R$10)))</f>
        <v>0</v>
      </c>
      <c r="H4497" t="b">
        <f>IF('Input and Summary Results'!$J$4="yes",'Data Transformation'!F4497,'Data Transformation'!D4497)</f>
        <v>0</v>
      </c>
      <c r="I4497" t="str">
        <f t="shared" si="241"/>
        <v/>
      </c>
    </row>
    <row r="4498" spans="2:9" x14ac:dyDescent="0.25">
      <c r="B4498" t="b">
        <f>IF('Input and Summary Results'!D4080=0,FALSE,'Input and Summary Results'!$B4080)</f>
        <v>0</v>
      </c>
      <c r="C4498" t="b">
        <f>IF(OR(B4498=0,'Input and Summary Results'!D4080=0,'Input and Summary Results'!D4080=""),FALSE,'Input and Summary Results'!$D4080)</f>
        <v>0</v>
      </c>
      <c r="D4498" t="b">
        <f>IF(OR(B4498=0,'Input and Summary Results'!E4080=0),FALSE,'Input and Summary Results'!$E4080)</f>
        <v>0</v>
      </c>
      <c r="E4498" t="b">
        <f t="shared" si="239"/>
        <v>0</v>
      </c>
      <c r="F4498" t="b">
        <f t="shared" si="240"/>
        <v>0</v>
      </c>
      <c r="G4498" t="b">
        <f>IF('Input and Summary Results'!$J$4="yes",IF(C4498=FALSE,FALSE,IF('Data Transformation'!E4498&lt;$R$10,E4498,$R$10)),IF(C4498=FALSE,FALSE,IF(C4498&lt;$R$10,C4498,$R$10)))</f>
        <v>0</v>
      </c>
      <c r="H4498" t="b">
        <f>IF('Input and Summary Results'!$J$4="yes",'Data Transformation'!F4498,'Data Transformation'!D4498)</f>
        <v>0</v>
      </c>
      <c r="I4498" t="str">
        <f t="shared" si="241"/>
        <v/>
      </c>
    </row>
    <row r="4499" spans="2:9" x14ac:dyDescent="0.25">
      <c r="B4499" t="b">
        <f>IF('Input and Summary Results'!D4081=0,FALSE,'Input and Summary Results'!$B4081)</f>
        <v>0</v>
      </c>
      <c r="C4499" t="b">
        <f>IF(OR(B4499=0,'Input and Summary Results'!D4081=0,'Input and Summary Results'!D4081=""),FALSE,'Input and Summary Results'!$D4081)</f>
        <v>0</v>
      </c>
      <c r="D4499" t="b">
        <f>IF(OR(B4499=0,'Input and Summary Results'!E4081=0),FALSE,'Input and Summary Results'!$E4081)</f>
        <v>0</v>
      </c>
      <c r="E4499" t="b">
        <f t="shared" si="239"/>
        <v>0</v>
      </c>
      <c r="F4499" t="b">
        <f t="shared" si="240"/>
        <v>0</v>
      </c>
      <c r="G4499" t="b">
        <f>IF('Input and Summary Results'!$J$4="yes",IF(C4499=FALSE,FALSE,IF('Data Transformation'!E4499&lt;$R$10,E4499,$R$10)),IF(C4499=FALSE,FALSE,IF(C4499&lt;$R$10,C4499,$R$10)))</f>
        <v>0</v>
      </c>
      <c r="H4499" t="b">
        <f>IF('Input and Summary Results'!$J$4="yes",'Data Transformation'!F4499,'Data Transformation'!D4499)</f>
        <v>0</v>
      </c>
      <c r="I4499" t="str">
        <f t="shared" si="241"/>
        <v/>
      </c>
    </row>
    <row r="4500" spans="2:9" x14ac:dyDescent="0.25">
      <c r="B4500" t="b">
        <f>IF('Input and Summary Results'!D4082=0,FALSE,'Input and Summary Results'!$B4082)</f>
        <v>0</v>
      </c>
      <c r="C4500" t="b">
        <f>IF(OR(B4500=0,'Input and Summary Results'!D4082=0,'Input and Summary Results'!D4082=""),FALSE,'Input and Summary Results'!$D4082)</f>
        <v>0</v>
      </c>
      <c r="D4500" t="b">
        <f>IF(OR(B4500=0,'Input and Summary Results'!E4082=0),FALSE,'Input and Summary Results'!$E4082)</f>
        <v>0</v>
      </c>
      <c r="E4500" t="b">
        <f t="shared" si="239"/>
        <v>0</v>
      </c>
      <c r="F4500" t="b">
        <f t="shared" si="240"/>
        <v>0</v>
      </c>
      <c r="G4500" t="b">
        <f>IF('Input and Summary Results'!$J$4="yes",IF(C4500=FALSE,FALSE,IF('Data Transformation'!E4500&lt;$R$10,E4500,$R$10)),IF(C4500=FALSE,FALSE,IF(C4500&lt;$R$10,C4500,$R$10)))</f>
        <v>0</v>
      </c>
      <c r="H4500" t="b">
        <f>IF('Input and Summary Results'!$J$4="yes",'Data Transformation'!F4500,'Data Transformation'!D4500)</f>
        <v>0</v>
      </c>
      <c r="I4500" t="str">
        <f t="shared" si="241"/>
        <v/>
      </c>
    </row>
    <row r="4501" spans="2:9" x14ac:dyDescent="0.25">
      <c r="B4501" t="b">
        <f>IF('Input and Summary Results'!D4083=0,FALSE,'Input and Summary Results'!$B4083)</f>
        <v>0</v>
      </c>
      <c r="C4501" t="b">
        <f>IF(OR(B4501=0,'Input and Summary Results'!D4083=0,'Input and Summary Results'!D4083=""),FALSE,'Input and Summary Results'!$D4083)</f>
        <v>0</v>
      </c>
      <c r="D4501" t="b">
        <f>IF(OR(B4501=0,'Input and Summary Results'!E4083=0),FALSE,'Input and Summary Results'!$E4083)</f>
        <v>0</v>
      </c>
      <c r="E4501" t="b">
        <f t="shared" si="239"/>
        <v>0</v>
      </c>
      <c r="F4501" t="b">
        <f t="shared" si="240"/>
        <v>0</v>
      </c>
      <c r="G4501" t="b">
        <f>IF('Input and Summary Results'!$J$4="yes",IF(C4501=FALSE,FALSE,IF('Data Transformation'!E4501&lt;$R$10,E4501,$R$10)),IF(C4501=FALSE,FALSE,IF(C4501&lt;$R$10,C4501,$R$10)))</f>
        <v>0</v>
      </c>
      <c r="H4501" t="b">
        <f>IF('Input and Summary Results'!$J$4="yes",'Data Transformation'!F4501,'Data Transformation'!D4501)</f>
        <v>0</v>
      </c>
      <c r="I4501" t="str">
        <f t="shared" si="241"/>
        <v/>
      </c>
    </row>
    <row r="4502" spans="2:9" x14ac:dyDescent="0.25">
      <c r="B4502" t="b">
        <f>IF('Input and Summary Results'!D4084=0,FALSE,'Input and Summary Results'!$B4084)</f>
        <v>0</v>
      </c>
      <c r="C4502" t="b">
        <f>IF(OR(B4502=0,'Input and Summary Results'!D4084=0,'Input and Summary Results'!D4084=""),FALSE,'Input and Summary Results'!$D4084)</f>
        <v>0</v>
      </c>
      <c r="D4502" t="b">
        <f>IF(OR(B4502=0,'Input and Summary Results'!E4084=0),FALSE,'Input and Summary Results'!$E4084)</f>
        <v>0</v>
      </c>
      <c r="E4502" t="b">
        <f t="shared" si="239"/>
        <v>0</v>
      </c>
      <c r="F4502" t="b">
        <f t="shared" si="240"/>
        <v>0</v>
      </c>
      <c r="G4502" t="b">
        <f>IF('Input and Summary Results'!$J$4="yes",IF(C4502=FALSE,FALSE,IF('Data Transformation'!E4502&lt;$R$10,E4502,$R$10)),IF(C4502=FALSE,FALSE,IF(C4502&lt;$R$10,C4502,$R$10)))</f>
        <v>0</v>
      </c>
      <c r="H4502" t="b">
        <f>IF('Input and Summary Results'!$J$4="yes",'Data Transformation'!F4502,'Data Transformation'!D4502)</f>
        <v>0</v>
      </c>
      <c r="I4502" t="str">
        <f t="shared" si="241"/>
        <v/>
      </c>
    </row>
    <row r="4503" spans="2:9" x14ac:dyDescent="0.25">
      <c r="B4503" t="b">
        <f>IF('Input and Summary Results'!D4085=0,FALSE,'Input and Summary Results'!$B4085)</f>
        <v>0</v>
      </c>
      <c r="C4503" t="b">
        <f>IF(OR(B4503=0,'Input and Summary Results'!D4085=0,'Input and Summary Results'!D4085=""),FALSE,'Input and Summary Results'!$D4085)</f>
        <v>0</v>
      </c>
      <c r="D4503" t="b">
        <f>IF(OR(B4503=0,'Input and Summary Results'!E4085=0),FALSE,'Input and Summary Results'!$E4085)</f>
        <v>0</v>
      </c>
      <c r="E4503" t="b">
        <f t="shared" si="239"/>
        <v>0</v>
      </c>
      <c r="F4503" t="b">
        <f t="shared" si="240"/>
        <v>0</v>
      </c>
      <c r="G4503" t="b">
        <f>IF('Input and Summary Results'!$J$4="yes",IF(C4503=FALSE,FALSE,IF('Data Transformation'!E4503&lt;$R$10,E4503,$R$10)),IF(C4503=FALSE,FALSE,IF(C4503&lt;$R$10,C4503,$R$10)))</f>
        <v>0</v>
      </c>
      <c r="H4503" t="b">
        <f>IF('Input and Summary Results'!$J$4="yes",'Data Transformation'!F4503,'Data Transformation'!D4503)</f>
        <v>0</v>
      </c>
      <c r="I4503" t="str">
        <f t="shared" si="241"/>
        <v/>
      </c>
    </row>
    <row r="4504" spans="2:9" x14ac:dyDescent="0.25">
      <c r="B4504" t="b">
        <f>IF('Input and Summary Results'!D4086=0,FALSE,'Input and Summary Results'!$B4086)</f>
        <v>0</v>
      </c>
      <c r="C4504" t="b">
        <f>IF(OR(B4504=0,'Input and Summary Results'!D4086=0,'Input and Summary Results'!D4086=""),FALSE,'Input and Summary Results'!$D4086)</f>
        <v>0</v>
      </c>
      <c r="D4504" t="b">
        <f>IF(OR(B4504=0,'Input and Summary Results'!E4086=0),FALSE,'Input and Summary Results'!$E4086)</f>
        <v>0</v>
      </c>
      <c r="E4504" t="b">
        <f t="shared" si="239"/>
        <v>0</v>
      </c>
      <c r="F4504" t="b">
        <f t="shared" si="240"/>
        <v>0</v>
      </c>
      <c r="G4504" t="b">
        <f>IF('Input and Summary Results'!$J$4="yes",IF(C4504=FALSE,FALSE,IF('Data Transformation'!E4504&lt;$R$10,E4504,$R$10)),IF(C4504=FALSE,FALSE,IF(C4504&lt;$R$10,C4504,$R$10)))</f>
        <v>0</v>
      </c>
      <c r="H4504" t="b">
        <f>IF('Input and Summary Results'!$J$4="yes",'Data Transformation'!F4504,'Data Transformation'!D4504)</f>
        <v>0</v>
      </c>
      <c r="I4504" t="str">
        <f t="shared" si="241"/>
        <v/>
      </c>
    </row>
    <row r="4505" spans="2:9" x14ac:dyDescent="0.25">
      <c r="B4505" t="b">
        <f>IF('Input and Summary Results'!D4087=0,FALSE,'Input and Summary Results'!$B4087)</f>
        <v>0</v>
      </c>
      <c r="C4505" t="b">
        <f>IF(OR(B4505=0,'Input and Summary Results'!D4087=0,'Input and Summary Results'!D4087=""),FALSE,'Input and Summary Results'!$D4087)</f>
        <v>0</v>
      </c>
      <c r="D4505" t="b">
        <f>IF(OR(B4505=0,'Input and Summary Results'!E4087=0),FALSE,'Input and Summary Results'!$E4087)</f>
        <v>0</v>
      </c>
      <c r="E4505" t="b">
        <f t="shared" si="239"/>
        <v>0</v>
      </c>
      <c r="F4505" t="b">
        <f t="shared" si="240"/>
        <v>0</v>
      </c>
      <c r="G4505" t="b">
        <f>IF('Input and Summary Results'!$J$4="yes",IF(C4505=FALSE,FALSE,IF('Data Transformation'!E4505&lt;$R$10,E4505,$R$10)),IF(C4505=FALSE,FALSE,IF(C4505&lt;$R$10,C4505,$R$10)))</f>
        <v>0</v>
      </c>
      <c r="H4505" t="b">
        <f>IF('Input and Summary Results'!$J$4="yes",'Data Transformation'!F4505,'Data Transformation'!D4505)</f>
        <v>0</v>
      </c>
      <c r="I4505" t="str">
        <f t="shared" si="241"/>
        <v/>
      </c>
    </row>
    <row r="4506" spans="2:9" x14ac:dyDescent="0.25">
      <c r="B4506" t="b">
        <f>IF('Input and Summary Results'!D4088=0,FALSE,'Input and Summary Results'!$B4088)</f>
        <v>0</v>
      </c>
      <c r="C4506" t="b">
        <f>IF(OR(B4506=0,'Input and Summary Results'!D4088=0,'Input and Summary Results'!D4088=""),FALSE,'Input and Summary Results'!$D4088)</f>
        <v>0</v>
      </c>
      <c r="D4506" t="b">
        <f>IF(OR(B4506=0,'Input and Summary Results'!E4088=0),FALSE,'Input and Summary Results'!$E4088)</f>
        <v>0</v>
      </c>
      <c r="E4506" t="b">
        <f t="shared" si="239"/>
        <v>0</v>
      </c>
      <c r="F4506" t="b">
        <f t="shared" si="240"/>
        <v>0</v>
      </c>
      <c r="G4506" t="b">
        <f>IF('Input and Summary Results'!$J$4="yes",IF(C4506=FALSE,FALSE,IF('Data Transformation'!E4506&lt;$R$10,E4506,$R$10)),IF(C4506=FALSE,FALSE,IF(C4506&lt;$R$10,C4506,$R$10)))</f>
        <v>0</v>
      </c>
      <c r="H4506" t="b">
        <f>IF('Input and Summary Results'!$J$4="yes",'Data Transformation'!F4506,'Data Transformation'!D4506)</f>
        <v>0</v>
      </c>
      <c r="I4506" t="str">
        <f t="shared" si="241"/>
        <v/>
      </c>
    </row>
    <row r="4507" spans="2:9" x14ac:dyDescent="0.25">
      <c r="B4507" t="b">
        <f>IF('Input and Summary Results'!D4089=0,FALSE,'Input and Summary Results'!$B4089)</f>
        <v>0</v>
      </c>
      <c r="C4507" t="b">
        <f>IF(OR(B4507=0,'Input and Summary Results'!D4089=0,'Input and Summary Results'!D4089=""),FALSE,'Input and Summary Results'!$D4089)</f>
        <v>0</v>
      </c>
      <c r="D4507" t="b">
        <f>IF(OR(B4507=0,'Input and Summary Results'!E4089=0),FALSE,'Input and Summary Results'!$E4089)</f>
        <v>0</v>
      </c>
      <c r="E4507" t="b">
        <f t="shared" si="239"/>
        <v>0</v>
      </c>
      <c r="F4507" t="b">
        <f t="shared" si="240"/>
        <v>0</v>
      </c>
      <c r="G4507" t="b">
        <f>IF('Input and Summary Results'!$J$4="yes",IF(C4507=FALSE,FALSE,IF('Data Transformation'!E4507&lt;$R$10,E4507,$R$10)),IF(C4507=FALSE,FALSE,IF(C4507&lt;$R$10,C4507,$R$10)))</f>
        <v>0</v>
      </c>
      <c r="H4507" t="b">
        <f>IF('Input and Summary Results'!$J$4="yes",'Data Transformation'!F4507,'Data Transformation'!D4507)</f>
        <v>0</v>
      </c>
      <c r="I4507" t="str">
        <f t="shared" si="241"/>
        <v/>
      </c>
    </row>
    <row r="4508" spans="2:9" x14ac:dyDescent="0.25">
      <c r="B4508" t="b">
        <f>IF('Input and Summary Results'!D4090=0,FALSE,'Input and Summary Results'!$B4090)</f>
        <v>0</v>
      </c>
      <c r="C4508" t="b">
        <f>IF(OR(B4508=0,'Input and Summary Results'!D4090=0,'Input and Summary Results'!D4090=""),FALSE,'Input and Summary Results'!$D4090)</f>
        <v>0</v>
      </c>
      <c r="D4508" t="b">
        <f>IF(OR(B4508=0,'Input and Summary Results'!E4090=0),FALSE,'Input and Summary Results'!$E4090)</f>
        <v>0</v>
      </c>
      <c r="E4508" t="b">
        <f t="shared" si="239"/>
        <v>0</v>
      </c>
      <c r="F4508" t="b">
        <f t="shared" si="240"/>
        <v>0</v>
      </c>
      <c r="G4508" t="b">
        <f>IF('Input and Summary Results'!$J$4="yes",IF(C4508=FALSE,FALSE,IF('Data Transformation'!E4508&lt;$R$10,E4508,$R$10)),IF(C4508=FALSE,FALSE,IF(C4508&lt;$R$10,C4508,$R$10)))</f>
        <v>0</v>
      </c>
      <c r="H4508" t="b">
        <f>IF('Input and Summary Results'!$J$4="yes",'Data Transformation'!F4508,'Data Transformation'!D4508)</f>
        <v>0</v>
      </c>
      <c r="I4508" t="str">
        <f t="shared" si="241"/>
        <v/>
      </c>
    </row>
    <row r="4509" spans="2:9" x14ac:dyDescent="0.25">
      <c r="B4509" t="b">
        <f>IF('Input and Summary Results'!D4091=0,FALSE,'Input and Summary Results'!$B4091)</f>
        <v>0</v>
      </c>
      <c r="C4509" t="b">
        <f>IF(OR(B4509=0,'Input and Summary Results'!D4091=0,'Input and Summary Results'!D4091=""),FALSE,'Input and Summary Results'!$D4091)</f>
        <v>0</v>
      </c>
      <c r="D4509" t="b">
        <f>IF(OR(B4509=0,'Input and Summary Results'!E4091=0),FALSE,'Input and Summary Results'!$E4091)</f>
        <v>0</v>
      </c>
      <c r="E4509" t="b">
        <f t="shared" si="239"/>
        <v>0</v>
      </c>
      <c r="F4509" t="b">
        <f t="shared" si="240"/>
        <v>0</v>
      </c>
      <c r="G4509" t="b">
        <f>IF('Input and Summary Results'!$J$4="yes",IF(C4509=FALSE,FALSE,IF('Data Transformation'!E4509&lt;$R$10,E4509,$R$10)),IF(C4509=FALSE,FALSE,IF(C4509&lt;$R$10,C4509,$R$10)))</f>
        <v>0</v>
      </c>
      <c r="H4509" t="b">
        <f>IF('Input and Summary Results'!$J$4="yes",'Data Transformation'!F4509,'Data Transformation'!D4509)</f>
        <v>0</v>
      </c>
      <c r="I4509" t="str">
        <f t="shared" si="241"/>
        <v/>
      </c>
    </row>
    <row r="4510" spans="2:9" x14ac:dyDescent="0.25">
      <c r="B4510" t="b">
        <f>IF('Input and Summary Results'!D4092=0,FALSE,'Input and Summary Results'!$B4092)</f>
        <v>0</v>
      </c>
      <c r="C4510" t="b">
        <f>IF(OR(B4510=0,'Input and Summary Results'!D4092=0,'Input and Summary Results'!D4092=""),FALSE,'Input and Summary Results'!$D4092)</f>
        <v>0</v>
      </c>
      <c r="D4510" t="b">
        <f>IF(OR(B4510=0,'Input and Summary Results'!E4092=0),FALSE,'Input and Summary Results'!$E4092)</f>
        <v>0</v>
      </c>
      <c r="E4510" t="b">
        <f t="shared" si="239"/>
        <v>0</v>
      </c>
      <c r="F4510" t="b">
        <f t="shared" si="240"/>
        <v>0</v>
      </c>
      <c r="G4510" t="b">
        <f>IF('Input and Summary Results'!$J$4="yes",IF(C4510=FALSE,FALSE,IF('Data Transformation'!E4510&lt;$R$10,E4510,$R$10)),IF(C4510=FALSE,FALSE,IF(C4510&lt;$R$10,C4510,$R$10)))</f>
        <v>0</v>
      </c>
      <c r="H4510" t="b">
        <f>IF('Input and Summary Results'!$J$4="yes",'Data Transformation'!F4510,'Data Transformation'!D4510)</f>
        <v>0</v>
      </c>
      <c r="I4510" t="str">
        <f t="shared" si="241"/>
        <v/>
      </c>
    </row>
    <row r="4511" spans="2:9" x14ac:dyDescent="0.25">
      <c r="B4511" t="b">
        <f>IF('Input and Summary Results'!D4093=0,FALSE,'Input and Summary Results'!$B4093)</f>
        <v>0</v>
      </c>
      <c r="C4511" t="b">
        <f>IF(OR(B4511=0,'Input and Summary Results'!D4093=0,'Input and Summary Results'!D4093=""),FALSE,'Input and Summary Results'!$D4093)</f>
        <v>0</v>
      </c>
      <c r="D4511" t="b">
        <f>IF(OR(B4511=0,'Input and Summary Results'!E4093=0),FALSE,'Input and Summary Results'!$E4093)</f>
        <v>0</v>
      </c>
      <c r="E4511" t="b">
        <f t="shared" si="239"/>
        <v>0</v>
      </c>
      <c r="F4511" t="b">
        <f t="shared" si="240"/>
        <v>0</v>
      </c>
      <c r="G4511" t="b">
        <f>IF('Input and Summary Results'!$J$4="yes",IF(C4511=FALSE,FALSE,IF('Data Transformation'!E4511&lt;$R$10,E4511,$R$10)),IF(C4511=FALSE,FALSE,IF(C4511&lt;$R$10,C4511,$R$10)))</f>
        <v>0</v>
      </c>
      <c r="H4511" t="b">
        <f>IF('Input and Summary Results'!$J$4="yes",'Data Transformation'!F4511,'Data Transformation'!D4511)</f>
        <v>0</v>
      </c>
      <c r="I4511" t="str">
        <f t="shared" si="241"/>
        <v/>
      </c>
    </row>
    <row r="4512" spans="2:9" x14ac:dyDescent="0.25">
      <c r="B4512" t="b">
        <f>IF('Input and Summary Results'!D4094=0,FALSE,'Input and Summary Results'!$B4094)</f>
        <v>0</v>
      </c>
      <c r="C4512" t="b">
        <f>IF(OR(B4512=0,'Input and Summary Results'!D4094=0,'Input and Summary Results'!D4094=""),FALSE,'Input and Summary Results'!$D4094)</f>
        <v>0</v>
      </c>
      <c r="D4512" t="b">
        <f>IF(OR(B4512=0,'Input and Summary Results'!E4094=0),FALSE,'Input and Summary Results'!$E4094)</f>
        <v>0</v>
      </c>
      <c r="E4512" t="b">
        <f t="shared" si="239"/>
        <v>0</v>
      </c>
      <c r="F4512" t="b">
        <f t="shared" si="240"/>
        <v>0</v>
      </c>
      <c r="G4512" t="b">
        <f>IF('Input and Summary Results'!$J$4="yes",IF(C4512=FALSE,FALSE,IF('Data Transformation'!E4512&lt;$R$10,E4512,$R$10)),IF(C4512=FALSE,FALSE,IF(C4512&lt;$R$10,C4512,$R$10)))</f>
        <v>0</v>
      </c>
      <c r="H4512" t="b">
        <f>IF('Input and Summary Results'!$J$4="yes",'Data Transformation'!F4512,'Data Transformation'!D4512)</f>
        <v>0</v>
      </c>
      <c r="I4512" t="str">
        <f t="shared" si="241"/>
        <v/>
      </c>
    </row>
    <row r="4513" spans="2:9" x14ac:dyDescent="0.25">
      <c r="B4513" t="b">
        <f>IF('Input and Summary Results'!D4095=0,FALSE,'Input and Summary Results'!$B4095)</f>
        <v>0</v>
      </c>
      <c r="C4513" t="b">
        <f>IF(OR(B4513=0,'Input and Summary Results'!D4095=0,'Input and Summary Results'!D4095=""),FALSE,'Input and Summary Results'!$D4095)</f>
        <v>0</v>
      </c>
      <c r="D4513" t="b">
        <f>IF(OR(B4513=0,'Input and Summary Results'!E4095=0),FALSE,'Input and Summary Results'!$E4095)</f>
        <v>0</v>
      </c>
      <c r="E4513" t="b">
        <f t="shared" si="239"/>
        <v>0</v>
      </c>
      <c r="F4513" t="b">
        <f t="shared" si="240"/>
        <v>0</v>
      </c>
      <c r="G4513" t="b">
        <f>IF('Input and Summary Results'!$J$4="yes",IF(C4513=FALSE,FALSE,IF('Data Transformation'!E4513&lt;$R$10,E4513,$R$10)),IF(C4513=FALSE,FALSE,IF(C4513&lt;$R$10,C4513,$R$10)))</f>
        <v>0</v>
      </c>
      <c r="H4513" t="b">
        <f>IF('Input and Summary Results'!$J$4="yes",'Data Transformation'!F4513,'Data Transformation'!D4513)</f>
        <v>0</v>
      </c>
      <c r="I4513" t="str">
        <f t="shared" si="241"/>
        <v/>
      </c>
    </row>
    <row r="4514" spans="2:9" x14ac:dyDescent="0.25">
      <c r="B4514" t="b">
        <f>IF('Input and Summary Results'!D4096=0,FALSE,'Input and Summary Results'!$B4096)</f>
        <v>0</v>
      </c>
      <c r="C4514" t="b">
        <f>IF(OR(B4514=0,'Input and Summary Results'!D4096=0,'Input and Summary Results'!D4096=""),FALSE,'Input and Summary Results'!$D4096)</f>
        <v>0</v>
      </c>
      <c r="D4514" t="b">
        <f>IF(OR(B4514=0,'Input and Summary Results'!E4096=0),FALSE,'Input and Summary Results'!$E4096)</f>
        <v>0</v>
      </c>
      <c r="E4514" t="b">
        <f t="shared" si="239"/>
        <v>0</v>
      </c>
      <c r="F4514" t="b">
        <f t="shared" si="240"/>
        <v>0</v>
      </c>
      <c r="G4514" t="b">
        <f>IF('Input and Summary Results'!$J$4="yes",IF(C4514=FALSE,FALSE,IF('Data Transformation'!E4514&lt;$R$10,E4514,$R$10)),IF(C4514=FALSE,FALSE,IF(C4514&lt;$R$10,C4514,$R$10)))</f>
        <v>0</v>
      </c>
      <c r="H4514" t="b">
        <f>IF('Input and Summary Results'!$J$4="yes",'Data Transformation'!F4514,'Data Transformation'!D4514)</f>
        <v>0</v>
      </c>
      <c r="I4514" t="str">
        <f t="shared" si="241"/>
        <v/>
      </c>
    </row>
    <row r="4515" spans="2:9" x14ac:dyDescent="0.25">
      <c r="B4515" t="b">
        <f>IF('Input and Summary Results'!D4097=0,FALSE,'Input and Summary Results'!$B4097)</f>
        <v>0</v>
      </c>
      <c r="C4515" t="b">
        <f>IF(OR(B4515=0,'Input and Summary Results'!D4097=0,'Input and Summary Results'!D4097=""),FALSE,'Input and Summary Results'!$D4097)</f>
        <v>0</v>
      </c>
      <c r="D4515" t="b">
        <f>IF(OR(B4515=0,'Input and Summary Results'!E4097=0),FALSE,'Input and Summary Results'!$E4097)</f>
        <v>0</v>
      </c>
      <c r="E4515" t="b">
        <f t="shared" si="239"/>
        <v>0</v>
      </c>
      <c r="F4515" t="b">
        <f t="shared" si="240"/>
        <v>0</v>
      </c>
      <c r="G4515" t="b">
        <f>IF('Input and Summary Results'!$J$4="yes",IF(C4515=FALSE,FALSE,IF('Data Transformation'!E4515&lt;$R$10,E4515,$R$10)),IF(C4515=FALSE,FALSE,IF(C4515&lt;$R$10,C4515,$R$10)))</f>
        <v>0</v>
      </c>
      <c r="H4515" t="b">
        <f>IF('Input and Summary Results'!$J$4="yes",'Data Transformation'!F4515,'Data Transformation'!D4515)</f>
        <v>0</v>
      </c>
      <c r="I4515" t="str">
        <f t="shared" si="241"/>
        <v/>
      </c>
    </row>
    <row r="4516" spans="2:9" x14ac:dyDescent="0.25">
      <c r="B4516" t="b">
        <f>IF('Input and Summary Results'!D4098=0,FALSE,'Input and Summary Results'!$B4098)</f>
        <v>0</v>
      </c>
      <c r="C4516" t="b">
        <f>IF(OR(B4516=0,'Input and Summary Results'!D4098=0,'Input and Summary Results'!D4098=""),FALSE,'Input and Summary Results'!$D4098)</f>
        <v>0</v>
      </c>
      <c r="D4516" t="b">
        <f>IF(OR(B4516=0,'Input and Summary Results'!E4098=0),FALSE,'Input and Summary Results'!$E4098)</f>
        <v>0</v>
      </c>
      <c r="E4516" t="b">
        <f t="shared" si="239"/>
        <v>0</v>
      </c>
      <c r="F4516" t="b">
        <f t="shared" si="240"/>
        <v>0</v>
      </c>
      <c r="G4516" t="b">
        <f>IF('Input and Summary Results'!$J$4="yes",IF(C4516=FALSE,FALSE,IF('Data Transformation'!E4516&lt;$R$10,E4516,$R$10)),IF(C4516=FALSE,FALSE,IF(C4516&lt;$R$10,C4516,$R$10)))</f>
        <v>0</v>
      </c>
      <c r="H4516" t="b">
        <f>IF('Input and Summary Results'!$J$4="yes",'Data Transformation'!F4516,'Data Transformation'!D4516)</f>
        <v>0</v>
      </c>
      <c r="I4516" t="str">
        <f t="shared" si="241"/>
        <v/>
      </c>
    </row>
    <row r="4517" spans="2:9" x14ac:dyDescent="0.25">
      <c r="B4517" t="b">
        <f>IF('Input and Summary Results'!D4099=0,FALSE,'Input and Summary Results'!$B4099)</f>
        <v>0</v>
      </c>
      <c r="C4517" t="b">
        <f>IF(OR(B4517=0,'Input and Summary Results'!D4099=0,'Input and Summary Results'!D4099=""),FALSE,'Input and Summary Results'!$D4099)</f>
        <v>0</v>
      </c>
      <c r="D4517" t="b">
        <f>IF(OR(B4517=0,'Input and Summary Results'!E4099=0),FALSE,'Input and Summary Results'!$E4099)</f>
        <v>0</v>
      </c>
      <c r="E4517" t="b">
        <f t="shared" si="239"/>
        <v>0</v>
      </c>
      <c r="F4517" t="b">
        <f t="shared" si="240"/>
        <v>0</v>
      </c>
      <c r="G4517" t="b">
        <f>IF('Input and Summary Results'!$J$4="yes",IF(C4517=FALSE,FALSE,IF('Data Transformation'!E4517&lt;$R$10,E4517,$R$10)),IF(C4517=FALSE,FALSE,IF(C4517&lt;$R$10,C4517,$R$10)))</f>
        <v>0</v>
      </c>
      <c r="H4517" t="b">
        <f>IF('Input and Summary Results'!$J$4="yes",'Data Transformation'!F4517,'Data Transformation'!D4517)</f>
        <v>0</v>
      </c>
      <c r="I4517" t="str">
        <f t="shared" si="241"/>
        <v/>
      </c>
    </row>
    <row r="4518" spans="2:9" x14ac:dyDescent="0.25">
      <c r="B4518" t="b">
        <f>IF('Input and Summary Results'!D4100=0,FALSE,'Input and Summary Results'!$B4100)</f>
        <v>0</v>
      </c>
      <c r="C4518" t="b">
        <f>IF(OR(B4518=0,'Input and Summary Results'!D4100=0,'Input and Summary Results'!D4100=""),FALSE,'Input and Summary Results'!$D4100)</f>
        <v>0</v>
      </c>
      <c r="D4518" t="b">
        <f>IF(OR(B4518=0,'Input and Summary Results'!E4100=0),FALSE,'Input and Summary Results'!$E4100)</f>
        <v>0</v>
      </c>
      <c r="E4518" t="b">
        <f t="shared" si="239"/>
        <v>0</v>
      </c>
      <c r="F4518" t="b">
        <f t="shared" si="240"/>
        <v>0</v>
      </c>
      <c r="G4518" t="b">
        <f>IF('Input and Summary Results'!$J$4="yes",IF(C4518=FALSE,FALSE,IF('Data Transformation'!E4518&lt;$R$10,E4518,$R$10)),IF(C4518=FALSE,FALSE,IF(C4518&lt;$R$10,C4518,$R$10)))</f>
        <v>0</v>
      </c>
      <c r="H4518" t="b">
        <f>IF('Input and Summary Results'!$J$4="yes",'Data Transformation'!F4518,'Data Transformation'!D4518)</f>
        <v>0</v>
      </c>
      <c r="I4518" t="str">
        <f t="shared" si="241"/>
        <v/>
      </c>
    </row>
    <row r="4519" spans="2:9" x14ac:dyDescent="0.25">
      <c r="B4519" t="b">
        <f>IF('Input and Summary Results'!D4101=0,FALSE,'Input and Summary Results'!$B4101)</f>
        <v>0</v>
      </c>
      <c r="C4519" t="b">
        <f>IF(OR(B4519=0,'Input and Summary Results'!D4101=0,'Input and Summary Results'!D4101=""),FALSE,'Input and Summary Results'!$D4101)</f>
        <v>0</v>
      </c>
      <c r="D4519" t="b">
        <f>IF(OR(B4519=0,'Input and Summary Results'!E4101=0),FALSE,'Input and Summary Results'!$E4101)</f>
        <v>0</v>
      </c>
      <c r="E4519" t="b">
        <f t="shared" si="239"/>
        <v>0</v>
      </c>
      <c r="F4519" t="b">
        <f t="shared" si="240"/>
        <v>0</v>
      </c>
      <c r="G4519" t="b">
        <f>IF('Input and Summary Results'!$J$4="yes",IF(C4519=FALSE,FALSE,IF('Data Transformation'!E4519&lt;$R$10,E4519,$R$10)),IF(C4519=FALSE,FALSE,IF(C4519&lt;$R$10,C4519,$R$10)))</f>
        <v>0</v>
      </c>
      <c r="H4519" t="b">
        <f>IF('Input and Summary Results'!$J$4="yes",'Data Transformation'!F4519,'Data Transformation'!D4519)</f>
        <v>0</v>
      </c>
      <c r="I4519" t="str">
        <f t="shared" si="241"/>
        <v/>
      </c>
    </row>
    <row r="4520" spans="2:9" x14ac:dyDescent="0.25">
      <c r="B4520" t="b">
        <f>IF('Input and Summary Results'!D4102=0,FALSE,'Input and Summary Results'!$B4102)</f>
        <v>0</v>
      </c>
      <c r="C4520" t="b">
        <f>IF(OR(B4520=0,'Input and Summary Results'!D4102=0,'Input and Summary Results'!D4102=""),FALSE,'Input and Summary Results'!$D4102)</f>
        <v>0</v>
      </c>
      <c r="D4520" t="b">
        <f>IF(OR(B4520=0,'Input and Summary Results'!E4102=0),FALSE,'Input and Summary Results'!$E4102)</f>
        <v>0</v>
      </c>
      <c r="E4520" t="b">
        <f t="shared" si="239"/>
        <v>0</v>
      </c>
      <c r="F4520" t="b">
        <f t="shared" si="240"/>
        <v>0</v>
      </c>
      <c r="G4520" t="b">
        <f>IF('Input and Summary Results'!$J$4="yes",IF(C4520=FALSE,FALSE,IF('Data Transformation'!E4520&lt;$R$10,E4520,$R$10)),IF(C4520=FALSE,FALSE,IF(C4520&lt;$R$10,C4520,$R$10)))</f>
        <v>0</v>
      </c>
      <c r="H4520" t="b">
        <f>IF('Input and Summary Results'!$J$4="yes",'Data Transformation'!F4520,'Data Transformation'!D4520)</f>
        <v>0</v>
      </c>
      <c r="I4520" t="str">
        <f t="shared" si="241"/>
        <v/>
      </c>
    </row>
    <row r="4521" spans="2:9" x14ac:dyDescent="0.25">
      <c r="B4521" t="b">
        <f>IF('Input and Summary Results'!D4103=0,FALSE,'Input and Summary Results'!$B4103)</f>
        <v>0</v>
      </c>
      <c r="C4521" t="b">
        <f>IF(OR(B4521=0,'Input and Summary Results'!D4103=0,'Input and Summary Results'!D4103=""),FALSE,'Input and Summary Results'!$D4103)</f>
        <v>0</v>
      </c>
      <c r="D4521" t="b">
        <f>IF(OR(B4521=0,'Input and Summary Results'!E4103=0),FALSE,'Input and Summary Results'!$E4103)</f>
        <v>0</v>
      </c>
      <c r="E4521" t="b">
        <f t="shared" si="239"/>
        <v>0</v>
      </c>
      <c r="F4521" t="b">
        <f t="shared" si="240"/>
        <v>0</v>
      </c>
      <c r="G4521" t="b">
        <f>IF('Input and Summary Results'!$J$4="yes",IF(C4521=FALSE,FALSE,IF('Data Transformation'!E4521&lt;$R$10,E4521,$R$10)),IF(C4521=FALSE,FALSE,IF(C4521&lt;$R$10,C4521,$R$10)))</f>
        <v>0</v>
      </c>
      <c r="H4521" t="b">
        <f>IF('Input and Summary Results'!$J$4="yes",'Data Transformation'!F4521,'Data Transformation'!D4521)</f>
        <v>0</v>
      </c>
      <c r="I4521" t="str">
        <f t="shared" si="241"/>
        <v/>
      </c>
    </row>
    <row r="4522" spans="2:9" x14ac:dyDescent="0.25">
      <c r="B4522" t="b">
        <f>IF('Input and Summary Results'!D4104=0,FALSE,'Input and Summary Results'!$B4104)</f>
        <v>0</v>
      </c>
      <c r="C4522" t="b">
        <f>IF(OR(B4522=0,'Input and Summary Results'!D4104=0,'Input and Summary Results'!D4104=""),FALSE,'Input and Summary Results'!$D4104)</f>
        <v>0</v>
      </c>
      <c r="D4522" t="b">
        <f>IF(OR(B4522=0,'Input and Summary Results'!E4104=0),FALSE,'Input and Summary Results'!$E4104)</f>
        <v>0</v>
      </c>
      <c r="E4522" t="b">
        <f t="shared" ref="E4522:E4585" si="242">IF(C4522=FALSE,FALSE,LOG10(C4522))</f>
        <v>0</v>
      </c>
      <c r="F4522" t="b">
        <f t="shared" ref="F4522:F4585" si="243">IF(D4522=FALSE, FALSE,0.434*D4522/C4522)</f>
        <v>0</v>
      </c>
      <c r="G4522" t="b">
        <f>IF('Input and Summary Results'!$J$4="yes",IF(C4522=FALSE,FALSE,IF('Data Transformation'!E4522&lt;$R$10,E4522,$R$10)),IF(C4522=FALSE,FALSE,IF(C4522&lt;$R$10,C4522,$R$10)))</f>
        <v>0</v>
      </c>
      <c r="H4522" t="b">
        <f>IF('Input and Summary Results'!$J$4="yes",'Data Transformation'!F4522,'Data Transformation'!D4522)</f>
        <v>0</v>
      </c>
      <c r="I4522" t="str">
        <f t="shared" si="241"/>
        <v/>
      </c>
    </row>
    <row r="4523" spans="2:9" x14ac:dyDescent="0.25">
      <c r="B4523" t="b">
        <f>IF('Input and Summary Results'!D4105=0,FALSE,'Input and Summary Results'!$B4105)</f>
        <v>0</v>
      </c>
      <c r="C4523" t="b">
        <f>IF(OR(B4523=0,'Input and Summary Results'!D4105=0,'Input and Summary Results'!D4105=""),FALSE,'Input and Summary Results'!$D4105)</f>
        <v>0</v>
      </c>
      <c r="D4523" t="b">
        <f>IF(OR(B4523=0,'Input and Summary Results'!E4105=0),FALSE,'Input and Summary Results'!$E4105)</f>
        <v>0</v>
      </c>
      <c r="E4523" t="b">
        <f t="shared" si="242"/>
        <v>0</v>
      </c>
      <c r="F4523" t="b">
        <f t="shared" si="243"/>
        <v>0</v>
      </c>
      <c r="G4523" t="b">
        <f>IF('Input and Summary Results'!$J$4="yes",IF(C4523=FALSE,FALSE,IF('Data Transformation'!E4523&lt;$R$10,E4523,$R$10)),IF(C4523=FALSE,FALSE,IF(C4523&lt;$R$10,C4523,$R$10)))</f>
        <v>0</v>
      </c>
      <c r="H4523" t="b">
        <f>IF('Input and Summary Results'!$J$4="yes",'Data Transformation'!F4523,'Data Transformation'!D4523)</f>
        <v>0</v>
      </c>
      <c r="I4523" t="str">
        <f t="shared" si="241"/>
        <v/>
      </c>
    </row>
    <row r="4524" spans="2:9" x14ac:dyDescent="0.25">
      <c r="B4524" t="b">
        <f>IF('Input and Summary Results'!D4106=0,FALSE,'Input and Summary Results'!$B4106)</f>
        <v>0</v>
      </c>
      <c r="C4524" t="b">
        <f>IF(OR(B4524=0,'Input and Summary Results'!D4106=0,'Input and Summary Results'!D4106=""),FALSE,'Input and Summary Results'!$D4106)</f>
        <v>0</v>
      </c>
      <c r="D4524" t="b">
        <f>IF(OR(B4524=0,'Input and Summary Results'!E4106=0),FALSE,'Input and Summary Results'!$E4106)</f>
        <v>0</v>
      </c>
      <c r="E4524" t="b">
        <f t="shared" si="242"/>
        <v>0</v>
      </c>
      <c r="F4524" t="b">
        <f t="shared" si="243"/>
        <v>0</v>
      </c>
      <c r="G4524" t="b">
        <f>IF('Input and Summary Results'!$J$4="yes",IF(C4524=FALSE,FALSE,IF('Data Transformation'!E4524&lt;$R$10,E4524,$R$10)),IF(C4524=FALSE,FALSE,IF(C4524&lt;$R$10,C4524,$R$10)))</f>
        <v>0</v>
      </c>
      <c r="H4524" t="b">
        <f>IF('Input and Summary Results'!$J$4="yes",'Data Transformation'!F4524,'Data Transformation'!D4524)</f>
        <v>0</v>
      </c>
      <c r="I4524" t="str">
        <f t="shared" si="241"/>
        <v/>
      </c>
    </row>
    <row r="4525" spans="2:9" x14ac:dyDescent="0.25">
      <c r="B4525" t="b">
        <f>IF('Input and Summary Results'!D4107=0,FALSE,'Input and Summary Results'!$B4107)</f>
        <v>0</v>
      </c>
      <c r="C4525" t="b">
        <f>IF(OR(B4525=0,'Input and Summary Results'!D4107=0,'Input and Summary Results'!D4107=""),FALSE,'Input and Summary Results'!$D4107)</f>
        <v>0</v>
      </c>
      <c r="D4525" t="b">
        <f>IF(OR(B4525=0,'Input and Summary Results'!E4107=0),FALSE,'Input and Summary Results'!$E4107)</f>
        <v>0</v>
      </c>
      <c r="E4525" t="b">
        <f t="shared" si="242"/>
        <v>0</v>
      </c>
      <c r="F4525" t="b">
        <f t="shared" si="243"/>
        <v>0</v>
      </c>
      <c r="G4525" t="b">
        <f>IF('Input and Summary Results'!$J$4="yes",IF(C4525=FALSE,FALSE,IF('Data Transformation'!E4525&lt;$R$10,E4525,$R$10)),IF(C4525=FALSE,FALSE,IF(C4525&lt;$R$10,C4525,$R$10)))</f>
        <v>0</v>
      </c>
      <c r="H4525" t="b">
        <f>IF('Input and Summary Results'!$J$4="yes",'Data Transformation'!F4525,'Data Transformation'!D4525)</f>
        <v>0</v>
      </c>
      <c r="I4525" t="str">
        <f t="shared" si="241"/>
        <v/>
      </c>
    </row>
    <row r="4526" spans="2:9" x14ac:dyDescent="0.25">
      <c r="B4526" t="b">
        <f>IF('Input and Summary Results'!D4108=0,FALSE,'Input and Summary Results'!$B4108)</f>
        <v>0</v>
      </c>
      <c r="C4526" t="b">
        <f>IF(OR(B4526=0,'Input and Summary Results'!D4108=0,'Input and Summary Results'!D4108=""),FALSE,'Input and Summary Results'!$D4108)</f>
        <v>0</v>
      </c>
      <c r="D4526" t="b">
        <f>IF(OR(B4526=0,'Input and Summary Results'!E4108=0),FALSE,'Input and Summary Results'!$E4108)</f>
        <v>0</v>
      </c>
      <c r="E4526" t="b">
        <f t="shared" si="242"/>
        <v>0</v>
      </c>
      <c r="F4526" t="b">
        <f t="shared" si="243"/>
        <v>0</v>
      </c>
      <c r="G4526" t="b">
        <f>IF('Input and Summary Results'!$J$4="yes",IF(C4526=FALSE,FALSE,IF('Data Transformation'!E4526&lt;$R$10,E4526,$R$10)),IF(C4526=FALSE,FALSE,IF(C4526&lt;$R$10,C4526,$R$10)))</f>
        <v>0</v>
      </c>
      <c r="H4526" t="b">
        <f>IF('Input and Summary Results'!$J$4="yes",'Data Transformation'!F4526,'Data Transformation'!D4526)</f>
        <v>0</v>
      </c>
      <c r="I4526" t="str">
        <f t="shared" si="241"/>
        <v/>
      </c>
    </row>
    <row r="4527" spans="2:9" x14ac:dyDescent="0.25">
      <c r="B4527" t="b">
        <f>IF('Input and Summary Results'!D4109=0,FALSE,'Input and Summary Results'!$B4109)</f>
        <v>0</v>
      </c>
      <c r="C4527" t="b">
        <f>IF(OR(B4527=0,'Input and Summary Results'!D4109=0,'Input and Summary Results'!D4109=""),FALSE,'Input and Summary Results'!$D4109)</f>
        <v>0</v>
      </c>
      <c r="D4527" t="b">
        <f>IF(OR(B4527=0,'Input and Summary Results'!E4109=0),FALSE,'Input and Summary Results'!$E4109)</f>
        <v>0</v>
      </c>
      <c r="E4527" t="b">
        <f t="shared" si="242"/>
        <v>0</v>
      </c>
      <c r="F4527" t="b">
        <f t="shared" si="243"/>
        <v>0</v>
      </c>
      <c r="G4527" t="b">
        <f>IF('Input and Summary Results'!$J$4="yes",IF(C4527=FALSE,FALSE,IF('Data Transformation'!E4527&lt;$R$10,E4527,$R$10)),IF(C4527=FALSE,FALSE,IF(C4527&lt;$R$10,C4527,$R$10)))</f>
        <v>0</v>
      </c>
      <c r="H4527" t="b">
        <f>IF('Input and Summary Results'!$J$4="yes",'Data Transformation'!F4527,'Data Transformation'!D4527)</f>
        <v>0</v>
      </c>
      <c r="I4527" t="str">
        <f t="shared" si="241"/>
        <v/>
      </c>
    </row>
    <row r="4528" spans="2:9" x14ac:dyDescent="0.25">
      <c r="B4528" t="b">
        <f>IF('Input and Summary Results'!D4110=0,FALSE,'Input and Summary Results'!$B4110)</f>
        <v>0</v>
      </c>
      <c r="C4528" t="b">
        <f>IF(OR(B4528=0,'Input and Summary Results'!D4110=0,'Input and Summary Results'!D4110=""),FALSE,'Input and Summary Results'!$D4110)</f>
        <v>0</v>
      </c>
      <c r="D4528" t="b">
        <f>IF(OR(B4528=0,'Input and Summary Results'!E4110=0),FALSE,'Input and Summary Results'!$E4110)</f>
        <v>0</v>
      </c>
      <c r="E4528" t="b">
        <f t="shared" si="242"/>
        <v>0</v>
      </c>
      <c r="F4528" t="b">
        <f t="shared" si="243"/>
        <v>0</v>
      </c>
      <c r="G4528" t="b">
        <f>IF('Input and Summary Results'!$J$4="yes",IF(C4528=FALSE,FALSE,IF('Data Transformation'!E4528&lt;$R$10,E4528,$R$10)),IF(C4528=FALSE,FALSE,IF(C4528&lt;$R$10,C4528,$R$10)))</f>
        <v>0</v>
      </c>
      <c r="H4528" t="b">
        <f>IF('Input and Summary Results'!$J$4="yes",'Data Transformation'!F4528,'Data Transformation'!D4528)</f>
        <v>0</v>
      </c>
      <c r="I4528" t="str">
        <f t="shared" si="241"/>
        <v/>
      </c>
    </row>
    <row r="4529" spans="2:9" x14ac:dyDescent="0.25">
      <c r="B4529" t="b">
        <f>IF('Input and Summary Results'!D4111=0,FALSE,'Input and Summary Results'!$B4111)</f>
        <v>0</v>
      </c>
      <c r="C4529" t="b">
        <f>IF(OR(B4529=0,'Input and Summary Results'!D4111=0,'Input and Summary Results'!D4111=""),FALSE,'Input and Summary Results'!$D4111)</f>
        <v>0</v>
      </c>
      <c r="D4529" t="b">
        <f>IF(OR(B4529=0,'Input and Summary Results'!E4111=0),FALSE,'Input and Summary Results'!$E4111)</f>
        <v>0</v>
      </c>
      <c r="E4529" t="b">
        <f t="shared" si="242"/>
        <v>0</v>
      </c>
      <c r="F4529" t="b">
        <f t="shared" si="243"/>
        <v>0</v>
      </c>
      <c r="G4529" t="b">
        <f>IF('Input and Summary Results'!$J$4="yes",IF(C4529=FALSE,FALSE,IF('Data Transformation'!E4529&lt;$R$10,E4529,$R$10)),IF(C4529=FALSE,FALSE,IF(C4529&lt;$R$10,C4529,$R$10)))</f>
        <v>0</v>
      </c>
      <c r="H4529" t="b">
        <f>IF('Input and Summary Results'!$J$4="yes",'Data Transformation'!F4529,'Data Transformation'!D4529)</f>
        <v>0</v>
      </c>
      <c r="I4529" t="str">
        <f t="shared" si="241"/>
        <v/>
      </c>
    </row>
    <row r="4530" spans="2:9" x14ac:dyDescent="0.25">
      <c r="B4530" t="b">
        <f>IF('Input and Summary Results'!D4112=0,FALSE,'Input and Summary Results'!$B4112)</f>
        <v>0</v>
      </c>
      <c r="C4530" t="b">
        <f>IF(OR(B4530=0,'Input and Summary Results'!D4112=0,'Input and Summary Results'!D4112=""),FALSE,'Input and Summary Results'!$D4112)</f>
        <v>0</v>
      </c>
      <c r="D4530" t="b">
        <f>IF(OR(B4530=0,'Input and Summary Results'!E4112=0),FALSE,'Input and Summary Results'!$E4112)</f>
        <v>0</v>
      </c>
      <c r="E4530" t="b">
        <f t="shared" si="242"/>
        <v>0</v>
      </c>
      <c r="F4530" t="b">
        <f t="shared" si="243"/>
        <v>0</v>
      </c>
      <c r="G4530" t="b">
        <f>IF('Input and Summary Results'!$J$4="yes",IF(C4530=FALSE,FALSE,IF('Data Transformation'!E4530&lt;$R$10,E4530,$R$10)),IF(C4530=FALSE,FALSE,IF(C4530&lt;$R$10,C4530,$R$10)))</f>
        <v>0</v>
      </c>
      <c r="H4530" t="b">
        <f>IF('Input and Summary Results'!$J$4="yes",'Data Transformation'!F4530,'Data Transformation'!D4530)</f>
        <v>0</v>
      </c>
      <c r="I4530" t="str">
        <f t="shared" si="241"/>
        <v/>
      </c>
    </row>
    <row r="4531" spans="2:9" x14ac:dyDescent="0.25">
      <c r="B4531" t="b">
        <f>IF('Input and Summary Results'!D4113=0,FALSE,'Input and Summary Results'!$B4113)</f>
        <v>0</v>
      </c>
      <c r="C4531" t="b">
        <f>IF(OR(B4531=0,'Input and Summary Results'!D4113=0,'Input and Summary Results'!D4113=""),FALSE,'Input and Summary Results'!$D4113)</f>
        <v>0</v>
      </c>
      <c r="D4531" t="b">
        <f>IF(OR(B4531=0,'Input and Summary Results'!E4113=0),FALSE,'Input and Summary Results'!$E4113)</f>
        <v>0</v>
      </c>
      <c r="E4531" t="b">
        <f t="shared" si="242"/>
        <v>0</v>
      </c>
      <c r="F4531" t="b">
        <f t="shared" si="243"/>
        <v>0</v>
      </c>
      <c r="G4531" t="b">
        <f>IF('Input and Summary Results'!$J$4="yes",IF(C4531=FALSE,FALSE,IF('Data Transformation'!E4531&lt;$R$10,E4531,$R$10)),IF(C4531=FALSE,FALSE,IF(C4531&lt;$R$10,C4531,$R$10)))</f>
        <v>0</v>
      </c>
      <c r="H4531" t="b">
        <f>IF('Input and Summary Results'!$J$4="yes",'Data Transformation'!F4531,'Data Transformation'!D4531)</f>
        <v>0</v>
      </c>
      <c r="I4531" t="str">
        <f t="shared" si="241"/>
        <v/>
      </c>
    </row>
    <row r="4532" spans="2:9" x14ac:dyDescent="0.25">
      <c r="B4532" t="b">
        <f>IF('Input and Summary Results'!D4114=0,FALSE,'Input and Summary Results'!$B4114)</f>
        <v>0</v>
      </c>
      <c r="C4532" t="b">
        <f>IF(OR(B4532=0,'Input and Summary Results'!D4114=0,'Input and Summary Results'!D4114=""),FALSE,'Input and Summary Results'!$D4114)</f>
        <v>0</v>
      </c>
      <c r="D4532" t="b">
        <f>IF(OR(B4532=0,'Input and Summary Results'!E4114=0),FALSE,'Input and Summary Results'!$E4114)</f>
        <v>0</v>
      </c>
      <c r="E4532" t="b">
        <f t="shared" si="242"/>
        <v>0</v>
      </c>
      <c r="F4532" t="b">
        <f t="shared" si="243"/>
        <v>0</v>
      </c>
      <c r="G4532" t="b">
        <f>IF('Input and Summary Results'!$J$4="yes",IF(C4532=FALSE,FALSE,IF('Data Transformation'!E4532&lt;$R$10,E4532,$R$10)),IF(C4532=FALSE,FALSE,IF(C4532&lt;$R$10,C4532,$R$10)))</f>
        <v>0</v>
      </c>
      <c r="H4532" t="b">
        <f>IF('Input and Summary Results'!$J$4="yes",'Data Transformation'!F4532,'Data Transformation'!D4532)</f>
        <v>0</v>
      </c>
      <c r="I4532" t="str">
        <f t="shared" si="241"/>
        <v/>
      </c>
    </row>
    <row r="4533" spans="2:9" x14ac:dyDescent="0.25">
      <c r="B4533" t="b">
        <f>IF('Input and Summary Results'!D4115=0,FALSE,'Input and Summary Results'!$B4115)</f>
        <v>0</v>
      </c>
      <c r="C4533" t="b">
        <f>IF(OR(B4533=0,'Input and Summary Results'!D4115=0,'Input and Summary Results'!D4115=""),FALSE,'Input and Summary Results'!$D4115)</f>
        <v>0</v>
      </c>
      <c r="D4533" t="b">
        <f>IF(OR(B4533=0,'Input and Summary Results'!E4115=0),FALSE,'Input and Summary Results'!$E4115)</f>
        <v>0</v>
      </c>
      <c r="E4533" t="b">
        <f t="shared" si="242"/>
        <v>0</v>
      </c>
      <c r="F4533" t="b">
        <f t="shared" si="243"/>
        <v>0</v>
      </c>
      <c r="G4533" t="b">
        <f>IF('Input and Summary Results'!$J$4="yes",IF(C4533=FALSE,FALSE,IF('Data Transformation'!E4533&lt;$R$10,E4533,$R$10)),IF(C4533=FALSE,FALSE,IF(C4533&lt;$R$10,C4533,$R$10)))</f>
        <v>0</v>
      </c>
      <c r="H4533" t="b">
        <f>IF('Input and Summary Results'!$J$4="yes",'Data Transformation'!F4533,'Data Transformation'!D4533)</f>
        <v>0</v>
      </c>
      <c r="I4533" t="str">
        <f t="shared" si="241"/>
        <v/>
      </c>
    </row>
    <row r="4534" spans="2:9" x14ac:dyDescent="0.25">
      <c r="B4534" t="b">
        <f>IF('Input and Summary Results'!D4116=0,FALSE,'Input and Summary Results'!$B4116)</f>
        <v>0</v>
      </c>
      <c r="C4534" t="b">
        <f>IF(OR(B4534=0,'Input and Summary Results'!D4116=0,'Input and Summary Results'!D4116=""),FALSE,'Input and Summary Results'!$D4116)</f>
        <v>0</v>
      </c>
      <c r="D4534" t="b">
        <f>IF(OR(B4534=0,'Input and Summary Results'!E4116=0),FALSE,'Input and Summary Results'!$E4116)</f>
        <v>0</v>
      </c>
      <c r="E4534" t="b">
        <f t="shared" si="242"/>
        <v>0</v>
      </c>
      <c r="F4534" t="b">
        <f t="shared" si="243"/>
        <v>0</v>
      </c>
      <c r="G4534" t="b">
        <f>IF('Input and Summary Results'!$J$4="yes",IF(C4534=FALSE,FALSE,IF('Data Transformation'!E4534&lt;$R$10,E4534,$R$10)),IF(C4534=FALSE,FALSE,IF(C4534&lt;$R$10,C4534,$R$10)))</f>
        <v>0</v>
      </c>
      <c r="H4534" t="b">
        <f>IF('Input and Summary Results'!$J$4="yes",'Data Transformation'!F4534,'Data Transformation'!D4534)</f>
        <v>0</v>
      </c>
      <c r="I4534" t="str">
        <f t="shared" si="241"/>
        <v/>
      </c>
    </row>
    <row r="4535" spans="2:9" x14ac:dyDescent="0.25">
      <c r="B4535" t="b">
        <f>IF('Input and Summary Results'!D4117=0,FALSE,'Input and Summary Results'!$B4117)</f>
        <v>0</v>
      </c>
      <c r="C4535" t="b">
        <f>IF(OR(B4535=0,'Input and Summary Results'!D4117=0,'Input and Summary Results'!D4117=""),FALSE,'Input and Summary Results'!$D4117)</f>
        <v>0</v>
      </c>
      <c r="D4535" t="b">
        <f>IF(OR(B4535=0,'Input and Summary Results'!E4117=0),FALSE,'Input and Summary Results'!$E4117)</f>
        <v>0</v>
      </c>
      <c r="E4535" t="b">
        <f t="shared" si="242"/>
        <v>0</v>
      </c>
      <c r="F4535" t="b">
        <f t="shared" si="243"/>
        <v>0</v>
      </c>
      <c r="G4535" t="b">
        <f>IF('Input and Summary Results'!$J$4="yes",IF(C4535=FALSE,FALSE,IF('Data Transformation'!E4535&lt;$R$10,E4535,$R$10)),IF(C4535=FALSE,FALSE,IF(C4535&lt;$R$10,C4535,$R$10)))</f>
        <v>0</v>
      </c>
      <c r="H4535" t="b">
        <f>IF('Input and Summary Results'!$J$4="yes",'Data Transformation'!F4535,'Data Transformation'!D4535)</f>
        <v>0</v>
      </c>
      <c r="I4535" t="str">
        <f t="shared" si="241"/>
        <v/>
      </c>
    </row>
    <row r="4536" spans="2:9" x14ac:dyDescent="0.25">
      <c r="B4536" t="b">
        <f>IF('Input and Summary Results'!D4118=0,FALSE,'Input and Summary Results'!$B4118)</f>
        <v>0</v>
      </c>
      <c r="C4536" t="b">
        <f>IF(OR(B4536=0,'Input and Summary Results'!D4118=0,'Input and Summary Results'!D4118=""),FALSE,'Input and Summary Results'!$D4118)</f>
        <v>0</v>
      </c>
      <c r="D4536" t="b">
        <f>IF(OR(B4536=0,'Input and Summary Results'!E4118=0),FALSE,'Input and Summary Results'!$E4118)</f>
        <v>0</v>
      </c>
      <c r="E4536" t="b">
        <f t="shared" si="242"/>
        <v>0</v>
      </c>
      <c r="F4536" t="b">
        <f t="shared" si="243"/>
        <v>0</v>
      </c>
      <c r="G4536" t="b">
        <f>IF('Input and Summary Results'!$J$4="yes",IF(C4536=FALSE,FALSE,IF('Data Transformation'!E4536&lt;$R$10,E4536,$R$10)),IF(C4536=FALSE,FALSE,IF(C4536&lt;$R$10,C4536,$R$10)))</f>
        <v>0</v>
      </c>
      <c r="H4536" t="b">
        <f>IF('Input and Summary Results'!$J$4="yes",'Data Transformation'!F4536,'Data Transformation'!D4536)</f>
        <v>0</v>
      </c>
      <c r="I4536" t="str">
        <f t="shared" si="241"/>
        <v/>
      </c>
    </row>
    <row r="4537" spans="2:9" x14ac:dyDescent="0.25">
      <c r="B4537" t="b">
        <f>IF('Input and Summary Results'!D4119=0,FALSE,'Input and Summary Results'!$B4119)</f>
        <v>0</v>
      </c>
      <c r="C4537" t="b">
        <f>IF(OR(B4537=0,'Input and Summary Results'!D4119=0,'Input and Summary Results'!D4119=""),FALSE,'Input and Summary Results'!$D4119)</f>
        <v>0</v>
      </c>
      <c r="D4537" t="b">
        <f>IF(OR(B4537=0,'Input and Summary Results'!E4119=0),FALSE,'Input and Summary Results'!$E4119)</f>
        <v>0</v>
      </c>
      <c r="E4537" t="b">
        <f t="shared" si="242"/>
        <v>0</v>
      </c>
      <c r="F4537" t="b">
        <f t="shared" si="243"/>
        <v>0</v>
      </c>
      <c r="G4537" t="b">
        <f>IF('Input and Summary Results'!$J$4="yes",IF(C4537=FALSE,FALSE,IF('Data Transformation'!E4537&lt;$R$10,E4537,$R$10)),IF(C4537=FALSE,FALSE,IF(C4537&lt;$R$10,C4537,$R$10)))</f>
        <v>0</v>
      </c>
      <c r="H4537" t="b">
        <f>IF('Input and Summary Results'!$J$4="yes",'Data Transformation'!F4537,'Data Transformation'!D4537)</f>
        <v>0</v>
      </c>
      <c r="I4537" t="str">
        <f t="shared" si="241"/>
        <v/>
      </c>
    </row>
    <row r="4538" spans="2:9" x14ac:dyDescent="0.25">
      <c r="B4538" t="b">
        <f>IF('Input and Summary Results'!D4120=0,FALSE,'Input and Summary Results'!$B4120)</f>
        <v>0</v>
      </c>
      <c r="C4538" t="b">
        <f>IF(OR(B4538=0,'Input and Summary Results'!D4120=0,'Input and Summary Results'!D4120=""),FALSE,'Input and Summary Results'!$D4120)</f>
        <v>0</v>
      </c>
      <c r="D4538" t="b">
        <f>IF(OR(B4538=0,'Input and Summary Results'!E4120=0),FALSE,'Input and Summary Results'!$E4120)</f>
        <v>0</v>
      </c>
      <c r="E4538" t="b">
        <f t="shared" si="242"/>
        <v>0</v>
      </c>
      <c r="F4538" t="b">
        <f t="shared" si="243"/>
        <v>0</v>
      </c>
      <c r="G4538" t="b">
        <f>IF('Input and Summary Results'!$J$4="yes",IF(C4538=FALSE,FALSE,IF('Data Transformation'!E4538&lt;$R$10,E4538,$R$10)),IF(C4538=FALSE,FALSE,IF(C4538&lt;$R$10,C4538,$R$10)))</f>
        <v>0</v>
      </c>
      <c r="H4538" t="b">
        <f>IF('Input and Summary Results'!$J$4="yes",'Data Transformation'!F4538,'Data Transformation'!D4538)</f>
        <v>0</v>
      </c>
      <c r="I4538" t="str">
        <f t="shared" si="241"/>
        <v/>
      </c>
    </row>
    <row r="4539" spans="2:9" x14ac:dyDescent="0.25">
      <c r="B4539" t="b">
        <f>IF('Input and Summary Results'!D4121=0,FALSE,'Input and Summary Results'!$B4121)</f>
        <v>0</v>
      </c>
      <c r="C4539" t="b">
        <f>IF(OR(B4539=0,'Input and Summary Results'!D4121=0,'Input and Summary Results'!D4121=""),FALSE,'Input and Summary Results'!$D4121)</f>
        <v>0</v>
      </c>
      <c r="D4539" t="b">
        <f>IF(OR(B4539=0,'Input and Summary Results'!E4121=0),FALSE,'Input and Summary Results'!$E4121)</f>
        <v>0</v>
      </c>
      <c r="E4539" t="b">
        <f t="shared" si="242"/>
        <v>0</v>
      </c>
      <c r="F4539" t="b">
        <f t="shared" si="243"/>
        <v>0</v>
      </c>
      <c r="G4539" t="b">
        <f>IF('Input and Summary Results'!$J$4="yes",IF(C4539=FALSE,FALSE,IF('Data Transformation'!E4539&lt;$R$10,E4539,$R$10)),IF(C4539=FALSE,FALSE,IF(C4539&lt;$R$10,C4539,$R$10)))</f>
        <v>0</v>
      </c>
      <c r="H4539" t="b">
        <f>IF('Input and Summary Results'!$J$4="yes",'Data Transformation'!F4539,'Data Transformation'!D4539)</f>
        <v>0</v>
      </c>
      <c r="I4539" t="str">
        <f t="shared" si="241"/>
        <v/>
      </c>
    </row>
    <row r="4540" spans="2:9" x14ac:dyDescent="0.25">
      <c r="B4540" t="b">
        <f>IF('Input and Summary Results'!D4122=0,FALSE,'Input and Summary Results'!$B4122)</f>
        <v>0</v>
      </c>
      <c r="C4540" t="b">
        <f>IF(OR(B4540=0,'Input and Summary Results'!D4122=0,'Input and Summary Results'!D4122=""),FALSE,'Input and Summary Results'!$D4122)</f>
        <v>0</v>
      </c>
      <c r="D4540" t="b">
        <f>IF(OR(B4540=0,'Input and Summary Results'!E4122=0),FALSE,'Input and Summary Results'!$E4122)</f>
        <v>0</v>
      </c>
      <c r="E4540" t="b">
        <f t="shared" si="242"/>
        <v>0</v>
      </c>
      <c r="F4540" t="b">
        <f t="shared" si="243"/>
        <v>0</v>
      </c>
      <c r="G4540" t="b">
        <f>IF('Input and Summary Results'!$J$4="yes",IF(C4540=FALSE,FALSE,IF('Data Transformation'!E4540&lt;$R$10,E4540,$R$10)),IF(C4540=FALSE,FALSE,IF(C4540&lt;$R$10,C4540,$R$10)))</f>
        <v>0</v>
      </c>
      <c r="H4540" t="b">
        <f>IF('Input and Summary Results'!$J$4="yes",'Data Transformation'!F4540,'Data Transformation'!D4540)</f>
        <v>0</v>
      </c>
      <c r="I4540" t="str">
        <f t="shared" si="241"/>
        <v/>
      </c>
    </row>
    <row r="4541" spans="2:9" x14ac:dyDescent="0.25">
      <c r="B4541" t="b">
        <f>IF('Input and Summary Results'!D4123=0,FALSE,'Input and Summary Results'!$B4123)</f>
        <v>0</v>
      </c>
      <c r="C4541" t="b">
        <f>IF(OR(B4541=0,'Input and Summary Results'!D4123=0,'Input and Summary Results'!D4123=""),FALSE,'Input and Summary Results'!$D4123)</f>
        <v>0</v>
      </c>
      <c r="D4541" t="b">
        <f>IF(OR(B4541=0,'Input and Summary Results'!E4123=0),FALSE,'Input and Summary Results'!$E4123)</f>
        <v>0</v>
      </c>
      <c r="E4541" t="b">
        <f t="shared" si="242"/>
        <v>0</v>
      </c>
      <c r="F4541" t="b">
        <f t="shared" si="243"/>
        <v>0</v>
      </c>
      <c r="G4541" t="b">
        <f>IF('Input and Summary Results'!$J$4="yes",IF(C4541=FALSE,FALSE,IF('Data Transformation'!E4541&lt;$R$10,E4541,$R$10)),IF(C4541=FALSE,FALSE,IF(C4541&lt;$R$10,C4541,$R$10)))</f>
        <v>0</v>
      </c>
      <c r="H4541" t="b">
        <f>IF('Input and Summary Results'!$J$4="yes",'Data Transformation'!F4541,'Data Transformation'!D4541)</f>
        <v>0</v>
      </c>
      <c r="I4541" t="str">
        <f t="shared" si="241"/>
        <v/>
      </c>
    </row>
    <row r="4542" spans="2:9" x14ac:dyDescent="0.25">
      <c r="B4542" t="b">
        <f>IF('Input and Summary Results'!D4124=0,FALSE,'Input and Summary Results'!$B4124)</f>
        <v>0</v>
      </c>
      <c r="C4542" t="b">
        <f>IF(OR(B4542=0,'Input and Summary Results'!D4124=0,'Input and Summary Results'!D4124=""),FALSE,'Input and Summary Results'!$D4124)</f>
        <v>0</v>
      </c>
      <c r="D4542" t="b">
        <f>IF(OR(B4542=0,'Input and Summary Results'!E4124=0),FALSE,'Input and Summary Results'!$E4124)</f>
        <v>0</v>
      </c>
      <c r="E4542" t="b">
        <f t="shared" si="242"/>
        <v>0</v>
      </c>
      <c r="F4542" t="b">
        <f t="shared" si="243"/>
        <v>0</v>
      </c>
      <c r="G4542" t="b">
        <f>IF('Input and Summary Results'!$J$4="yes",IF(C4542=FALSE,FALSE,IF('Data Transformation'!E4542&lt;$R$10,E4542,$R$10)),IF(C4542=FALSE,FALSE,IF(C4542&lt;$R$10,C4542,$R$10)))</f>
        <v>0</v>
      </c>
      <c r="H4542" t="b">
        <f>IF('Input and Summary Results'!$J$4="yes",'Data Transformation'!F4542,'Data Transformation'!D4542)</f>
        <v>0</v>
      </c>
      <c r="I4542" t="str">
        <f t="shared" si="241"/>
        <v/>
      </c>
    </row>
    <row r="4543" spans="2:9" x14ac:dyDescent="0.25">
      <c r="B4543" t="b">
        <f>IF('Input and Summary Results'!D4125=0,FALSE,'Input and Summary Results'!$B4125)</f>
        <v>0</v>
      </c>
      <c r="C4543" t="b">
        <f>IF(OR(B4543=0,'Input and Summary Results'!D4125=0,'Input and Summary Results'!D4125=""),FALSE,'Input and Summary Results'!$D4125)</f>
        <v>0</v>
      </c>
      <c r="D4543" t="b">
        <f>IF(OR(B4543=0,'Input and Summary Results'!E4125=0),FALSE,'Input and Summary Results'!$E4125)</f>
        <v>0</v>
      </c>
      <c r="E4543" t="b">
        <f t="shared" si="242"/>
        <v>0</v>
      </c>
      <c r="F4543" t="b">
        <f t="shared" si="243"/>
        <v>0</v>
      </c>
      <c r="G4543" t="b">
        <f>IF('Input and Summary Results'!$J$4="yes",IF(C4543=FALSE,FALSE,IF('Data Transformation'!E4543&lt;$R$10,E4543,$R$10)),IF(C4543=FALSE,FALSE,IF(C4543&lt;$R$10,C4543,$R$10)))</f>
        <v>0</v>
      </c>
      <c r="H4543" t="b">
        <f>IF('Input and Summary Results'!$J$4="yes",'Data Transformation'!F4543,'Data Transformation'!D4543)</f>
        <v>0</v>
      </c>
      <c r="I4543" t="str">
        <f t="shared" si="241"/>
        <v/>
      </c>
    </row>
    <row r="4544" spans="2:9" x14ac:dyDescent="0.25">
      <c r="B4544" t="b">
        <f>IF('Input and Summary Results'!D4126=0,FALSE,'Input and Summary Results'!$B4126)</f>
        <v>0</v>
      </c>
      <c r="C4544" t="b">
        <f>IF(OR(B4544=0,'Input and Summary Results'!D4126=0,'Input and Summary Results'!D4126=""),FALSE,'Input and Summary Results'!$D4126)</f>
        <v>0</v>
      </c>
      <c r="D4544" t="b">
        <f>IF(OR(B4544=0,'Input and Summary Results'!E4126=0),FALSE,'Input and Summary Results'!$E4126)</f>
        <v>0</v>
      </c>
      <c r="E4544" t="b">
        <f t="shared" si="242"/>
        <v>0</v>
      </c>
      <c r="F4544" t="b">
        <f t="shared" si="243"/>
        <v>0</v>
      </c>
      <c r="G4544" t="b">
        <f>IF('Input and Summary Results'!$J$4="yes",IF(C4544=FALSE,FALSE,IF('Data Transformation'!E4544&lt;$R$10,E4544,$R$10)),IF(C4544=FALSE,FALSE,IF(C4544&lt;$R$10,C4544,$R$10)))</f>
        <v>0</v>
      </c>
      <c r="H4544" t="b">
        <f>IF('Input and Summary Results'!$J$4="yes",'Data Transformation'!F4544,'Data Transformation'!D4544)</f>
        <v>0</v>
      </c>
      <c r="I4544" t="str">
        <f t="shared" si="241"/>
        <v/>
      </c>
    </row>
    <row r="4545" spans="2:9" x14ac:dyDescent="0.25">
      <c r="B4545" t="b">
        <f>IF('Input and Summary Results'!D4127=0,FALSE,'Input and Summary Results'!$B4127)</f>
        <v>0</v>
      </c>
      <c r="C4545" t="b">
        <f>IF(OR(B4545=0,'Input and Summary Results'!D4127=0,'Input and Summary Results'!D4127=""),FALSE,'Input and Summary Results'!$D4127)</f>
        <v>0</v>
      </c>
      <c r="D4545" t="b">
        <f>IF(OR(B4545=0,'Input and Summary Results'!E4127=0),FALSE,'Input and Summary Results'!$E4127)</f>
        <v>0</v>
      </c>
      <c r="E4545" t="b">
        <f t="shared" si="242"/>
        <v>0</v>
      </c>
      <c r="F4545" t="b">
        <f t="shared" si="243"/>
        <v>0</v>
      </c>
      <c r="G4545" t="b">
        <f>IF('Input and Summary Results'!$J$4="yes",IF(C4545=FALSE,FALSE,IF('Data Transformation'!E4545&lt;$R$10,E4545,$R$10)),IF(C4545=FALSE,FALSE,IF(C4545&lt;$R$10,C4545,$R$10)))</f>
        <v>0</v>
      </c>
      <c r="H4545" t="b">
        <f>IF('Input and Summary Results'!$J$4="yes",'Data Transformation'!F4545,'Data Transformation'!D4545)</f>
        <v>0</v>
      </c>
      <c r="I4545" t="str">
        <f t="shared" si="241"/>
        <v/>
      </c>
    </row>
    <row r="4546" spans="2:9" x14ac:dyDescent="0.25">
      <c r="B4546" t="b">
        <f>IF('Input and Summary Results'!D4128=0,FALSE,'Input and Summary Results'!$B4128)</f>
        <v>0</v>
      </c>
      <c r="C4546" t="b">
        <f>IF(OR(B4546=0,'Input and Summary Results'!D4128=0,'Input and Summary Results'!D4128=""),FALSE,'Input and Summary Results'!$D4128)</f>
        <v>0</v>
      </c>
      <c r="D4546" t="b">
        <f>IF(OR(B4546=0,'Input and Summary Results'!E4128=0),FALSE,'Input and Summary Results'!$E4128)</f>
        <v>0</v>
      </c>
      <c r="E4546" t="b">
        <f t="shared" si="242"/>
        <v>0</v>
      </c>
      <c r="F4546" t="b">
        <f t="shared" si="243"/>
        <v>0</v>
      </c>
      <c r="G4546" t="b">
        <f>IF('Input and Summary Results'!$J$4="yes",IF(C4546=FALSE,FALSE,IF('Data Transformation'!E4546&lt;$R$10,E4546,$R$10)),IF(C4546=FALSE,FALSE,IF(C4546&lt;$R$10,C4546,$R$10)))</f>
        <v>0</v>
      </c>
      <c r="H4546" t="b">
        <f>IF('Input and Summary Results'!$J$4="yes",'Data Transformation'!F4546,'Data Transformation'!D4546)</f>
        <v>0</v>
      </c>
      <c r="I4546" t="str">
        <f t="shared" si="241"/>
        <v/>
      </c>
    </row>
    <row r="4547" spans="2:9" x14ac:dyDescent="0.25">
      <c r="B4547" t="b">
        <f>IF('Input and Summary Results'!D4129=0,FALSE,'Input and Summary Results'!$B4129)</f>
        <v>0</v>
      </c>
      <c r="C4547" t="b">
        <f>IF(OR(B4547=0,'Input and Summary Results'!D4129=0,'Input and Summary Results'!D4129=""),FALSE,'Input and Summary Results'!$D4129)</f>
        <v>0</v>
      </c>
      <c r="D4547" t="b">
        <f>IF(OR(B4547=0,'Input and Summary Results'!E4129=0),FALSE,'Input and Summary Results'!$E4129)</f>
        <v>0</v>
      </c>
      <c r="E4547" t="b">
        <f t="shared" si="242"/>
        <v>0</v>
      </c>
      <c r="F4547" t="b">
        <f t="shared" si="243"/>
        <v>0</v>
      </c>
      <c r="G4547" t="b">
        <f>IF('Input and Summary Results'!$J$4="yes",IF(C4547=FALSE,FALSE,IF('Data Transformation'!E4547&lt;$R$10,E4547,$R$10)),IF(C4547=FALSE,FALSE,IF(C4547&lt;$R$10,C4547,$R$10)))</f>
        <v>0</v>
      </c>
      <c r="H4547" t="b">
        <f>IF('Input and Summary Results'!$J$4="yes",'Data Transformation'!F4547,'Data Transformation'!D4547)</f>
        <v>0</v>
      </c>
      <c r="I4547" t="str">
        <f t="shared" si="241"/>
        <v/>
      </c>
    </row>
    <row r="4548" spans="2:9" x14ac:dyDescent="0.25">
      <c r="B4548" t="b">
        <f>IF('Input and Summary Results'!D4130=0,FALSE,'Input and Summary Results'!$B4130)</f>
        <v>0</v>
      </c>
      <c r="C4548" t="b">
        <f>IF(OR(B4548=0,'Input and Summary Results'!D4130=0,'Input and Summary Results'!D4130=""),FALSE,'Input and Summary Results'!$D4130)</f>
        <v>0</v>
      </c>
      <c r="D4548" t="b">
        <f>IF(OR(B4548=0,'Input and Summary Results'!E4130=0),FALSE,'Input and Summary Results'!$E4130)</f>
        <v>0</v>
      </c>
      <c r="E4548" t="b">
        <f t="shared" si="242"/>
        <v>0</v>
      </c>
      <c r="F4548" t="b">
        <f t="shared" si="243"/>
        <v>0</v>
      </c>
      <c r="G4548" t="b">
        <f>IF('Input and Summary Results'!$J$4="yes",IF(C4548=FALSE,FALSE,IF('Data Transformation'!E4548&lt;$R$10,E4548,$R$10)),IF(C4548=FALSE,FALSE,IF(C4548&lt;$R$10,C4548,$R$10)))</f>
        <v>0</v>
      </c>
      <c r="H4548" t="b">
        <f>IF('Input and Summary Results'!$J$4="yes",'Data Transformation'!F4548,'Data Transformation'!D4548)</f>
        <v>0</v>
      </c>
      <c r="I4548" t="str">
        <f t="shared" si="241"/>
        <v/>
      </c>
    </row>
    <row r="4549" spans="2:9" x14ac:dyDescent="0.25">
      <c r="B4549" t="b">
        <f>IF('Input and Summary Results'!D4131=0,FALSE,'Input and Summary Results'!$B4131)</f>
        <v>0</v>
      </c>
      <c r="C4549" t="b">
        <f>IF(OR(B4549=0,'Input and Summary Results'!D4131=0,'Input and Summary Results'!D4131=""),FALSE,'Input and Summary Results'!$D4131)</f>
        <v>0</v>
      </c>
      <c r="D4549" t="b">
        <f>IF(OR(B4549=0,'Input and Summary Results'!E4131=0),FALSE,'Input and Summary Results'!$E4131)</f>
        <v>0</v>
      </c>
      <c r="E4549" t="b">
        <f t="shared" si="242"/>
        <v>0</v>
      </c>
      <c r="F4549" t="b">
        <f t="shared" si="243"/>
        <v>0</v>
      </c>
      <c r="G4549" t="b">
        <f>IF('Input and Summary Results'!$J$4="yes",IF(C4549=FALSE,FALSE,IF('Data Transformation'!E4549&lt;$R$10,E4549,$R$10)),IF(C4549=FALSE,FALSE,IF(C4549&lt;$R$10,C4549,$R$10)))</f>
        <v>0</v>
      </c>
      <c r="H4549" t="b">
        <f>IF('Input and Summary Results'!$J$4="yes",'Data Transformation'!F4549,'Data Transformation'!D4549)</f>
        <v>0</v>
      </c>
      <c r="I4549" t="str">
        <f t="shared" ref="I4549:I4612" si="244">IF(G4549=FALSE,"",B4549)</f>
        <v/>
      </c>
    </row>
    <row r="4550" spans="2:9" x14ac:dyDescent="0.25">
      <c r="B4550" t="b">
        <f>IF('Input and Summary Results'!D4132=0,FALSE,'Input and Summary Results'!$B4132)</f>
        <v>0</v>
      </c>
      <c r="C4550" t="b">
        <f>IF(OR(B4550=0,'Input and Summary Results'!D4132=0,'Input and Summary Results'!D4132=""),FALSE,'Input and Summary Results'!$D4132)</f>
        <v>0</v>
      </c>
      <c r="D4550" t="b">
        <f>IF(OR(B4550=0,'Input and Summary Results'!E4132=0),FALSE,'Input and Summary Results'!$E4132)</f>
        <v>0</v>
      </c>
      <c r="E4550" t="b">
        <f t="shared" si="242"/>
        <v>0</v>
      </c>
      <c r="F4550" t="b">
        <f t="shared" si="243"/>
        <v>0</v>
      </c>
      <c r="G4550" t="b">
        <f>IF('Input and Summary Results'!$J$4="yes",IF(C4550=FALSE,FALSE,IF('Data Transformation'!E4550&lt;$R$10,E4550,$R$10)),IF(C4550=FALSE,FALSE,IF(C4550&lt;$R$10,C4550,$R$10)))</f>
        <v>0</v>
      </c>
      <c r="H4550" t="b">
        <f>IF('Input and Summary Results'!$J$4="yes",'Data Transformation'!F4550,'Data Transformation'!D4550)</f>
        <v>0</v>
      </c>
      <c r="I4550" t="str">
        <f t="shared" si="244"/>
        <v/>
      </c>
    </row>
    <row r="4551" spans="2:9" x14ac:dyDescent="0.25">
      <c r="B4551" t="b">
        <f>IF('Input and Summary Results'!D4133=0,FALSE,'Input and Summary Results'!$B4133)</f>
        <v>0</v>
      </c>
      <c r="C4551" t="b">
        <f>IF(OR(B4551=0,'Input and Summary Results'!D4133=0,'Input and Summary Results'!D4133=""),FALSE,'Input and Summary Results'!$D4133)</f>
        <v>0</v>
      </c>
      <c r="D4551" t="b">
        <f>IF(OR(B4551=0,'Input and Summary Results'!E4133=0),FALSE,'Input and Summary Results'!$E4133)</f>
        <v>0</v>
      </c>
      <c r="E4551" t="b">
        <f t="shared" si="242"/>
        <v>0</v>
      </c>
      <c r="F4551" t="b">
        <f t="shared" si="243"/>
        <v>0</v>
      </c>
      <c r="G4551" t="b">
        <f>IF('Input and Summary Results'!$J$4="yes",IF(C4551=FALSE,FALSE,IF('Data Transformation'!E4551&lt;$R$10,E4551,$R$10)),IF(C4551=FALSE,FALSE,IF(C4551&lt;$R$10,C4551,$R$10)))</f>
        <v>0</v>
      </c>
      <c r="H4551" t="b">
        <f>IF('Input and Summary Results'!$J$4="yes",'Data Transformation'!F4551,'Data Transformation'!D4551)</f>
        <v>0</v>
      </c>
      <c r="I4551" t="str">
        <f t="shared" si="244"/>
        <v/>
      </c>
    </row>
    <row r="4552" spans="2:9" x14ac:dyDescent="0.25">
      <c r="B4552" t="b">
        <f>IF('Input and Summary Results'!D4134=0,FALSE,'Input and Summary Results'!$B4134)</f>
        <v>0</v>
      </c>
      <c r="C4552" t="b">
        <f>IF(OR(B4552=0,'Input and Summary Results'!D4134=0,'Input and Summary Results'!D4134=""),FALSE,'Input and Summary Results'!$D4134)</f>
        <v>0</v>
      </c>
      <c r="D4552" t="b">
        <f>IF(OR(B4552=0,'Input and Summary Results'!E4134=0),FALSE,'Input and Summary Results'!$E4134)</f>
        <v>0</v>
      </c>
      <c r="E4552" t="b">
        <f t="shared" si="242"/>
        <v>0</v>
      </c>
      <c r="F4552" t="b">
        <f t="shared" si="243"/>
        <v>0</v>
      </c>
      <c r="G4552" t="b">
        <f>IF('Input and Summary Results'!$J$4="yes",IF(C4552=FALSE,FALSE,IF('Data Transformation'!E4552&lt;$R$10,E4552,$R$10)),IF(C4552=FALSE,FALSE,IF(C4552&lt;$R$10,C4552,$R$10)))</f>
        <v>0</v>
      </c>
      <c r="H4552" t="b">
        <f>IF('Input and Summary Results'!$J$4="yes",'Data Transformation'!F4552,'Data Transformation'!D4552)</f>
        <v>0</v>
      </c>
      <c r="I4552" t="str">
        <f t="shared" si="244"/>
        <v/>
      </c>
    </row>
    <row r="4553" spans="2:9" x14ac:dyDescent="0.25">
      <c r="B4553" t="b">
        <f>IF('Input and Summary Results'!D4135=0,FALSE,'Input and Summary Results'!$B4135)</f>
        <v>0</v>
      </c>
      <c r="C4553" t="b">
        <f>IF(OR(B4553=0,'Input and Summary Results'!D4135=0,'Input and Summary Results'!D4135=""),FALSE,'Input and Summary Results'!$D4135)</f>
        <v>0</v>
      </c>
      <c r="D4553" t="b">
        <f>IF(OR(B4553=0,'Input and Summary Results'!E4135=0),FALSE,'Input and Summary Results'!$E4135)</f>
        <v>0</v>
      </c>
      <c r="E4553" t="b">
        <f t="shared" si="242"/>
        <v>0</v>
      </c>
      <c r="F4553" t="b">
        <f t="shared" si="243"/>
        <v>0</v>
      </c>
      <c r="G4553" t="b">
        <f>IF('Input and Summary Results'!$J$4="yes",IF(C4553=FALSE,FALSE,IF('Data Transformation'!E4553&lt;$R$10,E4553,$R$10)),IF(C4553=FALSE,FALSE,IF(C4553&lt;$R$10,C4553,$R$10)))</f>
        <v>0</v>
      </c>
      <c r="H4553" t="b">
        <f>IF('Input and Summary Results'!$J$4="yes",'Data Transformation'!F4553,'Data Transformation'!D4553)</f>
        <v>0</v>
      </c>
      <c r="I4553" t="str">
        <f t="shared" si="244"/>
        <v/>
      </c>
    </row>
    <row r="4554" spans="2:9" x14ac:dyDescent="0.25">
      <c r="B4554" t="b">
        <f>IF('Input and Summary Results'!D4136=0,FALSE,'Input and Summary Results'!$B4136)</f>
        <v>0</v>
      </c>
      <c r="C4554" t="b">
        <f>IF(OR(B4554=0,'Input and Summary Results'!D4136=0,'Input and Summary Results'!D4136=""),FALSE,'Input and Summary Results'!$D4136)</f>
        <v>0</v>
      </c>
      <c r="D4554" t="b">
        <f>IF(OR(B4554=0,'Input and Summary Results'!E4136=0),FALSE,'Input and Summary Results'!$E4136)</f>
        <v>0</v>
      </c>
      <c r="E4554" t="b">
        <f t="shared" si="242"/>
        <v>0</v>
      </c>
      <c r="F4554" t="b">
        <f t="shared" si="243"/>
        <v>0</v>
      </c>
      <c r="G4554" t="b">
        <f>IF('Input and Summary Results'!$J$4="yes",IF(C4554=FALSE,FALSE,IF('Data Transformation'!E4554&lt;$R$10,E4554,$R$10)),IF(C4554=FALSE,FALSE,IF(C4554&lt;$R$10,C4554,$R$10)))</f>
        <v>0</v>
      </c>
      <c r="H4554" t="b">
        <f>IF('Input and Summary Results'!$J$4="yes",'Data Transformation'!F4554,'Data Transformation'!D4554)</f>
        <v>0</v>
      </c>
      <c r="I4554" t="str">
        <f t="shared" si="244"/>
        <v/>
      </c>
    </row>
    <row r="4555" spans="2:9" x14ac:dyDescent="0.25">
      <c r="B4555" t="b">
        <f>IF('Input and Summary Results'!D4137=0,FALSE,'Input and Summary Results'!$B4137)</f>
        <v>0</v>
      </c>
      <c r="C4555" t="b">
        <f>IF(OR(B4555=0,'Input and Summary Results'!D4137=0,'Input and Summary Results'!D4137=""),FALSE,'Input and Summary Results'!$D4137)</f>
        <v>0</v>
      </c>
      <c r="D4555" t="b">
        <f>IF(OR(B4555=0,'Input and Summary Results'!E4137=0),FALSE,'Input and Summary Results'!$E4137)</f>
        <v>0</v>
      </c>
      <c r="E4555" t="b">
        <f t="shared" si="242"/>
        <v>0</v>
      </c>
      <c r="F4555" t="b">
        <f t="shared" si="243"/>
        <v>0</v>
      </c>
      <c r="G4555" t="b">
        <f>IF('Input and Summary Results'!$J$4="yes",IF(C4555=FALSE,FALSE,IF('Data Transformation'!E4555&lt;$R$10,E4555,$R$10)),IF(C4555=FALSE,FALSE,IF(C4555&lt;$R$10,C4555,$R$10)))</f>
        <v>0</v>
      </c>
      <c r="H4555" t="b">
        <f>IF('Input and Summary Results'!$J$4="yes",'Data Transformation'!F4555,'Data Transformation'!D4555)</f>
        <v>0</v>
      </c>
      <c r="I4555" t="str">
        <f t="shared" si="244"/>
        <v/>
      </c>
    </row>
    <row r="4556" spans="2:9" x14ac:dyDescent="0.25">
      <c r="B4556" t="b">
        <f>IF('Input and Summary Results'!D4138=0,FALSE,'Input and Summary Results'!$B4138)</f>
        <v>0</v>
      </c>
      <c r="C4556" t="b">
        <f>IF(OR(B4556=0,'Input and Summary Results'!D4138=0,'Input and Summary Results'!D4138=""),FALSE,'Input and Summary Results'!$D4138)</f>
        <v>0</v>
      </c>
      <c r="D4556" t="b">
        <f>IF(OR(B4556=0,'Input and Summary Results'!E4138=0),FALSE,'Input and Summary Results'!$E4138)</f>
        <v>0</v>
      </c>
      <c r="E4556" t="b">
        <f t="shared" si="242"/>
        <v>0</v>
      </c>
      <c r="F4556" t="b">
        <f t="shared" si="243"/>
        <v>0</v>
      </c>
      <c r="G4556" t="b">
        <f>IF('Input and Summary Results'!$J$4="yes",IF(C4556=FALSE,FALSE,IF('Data Transformation'!E4556&lt;$R$10,E4556,$R$10)),IF(C4556=FALSE,FALSE,IF(C4556&lt;$R$10,C4556,$R$10)))</f>
        <v>0</v>
      </c>
      <c r="H4556" t="b">
        <f>IF('Input and Summary Results'!$J$4="yes",'Data Transformation'!F4556,'Data Transformation'!D4556)</f>
        <v>0</v>
      </c>
      <c r="I4556" t="str">
        <f t="shared" si="244"/>
        <v/>
      </c>
    </row>
    <row r="4557" spans="2:9" x14ac:dyDescent="0.25">
      <c r="B4557" t="b">
        <f>IF('Input and Summary Results'!D4139=0,FALSE,'Input and Summary Results'!$B4139)</f>
        <v>0</v>
      </c>
      <c r="C4557" t="b">
        <f>IF(OR(B4557=0,'Input and Summary Results'!D4139=0,'Input and Summary Results'!D4139=""),FALSE,'Input and Summary Results'!$D4139)</f>
        <v>0</v>
      </c>
      <c r="D4557" t="b">
        <f>IF(OR(B4557=0,'Input and Summary Results'!E4139=0),FALSE,'Input and Summary Results'!$E4139)</f>
        <v>0</v>
      </c>
      <c r="E4557" t="b">
        <f t="shared" si="242"/>
        <v>0</v>
      </c>
      <c r="F4557" t="b">
        <f t="shared" si="243"/>
        <v>0</v>
      </c>
      <c r="G4557" t="b">
        <f>IF('Input and Summary Results'!$J$4="yes",IF(C4557=FALSE,FALSE,IF('Data Transformation'!E4557&lt;$R$10,E4557,$R$10)),IF(C4557=FALSE,FALSE,IF(C4557&lt;$R$10,C4557,$R$10)))</f>
        <v>0</v>
      </c>
      <c r="H4557" t="b">
        <f>IF('Input and Summary Results'!$J$4="yes",'Data Transformation'!F4557,'Data Transformation'!D4557)</f>
        <v>0</v>
      </c>
      <c r="I4557" t="str">
        <f t="shared" si="244"/>
        <v/>
      </c>
    </row>
    <row r="4558" spans="2:9" x14ac:dyDescent="0.25">
      <c r="B4558" t="b">
        <f>IF('Input and Summary Results'!D4140=0,FALSE,'Input and Summary Results'!$B4140)</f>
        <v>0</v>
      </c>
      <c r="C4558" t="b">
        <f>IF(OR(B4558=0,'Input and Summary Results'!D4140=0,'Input and Summary Results'!D4140=""),FALSE,'Input and Summary Results'!$D4140)</f>
        <v>0</v>
      </c>
      <c r="D4558" t="b">
        <f>IF(OR(B4558=0,'Input and Summary Results'!E4140=0),FALSE,'Input and Summary Results'!$E4140)</f>
        <v>0</v>
      </c>
      <c r="E4558" t="b">
        <f t="shared" si="242"/>
        <v>0</v>
      </c>
      <c r="F4558" t="b">
        <f t="shared" si="243"/>
        <v>0</v>
      </c>
      <c r="G4558" t="b">
        <f>IF('Input and Summary Results'!$J$4="yes",IF(C4558=FALSE,FALSE,IF('Data Transformation'!E4558&lt;$R$10,E4558,$R$10)),IF(C4558=FALSE,FALSE,IF(C4558&lt;$R$10,C4558,$R$10)))</f>
        <v>0</v>
      </c>
      <c r="H4558" t="b">
        <f>IF('Input and Summary Results'!$J$4="yes",'Data Transformation'!F4558,'Data Transformation'!D4558)</f>
        <v>0</v>
      </c>
      <c r="I4558" t="str">
        <f t="shared" si="244"/>
        <v/>
      </c>
    </row>
    <row r="4559" spans="2:9" x14ac:dyDescent="0.25">
      <c r="B4559" t="b">
        <f>IF('Input and Summary Results'!D4141=0,FALSE,'Input and Summary Results'!$B4141)</f>
        <v>0</v>
      </c>
      <c r="C4559" t="b">
        <f>IF(OR(B4559=0,'Input and Summary Results'!D4141=0,'Input and Summary Results'!D4141=""),FALSE,'Input and Summary Results'!$D4141)</f>
        <v>0</v>
      </c>
      <c r="D4559" t="b">
        <f>IF(OR(B4559=0,'Input and Summary Results'!E4141=0),FALSE,'Input and Summary Results'!$E4141)</f>
        <v>0</v>
      </c>
      <c r="E4559" t="b">
        <f t="shared" si="242"/>
        <v>0</v>
      </c>
      <c r="F4559" t="b">
        <f t="shared" si="243"/>
        <v>0</v>
      </c>
      <c r="G4559" t="b">
        <f>IF('Input and Summary Results'!$J$4="yes",IF(C4559=FALSE,FALSE,IF('Data Transformation'!E4559&lt;$R$10,E4559,$R$10)),IF(C4559=FALSE,FALSE,IF(C4559&lt;$R$10,C4559,$R$10)))</f>
        <v>0</v>
      </c>
      <c r="H4559" t="b">
        <f>IF('Input and Summary Results'!$J$4="yes",'Data Transformation'!F4559,'Data Transformation'!D4559)</f>
        <v>0</v>
      </c>
      <c r="I4559" t="str">
        <f t="shared" si="244"/>
        <v/>
      </c>
    </row>
    <row r="4560" spans="2:9" x14ac:dyDescent="0.25">
      <c r="B4560" t="b">
        <f>IF('Input and Summary Results'!D4142=0,FALSE,'Input and Summary Results'!$B4142)</f>
        <v>0</v>
      </c>
      <c r="C4560" t="b">
        <f>IF(OR(B4560=0,'Input and Summary Results'!D4142=0,'Input and Summary Results'!D4142=""),FALSE,'Input and Summary Results'!$D4142)</f>
        <v>0</v>
      </c>
      <c r="D4560" t="b">
        <f>IF(OR(B4560=0,'Input and Summary Results'!E4142=0),FALSE,'Input and Summary Results'!$E4142)</f>
        <v>0</v>
      </c>
      <c r="E4560" t="b">
        <f t="shared" si="242"/>
        <v>0</v>
      </c>
      <c r="F4560" t="b">
        <f t="shared" si="243"/>
        <v>0</v>
      </c>
      <c r="G4560" t="b">
        <f>IF('Input and Summary Results'!$J$4="yes",IF(C4560=FALSE,FALSE,IF('Data Transformation'!E4560&lt;$R$10,E4560,$R$10)),IF(C4560=FALSE,FALSE,IF(C4560&lt;$R$10,C4560,$R$10)))</f>
        <v>0</v>
      </c>
      <c r="H4560" t="b">
        <f>IF('Input and Summary Results'!$J$4="yes",'Data Transformation'!F4560,'Data Transformation'!D4560)</f>
        <v>0</v>
      </c>
      <c r="I4560" t="str">
        <f t="shared" si="244"/>
        <v/>
      </c>
    </row>
    <row r="4561" spans="2:9" x14ac:dyDescent="0.25">
      <c r="B4561" t="b">
        <f>IF('Input and Summary Results'!D4143=0,FALSE,'Input and Summary Results'!$B4143)</f>
        <v>0</v>
      </c>
      <c r="C4561" t="b">
        <f>IF(OR(B4561=0,'Input and Summary Results'!D4143=0,'Input and Summary Results'!D4143=""),FALSE,'Input and Summary Results'!$D4143)</f>
        <v>0</v>
      </c>
      <c r="D4561" t="b">
        <f>IF(OR(B4561=0,'Input and Summary Results'!E4143=0),FALSE,'Input and Summary Results'!$E4143)</f>
        <v>0</v>
      </c>
      <c r="E4561" t="b">
        <f t="shared" si="242"/>
        <v>0</v>
      </c>
      <c r="F4561" t="b">
        <f t="shared" si="243"/>
        <v>0</v>
      </c>
      <c r="G4561" t="b">
        <f>IF('Input and Summary Results'!$J$4="yes",IF(C4561=FALSE,FALSE,IF('Data Transformation'!E4561&lt;$R$10,E4561,$R$10)),IF(C4561=FALSE,FALSE,IF(C4561&lt;$R$10,C4561,$R$10)))</f>
        <v>0</v>
      </c>
      <c r="H4561" t="b">
        <f>IF('Input and Summary Results'!$J$4="yes",'Data Transformation'!F4561,'Data Transformation'!D4561)</f>
        <v>0</v>
      </c>
      <c r="I4561" t="str">
        <f t="shared" si="244"/>
        <v/>
      </c>
    </row>
    <row r="4562" spans="2:9" x14ac:dyDescent="0.25">
      <c r="B4562" t="b">
        <f>IF('Input and Summary Results'!D4144=0,FALSE,'Input and Summary Results'!$B4144)</f>
        <v>0</v>
      </c>
      <c r="C4562" t="b">
        <f>IF(OR(B4562=0,'Input and Summary Results'!D4144=0,'Input and Summary Results'!D4144=""),FALSE,'Input and Summary Results'!$D4144)</f>
        <v>0</v>
      </c>
      <c r="D4562" t="b">
        <f>IF(OR(B4562=0,'Input and Summary Results'!E4144=0),FALSE,'Input and Summary Results'!$E4144)</f>
        <v>0</v>
      </c>
      <c r="E4562" t="b">
        <f t="shared" si="242"/>
        <v>0</v>
      </c>
      <c r="F4562" t="b">
        <f t="shared" si="243"/>
        <v>0</v>
      </c>
      <c r="G4562" t="b">
        <f>IF('Input and Summary Results'!$J$4="yes",IF(C4562=FALSE,FALSE,IF('Data Transformation'!E4562&lt;$R$10,E4562,$R$10)),IF(C4562=FALSE,FALSE,IF(C4562&lt;$R$10,C4562,$R$10)))</f>
        <v>0</v>
      </c>
      <c r="H4562" t="b">
        <f>IF('Input and Summary Results'!$J$4="yes",'Data Transformation'!F4562,'Data Transformation'!D4562)</f>
        <v>0</v>
      </c>
      <c r="I4562" t="str">
        <f t="shared" si="244"/>
        <v/>
      </c>
    </row>
    <row r="4563" spans="2:9" x14ac:dyDescent="0.25">
      <c r="B4563" t="b">
        <f>IF('Input and Summary Results'!D4145=0,FALSE,'Input and Summary Results'!$B4145)</f>
        <v>0</v>
      </c>
      <c r="C4563" t="b">
        <f>IF(OR(B4563=0,'Input and Summary Results'!D4145=0,'Input and Summary Results'!D4145=""),FALSE,'Input and Summary Results'!$D4145)</f>
        <v>0</v>
      </c>
      <c r="D4563" t="b">
        <f>IF(OR(B4563=0,'Input and Summary Results'!E4145=0),FALSE,'Input and Summary Results'!$E4145)</f>
        <v>0</v>
      </c>
      <c r="E4563" t="b">
        <f t="shared" si="242"/>
        <v>0</v>
      </c>
      <c r="F4563" t="b">
        <f t="shared" si="243"/>
        <v>0</v>
      </c>
      <c r="G4563" t="b">
        <f>IF('Input and Summary Results'!$J$4="yes",IF(C4563=FALSE,FALSE,IF('Data Transformation'!E4563&lt;$R$10,E4563,$R$10)),IF(C4563=FALSE,FALSE,IF(C4563&lt;$R$10,C4563,$R$10)))</f>
        <v>0</v>
      </c>
      <c r="H4563" t="b">
        <f>IF('Input and Summary Results'!$J$4="yes",'Data Transformation'!F4563,'Data Transformation'!D4563)</f>
        <v>0</v>
      </c>
      <c r="I4563" t="str">
        <f t="shared" si="244"/>
        <v/>
      </c>
    </row>
    <row r="4564" spans="2:9" x14ac:dyDescent="0.25">
      <c r="B4564" t="b">
        <f>IF('Input and Summary Results'!D4146=0,FALSE,'Input and Summary Results'!$B4146)</f>
        <v>0</v>
      </c>
      <c r="C4564" t="b">
        <f>IF(OR(B4564=0,'Input and Summary Results'!D4146=0,'Input and Summary Results'!D4146=""),FALSE,'Input and Summary Results'!$D4146)</f>
        <v>0</v>
      </c>
      <c r="D4564" t="b">
        <f>IF(OR(B4564=0,'Input and Summary Results'!E4146=0),FALSE,'Input and Summary Results'!$E4146)</f>
        <v>0</v>
      </c>
      <c r="E4564" t="b">
        <f t="shared" si="242"/>
        <v>0</v>
      </c>
      <c r="F4564" t="b">
        <f t="shared" si="243"/>
        <v>0</v>
      </c>
      <c r="G4564" t="b">
        <f>IF('Input and Summary Results'!$J$4="yes",IF(C4564=FALSE,FALSE,IF('Data Transformation'!E4564&lt;$R$10,E4564,$R$10)),IF(C4564=FALSE,FALSE,IF(C4564&lt;$R$10,C4564,$R$10)))</f>
        <v>0</v>
      </c>
      <c r="H4564" t="b">
        <f>IF('Input and Summary Results'!$J$4="yes",'Data Transformation'!F4564,'Data Transformation'!D4564)</f>
        <v>0</v>
      </c>
      <c r="I4564" t="str">
        <f t="shared" si="244"/>
        <v/>
      </c>
    </row>
    <row r="4565" spans="2:9" x14ac:dyDescent="0.25">
      <c r="B4565" t="b">
        <f>IF('Input and Summary Results'!D4147=0,FALSE,'Input and Summary Results'!$B4147)</f>
        <v>0</v>
      </c>
      <c r="C4565" t="b">
        <f>IF(OR(B4565=0,'Input and Summary Results'!D4147=0,'Input and Summary Results'!D4147=""),FALSE,'Input and Summary Results'!$D4147)</f>
        <v>0</v>
      </c>
      <c r="D4565" t="b">
        <f>IF(OR(B4565=0,'Input and Summary Results'!E4147=0),FALSE,'Input and Summary Results'!$E4147)</f>
        <v>0</v>
      </c>
      <c r="E4565" t="b">
        <f t="shared" si="242"/>
        <v>0</v>
      </c>
      <c r="F4565" t="b">
        <f t="shared" si="243"/>
        <v>0</v>
      </c>
      <c r="G4565" t="b">
        <f>IF('Input and Summary Results'!$J$4="yes",IF(C4565=FALSE,FALSE,IF('Data Transformation'!E4565&lt;$R$10,E4565,$R$10)),IF(C4565=FALSE,FALSE,IF(C4565&lt;$R$10,C4565,$R$10)))</f>
        <v>0</v>
      </c>
      <c r="H4565" t="b">
        <f>IF('Input and Summary Results'!$J$4="yes",'Data Transformation'!F4565,'Data Transformation'!D4565)</f>
        <v>0</v>
      </c>
      <c r="I4565" t="str">
        <f t="shared" si="244"/>
        <v/>
      </c>
    </row>
    <row r="4566" spans="2:9" x14ac:dyDescent="0.25">
      <c r="B4566" t="b">
        <f>IF('Input and Summary Results'!D4148=0,FALSE,'Input and Summary Results'!$B4148)</f>
        <v>0</v>
      </c>
      <c r="C4566" t="b">
        <f>IF(OR(B4566=0,'Input and Summary Results'!D4148=0,'Input and Summary Results'!D4148=""),FALSE,'Input and Summary Results'!$D4148)</f>
        <v>0</v>
      </c>
      <c r="D4566" t="b">
        <f>IF(OR(B4566=0,'Input and Summary Results'!E4148=0),FALSE,'Input and Summary Results'!$E4148)</f>
        <v>0</v>
      </c>
      <c r="E4566" t="b">
        <f t="shared" si="242"/>
        <v>0</v>
      </c>
      <c r="F4566" t="b">
        <f t="shared" si="243"/>
        <v>0</v>
      </c>
      <c r="G4566" t="b">
        <f>IF('Input and Summary Results'!$J$4="yes",IF(C4566=FALSE,FALSE,IF('Data Transformation'!E4566&lt;$R$10,E4566,$R$10)),IF(C4566=FALSE,FALSE,IF(C4566&lt;$R$10,C4566,$R$10)))</f>
        <v>0</v>
      </c>
      <c r="H4566" t="b">
        <f>IF('Input and Summary Results'!$J$4="yes",'Data Transformation'!F4566,'Data Transformation'!D4566)</f>
        <v>0</v>
      </c>
      <c r="I4566" t="str">
        <f t="shared" si="244"/>
        <v/>
      </c>
    </row>
    <row r="4567" spans="2:9" x14ac:dyDescent="0.25">
      <c r="B4567" t="b">
        <f>IF('Input and Summary Results'!D4149=0,FALSE,'Input and Summary Results'!$B4149)</f>
        <v>0</v>
      </c>
      <c r="C4567" t="b">
        <f>IF(OR(B4567=0,'Input and Summary Results'!D4149=0,'Input and Summary Results'!D4149=""),FALSE,'Input and Summary Results'!$D4149)</f>
        <v>0</v>
      </c>
      <c r="D4567" t="b">
        <f>IF(OR(B4567=0,'Input and Summary Results'!E4149=0),FALSE,'Input and Summary Results'!$E4149)</f>
        <v>0</v>
      </c>
      <c r="E4567" t="b">
        <f t="shared" si="242"/>
        <v>0</v>
      </c>
      <c r="F4567" t="b">
        <f t="shared" si="243"/>
        <v>0</v>
      </c>
      <c r="G4567" t="b">
        <f>IF('Input and Summary Results'!$J$4="yes",IF(C4567=FALSE,FALSE,IF('Data Transformation'!E4567&lt;$R$10,E4567,$R$10)),IF(C4567=FALSE,FALSE,IF(C4567&lt;$R$10,C4567,$R$10)))</f>
        <v>0</v>
      </c>
      <c r="H4567" t="b">
        <f>IF('Input and Summary Results'!$J$4="yes",'Data Transformation'!F4567,'Data Transformation'!D4567)</f>
        <v>0</v>
      </c>
      <c r="I4567" t="str">
        <f t="shared" si="244"/>
        <v/>
      </c>
    </row>
    <row r="4568" spans="2:9" x14ac:dyDescent="0.25">
      <c r="B4568" t="b">
        <f>IF('Input and Summary Results'!D4150=0,FALSE,'Input and Summary Results'!$B4150)</f>
        <v>0</v>
      </c>
      <c r="C4568" t="b">
        <f>IF(OR(B4568=0,'Input and Summary Results'!D4150=0,'Input and Summary Results'!D4150=""),FALSE,'Input and Summary Results'!$D4150)</f>
        <v>0</v>
      </c>
      <c r="D4568" t="b">
        <f>IF(OR(B4568=0,'Input and Summary Results'!E4150=0),FALSE,'Input and Summary Results'!$E4150)</f>
        <v>0</v>
      </c>
      <c r="E4568" t="b">
        <f t="shared" si="242"/>
        <v>0</v>
      </c>
      <c r="F4568" t="b">
        <f t="shared" si="243"/>
        <v>0</v>
      </c>
      <c r="G4568" t="b">
        <f>IF('Input and Summary Results'!$J$4="yes",IF(C4568=FALSE,FALSE,IF('Data Transformation'!E4568&lt;$R$10,E4568,$R$10)),IF(C4568=FALSE,FALSE,IF(C4568&lt;$R$10,C4568,$R$10)))</f>
        <v>0</v>
      </c>
      <c r="H4568" t="b">
        <f>IF('Input and Summary Results'!$J$4="yes",'Data Transformation'!F4568,'Data Transformation'!D4568)</f>
        <v>0</v>
      </c>
      <c r="I4568" t="str">
        <f t="shared" si="244"/>
        <v/>
      </c>
    </row>
    <row r="4569" spans="2:9" x14ac:dyDescent="0.25">
      <c r="B4569" t="b">
        <f>IF('Input and Summary Results'!D4151=0,FALSE,'Input and Summary Results'!$B4151)</f>
        <v>0</v>
      </c>
      <c r="C4569" t="b">
        <f>IF(OR(B4569=0,'Input and Summary Results'!D4151=0,'Input and Summary Results'!D4151=""),FALSE,'Input and Summary Results'!$D4151)</f>
        <v>0</v>
      </c>
      <c r="D4569" t="b">
        <f>IF(OR(B4569=0,'Input and Summary Results'!E4151=0),FALSE,'Input and Summary Results'!$E4151)</f>
        <v>0</v>
      </c>
      <c r="E4569" t="b">
        <f t="shared" si="242"/>
        <v>0</v>
      </c>
      <c r="F4569" t="b">
        <f t="shared" si="243"/>
        <v>0</v>
      </c>
      <c r="G4569" t="b">
        <f>IF('Input and Summary Results'!$J$4="yes",IF(C4569=FALSE,FALSE,IF('Data Transformation'!E4569&lt;$R$10,E4569,$R$10)),IF(C4569=FALSE,FALSE,IF(C4569&lt;$R$10,C4569,$R$10)))</f>
        <v>0</v>
      </c>
      <c r="H4569" t="b">
        <f>IF('Input and Summary Results'!$J$4="yes",'Data Transformation'!F4569,'Data Transformation'!D4569)</f>
        <v>0</v>
      </c>
      <c r="I4569" t="str">
        <f t="shared" si="244"/>
        <v/>
      </c>
    </row>
    <row r="4570" spans="2:9" x14ac:dyDescent="0.25">
      <c r="B4570" t="b">
        <f>IF('Input and Summary Results'!D4152=0,FALSE,'Input and Summary Results'!$B4152)</f>
        <v>0</v>
      </c>
      <c r="C4570" t="b">
        <f>IF(OR(B4570=0,'Input and Summary Results'!D4152=0,'Input and Summary Results'!D4152=""),FALSE,'Input and Summary Results'!$D4152)</f>
        <v>0</v>
      </c>
      <c r="D4570" t="b">
        <f>IF(OR(B4570=0,'Input and Summary Results'!E4152=0),FALSE,'Input and Summary Results'!$E4152)</f>
        <v>0</v>
      </c>
      <c r="E4570" t="b">
        <f t="shared" si="242"/>
        <v>0</v>
      </c>
      <c r="F4570" t="b">
        <f t="shared" si="243"/>
        <v>0</v>
      </c>
      <c r="G4570" t="b">
        <f>IF('Input and Summary Results'!$J$4="yes",IF(C4570=FALSE,FALSE,IF('Data Transformation'!E4570&lt;$R$10,E4570,$R$10)),IF(C4570=FALSE,FALSE,IF(C4570&lt;$R$10,C4570,$R$10)))</f>
        <v>0</v>
      </c>
      <c r="H4570" t="b">
        <f>IF('Input and Summary Results'!$J$4="yes",'Data Transformation'!F4570,'Data Transformation'!D4570)</f>
        <v>0</v>
      </c>
      <c r="I4570" t="str">
        <f t="shared" si="244"/>
        <v/>
      </c>
    </row>
    <row r="4571" spans="2:9" x14ac:dyDescent="0.25">
      <c r="B4571" t="b">
        <f>IF('Input and Summary Results'!D4153=0,FALSE,'Input and Summary Results'!$B4153)</f>
        <v>0</v>
      </c>
      <c r="C4571" t="b">
        <f>IF(OR(B4571=0,'Input and Summary Results'!D4153=0,'Input and Summary Results'!D4153=""),FALSE,'Input and Summary Results'!$D4153)</f>
        <v>0</v>
      </c>
      <c r="D4571" t="b">
        <f>IF(OR(B4571=0,'Input and Summary Results'!E4153=0),FALSE,'Input and Summary Results'!$E4153)</f>
        <v>0</v>
      </c>
      <c r="E4571" t="b">
        <f t="shared" si="242"/>
        <v>0</v>
      </c>
      <c r="F4571" t="b">
        <f t="shared" si="243"/>
        <v>0</v>
      </c>
      <c r="G4571" t="b">
        <f>IF('Input and Summary Results'!$J$4="yes",IF(C4571=FALSE,FALSE,IF('Data Transformation'!E4571&lt;$R$10,E4571,$R$10)),IF(C4571=FALSE,FALSE,IF(C4571&lt;$R$10,C4571,$R$10)))</f>
        <v>0</v>
      </c>
      <c r="H4571" t="b">
        <f>IF('Input and Summary Results'!$J$4="yes",'Data Transformation'!F4571,'Data Transformation'!D4571)</f>
        <v>0</v>
      </c>
      <c r="I4571" t="str">
        <f t="shared" si="244"/>
        <v/>
      </c>
    </row>
    <row r="4572" spans="2:9" x14ac:dyDescent="0.25">
      <c r="B4572" t="b">
        <f>IF('Input and Summary Results'!D4154=0,FALSE,'Input and Summary Results'!$B4154)</f>
        <v>0</v>
      </c>
      <c r="C4572" t="b">
        <f>IF(OR(B4572=0,'Input and Summary Results'!D4154=0,'Input and Summary Results'!D4154=""),FALSE,'Input and Summary Results'!$D4154)</f>
        <v>0</v>
      </c>
      <c r="D4572" t="b">
        <f>IF(OR(B4572=0,'Input and Summary Results'!E4154=0),FALSE,'Input and Summary Results'!$E4154)</f>
        <v>0</v>
      </c>
      <c r="E4572" t="b">
        <f t="shared" si="242"/>
        <v>0</v>
      </c>
      <c r="F4572" t="b">
        <f t="shared" si="243"/>
        <v>0</v>
      </c>
      <c r="G4572" t="b">
        <f>IF('Input and Summary Results'!$J$4="yes",IF(C4572=FALSE,FALSE,IF('Data Transformation'!E4572&lt;$R$10,E4572,$R$10)),IF(C4572=FALSE,FALSE,IF(C4572&lt;$R$10,C4572,$R$10)))</f>
        <v>0</v>
      </c>
      <c r="H4572" t="b">
        <f>IF('Input and Summary Results'!$J$4="yes",'Data Transformation'!F4572,'Data Transformation'!D4572)</f>
        <v>0</v>
      </c>
      <c r="I4572" t="str">
        <f t="shared" si="244"/>
        <v/>
      </c>
    </row>
    <row r="4573" spans="2:9" x14ac:dyDescent="0.25">
      <c r="B4573" t="b">
        <f>IF('Input and Summary Results'!D4155=0,FALSE,'Input and Summary Results'!$B4155)</f>
        <v>0</v>
      </c>
      <c r="C4573" t="b">
        <f>IF(OR(B4573=0,'Input and Summary Results'!D4155=0,'Input and Summary Results'!D4155=""),FALSE,'Input and Summary Results'!$D4155)</f>
        <v>0</v>
      </c>
      <c r="D4573" t="b">
        <f>IF(OR(B4573=0,'Input and Summary Results'!E4155=0),FALSE,'Input and Summary Results'!$E4155)</f>
        <v>0</v>
      </c>
      <c r="E4573" t="b">
        <f t="shared" si="242"/>
        <v>0</v>
      </c>
      <c r="F4573" t="b">
        <f t="shared" si="243"/>
        <v>0</v>
      </c>
      <c r="G4573" t="b">
        <f>IF('Input and Summary Results'!$J$4="yes",IF(C4573=FALSE,FALSE,IF('Data Transformation'!E4573&lt;$R$10,E4573,$R$10)),IF(C4573=FALSE,FALSE,IF(C4573&lt;$R$10,C4573,$R$10)))</f>
        <v>0</v>
      </c>
      <c r="H4573" t="b">
        <f>IF('Input and Summary Results'!$J$4="yes",'Data Transformation'!F4573,'Data Transformation'!D4573)</f>
        <v>0</v>
      </c>
      <c r="I4573" t="str">
        <f t="shared" si="244"/>
        <v/>
      </c>
    </row>
    <row r="4574" spans="2:9" x14ac:dyDescent="0.25">
      <c r="B4574" t="b">
        <f>IF('Input and Summary Results'!D4156=0,FALSE,'Input and Summary Results'!$B4156)</f>
        <v>0</v>
      </c>
      <c r="C4574" t="b">
        <f>IF(OR(B4574=0,'Input and Summary Results'!D4156=0,'Input and Summary Results'!D4156=""),FALSE,'Input and Summary Results'!$D4156)</f>
        <v>0</v>
      </c>
      <c r="D4574" t="b">
        <f>IF(OR(B4574=0,'Input and Summary Results'!E4156=0),FALSE,'Input and Summary Results'!$E4156)</f>
        <v>0</v>
      </c>
      <c r="E4574" t="b">
        <f t="shared" si="242"/>
        <v>0</v>
      </c>
      <c r="F4574" t="b">
        <f t="shared" si="243"/>
        <v>0</v>
      </c>
      <c r="G4574" t="b">
        <f>IF('Input and Summary Results'!$J$4="yes",IF(C4574=FALSE,FALSE,IF('Data Transformation'!E4574&lt;$R$10,E4574,$R$10)),IF(C4574=FALSE,FALSE,IF(C4574&lt;$R$10,C4574,$R$10)))</f>
        <v>0</v>
      </c>
      <c r="H4574" t="b">
        <f>IF('Input and Summary Results'!$J$4="yes",'Data Transformation'!F4574,'Data Transformation'!D4574)</f>
        <v>0</v>
      </c>
      <c r="I4574" t="str">
        <f t="shared" si="244"/>
        <v/>
      </c>
    </row>
    <row r="4575" spans="2:9" x14ac:dyDescent="0.25">
      <c r="B4575" t="b">
        <f>IF('Input and Summary Results'!D4157=0,FALSE,'Input and Summary Results'!$B4157)</f>
        <v>0</v>
      </c>
      <c r="C4575" t="b">
        <f>IF(OR(B4575=0,'Input and Summary Results'!D4157=0,'Input and Summary Results'!D4157=""),FALSE,'Input and Summary Results'!$D4157)</f>
        <v>0</v>
      </c>
      <c r="D4575" t="b">
        <f>IF(OR(B4575=0,'Input and Summary Results'!E4157=0),FALSE,'Input and Summary Results'!$E4157)</f>
        <v>0</v>
      </c>
      <c r="E4575" t="b">
        <f t="shared" si="242"/>
        <v>0</v>
      </c>
      <c r="F4575" t="b">
        <f t="shared" si="243"/>
        <v>0</v>
      </c>
      <c r="G4575" t="b">
        <f>IF('Input and Summary Results'!$J$4="yes",IF(C4575=FALSE,FALSE,IF('Data Transformation'!E4575&lt;$R$10,E4575,$R$10)),IF(C4575=FALSE,FALSE,IF(C4575&lt;$R$10,C4575,$R$10)))</f>
        <v>0</v>
      </c>
      <c r="H4575" t="b">
        <f>IF('Input and Summary Results'!$J$4="yes",'Data Transformation'!F4575,'Data Transformation'!D4575)</f>
        <v>0</v>
      </c>
      <c r="I4575" t="str">
        <f t="shared" si="244"/>
        <v/>
      </c>
    </row>
    <row r="4576" spans="2:9" x14ac:dyDescent="0.25">
      <c r="B4576" t="b">
        <f>IF('Input and Summary Results'!D4158=0,FALSE,'Input and Summary Results'!$B4158)</f>
        <v>0</v>
      </c>
      <c r="C4576" t="b">
        <f>IF(OR(B4576=0,'Input and Summary Results'!D4158=0,'Input and Summary Results'!D4158=""),FALSE,'Input and Summary Results'!$D4158)</f>
        <v>0</v>
      </c>
      <c r="D4576" t="b">
        <f>IF(OR(B4576=0,'Input and Summary Results'!E4158=0),FALSE,'Input and Summary Results'!$E4158)</f>
        <v>0</v>
      </c>
      <c r="E4576" t="b">
        <f t="shared" si="242"/>
        <v>0</v>
      </c>
      <c r="F4576" t="b">
        <f t="shared" si="243"/>
        <v>0</v>
      </c>
      <c r="G4576" t="b">
        <f>IF('Input and Summary Results'!$J$4="yes",IF(C4576=FALSE,FALSE,IF('Data Transformation'!E4576&lt;$R$10,E4576,$R$10)),IF(C4576=FALSE,FALSE,IF(C4576&lt;$R$10,C4576,$R$10)))</f>
        <v>0</v>
      </c>
      <c r="H4576" t="b">
        <f>IF('Input and Summary Results'!$J$4="yes",'Data Transformation'!F4576,'Data Transformation'!D4576)</f>
        <v>0</v>
      </c>
      <c r="I4576" t="str">
        <f t="shared" si="244"/>
        <v/>
      </c>
    </row>
    <row r="4577" spans="2:9" x14ac:dyDescent="0.25">
      <c r="B4577" t="b">
        <f>IF('Input and Summary Results'!D4159=0,FALSE,'Input and Summary Results'!$B4159)</f>
        <v>0</v>
      </c>
      <c r="C4577" t="b">
        <f>IF(OR(B4577=0,'Input and Summary Results'!D4159=0,'Input and Summary Results'!D4159=""),FALSE,'Input and Summary Results'!$D4159)</f>
        <v>0</v>
      </c>
      <c r="D4577" t="b">
        <f>IF(OR(B4577=0,'Input and Summary Results'!E4159=0),FALSE,'Input and Summary Results'!$E4159)</f>
        <v>0</v>
      </c>
      <c r="E4577" t="b">
        <f t="shared" si="242"/>
        <v>0</v>
      </c>
      <c r="F4577" t="b">
        <f t="shared" si="243"/>
        <v>0</v>
      </c>
      <c r="G4577" t="b">
        <f>IF('Input and Summary Results'!$J$4="yes",IF(C4577=FALSE,FALSE,IF('Data Transformation'!E4577&lt;$R$10,E4577,$R$10)),IF(C4577=FALSE,FALSE,IF(C4577&lt;$R$10,C4577,$R$10)))</f>
        <v>0</v>
      </c>
      <c r="H4577" t="b">
        <f>IF('Input and Summary Results'!$J$4="yes",'Data Transformation'!F4577,'Data Transformation'!D4577)</f>
        <v>0</v>
      </c>
      <c r="I4577" t="str">
        <f t="shared" si="244"/>
        <v/>
      </c>
    </row>
    <row r="4578" spans="2:9" x14ac:dyDescent="0.25">
      <c r="B4578" t="b">
        <f>IF('Input and Summary Results'!D4160=0,FALSE,'Input and Summary Results'!$B4160)</f>
        <v>0</v>
      </c>
      <c r="C4578" t="b">
        <f>IF(OR(B4578=0,'Input and Summary Results'!D4160=0,'Input and Summary Results'!D4160=""),FALSE,'Input and Summary Results'!$D4160)</f>
        <v>0</v>
      </c>
      <c r="D4578" t="b">
        <f>IF(OR(B4578=0,'Input and Summary Results'!E4160=0),FALSE,'Input and Summary Results'!$E4160)</f>
        <v>0</v>
      </c>
      <c r="E4578" t="b">
        <f t="shared" si="242"/>
        <v>0</v>
      </c>
      <c r="F4578" t="b">
        <f t="shared" si="243"/>
        <v>0</v>
      </c>
      <c r="G4578" t="b">
        <f>IF('Input and Summary Results'!$J$4="yes",IF(C4578=FALSE,FALSE,IF('Data Transformation'!E4578&lt;$R$10,E4578,$R$10)),IF(C4578=FALSE,FALSE,IF(C4578&lt;$R$10,C4578,$R$10)))</f>
        <v>0</v>
      </c>
      <c r="H4578" t="b">
        <f>IF('Input and Summary Results'!$J$4="yes",'Data Transformation'!F4578,'Data Transformation'!D4578)</f>
        <v>0</v>
      </c>
      <c r="I4578" t="str">
        <f t="shared" si="244"/>
        <v/>
      </c>
    </row>
    <row r="4579" spans="2:9" x14ac:dyDescent="0.25">
      <c r="B4579" t="b">
        <f>IF('Input and Summary Results'!D4161=0,FALSE,'Input and Summary Results'!$B4161)</f>
        <v>0</v>
      </c>
      <c r="C4579" t="b">
        <f>IF(OR(B4579=0,'Input and Summary Results'!D4161=0,'Input and Summary Results'!D4161=""),FALSE,'Input and Summary Results'!$D4161)</f>
        <v>0</v>
      </c>
      <c r="D4579" t="b">
        <f>IF(OR(B4579=0,'Input and Summary Results'!E4161=0),FALSE,'Input and Summary Results'!$E4161)</f>
        <v>0</v>
      </c>
      <c r="E4579" t="b">
        <f t="shared" si="242"/>
        <v>0</v>
      </c>
      <c r="F4579" t="b">
        <f t="shared" si="243"/>
        <v>0</v>
      </c>
      <c r="G4579" t="b">
        <f>IF('Input and Summary Results'!$J$4="yes",IF(C4579=FALSE,FALSE,IF('Data Transformation'!E4579&lt;$R$10,E4579,$R$10)),IF(C4579=FALSE,FALSE,IF(C4579&lt;$R$10,C4579,$R$10)))</f>
        <v>0</v>
      </c>
      <c r="H4579" t="b">
        <f>IF('Input and Summary Results'!$J$4="yes",'Data Transformation'!F4579,'Data Transformation'!D4579)</f>
        <v>0</v>
      </c>
      <c r="I4579" t="str">
        <f t="shared" si="244"/>
        <v/>
      </c>
    </row>
    <row r="4580" spans="2:9" x14ac:dyDescent="0.25">
      <c r="B4580" t="b">
        <f>IF('Input and Summary Results'!D4162=0,FALSE,'Input and Summary Results'!$B4162)</f>
        <v>0</v>
      </c>
      <c r="C4580" t="b">
        <f>IF(OR(B4580=0,'Input and Summary Results'!D4162=0,'Input and Summary Results'!D4162=""),FALSE,'Input and Summary Results'!$D4162)</f>
        <v>0</v>
      </c>
      <c r="D4580" t="b">
        <f>IF(OR(B4580=0,'Input and Summary Results'!E4162=0),FALSE,'Input and Summary Results'!$E4162)</f>
        <v>0</v>
      </c>
      <c r="E4580" t="b">
        <f t="shared" si="242"/>
        <v>0</v>
      </c>
      <c r="F4580" t="b">
        <f t="shared" si="243"/>
        <v>0</v>
      </c>
      <c r="G4580" t="b">
        <f>IF('Input and Summary Results'!$J$4="yes",IF(C4580=FALSE,FALSE,IF('Data Transformation'!E4580&lt;$R$10,E4580,$R$10)),IF(C4580=FALSE,FALSE,IF(C4580&lt;$R$10,C4580,$R$10)))</f>
        <v>0</v>
      </c>
      <c r="H4580" t="b">
        <f>IF('Input and Summary Results'!$J$4="yes",'Data Transformation'!F4580,'Data Transformation'!D4580)</f>
        <v>0</v>
      </c>
      <c r="I4580" t="str">
        <f t="shared" si="244"/>
        <v/>
      </c>
    </row>
    <row r="4581" spans="2:9" x14ac:dyDescent="0.25">
      <c r="B4581" t="b">
        <f>IF('Input and Summary Results'!D4163=0,FALSE,'Input and Summary Results'!$B4163)</f>
        <v>0</v>
      </c>
      <c r="C4581" t="b">
        <f>IF(OR(B4581=0,'Input and Summary Results'!D4163=0,'Input and Summary Results'!D4163=""),FALSE,'Input and Summary Results'!$D4163)</f>
        <v>0</v>
      </c>
      <c r="D4581" t="b">
        <f>IF(OR(B4581=0,'Input and Summary Results'!E4163=0),FALSE,'Input and Summary Results'!$E4163)</f>
        <v>0</v>
      </c>
      <c r="E4581" t="b">
        <f t="shared" si="242"/>
        <v>0</v>
      </c>
      <c r="F4581" t="b">
        <f t="shared" si="243"/>
        <v>0</v>
      </c>
      <c r="G4581" t="b">
        <f>IF('Input and Summary Results'!$J$4="yes",IF(C4581=FALSE,FALSE,IF('Data Transformation'!E4581&lt;$R$10,E4581,$R$10)),IF(C4581=FALSE,FALSE,IF(C4581&lt;$R$10,C4581,$R$10)))</f>
        <v>0</v>
      </c>
      <c r="H4581" t="b">
        <f>IF('Input and Summary Results'!$J$4="yes",'Data Transformation'!F4581,'Data Transformation'!D4581)</f>
        <v>0</v>
      </c>
      <c r="I4581" t="str">
        <f t="shared" si="244"/>
        <v/>
      </c>
    </row>
    <row r="4582" spans="2:9" x14ac:dyDescent="0.25">
      <c r="B4582" t="b">
        <f>IF('Input and Summary Results'!D4164=0,FALSE,'Input and Summary Results'!$B4164)</f>
        <v>0</v>
      </c>
      <c r="C4582" t="b">
        <f>IF(OR(B4582=0,'Input and Summary Results'!D4164=0,'Input and Summary Results'!D4164=""),FALSE,'Input and Summary Results'!$D4164)</f>
        <v>0</v>
      </c>
      <c r="D4582" t="b">
        <f>IF(OR(B4582=0,'Input and Summary Results'!E4164=0),FALSE,'Input and Summary Results'!$E4164)</f>
        <v>0</v>
      </c>
      <c r="E4582" t="b">
        <f t="shared" si="242"/>
        <v>0</v>
      </c>
      <c r="F4582" t="b">
        <f t="shared" si="243"/>
        <v>0</v>
      </c>
      <c r="G4582" t="b">
        <f>IF('Input and Summary Results'!$J$4="yes",IF(C4582=FALSE,FALSE,IF('Data Transformation'!E4582&lt;$R$10,E4582,$R$10)),IF(C4582=FALSE,FALSE,IF(C4582&lt;$R$10,C4582,$R$10)))</f>
        <v>0</v>
      </c>
      <c r="H4582" t="b">
        <f>IF('Input and Summary Results'!$J$4="yes",'Data Transformation'!F4582,'Data Transformation'!D4582)</f>
        <v>0</v>
      </c>
      <c r="I4582" t="str">
        <f t="shared" si="244"/>
        <v/>
      </c>
    </row>
    <row r="4583" spans="2:9" x14ac:dyDescent="0.25">
      <c r="B4583" t="b">
        <f>IF('Input and Summary Results'!D4165=0,FALSE,'Input and Summary Results'!$B4165)</f>
        <v>0</v>
      </c>
      <c r="C4583" t="b">
        <f>IF(OR(B4583=0,'Input and Summary Results'!D4165=0,'Input and Summary Results'!D4165=""),FALSE,'Input and Summary Results'!$D4165)</f>
        <v>0</v>
      </c>
      <c r="D4583" t="b">
        <f>IF(OR(B4583=0,'Input and Summary Results'!E4165=0),FALSE,'Input and Summary Results'!$E4165)</f>
        <v>0</v>
      </c>
      <c r="E4583" t="b">
        <f t="shared" si="242"/>
        <v>0</v>
      </c>
      <c r="F4583" t="b">
        <f t="shared" si="243"/>
        <v>0</v>
      </c>
      <c r="G4583" t="b">
        <f>IF('Input and Summary Results'!$J$4="yes",IF(C4583=FALSE,FALSE,IF('Data Transformation'!E4583&lt;$R$10,E4583,$R$10)),IF(C4583=FALSE,FALSE,IF(C4583&lt;$R$10,C4583,$R$10)))</f>
        <v>0</v>
      </c>
      <c r="H4583" t="b">
        <f>IF('Input and Summary Results'!$J$4="yes",'Data Transformation'!F4583,'Data Transformation'!D4583)</f>
        <v>0</v>
      </c>
      <c r="I4583" t="str">
        <f t="shared" si="244"/>
        <v/>
      </c>
    </row>
    <row r="4584" spans="2:9" x14ac:dyDescent="0.25">
      <c r="B4584" t="b">
        <f>IF('Input and Summary Results'!D4166=0,FALSE,'Input and Summary Results'!$B4166)</f>
        <v>0</v>
      </c>
      <c r="C4584" t="b">
        <f>IF(OR(B4584=0,'Input and Summary Results'!D4166=0,'Input and Summary Results'!D4166=""),FALSE,'Input and Summary Results'!$D4166)</f>
        <v>0</v>
      </c>
      <c r="D4584" t="b">
        <f>IF(OR(B4584=0,'Input and Summary Results'!E4166=0),FALSE,'Input and Summary Results'!$E4166)</f>
        <v>0</v>
      </c>
      <c r="E4584" t="b">
        <f t="shared" si="242"/>
        <v>0</v>
      </c>
      <c r="F4584" t="b">
        <f t="shared" si="243"/>
        <v>0</v>
      </c>
      <c r="G4584" t="b">
        <f>IF('Input and Summary Results'!$J$4="yes",IF(C4584=FALSE,FALSE,IF('Data Transformation'!E4584&lt;$R$10,E4584,$R$10)),IF(C4584=FALSE,FALSE,IF(C4584&lt;$R$10,C4584,$R$10)))</f>
        <v>0</v>
      </c>
      <c r="H4584" t="b">
        <f>IF('Input and Summary Results'!$J$4="yes",'Data Transformation'!F4584,'Data Transformation'!D4584)</f>
        <v>0</v>
      </c>
      <c r="I4584" t="str">
        <f t="shared" si="244"/>
        <v/>
      </c>
    </row>
    <row r="4585" spans="2:9" x14ac:dyDescent="0.25">
      <c r="B4585" t="b">
        <f>IF('Input and Summary Results'!D4167=0,FALSE,'Input and Summary Results'!$B4167)</f>
        <v>0</v>
      </c>
      <c r="C4585" t="b">
        <f>IF(OR(B4585=0,'Input and Summary Results'!D4167=0,'Input and Summary Results'!D4167=""),FALSE,'Input and Summary Results'!$D4167)</f>
        <v>0</v>
      </c>
      <c r="D4585" t="b">
        <f>IF(OR(B4585=0,'Input and Summary Results'!E4167=0),FALSE,'Input and Summary Results'!$E4167)</f>
        <v>0</v>
      </c>
      <c r="E4585" t="b">
        <f t="shared" si="242"/>
        <v>0</v>
      </c>
      <c r="F4585" t="b">
        <f t="shared" si="243"/>
        <v>0</v>
      </c>
      <c r="G4585" t="b">
        <f>IF('Input and Summary Results'!$J$4="yes",IF(C4585=FALSE,FALSE,IF('Data Transformation'!E4585&lt;$R$10,E4585,$R$10)),IF(C4585=FALSE,FALSE,IF(C4585&lt;$R$10,C4585,$R$10)))</f>
        <v>0</v>
      </c>
      <c r="H4585" t="b">
        <f>IF('Input and Summary Results'!$J$4="yes",'Data Transformation'!F4585,'Data Transformation'!D4585)</f>
        <v>0</v>
      </c>
      <c r="I4585" t="str">
        <f t="shared" si="244"/>
        <v/>
      </c>
    </row>
    <row r="4586" spans="2:9" x14ac:dyDescent="0.25">
      <c r="B4586" t="b">
        <f>IF('Input and Summary Results'!D4168=0,FALSE,'Input and Summary Results'!$B4168)</f>
        <v>0</v>
      </c>
      <c r="C4586" t="b">
        <f>IF(OR(B4586=0,'Input and Summary Results'!D4168=0,'Input and Summary Results'!D4168=""),FALSE,'Input and Summary Results'!$D4168)</f>
        <v>0</v>
      </c>
      <c r="D4586" t="b">
        <f>IF(OR(B4586=0,'Input and Summary Results'!E4168=0),FALSE,'Input and Summary Results'!$E4168)</f>
        <v>0</v>
      </c>
      <c r="E4586" t="b">
        <f t="shared" ref="E4586:E4649" si="245">IF(C4586=FALSE,FALSE,LOG10(C4586))</f>
        <v>0</v>
      </c>
      <c r="F4586" t="b">
        <f t="shared" ref="F4586:F4649" si="246">IF(D4586=FALSE, FALSE,0.434*D4586/C4586)</f>
        <v>0</v>
      </c>
      <c r="G4586" t="b">
        <f>IF('Input and Summary Results'!$J$4="yes",IF(C4586=FALSE,FALSE,IF('Data Transformation'!E4586&lt;$R$10,E4586,$R$10)),IF(C4586=FALSE,FALSE,IF(C4586&lt;$R$10,C4586,$R$10)))</f>
        <v>0</v>
      </c>
      <c r="H4586" t="b">
        <f>IF('Input and Summary Results'!$J$4="yes",'Data Transformation'!F4586,'Data Transformation'!D4586)</f>
        <v>0</v>
      </c>
      <c r="I4586" t="str">
        <f t="shared" si="244"/>
        <v/>
      </c>
    </row>
    <row r="4587" spans="2:9" x14ac:dyDescent="0.25">
      <c r="B4587" t="b">
        <f>IF('Input and Summary Results'!D4169=0,FALSE,'Input and Summary Results'!$B4169)</f>
        <v>0</v>
      </c>
      <c r="C4587" t="b">
        <f>IF(OR(B4587=0,'Input and Summary Results'!D4169=0,'Input and Summary Results'!D4169=""),FALSE,'Input and Summary Results'!$D4169)</f>
        <v>0</v>
      </c>
      <c r="D4587" t="b">
        <f>IF(OR(B4587=0,'Input and Summary Results'!E4169=0),FALSE,'Input and Summary Results'!$E4169)</f>
        <v>0</v>
      </c>
      <c r="E4587" t="b">
        <f t="shared" si="245"/>
        <v>0</v>
      </c>
      <c r="F4587" t="b">
        <f t="shared" si="246"/>
        <v>0</v>
      </c>
      <c r="G4587" t="b">
        <f>IF('Input and Summary Results'!$J$4="yes",IF(C4587=FALSE,FALSE,IF('Data Transformation'!E4587&lt;$R$10,E4587,$R$10)),IF(C4587=FALSE,FALSE,IF(C4587&lt;$R$10,C4587,$R$10)))</f>
        <v>0</v>
      </c>
      <c r="H4587" t="b">
        <f>IF('Input and Summary Results'!$J$4="yes",'Data Transformation'!F4587,'Data Transformation'!D4587)</f>
        <v>0</v>
      </c>
      <c r="I4587" t="str">
        <f t="shared" si="244"/>
        <v/>
      </c>
    </row>
    <row r="4588" spans="2:9" x14ac:dyDescent="0.25">
      <c r="B4588" t="b">
        <f>IF('Input and Summary Results'!D4170=0,FALSE,'Input and Summary Results'!$B4170)</f>
        <v>0</v>
      </c>
      <c r="C4588" t="b">
        <f>IF(OR(B4588=0,'Input and Summary Results'!D4170=0,'Input and Summary Results'!D4170=""),FALSE,'Input and Summary Results'!$D4170)</f>
        <v>0</v>
      </c>
      <c r="D4588" t="b">
        <f>IF(OR(B4588=0,'Input and Summary Results'!E4170=0),FALSE,'Input and Summary Results'!$E4170)</f>
        <v>0</v>
      </c>
      <c r="E4588" t="b">
        <f t="shared" si="245"/>
        <v>0</v>
      </c>
      <c r="F4588" t="b">
        <f t="shared" si="246"/>
        <v>0</v>
      </c>
      <c r="G4588" t="b">
        <f>IF('Input and Summary Results'!$J$4="yes",IF(C4588=FALSE,FALSE,IF('Data Transformation'!E4588&lt;$R$10,E4588,$R$10)),IF(C4588=FALSE,FALSE,IF(C4588&lt;$R$10,C4588,$R$10)))</f>
        <v>0</v>
      </c>
      <c r="H4588" t="b">
        <f>IF('Input and Summary Results'!$J$4="yes",'Data Transformation'!F4588,'Data Transformation'!D4588)</f>
        <v>0</v>
      </c>
      <c r="I4588" t="str">
        <f t="shared" si="244"/>
        <v/>
      </c>
    </row>
    <row r="4589" spans="2:9" x14ac:dyDescent="0.25">
      <c r="B4589" t="b">
        <f>IF('Input and Summary Results'!D4171=0,FALSE,'Input and Summary Results'!$B4171)</f>
        <v>0</v>
      </c>
      <c r="C4589" t="b">
        <f>IF(OR(B4589=0,'Input and Summary Results'!D4171=0,'Input and Summary Results'!D4171=""),FALSE,'Input and Summary Results'!$D4171)</f>
        <v>0</v>
      </c>
      <c r="D4589" t="b">
        <f>IF(OR(B4589=0,'Input and Summary Results'!E4171=0),FALSE,'Input and Summary Results'!$E4171)</f>
        <v>0</v>
      </c>
      <c r="E4589" t="b">
        <f t="shared" si="245"/>
        <v>0</v>
      </c>
      <c r="F4589" t="b">
        <f t="shared" si="246"/>
        <v>0</v>
      </c>
      <c r="G4589" t="b">
        <f>IF('Input and Summary Results'!$J$4="yes",IF(C4589=FALSE,FALSE,IF('Data Transformation'!E4589&lt;$R$10,E4589,$R$10)),IF(C4589=FALSE,FALSE,IF(C4589&lt;$R$10,C4589,$R$10)))</f>
        <v>0</v>
      </c>
      <c r="H4589" t="b">
        <f>IF('Input and Summary Results'!$J$4="yes",'Data Transformation'!F4589,'Data Transformation'!D4589)</f>
        <v>0</v>
      </c>
      <c r="I4589" t="str">
        <f t="shared" si="244"/>
        <v/>
      </c>
    </row>
    <row r="4590" spans="2:9" x14ac:dyDescent="0.25">
      <c r="B4590" t="b">
        <f>IF('Input and Summary Results'!D4172=0,FALSE,'Input and Summary Results'!$B4172)</f>
        <v>0</v>
      </c>
      <c r="C4590" t="b">
        <f>IF(OR(B4590=0,'Input and Summary Results'!D4172=0,'Input and Summary Results'!D4172=""),FALSE,'Input and Summary Results'!$D4172)</f>
        <v>0</v>
      </c>
      <c r="D4590" t="b">
        <f>IF(OR(B4590=0,'Input and Summary Results'!E4172=0),FALSE,'Input and Summary Results'!$E4172)</f>
        <v>0</v>
      </c>
      <c r="E4590" t="b">
        <f t="shared" si="245"/>
        <v>0</v>
      </c>
      <c r="F4590" t="b">
        <f t="shared" si="246"/>
        <v>0</v>
      </c>
      <c r="G4590" t="b">
        <f>IF('Input and Summary Results'!$J$4="yes",IF(C4590=FALSE,FALSE,IF('Data Transformation'!E4590&lt;$R$10,E4590,$R$10)),IF(C4590=FALSE,FALSE,IF(C4590&lt;$R$10,C4590,$R$10)))</f>
        <v>0</v>
      </c>
      <c r="H4590" t="b">
        <f>IF('Input and Summary Results'!$J$4="yes",'Data Transformation'!F4590,'Data Transformation'!D4590)</f>
        <v>0</v>
      </c>
      <c r="I4590" t="str">
        <f t="shared" si="244"/>
        <v/>
      </c>
    </row>
    <row r="4591" spans="2:9" x14ac:dyDescent="0.25">
      <c r="B4591" t="b">
        <f>IF('Input and Summary Results'!D4173=0,FALSE,'Input and Summary Results'!$B4173)</f>
        <v>0</v>
      </c>
      <c r="C4591" t="b">
        <f>IF(OR(B4591=0,'Input and Summary Results'!D4173=0,'Input and Summary Results'!D4173=""),FALSE,'Input and Summary Results'!$D4173)</f>
        <v>0</v>
      </c>
      <c r="D4591" t="b">
        <f>IF(OR(B4591=0,'Input and Summary Results'!E4173=0),FALSE,'Input and Summary Results'!$E4173)</f>
        <v>0</v>
      </c>
      <c r="E4591" t="b">
        <f t="shared" si="245"/>
        <v>0</v>
      </c>
      <c r="F4591" t="b">
        <f t="shared" si="246"/>
        <v>0</v>
      </c>
      <c r="G4591" t="b">
        <f>IF('Input and Summary Results'!$J$4="yes",IF(C4591=FALSE,FALSE,IF('Data Transformation'!E4591&lt;$R$10,E4591,$R$10)),IF(C4591=FALSE,FALSE,IF(C4591&lt;$R$10,C4591,$R$10)))</f>
        <v>0</v>
      </c>
      <c r="H4591" t="b">
        <f>IF('Input and Summary Results'!$J$4="yes",'Data Transformation'!F4591,'Data Transformation'!D4591)</f>
        <v>0</v>
      </c>
      <c r="I4591" t="str">
        <f t="shared" si="244"/>
        <v/>
      </c>
    </row>
    <row r="4592" spans="2:9" x14ac:dyDescent="0.25">
      <c r="B4592" t="b">
        <f>IF('Input and Summary Results'!D4174=0,FALSE,'Input and Summary Results'!$B4174)</f>
        <v>0</v>
      </c>
      <c r="C4592" t="b">
        <f>IF(OR(B4592=0,'Input and Summary Results'!D4174=0,'Input and Summary Results'!D4174=""),FALSE,'Input and Summary Results'!$D4174)</f>
        <v>0</v>
      </c>
      <c r="D4592" t="b">
        <f>IF(OR(B4592=0,'Input and Summary Results'!E4174=0),FALSE,'Input and Summary Results'!$E4174)</f>
        <v>0</v>
      </c>
      <c r="E4592" t="b">
        <f t="shared" si="245"/>
        <v>0</v>
      </c>
      <c r="F4592" t="b">
        <f t="shared" si="246"/>
        <v>0</v>
      </c>
      <c r="G4592" t="b">
        <f>IF('Input and Summary Results'!$J$4="yes",IF(C4592=FALSE,FALSE,IF('Data Transformation'!E4592&lt;$R$10,E4592,$R$10)),IF(C4592=FALSE,FALSE,IF(C4592&lt;$R$10,C4592,$R$10)))</f>
        <v>0</v>
      </c>
      <c r="H4592" t="b">
        <f>IF('Input and Summary Results'!$J$4="yes",'Data Transformation'!F4592,'Data Transformation'!D4592)</f>
        <v>0</v>
      </c>
      <c r="I4592" t="str">
        <f t="shared" si="244"/>
        <v/>
      </c>
    </row>
    <row r="4593" spans="2:9" x14ac:dyDescent="0.25">
      <c r="B4593" t="b">
        <f>IF('Input and Summary Results'!D4175=0,FALSE,'Input and Summary Results'!$B4175)</f>
        <v>0</v>
      </c>
      <c r="C4593" t="b">
        <f>IF(OR(B4593=0,'Input and Summary Results'!D4175=0,'Input and Summary Results'!D4175=""),FALSE,'Input and Summary Results'!$D4175)</f>
        <v>0</v>
      </c>
      <c r="D4593" t="b">
        <f>IF(OR(B4593=0,'Input and Summary Results'!E4175=0),FALSE,'Input and Summary Results'!$E4175)</f>
        <v>0</v>
      </c>
      <c r="E4593" t="b">
        <f t="shared" si="245"/>
        <v>0</v>
      </c>
      <c r="F4593" t="b">
        <f t="shared" si="246"/>
        <v>0</v>
      </c>
      <c r="G4593" t="b">
        <f>IF('Input and Summary Results'!$J$4="yes",IF(C4593=FALSE,FALSE,IF('Data Transformation'!E4593&lt;$R$10,E4593,$R$10)),IF(C4593=FALSE,FALSE,IF(C4593&lt;$R$10,C4593,$R$10)))</f>
        <v>0</v>
      </c>
      <c r="H4593" t="b">
        <f>IF('Input and Summary Results'!$J$4="yes",'Data Transformation'!F4593,'Data Transformation'!D4593)</f>
        <v>0</v>
      </c>
      <c r="I4593" t="str">
        <f t="shared" si="244"/>
        <v/>
      </c>
    </row>
    <row r="4594" spans="2:9" x14ac:dyDescent="0.25">
      <c r="B4594" t="b">
        <f>IF('Input and Summary Results'!D4176=0,FALSE,'Input and Summary Results'!$B4176)</f>
        <v>0</v>
      </c>
      <c r="C4594" t="b">
        <f>IF(OR(B4594=0,'Input and Summary Results'!D4176=0,'Input and Summary Results'!D4176=""),FALSE,'Input and Summary Results'!$D4176)</f>
        <v>0</v>
      </c>
      <c r="D4594" t="b">
        <f>IF(OR(B4594=0,'Input and Summary Results'!E4176=0),FALSE,'Input and Summary Results'!$E4176)</f>
        <v>0</v>
      </c>
      <c r="E4594" t="b">
        <f t="shared" si="245"/>
        <v>0</v>
      </c>
      <c r="F4594" t="b">
        <f t="shared" si="246"/>
        <v>0</v>
      </c>
      <c r="G4594" t="b">
        <f>IF('Input and Summary Results'!$J$4="yes",IF(C4594=FALSE,FALSE,IF('Data Transformation'!E4594&lt;$R$10,E4594,$R$10)),IF(C4594=FALSE,FALSE,IF(C4594&lt;$R$10,C4594,$R$10)))</f>
        <v>0</v>
      </c>
      <c r="H4594" t="b">
        <f>IF('Input and Summary Results'!$J$4="yes",'Data Transformation'!F4594,'Data Transformation'!D4594)</f>
        <v>0</v>
      </c>
      <c r="I4594" t="str">
        <f t="shared" si="244"/>
        <v/>
      </c>
    </row>
    <row r="4595" spans="2:9" x14ac:dyDescent="0.25">
      <c r="B4595" t="b">
        <f>IF('Input and Summary Results'!D4177=0,FALSE,'Input and Summary Results'!$B4177)</f>
        <v>0</v>
      </c>
      <c r="C4595" t="b">
        <f>IF(OR(B4595=0,'Input and Summary Results'!D4177=0,'Input and Summary Results'!D4177=""),FALSE,'Input and Summary Results'!$D4177)</f>
        <v>0</v>
      </c>
      <c r="D4595" t="b">
        <f>IF(OR(B4595=0,'Input and Summary Results'!E4177=0),FALSE,'Input and Summary Results'!$E4177)</f>
        <v>0</v>
      </c>
      <c r="E4595" t="b">
        <f t="shared" si="245"/>
        <v>0</v>
      </c>
      <c r="F4595" t="b">
        <f t="shared" si="246"/>
        <v>0</v>
      </c>
      <c r="G4595" t="b">
        <f>IF('Input and Summary Results'!$J$4="yes",IF(C4595=FALSE,FALSE,IF('Data Transformation'!E4595&lt;$R$10,E4595,$R$10)),IF(C4595=FALSE,FALSE,IF(C4595&lt;$R$10,C4595,$R$10)))</f>
        <v>0</v>
      </c>
      <c r="H4595" t="b">
        <f>IF('Input and Summary Results'!$J$4="yes",'Data Transformation'!F4595,'Data Transformation'!D4595)</f>
        <v>0</v>
      </c>
      <c r="I4595" t="str">
        <f t="shared" si="244"/>
        <v/>
      </c>
    </row>
    <row r="4596" spans="2:9" x14ac:dyDescent="0.25">
      <c r="B4596" t="b">
        <f>IF('Input and Summary Results'!D4178=0,FALSE,'Input and Summary Results'!$B4178)</f>
        <v>0</v>
      </c>
      <c r="C4596" t="b">
        <f>IF(OR(B4596=0,'Input and Summary Results'!D4178=0,'Input and Summary Results'!D4178=""),FALSE,'Input and Summary Results'!$D4178)</f>
        <v>0</v>
      </c>
      <c r="D4596" t="b">
        <f>IF(OR(B4596=0,'Input and Summary Results'!E4178=0),FALSE,'Input and Summary Results'!$E4178)</f>
        <v>0</v>
      </c>
      <c r="E4596" t="b">
        <f t="shared" si="245"/>
        <v>0</v>
      </c>
      <c r="F4596" t="b">
        <f t="shared" si="246"/>
        <v>0</v>
      </c>
      <c r="G4596" t="b">
        <f>IF('Input and Summary Results'!$J$4="yes",IF(C4596=FALSE,FALSE,IF('Data Transformation'!E4596&lt;$R$10,E4596,$R$10)),IF(C4596=FALSE,FALSE,IF(C4596&lt;$R$10,C4596,$R$10)))</f>
        <v>0</v>
      </c>
      <c r="H4596" t="b">
        <f>IF('Input and Summary Results'!$J$4="yes",'Data Transformation'!F4596,'Data Transformation'!D4596)</f>
        <v>0</v>
      </c>
      <c r="I4596" t="str">
        <f t="shared" si="244"/>
        <v/>
      </c>
    </row>
    <row r="4597" spans="2:9" x14ac:dyDescent="0.25">
      <c r="B4597" t="b">
        <f>IF('Input and Summary Results'!D4179=0,FALSE,'Input and Summary Results'!$B4179)</f>
        <v>0</v>
      </c>
      <c r="C4597" t="b">
        <f>IF(OR(B4597=0,'Input and Summary Results'!D4179=0,'Input and Summary Results'!D4179=""),FALSE,'Input and Summary Results'!$D4179)</f>
        <v>0</v>
      </c>
      <c r="D4597" t="b">
        <f>IF(OR(B4597=0,'Input and Summary Results'!E4179=0),FALSE,'Input and Summary Results'!$E4179)</f>
        <v>0</v>
      </c>
      <c r="E4597" t="b">
        <f t="shared" si="245"/>
        <v>0</v>
      </c>
      <c r="F4597" t="b">
        <f t="shared" si="246"/>
        <v>0</v>
      </c>
      <c r="G4597" t="b">
        <f>IF('Input and Summary Results'!$J$4="yes",IF(C4597=FALSE,FALSE,IF('Data Transformation'!E4597&lt;$R$10,E4597,$R$10)),IF(C4597=FALSE,FALSE,IF(C4597&lt;$R$10,C4597,$R$10)))</f>
        <v>0</v>
      </c>
      <c r="H4597" t="b">
        <f>IF('Input and Summary Results'!$J$4="yes",'Data Transformation'!F4597,'Data Transformation'!D4597)</f>
        <v>0</v>
      </c>
      <c r="I4597" t="str">
        <f t="shared" si="244"/>
        <v/>
      </c>
    </row>
    <row r="4598" spans="2:9" x14ac:dyDescent="0.25">
      <c r="B4598" t="b">
        <f>IF('Input and Summary Results'!D4180=0,FALSE,'Input and Summary Results'!$B4180)</f>
        <v>0</v>
      </c>
      <c r="C4598" t="b">
        <f>IF(OR(B4598=0,'Input and Summary Results'!D4180=0,'Input and Summary Results'!D4180=""),FALSE,'Input and Summary Results'!$D4180)</f>
        <v>0</v>
      </c>
      <c r="D4598" t="b">
        <f>IF(OR(B4598=0,'Input and Summary Results'!E4180=0),FALSE,'Input and Summary Results'!$E4180)</f>
        <v>0</v>
      </c>
      <c r="E4598" t="b">
        <f t="shared" si="245"/>
        <v>0</v>
      </c>
      <c r="F4598" t="b">
        <f t="shared" si="246"/>
        <v>0</v>
      </c>
      <c r="G4598" t="b">
        <f>IF('Input and Summary Results'!$J$4="yes",IF(C4598=FALSE,FALSE,IF('Data Transformation'!E4598&lt;$R$10,E4598,$R$10)),IF(C4598=FALSE,FALSE,IF(C4598&lt;$R$10,C4598,$R$10)))</f>
        <v>0</v>
      </c>
      <c r="H4598" t="b">
        <f>IF('Input and Summary Results'!$J$4="yes",'Data Transformation'!F4598,'Data Transformation'!D4598)</f>
        <v>0</v>
      </c>
      <c r="I4598" t="str">
        <f t="shared" si="244"/>
        <v/>
      </c>
    </row>
    <row r="4599" spans="2:9" x14ac:dyDescent="0.25">
      <c r="B4599" t="b">
        <f>IF('Input and Summary Results'!D4181=0,FALSE,'Input and Summary Results'!$B4181)</f>
        <v>0</v>
      </c>
      <c r="C4599" t="b">
        <f>IF(OR(B4599=0,'Input and Summary Results'!D4181=0,'Input and Summary Results'!D4181=""),FALSE,'Input and Summary Results'!$D4181)</f>
        <v>0</v>
      </c>
      <c r="D4599" t="b">
        <f>IF(OR(B4599=0,'Input and Summary Results'!E4181=0),FALSE,'Input and Summary Results'!$E4181)</f>
        <v>0</v>
      </c>
      <c r="E4599" t="b">
        <f t="shared" si="245"/>
        <v>0</v>
      </c>
      <c r="F4599" t="b">
        <f t="shared" si="246"/>
        <v>0</v>
      </c>
      <c r="G4599" t="b">
        <f>IF('Input and Summary Results'!$J$4="yes",IF(C4599=FALSE,FALSE,IF('Data Transformation'!E4599&lt;$R$10,E4599,$R$10)),IF(C4599=FALSE,FALSE,IF(C4599&lt;$R$10,C4599,$R$10)))</f>
        <v>0</v>
      </c>
      <c r="H4599" t="b">
        <f>IF('Input and Summary Results'!$J$4="yes",'Data Transformation'!F4599,'Data Transformation'!D4599)</f>
        <v>0</v>
      </c>
      <c r="I4599" t="str">
        <f t="shared" si="244"/>
        <v/>
      </c>
    </row>
    <row r="4600" spans="2:9" x14ac:dyDescent="0.25">
      <c r="B4600" t="b">
        <f>IF('Input and Summary Results'!D4182=0,FALSE,'Input and Summary Results'!$B4182)</f>
        <v>0</v>
      </c>
      <c r="C4600" t="b">
        <f>IF(OR(B4600=0,'Input and Summary Results'!D4182=0,'Input and Summary Results'!D4182=""),FALSE,'Input and Summary Results'!$D4182)</f>
        <v>0</v>
      </c>
      <c r="D4600" t="b">
        <f>IF(OR(B4600=0,'Input and Summary Results'!E4182=0),FALSE,'Input and Summary Results'!$E4182)</f>
        <v>0</v>
      </c>
      <c r="E4600" t="b">
        <f t="shared" si="245"/>
        <v>0</v>
      </c>
      <c r="F4600" t="b">
        <f t="shared" si="246"/>
        <v>0</v>
      </c>
      <c r="G4600" t="b">
        <f>IF('Input and Summary Results'!$J$4="yes",IF(C4600=FALSE,FALSE,IF('Data Transformation'!E4600&lt;$R$10,E4600,$R$10)),IF(C4600=FALSE,FALSE,IF(C4600&lt;$R$10,C4600,$R$10)))</f>
        <v>0</v>
      </c>
      <c r="H4600" t="b">
        <f>IF('Input and Summary Results'!$J$4="yes",'Data Transformation'!F4600,'Data Transformation'!D4600)</f>
        <v>0</v>
      </c>
      <c r="I4600" t="str">
        <f t="shared" si="244"/>
        <v/>
      </c>
    </row>
    <row r="4601" spans="2:9" x14ac:dyDescent="0.25">
      <c r="B4601" t="b">
        <f>IF('Input and Summary Results'!D4183=0,FALSE,'Input and Summary Results'!$B4183)</f>
        <v>0</v>
      </c>
      <c r="C4601" t="b">
        <f>IF(OR(B4601=0,'Input and Summary Results'!D4183=0,'Input and Summary Results'!D4183=""),FALSE,'Input and Summary Results'!$D4183)</f>
        <v>0</v>
      </c>
      <c r="D4601" t="b">
        <f>IF(OR(B4601=0,'Input and Summary Results'!E4183=0),FALSE,'Input and Summary Results'!$E4183)</f>
        <v>0</v>
      </c>
      <c r="E4601" t="b">
        <f t="shared" si="245"/>
        <v>0</v>
      </c>
      <c r="F4601" t="b">
        <f t="shared" si="246"/>
        <v>0</v>
      </c>
      <c r="G4601" t="b">
        <f>IF('Input and Summary Results'!$J$4="yes",IF(C4601=FALSE,FALSE,IF('Data Transformation'!E4601&lt;$R$10,E4601,$R$10)),IF(C4601=FALSE,FALSE,IF(C4601&lt;$R$10,C4601,$R$10)))</f>
        <v>0</v>
      </c>
      <c r="H4601" t="b">
        <f>IF('Input and Summary Results'!$J$4="yes",'Data Transformation'!F4601,'Data Transformation'!D4601)</f>
        <v>0</v>
      </c>
      <c r="I4601" t="str">
        <f t="shared" si="244"/>
        <v/>
      </c>
    </row>
    <row r="4602" spans="2:9" x14ac:dyDescent="0.25">
      <c r="B4602" t="b">
        <f>IF('Input and Summary Results'!D4184=0,FALSE,'Input and Summary Results'!$B4184)</f>
        <v>0</v>
      </c>
      <c r="C4602" t="b">
        <f>IF(OR(B4602=0,'Input and Summary Results'!D4184=0,'Input and Summary Results'!D4184=""),FALSE,'Input and Summary Results'!$D4184)</f>
        <v>0</v>
      </c>
      <c r="D4602" t="b">
        <f>IF(OR(B4602=0,'Input and Summary Results'!E4184=0),FALSE,'Input and Summary Results'!$E4184)</f>
        <v>0</v>
      </c>
      <c r="E4602" t="b">
        <f t="shared" si="245"/>
        <v>0</v>
      </c>
      <c r="F4602" t="b">
        <f t="shared" si="246"/>
        <v>0</v>
      </c>
      <c r="G4602" t="b">
        <f>IF('Input and Summary Results'!$J$4="yes",IF(C4602=FALSE,FALSE,IF('Data Transformation'!E4602&lt;$R$10,E4602,$R$10)),IF(C4602=FALSE,FALSE,IF(C4602&lt;$R$10,C4602,$R$10)))</f>
        <v>0</v>
      </c>
      <c r="H4602" t="b">
        <f>IF('Input and Summary Results'!$J$4="yes",'Data Transformation'!F4602,'Data Transformation'!D4602)</f>
        <v>0</v>
      </c>
      <c r="I4602" t="str">
        <f t="shared" si="244"/>
        <v/>
      </c>
    </row>
    <row r="4603" spans="2:9" x14ac:dyDescent="0.25">
      <c r="B4603" t="b">
        <f>IF('Input and Summary Results'!D4185=0,FALSE,'Input and Summary Results'!$B4185)</f>
        <v>0</v>
      </c>
      <c r="C4603" t="b">
        <f>IF(OR(B4603=0,'Input and Summary Results'!D4185=0,'Input and Summary Results'!D4185=""),FALSE,'Input and Summary Results'!$D4185)</f>
        <v>0</v>
      </c>
      <c r="D4603" t="b">
        <f>IF(OR(B4603=0,'Input and Summary Results'!E4185=0),FALSE,'Input and Summary Results'!$E4185)</f>
        <v>0</v>
      </c>
      <c r="E4603" t="b">
        <f t="shared" si="245"/>
        <v>0</v>
      </c>
      <c r="F4603" t="b">
        <f t="shared" si="246"/>
        <v>0</v>
      </c>
      <c r="G4603" t="b">
        <f>IF('Input and Summary Results'!$J$4="yes",IF(C4603=FALSE,FALSE,IF('Data Transformation'!E4603&lt;$R$10,E4603,$R$10)),IF(C4603=FALSE,FALSE,IF(C4603&lt;$R$10,C4603,$R$10)))</f>
        <v>0</v>
      </c>
      <c r="H4603" t="b">
        <f>IF('Input and Summary Results'!$J$4="yes",'Data Transformation'!F4603,'Data Transformation'!D4603)</f>
        <v>0</v>
      </c>
      <c r="I4603" t="str">
        <f t="shared" si="244"/>
        <v/>
      </c>
    </row>
    <row r="4604" spans="2:9" x14ac:dyDescent="0.25">
      <c r="B4604" t="b">
        <f>IF('Input and Summary Results'!D4186=0,FALSE,'Input and Summary Results'!$B4186)</f>
        <v>0</v>
      </c>
      <c r="C4604" t="b">
        <f>IF(OR(B4604=0,'Input and Summary Results'!D4186=0,'Input and Summary Results'!D4186=""),FALSE,'Input and Summary Results'!$D4186)</f>
        <v>0</v>
      </c>
      <c r="D4604" t="b">
        <f>IF(OR(B4604=0,'Input and Summary Results'!E4186=0),FALSE,'Input and Summary Results'!$E4186)</f>
        <v>0</v>
      </c>
      <c r="E4604" t="b">
        <f t="shared" si="245"/>
        <v>0</v>
      </c>
      <c r="F4604" t="b">
        <f t="shared" si="246"/>
        <v>0</v>
      </c>
      <c r="G4604" t="b">
        <f>IF('Input and Summary Results'!$J$4="yes",IF(C4604=FALSE,FALSE,IF('Data Transformation'!E4604&lt;$R$10,E4604,$R$10)),IF(C4604=FALSE,FALSE,IF(C4604&lt;$R$10,C4604,$R$10)))</f>
        <v>0</v>
      </c>
      <c r="H4604" t="b">
        <f>IF('Input and Summary Results'!$J$4="yes",'Data Transformation'!F4604,'Data Transformation'!D4604)</f>
        <v>0</v>
      </c>
      <c r="I4604" t="str">
        <f t="shared" si="244"/>
        <v/>
      </c>
    </row>
    <row r="4605" spans="2:9" x14ac:dyDescent="0.25">
      <c r="B4605" t="b">
        <f>IF('Input and Summary Results'!D4187=0,FALSE,'Input and Summary Results'!$B4187)</f>
        <v>0</v>
      </c>
      <c r="C4605" t="b">
        <f>IF(OR(B4605=0,'Input and Summary Results'!D4187=0,'Input and Summary Results'!D4187=""),FALSE,'Input and Summary Results'!$D4187)</f>
        <v>0</v>
      </c>
      <c r="D4605" t="b">
        <f>IF(OR(B4605=0,'Input and Summary Results'!E4187=0),FALSE,'Input and Summary Results'!$E4187)</f>
        <v>0</v>
      </c>
      <c r="E4605" t="b">
        <f t="shared" si="245"/>
        <v>0</v>
      </c>
      <c r="F4605" t="b">
        <f t="shared" si="246"/>
        <v>0</v>
      </c>
      <c r="G4605" t="b">
        <f>IF('Input and Summary Results'!$J$4="yes",IF(C4605=FALSE,FALSE,IF('Data Transformation'!E4605&lt;$R$10,E4605,$R$10)),IF(C4605=FALSE,FALSE,IF(C4605&lt;$R$10,C4605,$R$10)))</f>
        <v>0</v>
      </c>
      <c r="H4605" t="b">
        <f>IF('Input and Summary Results'!$J$4="yes",'Data Transformation'!F4605,'Data Transformation'!D4605)</f>
        <v>0</v>
      </c>
      <c r="I4605" t="str">
        <f t="shared" si="244"/>
        <v/>
      </c>
    </row>
    <row r="4606" spans="2:9" x14ac:dyDescent="0.25">
      <c r="B4606" t="b">
        <f>IF('Input and Summary Results'!D4188=0,FALSE,'Input and Summary Results'!$B4188)</f>
        <v>0</v>
      </c>
      <c r="C4606" t="b">
        <f>IF(OR(B4606=0,'Input and Summary Results'!D4188=0,'Input and Summary Results'!D4188=""),FALSE,'Input and Summary Results'!$D4188)</f>
        <v>0</v>
      </c>
      <c r="D4606" t="b">
        <f>IF(OR(B4606=0,'Input and Summary Results'!E4188=0),FALSE,'Input and Summary Results'!$E4188)</f>
        <v>0</v>
      </c>
      <c r="E4606" t="b">
        <f t="shared" si="245"/>
        <v>0</v>
      </c>
      <c r="F4606" t="b">
        <f t="shared" si="246"/>
        <v>0</v>
      </c>
      <c r="G4606" t="b">
        <f>IF('Input and Summary Results'!$J$4="yes",IF(C4606=FALSE,FALSE,IF('Data Transformation'!E4606&lt;$R$10,E4606,$R$10)),IF(C4606=FALSE,FALSE,IF(C4606&lt;$R$10,C4606,$R$10)))</f>
        <v>0</v>
      </c>
      <c r="H4606" t="b">
        <f>IF('Input and Summary Results'!$J$4="yes",'Data Transformation'!F4606,'Data Transformation'!D4606)</f>
        <v>0</v>
      </c>
      <c r="I4606" t="str">
        <f t="shared" si="244"/>
        <v/>
      </c>
    </row>
    <row r="4607" spans="2:9" x14ac:dyDescent="0.25">
      <c r="B4607" t="b">
        <f>IF('Input and Summary Results'!D4189=0,FALSE,'Input and Summary Results'!$B4189)</f>
        <v>0</v>
      </c>
      <c r="C4607" t="b">
        <f>IF(OR(B4607=0,'Input and Summary Results'!D4189=0,'Input and Summary Results'!D4189=""),FALSE,'Input and Summary Results'!$D4189)</f>
        <v>0</v>
      </c>
      <c r="D4607" t="b">
        <f>IF(OR(B4607=0,'Input and Summary Results'!E4189=0),FALSE,'Input and Summary Results'!$E4189)</f>
        <v>0</v>
      </c>
      <c r="E4607" t="b">
        <f t="shared" si="245"/>
        <v>0</v>
      </c>
      <c r="F4607" t="b">
        <f t="shared" si="246"/>
        <v>0</v>
      </c>
      <c r="G4607" t="b">
        <f>IF('Input and Summary Results'!$J$4="yes",IF(C4607=FALSE,FALSE,IF('Data Transformation'!E4607&lt;$R$10,E4607,$R$10)),IF(C4607=FALSE,FALSE,IF(C4607&lt;$R$10,C4607,$R$10)))</f>
        <v>0</v>
      </c>
      <c r="H4607" t="b">
        <f>IF('Input and Summary Results'!$J$4="yes",'Data Transformation'!F4607,'Data Transformation'!D4607)</f>
        <v>0</v>
      </c>
      <c r="I4607" t="str">
        <f t="shared" si="244"/>
        <v/>
      </c>
    </row>
    <row r="4608" spans="2:9" x14ac:dyDescent="0.25">
      <c r="B4608" t="b">
        <f>IF('Input and Summary Results'!D4190=0,FALSE,'Input and Summary Results'!$B4190)</f>
        <v>0</v>
      </c>
      <c r="C4608" t="b">
        <f>IF(OR(B4608=0,'Input and Summary Results'!D4190=0,'Input and Summary Results'!D4190=""),FALSE,'Input and Summary Results'!$D4190)</f>
        <v>0</v>
      </c>
      <c r="D4608" t="b">
        <f>IF(OR(B4608=0,'Input and Summary Results'!E4190=0),FALSE,'Input and Summary Results'!$E4190)</f>
        <v>0</v>
      </c>
      <c r="E4608" t="b">
        <f t="shared" si="245"/>
        <v>0</v>
      </c>
      <c r="F4608" t="b">
        <f t="shared" si="246"/>
        <v>0</v>
      </c>
      <c r="G4608" t="b">
        <f>IF('Input and Summary Results'!$J$4="yes",IF(C4608=FALSE,FALSE,IF('Data Transformation'!E4608&lt;$R$10,E4608,$R$10)),IF(C4608=FALSE,FALSE,IF(C4608&lt;$R$10,C4608,$R$10)))</f>
        <v>0</v>
      </c>
      <c r="H4608" t="b">
        <f>IF('Input and Summary Results'!$J$4="yes",'Data Transformation'!F4608,'Data Transformation'!D4608)</f>
        <v>0</v>
      </c>
      <c r="I4608" t="str">
        <f t="shared" si="244"/>
        <v/>
      </c>
    </row>
    <row r="4609" spans="2:9" x14ac:dyDescent="0.25">
      <c r="B4609" t="b">
        <f>IF('Input and Summary Results'!D4191=0,FALSE,'Input and Summary Results'!$B4191)</f>
        <v>0</v>
      </c>
      <c r="C4609" t="b">
        <f>IF(OR(B4609=0,'Input and Summary Results'!D4191=0,'Input and Summary Results'!D4191=""),FALSE,'Input and Summary Results'!$D4191)</f>
        <v>0</v>
      </c>
      <c r="D4609" t="b">
        <f>IF(OR(B4609=0,'Input and Summary Results'!E4191=0),FALSE,'Input and Summary Results'!$E4191)</f>
        <v>0</v>
      </c>
      <c r="E4609" t="b">
        <f t="shared" si="245"/>
        <v>0</v>
      </c>
      <c r="F4609" t="b">
        <f t="shared" si="246"/>
        <v>0</v>
      </c>
      <c r="G4609" t="b">
        <f>IF('Input and Summary Results'!$J$4="yes",IF(C4609=FALSE,FALSE,IF('Data Transformation'!E4609&lt;$R$10,E4609,$R$10)),IF(C4609=FALSE,FALSE,IF(C4609&lt;$R$10,C4609,$R$10)))</f>
        <v>0</v>
      </c>
      <c r="H4609" t="b">
        <f>IF('Input and Summary Results'!$J$4="yes",'Data Transformation'!F4609,'Data Transformation'!D4609)</f>
        <v>0</v>
      </c>
      <c r="I4609" t="str">
        <f t="shared" si="244"/>
        <v/>
      </c>
    </row>
    <row r="4610" spans="2:9" x14ac:dyDescent="0.25">
      <c r="B4610" t="b">
        <f>IF('Input and Summary Results'!D4192=0,FALSE,'Input and Summary Results'!$B4192)</f>
        <v>0</v>
      </c>
      <c r="C4610" t="b">
        <f>IF(OR(B4610=0,'Input and Summary Results'!D4192=0,'Input and Summary Results'!D4192=""),FALSE,'Input and Summary Results'!$D4192)</f>
        <v>0</v>
      </c>
      <c r="D4610" t="b">
        <f>IF(OR(B4610=0,'Input and Summary Results'!E4192=0),FALSE,'Input and Summary Results'!$E4192)</f>
        <v>0</v>
      </c>
      <c r="E4610" t="b">
        <f t="shared" si="245"/>
        <v>0</v>
      </c>
      <c r="F4610" t="b">
        <f t="shared" si="246"/>
        <v>0</v>
      </c>
      <c r="G4610" t="b">
        <f>IF('Input and Summary Results'!$J$4="yes",IF(C4610=FALSE,FALSE,IF('Data Transformation'!E4610&lt;$R$10,E4610,$R$10)),IF(C4610=FALSE,FALSE,IF(C4610&lt;$R$10,C4610,$R$10)))</f>
        <v>0</v>
      </c>
      <c r="H4610" t="b">
        <f>IF('Input and Summary Results'!$J$4="yes",'Data Transformation'!F4610,'Data Transformation'!D4610)</f>
        <v>0</v>
      </c>
      <c r="I4610" t="str">
        <f t="shared" si="244"/>
        <v/>
      </c>
    </row>
    <row r="4611" spans="2:9" x14ac:dyDescent="0.25">
      <c r="B4611" t="b">
        <f>IF('Input and Summary Results'!D4193=0,FALSE,'Input and Summary Results'!$B4193)</f>
        <v>0</v>
      </c>
      <c r="C4611" t="b">
        <f>IF(OR(B4611=0,'Input and Summary Results'!D4193=0,'Input and Summary Results'!D4193=""),FALSE,'Input and Summary Results'!$D4193)</f>
        <v>0</v>
      </c>
      <c r="D4611" t="b">
        <f>IF(OR(B4611=0,'Input and Summary Results'!E4193=0),FALSE,'Input and Summary Results'!$E4193)</f>
        <v>0</v>
      </c>
      <c r="E4611" t="b">
        <f t="shared" si="245"/>
        <v>0</v>
      </c>
      <c r="F4611" t="b">
        <f t="shared" si="246"/>
        <v>0</v>
      </c>
      <c r="G4611" t="b">
        <f>IF('Input and Summary Results'!$J$4="yes",IF(C4611=FALSE,FALSE,IF('Data Transformation'!E4611&lt;$R$10,E4611,$R$10)),IF(C4611=FALSE,FALSE,IF(C4611&lt;$R$10,C4611,$R$10)))</f>
        <v>0</v>
      </c>
      <c r="H4611" t="b">
        <f>IF('Input and Summary Results'!$J$4="yes",'Data Transformation'!F4611,'Data Transformation'!D4611)</f>
        <v>0</v>
      </c>
      <c r="I4611" t="str">
        <f t="shared" si="244"/>
        <v/>
      </c>
    </row>
    <row r="4612" spans="2:9" x14ac:dyDescent="0.25">
      <c r="B4612" t="b">
        <f>IF('Input and Summary Results'!D4194=0,FALSE,'Input and Summary Results'!$B4194)</f>
        <v>0</v>
      </c>
      <c r="C4612" t="b">
        <f>IF(OR(B4612=0,'Input and Summary Results'!D4194=0,'Input and Summary Results'!D4194=""),FALSE,'Input and Summary Results'!$D4194)</f>
        <v>0</v>
      </c>
      <c r="D4612" t="b">
        <f>IF(OR(B4612=0,'Input and Summary Results'!E4194=0),FALSE,'Input and Summary Results'!$E4194)</f>
        <v>0</v>
      </c>
      <c r="E4612" t="b">
        <f t="shared" si="245"/>
        <v>0</v>
      </c>
      <c r="F4612" t="b">
        <f t="shared" si="246"/>
        <v>0</v>
      </c>
      <c r="G4612" t="b">
        <f>IF('Input and Summary Results'!$J$4="yes",IF(C4612=FALSE,FALSE,IF('Data Transformation'!E4612&lt;$R$10,E4612,$R$10)),IF(C4612=FALSE,FALSE,IF(C4612&lt;$R$10,C4612,$R$10)))</f>
        <v>0</v>
      </c>
      <c r="H4612" t="b">
        <f>IF('Input and Summary Results'!$J$4="yes",'Data Transformation'!F4612,'Data Transformation'!D4612)</f>
        <v>0</v>
      </c>
      <c r="I4612" t="str">
        <f t="shared" si="244"/>
        <v/>
      </c>
    </row>
    <row r="4613" spans="2:9" x14ac:dyDescent="0.25">
      <c r="B4613" t="b">
        <f>IF('Input and Summary Results'!D4195=0,FALSE,'Input and Summary Results'!$B4195)</f>
        <v>0</v>
      </c>
      <c r="C4613" t="b">
        <f>IF(OR(B4613=0,'Input and Summary Results'!D4195=0,'Input and Summary Results'!D4195=""),FALSE,'Input and Summary Results'!$D4195)</f>
        <v>0</v>
      </c>
      <c r="D4613" t="b">
        <f>IF(OR(B4613=0,'Input and Summary Results'!E4195=0),FALSE,'Input and Summary Results'!$E4195)</f>
        <v>0</v>
      </c>
      <c r="E4613" t="b">
        <f t="shared" si="245"/>
        <v>0</v>
      </c>
      <c r="F4613" t="b">
        <f t="shared" si="246"/>
        <v>0</v>
      </c>
      <c r="G4613" t="b">
        <f>IF('Input and Summary Results'!$J$4="yes",IF(C4613=FALSE,FALSE,IF('Data Transformation'!E4613&lt;$R$10,E4613,$R$10)),IF(C4613=FALSE,FALSE,IF(C4613&lt;$R$10,C4613,$R$10)))</f>
        <v>0</v>
      </c>
      <c r="H4613" t="b">
        <f>IF('Input and Summary Results'!$J$4="yes",'Data Transformation'!F4613,'Data Transformation'!D4613)</f>
        <v>0</v>
      </c>
      <c r="I4613" t="str">
        <f t="shared" ref="I4613:I4676" si="247">IF(G4613=FALSE,"",B4613)</f>
        <v/>
      </c>
    </row>
    <row r="4614" spans="2:9" x14ac:dyDescent="0.25">
      <c r="B4614" t="b">
        <f>IF('Input and Summary Results'!D4196=0,FALSE,'Input and Summary Results'!$B4196)</f>
        <v>0</v>
      </c>
      <c r="C4614" t="b">
        <f>IF(OR(B4614=0,'Input and Summary Results'!D4196=0,'Input and Summary Results'!D4196=""),FALSE,'Input and Summary Results'!$D4196)</f>
        <v>0</v>
      </c>
      <c r="D4614" t="b">
        <f>IF(OR(B4614=0,'Input and Summary Results'!E4196=0),FALSE,'Input and Summary Results'!$E4196)</f>
        <v>0</v>
      </c>
      <c r="E4614" t="b">
        <f t="shared" si="245"/>
        <v>0</v>
      </c>
      <c r="F4614" t="b">
        <f t="shared" si="246"/>
        <v>0</v>
      </c>
      <c r="G4614" t="b">
        <f>IF('Input and Summary Results'!$J$4="yes",IF(C4614=FALSE,FALSE,IF('Data Transformation'!E4614&lt;$R$10,E4614,$R$10)),IF(C4614=FALSE,FALSE,IF(C4614&lt;$R$10,C4614,$R$10)))</f>
        <v>0</v>
      </c>
      <c r="H4614" t="b">
        <f>IF('Input and Summary Results'!$J$4="yes",'Data Transformation'!F4614,'Data Transformation'!D4614)</f>
        <v>0</v>
      </c>
      <c r="I4614" t="str">
        <f t="shared" si="247"/>
        <v/>
      </c>
    </row>
    <row r="4615" spans="2:9" x14ac:dyDescent="0.25">
      <c r="B4615" t="b">
        <f>IF('Input and Summary Results'!D4197=0,FALSE,'Input and Summary Results'!$B4197)</f>
        <v>0</v>
      </c>
      <c r="C4615" t="b">
        <f>IF(OR(B4615=0,'Input and Summary Results'!D4197=0,'Input and Summary Results'!D4197=""),FALSE,'Input and Summary Results'!$D4197)</f>
        <v>0</v>
      </c>
      <c r="D4615" t="b">
        <f>IF(OR(B4615=0,'Input and Summary Results'!E4197=0),FALSE,'Input and Summary Results'!$E4197)</f>
        <v>0</v>
      </c>
      <c r="E4615" t="b">
        <f t="shared" si="245"/>
        <v>0</v>
      </c>
      <c r="F4615" t="b">
        <f t="shared" si="246"/>
        <v>0</v>
      </c>
      <c r="G4615" t="b">
        <f>IF('Input and Summary Results'!$J$4="yes",IF(C4615=FALSE,FALSE,IF('Data Transformation'!E4615&lt;$R$10,E4615,$R$10)),IF(C4615=FALSE,FALSE,IF(C4615&lt;$R$10,C4615,$R$10)))</f>
        <v>0</v>
      </c>
      <c r="H4615" t="b">
        <f>IF('Input and Summary Results'!$J$4="yes",'Data Transformation'!F4615,'Data Transformation'!D4615)</f>
        <v>0</v>
      </c>
      <c r="I4615" t="str">
        <f t="shared" si="247"/>
        <v/>
      </c>
    </row>
    <row r="4616" spans="2:9" x14ac:dyDescent="0.25">
      <c r="B4616" t="b">
        <f>IF('Input and Summary Results'!D4198=0,FALSE,'Input and Summary Results'!$B4198)</f>
        <v>0</v>
      </c>
      <c r="C4616" t="b">
        <f>IF(OR(B4616=0,'Input and Summary Results'!D4198=0,'Input and Summary Results'!D4198=""),FALSE,'Input and Summary Results'!$D4198)</f>
        <v>0</v>
      </c>
      <c r="D4616" t="b">
        <f>IF(OR(B4616=0,'Input and Summary Results'!E4198=0),FALSE,'Input and Summary Results'!$E4198)</f>
        <v>0</v>
      </c>
      <c r="E4616" t="b">
        <f t="shared" si="245"/>
        <v>0</v>
      </c>
      <c r="F4616" t="b">
        <f t="shared" si="246"/>
        <v>0</v>
      </c>
      <c r="G4616" t="b">
        <f>IF('Input and Summary Results'!$J$4="yes",IF(C4616=FALSE,FALSE,IF('Data Transformation'!E4616&lt;$R$10,E4616,$R$10)),IF(C4616=FALSE,FALSE,IF(C4616&lt;$R$10,C4616,$R$10)))</f>
        <v>0</v>
      </c>
      <c r="H4616" t="b">
        <f>IF('Input and Summary Results'!$J$4="yes",'Data Transformation'!F4616,'Data Transformation'!D4616)</f>
        <v>0</v>
      </c>
      <c r="I4616" t="str">
        <f t="shared" si="247"/>
        <v/>
      </c>
    </row>
    <row r="4617" spans="2:9" x14ac:dyDescent="0.25">
      <c r="B4617" t="b">
        <f>IF('Input and Summary Results'!D4199=0,FALSE,'Input and Summary Results'!$B4199)</f>
        <v>0</v>
      </c>
      <c r="C4617" t="b">
        <f>IF(OR(B4617=0,'Input and Summary Results'!D4199=0,'Input and Summary Results'!D4199=""),FALSE,'Input and Summary Results'!$D4199)</f>
        <v>0</v>
      </c>
      <c r="D4617" t="b">
        <f>IF(OR(B4617=0,'Input and Summary Results'!E4199=0),FALSE,'Input and Summary Results'!$E4199)</f>
        <v>0</v>
      </c>
      <c r="E4617" t="b">
        <f t="shared" si="245"/>
        <v>0</v>
      </c>
      <c r="F4617" t="b">
        <f t="shared" si="246"/>
        <v>0</v>
      </c>
      <c r="G4617" t="b">
        <f>IF('Input and Summary Results'!$J$4="yes",IF(C4617=FALSE,FALSE,IF('Data Transformation'!E4617&lt;$R$10,E4617,$R$10)),IF(C4617=FALSE,FALSE,IF(C4617&lt;$R$10,C4617,$R$10)))</f>
        <v>0</v>
      </c>
      <c r="H4617" t="b">
        <f>IF('Input and Summary Results'!$J$4="yes",'Data Transformation'!F4617,'Data Transformation'!D4617)</f>
        <v>0</v>
      </c>
      <c r="I4617" t="str">
        <f t="shared" si="247"/>
        <v/>
      </c>
    </row>
    <row r="4618" spans="2:9" x14ac:dyDescent="0.25">
      <c r="B4618" t="b">
        <f>IF('Input and Summary Results'!D4200=0,FALSE,'Input and Summary Results'!$B4200)</f>
        <v>0</v>
      </c>
      <c r="C4618" t="b">
        <f>IF(OR(B4618=0,'Input and Summary Results'!D4200=0,'Input and Summary Results'!D4200=""),FALSE,'Input and Summary Results'!$D4200)</f>
        <v>0</v>
      </c>
      <c r="D4618" t="b">
        <f>IF(OR(B4618=0,'Input and Summary Results'!E4200=0),FALSE,'Input and Summary Results'!$E4200)</f>
        <v>0</v>
      </c>
      <c r="E4618" t="b">
        <f t="shared" si="245"/>
        <v>0</v>
      </c>
      <c r="F4618" t="b">
        <f t="shared" si="246"/>
        <v>0</v>
      </c>
      <c r="G4618" t="b">
        <f>IF('Input and Summary Results'!$J$4="yes",IF(C4618=FALSE,FALSE,IF('Data Transformation'!E4618&lt;$R$10,E4618,$R$10)),IF(C4618=FALSE,FALSE,IF(C4618&lt;$R$10,C4618,$R$10)))</f>
        <v>0</v>
      </c>
      <c r="H4618" t="b">
        <f>IF('Input and Summary Results'!$J$4="yes",'Data Transformation'!F4618,'Data Transformation'!D4618)</f>
        <v>0</v>
      </c>
      <c r="I4618" t="str">
        <f t="shared" si="247"/>
        <v/>
      </c>
    </row>
    <row r="4619" spans="2:9" x14ac:dyDescent="0.25">
      <c r="B4619" t="b">
        <f>IF('Input and Summary Results'!D4201=0,FALSE,'Input and Summary Results'!$B4201)</f>
        <v>0</v>
      </c>
      <c r="C4619" t="b">
        <f>IF(OR(B4619=0,'Input and Summary Results'!D4201=0,'Input and Summary Results'!D4201=""),FALSE,'Input and Summary Results'!$D4201)</f>
        <v>0</v>
      </c>
      <c r="D4619" t="b">
        <f>IF(OR(B4619=0,'Input and Summary Results'!E4201=0),FALSE,'Input and Summary Results'!$E4201)</f>
        <v>0</v>
      </c>
      <c r="E4619" t="b">
        <f t="shared" si="245"/>
        <v>0</v>
      </c>
      <c r="F4619" t="b">
        <f t="shared" si="246"/>
        <v>0</v>
      </c>
      <c r="G4619" t="b">
        <f>IF('Input and Summary Results'!$J$4="yes",IF(C4619=FALSE,FALSE,IF('Data Transformation'!E4619&lt;$R$10,E4619,$R$10)),IF(C4619=FALSE,FALSE,IF(C4619&lt;$R$10,C4619,$R$10)))</f>
        <v>0</v>
      </c>
      <c r="H4619" t="b">
        <f>IF('Input and Summary Results'!$J$4="yes",'Data Transformation'!F4619,'Data Transformation'!D4619)</f>
        <v>0</v>
      </c>
      <c r="I4619" t="str">
        <f t="shared" si="247"/>
        <v/>
      </c>
    </row>
    <row r="4620" spans="2:9" x14ac:dyDescent="0.25">
      <c r="B4620" t="b">
        <f>IF('Input and Summary Results'!D4202=0,FALSE,'Input and Summary Results'!$B4202)</f>
        <v>0</v>
      </c>
      <c r="C4620" t="b">
        <f>IF(OR(B4620=0,'Input and Summary Results'!D4202=0,'Input and Summary Results'!D4202=""),FALSE,'Input and Summary Results'!$D4202)</f>
        <v>0</v>
      </c>
      <c r="D4620" t="b">
        <f>IF(OR(B4620=0,'Input and Summary Results'!E4202=0),FALSE,'Input and Summary Results'!$E4202)</f>
        <v>0</v>
      </c>
      <c r="E4620" t="b">
        <f t="shared" si="245"/>
        <v>0</v>
      </c>
      <c r="F4620" t="b">
        <f t="shared" si="246"/>
        <v>0</v>
      </c>
      <c r="G4620" t="b">
        <f>IF('Input and Summary Results'!$J$4="yes",IF(C4620=FALSE,FALSE,IF('Data Transformation'!E4620&lt;$R$10,E4620,$R$10)),IF(C4620=FALSE,FALSE,IF(C4620&lt;$R$10,C4620,$R$10)))</f>
        <v>0</v>
      </c>
      <c r="H4620" t="b">
        <f>IF('Input and Summary Results'!$J$4="yes",'Data Transformation'!F4620,'Data Transformation'!D4620)</f>
        <v>0</v>
      </c>
      <c r="I4620" t="str">
        <f t="shared" si="247"/>
        <v/>
      </c>
    </row>
    <row r="4621" spans="2:9" x14ac:dyDescent="0.25">
      <c r="B4621" t="b">
        <f>IF('Input and Summary Results'!D4203=0,FALSE,'Input and Summary Results'!$B4203)</f>
        <v>0</v>
      </c>
      <c r="C4621" t="b">
        <f>IF(OR(B4621=0,'Input and Summary Results'!D4203=0,'Input and Summary Results'!D4203=""),FALSE,'Input and Summary Results'!$D4203)</f>
        <v>0</v>
      </c>
      <c r="D4621" t="b">
        <f>IF(OR(B4621=0,'Input and Summary Results'!E4203=0),FALSE,'Input and Summary Results'!$E4203)</f>
        <v>0</v>
      </c>
      <c r="E4621" t="b">
        <f t="shared" si="245"/>
        <v>0</v>
      </c>
      <c r="F4621" t="b">
        <f t="shared" si="246"/>
        <v>0</v>
      </c>
      <c r="G4621" t="b">
        <f>IF('Input and Summary Results'!$J$4="yes",IF(C4621=FALSE,FALSE,IF('Data Transformation'!E4621&lt;$R$10,E4621,$R$10)),IF(C4621=FALSE,FALSE,IF(C4621&lt;$R$10,C4621,$R$10)))</f>
        <v>0</v>
      </c>
      <c r="H4621" t="b">
        <f>IF('Input and Summary Results'!$J$4="yes",'Data Transformation'!F4621,'Data Transformation'!D4621)</f>
        <v>0</v>
      </c>
      <c r="I4621" t="str">
        <f t="shared" si="247"/>
        <v/>
      </c>
    </row>
    <row r="4622" spans="2:9" x14ac:dyDescent="0.25">
      <c r="B4622" t="b">
        <f>IF('Input and Summary Results'!D4204=0,FALSE,'Input and Summary Results'!$B4204)</f>
        <v>0</v>
      </c>
      <c r="C4622" t="b">
        <f>IF(OR(B4622=0,'Input and Summary Results'!D4204=0,'Input and Summary Results'!D4204=""),FALSE,'Input and Summary Results'!$D4204)</f>
        <v>0</v>
      </c>
      <c r="D4622" t="b">
        <f>IF(OR(B4622=0,'Input and Summary Results'!E4204=0),FALSE,'Input and Summary Results'!$E4204)</f>
        <v>0</v>
      </c>
      <c r="E4622" t="b">
        <f t="shared" si="245"/>
        <v>0</v>
      </c>
      <c r="F4622" t="b">
        <f t="shared" si="246"/>
        <v>0</v>
      </c>
      <c r="G4622" t="b">
        <f>IF('Input and Summary Results'!$J$4="yes",IF(C4622=FALSE,FALSE,IF('Data Transformation'!E4622&lt;$R$10,E4622,$R$10)),IF(C4622=FALSE,FALSE,IF(C4622&lt;$R$10,C4622,$R$10)))</f>
        <v>0</v>
      </c>
      <c r="H4622" t="b">
        <f>IF('Input and Summary Results'!$J$4="yes",'Data Transformation'!F4622,'Data Transformation'!D4622)</f>
        <v>0</v>
      </c>
      <c r="I4622" t="str">
        <f t="shared" si="247"/>
        <v/>
      </c>
    </row>
    <row r="4623" spans="2:9" x14ac:dyDescent="0.25">
      <c r="B4623" t="b">
        <f>IF('Input and Summary Results'!D4205=0,FALSE,'Input and Summary Results'!$B4205)</f>
        <v>0</v>
      </c>
      <c r="C4623" t="b">
        <f>IF(OR(B4623=0,'Input and Summary Results'!D4205=0,'Input and Summary Results'!D4205=""),FALSE,'Input and Summary Results'!$D4205)</f>
        <v>0</v>
      </c>
      <c r="D4623" t="b">
        <f>IF(OR(B4623=0,'Input and Summary Results'!E4205=0),FALSE,'Input and Summary Results'!$E4205)</f>
        <v>0</v>
      </c>
      <c r="E4623" t="b">
        <f t="shared" si="245"/>
        <v>0</v>
      </c>
      <c r="F4623" t="b">
        <f t="shared" si="246"/>
        <v>0</v>
      </c>
      <c r="G4623" t="b">
        <f>IF('Input and Summary Results'!$J$4="yes",IF(C4623=FALSE,FALSE,IF('Data Transformation'!E4623&lt;$R$10,E4623,$R$10)),IF(C4623=FALSE,FALSE,IF(C4623&lt;$R$10,C4623,$R$10)))</f>
        <v>0</v>
      </c>
      <c r="H4623" t="b">
        <f>IF('Input and Summary Results'!$J$4="yes",'Data Transformation'!F4623,'Data Transformation'!D4623)</f>
        <v>0</v>
      </c>
      <c r="I4623" t="str">
        <f t="shared" si="247"/>
        <v/>
      </c>
    </row>
    <row r="4624" spans="2:9" x14ac:dyDescent="0.25">
      <c r="B4624" t="b">
        <f>IF('Input and Summary Results'!D4206=0,FALSE,'Input and Summary Results'!$B4206)</f>
        <v>0</v>
      </c>
      <c r="C4624" t="b">
        <f>IF(OR(B4624=0,'Input and Summary Results'!D4206=0,'Input and Summary Results'!D4206=""),FALSE,'Input and Summary Results'!$D4206)</f>
        <v>0</v>
      </c>
      <c r="D4624" t="b">
        <f>IF(OR(B4624=0,'Input and Summary Results'!E4206=0),FALSE,'Input and Summary Results'!$E4206)</f>
        <v>0</v>
      </c>
      <c r="E4624" t="b">
        <f t="shared" si="245"/>
        <v>0</v>
      </c>
      <c r="F4624" t="b">
        <f t="shared" si="246"/>
        <v>0</v>
      </c>
      <c r="G4624" t="b">
        <f>IF('Input and Summary Results'!$J$4="yes",IF(C4624=FALSE,FALSE,IF('Data Transformation'!E4624&lt;$R$10,E4624,$R$10)),IF(C4624=FALSE,FALSE,IF(C4624&lt;$R$10,C4624,$R$10)))</f>
        <v>0</v>
      </c>
      <c r="H4624" t="b">
        <f>IF('Input and Summary Results'!$J$4="yes",'Data Transformation'!F4624,'Data Transformation'!D4624)</f>
        <v>0</v>
      </c>
      <c r="I4624" t="str">
        <f t="shared" si="247"/>
        <v/>
      </c>
    </row>
    <row r="4625" spans="2:9" x14ac:dyDescent="0.25">
      <c r="B4625" t="b">
        <f>IF('Input and Summary Results'!D4207=0,FALSE,'Input and Summary Results'!$B4207)</f>
        <v>0</v>
      </c>
      <c r="C4625" t="b">
        <f>IF(OR(B4625=0,'Input and Summary Results'!D4207=0,'Input and Summary Results'!D4207=""),FALSE,'Input and Summary Results'!$D4207)</f>
        <v>0</v>
      </c>
      <c r="D4625" t="b">
        <f>IF(OR(B4625=0,'Input and Summary Results'!E4207=0),FALSE,'Input and Summary Results'!$E4207)</f>
        <v>0</v>
      </c>
      <c r="E4625" t="b">
        <f t="shared" si="245"/>
        <v>0</v>
      </c>
      <c r="F4625" t="b">
        <f t="shared" si="246"/>
        <v>0</v>
      </c>
      <c r="G4625" t="b">
        <f>IF('Input and Summary Results'!$J$4="yes",IF(C4625=FALSE,FALSE,IF('Data Transformation'!E4625&lt;$R$10,E4625,$R$10)),IF(C4625=FALSE,FALSE,IF(C4625&lt;$R$10,C4625,$R$10)))</f>
        <v>0</v>
      </c>
      <c r="H4625" t="b">
        <f>IF('Input and Summary Results'!$J$4="yes",'Data Transformation'!F4625,'Data Transformation'!D4625)</f>
        <v>0</v>
      </c>
      <c r="I4625" t="str">
        <f t="shared" si="247"/>
        <v/>
      </c>
    </row>
    <row r="4626" spans="2:9" x14ac:dyDescent="0.25">
      <c r="B4626" t="b">
        <f>IF('Input and Summary Results'!D4208=0,FALSE,'Input and Summary Results'!$B4208)</f>
        <v>0</v>
      </c>
      <c r="C4626" t="b">
        <f>IF(OR(B4626=0,'Input and Summary Results'!D4208=0,'Input and Summary Results'!D4208=""),FALSE,'Input and Summary Results'!$D4208)</f>
        <v>0</v>
      </c>
      <c r="D4626" t="b">
        <f>IF(OR(B4626=0,'Input and Summary Results'!E4208=0),FALSE,'Input and Summary Results'!$E4208)</f>
        <v>0</v>
      </c>
      <c r="E4626" t="b">
        <f t="shared" si="245"/>
        <v>0</v>
      </c>
      <c r="F4626" t="b">
        <f t="shared" si="246"/>
        <v>0</v>
      </c>
      <c r="G4626" t="b">
        <f>IF('Input and Summary Results'!$J$4="yes",IF(C4626=FALSE,FALSE,IF('Data Transformation'!E4626&lt;$R$10,E4626,$R$10)),IF(C4626=FALSE,FALSE,IF(C4626&lt;$R$10,C4626,$R$10)))</f>
        <v>0</v>
      </c>
      <c r="H4626" t="b">
        <f>IF('Input and Summary Results'!$J$4="yes",'Data Transformation'!F4626,'Data Transformation'!D4626)</f>
        <v>0</v>
      </c>
      <c r="I4626" t="str">
        <f t="shared" si="247"/>
        <v/>
      </c>
    </row>
    <row r="4627" spans="2:9" x14ac:dyDescent="0.25">
      <c r="B4627" t="b">
        <f>IF('Input and Summary Results'!D4209=0,FALSE,'Input and Summary Results'!$B4209)</f>
        <v>0</v>
      </c>
      <c r="C4627" t="b">
        <f>IF(OR(B4627=0,'Input and Summary Results'!D4209=0,'Input and Summary Results'!D4209=""),FALSE,'Input and Summary Results'!$D4209)</f>
        <v>0</v>
      </c>
      <c r="D4627" t="b">
        <f>IF(OR(B4627=0,'Input and Summary Results'!E4209=0),FALSE,'Input and Summary Results'!$E4209)</f>
        <v>0</v>
      </c>
      <c r="E4627" t="b">
        <f t="shared" si="245"/>
        <v>0</v>
      </c>
      <c r="F4627" t="b">
        <f t="shared" si="246"/>
        <v>0</v>
      </c>
      <c r="G4627" t="b">
        <f>IF('Input and Summary Results'!$J$4="yes",IF(C4627=FALSE,FALSE,IF('Data Transformation'!E4627&lt;$R$10,E4627,$R$10)),IF(C4627=FALSE,FALSE,IF(C4627&lt;$R$10,C4627,$R$10)))</f>
        <v>0</v>
      </c>
      <c r="H4627" t="b">
        <f>IF('Input and Summary Results'!$J$4="yes",'Data Transformation'!F4627,'Data Transformation'!D4627)</f>
        <v>0</v>
      </c>
      <c r="I4627" t="str">
        <f t="shared" si="247"/>
        <v/>
      </c>
    </row>
    <row r="4628" spans="2:9" x14ac:dyDescent="0.25">
      <c r="B4628" t="b">
        <f>IF('Input and Summary Results'!D4210=0,FALSE,'Input and Summary Results'!$B4210)</f>
        <v>0</v>
      </c>
      <c r="C4628" t="b">
        <f>IF(OR(B4628=0,'Input and Summary Results'!D4210=0,'Input and Summary Results'!D4210=""),FALSE,'Input and Summary Results'!$D4210)</f>
        <v>0</v>
      </c>
      <c r="D4628" t="b">
        <f>IF(OR(B4628=0,'Input and Summary Results'!E4210=0),FALSE,'Input and Summary Results'!$E4210)</f>
        <v>0</v>
      </c>
      <c r="E4628" t="b">
        <f t="shared" si="245"/>
        <v>0</v>
      </c>
      <c r="F4628" t="b">
        <f t="shared" si="246"/>
        <v>0</v>
      </c>
      <c r="G4628" t="b">
        <f>IF('Input and Summary Results'!$J$4="yes",IF(C4628=FALSE,FALSE,IF('Data Transformation'!E4628&lt;$R$10,E4628,$R$10)),IF(C4628=FALSE,FALSE,IF(C4628&lt;$R$10,C4628,$R$10)))</f>
        <v>0</v>
      </c>
      <c r="H4628" t="b">
        <f>IF('Input and Summary Results'!$J$4="yes",'Data Transformation'!F4628,'Data Transformation'!D4628)</f>
        <v>0</v>
      </c>
      <c r="I4628" t="str">
        <f t="shared" si="247"/>
        <v/>
      </c>
    </row>
    <row r="4629" spans="2:9" x14ac:dyDescent="0.25">
      <c r="B4629" t="b">
        <f>IF('Input and Summary Results'!D4211=0,FALSE,'Input and Summary Results'!$B4211)</f>
        <v>0</v>
      </c>
      <c r="C4629" t="b">
        <f>IF(OR(B4629=0,'Input and Summary Results'!D4211=0,'Input and Summary Results'!D4211=""),FALSE,'Input and Summary Results'!$D4211)</f>
        <v>0</v>
      </c>
      <c r="D4629" t="b">
        <f>IF(OR(B4629=0,'Input and Summary Results'!E4211=0),FALSE,'Input and Summary Results'!$E4211)</f>
        <v>0</v>
      </c>
      <c r="E4629" t="b">
        <f t="shared" si="245"/>
        <v>0</v>
      </c>
      <c r="F4629" t="b">
        <f t="shared" si="246"/>
        <v>0</v>
      </c>
      <c r="G4629" t="b">
        <f>IF('Input and Summary Results'!$J$4="yes",IF(C4629=FALSE,FALSE,IF('Data Transformation'!E4629&lt;$R$10,E4629,$R$10)),IF(C4629=FALSE,FALSE,IF(C4629&lt;$R$10,C4629,$R$10)))</f>
        <v>0</v>
      </c>
      <c r="H4629" t="b">
        <f>IF('Input and Summary Results'!$J$4="yes",'Data Transformation'!F4629,'Data Transformation'!D4629)</f>
        <v>0</v>
      </c>
      <c r="I4629" t="str">
        <f t="shared" si="247"/>
        <v/>
      </c>
    </row>
    <row r="4630" spans="2:9" x14ac:dyDescent="0.25">
      <c r="B4630" t="b">
        <f>IF('Input and Summary Results'!D4212=0,FALSE,'Input and Summary Results'!$B4212)</f>
        <v>0</v>
      </c>
      <c r="C4630" t="b">
        <f>IF(OR(B4630=0,'Input and Summary Results'!D4212=0,'Input and Summary Results'!D4212=""),FALSE,'Input and Summary Results'!$D4212)</f>
        <v>0</v>
      </c>
      <c r="D4630" t="b">
        <f>IF(OR(B4630=0,'Input and Summary Results'!E4212=0),FALSE,'Input and Summary Results'!$E4212)</f>
        <v>0</v>
      </c>
      <c r="E4630" t="b">
        <f t="shared" si="245"/>
        <v>0</v>
      </c>
      <c r="F4630" t="b">
        <f t="shared" si="246"/>
        <v>0</v>
      </c>
      <c r="G4630" t="b">
        <f>IF('Input and Summary Results'!$J$4="yes",IF(C4630=FALSE,FALSE,IF('Data Transformation'!E4630&lt;$R$10,E4630,$R$10)),IF(C4630=FALSE,FALSE,IF(C4630&lt;$R$10,C4630,$R$10)))</f>
        <v>0</v>
      </c>
      <c r="H4630" t="b">
        <f>IF('Input and Summary Results'!$J$4="yes",'Data Transformation'!F4630,'Data Transformation'!D4630)</f>
        <v>0</v>
      </c>
      <c r="I4630" t="str">
        <f t="shared" si="247"/>
        <v/>
      </c>
    </row>
    <row r="4631" spans="2:9" x14ac:dyDescent="0.25">
      <c r="B4631" t="b">
        <f>IF('Input and Summary Results'!D4213=0,FALSE,'Input and Summary Results'!$B4213)</f>
        <v>0</v>
      </c>
      <c r="C4631" t="b">
        <f>IF(OR(B4631=0,'Input and Summary Results'!D4213=0,'Input and Summary Results'!D4213=""),FALSE,'Input and Summary Results'!$D4213)</f>
        <v>0</v>
      </c>
      <c r="D4631" t="b">
        <f>IF(OR(B4631=0,'Input and Summary Results'!E4213=0),FALSE,'Input and Summary Results'!$E4213)</f>
        <v>0</v>
      </c>
      <c r="E4631" t="b">
        <f t="shared" si="245"/>
        <v>0</v>
      </c>
      <c r="F4631" t="b">
        <f t="shared" si="246"/>
        <v>0</v>
      </c>
      <c r="G4631" t="b">
        <f>IF('Input and Summary Results'!$J$4="yes",IF(C4631=FALSE,FALSE,IF('Data Transformation'!E4631&lt;$R$10,E4631,$R$10)),IF(C4631=FALSE,FALSE,IF(C4631&lt;$R$10,C4631,$R$10)))</f>
        <v>0</v>
      </c>
      <c r="H4631" t="b">
        <f>IF('Input and Summary Results'!$J$4="yes",'Data Transformation'!F4631,'Data Transformation'!D4631)</f>
        <v>0</v>
      </c>
      <c r="I4631" t="str">
        <f t="shared" si="247"/>
        <v/>
      </c>
    </row>
    <row r="4632" spans="2:9" x14ac:dyDescent="0.25">
      <c r="B4632" t="b">
        <f>IF('Input and Summary Results'!D4214=0,FALSE,'Input and Summary Results'!$B4214)</f>
        <v>0</v>
      </c>
      <c r="C4632" t="b">
        <f>IF(OR(B4632=0,'Input and Summary Results'!D4214=0,'Input and Summary Results'!D4214=""),FALSE,'Input and Summary Results'!$D4214)</f>
        <v>0</v>
      </c>
      <c r="D4632" t="b">
        <f>IF(OR(B4632=0,'Input and Summary Results'!E4214=0),FALSE,'Input and Summary Results'!$E4214)</f>
        <v>0</v>
      </c>
      <c r="E4632" t="b">
        <f t="shared" si="245"/>
        <v>0</v>
      </c>
      <c r="F4632" t="b">
        <f t="shared" si="246"/>
        <v>0</v>
      </c>
      <c r="G4632" t="b">
        <f>IF('Input and Summary Results'!$J$4="yes",IF(C4632=FALSE,FALSE,IF('Data Transformation'!E4632&lt;$R$10,E4632,$R$10)),IF(C4632=FALSE,FALSE,IF(C4632&lt;$R$10,C4632,$R$10)))</f>
        <v>0</v>
      </c>
      <c r="H4632" t="b">
        <f>IF('Input and Summary Results'!$J$4="yes",'Data Transformation'!F4632,'Data Transformation'!D4632)</f>
        <v>0</v>
      </c>
      <c r="I4632" t="str">
        <f t="shared" si="247"/>
        <v/>
      </c>
    </row>
    <row r="4633" spans="2:9" x14ac:dyDescent="0.25">
      <c r="B4633" t="b">
        <f>IF('Input and Summary Results'!D4215=0,FALSE,'Input and Summary Results'!$B4215)</f>
        <v>0</v>
      </c>
      <c r="C4633" t="b">
        <f>IF(OR(B4633=0,'Input and Summary Results'!D4215=0,'Input and Summary Results'!D4215=""),FALSE,'Input and Summary Results'!$D4215)</f>
        <v>0</v>
      </c>
      <c r="D4633" t="b">
        <f>IF(OR(B4633=0,'Input and Summary Results'!E4215=0),FALSE,'Input and Summary Results'!$E4215)</f>
        <v>0</v>
      </c>
      <c r="E4633" t="b">
        <f t="shared" si="245"/>
        <v>0</v>
      </c>
      <c r="F4633" t="b">
        <f t="shared" si="246"/>
        <v>0</v>
      </c>
      <c r="G4633" t="b">
        <f>IF('Input and Summary Results'!$J$4="yes",IF(C4633=FALSE,FALSE,IF('Data Transformation'!E4633&lt;$R$10,E4633,$R$10)),IF(C4633=FALSE,FALSE,IF(C4633&lt;$R$10,C4633,$R$10)))</f>
        <v>0</v>
      </c>
      <c r="H4633" t="b">
        <f>IF('Input and Summary Results'!$J$4="yes",'Data Transformation'!F4633,'Data Transformation'!D4633)</f>
        <v>0</v>
      </c>
      <c r="I4633" t="str">
        <f t="shared" si="247"/>
        <v/>
      </c>
    </row>
    <row r="4634" spans="2:9" x14ac:dyDescent="0.25">
      <c r="B4634" t="b">
        <f>IF('Input and Summary Results'!D4216=0,FALSE,'Input and Summary Results'!$B4216)</f>
        <v>0</v>
      </c>
      <c r="C4634" t="b">
        <f>IF(OR(B4634=0,'Input and Summary Results'!D4216=0,'Input and Summary Results'!D4216=""),FALSE,'Input and Summary Results'!$D4216)</f>
        <v>0</v>
      </c>
      <c r="D4634" t="b">
        <f>IF(OR(B4634=0,'Input and Summary Results'!E4216=0),FALSE,'Input and Summary Results'!$E4216)</f>
        <v>0</v>
      </c>
      <c r="E4634" t="b">
        <f t="shared" si="245"/>
        <v>0</v>
      </c>
      <c r="F4634" t="b">
        <f t="shared" si="246"/>
        <v>0</v>
      </c>
      <c r="G4634" t="b">
        <f>IF('Input and Summary Results'!$J$4="yes",IF(C4634=FALSE,FALSE,IF('Data Transformation'!E4634&lt;$R$10,E4634,$R$10)),IF(C4634=FALSE,FALSE,IF(C4634&lt;$R$10,C4634,$R$10)))</f>
        <v>0</v>
      </c>
      <c r="H4634" t="b">
        <f>IF('Input and Summary Results'!$J$4="yes",'Data Transformation'!F4634,'Data Transformation'!D4634)</f>
        <v>0</v>
      </c>
      <c r="I4634" t="str">
        <f t="shared" si="247"/>
        <v/>
      </c>
    </row>
    <row r="4635" spans="2:9" x14ac:dyDescent="0.25">
      <c r="B4635" t="b">
        <f>IF('Input and Summary Results'!D4217=0,FALSE,'Input and Summary Results'!$B4217)</f>
        <v>0</v>
      </c>
      <c r="C4635" t="b">
        <f>IF(OR(B4635=0,'Input and Summary Results'!D4217=0,'Input and Summary Results'!D4217=""),FALSE,'Input and Summary Results'!$D4217)</f>
        <v>0</v>
      </c>
      <c r="D4635" t="b">
        <f>IF(OR(B4635=0,'Input and Summary Results'!E4217=0),FALSE,'Input and Summary Results'!$E4217)</f>
        <v>0</v>
      </c>
      <c r="E4635" t="b">
        <f t="shared" si="245"/>
        <v>0</v>
      </c>
      <c r="F4635" t="b">
        <f t="shared" si="246"/>
        <v>0</v>
      </c>
      <c r="G4635" t="b">
        <f>IF('Input and Summary Results'!$J$4="yes",IF(C4635=FALSE,FALSE,IF('Data Transformation'!E4635&lt;$R$10,E4635,$R$10)),IF(C4635=FALSE,FALSE,IF(C4635&lt;$R$10,C4635,$R$10)))</f>
        <v>0</v>
      </c>
      <c r="H4635" t="b">
        <f>IF('Input and Summary Results'!$J$4="yes",'Data Transformation'!F4635,'Data Transformation'!D4635)</f>
        <v>0</v>
      </c>
      <c r="I4635" t="str">
        <f t="shared" si="247"/>
        <v/>
      </c>
    </row>
    <row r="4636" spans="2:9" x14ac:dyDescent="0.25">
      <c r="B4636" t="b">
        <f>IF('Input and Summary Results'!D4218=0,FALSE,'Input and Summary Results'!$B4218)</f>
        <v>0</v>
      </c>
      <c r="C4636" t="b">
        <f>IF(OR(B4636=0,'Input and Summary Results'!D4218=0,'Input and Summary Results'!D4218=""),FALSE,'Input and Summary Results'!$D4218)</f>
        <v>0</v>
      </c>
      <c r="D4636" t="b">
        <f>IF(OR(B4636=0,'Input and Summary Results'!E4218=0),FALSE,'Input and Summary Results'!$E4218)</f>
        <v>0</v>
      </c>
      <c r="E4636" t="b">
        <f t="shared" si="245"/>
        <v>0</v>
      </c>
      <c r="F4636" t="b">
        <f t="shared" si="246"/>
        <v>0</v>
      </c>
      <c r="G4636" t="b">
        <f>IF('Input and Summary Results'!$J$4="yes",IF(C4636=FALSE,FALSE,IF('Data Transformation'!E4636&lt;$R$10,E4636,$R$10)),IF(C4636=FALSE,FALSE,IF(C4636&lt;$R$10,C4636,$R$10)))</f>
        <v>0</v>
      </c>
      <c r="H4636" t="b">
        <f>IF('Input and Summary Results'!$J$4="yes",'Data Transformation'!F4636,'Data Transformation'!D4636)</f>
        <v>0</v>
      </c>
      <c r="I4636" t="str">
        <f t="shared" si="247"/>
        <v/>
      </c>
    </row>
    <row r="4637" spans="2:9" x14ac:dyDescent="0.25">
      <c r="B4637" t="b">
        <f>IF('Input and Summary Results'!D4219=0,FALSE,'Input and Summary Results'!$B4219)</f>
        <v>0</v>
      </c>
      <c r="C4637" t="b">
        <f>IF(OR(B4637=0,'Input and Summary Results'!D4219=0,'Input and Summary Results'!D4219=""),FALSE,'Input and Summary Results'!$D4219)</f>
        <v>0</v>
      </c>
      <c r="D4637" t="b">
        <f>IF(OR(B4637=0,'Input and Summary Results'!E4219=0),FALSE,'Input and Summary Results'!$E4219)</f>
        <v>0</v>
      </c>
      <c r="E4637" t="b">
        <f t="shared" si="245"/>
        <v>0</v>
      </c>
      <c r="F4637" t="b">
        <f t="shared" si="246"/>
        <v>0</v>
      </c>
      <c r="G4637" t="b">
        <f>IF('Input and Summary Results'!$J$4="yes",IF(C4637=FALSE,FALSE,IF('Data Transformation'!E4637&lt;$R$10,E4637,$R$10)),IF(C4637=FALSE,FALSE,IF(C4637&lt;$R$10,C4637,$R$10)))</f>
        <v>0</v>
      </c>
      <c r="H4637" t="b">
        <f>IF('Input and Summary Results'!$J$4="yes",'Data Transformation'!F4637,'Data Transformation'!D4637)</f>
        <v>0</v>
      </c>
      <c r="I4637" t="str">
        <f t="shared" si="247"/>
        <v/>
      </c>
    </row>
    <row r="4638" spans="2:9" x14ac:dyDescent="0.25">
      <c r="B4638" t="b">
        <f>IF('Input and Summary Results'!D4220=0,FALSE,'Input and Summary Results'!$B4220)</f>
        <v>0</v>
      </c>
      <c r="C4638" t="b">
        <f>IF(OR(B4638=0,'Input and Summary Results'!D4220=0,'Input and Summary Results'!D4220=""),FALSE,'Input and Summary Results'!$D4220)</f>
        <v>0</v>
      </c>
      <c r="D4638" t="b">
        <f>IF(OR(B4638=0,'Input and Summary Results'!E4220=0),FALSE,'Input and Summary Results'!$E4220)</f>
        <v>0</v>
      </c>
      <c r="E4638" t="b">
        <f t="shared" si="245"/>
        <v>0</v>
      </c>
      <c r="F4638" t="b">
        <f t="shared" si="246"/>
        <v>0</v>
      </c>
      <c r="G4638" t="b">
        <f>IF('Input and Summary Results'!$J$4="yes",IF(C4638=FALSE,FALSE,IF('Data Transformation'!E4638&lt;$R$10,E4638,$R$10)),IF(C4638=FALSE,FALSE,IF(C4638&lt;$R$10,C4638,$R$10)))</f>
        <v>0</v>
      </c>
      <c r="H4638" t="b">
        <f>IF('Input and Summary Results'!$J$4="yes",'Data Transformation'!F4638,'Data Transformation'!D4638)</f>
        <v>0</v>
      </c>
      <c r="I4638" t="str">
        <f t="shared" si="247"/>
        <v/>
      </c>
    </row>
    <row r="4639" spans="2:9" x14ac:dyDescent="0.25">
      <c r="B4639" t="b">
        <f>IF('Input and Summary Results'!D4221=0,FALSE,'Input and Summary Results'!$B4221)</f>
        <v>0</v>
      </c>
      <c r="C4639" t="b">
        <f>IF(OR(B4639=0,'Input and Summary Results'!D4221=0,'Input and Summary Results'!D4221=""),FALSE,'Input and Summary Results'!$D4221)</f>
        <v>0</v>
      </c>
      <c r="D4639" t="b">
        <f>IF(OR(B4639=0,'Input and Summary Results'!E4221=0),FALSE,'Input and Summary Results'!$E4221)</f>
        <v>0</v>
      </c>
      <c r="E4639" t="b">
        <f t="shared" si="245"/>
        <v>0</v>
      </c>
      <c r="F4639" t="b">
        <f t="shared" si="246"/>
        <v>0</v>
      </c>
      <c r="G4639" t="b">
        <f>IF('Input and Summary Results'!$J$4="yes",IF(C4639=FALSE,FALSE,IF('Data Transformation'!E4639&lt;$R$10,E4639,$R$10)),IF(C4639=FALSE,FALSE,IF(C4639&lt;$R$10,C4639,$R$10)))</f>
        <v>0</v>
      </c>
      <c r="H4639" t="b">
        <f>IF('Input and Summary Results'!$J$4="yes",'Data Transformation'!F4639,'Data Transformation'!D4639)</f>
        <v>0</v>
      </c>
      <c r="I4639" t="str">
        <f t="shared" si="247"/>
        <v/>
      </c>
    </row>
    <row r="4640" spans="2:9" x14ac:dyDescent="0.25">
      <c r="B4640" t="b">
        <f>IF('Input and Summary Results'!D4222=0,FALSE,'Input and Summary Results'!$B4222)</f>
        <v>0</v>
      </c>
      <c r="C4640" t="b">
        <f>IF(OR(B4640=0,'Input and Summary Results'!D4222=0,'Input and Summary Results'!D4222=""),FALSE,'Input and Summary Results'!$D4222)</f>
        <v>0</v>
      </c>
      <c r="D4640" t="b">
        <f>IF(OR(B4640=0,'Input and Summary Results'!E4222=0),FALSE,'Input and Summary Results'!$E4222)</f>
        <v>0</v>
      </c>
      <c r="E4640" t="b">
        <f t="shared" si="245"/>
        <v>0</v>
      </c>
      <c r="F4640" t="b">
        <f t="shared" si="246"/>
        <v>0</v>
      </c>
      <c r="G4640" t="b">
        <f>IF('Input and Summary Results'!$J$4="yes",IF(C4640=FALSE,FALSE,IF('Data Transformation'!E4640&lt;$R$10,E4640,$R$10)),IF(C4640=FALSE,FALSE,IF(C4640&lt;$R$10,C4640,$R$10)))</f>
        <v>0</v>
      </c>
      <c r="H4640" t="b">
        <f>IF('Input and Summary Results'!$J$4="yes",'Data Transformation'!F4640,'Data Transformation'!D4640)</f>
        <v>0</v>
      </c>
      <c r="I4640" t="str">
        <f t="shared" si="247"/>
        <v/>
      </c>
    </row>
    <row r="4641" spans="2:9" x14ac:dyDescent="0.25">
      <c r="B4641" t="b">
        <f>IF('Input and Summary Results'!D4223=0,FALSE,'Input and Summary Results'!$B4223)</f>
        <v>0</v>
      </c>
      <c r="C4641" t="b">
        <f>IF(OR(B4641=0,'Input and Summary Results'!D4223=0,'Input and Summary Results'!D4223=""),FALSE,'Input and Summary Results'!$D4223)</f>
        <v>0</v>
      </c>
      <c r="D4641" t="b">
        <f>IF(OR(B4641=0,'Input and Summary Results'!E4223=0),FALSE,'Input and Summary Results'!$E4223)</f>
        <v>0</v>
      </c>
      <c r="E4641" t="b">
        <f t="shared" si="245"/>
        <v>0</v>
      </c>
      <c r="F4641" t="b">
        <f t="shared" si="246"/>
        <v>0</v>
      </c>
      <c r="G4641" t="b">
        <f>IF('Input and Summary Results'!$J$4="yes",IF(C4641=FALSE,FALSE,IF('Data Transformation'!E4641&lt;$R$10,E4641,$R$10)),IF(C4641=FALSE,FALSE,IF(C4641&lt;$R$10,C4641,$R$10)))</f>
        <v>0</v>
      </c>
      <c r="H4641" t="b">
        <f>IF('Input and Summary Results'!$J$4="yes",'Data Transformation'!F4641,'Data Transformation'!D4641)</f>
        <v>0</v>
      </c>
      <c r="I4641" t="str">
        <f t="shared" si="247"/>
        <v/>
      </c>
    </row>
    <row r="4642" spans="2:9" x14ac:dyDescent="0.25">
      <c r="B4642" t="b">
        <f>IF('Input and Summary Results'!D4224=0,FALSE,'Input and Summary Results'!$B4224)</f>
        <v>0</v>
      </c>
      <c r="C4642" t="b">
        <f>IF(OR(B4642=0,'Input and Summary Results'!D4224=0,'Input and Summary Results'!D4224=""),FALSE,'Input and Summary Results'!$D4224)</f>
        <v>0</v>
      </c>
      <c r="D4642" t="b">
        <f>IF(OR(B4642=0,'Input and Summary Results'!E4224=0),FALSE,'Input and Summary Results'!$E4224)</f>
        <v>0</v>
      </c>
      <c r="E4642" t="b">
        <f t="shared" si="245"/>
        <v>0</v>
      </c>
      <c r="F4642" t="b">
        <f t="shared" si="246"/>
        <v>0</v>
      </c>
      <c r="G4642" t="b">
        <f>IF('Input and Summary Results'!$J$4="yes",IF(C4642=FALSE,FALSE,IF('Data Transformation'!E4642&lt;$R$10,E4642,$R$10)),IF(C4642=FALSE,FALSE,IF(C4642&lt;$R$10,C4642,$R$10)))</f>
        <v>0</v>
      </c>
      <c r="H4642" t="b">
        <f>IF('Input and Summary Results'!$J$4="yes",'Data Transformation'!F4642,'Data Transformation'!D4642)</f>
        <v>0</v>
      </c>
      <c r="I4642" t="str">
        <f t="shared" si="247"/>
        <v/>
      </c>
    </row>
    <row r="4643" spans="2:9" x14ac:dyDescent="0.25">
      <c r="B4643" t="b">
        <f>IF('Input and Summary Results'!D4225=0,FALSE,'Input and Summary Results'!$B4225)</f>
        <v>0</v>
      </c>
      <c r="C4643" t="b">
        <f>IF(OR(B4643=0,'Input and Summary Results'!D4225=0,'Input and Summary Results'!D4225=""),FALSE,'Input and Summary Results'!$D4225)</f>
        <v>0</v>
      </c>
      <c r="D4643" t="b">
        <f>IF(OR(B4643=0,'Input and Summary Results'!E4225=0),FALSE,'Input and Summary Results'!$E4225)</f>
        <v>0</v>
      </c>
      <c r="E4643" t="b">
        <f t="shared" si="245"/>
        <v>0</v>
      </c>
      <c r="F4643" t="b">
        <f t="shared" si="246"/>
        <v>0</v>
      </c>
      <c r="G4643" t="b">
        <f>IF('Input and Summary Results'!$J$4="yes",IF(C4643=FALSE,FALSE,IF('Data Transformation'!E4643&lt;$R$10,E4643,$R$10)),IF(C4643=FALSE,FALSE,IF(C4643&lt;$R$10,C4643,$R$10)))</f>
        <v>0</v>
      </c>
      <c r="H4643" t="b">
        <f>IF('Input and Summary Results'!$J$4="yes",'Data Transformation'!F4643,'Data Transformation'!D4643)</f>
        <v>0</v>
      </c>
      <c r="I4643" t="str">
        <f t="shared" si="247"/>
        <v/>
      </c>
    </row>
    <row r="4644" spans="2:9" x14ac:dyDescent="0.25">
      <c r="B4644" t="b">
        <f>IF('Input and Summary Results'!D4226=0,FALSE,'Input and Summary Results'!$B4226)</f>
        <v>0</v>
      </c>
      <c r="C4644" t="b">
        <f>IF(OR(B4644=0,'Input and Summary Results'!D4226=0,'Input and Summary Results'!D4226=""),FALSE,'Input and Summary Results'!$D4226)</f>
        <v>0</v>
      </c>
      <c r="D4644" t="b">
        <f>IF(OR(B4644=0,'Input and Summary Results'!E4226=0),FALSE,'Input and Summary Results'!$E4226)</f>
        <v>0</v>
      </c>
      <c r="E4644" t="b">
        <f t="shared" si="245"/>
        <v>0</v>
      </c>
      <c r="F4644" t="b">
        <f t="shared" si="246"/>
        <v>0</v>
      </c>
      <c r="G4644" t="b">
        <f>IF('Input and Summary Results'!$J$4="yes",IF(C4644=FALSE,FALSE,IF('Data Transformation'!E4644&lt;$R$10,E4644,$R$10)),IF(C4644=FALSE,FALSE,IF(C4644&lt;$R$10,C4644,$R$10)))</f>
        <v>0</v>
      </c>
      <c r="H4644" t="b">
        <f>IF('Input and Summary Results'!$J$4="yes",'Data Transformation'!F4644,'Data Transformation'!D4644)</f>
        <v>0</v>
      </c>
      <c r="I4644" t="str">
        <f t="shared" si="247"/>
        <v/>
      </c>
    </row>
    <row r="4645" spans="2:9" x14ac:dyDescent="0.25">
      <c r="B4645" t="b">
        <f>IF('Input and Summary Results'!D4227=0,FALSE,'Input and Summary Results'!$B4227)</f>
        <v>0</v>
      </c>
      <c r="C4645" t="b">
        <f>IF(OR(B4645=0,'Input and Summary Results'!D4227=0,'Input and Summary Results'!D4227=""),FALSE,'Input and Summary Results'!$D4227)</f>
        <v>0</v>
      </c>
      <c r="D4645" t="b">
        <f>IF(OR(B4645=0,'Input and Summary Results'!E4227=0),FALSE,'Input and Summary Results'!$E4227)</f>
        <v>0</v>
      </c>
      <c r="E4645" t="b">
        <f t="shared" si="245"/>
        <v>0</v>
      </c>
      <c r="F4645" t="b">
        <f t="shared" si="246"/>
        <v>0</v>
      </c>
      <c r="G4645" t="b">
        <f>IF('Input and Summary Results'!$J$4="yes",IF(C4645=FALSE,FALSE,IF('Data Transformation'!E4645&lt;$R$10,E4645,$R$10)),IF(C4645=FALSE,FALSE,IF(C4645&lt;$R$10,C4645,$R$10)))</f>
        <v>0</v>
      </c>
      <c r="H4645" t="b">
        <f>IF('Input and Summary Results'!$J$4="yes",'Data Transformation'!F4645,'Data Transformation'!D4645)</f>
        <v>0</v>
      </c>
      <c r="I4645" t="str">
        <f t="shared" si="247"/>
        <v/>
      </c>
    </row>
    <row r="4646" spans="2:9" x14ac:dyDescent="0.25">
      <c r="B4646" t="b">
        <f>IF('Input and Summary Results'!D4228=0,FALSE,'Input and Summary Results'!$B4228)</f>
        <v>0</v>
      </c>
      <c r="C4646" t="b">
        <f>IF(OR(B4646=0,'Input and Summary Results'!D4228=0,'Input and Summary Results'!D4228=""),FALSE,'Input and Summary Results'!$D4228)</f>
        <v>0</v>
      </c>
      <c r="D4646" t="b">
        <f>IF(OR(B4646=0,'Input and Summary Results'!E4228=0),FALSE,'Input and Summary Results'!$E4228)</f>
        <v>0</v>
      </c>
      <c r="E4646" t="b">
        <f t="shared" si="245"/>
        <v>0</v>
      </c>
      <c r="F4646" t="b">
        <f t="shared" si="246"/>
        <v>0</v>
      </c>
      <c r="G4646" t="b">
        <f>IF('Input and Summary Results'!$J$4="yes",IF(C4646=FALSE,FALSE,IF('Data Transformation'!E4646&lt;$R$10,E4646,$R$10)),IF(C4646=FALSE,FALSE,IF(C4646&lt;$R$10,C4646,$R$10)))</f>
        <v>0</v>
      </c>
      <c r="H4646" t="b">
        <f>IF('Input and Summary Results'!$J$4="yes",'Data Transformation'!F4646,'Data Transformation'!D4646)</f>
        <v>0</v>
      </c>
      <c r="I4646" t="str">
        <f t="shared" si="247"/>
        <v/>
      </c>
    </row>
    <row r="4647" spans="2:9" x14ac:dyDescent="0.25">
      <c r="B4647" t="b">
        <f>IF('Input and Summary Results'!D4229=0,FALSE,'Input and Summary Results'!$B4229)</f>
        <v>0</v>
      </c>
      <c r="C4647" t="b">
        <f>IF(OR(B4647=0,'Input and Summary Results'!D4229=0,'Input and Summary Results'!D4229=""),FALSE,'Input and Summary Results'!$D4229)</f>
        <v>0</v>
      </c>
      <c r="D4647" t="b">
        <f>IF(OR(B4647=0,'Input and Summary Results'!E4229=0),FALSE,'Input and Summary Results'!$E4229)</f>
        <v>0</v>
      </c>
      <c r="E4647" t="b">
        <f t="shared" si="245"/>
        <v>0</v>
      </c>
      <c r="F4647" t="b">
        <f t="shared" si="246"/>
        <v>0</v>
      </c>
      <c r="G4647" t="b">
        <f>IF('Input and Summary Results'!$J$4="yes",IF(C4647=FALSE,FALSE,IF('Data Transformation'!E4647&lt;$R$10,E4647,$R$10)),IF(C4647=FALSE,FALSE,IF(C4647&lt;$R$10,C4647,$R$10)))</f>
        <v>0</v>
      </c>
      <c r="H4647" t="b">
        <f>IF('Input and Summary Results'!$J$4="yes",'Data Transformation'!F4647,'Data Transformation'!D4647)</f>
        <v>0</v>
      </c>
      <c r="I4647" t="str">
        <f t="shared" si="247"/>
        <v/>
      </c>
    </row>
    <row r="4648" spans="2:9" x14ac:dyDescent="0.25">
      <c r="B4648" t="b">
        <f>IF('Input and Summary Results'!D4230=0,FALSE,'Input and Summary Results'!$B4230)</f>
        <v>0</v>
      </c>
      <c r="C4648" t="b">
        <f>IF(OR(B4648=0,'Input and Summary Results'!D4230=0,'Input and Summary Results'!D4230=""),FALSE,'Input and Summary Results'!$D4230)</f>
        <v>0</v>
      </c>
      <c r="D4648" t="b">
        <f>IF(OR(B4648=0,'Input and Summary Results'!E4230=0),FALSE,'Input and Summary Results'!$E4230)</f>
        <v>0</v>
      </c>
      <c r="E4648" t="b">
        <f t="shared" si="245"/>
        <v>0</v>
      </c>
      <c r="F4648" t="b">
        <f t="shared" si="246"/>
        <v>0</v>
      </c>
      <c r="G4648" t="b">
        <f>IF('Input and Summary Results'!$J$4="yes",IF(C4648=FALSE,FALSE,IF('Data Transformation'!E4648&lt;$R$10,E4648,$R$10)),IF(C4648=FALSE,FALSE,IF(C4648&lt;$R$10,C4648,$R$10)))</f>
        <v>0</v>
      </c>
      <c r="H4648" t="b">
        <f>IF('Input and Summary Results'!$J$4="yes",'Data Transformation'!F4648,'Data Transformation'!D4648)</f>
        <v>0</v>
      </c>
      <c r="I4648" t="str">
        <f t="shared" si="247"/>
        <v/>
      </c>
    </row>
    <row r="4649" spans="2:9" x14ac:dyDescent="0.25">
      <c r="B4649" t="b">
        <f>IF('Input and Summary Results'!D4231=0,FALSE,'Input and Summary Results'!$B4231)</f>
        <v>0</v>
      </c>
      <c r="C4649" t="b">
        <f>IF(OR(B4649=0,'Input and Summary Results'!D4231=0,'Input and Summary Results'!D4231=""),FALSE,'Input and Summary Results'!$D4231)</f>
        <v>0</v>
      </c>
      <c r="D4649" t="b">
        <f>IF(OR(B4649=0,'Input and Summary Results'!E4231=0),FALSE,'Input and Summary Results'!$E4231)</f>
        <v>0</v>
      </c>
      <c r="E4649" t="b">
        <f t="shared" si="245"/>
        <v>0</v>
      </c>
      <c r="F4649" t="b">
        <f t="shared" si="246"/>
        <v>0</v>
      </c>
      <c r="G4649" t="b">
        <f>IF('Input and Summary Results'!$J$4="yes",IF(C4649=FALSE,FALSE,IF('Data Transformation'!E4649&lt;$R$10,E4649,$R$10)),IF(C4649=FALSE,FALSE,IF(C4649&lt;$R$10,C4649,$R$10)))</f>
        <v>0</v>
      </c>
      <c r="H4649" t="b">
        <f>IF('Input and Summary Results'!$J$4="yes",'Data Transformation'!F4649,'Data Transformation'!D4649)</f>
        <v>0</v>
      </c>
      <c r="I4649" t="str">
        <f t="shared" si="247"/>
        <v/>
      </c>
    </row>
    <row r="4650" spans="2:9" x14ac:dyDescent="0.25">
      <c r="B4650" t="b">
        <f>IF('Input and Summary Results'!D4232=0,FALSE,'Input and Summary Results'!$B4232)</f>
        <v>0</v>
      </c>
      <c r="C4650" t="b">
        <f>IF(OR(B4650=0,'Input and Summary Results'!D4232=0,'Input and Summary Results'!D4232=""),FALSE,'Input and Summary Results'!$D4232)</f>
        <v>0</v>
      </c>
      <c r="D4650" t="b">
        <f>IF(OR(B4650=0,'Input and Summary Results'!E4232=0),FALSE,'Input and Summary Results'!$E4232)</f>
        <v>0</v>
      </c>
      <c r="E4650" t="b">
        <f t="shared" ref="E4650:E4713" si="248">IF(C4650=FALSE,FALSE,LOG10(C4650))</f>
        <v>0</v>
      </c>
      <c r="F4650" t="b">
        <f t="shared" ref="F4650:F4713" si="249">IF(D4650=FALSE, FALSE,0.434*D4650/C4650)</f>
        <v>0</v>
      </c>
      <c r="G4650" t="b">
        <f>IF('Input and Summary Results'!$J$4="yes",IF(C4650=FALSE,FALSE,IF('Data Transformation'!E4650&lt;$R$10,E4650,$R$10)),IF(C4650=FALSE,FALSE,IF(C4650&lt;$R$10,C4650,$R$10)))</f>
        <v>0</v>
      </c>
      <c r="H4650" t="b">
        <f>IF('Input and Summary Results'!$J$4="yes",'Data Transformation'!F4650,'Data Transformation'!D4650)</f>
        <v>0</v>
      </c>
      <c r="I4650" t="str">
        <f t="shared" si="247"/>
        <v/>
      </c>
    </row>
    <row r="4651" spans="2:9" x14ac:dyDescent="0.25">
      <c r="B4651" t="b">
        <f>IF('Input and Summary Results'!D4233=0,FALSE,'Input and Summary Results'!$B4233)</f>
        <v>0</v>
      </c>
      <c r="C4651" t="b">
        <f>IF(OR(B4651=0,'Input and Summary Results'!D4233=0,'Input and Summary Results'!D4233=""),FALSE,'Input and Summary Results'!$D4233)</f>
        <v>0</v>
      </c>
      <c r="D4651" t="b">
        <f>IF(OR(B4651=0,'Input and Summary Results'!E4233=0),FALSE,'Input and Summary Results'!$E4233)</f>
        <v>0</v>
      </c>
      <c r="E4651" t="b">
        <f t="shared" si="248"/>
        <v>0</v>
      </c>
      <c r="F4651" t="b">
        <f t="shared" si="249"/>
        <v>0</v>
      </c>
      <c r="G4651" t="b">
        <f>IF('Input and Summary Results'!$J$4="yes",IF(C4651=FALSE,FALSE,IF('Data Transformation'!E4651&lt;$R$10,E4651,$R$10)),IF(C4651=FALSE,FALSE,IF(C4651&lt;$R$10,C4651,$R$10)))</f>
        <v>0</v>
      </c>
      <c r="H4651" t="b">
        <f>IF('Input and Summary Results'!$J$4="yes",'Data Transformation'!F4651,'Data Transformation'!D4651)</f>
        <v>0</v>
      </c>
      <c r="I4651" t="str">
        <f t="shared" si="247"/>
        <v/>
      </c>
    </row>
    <row r="4652" spans="2:9" x14ac:dyDescent="0.25">
      <c r="B4652" t="b">
        <f>IF('Input and Summary Results'!D4234=0,FALSE,'Input and Summary Results'!$B4234)</f>
        <v>0</v>
      </c>
      <c r="C4652" t="b">
        <f>IF(OR(B4652=0,'Input and Summary Results'!D4234=0,'Input and Summary Results'!D4234=""),FALSE,'Input and Summary Results'!$D4234)</f>
        <v>0</v>
      </c>
      <c r="D4652" t="b">
        <f>IF(OR(B4652=0,'Input and Summary Results'!E4234=0),FALSE,'Input and Summary Results'!$E4234)</f>
        <v>0</v>
      </c>
      <c r="E4652" t="b">
        <f t="shared" si="248"/>
        <v>0</v>
      </c>
      <c r="F4652" t="b">
        <f t="shared" si="249"/>
        <v>0</v>
      </c>
      <c r="G4652" t="b">
        <f>IF('Input and Summary Results'!$J$4="yes",IF(C4652=FALSE,FALSE,IF('Data Transformation'!E4652&lt;$R$10,E4652,$R$10)),IF(C4652=FALSE,FALSE,IF(C4652&lt;$R$10,C4652,$R$10)))</f>
        <v>0</v>
      </c>
      <c r="H4652" t="b">
        <f>IF('Input and Summary Results'!$J$4="yes",'Data Transformation'!F4652,'Data Transformation'!D4652)</f>
        <v>0</v>
      </c>
      <c r="I4652" t="str">
        <f t="shared" si="247"/>
        <v/>
      </c>
    </row>
    <row r="4653" spans="2:9" x14ac:dyDescent="0.25">
      <c r="B4653" t="b">
        <f>IF('Input and Summary Results'!D4235=0,FALSE,'Input and Summary Results'!$B4235)</f>
        <v>0</v>
      </c>
      <c r="C4653" t="b">
        <f>IF(OR(B4653=0,'Input and Summary Results'!D4235=0,'Input and Summary Results'!D4235=""),FALSE,'Input and Summary Results'!$D4235)</f>
        <v>0</v>
      </c>
      <c r="D4653" t="b">
        <f>IF(OR(B4653=0,'Input and Summary Results'!E4235=0),FALSE,'Input and Summary Results'!$E4235)</f>
        <v>0</v>
      </c>
      <c r="E4653" t="b">
        <f t="shared" si="248"/>
        <v>0</v>
      </c>
      <c r="F4653" t="b">
        <f t="shared" si="249"/>
        <v>0</v>
      </c>
      <c r="G4653" t="b">
        <f>IF('Input and Summary Results'!$J$4="yes",IF(C4653=FALSE,FALSE,IF('Data Transformation'!E4653&lt;$R$10,E4653,$R$10)),IF(C4653=FALSE,FALSE,IF(C4653&lt;$R$10,C4653,$R$10)))</f>
        <v>0</v>
      </c>
      <c r="H4653" t="b">
        <f>IF('Input and Summary Results'!$J$4="yes",'Data Transformation'!F4653,'Data Transformation'!D4653)</f>
        <v>0</v>
      </c>
      <c r="I4653" t="str">
        <f t="shared" si="247"/>
        <v/>
      </c>
    </row>
    <row r="4654" spans="2:9" x14ac:dyDescent="0.25">
      <c r="B4654" t="b">
        <f>IF('Input and Summary Results'!D4236=0,FALSE,'Input and Summary Results'!$B4236)</f>
        <v>0</v>
      </c>
      <c r="C4654" t="b">
        <f>IF(OR(B4654=0,'Input and Summary Results'!D4236=0,'Input and Summary Results'!D4236=""),FALSE,'Input and Summary Results'!$D4236)</f>
        <v>0</v>
      </c>
      <c r="D4654" t="b">
        <f>IF(OR(B4654=0,'Input and Summary Results'!E4236=0),FALSE,'Input and Summary Results'!$E4236)</f>
        <v>0</v>
      </c>
      <c r="E4654" t="b">
        <f t="shared" si="248"/>
        <v>0</v>
      </c>
      <c r="F4654" t="b">
        <f t="shared" si="249"/>
        <v>0</v>
      </c>
      <c r="G4654" t="b">
        <f>IF('Input and Summary Results'!$J$4="yes",IF(C4654=FALSE,FALSE,IF('Data Transformation'!E4654&lt;$R$10,E4654,$R$10)),IF(C4654=FALSE,FALSE,IF(C4654&lt;$R$10,C4654,$R$10)))</f>
        <v>0</v>
      </c>
      <c r="H4654" t="b">
        <f>IF('Input and Summary Results'!$J$4="yes",'Data Transformation'!F4654,'Data Transformation'!D4654)</f>
        <v>0</v>
      </c>
      <c r="I4654" t="str">
        <f t="shared" si="247"/>
        <v/>
      </c>
    </row>
    <row r="4655" spans="2:9" x14ac:dyDescent="0.25">
      <c r="B4655" t="b">
        <f>IF('Input and Summary Results'!D4237=0,FALSE,'Input and Summary Results'!$B4237)</f>
        <v>0</v>
      </c>
      <c r="C4655" t="b">
        <f>IF(OR(B4655=0,'Input and Summary Results'!D4237=0,'Input and Summary Results'!D4237=""),FALSE,'Input and Summary Results'!$D4237)</f>
        <v>0</v>
      </c>
      <c r="D4655" t="b">
        <f>IF(OR(B4655=0,'Input and Summary Results'!E4237=0),FALSE,'Input and Summary Results'!$E4237)</f>
        <v>0</v>
      </c>
      <c r="E4655" t="b">
        <f t="shared" si="248"/>
        <v>0</v>
      </c>
      <c r="F4655" t="b">
        <f t="shared" si="249"/>
        <v>0</v>
      </c>
      <c r="G4655" t="b">
        <f>IF('Input and Summary Results'!$J$4="yes",IF(C4655=FALSE,FALSE,IF('Data Transformation'!E4655&lt;$R$10,E4655,$R$10)),IF(C4655=FALSE,FALSE,IF(C4655&lt;$R$10,C4655,$R$10)))</f>
        <v>0</v>
      </c>
      <c r="H4655" t="b">
        <f>IF('Input and Summary Results'!$J$4="yes",'Data Transformation'!F4655,'Data Transformation'!D4655)</f>
        <v>0</v>
      </c>
      <c r="I4655" t="str">
        <f t="shared" si="247"/>
        <v/>
      </c>
    </row>
    <row r="4656" spans="2:9" x14ac:dyDescent="0.25">
      <c r="B4656" t="b">
        <f>IF('Input and Summary Results'!D4238=0,FALSE,'Input and Summary Results'!$B4238)</f>
        <v>0</v>
      </c>
      <c r="C4656" t="b">
        <f>IF(OR(B4656=0,'Input and Summary Results'!D4238=0,'Input and Summary Results'!D4238=""),FALSE,'Input and Summary Results'!$D4238)</f>
        <v>0</v>
      </c>
      <c r="D4656" t="b">
        <f>IF(OR(B4656=0,'Input and Summary Results'!E4238=0),FALSE,'Input and Summary Results'!$E4238)</f>
        <v>0</v>
      </c>
      <c r="E4656" t="b">
        <f t="shared" si="248"/>
        <v>0</v>
      </c>
      <c r="F4656" t="b">
        <f t="shared" si="249"/>
        <v>0</v>
      </c>
      <c r="G4656" t="b">
        <f>IF('Input and Summary Results'!$J$4="yes",IF(C4656=FALSE,FALSE,IF('Data Transformation'!E4656&lt;$R$10,E4656,$R$10)),IF(C4656=FALSE,FALSE,IF(C4656&lt;$R$10,C4656,$R$10)))</f>
        <v>0</v>
      </c>
      <c r="H4656" t="b">
        <f>IF('Input and Summary Results'!$J$4="yes",'Data Transformation'!F4656,'Data Transformation'!D4656)</f>
        <v>0</v>
      </c>
      <c r="I4656" t="str">
        <f t="shared" si="247"/>
        <v/>
      </c>
    </row>
    <row r="4657" spans="2:9" x14ac:dyDescent="0.25">
      <c r="B4657" t="b">
        <f>IF('Input and Summary Results'!D4239=0,FALSE,'Input and Summary Results'!$B4239)</f>
        <v>0</v>
      </c>
      <c r="C4657" t="b">
        <f>IF(OR(B4657=0,'Input and Summary Results'!D4239=0,'Input and Summary Results'!D4239=""),FALSE,'Input and Summary Results'!$D4239)</f>
        <v>0</v>
      </c>
      <c r="D4657" t="b">
        <f>IF(OR(B4657=0,'Input and Summary Results'!E4239=0),FALSE,'Input and Summary Results'!$E4239)</f>
        <v>0</v>
      </c>
      <c r="E4657" t="b">
        <f t="shared" si="248"/>
        <v>0</v>
      </c>
      <c r="F4657" t="b">
        <f t="shared" si="249"/>
        <v>0</v>
      </c>
      <c r="G4657" t="b">
        <f>IF('Input and Summary Results'!$J$4="yes",IF(C4657=FALSE,FALSE,IF('Data Transformation'!E4657&lt;$R$10,E4657,$R$10)),IF(C4657=FALSE,FALSE,IF(C4657&lt;$R$10,C4657,$R$10)))</f>
        <v>0</v>
      </c>
      <c r="H4657" t="b">
        <f>IF('Input and Summary Results'!$J$4="yes",'Data Transformation'!F4657,'Data Transformation'!D4657)</f>
        <v>0</v>
      </c>
      <c r="I4657" t="str">
        <f t="shared" si="247"/>
        <v/>
      </c>
    </row>
    <row r="4658" spans="2:9" x14ac:dyDescent="0.25">
      <c r="B4658" t="b">
        <f>IF('Input and Summary Results'!D4240=0,FALSE,'Input and Summary Results'!$B4240)</f>
        <v>0</v>
      </c>
      <c r="C4658" t="b">
        <f>IF(OR(B4658=0,'Input and Summary Results'!D4240=0,'Input and Summary Results'!D4240=""),FALSE,'Input and Summary Results'!$D4240)</f>
        <v>0</v>
      </c>
      <c r="D4658" t="b">
        <f>IF(OR(B4658=0,'Input and Summary Results'!E4240=0),FALSE,'Input and Summary Results'!$E4240)</f>
        <v>0</v>
      </c>
      <c r="E4658" t="b">
        <f t="shared" si="248"/>
        <v>0</v>
      </c>
      <c r="F4658" t="b">
        <f t="shared" si="249"/>
        <v>0</v>
      </c>
      <c r="G4658" t="b">
        <f>IF('Input and Summary Results'!$J$4="yes",IF(C4658=FALSE,FALSE,IF('Data Transformation'!E4658&lt;$R$10,E4658,$R$10)),IF(C4658=FALSE,FALSE,IF(C4658&lt;$R$10,C4658,$R$10)))</f>
        <v>0</v>
      </c>
      <c r="H4658" t="b">
        <f>IF('Input and Summary Results'!$J$4="yes",'Data Transformation'!F4658,'Data Transformation'!D4658)</f>
        <v>0</v>
      </c>
      <c r="I4658" t="str">
        <f t="shared" si="247"/>
        <v/>
      </c>
    </row>
    <row r="4659" spans="2:9" x14ac:dyDescent="0.25">
      <c r="B4659" t="b">
        <f>IF('Input and Summary Results'!D4241=0,FALSE,'Input and Summary Results'!$B4241)</f>
        <v>0</v>
      </c>
      <c r="C4659" t="b">
        <f>IF(OR(B4659=0,'Input and Summary Results'!D4241=0,'Input and Summary Results'!D4241=""),FALSE,'Input and Summary Results'!$D4241)</f>
        <v>0</v>
      </c>
      <c r="D4659" t="b">
        <f>IF(OR(B4659=0,'Input and Summary Results'!E4241=0),FALSE,'Input and Summary Results'!$E4241)</f>
        <v>0</v>
      </c>
      <c r="E4659" t="b">
        <f t="shared" si="248"/>
        <v>0</v>
      </c>
      <c r="F4659" t="b">
        <f t="shared" si="249"/>
        <v>0</v>
      </c>
      <c r="G4659" t="b">
        <f>IF('Input and Summary Results'!$J$4="yes",IF(C4659=FALSE,FALSE,IF('Data Transformation'!E4659&lt;$R$10,E4659,$R$10)),IF(C4659=FALSE,FALSE,IF(C4659&lt;$R$10,C4659,$R$10)))</f>
        <v>0</v>
      </c>
      <c r="H4659" t="b">
        <f>IF('Input and Summary Results'!$J$4="yes",'Data Transformation'!F4659,'Data Transformation'!D4659)</f>
        <v>0</v>
      </c>
      <c r="I4659" t="str">
        <f t="shared" si="247"/>
        <v/>
      </c>
    </row>
    <row r="4660" spans="2:9" x14ac:dyDescent="0.25">
      <c r="B4660" t="b">
        <f>IF('Input and Summary Results'!D4242=0,FALSE,'Input and Summary Results'!$B4242)</f>
        <v>0</v>
      </c>
      <c r="C4660" t="b">
        <f>IF(OR(B4660=0,'Input and Summary Results'!D4242=0,'Input and Summary Results'!D4242=""),FALSE,'Input and Summary Results'!$D4242)</f>
        <v>0</v>
      </c>
      <c r="D4660" t="b">
        <f>IF(OR(B4660=0,'Input and Summary Results'!E4242=0),FALSE,'Input and Summary Results'!$E4242)</f>
        <v>0</v>
      </c>
      <c r="E4660" t="b">
        <f t="shared" si="248"/>
        <v>0</v>
      </c>
      <c r="F4660" t="b">
        <f t="shared" si="249"/>
        <v>0</v>
      </c>
      <c r="G4660" t="b">
        <f>IF('Input and Summary Results'!$J$4="yes",IF(C4660=FALSE,FALSE,IF('Data Transformation'!E4660&lt;$R$10,E4660,$R$10)),IF(C4660=FALSE,FALSE,IF(C4660&lt;$R$10,C4660,$R$10)))</f>
        <v>0</v>
      </c>
      <c r="H4660" t="b">
        <f>IF('Input and Summary Results'!$J$4="yes",'Data Transformation'!F4660,'Data Transformation'!D4660)</f>
        <v>0</v>
      </c>
      <c r="I4660" t="str">
        <f t="shared" si="247"/>
        <v/>
      </c>
    </row>
    <row r="4661" spans="2:9" x14ac:dyDescent="0.25">
      <c r="B4661" t="b">
        <f>IF('Input and Summary Results'!D4243=0,FALSE,'Input and Summary Results'!$B4243)</f>
        <v>0</v>
      </c>
      <c r="C4661" t="b">
        <f>IF(OR(B4661=0,'Input and Summary Results'!D4243=0,'Input and Summary Results'!D4243=""),FALSE,'Input and Summary Results'!$D4243)</f>
        <v>0</v>
      </c>
      <c r="D4661" t="b">
        <f>IF(OR(B4661=0,'Input and Summary Results'!E4243=0),FALSE,'Input and Summary Results'!$E4243)</f>
        <v>0</v>
      </c>
      <c r="E4661" t="b">
        <f t="shared" si="248"/>
        <v>0</v>
      </c>
      <c r="F4661" t="b">
        <f t="shared" si="249"/>
        <v>0</v>
      </c>
      <c r="G4661" t="b">
        <f>IF('Input and Summary Results'!$J$4="yes",IF(C4661=FALSE,FALSE,IF('Data Transformation'!E4661&lt;$R$10,E4661,$R$10)),IF(C4661=FALSE,FALSE,IF(C4661&lt;$R$10,C4661,$R$10)))</f>
        <v>0</v>
      </c>
      <c r="H4661" t="b">
        <f>IF('Input and Summary Results'!$J$4="yes",'Data Transformation'!F4661,'Data Transformation'!D4661)</f>
        <v>0</v>
      </c>
      <c r="I4661" t="str">
        <f t="shared" si="247"/>
        <v/>
      </c>
    </row>
    <row r="4662" spans="2:9" x14ac:dyDescent="0.25">
      <c r="B4662" t="b">
        <f>IF('Input and Summary Results'!D4244=0,FALSE,'Input and Summary Results'!$B4244)</f>
        <v>0</v>
      </c>
      <c r="C4662" t="b">
        <f>IF(OR(B4662=0,'Input and Summary Results'!D4244=0,'Input and Summary Results'!D4244=""),FALSE,'Input and Summary Results'!$D4244)</f>
        <v>0</v>
      </c>
      <c r="D4662" t="b">
        <f>IF(OR(B4662=0,'Input and Summary Results'!E4244=0),FALSE,'Input and Summary Results'!$E4244)</f>
        <v>0</v>
      </c>
      <c r="E4662" t="b">
        <f t="shared" si="248"/>
        <v>0</v>
      </c>
      <c r="F4662" t="b">
        <f t="shared" si="249"/>
        <v>0</v>
      </c>
      <c r="G4662" t="b">
        <f>IF('Input and Summary Results'!$J$4="yes",IF(C4662=FALSE,FALSE,IF('Data Transformation'!E4662&lt;$R$10,E4662,$R$10)),IF(C4662=FALSE,FALSE,IF(C4662&lt;$R$10,C4662,$R$10)))</f>
        <v>0</v>
      </c>
      <c r="H4662" t="b">
        <f>IF('Input and Summary Results'!$J$4="yes",'Data Transformation'!F4662,'Data Transformation'!D4662)</f>
        <v>0</v>
      </c>
      <c r="I4662" t="str">
        <f t="shared" si="247"/>
        <v/>
      </c>
    </row>
    <row r="4663" spans="2:9" x14ac:dyDescent="0.25">
      <c r="B4663" t="b">
        <f>IF('Input and Summary Results'!D4245=0,FALSE,'Input and Summary Results'!$B4245)</f>
        <v>0</v>
      </c>
      <c r="C4663" t="b">
        <f>IF(OR(B4663=0,'Input and Summary Results'!D4245=0,'Input and Summary Results'!D4245=""),FALSE,'Input and Summary Results'!$D4245)</f>
        <v>0</v>
      </c>
      <c r="D4663" t="b">
        <f>IF(OR(B4663=0,'Input and Summary Results'!E4245=0),FALSE,'Input and Summary Results'!$E4245)</f>
        <v>0</v>
      </c>
      <c r="E4663" t="b">
        <f t="shared" si="248"/>
        <v>0</v>
      </c>
      <c r="F4663" t="b">
        <f t="shared" si="249"/>
        <v>0</v>
      </c>
      <c r="G4663" t="b">
        <f>IF('Input and Summary Results'!$J$4="yes",IF(C4663=FALSE,FALSE,IF('Data Transformation'!E4663&lt;$R$10,E4663,$R$10)),IF(C4663=FALSE,FALSE,IF(C4663&lt;$R$10,C4663,$R$10)))</f>
        <v>0</v>
      </c>
      <c r="H4663" t="b">
        <f>IF('Input and Summary Results'!$J$4="yes",'Data Transformation'!F4663,'Data Transformation'!D4663)</f>
        <v>0</v>
      </c>
      <c r="I4663" t="str">
        <f t="shared" si="247"/>
        <v/>
      </c>
    </row>
    <row r="4664" spans="2:9" x14ac:dyDescent="0.25">
      <c r="B4664" t="b">
        <f>IF('Input and Summary Results'!D4246=0,FALSE,'Input and Summary Results'!$B4246)</f>
        <v>0</v>
      </c>
      <c r="C4664" t="b">
        <f>IF(OR(B4664=0,'Input and Summary Results'!D4246=0,'Input and Summary Results'!D4246=""),FALSE,'Input and Summary Results'!$D4246)</f>
        <v>0</v>
      </c>
      <c r="D4664" t="b">
        <f>IF(OR(B4664=0,'Input and Summary Results'!E4246=0),FALSE,'Input and Summary Results'!$E4246)</f>
        <v>0</v>
      </c>
      <c r="E4664" t="b">
        <f t="shared" si="248"/>
        <v>0</v>
      </c>
      <c r="F4664" t="b">
        <f t="shared" si="249"/>
        <v>0</v>
      </c>
      <c r="G4664" t="b">
        <f>IF('Input and Summary Results'!$J$4="yes",IF(C4664=FALSE,FALSE,IF('Data Transformation'!E4664&lt;$R$10,E4664,$R$10)),IF(C4664=FALSE,FALSE,IF(C4664&lt;$R$10,C4664,$R$10)))</f>
        <v>0</v>
      </c>
      <c r="H4664" t="b">
        <f>IF('Input and Summary Results'!$J$4="yes",'Data Transformation'!F4664,'Data Transformation'!D4664)</f>
        <v>0</v>
      </c>
      <c r="I4664" t="str">
        <f t="shared" si="247"/>
        <v/>
      </c>
    </row>
    <row r="4665" spans="2:9" x14ac:dyDescent="0.25">
      <c r="B4665" t="b">
        <f>IF('Input and Summary Results'!D4247=0,FALSE,'Input and Summary Results'!$B4247)</f>
        <v>0</v>
      </c>
      <c r="C4665" t="b">
        <f>IF(OR(B4665=0,'Input and Summary Results'!D4247=0,'Input and Summary Results'!D4247=""),FALSE,'Input and Summary Results'!$D4247)</f>
        <v>0</v>
      </c>
      <c r="D4665" t="b">
        <f>IF(OR(B4665=0,'Input and Summary Results'!E4247=0),FALSE,'Input and Summary Results'!$E4247)</f>
        <v>0</v>
      </c>
      <c r="E4665" t="b">
        <f t="shared" si="248"/>
        <v>0</v>
      </c>
      <c r="F4665" t="b">
        <f t="shared" si="249"/>
        <v>0</v>
      </c>
      <c r="G4665" t="b">
        <f>IF('Input and Summary Results'!$J$4="yes",IF(C4665=FALSE,FALSE,IF('Data Transformation'!E4665&lt;$R$10,E4665,$R$10)),IF(C4665=FALSE,FALSE,IF(C4665&lt;$R$10,C4665,$R$10)))</f>
        <v>0</v>
      </c>
      <c r="H4665" t="b">
        <f>IF('Input and Summary Results'!$J$4="yes",'Data Transformation'!F4665,'Data Transformation'!D4665)</f>
        <v>0</v>
      </c>
      <c r="I4665" t="str">
        <f t="shared" si="247"/>
        <v/>
      </c>
    </row>
    <row r="4666" spans="2:9" x14ac:dyDescent="0.25">
      <c r="B4666" t="b">
        <f>IF('Input and Summary Results'!D4248=0,FALSE,'Input and Summary Results'!$B4248)</f>
        <v>0</v>
      </c>
      <c r="C4666" t="b">
        <f>IF(OR(B4666=0,'Input and Summary Results'!D4248=0,'Input and Summary Results'!D4248=""),FALSE,'Input and Summary Results'!$D4248)</f>
        <v>0</v>
      </c>
      <c r="D4666" t="b">
        <f>IF(OR(B4666=0,'Input and Summary Results'!E4248=0),FALSE,'Input and Summary Results'!$E4248)</f>
        <v>0</v>
      </c>
      <c r="E4666" t="b">
        <f t="shared" si="248"/>
        <v>0</v>
      </c>
      <c r="F4666" t="b">
        <f t="shared" si="249"/>
        <v>0</v>
      </c>
      <c r="G4666" t="b">
        <f>IF('Input and Summary Results'!$J$4="yes",IF(C4666=FALSE,FALSE,IF('Data Transformation'!E4666&lt;$R$10,E4666,$R$10)),IF(C4666=FALSE,FALSE,IF(C4666&lt;$R$10,C4666,$R$10)))</f>
        <v>0</v>
      </c>
      <c r="H4666" t="b">
        <f>IF('Input and Summary Results'!$J$4="yes",'Data Transformation'!F4666,'Data Transformation'!D4666)</f>
        <v>0</v>
      </c>
      <c r="I4666" t="str">
        <f t="shared" si="247"/>
        <v/>
      </c>
    </row>
    <row r="4667" spans="2:9" x14ac:dyDescent="0.25">
      <c r="B4667" t="b">
        <f>IF('Input and Summary Results'!D4249=0,FALSE,'Input and Summary Results'!$B4249)</f>
        <v>0</v>
      </c>
      <c r="C4667" t="b">
        <f>IF(OR(B4667=0,'Input and Summary Results'!D4249=0,'Input and Summary Results'!D4249=""),FALSE,'Input and Summary Results'!$D4249)</f>
        <v>0</v>
      </c>
      <c r="D4667" t="b">
        <f>IF(OR(B4667=0,'Input and Summary Results'!E4249=0),FALSE,'Input and Summary Results'!$E4249)</f>
        <v>0</v>
      </c>
      <c r="E4667" t="b">
        <f t="shared" si="248"/>
        <v>0</v>
      </c>
      <c r="F4667" t="b">
        <f t="shared" si="249"/>
        <v>0</v>
      </c>
      <c r="G4667" t="b">
        <f>IF('Input and Summary Results'!$J$4="yes",IF(C4667=FALSE,FALSE,IF('Data Transformation'!E4667&lt;$R$10,E4667,$R$10)),IF(C4667=FALSE,FALSE,IF(C4667&lt;$R$10,C4667,$R$10)))</f>
        <v>0</v>
      </c>
      <c r="H4667" t="b">
        <f>IF('Input and Summary Results'!$J$4="yes",'Data Transformation'!F4667,'Data Transformation'!D4667)</f>
        <v>0</v>
      </c>
      <c r="I4667" t="str">
        <f t="shared" si="247"/>
        <v/>
      </c>
    </row>
    <row r="4668" spans="2:9" x14ac:dyDescent="0.25">
      <c r="B4668" t="b">
        <f>IF('Input and Summary Results'!D4250=0,FALSE,'Input and Summary Results'!$B4250)</f>
        <v>0</v>
      </c>
      <c r="C4668" t="b">
        <f>IF(OR(B4668=0,'Input and Summary Results'!D4250=0,'Input and Summary Results'!D4250=""),FALSE,'Input and Summary Results'!$D4250)</f>
        <v>0</v>
      </c>
      <c r="D4668" t="b">
        <f>IF(OR(B4668=0,'Input and Summary Results'!E4250=0),FALSE,'Input and Summary Results'!$E4250)</f>
        <v>0</v>
      </c>
      <c r="E4668" t="b">
        <f t="shared" si="248"/>
        <v>0</v>
      </c>
      <c r="F4668" t="b">
        <f t="shared" si="249"/>
        <v>0</v>
      </c>
      <c r="G4668" t="b">
        <f>IF('Input and Summary Results'!$J$4="yes",IF(C4668=FALSE,FALSE,IF('Data Transformation'!E4668&lt;$R$10,E4668,$R$10)),IF(C4668=FALSE,FALSE,IF(C4668&lt;$R$10,C4668,$R$10)))</f>
        <v>0</v>
      </c>
      <c r="H4668" t="b">
        <f>IF('Input and Summary Results'!$J$4="yes",'Data Transformation'!F4668,'Data Transformation'!D4668)</f>
        <v>0</v>
      </c>
      <c r="I4668" t="str">
        <f t="shared" si="247"/>
        <v/>
      </c>
    </row>
    <row r="4669" spans="2:9" x14ac:dyDescent="0.25">
      <c r="B4669" t="b">
        <f>IF('Input and Summary Results'!D4251=0,FALSE,'Input and Summary Results'!$B4251)</f>
        <v>0</v>
      </c>
      <c r="C4669" t="b">
        <f>IF(OR(B4669=0,'Input and Summary Results'!D4251=0,'Input and Summary Results'!D4251=""),FALSE,'Input and Summary Results'!$D4251)</f>
        <v>0</v>
      </c>
      <c r="D4669" t="b">
        <f>IF(OR(B4669=0,'Input and Summary Results'!E4251=0),FALSE,'Input and Summary Results'!$E4251)</f>
        <v>0</v>
      </c>
      <c r="E4669" t="b">
        <f t="shared" si="248"/>
        <v>0</v>
      </c>
      <c r="F4669" t="b">
        <f t="shared" si="249"/>
        <v>0</v>
      </c>
      <c r="G4669" t="b">
        <f>IF('Input and Summary Results'!$J$4="yes",IF(C4669=FALSE,FALSE,IF('Data Transformation'!E4669&lt;$R$10,E4669,$R$10)),IF(C4669=FALSE,FALSE,IF(C4669&lt;$R$10,C4669,$R$10)))</f>
        <v>0</v>
      </c>
      <c r="H4669" t="b">
        <f>IF('Input and Summary Results'!$J$4="yes",'Data Transformation'!F4669,'Data Transformation'!D4669)</f>
        <v>0</v>
      </c>
      <c r="I4669" t="str">
        <f t="shared" si="247"/>
        <v/>
      </c>
    </row>
    <row r="4670" spans="2:9" x14ac:dyDescent="0.25">
      <c r="B4670" t="b">
        <f>IF('Input and Summary Results'!D4252=0,FALSE,'Input and Summary Results'!$B4252)</f>
        <v>0</v>
      </c>
      <c r="C4670" t="b">
        <f>IF(OR(B4670=0,'Input and Summary Results'!D4252=0,'Input and Summary Results'!D4252=""),FALSE,'Input and Summary Results'!$D4252)</f>
        <v>0</v>
      </c>
      <c r="D4670" t="b">
        <f>IF(OR(B4670=0,'Input and Summary Results'!E4252=0),FALSE,'Input and Summary Results'!$E4252)</f>
        <v>0</v>
      </c>
      <c r="E4670" t="b">
        <f t="shared" si="248"/>
        <v>0</v>
      </c>
      <c r="F4670" t="b">
        <f t="shared" si="249"/>
        <v>0</v>
      </c>
      <c r="G4670" t="b">
        <f>IF('Input and Summary Results'!$J$4="yes",IF(C4670=FALSE,FALSE,IF('Data Transformation'!E4670&lt;$R$10,E4670,$R$10)),IF(C4670=FALSE,FALSE,IF(C4670&lt;$R$10,C4670,$R$10)))</f>
        <v>0</v>
      </c>
      <c r="H4670" t="b">
        <f>IF('Input and Summary Results'!$J$4="yes",'Data Transformation'!F4670,'Data Transformation'!D4670)</f>
        <v>0</v>
      </c>
      <c r="I4670" t="str">
        <f t="shared" si="247"/>
        <v/>
      </c>
    </row>
    <row r="4671" spans="2:9" x14ac:dyDescent="0.25">
      <c r="B4671" t="b">
        <f>IF('Input and Summary Results'!D4253=0,FALSE,'Input and Summary Results'!$B4253)</f>
        <v>0</v>
      </c>
      <c r="C4671" t="b">
        <f>IF(OR(B4671=0,'Input and Summary Results'!D4253=0,'Input and Summary Results'!D4253=""),FALSE,'Input and Summary Results'!$D4253)</f>
        <v>0</v>
      </c>
      <c r="D4671" t="b">
        <f>IF(OR(B4671=0,'Input and Summary Results'!E4253=0),FALSE,'Input and Summary Results'!$E4253)</f>
        <v>0</v>
      </c>
      <c r="E4671" t="b">
        <f t="shared" si="248"/>
        <v>0</v>
      </c>
      <c r="F4671" t="b">
        <f t="shared" si="249"/>
        <v>0</v>
      </c>
      <c r="G4671" t="b">
        <f>IF('Input and Summary Results'!$J$4="yes",IF(C4671=FALSE,FALSE,IF('Data Transformation'!E4671&lt;$R$10,E4671,$R$10)),IF(C4671=FALSE,FALSE,IF(C4671&lt;$R$10,C4671,$R$10)))</f>
        <v>0</v>
      </c>
      <c r="H4671" t="b">
        <f>IF('Input and Summary Results'!$J$4="yes",'Data Transformation'!F4671,'Data Transformation'!D4671)</f>
        <v>0</v>
      </c>
      <c r="I4671" t="str">
        <f t="shared" si="247"/>
        <v/>
      </c>
    </row>
    <row r="4672" spans="2:9" x14ac:dyDescent="0.25">
      <c r="B4672" t="b">
        <f>IF('Input and Summary Results'!D4254=0,FALSE,'Input and Summary Results'!$B4254)</f>
        <v>0</v>
      </c>
      <c r="C4672" t="b">
        <f>IF(OR(B4672=0,'Input and Summary Results'!D4254=0,'Input and Summary Results'!D4254=""),FALSE,'Input and Summary Results'!$D4254)</f>
        <v>0</v>
      </c>
      <c r="D4672" t="b">
        <f>IF(OR(B4672=0,'Input and Summary Results'!E4254=0),FALSE,'Input and Summary Results'!$E4254)</f>
        <v>0</v>
      </c>
      <c r="E4672" t="b">
        <f t="shared" si="248"/>
        <v>0</v>
      </c>
      <c r="F4672" t="b">
        <f t="shared" si="249"/>
        <v>0</v>
      </c>
      <c r="G4672" t="b">
        <f>IF('Input and Summary Results'!$J$4="yes",IF(C4672=FALSE,FALSE,IF('Data Transformation'!E4672&lt;$R$10,E4672,$R$10)),IF(C4672=FALSE,FALSE,IF(C4672&lt;$R$10,C4672,$R$10)))</f>
        <v>0</v>
      </c>
      <c r="H4672" t="b">
        <f>IF('Input and Summary Results'!$J$4="yes",'Data Transformation'!F4672,'Data Transformation'!D4672)</f>
        <v>0</v>
      </c>
      <c r="I4672" t="str">
        <f t="shared" si="247"/>
        <v/>
      </c>
    </row>
    <row r="4673" spans="2:9" x14ac:dyDescent="0.25">
      <c r="B4673" t="b">
        <f>IF('Input and Summary Results'!D4255=0,FALSE,'Input and Summary Results'!$B4255)</f>
        <v>0</v>
      </c>
      <c r="C4673" t="b">
        <f>IF(OR(B4673=0,'Input and Summary Results'!D4255=0,'Input and Summary Results'!D4255=""),FALSE,'Input and Summary Results'!$D4255)</f>
        <v>0</v>
      </c>
      <c r="D4673" t="b">
        <f>IF(OR(B4673=0,'Input and Summary Results'!E4255=0),FALSE,'Input and Summary Results'!$E4255)</f>
        <v>0</v>
      </c>
      <c r="E4673" t="b">
        <f t="shared" si="248"/>
        <v>0</v>
      </c>
      <c r="F4673" t="b">
        <f t="shared" si="249"/>
        <v>0</v>
      </c>
      <c r="G4673" t="b">
        <f>IF('Input and Summary Results'!$J$4="yes",IF(C4673=FALSE,FALSE,IF('Data Transformation'!E4673&lt;$R$10,E4673,$R$10)),IF(C4673=FALSE,FALSE,IF(C4673&lt;$R$10,C4673,$R$10)))</f>
        <v>0</v>
      </c>
      <c r="H4673" t="b">
        <f>IF('Input and Summary Results'!$J$4="yes",'Data Transformation'!F4673,'Data Transformation'!D4673)</f>
        <v>0</v>
      </c>
      <c r="I4673" t="str">
        <f t="shared" si="247"/>
        <v/>
      </c>
    </row>
    <row r="4674" spans="2:9" x14ac:dyDescent="0.25">
      <c r="B4674" t="b">
        <f>IF('Input and Summary Results'!D4256=0,FALSE,'Input and Summary Results'!$B4256)</f>
        <v>0</v>
      </c>
      <c r="C4674" t="b">
        <f>IF(OR(B4674=0,'Input and Summary Results'!D4256=0,'Input and Summary Results'!D4256=""),FALSE,'Input and Summary Results'!$D4256)</f>
        <v>0</v>
      </c>
      <c r="D4674" t="b">
        <f>IF(OR(B4674=0,'Input and Summary Results'!E4256=0),FALSE,'Input and Summary Results'!$E4256)</f>
        <v>0</v>
      </c>
      <c r="E4674" t="b">
        <f t="shared" si="248"/>
        <v>0</v>
      </c>
      <c r="F4674" t="b">
        <f t="shared" si="249"/>
        <v>0</v>
      </c>
      <c r="G4674" t="b">
        <f>IF('Input and Summary Results'!$J$4="yes",IF(C4674=FALSE,FALSE,IF('Data Transformation'!E4674&lt;$R$10,E4674,$R$10)),IF(C4674=FALSE,FALSE,IF(C4674&lt;$R$10,C4674,$R$10)))</f>
        <v>0</v>
      </c>
      <c r="H4674" t="b">
        <f>IF('Input and Summary Results'!$J$4="yes",'Data Transformation'!F4674,'Data Transformation'!D4674)</f>
        <v>0</v>
      </c>
      <c r="I4674" t="str">
        <f t="shared" si="247"/>
        <v/>
      </c>
    </row>
    <row r="4675" spans="2:9" x14ac:dyDescent="0.25">
      <c r="B4675" t="b">
        <f>IF('Input and Summary Results'!D4257=0,FALSE,'Input and Summary Results'!$B4257)</f>
        <v>0</v>
      </c>
      <c r="C4675" t="b">
        <f>IF(OR(B4675=0,'Input and Summary Results'!D4257=0,'Input and Summary Results'!D4257=""),FALSE,'Input and Summary Results'!$D4257)</f>
        <v>0</v>
      </c>
      <c r="D4675" t="b">
        <f>IF(OR(B4675=0,'Input and Summary Results'!E4257=0),FALSE,'Input and Summary Results'!$E4257)</f>
        <v>0</v>
      </c>
      <c r="E4675" t="b">
        <f t="shared" si="248"/>
        <v>0</v>
      </c>
      <c r="F4675" t="b">
        <f t="shared" si="249"/>
        <v>0</v>
      </c>
      <c r="G4675" t="b">
        <f>IF('Input and Summary Results'!$J$4="yes",IF(C4675=FALSE,FALSE,IF('Data Transformation'!E4675&lt;$R$10,E4675,$R$10)),IF(C4675=FALSE,FALSE,IF(C4675&lt;$R$10,C4675,$R$10)))</f>
        <v>0</v>
      </c>
      <c r="H4675" t="b">
        <f>IF('Input and Summary Results'!$J$4="yes",'Data Transformation'!F4675,'Data Transformation'!D4675)</f>
        <v>0</v>
      </c>
      <c r="I4675" t="str">
        <f t="shared" si="247"/>
        <v/>
      </c>
    </row>
    <row r="4676" spans="2:9" x14ac:dyDescent="0.25">
      <c r="B4676" t="b">
        <f>IF('Input and Summary Results'!D4258=0,FALSE,'Input and Summary Results'!$B4258)</f>
        <v>0</v>
      </c>
      <c r="C4676" t="b">
        <f>IF(OR(B4676=0,'Input and Summary Results'!D4258=0,'Input and Summary Results'!D4258=""),FALSE,'Input and Summary Results'!$D4258)</f>
        <v>0</v>
      </c>
      <c r="D4676" t="b">
        <f>IF(OR(B4676=0,'Input and Summary Results'!E4258=0),FALSE,'Input and Summary Results'!$E4258)</f>
        <v>0</v>
      </c>
      <c r="E4676" t="b">
        <f t="shared" si="248"/>
        <v>0</v>
      </c>
      <c r="F4676" t="b">
        <f t="shared" si="249"/>
        <v>0</v>
      </c>
      <c r="G4676" t="b">
        <f>IF('Input and Summary Results'!$J$4="yes",IF(C4676=FALSE,FALSE,IF('Data Transformation'!E4676&lt;$R$10,E4676,$R$10)),IF(C4676=FALSE,FALSE,IF(C4676&lt;$R$10,C4676,$R$10)))</f>
        <v>0</v>
      </c>
      <c r="H4676" t="b">
        <f>IF('Input and Summary Results'!$J$4="yes",'Data Transformation'!F4676,'Data Transformation'!D4676)</f>
        <v>0</v>
      </c>
      <c r="I4676" t="str">
        <f t="shared" si="247"/>
        <v/>
      </c>
    </row>
    <row r="4677" spans="2:9" x14ac:dyDescent="0.25">
      <c r="B4677" t="b">
        <f>IF('Input and Summary Results'!D4259=0,FALSE,'Input and Summary Results'!$B4259)</f>
        <v>0</v>
      </c>
      <c r="C4677" t="b">
        <f>IF(OR(B4677=0,'Input and Summary Results'!D4259=0,'Input and Summary Results'!D4259=""),FALSE,'Input and Summary Results'!$D4259)</f>
        <v>0</v>
      </c>
      <c r="D4677" t="b">
        <f>IF(OR(B4677=0,'Input and Summary Results'!E4259=0),FALSE,'Input and Summary Results'!$E4259)</f>
        <v>0</v>
      </c>
      <c r="E4677" t="b">
        <f t="shared" si="248"/>
        <v>0</v>
      </c>
      <c r="F4677" t="b">
        <f t="shared" si="249"/>
        <v>0</v>
      </c>
      <c r="G4677" t="b">
        <f>IF('Input and Summary Results'!$J$4="yes",IF(C4677=FALSE,FALSE,IF('Data Transformation'!E4677&lt;$R$10,E4677,$R$10)),IF(C4677=FALSE,FALSE,IF(C4677&lt;$R$10,C4677,$R$10)))</f>
        <v>0</v>
      </c>
      <c r="H4677" t="b">
        <f>IF('Input and Summary Results'!$J$4="yes",'Data Transformation'!F4677,'Data Transformation'!D4677)</f>
        <v>0</v>
      </c>
      <c r="I4677" t="str">
        <f t="shared" ref="I4677:I4740" si="250">IF(G4677=FALSE,"",B4677)</f>
        <v/>
      </c>
    </row>
    <row r="4678" spans="2:9" x14ac:dyDescent="0.25">
      <c r="B4678" t="b">
        <f>IF('Input and Summary Results'!D4260=0,FALSE,'Input and Summary Results'!$B4260)</f>
        <v>0</v>
      </c>
      <c r="C4678" t="b">
        <f>IF(OR(B4678=0,'Input and Summary Results'!D4260=0,'Input and Summary Results'!D4260=""),FALSE,'Input and Summary Results'!$D4260)</f>
        <v>0</v>
      </c>
      <c r="D4678" t="b">
        <f>IF(OR(B4678=0,'Input and Summary Results'!E4260=0),FALSE,'Input and Summary Results'!$E4260)</f>
        <v>0</v>
      </c>
      <c r="E4678" t="b">
        <f t="shared" si="248"/>
        <v>0</v>
      </c>
      <c r="F4678" t="b">
        <f t="shared" si="249"/>
        <v>0</v>
      </c>
      <c r="G4678" t="b">
        <f>IF('Input and Summary Results'!$J$4="yes",IF(C4678=FALSE,FALSE,IF('Data Transformation'!E4678&lt;$R$10,E4678,$R$10)),IF(C4678=FALSE,FALSE,IF(C4678&lt;$R$10,C4678,$R$10)))</f>
        <v>0</v>
      </c>
      <c r="H4678" t="b">
        <f>IF('Input and Summary Results'!$J$4="yes",'Data Transformation'!F4678,'Data Transformation'!D4678)</f>
        <v>0</v>
      </c>
      <c r="I4678" t="str">
        <f t="shared" si="250"/>
        <v/>
      </c>
    </row>
    <row r="4679" spans="2:9" x14ac:dyDescent="0.25">
      <c r="B4679" t="b">
        <f>IF('Input and Summary Results'!D4261=0,FALSE,'Input and Summary Results'!$B4261)</f>
        <v>0</v>
      </c>
      <c r="C4679" t="b">
        <f>IF(OR(B4679=0,'Input and Summary Results'!D4261=0,'Input and Summary Results'!D4261=""),FALSE,'Input and Summary Results'!$D4261)</f>
        <v>0</v>
      </c>
      <c r="D4679" t="b">
        <f>IF(OR(B4679=0,'Input and Summary Results'!E4261=0),FALSE,'Input and Summary Results'!$E4261)</f>
        <v>0</v>
      </c>
      <c r="E4679" t="b">
        <f t="shared" si="248"/>
        <v>0</v>
      </c>
      <c r="F4679" t="b">
        <f t="shared" si="249"/>
        <v>0</v>
      </c>
      <c r="G4679" t="b">
        <f>IF('Input and Summary Results'!$J$4="yes",IF(C4679=FALSE,FALSE,IF('Data Transformation'!E4679&lt;$R$10,E4679,$R$10)),IF(C4679=FALSE,FALSE,IF(C4679&lt;$R$10,C4679,$R$10)))</f>
        <v>0</v>
      </c>
      <c r="H4679" t="b">
        <f>IF('Input and Summary Results'!$J$4="yes",'Data Transformation'!F4679,'Data Transformation'!D4679)</f>
        <v>0</v>
      </c>
      <c r="I4679" t="str">
        <f t="shared" si="250"/>
        <v/>
      </c>
    </row>
    <row r="4680" spans="2:9" x14ac:dyDescent="0.25">
      <c r="B4680" t="b">
        <f>IF('Input and Summary Results'!D4262=0,FALSE,'Input and Summary Results'!$B4262)</f>
        <v>0</v>
      </c>
      <c r="C4680" t="b">
        <f>IF(OR(B4680=0,'Input and Summary Results'!D4262=0,'Input and Summary Results'!D4262=""),FALSE,'Input and Summary Results'!$D4262)</f>
        <v>0</v>
      </c>
      <c r="D4680" t="b">
        <f>IF(OR(B4680=0,'Input and Summary Results'!E4262=0),FALSE,'Input and Summary Results'!$E4262)</f>
        <v>0</v>
      </c>
      <c r="E4680" t="b">
        <f t="shared" si="248"/>
        <v>0</v>
      </c>
      <c r="F4680" t="b">
        <f t="shared" si="249"/>
        <v>0</v>
      </c>
      <c r="G4680" t="b">
        <f>IF('Input and Summary Results'!$J$4="yes",IF(C4680=FALSE,FALSE,IF('Data Transformation'!E4680&lt;$R$10,E4680,$R$10)),IF(C4680=FALSE,FALSE,IF(C4680&lt;$R$10,C4680,$R$10)))</f>
        <v>0</v>
      </c>
      <c r="H4680" t="b">
        <f>IF('Input and Summary Results'!$J$4="yes",'Data Transformation'!F4680,'Data Transformation'!D4680)</f>
        <v>0</v>
      </c>
      <c r="I4680" t="str">
        <f t="shared" si="250"/>
        <v/>
      </c>
    </row>
    <row r="4681" spans="2:9" x14ac:dyDescent="0.25">
      <c r="B4681" t="b">
        <f>IF('Input and Summary Results'!D4263=0,FALSE,'Input and Summary Results'!$B4263)</f>
        <v>0</v>
      </c>
      <c r="C4681" t="b">
        <f>IF(OR(B4681=0,'Input and Summary Results'!D4263=0,'Input and Summary Results'!D4263=""),FALSE,'Input and Summary Results'!$D4263)</f>
        <v>0</v>
      </c>
      <c r="D4681" t="b">
        <f>IF(OR(B4681=0,'Input and Summary Results'!E4263=0),FALSE,'Input and Summary Results'!$E4263)</f>
        <v>0</v>
      </c>
      <c r="E4681" t="b">
        <f t="shared" si="248"/>
        <v>0</v>
      </c>
      <c r="F4681" t="b">
        <f t="shared" si="249"/>
        <v>0</v>
      </c>
      <c r="G4681" t="b">
        <f>IF('Input and Summary Results'!$J$4="yes",IF(C4681=FALSE,FALSE,IF('Data Transformation'!E4681&lt;$R$10,E4681,$R$10)),IF(C4681=FALSE,FALSE,IF(C4681&lt;$R$10,C4681,$R$10)))</f>
        <v>0</v>
      </c>
      <c r="H4681" t="b">
        <f>IF('Input and Summary Results'!$J$4="yes",'Data Transformation'!F4681,'Data Transformation'!D4681)</f>
        <v>0</v>
      </c>
      <c r="I4681" t="str">
        <f t="shared" si="250"/>
        <v/>
      </c>
    </row>
    <row r="4682" spans="2:9" x14ac:dyDescent="0.25">
      <c r="B4682" t="b">
        <f>IF('Input and Summary Results'!D4264=0,FALSE,'Input and Summary Results'!$B4264)</f>
        <v>0</v>
      </c>
      <c r="C4682" t="b">
        <f>IF(OR(B4682=0,'Input and Summary Results'!D4264=0,'Input and Summary Results'!D4264=""),FALSE,'Input and Summary Results'!$D4264)</f>
        <v>0</v>
      </c>
      <c r="D4682" t="b">
        <f>IF(OR(B4682=0,'Input and Summary Results'!E4264=0),FALSE,'Input and Summary Results'!$E4264)</f>
        <v>0</v>
      </c>
      <c r="E4682" t="b">
        <f t="shared" si="248"/>
        <v>0</v>
      </c>
      <c r="F4682" t="b">
        <f t="shared" si="249"/>
        <v>0</v>
      </c>
      <c r="G4682" t="b">
        <f>IF('Input and Summary Results'!$J$4="yes",IF(C4682=FALSE,FALSE,IF('Data Transformation'!E4682&lt;$R$10,E4682,$R$10)),IF(C4682=FALSE,FALSE,IF(C4682&lt;$R$10,C4682,$R$10)))</f>
        <v>0</v>
      </c>
      <c r="H4682" t="b">
        <f>IF('Input and Summary Results'!$J$4="yes",'Data Transformation'!F4682,'Data Transformation'!D4682)</f>
        <v>0</v>
      </c>
      <c r="I4682" t="str">
        <f t="shared" si="250"/>
        <v/>
      </c>
    </row>
    <row r="4683" spans="2:9" x14ac:dyDescent="0.25">
      <c r="B4683" t="b">
        <f>IF('Input and Summary Results'!D4265=0,FALSE,'Input and Summary Results'!$B4265)</f>
        <v>0</v>
      </c>
      <c r="C4683" t="b">
        <f>IF(OR(B4683=0,'Input and Summary Results'!D4265=0,'Input and Summary Results'!D4265=""),FALSE,'Input and Summary Results'!$D4265)</f>
        <v>0</v>
      </c>
      <c r="D4683" t="b">
        <f>IF(OR(B4683=0,'Input and Summary Results'!E4265=0),FALSE,'Input and Summary Results'!$E4265)</f>
        <v>0</v>
      </c>
      <c r="E4683" t="b">
        <f t="shared" si="248"/>
        <v>0</v>
      </c>
      <c r="F4683" t="b">
        <f t="shared" si="249"/>
        <v>0</v>
      </c>
      <c r="G4683" t="b">
        <f>IF('Input and Summary Results'!$J$4="yes",IF(C4683=FALSE,FALSE,IF('Data Transformation'!E4683&lt;$R$10,E4683,$R$10)),IF(C4683=FALSE,FALSE,IF(C4683&lt;$R$10,C4683,$R$10)))</f>
        <v>0</v>
      </c>
      <c r="H4683" t="b">
        <f>IF('Input and Summary Results'!$J$4="yes",'Data Transformation'!F4683,'Data Transformation'!D4683)</f>
        <v>0</v>
      </c>
      <c r="I4683" t="str">
        <f t="shared" si="250"/>
        <v/>
      </c>
    </row>
    <row r="4684" spans="2:9" x14ac:dyDescent="0.25">
      <c r="B4684" t="b">
        <f>IF('Input and Summary Results'!D4266=0,FALSE,'Input and Summary Results'!$B4266)</f>
        <v>0</v>
      </c>
      <c r="C4684" t="b">
        <f>IF(OR(B4684=0,'Input and Summary Results'!D4266=0,'Input and Summary Results'!D4266=""),FALSE,'Input and Summary Results'!$D4266)</f>
        <v>0</v>
      </c>
      <c r="D4684" t="b">
        <f>IF(OR(B4684=0,'Input and Summary Results'!E4266=0),FALSE,'Input and Summary Results'!$E4266)</f>
        <v>0</v>
      </c>
      <c r="E4684" t="b">
        <f t="shared" si="248"/>
        <v>0</v>
      </c>
      <c r="F4684" t="b">
        <f t="shared" si="249"/>
        <v>0</v>
      </c>
      <c r="G4684" t="b">
        <f>IF('Input and Summary Results'!$J$4="yes",IF(C4684=FALSE,FALSE,IF('Data Transformation'!E4684&lt;$R$10,E4684,$R$10)),IF(C4684=FALSE,FALSE,IF(C4684&lt;$R$10,C4684,$R$10)))</f>
        <v>0</v>
      </c>
      <c r="H4684" t="b">
        <f>IF('Input and Summary Results'!$J$4="yes",'Data Transformation'!F4684,'Data Transformation'!D4684)</f>
        <v>0</v>
      </c>
      <c r="I4684" t="str">
        <f t="shared" si="250"/>
        <v/>
      </c>
    </row>
    <row r="4685" spans="2:9" x14ac:dyDescent="0.25">
      <c r="B4685" t="b">
        <f>IF('Input and Summary Results'!D4267=0,FALSE,'Input and Summary Results'!$B4267)</f>
        <v>0</v>
      </c>
      <c r="C4685" t="b">
        <f>IF(OR(B4685=0,'Input and Summary Results'!D4267=0,'Input and Summary Results'!D4267=""),FALSE,'Input and Summary Results'!$D4267)</f>
        <v>0</v>
      </c>
      <c r="D4685" t="b">
        <f>IF(OR(B4685=0,'Input and Summary Results'!E4267=0),FALSE,'Input and Summary Results'!$E4267)</f>
        <v>0</v>
      </c>
      <c r="E4685" t="b">
        <f t="shared" si="248"/>
        <v>0</v>
      </c>
      <c r="F4685" t="b">
        <f t="shared" si="249"/>
        <v>0</v>
      </c>
      <c r="G4685" t="b">
        <f>IF('Input and Summary Results'!$J$4="yes",IF(C4685=FALSE,FALSE,IF('Data Transformation'!E4685&lt;$R$10,E4685,$R$10)),IF(C4685=FALSE,FALSE,IF(C4685&lt;$R$10,C4685,$R$10)))</f>
        <v>0</v>
      </c>
      <c r="H4685" t="b">
        <f>IF('Input and Summary Results'!$J$4="yes",'Data Transformation'!F4685,'Data Transformation'!D4685)</f>
        <v>0</v>
      </c>
      <c r="I4685" t="str">
        <f t="shared" si="250"/>
        <v/>
      </c>
    </row>
    <row r="4686" spans="2:9" x14ac:dyDescent="0.25">
      <c r="B4686" t="b">
        <f>IF('Input and Summary Results'!D4268=0,FALSE,'Input and Summary Results'!$B4268)</f>
        <v>0</v>
      </c>
      <c r="C4686" t="b">
        <f>IF(OR(B4686=0,'Input and Summary Results'!D4268=0,'Input and Summary Results'!D4268=""),FALSE,'Input and Summary Results'!$D4268)</f>
        <v>0</v>
      </c>
      <c r="D4686" t="b">
        <f>IF(OR(B4686=0,'Input and Summary Results'!E4268=0),FALSE,'Input and Summary Results'!$E4268)</f>
        <v>0</v>
      </c>
      <c r="E4686" t="b">
        <f t="shared" si="248"/>
        <v>0</v>
      </c>
      <c r="F4686" t="b">
        <f t="shared" si="249"/>
        <v>0</v>
      </c>
      <c r="G4686" t="b">
        <f>IF('Input and Summary Results'!$J$4="yes",IF(C4686=FALSE,FALSE,IF('Data Transformation'!E4686&lt;$R$10,E4686,$R$10)),IF(C4686=FALSE,FALSE,IF(C4686&lt;$R$10,C4686,$R$10)))</f>
        <v>0</v>
      </c>
      <c r="H4686" t="b">
        <f>IF('Input and Summary Results'!$J$4="yes",'Data Transformation'!F4686,'Data Transformation'!D4686)</f>
        <v>0</v>
      </c>
      <c r="I4686" t="str">
        <f t="shared" si="250"/>
        <v/>
      </c>
    </row>
    <row r="4687" spans="2:9" x14ac:dyDescent="0.25">
      <c r="B4687" t="b">
        <f>IF('Input and Summary Results'!D4269=0,FALSE,'Input and Summary Results'!$B4269)</f>
        <v>0</v>
      </c>
      <c r="C4687" t="b">
        <f>IF(OR(B4687=0,'Input and Summary Results'!D4269=0,'Input and Summary Results'!D4269=""),FALSE,'Input and Summary Results'!$D4269)</f>
        <v>0</v>
      </c>
      <c r="D4687" t="b">
        <f>IF(OR(B4687=0,'Input and Summary Results'!E4269=0),FALSE,'Input and Summary Results'!$E4269)</f>
        <v>0</v>
      </c>
      <c r="E4687" t="b">
        <f t="shared" si="248"/>
        <v>0</v>
      </c>
      <c r="F4687" t="b">
        <f t="shared" si="249"/>
        <v>0</v>
      </c>
      <c r="G4687" t="b">
        <f>IF('Input and Summary Results'!$J$4="yes",IF(C4687=FALSE,FALSE,IF('Data Transformation'!E4687&lt;$R$10,E4687,$R$10)),IF(C4687=FALSE,FALSE,IF(C4687&lt;$R$10,C4687,$R$10)))</f>
        <v>0</v>
      </c>
      <c r="H4687" t="b">
        <f>IF('Input and Summary Results'!$J$4="yes",'Data Transformation'!F4687,'Data Transformation'!D4687)</f>
        <v>0</v>
      </c>
      <c r="I4687" t="str">
        <f t="shared" si="250"/>
        <v/>
      </c>
    </row>
    <row r="4688" spans="2:9" x14ac:dyDescent="0.25">
      <c r="B4688" t="b">
        <f>IF('Input and Summary Results'!D4270=0,FALSE,'Input and Summary Results'!$B4270)</f>
        <v>0</v>
      </c>
      <c r="C4688" t="b">
        <f>IF(OR(B4688=0,'Input and Summary Results'!D4270=0,'Input and Summary Results'!D4270=""),FALSE,'Input and Summary Results'!$D4270)</f>
        <v>0</v>
      </c>
      <c r="D4688" t="b">
        <f>IF(OR(B4688=0,'Input and Summary Results'!E4270=0),FALSE,'Input and Summary Results'!$E4270)</f>
        <v>0</v>
      </c>
      <c r="E4688" t="b">
        <f t="shared" si="248"/>
        <v>0</v>
      </c>
      <c r="F4688" t="b">
        <f t="shared" si="249"/>
        <v>0</v>
      </c>
      <c r="G4688" t="b">
        <f>IF('Input and Summary Results'!$J$4="yes",IF(C4688=FALSE,FALSE,IF('Data Transformation'!E4688&lt;$R$10,E4688,$R$10)),IF(C4688=FALSE,FALSE,IF(C4688&lt;$R$10,C4688,$R$10)))</f>
        <v>0</v>
      </c>
      <c r="H4688" t="b">
        <f>IF('Input and Summary Results'!$J$4="yes",'Data Transformation'!F4688,'Data Transformation'!D4688)</f>
        <v>0</v>
      </c>
      <c r="I4688" t="str">
        <f t="shared" si="250"/>
        <v/>
      </c>
    </row>
    <row r="4689" spans="2:9" x14ac:dyDescent="0.25">
      <c r="B4689" t="b">
        <f>IF('Input and Summary Results'!D4271=0,FALSE,'Input and Summary Results'!$B4271)</f>
        <v>0</v>
      </c>
      <c r="C4689" t="b">
        <f>IF(OR(B4689=0,'Input and Summary Results'!D4271=0,'Input and Summary Results'!D4271=""),FALSE,'Input and Summary Results'!$D4271)</f>
        <v>0</v>
      </c>
      <c r="D4689" t="b">
        <f>IF(OR(B4689=0,'Input and Summary Results'!E4271=0),FALSE,'Input and Summary Results'!$E4271)</f>
        <v>0</v>
      </c>
      <c r="E4689" t="b">
        <f t="shared" si="248"/>
        <v>0</v>
      </c>
      <c r="F4689" t="b">
        <f t="shared" si="249"/>
        <v>0</v>
      </c>
      <c r="G4689" t="b">
        <f>IF('Input and Summary Results'!$J$4="yes",IF(C4689=FALSE,FALSE,IF('Data Transformation'!E4689&lt;$R$10,E4689,$R$10)),IF(C4689=FALSE,FALSE,IF(C4689&lt;$R$10,C4689,$R$10)))</f>
        <v>0</v>
      </c>
      <c r="H4689" t="b">
        <f>IF('Input and Summary Results'!$J$4="yes",'Data Transformation'!F4689,'Data Transformation'!D4689)</f>
        <v>0</v>
      </c>
      <c r="I4689" t="str">
        <f t="shared" si="250"/>
        <v/>
      </c>
    </row>
    <row r="4690" spans="2:9" x14ac:dyDescent="0.25">
      <c r="B4690" t="b">
        <f>IF('Input and Summary Results'!D4272=0,FALSE,'Input and Summary Results'!$B4272)</f>
        <v>0</v>
      </c>
      <c r="C4690" t="b">
        <f>IF(OR(B4690=0,'Input and Summary Results'!D4272=0,'Input and Summary Results'!D4272=""),FALSE,'Input and Summary Results'!$D4272)</f>
        <v>0</v>
      </c>
      <c r="D4690" t="b">
        <f>IF(OR(B4690=0,'Input and Summary Results'!E4272=0),FALSE,'Input and Summary Results'!$E4272)</f>
        <v>0</v>
      </c>
      <c r="E4690" t="b">
        <f t="shared" si="248"/>
        <v>0</v>
      </c>
      <c r="F4690" t="b">
        <f t="shared" si="249"/>
        <v>0</v>
      </c>
      <c r="G4690" t="b">
        <f>IF('Input and Summary Results'!$J$4="yes",IF(C4690=FALSE,FALSE,IF('Data Transformation'!E4690&lt;$R$10,E4690,$R$10)),IF(C4690=FALSE,FALSE,IF(C4690&lt;$R$10,C4690,$R$10)))</f>
        <v>0</v>
      </c>
      <c r="H4690" t="b">
        <f>IF('Input and Summary Results'!$J$4="yes",'Data Transformation'!F4690,'Data Transformation'!D4690)</f>
        <v>0</v>
      </c>
      <c r="I4690" t="str">
        <f t="shared" si="250"/>
        <v/>
      </c>
    </row>
    <row r="4691" spans="2:9" x14ac:dyDescent="0.25">
      <c r="B4691" t="b">
        <f>IF('Input and Summary Results'!D4273=0,FALSE,'Input and Summary Results'!$B4273)</f>
        <v>0</v>
      </c>
      <c r="C4691" t="b">
        <f>IF(OR(B4691=0,'Input and Summary Results'!D4273=0,'Input and Summary Results'!D4273=""),FALSE,'Input and Summary Results'!$D4273)</f>
        <v>0</v>
      </c>
      <c r="D4691" t="b">
        <f>IF(OR(B4691=0,'Input and Summary Results'!E4273=0),FALSE,'Input and Summary Results'!$E4273)</f>
        <v>0</v>
      </c>
      <c r="E4691" t="b">
        <f t="shared" si="248"/>
        <v>0</v>
      </c>
      <c r="F4691" t="b">
        <f t="shared" si="249"/>
        <v>0</v>
      </c>
      <c r="G4691" t="b">
        <f>IF('Input and Summary Results'!$J$4="yes",IF(C4691=FALSE,FALSE,IF('Data Transformation'!E4691&lt;$R$10,E4691,$R$10)),IF(C4691=FALSE,FALSE,IF(C4691&lt;$R$10,C4691,$R$10)))</f>
        <v>0</v>
      </c>
      <c r="H4691" t="b">
        <f>IF('Input and Summary Results'!$J$4="yes",'Data Transformation'!F4691,'Data Transformation'!D4691)</f>
        <v>0</v>
      </c>
      <c r="I4691" t="str">
        <f t="shared" si="250"/>
        <v/>
      </c>
    </row>
    <row r="4692" spans="2:9" x14ac:dyDescent="0.25">
      <c r="B4692" t="b">
        <f>IF('Input and Summary Results'!D4274=0,FALSE,'Input and Summary Results'!$B4274)</f>
        <v>0</v>
      </c>
      <c r="C4692" t="b">
        <f>IF(OR(B4692=0,'Input and Summary Results'!D4274=0,'Input and Summary Results'!D4274=""),FALSE,'Input and Summary Results'!$D4274)</f>
        <v>0</v>
      </c>
      <c r="D4692" t="b">
        <f>IF(OR(B4692=0,'Input and Summary Results'!E4274=0),FALSE,'Input and Summary Results'!$E4274)</f>
        <v>0</v>
      </c>
      <c r="E4692" t="b">
        <f t="shared" si="248"/>
        <v>0</v>
      </c>
      <c r="F4692" t="b">
        <f t="shared" si="249"/>
        <v>0</v>
      </c>
      <c r="G4692" t="b">
        <f>IF('Input and Summary Results'!$J$4="yes",IF(C4692=FALSE,FALSE,IF('Data Transformation'!E4692&lt;$R$10,E4692,$R$10)),IF(C4692=FALSE,FALSE,IF(C4692&lt;$R$10,C4692,$R$10)))</f>
        <v>0</v>
      </c>
      <c r="H4692" t="b">
        <f>IF('Input and Summary Results'!$J$4="yes",'Data Transformation'!F4692,'Data Transformation'!D4692)</f>
        <v>0</v>
      </c>
      <c r="I4692" t="str">
        <f t="shared" si="250"/>
        <v/>
      </c>
    </row>
    <row r="4693" spans="2:9" x14ac:dyDescent="0.25">
      <c r="B4693" t="b">
        <f>IF('Input and Summary Results'!D4275=0,FALSE,'Input and Summary Results'!$B4275)</f>
        <v>0</v>
      </c>
      <c r="C4693" t="b">
        <f>IF(OR(B4693=0,'Input and Summary Results'!D4275=0,'Input and Summary Results'!D4275=""),FALSE,'Input and Summary Results'!$D4275)</f>
        <v>0</v>
      </c>
      <c r="D4693" t="b">
        <f>IF(OR(B4693=0,'Input and Summary Results'!E4275=0),FALSE,'Input and Summary Results'!$E4275)</f>
        <v>0</v>
      </c>
      <c r="E4693" t="b">
        <f t="shared" si="248"/>
        <v>0</v>
      </c>
      <c r="F4693" t="b">
        <f t="shared" si="249"/>
        <v>0</v>
      </c>
      <c r="G4693" t="b">
        <f>IF('Input and Summary Results'!$J$4="yes",IF(C4693=FALSE,FALSE,IF('Data Transformation'!E4693&lt;$R$10,E4693,$R$10)),IF(C4693=FALSE,FALSE,IF(C4693&lt;$R$10,C4693,$R$10)))</f>
        <v>0</v>
      </c>
      <c r="H4693" t="b">
        <f>IF('Input and Summary Results'!$J$4="yes",'Data Transformation'!F4693,'Data Transformation'!D4693)</f>
        <v>0</v>
      </c>
      <c r="I4693" t="str">
        <f t="shared" si="250"/>
        <v/>
      </c>
    </row>
    <row r="4694" spans="2:9" x14ac:dyDescent="0.25">
      <c r="B4694" t="b">
        <f>IF('Input and Summary Results'!D4276=0,FALSE,'Input and Summary Results'!$B4276)</f>
        <v>0</v>
      </c>
      <c r="C4694" t="b">
        <f>IF(OR(B4694=0,'Input and Summary Results'!D4276=0,'Input and Summary Results'!D4276=""),FALSE,'Input and Summary Results'!$D4276)</f>
        <v>0</v>
      </c>
      <c r="D4694" t="b">
        <f>IF(OR(B4694=0,'Input and Summary Results'!E4276=0),FALSE,'Input and Summary Results'!$E4276)</f>
        <v>0</v>
      </c>
      <c r="E4694" t="b">
        <f t="shared" si="248"/>
        <v>0</v>
      </c>
      <c r="F4694" t="b">
        <f t="shared" si="249"/>
        <v>0</v>
      </c>
      <c r="G4694" t="b">
        <f>IF('Input and Summary Results'!$J$4="yes",IF(C4694=FALSE,FALSE,IF('Data Transformation'!E4694&lt;$R$10,E4694,$R$10)),IF(C4694=FALSE,FALSE,IF(C4694&lt;$R$10,C4694,$R$10)))</f>
        <v>0</v>
      </c>
      <c r="H4694" t="b">
        <f>IF('Input and Summary Results'!$J$4="yes",'Data Transformation'!F4694,'Data Transformation'!D4694)</f>
        <v>0</v>
      </c>
      <c r="I4694" t="str">
        <f t="shared" si="250"/>
        <v/>
      </c>
    </row>
    <row r="4695" spans="2:9" x14ac:dyDescent="0.25">
      <c r="B4695" t="b">
        <f>IF('Input and Summary Results'!D4277=0,FALSE,'Input and Summary Results'!$B4277)</f>
        <v>0</v>
      </c>
      <c r="C4695" t="b">
        <f>IF(OR(B4695=0,'Input and Summary Results'!D4277=0,'Input and Summary Results'!D4277=""),FALSE,'Input and Summary Results'!$D4277)</f>
        <v>0</v>
      </c>
      <c r="D4695" t="b">
        <f>IF(OR(B4695=0,'Input and Summary Results'!E4277=0),FALSE,'Input and Summary Results'!$E4277)</f>
        <v>0</v>
      </c>
      <c r="E4695" t="b">
        <f t="shared" si="248"/>
        <v>0</v>
      </c>
      <c r="F4695" t="b">
        <f t="shared" si="249"/>
        <v>0</v>
      </c>
      <c r="G4695" t="b">
        <f>IF('Input and Summary Results'!$J$4="yes",IF(C4695=FALSE,FALSE,IF('Data Transformation'!E4695&lt;$R$10,E4695,$R$10)),IF(C4695=FALSE,FALSE,IF(C4695&lt;$R$10,C4695,$R$10)))</f>
        <v>0</v>
      </c>
      <c r="H4695" t="b">
        <f>IF('Input and Summary Results'!$J$4="yes",'Data Transformation'!F4695,'Data Transformation'!D4695)</f>
        <v>0</v>
      </c>
      <c r="I4695" t="str">
        <f t="shared" si="250"/>
        <v/>
      </c>
    </row>
    <row r="4696" spans="2:9" x14ac:dyDescent="0.25">
      <c r="B4696" t="b">
        <f>IF('Input and Summary Results'!D4278=0,FALSE,'Input and Summary Results'!$B4278)</f>
        <v>0</v>
      </c>
      <c r="C4696" t="b">
        <f>IF(OR(B4696=0,'Input and Summary Results'!D4278=0,'Input and Summary Results'!D4278=""),FALSE,'Input and Summary Results'!$D4278)</f>
        <v>0</v>
      </c>
      <c r="D4696" t="b">
        <f>IF(OR(B4696=0,'Input and Summary Results'!E4278=0),FALSE,'Input and Summary Results'!$E4278)</f>
        <v>0</v>
      </c>
      <c r="E4696" t="b">
        <f t="shared" si="248"/>
        <v>0</v>
      </c>
      <c r="F4696" t="b">
        <f t="shared" si="249"/>
        <v>0</v>
      </c>
      <c r="G4696" t="b">
        <f>IF('Input and Summary Results'!$J$4="yes",IF(C4696=FALSE,FALSE,IF('Data Transformation'!E4696&lt;$R$10,E4696,$R$10)),IF(C4696=FALSE,FALSE,IF(C4696&lt;$R$10,C4696,$R$10)))</f>
        <v>0</v>
      </c>
      <c r="H4696" t="b">
        <f>IF('Input and Summary Results'!$J$4="yes",'Data Transformation'!F4696,'Data Transformation'!D4696)</f>
        <v>0</v>
      </c>
      <c r="I4696" t="str">
        <f t="shared" si="250"/>
        <v/>
      </c>
    </row>
    <row r="4697" spans="2:9" x14ac:dyDescent="0.25">
      <c r="B4697" t="b">
        <f>IF('Input and Summary Results'!D4279=0,FALSE,'Input and Summary Results'!$B4279)</f>
        <v>0</v>
      </c>
      <c r="C4697" t="b">
        <f>IF(OR(B4697=0,'Input and Summary Results'!D4279=0,'Input and Summary Results'!D4279=""),FALSE,'Input and Summary Results'!$D4279)</f>
        <v>0</v>
      </c>
      <c r="D4697" t="b">
        <f>IF(OR(B4697=0,'Input and Summary Results'!E4279=0),FALSE,'Input and Summary Results'!$E4279)</f>
        <v>0</v>
      </c>
      <c r="E4697" t="b">
        <f t="shared" si="248"/>
        <v>0</v>
      </c>
      <c r="F4697" t="b">
        <f t="shared" si="249"/>
        <v>0</v>
      </c>
      <c r="G4697" t="b">
        <f>IF('Input and Summary Results'!$J$4="yes",IF(C4697=FALSE,FALSE,IF('Data Transformation'!E4697&lt;$R$10,E4697,$R$10)),IF(C4697=FALSE,FALSE,IF(C4697&lt;$R$10,C4697,$R$10)))</f>
        <v>0</v>
      </c>
      <c r="H4697" t="b">
        <f>IF('Input and Summary Results'!$J$4="yes",'Data Transformation'!F4697,'Data Transformation'!D4697)</f>
        <v>0</v>
      </c>
      <c r="I4697" t="str">
        <f t="shared" si="250"/>
        <v/>
      </c>
    </row>
    <row r="4698" spans="2:9" x14ac:dyDescent="0.25">
      <c r="B4698" t="b">
        <f>IF('Input and Summary Results'!D4280=0,FALSE,'Input and Summary Results'!$B4280)</f>
        <v>0</v>
      </c>
      <c r="C4698" t="b">
        <f>IF(OR(B4698=0,'Input and Summary Results'!D4280=0,'Input and Summary Results'!D4280=""),FALSE,'Input and Summary Results'!$D4280)</f>
        <v>0</v>
      </c>
      <c r="D4698" t="b">
        <f>IF(OR(B4698=0,'Input and Summary Results'!E4280=0),FALSE,'Input and Summary Results'!$E4280)</f>
        <v>0</v>
      </c>
      <c r="E4698" t="b">
        <f t="shared" si="248"/>
        <v>0</v>
      </c>
      <c r="F4698" t="b">
        <f t="shared" si="249"/>
        <v>0</v>
      </c>
      <c r="G4698" t="b">
        <f>IF('Input and Summary Results'!$J$4="yes",IF(C4698=FALSE,FALSE,IF('Data Transformation'!E4698&lt;$R$10,E4698,$R$10)),IF(C4698=FALSE,FALSE,IF(C4698&lt;$R$10,C4698,$R$10)))</f>
        <v>0</v>
      </c>
      <c r="H4698" t="b">
        <f>IF('Input and Summary Results'!$J$4="yes",'Data Transformation'!F4698,'Data Transformation'!D4698)</f>
        <v>0</v>
      </c>
      <c r="I4698" t="str">
        <f t="shared" si="250"/>
        <v/>
      </c>
    </row>
    <row r="4699" spans="2:9" x14ac:dyDescent="0.25">
      <c r="B4699" t="b">
        <f>IF('Input and Summary Results'!D4281=0,FALSE,'Input and Summary Results'!$B4281)</f>
        <v>0</v>
      </c>
      <c r="C4699" t="b">
        <f>IF(OR(B4699=0,'Input and Summary Results'!D4281=0,'Input and Summary Results'!D4281=""),FALSE,'Input and Summary Results'!$D4281)</f>
        <v>0</v>
      </c>
      <c r="D4699" t="b">
        <f>IF(OR(B4699=0,'Input and Summary Results'!E4281=0),FALSE,'Input and Summary Results'!$E4281)</f>
        <v>0</v>
      </c>
      <c r="E4699" t="b">
        <f t="shared" si="248"/>
        <v>0</v>
      </c>
      <c r="F4699" t="b">
        <f t="shared" si="249"/>
        <v>0</v>
      </c>
      <c r="G4699" t="b">
        <f>IF('Input and Summary Results'!$J$4="yes",IF(C4699=FALSE,FALSE,IF('Data Transformation'!E4699&lt;$R$10,E4699,$R$10)),IF(C4699=FALSE,FALSE,IF(C4699&lt;$R$10,C4699,$R$10)))</f>
        <v>0</v>
      </c>
      <c r="H4699" t="b">
        <f>IF('Input and Summary Results'!$J$4="yes",'Data Transformation'!F4699,'Data Transformation'!D4699)</f>
        <v>0</v>
      </c>
      <c r="I4699" t="str">
        <f t="shared" si="250"/>
        <v/>
      </c>
    </row>
    <row r="4700" spans="2:9" x14ac:dyDescent="0.25">
      <c r="B4700" t="b">
        <f>IF('Input and Summary Results'!D4282=0,FALSE,'Input and Summary Results'!$B4282)</f>
        <v>0</v>
      </c>
      <c r="C4700" t="b">
        <f>IF(OR(B4700=0,'Input and Summary Results'!D4282=0,'Input and Summary Results'!D4282=""),FALSE,'Input and Summary Results'!$D4282)</f>
        <v>0</v>
      </c>
      <c r="D4700" t="b">
        <f>IF(OR(B4700=0,'Input and Summary Results'!E4282=0),FALSE,'Input and Summary Results'!$E4282)</f>
        <v>0</v>
      </c>
      <c r="E4700" t="b">
        <f t="shared" si="248"/>
        <v>0</v>
      </c>
      <c r="F4700" t="b">
        <f t="shared" si="249"/>
        <v>0</v>
      </c>
      <c r="G4700" t="b">
        <f>IF('Input and Summary Results'!$J$4="yes",IF(C4700=FALSE,FALSE,IF('Data Transformation'!E4700&lt;$R$10,E4700,$R$10)),IF(C4700=FALSE,FALSE,IF(C4700&lt;$R$10,C4700,$R$10)))</f>
        <v>0</v>
      </c>
      <c r="H4700" t="b">
        <f>IF('Input and Summary Results'!$J$4="yes",'Data Transformation'!F4700,'Data Transformation'!D4700)</f>
        <v>0</v>
      </c>
      <c r="I4700" t="str">
        <f t="shared" si="250"/>
        <v/>
      </c>
    </row>
    <row r="4701" spans="2:9" x14ac:dyDescent="0.25">
      <c r="B4701" t="b">
        <f>IF('Input and Summary Results'!D4283=0,FALSE,'Input and Summary Results'!$B4283)</f>
        <v>0</v>
      </c>
      <c r="C4701" t="b">
        <f>IF(OR(B4701=0,'Input and Summary Results'!D4283=0,'Input and Summary Results'!D4283=""),FALSE,'Input and Summary Results'!$D4283)</f>
        <v>0</v>
      </c>
      <c r="D4701" t="b">
        <f>IF(OR(B4701=0,'Input and Summary Results'!E4283=0),FALSE,'Input and Summary Results'!$E4283)</f>
        <v>0</v>
      </c>
      <c r="E4701" t="b">
        <f t="shared" si="248"/>
        <v>0</v>
      </c>
      <c r="F4701" t="b">
        <f t="shared" si="249"/>
        <v>0</v>
      </c>
      <c r="G4701" t="b">
        <f>IF('Input and Summary Results'!$J$4="yes",IF(C4701=FALSE,FALSE,IF('Data Transformation'!E4701&lt;$R$10,E4701,$R$10)),IF(C4701=FALSE,FALSE,IF(C4701&lt;$R$10,C4701,$R$10)))</f>
        <v>0</v>
      </c>
      <c r="H4701" t="b">
        <f>IF('Input and Summary Results'!$J$4="yes",'Data Transformation'!F4701,'Data Transformation'!D4701)</f>
        <v>0</v>
      </c>
      <c r="I4701" t="str">
        <f t="shared" si="250"/>
        <v/>
      </c>
    </row>
    <row r="4702" spans="2:9" x14ac:dyDescent="0.25">
      <c r="B4702" t="b">
        <f>IF('Input and Summary Results'!D4284=0,FALSE,'Input and Summary Results'!$B4284)</f>
        <v>0</v>
      </c>
      <c r="C4702" t="b">
        <f>IF(OR(B4702=0,'Input and Summary Results'!D4284=0,'Input and Summary Results'!D4284=""),FALSE,'Input and Summary Results'!$D4284)</f>
        <v>0</v>
      </c>
      <c r="D4702" t="b">
        <f>IF(OR(B4702=0,'Input and Summary Results'!E4284=0),FALSE,'Input and Summary Results'!$E4284)</f>
        <v>0</v>
      </c>
      <c r="E4702" t="b">
        <f t="shared" si="248"/>
        <v>0</v>
      </c>
      <c r="F4702" t="b">
        <f t="shared" si="249"/>
        <v>0</v>
      </c>
      <c r="G4702" t="b">
        <f>IF('Input and Summary Results'!$J$4="yes",IF(C4702=FALSE,FALSE,IF('Data Transformation'!E4702&lt;$R$10,E4702,$R$10)),IF(C4702=FALSE,FALSE,IF(C4702&lt;$R$10,C4702,$R$10)))</f>
        <v>0</v>
      </c>
      <c r="H4702" t="b">
        <f>IF('Input and Summary Results'!$J$4="yes",'Data Transformation'!F4702,'Data Transformation'!D4702)</f>
        <v>0</v>
      </c>
      <c r="I4702" t="str">
        <f t="shared" si="250"/>
        <v/>
      </c>
    </row>
    <row r="4703" spans="2:9" x14ac:dyDescent="0.25">
      <c r="B4703" t="b">
        <f>IF('Input and Summary Results'!D4285=0,FALSE,'Input and Summary Results'!$B4285)</f>
        <v>0</v>
      </c>
      <c r="C4703" t="b">
        <f>IF(OR(B4703=0,'Input and Summary Results'!D4285=0,'Input and Summary Results'!D4285=""),FALSE,'Input and Summary Results'!$D4285)</f>
        <v>0</v>
      </c>
      <c r="D4703" t="b">
        <f>IF(OR(B4703=0,'Input and Summary Results'!E4285=0),FALSE,'Input and Summary Results'!$E4285)</f>
        <v>0</v>
      </c>
      <c r="E4703" t="b">
        <f t="shared" si="248"/>
        <v>0</v>
      </c>
      <c r="F4703" t="b">
        <f t="shared" si="249"/>
        <v>0</v>
      </c>
      <c r="G4703" t="b">
        <f>IF('Input and Summary Results'!$J$4="yes",IF(C4703=FALSE,FALSE,IF('Data Transformation'!E4703&lt;$R$10,E4703,$R$10)),IF(C4703=FALSE,FALSE,IF(C4703&lt;$R$10,C4703,$R$10)))</f>
        <v>0</v>
      </c>
      <c r="H4703" t="b">
        <f>IF('Input and Summary Results'!$J$4="yes",'Data Transformation'!F4703,'Data Transformation'!D4703)</f>
        <v>0</v>
      </c>
      <c r="I4703" t="str">
        <f t="shared" si="250"/>
        <v/>
      </c>
    </row>
    <row r="4704" spans="2:9" x14ac:dyDescent="0.25">
      <c r="B4704" t="b">
        <f>IF('Input and Summary Results'!D4286=0,FALSE,'Input and Summary Results'!$B4286)</f>
        <v>0</v>
      </c>
      <c r="C4704" t="b">
        <f>IF(OR(B4704=0,'Input and Summary Results'!D4286=0,'Input and Summary Results'!D4286=""),FALSE,'Input and Summary Results'!$D4286)</f>
        <v>0</v>
      </c>
      <c r="D4704" t="b">
        <f>IF(OR(B4704=0,'Input and Summary Results'!E4286=0),FALSE,'Input and Summary Results'!$E4286)</f>
        <v>0</v>
      </c>
      <c r="E4704" t="b">
        <f t="shared" si="248"/>
        <v>0</v>
      </c>
      <c r="F4704" t="b">
        <f t="shared" si="249"/>
        <v>0</v>
      </c>
      <c r="G4704" t="b">
        <f>IF('Input and Summary Results'!$J$4="yes",IF(C4704=FALSE,FALSE,IF('Data Transformation'!E4704&lt;$R$10,E4704,$R$10)),IF(C4704=FALSE,FALSE,IF(C4704&lt;$R$10,C4704,$R$10)))</f>
        <v>0</v>
      </c>
      <c r="H4704" t="b">
        <f>IF('Input and Summary Results'!$J$4="yes",'Data Transformation'!F4704,'Data Transformation'!D4704)</f>
        <v>0</v>
      </c>
      <c r="I4704" t="str">
        <f t="shared" si="250"/>
        <v/>
      </c>
    </row>
    <row r="4705" spans="2:9" x14ac:dyDescent="0.25">
      <c r="B4705" t="b">
        <f>IF('Input and Summary Results'!D4287=0,FALSE,'Input and Summary Results'!$B4287)</f>
        <v>0</v>
      </c>
      <c r="C4705" t="b">
        <f>IF(OR(B4705=0,'Input and Summary Results'!D4287=0,'Input and Summary Results'!D4287=""),FALSE,'Input and Summary Results'!$D4287)</f>
        <v>0</v>
      </c>
      <c r="D4705" t="b">
        <f>IF(OR(B4705=0,'Input and Summary Results'!E4287=0),FALSE,'Input and Summary Results'!$E4287)</f>
        <v>0</v>
      </c>
      <c r="E4705" t="b">
        <f t="shared" si="248"/>
        <v>0</v>
      </c>
      <c r="F4705" t="b">
        <f t="shared" si="249"/>
        <v>0</v>
      </c>
      <c r="G4705" t="b">
        <f>IF('Input and Summary Results'!$J$4="yes",IF(C4705=FALSE,FALSE,IF('Data Transformation'!E4705&lt;$R$10,E4705,$R$10)),IF(C4705=FALSE,FALSE,IF(C4705&lt;$R$10,C4705,$R$10)))</f>
        <v>0</v>
      </c>
      <c r="H4705" t="b">
        <f>IF('Input and Summary Results'!$J$4="yes",'Data Transformation'!F4705,'Data Transformation'!D4705)</f>
        <v>0</v>
      </c>
      <c r="I4705" t="str">
        <f t="shared" si="250"/>
        <v/>
      </c>
    </row>
    <row r="4706" spans="2:9" x14ac:dyDescent="0.25">
      <c r="B4706" t="b">
        <f>IF('Input and Summary Results'!D4288=0,FALSE,'Input and Summary Results'!$B4288)</f>
        <v>0</v>
      </c>
      <c r="C4706" t="b">
        <f>IF(OR(B4706=0,'Input and Summary Results'!D4288=0,'Input and Summary Results'!D4288=""),FALSE,'Input and Summary Results'!$D4288)</f>
        <v>0</v>
      </c>
      <c r="D4706" t="b">
        <f>IF(OR(B4706=0,'Input and Summary Results'!E4288=0),FALSE,'Input and Summary Results'!$E4288)</f>
        <v>0</v>
      </c>
      <c r="E4706" t="b">
        <f t="shared" si="248"/>
        <v>0</v>
      </c>
      <c r="F4706" t="b">
        <f t="shared" si="249"/>
        <v>0</v>
      </c>
      <c r="G4706" t="b">
        <f>IF('Input and Summary Results'!$J$4="yes",IF(C4706=FALSE,FALSE,IF('Data Transformation'!E4706&lt;$R$10,E4706,$R$10)),IF(C4706=FALSE,FALSE,IF(C4706&lt;$R$10,C4706,$R$10)))</f>
        <v>0</v>
      </c>
      <c r="H4706" t="b">
        <f>IF('Input and Summary Results'!$J$4="yes",'Data Transformation'!F4706,'Data Transformation'!D4706)</f>
        <v>0</v>
      </c>
      <c r="I4706" t="str">
        <f t="shared" si="250"/>
        <v/>
      </c>
    </row>
    <row r="4707" spans="2:9" x14ac:dyDescent="0.25">
      <c r="B4707" t="b">
        <f>IF('Input and Summary Results'!D4289=0,FALSE,'Input and Summary Results'!$B4289)</f>
        <v>0</v>
      </c>
      <c r="C4707" t="b">
        <f>IF(OR(B4707=0,'Input and Summary Results'!D4289=0,'Input and Summary Results'!D4289=""),FALSE,'Input and Summary Results'!$D4289)</f>
        <v>0</v>
      </c>
      <c r="D4707" t="b">
        <f>IF(OR(B4707=0,'Input and Summary Results'!E4289=0),FALSE,'Input and Summary Results'!$E4289)</f>
        <v>0</v>
      </c>
      <c r="E4707" t="b">
        <f t="shared" si="248"/>
        <v>0</v>
      </c>
      <c r="F4707" t="b">
        <f t="shared" si="249"/>
        <v>0</v>
      </c>
      <c r="G4707" t="b">
        <f>IF('Input and Summary Results'!$J$4="yes",IF(C4707=FALSE,FALSE,IF('Data Transformation'!E4707&lt;$R$10,E4707,$R$10)),IF(C4707=FALSE,FALSE,IF(C4707&lt;$R$10,C4707,$R$10)))</f>
        <v>0</v>
      </c>
      <c r="H4707" t="b">
        <f>IF('Input and Summary Results'!$J$4="yes",'Data Transformation'!F4707,'Data Transformation'!D4707)</f>
        <v>0</v>
      </c>
      <c r="I4707" t="str">
        <f t="shared" si="250"/>
        <v/>
      </c>
    </row>
    <row r="4708" spans="2:9" x14ac:dyDescent="0.25">
      <c r="B4708" t="b">
        <f>IF('Input and Summary Results'!D4290=0,FALSE,'Input and Summary Results'!$B4290)</f>
        <v>0</v>
      </c>
      <c r="C4708" t="b">
        <f>IF(OR(B4708=0,'Input and Summary Results'!D4290=0,'Input and Summary Results'!D4290=""),FALSE,'Input and Summary Results'!$D4290)</f>
        <v>0</v>
      </c>
      <c r="D4708" t="b">
        <f>IF(OR(B4708=0,'Input and Summary Results'!E4290=0),FALSE,'Input and Summary Results'!$E4290)</f>
        <v>0</v>
      </c>
      <c r="E4708" t="b">
        <f t="shared" si="248"/>
        <v>0</v>
      </c>
      <c r="F4708" t="b">
        <f t="shared" si="249"/>
        <v>0</v>
      </c>
      <c r="G4708" t="b">
        <f>IF('Input and Summary Results'!$J$4="yes",IF(C4708=FALSE,FALSE,IF('Data Transformation'!E4708&lt;$R$10,E4708,$R$10)),IF(C4708=FALSE,FALSE,IF(C4708&lt;$R$10,C4708,$R$10)))</f>
        <v>0</v>
      </c>
      <c r="H4708" t="b">
        <f>IF('Input and Summary Results'!$J$4="yes",'Data Transformation'!F4708,'Data Transformation'!D4708)</f>
        <v>0</v>
      </c>
      <c r="I4708" t="str">
        <f t="shared" si="250"/>
        <v/>
      </c>
    </row>
    <row r="4709" spans="2:9" x14ac:dyDescent="0.25">
      <c r="B4709" t="b">
        <f>IF('Input and Summary Results'!D4291=0,FALSE,'Input and Summary Results'!$B4291)</f>
        <v>0</v>
      </c>
      <c r="C4709" t="b">
        <f>IF(OR(B4709=0,'Input and Summary Results'!D4291=0,'Input and Summary Results'!D4291=""),FALSE,'Input and Summary Results'!$D4291)</f>
        <v>0</v>
      </c>
      <c r="D4709" t="b">
        <f>IF(OR(B4709=0,'Input and Summary Results'!E4291=0),FALSE,'Input and Summary Results'!$E4291)</f>
        <v>0</v>
      </c>
      <c r="E4709" t="b">
        <f t="shared" si="248"/>
        <v>0</v>
      </c>
      <c r="F4709" t="b">
        <f t="shared" si="249"/>
        <v>0</v>
      </c>
      <c r="G4709" t="b">
        <f>IF('Input and Summary Results'!$J$4="yes",IF(C4709=FALSE,FALSE,IF('Data Transformation'!E4709&lt;$R$10,E4709,$R$10)),IF(C4709=FALSE,FALSE,IF(C4709&lt;$R$10,C4709,$R$10)))</f>
        <v>0</v>
      </c>
      <c r="H4709" t="b">
        <f>IF('Input and Summary Results'!$J$4="yes",'Data Transformation'!F4709,'Data Transformation'!D4709)</f>
        <v>0</v>
      </c>
      <c r="I4709" t="str">
        <f t="shared" si="250"/>
        <v/>
      </c>
    </row>
    <row r="4710" spans="2:9" x14ac:dyDescent="0.25">
      <c r="B4710" t="b">
        <f>IF('Input and Summary Results'!D4292=0,FALSE,'Input and Summary Results'!$B4292)</f>
        <v>0</v>
      </c>
      <c r="C4710" t="b">
        <f>IF(OR(B4710=0,'Input and Summary Results'!D4292=0,'Input and Summary Results'!D4292=""),FALSE,'Input and Summary Results'!$D4292)</f>
        <v>0</v>
      </c>
      <c r="D4710" t="b">
        <f>IF(OR(B4710=0,'Input and Summary Results'!E4292=0),FALSE,'Input and Summary Results'!$E4292)</f>
        <v>0</v>
      </c>
      <c r="E4710" t="b">
        <f t="shared" si="248"/>
        <v>0</v>
      </c>
      <c r="F4710" t="b">
        <f t="shared" si="249"/>
        <v>0</v>
      </c>
      <c r="G4710" t="b">
        <f>IF('Input and Summary Results'!$J$4="yes",IF(C4710=FALSE,FALSE,IF('Data Transformation'!E4710&lt;$R$10,E4710,$R$10)),IF(C4710=FALSE,FALSE,IF(C4710&lt;$R$10,C4710,$R$10)))</f>
        <v>0</v>
      </c>
      <c r="H4710" t="b">
        <f>IF('Input and Summary Results'!$J$4="yes",'Data Transformation'!F4710,'Data Transformation'!D4710)</f>
        <v>0</v>
      </c>
      <c r="I4710" t="str">
        <f t="shared" si="250"/>
        <v/>
      </c>
    </row>
    <row r="4711" spans="2:9" x14ac:dyDescent="0.25">
      <c r="B4711" t="b">
        <f>IF('Input and Summary Results'!D4293=0,FALSE,'Input and Summary Results'!$B4293)</f>
        <v>0</v>
      </c>
      <c r="C4711" t="b">
        <f>IF(OR(B4711=0,'Input and Summary Results'!D4293=0,'Input and Summary Results'!D4293=""),FALSE,'Input and Summary Results'!$D4293)</f>
        <v>0</v>
      </c>
      <c r="D4711" t="b">
        <f>IF(OR(B4711=0,'Input and Summary Results'!E4293=0),FALSE,'Input and Summary Results'!$E4293)</f>
        <v>0</v>
      </c>
      <c r="E4711" t="b">
        <f t="shared" si="248"/>
        <v>0</v>
      </c>
      <c r="F4711" t="b">
        <f t="shared" si="249"/>
        <v>0</v>
      </c>
      <c r="G4711" t="b">
        <f>IF('Input and Summary Results'!$J$4="yes",IF(C4711=FALSE,FALSE,IF('Data Transformation'!E4711&lt;$R$10,E4711,$R$10)),IF(C4711=FALSE,FALSE,IF(C4711&lt;$R$10,C4711,$R$10)))</f>
        <v>0</v>
      </c>
      <c r="H4711" t="b">
        <f>IF('Input and Summary Results'!$J$4="yes",'Data Transformation'!F4711,'Data Transformation'!D4711)</f>
        <v>0</v>
      </c>
      <c r="I4711" t="str">
        <f t="shared" si="250"/>
        <v/>
      </c>
    </row>
    <row r="4712" spans="2:9" x14ac:dyDescent="0.25">
      <c r="B4712" t="b">
        <f>IF('Input and Summary Results'!D4294=0,FALSE,'Input and Summary Results'!$B4294)</f>
        <v>0</v>
      </c>
      <c r="C4712" t="b">
        <f>IF(OR(B4712=0,'Input and Summary Results'!D4294=0,'Input and Summary Results'!D4294=""),FALSE,'Input and Summary Results'!$D4294)</f>
        <v>0</v>
      </c>
      <c r="D4712" t="b">
        <f>IF(OR(B4712=0,'Input and Summary Results'!E4294=0),FALSE,'Input and Summary Results'!$E4294)</f>
        <v>0</v>
      </c>
      <c r="E4712" t="b">
        <f t="shared" si="248"/>
        <v>0</v>
      </c>
      <c r="F4712" t="b">
        <f t="shared" si="249"/>
        <v>0</v>
      </c>
      <c r="G4712" t="b">
        <f>IF('Input and Summary Results'!$J$4="yes",IF(C4712=FALSE,FALSE,IF('Data Transformation'!E4712&lt;$R$10,E4712,$R$10)),IF(C4712=FALSE,FALSE,IF(C4712&lt;$R$10,C4712,$R$10)))</f>
        <v>0</v>
      </c>
      <c r="H4712" t="b">
        <f>IF('Input and Summary Results'!$J$4="yes",'Data Transformation'!F4712,'Data Transformation'!D4712)</f>
        <v>0</v>
      </c>
      <c r="I4712" t="str">
        <f t="shared" si="250"/>
        <v/>
      </c>
    </row>
    <row r="4713" spans="2:9" x14ac:dyDescent="0.25">
      <c r="B4713" t="b">
        <f>IF('Input and Summary Results'!D4295=0,FALSE,'Input and Summary Results'!$B4295)</f>
        <v>0</v>
      </c>
      <c r="C4713" t="b">
        <f>IF(OR(B4713=0,'Input and Summary Results'!D4295=0,'Input and Summary Results'!D4295=""),FALSE,'Input and Summary Results'!$D4295)</f>
        <v>0</v>
      </c>
      <c r="D4713" t="b">
        <f>IF(OR(B4713=0,'Input and Summary Results'!E4295=0),FALSE,'Input and Summary Results'!$E4295)</f>
        <v>0</v>
      </c>
      <c r="E4713" t="b">
        <f t="shared" si="248"/>
        <v>0</v>
      </c>
      <c r="F4713" t="b">
        <f t="shared" si="249"/>
        <v>0</v>
      </c>
      <c r="G4713" t="b">
        <f>IF('Input and Summary Results'!$J$4="yes",IF(C4713=FALSE,FALSE,IF('Data Transformation'!E4713&lt;$R$10,E4713,$R$10)),IF(C4713=FALSE,FALSE,IF(C4713&lt;$R$10,C4713,$R$10)))</f>
        <v>0</v>
      </c>
      <c r="H4713" t="b">
        <f>IF('Input and Summary Results'!$J$4="yes",'Data Transformation'!F4713,'Data Transformation'!D4713)</f>
        <v>0</v>
      </c>
      <c r="I4713" t="str">
        <f t="shared" si="250"/>
        <v/>
      </c>
    </row>
    <row r="4714" spans="2:9" x14ac:dyDescent="0.25">
      <c r="B4714" t="b">
        <f>IF('Input and Summary Results'!D4296=0,FALSE,'Input and Summary Results'!$B4296)</f>
        <v>0</v>
      </c>
      <c r="C4714" t="b">
        <f>IF(OR(B4714=0,'Input and Summary Results'!D4296=0,'Input and Summary Results'!D4296=""),FALSE,'Input and Summary Results'!$D4296)</f>
        <v>0</v>
      </c>
      <c r="D4714" t="b">
        <f>IF(OR(B4714=0,'Input and Summary Results'!E4296=0),FALSE,'Input and Summary Results'!$E4296)</f>
        <v>0</v>
      </c>
      <c r="E4714" t="b">
        <f t="shared" ref="E4714:E4777" si="251">IF(C4714=FALSE,FALSE,LOG10(C4714))</f>
        <v>0</v>
      </c>
      <c r="F4714" t="b">
        <f t="shared" ref="F4714:F4777" si="252">IF(D4714=FALSE, FALSE,0.434*D4714/C4714)</f>
        <v>0</v>
      </c>
      <c r="G4714" t="b">
        <f>IF('Input and Summary Results'!$J$4="yes",IF(C4714=FALSE,FALSE,IF('Data Transformation'!E4714&lt;$R$10,E4714,$R$10)),IF(C4714=FALSE,FALSE,IF(C4714&lt;$R$10,C4714,$R$10)))</f>
        <v>0</v>
      </c>
      <c r="H4714" t="b">
        <f>IF('Input and Summary Results'!$J$4="yes",'Data Transformation'!F4714,'Data Transformation'!D4714)</f>
        <v>0</v>
      </c>
      <c r="I4714" t="str">
        <f t="shared" si="250"/>
        <v/>
      </c>
    </row>
    <row r="4715" spans="2:9" x14ac:dyDescent="0.25">
      <c r="B4715" t="b">
        <f>IF('Input and Summary Results'!D4297=0,FALSE,'Input and Summary Results'!$B4297)</f>
        <v>0</v>
      </c>
      <c r="C4715" t="b">
        <f>IF(OR(B4715=0,'Input and Summary Results'!D4297=0,'Input and Summary Results'!D4297=""),FALSE,'Input and Summary Results'!$D4297)</f>
        <v>0</v>
      </c>
      <c r="D4715" t="b">
        <f>IF(OR(B4715=0,'Input and Summary Results'!E4297=0),FALSE,'Input and Summary Results'!$E4297)</f>
        <v>0</v>
      </c>
      <c r="E4715" t="b">
        <f t="shared" si="251"/>
        <v>0</v>
      </c>
      <c r="F4715" t="b">
        <f t="shared" si="252"/>
        <v>0</v>
      </c>
      <c r="G4715" t="b">
        <f>IF('Input and Summary Results'!$J$4="yes",IF(C4715=FALSE,FALSE,IF('Data Transformation'!E4715&lt;$R$10,E4715,$R$10)),IF(C4715=FALSE,FALSE,IF(C4715&lt;$R$10,C4715,$R$10)))</f>
        <v>0</v>
      </c>
      <c r="H4715" t="b">
        <f>IF('Input and Summary Results'!$J$4="yes",'Data Transformation'!F4715,'Data Transformation'!D4715)</f>
        <v>0</v>
      </c>
      <c r="I4715" t="str">
        <f t="shared" si="250"/>
        <v/>
      </c>
    </row>
    <row r="4716" spans="2:9" x14ac:dyDescent="0.25">
      <c r="B4716" t="b">
        <f>IF('Input and Summary Results'!D4298=0,FALSE,'Input and Summary Results'!$B4298)</f>
        <v>0</v>
      </c>
      <c r="C4716" t="b">
        <f>IF(OR(B4716=0,'Input and Summary Results'!D4298=0,'Input and Summary Results'!D4298=""),FALSE,'Input and Summary Results'!$D4298)</f>
        <v>0</v>
      </c>
      <c r="D4716" t="b">
        <f>IF(OR(B4716=0,'Input and Summary Results'!E4298=0),FALSE,'Input and Summary Results'!$E4298)</f>
        <v>0</v>
      </c>
      <c r="E4716" t="b">
        <f t="shared" si="251"/>
        <v>0</v>
      </c>
      <c r="F4716" t="b">
        <f t="shared" si="252"/>
        <v>0</v>
      </c>
      <c r="G4716" t="b">
        <f>IF('Input and Summary Results'!$J$4="yes",IF(C4716=FALSE,FALSE,IF('Data Transformation'!E4716&lt;$R$10,E4716,$R$10)),IF(C4716=FALSE,FALSE,IF(C4716&lt;$R$10,C4716,$R$10)))</f>
        <v>0</v>
      </c>
      <c r="H4716" t="b">
        <f>IF('Input and Summary Results'!$J$4="yes",'Data Transformation'!F4716,'Data Transformation'!D4716)</f>
        <v>0</v>
      </c>
      <c r="I4716" t="str">
        <f t="shared" si="250"/>
        <v/>
      </c>
    </row>
    <row r="4717" spans="2:9" x14ac:dyDescent="0.25">
      <c r="B4717" t="b">
        <f>IF('Input and Summary Results'!D4299=0,FALSE,'Input and Summary Results'!$B4299)</f>
        <v>0</v>
      </c>
      <c r="C4717" t="b">
        <f>IF(OR(B4717=0,'Input and Summary Results'!D4299=0,'Input and Summary Results'!D4299=""),FALSE,'Input and Summary Results'!$D4299)</f>
        <v>0</v>
      </c>
      <c r="D4717" t="b">
        <f>IF(OR(B4717=0,'Input and Summary Results'!E4299=0),FALSE,'Input and Summary Results'!$E4299)</f>
        <v>0</v>
      </c>
      <c r="E4717" t="b">
        <f t="shared" si="251"/>
        <v>0</v>
      </c>
      <c r="F4717" t="b">
        <f t="shared" si="252"/>
        <v>0</v>
      </c>
      <c r="G4717" t="b">
        <f>IF('Input and Summary Results'!$J$4="yes",IF(C4717=FALSE,FALSE,IF('Data Transformation'!E4717&lt;$R$10,E4717,$R$10)),IF(C4717=FALSE,FALSE,IF(C4717&lt;$R$10,C4717,$R$10)))</f>
        <v>0</v>
      </c>
      <c r="H4717" t="b">
        <f>IF('Input and Summary Results'!$J$4="yes",'Data Transformation'!F4717,'Data Transformation'!D4717)</f>
        <v>0</v>
      </c>
      <c r="I4717" t="str">
        <f t="shared" si="250"/>
        <v/>
      </c>
    </row>
    <row r="4718" spans="2:9" x14ac:dyDescent="0.25">
      <c r="B4718" t="b">
        <f>IF('Input and Summary Results'!D4300=0,FALSE,'Input and Summary Results'!$B4300)</f>
        <v>0</v>
      </c>
      <c r="C4718" t="b">
        <f>IF(OR(B4718=0,'Input and Summary Results'!D4300=0,'Input and Summary Results'!D4300=""),FALSE,'Input and Summary Results'!$D4300)</f>
        <v>0</v>
      </c>
      <c r="D4718" t="b">
        <f>IF(OR(B4718=0,'Input and Summary Results'!E4300=0),FALSE,'Input and Summary Results'!$E4300)</f>
        <v>0</v>
      </c>
      <c r="E4718" t="b">
        <f t="shared" si="251"/>
        <v>0</v>
      </c>
      <c r="F4718" t="b">
        <f t="shared" si="252"/>
        <v>0</v>
      </c>
      <c r="G4718" t="b">
        <f>IF('Input and Summary Results'!$J$4="yes",IF(C4718=FALSE,FALSE,IF('Data Transformation'!E4718&lt;$R$10,E4718,$R$10)),IF(C4718=FALSE,FALSE,IF(C4718&lt;$R$10,C4718,$R$10)))</f>
        <v>0</v>
      </c>
      <c r="H4718" t="b">
        <f>IF('Input and Summary Results'!$J$4="yes",'Data Transformation'!F4718,'Data Transformation'!D4718)</f>
        <v>0</v>
      </c>
      <c r="I4718" t="str">
        <f t="shared" si="250"/>
        <v/>
      </c>
    </row>
    <row r="4719" spans="2:9" x14ac:dyDescent="0.25">
      <c r="B4719" t="b">
        <f>IF('Input and Summary Results'!D4301=0,FALSE,'Input and Summary Results'!$B4301)</f>
        <v>0</v>
      </c>
      <c r="C4719" t="b">
        <f>IF(OR(B4719=0,'Input and Summary Results'!D4301=0,'Input and Summary Results'!D4301=""),FALSE,'Input and Summary Results'!$D4301)</f>
        <v>0</v>
      </c>
      <c r="D4719" t="b">
        <f>IF(OR(B4719=0,'Input and Summary Results'!E4301=0),FALSE,'Input and Summary Results'!$E4301)</f>
        <v>0</v>
      </c>
      <c r="E4719" t="b">
        <f t="shared" si="251"/>
        <v>0</v>
      </c>
      <c r="F4719" t="b">
        <f t="shared" si="252"/>
        <v>0</v>
      </c>
      <c r="G4719" t="b">
        <f>IF('Input and Summary Results'!$J$4="yes",IF(C4719=FALSE,FALSE,IF('Data Transformation'!E4719&lt;$R$10,E4719,$R$10)),IF(C4719=FALSE,FALSE,IF(C4719&lt;$R$10,C4719,$R$10)))</f>
        <v>0</v>
      </c>
      <c r="H4719" t="b">
        <f>IF('Input and Summary Results'!$J$4="yes",'Data Transformation'!F4719,'Data Transformation'!D4719)</f>
        <v>0</v>
      </c>
      <c r="I4719" t="str">
        <f t="shared" si="250"/>
        <v/>
      </c>
    </row>
    <row r="4720" spans="2:9" x14ac:dyDescent="0.25">
      <c r="B4720" t="b">
        <f>IF('Input and Summary Results'!D4302=0,FALSE,'Input and Summary Results'!$B4302)</f>
        <v>0</v>
      </c>
      <c r="C4720" t="b">
        <f>IF(OR(B4720=0,'Input and Summary Results'!D4302=0,'Input and Summary Results'!D4302=""),FALSE,'Input and Summary Results'!$D4302)</f>
        <v>0</v>
      </c>
      <c r="D4720" t="b">
        <f>IF(OR(B4720=0,'Input and Summary Results'!E4302=0),FALSE,'Input and Summary Results'!$E4302)</f>
        <v>0</v>
      </c>
      <c r="E4720" t="b">
        <f t="shared" si="251"/>
        <v>0</v>
      </c>
      <c r="F4720" t="b">
        <f t="shared" si="252"/>
        <v>0</v>
      </c>
      <c r="G4720" t="b">
        <f>IF('Input and Summary Results'!$J$4="yes",IF(C4720=FALSE,FALSE,IF('Data Transformation'!E4720&lt;$R$10,E4720,$R$10)),IF(C4720=FALSE,FALSE,IF(C4720&lt;$R$10,C4720,$R$10)))</f>
        <v>0</v>
      </c>
      <c r="H4720" t="b">
        <f>IF('Input and Summary Results'!$J$4="yes",'Data Transformation'!F4720,'Data Transformation'!D4720)</f>
        <v>0</v>
      </c>
      <c r="I4720" t="str">
        <f t="shared" si="250"/>
        <v/>
      </c>
    </row>
    <row r="4721" spans="2:9" x14ac:dyDescent="0.25">
      <c r="B4721" t="b">
        <f>IF('Input and Summary Results'!D4303=0,FALSE,'Input and Summary Results'!$B4303)</f>
        <v>0</v>
      </c>
      <c r="C4721" t="b">
        <f>IF(OR(B4721=0,'Input and Summary Results'!D4303=0,'Input and Summary Results'!D4303=""),FALSE,'Input and Summary Results'!$D4303)</f>
        <v>0</v>
      </c>
      <c r="D4721" t="b">
        <f>IF(OR(B4721=0,'Input and Summary Results'!E4303=0),FALSE,'Input and Summary Results'!$E4303)</f>
        <v>0</v>
      </c>
      <c r="E4721" t="b">
        <f t="shared" si="251"/>
        <v>0</v>
      </c>
      <c r="F4721" t="b">
        <f t="shared" si="252"/>
        <v>0</v>
      </c>
      <c r="G4721" t="b">
        <f>IF('Input and Summary Results'!$J$4="yes",IF(C4721=FALSE,FALSE,IF('Data Transformation'!E4721&lt;$R$10,E4721,$R$10)),IF(C4721=FALSE,FALSE,IF(C4721&lt;$R$10,C4721,$R$10)))</f>
        <v>0</v>
      </c>
      <c r="H4721" t="b">
        <f>IF('Input and Summary Results'!$J$4="yes",'Data Transformation'!F4721,'Data Transformation'!D4721)</f>
        <v>0</v>
      </c>
      <c r="I4721" t="str">
        <f t="shared" si="250"/>
        <v/>
      </c>
    </row>
    <row r="4722" spans="2:9" x14ac:dyDescent="0.25">
      <c r="B4722" t="b">
        <f>IF('Input and Summary Results'!D4304=0,FALSE,'Input and Summary Results'!$B4304)</f>
        <v>0</v>
      </c>
      <c r="C4722" t="b">
        <f>IF(OR(B4722=0,'Input and Summary Results'!D4304=0,'Input and Summary Results'!D4304=""),FALSE,'Input and Summary Results'!$D4304)</f>
        <v>0</v>
      </c>
      <c r="D4722" t="b">
        <f>IF(OR(B4722=0,'Input and Summary Results'!E4304=0),FALSE,'Input and Summary Results'!$E4304)</f>
        <v>0</v>
      </c>
      <c r="E4722" t="b">
        <f t="shared" si="251"/>
        <v>0</v>
      </c>
      <c r="F4722" t="b">
        <f t="shared" si="252"/>
        <v>0</v>
      </c>
      <c r="G4722" t="b">
        <f>IF('Input and Summary Results'!$J$4="yes",IF(C4722=FALSE,FALSE,IF('Data Transformation'!E4722&lt;$R$10,E4722,$R$10)),IF(C4722=FALSE,FALSE,IF(C4722&lt;$R$10,C4722,$R$10)))</f>
        <v>0</v>
      </c>
      <c r="H4722" t="b">
        <f>IF('Input and Summary Results'!$J$4="yes",'Data Transformation'!F4722,'Data Transformation'!D4722)</f>
        <v>0</v>
      </c>
      <c r="I4722" t="str">
        <f t="shared" si="250"/>
        <v/>
      </c>
    </row>
    <row r="4723" spans="2:9" x14ac:dyDescent="0.25">
      <c r="B4723" t="b">
        <f>IF('Input and Summary Results'!D4305=0,FALSE,'Input and Summary Results'!$B4305)</f>
        <v>0</v>
      </c>
      <c r="C4723" t="b">
        <f>IF(OR(B4723=0,'Input and Summary Results'!D4305=0,'Input and Summary Results'!D4305=""),FALSE,'Input and Summary Results'!$D4305)</f>
        <v>0</v>
      </c>
      <c r="D4723" t="b">
        <f>IF(OR(B4723=0,'Input and Summary Results'!E4305=0),FALSE,'Input and Summary Results'!$E4305)</f>
        <v>0</v>
      </c>
      <c r="E4723" t="b">
        <f t="shared" si="251"/>
        <v>0</v>
      </c>
      <c r="F4723" t="b">
        <f t="shared" si="252"/>
        <v>0</v>
      </c>
      <c r="G4723" t="b">
        <f>IF('Input and Summary Results'!$J$4="yes",IF(C4723=FALSE,FALSE,IF('Data Transformation'!E4723&lt;$R$10,E4723,$R$10)),IF(C4723=FALSE,FALSE,IF(C4723&lt;$R$10,C4723,$R$10)))</f>
        <v>0</v>
      </c>
      <c r="H4723" t="b">
        <f>IF('Input and Summary Results'!$J$4="yes",'Data Transformation'!F4723,'Data Transformation'!D4723)</f>
        <v>0</v>
      </c>
      <c r="I4723" t="str">
        <f t="shared" si="250"/>
        <v/>
      </c>
    </row>
    <row r="4724" spans="2:9" x14ac:dyDescent="0.25">
      <c r="B4724" t="b">
        <f>IF('Input and Summary Results'!D4306=0,FALSE,'Input and Summary Results'!$B4306)</f>
        <v>0</v>
      </c>
      <c r="C4724" t="b">
        <f>IF(OR(B4724=0,'Input and Summary Results'!D4306=0,'Input and Summary Results'!D4306=""),FALSE,'Input and Summary Results'!$D4306)</f>
        <v>0</v>
      </c>
      <c r="D4724" t="b">
        <f>IF(OR(B4724=0,'Input and Summary Results'!E4306=0),FALSE,'Input and Summary Results'!$E4306)</f>
        <v>0</v>
      </c>
      <c r="E4724" t="b">
        <f t="shared" si="251"/>
        <v>0</v>
      </c>
      <c r="F4724" t="b">
        <f t="shared" si="252"/>
        <v>0</v>
      </c>
      <c r="G4724" t="b">
        <f>IF('Input and Summary Results'!$J$4="yes",IF(C4724=FALSE,FALSE,IF('Data Transformation'!E4724&lt;$R$10,E4724,$R$10)),IF(C4724=FALSE,FALSE,IF(C4724&lt;$R$10,C4724,$R$10)))</f>
        <v>0</v>
      </c>
      <c r="H4724" t="b">
        <f>IF('Input and Summary Results'!$J$4="yes",'Data Transformation'!F4724,'Data Transformation'!D4724)</f>
        <v>0</v>
      </c>
      <c r="I4724" t="str">
        <f t="shared" si="250"/>
        <v/>
      </c>
    </row>
    <row r="4725" spans="2:9" x14ac:dyDescent="0.25">
      <c r="B4725" t="b">
        <f>IF('Input and Summary Results'!D4307=0,FALSE,'Input and Summary Results'!$B4307)</f>
        <v>0</v>
      </c>
      <c r="C4725" t="b">
        <f>IF(OR(B4725=0,'Input and Summary Results'!D4307=0,'Input and Summary Results'!D4307=""),FALSE,'Input and Summary Results'!$D4307)</f>
        <v>0</v>
      </c>
      <c r="D4725" t="b">
        <f>IF(OR(B4725=0,'Input and Summary Results'!E4307=0),FALSE,'Input and Summary Results'!$E4307)</f>
        <v>0</v>
      </c>
      <c r="E4725" t="b">
        <f t="shared" si="251"/>
        <v>0</v>
      </c>
      <c r="F4725" t="b">
        <f t="shared" si="252"/>
        <v>0</v>
      </c>
      <c r="G4725" t="b">
        <f>IF('Input and Summary Results'!$J$4="yes",IF(C4725=FALSE,FALSE,IF('Data Transformation'!E4725&lt;$R$10,E4725,$R$10)),IF(C4725=FALSE,FALSE,IF(C4725&lt;$R$10,C4725,$R$10)))</f>
        <v>0</v>
      </c>
      <c r="H4725" t="b">
        <f>IF('Input and Summary Results'!$J$4="yes",'Data Transformation'!F4725,'Data Transformation'!D4725)</f>
        <v>0</v>
      </c>
      <c r="I4725" t="str">
        <f t="shared" si="250"/>
        <v/>
      </c>
    </row>
    <row r="4726" spans="2:9" x14ac:dyDescent="0.25">
      <c r="B4726" t="b">
        <f>IF('Input and Summary Results'!D4308=0,FALSE,'Input and Summary Results'!$B4308)</f>
        <v>0</v>
      </c>
      <c r="C4726" t="b">
        <f>IF(OR(B4726=0,'Input and Summary Results'!D4308=0,'Input and Summary Results'!D4308=""),FALSE,'Input and Summary Results'!$D4308)</f>
        <v>0</v>
      </c>
      <c r="D4726" t="b">
        <f>IF(OR(B4726=0,'Input and Summary Results'!E4308=0),FALSE,'Input and Summary Results'!$E4308)</f>
        <v>0</v>
      </c>
      <c r="E4726" t="b">
        <f t="shared" si="251"/>
        <v>0</v>
      </c>
      <c r="F4726" t="b">
        <f t="shared" si="252"/>
        <v>0</v>
      </c>
      <c r="G4726" t="b">
        <f>IF('Input and Summary Results'!$J$4="yes",IF(C4726=FALSE,FALSE,IF('Data Transformation'!E4726&lt;$R$10,E4726,$R$10)),IF(C4726=FALSE,FALSE,IF(C4726&lt;$R$10,C4726,$R$10)))</f>
        <v>0</v>
      </c>
      <c r="H4726" t="b">
        <f>IF('Input and Summary Results'!$J$4="yes",'Data Transformation'!F4726,'Data Transformation'!D4726)</f>
        <v>0</v>
      </c>
      <c r="I4726" t="str">
        <f t="shared" si="250"/>
        <v/>
      </c>
    </row>
    <row r="4727" spans="2:9" x14ac:dyDescent="0.25">
      <c r="B4727" t="b">
        <f>IF('Input and Summary Results'!D4309=0,FALSE,'Input and Summary Results'!$B4309)</f>
        <v>0</v>
      </c>
      <c r="C4727" t="b">
        <f>IF(OR(B4727=0,'Input and Summary Results'!D4309=0,'Input and Summary Results'!D4309=""),FALSE,'Input and Summary Results'!$D4309)</f>
        <v>0</v>
      </c>
      <c r="D4727" t="b">
        <f>IF(OR(B4727=0,'Input and Summary Results'!E4309=0),FALSE,'Input and Summary Results'!$E4309)</f>
        <v>0</v>
      </c>
      <c r="E4727" t="b">
        <f t="shared" si="251"/>
        <v>0</v>
      </c>
      <c r="F4727" t="b">
        <f t="shared" si="252"/>
        <v>0</v>
      </c>
      <c r="G4727" t="b">
        <f>IF('Input and Summary Results'!$J$4="yes",IF(C4727=FALSE,FALSE,IF('Data Transformation'!E4727&lt;$R$10,E4727,$R$10)),IF(C4727=FALSE,FALSE,IF(C4727&lt;$R$10,C4727,$R$10)))</f>
        <v>0</v>
      </c>
      <c r="H4727" t="b">
        <f>IF('Input and Summary Results'!$J$4="yes",'Data Transformation'!F4727,'Data Transformation'!D4727)</f>
        <v>0</v>
      </c>
      <c r="I4727" t="str">
        <f t="shared" si="250"/>
        <v/>
      </c>
    </row>
    <row r="4728" spans="2:9" x14ac:dyDescent="0.25">
      <c r="B4728" t="b">
        <f>IF('Input and Summary Results'!D4310=0,FALSE,'Input and Summary Results'!$B4310)</f>
        <v>0</v>
      </c>
      <c r="C4728" t="b">
        <f>IF(OR(B4728=0,'Input and Summary Results'!D4310=0,'Input and Summary Results'!D4310=""),FALSE,'Input and Summary Results'!$D4310)</f>
        <v>0</v>
      </c>
      <c r="D4728" t="b">
        <f>IF(OR(B4728=0,'Input and Summary Results'!E4310=0),FALSE,'Input and Summary Results'!$E4310)</f>
        <v>0</v>
      </c>
      <c r="E4728" t="b">
        <f t="shared" si="251"/>
        <v>0</v>
      </c>
      <c r="F4728" t="b">
        <f t="shared" si="252"/>
        <v>0</v>
      </c>
      <c r="G4728" t="b">
        <f>IF('Input and Summary Results'!$J$4="yes",IF(C4728=FALSE,FALSE,IF('Data Transformation'!E4728&lt;$R$10,E4728,$R$10)),IF(C4728=FALSE,FALSE,IF(C4728&lt;$R$10,C4728,$R$10)))</f>
        <v>0</v>
      </c>
      <c r="H4728" t="b">
        <f>IF('Input and Summary Results'!$J$4="yes",'Data Transformation'!F4728,'Data Transformation'!D4728)</f>
        <v>0</v>
      </c>
      <c r="I4728" t="str">
        <f t="shared" si="250"/>
        <v/>
      </c>
    </row>
    <row r="4729" spans="2:9" x14ac:dyDescent="0.25">
      <c r="B4729" t="b">
        <f>IF('Input and Summary Results'!D4311=0,FALSE,'Input and Summary Results'!$B4311)</f>
        <v>0</v>
      </c>
      <c r="C4729" t="b">
        <f>IF(OR(B4729=0,'Input and Summary Results'!D4311=0,'Input and Summary Results'!D4311=""),FALSE,'Input and Summary Results'!$D4311)</f>
        <v>0</v>
      </c>
      <c r="D4729" t="b">
        <f>IF(OR(B4729=0,'Input and Summary Results'!E4311=0),FALSE,'Input and Summary Results'!$E4311)</f>
        <v>0</v>
      </c>
      <c r="E4729" t="b">
        <f t="shared" si="251"/>
        <v>0</v>
      </c>
      <c r="F4729" t="b">
        <f t="shared" si="252"/>
        <v>0</v>
      </c>
      <c r="G4729" t="b">
        <f>IF('Input and Summary Results'!$J$4="yes",IF(C4729=FALSE,FALSE,IF('Data Transformation'!E4729&lt;$R$10,E4729,$R$10)),IF(C4729=FALSE,FALSE,IF(C4729&lt;$R$10,C4729,$R$10)))</f>
        <v>0</v>
      </c>
      <c r="H4729" t="b">
        <f>IF('Input and Summary Results'!$J$4="yes",'Data Transformation'!F4729,'Data Transformation'!D4729)</f>
        <v>0</v>
      </c>
      <c r="I4729" t="str">
        <f t="shared" si="250"/>
        <v/>
      </c>
    </row>
    <row r="4730" spans="2:9" x14ac:dyDescent="0.25">
      <c r="B4730" t="b">
        <f>IF('Input and Summary Results'!D4312=0,FALSE,'Input and Summary Results'!$B4312)</f>
        <v>0</v>
      </c>
      <c r="C4730" t="b">
        <f>IF(OR(B4730=0,'Input and Summary Results'!D4312=0,'Input and Summary Results'!D4312=""),FALSE,'Input and Summary Results'!$D4312)</f>
        <v>0</v>
      </c>
      <c r="D4730" t="b">
        <f>IF(OR(B4730=0,'Input and Summary Results'!E4312=0),FALSE,'Input and Summary Results'!$E4312)</f>
        <v>0</v>
      </c>
      <c r="E4730" t="b">
        <f t="shared" si="251"/>
        <v>0</v>
      </c>
      <c r="F4730" t="b">
        <f t="shared" si="252"/>
        <v>0</v>
      </c>
      <c r="G4730" t="b">
        <f>IF('Input and Summary Results'!$J$4="yes",IF(C4730=FALSE,FALSE,IF('Data Transformation'!E4730&lt;$R$10,E4730,$R$10)),IF(C4730=FALSE,FALSE,IF(C4730&lt;$R$10,C4730,$R$10)))</f>
        <v>0</v>
      </c>
      <c r="H4730" t="b">
        <f>IF('Input and Summary Results'!$J$4="yes",'Data Transformation'!F4730,'Data Transformation'!D4730)</f>
        <v>0</v>
      </c>
      <c r="I4730" t="str">
        <f t="shared" si="250"/>
        <v/>
      </c>
    </row>
    <row r="4731" spans="2:9" x14ac:dyDescent="0.25">
      <c r="B4731" t="b">
        <f>IF('Input and Summary Results'!D4313=0,FALSE,'Input and Summary Results'!$B4313)</f>
        <v>0</v>
      </c>
      <c r="C4731" t="b">
        <f>IF(OR(B4731=0,'Input and Summary Results'!D4313=0,'Input and Summary Results'!D4313=""),FALSE,'Input and Summary Results'!$D4313)</f>
        <v>0</v>
      </c>
      <c r="D4731" t="b">
        <f>IF(OR(B4731=0,'Input and Summary Results'!E4313=0),FALSE,'Input and Summary Results'!$E4313)</f>
        <v>0</v>
      </c>
      <c r="E4731" t="b">
        <f t="shared" si="251"/>
        <v>0</v>
      </c>
      <c r="F4731" t="b">
        <f t="shared" si="252"/>
        <v>0</v>
      </c>
      <c r="G4731" t="b">
        <f>IF('Input and Summary Results'!$J$4="yes",IF(C4731=FALSE,FALSE,IF('Data Transformation'!E4731&lt;$R$10,E4731,$R$10)),IF(C4731=FALSE,FALSE,IF(C4731&lt;$R$10,C4731,$R$10)))</f>
        <v>0</v>
      </c>
      <c r="H4731" t="b">
        <f>IF('Input and Summary Results'!$J$4="yes",'Data Transformation'!F4731,'Data Transformation'!D4731)</f>
        <v>0</v>
      </c>
      <c r="I4731" t="str">
        <f t="shared" si="250"/>
        <v/>
      </c>
    </row>
    <row r="4732" spans="2:9" x14ac:dyDescent="0.25">
      <c r="B4732" t="b">
        <f>IF('Input and Summary Results'!D4314=0,FALSE,'Input and Summary Results'!$B4314)</f>
        <v>0</v>
      </c>
      <c r="C4732" t="b">
        <f>IF(OR(B4732=0,'Input and Summary Results'!D4314=0,'Input and Summary Results'!D4314=""),FALSE,'Input and Summary Results'!$D4314)</f>
        <v>0</v>
      </c>
      <c r="D4732" t="b">
        <f>IF(OR(B4732=0,'Input and Summary Results'!E4314=0),FALSE,'Input and Summary Results'!$E4314)</f>
        <v>0</v>
      </c>
      <c r="E4732" t="b">
        <f t="shared" si="251"/>
        <v>0</v>
      </c>
      <c r="F4732" t="b">
        <f t="shared" si="252"/>
        <v>0</v>
      </c>
      <c r="G4732" t="b">
        <f>IF('Input and Summary Results'!$J$4="yes",IF(C4732=FALSE,FALSE,IF('Data Transformation'!E4732&lt;$R$10,E4732,$R$10)),IF(C4732=FALSE,FALSE,IF(C4732&lt;$R$10,C4732,$R$10)))</f>
        <v>0</v>
      </c>
      <c r="H4732" t="b">
        <f>IF('Input and Summary Results'!$J$4="yes",'Data Transformation'!F4732,'Data Transformation'!D4732)</f>
        <v>0</v>
      </c>
      <c r="I4732" t="str">
        <f t="shared" si="250"/>
        <v/>
      </c>
    </row>
    <row r="4733" spans="2:9" x14ac:dyDescent="0.25">
      <c r="B4733" t="b">
        <f>IF('Input and Summary Results'!D4315=0,FALSE,'Input and Summary Results'!$B4315)</f>
        <v>0</v>
      </c>
      <c r="C4733" t="b">
        <f>IF(OR(B4733=0,'Input and Summary Results'!D4315=0,'Input and Summary Results'!D4315=""),FALSE,'Input and Summary Results'!$D4315)</f>
        <v>0</v>
      </c>
      <c r="D4733" t="b">
        <f>IF(OR(B4733=0,'Input and Summary Results'!E4315=0),FALSE,'Input and Summary Results'!$E4315)</f>
        <v>0</v>
      </c>
      <c r="E4733" t="b">
        <f t="shared" si="251"/>
        <v>0</v>
      </c>
      <c r="F4733" t="b">
        <f t="shared" si="252"/>
        <v>0</v>
      </c>
      <c r="G4733" t="b">
        <f>IF('Input and Summary Results'!$J$4="yes",IF(C4733=FALSE,FALSE,IF('Data Transformation'!E4733&lt;$R$10,E4733,$R$10)),IF(C4733=FALSE,FALSE,IF(C4733&lt;$R$10,C4733,$R$10)))</f>
        <v>0</v>
      </c>
      <c r="H4733" t="b">
        <f>IF('Input and Summary Results'!$J$4="yes",'Data Transformation'!F4733,'Data Transformation'!D4733)</f>
        <v>0</v>
      </c>
      <c r="I4733" t="str">
        <f t="shared" si="250"/>
        <v/>
      </c>
    </row>
    <row r="4734" spans="2:9" x14ac:dyDescent="0.25">
      <c r="B4734" t="b">
        <f>IF('Input and Summary Results'!D4316=0,FALSE,'Input and Summary Results'!$B4316)</f>
        <v>0</v>
      </c>
      <c r="C4734" t="b">
        <f>IF(OR(B4734=0,'Input and Summary Results'!D4316=0,'Input and Summary Results'!D4316=""),FALSE,'Input and Summary Results'!$D4316)</f>
        <v>0</v>
      </c>
      <c r="D4734" t="b">
        <f>IF(OR(B4734=0,'Input and Summary Results'!E4316=0),FALSE,'Input and Summary Results'!$E4316)</f>
        <v>0</v>
      </c>
      <c r="E4734" t="b">
        <f t="shared" si="251"/>
        <v>0</v>
      </c>
      <c r="F4734" t="b">
        <f t="shared" si="252"/>
        <v>0</v>
      </c>
      <c r="G4734" t="b">
        <f>IF('Input and Summary Results'!$J$4="yes",IF(C4734=FALSE,FALSE,IF('Data Transformation'!E4734&lt;$R$10,E4734,$R$10)),IF(C4734=FALSE,FALSE,IF(C4734&lt;$R$10,C4734,$R$10)))</f>
        <v>0</v>
      </c>
      <c r="H4734" t="b">
        <f>IF('Input and Summary Results'!$J$4="yes",'Data Transformation'!F4734,'Data Transformation'!D4734)</f>
        <v>0</v>
      </c>
      <c r="I4734" t="str">
        <f t="shared" si="250"/>
        <v/>
      </c>
    </row>
    <row r="4735" spans="2:9" x14ac:dyDescent="0.25">
      <c r="B4735" t="b">
        <f>IF('Input and Summary Results'!D4317=0,FALSE,'Input and Summary Results'!$B4317)</f>
        <v>0</v>
      </c>
      <c r="C4735" t="b">
        <f>IF(OR(B4735=0,'Input and Summary Results'!D4317=0,'Input and Summary Results'!D4317=""),FALSE,'Input and Summary Results'!$D4317)</f>
        <v>0</v>
      </c>
      <c r="D4735" t="b">
        <f>IF(OR(B4735=0,'Input and Summary Results'!E4317=0),FALSE,'Input and Summary Results'!$E4317)</f>
        <v>0</v>
      </c>
      <c r="E4735" t="b">
        <f t="shared" si="251"/>
        <v>0</v>
      </c>
      <c r="F4735" t="b">
        <f t="shared" si="252"/>
        <v>0</v>
      </c>
      <c r="G4735" t="b">
        <f>IF('Input and Summary Results'!$J$4="yes",IF(C4735=FALSE,FALSE,IF('Data Transformation'!E4735&lt;$R$10,E4735,$R$10)),IF(C4735=FALSE,FALSE,IF(C4735&lt;$R$10,C4735,$R$10)))</f>
        <v>0</v>
      </c>
      <c r="H4735" t="b">
        <f>IF('Input and Summary Results'!$J$4="yes",'Data Transformation'!F4735,'Data Transformation'!D4735)</f>
        <v>0</v>
      </c>
      <c r="I4735" t="str">
        <f t="shared" si="250"/>
        <v/>
      </c>
    </row>
    <row r="4736" spans="2:9" x14ac:dyDescent="0.25">
      <c r="B4736" t="b">
        <f>IF('Input and Summary Results'!D4318=0,FALSE,'Input and Summary Results'!$B4318)</f>
        <v>0</v>
      </c>
      <c r="C4736" t="b">
        <f>IF(OR(B4736=0,'Input and Summary Results'!D4318=0,'Input and Summary Results'!D4318=""),FALSE,'Input and Summary Results'!$D4318)</f>
        <v>0</v>
      </c>
      <c r="D4736" t="b">
        <f>IF(OR(B4736=0,'Input and Summary Results'!E4318=0),FALSE,'Input and Summary Results'!$E4318)</f>
        <v>0</v>
      </c>
      <c r="E4736" t="b">
        <f t="shared" si="251"/>
        <v>0</v>
      </c>
      <c r="F4736" t="b">
        <f t="shared" si="252"/>
        <v>0</v>
      </c>
      <c r="G4736" t="b">
        <f>IF('Input and Summary Results'!$J$4="yes",IF(C4736=FALSE,FALSE,IF('Data Transformation'!E4736&lt;$R$10,E4736,$R$10)),IF(C4736=FALSE,FALSE,IF(C4736&lt;$R$10,C4736,$R$10)))</f>
        <v>0</v>
      </c>
      <c r="H4736" t="b">
        <f>IF('Input and Summary Results'!$J$4="yes",'Data Transformation'!F4736,'Data Transformation'!D4736)</f>
        <v>0</v>
      </c>
      <c r="I4736" t="str">
        <f t="shared" si="250"/>
        <v/>
      </c>
    </row>
    <row r="4737" spans="2:9" x14ac:dyDescent="0.25">
      <c r="B4737" t="b">
        <f>IF('Input and Summary Results'!D4319=0,FALSE,'Input and Summary Results'!$B4319)</f>
        <v>0</v>
      </c>
      <c r="C4737" t="b">
        <f>IF(OR(B4737=0,'Input and Summary Results'!D4319=0,'Input and Summary Results'!D4319=""),FALSE,'Input and Summary Results'!$D4319)</f>
        <v>0</v>
      </c>
      <c r="D4737" t="b">
        <f>IF(OR(B4737=0,'Input and Summary Results'!E4319=0),FALSE,'Input and Summary Results'!$E4319)</f>
        <v>0</v>
      </c>
      <c r="E4737" t="b">
        <f t="shared" si="251"/>
        <v>0</v>
      </c>
      <c r="F4737" t="b">
        <f t="shared" si="252"/>
        <v>0</v>
      </c>
      <c r="G4737" t="b">
        <f>IF('Input and Summary Results'!$J$4="yes",IF(C4737=FALSE,FALSE,IF('Data Transformation'!E4737&lt;$R$10,E4737,$R$10)),IF(C4737=FALSE,FALSE,IF(C4737&lt;$R$10,C4737,$R$10)))</f>
        <v>0</v>
      </c>
      <c r="H4737" t="b">
        <f>IF('Input and Summary Results'!$J$4="yes",'Data Transformation'!F4737,'Data Transformation'!D4737)</f>
        <v>0</v>
      </c>
      <c r="I4737" t="str">
        <f t="shared" si="250"/>
        <v/>
      </c>
    </row>
    <row r="4738" spans="2:9" x14ac:dyDescent="0.25">
      <c r="B4738" t="b">
        <f>IF('Input and Summary Results'!D4320=0,FALSE,'Input and Summary Results'!$B4320)</f>
        <v>0</v>
      </c>
      <c r="C4738" t="b">
        <f>IF(OR(B4738=0,'Input and Summary Results'!D4320=0,'Input and Summary Results'!D4320=""),FALSE,'Input and Summary Results'!$D4320)</f>
        <v>0</v>
      </c>
      <c r="D4738" t="b">
        <f>IF(OR(B4738=0,'Input and Summary Results'!E4320=0),FALSE,'Input and Summary Results'!$E4320)</f>
        <v>0</v>
      </c>
      <c r="E4738" t="b">
        <f t="shared" si="251"/>
        <v>0</v>
      </c>
      <c r="F4738" t="b">
        <f t="shared" si="252"/>
        <v>0</v>
      </c>
      <c r="G4738" t="b">
        <f>IF('Input and Summary Results'!$J$4="yes",IF(C4738=FALSE,FALSE,IF('Data Transformation'!E4738&lt;$R$10,E4738,$R$10)),IF(C4738=FALSE,FALSE,IF(C4738&lt;$R$10,C4738,$R$10)))</f>
        <v>0</v>
      </c>
      <c r="H4738" t="b">
        <f>IF('Input and Summary Results'!$J$4="yes",'Data Transformation'!F4738,'Data Transformation'!D4738)</f>
        <v>0</v>
      </c>
      <c r="I4738" t="str">
        <f t="shared" si="250"/>
        <v/>
      </c>
    </row>
    <row r="4739" spans="2:9" x14ac:dyDescent="0.25">
      <c r="B4739" t="b">
        <f>IF('Input and Summary Results'!D4321=0,FALSE,'Input and Summary Results'!$B4321)</f>
        <v>0</v>
      </c>
      <c r="C4739" t="b">
        <f>IF(OR(B4739=0,'Input and Summary Results'!D4321=0,'Input and Summary Results'!D4321=""),FALSE,'Input and Summary Results'!$D4321)</f>
        <v>0</v>
      </c>
      <c r="D4739" t="b">
        <f>IF(OR(B4739=0,'Input and Summary Results'!E4321=0),FALSE,'Input and Summary Results'!$E4321)</f>
        <v>0</v>
      </c>
      <c r="E4739" t="b">
        <f t="shared" si="251"/>
        <v>0</v>
      </c>
      <c r="F4739" t="b">
        <f t="shared" si="252"/>
        <v>0</v>
      </c>
      <c r="G4739" t="b">
        <f>IF('Input and Summary Results'!$J$4="yes",IF(C4739=FALSE,FALSE,IF('Data Transformation'!E4739&lt;$R$10,E4739,$R$10)),IF(C4739=FALSE,FALSE,IF(C4739&lt;$R$10,C4739,$R$10)))</f>
        <v>0</v>
      </c>
      <c r="H4739" t="b">
        <f>IF('Input and Summary Results'!$J$4="yes",'Data Transformation'!F4739,'Data Transformation'!D4739)</f>
        <v>0</v>
      </c>
      <c r="I4739" t="str">
        <f t="shared" si="250"/>
        <v/>
      </c>
    </row>
    <row r="4740" spans="2:9" x14ac:dyDescent="0.25">
      <c r="B4740" t="b">
        <f>IF('Input and Summary Results'!D4322=0,FALSE,'Input and Summary Results'!$B4322)</f>
        <v>0</v>
      </c>
      <c r="C4740" t="b">
        <f>IF(OR(B4740=0,'Input and Summary Results'!D4322=0,'Input and Summary Results'!D4322=""),FALSE,'Input and Summary Results'!$D4322)</f>
        <v>0</v>
      </c>
      <c r="D4740" t="b">
        <f>IF(OR(B4740=0,'Input and Summary Results'!E4322=0),FALSE,'Input and Summary Results'!$E4322)</f>
        <v>0</v>
      </c>
      <c r="E4740" t="b">
        <f t="shared" si="251"/>
        <v>0</v>
      </c>
      <c r="F4740" t="b">
        <f t="shared" si="252"/>
        <v>0</v>
      </c>
      <c r="G4740" t="b">
        <f>IF('Input and Summary Results'!$J$4="yes",IF(C4740=FALSE,FALSE,IF('Data Transformation'!E4740&lt;$R$10,E4740,$R$10)),IF(C4740=FALSE,FALSE,IF(C4740&lt;$R$10,C4740,$R$10)))</f>
        <v>0</v>
      </c>
      <c r="H4740" t="b">
        <f>IF('Input and Summary Results'!$J$4="yes",'Data Transformation'!F4740,'Data Transformation'!D4740)</f>
        <v>0</v>
      </c>
      <c r="I4740" t="str">
        <f t="shared" si="250"/>
        <v/>
      </c>
    </row>
    <row r="4741" spans="2:9" x14ac:dyDescent="0.25">
      <c r="B4741" t="b">
        <f>IF('Input and Summary Results'!D4323=0,FALSE,'Input and Summary Results'!$B4323)</f>
        <v>0</v>
      </c>
      <c r="C4741" t="b">
        <f>IF(OR(B4741=0,'Input and Summary Results'!D4323=0,'Input and Summary Results'!D4323=""),FALSE,'Input and Summary Results'!$D4323)</f>
        <v>0</v>
      </c>
      <c r="D4741" t="b">
        <f>IF(OR(B4741=0,'Input and Summary Results'!E4323=0),FALSE,'Input and Summary Results'!$E4323)</f>
        <v>0</v>
      </c>
      <c r="E4741" t="b">
        <f t="shared" si="251"/>
        <v>0</v>
      </c>
      <c r="F4741" t="b">
        <f t="shared" si="252"/>
        <v>0</v>
      </c>
      <c r="G4741" t="b">
        <f>IF('Input and Summary Results'!$J$4="yes",IF(C4741=FALSE,FALSE,IF('Data Transformation'!E4741&lt;$R$10,E4741,$R$10)),IF(C4741=FALSE,FALSE,IF(C4741&lt;$R$10,C4741,$R$10)))</f>
        <v>0</v>
      </c>
      <c r="H4741" t="b">
        <f>IF('Input and Summary Results'!$J$4="yes",'Data Transformation'!F4741,'Data Transformation'!D4741)</f>
        <v>0</v>
      </c>
      <c r="I4741" t="str">
        <f t="shared" ref="I4741:I4804" si="253">IF(G4741=FALSE,"",B4741)</f>
        <v/>
      </c>
    </row>
    <row r="4742" spans="2:9" x14ac:dyDescent="0.25">
      <c r="B4742" t="b">
        <f>IF('Input and Summary Results'!D4324=0,FALSE,'Input and Summary Results'!$B4324)</f>
        <v>0</v>
      </c>
      <c r="C4742" t="b">
        <f>IF(OR(B4742=0,'Input and Summary Results'!D4324=0,'Input and Summary Results'!D4324=""),FALSE,'Input and Summary Results'!$D4324)</f>
        <v>0</v>
      </c>
      <c r="D4742" t="b">
        <f>IF(OR(B4742=0,'Input and Summary Results'!E4324=0),FALSE,'Input and Summary Results'!$E4324)</f>
        <v>0</v>
      </c>
      <c r="E4742" t="b">
        <f t="shared" si="251"/>
        <v>0</v>
      </c>
      <c r="F4742" t="b">
        <f t="shared" si="252"/>
        <v>0</v>
      </c>
      <c r="G4742" t="b">
        <f>IF('Input and Summary Results'!$J$4="yes",IF(C4742=FALSE,FALSE,IF('Data Transformation'!E4742&lt;$R$10,E4742,$R$10)),IF(C4742=FALSE,FALSE,IF(C4742&lt;$R$10,C4742,$R$10)))</f>
        <v>0</v>
      </c>
      <c r="H4742" t="b">
        <f>IF('Input and Summary Results'!$J$4="yes",'Data Transformation'!F4742,'Data Transformation'!D4742)</f>
        <v>0</v>
      </c>
      <c r="I4742" t="str">
        <f t="shared" si="253"/>
        <v/>
      </c>
    </row>
    <row r="4743" spans="2:9" x14ac:dyDescent="0.25">
      <c r="B4743" t="b">
        <f>IF('Input and Summary Results'!D4325=0,FALSE,'Input and Summary Results'!$B4325)</f>
        <v>0</v>
      </c>
      <c r="C4743" t="b">
        <f>IF(OR(B4743=0,'Input and Summary Results'!D4325=0,'Input and Summary Results'!D4325=""),FALSE,'Input and Summary Results'!$D4325)</f>
        <v>0</v>
      </c>
      <c r="D4743" t="b">
        <f>IF(OR(B4743=0,'Input and Summary Results'!E4325=0),FALSE,'Input and Summary Results'!$E4325)</f>
        <v>0</v>
      </c>
      <c r="E4743" t="b">
        <f t="shared" si="251"/>
        <v>0</v>
      </c>
      <c r="F4743" t="b">
        <f t="shared" si="252"/>
        <v>0</v>
      </c>
      <c r="G4743" t="b">
        <f>IF('Input and Summary Results'!$J$4="yes",IF(C4743=FALSE,FALSE,IF('Data Transformation'!E4743&lt;$R$10,E4743,$R$10)),IF(C4743=FALSE,FALSE,IF(C4743&lt;$R$10,C4743,$R$10)))</f>
        <v>0</v>
      </c>
      <c r="H4743" t="b">
        <f>IF('Input and Summary Results'!$J$4="yes",'Data Transformation'!F4743,'Data Transformation'!D4743)</f>
        <v>0</v>
      </c>
      <c r="I4743" t="str">
        <f t="shared" si="253"/>
        <v/>
      </c>
    </row>
    <row r="4744" spans="2:9" x14ac:dyDescent="0.25">
      <c r="B4744" t="b">
        <f>IF('Input and Summary Results'!D4326=0,FALSE,'Input and Summary Results'!$B4326)</f>
        <v>0</v>
      </c>
      <c r="C4744" t="b">
        <f>IF(OR(B4744=0,'Input and Summary Results'!D4326=0,'Input and Summary Results'!D4326=""),FALSE,'Input and Summary Results'!$D4326)</f>
        <v>0</v>
      </c>
      <c r="D4744" t="b">
        <f>IF(OR(B4744=0,'Input and Summary Results'!E4326=0),FALSE,'Input and Summary Results'!$E4326)</f>
        <v>0</v>
      </c>
      <c r="E4744" t="b">
        <f t="shared" si="251"/>
        <v>0</v>
      </c>
      <c r="F4744" t="b">
        <f t="shared" si="252"/>
        <v>0</v>
      </c>
      <c r="G4744" t="b">
        <f>IF('Input and Summary Results'!$J$4="yes",IF(C4744=FALSE,FALSE,IF('Data Transformation'!E4744&lt;$R$10,E4744,$R$10)),IF(C4744=FALSE,FALSE,IF(C4744&lt;$R$10,C4744,$R$10)))</f>
        <v>0</v>
      </c>
      <c r="H4744" t="b">
        <f>IF('Input and Summary Results'!$J$4="yes",'Data Transformation'!F4744,'Data Transformation'!D4744)</f>
        <v>0</v>
      </c>
      <c r="I4744" t="str">
        <f t="shared" si="253"/>
        <v/>
      </c>
    </row>
    <row r="4745" spans="2:9" x14ac:dyDescent="0.25">
      <c r="B4745" t="b">
        <f>IF('Input and Summary Results'!D4327=0,FALSE,'Input and Summary Results'!$B4327)</f>
        <v>0</v>
      </c>
      <c r="C4745" t="b">
        <f>IF(OR(B4745=0,'Input and Summary Results'!D4327=0,'Input and Summary Results'!D4327=""),FALSE,'Input and Summary Results'!$D4327)</f>
        <v>0</v>
      </c>
      <c r="D4745" t="b">
        <f>IF(OR(B4745=0,'Input and Summary Results'!E4327=0),FALSE,'Input and Summary Results'!$E4327)</f>
        <v>0</v>
      </c>
      <c r="E4745" t="b">
        <f t="shared" si="251"/>
        <v>0</v>
      </c>
      <c r="F4745" t="b">
        <f t="shared" si="252"/>
        <v>0</v>
      </c>
      <c r="G4745" t="b">
        <f>IF('Input and Summary Results'!$J$4="yes",IF(C4745=FALSE,FALSE,IF('Data Transformation'!E4745&lt;$R$10,E4745,$R$10)),IF(C4745=FALSE,FALSE,IF(C4745&lt;$R$10,C4745,$R$10)))</f>
        <v>0</v>
      </c>
      <c r="H4745" t="b">
        <f>IF('Input and Summary Results'!$J$4="yes",'Data Transformation'!F4745,'Data Transformation'!D4745)</f>
        <v>0</v>
      </c>
      <c r="I4745" t="str">
        <f t="shared" si="253"/>
        <v/>
      </c>
    </row>
    <row r="4746" spans="2:9" x14ac:dyDescent="0.25">
      <c r="B4746" t="b">
        <f>IF('Input and Summary Results'!D4328=0,FALSE,'Input and Summary Results'!$B4328)</f>
        <v>0</v>
      </c>
      <c r="C4746" t="b">
        <f>IF(OR(B4746=0,'Input and Summary Results'!D4328=0,'Input and Summary Results'!D4328=""),FALSE,'Input and Summary Results'!$D4328)</f>
        <v>0</v>
      </c>
      <c r="D4746" t="b">
        <f>IF(OR(B4746=0,'Input and Summary Results'!E4328=0),FALSE,'Input and Summary Results'!$E4328)</f>
        <v>0</v>
      </c>
      <c r="E4746" t="b">
        <f t="shared" si="251"/>
        <v>0</v>
      </c>
      <c r="F4746" t="b">
        <f t="shared" si="252"/>
        <v>0</v>
      </c>
      <c r="G4746" t="b">
        <f>IF('Input and Summary Results'!$J$4="yes",IF(C4746=FALSE,FALSE,IF('Data Transformation'!E4746&lt;$R$10,E4746,$R$10)),IF(C4746=FALSE,FALSE,IF(C4746&lt;$R$10,C4746,$R$10)))</f>
        <v>0</v>
      </c>
      <c r="H4746" t="b">
        <f>IF('Input and Summary Results'!$J$4="yes",'Data Transformation'!F4746,'Data Transformation'!D4746)</f>
        <v>0</v>
      </c>
      <c r="I4746" t="str">
        <f t="shared" si="253"/>
        <v/>
      </c>
    </row>
    <row r="4747" spans="2:9" x14ac:dyDescent="0.25">
      <c r="B4747" t="b">
        <f>IF('Input and Summary Results'!D4329=0,FALSE,'Input and Summary Results'!$B4329)</f>
        <v>0</v>
      </c>
      <c r="C4747" t="b">
        <f>IF(OR(B4747=0,'Input and Summary Results'!D4329=0,'Input and Summary Results'!D4329=""),FALSE,'Input and Summary Results'!$D4329)</f>
        <v>0</v>
      </c>
      <c r="D4747" t="b">
        <f>IF(OR(B4747=0,'Input and Summary Results'!E4329=0),FALSE,'Input and Summary Results'!$E4329)</f>
        <v>0</v>
      </c>
      <c r="E4747" t="b">
        <f t="shared" si="251"/>
        <v>0</v>
      </c>
      <c r="F4747" t="b">
        <f t="shared" si="252"/>
        <v>0</v>
      </c>
      <c r="G4747" t="b">
        <f>IF('Input and Summary Results'!$J$4="yes",IF(C4747=FALSE,FALSE,IF('Data Transformation'!E4747&lt;$R$10,E4747,$R$10)),IF(C4747=FALSE,FALSE,IF(C4747&lt;$R$10,C4747,$R$10)))</f>
        <v>0</v>
      </c>
      <c r="H4747" t="b">
        <f>IF('Input and Summary Results'!$J$4="yes",'Data Transformation'!F4747,'Data Transformation'!D4747)</f>
        <v>0</v>
      </c>
      <c r="I4747" t="str">
        <f t="shared" si="253"/>
        <v/>
      </c>
    </row>
    <row r="4748" spans="2:9" x14ac:dyDescent="0.25">
      <c r="B4748" t="b">
        <f>IF('Input and Summary Results'!D4330=0,FALSE,'Input and Summary Results'!$B4330)</f>
        <v>0</v>
      </c>
      <c r="C4748" t="b">
        <f>IF(OR(B4748=0,'Input and Summary Results'!D4330=0,'Input and Summary Results'!D4330=""),FALSE,'Input and Summary Results'!$D4330)</f>
        <v>0</v>
      </c>
      <c r="D4748" t="b">
        <f>IF(OR(B4748=0,'Input and Summary Results'!E4330=0),FALSE,'Input and Summary Results'!$E4330)</f>
        <v>0</v>
      </c>
      <c r="E4748" t="b">
        <f t="shared" si="251"/>
        <v>0</v>
      </c>
      <c r="F4748" t="b">
        <f t="shared" si="252"/>
        <v>0</v>
      </c>
      <c r="G4748" t="b">
        <f>IF('Input and Summary Results'!$J$4="yes",IF(C4748=FALSE,FALSE,IF('Data Transformation'!E4748&lt;$R$10,E4748,$R$10)),IF(C4748=FALSE,FALSE,IF(C4748&lt;$R$10,C4748,$R$10)))</f>
        <v>0</v>
      </c>
      <c r="H4748" t="b">
        <f>IF('Input and Summary Results'!$J$4="yes",'Data Transformation'!F4748,'Data Transformation'!D4748)</f>
        <v>0</v>
      </c>
      <c r="I4748" t="str">
        <f t="shared" si="253"/>
        <v/>
      </c>
    </row>
    <row r="4749" spans="2:9" x14ac:dyDescent="0.25">
      <c r="B4749" t="b">
        <f>IF('Input and Summary Results'!D4331=0,FALSE,'Input and Summary Results'!$B4331)</f>
        <v>0</v>
      </c>
      <c r="C4749" t="b">
        <f>IF(OR(B4749=0,'Input and Summary Results'!D4331=0,'Input and Summary Results'!D4331=""),FALSE,'Input and Summary Results'!$D4331)</f>
        <v>0</v>
      </c>
      <c r="D4749" t="b">
        <f>IF(OR(B4749=0,'Input and Summary Results'!E4331=0),FALSE,'Input and Summary Results'!$E4331)</f>
        <v>0</v>
      </c>
      <c r="E4749" t="b">
        <f t="shared" si="251"/>
        <v>0</v>
      </c>
      <c r="F4749" t="b">
        <f t="shared" si="252"/>
        <v>0</v>
      </c>
      <c r="G4749" t="b">
        <f>IF('Input and Summary Results'!$J$4="yes",IF(C4749=FALSE,FALSE,IF('Data Transformation'!E4749&lt;$R$10,E4749,$R$10)),IF(C4749=FALSE,FALSE,IF(C4749&lt;$R$10,C4749,$R$10)))</f>
        <v>0</v>
      </c>
      <c r="H4749" t="b">
        <f>IF('Input and Summary Results'!$J$4="yes",'Data Transformation'!F4749,'Data Transformation'!D4749)</f>
        <v>0</v>
      </c>
      <c r="I4749" t="str">
        <f t="shared" si="253"/>
        <v/>
      </c>
    </row>
    <row r="4750" spans="2:9" x14ac:dyDescent="0.25">
      <c r="B4750" t="b">
        <f>IF('Input and Summary Results'!D4332=0,FALSE,'Input and Summary Results'!$B4332)</f>
        <v>0</v>
      </c>
      <c r="C4750" t="b">
        <f>IF(OR(B4750=0,'Input and Summary Results'!D4332=0,'Input and Summary Results'!D4332=""),FALSE,'Input and Summary Results'!$D4332)</f>
        <v>0</v>
      </c>
      <c r="D4750" t="b">
        <f>IF(OR(B4750=0,'Input and Summary Results'!E4332=0),FALSE,'Input and Summary Results'!$E4332)</f>
        <v>0</v>
      </c>
      <c r="E4750" t="b">
        <f t="shared" si="251"/>
        <v>0</v>
      </c>
      <c r="F4750" t="b">
        <f t="shared" si="252"/>
        <v>0</v>
      </c>
      <c r="G4750" t="b">
        <f>IF('Input and Summary Results'!$J$4="yes",IF(C4750=FALSE,FALSE,IF('Data Transformation'!E4750&lt;$R$10,E4750,$R$10)),IF(C4750=FALSE,FALSE,IF(C4750&lt;$R$10,C4750,$R$10)))</f>
        <v>0</v>
      </c>
      <c r="H4750" t="b">
        <f>IF('Input and Summary Results'!$J$4="yes",'Data Transformation'!F4750,'Data Transformation'!D4750)</f>
        <v>0</v>
      </c>
      <c r="I4750" t="str">
        <f t="shared" si="253"/>
        <v/>
      </c>
    </row>
    <row r="4751" spans="2:9" x14ac:dyDescent="0.25">
      <c r="B4751" t="b">
        <f>IF('Input and Summary Results'!D4333=0,FALSE,'Input and Summary Results'!$B4333)</f>
        <v>0</v>
      </c>
      <c r="C4751" t="b">
        <f>IF(OR(B4751=0,'Input and Summary Results'!D4333=0,'Input and Summary Results'!D4333=""),FALSE,'Input and Summary Results'!$D4333)</f>
        <v>0</v>
      </c>
      <c r="D4751" t="b">
        <f>IF(OR(B4751=0,'Input and Summary Results'!E4333=0),FALSE,'Input and Summary Results'!$E4333)</f>
        <v>0</v>
      </c>
      <c r="E4751" t="b">
        <f t="shared" si="251"/>
        <v>0</v>
      </c>
      <c r="F4751" t="b">
        <f t="shared" si="252"/>
        <v>0</v>
      </c>
      <c r="G4751" t="b">
        <f>IF('Input and Summary Results'!$J$4="yes",IF(C4751=FALSE,FALSE,IF('Data Transformation'!E4751&lt;$R$10,E4751,$R$10)),IF(C4751=FALSE,FALSE,IF(C4751&lt;$R$10,C4751,$R$10)))</f>
        <v>0</v>
      </c>
      <c r="H4751" t="b">
        <f>IF('Input and Summary Results'!$J$4="yes",'Data Transformation'!F4751,'Data Transformation'!D4751)</f>
        <v>0</v>
      </c>
      <c r="I4751" t="str">
        <f t="shared" si="253"/>
        <v/>
      </c>
    </row>
    <row r="4752" spans="2:9" x14ac:dyDescent="0.25">
      <c r="B4752" t="b">
        <f>IF('Input and Summary Results'!D4334=0,FALSE,'Input and Summary Results'!$B4334)</f>
        <v>0</v>
      </c>
      <c r="C4752" t="b">
        <f>IF(OR(B4752=0,'Input and Summary Results'!D4334=0,'Input and Summary Results'!D4334=""),FALSE,'Input and Summary Results'!$D4334)</f>
        <v>0</v>
      </c>
      <c r="D4752" t="b">
        <f>IF(OR(B4752=0,'Input and Summary Results'!E4334=0),FALSE,'Input and Summary Results'!$E4334)</f>
        <v>0</v>
      </c>
      <c r="E4752" t="b">
        <f t="shared" si="251"/>
        <v>0</v>
      </c>
      <c r="F4752" t="b">
        <f t="shared" si="252"/>
        <v>0</v>
      </c>
      <c r="G4752" t="b">
        <f>IF('Input and Summary Results'!$J$4="yes",IF(C4752=FALSE,FALSE,IF('Data Transformation'!E4752&lt;$R$10,E4752,$R$10)),IF(C4752=FALSE,FALSE,IF(C4752&lt;$R$10,C4752,$R$10)))</f>
        <v>0</v>
      </c>
      <c r="H4752" t="b">
        <f>IF('Input and Summary Results'!$J$4="yes",'Data Transformation'!F4752,'Data Transformation'!D4752)</f>
        <v>0</v>
      </c>
      <c r="I4752" t="str">
        <f t="shared" si="253"/>
        <v/>
      </c>
    </row>
    <row r="4753" spans="2:9" x14ac:dyDescent="0.25">
      <c r="B4753" t="b">
        <f>IF('Input and Summary Results'!D4335=0,FALSE,'Input and Summary Results'!$B4335)</f>
        <v>0</v>
      </c>
      <c r="C4753" t="b">
        <f>IF(OR(B4753=0,'Input and Summary Results'!D4335=0,'Input and Summary Results'!D4335=""),FALSE,'Input and Summary Results'!$D4335)</f>
        <v>0</v>
      </c>
      <c r="D4753" t="b">
        <f>IF(OR(B4753=0,'Input and Summary Results'!E4335=0),FALSE,'Input and Summary Results'!$E4335)</f>
        <v>0</v>
      </c>
      <c r="E4753" t="b">
        <f t="shared" si="251"/>
        <v>0</v>
      </c>
      <c r="F4753" t="b">
        <f t="shared" si="252"/>
        <v>0</v>
      </c>
      <c r="G4753" t="b">
        <f>IF('Input and Summary Results'!$J$4="yes",IF(C4753=FALSE,FALSE,IF('Data Transformation'!E4753&lt;$R$10,E4753,$R$10)),IF(C4753=FALSE,FALSE,IF(C4753&lt;$R$10,C4753,$R$10)))</f>
        <v>0</v>
      </c>
      <c r="H4753" t="b">
        <f>IF('Input and Summary Results'!$J$4="yes",'Data Transformation'!F4753,'Data Transformation'!D4753)</f>
        <v>0</v>
      </c>
      <c r="I4753" t="str">
        <f t="shared" si="253"/>
        <v/>
      </c>
    </row>
    <row r="4754" spans="2:9" x14ac:dyDescent="0.25">
      <c r="B4754" t="b">
        <f>IF('Input and Summary Results'!D4336=0,FALSE,'Input and Summary Results'!$B4336)</f>
        <v>0</v>
      </c>
      <c r="C4754" t="b">
        <f>IF(OR(B4754=0,'Input and Summary Results'!D4336=0,'Input and Summary Results'!D4336=""),FALSE,'Input and Summary Results'!$D4336)</f>
        <v>0</v>
      </c>
      <c r="D4754" t="b">
        <f>IF(OR(B4754=0,'Input and Summary Results'!E4336=0),FALSE,'Input and Summary Results'!$E4336)</f>
        <v>0</v>
      </c>
      <c r="E4754" t="b">
        <f t="shared" si="251"/>
        <v>0</v>
      </c>
      <c r="F4754" t="b">
        <f t="shared" si="252"/>
        <v>0</v>
      </c>
      <c r="G4754" t="b">
        <f>IF('Input and Summary Results'!$J$4="yes",IF(C4754=FALSE,FALSE,IF('Data Transformation'!E4754&lt;$R$10,E4754,$R$10)),IF(C4754=FALSE,FALSE,IF(C4754&lt;$R$10,C4754,$R$10)))</f>
        <v>0</v>
      </c>
      <c r="H4754" t="b">
        <f>IF('Input and Summary Results'!$J$4="yes",'Data Transformation'!F4754,'Data Transformation'!D4754)</f>
        <v>0</v>
      </c>
      <c r="I4754" t="str">
        <f t="shared" si="253"/>
        <v/>
      </c>
    </row>
    <row r="4755" spans="2:9" x14ac:dyDescent="0.25">
      <c r="B4755" t="b">
        <f>IF('Input and Summary Results'!D4337=0,FALSE,'Input and Summary Results'!$B4337)</f>
        <v>0</v>
      </c>
      <c r="C4755" t="b">
        <f>IF(OR(B4755=0,'Input and Summary Results'!D4337=0,'Input and Summary Results'!D4337=""),FALSE,'Input and Summary Results'!$D4337)</f>
        <v>0</v>
      </c>
      <c r="D4755" t="b">
        <f>IF(OR(B4755=0,'Input and Summary Results'!E4337=0),FALSE,'Input and Summary Results'!$E4337)</f>
        <v>0</v>
      </c>
      <c r="E4755" t="b">
        <f t="shared" si="251"/>
        <v>0</v>
      </c>
      <c r="F4755" t="b">
        <f t="shared" si="252"/>
        <v>0</v>
      </c>
      <c r="G4755" t="b">
        <f>IF('Input and Summary Results'!$J$4="yes",IF(C4755=FALSE,FALSE,IF('Data Transformation'!E4755&lt;$R$10,E4755,$R$10)),IF(C4755=FALSE,FALSE,IF(C4755&lt;$R$10,C4755,$R$10)))</f>
        <v>0</v>
      </c>
      <c r="H4755" t="b">
        <f>IF('Input and Summary Results'!$J$4="yes",'Data Transformation'!F4755,'Data Transformation'!D4755)</f>
        <v>0</v>
      </c>
      <c r="I4755" t="str">
        <f t="shared" si="253"/>
        <v/>
      </c>
    </row>
    <row r="4756" spans="2:9" x14ac:dyDescent="0.25">
      <c r="B4756" t="b">
        <f>IF('Input and Summary Results'!D4338=0,FALSE,'Input and Summary Results'!$B4338)</f>
        <v>0</v>
      </c>
      <c r="C4756" t="b">
        <f>IF(OR(B4756=0,'Input and Summary Results'!D4338=0,'Input and Summary Results'!D4338=""),FALSE,'Input and Summary Results'!$D4338)</f>
        <v>0</v>
      </c>
      <c r="D4756" t="b">
        <f>IF(OR(B4756=0,'Input and Summary Results'!E4338=0),FALSE,'Input and Summary Results'!$E4338)</f>
        <v>0</v>
      </c>
      <c r="E4756" t="b">
        <f t="shared" si="251"/>
        <v>0</v>
      </c>
      <c r="F4756" t="b">
        <f t="shared" si="252"/>
        <v>0</v>
      </c>
      <c r="G4756" t="b">
        <f>IF('Input and Summary Results'!$J$4="yes",IF(C4756=FALSE,FALSE,IF('Data Transformation'!E4756&lt;$R$10,E4756,$R$10)),IF(C4756=FALSE,FALSE,IF(C4756&lt;$R$10,C4756,$R$10)))</f>
        <v>0</v>
      </c>
      <c r="H4756" t="b">
        <f>IF('Input and Summary Results'!$J$4="yes",'Data Transformation'!F4756,'Data Transformation'!D4756)</f>
        <v>0</v>
      </c>
      <c r="I4756" t="str">
        <f t="shared" si="253"/>
        <v/>
      </c>
    </row>
    <row r="4757" spans="2:9" x14ac:dyDescent="0.25">
      <c r="B4757" t="b">
        <f>IF('Input and Summary Results'!D4339=0,FALSE,'Input and Summary Results'!$B4339)</f>
        <v>0</v>
      </c>
      <c r="C4757" t="b">
        <f>IF(OR(B4757=0,'Input and Summary Results'!D4339=0,'Input and Summary Results'!D4339=""),FALSE,'Input and Summary Results'!$D4339)</f>
        <v>0</v>
      </c>
      <c r="D4757" t="b">
        <f>IF(OR(B4757=0,'Input and Summary Results'!E4339=0),FALSE,'Input and Summary Results'!$E4339)</f>
        <v>0</v>
      </c>
      <c r="E4757" t="b">
        <f t="shared" si="251"/>
        <v>0</v>
      </c>
      <c r="F4757" t="b">
        <f t="shared" si="252"/>
        <v>0</v>
      </c>
      <c r="G4757" t="b">
        <f>IF('Input and Summary Results'!$J$4="yes",IF(C4757=FALSE,FALSE,IF('Data Transformation'!E4757&lt;$R$10,E4757,$R$10)),IF(C4757=FALSE,FALSE,IF(C4757&lt;$R$10,C4757,$R$10)))</f>
        <v>0</v>
      </c>
      <c r="H4757" t="b">
        <f>IF('Input and Summary Results'!$J$4="yes",'Data Transformation'!F4757,'Data Transformation'!D4757)</f>
        <v>0</v>
      </c>
      <c r="I4757" t="str">
        <f t="shared" si="253"/>
        <v/>
      </c>
    </row>
    <row r="4758" spans="2:9" x14ac:dyDescent="0.25">
      <c r="B4758" t="b">
        <f>IF('Input and Summary Results'!D4340=0,FALSE,'Input and Summary Results'!$B4340)</f>
        <v>0</v>
      </c>
      <c r="C4758" t="b">
        <f>IF(OR(B4758=0,'Input and Summary Results'!D4340=0,'Input and Summary Results'!D4340=""),FALSE,'Input and Summary Results'!$D4340)</f>
        <v>0</v>
      </c>
      <c r="D4758" t="b">
        <f>IF(OR(B4758=0,'Input and Summary Results'!E4340=0),FALSE,'Input and Summary Results'!$E4340)</f>
        <v>0</v>
      </c>
      <c r="E4758" t="b">
        <f t="shared" si="251"/>
        <v>0</v>
      </c>
      <c r="F4758" t="b">
        <f t="shared" si="252"/>
        <v>0</v>
      </c>
      <c r="G4758" t="b">
        <f>IF('Input and Summary Results'!$J$4="yes",IF(C4758=FALSE,FALSE,IF('Data Transformation'!E4758&lt;$R$10,E4758,$R$10)),IF(C4758=FALSE,FALSE,IF(C4758&lt;$R$10,C4758,$R$10)))</f>
        <v>0</v>
      </c>
      <c r="H4758" t="b">
        <f>IF('Input and Summary Results'!$J$4="yes",'Data Transformation'!F4758,'Data Transformation'!D4758)</f>
        <v>0</v>
      </c>
      <c r="I4758" t="str">
        <f t="shared" si="253"/>
        <v/>
      </c>
    </row>
    <row r="4759" spans="2:9" x14ac:dyDescent="0.25">
      <c r="B4759" t="b">
        <f>IF('Input and Summary Results'!D4341=0,FALSE,'Input and Summary Results'!$B4341)</f>
        <v>0</v>
      </c>
      <c r="C4759" t="b">
        <f>IF(OR(B4759=0,'Input and Summary Results'!D4341=0,'Input and Summary Results'!D4341=""),FALSE,'Input and Summary Results'!$D4341)</f>
        <v>0</v>
      </c>
      <c r="D4759" t="b">
        <f>IF(OR(B4759=0,'Input and Summary Results'!E4341=0),FALSE,'Input and Summary Results'!$E4341)</f>
        <v>0</v>
      </c>
      <c r="E4759" t="b">
        <f t="shared" si="251"/>
        <v>0</v>
      </c>
      <c r="F4759" t="b">
        <f t="shared" si="252"/>
        <v>0</v>
      </c>
      <c r="G4759" t="b">
        <f>IF('Input and Summary Results'!$J$4="yes",IF(C4759=FALSE,FALSE,IF('Data Transformation'!E4759&lt;$R$10,E4759,$R$10)),IF(C4759=FALSE,FALSE,IF(C4759&lt;$R$10,C4759,$R$10)))</f>
        <v>0</v>
      </c>
      <c r="H4759" t="b">
        <f>IF('Input and Summary Results'!$J$4="yes",'Data Transformation'!F4759,'Data Transformation'!D4759)</f>
        <v>0</v>
      </c>
      <c r="I4759" t="str">
        <f t="shared" si="253"/>
        <v/>
      </c>
    </row>
    <row r="4760" spans="2:9" x14ac:dyDescent="0.25">
      <c r="B4760" t="b">
        <f>IF('Input and Summary Results'!D4342=0,FALSE,'Input and Summary Results'!$B4342)</f>
        <v>0</v>
      </c>
      <c r="C4760" t="b">
        <f>IF(OR(B4760=0,'Input and Summary Results'!D4342=0,'Input and Summary Results'!D4342=""),FALSE,'Input and Summary Results'!$D4342)</f>
        <v>0</v>
      </c>
      <c r="D4760" t="b">
        <f>IF(OR(B4760=0,'Input and Summary Results'!E4342=0),FALSE,'Input and Summary Results'!$E4342)</f>
        <v>0</v>
      </c>
      <c r="E4760" t="b">
        <f t="shared" si="251"/>
        <v>0</v>
      </c>
      <c r="F4760" t="b">
        <f t="shared" si="252"/>
        <v>0</v>
      </c>
      <c r="G4760" t="b">
        <f>IF('Input and Summary Results'!$J$4="yes",IF(C4760=FALSE,FALSE,IF('Data Transformation'!E4760&lt;$R$10,E4760,$R$10)),IF(C4760=FALSE,FALSE,IF(C4760&lt;$R$10,C4760,$R$10)))</f>
        <v>0</v>
      </c>
      <c r="H4760" t="b">
        <f>IF('Input and Summary Results'!$J$4="yes",'Data Transformation'!F4760,'Data Transformation'!D4760)</f>
        <v>0</v>
      </c>
      <c r="I4760" t="str">
        <f t="shared" si="253"/>
        <v/>
      </c>
    </row>
    <row r="4761" spans="2:9" x14ac:dyDescent="0.25">
      <c r="B4761" t="b">
        <f>IF('Input and Summary Results'!D4343=0,FALSE,'Input and Summary Results'!$B4343)</f>
        <v>0</v>
      </c>
      <c r="C4761" t="b">
        <f>IF(OR(B4761=0,'Input and Summary Results'!D4343=0,'Input and Summary Results'!D4343=""),FALSE,'Input and Summary Results'!$D4343)</f>
        <v>0</v>
      </c>
      <c r="D4761" t="b">
        <f>IF(OR(B4761=0,'Input and Summary Results'!E4343=0),FALSE,'Input and Summary Results'!$E4343)</f>
        <v>0</v>
      </c>
      <c r="E4761" t="b">
        <f t="shared" si="251"/>
        <v>0</v>
      </c>
      <c r="F4761" t="b">
        <f t="shared" si="252"/>
        <v>0</v>
      </c>
      <c r="G4761" t="b">
        <f>IF('Input and Summary Results'!$J$4="yes",IF(C4761=FALSE,FALSE,IF('Data Transformation'!E4761&lt;$R$10,E4761,$R$10)),IF(C4761=FALSE,FALSE,IF(C4761&lt;$R$10,C4761,$R$10)))</f>
        <v>0</v>
      </c>
      <c r="H4761" t="b">
        <f>IF('Input and Summary Results'!$J$4="yes",'Data Transformation'!F4761,'Data Transformation'!D4761)</f>
        <v>0</v>
      </c>
      <c r="I4761" t="str">
        <f t="shared" si="253"/>
        <v/>
      </c>
    </row>
    <row r="4762" spans="2:9" x14ac:dyDescent="0.25">
      <c r="B4762" t="b">
        <f>IF('Input and Summary Results'!D4344=0,FALSE,'Input and Summary Results'!$B4344)</f>
        <v>0</v>
      </c>
      <c r="C4762" t="b">
        <f>IF(OR(B4762=0,'Input and Summary Results'!D4344=0,'Input and Summary Results'!D4344=""),FALSE,'Input and Summary Results'!$D4344)</f>
        <v>0</v>
      </c>
      <c r="D4762" t="b">
        <f>IF(OR(B4762=0,'Input and Summary Results'!E4344=0),FALSE,'Input and Summary Results'!$E4344)</f>
        <v>0</v>
      </c>
      <c r="E4762" t="b">
        <f t="shared" si="251"/>
        <v>0</v>
      </c>
      <c r="F4762" t="b">
        <f t="shared" si="252"/>
        <v>0</v>
      </c>
      <c r="G4762" t="b">
        <f>IF('Input and Summary Results'!$J$4="yes",IF(C4762=FALSE,FALSE,IF('Data Transformation'!E4762&lt;$R$10,E4762,$R$10)),IF(C4762=FALSE,FALSE,IF(C4762&lt;$R$10,C4762,$R$10)))</f>
        <v>0</v>
      </c>
      <c r="H4762" t="b">
        <f>IF('Input and Summary Results'!$J$4="yes",'Data Transformation'!F4762,'Data Transformation'!D4762)</f>
        <v>0</v>
      </c>
      <c r="I4762" t="str">
        <f t="shared" si="253"/>
        <v/>
      </c>
    </row>
    <row r="4763" spans="2:9" x14ac:dyDescent="0.25">
      <c r="B4763" t="b">
        <f>IF('Input and Summary Results'!D4345=0,FALSE,'Input and Summary Results'!$B4345)</f>
        <v>0</v>
      </c>
      <c r="C4763" t="b">
        <f>IF(OR(B4763=0,'Input and Summary Results'!D4345=0,'Input and Summary Results'!D4345=""),FALSE,'Input and Summary Results'!$D4345)</f>
        <v>0</v>
      </c>
      <c r="D4763" t="b">
        <f>IF(OR(B4763=0,'Input and Summary Results'!E4345=0),FALSE,'Input and Summary Results'!$E4345)</f>
        <v>0</v>
      </c>
      <c r="E4763" t="b">
        <f t="shared" si="251"/>
        <v>0</v>
      </c>
      <c r="F4763" t="b">
        <f t="shared" si="252"/>
        <v>0</v>
      </c>
      <c r="G4763" t="b">
        <f>IF('Input and Summary Results'!$J$4="yes",IF(C4763=FALSE,FALSE,IF('Data Transformation'!E4763&lt;$R$10,E4763,$R$10)),IF(C4763=FALSE,FALSE,IF(C4763&lt;$R$10,C4763,$R$10)))</f>
        <v>0</v>
      </c>
      <c r="H4763" t="b">
        <f>IF('Input and Summary Results'!$J$4="yes",'Data Transformation'!F4763,'Data Transformation'!D4763)</f>
        <v>0</v>
      </c>
      <c r="I4763" t="str">
        <f t="shared" si="253"/>
        <v/>
      </c>
    </row>
    <row r="4764" spans="2:9" x14ac:dyDescent="0.25">
      <c r="B4764" t="b">
        <f>IF('Input and Summary Results'!D4346=0,FALSE,'Input and Summary Results'!$B4346)</f>
        <v>0</v>
      </c>
      <c r="C4764" t="b">
        <f>IF(OR(B4764=0,'Input and Summary Results'!D4346=0,'Input and Summary Results'!D4346=""),FALSE,'Input and Summary Results'!$D4346)</f>
        <v>0</v>
      </c>
      <c r="D4764" t="b">
        <f>IF(OR(B4764=0,'Input and Summary Results'!E4346=0),FALSE,'Input and Summary Results'!$E4346)</f>
        <v>0</v>
      </c>
      <c r="E4764" t="b">
        <f t="shared" si="251"/>
        <v>0</v>
      </c>
      <c r="F4764" t="b">
        <f t="shared" si="252"/>
        <v>0</v>
      </c>
      <c r="G4764" t="b">
        <f>IF('Input and Summary Results'!$J$4="yes",IF(C4764=FALSE,FALSE,IF('Data Transformation'!E4764&lt;$R$10,E4764,$R$10)),IF(C4764=FALSE,FALSE,IF(C4764&lt;$R$10,C4764,$R$10)))</f>
        <v>0</v>
      </c>
      <c r="H4764" t="b">
        <f>IF('Input and Summary Results'!$J$4="yes",'Data Transformation'!F4764,'Data Transformation'!D4764)</f>
        <v>0</v>
      </c>
      <c r="I4764" t="str">
        <f t="shared" si="253"/>
        <v/>
      </c>
    </row>
    <row r="4765" spans="2:9" x14ac:dyDescent="0.25">
      <c r="B4765" t="b">
        <f>IF('Input and Summary Results'!D4347=0,FALSE,'Input and Summary Results'!$B4347)</f>
        <v>0</v>
      </c>
      <c r="C4765" t="b">
        <f>IF(OR(B4765=0,'Input and Summary Results'!D4347=0,'Input and Summary Results'!D4347=""),FALSE,'Input and Summary Results'!$D4347)</f>
        <v>0</v>
      </c>
      <c r="D4765" t="b">
        <f>IF(OR(B4765=0,'Input and Summary Results'!E4347=0),FALSE,'Input and Summary Results'!$E4347)</f>
        <v>0</v>
      </c>
      <c r="E4765" t="b">
        <f t="shared" si="251"/>
        <v>0</v>
      </c>
      <c r="F4765" t="b">
        <f t="shared" si="252"/>
        <v>0</v>
      </c>
      <c r="G4765" t="b">
        <f>IF('Input and Summary Results'!$J$4="yes",IF(C4765=FALSE,FALSE,IF('Data Transformation'!E4765&lt;$R$10,E4765,$R$10)),IF(C4765=FALSE,FALSE,IF(C4765&lt;$R$10,C4765,$R$10)))</f>
        <v>0</v>
      </c>
      <c r="H4765" t="b">
        <f>IF('Input and Summary Results'!$J$4="yes",'Data Transformation'!F4765,'Data Transformation'!D4765)</f>
        <v>0</v>
      </c>
      <c r="I4765" t="str">
        <f t="shared" si="253"/>
        <v/>
      </c>
    </row>
    <row r="4766" spans="2:9" x14ac:dyDescent="0.25">
      <c r="B4766" t="b">
        <f>IF('Input and Summary Results'!D4348=0,FALSE,'Input and Summary Results'!$B4348)</f>
        <v>0</v>
      </c>
      <c r="C4766" t="b">
        <f>IF(OR(B4766=0,'Input and Summary Results'!D4348=0,'Input and Summary Results'!D4348=""),FALSE,'Input and Summary Results'!$D4348)</f>
        <v>0</v>
      </c>
      <c r="D4766" t="b">
        <f>IF(OR(B4766=0,'Input and Summary Results'!E4348=0),FALSE,'Input and Summary Results'!$E4348)</f>
        <v>0</v>
      </c>
      <c r="E4766" t="b">
        <f t="shared" si="251"/>
        <v>0</v>
      </c>
      <c r="F4766" t="b">
        <f t="shared" si="252"/>
        <v>0</v>
      </c>
      <c r="G4766" t="b">
        <f>IF('Input and Summary Results'!$J$4="yes",IF(C4766=FALSE,FALSE,IF('Data Transformation'!E4766&lt;$R$10,E4766,$R$10)),IF(C4766=FALSE,FALSE,IF(C4766&lt;$R$10,C4766,$R$10)))</f>
        <v>0</v>
      </c>
      <c r="H4766" t="b">
        <f>IF('Input and Summary Results'!$J$4="yes",'Data Transformation'!F4766,'Data Transformation'!D4766)</f>
        <v>0</v>
      </c>
      <c r="I4766" t="str">
        <f t="shared" si="253"/>
        <v/>
      </c>
    </row>
    <row r="4767" spans="2:9" x14ac:dyDescent="0.25">
      <c r="B4767" t="b">
        <f>IF('Input and Summary Results'!D4349=0,FALSE,'Input and Summary Results'!$B4349)</f>
        <v>0</v>
      </c>
      <c r="C4767" t="b">
        <f>IF(OR(B4767=0,'Input and Summary Results'!D4349=0,'Input and Summary Results'!D4349=""),FALSE,'Input and Summary Results'!$D4349)</f>
        <v>0</v>
      </c>
      <c r="D4767" t="b">
        <f>IF(OR(B4767=0,'Input and Summary Results'!E4349=0),FALSE,'Input and Summary Results'!$E4349)</f>
        <v>0</v>
      </c>
      <c r="E4767" t="b">
        <f t="shared" si="251"/>
        <v>0</v>
      </c>
      <c r="F4767" t="b">
        <f t="shared" si="252"/>
        <v>0</v>
      </c>
      <c r="G4767" t="b">
        <f>IF('Input and Summary Results'!$J$4="yes",IF(C4767=FALSE,FALSE,IF('Data Transformation'!E4767&lt;$R$10,E4767,$R$10)),IF(C4767=FALSE,FALSE,IF(C4767&lt;$R$10,C4767,$R$10)))</f>
        <v>0</v>
      </c>
      <c r="H4767" t="b">
        <f>IF('Input and Summary Results'!$J$4="yes",'Data Transformation'!F4767,'Data Transformation'!D4767)</f>
        <v>0</v>
      </c>
      <c r="I4767" t="str">
        <f t="shared" si="253"/>
        <v/>
      </c>
    </row>
    <row r="4768" spans="2:9" x14ac:dyDescent="0.25">
      <c r="B4768" t="b">
        <f>IF('Input and Summary Results'!D4350=0,FALSE,'Input and Summary Results'!$B4350)</f>
        <v>0</v>
      </c>
      <c r="C4768" t="b">
        <f>IF(OR(B4768=0,'Input and Summary Results'!D4350=0,'Input and Summary Results'!D4350=""),FALSE,'Input and Summary Results'!$D4350)</f>
        <v>0</v>
      </c>
      <c r="D4768" t="b">
        <f>IF(OR(B4768=0,'Input and Summary Results'!E4350=0),FALSE,'Input and Summary Results'!$E4350)</f>
        <v>0</v>
      </c>
      <c r="E4768" t="b">
        <f t="shared" si="251"/>
        <v>0</v>
      </c>
      <c r="F4768" t="b">
        <f t="shared" si="252"/>
        <v>0</v>
      </c>
      <c r="G4768" t="b">
        <f>IF('Input and Summary Results'!$J$4="yes",IF(C4768=FALSE,FALSE,IF('Data Transformation'!E4768&lt;$R$10,E4768,$R$10)),IF(C4768=FALSE,FALSE,IF(C4768&lt;$R$10,C4768,$R$10)))</f>
        <v>0</v>
      </c>
      <c r="H4768" t="b">
        <f>IF('Input and Summary Results'!$J$4="yes",'Data Transformation'!F4768,'Data Transformation'!D4768)</f>
        <v>0</v>
      </c>
      <c r="I4768" t="str">
        <f t="shared" si="253"/>
        <v/>
      </c>
    </row>
    <row r="4769" spans="2:9" x14ac:dyDescent="0.25">
      <c r="B4769" t="b">
        <f>IF('Input and Summary Results'!D4351=0,FALSE,'Input and Summary Results'!$B4351)</f>
        <v>0</v>
      </c>
      <c r="C4769" t="b">
        <f>IF(OR(B4769=0,'Input and Summary Results'!D4351=0,'Input and Summary Results'!D4351=""),FALSE,'Input and Summary Results'!$D4351)</f>
        <v>0</v>
      </c>
      <c r="D4769" t="b">
        <f>IF(OR(B4769=0,'Input and Summary Results'!E4351=0),FALSE,'Input and Summary Results'!$E4351)</f>
        <v>0</v>
      </c>
      <c r="E4769" t="b">
        <f t="shared" si="251"/>
        <v>0</v>
      </c>
      <c r="F4769" t="b">
        <f t="shared" si="252"/>
        <v>0</v>
      </c>
      <c r="G4769" t="b">
        <f>IF('Input and Summary Results'!$J$4="yes",IF(C4769=FALSE,FALSE,IF('Data Transformation'!E4769&lt;$R$10,E4769,$R$10)),IF(C4769=FALSE,FALSE,IF(C4769&lt;$R$10,C4769,$R$10)))</f>
        <v>0</v>
      </c>
      <c r="H4769" t="b">
        <f>IF('Input and Summary Results'!$J$4="yes",'Data Transformation'!F4769,'Data Transformation'!D4769)</f>
        <v>0</v>
      </c>
      <c r="I4769" t="str">
        <f t="shared" si="253"/>
        <v/>
      </c>
    </row>
    <row r="4770" spans="2:9" x14ac:dyDescent="0.25">
      <c r="B4770" t="b">
        <f>IF('Input and Summary Results'!D4352=0,FALSE,'Input and Summary Results'!$B4352)</f>
        <v>0</v>
      </c>
      <c r="C4770" t="b">
        <f>IF(OR(B4770=0,'Input and Summary Results'!D4352=0,'Input and Summary Results'!D4352=""),FALSE,'Input and Summary Results'!$D4352)</f>
        <v>0</v>
      </c>
      <c r="D4770" t="b">
        <f>IF(OR(B4770=0,'Input and Summary Results'!E4352=0),FALSE,'Input and Summary Results'!$E4352)</f>
        <v>0</v>
      </c>
      <c r="E4770" t="b">
        <f t="shared" si="251"/>
        <v>0</v>
      </c>
      <c r="F4770" t="b">
        <f t="shared" si="252"/>
        <v>0</v>
      </c>
      <c r="G4770" t="b">
        <f>IF('Input and Summary Results'!$J$4="yes",IF(C4770=FALSE,FALSE,IF('Data Transformation'!E4770&lt;$R$10,E4770,$R$10)),IF(C4770=FALSE,FALSE,IF(C4770&lt;$R$10,C4770,$R$10)))</f>
        <v>0</v>
      </c>
      <c r="H4770" t="b">
        <f>IF('Input and Summary Results'!$J$4="yes",'Data Transformation'!F4770,'Data Transformation'!D4770)</f>
        <v>0</v>
      </c>
      <c r="I4770" t="str">
        <f t="shared" si="253"/>
        <v/>
      </c>
    </row>
    <row r="4771" spans="2:9" x14ac:dyDescent="0.25">
      <c r="B4771" t="b">
        <f>IF('Input and Summary Results'!D4353=0,FALSE,'Input and Summary Results'!$B4353)</f>
        <v>0</v>
      </c>
      <c r="C4771" t="b">
        <f>IF(OR(B4771=0,'Input and Summary Results'!D4353=0,'Input and Summary Results'!D4353=""),FALSE,'Input and Summary Results'!$D4353)</f>
        <v>0</v>
      </c>
      <c r="D4771" t="b">
        <f>IF(OR(B4771=0,'Input and Summary Results'!E4353=0),FALSE,'Input and Summary Results'!$E4353)</f>
        <v>0</v>
      </c>
      <c r="E4771" t="b">
        <f t="shared" si="251"/>
        <v>0</v>
      </c>
      <c r="F4771" t="b">
        <f t="shared" si="252"/>
        <v>0</v>
      </c>
      <c r="G4771" t="b">
        <f>IF('Input and Summary Results'!$J$4="yes",IF(C4771=FALSE,FALSE,IF('Data Transformation'!E4771&lt;$R$10,E4771,$R$10)),IF(C4771=FALSE,FALSE,IF(C4771&lt;$R$10,C4771,$R$10)))</f>
        <v>0</v>
      </c>
      <c r="H4771" t="b">
        <f>IF('Input and Summary Results'!$J$4="yes",'Data Transformation'!F4771,'Data Transformation'!D4771)</f>
        <v>0</v>
      </c>
      <c r="I4771" t="str">
        <f t="shared" si="253"/>
        <v/>
      </c>
    </row>
    <row r="4772" spans="2:9" x14ac:dyDescent="0.25">
      <c r="B4772" t="b">
        <f>IF('Input and Summary Results'!D4354=0,FALSE,'Input and Summary Results'!$B4354)</f>
        <v>0</v>
      </c>
      <c r="C4772" t="b">
        <f>IF(OR(B4772=0,'Input and Summary Results'!D4354=0,'Input and Summary Results'!D4354=""),FALSE,'Input and Summary Results'!$D4354)</f>
        <v>0</v>
      </c>
      <c r="D4772" t="b">
        <f>IF(OR(B4772=0,'Input and Summary Results'!E4354=0),FALSE,'Input and Summary Results'!$E4354)</f>
        <v>0</v>
      </c>
      <c r="E4772" t="b">
        <f t="shared" si="251"/>
        <v>0</v>
      </c>
      <c r="F4772" t="b">
        <f t="shared" si="252"/>
        <v>0</v>
      </c>
      <c r="G4772" t="b">
        <f>IF('Input and Summary Results'!$J$4="yes",IF(C4772=FALSE,FALSE,IF('Data Transformation'!E4772&lt;$R$10,E4772,$R$10)),IF(C4772=FALSE,FALSE,IF(C4772&lt;$R$10,C4772,$R$10)))</f>
        <v>0</v>
      </c>
      <c r="H4772" t="b">
        <f>IF('Input and Summary Results'!$J$4="yes",'Data Transformation'!F4772,'Data Transformation'!D4772)</f>
        <v>0</v>
      </c>
      <c r="I4772" t="str">
        <f t="shared" si="253"/>
        <v/>
      </c>
    </row>
    <row r="4773" spans="2:9" x14ac:dyDescent="0.25">
      <c r="B4773" t="b">
        <f>IF('Input and Summary Results'!D4355=0,FALSE,'Input and Summary Results'!$B4355)</f>
        <v>0</v>
      </c>
      <c r="C4773" t="b">
        <f>IF(OR(B4773=0,'Input and Summary Results'!D4355=0,'Input and Summary Results'!D4355=""),FALSE,'Input and Summary Results'!$D4355)</f>
        <v>0</v>
      </c>
      <c r="D4773" t="b">
        <f>IF(OR(B4773=0,'Input and Summary Results'!E4355=0),FALSE,'Input and Summary Results'!$E4355)</f>
        <v>0</v>
      </c>
      <c r="E4773" t="b">
        <f t="shared" si="251"/>
        <v>0</v>
      </c>
      <c r="F4773" t="b">
        <f t="shared" si="252"/>
        <v>0</v>
      </c>
      <c r="G4773" t="b">
        <f>IF('Input and Summary Results'!$J$4="yes",IF(C4773=FALSE,FALSE,IF('Data Transformation'!E4773&lt;$R$10,E4773,$R$10)),IF(C4773=FALSE,FALSE,IF(C4773&lt;$R$10,C4773,$R$10)))</f>
        <v>0</v>
      </c>
      <c r="H4773" t="b">
        <f>IF('Input and Summary Results'!$J$4="yes",'Data Transformation'!F4773,'Data Transformation'!D4773)</f>
        <v>0</v>
      </c>
      <c r="I4773" t="str">
        <f t="shared" si="253"/>
        <v/>
      </c>
    </row>
    <row r="4774" spans="2:9" x14ac:dyDescent="0.25">
      <c r="B4774" t="b">
        <f>IF('Input and Summary Results'!D4356=0,FALSE,'Input and Summary Results'!$B4356)</f>
        <v>0</v>
      </c>
      <c r="C4774" t="b">
        <f>IF(OR(B4774=0,'Input and Summary Results'!D4356=0,'Input and Summary Results'!D4356=""),FALSE,'Input and Summary Results'!$D4356)</f>
        <v>0</v>
      </c>
      <c r="D4774" t="b">
        <f>IF(OR(B4774=0,'Input and Summary Results'!E4356=0),FALSE,'Input and Summary Results'!$E4356)</f>
        <v>0</v>
      </c>
      <c r="E4774" t="b">
        <f t="shared" si="251"/>
        <v>0</v>
      </c>
      <c r="F4774" t="b">
        <f t="shared" si="252"/>
        <v>0</v>
      </c>
      <c r="G4774" t="b">
        <f>IF('Input and Summary Results'!$J$4="yes",IF(C4774=FALSE,FALSE,IF('Data Transformation'!E4774&lt;$R$10,E4774,$R$10)),IF(C4774=FALSE,FALSE,IF(C4774&lt;$R$10,C4774,$R$10)))</f>
        <v>0</v>
      </c>
      <c r="H4774" t="b">
        <f>IF('Input and Summary Results'!$J$4="yes",'Data Transformation'!F4774,'Data Transformation'!D4774)</f>
        <v>0</v>
      </c>
      <c r="I4774" t="str">
        <f t="shared" si="253"/>
        <v/>
      </c>
    </row>
    <row r="4775" spans="2:9" x14ac:dyDescent="0.25">
      <c r="B4775" t="b">
        <f>IF('Input and Summary Results'!D4357=0,FALSE,'Input and Summary Results'!$B4357)</f>
        <v>0</v>
      </c>
      <c r="C4775" t="b">
        <f>IF(OR(B4775=0,'Input and Summary Results'!D4357=0,'Input and Summary Results'!D4357=""),FALSE,'Input and Summary Results'!$D4357)</f>
        <v>0</v>
      </c>
      <c r="D4775" t="b">
        <f>IF(OR(B4775=0,'Input and Summary Results'!E4357=0),FALSE,'Input and Summary Results'!$E4357)</f>
        <v>0</v>
      </c>
      <c r="E4775" t="b">
        <f t="shared" si="251"/>
        <v>0</v>
      </c>
      <c r="F4775" t="b">
        <f t="shared" si="252"/>
        <v>0</v>
      </c>
      <c r="G4775" t="b">
        <f>IF('Input and Summary Results'!$J$4="yes",IF(C4775=FALSE,FALSE,IF('Data Transformation'!E4775&lt;$R$10,E4775,$R$10)),IF(C4775=FALSE,FALSE,IF(C4775&lt;$R$10,C4775,$R$10)))</f>
        <v>0</v>
      </c>
      <c r="H4775" t="b">
        <f>IF('Input and Summary Results'!$J$4="yes",'Data Transformation'!F4775,'Data Transformation'!D4775)</f>
        <v>0</v>
      </c>
      <c r="I4775" t="str">
        <f t="shared" si="253"/>
        <v/>
      </c>
    </row>
    <row r="4776" spans="2:9" x14ac:dyDescent="0.25">
      <c r="B4776" t="b">
        <f>IF('Input and Summary Results'!D4358=0,FALSE,'Input and Summary Results'!$B4358)</f>
        <v>0</v>
      </c>
      <c r="C4776" t="b">
        <f>IF(OR(B4776=0,'Input and Summary Results'!D4358=0,'Input and Summary Results'!D4358=""),FALSE,'Input and Summary Results'!$D4358)</f>
        <v>0</v>
      </c>
      <c r="D4776" t="b">
        <f>IF(OR(B4776=0,'Input and Summary Results'!E4358=0),FALSE,'Input and Summary Results'!$E4358)</f>
        <v>0</v>
      </c>
      <c r="E4776" t="b">
        <f t="shared" si="251"/>
        <v>0</v>
      </c>
      <c r="F4776" t="b">
        <f t="shared" si="252"/>
        <v>0</v>
      </c>
      <c r="G4776" t="b">
        <f>IF('Input and Summary Results'!$J$4="yes",IF(C4776=FALSE,FALSE,IF('Data Transformation'!E4776&lt;$R$10,E4776,$R$10)),IF(C4776=FALSE,FALSE,IF(C4776&lt;$R$10,C4776,$R$10)))</f>
        <v>0</v>
      </c>
      <c r="H4776" t="b">
        <f>IF('Input and Summary Results'!$J$4="yes",'Data Transformation'!F4776,'Data Transformation'!D4776)</f>
        <v>0</v>
      </c>
      <c r="I4776" t="str">
        <f t="shared" si="253"/>
        <v/>
      </c>
    </row>
    <row r="4777" spans="2:9" x14ac:dyDescent="0.25">
      <c r="B4777" t="b">
        <f>IF('Input and Summary Results'!D4359=0,FALSE,'Input and Summary Results'!$B4359)</f>
        <v>0</v>
      </c>
      <c r="C4777" t="b">
        <f>IF(OR(B4777=0,'Input and Summary Results'!D4359=0,'Input and Summary Results'!D4359=""),FALSE,'Input and Summary Results'!$D4359)</f>
        <v>0</v>
      </c>
      <c r="D4777" t="b">
        <f>IF(OR(B4777=0,'Input and Summary Results'!E4359=0),FALSE,'Input and Summary Results'!$E4359)</f>
        <v>0</v>
      </c>
      <c r="E4777" t="b">
        <f t="shared" si="251"/>
        <v>0</v>
      </c>
      <c r="F4777" t="b">
        <f t="shared" si="252"/>
        <v>0</v>
      </c>
      <c r="G4777" t="b">
        <f>IF('Input and Summary Results'!$J$4="yes",IF(C4777=FALSE,FALSE,IF('Data Transformation'!E4777&lt;$R$10,E4777,$R$10)),IF(C4777=FALSE,FALSE,IF(C4777&lt;$R$10,C4777,$R$10)))</f>
        <v>0</v>
      </c>
      <c r="H4777" t="b">
        <f>IF('Input and Summary Results'!$J$4="yes",'Data Transformation'!F4777,'Data Transformation'!D4777)</f>
        <v>0</v>
      </c>
      <c r="I4777" t="str">
        <f t="shared" si="253"/>
        <v/>
      </c>
    </row>
    <row r="4778" spans="2:9" x14ac:dyDescent="0.25">
      <c r="B4778" t="b">
        <f>IF('Input and Summary Results'!D4360=0,FALSE,'Input and Summary Results'!$B4360)</f>
        <v>0</v>
      </c>
      <c r="C4778" t="b">
        <f>IF(OR(B4778=0,'Input and Summary Results'!D4360=0,'Input and Summary Results'!D4360=""),FALSE,'Input and Summary Results'!$D4360)</f>
        <v>0</v>
      </c>
      <c r="D4778" t="b">
        <f>IF(OR(B4778=0,'Input and Summary Results'!E4360=0),FALSE,'Input and Summary Results'!$E4360)</f>
        <v>0</v>
      </c>
      <c r="E4778" t="b">
        <f t="shared" ref="E4778:E4841" si="254">IF(C4778=FALSE,FALSE,LOG10(C4778))</f>
        <v>0</v>
      </c>
      <c r="F4778" t="b">
        <f t="shared" ref="F4778:F4841" si="255">IF(D4778=FALSE, FALSE,0.434*D4778/C4778)</f>
        <v>0</v>
      </c>
      <c r="G4778" t="b">
        <f>IF('Input and Summary Results'!$J$4="yes",IF(C4778=FALSE,FALSE,IF('Data Transformation'!E4778&lt;$R$10,E4778,$R$10)),IF(C4778=FALSE,FALSE,IF(C4778&lt;$R$10,C4778,$R$10)))</f>
        <v>0</v>
      </c>
      <c r="H4778" t="b">
        <f>IF('Input and Summary Results'!$J$4="yes",'Data Transformation'!F4778,'Data Transformation'!D4778)</f>
        <v>0</v>
      </c>
      <c r="I4778" t="str">
        <f t="shared" si="253"/>
        <v/>
      </c>
    </row>
    <row r="4779" spans="2:9" x14ac:dyDescent="0.25">
      <c r="B4779" t="b">
        <f>IF('Input and Summary Results'!D4361=0,FALSE,'Input and Summary Results'!$B4361)</f>
        <v>0</v>
      </c>
      <c r="C4779" t="b">
        <f>IF(OR(B4779=0,'Input and Summary Results'!D4361=0,'Input and Summary Results'!D4361=""),FALSE,'Input and Summary Results'!$D4361)</f>
        <v>0</v>
      </c>
      <c r="D4779" t="b">
        <f>IF(OR(B4779=0,'Input and Summary Results'!E4361=0),FALSE,'Input and Summary Results'!$E4361)</f>
        <v>0</v>
      </c>
      <c r="E4779" t="b">
        <f t="shared" si="254"/>
        <v>0</v>
      </c>
      <c r="F4779" t="b">
        <f t="shared" si="255"/>
        <v>0</v>
      </c>
      <c r="G4779" t="b">
        <f>IF('Input and Summary Results'!$J$4="yes",IF(C4779=FALSE,FALSE,IF('Data Transformation'!E4779&lt;$R$10,E4779,$R$10)),IF(C4779=FALSE,FALSE,IF(C4779&lt;$R$10,C4779,$R$10)))</f>
        <v>0</v>
      </c>
      <c r="H4779" t="b">
        <f>IF('Input and Summary Results'!$J$4="yes",'Data Transformation'!F4779,'Data Transformation'!D4779)</f>
        <v>0</v>
      </c>
      <c r="I4779" t="str">
        <f t="shared" si="253"/>
        <v/>
      </c>
    </row>
    <row r="4780" spans="2:9" x14ac:dyDescent="0.25">
      <c r="B4780" t="b">
        <f>IF('Input and Summary Results'!D4362=0,FALSE,'Input and Summary Results'!$B4362)</f>
        <v>0</v>
      </c>
      <c r="C4780" t="b">
        <f>IF(OR(B4780=0,'Input and Summary Results'!D4362=0,'Input and Summary Results'!D4362=""),FALSE,'Input and Summary Results'!$D4362)</f>
        <v>0</v>
      </c>
      <c r="D4780" t="b">
        <f>IF(OR(B4780=0,'Input and Summary Results'!E4362=0),FALSE,'Input and Summary Results'!$E4362)</f>
        <v>0</v>
      </c>
      <c r="E4780" t="b">
        <f t="shared" si="254"/>
        <v>0</v>
      </c>
      <c r="F4780" t="b">
        <f t="shared" si="255"/>
        <v>0</v>
      </c>
      <c r="G4780" t="b">
        <f>IF('Input and Summary Results'!$J$4="yes",IF(C4780=FALSE,FALSE,IF('Data Transformation'!E4780&lt;$R$10,E4780,$R$10)),IF(C4780=FALSE,FALSE,IF(C4780&lt;$R$10,C4780,$R$10)))</f>
        <v>0</v>
      </c>
      <c r="H4780" t="b">
        <f>IF('Input and Summary Results'!$J$4="yes",'Data Transformation'!F4780,'Data Transformation'!D4780)</f>
        <v>0</v>
      </c>
      <c r="I4780" t="str">
        <f t="shared" si="253"/>
        <v/>
      </c>
    </row>
    <row r="4781" spans="2:9" x14ac:dyDescent="0.25">
      <c r="B4781" t="b">
        <f>IF('Input and Summary Results'!D4363=0,FALSE,'Input and Summary Results'!$B4363)</f>
        <v>0</v>
      </c>
      <c r="C4781" t="b">
        <f>IF(OR(B4781=0,'Input and Summary Results'!D4363=0,'Input and Summary Results'!D4363=""),FALSE,'Input and Summary Results'!$D4363)</f>
        <v>0</v>
      </c>
      <c r="D4781" t="b">
        <f>IF(OR(B4781=0,'Input and Summary Results'!E4363=0),FALSE,'Input and Summary Results'!$E4363)</f>
        <v>0</v>
      </c>
      <c r="E4781" t="b">
        <f t="shared" si="254"/>
        <v>0</v>
      </c>
      <c r="F4781" t="b">
        <f t="shared" si="255"/>
        <v>0</v>
      </c>
      <c r="G4781" t="b">
        <f>IF('Input and Summary Results'!$J$4="yes",IF(C4781=FALSE,FALSE,IF('Data Transformation'!E4781&lt;$R$10,E4781,$R$10)),IF(C4781=FALSE,FALSE,IF(C4781&lt;$R$10,C4781,$R$10)))</f>
        <v>0</v>
      </c>
      <c r="H4781" t="b">
        <f>IF('Input and Summary Results'!$J$4="yes",'Data Transformation'!F4781,'Data Transformation'!D4781)</f>
        <v>0</v>
      </c>
      <c r="I4781" t="str">
        <f t="shared" si="253"/>
        <v/>
      </c>
    </row>
    <row r="4782" spans="2:9" x14ac:dyDescent="0.25">
      <c r="B4782" t="b">
        <f>IF('Input and Summary Results'!D4364=0,FALSE,'Input and Summary Results'!$B4364)</f>
        <v>0</v>
      </c>
      <c r="C4782" t="b">
        <f>IF(OR(B4782=0,'Input and Summary Results'!D4364=0,'Input and Summary Results'!D4364=""),FALSE,'Input and Summary Results'!$D4364)</f>
        <v>0</v>
      </c>
      <c r="D4782" t="b">
        <f>IF(OR(B4782=0,'Input and Summary Results'!E4364=0),FALSE,'Input and Summary Results'!$E4364)</f>
        <v>0</v>
      </c>
      <c r="E4782" t="b">
        <f t="shared" si="254"/>
        <v>0</v>
      </c>
      <c r="F4782" t="b">
        <f t="shared" si="255"/>
        <v>0</v>
      </c>
      <c r="G4782" t="b">
        <f>IF('Input and Summary Results'!$J$4="yes",IF(C4782=FALSE,FALSE,IF('Data Transformation'!E4782&lt;$R$10,E4782,$R$10)),IF(C4782=FALSE,FALSE,IF(C4782&lt;$R$10,C4782,$R$10)))</f>
        <v>0</v>
      </c>
      <c r="H4782" t="b">
        <f>IF('Input and Summary Results'!$J$4="yes",'Data Transformation'!F4782,'Data Transformation'!D4782)</f>
        <v>0</v>
      </c>
      <c r="I4782" t="str">
        <f t="shared" si="253"/>
        <v/>
      </c>
    </row>
    <row r="4783" spans="2:9" x14ac:dyDescent="0.25">
      <c r="B4783" t="b">
        <f>IF('Input and Summary Results'!D4365=0,FALSE,'Input and Summary Results'!$B4365)</f>
        <v>0</v>
      </c>
      <c r="C4783" t="b">
        <f>IF(OR(B4783=0,'Input and Summary Results'!D4365=0,'Input and Summary Results'!D4365=""),FALSE,'Input and Summary Results'!$D4365)</f>
        <v>0</v>
      </c>
      <c r="D4783" t="b">
        <f>IF(OR(B4783=0,'Input and Summary Results'!E4365=0),FALSE,'Input and Summary Results'!$E4365)</f>
        <v>0</v>
      </c>
      <c r="E4783" t="b">
        <f t="shared" si="254"/>
        <v>0</v>
      </c>
      <c r="F4783" t="b">
        <f t="shared" si="255"/>
        <v>0</v>
      </c>
      <c r="G4783" t="b">
        <f>IF('Input and Summary Results'!$J$4="yes",IF(C4783=FALSE,FALSE,IF('Data Transformation'!E4783&lt;$R$10,E4783,$R$10)),IF(C4783=FALSE,FALSE,IF(C4783&lt;$R$10,C4783,$R$10)))</f>
        <v>0</v>
      </c>
      <c r="H4783" t="b">
        <f>IF('Input and Summary Results'!$J$4="yes",'Data Transformation'!F4783,'Data Transformation'!D4783)</f>
        <v>0</v>
      </c>
      <c r="I4783" t="str">
        <f t="shared" si="253"/>
        <v/>
      </c>
    </row>
    <row r="4784" spans="2:9" x14ac:dyDescent="0.25">
      <c r="B4784" t="b">
        <f>IF('Input and Summary Results'!D4366=0,FALSE,'Input and Summary Results'!$B4366)</f>
        <v>0</v>
      </c>
      <c r="C4784" t="b">
        <f>IF(OR(B4784=0,'Input and Summary Results'!D4366=0,'Input and Summary Results'!D4366=""),FALSE,'Input and Summary Results'!$D4366)</f>
        <v>0</v>
      </c>
      <c r="D4784" t="b">
        <f>IF(OR(B4784=0,'Input and Summary Results'!E4366=0),FALSE,'Input and Summary Results'!$E4366)</f>
        <v>0</v>
      </c>
      <c r="E4784" t="b">
        <f t="shared" si="254"/>
        <v>0</v>
      </c>
      <c r="F4784" t="b">
        <f t="shared" si="255"/>
        <v>0</v>
      </c>
      <c r="G4784" t="b">
        <f>IF('Input and Summary Results'!$J$4="yes",IF(C4784=FALSE,FALSE,IF('Data Transformation'!E4784&lt;$R$10,E4784,$R$10)),IF(C4784=FALSE,FALSE,IF(C4784&lt;$R$10,C4784,$R$10)))</f>
        <v>0</v>
      </c>
      <c r="H4784" t="b">
        <f>IF('Input and Summary Results'!$J$4="yes",'Data Transformation'!F4784,'Data Transformation'!D4784)</f>
        <v>0</v>
      </c>
      <c r="I4784" t="str">
        <f t="shared" si="253"/>
        <v/>
      </c>
    </row>
    <row r="4785" spans="2:9" x14ac:dyDescent="0.25">
      <c r="B4785" t="b">
        <f>IF('Input and Summary Results'!D4367=0,FALSE,'Input and Summary Results'!$B4367)</f>
        <v>0</v>
      </c>
      <c r="C4785" t="b">
        <f>IF(OR(B4785=0,'Input and Summary Results'!D4367=0,'Input and Summary Results'!D4367=""),FALSE,'Input and Summary Results'!$D4367)</f>
        <v>0</v>
      </c>
      <c r="D4785" t="b">
        <f>IF(OR(B4785=0,'Input and Summary Results'!E4367=0),FALSE,'Input and Summary Results'!$E4367)</f>
        <v>0</v>
      </c>
      <c r="E4785" t="b">
        <f t="shared" si="254"/>
        <v>0</v>
      </c>
      <c r="F4785" t="b">
        <f t="shared" si="255"/>
        <v>0</v>
      </c>
      <c r="G4785" t="b">
        <f>IF('Input and Summary Results'!$J$4="yes",IF(C4785=FALSE,FALSE,IF('Data Transformation'!E4785&lt;$R$10,E4785,$R$10)),IF(C4785=FALSE,FALSE,IF(C4785&lt;$R$10,C4785,$R$10)))</f>
        <v>0</v>
      </c>
      <c r="H4785" t="b">
        <f>IF('Input and Summary Results'!$J$4="yes",'Data Transformation'!F4785,'Data Transformation'!D4785)</f>
        <v>0</v>
      </c>
      <c r="I4785" t="str">
        <f t="shared" si="253"/>
        <v/>
      </c>
    </row>
    <row r="4786" spans="2:9" x14ac:dyDescent="0.25">
      <c r="B4786" t="b">
        <f>IF('Input and Summary Results'!D4368=0,FALSE,'Input and Summary Results'!$B4368)</f>
        <v>0</v>
      </c>
      <c r="C4786" t="b">
        <f>IF(OR(B4786=0,'Input and Summary Results'!D4368=0,'Input and Summary Results'!D4368=""),FALSE,'Input and Summary Results'!$D4368)</f>
        <v>0</v>
      </c>
      <c r="D4786" t="b">
        <f>IF(OR(B4786=0,'Input and Summary Results'!E4368=0),FALSE,'Input and Summary Results'!$E4368)</f>
        <v>0</v>
      </c>
      <c r="E4786" t="b">
        <f t="shared" si="254"/>
        <v>0</v>
      </c>
      <c r="F4786" t="b">
        <f t="shared" si="255"/>
        <v>0</v>
      </c>
      <c r="G4786" t="b">
        <f>IF('Input and Summary Results'!$J$4="yes",IF(C4786=FALSE,FALSE,IF('Data Transformation'!E4786&lt;$R$10,E4786,$R$10)),IF(C4786=FALSE,FALSE,IF(C4786&lt;$R$10,C4786,$R$10)))</f>
        <v>0</v>
      </c>
      <c r="H4786" t="b">
        <f>IF('Input and Summary Results'!$J$4="yes",'Data Transformation'!F4786,'Data Transformation'!D4786)</f>
        <v>0</v>
      </c>
      <c r="I4786" t="str">
        <f t="shared" si="253"/>
        <v/>
      </c>
    </row>
    <row r="4787" spans="2:9" x14ac:dyDescent="0.25">
      <c r="B4787" t="b">
        <f>IF('Input and Summary Results'!D4369=0,FALSE,'Input and Summary Results'!$B4369)</f>
        <v>0</v>
      </c>
      <c r="C4787" t="b">
        <f>IF(OR(B4787=0,'Input and Summary Results'!D4369=0,'Input and Summary Results'!D4369=""),FALSE,'Input and Summary Results'!$D4369)</f>
        <v>0</v>
      </c>
      <c r="D4787" t="b">
        <f>IF(OR(B4787=0,'Input and Summary Results'!E4369=0),FALSE,'Input and Summary Results'!$E4369)</f>
        <v>0</v>
      </c>
      <c r="E4787" t="b">
        <f t="shared" si="254"/>
        <v>0</v>
      </c>
      <c r="F4787" t="b">
        <f t="shared" si="255"/>
        <v>0</v>
      </c>
      <c r="G4787" t="b">
        <f>IF('Input and Summary Results'!$J$4="yes",IF(C4787=FALSE,FALSE,IF('Data Transformation'!E4787&lt;$R$10,E4787,$R$10)),IF(C4787=FALSE,FALSE,IF(C4787&lt;$R$10,C4787,$R$10)))</f>
        <v>0</v>
      </c>
      <c r="H4787" t="b">
        <f>IF('Input and Summary Results'!$J$4="yes",'Data Transformation'!F4787,'Data Transformation'!D4787)</f>
        <v>0</v>
      </c>
      <c r="I4787" t="str">
        <f t="shared" si="253"/>
        <v/>
      </c>
    </row>
    <row r="4788" spans="2:9" x14ac:dyDescent="0.25">
      <c r="B4788" t="b">
        <f>IF('Input and Summary Results'!D4370=0,FALSE,'Input and Summary Results'!$B4370)</f>
        <v>0</v>
      </c>
      <c r="C4788" t="b">
        <f>IF(OR(B4788=0,'Input and Summary Results'!D4370=0,'Input and Summary Results'!D4370=""),FALSE,'Input and Summary Results'!$D4370)</f>
        <v>0</v>
      </c>
      <c r="D4788" t="b">
        <f>IF(OR(B4788=0,'Input and Summary Results'!E4370=0),FALSE,'Input and Summary Results'!$E4370)</f>
        <v>0</v>
      </c>
      <c r="E4788" t="b">
        <f t="shared" si="254"/>
        <v>0</v>
      </c>
      <c r="F4788" t="b">
        <f t="shared" si="255"/>
        <v>0</v>
      </c>
      <c r="G4788" t="b">
        <f>IF('Input and Summary Results'!$J$4="yes",IF(C4788=FALSE,FALSE,IF('Data Transformation'!E4788&lt;$R$10,E4788,$R$10)),IF(C4788=FALSE,FALSE,IF(C4788&lt;$R$10,C4788,$R$10)))</f>
        <v>0</v>
      </c>
      <c r="H4788" t="b">
        <f>IF('Input and Summary Results'!$J$4="yes",'Data Transformation'!F4788,'Data Transformation'!D4788)</f>
        <v>0</v>
      </c>
      <c r="I4788" t="str">
        <f t="shared" si="253"/>
        <v/>
      </c>
    </row>
    <row r="4789" spans="2:9" x14ac:dyDescent="0.25">
      <c r="B4789" t="b">
        <f>IF('Input and Summary Results'!D4371=0,FALSE,'Input and Summary Results'!$B4371)</f>
        <v>0</v>
      </c>
      <c r="C4789" t="b">
        <f>IF(OR(B4789=0,'Input and Summary Results'!D4371=0,'Input and Summary Results'!D4371=""),FALSE,'Input and Summary Results'!$D4371)</f>
        <v>0</v>
      </c>
      <c r="D4789" t="b">
        <f>IF(OR(B4789=0,'Input and Summary Results'!E4371=0),FALSE,'Input and Summary Results'!$E4371)</f>
        <v>0</v>
      </c>
      <c r="E4789" t="b">
        <f t="shared" si="254"/>
        <v>0</v>
      </c>
      <c r="F4789" t="b">
        <f t="shared" si="255"/>
        <v>0</v>
      </c>
      <c r="G4789" t="b">
        <f>IF('Input and Summary Results'!$J$4="yes",IF(C4789=FALSE,FALSE,IF('Data Transformation'!E4789&lt;$R$10,E4789,$R$10)),IF(C4789=FALSE,FALSE,IF(C4789&lt;$R$10,C4789,$R$10)))</f>
        <v>0</v>
      </c>
      <c r="H4789" t="b">
        <f>IF('Input and Summary Results'!$J$4="yes",'Data Transformation'!F4789,'Data Transformation'!D4789)</f>
        <v>0</v>
      </c>
      <c r="I4789" t="str">
        <f t="shared" si="253"/>
        <v/>
      </c>
    </row>
    <row r="4790" spans="2:9" x14ac:dyDescent="0.25">
      <c r="B4790" t="b">
        <f>IF('Input and Summary Results'!D4372=0,FALSE,'Input and Summary Results'!$B4372)</f>
        <v>0</v>
      </c>
      <c r="C4790" t="b">
        <f>IF(OR(B4790=0,'Input and Summary Results'!D4372=0,'Input and Summary Results'!D4372=""),FALSE,'Input and Summary Results'!$D4372)</f>
        <v>0</v>
      </c>
      <c r="D4790" t="b">
        <f>IF(OR(B4790=0,'Input and Summary Results'!E4372=0),FALSE,'Input and Summary Results'!$E4372)</f>
        <v>0</v>
      </c>
      <c r="E4790" t="b">
        <f t="shared" si="254"/>
        <v>0</v>
      </c>
      <c r="F4790" t="b">
        <f t="shared" si="255"/>
        <v>0</v>
      </c>
      <c r="G4790" t="b">
        <f>IF('Input and Summary Results'!$J$4="yes",IF(C4790=FALSE,FALSE,IF('Data Transformation'!E4790&lt;$R$10,E4790,$R$10)),IF(C4790=FALSE,FALSE,IF(C4790&lt;$R$10,C4790,$R$10)))</f>
        <v>0</v>
      </c>
      <c r="H4790" t="b">
        <f>IF('Input and Summary Results'!$J$4="yes",'Data Transformation'!F4790,'Data Transformation'!D4790)</f>
        <v>0</v>
      </c>
      <c r="I4790" t="str">
        <f t="shared" si="253"/>
        <v/>
      </c>
    </row>
    <row r="4791" spans="2:9" x14ac:dyDescent="0.25">
      <c r="B4791" t="b">
        <f>IF('Input and Summary Results'!D4373=0,FALSE,'Input and Summary Results'!$B4373)</f>
        <v>0</v>
      </c>
      <c r="C4791" t="b">
        <f>IF(OR(B4791=0,'Input and Summary Results'!D4373=0,'Input and Summary Results'!D4373=""),FALSE,'Input and Summary Results'!$D4373)</f>
        <v>0</v>
      </c>
      <c r="D4791" t="b">
        <f>IF(OR(B4791=0,'Input and Summary Results'!E4373=0),FALSE,'Input and Summary Results'!$E4373)</f>
        <v>0</v>
      </c>
      <c r="E4791" t="b">
        <f t="shared" si="254"/>
        <v>0</v>
      </c>
      <c r="F4791" t="b">
        <f t="shared" si="255"/>
        <v>0</v>
      </c>
      <c r="G4791" t="b">
        <f>IF('Input and Summary Results'!$J$4="yes",IF(C4791=FALSE,FALSE,IF('Data Transformation'!E4791&lt;$R$10,E4791,$R$10)),IF(C4791=FALSE,FALSE,IF(C4791&lt;$R$10,C4791,$R$10)))</f>
        <v>0</v>
      </c>
      <c r="H4791" t="b">
        <f>IF('Input and Summary Results'!$J$4="yes",'Data Transformation'!F4791,'Data Transformation'!D4791)</f>
        <v>0</v>
      </c>
      <c r="I4791" t="str">
        <f t="shared" si="253"/>
        <v/>
      </c>
    </row>
    <row r="4792" spans="2:9" x14ac:dyDescent="0.25">
      <c r="B4792" t="b">
        <f>IF('Input and Summary Results'!D4374=0,FALSE,'Input and Summary Results'!$B4374)</f>
        <v>0</v>
      </c>
      <c r="C4792" t="b">
        <f>IF(OR(B4792=0,'Input and Summary Results'!D4374=0,'Input and Summary Results'!D4374=""),FALSE,'Input and Summary Results'!$D4374)</f>
        <v>0</v>
      </c>
      <c r="D4792" t="b">
        <f>IF(OR(B4792=0,'Input and Summary Results'!E4374=0),FALSE,'Input and Summary Results'!$E4374)</f>
        <v>0</v>
      </c>
      <c r="E4792" t="b">
        <f t="shared" si="254"/>
        <v>0</v>
      </c>
      <c r="F4792" t="b">
        <f t="shared" si="255"/>
        <v>0</v>
      </c>
      <c r="G4792" t="b">
        <f>IF('Input and Summary Results'!$J$4="yes",IF(C4792=FALSE,FALSE,IF('Data Transformation'!E4792&lt;$R$10,E4792,$R$10)),IF(C4792=FALSE,FALSE,IF(C4792&lt;$R$10,C4792,$R$10)))</f>
        <v>0</v>
      </c>
      <c r="H4792" t="b">
        <f>IF('Input and Summary Results'!$J$4="yes",'Data Transformation'!F4792,'Data Transformation'!D4792)</f>
        <v>0</v>
      </c>
      <c r="I4792" t="str">
        <f t="shared" si="253"/>
        <v/>
      </c>
    </row>
    <row r="4793" spans="2:9" x14ac:dyDescent="0.25">
      <c r="B4793" t="b">
        <f>IF('Input and Summary Results'!D4375=0,FALSE,'Input and Summary Results'!$B4375)</f>
        <v>0</v>
      </c>
      <c r="C4793" t="b">
        <f>IF(OR(B4793=0,'Input and Summary Results'!D4375=0,'Input and Summary Results'!D4375=""),FALSE,'Input and Summary Results'!$D4375)</f>
        <v>0</v>
      </c>
      <c r="D4793" t="b">
        <f>IF(OR(B4793=0,'Input and Summary Results'!E4375=0),FALSE,'Input and Summary Results'!$E4375)</f>
        <v>0</v>
      </c>
      <c r="E4793" t="b">
        <f t="shared" si="254"/>
        <v>0</v>
      </c>
      <c r="F4793" t="b">
        <f t="shared" si="255"/>
        <v>0</v>
      </c>
      <c r="G4793" t="b">
        <f>IF('Input and Summary Results'!$J$4="yes",IF(C4793=FALSE,FALSE,IF('Data Transformation'!E4793&lt;$R$10,E4793,$R$10)),IF(C4793=FALSE,FALSE,IF(C4793&lt;$R$10,C4793,$R$10)))</f>
        <v>0</v>
      </c>
      <c r="H4793" t="b">
        <f>IF('Input and Summary Results'!$J$4="yes",'Data Transformation'!F4793,'Data Transformation'!D4793)</f>
        <v>0</v>
      </c>
      <c r="I4793" t="str">
        <f t="shared" si="253"/>
        <v/>
      </c>
    </row>
    <row r="4794" spans="2:9" x14ac:dyDescent="0.25">
      <c r="B4794" t="b">
        <f>IF('Input and Summary Results'!D4376=0,FALSE,'Input and Summary Results'!$B4376)</f>
        <v>0</v>
      </c>
      <c r="C4794" t="b">
        <f>IF(OR(B4794=0,'Input and Summary Results'!D4376=0,'Input and Summary Results'!D4376=""),FALSE,'Input and Summary Results'!$D4376)</f>
        <v>0</v>
      </c>
      <c r="D4794" t="b">
        <f>IF(OR(B4794=0,'Input and Summary Results'!E4376=0),FALSE,'Input and Summary Results'!$E4376)</f>
        <v>0</v>
      </c>
      <c r="E4794" t="b">
        <f t="shared" si="254"/>
        <v>0</v>
      </c>
      <c r="F4794" t="b">
        <f t="shared" si="255"/>
        <v>0</v>
      </c>
      <c r="G4794" t="b">
        <f>IF('Input and Summary Results'!$J$4="yes",IF(C4794=FALSE,FALSE,IF('Data Transformation'!E4794&lt;$R$10,E4794,$R$10)),IF(C4794=FALSE,FALSE,IF(C4794&lt;$R$10,C4794,$R$10)))</f>
        <v>0</v>
      </c>
      <c r="H4794" t="b">
        <f>IF('Input and Summary Results'!$J$4="yes",'Data Transformation'!F4794,'Data Transformation'!D4794)</f>
        <v>0</v>
      </c>
      <c r="I4794" t="str">
        <f t="shared" si="253"/>
        <v/>
      </c>
    </row>
    <row r="4795" spans="2:9" x14ac:dyDescent="0.25">
      <c r="B4795" t="b">
        <f>IF('Input and Summary Results'!D4377=0,FALSE,'Input and Summary Results'!$B4377)</f>
        <v>0</v>
      </c>
      <c r="C4795" t="b">
        <f>IF(OR(B4795=0,'Input and Summary Results'!D4377=0,'Input and Summary Results'!D4377=""),FALSE,'Input and Summary Results'!$D4377)</f>
        <v>0</v>
      </c>
      <c r="D4795" t="b">
        <f>IF(OR(B4795=0,'Input and Summary Results'!E4377=0),FALSE,'Input and Summary Results'!$E4377)</f>
        <v>0</v>
      </c>
      <c r="E4795" t="b">
        <f t="shared" si="254"/>
        <v>0</v>
      </c>
      <c r="F4795" t="b">
        <f t="shared" si="255"/>
        <v>0</v>
      </c>
      <c r="G4795" t="b">
        <f>IF('Input and Summary Results'!$J$4="yes",IF(C4795=FALSE,FALSE,IF('Data Transformation'!E4795&lt;$R$10,E4795,$R$10)),IF(C4795=FALSE,FALSE,IF(C4795&lt;$R$10,C4795,$R$10)))</f>
        <v>0</v>
      </c>
      <c r="H4795" t="b">
        <f>IF('Input and Summary Results'!$J$4="yes",'Data Transformation'!F4795,'Data Transformation'!D4795)</f>
        <v>0</v>
      </c>
      <c r="I4795" t="str">
        <f t="shared" si="253"/>
        <v/>
      </c>
    </row>
    <row r="4796" spans="2:9" x14ac:dyDescent="0.25">
      <c r="B4796" t="b">
        <f>IF('Input and Summary Results'!D4378=0,FALSE,'Input and Summary Results'!$B4378)</f>
        <v>0</v>
      </c>
      <c r="C4796" t="b">
        <f>IF(OR(B4796=0,'Input and Summary Results'!D4378=0,'Input and Summary Results'!D4378=""),FALSE,'Input and Summary Results'!$D4378)</f>
        <v>0</v>
      </c>
      <c r="D4796" t="b">
        <f>IF(OR(B4796=0,'Input and Summary Results'!E4378=0),FALSE,'Input and Summary Results'!$E4378)</f>
        <v>0</v>
      </c>
      <c r="E4796" t="b">
        <f t="shared" si="254"/>
        <v>0</v>
      </c>
      <c r="F4796" t="b">
        <f t="shared" si="255"/>
        <v>0</v>
      </c>
      <c r="G4796" t="b">
        <f>IF('Input and Summary Results'!$J$4="yes",IF(C4796=FALSE,FALSE,IF('Data Transformation'!E4796&lt;$R$10,E4796,$R$10)),IF(C4796=FALSE,FALSE,IF(C4796&lt;$R$10,C4796,$R$10)))</f>
        <v>0</v>
      </c>
      <c r="H4796" t="b">
        <f>IF('Input and Summary Results'!$J$4="yes",'Data Transformation'!F4796,'Data Transformation'!D4796)</f>
        <v>0</v>
      </c>
      <c r="I4796" t="str">
        <f t="shared" si="253"/>
        <v/>
      </c>
    </row>
    <row r="4797" spans="2:9" x14ac:dyDescent="0.25">
      <c r="B4797" t="b">
        <f>IF('Input and Summary Results'!D4379=0,FALSE,'Input and Summary Results'!$B4379)</f>
        <v>0</v>
      </c>
      <c r="C4797" t="b">
        <f>IF(OR(B4797=0,'Input and Summary Results'!D4379=0,'Input and Summary Results'!D4379=""),FALSE,'Input and Summary Results'!$D4379)</f>
        <v>0</v>
      </c>
      <c r="D4797" t="b">
        <f>IF(OR(B4797=0,'Input and Summary Results'!E4379=0),FALSE,'Input and Summary Results'!$E4379)</f>
        <v>0</v>
      </c>
      <c r="E4797" t="b">
        <f t="shared" si="254"/>
        <v>0</v>
      </c>
      <c r="F4797" t="b">
        <f t="shared" si="255"/>
        <v>0</v>
      </c>
      <c r="G4797" t="b">
        <f>IF('Input and Summary Results'!$J$4="yes",IF(C4797=FALSE,FALSE,IF('Data Transformation'!E4797&lt;$R$10,E4797,$R$10)),IF(C4797=FALSE,FALSE,IF(C4797&lt;$R$10,C4797,$R$10)))</f>
        <v>0</v>
      </c>
      <c r="H4797" t="b">
        <f>IF('Input and Summary Results'!$J$4="yes",'Data Transformation'!F4797,'Data Transformation'!D4797)</f>
        <v>0</v>
      </c>
      <c r="I4797" t="str">
        <f t="shared" si="253"/>
        <v/>
      </c>
    </row>
    <row r="4798" spans="2:9" x14ac:dyDescent="0.25">
      <c r="B4798" t="b">
        <f>IF('Input and Summary Results'!D4380=0,FALSE,'Input and Summary Results'!$B4380)</f>
        <v>0</v>
      </c>
      <c r="C4798" t="b">
        <f>IF(OR(B4798=0,'Input and Summary Results'!D4380=0,'Input and Summary Results'!D4380=""),FALSE,'Input and Summary Results'!$D4380)</f>
        <v>0</v>
      </c>
      <c r="D4798" t="b">
        <f>IF(OR(B4798=0,'Input and Summary Results'!E4380=0),FALSE,'Input and Summary Results'!$E4380)</f>
        <v>0</v>
      </c>
      <c r="E4798" t="b">
        <f t="shared" si="254"/>
        <v>0</v>
      </c>
      <c r="F4798" t="b">
        <f t="shared" si="255"/>
        <v>0</v>
      </c>
      <c r="G4798" t="b">
        <f>IF('Input and Summary Results'!$J$4="yes",IF(C4798=FALSE,FALSE,IF('Data Transformation'!E4798&lt;$R$10,E4798,$R$10)),IF(C4798=FALSE,FALSE,IF(C4798&lt;$R$10,C4798,$R$10)))</f>
        <v>0</v>
      </c>
      <c r="H4798" t="b">
        <f>IF('Input and Summary Results'!$J$4="yes",'Data Transformation'!F4798,'Data Transformation'!D4798)</f>
        <v>0</v>
      </c>
      <c r="I4798" t="str">
        <f t="shared" si="253"/>
        <v/>
      </c>
    </row>
    <row r="4799" spans="2:9" x14ac:dyDescent="0.25">
      <c r="B4799" t="b">
        <f>IF('Input and Summary Results'!D4381=0,FALSE,'Input and Summary Results'!$B4381)</f>
        <v>0</v>
      </c>
      <c r="C4799" t="b">
        <f>IF(OR(B4799=0,'Input and Summary Results'!D4381=0,'Input and Summary Results'!D4381=""),FALSE,'Input and Summary Results'!$D4381)</f>
        <v>0</v>
      </c>
      <c r="D4799" t="b">
        <f>IF(OR(B4799=0,'Input and Summary Results'!E4381=0),FALSE,'Input and Summary Results'!$E4381)</f>
        <v>0</v>
      </c>
      <c r="E4799" t="b">
        <f t="shared" si="254"/>
        <v>0</v>
      </c>
      <c r="F4799" t="b">
        <f t="shared" si="255"/>
        <v>0</v>
      </c>
      <c r="G4799" t="b">
        <f>IF('Input and Summary Results'!$J$4="yes",IF(C4799=FALSE,FALSE,IF('Data Transformation'!E4799&lt;$R$10,E4799,$R$10)),IF(C4799=FALSE,FALSE,IF(C4799&lt;$R$10,C4799,$R$10)))</f>
        <v>0</v>
      </c>
      <c r="H4799" t="b">
        <f>IF('Input and Summary Results'!$J$4="yes",'Data Transformation'!F4799,'Data Transformation'!D4799)</f>
        <v>0</v>
      </c>
      <c r="I4799" t="str">
        <f t="shared" si="253"/>
        <v/>
      </c>
    </row>
    <row r="4800" spans="2:9" x14ac:dyDescent="0.25">
      <c r="B4800" t="b">
        <f>IF('Input and Summary Results'!D4382=0,FALSE,'Input and Summary Results'!$B4382)</f>
        <v>0</v>
      </c>
      <c r="C4800" t="b">
        <f>IF(OR(B4800=0,'Input and Summary Results'!D4382=0,'Input and Summary Results'!D4382=""),FALSE,'Input and Summary Results'!$D4382)</f>
        <v>0</v>
      </c>
      <c r="D4800" t="b">
        <f>IF(OR(B4800=0,'Input and Summary Results'!E4382=0),FALSE,'Input and Summary Results'!$E4382)</f>
        <v>0</v>
      </c>
      <c r="E4800" t="b">
        <f t="shared" si="254"/>
        <v>0</v>
      </c>
      <c r="F4800" t="b">
        <f t="shared" si="255"/>
        <v>0</v>
      </c>
      <c r="G4800" t="b">
        <f>IF('Input and Summary Results'!$J$4="yes",IF(C4800=FALSE,FALSE,IF('Data Transformation'!E4800&lt;$R$10,E4800,$R$10)),IF(C4800=FALSE,FALSE,IF(C4800&lt;$R$10,C4800,$R$10)))</f>
        <v>0</v>
      </c>
      <c r="H4800" t="b">
        <f>IF('Input and Summary Results'!$J$4="yes",'Data Transformation'!F4800,'Data Transformation'!D4800)</f>
        <v>0</v>
      </c>
      <c r="I4800" t="str">
        <f t="shared" si="253"/>
        <v/>
      </c>
    </row>
    <row r="4801" spans="2:9" x14ac:dyDescent="0.25">
      <c r="B4801" t="b">
        <f>IF('Input and Summary Results'!D4383=0,FALSE,'Input and Summary Results'!$B4383)</f>
        <v>0</v>
      </c>
      <c r="C4801" t="b">
        <f>IF(OR(B4801=0,'Input and Summary Results'!D4383=0,'Input and Summary Results'!D4383=""),FALSE,'Input and Summary Results'!$D4383)</f>
        <v>0</v>
      </c>
      <c r="D4801" t="b">
        <f>IF(OR(B4801=0,'Input and Summary Results'!E4383=0),FALSE,'Input and Summary Results'!$E4383)</f>
        <v>0</v>
      </c>
      <c r="E4801" t="b">
        <f t="shared" si="254"/>
        <v>0</v>
      </c>
      <c r="F4801" t="b">
        <f t="shared" si="255"/>
        <v>0</v>
      </c>
      <c r="G4801" t="b">
        <f>IF('Input and Summary Results'!$J$4="yes",IF(C4801=FALSE,FALSE,IF('Data Transformation'!E4801&lt;$R$10,E4801,$R$10)),IF(C4801=FALSE,FALSE,IF(C4801&lt;$R$10,C4801,$R$10)))</f>
        <v>0</v>
      </c>
      <c r="H4801" t="b">
        <f>IF('Input and Summary Results'!$J$4="yes",'Data Transformation'!F4801,'Data Transformation'!D4801)</f>
        <v>0</v>
      </c>
      <c r="I4801" t="str">
        <f t="shared" si="253"/>
        <v/>
      </c>
    </row>
    <row r="4802" spans="2:9" x14ac:dyDescent="0.25">
      <c r="B4802" t="b">
        <f>IF('Input and Summary Results'!D4384=0,FALSE,'Input and Summary Results'!$B4384)</f>
        <v>0</v>
      </c>
      <c r="C4802" t="b">
        <f>IF(OR(B4802=0,'Input and Summary Results'!D4384=0,'Input and Summary Results'!D4384=""),FALSE,'Input and Summary Results'!$D4384)</f>
        <v>0</v>
      </c>
      <c r="D4802" t="b">
        <f>IF(OR(B4802=0,'Input and Summary Results'!E4384=0),FALSE,'Input and Summary Results'!$E4384)</f>
        <v>0</v>
      </c>
      <c r="E4802" t="b">
        <f t="shared" si="254"/>
        <v>0</v>
      </c>
      <c r="F4802" t="b">
        <f t="shared" si="255"/>
        <v>0</v>
      </c>
      <c r="G4802" t="b">
        <f>IF('Input and Summary Results'!$J$4="yes",IF(C4802=FALSE,FALSE,IF('Data Transformation'!E4802&lt;$R$10,E4802,$R$10)),IF(C4802=FALSE,FALSE,IF(C4802&lt;$R$10,C4802,$R$10)))</f>
        <v>0</v>
      </c>
      <c r="H4802" t="b">
        <f>IF('Input and Summary Results'!$J$4="yes",'Data Transformation'!F4802,'Data Transformation'!D4802)</f>
        <v>0</v>
      </c>
      <c r="I4802" t="str">
        <f t="shared" si="253"/>
        <v/>
      </c>
    </row>
    <row r="4803" spans="2:9" x14ac:dyDescent="0.25">
      <c r="B4803" t="b">
        <f>IF('Input and Summary Results'!D4385=0,FALSE,'Input and Summary Results'!$B4385)</f>
        <v>0</v>
      </c>
      <c r="C4803" t="b">
        <f>IF(OR(B4803=0,'Input and Summary Results'!D4385=0,'Input and Summary Results'!D4385=""),FALSE,'Input and Summary Results'!$D4385)</f>
        <v>0</v>
      </c>
      <c r="D4803" t="b">
        <f>IF(OR(B4803=0,'Input and Summary Results'!E4385=0),FALSE,'Input and Summary Results'!$E4385)</f>
        <v>0</v>
      </c>
      <c r="E4803" t="b">
        <f t="shared" si="254"/>
        <v>0</v>
      </c>
      <c r="F4803" t="b">
        <f t="shared" si="255"/>
        <v>0</v>
      </c>
      <c r="G4803" t="b">
        <f>IF('Input and Summary Results'!$J$4="yes",IF(C4803=FALSE,FALSE,IF('Data Transformation'!E4803&lt;$R$10,E4803,$R$10)),IF(C4803=FALSE,FALSE,IF(C4803&lt;$R$10,C4803,$R$10)))</f>
        <v>0</v>
      </c>
      <c r="H4803" t="b">
        <f>IF('Input and Summary Results'!$J$4="yes",'Data Transformation'!F4803,'Data Transformation'!D4803)</f>
        <v>0</v>
      </c>
      <c r="I4803" t="str">
        <f t="shared" si="253"/>
        <v/>
      </c>
    </row>
    <row r="4804" spans="2:9" x14ac:dyDescent="0.25">
      <c r="B4804" t="b">
        <f>IF('Input and Summary Results'!D4386=0,FALSE,'Input and Summary Results'!$B4386)</f>
        <v>0</v>
      </c>
      <c r="C4804" t="b">
        <f>IF(OR(B4804=0,'Input and Summary Results'!D4386=0,'Input and Summary Results'!D4386=""),FALSE,'Input and Summary Results'!$D4386)</f>
        <v>0</v>
      </c>
      <c r="D4804" t="b">
        <f>IF(OR(B4804=0,'Input and Summary Results'!E4386=0),FALSE,'Input and Summary Results'!$E4386)</f>
        <v>0</v>
      </c>
      <c r="E4804" t="b">
        <f t="shared" si="254"/>
        <v>0</v>
      </c>
      <c r="F4804" t="b">
        <f t="shared" si="255"/>
        <v>0</v>
      </c>
      <c r="G4804" t="b">
        <f>IF('Input and Summary Results'!$J$4="yes",IF(C4804=FALSE,FALSE,IF('Data Transformation'!E4804&lt;$R$10,E4804,$R$10)),IF(C4804=FALSE,FALSE,IF(C4804&lt;$R$10,C4804,$R$10)))</f>
        <v>0</v>
      </c>
      <c r="H4804" t="b">
        <f>IF('Input and Summary Results'!$J$4="yes",'Data Transformation'!F4804,'Data Transformation'!D4804)</f>
        <v>0</v>
      </c>
      <c r="I4804" t="str">
        <f t="shared" si="253"/>
        <v/>
      </c>
    </row>
    <row r="4805" spans="2:9" x14ac:dyDescent="0.25">
      <c r="B4805" t="b">
        <f>IF('Input and Summary Results'!D4387=0,FALSE,'Input and Summary Results'!$B4387)</f>
        <v>0</v>
      </c>
      <c r="C4805" t="b">
        <f>IF(OR(B4805=0,'Input and Summary Results'!D4387=0,'Input and Summary Results'!D4387=""),FALSE,'Input and Summary Results'!$D4387)</f>
        <v>0</v>
      </c>
      <c r="D4805" t="b">
        <f>IF(OR(B4805=0,'Input and Summary Results'!E4387=0),FALSE,'Input and Summary Results'!$E4387)</f>
        <v>0</v>
      </c>
      <c r="E4805" t="b">
        <f t="shared" si="254"/>
        <v>0</v>
      </c>
      <c r="F4805" t="b">
        <f t="shared" si="255"/>
        <v>0</v>
      </c>
      <c r="G4805" t="b">
        <f>IF('Input and Summary Results'!$J$4="yes",IF(C4805=FALSE,FALSE,IF('Data Transformation'!E4805&lt;$R$10,E4805,$R$10)),IF(C4805=FALSE,FALSE,IF(C4805&lt;$R$10,C4805,$R$10)))</f>
        <v>0</v>
      </c>
      <c r="H4805" t="b">
        <f>IF('Input and Summary Results'!$J$4="yes",'Data Transformation'!F4805,'Data Transformation'!D4805)</f>
        <v>0</v>
      </c>
      <c r="I4805" t="str">
        <f t="shared" ref="I4805:I4868" si="256">IF(G4805=FALSE,"",B4805)</f>
        <v/>
      </c>
    </row>
    <row r="4806" spans="2:9" x14ac:dyDescent="0.25">
      <c r="B4806" t="b">
        <f>IF('Input and Summary Results'!D4388=0,FALSE,'Input and Summary Results'!$B4388)</f>
        <v>0</v>
      </c>
      <c r="C4806" t="b">
        <f>IF(OR(B4806=0,'Input and Summary Results'!D4388=0,'Input and Summary Results'!D4388=""),FALSE,'Input and Summary Results'!$D4388)</f>
        <v>0</v>
      </c>
      <c r="D4806" t="b">
        <f>IF(OR(B4806=0,'Input and Summary Results'!E4388=0),FALSE,'Input and Summary Results'!$E4388)</f>
        <v>0</v>
      </c>
      <c r="E4806" t="b">
        <f t="shared" si="254"/>
        <v>0</v>
      </c>
      <c r="F4806" t="b">
        <f t="shared" si="255"/>
        <v>0</v>
      </c>
      <c r="G4806" t="b">
        <f>IF('Input and Summary Results'!$J$4="yes",IF(C4806=FALSE,FALSE,IF('Data Transformation'!E4806&lt;$R$10,E4806,$R$10)),IF(C4806=FALSE,FALSE,IF(C4806&lt;$R$10,C4806,$R$10)))</f>
        <v>0</v>
      </c>
      <c r="H4806" t="b">
        <f>IF('Input and Summary Results'!$J$4="yes",'Data Transformation'!F4806,'Data Transformation'!D4806)</f>
        <v>0</v>
      </c>
      <c r="I4806" t="str">
        <f t="shared" si="256"/>
        <v/>
      </c>
    </row>
    <row r="4807" spans="2:9" x14ac:dyDescent="0.25">
      <c r="B4807" t="b">
        <f>IF('Input and Summary Results'!D4389=0,FALSE,'Input and Summary Results'!$B4389)</f>
        <v>0</v>
      </c>
      <c r="C4807" t="b">
        <f>IF(OR(B4807=0,'Input and Summary Results'!D4389=0,'Input and Summary Results'!D4389=""),FALSE,'Input and Summary Results'!$D4389)</f>
        <v>0</v>
      </c>
      <c r="D4807" t="b">
        <f>IF(OR(B4807=0,'Input and Summary Results'!E4389=0),FALSE,'Input and Summary Results'!$E4389)</f>
        <v>0</v>
      </c>
      <c r="E4807" t="b">
        <f t="shared" si="254"/>
        <v>0</v>
      </c>
      <c r="F4807" t="b">
        <f t="shared" si="255"/>
        <v>0</v>
      </c>
      <c r="G4807" t="b">
        <f>IF('Input and Summary Results'!$J$4="yes",IF(C4807=FALSE,FALSE,IF('Data Transformation'!E4807&lt;$R$10,E4807,$R$10)),IF(C4807=FALSE,FALSE,IF(C4807&lt;$R$10,C4807,$R$10)))</f>
        <v>0</v>
      </c>
      <c r="H4807" t="b">
        <f>IF('Input and Summary Results'!$J$4="yes",'Data Transformation'!F4807,'Data Transformation'!D4807)</f>
        <v>0</v>
      </c>
      <c r="I4807" t="str">
        <f t="shared" si="256"/>
        <v/>
      </c>
    </row>
    <row r="4808" spans="2:9" x14ac:dyDescent="0.25">
      <c r="B4808" t="b">
        <f>IF('Input and Summary Results'!D4390=0,FALSE,'Input and Summary Results'!$B4390)</f>
        <v>0</v>
      </c>
      <c r="C4808" t="b">
        <f>IF(OR(B4808=0,'Input and Summary Results'!D4390=0,'Input and Summary Results'!D4390=""),FALSE,'Input and Summary Results'!$D4390)</f>
        <v>0</v>
      </c>
      <c r="D4808" t="b">
        <f>IF(OR(B4808=0,'Input and Summary Results'!E4390=0),FALSE,'Input and Summary Results'!$E4390)</f>
        <v>0</v>
      </c>
      <c r="E4808" t="b">
        <f t="shared" si="254"/>
        <v>0</v>
      </c>
      <c r="F4808" t="b">
        <f t="shared" si="255"/>
        <v>0</v>
      </c>
      <c r="G4808" t="b">
        <f>IF('Input and Summary Results'!$J$4="yes",IF(C4808=FALSE,FALSE,IF('Data Transformation'!E4808&lt;$R$10,E4808,$R$10)),IF(C4808=FALSE,FALSE,IF(C4808&lt;$R$10,C4808,$R$10)))</f>
        <v>0</v>
      </c>
      <c r="H4808" t="b">
        <f>IF('Input and Summary Results'!$J$4="yes",'Data Transformation'!F4808,'Data Transformation'!D4808)</f>
        <v>0</v>
      </c>
      <c r="I4808" t="str">
        <f t="shared" si="256"/>
        <v/>
      </c>
    </row>
    <row r="4809" spans="2:9" x14ac:dyDescent="0.25">
      <c r="B4809" t="b">
        <f>IF('Input and Summary Results'!D4391=0,FALSE,'Input and Summary Results'!$B4391)</f>
        <v>0</v>
      </c>
      <c r="C4809" t="b">
        <f>IF(OR(B4809=0,'Input and Summary Results'!D4391=0,'Input and Summary Results'!D4391=""),FALSE,'Input and Summary Results'!$D4391)</f>
        <v>0</v>
      </c>
      <c r="D4809" t="b">
        <f>IF(OR(B4809=0,'Input and Summary Results'!E4391=0),FALSE,'Input and Summary Results'!$E4391)</f>
        <v>0</v>
      </c>
      <c r="E4809" t="b">
        <f t="shared" si="254"/>
        <v>0</v>
      </c>
      <c r="F4809" t="b">
        <f t="shared" si="255"/>
        <v>0</v>
      </c>
      <c r="G4809" t="b">
        <f>IF('Input and Summary Results'!$J$4="yes",IF(C4809=FALSE,FALSE,IF('Data Transformation'!E4809&lt;$R$10,E4809,$R$10)),IF(C4809=FALSE,FALSE,IF(C4809&lt;$R$10,C4809,$R$10)))</f>
        <v>0</v>
      </c>
      <c r="H4809" t="b">
        <f>IF('Input and Summary Results'!$J$4="yes",'Data Transformation'!F4809,'Data Transformation'!D4809)</f>
        <v>0</v>
      </c>
      <c r="I4809" t="str">
        <f t="shared" si="256"/>
        <v/>
      </c>
    </row>
    <row r="4810" spans="2:9" x14ac:dyDescent="0.25">
      <c r="B4810" t="b">
        <f>IF('Input and Summary Results'!D4392=0,FALSE,'Input and Summary Results'!$B4392)</f>
        <v>0</v>
      </c>
      <c r="C4810" t="b">
        <f>IF(OR(B4810=0,'Input and Summary Results'!D4392=0,'Input and Summary Results'!D4392=""),FALSE,'Input and Summary Results'!$D4392)</f>
        <v>0</v>
      </c>
      <c r="D4810" t="b">
        <f>IF(OR(B4810=0,'Input and Summary Results'!E4392=0),FALSE,'Input and Summary Results'!$E4392)</f>
        <v>0</v>
      </c>
      <c r="E4810" t="b">
        <f t="shared" si="254"/>
        <v>0</v>
      </c>
      <c r="F4810" t="b">
        <f t="shared" si="255"/>
        <v>0</v>
      </c>
      <c r="G4810" t="b">
        <f>IF('Input and Summary Results'!$J$4="yes",IF(C4810=FALSE,FALSE,IF('Data Transformation'!E4810&lt;$R$10,E4810,$R$10)),IF(C4810=FALSE,FALSE,IF(C4810&lt;$R$10,C4810,$R$10)))</f>
        <v>0</v>
      </c>
      <c r="H4810" t="b">
        <f>IF('Input and Summary Results'!$J$4="yes",'Data Transformation'!F4810,'Data Transformation'!D4810)</f>
        <v>0</v>
      </c>
      <c r="I4810" t="str">
        <f t="shared" si="256"/>
        <v/>
      </c>
    </row>
    <row r="4811" spans="2:9" x14ac:dyDescent="0.25">
      <c r="B4811" t="b">
        <f>IF('Input and Summary Results'!D4393=0,FALSE,'Input and Summary Results'!$B4393)</f>
        <v>0</v>
      </c>
      <c r="C4811" t="b">
        <f>IF(OR(B4811=0,'Input and Summary Results'!D4393=0,'Input and Summary Results'!D4393=""),FALSE,'Input and Summary Results'!$D4393)</f>
        <v>0</v>
      </c>
      <c r="D4811" t="b">
        <f>IF(OR(B4811=0,'Input and Summary Results'!E4393=0),FALSE,'Input and Summary Results'!$E4393)</f>
        <v>0</v>
      </c>
      <c r="E4811" t="b">
        <f t="shared" si="254"/>
        <v>0</v>
      </c>
      <c r="F4811" t="b">
        <f t="shared" si="255"/>
        <v>0</v>
      </c>
      <c r="G4811" t="b">
        <f>IF('Input and Summary Results'!$J$4="yes",IF(C4811=FALSE,FALSE,IF('Data Transformation'!E4811&lt;$R$10,E4811,$R$10)),IF(C4811=FALSE,FALSE,IF(C4811&lt;$R$10,C4811,$R$10)))</f>
        <v>0</v>
      </c>
      <c r="H4811" t="b">
        <f>IF('Input and Summary Results'!$J$4="yes",'Data Transformation'!F4811,'Data Transformation'!D4811)</f>
        <v>0</v>
      </c>
      <c r="I4811" t="str">
        <f t="shared" si="256"/>
        <v/>
      </c>
    </row>
    <row r="4812" spans="2:9" x14ac:dyDescent="0.25">
      <c r="B4812" t="b">
        <f>IF('Input and Summary Results'!D4394=0,FALSE,'Input and Summary Results'!$B4394)</f>
        <v>0</v>
      </c>
      <c r="C4812" t="b">
        <f>IF(OR(B4812=0,'Input and Summary Results'!D4394=0,'Input and Summary Results'!D4394=""),FALSE,'Input and Summary Results'!$D4394)</f>
        <v>0</v>
      </c>
      <c r="D4812" t="b">
        <f>IF(OR(B4812=0,'Input and Summary Results'!E4394=0),FALSE,'Input and Summary Results'!$E4394)</f>
        <v>0</v>
      </c>
      <c r="E4812" t="b">
        <f t="shared" si="254"/>
        <v>0</v>
      </c>
      <c r="F4812" t="b">
        <f t="shared" si="255"/>
        <v>0</v>
      </c>
      <c r="G4812" t="b">
        <f>IF('Input and Summary Results'!$J$4="yes",IF(C4812=FALSE,FALSE,IF('Data Transformation'!E4812&lt;$R$10,E4812,$R$10)),IF(C4812=FALSE,FALSE,IF(C4812&lt;$R$10,C4812,$R$10)))</f>
        <v>0</v>
      </c>
      <c r="H4812" t="b">
        <f>IF('Input and Summary Results'!$J$4="yes",'Data Transformation'!F4812,'Data Transformation'!D4812)</f>
        <v>0</v>
      </c>
      <c r="I4812" t="str">
        <f t="shared" si="256"/>
        <v/>
      </c>
    </row>
    <row r="4813" spans="2:9" x14ac:dyDescent="0.25">
      <c r="B4813" t="b">
        <f>IF('Input and Summary Results'!D4395=0,FALSE,'Input and Summary Results'!$B4395)</f>
        <v>0</v>
      </c>
      <c r="C4813" t="b">
        <f>IF(OR(B4813=0,'Input and Summary Results'!D4395=0,'Input and Summary Results'!D4395=""),FALSE,'Input and Summary Results'!$D4395)</f>
        <v>0</v>
      </c>
      <c r="D4813" t="b">
        <f>IF(OR(B4813=0,'Input and Summary Results'!E4395=0),FALSE,'Input and Summary Results'!$E4395)</f>
        <v>0</v>
      </c>
      <c r="E4813" t="b">
        <f t="shared" si="254"/>
        <v>0</v>
      </c>
      <c r="F4813" t="b">
        <f t="shared" si="255"/>
        <v>0</v>
      </c>
      <c r="G4813" t="b">
        <f>IF('Input and Summary Results'!$J$4="yes",IF(C4813=FALSE,FALSE,IF('Data Transformation'!E4813&lt;$R$10,E4813,$R$10)),IF(C4813=FALSE,FALSE,IF(C4813&lt;$R$10,C4813,$R$10)))</f>
        <v>0</v>
      </c>
      <c r="H4813" t="b">
        <f>IF('Input and Summary Results'!$J$4="yes",'Data Transformation'!F4813,'Data Transformation'!D4813)</f>
        <v>0</v>
      </c>
      <c r="I4813" t="str">
        <f t="shared" si="256"/>
        <v/>
      </c>
    </row>
    <row r="4814" spans="2:9" x14ac:dyDescent="0.25">
      <c r="B4814" t="b">
        <f>IF('Input and Summary Results'!D4396=0,FALSE,'Input and Summary Results'!$B4396)</f>
        <v>0</v>
      </c>
      <c r="C4814" t="b">
        <f>IF(OR(B4814=0,'Input and Summary Results'!D4396=0,'Input and Summary Results'!D4396=""),FALSE,'Input and Summary Results'!$D4396)</f>
        <v>0</v>
      </c>
      <c r="D4814" t="b">
        <f>IF(OR(B4814=0,'Input and Summary Results'!E4396=0),FALSE,'Input and Summary Results'!$E4396)</f>
        <v>0</v>
      </c>
      <c r="E4814" t="b">
        <f t="shared" si="254"/>
        <v>0</v>
      </c>
      <c r="F4814" t="b">
        <f t="shared" si="255"/>
        <v>0</v>
      </c>
      <c r="G4814" t="b">
        <f>IF('Input and Summary Results'!$J$4="yes",IF(C4814=FALSE,FALSE,IF('Data Transformation'!E4814&lt;$R$10,E4814,$R$10)),IF(C4814=FALSE,FALSE,IF(C4814&lt;$R$10,C4814,$R$10)))</f>
        <v>0</v>
      </c>
      <c r="H4814" t="b">
        <f>IF('Input and Summary Results'!$J$4="yes",'Data Transformation'!F4814,'Data Transformation'!D4814)</f>
        <v>0</v>
      </c>
      <c r="I4814" t="str">
        <f t="shared" si="256"/>
        <v/>
      </c>
    </row>
    <row r="4815" spans="2:9" x14ac:dyDescent="0.25">
      <c r="B4815" t="b">
        <f>IF('Input and Summary Results'!D4397=0,FALSE,'Input and Summary Results'!$B4397)</f>
        <v>0</v>
      </c>
      <c r="C4815" t="b">
        <f>IF(OR(B4815=0,'Input and Summary Results'!D4397=0,'Input and Summary Results'!D4397=""),FALSE,'Input and Summary Results'!$D4397)</f>
        <v>0</v>
      </c>
      <c r="D4815" t="b">
        <f>IF(OR(B4815=0,'Input and Summary Results'!E4397=0),FALSE,'Input and Summary Results'!$E4397)</f>
        <v>0</v>
      </c>
      <c r="E4815" t="b">
        <f t="shared" si="254"/>
        <v>0</v>
      </c>
      <c r="F4815" t="b">
        <f t="shared" si="255"/>
        <v>0</v>
      </c>
      <c r="G4815" t="b">
        <f>IF('Input and Summary Results'!$J$4="yes",IF(C4815=FALSE,FALSE,IF('Data Transformation'!E4815&lt;$R$10,E4815,$R$10)),IF(C4815=FALSE,FALSE,IF(C4815&lt;$R$10,C4815,$R$10)))</f>
        <v>0</v>
      </c>
      <c r="H4815" t="b">
        <f>IF('Input and Summary Results'!$J$4="yes",'Data Transformation'!F4815,'Data Transformation'!D4815)</f>
        <v>0</v>
      </c>
      <c r="I4815" t="str">
        <f t="shared" si="256"/>
        <v/>
      </c>
    </row>
    <row r="4816" spans="2:9" x14ac:dyDescent="0.25">
      <c r="B4816" t="b">
        <f>IF('Input and Summary Results'!D4398=0,FALSE,'Input and Summary Results'!$B4398)</f>
        <v>0</v>
      </c>
      <c r="C4816" t="b">
        <f>IF(OR(B4816=0,'Input and Summary Results'!D4398=0,'Input and Summary Results'!D4398=""),FALSE,'Input and Summary Results'!$D4398)</f>
        <v>0</v>
      </c>
      <c r="D4816" t="b">
        <f>IF(OR(B4816=0,'Input and Summary Results'!E4398=0),FALSE,'Input and Summary Results'!$E4398)</f>
        <v>0</v>
      </c>
      <c r="E4816" t="b">
        <f t="shared" si="254"/>
        <v>0</v>
      </c>
      <c r="F4816" t="b">
        <f t="shared" si="255"/>
        <v>0</v>
      </c>
      <c r="G4816" t="b">
        <f>IF('Input and Summary Results'!$J$4="yes",IF(C4816=FALSE,FALSE,IF('Data Transformation'!E4816&lt;$R$10,E4816,$R$10)),IF(C4816=FALSE,FALSE,IF(C4816&lt;$R$10,C4816,$R$10)))</f>
        <v>0</v>
      </c>
      <c r="H4816" t="b">
        <f>IF('Input and Summary Results'!$J$4="yes",'Data Transformation'!F4816,'Data Transformation'!D4816)</f>
        <v>0</v>
      </c>
      <c r="I4816" t="str">
        <f t="shared" si="256"/>
        <v/>
      </c>
    </row>
    <row r="4817" spans="2:9" x14ac:dyDescent="0.25">
      <c r="B4817" t="b">
        <f>IF('Input and Summary Results'!D4399=0,FALSE,'Input and Summary Results'!$B4399)</f>
        <v>0</v>
      </c>
      <c r="C4817" t="b">
        <f>IF(OR(B4817=0,'Input and Summary Results'!D4399=0,'Input and Summary Results'!D4399=""),FALSE,'Input and Summary Results'!$D4399)</f>
        <v>0</v>
      </c>
      <c r="D4817" t="b">
        <f>IF(OR(B4817=0,'Input and Summary Results'!E4399=0),FALSE,'Input and Summary Results'!$E4399)</f>
        <v>0</v>
      </c>
      <c r="E4817" t="b">
        <f t="shared" si="254"/>
        <v>0</v>
      </c>
      <c r="F4817" t="b">
        <f t="shared" si="255"/>
        <v>0</v>
      </c>
      <c r="G4817" t="b">
        <f>IF('Input and Summary Results'!$J$4="yes",IF(C4817=FALSE,FALSE,IF('Data Transformation'!E4817&lt;$R$10,E4817,$R$10)),IF(C4817=FALSE,FALSE,IF(C4817&lt;$R$10,C4817,$R$10)))</f>
        <v>0</v>
      </c>
      <c r="H4817" t="b">
        <f>IF('Input and Summary Results'!$J$4="yes",'Data Transformation'!F4817,'Data Transformation'!D4817)</f>
        <v>0</v>
      </c>
      <c r="I4817" t="str">
        <f t="shared" si="256"/>
        <v/>
      </c>
    </row>
    <row r="4818" spans="2:9" x14ac:dyDescent="0.25">
      <c r="B4818" t="b">
        <f>IF('Input and Summary Results'!D4400=0,FALSE,'Input and Summary Results'!$B4400)</f>
        <v>0</v>
      </c>
      <c r="C4818" t="b">
        <f>IF(OR(B4818=0,'Input and Summary Results'!D4400=0,'Input and Summary Results'!D4400=""),FALSE,'Input and Summary Results'!$D4400)</f>
        <v>0</v>
      </c>
      <c r="D4818" t="b">
        <f>IF(OR(B4818=0,'Input and Summary Results'!E4400=0),FALSE,'Input and Summary Results'!$E4400)</f>
        <v>0</v>
      </c>
      <c r="E4818" t="b">
        <f t="shared" si="254"/>
        <v>0</v>
      </c>
      <c r="F4818" t="b">
        <f t="shared" si="255"/>
        <v>0</v>
      </c>
      <c r="G4818" t="b">
        <f>IF('Input and Summary Results'!$J$4="yes",IF(C4818=FALSE,FALSE,IF('Data Transformation'!E4818&lt;$R$10,E4818,$R$10)),IF(C4818=FALSE,FALSE,IF(C4818&lt;$R$10,C4818,$R$10)))</f>
        <v>0</v>
      </c>
      <c r="H4818" t="b">
        <f>IF('Input and Summary Results'!$J$4="yes",'Data Transformation'!F4818,'Data Transformation'!D4818)</f>
        <v>0</v>
      </c>
      <c r="I4818" t="str">
        <f t="shared" si="256"/>
        <v/>
      </c>
    </row>
    <row r="4819" spans="2:9" x14ac:dyDescent="0.25">
      <c r="B4819" t="b">
        <f>IF('Input and Summary Results'!D4401=0,FALSE,'Input and Summary Results'!$B4401)</f>
        <v>0</v>
      </c>
      <c r="C4819" t="b">
        <f>IF(OR(B4819=0,'Input and Summary Results'!D4401=0,'Input and Summary Results'!D4401=""),FALSE,'Input and Summary Results'!$D4401)</f>
        <v>0</v>
      </c>
      <c r="D4819" t="b">
        <f>IF(OR(B4819=0,'Input and Summary Results'!E4401=0),FALSE,'Input and Summary Results'!$E4401)</f>
        <v>0</v>
      </c>
      <c r="E4819" t="b">
        <f t="shared" si="254"/>
        <v>0</v>
      </c>
      <c r="F4819" t="b">
        <f t="shared" si="255"/>
        <v>0</v>
      </c>
      <c r="G4819" t="b">
        <f>IF('Input and Summary Results'!$J$4="yes",IF(C4819=FALSE,FALSE,IF('Data Transformation'!E4819&lt;$R$10,E4819,$R$10)),IF(C4819=FALSE,FALSE,IF(C4819&lt;$R$10,C4819,$R$10)))</f>
        <v>0</v>
      </c>
      <c r="H4819" t="b">
        <f>IF('Input and Summary Results'!$J$4="yes",'Data Transformation'!F4819,'Data Transformation'!D4819)</f>
        <v>0</v>
      </c>
      <c r="I4819" t="str">
        <f t="shared" si="256"/>
        <v/>
      </c>
    </row>
    <row r="4820" spans="2:9" x14ac:dyDescent="0.25">
      <c r="B4820" t="b">
        <f>IF('Input and Summary Results'!D4402=0,FALSE,'Input and Summary Results'!$B4402)</f>
        <v>0</v>
      </c>
      <c r="C4820" t="b">
        <f>IF(OR(B4820=0,'Input and Summary Results'!D4402=0,'Input and Summary Results'!D4402=""),FALSE,'Input and Summary Results'!$D4402)</f>
        <v>0</v>
      </c>
      <c r="D4820" t="b">
        <f>IF(OR(B4820=0,'Input and Summary Results'!E4402=0),FALSE,'Input and Summary Results'!$E4402)</f>
        <v>0</v>
      </c>
      <c r="E4820" t="b">
        <f t="shared" si="254"/>
        <v>0</v>
      </c>
      <c r="F4820" t="b">
        <f t="shared" si="255"/>
        <v>0</v>
      </c>
      <c r="G4820" t="b">
        <f>IF('Input and Summary Results'!$J$4="yes",IF(C4820=FALSE,FALSE,IF('Data Transformation'!E4820&lt;$R$10,E4820,$R$10)),IF(C4820=FALSE,FALSE,IF(C4820&lt;$R$10,C4820,$R$10)))</f>
        <v>0</v>
      </c>
      <c r="H4820" t="b">
        <f>IF('Input and Summary Results'!$J$4="yes",'Data Transformation'!F4820,'Data Transformation'!D4820)</f>
        <v>0</v>
      </c>
      <c r="I4820" t="str">
        <f t="shared" si="256"/>
        <v/>
      </c>
    </row>
    <row r="4821" spans="2:9" x14ac:dyDescent="0.25">
      <c r="B4821" t="b">
        <f>IF('Input and Summary Results'!D4403=0,FALSE,'Input and Summary Results'!$B4403)</f>
        <v>0</v>
      </c>
      <c r="C4821" t="b">
        <f>IF(OR(B4821=0,'Input and Summary Results'!D4403=0,'Input and Summary Results'!D4403=""),FALSE,'Input and Summary Results'!$D4403)</f>
        <v>0</v>
      </c>
      <c r="D4821" t="b">
        <f>IF(OR(B4821=0,'Input and Summary Results'!E4403=0),FALSE,'Input and Summary Results'!$E4403)</f>
        <v>0</v>
      </c>
      <c r="E4821" t="b">
        <f t="shared" si="254"/>
        <v>0</v>
      </c>
      <c r="F4821" t="b">
        <f t="shared" si="255"/>
        <v>0</v>
      </c>
      <c r="G4821" t="b">
        <f>IF('Input and Summary Results'!$J$4="yes",IF(C4821=FALSE,FALSE,IF('Data Transformation'!E4821&lt;$R$10,E4821,$R$10)),IF(C4821=FALSE,FALSE,IF(C4821&lt;$R$10,C4821,$R$10)))</f>
        <v>0</v>
      </c>
      <c r="H4821" t="b">
        <f>IF('Input and Summary Results'!$J$4="yes",'Data Transformation'!F4821,'Data Transformation'!D4821)</f>
        <v>0</v>
      </c>
      <c r="I4821" t="str">
        <f t="shared" si="256"/>
        <v/>
      </c>
    </row>
    <row r="4822" spans="2:9" x14ac:dyDescent="0.25">
      <c r="B4822" t="b">
        <f>IF('Input and Summary Results'!D4404=0,FALSE,'Input and Summary Results'!$B4404)</f>
        <v>0</v>
      </c>
      <c r="C4822" t="b">
        <f>IF(OR(B4822=0,'Input and Summary Results'!D4404=0,'Input and Summary Results'!D4404=""),FALSE,'Input and Summary Results'!$D4404)</f>
        <v>0</v>
      </c>
      <c r="D4822" t="b">
        <f>IF(OR(B4822=0,'Input and Summary Results'!E4404=0),FALSE,'Input and Summary Results'!$E4404)</f>
        <v>0</v>
      </c>
      <c r="E4822" t="b">
        <f t="shared" si="254"/>
        <v>0</v>
      </c>
      <c r="F4822" t="b">
        <f t="shared" si="255"/>
        <v>0</v>
      </c>
      <c r="G4822" t="b">
        <f>IF('Input and Summary Results'!$J$4="yes",IF(C4822=FALSE,FALSE,IF('Data Transformation'!E4822&lt;$R$10,E4822,$R$10)),IF(C4822=FALSE,FALSE,IF(C4822&lt;$R$10,C4822,$R$10)))</f>
        <v>0</v>
      </c>
      <c r="H4822" t="b">
        <f>IF('Input and Summary Results'!$J$4="yes",'Data Transformation'!F4822,'Data Transformation'!D4822)</f>
        <v>0</v>
      </c>
      <c r="I4822" t="str">
        <f t="shared" si="256"/>
        <v/>
      </c>
    </row>
    <row r="4823" spans="2:9" x14ac:dyDescent="0.25">
      <c r="B4823" t="b">
        <f>IF('Input and Summary Results'!D4405=0,FALSE,'Input and Summary Results'!$B4405)</f>
        <v>0</v>
      </c>
      <c r="C4823" t="b">
        <f>IF(OR(B4823=0,'Input and Summary Results'!D4405=0,'Input and Summary Results'!D4405=""),FALSE,'Input and Summary Results'!$D4405)</f>
        <v>0</v>
      </c>
      <c r="D4823" t="b">
        <f>IF(OR(B4823=0,'Input and Summary Results'!E4405=0),FALSE,'Input and Summary Results'!$E4405)</f>
        <v>0</v>
      </c>
      <c r="E4823" t="b">
        <f t="shared" si="254"/>
        <v>0</v>
      </c>
      <c r="F4823" t="b">
        <f t="shared" si="255"/>
        <v>0</v>
      </c>
      <c r="G4823" t="b">
        <f>IF('Input and Summary Results'!$J$4="yes",IF(C4823=FALSE,FALSE,IF('Data Transformation'!E4823&lt;$R$10,E4823,$R$10)),IF(C4823=FALSE,FALSE,IF(C4823&lt;$R$10,C4823,$R$10)))</f>
        <v>0</v>
      </c>
      <c r="H4823" t="b">
        <f>IF('Input and Summary Results'!$J$4="yes",'Data Transformation'!F4823,'Data Transformation'!D4823)</f>
        <v>0</v>
      </c>
      <c r="I4823" t="str">
        <f t="shared" si="256"/>
        <v/>
      </c>
    </row>
    <row r="4824" spans="2:9" x14ac:dyDescent="0.25">
      <c r="B4824" t="b">
        <f>IF('Input and Summary Results'!D4406=0,FALSE,'Input and Summary Results'!$B4406)</f>
        <v>0</v>
      </c>
      <c r="C4824" t="b">
        <f>IF(OR(B4824=0,'Input and Summary Results'!D4406=0,'Input and Summary Results'!D4406=""),FALSE,'Input and Summary Results'!$D4406)</f>
        <v>0</v>
      </c>
      <c r="D4824" t="b">
        <f>IF(OR(B4824=0,'Input and Summary Results'!E4406=0),FALSE,'Input and Summary Results'!$E4406)</f>
        <v>0</v>
      </c>
      <c r="E4824" t="b">
        <f t="shared" si="254"/>
        <v>0</v>
      </c>
      <c r="F4824" t="b">
        <f t="shared" si="255"/>
        <v>0</v>
      </c>
      <c r="G4824" t="b">
        <f>IF('Input and Summary Results'!$J$4="yes",IF(C4824=FALSE,FALSE,IF('Data Transformation'!E4824&lt;$R$10,E4824,$R$10)),IF(C4824=FALSE,FALSE,IF(C4824&lt;$R$10,C4824,$R$10)))</f>
        <v>0</v>
      </c>
      <c r="H4824" t="b">
        <f>IF('Input and Summary Results'!$J$4="yes",'Data Transformation'!F4824,'Data Transformation'!D4824)</f>
        <v>0</v>
      </c>
      <c r="I4824" t="str">
        <f t="shared" si="256"/>
        <v/>
      </c>
    </row>
    <row r="4825" spans="2:9" x14ac:dyDescent="0.25">
      <c r="B4825" t="b">
        <f>IF('Input and Summary Results'!D4407=0,FALSE,'Input and Summary Results'!$B4407)</f>
        <v>0</v>
      </c>
      <c r="C4825" t="b">
        <f>IF(OR(B4825=0,'Input and Summary Results'!D4407=0,'Input and Summary Results'!D4407=""),FALSE,'Input and Summary Results'!$D4407)</f>
        <v>0</v>
      </c>
      <c r="D4825" t="b">
        <f>IF(OR(B4825=0,'Input and Summary Results'!E4407=0),FALSE,'Input and Summary Results'!$E4407)</f>
        <v>0</v>
      </c>
      <c r="E4825" t="b">
        <f t="shared" si="254"/>
        <v>0</v>
      </c>
      <c r="F4825" t="b">
        <f t="shared" si="255"/>
        <v>0</v>
      </c>
      <c r="G4825" t="b">
        <f>IF('Input and Summary Results'!$J$4="yes",IF(C4825=FALSE,FALSE,IF('Data Transformation'!E4825&lt;$R$10,E4825,$R$10)),IF(C4825=FALSE,FALSE,IF(C4825&lt;$R$10,C4825,$R$10)))</f>
        <v>0</v>
      </c>
      <c r="H4825" t="b">
        <f>IF('Input and Summary Results'!$J$4="yes",'Data Transformation'!F4825,'Data Transformation'!D4825)</f>
        <v>0</v>
      </c>
      <c r="I4825" t="str">
        <f t="shared" si="256"/>
        <v/>
      </c>
    </row>
    <row r="4826" spans="2:9" x14ac:dyDescent="0.25">
      <c r="B4826" t="b">
        <f>IF('Input and Summary Results'!D4408=0,FALSE,'Input and Summary Results'!$B4408)</f>
        <v>0</v>
      </c>
      <c r="C4826" t="b">
        <f>IF(OR(B4826=0,'Input and Summary Results'!D4408=0,'Input and Summary Results'!D4408=""),FALSE,'Input and Summary Results'!$D4408)</f>
        <v>0</v>
      </c>
      <c r="D4826" t="b">
        <f>IF(OR(B4826=0,'Input and Summary Results'!E4408=0),FALSE,'Input and Summary Results'!$E4408)</f>
        <v>0</v>
      </c>
      <c r="E4826" t="b">
        <f t="shared" si="254"/>
        <v>0</v>
      </c>
      <c r="F4826" t="b">
        <f t="shared" si="255"/>
        <v>0</v>
      </c>
      <c r="G4826" t="b">
        <f>IF('Input and Summary Results'!$J$4="yes",IF(C4826=FALSE,FALSE,IF('Data Transformation'!E4826&lt;$R$10,E4826,$R$10)),IF(C4826=FALSE,FALSE,IF(C4826&lt;$R$10,C4826,$R$10)))</f>
        <v>0</v>
      </c>
      <c r="H4826" t="b">
        <f>IF('Input and Summary Results'!$J$4="yes",'Data Transformation'!F4826,'Data Transformation'!D4826)</f>
        <v>0</v>
      </c>
      <c r="I4826" t="str">
        <f t="shared" si="256"/>
        <v/>
      </c>
    </row>
    <row r="4827" spans="2:9" x14ac:dyDescent="0.25">
      <c r="B4827" t="b">
        <f>IF('Input and Summary Results'!D4409=0,FALSE,'Input and Summary Results'!$B4409)</f>
        <v>0</v>
      </c>
      <c r="C4827" t="b">
        <f>IF(OR(B4827=0,'Input and Summary Results'!D4409=0,'Input and Summary Results'!D4409=""),FALSE,'Input and Summary Results'!$D4409)</f>
        <v>0</v>
      </c>
      <c r="D4827" t="b">
        <f>IF(OR(B4827=0,'Input and Summary Results'!E4409=0),FALSE,'Input and Summary Results'!$E4409)</f>
        <v>0</v>
      </c>
      <c r="E4827" t="b">
        <f t="shared" si="254"/>
        <v>0</v>
      </c>
      <c r="F4827" t="b">
        <f t="shared" si="255"/>
        <v>0</v>
      </c>
      <c r="G4827" t="b">
        <f>IF('Input and Summary Results'!$J$4="yes",IF(C4827=FALSE,FALSE,IF('Data Transformation'!E4827&lt;$R$10,E4827,$R$10)),IF(C4827=FALSE,FALSE,IF(C4827&lt;$R$10,C4827,$R$10)))</f>
        <v>0</v>
      </c>
      <c r="H4827" t="b">
        <f>IF('Input and Summary Results'!$J$4="yes",'Data Transformation'!F4827,'Data Transformation'!D4827)</f>
        <v>0</v>
      </c>
      <c r="I4827" t="str">
        <f t="shared" si="256"/>
        <v/>
      </c>
    </row>
    <row r="4828" spans="2:9" x14ac:dyDescent="0.25">
      <c r="B4828" t="b">
        <f>IF('Input and Summary Results'!D4410=0,FALSE,'Input and Summary Results'!$B4410)</f>
        <v>0</v>
      </c>
      <c r="C4828" t="b">
        <f>IF(OR(B4828=0,'Input and Summary Results'!D4410=0,'Input and Summary Results'!D4410=""),FALSE,'Input and Summary Results'!$D4410)</f>
        <v>0</v>
      </c>
      <c r="D4828" t="b">
        <f>IF(OR(B4828=0,'Input and Summary Results'!E4410=0),FALSE,'Input and Summary Results'!$E4410)</f>
        <v>0</v>
      </c>
      <c r="E4828" t="b">
        <f t="shared" si="254"/>
        <v>0</v>
      </c>
      <c r="F4828" t="b">
        <f t="shared" si="255"/>
        <v>0</v>
      </c>
      <c r="G4828" t="b">
        <f>IF('Input and Summary Results'!$J$4="yes",IF(C4828=FALSE,FALSE,IF('Data Transformation'!E4828&lt;$R$10,E4828,$R$10)),IF(C4828=FALSE,FALSE,IF(C4828&lt;$R$10,C4828,$R$10)))</f>
        <v>0</v>
      </c>
      <c r="H4828" t="b">
        <f>IF('Input and Summary Results'!$J$4="yes",'Data Transformation'!F4828,'Data Transformation'!D4828)</f>
        <v>0</v>
      </c>
      <c r="I4828" t="str">
        <f t="shared" si="256"/>
        <v/>
      </c>
    </row>
    <row r="4829" spans="2:9" x14ac:dyDescent="0.25">
      <c r="B4829" t="b">
        <f>IF('Input and Summary Results'!D4411=0,FALSE,'Input and Summary Results'!$B4411)</f>
        <v>0</v>
      </c>
      <c r="C4829" t="b">
        <f>IF(OR(B4829=0,'Input and Summary Results'!D4411=0,'Input and Summary Results'!D4411=""),FALSE,'Input and Summary Results'!$D4411)</f>
        <v>0</v>
      </c>
      <c r="D4829" t="b">
        <f>IF(OR(B4829=0,'Input and Summary Results'!E4411=0),FALSE,'Input and Summary Results'!$E4411)</f>
        <v>0</v>
      </c>
      <c r="E4829" t="b">
        <f t="shared" si="254"/>
        <v>0</v>
      </c>
      <c r="F4829" t="b">
        <f t="shared" si="255"/>
        <v>0</v>
      </c>
      <c r="G4829" t="b">
        <f>IF('Input and Summary Results'!$J$4="yes",IF(C4829=FALSE,FALSE,IF('Data Transformation'!E4829&lt;$R$10,E4829,$R$10)),IF(C4829=FALSE,FALSE,IF(C4829&lt;$R$10,C4829,$R$10)))</f>
        <v>0</v>
      </c>
      <c r="H4829" t="b">
        <f>IF('Input and Summary Results'!$J$4="yes",'Data Transformation'!F4829,'Data Transformation'!D4829)</f>
        <v>0</v>
      </c>
      <c r="I4829" t="str">
        <f t="shared" si="256"/>
        <v/>
      </c>
    </row>
    <row r="4830" spans="2:9" x14ac:dyDescent="0.25">
      <c r="B4830" t="b">
        <f>IF('Input and Summary Results'!D4412=0,FALSE,'Input and Summary Results'!$B4412)</f>
        <v>0</v>
      </c>
      <c r="C4830" t="b">
        <f>IF(OR(B4830=0,'Input and Summary Results'!D4412=0,'Input and Summary Results'!D4412=""),FALSE,'Input and Summary Results'!$D4412)</f>
        <v>0</v>
      </c>
      <c r="D4830" t="b">
        <f>IF(OR(B4830=0,'Input and Summary Results'!E4412=0),FALSE,'Input and Summary Results'!$E4412)</f>
        <v>0</v>
      </c>
      <c r="E4830" t="b">
        <f t="shared" si="254"/>
        <v>0</v>
      </c>
      <c r="F4830" t="b">
        <f t="shared" si="255"/>
        <v>0</v>
      </c>
      <c r="G4830" t="b">
        <f>IF('Input and Summary Results'!$J$4="yes",IF(C4830=FALSE,FALSE,IF('Data Transformation'!E4830&lt;$R$10,E4830,$R$10)),IF(C4830=FALSE,FALSE,IF(C4830&lt;$R$10,C4830,$R$10)))</f>
        <v>0</v>
      </c>
      <c r="H4830" t="b">
        <f>IF('Input and Summary Results'!$J$4="yes",'Data Transformation'!F4830,'Data Transformation'!D4830)</f>
        <v>0</v>
      </c>
      <c r="I4830" t="str">
        <f t="shared" si="256"/>
        <v/>
      </c>
    </row>
    <row r="4831" spans="2:9" x14ac:dyDescent="0.25">
      <c r="B4831" t="b">
        <f>IF('Input and Summary Results'!D4413=0,FALSE,'Input and Summary Results'!$B4413)</f>
        <v>0</v>
      </c>
      <c r="C4831" t="b">
        <f>IF(OR(B4831=0,'Input and Summary Results'!D4413=0,'Input and Summary Results'!D4413=""),FALSE,'Input and Summary Results'!$D4413)</f>
        <v>0</v>
      </c>
      <c r="D4831" t="b">
        <f>IF(OR(B4831=0,'Input and Summary Results'!E4413=0),FALSE,'Input and Summary Results'!$E4413)</f>
        <v>0</v>
      </c>
      <c r="E4831" t="b">
        <f t="shared" si="254"/>
        <v>0</v>
      </c>
      <c r="F4831" t="b">
        <f t="shared" si="255"/>
        <v>0</v>
      </c>
      <c r="G4831" t="b">
        <f>IF('Input and Summary Results'!$J$4="yes",IF(C4831=FALSE,FALSE,IF('Data Transformation'!E4831&lt;$R$10,E4831,$R$10)),IF(C4831=FALSE,FALSE,IF(C4831&lt;$R$10,C4831,$R$10)))</f>
        <v>0</v>
      </c>
      <c r="H4831" t="b">
        <f>IF('Input and Summary Results'!$J$4="yes",'Data Transformation'!F4831,'Data Transformation'!D4831)</f>
        <v>0</v>
      </c>
      <c r="I4831" t="str">
        <f t="shared" si="256"/>
        <v/>
      </c>
    </row>
    <row r="4832" spans="2:9" x14ac:dyDescent="0.25">
      <c r="B4832" t="b">
        <f>IF('Input and Summary Results'!D4414=0,FALSE,'Input and Summary Results'!$B4414)</f>
        <v>0</v>
      </c>
      <c r="C4832" t="b">
        <f>IF(OR(B4832=0,'Input and Summary Results'!D4414=0,'Input and Summary Results'!D4414=""),FALSE,'Input and Summary Results'!$D4414)</f>
        <v>0</v>
      </c>
      <c r="D4832" t="b">
        <f>IF(OR(B4832=0,'Input and Summary Results'!E4414=0),FALSE,'Input and Summary Results'!$E4414)</f>
        <v>0</v>
      </c>
      <c r="E4832" t="b">
        <f t="shared" si="254"/>
        <v>0</v>
      </c>
      <c r="F4832" t="b">
        <f t="shared" si="255"/>
        <v>0</v>
      </c>
      <c r="G4832" t="b">
        <f>IF('Input and Summary Results'!$J$4="yes",IF(C4832=FALSE,FALSE,IF('Data Transformation'!E4832&lt;$R$10,E4832,$R$10)),IF(C4832=FALSE,FALSE,IF(C4832&lt;$R$10,C4832,$R$10)))</f>
        <v>0</v>
      </c>
      <c r="H4832" t="b">
        <f>IF('Input and Summary Results'!$J$4="yes",'Data Transformation'!F4832,'Data Transformation'!D4832)</f>
        <v>0</v>
      </c>
      <c r="I4832" t="str">
        <f t="shared" si="256"/>
        <v/>
      </c>
    </row>
    <row r="4833" spans="2:9" x14ac:dyDescent="0.25">
      <c r="B4833" t="b">
        <f>IF('Input and Summary Results'!D4415=0,FALSE,'Input and Summary Results'!$B4415)</f>
        <v>0</v>
      </c>
      <c r="C4833" t="b">
        <f>IF(OR(B4833=0,'Input and Summary Results'!D4415=0,'Input and Summary Results'!D4415=""),FALSE,'Input and Summary Results'!$D4415)</f>
        <v>0</v>
      </c>
      <c r="D4833" t="b">
        <f>IF(OR(B4833=0,'Input and Summary Results'!E4415=0),FALSE,'Input and Summary Results'!$E4415)</f>
        <v>0</v>
      </c>
      <c r="E4833" t="b">
        <f t="shared" si="254"/>
        <v>0</v>
      </c>
      <c r="F4833" t="b">
        <f t="shared" si="255"/>
        <v>0</v>
      </c>
      <c r="G4833" t="b">
        <f>IF('Input and Summary Results'!$J$4="yes",IF(C4833=FALSE,FALSE,IF('Data Transformation'!E4833&lt;$R$10,E4833,$R$10)),IF(C4833=FALSE,FALSE,IF(C4833&lt;$R$10,C4833,$R$10)))</f>
        <v>0</v>
      </c>
      <c r="H4833" t="b">
        <f>IF('Input and Summary Results'!$J$4="yes",'Data Transformation'!F4833,'Data Transformation'!D4833)</f>
        <v>0</v>
      </c>
      <c r="I4833" t="str">
        <f t="shared" si="256"/>
        <v/>
      </c>
    </row>
    <row r="4834" spans="2:9" x14ac:dyDescent="0.25">
      <c r="B4834" t="b">
        <f>IF('Input and Summary Results'!D4416=0,FALSE,'Input and Summary Results'!$B4416)</f>
        <v>0</v>
      </c>
      <c r="C4834" t="b">
        <f>IF(OR(B4834=0,'Input and Summary Results'!D4416=0,'Input and Summary Results'!D4416=""),FALSE,'Input and Summary Results'!$D4416)</f>
        <v>0</v>
      </c>
      <c r="D4834" t="b">
        <f>IF(OR(B4834=0,'Input and Summary Results'!E4416=0),FALSE,'Input and Summary Results'!$E4416)</f>
        <v>0</v>
      </c>
      <c r="E4834" t="b">
        <f t="shared" si="254"/>
        <v>0</v>
      </c>
      <c r="F4834" t="b">
        <f t="shared" si="255"/>
        <v>0</v>
      </c>
      <c r="G4834" t="b">
        <f>IF('Input and Summary Results'!$J$4="yes",IF(C4834=FALSE,FALSE,IF('Data Transformation'!E4834&lt;$R$10,E4834,$R$10)),IF(C4834=FALSE,FALSE,IF(C4834&lt;$R$10,C4834,$R$10)))</f>
        <v>0</v>
      </c>
      <c r="H4834" t="b">
        <f>IF('Input and Summary Results'!$J$4="yes",'Data Transformation'!F4834,'Data Transformation'!D4834)</f>
        <v>0</v>
      </c>
      <c r="I4834" t="str">
        <f t="shared" si="256"/>
        <v/>
      </c>
    </row>
    <row r="4835" spans="2:9" x14ac:dyDescent="0.25">
      <c r="B4835" t="b">
        <f>IF('Input and Summary Results'!D4417=0,FALSE,'Input and Summary Results'!$B4417)</f>
        <v>0</v>
      </c>
      <c r="C4835" t="b">
        <f>IF(OR(B4835=0,'Input and Summary Results'!D4417=0,'Input and Summary Results'!D4417=""),FALSE,'Input and Summary Results'!$D4417)</f>
        <v>0</v>
      </c>
      <c r="D4835" t="b">
        <f>IF(OR(B4835=0,'Input and Summary Results'!E4417=0),FALSE,'Input and Summary Results'!$E4417)</f>
        <v>0</v>
      </c>
      <c r="E4835" t="b">
        <f t="shared" si="254"/>
        <v>0</v>
      </c>
      <c r="F4835" t="b">
        <f t="shared" si="255"/>
        <v>0</v>
      </c>
      <c r="G4835" t="b">
        <f>IF('Input and Summary Results'!$J$4="yes",IF(C4835=FALSE,FALSE,IF('Data Transformation'!E4835&lt;$R$10,E4835,$R$10)),IF(C4835=FALSE,FALSE,IF(C4835&lt;$R$10,C4835,$R$10)))</f>
        <v>0</v>
      </c>
      <c r="H4835" t="b">
        <f>IF('Input and Summary Results'!$J$4="yes",'Data Transformation'!F4835,'Data Transformation'!D4835)</f>
        <v>0</v>
      </c>
      <c r="I4835" t="str">
        <f t="shared" si="256"/>
        <v/>
      </c>
    </row>
    <row r="4836" spans="2:9" x14ac:dyDescent="0.25">
      <c r="B4836" t="b">
        <f>IF('Input and Summary Results'!D4418=0,FALSE,'Input and Summary Results'!$B4418)</f>
        <v>0</v>
      </c>
      <c r="C4836" t="b">
        <f>IF(OR(B4836=0,'Input and Summary Results'!D4418=0,'Input and Summary Results'!D4418=""),FALSE,'Input and Summary Results'!$D4418)</f>
        <v>0</v>
      </c>
      <c r="D4836" t="b">
        <f>IF(OR(B4836=0,'Input and Summary Results'!E4418=0),FALSE,'Input and Summary Results'!$E4418)</f>
        <v>0</v>
      </c>
      <c r="E4836" t="b">
        <f t="shared" si="254"/>
        <v>0</v>
      </c>
      <c r="F4836" t="b">
        <f t="shared" si="255"/>
        <v>0</v>
      </c>
      <c r="G4836" t="b">
        <f>IF('Input and Summary Results'!$J$4="yes",IF(C4836=FALSE,FALSE,IF('Data Transformation'!E4836&lt;$R$10,E4836,$R$10)),IF(C4836=FALSE,FALSE,IF(C4836&lt;$R$10,C4836,$R$10)))</f>
        <v>0</v>
      </c>
      <c r="H4836" t="b">
        <f>IF('Input and Summary Results'!$J$4="yes",'Data Transformation'!F4836,'Data Transformation'!D4836)</f>
        <v>0</v>
      </c>
      <c r="I4836" t="str">
        <f t="shared" si="256"/>
        <v/>
      </c>
    </row>
    <row r="4837" spans="2:9" x14ac:dyDescent="0.25">
      <c r="B4837" t="b">
        <f>IF('Input and Summary Results'!D4419=0,FALSE,'Input and Summary Results'!$B4419)</f>
        <v>0</v>
      </c>
      <c r="C4837" t="b">
        <f>IF(OR(B4837=0,'Input and Summary Results'!D4419=0,'Input and Summary Results'!D4419=""),FALSE,'Input and Summary Results'!$D4419)</f>
        <v>0</v>
      </c>
      <c r="D4837" t="b">
        <f>IF(OR(B4837=0,'Input and Summary Results'!E4419=0),FALSE,'Input and Summary Results'!$E4419)</f>
        <v>0</v>
      </c>
      <c r="E4837" t="b">
        <f t="shared" si="254"/>
        <v>0</v>
      </c>
      <c r="F4837" t="b">
        <f t="shared" si="255"/>
        <v>0</v>
      </c>
      <c r="G4837" t="b">
        <f>IF('Input and Summary Results'!$J$4="yes",IF(C4837=FALSE,FALSE,IF('Data Transformation'!E4837&lt;$R$10,E4837,$R$10)),IF(C4837=FALSE,FALSE,IF(C4837&lt;$R$10,C4837,$R$10)))</f>
        <v>0</v>
      </c>
      <c r="H4837" t="b">
        <f>IF('Input and Summary Results'!$J$4="yes",'Data Transformation'!F4837,'Data Transformation'!D4837)</f>
        <v>0</v>
      </c>
      <c r="I4837" t="str">
        <f t="shared" si="256"/>
        <v/>
      </c>
    </row>
    <row r="4838" spans="2:9" x14ac:dyDescent="0.25">
      <c r="B4838" t="b">
        <f>IF('Input and Summary Results'!D4420=0,FALSE,'Input and Summary Results'!$B4420)</f>
        <v>0</v>
      </c>
      <c r="C4838" t="b">
        <f>IF(OR(B4838=0,'Input and Summary Results'!D4420=0,'Input and Summary Results'!D4420=""),FALSE,'Input and Summary Results'!$D4420)</f>
        <v>0</v>
      </c>
      <c r="D4838" t="b">
        <f>IF(OR(B4838=0,'Input and Summary Results'!E4420=0),FALSE,'Input and Summary Results'!$E4420)</f>
        <v>0</v>
      </c>
      <c r="E4838" t="b">
        <f t="shared" si="254"/>
        <v>0</v>
      </c>
      <c r="F4838" t="b">
        <f t="shared" si="255"/>
        <v>0</v>
      </c>
      <c r="G4838" t="b">
        <f>IF('Input and Summary Results'!$J$4="yes",IF(C4838=FALSE,FALSE,IF('Data Transformation'!E4838&lt;$R$10,E4838,$R$10)),IF(C4838=FALSE,FALSE,IF(C4838&lt;$R$10,C4838,$R$10)))</f>
        <v>0</v>
      </c>
      <c r="H4838" t="b">
        <f>IF('Input and Summary Results'!$J$4="yes",'Data Transformation'!F4838,'Data Transformation'!D4838)</f>
        <v>0</v>
      </c>
      <c r="I4838" t="str">
        <f t="shared" si="256"/>
        <v/>
      </c>
    </row>
    <row r="4839" spans="2:9" x14ac:dyDescent="0.25">
      <c r="B4839" t="b">
        <f>IF('Input and Summary Results'!D4421=0,FALSE,'Input and Summary Results'!$B4421)</f>
        <v>0</v>
      </c>
      <c r="C4839" t="b">
        <f>IF(OR(B4839=0,'Input and Summary Results'!D4421=0,'Input and Summary Results'!D4421=""),FALSE,'Input and Summary Results'!$D4421)</f>
        <v>0</v>
      </c>
      <c r="D4839" t="b">
        <f>IF(OR(B4839=0,'Input and Summary Results'!E4421=0),FALSE,'Input and Summary Results'!$E4421)</f>
        <v>0</v>
      </c>
      <c r="E4839" t="b">
        <f t="shared" si="254"/>
        <v>0</v>
      </c>
      <c r="F4839" t="b">
        <f t="shared" si="255"/>
        <v>0</v>
      </c>
      <c r="G4839" t="b">
        <f>IF('Input and Summary Results'!$J$4="yes",IF(C4839=FALSE,FALSE,IF('Data Transformation'!E4839&lt;$R$10,E4839,$R$10)),IF(C4839=FALSE,FALSE,IF(C4839&lt;$R$10,C4839,$R$10)))</f>
        <v>0</v>
      </c>
      <c r="H4839" t="b">
        <f>IF('Input and Summary Results'!$J$4="yes",'Data Transformation'!F4839,'Data Transformation'!D4839)</f>
        <v>0</v>
      </c>
      <c r="I4839" t="str">
        <f t="shared" si="256"/>
        <v/>
      </c>
    </row>
    <row r="4840" spans="2:9" x14ac:dyDescent="0.25">
      <c r="B4840" t="b">
        <f>IF('Input and Summary Results'!D4422=0,FALSE,'Input and Summary Results'!$B4422)</f>
        <v>0</v>
      </c>
      <c r="C4840" t="b">
        <f>IF(OR(B4840=0,'Input and Summary Results'!D4422=0,'Input and Summary Results'!D4422=""),FALSE,'Input and Summary Results'!$D4422)</f>
        <v>0</v>
      </c>
      <c r="D4840" t="b">
        <f>IF(OR(B4840=0,'Input and Summary Results'!E4422=0),FALSE,'Input and Summary Results'!$E4422)</f>
        <v>0</v>
      </c>
      <c r="E4840" t="b">
        <f t="shared" si="254"/>
        <v>0</v>
      </c>
      <c r="F4840" t="b">
        <f t="shared" si="255"/>
        <v>0</v>
      </c>
      <c r="G4840" t="b">
        <f>IF('Input and Summary Results'!$J$4="yes",IF(C4840=FALSE,FALSE,IF('Data Transformation'!E4840&lt;$R$10,E4840,$R$10)),IF(C4840=FALSE,FALSE,IF(C4840&lt;$R$10,C4840,$R$10)))</f>
        <v>0</v>
      </c>
      <c r="H4840" t="b">
        <f>IF('Input and Summary Results'!$J$4="yes",'Data Transformation'!F4840,'Data Transformation'!D4840)</f>
        <v>0</v>
      </c>
      <c r="I4840" t="str">
        <f t="shared" si="256"/>
        <v/>
      </c>
    </row>
    <row r="4841" spans="2:9" x14ac:dyDescent="0.25">
      <c r="B4841" t="b">
        <f>IF('Input and Summary Results'!D4423=0,FALSE,'Input and Summary Results'!$B4423)</f>
        <v>0</v>
      </c>
      <c r="C4841" t="b">
        <f>IF(OR(B4841=0,'Input and Summary Results'!D4423=0,'Input and Summary Results'!D4423=""),FALSE,'Input and Summary Results'!$D4423)</f>
        <v>0</v>
      </c>
      <c r="D4841" t="b">
        <f>IF(OR(B4841=0,'Input and Summary Results'!E4423=0),FALSE,'Input and Summary Results'!$E4423)</f>
        <v>0</v>
      </c>
      <c r="E4841" t="b">
        <f t="shared" si="254"/>
        <v>0</v>
      </c>
      <c r="F4841" t="b">
        <f t="shared" si="255"/>
        <v>0</v>
      </c>
      <c r="G4841" t="b">
        <f>IF('Input and Summary Results'!$J$4="yes",IF(C4841=FALSE,FALSE,IF('Data Transformation'!E4841&lt;$R$10,E4841,$R$10)),IF(C4841=FALSE,FALSE,IF(C4841&lt;$R$10,C4841,$R$10)))</f>
        <v>0</v>
      </c>
      <c r="H4841" t="b">
        <f>IF('Input and Summary Results'!$J$4="yes",'Data Transformation'!F4841,'Data Transformation'!D4841)</f>
        <v>0</v>
      </c>
      <c r="I4841" t="str">
        <f t="shared" si="256"/>
        <v/>
      </c>
    </row>
    <row r="4842" spans="2:9" x14ac:dyDescent="0.25">
      <c r="B4842" t="b">
        <f>IF('Input and Summary Results'!D4424=0,FALSE,'Input and Summary Results'!$B4424)</f>
        <v>0</v>
      </c>
      <c r="C4842" t="b">
        <f>IF(OR(B4842=0,'Input and Summary Results'!D4424=0,'Input and Summary Results'!D4424=""),FALSE,'Input and Summary Results'!$D4424)</f>
        <v>0</v>
      </c>
      <c r="D4842" t="b">
        <f>IF(OR(B4842=0,'Input and Summary Results'!E4424=0),FALSE,'Input and Summary Results'!$E4424)</f>
        <v>0</v>
      </c>
      <c r="E4842" t="b">
        <f t="shared" ref="E4842:E4905" si="257">IF(C4842=FALSE,FALSE,LOG10(C4842))</f>
        <v>0</v>
      </c>
      <c r="F4842" t="b">
        <f t="shared" ref="F4842:F4905" si="258">IF(D4842=FALSE, FALSE,0.434*D4842/C4842)</f>
        <v>0</v>
      </c>
      <c r="G4842" t="b">
        <f>IF('Input and Summary Results'!$J$4="yes",IF(C4842=FALSE,FALSE,IF('Data Transformation'!E4842&lt;$R$10,E4842,$R$10)),IF(C4842=FALSE,FALSE,IF(C4842&lt;$R$10,C4842,$R$10)))</f>
        <v>0</v>
      </c>
      <c r="H4842" t="b">
        <f>IF('Input and Summary Results'!$J$4="yes",'Data Transformation'!F4842,'Data Transformation'!D4842)</f>
        <v>0</v>
      </c>
      <c r="I4842" t="str">
        <f t="shared" si="256"/>
        <v/>
      </c>
    </row>
    <row r="4843" spans="2:9" x14ac:dyDescent="0.25">
      <c r="B4843" t="b">
        <f>IF('Input and Summary Results'!D4425=0,FALSE,'Input and Summary Results'!$B4425)</f>
        <v>0</v>
      </c>
      <c r="C4843" t="b">
        <f>IF(OR(B4843=0,'Input and Summary Results'!D4425=0,'Input and Summary Results'!D4425=""),FALSE,'Input and Summary Results'!$D4425)</f>
        <v>0</v>
      </c>
      <c r="D4843" t="b">
        <f>IF(OR(B4843=0,'Input and Summary Results'!E4425=0),FALSE,'Input and Summary Results'!$E4425)</f>
        <v>0</v>
      </c>
      <c r="E4843" t="b">
        <f t="shared" si="257"/>
        <v>0</v>
      </c>
      <c r="F4843" t="b">
        <f t="shared" si="258"/>
        <v>0</v>
      </c>
      <c r="G4843" t="b">
        <f>IF('Input and Summary Results'!$J$4="yes",IF(C4843=FALSE,FALSE,IF('Data Transformation'!E4843&lt;$R$10,E4843,$R$10)),IF(C4843=FALSE,FALSE,IF(C4843&lt;$R$10,C4843,$R$10)))</f>
        <v>0</v>
      </c>
      <c r="H4843" t="b">
        <f>IF('Input and Summary Results'!$J$4="yes",'Data Transformation'!F4843,'Data Transformation'!D4843)</f>
        <v>0</v>
      </c>
      <c r="I4843" t="str">
        <f t="shared" si="256"/>
        <v/>
      </c>
    </row>
    <row r="4844" spans="2:9" x14ac:dyDescent="0.25">
      <c r="B4844" t="b">
        <f>IF('Input and Summary Results'!D4426=0,FALSE,'Input and Summary Results'!$B4426)</f>
        <v>0</v>
      </c>
      <c r="C4844" t="b">
        <f>IF(OR(B4844=0,'Input and Summary Results'!D4426=0,'Input and Summary Results'!D4426=""),FALSE,'Input and Summary Results'!$D4426)</f>
        <v>0</v>
      </c>
      <c r="D4844" t="b">
        <f>IF(OR(B4844=0,'Input and Summary Results'!E4426=0),FALSE,'Input and Summary Results'!$E4426)</f>
        <v>0</v>
      </c>
      <c r="E4844" t="b">
        <f t="shared" si="257"/>
        <v>0</v>
      </c>
      <c r="F4844" t="b">
        <f t="shared" si="258"/>
        <v>0</v>
      </c>
      <c r="G4844" t="b">
        <f>IF('Input and Summary Results'!$J$4="yes",IF(C4844=FALSE,FALSE,IF('Data Transformation'!E4844&lt;$R$10,E4844,$R$10)),IF(C4844=FALSE,FALSE,IF(C4844&lt;$R$10,C4844,$R$10)))</f>
        <v>0</v>
      </c>
      <c r="H4844" t="b">
        <f>IF('Input and Summary Results'!$J$4="yes",'Data Transformation'!F4844,'Data Transformation'!D4844)</f>
        <v>0</v>
      </c>
      <c r="I4844" t="str">
        <f t="shared" si="256"/>
        <v/>
      </c>
    </row>
    <row r="4845" spans="2:9" x14ac:dyDescent="0.25">
      <c r="B4845" t="b">
        <f>IF('Input and Summary Results'!D4427=0,FALSE,'Input and Summary Results'!$B4427)</f>
        <v>0</v>
      </c>
      <c r="C4845" t="b">
        <f>IF(OR(B4845=0,'Input and Summary Results'!D4427=0,'Input and Summary Results'!D4427=""),FALSE,'Input and Summary Results'!$D4427)</f>
        <v>0</v>
      </c>
      <c r="D4845" t="b">
        <f>IF(OR(B4845=0,'Input and Summary Results'!E4427=0),FALSE,'Input and Summary Results'!$E4427)</f>
        <v>0</v>
      </c>
      <c r="E4845" t="b">
        <f t="shared" si="257"/>
        <v>0</v>
      </c>
      <c r="F4845" t="b">
        <f t="shared" si="258"/>
        <v>0</v>
      </c>
      <c r="G4845" t="b">
        <f>IF('Input and Summary Results'!$J$4="yes",IF(C4845=FALSE,FALSE,IF('Data Transformation'!E4845&lt;$R$10,E4845,$R$10)),IF(C4845=FALSE,FALSE,IF(C4845&lt;$R$10,C4845,$R$10)))</f>
        <v>0</v>
      </c>
      <c r="H4845" t="b">
        <f>IF('Input and Summary Results'!$J$4="yes",'Data Transformation'!F4845,'Data Transformation'!D4845)</f>
        <v>0</v>
      </c>
      <c r="I4845" t="str">
        <f t="shared" si="256"/>
        <v/>
      </c>
    </row>
    <row r="4846" spans="2:9" x14ac:dyDescent="0.25">
      <c r="B4846" t="b">
        <f>IF('Input and Summary Results'!D4428=0,FALSE,'Input and Summary Results'!$B4428)</f>
        <v>0</v>
      </c>
      <c r="C4846" t="b">
        <f>IF(OR(B4846=0,'Input and Summary Results'!D4428=0,'Input and Summary Results'!D4428=""),FALSE,'Input and Summary Results'!$D4428)</f>
        <v>0</v>
      </c>
      <c r="D4846" t="b">
        <f>IF(OR(B4846=0,'Input and Summary Results'!E4428=0),FALSE,'Input and Summary Results'!$E4428)</f>
        <v>0</v>
      </c>
      <c r="E4846" t="b">
        <f t="shared" si="257"/>
        <v>0</v>
      </c>
      <c r="F4846" t="b">
        <f t="shared" si="258"/>
        <v>0</v>
      </c>
      <c r="G4846" t="b">
        <f>IF('Input and Summary Results'!$J$4="yes",IF(C4846=FALSE,FALSE,IF('Data Transformation'!E4846&lt;$R$10,E4846,$R$10)),IF(C4846=FALSE,FALSE,IF(C4846&lt;$R$10,C4846,$R$10)))</f>
        <v>0</v>
      </c>
      <c r="H4846" t="b">
        <f>IF('Input and Summary Results'!$J$4="yes",'Data Transformation'!F4846,'Data Transformation'!D4846)</f>
        <v>0</v>
      </c>
      <c r="I4846" t="str">
        <f t="shared" si="256"/>
        <v/>
      </c>
    </row>
    <row r="4847" spans="2:9" x14ac:dyDescent="0.25">
      <c r="B4847" t="b">
        <f>IF('Input and Summary Results'!D4429=0,FALSE,'Input and Summary Results'!$B4429)</f>
        <v>0</v>
      </c>
      <c r="C4847" t="b">
        <f>IF(OR(B4847=0,'Input and Summary Results'!D4429=0,'Input and Summary Results'!D4429=""),FALSE,'Input and Summary Results'!$D4429)</f>
        <v>0</v>
      </c>
      <c r="D4847" t="b">
        <f>IF(OR(B4847=0,'Input and Summary Results'!E4429=0),FALSE,'Input and Summary Results'!$E4429)</f>
        <v>0</v>
      </c>
      <c r="E4847" t="b">
        <f t="shared" si="257"/>
        <v>0</v>
      </c>
      <c r="F4847" t="b">
        <f t="shared" si="258"/>
        <v>0</v>
      </c>
      <c r="G4847" t="b">
        <f>IF('Input and Summary Results'!$J$4="yes",IF(C4847=FALSE,FALSE,IF('Data Transformation'!E4847&lt;$R$10,E4847,$R$10)),IF(C4847=FALSE,FALSE,IF(C4847&lt;$R$10,C4847,$R$10)))</f>
        <v>0</v>
      </c>
      <c r="H4847" t="b">
        <f>IF('Input and Summary Results'!$J$4="yes",'Data Transformation'!F4847,'Data Transformation'!D4847)</f>
        <v>0</v>
      </c>
      <c r="I4847" t="str">
        <f t="shared" si="256"/>
        <v/>
      </c>
    </row>
    <row r="4848" spans="2:9" x14ac:dyDescent="0.25">
      <c r="B4848" t="b">
        <f>IF('Input and Summary Results'!D4430=0,FALSE,'Input and Summary Results'!$B4430)</f>
        <v>0</v>
      </c>
      <c r="C4848" t="b">
        <f>IF(OR(B4848=0,'Input and Summary Results'!D4430=0,'Input and Summary Results'!D4430=""),FALSE,'Input and Summary Results'!$D4430)</f>
        <v>0</v>
      </c>
      <c r="D4848" t="b">
        <f>IF(OR(B4848=0,'Input and Summary Results'!E4430=0),FALSE,'Input and Summary Results'!$E4430)</f>
        <v>0</v>
      </c>
      <c r="E4848" t="b">
        <f t="shared" si="257"/>
        <v>0</v>
      </c>
      <c r="F4848" t="b">
        <f t="shared" si="258"/>
        <v>0</v>
      </c>
      <c r="G4848" t="b">
        <f>IF('Input and Summary Results'!$J$4="yes",IF(C4848=FALSE,FALSE,IF('Data Transformation'!E4848&lt;$R$10,E4848,$R$10)),IF(C4848=FALSE,FALSE,IF(C4848&lt;$R$10,C4848,$R$10)))</f>
        <v>0</v>
      </c>
      <c r="H4848" t="b">
        <f>IF('Input and Summary Results'!$J$4="yes",'Data Transformation'!F4848,'Data Transformation'!D4848)</f>
        <v>0</v>
      </c>
      <c r="I4848" t="str">
        <f t="shared" si="256"/>
        <v/>
      </c>
    </row>
    <row r="4849" spans="2:9" x14ac:dyDescent="0.25">
      <c r="B4849" t="b">
        <f>IF('Input and Summary Results'!D4431=0,FALSE,'Input and Summary Results'!$B4431)</f>
        <v>0</v>
      </c>
      <c r="C4849" t="b">
        <f>IF(OR(B4849=0,'Input and Summary Results'!D4431=0,'Input and Summary Results'!D4431=""),FALSE,'Input and Summary Results'!$D4431)</f>
        <v>0</v>
      </c>
      <c r="D4849" t="b">
        <f>IF(OR(B4849=0,'Input and Summary Results'!E4431=0),FALSE,'Input and Summary Results'!$E4431)</f>
        <v>0</v>
      </c>
      <c r="E4849" t="b">
        <f t="shared" si="257"/>
        <v>0</v>
      </c>
      <c r="F4849" t="b">
        <f t="shared" si="258"/>
        <v>0</v>
      </c>
      <c r="G4849" t="b">
        <f>IF('Input and Summary Results'!$J$4="yes",IF(C4849=FALSE,FALSE,IF('Data Transformation'!E4849&lt;$R$10,E4849,$R$10)),IF(C4849=FALSE,FALSE,IF(C4849&lt;$R$10,C4849,$R$10)))</f>
        <v>0</v>
      </c>
      <c r="H4849" t="b">
        <f>IF('Input and Summary Results'!$J$4="yes",'Data Transformation'!F4849,'Data Transformation'!D4849)</f>
        <v>0</v>
      </c>
      <c r="I4849" t="str">
        <f t="shared" si="256"/>
        <v/>
      </c>
    </row>
    <row r="4850" spans="2:9" x14ac:dyDescent="0.25">
      <c r="B4850" t="b">
        <f>IF('Input and Summary Results'!D4432=0,FALSE,'Input and Summary Results'!$B4432)</f>
        <v>0</v>
      </c>
      <c r="C4850" t="b">
        <f>IF(OR(B4850=0,'Input and Summary Results'!D4432=0,'Input and Summary Results'!D4432=""),FALSE,'Input and Summary Results'!$D4432)</f>
        <v>0</v>
      </c>
      <c r="D4850" t="b">
        <f>IF(OR(B4850=0,'Input and Summary Results'!E4432=0),FALSE,'Input and Summary Results'!$E4432)</f>
        <v>0</v>
      </c>
      <c r="E4850" t="b">
        <f t="shared" si="257"/>
        <v>0</v>
      </c>
      <c r="F4850" t="b">
        <f t="shared" si="258"/>
        <v>0</v>
      </c>
      <c r="G4850" t="b">
        <f>IF('Input and Summary Results'!$J$4="yes",IF(C4850=FALSE,FALSE,IF('Data Transformation'!E4850&lt;$R$10,E4850,$R$10)),IF(C4850=FALSE,FALSE,IF(C4850&lt;$R$10,C4850,$R$10)))</f>
        <v>0</v>
      </c>
      <c r="H4850" t="b">
        <f>IF('Input and Summary Results'!$J$4="yes",'Data Transformation'!F4850,'Data Transformation'!D4850)</f>
        <v>0</v>
      </c>
      <c r="I4850" t="str">
        <f t="shared" si="256"/>
        <v/>
      </c>
    </row>
    <row r="4851" spans="2:9" x14ac:dyDescent="0.25">
      <c r="B4851" t="b">
        <f>IF('Input and Summary Results'!D4433=0,FALSE,'Input and Summary Results'!$B4433)</f>
        <v>0</v>
      </c>
      <c r="C4851" t="b">
        <f>IF(OR(B4851=0,'Input and Summary Results'!D4433=0,'Input and Summary Results'!D4433=""),FALSE,'Input and Summary Results'!$D4433)</f>
        <v>0</v>
      </c>
      <c r="D4851" t="b">
        <f>IF(OR(B4851=0,'Input and Summary Results'!E4433=0),FALSE,'Input and Summary Results'!$E4433)</f>
        <v>0</v>
      </c>
      <c r="E4851" t="b">
        <f t="shared" si="257"/>
        <v>0</v>
      </c>
      <c r="F4851" t="b">
        <f t="shared" si="258"/>
        <v>0</v>
      </c>
      <c r="G4851" t="b">
        <f>IF('Input and Summary Results'!$J$4="yes",IF(C4851=FALSE,FALSE,IF('Data Transformation'!E4851&lt;$R$10,E4851,$R$10)),IF(C4851=FALSE,FALSE,IF(C4851&lt;$R$10,C4851,$R$10)))</f>
        <v>0</v>
      </c>
      <c r="H4851" t="b">
        <f>IF('Input and Summary Results'!$J$4="yes",'Data Transformation'!F4851,'Data Transformation'!D4851)</f>
        <v>0</v>
      </c>
      <c r="I4851" t="str">
        <f t="shared" si="256"/>
        <v/>
      </c>
    </row>
    <row r="4852" spans="2:9" x14ac:dyDescent="0.25">
      <c r="B4852" t="b">
        <f>IF('Input and Summary Results'!D4434=0,FALSE,'Input and Summary Results'!$B4434)</f>
        <v>0</v>
      </c>
      <c r="C4852" t="b">
        <f>IF(OR(B4852=0,'Input and Summary Results'!D4434=0,'Input and Summary Results'!D4434=""),FALSE,'Input and Summary Results'!$D4434)</f>
        <v>0</v>
      </c>
      <c r="D4852" t="b">
        <f>IF(OR(B4852=0,'Input and Summary Results'!E4434=0),FALSE,'Input and Summary Results'!$E4434)</f>
        <v>0</v>
      </c>
      <c r="E4852" t="b">
        <f t="shared" si="257"/>
        <v>0</v>
      </c>
      <c r="F4852" t="b">
        <f t="shared" si="258"/>
        <v>0</v>
      </c>
      <c r="G4852" t="b">
        <f>IF('Input and Summary Results'!$J$4="yes",IF(C4852=FALSE,FALSE,IF('Data Transformation'!E4852&lt;$R$10,E4852,$R$10)),IF(C4852=FALSE,FALSE,IF(C4852&lt;$R$10,C4852,$R$10)))</f>
        <v>0</v>
      </c>
      <c r="H4852" t="b">
        <f>IF('Input and Summary Results'!$J$4="yes",'Data Transformation'!F4852,'Data Transformation'!D4852)</f>
        <v>0</v>
      </c>
      <c r="I4852" t="str">
        <f t="shared" si="256"/>
        <v/>
      </c>
    </row>
    <row r="4853" spans="2:9" x14ac:dyDescent="0.25">
      <c r="B4853" t="b">
        <f>IF('Input and Summary Results'!D4435=0,FALSE,'Input and Summary Results'!$B4435)</f>
        <v>0</v>
      </c>
      <c r="C4853" t="b">
        <f>IF(OR(B4853=0,'Input and Summary Results'!D4435=0,'Input and Summary Results'!D4435=""),FALSE,'Input and Summary Results'!$D4435)</f>
        <v>0</v>
      </c>
      <c r="D4853" t="b">
        <f>IF(OR(B4853=0,'Input and Summary Results'!E4435=0),FALSE,'Input and Summary Results'!$E4435)</f>
        <v>0</v>
      </c>
      <c r="E4853" t="b">
        <f t="shared" si="257"/>
        <v>0</v>
      </c>
      <c r="F4853" t="b">
        <f t="shared" si="258"/>
        <v>0</v>
      </c>
      <c r="G4853" t="b">
        <f>IF('Input and Summary Results'!$J$4="yes",IF(C4853=FALSE,FALSE,IF('Data Transformation'!E4853&lt;$R$10,E4853,$R$10)),IF(C4853=FALSE,FALSE,IF(C4853&lt;$R$10,C4853,$R$10)))</f>
        <v>0</v>
      </c>
      <c r="H4853" t="b">
        <f>IF('Input and Summary Results'!$J$4="yes",'Data Transformation'!F4853,'Data Transformation'!D4853)</f>
        <v>0</v>
      </c>
      <c r="I4853" t="str">
        <f t="shared" si="256"/>
        <v/>
      </c>
    </row>
    <row r="4854" spans="2:9" x14ac:dyDescent="0.25">
      <c r="B4854" t="b">
        <f>IF('Input and Summary Results'!D4436=0,FALSE,'Input and Summary Results'!$B4436)</f>
        <v>0</v>
      </c>
      <c r="C4854" t="b">
        <f>IF(OR(B4854=0,'Input and Summary Results'!D4436=0,'Input and Summary Results'!D4436=""),FALSE,'Input and Summary Results'!$D4436)</f>
        <v>0</v>
      </c>
      <c r="D4854" t="b">
        <f>IF(OR(B4854=0,'Input and Summary Results'!E4436=0),FALSE,'Input and Summary Results'!$E4436)</f>
        <v>0</v>
      </c>
      <c r="E4854" t="b">
        <f t="shared" si="257"/>
        <v>0</v>
      </c>
      <c r="F4854" t="b">
        <f t="shared" si="258"/>
        <v>0</v>
      </c>
      <c r="G4854" t="b">
        <f>IF('Input and Summary Results'!$J$4="yes",IF(C4854=FALSE,FALSE,IF('Data Transformation'!E4854&lt;$R$10,E4854,$R$10)),IF(C4854=FALSE,FALSE,IF(C4854&lt;$R$10,C4854,$R$10)))</f>
        <v>0</v>
      </c>
      <c r="H4854" t="b">
        <f>IF('Input and Summary Results'!$J$4="yes",'Data Transformation'!F4854,'Data Transformation'!D4854)</f>
        <v>0</v>
      </c>
      <c r="I4854" t="str">
        <f t="shared" si="256"/>
        <v/>
      </c>
    </row>
    <row r="4855" spans="2:9" x14ac:dyDescent="0.25">
      <c r="B4855" t="b">
        <f>IF('Input and Summary Results'!D4437=0,FALSE,'Input and Summary Results'!$B4437)</f>
        <v>0</v>
      </c>
      <c r="C4855" t="b">
        <f>IF(OR(B4855=0,'Input and Summary Results'!D4437=0,'Input and Summary Results'!D4437=""),FALSE,'Input and Summary Results'!$D4437)</f>
        <v>0</v>
      </c>
      <c r="D4855" t="b">
        <f>IF(OR(B4855=0,'Input and Summary Results'!E4437=0),FALSE,'Input and Summary Results'!$E4437)</f>
        <v>0</v>
      </c>
      <c r="E4855" t="b">
        <f t="shared" si="257"/>
        <v>0</v>
      </c>
      <c r="F4855" t="b">
        <f t="shared" si="258"/>
        <v>0</v>
      </c>
      <c r="G4855" t="b">
        <f>IF('Input and Summary Results'!$J$4="yes",IF(C4855=FALSE,FALSE,IF('Data Transformation'!E4855&lt;$R$10,E4855,$R$10)),IF(C4855=FALSE,FALSE,IF(C4855&lt;$R$10,C4855,$R$10)))</f>
        <v>0</v>
      </c>
      <c r="H4855" t="b">
        <f>IF('Input and Summary Results'!$J$4="yes",'Data Transformation'!F4855,'Data Transformation'!D4855)</f>
        <v>0</v>
      </c>
      <c r="I4855" t="str">
        <f t="shared" si="256"/>
        <v/>
      </c>
    </row>
    <row r="4856" spans="2:9" x14ac:dyDescent="0.25">
      <c r="B4856" t="b">
        <f>IF('Input and Summary Results'!D4438=0,FALSE,'Input and Summary Results'!$B4438)</f>
        <v>0</v>
      </c>
      <c r="C4856" t="b">
        <f>IF(OR(B4856=0,'Input and Summary Results'!D4438=0,'Input and Summary Results'!D4438=""),FALSE,'Input and Summary Results'!$D4438)</f>
        <v>0</v>
      </c>
      <c r="D4856" t="b">
        <f>IF(OR(B4856=0,'Input and Summary Results'!E4438=0),FALSE,'Input and Summary Results'!$E4438)</f>
        <v>0</v>
      </c>
      <c r="E4856" t="b">
        <f t="shared" si="257"/>
        <v>0</v>
      </c>
      <c r="F4856" t="b">
        <f t="shared" si="258"/>
        <v>0</v>
      </c>
      <c r="G4856" t="b">
        <f>IF('Input and Summary Results'!$J$4="yes",IF(C4856=FALSE,FALSE,IF('Data Transformation'!E4856&lt;$R$10,E4856,$R$10)),IF(C4856=FALSE,FALSE,IF(C4856&lt;$R$10,C4856,$R$10)))</f>
        <v>0</v>
      </c>
      <c r="H4856" t="b">
        <f>IF('Input and Summary Results'!$J$4="yes",'Data Transformation'!F4856,'Data Transformation'!D4856)</f>
        <v>0</v>
      </c>
      <c r="I4856" t="str">
        <f t="shared" si="256"/>
        <v/>
      </c>
    </row>
    <row r="4857" spans="2:9" x14ac:dyDescent="0.25">
      <c r="B4857" t="b">
        <f>IF('Input and Summary Results'!D4439=0,FALSE,'Input and Summary Results'!$B4439)</f>
        <v>0</v>
      </c>
      <c r="C4857" t="b">
        <f>IF(OR(B4857=0,'Input and Summary Results'!D4439=0,'Input and Summary Results'!D4439=""),FALSE,'Input and Summary Results'!$D4439)</f>
        <v>0</v>
      </c>
      <c r="D4857" t="b">
        <f>IF(OR(B4857=0,'Input and Summary Results'!E4439=0),FALSE,'Input and Summary Results'!$E4439)</f>
        <v>0</v>
      </c>
      <c r="E4857" t="b">
        <f t="shared" si="257"/>
        <v>0</v>
      </c>
      <c r="F4857" t="b">
        <f t="shared" si="258"/>
        <v>0</v>
      </c>
      <c r="G4857" t="b">
        <f>IF('Input and Summary Results'!$J$4="yes",IF(C4857=FALSE,FALSE,IF('Data Transformation'!E4857&lt;$R$10,E4857,$R$10)),IF(C4857=FALSE,FALSE,IF(C4857&lt;$R$10,C4857,$R$10)))</f>
        <v>0</v>
      </c>
      <c r="H4857" t="b">
        <f>IF('Input and Summary Results'!$J$4="yes",'Data Transformation'!F4857,'Data Transformation'!D4857)</f>
        <v>0</v>
      </c>
      <c r="I4857" t="str">
        <f t="shared" si="256"/>
        <v/>
      </c>
    </row>
    <row r="4858" spans="2:9" x14ac:dyDescent="0.25">
      <c r="B4858" t="b">
        <f>IF('Input and Summary Results'!D4440=0,FALSE,'Input and Summary Results'!$B4440)</f>
        <v>0</v>
      </c>
      <c r="C4858" t="b">
        <f>IF(OR(B4858=0,'Input and Summary Results'!D4440=0,'Input and Summary Results'!D4440=""),FALSE,'Input and Summary Results'!$D4440)</f>
        <v>0</v>
      </c>
      <c r="D4858" t="b">
        <f>IF(OR(B4858=0,'Input and Summary Results'!E4440=0),FALSE,'Input and Summary Results'!$E4440)</f>
        <v>0</v>
      </c>
      <c r="E4858" t="b">
        <f t="shared" si="257"/>
        <v>0</v>
      </c>
      <c r="F4858" t="b">
        <f t="shared" si="258"/>
        <v>0</v>
      </c>
      <c r="G4858" t="b">
        <f>IF('Input and Summary Results'!$J$4="yes",IF(C4858=FALSE,FALSE,IF('Data Transformation'!E4858&lt;$R$10,E4858,$R$10)),IF(C4858=FALSE,FALSE,IF(C4858&lt;$R$10,C4858,$R$10)))</f>
        <v>0</v>
      </c>
      <c r="H4858" t="b">
        <f>IF('Input and Summary Results'!$J$4="yes",'Data Transformation'!F4858,'Data Transformation'!D4858)</f>
        <v>0</v>
      </c>
      <c r="I4858" t="str">
        <f t="shared" si="256"/>
        <v/>
      </c>
    </row>
    <row r="4859" spans="2:9" x14ac:dyDescent="0.25">
      <c r="B4859" t="b">
        <f>IF('Input and Summary Results'!D4441=0,FALSE,'Input and Summary Results'!$B4441)</f>
        <v>0</v>
      </c>
      <c r="C4859" t="b">
        <f>IF(OR(B4859=0,'Input and Summary Results'!D4441=0,'Input and Summary Results'!D4441=""),FALSE,'Input and Summary Results'!$D4441)</f>
        <v>0</v>
      </c>
      <c r="D4859" t="b">
        <f>IF(OR(B4859=0,'Input and Summary Results'!E4441=0),FALSE,'Input and Summary Results'!$E4441)</f>
        <v>0</v>
      </c>
      <c r="E4859" t="b">
        <f t="shared" si="257"/>
        <v>0</v>
      </c>
      <c r="F4859" t="b">
        <f t="shared" si="258"/>
        <v>0</v>
      </c>
      <c r="G4859" t="b">
        <f>IF('Input and Summary Results'!$J$4="yes",IF(C4859=FALSE,FALSE,IF('Data Transformation'!E4859&lt;$R$10,E4859,$R$10)),IF(C4859=FALSE,FALSE,IF(C4859&lt;$R$10,C4859,$R$10)))</f>
        <v>0</v>
      </c>
      <c r="H4859" t="b">
        <f>IF('Input and Summary Results'!$J$4="yes",'Data Transformation'!F4859,'Data Transformation'!D4859)</f>
        <v>0</v>
      </c>
      <c r="I4859" t="str">
        <f t="shared" si="256"/>
        <v/>
      </c>
    </row>
    <row r="4860" spans="2:9" x14ac:dyDescent="0.25">
      <c r="B4860" t="b">
        <f>IF('Input and Summary Results'!D4442=0,FALSE,'Input and Summary Results'!$B4442)</f>
        <v>0</v>
      </c>
      <c r="C4860" t="b">
        <f>IF(OR(B4860=0,'Input and Summary Results'!D4442=0,'Input and Summary Results'!D4442=""),FALSE,'Input and Summary Results'!$D4442)</f>
        <v>0</v>
      </c>
      <c r="D4860" t="b">
        <f>IF(OR(B4860=0,'Input and Summary Results'!E4442=0),FALSE,'Input and Summary Results'!$E4442)</f>
        <v>0</v>
      </c>
      <c r="E4860" t="b">
        <f t="shared" si="257"/>
        <v>0</v>
      </c>
      <c r="F4860" t="b">
        <f t="shared" si="258"/>
        <v>0</v>
      </c>
      <c r="G4860" t="b">
        <f>IF('Input and Summary Results'!$J$4="yes",IF(C4860=FALSE,FALSE,IF('Data Transformation'!E4860&lt;$R$10,E4860,$R$10)),IF(C4860=FALSE,FALSE,IF(C4860&lt;$R$10,C4860,$R$10)))</f>
        <v>0</v>
      </c>
      <c r="H4860" t="b">
        <f>IF('Input and Summary Results'!$J$4="yes",'Data Transformation'!F4860,'Data Transformation'!D4860)</f>
        <v>0</v>
      </c>
      <c r="I4860" t="str">
        <f t="shared" si="256"/>
        <v/>
      </c>
    </row>
    <row r="4861" spans="2:9" x14ac:dyDescent="0.25">
      <c r="B4861" t="b">
        <f>IF('Input and Summary Results'!D4443=0,FALSE,'Input and Summary Results'!$B4443)</f>
        <v>0</v>
      </c>
      <c r="C4861" t="b">
        <f>IF(OR(B4861=0,'Input and Summary Results'!D4443=0,'Input and Summary Results'!D4443=""),FALSE,'Input and Summary Results'!$D4443)</f>
        <v>0</v>
      </c>
      <c r="D4861" t="b">
        <f>IF(OR(B4861=0,'Input and Summary Results'!E4443=0),FALSE,'Input and Summary Results'!$E4443)</f>
        <v>0</v>
      </c>
      <c r="E4861" t="b">
        <f t="shared" si="257"/>
        <v>0</v>
      </c>
      <c r="F4861" t="b">
        <f t="shared" si="258"/>
        <v>0</v>
      </c>
      <c r="G4861" t="b">
        <f>IF('Input and Summary Results'!$J$4="yes",IF(C4861=FALSE,FALSE,IF('Data Transformation'!E4861&lt;$R$10,E4861,$R$10)),IF(C4861=FALSE,FALSE,IF(C4861&lt;$R$10,C4861,$R$10)))</f>
        <v>0</v>
      </c>
      <c r="H4861" t="b">
        <f>IF('Input and Summary Results'!$J$4="yes",'Data Transformation'!F4861,'Data Transformation'!D4861)</f>
        <v>0</v>
      </c>
      <c r="I4861" t="str">
        <f t="shared" si="256"/>
        <v/>
      </c>
    </row>
    <row r="4862" spans="2:9" x14ac:dyDescent="0.25">
      <c r="B4862" t="b">
        <f>IF('Input and Summary Results'!D4444=0,FALSE,'Input and Summary Results'!$B4444)</f>
        <v>0</v>
      </c>
      <c r="C4862" t="b">
        <f>IF(OR(B4862=0,'Input and Summary Results'!D4444=0,'Input and Summary Results'!D4444=""),FALSE,'Input and Summary Results'!$D4444)</f>
        <v>0</v>
      </c>
      <c r="D4862" t="b">
        <f>IF(OR(B4862=0,'Input and Summary Results'!E4444=0),FALSE,'Input and Summary Results'!$E4444)</f>
        <v>0</v>
      </c>
      <c r="E4862" t="b">
        <f t="shared" si="257"/>
        <v>0</v>
      </c>
      <c r="F4862" t="b">
        <f t="shared" si="258"/>
        <v>0</v>
      </c>
      <c r="G4862" t="b">
        <f>IF('Input and Summary Results'!$J$4="yes",IF(C4862=FALSE,FALSE,IF('Data Transformation'!E4862&lt;$R$10,E4862,$R$10)),IF(C4862=FALSE,FALSE,IF(C4862&lt;$R$10,C4862,$R$10)))</f>
        <v>0</v>
      </c>
      <c r="H4862" t="b">
        <f>IF('Input and Summary Results'!$J$4="yes",'Data Transformation'!F4862,'Data Transformation'!D4862)</f>
        <v>0</v>
      </c>
      <c r="I4862" t="str">
        <f t="shared" si="256"/>
        <v/>
      </c>
    </row>
    <row r="4863" spans="2:9" x14ac:dyDescent="0.25">
      <c r="B4863" t="b">
        <f>IF('Input and Summary Results'!D4445=0,FALSE,'Input and Summary Results'!$B4445)</f>
        <v>0</v>
      </c>
      <c r="C4863" t="b">
        <f>IF(OR(B4863=0,'Input and Summary Results'!D4445=0,'Input and Summary Results'!D4445=""),FALSE,'Input and Summary Results'!$D4445)</f>
        <v>0</v>
      </c>
      <c r="D4863" t="b">
        <f>IF(OR(B4863=0,'Input and Summary Results'!E4445=0),FALSE,'Input and Summary Results'!$E4445)</f>
        <v>0</v>
      </c>
      <c r="E4863" t="b">
        <f t="shared" si="257"/>
        <v>0</v>
      </c>
      <c r="F4863" t="b">
        <f t="shared" si="258"/>
        <v>0</v>
      </c>
      <c r="G4863" t="b">
        <f>IF('Input and Summary Results'!$J$4="yes",IF(C4863=FALSE,FALSE,IF('Data Transformation'!E4863&lt;$R$10,E4863,$R$10)),IF(C4863=FALSE,FALSE,IF(C4863&lt;$R$10,C4863,$R$10)))</f>
        <v>0</v>
      </c>
      <c r="H4863" t="b">
        <f>IF('Input and Summary Results'!$J$4="yes",'Data Transformation'!F4863,'Data Transformation'!D4863)</f>
        <v>0</v>
      </c>
      <c r="I4863" t="str">
        <f t="shared" si="256"/>
        <v/>
      </c>
    </row>
    <row r="4864" spans="2:9" x14ac:dyDescent="0.25">
      <c r="B4864" t="b">
        <f>IF('Input and Summary Results'!D4446=0,FALSE,'Input and Summary Results'!$B4446)</f>
        <v>0</v>
      </c>
      <c r="C4864" t="b">
        <f>IF(OR(B4864=0,'Input and Summary Results'!D4446=0,'Input and Summary Results'!D4446=""),FALSE,'Input and Summary Results'!$D4446)</f>
        <v>0</v>
      </c>
      <c r="D4864" t="b">
        <f>IF(OR(B4864=0,'Input and Summary Results'!E4446=0),FALSE,'Input and Summary Results'!$E4446)</f>
        <v>0</v>
      </c>
      <c r="E4864" t="b">
        <f t="shared" si="257"/>
        <v>0</v>
      </c>
      <c r="F4864" t="b">
        <f t="shared" si="258"/>
        <v>0</v>
      </c>
      <c r="G4864" t="b">
        <f>IF('Input and Summary Results'!$J$4="yes",IF(C4864=FALSE,FALSE,IF('Data Transformation'!E4864&lt;$R$10,E4864,$R$10)),IF(C4864=FALSE,FALSE,IF(C4864&lt;$R$10,C4864,$R$10)))</f>
        <v>0</v>
      </c>
      <c r="H4864" t="b">
        <f>IF('Input and Summary Results'!$J$4="yes",'Data Transformation'!F4864,'Data Transformation'!D4864)</f>
        <v>0</v>
      </c>
      <c r="I4864" t="str">
        <f t="shared" si="256"/>
        <v/>
      </c>
    </row>
    <row r="4865" spans="2:9" x14ac:dyDescent="0.25">
      <c r="B4865" t="b">
        <f>IF('Input and Summary Results'!D4447=0,FALSE,'Input and Summary Results'!$B4447)</f>
        <v>0</v>
      </c>
      <c r="C4865" t="b">
        <f>IF(OR(B4865=0,'Input and Summary Results'!D4447=0,'Input and Summary Results'!D4447=""),FALSE,'Input and Summary Results'!$D4447)</f>
        <v>0</v>
      </c>
      <c r="D4865" t="b">
        <f>IF(OR(B4865=0,'Input and Summary Results'!E4447=0),FALSE,'Input and Summary Results'!$E4447)</f>
        <v>0</v>
      </c>
      <c r="E4865" t="b">
        <f t="shared" si="257"/>
        <v>0</v>
      </c>
      <c r="F4865" t="b">
        <f t="shared" si="258"/>
        <v>0</v>
      </c>
      <c r="G4865" t="b">
        <f>IF('Input and Summary Results'!$J$4="yes",IF(C4865=FALSE,FALSE,IF('Data Transformation'!E4865&lt;$R$10,E4865,$R$10)),IF(C4865=FALSE,FALSE,IF(C4865&lt;$R$10,C4865,$R$10)))</f>
        <v>0</v>
      </c>
      <c r="H4865" t="b">
        <f>IF('Input and Summary Results'!$J$4="yes",'Data Transformation'!F4865,'Data Transformation'!D4865)</f>
        <v>0</v>
      </c>
      <c r="I4865" t="str">
        <f t="shared" si="256"/>
        <v/>
      </c>
    </row>
    <row r="4866" spans="2:9" x14ac:dyDescent="0.25">
      <c r="B4866" t="b">
        <f>IF('Input and Summary Results'!D4448=0,FALSE,'Input and Summary Results'!$B4448)</f>
        <v>0</v>
      </c>
      <c r="C4866" t="b">
        <f>IF(OR(B4866=0,'Input and Summary Results'!D4448=0,'Input and Summary Results'!D4448=""),FALSE,'Input and Summary Results'!$D4448)</f>
        <v>0</v>
      </c>
      <c r="D4866" t="b">
        <f>IF(OR(B4866=0,'Input and Summary Results'!E4448=0),FALSE,'Input and Summary Results'!$E4448)</f>
        <v>0</v>
      </c>
      <c r="E4866" t="b">
        <f t="shared" si="257"/>
        <v>0</v>
      </c>
      <c r="F4866" t="b">
        <f t="shared" si="258"/>
        <v>0</v>
      </c>
      <c r="G4866" t="b">
        <f>IF('Input and Summary Results'!$J$4="yes",IF(C4866=FALSE,FALSE,IF('Data Transformation'!E4866&lt;$R$10,E4866,$R$10)),IF(C4866=FALSE,FALSE,IF(C4866&lt;$R$10,C4866,$R$10)))</f>
        <v>0</v>
      </c>
      <c r="H4866" t="b">
        <f>IF('Input and Summary Results'!$J$4="yes",'Data Transformation'!F4866,'Data Transformation'!D4866)</f>
        <v>0</v>
      </c>
      <c r="I4866" t="str">
        <f t="shared" si="256"/>
        <v/>
      </c>
    </row>
    <row r="4867" spans="2:9" x14ac:dyDescent="0.25">
      <c r="B4867" t="b">
        <f>IF('Input and Summary Results'!D4449=0,FALSE,'Input and Summary Results'!$B4449)</f>
        <v>0</v>
      </c>
      <c r="C4867" t="b">
        <f>IF(OR(B4867=0,'Input and Summary Results'!D4449=0,'Input and Summary Results'!D4449=""),FALSE,'Input and Summary Results'!$D4449)</f>
        <v>0</v>
      </c>
      <c r="D4867" t="b">
        <f>IF(OR(B4867=0,'Input and Summary Results'!E4449=0),FALSE,'Input and Summary Results'!$E4449)</f>
        <v>0</v>
      </c>
      <c r="E4867" t="b">
        <f t="shared" si="257"/>
        <v>0</v>
      </c>
      <c r="F4867" t="b">
        <f t="shared" si="258"/>
        <v>0</v>
      </c>
      <c r="G4867" t="b">
        <f>IF('Input and Summary Results'!$J$4="yes",IF(C4867=FALSE,FALSE,IF('Data Transformation'!E4867&lt;$R$10,E4867,$R$10)),IF(C4867=FALSE,FALSE,IF(C4867&lt;$R$10,C4867,$R$10)))</f>
        <v>0</v>
      </c>
      <c r="H4867" t="b">
        <f>IF('Input and Summary Results'!$J$4="yes",'Data Transformation'!F4867,'Data Transformation'!D4867)</f>
        <v>0</v>
      </c>
      <c r="I4867" t="str">
        <f t="shared" si="256"/>
        <v/>
      </c>
    </row>
    <row r="4868" spans="2:9" x14ac:dyDescent="0.25">
      <c r="B4868" t="b">
        <f>IF('Input and Summary Results'!D4450=0,FALSE,'Input and Summary Results'!$B4450)</f>
        <v>0</v>
      </c>
      <c r="C4868" t="b">
        <f>IF(OR(B4868=0,'Input and Summary Results'!D4450=0,'Input and Summary Results'!D4450=""),FALSE,'Input and Summary Results'!$D4450)</f>
        <v>0</v>
      </c>
      <c r="D4868" t="b">
        <f>IF(OR(B4868=0,'Input and Summary Results'!E4450=0),FALSE,'Input and Summary Results'!$E4450)</f>
        <v>0</v>
      </c>
      <c r="E4868" t="b">
        <f t="shared" si="257"/>
        <v>0</v>
      </c>
      <c r="F4868" t="b">
        <f t="shared" si="258"/>
        <v>0</v>
      </c>
      <c r="G4868" t="b">
        <f>IF('Input and Summary Results'!$J$4="yes",IF(C4868=FALSE,FALSE,IF('Data Transformation'!E4868&lt;$R$10,E4868,$R$10)),IF(C4868=FALSE,FALSE,IF(C4868&lt;$R$10,C4868,$R$10)))</f>
        <v>0</v>
      </c>
      <c r="H4868" t="b">
        <f>IF('Input and Summary Results'!$J$4="yes",'Data Transformation'!F4868,'Data Transformation'!D4868)</f>
        <v>0</v>
      </c>
      <c r="I4868" t="str">
        <f t="shared" si="256"/>
        <v/>
      </c>
    </row>
    <row r="4869" spans="2:9" x14ac:dyDescent="0.25">
      <c r="B4869" t="b">
        <f>IF('Input and Summary Results'!D4451=0,FALSE,'Input and Summary Results'!$B4451)</f>
        <v>0</v>
      </c>
      <c r="C4869" t="b">
        <f>IF(OR(B4869=0,'Input and Summary Results'!D4451=0,'Input and Summary Results'!D4451=""),FALSE,'Input and Summary Results'!$D4451)</f>
        <v>0</v>
      </c>
      <c r="D4869" t="b">
        <f>IF(OR(B4869=0,'Input and Summary Results'!E4451=0),FALSE,'Input and Summary Results'!$E4451)</f>
        <v>0</v>
      </c>
      <c r="E4869" t="b">
        <f t="shared" si="257"/>
        <v>0</v>
      </c>
      <c r="F4869" t="b">
        <f t="shared" si="258"/>
        <v>0</v>
      </c>
      <c r="G4869" t="b">
        <f>IF('Input and Summary Results'!$J$4="yes",IF(C4869=FALSE,FALSE,IF('Data Transformation'!E4869&lt;$R$10,E4869,$R$10)),IF(C4869=FALSE,FALSE,IF(C4869&lt;$R$10,C4869,$R$10)))</f>
        <v>0</v>
      </c>
      <c r="H4869" t="b">
        <f>IF('Input and Summary Results'!$J$4="yes",'Data Transformation'!F4869,'Data Transformation'!D4869)</f>
        <v>0</v>
      </c>
      <c r="I4869" t="str">
        <f t="shared" ref="I4869:I4932" si="259">IF(G4869=FALSE,"",B4869)</f>
        <v/>
      </c>
    </row>
    <row r="4870" spans="2:9" x14ac:dyDescent="0.25">
      <c r="B4870" t="b">
        <f>IF('Input and Summary Results'!D4452=0,FALSE,'Input and Summary Results'!$B4452)</f>
        <v>0</v>
      </c>
      <c r="C4870" t="b">
        <f>IF(OR(B4870=0,'Input and Summary Results'!D4452=0,'Input and Summary Results'!D4452=""),FALSE,'Input and Summary Results'!$D4452)</f>
        <v>0</v>
      </c>
      <c r="D4870" t="b">
        <f>IF(OR(B4870=0,'Input and Summary Results'!E4452=0),FALSE,'Input and Summary Results'!$E4452)</f>
        <v>0</v>
      </c>
      <c r="E4870" t="b">
        <f t="shared" si="257"/>
        <v>0</v>
      </c>
      <c r="F4870" t="b">
        <f t="shared" si="258"/>
        <v>0</v>
      </c>
      <c r="G4870" t="b">
        <f>IF('Input and Summary Results'!$J$4="yes",IF(C4870=FALSE,FALSE,IF('Data Transformation'!E4870&lt;$R$10,E4870,$R$10)),IF(C4870=FALSE,FALSE,IF(C4870&lt;$R$10,C4870,$R$10)))</f>
        <v>0</v>
      </c>
      <c r="H4870" t="b">
        <f>IF('Input and Summary Results'!$J$4="yes",'Data Transformation'!F4870,'Data Transformation'!D4870)</f>
        <v>0</v>
      </c>
      <c r="I4870" t="str">
        <f t="shared" si="259"/>
        <v/>
      </c>
    </row>
    <row r="4871" spans="2:9" x14ac:dyDescent="0.25">
      <c r="B4871" t="b">
        <f>IF('Input and Summary Results'!D4453=0,FALSE,'Input and Summary Results'!$B4453)</f>
        <v>0</v>
      </c>
      <c r="C4871" t="b">
        <f>IF(OR(B4871=0,'Input and Summary Results'!D4453=0,'Input and Summary Results'!D4453=""),FALSE,'Input and Summary Results'!$D4453)</f>
        <v>0</v>
      </c>
      <c r="D4871" t="b">
        <f>IF(OR(B4871=0,'Input and Summary Results'!E4453=0),FALSE,'Input and Summary Results'!$E4453)</f>
        <v>0</v>
      </c>
      <c r="E4871" t="b">
        <f t="shared" si="257"/>
        <v>0</v>
      </c>
      <c r="F4871" t="b">
        <f t="shared" si="258"/>
        <v>0</v>
      </c>
      <c r="G4871" t="b">
        <f>IF('Input and Summary Results'!$J$4="yes",IF(C4871=FALSE,FALSE,IF('Data Transformation'!E4871&lt;$R$10,E4871,$R$10)),IF(C4871=FALSE,FALSE,IF(C4871&lt;$R$10,C4871,$R$10)))</f>
        <v>0</v>
      </c>
      <c r="H4871" t="b">
        <f>IF('Input and Summary Results'!$J$4="yes",'Data Transformation'!F4871,'Data Transformation'!D4871)</f>
        <v>0</v>
      </c>
      <c r="I4871" t="str">
        <f t="shared" si="259"/>
        <v/>
      </c>
    </row>
    <row r="4872" spans="2:9" x14ac:dyDescent="0.25">
      <c r="B4872" t="b">
        <f>IF('Input and Summary Results'!D4454=0,FALSE,'Input and Summary Results'!$B4454)</f>
        <v>0</v>
      </c>
      <c r="C4872" t="b">
        <f>IF(OR(B4872=0,'Input and Summary Results'!D4454=0,'Input and Summary Results'!D4454=""),FALSE,'Input and Summary Results'!$D4454)</f>
        <v>0</v>
      </c>
      <c r="D4872" t="b">
        <f>IF(OR(B4872=0,'Input and Summary Results'!E4454=0),FALSE,'Input and Summary Results'!$E4454)</f>
        <v>0</v>
      </c>
      <c r="E4872" t="b">
        <f t="shared" si="257"/>
        <v>0</v>
      </c>
      <c r="F4872" t="b">
        <f t="shared" si="258"/>
        <v>0</v>
      </c>
      <c r="G4872" t="b">
        <f>IF('Input and Summary Results'!$J$4="yes",IF(C4872=FALSE,FALSE,IF('Data Transformation'!E4872&lt;$R$10,E4872,$R$10)),IF(C4872=FALSE,FALSE,IF(C4872&lt;$R$10,C4872,$R$10)))</f>
        <v>0</v>
      </c>
      <c r="H4872" t="b">
        <f>IF('Input and Summary Results'!$J$4="yes",'Data Transformation'!F4872,'Data Transformation'!D4872)</f>
        <v>0</v>
      </c>
      <c r="I4872" t="str">
        <f t="shared" si="259"/>
        <v/>
      </c>
    </row>
    <row r="4873" spans="2:9" x14ac:dyDescent="0.25">
      <c r="B4873" t="b">
        <f>IF('Input and Summary Results'!D4455=0,FALSE,'Input and Summary Results'!$B4455)</f>
        <v>0</v>
      </c>
      <c r="C4873" t="b">
        <f>IF(OR(B4873=0,'Input and Summary Results'!D4455=0,'Input and Summary Results'!D4455=""),FALSE,'Input and Summary Results'!$D4455)</f>
        <v>0</v>
      </c>
      <c r="D4873" t="b">
        <f>IF(OR(B4873=0,'Input and Summary Results'!E4455=0),FALSE,'Input and Summary Results'!$E4455)</f>
        <v>0</v>
      </c>
      <c r="E4873" t="b">
        <f t="shared" si="257"/>
        <v>0</v>
      </c>
      <c r="F4873" t="b">
        <f t="shared" si="258"/>
        <v>0</v>
      </c>
      <c r="G4873" t="b">
        <f>IF('Input and Summary Results'!$J$4="yes",IF(C4873=FALSE,FALSE,IF('Data Transformation'!E4873&lt;$R$10,E4873,$R$10)),IF(C4873=FALSE,FALSE,IF(C4873&lt;$R$10,C4873,$R$10)))</f>
        <v>0</v>
      </c>
      <c r="H4873" t="b">
        <f>IF('Input and Summary Results'!$J$4="yes",'Data Transformation'!F4873,'Data Transformation'!D4873)</f>
        <v>0</v>
      </c>
      <c r="I4873" t="str">
        <f t="shared" si="259"/>
        <v/>
      </c>
    </row>
    <row r="4874" spans="2:9" x14ac:dyDescent="0.25">
      <c r="B4874" t="b">
        <f>IF('Input and Summary Results'!D4456=0,FALSE,'Input and Summary Results'!$B4456)</f>
        <v>0</v>
      </c>
      <c r="C4874" t="b">
        <f>IF(OR(B4874=0,'Input and Summary Results'!D4456=0,'Input and Summary Results'!D4456=""),FALSE,'Input and Summary Results'!$D4456)</f>
        <v>0</v>
      </c>
      <c r="D4874" t="b">
        <f>IF(OR(B4874=0,'Input and Summary Results'!E4456=0),FALSE,'Input and Summary Results'!$E4456)</f>
        <v>0</v>
      </c>
      <c r="E4874" t="b">
        <f t="shared" si="257"/>
        <v>0</v>
      </c>
      <c r="F4874" t="b">
        <f t="shared" si="258"/>
        <v>0</v>
      </c>
      <c r="G4874" t="b">
        <f>IF('Input and Summary Results'!$J$4="yes",IF(C4874=FALSE,FALSE,IF('Data Transformation'!E4874&lt;$R$10,E4874,$R$10)),IF(C4874=FALSE,FALSE,IF(C4874&lt;$R$10,C4874,$R$10)))</f>
        <v>0</v>
      </c>
      <c r="H4874" t="b">
        <f>IF('Input and Summary Results'!$J$4="yes",'Data Transformation'!F4874,'Data Transformation'!D4874)</f>
        <v>0</v>
      </c>
      <c r="I4874" t="str">
        <f t="shared" si="259"/>
        <v/>
      </c>
    </row>
    <row r="4875" spans="2:9" x14ac:dyDescent="0.25">
      <c r="B4875" t="b">
        <f>IF('Input and Summary Results'!D4457=0,FALSE,'Input and Summary Results'!$B4457)</f>
        <v>0</v>
      </c>
      <c r="C4875" t="b">
        <f>IF(OR(B4875=0,'Input and Summary Results'!D4457=0,'Input and Summary Results'!D4457=""),FALSE,'Input and Summary Results'!$D4457)</f>
        <v>0</v>
      </c>
      <c r="D4875" t="b">
        <f>IF(OR(B4875=0,'Input and Summary Results'!E4457=0),FALSE,'Input and Summary Results'!$E4457)</f>
        <v>0</v>
      </c>
      <c r="E4875" t="b">
        <f t="shared" si="257"/>
        <v>0</v>
      </c>
      <c r="F4875" t="b">
        <f t="shared" si="258"/>
        <v>0</v>
      </c>
      <c r="G4875" t="b">
        <f>IF('Input and Summary Results'!$J$4="yes",IF(C4875=FALSE,FALSE,IF('Data Transformation'!E4875&lt;$R$10,E4875,$R$10)),IF(C4875=FALSE,FALSE,IF(C4875&lt;$R$10,C4875,$R$10)))</f>
        <v>0</v>
      </c>
      <c r="H4875" t="b">
        <f>IF('Input and Summary Results'!$J$4="yes",'Data Transformation'!F4875,'Data Transformation'!D4875)</f>
        <v>0</v>
      </c>
      <c r="I4875" t="str">
        <f t="shared" si="259"/>
        <v/>
      </c>
    </row>
    <row r="4876" spans="2:9" x14ac:dyDescent="0.25">
      <c r="B4876" t="b">
        <f>IF('Input and Summary Results'!D4458=0,FALSE,'Input and Summary Results'!$B4458)</f>
        <v>0</v>
      </c>
      <c r="C4876" t="b">
        <f>IF(OR(B4876=0,'Input and Summary Results'!D4458=0,'Input and Summary Results'!D4458=""),FALSE,'Input and Summary Results'!$D4458)</f>
        <v>0</v>
      </c>
      <c r="D4876" t="b">
        <f>IF(OR(B4876=0,'Input and Summary Results'!E4458=0),FALSE,'Input and Summary Results'!$E4458)</f>
        <v>0</v>
      </c>
      <c r="E4876" t="b">
        <f t="shared" si="257"/>
        <v>0</v>
      </c>
      <c r="F4876" t="b">
        <f t="shared" si="258"/>
        <v>0</v>
      </c>
      <c r="G4876" t="b">
        <f>IF('Input and Summary Results'!$J$4="yes",IF(C4876=FALSE,FALSE,IF('Data Transformation'!E4876&lt;$R$10,E4876,$R$10)),IF(C4876=FALSE,FALSE,IF(C4876&lt;$R$10,C4876,$R$10)))</f>
        <v>0</v>
      </c>
      <c r="H4876" t="b">
        <f>IF('Input and Summary Results'!$J$4="yes",'Data Transformation'!F4876,'Data Transformation'!D4876)</f>
        <v>0</v>
      </c>
      <c r="I4876" t="str">
        <f t="shared" si="259"/>
        <v/>
      </c>
    </row>
    <row r="4877" spans="2:9" x14ac:dyDescent="0.25">
      <c r="B4877" t="b">
        <f>IF('Input and Summary Results'!D4459=0,FALSE,'Input and Summary Results'!$B4459)</f>
        <v>0</v>
      </c>
      <c r="C4877" t="b">
        <f>IF(OR(B4877=0,'Input and Summary Results'!D4459=0,'Input and Summary Results'!D4459=""),FALSE,'Input and Summary Results'!$D4459)</f>
        <v>0</v>
      </c>
      <c r="D4877" t="b">
        <f>IF(OR(B4877=0,'Input and Summary Results'!E4459=0),FALSE,'Input and Summary Results'!$E4459)</f>
        <v>0</v>
      </c>
      <c r="E4877" t="b">
        <f t="shared" si="257"/>
        <v>0</v>
      </c>
      <c r="F4877" t="b">
        <f t="shared" si="258"/>
        <v>0</v>
      </c>
      <c r="G4877" t="b">
        <f>IF('Input and Summary Results'!$J$4="yes",IF(C4877=FALSE,FALSE,IF('Data Transformation'!E4877&lt;$R$10,E4877,$R$10)),IF(C4877=FALSE,FALSE,IF(C4877&lt;$R$10,C4877,$R$10)))</f>
        <v>0</v>
      </c>
      <c r="H4877" t="b">
        <f>IF('Input and Summary Results'!$J$4="yes",'Data Transformation'!F4877,'Data Transformation'!D4877)</f>
        <v>0</v>
      </c>
      <c r="I4877" t="str">
        <f t="shared" si="259"/>
        <v/>
      </c>
    </row>
    <row r="4878" spans="2:9" x14ac:dyDescent="0.25">
      <c r="B4878" t="b">
        <f>IF('Input and Summary Results'!D4460=0,FALSE,'Input and Summary Results'!$B4460)</f>
        <v>0</v>
      </c>
      <c r="C4878" t="b">
        <f>IF(OR(B4878=0,'Input and Summary Results'!D4460=0,'Input and Summary Results'!D4460=""),FALSE,'Input and Summary Results'!$D4460)</f>
        <v>0</v>
      </c>
      <c r="D4878" t="b">
        <f>IF(OR(B4878=0,'Input and Summary Results'!E4460=0),FALSE,'Input and Summary Results'!$E4460)</f>
        <v>0</v>
      </c>
      <c r="E4878" t="b">
        <f t="shared" si="257"/>
        <v>0</v>
      </c>
      <c r="F4878" t="b">
        <f t="shared" si="258"/>
        <v>0</v>
      </c>
      <c r="G4878" t="b">
        <f>IF('Input and Summary Results'!$J$4="yes",IF(C4878=FALSE,FALSE,IF('Data Transformation'!E4878&lt;$R$10,E4878,$R$10)),IF(C4878=FALSE,FALSE,IF(C4878&lt;$R$10,C4878,$R$10)))</f>
        <v>0</v>
      </c>
      <c r="H4878" t="b">
        <f>IF('Input and Summary Results'!$J$4="yes",'Data Transformation'!F4878,'Data Transformation'!D4878)</f>
        <v>0</v>
      </c>
      <c r="I4878" t="str">
        <f t="shared" si="259"/>
        <v/>
      </c>
    </row>
    <row r="4879" spans="2:9" x14ac:dyDescent="0.25">
      <c r="B4879" t="b">
        <f>IF('Input and Summary Results'!D4461=0,FALSE,'Input and Summary Results'!$B4461)</f>
        <v>0</v>
      </c>
      <c r="C4879" t="b">
        <f>IF(OR(B4879=0,'Input and Summary Results'!D4461=0,'Input and Summary Results'!D4461=""),FALSE,'Input and Summary Results'!$D4461)</f>
        <v>0</v>
      </c>
      <c r="D4879" t="b">
        <f>IF(OR(B4879=0,'Input and Summary Results'!E4461=0),FALSE,'Input and Summary Results'!$E4461)</f>
        <v>0</v>
      </c>
      <c r="E4879" t="b">
        <f t="shared" si="257"/>
        <v>0</v>
      </c>
      <c r="F4879" t="b">
        <f t="shared" si="258"/>
        <v>0</v>
      </c>
      <c r="G4879" t="b">
        <f>IF('Input and Summary Results'!$J$4="yes",IF(C4879=FALSE,FALSE,IF('Data Transformation'!E4879&lt;$R$10,E4879,$R$10)),IF(C4879=FALSE,FALSE,IF(C4879&lt;$R$10,C4879,$R$10)))</f>
        <v>0</v>
      </c>
      <c r="H4879" t="b">
        <f>IF('Input and Summary Results'!$J$4="yes",'Data Transformation'!F4879,'Data Transformation'!D4879)</f>
        <v>0</v>
      </c>
      <c r="I4879" t="str">
        <f t="shared" si="259"/>
        <v/>
      </c>
    </row>
    <row r="4880" spans="2:9" x14ac:dyDescent="0.25">
      <c r="B4880" t="b">
        <f>IF('Input and Summary Results'!D4462=0,FALSE,'Input and Summary Results'!$B4462)</f>
        <v>0</v>
      </c>
      <c r="C4880" t="b">
        <f>IF(OR(B4880=0,'Input and Summary Results'!D4462=0,'Input and Summary Results'!D4462=""),FALSE,'Input and Summary Results'!$D4462)</f>
        <v>0</v>
      </c>
      <c r="D4880" t="b">
        <f>IF(OR(B4880=0,'Input and Summary Results'!E4462=0),FALSE,'Input and Summary Results'!$E4462)</f>
        <v>0</v>
      </c>
      <c r="E4880" t="b">
        <f t="shared" si="257"/>
        <v>0</v>
      </c>
      <c r="F4880" t="b">
        <f t="shared" si="258"/>
        <v>0</v>
      </c>
      <c r="G4880" t="b">
        <f>IF('Input and Summary Results'!$J$4="yes",IF(C4880=FALSE,FALSE,IF('Data Transformation'!E4880&lt;$R$10,E4880,$R$10)),IF(C4880=FALSE,FALSE,IF(C4880&lt;$R$10,C4880,$R$10)))</f>
        <v>0</v>
      </c>
      <c r="H4880" t="b">
        <f>IF('Input and Summary Results'!$J$4="yes",'Data Transformation'!F4880,'Data Transformation'!D4880)</f>
        <v>0</v>
      </c>
      <c r="I4880" t="str">
        <f t="shared" si="259"/>
        <v/>
      </c>
    </row>
    <row r="4881" spans="2:9" x14ac:dyDescent="0.25">
      <c r="B4881" t="b">
        <f>IF('Input and Summary Results'!D4463=0,FALSE,'Input and Summary Results'!$B4463)</f>
        <v>0</v>
      </c>
      <c r="C4881" t="b">
        <f>IF(OR(B4881=0,'Input and Summary Results'!D4463=0,'Input and Summary Results'!D4463=""),FALSE,'Input and Summary Results'!$D4463)</f>
        <v>0</v>
      </c>
      <c r="D4881" t="b">
        <f>IF(OR(B4881=0,'Input and Summary Results'!E4463=0),FALSE,'Input and Summary Results'!$E4463)</f>
        <v>0</v>
      </c>
      <c r="E4881" t="b">
        <f t="shared" si="257"/>
        <v>0</v>
      </c>
      <c r="F4881" t="b">
        <f t="shared" si="258"/>
        <v>0</v>
      </c>
      <c r="G4881" t="b">
        <f>IF('Input and Summary Results'!$J$4="yes",IF(C4881=FALSE,FALSE,IF('Data Transformation'!E4881&lt;$R$10,E4881,$R$10)),IF(C4881=FALSE,FALSE,IF(C4881&lt;$R$10,C4881,$R$10)))</f>
        <v>0</v>
      </c>
      <c r="H4881" t="b">
        <f>IF('Input and Summary Results'!$J$4="yes",'Data Transformation'!F4881,'Data Transformation'!D4881)</f>
        <v>0</v>
      </c>
      <c r="I4881" t="str">
        <f t="shared" si="259"/>
        <v/>
      </c>
    </row>
    <row r="4882" spans="2:9" x14ac:dyDescent="0.25">
      <c r="B4882" t="b">
        <f>IF('Input and Summary Results'!D4464=0,FALSE,'Input and Summary Results'!$B4464)</f>
        <v>0</v>
      </c>
      <c r="C4882" t="b">
        <f>IF(OR(B4882=0,'Input and Summary Results'!D4464=0,'Input and Summary Results'!D4464=""),FALSE,'Input and Summary Results'!$D4464)</f>
        <v>0</v>
      </c>
      <c r="D4882" t="b">
        <f>IF(OR(B4882=0,'Input and Summary Results'!E4464=0),FALSE,'Input and Summary Results'!$E4464)</f>
        <v>0</v>
      </c>
      <c r="E4882" t="b">
        <f t="shared" si="257"/>
        <v>0</v>
      </c>
      <c r="F4882" t="b">
        <f t="shared" si="258"/>
        <v>0</v>
      </c>
      <c r="G4882" t="b">
        <f>IF('Input and Summary Results'!$J$4="yes",IF(C4882=FALSE,FALSE,IF('Data Transformation'!E4882&lt;$R$10,E4882,$R$10)),IF(C4882=FALSE,FALSE,IF(C4882&lt;$R$10,C4882,$R$10)))</f>
        <v>0</v>
      </c>
      <c r="H4882" t="b">
        <f>IF('Input and Summary Results'!$J$4="yes",'Data Transformation'!F4882,'Data Transformation'!D4882)</f>
        <v>0</v>
      </c>
      <c r="I4882" t="str">
        <f t="shared" si="259"/>
        <v/>
      </c>
    </row>
    <row r="4883" spans="2:9" x14ac:dyDescent="0.25">
      <c r="B4883" t="b">
        <f>IF('Input and Summary Results'!D4465=0,FALSE,'Input and Summary Results'!$B4465)</f>
        <v>0</v>
      </c>
      <c r="C4883" t="b">
        <f>IF(OR(B4883=0,'Input and Summary Results'!D4465=0,'Input and Summary Results'!D4465=""),FALSE,'Input and Summary Results'!$D4465)</f>
        <v>0</v>
      </c>
      <c r="D4883" t="b">
        <f>IF(OR(B4883=0,'Input and Summary Results'!E4465=0),FALSE,'Input and Summary Results'!$E4465)</f>
        <v>0</v>
      </c>
      <c r="E4883" t="b">
        <f t="shared" si="257"/>
        <v>0</v>
      </c>
      <c r="F4883" t="b">
        <f t="shared" si="258"/>
        <v>0</v>
      </c>
      <c r="G4883" t="b">
        <f>IF('Input and Summary Results'!$J$4="yes",IF(C4883=FALSE,FALSE,IF('Data Transformation'!E4883&lt;$R$10,E4883,$R$10)),IF(C4883=FALSE,FALSE,IF(C4883&lt;$R$10,C4883,$R$10)))</f>
        <v>0</v>
      </c>
      <c r="H4883" t="b">
        <f>IF('Input and Summary Results'!$J$4="yes",'Data Transformation'!F4883,'Data Transformation'!D4883)</f>
        <v>0</v>
      </c>
      <c r="I4883" t="str">
        <f t="shared" si="259"/>
        <v/>
      </c>
    </row>
    <row r="4884" spans="2:9" x14ac:dyDescent="0.25">
      <c r="B4884" t="b">
        <f>IF('Input and Summary Results'!D4466=0,FALSE,'Input and Summary Results'!$B4466)</f>
        <v>0</v>
      </c>
      <c r="C4884" t="b">
        <f>IF(OR(B4884=0,'Input and Summary Results'!D4466=0,'Input and Summary Results'!D4466=""),FALSE,'Input and Summary Results'!$D4466)</f>
        <v>0</v>
      </c>
      <c r="D4884" t="b">
        <f>IF(OR(B4884=0,'Input and Summary Results'!E4466=0),FALSE,'Input and Summary Results'!$E4466)</f>
        <v>0</v>
      </c>
      <c r="E4884" t="b">
        <f t="shared" si="257"/>
        <v>0</v>
      </c>
      <c r="F4884" t="b">
        <f t="shared" si="258"/>
        <v>0</v>
      </c>
      <c r="G4884" t="b">
        <f>IF('Input and Summary Results'!$J$4="yes",IF(C4884=FALSE,FALSE,IF('Data Transformation'!E4884&lt;$R$10,E4884,$R$10)),IF(C4884=FALSE,FALSE,IF(C4884&lt;$R$10,C4884,$R$10)))</f>
        <v>0</v>
      </c>
      <c r="H4884" t="b">
        <f>IF('Input and Summary Results'!$J$4="yes",'Data Transformation'!F4884,'Data Transformation'!D4884)</f>
        <v>0</v>
      </c>
      <c r="I4884" t="str">
        <f t="shared" si="259"/>
        <v/>
      </c>
    </row>
    <row r="4885" spans="2:9" x14ac:dyDescent="0.25">
      <c r="B4885" t="b">
        <f>IF('Input and Summary Results'!D4467=0,FALSE,'Input and Summary Results'!$B4467)</f>
        <v>0</v>
      </c>
      <c r="C4885" t="b">
        <f>IF(OR(B4885=0,'Input and Summary Results'!D4467=0,'Input and Summary Results'!D4467=""),FALSE,'Input and Summary Results'!$D4467)</f>
        <v>0</v>
      </c>
      <c r="D4885" t="b">
        <f>IF(OR(B4885=0,'Input and Summary Results'!E4467=0),FALSE,'Input and Summary Results'!$E4467)</f>
        <v>0</v>
      </c>
      <c r="E4885" t="b">
        <f t="shared" si="257"/>
        <v>0</v>
      </c>
      <c r="F4885" t="b">
        <f t="shared" si="258"/>
        <v>0</v>
      </c>
      <c r="G4885" t="b">
        <f>IF('Input and Summary Results'!$J$4="yes",IF(C4885=FALSE,FALSE,IF('Data Transformation'!E4885&lt;$R$10,E4885,$R$10)),IF(C4885=FALSE,FALSE,IF(C4885&lt;$R$10,C4885,$R$10)))</f>
        <v>0</v>
      </c>
      <c r="H4885" t="b">
        <f>IF('Input and Summary Results'!$J$4="yes",'Data Transformation'!F4885,'Data Transformation'!D4885)</f>
        <v>0</v>
      </c>
      <c r="I4885" t="str">
        <f t="shared" si="259"/>
        <v/>
      </c>
    </row>
    <row r="4886" spans="2:9" x14ac:dyDescent="0.25">
      <c r="B4886" t="b">
        <f>IF('Input and Summary Results'!D4468=0,FALSE,'Input and Summary Results'!$B4468)</f>
        <v>0</v>
      </c>
      <c r="C4886" t="b">
        <f>IF(OR(B4886=0,'Input and Summary Results'!D4468=0,'Input and Summary Results'!D4468=""),FALSE,'Input and Summary Results'!$D4468)</f>
        <v>0</v>
      </c>
      <c r="D4886" t="b">
        <f>IF(OR(B4886=0,'Input and Summary Results'!E4468=0),FALSE,'Input and Summary Results'!$E4468)</f>
        <v>0</v>
      </c>
      <c r="E4886" t="b">
        <f t="shared" si="257"/>
        <v>0</v>
      </c>
      <c r="F4886" t="b">
        <f t="shared" si="258"/>
        <v>0</v>
      </c>
      <c r="G4886" t="b">
        <f>IF('Input and Summary Results'!$J$4="yes",IF(C4886=FALSE,FALSE,IF('Data Transformation'!E4886&lt;$R$10,E4886,$R$10)),IF(C4886=FALSE,FALSE,IF(C4886&lt;$R$10,C4886,$R$10)))</f>
        <v>0</v>
      </c>
      <c r="H4886" t="b">
        <f>IF('Input and Summary Results'!$J$4="yes",'Data Transformation'!F4886,'Data Transformation'!D4886)</f>
        <v>0</v>
      </c>
      <c r="I4886" t="str">
        <f t="shared" si="259"/>
        <v/>
      </c>
    </row>
    <row r="4887" spans="2:9" x14ac:dyDescent="0.25">
      <c r="B4887" t="b">
        <f>IF('Input and Summary Results'!D4469=0,FALSE,'Input and Summary Results'!$B4469)</f>
        <v>0</v>
      </c>
      <c r="C4887" t="b">
        <f>IF(OR(B4887=0,'Input and Summary Results'!D4469=0,'Input and Summary Results'!D4469=""),FALSE,'Input and Summary Results'!$D4469)</f>
        <v>0</v>
      </c>
      <c r="D4887" t="b">
        <f>IF(OR(B4887=0,'Input and Summary Results'!E4469=0),FALSE,'Input and Summary Results'!$E4469)</f>
        <v>0</v>
      </c>
      <c r="E4887" t="b">
        <f t="shared" si="257"/>
        <v>0</v>
      </c>
      <c r="F4887" t="b">
        <f t="shared" si="258"/>
        <v>0</v>
      </c>
      <c r="G4887" t="b">
        <f>IF('Input and Summary Results'!$J$4="yes",IF(C4887=FALSE,FALSE,IF('Data Transformation'!E4887&lt;$R$10,E4887,$R$10)),IF(C4887=FALSE,FALSE,IF(C4887&lt;$R$10,C4887,$R$10)))</f>
        <v>0</v>
      </c>
      <c r="H4887" t="b">
        <f>IF('Input and Summary Results'!$J$4="yes",'Data Transformation'!F4887,'Data Transformation'!D4887)</f>
        <v>0</v>
      </c>
      <c r="I4887" t="str">
        <f t="shared" si="259"/>
        <v/>
      </c>
    </row>
    <row r="4888" spans="2:9" x14ac:dyDescent="0.25">
      <c r="B4888" t="b">
        <f>IF('Input and Summary Results'!D4470=0,FALSE,'Input and Summary Results'!$B4470)</f>
        <v>0</v>
      </c>
      <c r="C4888" t="b">
        <f>IF(OR(B4888=0,'Input and Summary Results'!D4470=0,'Input and Summary Results'!D4470=""),FALSE,'Input and Summary Results'!$D4470)</f>
        <v>0</v>
      </c>
      <c r="D4888" t="b">
        <f>IF(OR(B4888=0,'Input and Summary Results'!E4470=0),FALSE,'Input and Summary Results'!$E4470)</f>
        <v>0</v>
      </c>
      <c r="E4888" t="b">
        <f t="shared" si="257"/>
        <v>0</v>
      </c>
      <c r="F4888" t="b">
        <f t="shared" si="258"/>
        <v>0</v>
      </c>
      <c r="G4888" t="b">
        <f>IF('Input and Summary Results'!$J$4="yes",IF(C4888=FALSE,FALSE,IF('Data Transformation'!E4888&lt;$R$10,E4888,$R$10)),IF(C4888=FALSE,FALSE,IF(C4888&lt;$R$10,C4888,$R$10)))</f>
        <v>0</v>
      </c>
      <c r="H4888" t="b">
        <f>IF('Input and Summary Results'!$J$4="yes",'Data Transformation'!F4888,'Data Transformation'!D4888)</f>
        <v>0</v>
      </c>
      <c r="I4888" t="str">
        <f t="shared" si="259"/>
        <v/>
      </c>
    </row>
    <row r="4889" spans="2:9" x14ac:dyDescent="0.25">
      <c r="B4889" t="b">
        <f>IF('Input and Summary Results'!D4471=0,FALSE,'Input and Summary Results'!$B4471)</f>
        <v>0</v>
      </c>
      <c r="C4889" t="b">
        <f>IF(OR(B4889=0,'Input and Summary Results'!D4471=0,'Input and Summary Results'!D4471=""),FALSE,'Input and Summary Results'!$D4471)</f>
        <v>0</v>
      </c>
      <c r="D4889" t="b">
        <f>IF(OR(B4889=0,'Input and Summary Results'!E4471=0),FALSE,'Input and Summary Results'!$E4471)</f>
        <v>0</v>
      </c>
      <c r="E4889" t="b">
        <f t="shared" si="257"/>
        <v>0</v>
      </c>
      <c r="F4889" t="b">
        <f t="shared" si="258"/>
        <v>0</v>
      </c>
      <c r="G4889" t="b">
        <f>IF('Input and Summary Results'!$J$4="yes",IF(C4889=FALSE,FALSE,IF('Data Transformation'!E4889&lt;$R$10,E4889,$R$10)),IF(C4889=FALSE,FALSE,IF(C4889&lt;$R$10,C4889,$R$10)))</f>
        <v>0</v>
      </c>
      <c r="H4889" t="b">
        <f>IF('Input and Summary Results'!$J$4="yes",'Data Transformation'!F4889,'Data Transformation'!D4889)</f>
        <v>0</v>
      </c>
      <c r="I4889" t="str">
        <f t="shared" si="259"/>
        <v/>
      </c>
    </row>
    <row r="4890" spans="2:9" x14ac:dyDescent="0.25">
      <c r="B4890" t="b">
        <f>IF('Input and Summary Results'!D4472=0,FALSE,'Input and Summary Results'!$B4472)</f>
        <v>0</v>
      </c>
      <c r="C4890" t="b">
        <f>IF(OR(B4890=0,'Input and Summary Results'!D4472=0,'Input and Summary Results'!D4472=""),FALSE,'Input and Summary Results'!$D4472)</f>
        <v>0</v>
      </c>
      <c r="D4890" t="b">
        <f>IF(OR(B4890=0,'Input and Summary Results'!E4472=0),FALSE,'Input and Summary Results'!$E4472)</f>
        <v>0</v>
      </c>
      <c r="E4890" t="b">
        <f t="shared" si="257"/>
        <v>0</v>
      </c>
      <c r="F4890" t="b">
        <f t="shared" si="258"/>
        <v>0</v>
      </c>
      <c r="G4890" t="b">
        <f>IF('Input and Summary Results'!$J$4="yes",IF(C4890=FALSE,FALSE,IF('Data Transformation'!E4890&lt;$R$10,E4890,$R$10)),IF(C4890=FALSE,FALSE,IF(C4890&lt;$R$10,C4890,$R$10)))</f>
        <v>0</v>
      </c>
      <c r="H4890" t="b">
        <f>IF('Input and Summary Results'!$J$4="yes",'Data Transformation'!F4890,'Data Transformation'!D4890)</f>
        <v>0</v>
      </c>
      <c r="I4890" t="str">
        <f t="shared" si="259"/>
        <v/>
      </c>
    </row>
    <row r="4891" spans="2:9" x14ac:dyDescent="0.25">
      <c r="B4891" t="b">
        <f>IF('Input and Summary Results'!D4473=0,FALSE,'Input and Summary Results'!$B4473)</f>
        <v>0</v>
      </c>
      <c r="C4891" t="b">
        <f>IF(OR(B4891=0,'Input and Summary Results'!D4473=0,'Input and Summary Results'!D4473=""),FALSE,'Input and Summary Results'!$D4473)</f>
        <v>0</v>
      </c>
      <c r="D4891" t="b">
        <f>IF(OR(B4891=0,'Input and Summary Results'!E4473=0),FALSE,'Input and Summary Results'!$E4473)</f>
        <v>0</v>
      </c>
      <c r="E4891" t="b">
        <f t="shared" si="257"/>
        <v>0</v>
      </c>
      <c r="F4891" t="b">
        <f t="shared" si="258"/>
        <v>0</v>
      </c>
      <c r="G4891" t="b">
        <f>IF('Input and Summary Results'!$J$4="yes",IF(C4891=FALSE,FALSE,IF('Data Transformation'!E4891&lt;$R$10,E4891,$R$10)),IF(C4891=FALSE,FALSE,IF(C4891&lt;$R$10,C4891,$R$10)))</f>
        <v>0</v>
      </c>
      <c r="H4891" t="b">
        <f>IF('Input and Summary Results'!$J$4="yes",'Data Transformation'!F4891,'Data Transformation'!D4891)</f>
        <v>0</v>
      </c>
      <c r="I4891" t="str">
        <f t="shared" si="259"/>
        <v/>
      </c>
    </row>
    <row r="4892" spans="2:9" x14ac:dyDescent="0.25">
      <c r="B4892" t="b">
        <f>IF('Input and Summary Results'!D4474=0,FALSE,'Input and Summary Results'!$B4474)</f>
        <v>0</v>
      </c>
      <c r="C4892" t="b">
        <f>IF(OR(B4892=0,'Input and Summary Results'!D4474=0,'Input and Summary Results'!D4474=""),FALSE,'Input and Summary Results'!$D4474)</f>
        <v>0</v>
      </c>
      <c r="D4892" t="b">
        <f>IF(OR(B4892=0,'Input and Summary Results'!E4474=0),FALSE,'Input and Summary Results'!$E4474)</f>
        <v>0</v>
      </c>
      <c r="E4892" t="b">
        <f t="shared" si="257"/>
        <v>0</v>
      </c>
      <c r="F4892" t="b">
        <f t="shared" si="258"/>
        <v>0</v>
      </c>
      <c r="G4892" t="b">
        <f>IF('Input and Summary Results'!$J$4="yes",IF(C4892=FALSE,FALSE,IF('Data Transformation'!E4892&lt;$R$10,E4892,$R$10)),IF(C4892=FALSE,FALSE,IF(C4892&lt;$R$10,C4892,$R$10)))</f>
        <v>0</v>
      </c>
      <c r="H4892" t="b">
        <f>IF('Input and Summary Results'!$J$4="yes",'Data Transformation'!F4892,'Data Transformation'!D4892)</f>
        <v>0</v>
      </c>
      <c r="I4892" t="str">
        <f t="shared" si="259"/>
        <v/>
      </c>
    </row>
    <row r="4893" spans="2:9" x14ac:dyDescent="0.25">
      <c r="B4893" t="b">
        <f>IF('Input and Summary Results'!D4475=0,FALSE,'Input and Summary Results'!$B4475)</f>
        <v>0</v>
      </c>
      <c r="C4893" t="b">
        <f>IF(OR(B4893=0,'Input and Summary Results'!D4475=0,'Input and Summary Results'!D4475=""),FALSE,'Input and Summary Results'!$D4475)</f>
        <v>0</v>
      </c>
      <c r="D4893" t="b">
        <f>IF(OR(B4893=0,'Input and Summary Results'!E4475=0),FALSE,'Input and Summary Results'!$E4475)</f>
        <v>0</v>
      </c>
      <c r="E4893" t="b">
        <f t="shared" si="257"/>
        <v>0</v>
      </c>
      <c r="F4893" t="b">
        <f t="shared" si="258"/>
        <v>0</v>
      </c>
      <c r="G4893" t="b">
        <f>IF('Input and Summary Results'!$J$4="yes",IF(C4893=FALSE,FALSE,IF('Data Transformation'!E4893&lt;$R$10,E4893,$R$10)),IF(C4893=FALSE,FALSE,IF(C4893&lt;$R$10,C4893,$R$10)))</f>
        <v>0</v>
      </c>
      <c r="H4893" t="b">
        <f>IF('Input and Summary Results'!$J$4="yes",'Data Transformation'!F4893,'Data Transformation'!D4893)</f>
        <v>0</v>
      </c>
      <c r="I4893" t="str">
        <f t="shared" si="259"/>
        <v/>
      </c>
    </row>
    <row r="4894" spans="2:9" x14ac:dyDescent="0.25">
      <c r="B4894" t="b">
        <f>IF('Input and Summary Results'!D4476=0,FALSE,'Input and Summary Results'!$B4476)</f>
        <v>0</v>
      </c>
      <c r="C4894" t="b">
        <f>IF(OR(B4894=0,'Input and Summary Results'!D4476=0,'Input and Summary Results'!D4476=""),FALSE,'Input and Summary Results'!$D4476)</f>
        <v>0</v>
      </c>
      <c r="D4894" t="b">
        <f>IF(OR(B4894=0,'Input and Summary Results'!E4476=0),FALSE,'Input and Summary Results'!$E4476)</f>
        <v>0</v>
      </c>
      <c r="E4894" t="b">
        <f t="shared" si="257"/>
        <v>0</v>
      </c>
      <c r="F4894" t="b">
        <f t="shared" si="258"/>
        <v>0</v>
      </c>
      <c r="G4894" t="b">
        <f>IF('Input and Summary Results'!$J$4="yes",IF(C4894=FALSE,FALSE,IF('Data Transformation'!E4894&lt;$R$10,E4894,$R$10)),IF(C4894=FALSE,FALSE,IF(C4894&lt;$R$10,C4894,$R$10)))</f>
        <v>0</v>
      </c>
      <c r="H4894" t="b">
        <f>IF('Input and Summary Results'!$J$4="yes",'Data Transformation'!F4894,'Data Transformation'!D4894)</f>
        <v>0</v>
      </c>
      <c r="I4894" t="str">
        <f t="shared" si="259"/>
        <v/>
      </c>
    </row>
    <row r="4895" spans="2:9" x14ac:dyDescent="0.25">
      <c r="B4895" t="b">
        <f>IF('Input and Summary Results'!D4477=0,FALSE,'Input and Summary Results'!$B4477)</f>
        <v>0</v>
      </c>
      <c r="C4895" t="b">
        <f>IF(OR(B4895=0,'Input and Summary Results'!D4477=0,'Input and Summary Results'!D4477=""),FALSE,'Input and Summary Results'!$D4477)</f>
        <v>0</v>
      </c>
      <c r="D4895" t="b">
        <f>IF(OR(B4895=0,'Input and Summary Results'!E4477=0),FALSE,'Input and Summary Results'!$E4477)</f>
        <v>0</v>
      </c>
      <c r="E4895" t="b">
        <f t="shared" si="257"/>
        <v>0</v>
      </c>
      <c r="F4895" t="b">
        <f t="shared" si="258"/>
        <v>0</v>
      </c>
      <c r="G4895" t="b">
        <f>IF('Input and Summary Results'!$J$4="yes",IF(C4895=FALSE,FALSE,IF('Data Transformation'!E4895&lt;$R$10,E4895,$R$10)),IF(C4895=FALSE,FALSE,IF(C4895&lt;$R$10,C4895,$R$10)))</f>
        <v>0</v>
      </c>
      <c r="H4895" t="b">
        <f>IF('Input and Summary Results'!$J$4="yes",'Data Transformation'!F4895,'Data Transformation'!D4895)</f>
        <v>0</v>
      </c>
      <c r="I4895" t="str">
        <f t="shared" si="259"/>
        <v/>
      </c>
    </row>
    <row r="4896" spans="2:9" x14ac:dyDescent="0.25">
      <c r="B4896" t="b">
        <f>IF('Input and Summary Results'!D4478=0,FALSE,'Input and Summary Results'!$B4478)</f>
        <v>0</v>
      </c>
      <c r="C4896" t="b">
        <f>IF(OR(B4896=0,'Input and Summary Results'!D4478=0,'Input and Summary Results'!D4478=""),FALSE,'Input and Summary Results'!$D4478)</f>
        <v>0</v>
      </c>
      <c r="D4896" t="b">
        <f>IF(OR(B4896=0,'Input and Summary Results'!E4478=0),FALSE,'Input and Summary Results'!$E4478)</f>
        <v>0</v>
      </c>
      <c r="E4896" t="b">
        <f t="shared" si="257"/>
        <v>0</v>
      </c>
      <c r="F4896" t="b">
        <f t="shared" si="258"/>
        <v>0</v>
      </c>
      <c r="G4896" t="b">
        <f>IF('Input and Summary Results'!$J$4="yes",IF(C4896=FALSE,FALSE,IF('Data Transformation'!E4896&lt;$R$10,E4896,$R$10)),IF(C4896=FALSE,FALSE,IF(C4896&lt;$R$10,C4896,$R$10)))</f>
        <v>0</v>
      </c>
      <c r="H4896" t="b">
        <f>IF('Input and Summary Results'!$J$4="yes",'Data Transformation'!F4896,'Data Transformation'!D4896)</f>
        <v>0</v>
      </c>
      <c r="I4896" t="str">
        <f t="shared" si="259"/>
        <v/>
      </c>
    </row>
    <row r="4897" spans="2:9" x14ac:dyDescent="0.25">
      <c r="B4897" t="b">
        <f>IF('Input and Summary Results'!D4479=0,FALSE,'Input and Summary Results'!$B4479)</f>
        <v>0</v>
      </c>
      <c r="C4897" t="b">
        <f>IF(OR(B4897=0,'Input and Summary Results'!D4479=0,'Input and Summary Results'!D4479=""),FALSE,'Input and Summary Results'!$D4479)</f>
        <v>0</v>
      </c>
      <c r="D4897" t="b">
        <f>IF(OR(B4897=0,'Input and Summary Results'!E4479=0),FALSE,'Input and Summary Results'!$E4479)</f>
        <v>0</v>
      </c>
      <c r="E4897" t="b">
        <f t="shared" si="257"/>
        <v>0</v>
      </c>
      <c r="F4897" t="b">
        <f t="shared" si="258"/>
        <v>0</v>
      </c>
      <c r="G4897" t="b">
        <f>IF('Input and Summary Results'!$J$4="yes",IF(C4897=FALSE,FALSE,IF('Data Transformation'!E4897&lt;$R$10,E4897,$R$10)),IF(C4897=FALSE,FALSE,IF(C4897&lt;$R$10,C4897,$R$10)))</f>
        <v>0</v>
      </c>
      <c r="H4897" t="b">
        <f>IF('Input and Summary Results'!$J$4="yes",'Data Transformation'!F4897,'Data Transformation'!D4897)</f>
        <v>0</v>
      </c>
      <c r="I4897" t="str">
        <f t="shared" si="259"/>
        <v/>
      </c>
    </row>
    <row r="4898" spans="2:9" x14ac:dyDescent="0.25">
      <c r="B4898" t="b">
        <f>IF('Input and Summary Results'!D4480=0,FALSE,'Input and Summary Results'!$B4480)</f>
        <v>0</v>
      </c>
      <c r="C4898" t="b">
        <f>IF(OR(B4898=0,'Input and Summary Results'!D4480=0,'Input and Summary Results'!D4480=""),FALSE,'Input and Summary Results'!$D4480)</f>
        <v>0</v>
      </c>
      <c r="D4898" t="b">
        <f>IF(OR(B4898=0,'Input and Summary Results'!E4480=0),FALSE,'Input and Summary Results'!$E4480)</f>
        <v>0</v>
      </c>
      <c r="E4898" t="b">
        <f t="shared" si="257"/>
        <v>0</v>
      </c>
      <c r="F4898" t="b">
        <f t="shared" si="258"/>
        <v>0</v>
      </c>
      <c r="G4898" t="b">
        <f>IF('Input and Summary Results'!$J$4="yes",IF(C4898=FALSE,FALSE,IF('Data Transformation'!E4898&lt;$R$10,E4898,$R$10)),IF(C4898=FALSE,FALSE,IF(C4898&lt;$R$10,C4898,$R$10)))</f>
        <v>0</v>
      </c>
      <c r="H4898" t="b">
        <f>IF('Input and Summary Results'!$J$4="yes",'Data Transformation'!F4898,'Data Transformation'!D4898)</f>
        <v>0</v>
      </c>
      <c r="I4898" t="str">
        <f t="shared" si="259"/>
        <v/>
      </c>
    </row>
    <row r="4899" spans="2:9" x14ac:dyDescent="0.25">
      <c r="B4899" t="b">
        <f>IF('Input and Summary Results'!D4481=0,FALSE,'Input and Summary Results'!$B4481)</f>
        <v>0</v>
      </c>
      <c r="C4899" t="b">
        <f>IF(OR(B4899=0,'Input and Summary Results'!D4481=0,'Input and Summary Results'!D4481=""),FALSE,'Input and Summary Results'!$D4481)</f>
        <v>0</v>
      </c>
      <c r="D4899" t="b">
        <f>IF(OR(B4899=0,'Input and Summary Results'!E4481=0),FALSE,'Input and Summary Results'!$E4481)</f>
        <v>0</v>
      </c>
      <c r="E4899" t="b">
        <f t="shared" si="257"/>
        <v>0</v>
      </c>
      <c r="F4899" t="b">
        <f t="shared" si="258"/>
        <v>0</v>
      </c>
      <c r="G4899" t="b">
        <f>IF('Input and Summary Results'!$J$4="yes",IF(C4899=FALSE,FALSE,IF('Data Transformation'!E4899&lt;$R$10,E4899,$R$10)),IF(C4899=FALSE,FALSE,IF(C4899&lt;$R$10,C4899,$R$10)))</f>
        <v>0</v>
      </c>
      <c r="H4899" t="b">
        <f>IF('Input and Summary Results'!$J$4="yes",'Data Transformation'!F4899,'Data Transformation'!D4899)</f>
        <v>0</v>
      </c>
      <c r="I4899" t="str">
        <f t="shared" si="259"/>
        <v/>
      </c>
    </row>
    <row r="4900" spans="2:9" x14ac:dyDescent="0.25">
      <c r="B4900" t="b">
        <f>IF('Input and Summary Results'!D4482=0,FALSE,'Input and Summary Results'!$B4482)</f>
        <v>0</v>
      </c>
      <c r="C4900" t="b">
        <f>IF(OR(B4900=0,'Input and Summary Results'!D4482=0,'Input and Summary Results'!D4482=""),FALSE,'Input and Summary Results'!$D4482)</f>
        <v>0</v>
      </c>
      <c r="D4900" t="b">
        <f>IF(OR(B4900=0,'Input and Summary Results'!E4482=0),FALSE,'Input and Summary Results'!$E4482)</f>
        <v>0</v>
      </c>
      <c r="E4900" t="b">
        <f t="shared" si="257"/>
        <v>0</v>
      </c>
      <c r="F4900" t="b">
        <f t="shared" si="258"/>
        <v>0</v>
      </c>
      <c r="G4900" t="b">
        <f>IF('Input and Summary Results'!$J$4="yes",IF(C4900=FALSE,FALSE,IF('Data Transformation'!E4900&lt;$R$10,E4900,$R$10)),IF(C4900=FALSE,FALSE,IF(C4900&lt;$R$10,C4900,$R$10)))</f>
        <v>0</v>
      </c>
      <c r="H4900" t="b">
        <f>IF('Input and Summary Results'!$J$4="yes",'Data Transformation'!F4900,'Data Transformation'!D4900)</f>
        <v>0</v>
      </c>
      <c r="I4900" t="str">
        <f t="shared" si="259"/>
        <v/>
      </c>
    </row>
    <row r="4901" spans="2:9" x14ac:dyDescent="0.25">
      <c r="B4901" t="b">
        <f>IF('Input and Summary Results'!D4483=0,FALSE,'Input and Summary Results'!$B4483)</f>
        <v>0</v>
      </c>
      <c r="C4901" t="b">
        <f>IF(OR(B4901=0,'Input and Summary Results'!D4483=0,'Input and Summary Results'!D4483=""),FALSE,'Input and Summary Results'!$D4483)</f>
        <v>0</v>
      </c>
      <c r="D4901" t="b">
        <f>IF(OR(B4901=0,'Input and Summary Results'!E4483=0),FALSE,'Input and Summary Results'!$E4483)</f>
        <v>0</v>
      </c>
      <c r="E4901" t="b">
        <f t="shared" si="257"/>
        <v>0</v>
      </c>
      <c r="F4901" t="b">
        <f t="shared" si="258"/>
        <v>0</v>
      </c>
      <c r="G4901" t="b">
        <f>IF('Input and Summary Results'!$J$4="yes",IF(C4901=FALSE,FALSE,IF('Data Transformation'!E4901&lt;$R$10,E4901,$R$10)),IF(C4901=FALSE,FALSE,IF(C4901&lt;$R$10,C4901,$R$10)))</f>
        <v>0</v>
      </c>
      <c r="H4901" t="b">
        <f>IF('Input and Summary Results'!$J$4="yes",'Data Transformation'!F4901,'Data Transformation'!D4901)</f>
        <v>0</v>
      </c>
      <c r="I4901" t="str">
        <f t="shared" si="259"/>
        <v/>
      </c>
    </row>
    <row r="4902" spans="2:9" x14ac:dyDescent="0.25">
      <c r="B4902" t="b">
        <f>IF('Input and Summary Results'!D4484=0,FALSE,'Input and Summary Results'!$B4484)</f>
        <v>0</v>
      </c>
      <c r="C4902" t="b">
        <f>IF(OR(B4902=0,'Input and Summary Results'!D4484=0,'Input and Summary Results'!D4484=""),FALSE,'Input and Summary Results'!$D4484)</f>
        <v>0</v>
      </c>
      <c r="D4902" t="b">
        <f>IF(OR(B4902=0,'Input and Summary Results'!E4484=0),FALSE,'Input and Summary Results'!$E4484)</f>
        <v>0</v>
      </c>
      <c r="E4902" t="b">
        <f t="shared" si="257"/>
        <v>0</v>
      </c>
      <c r="F4902" t="b">
        <f t="shared" si="258"/>
        <v>0</v>
      </c>
      <c r="G4902" t="b">
        <f>IF('Input and Summary Results'!$J$4="yes",IF(C4902=FALSE,FALSE,IF('Data Transformation'!E4902&lt;$R$10,E4902,$R$10)),IF(C4902=FALSE,FALSE,IF(C4902&lt;$R$10,C4902,$R$10)))</f>
        <v>0</v>
      </c>
      <c r="H4902" t="b">
        <f>IF('Input and Summary Results'!$J$4="yes",'Data Transformation'!F4902,'Data Transformation'!D4902)</f>
        <v>0</v>
      </c>
      <c r="I4902" t="str">
        <f t="shared" si="259"/>
        <v/>
      </c>
    </row>
    <row r="4903" spans="2:9" x14ac:dyDescent="0.25">
      <c r="B4903" t="b">
        <f>IF('Input and Summary Results'!D4485=0,FALSE,'Input and Summary Results'!$B4485)</f>
        <v>0</v>
      </c>
      <c r="C4903" t="b">
        <f>IF(OR(B4903=0,'Input and Summary Results'!D4485=0,'Input and Summary Results'!D4485=""),FALSE,'Input and Summary Results'!$D4485)</f>
        <v>0</v>
      </c>
      <c r="D4903" t="b">
        <f>IF(OR(B4903=0,'Input and Summary Results'!E4485=0),FALSE,'Input and Summary Results'!$E4485)</f>
        <v>0</v>
      </c>
      <c r="E4903" t="b">
        <f t="shared" si="257"/>
        <v>0</v>
      </c>
      <c r="F4903" t="b">
        <f t="shared" si="258"/>
        <v>0</v>
      </c>
      <c r="G4903" t="b">
        <f>IF('Input and Summary Results'!$J$4="yes",IF(C4903=FALSE,FALSE,IF('Data Transformation'!E4903&lt;$R$10,E4903,$R$10)),IF(C4903=FALSE,FALSE,IF(C4903&lt;$R$10,C4903,$R$10)))</f>
        <v>0</v>
      </c>
      <c r="H4903" t="b">
        <f>IF('Input and Summary Results'!$J$4="yes",'Data Transformation'!F4903,'Data Transformation'!D4903)</f>
        <v>0</v>
      </c>
      <c r="I4903" t="str">
        <f t="shared" si="259"/>
        <v/>
      </c>
    </row>
    <row r="4904" spans="2:9" x14ac:dyDescent="0.25">
      <c r="B4904" t="b">
        <f>IF('Input and Summary Results'!D4486=0,FALSE,'Input and Summary Results'!$B4486)</f>
        <v>0</v>
      </c>
      <c r="C4904" t="b">
        <f>IF(OR(B4904=0,'Input and Summary Results'!D4486=0,'Input and Summary Results'!D4486=""),FALSE,'Input and Summary Results'!$D4486)</f>
        <v>0</v>
      </c>
      <c r="D4904" t="b">
        <f>IF(OR(B4904=0,'Input and Summary Results'!E4486=0),FALSE,'Input and Summary Results'!$E4486)</f>
        <v>0</v>
      </c>
      <c r="E4904" t="b">
        <f t="shared" si="257"/>
        <v>0</v>
      </c>
      <c r="F4904" t="b">
        <f t="shared" si="258"/>
        <v>0</v>
      </c>
      <c r="G4904" t="b">
        <f>IF('Input and Summary Results'!$J$4="yes",IF(C4904=FALSE,FALSE,IF('Data Transformation'!E4904&lt;$R$10,E4904,$R$10)),IF(C4904=FALSE,FALSE,IF(C4904&lt;$R$10,C4904,$R$10)))</f>
        <v>0</v>
      </c>
      <c r="H4904" t="b">
        <f>IF('Input and Summary Results'!$J$4="yes",'Data Transformation'!F4904,'Data Transformation'!D4904)</f>
        <v>0</v>
      </c>
      <c r="I4904" t="str">
        <f t="shared" si="259"/>
        <v/>
      </c>
    </row>
    <row r="4905" spans="2:9" x14ac:dyDescent="0.25">
      <c r="B4905" t="b">
        <f>IF('Input and Summary Results'!D4487=0,FALSE,'Input and Summary Results'!$B4487)</f>
        <v>0</v>
      </c>
      <c r="C4905" t="b">
        <f>IF(OR(B4905=0,'Input and Summary Results'!D4487=0,'Input and Summary Results'!D4487=""),FALSE,'Input and Summary Results'!$D4487)</f>
        <v>0</v>
      </c>
      <c r="D4905" t="b">
        <f>IF(OR(B4905=0,'Input and Summary Results'!E4487=0),FALSE,'Input and Summary Results'!$E4487)</f>
        <v>0</v>
      </c>
      <c r="E4905" t="b">
        <f t="shared" si="257"/>
        <v>0</v>
      </c>
      <c r="F4905" t="b">
        <f t="shared" si="258"/>
        <v>0</v>
      </c>
      <c r="G4905" t="b">
        <f>IF('Input and Summary Results'!$J$4="yes",IF(C4905=FALSE,FALSE,IF('Data Transformation'!E4905&lt;$R$10,E4905,$R$10)),IF(C4905=FALSE,FALSE,IF(C4905&lt;$R$10,C4905,$R$10)))</f>
        <v>0</v>
      </c>
      <c r="H4905" t="b">
        <f>IF('Input and Summary Results'!$J$4="yes",'Data Transformation'!F4905,'Data Transformation'!D4905)</f>
        <v>0</v>
      </c>
      <c r="I4905" t="str">
        <f t="shared" si="259"/>
        <v/>
      </c>
    </row>
    <row r="4906" spans="2:9" x14ac:dyDescent="0.25">
      <c r="B4906" t="b">
        <f>IF('Input and Summary Results'!D4488=0,FALSE,'Input and Summary Results'!$B4488)</f>
        <v>0</v>
      </c>
      <c r="C4906" t="b">
        <f>IF(OR(B4906=0,'Input and Summary Results'!D4488=0,'Input and Summary Results'!D4488=""),FALSE,'Input and Summary Results'!$D4488)</f>
        <v>0</v>
      </c>
      <c r="D4906" t="b">
        <f>IF(OR(B4906=0,'Input and Summary Results'!E4488=0),FALSE,'Input and Summary Results'!$E4488)</f>
        <v>0</v>
      </c>
      <c r="E4906" t="b">
        <f t="shared" ref="E4906:E4969" si="260">IF(C4906=FALSE,FALSE,LOG10(C4906))</f>
        <v>0</v>
      </c>
      <c r="F4906" t="b">
        <f t="shared" ref="F4906:F4969" si="261">IF(D4906=FALSE, FALSE,0.434*D4906/C4906)</f>
        <v>0</v>
      </c>
      <c r="G4906" t="b">
        <f>IF('Input and Summary Results'!$J$4="yes",IF(C4906=FALSE,FALSE,IF('Data Transformation'!E4906&lt;$R$10,E4906,$R$10)),IF(C4906=FALSE,FALSE,IF(C4906&lt;$R$10,C4906,$R$10)))</f>
        <v>0</v>
      </c>
      <c r="H4906" t="b">
        <f>IF('Input and Summary Results'!$J$4="yes",'Data Transformation'!F4906,'Data Transformation'!D4906)</f>
        <v>0</v>
      </c>
      <c r="I4906" t="str">
        <f t="shared" si="259"/>
        <v/>
      </c>
    </row>
    <row r="4907" spans="2:9" x14ac:dyDescent="0.25">
      <c r="B4907" t="b">
        <f>IF('Input and Summary Results'!D4489=0,FALSE,'Input and Summary Results'!$B4489)</f>
        <v>0</v>
      </c>
      <c r="C4907" t="b">
        <f>IF(OR(B4907=0,'Input and Summary Results'!D4489=0,'Input and Summary Results'!D4489=""),FALSE,'Input and Summary Results'!$D4489)</f>
        <v>0</v>
      </c>
      <c r="D4907" t="b">
        <f>IF(OR(B4907=0,'Input and Summary Results'!E4489=0),FALSE,'Input and Summary Results'!$E4489)</f>
        <v>0</v>
      </c>
      <c r="E4907" t="b">
        <f t="shared" si="260"/>
        <v>0</v>
      </c>
      <c r="F4907" t="b">
        <f t="shared" si="261"/>
        <v>0</v>
      </c>
      <c r="G4907" t="b">
        <f>IF('Input and Summary Results'!$J$4="yes",IF(C4907=FALSE,FALSE,IF('Data Transformation'!E4907&lt;$R$10,E4907,$R$10)),IF(C4907=FALSE,FALSE,IF(C4907&lt;$R$10,C4907,$R$10)))</f>
        <v>0</v>
      </c>
      <c r="H4907" t="b">
        <f>IF('Input and Summary Results'!$J$4="yes",'Data Transformation'!F4907,'Data Transformation'!D4907)</f>
        <v>0</v>
      </c>
      <c r="I4907" t="str">
        <f t="shared" si="259"/>
        <v/>
      </c>
    </row>
    <row r="4908" spans="2:9" x14ac:dyDescent="0.25">
      <c r="B4908" t="b">
        <f>IF('Input and Summary Results'!D4490=0,FALSE,'Input and Summary Results'!$B4490)</f>
        <v>0</v>
      </c>
      <c r="C4908" t="b">
        <f>IF(OR(B4908=0,'Input and Summary Results'!D4490=0,'Input and Summary Results'!D4490=""),FALSE,'Input and Summary Results'!$D4490)</f>
        <v>0</v>
      </c>
      <c r="D4908" t="b">
        <f>IF(OR(B4908=0,'Input and Summary Results'!E4490=0),FALSE,'Input and Summary Results'!$E4490)</f>
        <v>0</v>
      </c>
      <c r="E4908" t="b">
        <f t="shared" si="260"/>
        <v>0</v>
      </c>
      <c r="F4908" t="b">
        <f t="shared" si="261"/>
        <v>0</v>
      </c>
      <c r="G4908" t="b">
        <f>IF('Input and Summary Results'!$J$4="yes",IF(C4908=FALSE,FALSE,IF('Data Transformation'!E4908&lt;$R$10,E4908,$R$10)),IF(C4908=FALSE,FALSE,IF(C4908&lt;$R$10,C4908,$R$10)))</f>
        <v>0</v>
      </c>
      <c r="H4908" t="b">
        <f>IF('Input and Summary Results'!$J$4="yes",'Data Transformation'!F4908,'Data Transformation'!D4908)</f>
        <v>0</v>
      </c>
      <c r="I4908" t="str">
        <f t="shared" si="259"/>
        <v/>
      </c>
    </row>
    <row r="4909" spans="2:9" x14ac:dyDescent="0.25">
      <c r="B4909" t="b">
        <f>IF('Input and Summary Results'!D4491=0,FALSE,'Input and Summary Results'!$B4491)</f>
        <v>0</v>
      </c>
      <c r="C4909" t="b">
        <f>IF(OR(B4909=0,'Input and Summary Results'!D4491=0,'Input and Summary Results'!D4491=""),FALSE,'Input and Summary Results'!$D4491)</f>
        <v>0</v>
      </c>
      <c r="D4909" t="b">
        <f>IF(OR(B4909=0,'Input and Summary Results'!E4491=0),FALSE,'Input and Summary Results'!$E4491)</f>
        <v>0</v>
      </c>
      <c r="E4909" t="b">
        <f t="shared" si="260"/>
        <v>0</v>
      </c>
      <c r="F4909" t="b">
        <f t="shared" si="261"/>
        <v>0</v>
      </c>
      <c r="G4909" t="b">
        <f>IF('Input and Summary Results'!$J$4="yes",IF(C4909=FALSE,FALSE,IF('Data Transformation'!E4909&lt;$R$10,E4909,$R$10)),IF(C4909=FALSE,FALSE,IF(C4909&lt;$R$10,C4909,$R$10)))</f>
        <v>0</v>
      </c>
      <c r="H4909" t="b">
        <f>IF('Input and Summary Results'!$J$4="yes",'Data Transformation'!F4909,'Data Transformation'!D4909)</f>
        <v>0</v>
      </c>
      <c r="I4909" t="str">
        <f t="shared" si="259"/>
        <v/>
      </c>
    </row>
    <row r="4910" spans="2:9" x14ac:dyDescent="0.25">
      <c r="B4910" t="b">
        <f>IF('Input and Summary Results'!D4492=0,FALSE,'Input and Summary Results'!$B4492)</f>
        <v>0</v>
      </c>
      <c r="C4910" t="b">
        <f>IF(OR(B4910=0,'Input and Summary Results'!D4492=0,'Input and Summary Results'!D4492=""),FALSE,'Input and Summary Results'!$D4492)</f>
        <v>0</v>
      </c>
      <c r="D4910" t="b">
        <f>IF(OR(B4910=0,'Input and Summary Results'!E4492=0),FALSE,'Input and Summary Results'!$E4492)</f>
        <v>0</v>
      </c>
      <c r="E4910" t="b">
        <f t="shared" si="260"/>
        <v>0</v>
      </c>
      <c r="F4910" t="b">
        <f t="shared" si="261"/>
        <v>0</v>
      </c>
      <c r="G4910" t="b">
        <f>IF('Input and Summary Results'!$J$4="yes",IF(C4910=FALSE,FALSE,IF('Data Transformation'!E4910&lt;$R$10,E4910,$R$10)),IF(C4910=FALSE,FALSE,IF(C4910&lt;$R$10,C4910,$R$10)))</f>
        <v>0</v>
      </c>
      <c r="H4910" t="b">
        <f>IF('Input and Summary Results'!$J$4="yes",'Data Transformation'!F4910,'Data Transformation'!D4910)</f>
        <v>0</v>
      </c>
      <c r="I4910" t="str">
        <f t="shared" si="259"/>
        <v/>
      </c>
    </row>
    <row r="4911" spans="2:9" x14ac:dyDescent="0.25">
      <c r="B4911" t="b">
        <f>IF('Input and Summary Results'!D4493=0,FALSE,'Input and Summary Results'!$B4493)</f>
        <v>0</v>
      </c>
      <c r="C4911" t="b">
        <f>IF(OR(B4911=0,'Input and Summary Results'!D4493=0,'Input and Summary Results'!D4493=""),FALSE,'Input and Summary Results'!$D4493)</f>
        <v>0</v>
      </c>
      <c r="D4911" t="b">
        <f>IF(OR(B4911=0,'Input and Summary Results'!E4493=0),FALSE,'Input and Summary Results'!$E4493)</f>
        <v>0</v>
      </c>
      <c r="E4911" t="b">
        <f t="shared" si="260"/>
        <v>0</v>
      </c>
      <c r="F4911" t="b">
        <f t="shared" si="261"/>
        <v>0</v>
      </c>
      <c r="G4911" t="b">
        <f>IF('Input and Summary Results'!$J$4="yes",IF(C4911=FALSE,FALSE,IF('Data Transformation'!E4911&lt;$R$10,E4911,$R$10)),IF(C4911=FALSE,FALSE,IF(C4911&lt;$R$10,C4911,$R$10)))</f>
        <v>0</v>
      </c>
      <c r="H4911" t="b">
        <f>IF('Input and Summary Results'!$J$4="yes",'Data Transformation'!F4911,'Data Transformation'!D4911)</f>
        <v>0</v>
      </c>
      <c r="I4911" t="str">
        <f t="shared" si="259"/>
        <v/>
      </c>
    </row>
    <row r="4912" spans="2:9" x14ac:dyDescent="0.25">
      <c r="B4912" t="b">
        <f>IF('Input and Summary Results'!D4494=0,FALSE,'Input and Summary Results'!$B4494)</f>
        <v>0</v>
      </c>
      <c r="C4912" t="b">
        <f>IF(OR(B4912=0,'Input and Summary Results'!D4494=0,'Input and Summary Results'!D4494=""),FALSE,'Input and Summary Results'!$D4494)</f>
        <v>0</v>
      </c>
      <c r="D4912" t="b">
        <f>IF(OR(B4912=0,'Input and Summary Results'!E4494=0),FALSE,'Input and Summary Results'!$E4494)</f>
        <v>0</v>
      </c>
      <c r="E4912" t="b">
        <f t="shared" si="260"/>
        <v>0</v>
      </c>
      <c r="F4912" t="b">
        <f t="shared" si="261"/>
        <v>0</v>
      </c>
      <c r="G4912" t="b">
        <f>IF('Input and Summary Results'!$J$4="yes",IF(C4912=FALSE,FALSE,IF('Data Transformation'!E4912&lt;$R$10,E4912,$R$10)),IF(C4912=FALSE,FALSE,IF(C4912&lt;$R$10,C4912,$R$10)))</f>
        <v>0</v>
      </c>
      <c r="H4912" t="b">
        <f>IF('Input and Summary Results'!$J$4="yes",'Data Transformation'!F4912,'Data Transformation'!D4912)</f>
        <v>0</v>
      </c>
      <c r="I4912" t="str">
        <f t="shared" si="259"/>
        <v/>
      </c>
    </row>
    <row r="4913" spans="2:9" x14ac:dyDescent="0.25">
      <c r="B4913" t="b">
        <f>IF('Input and Summary Results'!D4495=0,FALSE,'Input and Summary Results'!$B4495)</f>
        <v>0</v>
      </c>
      <c r="C4913" t="b">
        <f>IF(OR(B4913=0,'Input and Summary Results'!D4495=0,'Input and Summary Results'!D4495=""),FALSE,'Input and Summary Results'!$D4495)</f>
        <v>0</v>
      </c>
      <c r="D4913" t="b">
        <f>IF(OR(B4913=0,'Input and Summary Results'!E4495=0),FALSE,'Input and Summary Results'!$E4495)</f>
        <v>0</v>
      </c>
      <c r="E4913" t="b">
        <f t="shared" si="260"/>
        <v>0</v>
      </c>
      <c r="F4913" t="b">
        <f t="shared" si="261"/>
        <v>0</v>
      </c>
      <c r="G4913" t="b">
        <f>IF('Input and Summary Results'!$J$4="yes",IF(C4913=FALSE,FALSE,IF('Data Transformation'!E4913&lt;$R$10,E4913,$R$10)),IF(C4913=FALSE,FALSE,IF(C4913&lt;$R$10,C4913,$R$10)))</f>
        <v>0</v>
      </c>
      <c r="H4913" t="b">
        <f>IF('Input and Summary Results'!$J$4="yes",'Data Transformation'!F4913,'Data Transformation'!D4913)</f>
        <v>0</v>
      </c>
      <c r="I4913" t="str">
        <f t="shared" si="259"/>
        <v/>
      </c>
    </row>
    <row r="4914" spans="2:9" x14ac:dyDescent="0.25">
      <c r="B4914" t="b">
        <f>IF('Input and Summary Results'!D4496=0,FALSE,'Input and Summary Results'!$B4496)</f>
        <v>0</v>
      </c>
      <c r="C4914" t="b">
        <f>IF(OR(B4914=0,'Input and Summary Results'!D4496=0,'Input and Summary Results'!D4496=""),FALSE,'Input and Summary Results'!$D4496)</f>
        <v>0</v>
      </c>
      <c r="D4914" t="b">
        <f>IF(OR(B4914=0,'Input and Summary Results'!E4496=0),FALSE,'Input and Summary Results'!$E4496)</f>
        <v>0</v>
      </c>
      <c r="E4914" t="b">
        <f t="shared" si="260"/>
        <v>0</v>
      </c>
      <c r="F4914" t="b">
        <f t="shared" si="261"/>
        <v>0</v>
      </c>
      <c r="G4914" t="b">
        <f>IF('Input and Summary Results'!$J$4="yes",IF(C4914=FALSE,FALSE,IF('Data Transformation'!E4914&lt;$R$10,E4914,$R$10)),IF(C4914=FALSE,FALSE,IF(C4914&lt;$R$10,C4914,$R$10)))</f>
        <v>0</v>
      </c>
      <c r="H4914" t="b">
        <f>IF('Input and Summary Results'!$J$4="yes",'Data Transformation'!F4914,'Data Transformation'!D4914)</f>
        <v>0</v>
      </c>
      <c r="I4914" t="str">
        <f t="shared" si="259"/>
        <v/>
      </c>
    </row>
    <row r="4915" spans="2:9" x14ac:dyDescent="0.25">
      <c r="B4915" t="b">
        <f>IF('Input and Summary Results'!D4497=0,FALSE,'Input and Summary Results'!$B4497)</f>
        <v>0</v>
      </c>
      <c r="C4915" t="b">
        <f>IF(OR(B4915=0,'Input and Summary Results'!D4497=0,'Input and Summary Results'!D4497=""),FALSE,'Input and Summary Results'!$D4497)</f>
        <v>0</v>
      </c>
      <c r="D4915" t="b">
        <f>IF(OR(B4915=0,'Input and Summary Results'!E4497=0),FALSE,'Input and Summary Results'!$E4497)</f>
        <v>0</v>
      </c>
      <c r="E4915" t="b">
        <f t="shared" si="260"/>
        <v>0</v>
      </c>
      <c r="F4915" t="b">
        <f t="shared" si="261"/>
        <v>0</v>
      </c>
      <c r="G4915" t="b">
        <f>IF('Input and Summary Results'!$J$4="yes",IF(C4915=FALSE,FALSE,IF('Data Transformation'!E4915&lt;$R$10,E4915,$R$10)),IF(C4915=FALSE,FALSE,IF(C4915&lt;$R$10,C4915,$R$10)))</f>
        <v>0</v>
      </c>
      <c r="H4915" t="b">
        <f>IF('Input and Summary Results'!$J$4="yes",'Data Transformation'!F4915,'Data Transformation'!D4915)</f>
        <v>0</v>
      </c>
      <c r="I4915" t="str">
        <f t="shared" si="259"/>
        <v/>
      </c>
    </row>
    <row r="4916" spans="2:9" x14ac:dyDescent="0.25">
      <c r="B4916" t="b">
        <f>IF('Input and Summary Results'!D4498=0,FALSE,'Input and Summary Results'!$B4498)</f>
        <v>0</v>
      </c>
      <c r="C4916" t="b">
        <f>IF(OR(B4916=0,'Input and Summary Results'!D4498=0,'Input and Summary Results'!D4498=""),FALSE,'Input and Summary Results'!$D4498)</f>
        <v>0</v>
      </c>
      <c r="D4916" t="b">
        <f>IF(OR(B4916=0,'Input and Summary Results'!E4498=0),FALSE,'Input and Summary Results'!$E4498)</f>
        <v>0</v>
      </c>
      <c r="E4916" t="b">
        <f t="shared" si="260"/>
        <v>0</v>
      </c>
      <c r="F4916" t="b">
        <f t="shared" si="261"/>
        <v>0</v>
      </c>
      <c r="G4916" t="b">
        <f>IF('Input and Summary Results'!$J$4="yes",IF(C4916=FALSE,FALSE,IF('Data Transformation'!E4916&lt;$R$10,E4916,$R$10)),IF(C4916=FALSE,FALSE,IF(C4916&lt;$R$10,C4916,$R$10)))</f>
        <v>0</v>
      </c>
      <c r="H4916" t="b">
        <f>IF('Input and Summary Results'!$J$4="yes",'Data Transformation'!F4916,'Data Transformation'!D4916)</f>
        <v>0</v>
      </c>
      <c r="I4916" t="str">
        <f t="shared" si="259"/>
        <v/>
      </c>
    </row>
    <row r="4917" spans="2:9" x14ac:dyDescent="0.25">
      <c r="B4917" t="b">
        <f>IF('Input and Summary Results'!D4499=0,FALSE,'Input and Summary Results'!$B4499)</f>
        <v>0</v>
      </c>
      <c r="C4917" t="b">
        <f>IF(OR(B4917=0,'Input and Summary Results'!D4499=0,'Input and Summary Results'!D4499=""),FALSE,'Input and Summary Results'!$D4499)</f>
        <v>0</v>
      </c>
      <c r="D4917" t="b">
        <f>IF(OR(B4917=0,'Input and Summary Results'!E4499=0),FALSE,'Input and Summary Results'!$E4499)</f>
        <v>0</v>
      </c>
      <c r="E4917" t="b">
        <f t="shared" si="260"/>
        <v>0</v>
      </c>
      <c r="F4917" t="b">
        <f t="shared" si="261"/>
        <v>0</v>
      </c>
      <c r="G4917" t="b">
        <f>IF('Input and Summary Results'!$J$4="yes",IF(C4917=FALSE,FALSE,IF('Data Transformation'!E4917&lt;$R$10,E4917,$R$10)),IF(C4917=FALSE,FALSE,IF(C4917&lt;$R$10,C4917,$R$10)))</f>
        <v>0</v>
      </c>
      <c r="H4917" t="b">
        <f>IF('Input and Summary Results'!$J$4="yes",'Data Transformation'!F4917,'Data Transformation'!D4917)</f>
        <v>0</v>
      </c>
      <c r="I4917" t="str">
        <f t="shared" si="259"/>
        <v/>
      </c>
    </row>
    <row r="4918" spans="2:9" x14ac:dyDescent="0.25">
      <c r="B4918" t="b">
        <f>IF('Input and Summary Results'!D4500=0,FALSE,'Input and Summary Results'!$B4500)</f>
        <v>0</v>
      </c>
      <c r="C4918" t="b">
        <f>IF(OR(B4918=0,'Input and Summary Results'!D4500=0,'Input and Summary Results'!D4500=""),FALSE,'Input and Summary Results'!$D4500)</f>
        <v>0</v>
      </c>
      <c r="D4918" t="b">
        <f>IF(OR(B4918=0,'Input and Summary Results'!E4500=0),FALSE,'Input and Summary Results'!$E4500)</f>
        <v>0</v>
      </c>
      <c r="E4918" t="b">
        <f t="shared" si="260"/>
        <v>0</v>
      </c>
      <c r="F4918" t="b">
        <f t="shared" si="261"/>
        <v>0</v>
      </c>
      <c r="G4918" t="b">
        <f>IF('Input and Summary Results'!$J$4="yes",IF(C4918=FALSE,FALSE,IF('Data Transformation'!E4918&lt;$R$10,E4918,$R$10)),IF(C4918=FALSE,FALSE,IF(C4918&lt;$R$10,C4918,$R$10)))</f>
        <v>0</v>
      </c>
      <c r="H4918" t="b">
        <f>IF('Input and Summary Results'!$J$4="yes",'Data Transformation'!F4918,'Data Transformation'!D4918)</f>
        <v>0</v>
      </c>
      <c r="I4918" t="str">
        <f t="shared" si="259"/>
        <v/>
      </c>
    </row>
    <row r="4919" spans="2:9" x14ac:dyDescent="0.25">
      <c r="B4919" t="b">
        <f>IF('Input and Summary Results'!D4501=0,FALSE,'Input and Summary Results'!$B4501)</f>
        <v>0</v>
      </c>
      <c r="C4919" t="b">
        <f>IF(OR(B4919=0,'Input and Summary Results'!D4501=0,'Input and Summary Results'!D4501=""),FALSE,'Input and Summary Results'!$D4501)</f>
        <v>0</v>
      </c>
      <c r="D4919" t="b">
        <f>IF(OR(B4919=0,'Input and Summary Results'!E4501=0),FALSE,'Input and Summary Results'!$E4501)</f>
        <v>0</v>
      </c>
      <c r="E4919" t="b">
        <f t="shared" si="260"/>
        <v>0</v>
      </c>
      <c r="F4919" t="b">
        <f t="shared" si="261"/>
        <v>0</v>
      </c>
      <c r="G4919" t="b">
        <f>IF('Input and Summary Results'!$J$4="yes",IF(C4919=FALSE,FALSE,IF('Data Transformation'!E4919&lt;$R$10,E4919,$R$10)),IF(C4919=FALSE,FALSE,IF(C4919&lt;$R$10,C4919,$R$10)))</f>
        <v>0</v>
      </c>
      <c r="H4919" t="b">
        <f>IF('Input and Summary Results'!$J$4="yes",'Data Transformation'!F4919,'Data Transformation'!D4919)</f>
        <v>0</v>
      </c>
      <c r="I4919" t="str">
        <f t="shared" si="259"/>
        <v/>
      </c>
    </row>
    <row r="4920" spans="2:9" x14ac:dyDescent="0.25">
      <c r="B4920" t="b">
        <f>IF('Input and Summary Results'!D4502=0,FALSE,'Input and Summary Results'!$B4502)</f>
        <v>0</v>
      </c>
      <c r="C4920" t="b">
        <f>IF(OR(B4920=0,'Input and Summary Results'!D4502=0,'Input and Summary Results'!D4502=""),FALSE,'Input and Summary Results'!$D4502)</f>
        <v>0</v>
      </c>
      <c r="D4920" t="b">
        <f>IF(OR(B4920=0,'Input and Summary Results'!E4502=0),FALSE,'Input and Summary Results'!$E4502)</f>
        <v>0</v>
      </c>
      <c r="E4920" t="b">
        <f t="shared" si="260"/>
        <v>0</v>
      </c>
      <c r="F4920" t="b">
        <f t="shared" si="261"/>
        <v>0</v>
      </c>
      <c r="G4920" t="b">
        <f>IF('Input and Summary Results'!$J$4="yes",IF(C4920=FALSE,FALSE,IF('Data Transformation'!E4920&lt;$R$10,E4920,$R$10)),IF(C4920=FALSE,FALSE,IF(C4920&lt;$R$10,C4920,$R$10)))</f>
        <v>0</v>
      </c>
      <c r="H4920" t="b">
        <f>IF('Input and Summary Results'!$J$4="yes",'Data Transformation'!F4920,'Data Transformation'!D4920)</f>
        <v>0</v>
      </c>
      <c r="I4920" t="str">
        <f t="shared" si="259"/>
        <v/>
      </c>
    </row>
    <row r="4921" spans="2:9" x14ac:dyDescent="0.25">
      <c r="B4921" t="b">
        <f>IF('Input and Summary Results'!D4503=0,FALSE,'Input and Summary Results'!$B4503)</f>
        <v>0</v>
      </c>
      <c r="C4921" t="b">
        <f>IF(OR(B4921=0,'Input and Summary Results'!D4503=0,'Input and Summary Results'!D4503=""),FALSE,'Input and Summary Results'!$D4503)</f>
        <v>0</v>
      </c>
      <c r="D4921" t="b">
        <f>IF(OR(B4921=0,'Input and Summary Results'!E4503=0),FALSE,'Input and Summary Results'!$E4503)</f>
        <v>0</v>
      </c>
      <c r="E4921" t="b">
        <f t="shared" si="260"/>
        <v>0</v>
      </c>
      <c r="F4921" t="b">
        <f t="shared" si="261"/>
        <v>0</v>
      </c>
      <c r="G4921" t="b">
        <f>IF('Input and Summary Results'!$J$4="yes",IF(C4921=FALSE,FALSE,IF('Data Transformation'!E4921&lt;$R$10,E4921,$R$10)),IF(C4921=FALSE,FALSE,IF(C4921&lt;$R$10,C4921,$R$10)))</f>
        <v>0</v>
      </c>
      <c r="H4921" t="b">
        <f>IF('Input and Summary Results'!$J$4="yes",'Data Transformation'!F4921,'Data Transformation'!D4921)</f>
        <v>0</v>
      </c>
      <c r="I4921" t="str">
        <f t="shared" si="259"/>
        <v/>
      </c>
    </row>
    <row r="4922" spans="2:9" x14ac:dyDescent="0.25">
      <c r="B4922" t="b">
        <f>IF('Input and Summary Results'!D4504=0,FALSE,'Input and Summary Results'!$B4504)</f>
        <v>0</v>
      </c>
      <c r="C4922" t="b">
        <f>IF(OR(B4922=0,'Input and Summary Results'!D4504=0,'Input and Summary Results'!D4504=""),FALSE,'Input and Summary Results'!$D4504)</f>
        <v>0</v>
      </c>
      <c r="D4922" t="b">
        <f>IF(OR(B4922=0,'Input and Summary Results'!E4504=0),FALSE,'Input and Summary Results'!$E4504)</f>
        <v>0</v>
      </c>
      <c r="E4922" t="b">
        <f t="shared" si="260"/>
        <v>0</v>
      </c>
      <c r="F4922" t="b">
        <f t="shared" si="261"/>
        <v>0</v>
      </c>
      <c r="G4922" t="b">
        <f>IF('Input and Summary Results'!$J$4="yes",IF(C4922=FALSE,FALSE,IF('Data Transformation'!E4922&lt;$R$10,E4922,$R$10)),IF(C4922=FALSE,FALSE,IF(C4922&lt;$R$10,C4922,$R$10)))</f>
        <v>0</v>
      </c>
      <c r="H4922" t="b">
        <f>IF('Input and Summary Results'!$J$4="yes",'Data Transformation'!F4922,'Data Transformation'!D4922)</f>
        <v>0</v>
      </c>
      <c r="I4922" t="str">
        <f t="shared" si="259"/>
        <v/>
      </c>
    </row>
    <row r="4923" spans="2:9" x14ac:dyDescent="0.25">
      <c r="B4923" t="b">
        <f>IF('Input and Summary Results'!D4505=0,FALSE,'Input and Summary Results'!$B4505)</f>
        <v>0</v>
      </c>
      <c r="C4923" t="b">
        <f>IF(OR(B4923=0,'Input and Summary Results'!D4505=0,'Input and Summary Results'!D4505=""),FALSE,'Input and Summary Results'!$D4505)</f>
        <v>0</v>
      </c>
      <c r="D4923" t="b">
        <f>IF(OR(B4923=0,'Input and Summary Results'!E4505=0),FALSE,'Input and Summary Results'!$E4505)</f>
        <v>0</v>
      </c>
      <c r="E4923" t="b">
        <f t="shared" si="260"/>
        <v>0</v>
      </c>
      <c r="F4923" t="b">
        <f t="shared" si="261"/>
        <v>0</v>
      </c>
      <c r="G4923" t="b">
        <f>IF('Input and Summary Results'!$J$4="yes",IF(C4923=FALSE,FALSE,IF('Data Transformation'!E4923&lt;$R$10,E4923,$R$10)),IF(C4923=FALSE,FALSE,IF(C4923&lt;$R$10,C4923,$R$10)))</f>
        <v>0</v>
      </c>
      <c r="H4923" t="b">
        <f>IF('Input and Summary Results'!$J$4="yes",'Data Transformation'!F4923,'Data Transformation'!D4923)</f>
        <v>0</v>
      </c>
      <c r="I4923" t="str">
        <f t="shared" si="259"/>
        <v/>
      </c>
    </row>
    <row r="4924" spans="2:9" x14ac:dyDescent="0.25">
      <c r="B4924" t="b">
        <f>IF('Input and Summary Results'!D4506=0,FALSE,'Input and Summary Results'!$B4506)</f>
        <v>0</v>
      </c>
      <c r="C4924" t="b">
        <f>IF(OR(B4924=0,'Input and Summary Results'!D4506=0,'Input and Summary Results'!D4506=""),FALSE,'Input and Summary Results'!$D4506)</f>
        <v>0</v>
      </c>
      <c r="D4924" t="b">
        <f>IF(OR(B4924=0,'Input and Summary Results'!E4506=0),FALSE,'Input and Summary Results'!$E4506)</f>
        <v>0</v>
      </c>
      <c r="E4924" t="b">
        <f t="shared" si="260"/>
        <v>0</v>
      </c>
      <c r="F4924" t="b">
        <f t="shared" si="261"/>
        <v>0</v>
      </c>
      <c r="G4924" t="b">
        <f>IF('Input and Summary Results'!$J$4="yes",IF(C4924=FALSE,FALSE,IF('Data Transformation'!E4924&lt;$R$10,E4924,$R$10)),IF(C4924=FALSE,FALSE,IF(C4924&lt;$R$10,C4924,$R$10)))</f>
        <v>0</v>
      </c>
      <c r="H4924" t="b">
        <f>IF('Input and Summary Results'!$J$4="yes",'Data Transformation'!F4924,'Data Transformation'!D4924)</f>
        <v>0</v>
      </c>
      <c r="I4924" t="str">
        <f t="shared" si="259"/>
        <v/>
      </c>
    </row>
    <row r="4925" spans="2:9" x14ac:dyDescent="0.25">
      <c r="B4925" t="b">
        <f>IF('Input and Summary Results'!D4507=0,FALSE,'Input and Summary Results'!$B4507)</f>
        <v>0</v>
      </c>
      <c r="C4925" t="b">
        <f>IF(OR(B4925=0,'Input and Summary Results'!D4507=0,'Input and Summary Results'!D4507=""),FALSE,'Input and Summary Results'!$D4507)</f>
        <v>0</v>
      </c>
      <c r="D4925" t="b">
        <f>IF(OR(B4925=0,'Input and Summary Results'!E4507=0),FALSE,'Input and Summary Results'!$E4507)</f>
        <v>0</v>
      </c>
      <c r="E4925" t="b">
        <f t="shared" si="260"/>
        <v>0</v>
      </c>
      <c r="F4925" t="b">
        <f t="shared" si="261"/>
        <v>0</v>
      </c>
      <c r="G4925" t="b">
        <f>IF('Input and Summary Results'!$J$4="yes",IF(C4925=FALSE,FALSE,IF('Data Transformation'!E4925&lt;$R$10,E4925,$R$10)),IF(C4925=FALSE,FALSE,IF(C4925&lt;$R$10,C4925,$R$10)))</f>
        <v>0</v>
      </c>
      <c r="H4925" t="b">
        <f>IF('Input and Summary Results'!$J$4="yes",'Data Transformation'!F4925,'Data Transformation'!D4925)</f>
        <v>0</v>
      </c>
      <c r="I4925" t="str">
        <f t="shared" si="259"/>
        <v/>
      </c>
    </row>
    <row r="4926" spans="2:9" x14ac:dyDescent="0.25">
      <c r="B4926" t="b">
        <f>IF('Input and Summary Results'!D4508=0,FALSE,'Input and Summary Results'!$B4508)</f>
        <v>0</v>
      </c>
      <c r="C4926" t="b">
        <f>IF(OR(B4926=0,'Input and Summary Results'!D4508=0,'Input and Summary Results'!D4508=""),FALSE,'Input and Summary Results'!$D4508)</f>
        <v>0</v>
      </c>
      <c r="D4926" t="b">
        <f>IF(OR(B4926=0,'Input and Summary Results'!E4508=0),FALSE,'Input and Summary Results'!$E4508)</f>
        <v>0</v>
      </c>
      <c r="E4926" t="b">
        <f t="shared" si="260"/>
        <v>0</v>
      </c>
      <c r="F4926" t="b">
        <f t="shared" si="261"/>
        <v>0</v>
      </c>
      <c r="G4926" t="b">
        <f>IF('Input and Summary Results'!$J$4="yes",IF(C4926=FALSE,FALSE,IF('Data Transformation'!E4926&lt;$R$10,E4926,$R$10)),IF(C4926=FALSE,FALSE,IF(C4926&lt;$R$10,C4926,$R$10)))</f>
        <v>0</v>
      </c>
      <c r="H4926" t="b">
        <f>IF('Input and Summary Results'!$J$4="yes",'Data Transformation'!F4926,'Data Transformation'!D4926)</f>
        <v>0</v>
      </c>
      <c r="I4926" t="str">
        <f t="shared" si="259"/>
        <v/>
      </c>
    </row>
    <row r="4927" spans="2:9" x14ac:dyDescent="0.25">
      <c r="B4927" t="b">
        <f>IF('Input and Summary Results'!D4509=0,FALSE,'Input and Summary Results'!$B4509)</f>
        <v>0</v>
      </c>
      <c r="C4927" t="b">
        <f>IF(OR(B4927=0,'Input and Summary Results'!D4509=0,'Input and Summary Results'!D4509=""),FALSE,'Input and Summary Results'!$D4509)</f>
        <v>0</v>
      </c>
      <c r="D4927" t="b">
        <f>IF(OR(B4927=0,'Input and Summary Results'!E4509=0),FALSE,'Input and Summary Results'!$E4509)</f>
        <v>0</v>
      </c>
      <c r="E4927" t="b">
        <f t="shared" si="260"/>
        <v>0</v>
      </c>
      <c r="F4927" t="b">
        <f t="shared" si="261"/>
        <v>0</v>
      </c>
      <c r="G4927" t="b">
        <f>IF('Input and Summary Results'!$J$4="yes",IF(C4927=FALSE,FALSE,IF('Data Transformation'!E4927&lt;$R$10,E4927,$R$10)),IF(C4927=FALSE,FALSE,IF(C4927&lt;$R$10,C4927,$R$10)))</f>
        <v>0</v>
      </c>
      <c r="H4927" t="b">
        <f>IF('Input and Summary Results'!$J$4="yes",'Data Transformation'!F4927,'Data Transformation'!D4927)</f>
        <v>0</v>
      </c>
      <c r="I4927" t="str">
        <f t="shared" si="259"/>
        <v/>
      </c>
    </row>
    <row r="4928" spans="2:9" x14ac:dyDescent="0.25">
      <c r="B4928" t="b">
        <f>IF('Input and Summary Results'!D4510=0,FALSE,'Input and Summary Results'!$B4510)</f>
        <v>0</v>
      </c>
      <c r="C4928" t="b">
        <f>IF(OR(B4928=0,'Input and Summary Results'!D4510=0,'Input and Summary Results'!D4510=""),FALSE,'Input and Summary Results'!$D4510)</f>
        <v>0</v>
      </c>
      <c r="D4928" t="b">
        <f>IF(OR(B4928=0,'Input and Summary Results'!E4510=0),FALSE,'Input and Summary Results'!$E4510)</f>
        <v>0</v>
      </c>
      <c r="E4928" t="b">
        <f t="shared" si="260"/>
        <v>0</v>
      </c>
      <c r="F4928" t="b">
        <f t="shared" si="261"/>
        <v>0</v>
      </c>
      <c r="G4928" t="b">
        <f>IF('Input and Summary Results'!$J$4="yes",IF(C4928=FALSE,FALSE,IF('Data Transformation'!E4928&lt;$R$10,E4928,$R$10)),IF(C4928=FALSE,FALSE,IF(C4928&lt;$R$10,C4928,$R$10)))</f>
        <v>0</v>
      </c>
      <c r="H4928" t="b">
        <f>IF('Input and Summary Results'!$J$4="yes",'Data Transformation'!F4928,'Data Transformation'!D4928)</f>
        <v>0</v>
      </c>
      <c r="I4928" t="str">
        <f t="shared" si="259"/>
        <v/>
      </c>
    </row>
    <row r="4929" spans="2:9" x14ac:dyDescent="0.25">
      <c r="B4929" t="b">
        <f>IF('Input and Summary Results'!D4511=0,FALSE,'Input and Summary Results'!$B4511)</f>
        <v>0</v>
      </c>
      <c r="C4929" t="b">
        <f>IF(OR(B4929=0,'Input and Summary Results'!D4511=0,'Input and Summary Results'!D4511=""),FALSE,'Input and Summary Results'!$D4511)</f>
        <v>0</v>
      </c>
      <c r="D4929" t="b">
        <f>IF(OR(B4929=0,'Input and Summary Results'!E4511=0),FALSE,'Input and Summary Results'!$E4511)</f>
        <v>0</v>
      </c>
      <c r="E4929" t="b">
        <f t="shared" si="260"/>
        <v>0</v>
      </c>
      <c r="F4929" t="b">
        <f t="shared" si="261"/>
        <v>0</v>
      </c>
      <c r="G4929" t="b">
        <f>IF('Input and Summary Results'!$J$4="yes",IF(C4929=FALSE,FALSE,IF('Data Transformation'!E4929&lt;$R$10,E4929,$R$10)),IF(C4929=FALSE,FALSE,IF(C4929&lt;$R$10,C4929,$R$10)))</f>
        <v>0</v>
      </c>
      <c r="H4929" t="b">
        <f>IF('Input and Summary Results'!$J$4="yes",'Data Transformation'!F4929,'Data Transformation'!D4929)</f>
        <v>0</v>
      </c>
      <c r="I4929" t="str">
        <f t="shared" si="259"/>
        <v/>
      </c>
    </row>
    <row r="4930" spans="2:9" x14ac:dyDescent="0.25">
      <c r="B4930" t="b">
        <f>IF('Input and Summary Results'!D4512=0,FALSE,'Input and Summary Results'!$B4512)</f>
        <v>0</v>
      </c>
      <c r="C4930" t="b">
        <f>IF(OR(B4930=0,'Input and Summary Results'!D4512=0,'Input and Summary Results'!D4512=""),FALSE,'Input and Summary Results'!$D4512)</f>
        <v>0</v>
      </c>
      <c r="D4930" t="b">
        <f>IF(OR(B4930=0,'Input and Summary Results'!E4512=0),FALSE,'Input and Summary Results'!$E4512)</f>
        <v>0</v>
      </c>
      <c r="E4930" t="b">
        <f t="shared" si="260"/>
        <v>0</v>
      </c>
      <c r="F4930" t="b">
        <f t="shared" si="261"/>
        <v>0</v>
      </c>
      <c r="G4930" t="b">
        <f>IF('Input and Summary Results'!$J$4="yes",IF(C4930=FALSE,FALSE,IF('Data Transformation'!E4930&lt;$R$10,E4930,$R$10)),IF(C4930=FALSE,FALSE,IF(C4930&lt;$R$10,C4930,$R$10)))</f>
        <v>0</v>
      </c>
      <c r="H4930" t="b">
        <f>IF('Input and Summary Results'!$J$4="yes",'Data Transformation'!F4930,'Data Transformation'!D4930)</f>
        <v>0</v>
      </c>
      <c r="I4930" t="str">
        <f t="shared" si="259"/>
        <v/>
      </c>
    </row>
    <row r="4931" spans="2:9" x14ac:dyDescent="0.25">
      <c r="B4931" t="b">
        <f>IF('Input and Summary Results'!D4513=0,FALSE,'Input and Summary Results'!$B4513)</f>
        <v>0</v>
      </c>
      <c r="C4931" t="b">
        <f>IF(OR(B4931=0,'Input and Summary Results'!D4513=0,'Input and Summary Results'!D4513=""),FALSE,'Input and Summary Results'!$D4513)</f>
        <v>0</v>
      </c>
      <c r="D4931" t="b">
        <f>IF(OR(B4931=0,'Input and Summary Results'!E4513=0),FALSE,'Input and Summary Results'!$E4513)</f>
        <v>0</v>
      </c>
      <c r="E4931" t="b">
        <f t="shared" si="260"/>
        <v>0</v>
      </c>
      <c r="F4931" t="b">
        <f t="shared" si="261"/>
        <v>0</v>
      </c>
      <c r="G4931" t="b">
        <f>IF('Input and Summary Results'!$J$4="yes",IF(C4931=FALSE,FALSE,IF('Data Transformation'!E4931&lt;$R$10,E4931,$R$10)),IF(C4931=FALSE,FALSE,IF(C4931&lt;$R$10,C4931,$R$10)))</f>
        <v>0</v>
      </c>
      <c r="H4931" t="b">
        <f>IF('Input and Summary Results'!$J$4="yes",'Data Transformation'!F4931,'Data Transformation'!D4931)</f>
        <v>0</v>
      </c>
      <c r="I4931" t="str">
        <f t="shared" si="259"/>
        <v/>
      </c>
    </row>
    <row r="4932" spans="2:9" x14ac:dyDescent="0.25">
      <c r="B4932" t="b">
        <f>IF('Input and Summary Results'!D4514=0,FALSE,'Input and Summary Results'!$B4514)</f>
        <v>0</v>
      </c>
      <c r="C4932" t="b">
        <f>IF(OR(B4932=0,'Input and Summary Results'!D4514=0,'Input and Summary Results'!D4514=""),FALSE,'Input and Summary Results'!$D4514)</f>
        <v>0</v>
      </c>
      <c r="D4932" t="b">
        <f>IF(OR(B4932=0,'Input and Summary Results'!E4514=0),FALSE,'Input and Summary Results'!$E4514)</f>
        <v>0</v>
      </c>
      <c r="E4932" t="b">
        <f t="shared" si="260"/>
        <v>0</v>
      </c>
      <c r="F4932" t="b">
        <f t="shared" si="261"/>
        <v>0</v>
      </c>
      <c r="G4932" t="b">
        <f>IF('Input and Summary Results'!$J$4="yes",IF(C4932=FALSE,FALSE,IF('Data Transformation'!E4932&lt;$R$10,E4932,$R$10)),IF(C4932=FALSE,FALSE,IF(C4932&lt;$R$10,C4932,$R$10)))</f>
        <v>0</v>
      </c>
      <c r="H4932" t="b">
        <f>IF('Input and Summary Results'!$J$4="yes",'Data Transformation'!F4932,'Data Transformation'!D4932)</f>
        <v>0</v>
      </c>
      <c r="I4932" t="str">
        <f t="shared" si="259"/>
        <v/>
      </c>
    </row>
    <row r="4933" spans="2:9" x14ac:dyDescent="0.25">
      <c r="B4933" t="b">
        <f>IF('Input and Summary Results'!D4515=0,FALSE,'Input and Summary Results'!$B4515)</f>
        <v>0</v>
      </c>
      <c r="C4933" t="b">
        <f>IF(OR(B4933=0,'Input and Summary Results'!D4515=0,'Input and Summary Results'!D4515=""),FALSE,'Input and Summary Results'!$D4515)</f>
        <v>0</v>
      </c>
      <c r="D4933" t="b">
        <f>IF(OR(B4933=0,'Input and Summary Results'!E4515=0),FALSE,'Input and Summary Results'!$E4515)</f>
        <v>0</v>
      </c>
      <c r="E4933" t="b">
        <f t="shared" si="260"/>
        <v>0</v>
      </c>
      <c r="F4933" t="b">
        <f t="shared" si="261"/>
        <v>0</v>
      </c>
      <c r="G4933" t="b">
        <f>IF('Input and Summary Results'!$J$4="yes",IF(C4933=FALSE,FALSE,IF('Data Transformation'!E4933&lt;$R$10,E4933,$R$10)),IF(C4933=FALSE,FALSE,IF(C4933&lt;$R$10,C4933,$R$10)))</f>
        <v>0</v>
      </c>
      <c r="H4933" t="b">
        <f>IF('Input and Summary Results'!$J$4="yes",'Data Transformation'!F4933,'Data Transformation'!D4933)</f>
        <v>0</v>
      </c>
      <c r="I4933" t="str">
        <f t="shared" ref="I4933:I4996" si="262">IF(G4933=FALSE,"",B4933)</f>
        <v/>
      </c>
    </row>
    <row r="4934" spans="2:9" x14ac:dyDescent="0.25">
      <c r="B4934" t="b">
        <f>IF('Input and Summary Results'!D4516=0,FALSE,'Input and Summary Results'!$B4516)</f>
        <v>0</v>
      </c>
      <c r="C4934" t="b">
        <f>IF(OR(B4934=0,'Input and Summary Results'!D4516=0,'Input and Summary Results'!D4516=""),FALSE,'Input and Summary Results'!$D4516)</f>
        <v>0</v>
      </c>
      <c r="D4934" t="b">
        <f>IF(OR(B4934=0,'Input and Summary Results'!E4516=0),FALSE,'Input and Summary Results'!$E4516)</f>
        <v>0</v>
      </c>
      <c r="E4934" t="b">
        <f t="shared" si="260"/>
        <v>0</v>
      </c>
      <c r="F4934" t="b">
        <f t="shared" si="261"/>
        <v>0</v>
      </c>
      <c r="G4934" t="b">
        <f>IF('Input and Summary Results'!$J$4="yes",IF(C4934=FALSE,FALSE,IF('Data Transformation'!E4934&lt;$R$10,E4934,$R$10)),IF(C4934=FALSE,FALSE,IF(C4934&lt;$R$10,C4934,$R$10)))</f>
        <v>0</v>
      </c>
      <c r="H4934" t="b">
        <f>IF('Input and Summary Results'!$J$4="yes",'Data Transformation'!F4934,'Data Transformation'!D4934)</f>
        <v>0</v>
      </c>
      <c r="I4934" t="str">
        <f t="shared" si="262"/>
        <v/>
      </c>
    </row>
    <row r="4935" spans="2:9" x14ac:dyDescent="0.25">
      <c r="B4935" t="b">
        <f>IF('Input and Summary Results'!D4517=0,FALSE,'Input and Summary Results'!$B4517)</f>
        <v>0</v>
      </c>
      <c r="C4935" t="b">
        <f>IF(OR(B4935=0,'Input and Summary Results'!D4517=0,'Input and Summary Results'!D4517=""),FALSE,'Input and Summary Results'!$D4517)</f>
        <v>0</v>
      </c>
      <c r="D4935" t="b">
        <f>IF(OR(B4935=0,'Input and Summary Results'!E4517=0),FALSE,'Input and Summary Results'!$E4517)</f>
        <v>0</v>
      </c>
      <c r="E4935" t="b">
        <f t="shared" si="260"/>
        <v>0</v>
      </c>
      <c r="F4935" t="b">
        <f t="shared" si="261"/>
        <v>0</v>
      </c>
      <c r="G4935" t="b">
        <f>IF('Input and Summary Results'!$J$4="yes",IF(C4935=FALSE,FALSE,IF('Data Transformation'!E4935&lt;$R$10,E4935,$R$10)),IF(C4935=FALSE,FALSE,IF(C4935&lt;$R$10,C4935,$R$10)))</f>
        <v>0</v>
      </c>
      <c r="H4935" t="b">
        <f>IF('Input and Summary Results'!$J$4="yes",'Data Transformation'!F4935,'Data Transformation'!D4935)</f>
        <v>0</v>
      </c>
      <c r="I4935" t="str">
        <f t="shared" si="262"/>
        <v/>
      </c>
    </row>
    <row r="4936" spans="2:9" x14ac:dyDescent="0.25">
      <c r="B4936" t="b">
        <f>IF('Input and Summary Results'!D4518=0,FALSE,'Input and Summary Results'!$B4518)</f>
        <v>0</v>
      </c>
      <c r="C4936" t="b">
        <f>IF(OR(B4936=0,'Input and Summary Results'!D4518=0,'Input and Summary Results'!D4518=""),FALSE,'Input and Summary Results'!$D4518)</f>
        <v>0</v>
      </c>
      <c r="D4936" t="b">
        <f>IF(OR(B4936=0,'Input and Summary Results'!E4518=0),FALSE,'Input and Summary Results'!$E4518)</f>
        <v>0</v>
      </c>
      <c r="E4936" t="b">
        <f t="shared" si="260"/>
        <v>0</v>
      </c>
      <c r="F4936" t="b">
        <f t="shared" si="261"/>
        <v>0</v>
      </c>
      <c r="G4936" t="b">
        <f>IF('Input and Summary Results'!$J$4="yes",IF(C4936=FALSE,FALSE,IF('Data Transformation'!E4936&lt;$R$10,E4936,$R$10)),IF(C4936=FALSE,FALSE,IF(C4936&lt;$R$10,C4936,$R$10)))</f>
        <v>0</v>
      </c>
      <c r="H4936" t="b">
        <f>IF('Input and Summary Results'!$J$4="yes",'Data Transformation'!F4936,'Data Transformation'!D4936)</f>
        <v>0</v>
      </c>
      <c r="I4936" t="str">
        <f t="shared" si="262"/>
        <v/>
      </c>
    </row>
    <row r="4937" spans="2:9" x14ac:dyDescent="0.25">
      <c r="B4937" t="b">
        <f>IF('Input and Summary Results'!D4519=0,FALSE,'Input and Summary Results'!$B4519)</f>
        <v>0</v>
      </c>
      <c r="C4937" t="b">
        <f>IF(OR(B4937=0,'Input and Summary Results'!D4519=0,'Input and Summary Results'!D4519=""),FALSE,'Input and Summary Results'!$D4519)</f>
        <v>0</v>
      </c>
      <c r="D4937" t="b">
        <f>IF(OR(B4937=0,'Input and Summary Results'!E4519=0),FALSE,'Input and Summary Results'!$E4519)</f>
        <v>0</v>
      </c>
      <c r="E4937" t="b">
        <f t="shared" si="260"/>
        <v>0</v>
      </c>
      <c r="F4937" t="b">
        <f t="shared" si="261"/>
        <v>0</v>
      </c>
      <c r="G4937" t="b">
        <f>IF('Input and Summary Results'!$J$4="yes",IF(C4937=FALSE,FALSE,IF('Data Transformation'!E4937&lt;$R$10,E4937,$R$10)),IF(C4937=FALSE,FALSE,IF(C4937&lt;$R$10,C4937,$R$10)))</f>
        <v>0</v>
      </c>
      <c r="H4937" t="b">
        <f>IF('Input and Summary Results'!$J$4="yes",'Data Transformation'!F4937,'Data Transformation'!D4937)</f>
        <v>0</v>
      </c>
      <c r="I4937" t="str">
        <f t="shared" si="262"/>
        <v/>
      </c>
    </row>
    <row r="4938" spans="2:9" x14ac:dyDescent="0.25">
      <c r="B4938" t="b">
        <f>IF('Input and Summary Results'!D4520=0,FALSE,'Input and Summary Results'!$B4520)</f>
        <v>0</v>
      </c>
      <c r="C4938" t="b">
        <f>IF(OR(B4938=0,'Input and Summary Results'!D4520=0,'Input and Summary Results'!D4520=""),FALSE,'Input and Summary Results'!$D4520)</f>
        <v>0</v>
      </c>
      <c r="D4938" t="b">
        <f>IF(OR(B4938=0,'Input and Summary Results'!E4520=0),FALSE,'Input and Summary Results'!$E4520)</f>
        <v>0</v>
      </c>
      <c r="E4938" t="b">
        <f t="shared" si="260"/>
        <v>0</v>
      </c>
      <c r="F4938" t="b">
        <f t="shared" si="261"/>
        <v>0</v>
      </c>
      <c r="G4938" t="b">
        <f>IF('Input and Summary Results'!$J$4="yes",IF(C4938=FALSE,FALSE,IF('Data Transformation'!E4938&lt;$R$10,E4938,$R$10)),IF(C4938=FALSE,FALSE,IF(C4938&lt;$R$10,C4938,$R$10)))</f>
        <v>0</v>
      </c>
      <c r="H4938" t="b">
        <f>IF('Input and Summary Results'!$J$4="yes",'Data Transformation'!F4938,'Data Transformation'!D4938)</f>
        <v>0</v>
      </c>
      <c r="I4938" t="str">
        <f t="shared" si="262"/>
        <v/>
      </c>
    </row>
    <row r="4939" spans="2:9" x14ac:dyDescent="0.25">
      <c r="B4939" t="b">
        <f>IF('Input and Summary Results'!D4521=0,FALSE,'Input and Summary Results'!$B4521)</f>
        <v>0</v>
      </c>
      <c r="C4939" t="b">
        <f>IF(OR(B4939=0,'Input and Summary Results'!D4521=0,'Input and Summary Results'!D4521=""),FALSE,'Input and Summary Results'!$D4521)</f>
        <v>0</v>
      </c>
      <c r="D4939" t="b">
        <f>IF(OR(B4939=0,'Input and Summary Results'!E4521=0),FALSE,'Input and Summary Results'!$E4521)</f>
        <v>0</v>
      </c>
      <c r="E4939" t="b">
        <f t="shared" si="260"/>
        <v>0</v>
      </c>
      <c r="F4939" t="b">
        <f t="shared" si="261"/>
        <v>0</v>
      </c>
      <c r="G4939" t="b">
        <f>IF('Input and Summary Results'!$J$4="yes",IF(C4939=FALSE,FALSE,IF('Data Transformation'!E4939&lt;$R$10,E4939,$R$10)),IF(C4939=FALSE,FALSE,IF(C4939&lt;$R$10,C4939,$R$10)))</f>
        <v>0</v>
      </c>
      <c r="H4939" t="b">
        <f>IF('Input and Summary Results'!$J$4="yes",'Data Transformation'!F4939,'Data Transformation'!D4939)</f>
        <v>0</v>
      </c>
      <c r="I4939" t="str">
        <f t="shared" si="262"/>
        <v/>
      </c>
    </row>
    <row r="4940" spans="2:9" x14ac:dyDescent="0.25">
      <c r="B4940" t="b">
        <f>IF('Input and Summary Results'!D4522=0,FALSE,'Input and Summary Results'!$B4522)</f>
        <v>0</v>
      </c>
      <c r="C4940" t="b">
        <f>IF(OR(B4940=0,'Input and Summary Results'!D4522=0,'Input and Summary Results'!D4522=""),FALSE,'Input and Summary Results'!$D4522)</f>
        <v>0</v>
      </c>
      <c r="D4940" t="b">
        <f>IF(OR(B4940=0,'Input and Summary Results'!E4522=0),FALSE,'Input and Summary Results'!$E4522)</f>
        <v>0</v>
      </c>
      <c r="E4940" t="b">
        <f t="shared" si="260"/>
        <v>0</v>
      </c>
      <c r="F4940" t="b">
        <f t="shared" si="261"/>
        <v>0</v>
      </c>
      <c r="G4940" t="b">
        <f>IF('Input and Summary Results'!$J$4="yes",IF(C4940=FALSE,FALSE,IF('Data Transformation'!E4940&lt;$R$10,E4940,$R$10)),IF(C4940=FALSE,FALSE,IF(C4940&lt;$R$10,C4940,$R$10)))</f>
        <v>0</v>
      </c>
      <c r="H4940" t="b">
        <f>IF('Input and Summary Results'!$J$4="yes",'Data Transformation'!F4940,'Data Transformation'!D4940)</f>
        <v>0</v>
      </c>
      <c r="I4940" t="str">
        <f t="shared" si="262"/>
        <v/>
      </c>
    </row>
    <row r="4941" spans="2:9" x14ac:dyDescent="0.25">
      <c r="B4941" t="b">
        <f>IF('Input and Summary Results'!D4523=0,FALSE,'Input and Summary Results'!$B4523)</f>
        <v>0</v>
      </c>
      <c r="C4941" t="b">
        <f>IF(OR(B4941=0,'Input and Summary Results'!D4523=0,'Input and Summary Results'!D4523=""),FALSE,'Input and Summary Results'!$D4523)</f>
        <v>0</v>
      </c>
      <c r="D4941" t="b">
        <f>IF(OR(B4941=0,'Input and Summary Results'!E4523=0),FALSE,'Input and Summary Results'!$E4523)</f>
        <v>0</v>
      </c>
      <c r="E4941" t="b">
        <f t="shared" si="260"/>
        <v>0</v>
      </c>
      <c r="F4941" t="b">
        <f t="shared" si="261"/>
        <v>0</v>
      </c>
      <c r="G4941" t="b">
        <f>IF('Input and Summary Results'!$J$4="yes",IF(C4941=FALSE,FALSE,IF('Data Transformation'!E4941&lt;$R$10,E4941,$R$10)),IF(C4941=FALSE,FALSE,IF(C4941&lt;$R$10,C4941,$R$10)))</f>
        <v>0</v>
      </c>
      <c r="H4941" t="b">
        <f>IF('Input and Summary Results'!$J$4="yes",'Data Transformation'!F4941,'Data Transformation'!D4941)</f>
        <v>0</v>
      </c>
      <c r="I4941" t="str">
        <f t="shared" si="262"/>
        <v/>
      </c>
    </row>
    <row r="4942" spans="2:9" x14ac:dyDescent="0.25">
      <c r="B4942" t="b">
        <f>IF('Input and Summary Results'!D4524=0,FALSE,'Input and Summary Results'!$B4524)</f>
        <v>0</v>
      </c>
      <c r="C4942" t="b">
        <f>IF(OR(B4942=0,'Input and Summary Results'!D4524=0,'Input and Summary Results'!D4524=""),FALSE,'Input and Summary Results'!$D4524)</f>
        <v>0</v>
      </c>
      <c r="D4942" t="b">
        <f>IF(OR(B4942=0,'Input and Summary Results'!E4524=0),FALSE,'Input and Summary Results'!$E4524)</f>
        <v>0</v>
      </c>
      <c r="E4942" t="b">
        <f t="shared" si="260"/>
        <v>0</v>
      </c>
      <c r="F4942" t="b">
        <f t="shared" si="261"/>
        <v>0</v>
      </c>
      <c r="G4942" t="b">
        <f>IF('Input and Summary Results'!$J$4="yes",IF(C4942=FALSE,FALSE,IF('Data Transformation'!E4942&lt;$R$10,E4942,$R$10)),IF(C4942=FALSE,FALSE,IF(C4942&lt;$R$10,C4942,$R$10)))</f>
        <v>0</v>
      </c>
      <c r="H4942" t="b">
        <f>IF('Input and Summary Results'!$J$4="yes",'Data Transformation'!F4942,'Data Transformation'!D4942)</f>
        <v>0</v>
      </c>
      <c r="I4942" t="str">
        <f t="shared" si="262"/>
        <v/>
      </c>
    </row>
    <row r="4943" spans="2:9" x14ac:dyDescent="0.25">
      <c r="B4943" t="b">
        <f>IF('Input and Summary Results'!D4525=0,FALSE,'Input and Summary Results'!$B4525)</f>
        <v>0</v>
      </c>
      <c r="C4943" t="b">
        <f>IF(OR(B4943=0,'Input and Summary Results'!D4525=0,'Input and Summary Results'!D4525=""),FALSE,'Input and Summary Results'!$D4525)</f>
        <v>0</v>
      </c>
      <c r="D4943" t="b">
        <f>IF(OR(B4943=0,'Input and Summary Results'!E4525=0),FALSE,'Input and Summary Results'!$E4525)</f>
        <v>0</v>
      </c>
      <c r="E4943" t="b">
        <f t="shared" si="260"/>
        <v>0</v>
      </c>
      <c r="F4943" t="b">
        <f t="shared" si="261"/>
        <v>0</v>
      </c>
      <c r="G4943" t="b">
        <f>IF('Input and Summary Results'!$J$4="yes",IF(C4943=FALSE,FALSE,IF('Data Transformation'!E4943&lt;$R$10,E4943,$R$10)),IF(C4943=FALSE,FALSE,IF(C4943&lt;$R$10,C4943,$R$10)))</f>
        <v>0</v>
      </c>
      <c r="H4943" t="b">
        <f>IF('Input and Summary Results'!$J$4="yes",'Data Transformation'!F4943,'Data Transformation'!D4943)</f>
        <v>0</v>
      </c>
      <c r="I4943" t="str">
        <f t="shared" si="262"/>
        <v/>
      </c>
    </row>
    <row r="4944" spans="2:9" x14ac:dyDescent="0.25">
      <c r="B4944" t="b">
        <f>IF('Input and Summary Results'!D4526=0,FALSE,'Input and Summary Results'!$B4526)</f>
        <v>0</v>
      </c>
      <c r="C4944" t="b">
        <f>IF(OR(B4944=0,'Input and Summary Results'!D4526=0,'Input and Summary Results'!D4526=""),FALSE,'Input and Summary Results'!$D4526)</f>
        <v>0</v>
      </c>
      <c r="D4944" t="b">
        <f>IF(OR(B4944=0,'Input and Summary Results'!E4526=0),FALSE,'Input and Summary Results'!$E4526)</f>
        <v>0</v>
      </c>
      <c r="E4944" t="b">
        <f t="shared" si="260"/>
        <v>0</v>
      </c>
      <c r="F4944" t="b">
        <f t="shared" si="261"/>
        <v>0</v>
      </c>
      <c r="G4944" t="b">
        <f>IF('Input and Summary Results'!$J$4="yes",IF(C4944=FALSE,FALSE,IF('Data Transformation'!E4944&lt;$R$10,E4944,$R$10)),IF(C4944=FALSE,FALSE,IF(C4944&lt;$R$10,C4944,$R$10)))</f>
        <v>0</v>
      </c>
      <c r="H4944" t="b">
        <f>IF('Input and Summary Results'!$J$4="yes",'Data Transformation'!F4944,'Data Transformation'!D4944)</f>
        <v>0</v>
      </c>
      <c r="I4944" t="str">
        <f t="shared" si="262"/>
        <v/>
      </c>
    </row>
    <row r="4945" spans="2:9" x14ac:dyDescent="0.25">
      <c r="B4945" t="b">
        <f>IF('Input and Summary Results'!D4527=0,FALSE,'Input and Summary Results'!$B4527)</f>
        <v>0</v>
      </c>
      <c r="C4945" t="b">
        <f>IF(OR(B4945=0,'Input and Summary Results'!D4527=0,'Input and Summary Results'!D4527=""),FALSE,'Input and Summary Results'!$D4527)</f>
        <v>0</v>
      </c>
      <c r="D4945" t="b">
        <f>IF(OR(B4945=0,'Input and Summary Results'!E4527=0),FALSE,'Input and Summary Results'!$E4527)</f>
        <v>0</v>
      </c>
      <c r="E4945" t="b">
        <f t="shared" si="260"/>
        <v>0</v>
      </c>
      <c r="F4945" t="b">
        <f t="shared" si="261"/>
        <v>0</v>
      </c>
      <c r="G4945" t="b">
        <f>IF('Input and Summary Results'!$J$4="yes",IF(C4945=FALSE,FALSE,IF('Data Transformation'!E4945&lt;$R$10,E4945,$R$10)),IF(C4945=FALSE,FALSE,IF(C4945&lt;$R$10,C4945,$R$10)))</f>
        <v>0</v>
      </c>
      <c r="H4945" t="b">
        <f>IF('Input and Summary Results'!$J$4="yes",'Data Transformation'!F4945,'Data Transformation'!D4945)</f>
        <v>0</v>
      </c>
      <c r="I4945" t="str">
        <f t="shared" si="262"/>
        <v/>
      </c>
    </row>
    <row r="4946" spans="2:9" x14ac:dyDescent="0.25">
      <c r="B4946" t="b">
        <f>IF('Input and Summary Results'!D4528=0,FALSE,'Input and Summary Results'!$B4528)</f>
        <v>0</v>
      </c>
      <c r="C4946" t="b">
        <f>IF(OR(B4946=0,'Input and Summary Results'!D4528=0,'Input and Summary Results'!D4528=""),FALSE,'Input and Summary Results'!$D4528)</f>
        <v>0</v>
      </c>
      <c r="D4946" t="b">
        <f>IF(OR(B4946=0,'Input and Summary Results'!E4528=0),FALSE,'Input and Summary Results'!$E4528)</f>
        <v>0</v>
      </c>
      <c r="E4946" t="b">
        <f t="shared" si="260"/>
        <v>0</v>
      </c>
      <c r="F4946" t="b">
        <f t="shared" si="261"/>
        <v>0</v>
      </c>
      <c r="G4946" t="b">
        <f>IF('Input and Summary Results'!$J$4="yes",IF(C4946=FALSE,FALSE,IF('Data Transformation'!E4946&lt;$R$10,E4946,$R$10)),IF(C4946=FALSE,FALSE,IF(C4946&lt;$R$10,C4946,$R$10)))</f>
        <v>0</v>
      </c>
      <c r="H4946" t="b">
        <f>IF('Input and Summary Results'!$J$4="yes",'Data Transformation'!F4946,'Data Transformation'!D4946)</f>
        <v>0</v>
      </c>
      <c r="I4946" t="str">
        <f t="shared" si="262"/>
        <v/>
      </c>
    </row>
    <row r="4947" spans="2:9" x14ac:dyDescent="0.25">
      <c r="B4947" t="b">
        <f>IF('Input and Summary Results'!D4529=0,FALSE,'Input and Summary Results'!$B4529)</f>
        <v>0</v>
      </c>
      <c r="C4947" t="b">
        <f>IF(OR(B4947=0,'Input and Summary Results'!D4529=0,'Input and Summary Results'!D4529=""),FALSE,'Input and Summary Results'!$D4529)</f>
        <v>0</v>
      </c>
      <c r="D4947" t="b">
        <f>IF(OR(B4947=0,'Input and Summary Results'!E4529=0),FALSE,'Input and Summary Results'!$E4529)</f>
        <v>0</v>
      </c>
      <c r="E4947" t="b">
        <f t="shared" si="260"/>
        <v>0</v>
      </c>
      <c r="F4947" t="b">
        <f t="shared" si="261"/>
        <v>0</v>
      </c>
      <c r="G4947" t="b">
        <f>IF('Input and Summary Results'!$J$4="yes",IF(C4947=FALSE,FALSE,IF('Data Transformation'!E4947&lt;$R$10,E4947,$R$10)),IF(C4947=FALSE,FALSE,IF(C4947&lt;$R$10,C4947,$R$10)))</f>
        <v>0</v>
      </c>
      <c r="H4947" t="b">
        <f>IF('Input and Summary Results'!$J$4="yes",'Data Transformation'!F4947,'Data Transformation'!D4947)</f>
        <v>0</v>
      </c>
      <c r="I4947" t="str">
        <f t="shared" si="262"/>
        <v/>
      </c>
    </row>
    <row r="4948" spans="2:9" x14ac:dyDescent="0.25">
      <c r="B4948" t="b">
        <f>IF('Input and Summary Results'!D4530=0,FALSE,'Input and Summary Results'!$B4530)</f>
        <v>0</v>
      </c>
      <c r="C4948" t="b">
        <f>IF(OR(B4948=0,'Input and Summary Results'!D4530=0,'Input and Summary Results'!D4530=""),FALSE,'Input and Summary Results'!$D4530)</f>
        <v>0</v>
      </c>
      <c r="D4948" t="b">
        <f>IF(OR(B4948=0,'Input and Summary Results'!E4530=0),FALSE,'Input and Summary Results'!$E4530)</f>
        <v>0</v>
      </c>
      <c r="E4948" t="b">
        <f t="shared" si="260"/>
        <v>0</v>
      </c>
      <c r="F4948" t="b">
        <f t="shared" si="261"/>
        <v>0</v>
      </c>
      <c r="G4948" t="b">
        <f>IF('Input and Summary Results'!$J$4="yes",IF(C4948=FALSE,FALSE,IF('Data Transformation'!E4948&lt;$R$10,E4948,$R$10)),IF(C4948=FALSE,FALSE,IF(C4948&lt;$R$10,C4948,$R$10)))</f>
        <v>0</v>
      </c>
      <c r="H4948" t="b">
        <f>IF('Input and Summary Results'!$J$4="yes",'Data Transformation'!F4948,'Data Transformation'!D4948)</f>
        <v>0</v>
      </c>
      <c r="I4948" t="str">
        <f t="shared" si="262"/>
        <v/>
      </c>
    </row>
    <row r="4949" spans="2:9" x14ac:dyDescent="0.25">
      <c r="B4949" t="b">
        <f>IF('Input and Summary Results'!D4531=0,FALSE,'Input and Summary Results'!$B4531)</f>
        <v>0</v>
      </c>
      <c r="C4949" t="b">
        <f>IF(OR(B4949=0,'Input and Summary Results'!D4531=0,'Input and Summary Results'!D4531=""),FALSE,'Input and Summary Results'!$D4531)</f>
        <v>0</v>
      </c>
      <c r="D4949" t="b">
        <f>IF(OR(B4949=0,'Input and Summary Results'!E4531=0),FALSE,'Input and Summary Results'!$E4531)</f>
        <v>0</v>
      </c>
      <c r="E4949" t="b">
        <f t="shared" si="260"/>
        <v>0</v>
      </c>
      <c r="F4949" t="b">
        <f t="shared" si="261"/>
        <v>0</v>
      </c>
      <c r="G4949" t="b">
        <f>IF('Input and Summary Results'!$J$4="yes",IF(C4949=FALSE,FALSE,IF('Data Transformation'!E4949&lt;$R$10,E4949,$R$10)),IF(C4949=FALSE,FALSE,IF(C4949&lt;$R$10,C4949,$R$10)))</f>
        <v>0</v>
      </c>
      <c r="H4949" t="b">
        <f>IF('Input and Summary Results'!$J$4="yes",'Data Transformation'!F4949,'Data Transformation'!D4949)</f>
        <v>0</v>
      </c>
      <c r="I4949" t="str">
        <f t="shared" si="262"/>
        <v/>
      </c>
    </row>
    <row r="4950" spans="2:9" x14ac:dyDescent="0.25">
      <c r="B4950" t="b">
        <f>IF('Input and Summary Results'!D4532=0,FALSE,'Input and Summary Results'!$B4532)</f>
        <v>0</v>
      </c>
      <c r="C4950" t="b">
        <f>IF(OR(B4950=0,'Input and Summary Results'!D4532=0,'Input and Summary Results'!D4532=""),FALSE,'Input and Summary Results'!$D4532)</f>
        <v>0</v>
      </c>
      <c r="D4950" t="b">
        <f>IF(OR(B4950=0,'Input and Summary Results'!E4532=0),FALSE,'Input and Summary Results'!$E4532)</f>
        <v>0</v>
      </c>
      <c r="E4950" t="b">
        <f t="shared" si="260"/>
        <v>0</v>
      </c>
      <c r="F4950" t="b">
        <f t="shared" si="261"/>
        <v>0</v>
      </c>
      <c r="G4950" t="b">
        <f>IF('Input and Summary Results'!$J$4="yes",IF(C4950=FALSE,FALSE,IF('Data Transformation'!E4950&lt;$R$10,E4950,$R$10)),IF(C4950=FALSE,FALSE,IF(C4950&lt;$R$10,C4950,$R$10)))</f>
        <v>0</v>
      </c>
      <c r="H4950" t="b">
        <f>IF('Input and Summary Results'!$J$4="yes",'Data Transformation'!F4950,'Data Transformation'!D4950)</f>
        <v>0</v>
      </c>
      <c r="I4950" t="str">
        <f t="shared" si="262"/>
        <v/>
      </c>
    </row>
    <row r="4951" spans="2:9" x14ac:dyDescent="0.25">
      <c r="B4951" t="b">
        <f>IF('Input and Summary Results'!D4533=0,FALSE,'Input and Summary Results'!$B4533)</f>
        <v>0</v>
      </c>
      <c r="C4951" t="b">
        <f>IF(OR(B4951=0,'Input and Summary Results'!D4533=0,'Input and Summary Results'!D4533=""),FALSE,'Input and Summary Results'!$D4533)</f>
        <v>0</v>
      </c>
      <c r="D4951" t="b">
        <f>IF(OR(B4951=0,'Input and Summary Results'!E4533=0),FALSE,'Input and Summary Results'!$E4533)</f>
        <v>0</v>
      </c>
      <c r="E4951" t="b">
        <f t="shared" si="260"/>
        <v>0</v>
      </c>
      <c r="F4951" t="b">
        <f t="shared" si="261"/>
        <v>0</v>
      </c>
      <c r="G4951" t="b">
        <f>IF('Input and Summary Results'!$J$4="yes",IF(C4951=FALSE,FALSE,IF('Data Transformation'!E4951&lt;$R$10,E4951,$R$10)),IF(C4951=FALSE,FALSE,IF(C4951&lt;$R$10,C4951,$R$10)))</f>
        <v>0</v>
      </c>
      <c r="H4951" t="b">
        <f>IF('Input and Summary Results'!$J$4="yes",'Data Transformation'!F4951,'Data Transformation'!D4951)</f>
        <v>0</v>
      </c>
      <c r="I4951" t="str">
        <f t="shared" si="262"/>
        <v/>
      </c>
    </row>
    <row r="4952" spans="2:9" x14ac:dyDescent="0.25">
      <c r="B4952" t="b">
        <f>IF('Input and Summary Results'!D4534=0,FALSE,'Input and Summary Results'!$B4534)</f>
        <v>0</v>
      </c>
      <c r="C4952" t="b">
        <f>IF(OR(B4952=0,'Input and Summary Results'!D4534=0,'Input and Summary Results'!D4534=""),FALSE,'Input and Summary Results'!$D4534)</f>
        <v>0</v>
      </c>
      <c r="D4952" t="b">
        <f>IF(OR(B4952=0,'Input and Summary Results'!E4534=0),FALSE,'Input and Summary Results'!$E4534)</f>
        <v>0</v>
      </c>
      <c r="E4952" t="b">
        <f t="shared" si="260"/>
        <v>0</v>
      </c>
      <c r="F4952" t="b">
        <f t="shared" si="261"/>
        <v>0</v>
      </c>
      <c r="G4952" t="b">
        <f>IF('Input and Summary Results'!$J$4="yes",IF(C4952=FALSE,FALSE,IF('Data Transformation'!E4952&lt;$R$10,E4952,$R$10)),IF(C4952=FALSE,FALSE,IF(C4952&lt;$R$10,C4952,$R$10)))</f>
        <v>0</v>
      </c>
      <c r="H4952" t="b">
        <f>IF('Input and Summary Results'!$J$4="yes",'Data Transformation'!F4952,'Data Transformation'!D4952)</f>
        <v>0</v>
      </c>
      <c r="I4952" t="str">
        <f t="shared" si="262"/>
        <v/>
      </c>
    </row>
    <row r="4953" spans="2:9" x14ac:dyDescent="0.25">
      <c r="B4953" t="b">
        <f>IF('Input and Summary Results'!D4535=0,FALSE,'Input and Summary Results'!$B4535)</f>
        <v>0</v>
      </c>
      <c r="C4953" t="b">
        <f>IF(OR(B4953=0,'Input and Summary Results'!D4535=0,'Input and Summary Results'!D4535=""),FALSE,'Input and Summary Results'!$D4535)</f>
        <v>0</v>
      </c>
      <c r="D4953" t="b">
        <f>IF(OR(B4953=0,'Input and Summary Results'!E4535=0),FALSE,'Input and Summary Results'!$E4535)</f>
        <v>0</v>
      </c>
      <c r="E4953" t="b">
        <f t="shared" si="260"/>
        <v>0</v>
      </c>
      <c r="F4953" t="b">
        <f t="shared" si="261"/>
        <v>0</v>
      </c>
      <c r="G4953" t="b">
        <f>IF('Input and Summary Results'!$J$4="yes",IF(C4953=FALSE,FALSE,IF('Data Transformation'!E4953&lt;$R$10,E4953,$R$10)),IF(C4953=FALSE,FALSE,IF(C4953&lt;$R$10,C4953,$R$10)))</f>
        <v>0</v>
      </c>
      <c r="H4953" t="b">
        <f>IF('Input and Summary Results'!$J$4="yes",'Data Transformation'!F4953,'Data Transformation'!D4953)</f>
        <v>0</v>
      </c>
      <c r="I4953" t="str">
        <f t="shared" si="262"/>
        <v/>
      </c>
    </row>
    <row r="4954" spans="2:9" x14ac:dyDescent="0.25">
      <c r="B4954" t="b">
        <f>IF('Input and Summary Results'!D4536=0,FALSE,'Input and Summary Results'!$B4536)</f>
        <v>0</v>
      </c>
      <c r="C4954" t="b">
        <f>IF(OR(B4954=0,'Input and Summary Results'!D4536=0,'Input and Summary Results'!D4536=""),FALSE,'Input and Summary Results'!$D4536)</f>
        <v>0</v>
      </c>
      <c r="D4954" t="b">
        <f>IF(OR(B4954=0,'Input and Summary Results'!E4536=0),FALSE,'Input and Summary Results'!$E4536)</f>
        <v>0</v>
      </c>
      <c r="E4954" t="b">
        <f t="shared" si="260"/>
        <v>0</v>
      </c>
      <c r="F4954" t="b">
        <f t="shared" si="261"/>
        <v>0</v>
      </c>
      <c r="G4954" t="b">
        <f>IF('Input and Summary Results'!$J$4="yes",IF(C4954=FALSE,FALSE,IF('Data Transformation'!E4954&lt;$R$10,E4954,$R$10)),IF(C4954=FALSE,FALSE,IF(C4954&lt;$R$10,C4954,$R$10)))</f>
        <v>0</v>
      </c>
      <c r="H4954" t="b">
        <f>IF('Input and Summary Results'!$J$4="yes",'Data Transformation'!F4954,'Data Transformation'!D4954)</f>
        <v>0</v>
      </c>
      <c r="I4954" t="str">
        <f t="shared" si="262"/>
        <v/>
      </c>
    </row>
    <row r="4955" spans="2:9" x14ac:dyDescent="0.25">
      <c r="B4955" t="b">
        <f>IF('Input and Summary Results'!D4537=0,FALSE,'Input and Summary Results'!$B4537)</f>
        <v>0</v>
      </c>
      <c r="C4955" t="b">
        <f>IF(OR(B4955=0,'Input and Summary Results'!D4537=0,'Input and Summary Results'!D4537=""),FALSE,'Input and Summary Results'!$D4537)</f>
        <v>0</v>
      </c>
      <c r="D4955" t="b">
        <f>IF(OR(B4955=0,'Input and Summary Results'!E4537=0),FALSE,'Input and Summary Results'!$E4537)</f>
        <v>0</v>
      </c>
      <c r="E4955" t="b">
        <f t="shared" si="260"/>
        <v>0</v>
      </c>
      <c r="F4955" t="b">
        <f t="shared" si="261"/>
        <v>0</v>
      </c>
      <c r="G4955" t="b">
        <f>IF('Input and Summary Results'!$J$4="yes",IF(C4955=FALSE,FALSE,IF('Data Transformation'!E4955&lt;$R$10,E4955,$R$10)),IF(C4955=FALSE,FALSE,IF(C4955&lt;$R$10,C4955,$R$10)))</f>
        <v>0</v>
      </c>
      <c r="H4955" t="b">
        <f>IF('Input and Summary Results'!$J$4="yes",'Data Transformation'!F4955,'Data Transformation'!D4955)</f>
        <v>0</v>
      </c>
      <c r="I4955" t="str">
        <f t="shared" si="262"/>
        <v/>
      </c>
    </row>
    <row r="4956" spans="2:9" x14ac:dyDescent="0.25">
      <c r="B4956" t="b">
        <f>IF('Input and Summary Results'!D4538=0,FALSE,'Input and Summary Results'!$B4538)</f>
        <v>0</v>
      </c>
      <c r="C4956" t="b">
        <f>IF(OR(B4956=0,'Input and Summary Results'!D4538=0,'Input and Summary Results'!D4538=""),FALSE,'Input and Summary Results'!$D4538)</f>
        <v>0</v>
      </c>
      <c r="D4956" t="b">
        <f>IF(OR(B4956=0,'Input and Summary Results'!E4538=0),FALSE,'Input and Summary Results'!$E4538)</f>
        <v>0</v>
      </c>
      <c r="E4956" t="b">
        <f t="shared" si="260"/>
        <v>0</v>
      </c>
      <c r="F4956" t="b">
        <f t="shared" si="261"/>
        <v>0</v>
      </c>
      <c r="G4956" t="b">
        <f>IF('Input and Summary Results'!$J$4="yes",IF(C4956=FALSE,FALSE,IF('Data Transformation'!E4956&lt;$R$10,E4956,$R$10)),IF(C4956=FALSE,FALSE,IF(C4956&lt;$R$10,C4956,$R$10)))</f>
        <v>0</v>
      </c>
      <c r="H4956" t="b">
        <f>IF('Input and Summary Results'!$J$4="yes",'Data Transformation'!F4956,'Data Transformation'!D4956)</f>
        <v>0</v>
      </c>
      <c r="I4956" t="str">
        <f t="shared" si="262"/>
        <v/>
      </c>
    </row>
    <row r="4957" spans="2:9" x14ac:dyDescent="0.25">
      <c r="B4957" t="b">
        <f>IF('Input and Summary Results'!D4539=0,FALSE,'Input and Summary Results'!$B4539)</f>
        <v>0</v>
      </c>
      <c r="C4957" t="b">
        <f>IF(OR(B4957=0,'Input and Summary Results'!D4539=0,'Input and Summary Results'!D4539=""),FALSE,'Input and Summary Results'!$D4539)</f>
        <v>0</v>
      </c>
      <c r="D4957" t="b">
        <f>IF(OR(B4957=0,'Input and Summary Results'!E4539=0),FALSE,'Input and Summary Results'!$E4539)</f>
        <v>0</v>
      </c>
      <c r="E4957" t="b">
        <f t="shared" si="260"/>
        <v>0</v>
      </c>
      <c r="F4957" t="b">
        <f t="shared" si="261"/>
        <v>0</v>
      </c>
      <c r="G4957" t="b">
        <f>IF('Input and Summary Results'!$J$4="yes",IF(C4957=FALSE,FALSE,IF('Data Transformation'!E4957&lt;$R$10,E4957,$R$10)),IF(C4957=FALSE,FALSE,IF(C4957&lt;$R$10,C4957,$R$10)))</f>
        <v>0</v>
      </c>
      <c r="H4957" t="b">
        <f>IF('Input and Summary Results'!$J$4="yes",'Data Transformation'!F4957,'Data Transformation'!D4957)</f>
        <v>0</v>
      </c>
      <c r="I4957" t="str">
        <f t="shared" si="262"/>
        <v/>
      </c>
    </row>
    <row r="4958" spans="2:9" x14ac:dyDescent="0.25">
      <c r="B4958" t="b">
        <f>IF('Input and Summary Results'!D4540=0,FALSE,'Input and Summary Results'!$B4540)</f>
        <v>0</v>
      </c>
      <c r="C4958" t="b">
        <f>IF(OR(B4958=0,'Input and Summary Results'!D4540=0,'Input and Summary Results'!D4540=""),FALSE,'Input and Summary Results'!$D4540)</f>
        <v>0</v>
      </c>
      <c r="D4958" t="b">
        <f>IF(OR(B4958=0,'Input and Summary Results'!E4540=0),FALSE,'Input and Summary Results'!$E4540)</f>
        <v>0</v>
      </c>
      <c r="E4958" t="b">
        <f t="shared" si="260"/>
        <v>0</v>
      </c>
      <c r="F4958" t="b">
        <f t="shared" si="261"/>
        <v>0</v>
      </c>
      <c r="G4958" t="b">
        <f>IF('Input and Summary Results'!$J$4="yes",IF(C4958=FALSE,FALSE,IF('Data Transformation'!E4958&lt;$R$10,E4958,$R$10)),IF(C4958=FALSE,FALSE,IF(C4958&lt;$R$10,C4958,$R$10)))</f>
        <v>0</v>
      </c>
      <c r="H4958" t="b">
        <f>IF('Input and Summary Results'!$J$4="yes",'Data Transformation'!F4958,'Data Transformation'!D4958)</f>
        <v>0</v>
      </c>
      <c r="I4958" t="str">
        <f t="shared" si="262"/>
        <v/>
      </c>
    </row>
    <row r="4959" spans="2:9" x14ac:dyDescent="0.25">
      <c r="B4959" t="b">
        <f>IF('Input and Summary Results'!D4541=0,FALSE,'Input and Summary Results'!$B4541)</f>
        <v>0</v>
      </c>
      <c r="C4959" t="b">
        <f>IF(OR(B4959=0,'Input and Summary Results'!D4541=0,'Input and Summary Results'!D4541=""),FALSE,'Input and Summary Results'!$D4541)</f>
        <v>0</v>
      </c>
      <c r="D4959" t="b">
        <f>IF(OR(B4959=0,'Input and Summary Results'!E4541=0),FALSE,'Input and Summary Results'!$E4541)</f>
        <v>0</v>
      </c>
      <c r="E4959" t="b">
        <f t="shared" si="260"/>
        <v>0</v>
      </c>
      <c r="F4959" t="b">
        <f t="shared" si="261"/>
        <v>0</v>
      </c>
      <c r="G4959" t="b">
        <f>IF('Input and Summary Results'!$J$4="yes",IF(C4959=FALSE,FALSE,IF('Data Transformation'!E4959&lt;$R$10,E4959,$R$10)),IF(C4959=FALSE,FALSE,IF(C4959&lt;$R$10,C4959,$R$10)))</f>
        <v>0</v>
      </c>
      <c r="H4959" t="b">
        <f>IF('Input and Summary Results'!$J$4="yes",'Data Transformation'!F4959,'Data Transformation'!D4959)</f>
        <v>0</v>
      </c>
      <c r="I4959" t="str">
        <f t="shared" si="262"/>
        <v/>
      </c>
    </row>
    <row r="4960" spans="2:9" x14ac:dyDescent="0.25">
      <c r="B4960" t="b">
        <f>IF('Input and Summary Results'!D4542=0,FALSE,'Input and Summary Results'!$B4542)</f>
        <v>0</v>
      </c>
      <c r="C4960" t="b">
        <f>IF(OR(B4960=0,'Input and Summary Results'!D4542=0,'Input and Summary Results'!D4542=""),FALSE,'Input and Summary Results'!$D4542)</f>
        <v>0</v>
      </c>
      <c r="D4960" t="b">
        <f>IF(OR(B4960=0,'Input and Summary Results'!E4542=0),FALSE,'Input and Summary Results'!$E4542)</f>
        <v>0</v>
      </c>
      <c r="E4960" t="b">
        <f t="shared" si="260"/>
        <v>0</v>
      </c>
      <c r="F4960" t="b">
        <f t="shared" si="261"/>
        <v>0</v>
      </c>
      <c r="G4960" t="b">
        <f>IF('Input and Summary Results'!$J$4="yes",IF(C4960=FALSE,FALSE,IF('Data Transformation'!E4960&lt;$R$10,E4960,$R$10)),IF(C4960=FALSE,FALSE,IF(C4960&lt;$R$10,C4960,$R$10)))</f>
        <v>0</v>
      </c>
      <c r="H4960" t="b">
        <f>IF('Input and Summary Results'!$J$4="yes",'Data Transformation'!F4960,'Data Transformation'!D4960)</f>
        <v>0</v>
      </c>
      <c r="I4960" t="str">
        <f t="shared" si="262"/>
        <v/>
      </c>
    </row>
    <row r="4961" spans="2:9" x14ac:dyDescent="0.25">
      <c r="B4961" t="b">
        <f>IF('Input and Summary Results'!D4543=0,FALSE,'Input and Summary Results'!$B4543)</f>
        <v>0</v>
      </c>
      <c r="C4961" t="b">
        <f>IF(OR(B4961=0,'Input and Summary Results'!D4543=0,'Input and Summary Results'!D4543=""),FALSE,'Input and Summary Results'!$D4543)</f>
        <v>0</v>
      </c>
      <c r="D4961" t="b">
        <f>IF(OR(B4961=0,'Input and Summary Results'!E4543=0),FALSE,'Input and Summary Results'!$E4543)</f>
        <v>0</v>
      </c>
      <c r="E4961" t="b">
        <f t="shared" si="260"/>
        <v>0</v>
      </c>
      <c r="F4961" t="b">
        <f t="shared" si="261"/>
        <v>0</v>
      </c>
      <c r="G4961" t="b">
        <f>IF('Input and Summary Results'!$J$4="yes",IF(C4961=FALSE,FALSE,IF('Data Transformation'!E4961&lt;$R$10,E4961,$R$10)),IF(C4961=FALSE,FALSE,IF(C4961&lt;$R$10,C4961,$R$10)))</f>
        <v>0</v>
      </c>
      <c r="H4961" t="b">
        <f>IF('Input and Summary Results'!$J$4="yes",'Data Transformation'!F4961,'Data Transformation'!D4961)</f>
        <v>0</v>
      </c>
      <c r="I4961" t="str">
        <f t="shared" si="262"/>
        <v/>
      </c>
    </row>
    <row r="4962" spans="2:9" x14ac:dyDescent="0.25">
      <c r="B4962" t="b">
        <f>IF('Input and Summary Results'!D4544=0,FALSE,'Input and Summary Results'!$B4544)</f>
        <v>0</v>
      </c>
      <c r="C4962" t="b">
        <f>IF(OR(B4962=0,'Input and Summary Results'!D4544=0,'Input and Summary Results'!D4544=""),FALSE,'Input and Summary Results'!$D4544)</f>
        <v>0</v>
      </c>
      <c r="D4962" t="b">
        <f>IF(OR(B4962=0,'Input and Summary Results'!E4544=0),FALSE,'Input and Summary Results'!$E4544)</f>
        <v>0</v>
      </c>
      <c r="E4962" t="b">
        <f t="shared" si="260"/>
        <v>0</v>
      </c>
      <c r="F4962" t="b">
        <f t="shared" si="261"/>
        <v>0</v>
      </c>
      <c r="G4962" t="b">
        <f>IF('Input and Summary Results'!$J$4="yes",IF(C4962=FALSE,FALSE,IF('Data Transformation'!E4962&lt;$R$10,E4962,$R$10)),IF(C4962=FALSE,FALSE,IF(C4962&lt;$R$10,C4962,$R$10)))</f>
        <v>0</v>
      </c>
      <c r="H4962" t="b">
        <f>IF('Input and Summary Results'!$J$4="yes",'Data Transformation'!F4962,'Data Transformation'!D4962)</f>
        <v>0</v>
      </c>
      <c r="I4962" t="str">
        <f t="shared" si="262"/>
        <v/>
      </c>
    </row>
    <row r="4963" spans="2:9" x14ac:dyDescent="0.25">
      <c r="B4963" t="b">
        <f>IF('Input and Summary Results'!D4545=0,FALSE,'Input and Summary Results'!$B4545)</f>
        <v>0</v>
      </c>
      <c r="C4963" t="b">
        <f>IF(OR(B4963=0,'Input and Summary Results'!D4545=0,'Input and Summary Results'!D4545=""),FALSE,'Input and Summary Results'!$D4545)</f>
        <v>0</v>
      </c>
      <c r="D4963" t="b">
        <f>IF(OR(B4963=0,'Input and Summary Results'!E4545=0),FALSE,'Input and Summary Results'!$E4545)</f>
        <v>0</v>
      </c>
      <c r="E4963" t="b">
        <f t="shared" si="260"/>
        <v>0</v>
      </c>
      <c r="F4963" t="b">
        <f t="shared" si="261"/>
        <v>0</v>
      </c>
      <c r="G4963" t="b">
        <f>IF('Input and Summary Results'!$J$4="yes",IF(C4963=FALSE,FALSE,IF('Data Transformation'!E4963&lt;$R$10,E4963,$R$10)),IF(C4963=FALSE,FALSE,IF(C4963&lt;$R$10,C4963,$R$10)))</f>
        <v>0</v>
      </c>
      <c r="H4963" t="b">
        <f>IF('Input and Summary Results'!$J$4="yes",'Data Transformation'!F4963,'Data Transformation'!D4963)</f>
        <v>0</v>
      </c>
      <c r="I4963" t="str">
        <f t="shared" si="262"/>
        <v/>
      </c>
    </row>
    <row r="4964" spans="2:9" x14ac:dyDescent="0.25">
      <c r="B4964" t="b">
        <f>IF('Input and Summary Results'!D4546=0,FALSE,'Input and Summary Results'!$B4546)</f>
        <v>0</v>
      </c>
      <c r="C4964" t="b">
        <f>IF(OR(B4964=0,'Input and Summary Results'!D4546=0,'Input and Summary Results'!D4546=""),FALSE,'Input and Summary Results'!$D4546)</f>
        <v>0</v>
      </c>
      <c r="D4964" t="b">
        <f>IF(OR(B4964=0,'Input and Summary Results'!E4546=0),FALSE,'Input and Summary Results'!$E4546)</f>
        <v>0</v>
      </c>
      <c r="E4964" t="b">
        <f t="shared" si="260"/>
        <v>0</v>
      </c>
      <c r="F4964" t="b">
        <f t="shared" si="261"/>
        <v>0</v>
      </c>
      <c r="G4964" t="b">
        <f>IF('Input and Summary Results'!$J$4="yes",IF(C4964=FALSE,FALSE,IF('Data Transformation'!E4964&lt;$R$10,E4964,$R$10)),IF(C4964=FALSE,FALSE,IF(C4964&lt;$R$10,C4964,$R$10)))</f>
        <v>0</v>
      </c>
      <c r="H4964" t="b">
        <f>IF('Input and Summary Results'!$J$4="yes",'Data Transformation'!F4964,'Data Transformation'!D4964)</f>
        <v>0</v>
      </c>
      <c r="I4964" t="str">
        <f t="shared" si="262"/>
        <v/>
      </c>
    </row>
    <row r="4965" spans="2:9" x14ac:dyDescent="0.25">
      <c r="B4965" t="b">
        <f>IF('Input and Summary Results'!D4547=0,FALSE,'Input and Summary Results'!$B4547)</f>
        <v>0</v>
      </c>
      <c r="C4965" t="b">
        <f>IF(OR(B4965=0,'Input and Summary Results'!D4547=0,'Input and Summary Results'!D4547=""),FALSE,'Input and Summary Results'!$D4547)</f>
        <v>0</v>
      </c>
      <c r="D4965" t="b">
        <f>IF(OR(B4965=0,'Input and Summary Results'!E4547=0),FALSE,'Input and Summary Results'!$E4547)</f>
        <v>0</v>
      </c>
      <c r="E4965" t="b">
        <f t="shared" si="260"/>
        <v>0</v>
      </c>
      <c r="F4965" t="b">
        <f t="shared" si="261"/>
        <v>0</v>
      </c>
      <c r="G4965" t="b">
        <f>IF('Input and Summary Results'!$J$4="yes",IF(C4965=FALSE,FALSE,IF('Data Transformation'!E4965&lt;$R$10,E4965,$R$10)),IF(C4965=FALSE,FALSE,IF(C4965&lt;$R$10,C4965,$R$10)))</f>
        <v>0</v>
      </c>
      <c r="H4965" t="b">
        <f>IF('Input and Summary Results'!$J$4="yes",'Data Transformation'!F4965,'Data Transformation'!D4965)</f>
        <v>0</v>
      </c>
      <c r="I4965" t="str">
        <f t="shared" si="262"/>
        <v/>
      </c>
    </row>
    <row r="4966" spans="2:9" x14ac:dyDescent="0.25">
      <c r="B4966" t="b">
        <f>IF('Input and Summary Results'!D4548=0,FALSE,'Input and Summary Results'!$B4548)</f>
        <v>0</v>
      </c>
      <c r="C4966" t="b">
        <f>IF(OR(B4966=0,'Input and Summary Results'!D4548=0,'Input and Summary Results'!D4548=""),FALSE,'Input and Summary Results'!$D4548)</f>
        <v>0</v>
      </c>
      <c r="D4966" t="b">
        <f>IF(OR(B4966=0,'Input and Summary Results'!E4548=0),FALSE,'Input and Summary Results'!$E4548)</f>
        <v>0</v>
      </c>
      <c r="E4966" t="b">
        <f t="shared" si="260"/>
        <v>0</v>
      </c>
      <c r="F4966" t="b">
        <f t="shared" si="261"/>
        <v>0</v>
      </c>
      <c r="G4966" t="b">
        <f>IF('Input and Summary Results'!$J$4="yes",IF(C4966=FALSE,FALSE,IF('Data Transformation'!E4966&lt;$R$10,E4966,$R$10)),IF(C4966=FALSE,FALSE,IF(C4966&lt;$R$10,C4966,$R$10)))</f>
        <v>0</v>
      </c>
      <c r="H4966" t="b">
        <f>IF('Input and Summary Results'!$J$4="yes",'Data Transformation'!F4966,'Data Transformation'!D4966)</f>
        <v>0</v>
      </c>
      <c r="I4966" t="str">
        <f t="shared" si="262"/>
        <v/>
      </c>
    </row>
    <row r="4967" spans="2:9" x14ac:dyDescent="0.25">
      <c r="B4967" t="b">
        <f>IF('Input and Summary Results'!D4549=0,FALSE,'Input and Summary Results'!$B4549)</f>
        <v>0</v>
      </c>
      <c r="C4967" t="b">
        <f>IF(OR(B4967=0,'Input and Summary Results'!D4549=0,'Input and Summary Results'!D4549=""),FALSE,'Input and Summary Results'!$D4549)</f>
        <v>0</v>
      </c>
      <c r="D4967" t="b">
        <f>IF(OR(B4967=0,'Input and Summary Results'!E4549=0),FALSE,'Input and Summary Results'!$E4549)</f>
        <v>0</v>
      </c>
      <c r="E4967" t="b">
        <f t="shared" si="260"/>
        <v>0</v>
      </c>
      <c r="F4967" t="b">
        <f t="shared" si="261"/>
        <v>0</v>
      </c>
      <c r="G4967" t="b">
        <f>IF('Input and Summary Results'!$J$4="yes",IF(C4967=FALSE,FALSE,IF('Data Transformation'!E4967&lt;$R$10,E4967,$R$10)),IF(C4967=FALSE,FALSE,IF(C4967&lt;$R$10,C4967,$R$10)))</f>
        <v>0</v>
      </c>
      <c r="H4967" t="b">
        <f>IF('Input and Summary Results'!$J$4="yes",'Data Transformation'!F4967,'Data Transformation'!D4967)</f>
        <v>0</v>
      </c>
      <c r="I4967" t="str">
        <f t="shared" si="262"/>
        <v/>
      </c>
    </row>
    <row r="4968" spans="2:9" x14ac:dyDescent="0.25">
      <c r="B4968" t="b">
        <f>IF('Input and Summary Results'!D4550=0,FALSE,'Input and Summary Results'!$B4550)</f>
        <v>0</v>
      </c>
      <c r="C4968" t="b">
        <f>IF(OR(B4968=0,'Input and Summary Results'!D4550=0,'Input and Summary Results'!D4550=""),FALSE,'Input and Summary Results'!$D4550)</f>
        <v>0</v>
      </c>
      <c r="D4968" t="b">
        <f>IF(OR(B4968=0,'Input and Summary Results'!E4550=0),FALSE,'Input and Summary Results'!$E4550)</f>
        <v>0</v>
      </c>
      <c r="E4968" t="b">
        <f t="shared" si="260"/>
        <v>0</v>
      </c>
      <c r="F4968" t="b">
        <f t="shared" si="261"/>
        <v>0</v>
      </c>
      <c r="G4968" t="b">
        <f>IF('Input and Summary Results'!$J$4="yes",IF(C4968=FALSE,FALSE,IF('Data Transformation'!E4968&lt;$R$10,E4968,$R$10)),IF(C4968=FALSE,FALSE,IF(C4968&lt;$R$10,C4968,$R$10)))</f>
        <v>0</v>
      </c>
      <c r="H4968" t="b">
        <f>IF('Input and Summary Results'!$J$4="yes",'Data Transformation'!F4968,'Data Transformation'!D4968)</f>
        <v>0</v>
      </c>
      <c r="I4968" t="str">
        <f t="shared" si="262"/>
        <v/>
      </c>
    </row>
    <row r="4969" spans="2:9" x14ac:dyDescent="0.25">
      <c r="B4969" t="b">
        <f>IF('Input and Summary Results'!D4551=0,FALSE,'Input and Summary Results'!$B4551)</f>
        <v>0</v>
      </c>
      <c r="C4969" t="b">
        <f>IF(OR(B4969=0,'Input and Summary Results'!D4551=0,'Input and Summary Results'!D4551=""),FALSE,'Input and Summary Results'!$D4551)</f>
        <v>0</v>
      </c>
      <c r="D4969" t="b">
        <f>IF(OR(B4969=0,'Input and Summary Results'!E4551=0),FALSE,'Input and Summary Results'!$E4551)</f>
        <v>0</v>
      </c>
      <c r="E4969" t="b">
        <f t="shared" si="260"/>
        <v>0</v>
      </c>
      <c r="F4969" t="b">
        <f t="shared" si="261"/>
        <v>0</v>
      </c>
      <c r="G4969" t="b">
        <f>IF('Input and Summary Results'!$J$4="yes",IF(C4969=FALSE,FALSE,IF('Data Transformation'!E4969&lt;$R$10,E4969,$R$10)),IF(C4969=FALSE,FALSE,IF(C4969&lt;$R$10,C4969,$R$10)))</f>
        <v>0</v>
      </c>
      <c r="H4969" t="b">
        <f>IF('Input and Summary Results'!$J$4="yes",'Data Transformation'!F4969,'Data Transformation'!D4969)</f>
        <v>0</v>
      </c>
      <c r="I4969" t="str">
        <f t="shared" si="262"/>
        <v/>
      </c>
    </row>
    <row r="4970" spans="2:9" x14ac:dyDescent="0.25">
      <c r="B4970" t="b">
        <f>IF('Input and Summary Results'!D4552=0,FALSE,'Input and Summary Results'!$B4552)</f>
        <v>0</v>
      </c>
      <c r="C4970" t="b">
        <f>IF(OR(B4970=0,'Input and Summary Results'!D4552=0,'Input and Summary Results'!D4552=""),FALSE,'Input and Summary Results'!$D4552)</f>
        <v>0</v>
      </c>
      <c r="D4970" t="b">
        <f>IF(OR(B4970=0,'Input and Summary Results'!E4552=0),FALSE,'Input and Summary Results'!$E4552)</f>
        <v>0</v>
      </c>
      <c r="E4970" t="b">
        <f t="shared" ref="E4970:E5033" si="263">IF(C4970=FALSE,FALSE,LOG10(C4970))</f>
        <v>0</v>
      </c>
      <c r="F4970" t="b">
        <f t="shared" ref="F4970:F5033" si="264">IF(D4970=FALSE, FALSE,0.434*D4970/C4970)</f>
        <v>0</v>
      </c>
      <c r="G4970" t="b">
        <f>IF('Input and Summary Results'!$J$4="yes",IF(C4970=FALSE,FALSE,IF('Data Transformation'!E4970&lt;$R$10,E4970,$R$10)),IF(C4970=FALSE,FALSE,IF(C4970&lt;$R$10,C4970,$R$10)))</f>
        <v>0</v>
      </c>
      <c r="H4970" t="b">
        <f>IF('Input and Summary Results'!$J$4="yes",'Data Transformation'!F4970,'Data Transformation'!D4970)</f>
        <v>0</v>
      </c>
      <c r="I4970" t="str">
        <f t="shared" si="262"/>
        <v/>
      </c>
    </row>
    <row r="4971" spans="2:9" x14ac:dyDescent="0.25">
      <c r="B4971" t="b">
        <f>IF('Input and Summary Results'!D4553=0,FALSE,'Input and Summary Results'!$B4553)</f>
        <v>0</v>
      </c>
      <c r="C4971" t="b">
        <f>IF(OR(B4971=0,'Input and Summary Results'!D4553=0,'Input and Summary Results'!D4553=""),FALSE,'Input and Summary Results'!$D4553)</f>
        <v>0</v>
      </c>
      <c r="D4971" t="b">
        <f>IF(OR(B4971=0,'Input and Summary Results'!E4553=0),FALSE,'Input and Summary Results'!$E4553)</f>
        <v>0</v>
      </c>
      <c r="E4971" t="b">
        <f t="shared" si="263"/>
        <v>0</v>
      </c>
      <c r="F4971" t="b">
        <f t="shared" si="264"/>
        <v>0</v>
      </c>
      <c r="G4971" t="b">
        <f>IF('Input and Summary Results'!$J$4="yes",IF(C4971=FALSE,FALSE,IF('Data Transformation'!E4971&lt;$R$10,E4971,$R$10)),IF(C4971=FALSE,FALSE,IF(C4971&lt;$R$10,C4971,$R$10)))</f>
        <v>0</v>
      </c>
      <c r="H4971" t="b">
        <f>IF('Input and Summary Results'!$J$4="yes",'Data Transformation'!F4971,'Data Transformation'!D4971)</f>
        <v>0</v>
      </c>
      <c r="I4971" t="str">
        <f t="shared" si="262"/>
        <v/>
      </c>
    </row>
    <row r="4972" spans="2:9" x14ac:dyDescent="0.25">
      <c r="B4972" t="b">
        <f>IF('Input and Summary Results'!D4554=0,FALSE,'Input and Summary Results'!$B4554)</f>
        <v>0</v>
      </c>
      <c r="C4972" t="b">
        <f>IF(OR(B4972=0,'Input and Summary Results'!D4554=0,'Input and Summary Results'!D4554=""),FALSE,'Input and Summary Results'!$D4554)</f>
        <v>0</v>
      </c>
      <c r="D4972" t="b">
        <f>IF(OR(B4972=0,'Input and Summary Results'!E4554=0),FALSE,'Input and Summary Results'!$E4554)</f>
        <v>0</v>
      </c>
      <c r="E4972" t="b">
        <f t="shared" si="263"/>
        <v>0</v>
      </c>
      <c r="F4972" t="b">
        <f t="shared" si="264"/>
        <v>0</v>
      </c>
      <c r="G4972" t="b">
        <f>IF('Input and Summary Results'!$J$4="yes",IF(C4972=FALSE,FALSE,IF('Data Transformation'!E4972&lt;$R$10,E4972,$R$10)),IF(C4972=FALSE,FALSE,IF(C4972&lt;$R$10,C4972,$R$10)))</f>
        <v>0</v>
      </c>
      <c r="H4972" t="b">
        <f>IF('Input and Summary Results'!$J$4="yes",'Data Transformation'!F4972,'Data Transformation'!D4972)</f>
        <v>0</v>
      </c>
      <c r="I4972" t="str">
        <f t="shared" si="262"/>
        <v/>
      </c>
    </row>
    <row r="4973" spans="2:9" x14ac:dyDescent="0.25">
      <c r="B4973" t="b">
        <f>IF('Input and Summary Results'!D4555=0,FALSE,'Input and Summary Results'!$B4555)</f>
        <v>0</v>
      </c>
      <c r="C4973" t="b">
        <f>IF(OR(B4973=0,'Input and Summary Results'!D4555=0,'Input and Summary Results'!D4555=""),FALSE,'Input and Summary Results'!$D4555)</f>
        <v>0</v>
      </c>
      <c r="D4973" t="b">
        <f>IF(OR(B4973=0,'Input and Summary Results'!E4555=0),FALSE,'Input and Summary Results'!$E4555)</f>
        <v>0</v>
      </c>
      <c r="E4973" t="b">
        <f t="shared" si="263"/>
        <v>0</v>
      </c>
      <c r="F4973" t="b">
        <f t="shared" si="264"/>
        <v>0</v>
      </c>
      <c r="G4973" t="b">
        <f>IF('Input and Summary Results'!$J$4="yes",IF(C4973=FALSE,FALSE,IF('Data Transformation'!E4973&lt;$R$10,E4973,$R$10)),IF(C4973=FALSE,FALSE,IF(C4973&lt;$R$10,C4973,$R$10)))</f>
        <v>0</v>
      </c>
      <c r="H4973" t="b">
        <f>IF('Input and Summary Results'!$J$4="yes",'Data Transformation'!F4973,'Data Transformation'!D4973)</f>
        <v>0</v>
      </c>
      <c r="I4973" t="str">
        <f t="shared" si="262"/>
        <v/>
      </c>
    </row>
    <row r="4974" spans="2:9" x14ac:dyDescent="0.25">
      <c r="B4974" t="b">
        <f>IF('Input and Summary Results'!D4556=0,FALSE,'Input and Summary Results'!$B4556)</f>
        <v>0</v>
      </c>
      <c r="C4974" t="b">
        <f>IF(OR(B4974=0,'Input and Summary Results'!D4556=0,'Input and Summary Results'!D4556=""),FALSE,'Input and Summary Results'!$D4556)</f>
        <v>0</v>
      </c>
      <c r="D4974" t="b">
        <f>IF(OR(B4974=0,'Input and Summary Results'!E4556=0),FALSE,'Input and Summary Results'!$E4556)</f>
        <v>0</v>
      </c>
      <c r="E4974" t="b">
        <f t="shared" si="263"/>
        <v>0</v>
      </c>
      <c r="F4974" t="b">
        <f t="shared" si="264"/>
        <v>0</v>
      </c>
      <c r="G4974" t="b">
        <f>IF('Input and Summary Results'!$J$4="yes",IF(C4974=FALSE,FALSE,IF('Data Transformation'!E4974&lt;$R$10,E4974,$R$10)),IF(C4974=FALSE,FALSE,IF(C4974&lt;$R$10,C4974,$R$10)))</f>
        <v>0</v>
      </c>
      <c r="H4974" t="b">
        <f>IF('Input and Summary Results'!$J$4="yes",'Data Transformation'!F4974,'Data Transformation'!D4974)</f>
        <v>0</v>
      </c>
      <c r="I4974" t="str">
        <f t="shared" si="262"/>
        <v/>
      </c>
    </row>
    <row r="4975" spans="2:9" x14ac:dyDescent="0.25">
      <c r="B4975" t="b">
        <f>IF('Input and Summary Results'!D4557=0,FALSE,'Input and Summary Results'!$B4557)</f>
        <v>0</v>
      </c>
      <c r="C4975" t="b">
        <f>IF(OR(B4975=0,'Input and Summary Results'!D4557=0,'Input and Summary Results'!D4557=""),FALSE,'Input and Summary Results'!$D4557)</f>
        <v>0</v>
      </c>
      <c r="D4975" t="b">
        <f>IF(OR(B4975=0,'Input and Summary Results'!E4557=0),FALSE,'Input and Summary Results'!$E4557)</f>
        <v>0</v>
      </c>
      <c r="E4975" t="b">
        <f t="shared" si="263"/>
        <v>0</v>
      </c>
      <c r="F4975" t="b">
        <f t="shared" si="264"/>
        <v>0</v>
      </c>
      <c r="G4975" t="b">
        <f>IF('Input and Summary Results'!$J$4="yes",IF(C4975=FALSE,FALSE,IF('Data Transformation'!E4975&lt;$R$10,E4975,$R$10)),IF(C4975=FALSE,FALSE,IF(C4975&lt;$R$10,C4975,$R$10)))</f>
        <v>0</v>
      </c>
      <c r="H4975" t="b">
        <f>IF('Input and Summary Results'!$J$4="yes",'Data Transformation'!F4975,'Data Transformation'!D4975)</f>
        <v>0</v>
      </c>
      <c r="I4975" t="str">
        <f t="shared" si="262"/>
        <v/>
      </c>
    </row>
    <row r="4976" spans="2:9" x14ac:dyDescent="0.25">
      <c r="B4976" t="b">
        <f>IF('Input and Summary Results'!D4558=0,FALSE,'Input and Summary Results'!$B4558)</f>
        <v>0</v>
      </c>
      <c r="C4976" t="b">
        <f>IF(OR(B4976=0,'Input and Summary Results'!D4558=0,'Input and Summary Results'!D4558=""),FALSE,'Input and Summary Results'!$D4558)</f>
        <v>0</v>
      </c>
      <c r="D4976" t="b">
        <f>IF(OR(B4976=0,'Input and Summary Results'!E4558=0),FALSE,'Input and Summary Results'!$E4558)</f>
        <v>0</v>
      </c>
      <c r="E4976" t="b">
        <f t="shared" si="263"/>
        <v>0</v>
      </c>
      <c r="F4976" t="b">
        <f t="shared" si="264"/>
        <v>0</v>
      </c>
      <c r="G4976" t="b">
        <f>IF('Input and Summary Results'!$J$4="yes",IF(C4976=FALSE,FALSE,IF('Data Transformation'!E4976&lt;$R$10,E4976,$R$10)),IF(C4976=FALSE,FALSE,IF(C4976&lt;$R$10,C4976,$R$10)))</f>
        <v>0</v>
      </c>
      <c r="H4976" t="b">
        <f>IF('Input and Summary Results'!$J$4="yes",'Data Transformation'!F4976,'Data Transformation'!D4976)</f>
        <v>0</v>
      </c>
      <c r="I4976" t="str">
        <f t="shared" si="262"/>
        <v/>
      </c>
    </row>
    <row r="4977" spans="2:9" x14ac:dyDescent="0.25">
      <c r="B4977" t="b">
        <f>IF('Input and Summary Results'!D4559=0,FALSE,'Input and Summary Results'!$B4559)</f>
        <v>0</v>
      </c>
      <c r="C4977" t="b">
        <f>IF(OR(B4977=0,'Input and Summary Results'!D4559=0,'Input and Summary Results'!D4559=""),FALSE,'Input and Summary Results'!$D4559)</f>
        <v>0</v>
      </c>
      <c r="D4977" t="b">
        <f>IF(OR(B4977=0,'Input and Summary Results'!E4559=0),FALSE,'Input and Summary Results'!$E4559)</f>
        <v>0</v>
      </c>
      <c r="E4977" t="b">
        <f t="shared" si="263"/>
        <v>0</v>
      </c>
      <c r="F4977" t="b">
        <f t="shared" si="264"/>
        <v>0</v>
      </c>
      <c r="G4977" t="b">
        <f>IF('Input and Summary Results'!$J$4="yes",IF(C4977=FALSE,FALSE,IF('Data Transformation'!E4977&lt;$R$10,E4977,$R$10)),IF(C4977=FALSE,FALSE,IF(C4977&lt;$R$10,C4977,$R$10)))</f>
        <v>0</v>
      </c>
      <c r="H4977" t="b">
        <f>IF('Input and Summary Results'!$J$4="yes",'Data Transformation'!F4977,'Data Transformation'!D4977)</f>
        <v>0</v>
      </c>
      <c r="I4977" t="str">
        <f t="shared" si="262"/>
        <v/>
      </c>
    </row>
    <row r="4978" spans="2:9" x14ac:dyDescent="0.25">
      <c r="B4978" t="b">
        <f>IF('Input and Summary Results'!D4560=0,FALSE,'Input and Summary Results'!$B4560)</f>
        <v>0</v>
      </c>
      <c r="C4978" t="b">
        <f>IF(OR(B4978=0,'Input and Summary Results'!D4560=0,'Input and Summary Results'!D4560=""),FALSE,'Input and Summary Results'!$D4560)</f>
        <v>0</v>
      </c>
      <c r="D4978" t="b">
        <f>IF(OR(B4978=0,'Input and Summary Results'!E4560=0),FALSE,'Input and Summary Results'!$E4560)</f>
        <v>0</v>
      </c>
      <c r="E4978" t="b">
        <f t="shared" si="263"/>
        <v>0</v>
      </c>
      <c r="F4978" t="b">
        <f t="shared" si="264"/>
        <v>0</v>
      </c>
      <c r="G4978" t="b">
        <f>IF('Input and Summary Results'!$J$4="yes",IF(C4978=FALSE,FALSE,IF('Data Transformation'!E4978&lt;$R$10,E4978,$R$10)),IF(C4978=FALSE,FALSE,IF(C4978&lt;$R$10,C4978,$R$10)))</f>
        <v>0</v>
      </c>
      <c r="H4978" t="b">
        <f>IF('Input and Summary Results'!$J$4="yes",'Data Transformation'!F4978,'Data Transformation'!D4978)</f>
        <v>0</v>
      </c>
      <c r="I4978" t="str">
        <f t="shared" si="262"/>
        <v/>
      </c>
    </row>
    <row r="4979" spans="2:9" x14ac:dyDescent="0.25">
      <c r="B4979" t="b">
        <f>IF('Input and Summary Results'!D4561=0,FALSE,'Input and Summary Results'!$B4561)</f>
        <v>0</v>
      </c>
      <c r="C4979" t="b">
        <f>IF(OR(B4979=0,'Input and Summary Results'!D4561=0,'Input and Summary Results'!D4561=""),FALSE,'Input and Summary Results'!$D4561)</f>
        <v>0</v>
      </c>
      <c r="D4979" t="b">
        <f>IF(OR(B4979=0,'Input and Summary Results'!E4561=0),FALSE,'Input and Summary Results'!$E4561)</f>
        <v>0</v>
      </c>
      <c r="E4979" t="b">
        <f t="shared" si="263"/>
        <v>0</v>
      </c>
      <c r="F4979" t="b">
        <f t="shared" si="264"/>
        <v>0</v>
      </c>
      <c r="G4979" t="b">
        <f>IF('Input and Summary Results'!$J$4="yes",IF(C4979=FALSE,FALSE,IF('Data Transformation'!E4979&lt;$R$10,E4979,$R$10)),IF(C4979=FALSE,FALSE,IF(C4979&lt;$R$10,C4979,$R$10)))</f>
        <v>0</v>
      </c>
      <c r="H4979" t="b">
        <f>IF('Input and Summary Results'!$J$4="yes",'Data Transformation'!F4979,'Data Transformation'!D4979)</f>
        <v>0</v>
      </c>
      <c r="I4979" t="str">
        <f t="shared" si="262"/>
        <v/>
      </c>
    </row>
    <row r="4980" spans="2:9" x14ac:dyDescent="0.25">
      <c r="B4980" t="b">
        <f>IF('Input and Summary Results'!D4562=0,FALSE,'Input and Summary Results'!$B4562)</f>
        <v>0</v>
      </c>
      <c r="C4980" t="b">
        <f>IF(OR(B4980=0,'Input and Summary Results'!D4562=0,'Input and Summary Results'!D4562=""),FALSE,'Input and Summary Results'!$D4562)</f>
        <v>0</v>
      </c>
      <c r="D4980" t="b">
        <f>IF(OR(B4980=0,'Input and Summary Results'!E4562=0),FALSE,'Input and Summary Results'!$E4562)</f>
        <v>0</v>
      </c>
      <c r="E4980" t="b">
        <f t="shared" si="263"/>
        <v>0</v>
      </c>
      <c r="F4980" t="b">
        <f t="shared" si="264"/>
        <v>0</v>
      </c>
      <c r="G4980" t="b">
        <f>IF('Input and Summary Results'!$J$4="yes",IF(C4980=FALSE,FALSE,IF('Data Transformation'!E4980&lt;$R$10,E4980,$R$10)),IF(C4980=FALSE,FALSE,IF(C4980&lt;$R$10,C4980,$R$10)))</f>
        <v>0</v>
      </c>
      <c r="H4980" t="b">
        <f>IF('Input and Summary Results'!$J$4="yes",'Data Transformation'!F4980,'Data Transformation'!D4980)</f>
        <v>0</v>
      </c>
      <c r="I4980" t="str">
        <f t="shared" si="262"/>
        <v/>
      </c>
    </row>
    <row r="4981" spans="2:9" x14ac:dyDescent="0.25">
      <c r="B4981" t="b">
        <f>IF('Input and Summary Results'!D4563=0,FALSE,'Input and Summary Results'!$B4563)</f>
        <v>0</v>
      </c>
      <c r="C4981" t="b">
        <f>IF(OR(B4981=0,'Input and Summary Results'!D4563=0,'Input and Summary Results'!D4563=""),FALSE,'Input and Summary Results'!$D4563)</f>
        <v>0</v>
      </c>
      <c r="D4981" t="b">
        <f>IF(OR(B4981=0,'Input and Summary Results'!E4563=0),FALSE,'Input and Summary Results'!$E4563)</f>
        <v>0</v>
      </c>
      <c r="E4981" t="b">
        <f t="shared" si="263"/>
        <v>0</v>
      </c>
      <c r="F4981" t="b">
        <f t="shared" si="264"/>
        <v>0</v>
      </c>
      <c r="G4981" t="b">
        <f>IF('Input and Summary Results'!$J$4="yes",IF(C4981=FALSE,FALSE,IF('Data Transformation'!E4981&lt;$R$10,E4981,$R$10)),IF(C4981=FALSE,FALSE,IF(C4981&lt;$R$10,C4981,$R$10)))</f>
        <v>0</v>
      </c>
      <c r="H4981" t="b">
        <f>IF('Input and Summary Results'!$J$4="yes",'Data Transformation'!F4981,'Data Transformation'!D4981)</f>
        <v>0</v>
      </c>
      <c r="I4981" t="str">
        <f t="shared" si="262"/>
        <v/>
      </c>
    </row>
    <row r="4982" spans="2:9" x14ac:dyDescent="0.25">
      <c r="B4982" t="b">
        <f>IF('Input and Summary Results'!D4564=0,FALSE,'Input and Summary Results'!$B4564)</f>
        <v>0</v>
      </c>
      <c r="C4982" t="b">
        <f>IF(OR(B4982=0,'Input and Summary Results'!D4564=0,'Input and Summary Results'!D4564=""),FALSE,'Input and Summary Results'!$D4564)</f>
        <v>0</v>
      </c>
      <c r="D4982" t="b">
        <f>IF(OR(B4982=0,'Input and Summary Results'!E4564=0),FALSE,'Input and Summary Results'!$E4564)</f>
        <v>0</v>
      </c>
      <c r="E4982" t="b">
        <f t="shared" si="263"/>
        <v>0</v>
      </c>
      <c r="F4982" t="b">
        <f t="shared" si="264"/>
        <v>0</v>
      </c>
      <c r="G4982" t="b">
        <f>IF('Input and Summary Results'!$J$4="yes",IF(C4982=FALSE,FALSE,IF('Data Transformation'!E4982&lt;$R$10,E4982,$R$10)),IF(C4982=FALSE,FALSE,IF(C4982&lt;$R$10,C4982,$R$10)))</f>
        <v>0</v>
      </c>
      <c r="H4982" t="b">
        <f>IF('Input and Summary Results'!$J$4="yes",'Data Transformation'!F4982,'Data Transformation'!D4982)</f>
        <v>0</v>
      </c>
      <c r="I4982" t="str">
        <f t="shared" si="262"/>
        <v/>
      </c>
    </row>
    <row r="4983" spans="2:9" x14ac:dyDescent="0.25">
      <c r="B4983" t="b">
        <f>IF('Input and Summary Results'!D4565=0,FALSE,'Input and Summary Results'!$B4565)</f>
        <v>0</v>
      </c>
      <c r="C4983" t="b">
        <f>IF(OR(B4983=0,'Input and Summary Results'!D4565=0,'Input and Summary Results'!D4565=""),FALSE,'Input and Summary Results'!$D4565)</f>
        <v>0</v>
      </c>
      <c r="D4983" t="b">
        <f>IF(OR(B4983=0,'Input and Summary Results'!E4565=0),FALSE,'Input and Summary Results'!$E4565)</f>
        <v>0</v>
      </c>
      <c r="E4983" t="b">
        <f t="shared" si="263"/>
        <v>0</v>
      </c>
      <c r="F4983" t="b">
        <f t="shared" si="264"/>
        <v>0</v>
      </c>
      <c r="G4983" t="b">
        <f>IF('Input and Summary Results'!$J$4="yes",IF(C4983=FALSE,FALSE,IF('Data Transformation'!E4983&lt;$R$10,E4983,$R$10)),IF(C4983=FALSE,FALSE,IF(C4983&lt;$R$10,C4983,$R$10)))</f>
        <v>0</v>
      </c>
      <c r="H4983" t="b">
        <f>IF('Input and Summary Results'!$J$4="yes",'Data Transformation'!F4983,'Data Transformation'!D4983)</f>
        <v>0</v>
      </c>
      <c r="I4983" t="str">
        <f t="shared" si="262"/>
        <v/>
      </c>
    </row>
    <row r="4984" spans="2:9" x14ac:dyDescent="0.25">
      <c r="B4984" t="b">
        <f>IF('Input and Summary Results'!D4566=0,FALSE,'Input and Summary Results'!$B4566)</f>
        <v>0</v>
      </c>
      <c r="C4984" t="b">
        <f>IF(OR(B4984=0,'Input and Summary Results'!D4566=0,'Input and Summary Results'!D4566=""),FALSE,'Input and Summary Results'!$D4566)</f>
        <v>0</v>
      </c>
      <c r="D4984" t="b">
        <f>IF(OR(B4984=0,'Input and Summary Results'!E4566=0),FALSE,'Input and Summary Results'!$E4566)</f>
        <v>0</v>
      </c>
      <c r="E4984" t="b">
        <f t="shared" si="263"/>
        <v>0</v>
      </c>
      <c r="F4984" t="b">
        <f t="shared" si="264"/>
        <v>0</v>
      </c>
      <c r="G4984" t="b">
        <f>IF('Input and Summary Results'!$J$4="yes",IF(C4984=FALSE,FALSE,IF('Data Transformation'!E4984&lt;$R$10,E4984,$R$10)),IF(C4984=FALSE,FALSE,IF(C4984&lt;$R$10,C4984,$R$10)))</f>
        <v>0</v>
      </c>
      <c r="H4984" t="b">
        <f>IF('Input and Summary Results'!$J$4="yes",'Data Transformation'!F4984,'Data Transformation'!D4984)</f>
        <v>0</v>
      </c>
      <c r="I4984" t="str">
        <f t="shared" si="262"/>
        <v/>
      </c>
    </row>
    <row r="4985" spans="2:9" x14ac:dyDescent="0.25">
      <c r="B4985" t="b">
        <f>IF('Input and Summary Results'!D4567=0,FALSE,'Input and Summary Results'!$B4567)</f>
        <v>0</v>
      </c>
      <c r="C4985" t="b">
        <f>IF(OR(B4985=0,'Input and Summary Results'!D4567=0,'Input and Summary Results'!D4567=""),FALSE,'Input and Summary Results'!$D4567)</f>
        <v>0</v>
      </c>
      <c r="D4985" t="b">
        <f>IF(OR(B4985=0,'Input and Summary Results'!E4567=0),FALSE,'Input and Summary Results'!$E4567)</f>
        <v>0</v>
      </c>
      <c r="E4985" t="b">
        <f t="shared" si="263"/>
        <v>0</v>
      </c>
      <c r="F4985" t="b">
        <f t="shared" si="264"/>
        <v>0</v>
      </c>
      <c r="G4985" t="b">
        <f>IF('Input and Summary Results'!$J$4="yes",IF(C4985=FALSE,FALSE,IF('Data Transformation'!E4985&lt;$R$10,E4985,$R$10)),IF(C4985=FALSE,FALSE,IF(C4985&lt;$R$10,C4985,$R$10)))</f>
        <v>0</v>
      </c>
      <c r="H4985" t="b">
        <f>IF('Input and Summary Results'!$J$4="yes",'Data Transformation'!F4985,'Data Transformation'!D4985)</f>
        <v>0</v>
      </c>
      <c r="I4985" t="str">
        <f t="shared" si="262"/>
        <v/>
      </c>
    </row>
    <row r="4986" spans="2:9" x14ac:dyDescent="0.25">
      <c r="B4986" t="b">
        <f>IF('Input and Summary Results'!D4568=0,FALSE,'Input and Summary Results'!$B4568)</f>
        <v>0</v>
      </c>
      <c r="C4986" t="b">
        <f>IF(OR(B4986=0,'Input and Summary Results'!D4568=0,'Input and Summary Results'!D4568=""),FALSE,'Input and Summary Results'!$D4568)</f>
        <v>0</v>
      </c>
      <c r="D4986" t="b">
        <f>IF(OR(B4986=0,'Input and Summary Results'!E4568=0),FALSE,'Input and Summary Results'!$E4568)</f>
        <v>0</v>
      </c>
      <c r="E4986" t="b">
        <f t="shared" si="263"/>
        <v>0</v>
      </c>
      <c r="F4986" t="b">
        <f t="shared" si="264"/>
        <v>0</v>
      </c>
      <c r="G4986" t="b">
        <f>IF('Input and Summary Results'!$J$4="yes",IF(C4986=FALSE,FALSE,IF('Data Transformation'!E4986&lt;$R$10,E4986,$R$10)),IF(C4986=FALSE,FALSE,IF(C4986&lt;$R$10,C4986,$R$10)))</f>
        <v>0</v>
      </c>
      <c r="H4986" t="b">
        <f>IF('Input and Summary Results'!$J$4="yes",'Data Transformation'!F4986,'Data Transformation'!D4986)</f>
        <v>0</v>
      </c>
      <c r="I4986" t="str">
        <f t="shared" si="262"/>
        <v/>
      </c>
    </row>
    <row r="4987" spans="2:9" x14ac:dyDescent="0.25">
      <c r="B4987" t="b">
        <f>IF('Input and Summary Results'!D4569=0,FALSE,'Input and Summary Results'!$B4569)</f>
        <v>0</v>
      </c>
      <c r="C4987" t="b">
        <f>IF(OR(B4987=0,'Input and Summary Results'!D4569=0,'Input and Summary Results'!D4569=""),FALSE,'Input and Summary Results'!$D4569)</f>
        <v>0</v>
      </c>
      <c r="D4987" t="b">
        <f>IF(OR(B4987=0,'Input and Summary Results'!E4569=0),FALSE,'Input and Summary Results'!$E4569)</f>
        <v>0</v>
      </c>
      <c r="E4987" t="b">
        <f t="shared" si="263"/>
        <v>0</v>
      </c>
      <c r="F4987" t="b">
        <f t="shared" si="264"/>
        <v>0</v>
      </c>
      <c r="G4987" t="b">
        <f>IF('Input and Summary Results'!$J$4="yes",IF(C4987=FALSE,FALSE,IF('Data Transformation'!E4987&lt;$R$10,E4987,$R$10)),IF(C4987=FALSE,FALSE,IF(C4987&lt;$R$10,C4987,$R$10)))</f>
        <v>0</v>
      </c>
      <c r="H4987" t="b">
        <f>IF('Input and Summary Results'!$J$4="yes",'Data Transformation'!F4987,'Data Transformation'!D4987)</f>
        <v>0</v>
      </c>
      <c r="I4987" t="str">
        <f t="shared" si="262"/>
        <v/>
      </c>
    </row>
    <row r="4988" spans="2:9" x14ac:dyDescent="0.25">
      <c r="B4988" t="b">
        <f>IF('Input and Summary Results'!D4570=0,FALSE,'Input and Summary Results'!$B4570)</f>
        <v>0</v>
      </c>
      <c r="C4988" t="b">
        <f>IF(OR(B4988=0,'Input and Summary Results'!D4570=0,'Input and Summary Results'!D4570=""),FALSE,'Input and Summary Results'!$D4570)</f>
        <v>0</v>
      </c>
      <c r="D4988" t="b">
        <f>IF(OR(B4988=0,'Input and Summary Results'!E4570=0),FALSE,'Input and Summary Results'!$E4570)</f>
        <v>0</v>
      </c>
      <c r="E4988" t="b">
        <f t="shared" si="263"/>
        <v>0</v>
      </c>
      <c r="F4988" t="b">
        <f t="shared" si="264"/>
        <v>0</v>
      </c>
      <c r="G4988" t="b">
        <f>IF('Input and Summary Results'!$J$4="yes",IF(C4988=FALSE,FALSE,IF('Data Transformation'!E4988&lt;$R$10,E4988,$R$10)),IF(C4988=FALSE,FALSE,IF(C4988&lt;$R$10,C4988,$R$10)))</f>
        <v>0</v>
      </c>
      <c r="H4988" t="b">
        <f>IF('Input and Summary Results'!$J$4="yes",'Data Transformation'!F4988,'Data Transformation'!D4988)</f>
        <v>0</v>
      </c>
      <c r="I4988" t="str">
        <f t="shared" si="262"/>
        <v/>
      </c>
    </row>
    <row r="4989" spans="2:9" x14ac:dyDescent="0.25">
      <c r="B4989" t="b">
        <f>IF('Input and Summary Results'!D4571=0,FALSE,'Input and Summary Results'!$B4571)</f>
        <v>0</v>
      </c>
      <c r="C4989" t="b">
        <f>IF(OR(B4989=0,'Input and Summary Results'!D4571=0,'Input and Summary Results'!D4571=""),FALSE,'Input and Summary Results'!$D4571)</f>
        <v>0</v>
      </c>
      <c r="D4989" t="b">
        <f>IF(OR(B4989=0,'Input and Summary Results'!E4571=0),FALSE,'Input and Summary Results'!$E4571)</f>
        <v>0</v>
      </c>
      <c r="E4989" t="b">
        <f t="shared" si="263"/>
        <v>0</v>
      </c>
      <c r="F4989" t="b">
        <f t="shared" si="264"/>
        <v>0</v>
      </c>
      <c r="G4989" t="b">
        <f>IF('Input and Summary Results'!$J$4="yes",IF(C4989=FALSE,FALSE,IF('Data Transformation'!E4989&lt;$R$10,E4989,$R$10)),IF(C4989=FALSE,FALSE,IF(C4989&lt;$R$10,C4989,$R$10)))</f>
        <v>0</v>
      </c>
      <c r="H4989" t="b">
        <f>IF('Input and Summary Results'!$J$4="yes",'Data Transformation'!F4989,'Data Transformation'!D4989)</f>
        <v>0</v>
      </c>
      <c r="I4989" t="str">
        <f t="shared" si="262"/>
        <v/>
      </c>
    </row>
    <row r="4990" spans="2:9" x14ac:dyDescent="0.25">
      <c r="B4990" t="b">
        <f>IF('Input and Summary Results'!D4572=0,FALSE,'Input and Summary Results'!$B4572)</f>
        <v>0</v>
      </c>
      <c r="C4990" t="b">
        <f>IF(OR(B4990=0,'Input and Summary Results'!D4572=0,'Input and Summary Results'!D4572=""),FALSE,'Input and Summary Results'!$D4572)</f>
        <v>0</v>
      </c>
      <c r="D4990" t="b">
        <f>IF(OR(B4990=0,'Input and Summary Results'!E4572=0),FALSE,'Input and Summary Results'!$E4572)</f>
        <v>0</v>
      </c>
      <c r="E4990" t="b">
        <f t="shared" si="263"/>
        <v>0</v>
      </c>
      <c r="F4990" t="b">
        <f t="shared" si="264"/>
        <v>0</v>
      </c>
      <c r="G4990" t="b">
        <f>IF('Input and Summary Results'!$J$4="yes",IF(C4990=FALSE,FALSE,IF('Data Transformation'!E4990&lt;$R$10,E4990,$R$10)),IF(C4990=FALSE,FALSE,IF(C4990&lt;$R$10,C4990,$R$10)))</f>
        <v>0</v>
      </c>
      <c r="H4990" t="b">
        <f>IF('Input and Summary Results'!$J$4="yes",'Data Transformation'!F4990,'Data Transformation'!D4990)</f>
        <v>0</v>
      </c>
      <c r="I4990" t="str">
        <f t="shared" si="262"/>
        <v/>
      </c>
    </row>
    <row r="4991" spans="2:9" x14ac:dyDescent="0.25">
      <c r="B4991" t="b">
        <f>IF('Input and Summary Results'!D4573=0,FALSE,'Input and Summary Results'!$B4573)</f>
        <v>0</v>
      </c>
      <c r="C4991" t="b">
        <f>IF(OR(B4991=0,'Input and Summary Results'!D4573=0,'Input and Summary Results'!D4573=""),FALSE,'Input and Summary Results'!$D4573)</f>
        <v>0</v>
      </c>
      <c r="D4991" t="b">
        <f>IF(OR(B4991=0,'Input and Summary Results'!E4573=0),FALSE,'Input and Summary Results'!$E4573)</f>
        <v>0</v>
      </c>
      <c r="E4991" t="b">
        <f t="shared" si="263"/>
        <v>0</v>
      </c>
      <c r="F4991" t="b">
        <f t="shared" si="264"/>
        <v>0</v>
      </c>
      <c r="G4991" t="b">
        <f>IF('Input and Summary Results'!$J$4="yes",IF(C4991=FALSE,FALSE,IF('Data Transformation'!E4991&lt;$R$10,E4991,$R$10)),IF(C4991=FALSE,FALSE,IF(C4991&lt;$R$10,C4991,$R$10)))</f>
        <v>0</v>
      </c>
      <c r="H4991" t="b">
        <f>IF('Input and Summary Results'!$J$4="yes",'Data Transformation'!F4991,'Data Transformation'!D4991)</f>
        <v>0</v>
      </c>
      <c r="I4991" t="str">
        <f t="shared" si="262"/>
        <v/>
      </c>
    </row>
    <row r="4992" spans="2:9" x14ac:dyDescent="0.25">
      <c r="B4992" t="b">
        <f>IF('Input and Summary Results'!D4574=0,FALSE,'Input and Summary Results'!$B4574)</f>
        <v>0</v>
      </c>
      <c r="C4992" t="b">
        <f>IF(OR(B4992=0,'Input and Summary Results'!D4574=0,'Input and Summary Results'!D4574=""),FALSE,'Input and Summary Results'!$D4574)</f>
        <v>0</v>
      </c>
      <c r="D4992" t="b">
        <f>IF(OR(B4992=0,'Input and Summary Results'!E4574=0),FALSE,'Input and Summary Results'!$E4574)</f>
        <v>0</v>
      </c>
      <c r="E4992" t="b">
        <f t="shared" si="263"/>
        <v>0</v>
      </c>
      <c r="F4992" t="b">
        <f t="shared" si="264"/>
        <v>0</v>
      </c>
      <c r="G4992" t="b">
        <f>IF('Input and Summary Results'!$J$4="yes",IF(C4992=FALSE,FALSE,IF('Data Transformation'!E4992&lt;$R$10,E4992,$R$10)),IF(C4992=FALSE,FALSE,IF(C4992&lt;$R$10,C4992,$R$10)))</f>
        <v>0</v>
      </c>
      <c r="H4992" t="b">
        <f>IF('Input and Summary Results'!$J$4="yes",'Data Transformation'!F4992,'Data Transformation'!D4992)</f>
        <v>0</v>
      </c>
      <c r="I4992" t="str">
        <f t="shared" si="262"/>
        <v/>
      </c>
    </row>
    <row r="4993" spans="2:9" x14ac:dyDescent="0.25">
      <c r="B4993" t="b">
        <f>IF('Input and Summary Results'!D4575=0,FALSE,'Input and Summary Results'!$B4575)</f>
        <v>0</v>
      </c>
      <c r="C4993" t="b">
        <f>IF(OR(B4993=0,'Input and Summary Results'!D4575=0,'Input and Summary Results'!D4575=""),FALSE,'Input and Summary Results'!$D4575)</f>
        <v>0</v>
      </c>
      <c r="D4993" t="b">
        <f>IF(OR(B4993=0,'Input and Summary Results'!E4575=0),FALSE,'Input and Summary Results'!$E4575)</f>
        <v>0</v>
      </c>
      <c r="E4993" t="b">
        <f t="shared" si="263"/>
        <v>0</v>
      </c>
      <c r="F4993" t="b">
        <f t="shared" si="264"/>
        <v>0</v>
      </c>
      <c r="G4993" t="b">
        <f>IF('Input and Summary Results'!$J$4="yes",IF(C4993=FALSE,FALSE,IF('Data Transformation'!E4993&lt;$R$10,E4993,$R$10)),IF(C4993=FALSE,FALSE,IF(C4993&lt;$R$10,C4993,$R$10)))</f>
        <v>0</v>
      </c>
      <c r="H4993" t="b">
        <f>IF('Input and Summary Results'!$J$4="yes",'Data Transformation'!F4993,'Data Transformation'!D4993)</f>
        <v>0</v>
      </c>
      <c r="I4993" t="str">
        <f t="shared" si="262"/>
        <v/>
      </c>
    </row>
    <row r="4994" spans="2:9" x14ac:dyDescent="0.25">
      <c r="B4994" t="b">
        <f>IF('Input and Summary Results'!D4576=0,FALSE,'Input and Summary Results'!$B4576)</f>
        <v>0</v>
      </c>
      <c r="C4994" t="b">
        <f>IF(OR(B4994=0,'Input and Summary Results'!D4576=0,'Input and Summary Results'!D4576=""),FALSE,'Input and Summary Results'!$D4576)</f>
        <v>0</v>
      </c>
      <c r="D4994" t="b">
        <f>IF(OR(B4994=0,'Input and Summary Results'!E4576=0),FALSE,'Input and Summary Results'!$E4576)</f>
        <v>0</v>
      </c>
      <c r="E4994" t="b">
        <f t="shared" si="263"/>
        <v>0</v>
      </c>
      <c r="F4994" t="b">
        <f t="shared" si="264"/>
        <v>0</v>
      </c>
      <c r="G4994" t="b">
        <f>IF('Input and Summary Results'!$J$4="yes",IF(C4994=FALSE,FALSE,IF('Data Transformation'!E4994&lt;$R$10,E4994,$R$10)),IF(C4994=FALSE,FALSE,IF(C4994&lt;$R$10,C4994,$R$10)))</f>
        <v>0</v>
      </c>
      <c r="H4994" t="b">
        <f>IF('Input and Summary Results'!$J$4="yes",'Data Transformation'!F4994,'Data Transformation'!D4994)</f>
        <v>0</v>
      </c>
      <c r="I4994" t="str">
        <f t="shared" si="262"/>
        <v/>
      </c>
    </row>
    <row r="4995" spans="2:9" x14ac:dyDescent="0.25">
      <c r="B4995" t="b">
        <f>IF('Input and Summary Results'!D4577=0,FALSE,'Input and Summary Results'!$B4577)</f>
        <v>0</v>
      </c>
      <c r="C4995" t="b">
        <f>IF(OR(B4995=0,'Input and Summary Results'!D4577=0,'Input and Summary Results'!D4577=""),FALSE,'Input and Summary Results'!$D4577)</f>
        <v>0</v>
      </c>
      <c r="D4995" t="b">
        <f>IF(OR(B4995=0,'Input and Summary Results'!E4577=0),FALSE,'Input and Summary Results'!$E4577)</f>
        <v>0</v>
      </c>
      <c r="E4995" t="b">
        <f t="shared" si="263"/>
        <v>0</v>
      </c>
      <c r="F4995" t="b">
        <f t="shared" si="264"/>
        <v>0</v>
      </c>
      <c r="G4995" t="b">
        <f>IF('Input and Summary Results'!$J$4="yes",IF(C4995=FALSE,FALSE,IF('Data Transformation'!E4995&lt;$R$10,E4995,$R$10)),IF(C4995=FALSE,FALSE,IF(C4995&lt;$R$10,C4995,$R$10)))</f>
        <v>0</v>
      </c>
      <c r="H4995" t="b">
        <f>IF('Input and Summary Results'!$J$4="yes",'Data Transformation'!F4995,'Data Transformation'!D4995)</f>
        <v>0</v>
      </c>
      <c r="I4995" t="str">
        <f t="shared" si="262"/>
        <v/>
      </c>
    </row>
    <row r="4996" spans="2:9" x14ac:dyDescent="0.25">
      <c r="B4996" t="b">
        <f>IF('Input and Summary Results'!D4578=0,FALSE,'Input and Summary Results'!$B4578)</f>
        <v>0</v>
      </c>
      <c r="C4996" t="b">
        <f>IF(OR(B4996=0,'Input and Summary Results'!D4578=0,'Input and Summary Results'!D4578=""),FALSE,'Input and Summary Results'!$D4578)</f>
        <v>0</v>
      </c>
      <c r="D4996" t="b">
        <f>IF(OR(B4996=0,'Input and Summary Results'!E4578=0),FALSE,'Input and Summary Results'!$E4578)</f>
        <v>0</v>
      </c>
      <c r="E4996" t="b">
        <f t="shared" si="263"/>
        <v>0</v>
      </c>
      <c r="F4996" t="b">
        <f t="shared" si="264"/>
        <v>0</v>
      </c>
      <c r="G4996" t="b">
        <f>IF('Input and Summary Results'!$J$4="yes",IF(C4996=FALSE,FALSE,IF('Data Transformation'!E4996&lt;$R$10,E4996,$R$10)),IF(C4996=FALSE,FALSE,IF(C4996&lt;$R$10,C4996,$R$10)))</f>
        <v>0</v>
      </c>
      <c r="H4996" t="b">
        <f>IF('Input and Summary Results'!$J$4="yes",'Data Transformation'!F4996,'Data Transformation'!D4996)</f>
        <v>0</v>
      </c>
      <c r="I4996" t="str">
        <f t="shared" si="262"/>
        <v/>
      </c>
    </row>
    <row r="4997" spans="2:9" x14ac:dyDescent="0.25">
      <c r="B4997" t="b">
        <f>IF('Input and Summary Results'!D4579=0,FALSE,'Input and Summary Results'!$B4579)</f>
        <v>0</v>
      </c>
      <c r="C4997" t="b">
        <f>IF(OR(B4997=0,'Input and Summary Results'!D4579=0,'Input and Summary Results'!D4579=""),FALSE,'Input and Summary Results'!$D4579)</f>
        <v>0</v>
      </c>
      <c r="D4997" t="b">
        <f>IF(OR(B4997=0,'Input and Summary Results'!E4579=0),FALSE,'Input and Summary Results'!$E4579)</f>
        <v>0</v>
      </c>
      <c r="E4997" t="b">
        <f t="shared" si="263"/>
        <v>0</v>
      </c>
      <c r="F4997" t="b">
        <f t="shared" si="264"/>
        <v>0</v>
      </c>
      <c r="G4997" t="b">
        <f>IF('Input and Summary Results'!$J$4="yes",IF(C4997=FALSE,FALSE,IF('Data Transformation'!E4997&lt;$R$10,E4997,$R$10)),IF(C4997=FALSE,FALSE,IF(C4997&lt;$R$10,C4997,$R$10)))</f>
        <v>0</v>
      </c>
      <c r="H4997" t="b">
        <f>IF('Input and Summary Results'!$J$4="yes",'Data Transformation'!F4997,'Data Transformation'!D4997)</f>
        <v>0</v>
      </c>
      <c r="I4997" t="str">
        <f t="shared" ref="I4997:I5060" si="265">IF(G4997=FALSE,"",B4997)</f>
        <v/>
      </c>
    </row>
    <row r="4998" spans="2:9" x14ac:dyDescent="0.25">
      <c r="B4998" t="b">
        <f>IF('Input and Summary Results'!D4580=0,FALSE,'Input and Summary Results'!$B4580)</f>
        <v>0</v>
      </c>
      <c r="C4998" t="b">
        <f>IF(OR(B4998=0,'Input and Summary Results'!D4580=0,'Input and Summary Results'!D4580=""),FALSE,'Input and Summary Results'!$D4580)</f>
        <v>0</v>
      </c>
      <c r="D4998" t="b">
        <f>IF(OR(B4998=0,'Input and Summary Results'!E4580=0),FALSE,'Input and Summary Results'!$E4580)</f>
        <v>0</v>
      </c>
      <c r="E4998" t="b">
        <f t="shared" si="263"/>
        <v>0</v>
      </c>
      <c r="F4998" t="b">
        <f t="shared" si="264"/>
        <v>0</v>
      </c>
      <c r="G4998" t="b">
        <f>IF('Input and Summary Results'!$J$4="yes",IF(C4998=FALSE,FALSE,IF('Data Transformation'!E4998&lt;$R$10,E4998,$R$10)),IF(C4998=FALSE,FALSE,IF(C4998&lt;$R$10,C4998,$R$10)))</f>
        <v>0</v>
      </c>
      <c r="H4998" t="b">
        <f>IF('Input and Summary Results'!$J$4="yes",'Data Transformation'!F4998,'Data Transformation'!D4998)</f>
        <v>0</v>
      </c>
      <c r="I4998" t="str">
        <f t="shared" si="265"/>
        <v/>
      </c>
    </row>
    <row r="4999" spans="2:9" x14ac:dyDescent="0.25">
      <c r="B4999" t="b">
        <f>IF('Input and Summary Results'!D4581=0,FALSE,'Input and Summary Results'!$B4581)</f>
        <v>0</v>
      </c>
      <c r="C4999" t="b">
        <f>IF(OR(B4999=0,'Input and Summary Results'!D4581=0,'Input and Summary Results'!D4581=""),FALSE,'Input and Summary Results'!$D4581)</f>
        <v>0</v>
      </c>
      <c r="D4999" t="b">
        <f>IF(OR(B4999=0,'Input and Summary Results'!E4581=0),FALSE,'Input and Summary Results'!$E4581)</f>
        <v>0</v>
      </c>
      <c r="E4999" t="b">
        <f t="shared" si="263"/>
        <v>0</v>
      </c>
      <c r="F4999" t="b">
        <f t="shared" si="264"/>
        <v>0</v>
      </c>
      <c r="G4999" t="b">
        <f>IF('Input and Summary Results'!$J$4="yes",IF(C4999=FALSE,FALSE,IF('Data Transformation'!E4999&lt;$R$10,E4999,$R$10)),IF(C4999=FALSE,FALSE,IF(C4999&lt;$R$10,C4999,$R$10)))</f>
        <v>0</v>
      </c>
      <c r="H4999" t="b">
        <f>IF('Input and Summary Results'!$J$4="yes",'Data Transformation'!F4999,'Data Transformation'!D4999)</f>
        <v>0</v>
      </c>
      <c r="I4999" t="str">
        <f t="shared" si="265"/>
        <v/>
      </c>
    </row>
    <row r="5000" spans="2:9" x14ac:dyDescent="0.25">
      <c r="B5000" t="b">
        <f>IF('Input and Summary Results'!D4582=0,FALSE,'Input and Summary Results'!$B4582)</f>
        <v>0</v>
      </c>
      <c r="C5000" t="b">
        <f>IF(OR(B5000=0,'Input and Summary Results'!D4582=0,'Input and Summary Results'!D4582=""),FALSE,'Input and Summary Results'!$D4582)</f>
        <v>0</v>
      </c>
      <c r="D5000" t="b">
        <f>IF(OR(B5000=0,'Input and Summary Results'!E4582=0),FALSE,'Input and Summary Results'!$E4582)</f>
        <v>0</v>
      </c>
      <c r="E5000" t="b">
        <f t="shared" si="263"/>
        <v>0</v>
      </c>
      <c r="F5000" t="b">
        <f t="shared" si="264"/>
        <v>0</v>
      </c>
      <c r="G5000" t="b">
        <f>IF('Input and Summary Results'!$J$4="yes",IF(C5000=FALSE,FALSE,IF('Data Transformation'!E5000&lt;$R$10,E5000,$R$10)),IF(C5000=FALSE,FALSE,IF(C5000&lt;$R$10,C5000,$R$10)))</f>
        <v>0</v>
      </c>
      <c r="H5000" t="b">
        <f>IF('Input and Summary Results'!$J$4="yes",'Data Transformation'!F5000,'Data Transformation'!D5000)</f>
        <v>0</v>
      </c>
      <c r="I5000" t="str">
        <f t="shared" si="265"/>
        <v/>
      </c>
    </row>
    <row r="5001" spans="2:9" x14ac:dyDescent="0.25">
      <c r="B5001" t="b">
        <f>IF('Input and Summary Results'!D4583=0,FALSE,'Input and Summary Results'!$B4583)</f>
        <v>0</v>
      </c>
      <c r="C5001" t="b">
        <f>IF(OR(B5001=0,'Input and Summary Results'!D4583=0,'Input and Summary Results'!D4583=""),FALSE,'Input and Summary Results'!$D4583)</f>
        <v>0</v>
      </c>
      <c r="D5001" t="b">
        <f>IF(OR(B5001=0,'Input and Summary Results'!E4583=0),FALSE,'Input and Summary Results'!$E4583)</f>
        <v>0</v>
      </c>
      <c r="E5001" t="b">
        <f t="shared" si="263"/>
        <v>0</v>
      </c>
      <c r="F5001" t="b">
        <f t="shared" si="264"/>
        <v>0</v>
      </c>
      <c r="G5001" t="b">
        <f>IF('Input and Summary Results'!$J$4="yes",IF(C5001=FALSE,FALSE,IF('Data Transformation'!E5001&lt;$R$10,E5001,$R$10)),IF(C5001=FALSE,FALSE,IF(C5001&lt;$R$10,C5001,$R$10)))</f>
        <v>0</v>
      </c>
      <c r="H5001" t="b">
        <f>IF('Input and Summary Results'!$J$4="yes",'Data Transformation'!F5001,'Data Transformation'!D5001)</f>
        <v>0</v>
      </c>
      <c r="I5001" t="str">
        <f t="shared" si="265"/>
        <v/>
      </c>
    </row>
    <row r="5002" spans="2:9" x14ac:dyDescent="0.25">
      <c r="B5002" t="b">
        <f>IF('Input and Summary Results'!D4584=0,FALSE,'Input and Summary Results'!$B4584)</f>
        <v>0</v>
      </c>
      <c r="C5002" t="b">
        <f>IF(OR(B5002=0,'Input and Summary Results'!D4584=0,'Input and Summary Results'!D4584=""),FALSE,'Input and Summary Results'!$D4584)</f>
        <v>0</v>
      </c>
      <c r="D5002" t="b">
        <f>IF(OR(B5002=0,'Input and Summary Results'!E4584=0),FALSE,'Input and Summary Results'!$E4584)</f>
        <v>0</v>
      </c>
      <c r="E5002" t="b">
        <f t="shared" si="263"/>
        <v>0</v>
      </c>
      <c r="F5002" t="b">
        <f t="shared" si="264"/>
        <v>0</v>
      </c>
      <c r="G5002" t="b">
        <f>IF('Input and Summary Results'!$J$4="yes",IF(C5002=FALSE,FALSE,IF('Data Transformation'!E5002&lt;$R$10,E5002,$R$10)),IF(C5002=FALSE,FALSE,IF(C5002&lt;$R$10,C5002,$R$10)))</f>
        <v>0</v>
      </c>
      <c r="H5002" t="b">
        <f>IF('Input and Summary Results'!$J$4="yes",'Data Transformation'!F5002,'Data Transformation'!D5002)</f>
        <v>0</v>
      </c>
      <c r="I5002" t="str">
        <f t="shared" si="265"/>
        <v/>
      </c>
    </row>
    <row r="5003" spans="2:9" x14ac:dyDescent="0.25">
      <c r="B5003" t="b">
        <f>IF('Input and Summary Results'!D4585=0,FALSE,'Input and Summary Results'!$B4585)</f>
        <v>0</v>
      </c>
      <c r="C5003" t="b">
        <f>IF(OR(B5003=0,'Input and Summary Results'!D4585=0,'Input and Summary Results'!D4585=""),FALSE,'Input and Summary Results'!$D4585)</f>
        <v>0</v>
      </c>
      <c r="D5003" t="b">
        <f>IF(OR(B5003=0,'Input and Summary Results'!E4585=0),FALSE,'Input and Summary Results'!$E4585)</f>
        <v>0</v>
      </c>
      <c r="E5003" t="b">
        <f t="shared" si="263"/>
        <v>0</v>
      </c>
      <c r="F5003" t="b">
        <f t="shared" si="264"/>
        <v>0</v>
      </c>
      <c r="G5003" t="b">
        <f>IF('Input and Summary Results'!$J$4="yes",IF(C5003=FALSE,FALSE,IF('Data Transformation'!E5003&lt;$R$10,E5003,$R$10)),IF(C5003=FALSE,FALSE,IF(C5003&lt;$R$10,C5003,$R$10)))</f>
        <v>0</v>
      </c>
      <c r="H5003" t="b">
        <f>IF('Input and Summary Results'!$J$4="yes",'Data Transformation'!F5003,'Data Transformation'!D5003)</f>
        <v>0</v>
      </c>
      <c r="I5003" t="str">
        <f t="shared" si="265"/>
        <v/>
      </c>
    </row>
    <row r="5004" spans="2:9" x14ac:dyDescent="0.25">
      <c r="B5004" t="b">
        <f>IF('Input and Summary Results'!D4586=0,FALSE,'Input and Summary Results'!$B4586)</f>
        <v>0</v>
      </c>
      <c r="C5004" t="b">
        <f>IF(OR(B5004=0,'Input and Summary Results'!D4586=0,'Input and Summary Results'!D4586=""),FALSE,'Input and Summary Results'!$D4586)</f>
        <v>0</v>
      </c>
      <c r="D5004" t="b">
        <f>IF(OR(B5004=0,'Input and Summary Results'!E4586=0),FALSE,'Input and Summary Results'!$E4586)</f>
        <v>0</v>
      </c>
      <c r="E5004" t="b">
        <f t="shared" si="263"/>
        <v>0</v>
      </c>
      <c r="F5004" t="b">
        <f t="shared" si="264"/>
        <v>0</v>
      </c>
      <c r="G5004" t="b">
        <f>IF('Input and Summary Results'!$J$4="yes",IF(C5004=FALSE,FALSE,IF('Data Transformation'!E5004&lt;$R$10,E5004,$R$10)),IF(C5004=FALSE,FALSE,IF(C5004&lt;$R$10,C5004,$R$10)))</f>
        <v>0</v>
      </c>
      <c r="H5004" t="b">
        <f>IF('Input and Summary Results'!$J$4="yes",'Data Transformation'!F5004,'Data Transformation'!D5004)</f>
        <v>0</v>
      </c>
      <c r="I5004" t="str">
        <f t="shared" si="265"/>
        <v/>
      </c>
    </row>
    <row r="5005" spans="2:9" x14ac:dyDescent="0.25">
      <c r="B5005" t="b">
        <f>IF('Input and Summary Results'!D4587=0,FALSE,'Input and Summary Results'!$B4587)</f>
        <v>0</v>
      </c>
      <c r="C5005" t="b">
        <f>IF(OR(B5005=0,'Input and Summary Results'!D4587=0,'Input and Summary Results'!D4587=""),FALSE,'Input and Summary Results'!$D4587)</f>
        <v>0</v>
      </c>
      <c r="D5005" t="b">
        <f>IF(OR(B5005=0,'Input and Summary Results'!E4587=0),FALSE,'Input and Summary Results'!$E4587)</f>
        <v>0</v>
      </c>
      <c r="E5005" t="b">
        <f t="shared" si="263"/>
        <v>0</v>
      </c>
      <c r="F5005" t="b">
        <f t="shared" si="264"/>
        <v>0</v>
      </c>
      <c r="G5005" t="b">
        <f>IF('Input and Summary Results'!$J$4="yes",IF(C5005=FALSE,FALSE,IF('Data Transformation'!E5005&lt;$R$10,E5005,$R$10)),IF(C5005=FALSE,FALSE,IF(C5005&lt;$R$10,C5005,$R$10)))</f>
        <v>0</v>
      </c>
      <c r="H5005" t="b">
        <f>IF('Input and Summary Results'!$J$4="yes",'Data Transformation'!F5005,'Data Transformation'!D5005)</f>
        <v>0</v>
      </c>
      <c r="I5005" t="str">
        <f t="shared" si="265"/>
        <v/>
      </c>
    </row>
    <row r="5006" spans="2:9" x14ac:dyDescent="0.25">
      <c r="B5006" t="b">
        <f>IF('Input and Summary Results'!D4588=0,FALSE,'Input and Summary Results'!$B4588)</f>
        <v>0</v>
      </c>
      <c r="C5006" t="b">
        <f>IF(OR(B5006=0,'Input and Summary Results'!D4588=0,'Input and Summary Results'!D4588=""),FALSE,'Input and Summary Results'!$D4588)</f>
        <v>0</v>
      </c>
      <c r="D5006" t="b">
        <f>IF(OR(B5006=0,'Input and Summary Results'!E4588=0),FALSE,'Input and Summary Results'!$E4588)</f>
        <v>0</v>
      </c>
      <c r="E5006" t="b">
        <f t="shared" si="263"/>
        <v>0</v>
      </c>
      <c r="F5006" t="b">
        <f t="shared" si="264"/>
        <v>0</v>
      </c>
      <c r="G5006" t="b">
        <f>IF('Input and Summary Results'!$J$4="yes",IF(C5006=FALSE,FALSE,IF('Data Transformation'!E5006&lt;$R$10,E5006,$R$10)),IF(C5006=FALSE,FALSE,IF(C5006&lt;$R$10,C5006,$R$10)))</f>
        <v>0</v>
      </c>
      <c r="H5006" t="b">
        <f>IF('Input and Summary Results'!$J$4="yes",'Data Transformation'!F5006,'Data Transformation'!D5006)</f>
        <v>0</v>
      </c>
      <c r="I5006" t="str">
        <f t="shared" si="265"/>
        <v/>
      </c>
    </row>
    <row r="5007" spans="2:9" x14ac:dyDescent="0.25">
      <c r="B5007" t="b">
        <f>IF('Input and Summary Results'!D4589=0,FALSE,'Input and Summary Results'!$B4589)</f>
        <v>0</v>
      </c>
      <c r="C5007" t="b">
        <f>IF(OR(B5007=0,'Input and Summary Results'!D4589=0,'Input and Summary Results'!D4589=""),FALSE,'Input and Summary Results'!$D4589)</f>
        <v>0</v>
      </c>
      <c r="D5007" t="b">
        <f>IF(OR(B5007=0,'Input and Summary Results'!E4589=0),FALSE,'Input and Summary Results'!$E4589)</f>
        <v>0</v>
      </c>
      <c r="E5007" t="b">
        <f t="shared" si="263"/>
        <v>0</v>
      </c>
      <c r="F5007" t="b">
        <f t="shared" si="264"/>
        <v>0</v>
      </c>
      <c r="G5007" t="b">
        <f>IF('Input and Summary Results'!$J$4="yes",IF(C5007=FALSE,FALSE,IF('Data Transformation'!E5007&lt;$R$10,E5007,$R$10)),IF(C5007=FALSE,FALSE,IF(C5007&lt;$R$10,C5007,$R$10)))</f>
        <v>0</v>
      </c>
      <c r="H5007" t="b">
        <f>IF('Input and Summary Results'!$J$4="yes",'Data Transformation'!F5007,'Data Transformation'!D5007)</f>
        <v>0</v>
      </c>
      <c r="I5007" t="str">
        <f t="shared" si="265"/>
        <v/>
      </c>
    </row>
    <row r="5008" spans="2:9" x14ac:dyDescent="0.25">
      <c r="B5008" t="b">
        <f>IF('Input and Summary Results'!D4590=0,FALSE,'Input and Summary Results'!$B4590)</f>
        <v>0</v>
      </c>
      <c r="C5008" t="b">
        <f>IF(OR(B5008=0,'Input and Summary Results'!D4590=0,'Input and Summary Results'!D4590=""),FALSE,'Input and Summary Results'!$D4590)</f>
        <v>0</v>
      </c>
      <c r="D5008" t="b">
        <f>IF(OR(B5008=0,'Input and Summary Results'!E4590=0),FALSE,'Input and Summary Results'!$E4590)</f>
        <v>0</v>
      </c>
      <c r="E5008" t="b">
        <f t="shared" si="263"/>
        <v>0</v>
      </c>
      <c r="F5008" t="b">
        <f t="shared" si="264"/>
        <v>0</v>
      </c>
      <c r="G5008" t="b">
        <f>IF('Input and Summary Results'!$J$4="yes",IF(C5008=FALSE,FALSE,IF('Data Transformation'!E5008&lt;$R$10,E5008,$R$10)),IF(C5008=FALSE,FALSE,IF(C5008&lt;$R$10,C5008,$R$10)))</f>
        <v>0</v>
      </c>
      <c r="H5008" t="b">
        <f>IF('Input and Summary Results'!$J$4="yes",'Data Transformation'!F5008,'Data Transformation'!D5008)</f>
        <v>0</v>
      </c>
      <c r="I5008" t="str">
        <f t="shared" si="265"/>
        <v/>
      </c>
    </row>
    <row r="5009" spans="2:9" x14ac:dyDescent="0.25">
      <c r="B5009" t="b">
        <f>IF('Input and Summary Results'!D4591=0,FALSE,'Input and Summary Results'!$B4591)</f>
        <v>0</v>
      </c>
      <c r="C5009" t="b">
        <f>IF(OR(B5009=0,'Input and Summary Results'!D4591=0,'Input and Summary Results'!D4591=""),FALSE,'Input and Summary Results'!$D4591)</f>
        <v>0</v>
      </c>
      <c r="D5009" t="b">
        <f>IF(OR(B5009=0,'Input and Summary Results'!E4591=0),FALSE,'Input and Summary Results'!$E4591)</f>
        <v>0</v>
      </c>
      <c r="E5009" t="b">
        <f t="shared" si="263"/>
        <v>0</v>
      </c>
      <c r="F5009" t="b">
        <f t="shared" si="264"/>
        <v>0</v>
      </c>
      <c r="G5009" t="b">
        <f>IF('Input and Summary Results'!$J$4="yes",IF(C5009=FALSE,FALSE,IF('Data Transformation'!E5009&lt;$R$10,E5009,$R$10)),IF(C5009=FALSE,FALSE,IF(C5009&lt;$R$10,C5009,$R$10)))</f>
        <v>0</v>
      </c>
      <c r="H5009" t="b">
        <f>IF('Input and Summary Results'!$J$4="yes",'Data Transformation'!F5009,'Data Transformation'!D5009)</f>
        <v>0</v>
      </c>
      <c r="I5009" t="str">
        <f t="shared" si="265"/>
        <v/>
      </c>
    </row>
    <row r="5010" spans="2:9" x14ac:dyDescent="0.25">
      <c r="B5010" t="b">
        <f>IF('Input and Summary Results'!D4592=0,FALSE,'Input and Summary Results'!$B4592)</f>
        <v>0</v>
      </c>
      <c r="C5010" t="b">
        <f>IF(OR(B5010=0,'Input and Summary Results'!D4592=0,'Input and Summary Results'!D4592=""),FALSE,'Input and Summary Results'!$D4592)</f>
        <v>0</v>
      </c>
      <c r="D5010" t="b">
        <f>IF(OR(B5010=0,'Input and Summary Results'!E4592=0),FALSE,'Input and Summary Results'!$E4592)</f>
        <v>0</v>
      </c>
      <c r="E5010" t="b">
        <f t="shared" si="263"/>
        <v>0</v>
      </c>
      <c r="F5010" t="b">
        <f t="shared" si="264"/>
        <v>0</v>
      </c>
      <c r="G5010" t="b">
        <f>IF('Input and Summary Results'!$J$4="yes",IF(C5010=FALSE,FALSE,IF('Data Transformation'!E5010&lt;$R$10,E5010,$R$10)),IF(C5010=FALSE,FALSE,IF(C5010&lt;$R$10,C5010,$R$10)))</f>
        <v>0</v>
      </c>
      <c r="H5010" t="b">
        <f>IF('Input and Summary Results'!$J$4="yes",'Data Transformation'!F5010,'Data Transformation'!D5010)</f>
        <v>0</v>
      </c>
      <c r="I5010" t="str">
        <f t="shared" si="265"/>
        <v/>
      </c>
    </row>
    <row r="5011" spans="2:9" x14ac:dyDescent="0.25">
      <c r="B5011" t="b">
        <f>IF('Input and Summary Results'!D4593=0,FALSE,'Input and Summary Results'!$B4593)</f>
        <v>0</v>
      </c>
      <c r="C5011" t="b">
        <f>IF(OR(B5011=0,'Input and Summary Results'!D4593=0,'Input and Summary Results'!D4593=""),FALSE,'Input and Summary Results'!$D4593)</f>
        <v>0</v>
      </c>
      <c r="D5011" t="b">
        <f>IF(OR(B5011=0,'Input and Summary Results'!E4593=0),FALSE,'Input and Summary Results'!$E4593)</f>
        <v>0</v>
      </c>
      <c r="E5011" t="b">
        <f t="shared" si="263"/>
        <v>0</v>
      </c>
      <c r="F5011" t="b">
        <f t="shared" si="264"/>
        <v>0</v>
      </c>
      <c r="G5011" t="b">
        <f>IF('Input and Summary Results'!$J$4="yes",IF(C5011=FALSE,FALSE,IF('Data Transformation'!E5011&lt;$R$10,E5011,$R$10)),IF(C5011=FALSE,FALSE,IF(C5011&lt;$R$10,C5011,$R$10)))</f>
        <v>0</v>
      </c>
      <c r="H5011" t="b">
        <f>IF('Input and Summary Results'!$J$4="yes",'Data Transformation'!F5011,'Data Transformation'!D5011)</f>
        <v>0</v>
      </c>
      <c r="I5011" t="str">
        <f t="shared" si="265"/>
        <v/>
      </c>
    </row>
    <row r="5012" spans="2:9" x14ac:dyDescent="0.25">
      <c r="B5012" t="b">
        <f>IF('Input and Summary Results'!D4594=0,FALSE,'Input and Summary Results'!$B4594)</f>
        <v>0</v>
      </c>
      <c r="C5012" t="b">
        <f>IF(OR(B5012=0,'Input and Summary Results'!D4594=0,'Input and Summary Results'!D4594=""),FALSE,'Input and Summary Results'!$D4594)</f>
        <v>0</v>
      </c>
      <c r="D5012" t="b">
        <f>IF(OR(B5012=0,'Input and Summary Results'!E4594=0),FALSE,'Input and Summary Results'!$E4594)</f>
        <v>0</v>
      </c>
      <c r="E5012" t="b">
        <f t="shared" si="263"/>
        <v>0</v>
      </c>
      <c r="F5012" t="b">
        <f t="shared" si="264"/>
        <v>0</v>
      </c>
      <c r="G5012" t="b">
        <f>IF('Input and Summary Results'!$J$4="yes",IF(C5012=FALSE,FALSE,IF('Data Transformation'!E5012&lt;$R$10,E5012,$R$10)),IF(C5012=FALSE,FALSE,IF(C5012&lt;$R$10,C5012,$R$10)))</f>
        <v>0</v>
      </c>
      <c r="H5012" t="b">
        <f>IF('Input and Summary Results'!$J$4="yes",'Data Transformation'!F5012,'Data Transformation'!D5012)</f>
        <v>0</v>
      </c>
      <c r="I5012" t="str">
        <f t="shared" si="265"/>
        <v/>
      </c>
    </row>
    <row r="5013" spans="2:9" x14ac:dyDescent="0.25">
      <c r="B5013" t="b">
        <f>IF('Input and Summary Results'!D4595=0,FALSE,'Input and Summary Results'!$B4595)</f>
        <v>0</v>
      </c>
      <c r="C5013" t="b">
        <f>IF(OR(B5013=0,'Input and Summary Results'!D4595=0,'Input and Summary Results'!D4595=""),FALSE,'Input and Summary Results'!$D4595)</f>
        <v>0</v>
      </c>
      <c r="D5013" t="b">
        <f>IF(OR(B5013=0,'Input and Summary Results'!E4595=0),FALSE,'Input and Summary Results'!$E4595)</f>
        <v>0</v>
      </c>
      <c r="E5013" t="b">
        <f t="shared" si="263"/>
        <v>0</v>
      </c>
      <c r="F5013" t="b">
        <f t="shared" si="264"/>
        <v>0</v>
      </c>
      <c r="G5013" t="b">
        <f>IF('Input and Summary Results'!$J$4="yes",IF(C5013=FALSE,FALSE,IF('Data Transformation'!E5013&lt;$R$10,E5013,$R$10)),IF(C5013=FALSE,FALSE,IF(C5013&lt;$R$10,C5013,$R$10)))</f>
        <v>0</v>
      </c>
      <c r="H5013" t="b">
        <f>IF('Input and Summary Results'!$J$4="yes",'Data Transformation'!F5013,'Data Transformation'!D5013)</f>
        <v>0</v>
      </c>
      <c r="I5013" t="str">
        <f t="shared" si="265"/>
        <v/>
      </c>
    </row>
    <row r="5014" spans="2:9" x14ac:dyDescent="0.25">
      <c r="B5014" t="b">
        <f>IF('Input and Summary Results'!D4596=0,FALSE,'Input and Summary Results'!$B4596)</f>
        <v>0</v>
      </c>
      <c r="C5014" t="b">
        <f>IF(OR(B5014=0,'Input and Summary Results'!D4596=0,'Input and Summary Results'!D4596=""),FALSE,'Input and Summary Results'!$D4596)</f>
        <v>0</v>
      </c>
      <c r="D5014" t="b">
        <f>IF(OR(B5014=0,'Input and Summary Results'!E4596=0),FALSE,'Input and Summary Results'!$E4596)</f>
        <v>0</v>
      </c>
      <c r="E5014" t="b">
        <f t="shared" si="263"/>
        <v>0</v>
      </c>
      <c r="F5014" t="b">
        <f t="shared" si="264"/>
        <v>0</v>
      </c>
      <c r="G5014" t="b">
        <f>IF('Input and Summary Results'!$J$4="yes",IF(C5014=FALSE,FALSE,IF('Data Transformation'!E5014&lt;$R$10,E5014,$R$10)),IF(C5014=FALSE,FALSE,IF(C5014&lt;$R$10,C5014,$R$10)))</f>
        <v>0</v>
      </c>
      <c r="H5014" t="b">
        <f>IF('Input and Summary Results'!$J$4="yes",'Data Transformation'!F5014,'Data Transformation'!D5014)</f>
        <v>0</v>
      </c>
      <c r="I5014" t="str">
        <f t="shared" si="265"/>
        <v/>
      </c>
    </row>
    <row r="5015" spans="2:9" x14ac:dyDescent="0.25">
      <c r="B5015" t="b">
        <f>IF('Input and Summary Results'!D4597=0,FALSE,'Input and Summary Results'!$B4597)</f>
        <v>0</v>
      </c>
      <c r="C5015" t="b">
        <f>IF(OR(B5015=0,'Input and Summary Results'!D4597=0,'Input and Summary Results'!D4597=""),FALSE,'Input and Summary Results'!$D4597)</f>
        <v>0</v>
      </c>
      <c r="D5015" t="b">
        <f>IF(OR(B5015=0,'Input and Summary Results'!E4597=0),FALSE,'Input and Summary Results'!$E4597)</f>
        <v>0</v>
      </c>
      <c r="E5015" t="b">
        <f t="shared" si="263"/>
        <v>0</v>
      </c>
      <c r="F5015" t="b">
        <f t="shared" si="264"/>
        <v>0</v>
      </c>
      <c r="G5015" t="b">
        <f>IF('Input and Summary Results'!$J$4="yes",IF(C5015=FALSE,FALSE,IF('Data Transformation'!E5015&lt;$R$10,E5015,$R$10)),IF(C5015=FALSE,FALSE,IF(C5015&lt;$R$10,C5015,$R$10)))</f>
        <v>0</v>
      </c>
      <c r="H5015" t="b">
        <f>IF('Input and Summary Results'!$J$4="yes",'Data Transformation'!F5015,'Data Transformation'!D5015)</f>
        <v>0</v>
      </c>
      <c r="I5015" t="str">
        <f t="shared" si="265"/>
        <v/>
      </c>
    </row>
    <row r="5016" spans="2:9" x14ac:dyDescent="0.25">
      <c r="B5016" t="b">
        <f>IF('Input and Summary Results'!D4598=0,FALSE,'Input and Summary Results'!$B4598)</f>
        <v>0</v>
      </c>
      <c r="C5016" t="b">
        <f>IF(OR(B5016=0,'Input and Summary Results'!D4598=0,'Input and Summary Results'!D4598=""),FALSE,'Input and Summary Results'!$D4598)</f>
        <v>0</v>
      </c>
      <c r="D5016" t="b">
        <f>IF(OR(B5016=0,'Input and Summary Results'!E4598=0),FALSE,'Input and Summary Results'!$E4598)</f>
        <v>0</v>
      </c>
      <c r="E5016" t="b">
        <f t="shared" si="263"/>
        <v>0</v>
      </c>
      <c r="F5016" t="b">
        <f t="shared" si="264"/>
        <v>0</v>
      </c>
      <c r="G5016" t="b">
        <f>IF('Input and Summary Results'!$J$4="yes",IF(C5016=FALSE,FALSE,IF('Data Transformation'!E5016&lt;$R$10,E5016,$R$10)),IF(C5016=FALSE,FALSE,IF(C5016&lt;$R$10,C5016,$R$10)))</f>
        <v>0</v>
      </c>
      <c r="H5016" t="b">
        <f>IF('Input and Summary Results'!$J$4="yes",'Data Transformation'!F5016,'Data Transformation'!D5016)</f>
        <v>0</v>
      </c>
      <c r="I5016" t="str">
        <f t="shared" si="265"/>
        <v/>
      </c>
    </row>
    <row r="5017" spans="2:9" x14ac:dyDescent="0.25">
      <c r="B5017" t="b">
        <f>IF('Input and Summary Results'!D4599=0,FALSE,'Input and Summary Results'!$B4599)</f>
        <v>0</v>
      </c>
      <c r="C5017" t="b">
        <f>IF(OR(B5017=0,'Input and Summary Results'!D4599=0,'Input and Summary Results'!D4599=""),FALSE,'Input and Summary Results'!$D4599)</f>
        <v>0</v>
      </c>
      <c r="D5017" t="b">
        <f>IF(OR(B5017=0,'Input and Summary Results'!E4599=0),FALSE,'Input and Summary Results'!$E4599)</f>
        <v>0</v>
      </c>
      <c r="E5017" t="b">
        <f t="shared" si="263"/>
        <v>0</v>
      </c>
      <c r="F5017" t="b">
        <f t="shared" si="264"/>
        <v>0</v>
      </c>
      <c r="G5017" t="b">
        <f>IF('Input and Summary Results'!$J$4="yes",IF(C5017=FALSE,FALSE,IF('Data Transformation'!E5017&lt;$R$10,E5017,$R$10)),IF(C5017=FALSE,FALSE,IF(C5017&lt;$R$10,C5017,$R$10)))</f>
        <v>0</v>
      </c>
      <c r="H5017" t="b">
        <f>IF('Input and Summary Results'!$J$4="yes",'Data Transformation'!F5017,'Data Transformation'!D5017)</f>
        <v>0</v>
      </c>
      <c r="I5017" t="str">
        <f t="shared" si="265"/>
        <v/>
      </c>
    </row>
    <row r="5018" spans="2:9" x14ac:dyDescent="0.25">
      <c r="B5018" t="b">
        <f>IF('Input and Summary Results'!D4600=0,FALSE,'Input and Summary Results'!$B4600)</f>
        <v>0</v>
      </c>
      <c r="C5018" t="b">
        <f>IF(OR(B5018=0,'Input and Summary Results'!D4600=0,'Input and Summary Results'!D4600=""),FALSE,'Input and Summary Results'!$D4600)</f>
        <v>0</v>
      </c>
      <c r="D5018" t="b">
        <f>IF(OR(B5018=0,'Input and Summary Results'!E4600=0),FALSE,'Input and Summary Results'!$E4600)</f>
        <v>0</v>
      </c>
      <c r="E5018" t="b">
        <f t="shared" si="263"/>
        <v>0</v>
      </c>
      <c r="F5018" t="b">
        <f t="shared" si="264"/>
        <v>0</v>
      </c>
      <c r="G5018" t="b">
        <f>IF('Input and Summary Results'!$J$4="yes",IF(C5018=FALSE,FALSE,IF('Data Transformation'!E5018&lt;$R$10,E5018,$R$10)),IF(C5018=FALSE,FALSE,IF(C5018&lt;$R$10,C5018,$R$10)))</f>
        <v>0</v>
      </c>
      <c r="H5018" t="b">
        <f>IF('Input and Summary Results'!$J$4="yes",'Data Transformation'!F5018,'Data Transformation'!D5018)</f>
        <v>0</v>
      </c>
      <c r="I5018" t="str">
        <f t="shared" si="265"/>
        <v/>
      </c>
    </row>
    <row r="5019" spans="2:9" x14ac:dyDescent="0.25">
      <c r="B5019" t="b">
        <f>IF('Input and Summary Results'!D4601=0,FALSE,'Input and Summary Results'!$B4601)</f>
        <v>0</v>
      </c>
      <c r="C5019" t="b">
        <f>IF(OR(B5019=0,'Input and Summary Results'!D4601=0,'Input and Summary Results'!D4601=""),FALSE,'Input and Summary Results'!$D4601)</f>
        <v>0</v>
      </c>
      <c r="D5019" t="b">
        <f>IF(OR(B5019=0,'Input and Summary Results'!E4601=0),FALSE,'Input and Summary Results'!$E4601)</f>
        <v>0</v>
      </c>
      <c r="E5019" t="b">
        <f t="shared" si="263"/>
        <v>0</v>
      </c>
      <c r="F5019" t="b">
        <f t="shared" si="264"/>
        <v>0</v>
      </c>
      <c r="G5019" t="b">
        <f>IF('Input and Summary Results'!$J$4="yes",IF(C5019=FALSE,FALSE,IF('Data Transformation'!E5019&lt;$R$10,E5019,$R$10)),IF(C5019=FALSE,FALSE,IF(C5019&lt;$R$10,C5019,$R$10)))</f>
        <v>0</v>
      </c>
      <c r="H5019" t="b">
        <f>IF('Input and Summary Results'!$J$4="yes",'Data Transformation'!F5019,'Data Transformation'!D5019)</f>
        <v>0</v>
      </c>
      <c r="I5019" t="str">
        <f t="shared" si="265"/>
        <v/>
      </c>
    </row>
    <row r="5020" spans="2:9" x14ac:dyDescent="0.25">
      <c r="B5020" t="b">
        <f>IF('Input and Summary Results'!D4602=0,FALSE,'Input and Summary Results'!$B4602)</f>
        <v>0</v>
      </c>
      <c r="C5020" t="b">
        <f>IF(OR(B5020=0,'Input and Summary Results'!D4602=0,'Input and Summary Results'!D4602=""),FALSE,'Input and Summary Results'!$D4602)</f>
        <v>0</v>
      </c>
      <c r="D5020" t="b">
        <f>IF(OR(B5020=0,'Input and Summary Results'!E4602=0),FALSE,'Input and Summary Results'!$E4602)</f>
        <v>0</v>
      </c>
      <c r="E5020" t="b">
        <f t="shared" si="263"/>
        <v>0</v>
      </c>
      <c r="F5020" t="b">
        <f t="shared" si="264"/>
        <v>0</v>
      </c>
      <c r="G5020" t="b">
        <f>IF('Input and Summary Results'!$J$4="yes",IF(C5020=FALSE,FALSE,IF('Data Transformation'!E5020&lt;$R$10,E5020,$R$10)),IF(C5020=FALSE,FALSE,IF(C5020&lt;$R$10,C5020,$R$10)))</f>
        <v>0</v>
      </c>
      <c r="H5020" t="b">
        <f>IF('Input and Summary Results'!$J$4="yes",'Data Transformation'!F5020,'Data Transformation'!D5020)</f>
        <v>0</v>
      </c>
      <c r="I5020" t="str">
        <f t="shared" si="265"/>
        <v/>
      </c>
    </row>
    <row r="5021" spans="2:9" x14ac:dyDescent="0.25">
      <c r="B5021" t="b">
        <f>IF('Input and Summary Results'!D4603=0,FALSE,'Input and Summary Results'!$B4603)</f>
        <v>0</v>
      </c>
      <c r="C5021" t="b">
        <f>IF(OR(B5021=0,'Input and Summary Results'!D4603=0,'Input and Summary Results'!D4603=""),FALSE,'Input and Summary Results'!$D4603)</f>
        <v>0</v>
      </c>
      <c r="D5021" t="b">
        <f>IF(OR(B5021=0,'Input and Summary Results'!E4603=0),FALSE,'Input and Summary Results'!$E4603)</f>
        <v>0</v>
      </c>
      <c r="E5021" t="b">
        <f t="shared" si="263"/>
        <v>0</v>
      </c>
      <c r="F5021" t="b">
        <f t="shared" si="264"/>
        <v>0</v>
      </c>
      <c r="G5021" t="b">
        <f>IF('Input and Summary Results'!$J$4="yes",IF(C5021=FALSE,FALSE,IF('Data Transformation'!E5021&lt;$R$10,E5021,$R$10)),IF(C5021=FALSE,FALSE,IF(C5021&lt;$R$10,C5021,$R$10)))</f>
        <v>0</v>
      </c>
      <c r="H5021" t="b">
        <f>IF('Input and Summary Results'!$J$4="yes",'Data Transformation'!F5021,'Data Transformation'!D5021)</f>
        <v>0</v>
      </c>
      <c r="I5021" t="str">
        <f t="shared" si="265"/>
        <v/>
      </c>
    </row>
    <row r="5022" spans="2:9" x14ac:dyDescent="0.25">
      <c r="B5022" t="b">
        <f>IF('Input and Summary Results'!D4604=0,FALSE,'Input and Summary Results'!$B4604)</f>
        <v>0</v>
      </c>
      <c r="C5022" t="b">
        <f>IF(OR(B5022=0,'Input and Summary Results'!D4604=0,'Input and Summary Results'!D4604=""),FALSE,'Input and Summary Results'!$D4604)</f>
        <v>0</v>
      </c>
      <c r="D5022" t="b">
        <f>IF(OR(B5022=0,'Input and Summary Results'!E4604=0),FALSE,'Input and Summary Results'!$E4604)</f>
        <v>0</v>
      </c>
      <c r="E5022" t="b">
        <f t="shared" si="263"/>
        <v>0</v>
      </c>
      <c r="F5022" t="b">
        <f t="shared" si="264"/>
        <v>0</v>
      </c>
      <c r="G5022" t="b">
        <f>IF('Input and Summary Results'!$J$4="yes",IF(C5022=FALSE,FALSE,IF('Data Transformation'!E5022&lt;$R$10,E5022,$R$10)),IF(C5022=FALSE,FALSE,IF(C5022&lt;$R$10,C5022,$R$10)))</f>
        <v>0</v>
      </c>
      <c r="H5022" t="b">
        <f>IF('Input and Summary Results'!$J$4="yes",'Data Transformation'!F5022,'Data Transformation'!D5022)</f>
        <v>0</v>
      </c>
      <c r="I5022" t="str">
        <f t="shared" si="265"/>
        <v/>
      </c>
    </row>
    <row r="5023" spans="2:9" x14ac:dyDescent="0.25">
      <c r="B5023" t="b">
        <f>IF('Input and Summary Results'!D4605=0,FALSE,'Input and Summary Results'!$B4605)</f>
        <v>0</v>
      </c>
      <c r="C5023" t="b">
        <f>IF(OR(B5023=0,'Input and Summary Results'!D4605=0,'Input and Summary Results'!D4605=""),FALSE,'Input and Summary Results'!$D4605)</f>
        <v>0</v>
      </c>
      <c r="D5023" t="b">
        <f>IF(OR(B5023=0,'Input and Summary Results'!E4605=0),FALSE,'Input and Summary Results'!$E4605)</f>
        <v>0</v>
      </c>
      <c r="E5023" t="b">
        <f t="shared" si="263"/>
        <v>0</v>
      </c>
      <c r="F5023" t="b">
        <f t="shared" si="264"/>
        <v>0</v>
      </c>
      <c r="G5023" t="b">
        <f>IF('Input and Summary Results'!$J$4="yes",IF(C5023=FALSE,FALSE,IF('Data Transformation'!E5023&lt;$R$10,E5023,$R$10)),IF(C5023=FALSE,FALSE,IF(C5023&lt;$R$10,C5023,$R$10)))</f>
        <v>0</v>
      </c>
      <c r="H5023" t="b">
        <f>IF('Input and Summary Results'!$J$4="yes",'Data Transformation'!F5023,'Data Transformation'!D5023)</f>
        <v>0</v>
      </c>
      <c r="I5023" t="str">
        <f t="shared" si="265"/>
        <v/>
      </c>
    </row>
    <row r="5024" spans="2:9" x14ac:dyDescent="0.25">
      <c r="B5024" t="b">
        <f>IF('Input and Summary Results'!D4606=0,FALSE,'Input and Summary Results'!$B4606)</f>
        <v>0</v>
      </c>
      <c r="C5024" t="b">
        <f>IF(OR(B5024=0,'Input and Summary Results'!D4606=0,'Input and Summary Results'!D4606=""),FALSE,'Input and Summary Results'!$D4606)</f>
        <v>0</v>
      </c>
      <c r="D5024" t="b">
        <f>IF(OR(B5024=0,'Input and Summary Results'!E4606=0),FALSE,'Input and Summary Results'!$E4606)</f>
        <v>0</v>
      </c>
      <c r="E5024" t="b">
        <f t="shared" si="263"/>
        <v>0</v>
      </c>
      <c r="F5024" t="b">
        <f t="shared" si="264"/>
        <v>0</v>
      </c>
      <c r="G5024" t="b">
        <f>IF('Input and Summary Results'!$J$4="yes",IF(C5024=FALSE,FALSE,IF('Data Transformation'!E5024&lt;$R$10,E5024,$R$10)),IF(C5024=FALSE,FALSE,IF(C5024&lt;$R$10,C5024,$R$10)))</f>
        <v>0</v>
      </c>
      <c r="H5024" t="b">
        <f>IF('Input and Summary Results'!$J$4="yes",'Data Transformation'!F5024,'Data Transformation'!D5024)</f>
        <v>0</v>
      </c>
      <c r="I5024" t="str">
        <f t="shared" si="265"/>
        <v/>
      </c>
    </row>
    <row r="5025" spans="2:9" x14ac:dyDescent="0.25">
      <c r="B5025" t="b">
        <f>IF('Input and Summary Results'!D4607=0,FALSE,'Input and Summary Results'!$B4607)</f>
        <v>0</v>
      </c>
      <c r="C5025" t="b">
        <f>IF(OR(B5025=0,'Input and Summary Results'!D4607=0,'Input and Summary Results'!D4607=""),FALSE,'Input and Summary Results'!$D4607)</f>
        <v>0</v>
      </c>
      <c r="D5025" t="b">
        <f>IF(OR(B5025=0,'Input and Summary Results'!E4607=0),FALSE,'Input and Summary Results'!$E4607)</f>
        <v>0</v>
      </c>
      <c r="E5025" t="b">
        <f t="shared" si="263"/>
        <v>0</v>
      </c>
      <c r="F5025" t="b">
        <f t="shared" si="264"/>
        <v>0</v>
      </c>
      <c r="G5025" t="b">
        <f>IF('Input and Summary Results'!$J$4="yes",IF(C5025=FALSE,FALSE,IF('Data Transformation'!E5025&lt;$R$10,E5025,$R$10)),IF(C5025=FALSE,FALSE,IF(C5025&lt;$R$10,C5025,$R$10)))</f>
        <v>0</v>
      </c>
      <c r="H5025" t="b">
        <f>IF('Input and Summary Results'!$J$4="yes",'Data Transformation'!F5025,'Data Transformation'!D5025)</f>
        <v>0</v>
      </c>
      <c r="I5025" t="str">
        <f t="shared" si="265"/>
        <v/>
      </c>
    </row>
    <row r="5026" spans="2:9" x14ac:dyDescent="0.25">
      <c r="B5026" t="b">
        <f>IF('Input and Summary Results'!D4608=0,FALSE,'Input and Summary Results'!$B4608)</f>
        <v>0</v>
      </c>
      <c r="C5026" t="b">
        <f>IF(OR(B5026=0,'Input and Summary Results'!D4608=0,'Input and Summary Results'!D4608=""),FALSE,'Input and Summary Results'!$D4608)</f>
        <v>0</v>
      </c>
      <c r="D5026" t="b">
        <f>IF(OR(B5026=0,'Input and Summary Results'!E4608=0),FALSE,'Input and Summary Results'!$E4608)</f>
        <v>0</v>
      </c>
      <c r="E5026" t="b">
        <f t="shared" si="263"/>
        <v>0</v>
      </c>
      <c r="F5026" t="b">
        <f t="shared" si="264"/>
        <v>0</v>
      </c>
      <c r="G5026" t="b">
        <f>IF('Input and Summary Results'!$J$4="yes",IF(C5026=FALSE,FALSE,IF('Data Transformation'!E5026&lt;$R$10,E5026,$R$10)),IF(C5026=FALSE,FALSE,IF(C5026&lt;$R$10,C5026,$R$10)))</f>
        <v>0</v>
      </c>
      <c r="H5026" t="b">
        <f>IF('Input and Summary Results'!$J$4="yes",'Data Transformation'!F5026,'Data Transformation'!D5026)</f>
        <v>0</v>
      </c>
      <c r="I5026" t="str">
        <f t="shared" si="265"/>
        <v/>
      </c>
    </row>
    <row r="5027" spans="2:9" x14ac:dyDescent="0.25">
      <c r="B5027" t="b">
        <f>IF('Input and Summary Results'!D4609=0,FALSE,'Input and Summary Results'!$B4609)</f>
        <v>0</v>
      </c>
      <c r="C5027" t="b">
        <f>IF(OR(B5027=0,'Input and Summary Results'!D4609=0,'Input and Summary Results'!D4609=""),FALSE,'Input and Summary Results'!$D4609)</f>
        <v>0</v>
      </c>
      <c r="D5027" t="b">
        <f>IF(OR(B5027=0,'Input and Summary Results'!E4609=0),FALSE,'Input and Summary Results'!$E4609)</f>
        <v>0</v>
      </c>
      <c r="E5027" t="b">
        <f t="shared" si="263"/>
        <v>0</v>
      </c>
      <c r="F5027" t="b">
        <f t="shared" si="264"/>
        <v>0</v>
      </c>
      <c r="G5027" t="b">
        <f>IF('Input and Summary Results'!$J$4="yes",IF(C5027=FALSE,FALSE,IF('Data Transformation'!E5027&lt;$R$10,E5027,$R$10)),IF(C5027=FALSE,FALSE,IF(C5027&lt;$R$10,C5027,$R$10)))</f>
        <v>0</v>
      </c>
      <c r="H5027" t="b">
        <f>IF('Input and Summary Results'!$J$4="yes",'Data Transformation'!F5027,'Data Transformation'!D5027)</f>
        <v>0</v>
      </c>
      <c r="I5027" t="str">
        <f t="shared" si="265"/>
        <v/>
      </c>
    </row>
    <row r="5028" spans="2:9" x14ac:dyDescent="0.25">
      <c r="B5028" t="b">
        <f>IF('Input and Summary Results'!D4610=0,FALSE,'Input and Summary Results'!$B4610)</f>
        <v>0</v>
      </c>
      <c r="C5028" t="b">
        <f>IF(OR(B5028=0,'Input and Summary Results'!D4610=0,'Input and Summary Results'!D4610=""),FALSE,'Input and Summary Results'!$D4610)</f>
        <v>0</v>
      </c>
      <c r="D5028" t="b">
        <f>IF(OR(B5028=0,'Input and Summary Results'!E4610=0),FALSE,'Input and Summary Results'!$E4610)</f>
        <v>0</v>
      </c>
      <c r="E5028" t="b">
        <f t="shared" si="263"/>
        <v>0</v>
      </c>
      <c r="F5028" t="b">
        <f t="shared" si="264"/>
        <v>0</v>
      </c>
      <c r="G5028" t="b">
        <f>IF('Input and Summary Results'!$J$4="yes",IF(C5028=FALSE,FALSE,IF('Data Transformation'!E5028&lt;$R$10,E5028,$R$10)),IF(C5028=FALSE,FALSE,IF(C5028&lt;$R$10,C5028,$R$10)))</f>
        <v>0</v>
      </c>
      <c r="H5028" t="b">
        <f>IF('Input and Summary Results'!$J$4="yes",'Data Transformation'!F5028,'Data Transformation'!D5028)</f>
        <v>0</v>
      </c>
      <c r="I5028" t="str">
        <f t="shared" si="265"/>
        <v/>
      </c>
    </row>
    <row r="5029" spans="2:9" x14ac:dyDescent="0.25">
      <c r="B5029" t="b">
        <f>IF('Input and Summary Results'!D4611=0,FALSE,'Input and Summary Results'!$B4611)</f>
        <v>0</v>
      </c>
      <c r="C5029" t="b">
        <f>IF(OR(B5029=0,'Input and Summary Results'!D4611=0,'Input and Summary Results'!D4611=""),FALSE,'Input and Summary Results'!$D4611)</f>
        <v>0</v>
      </c>
      <c r="D5029" t="b">
        <f>IF(OR(B5029=0,'Input and Summary Results'!E4611=0),FALSE,'Input and Summary Results'!$E4611)</f>
        <v>0</v>
      </c>
      <c r="E5029" t="b">
        <f t="shared" si="263"/>
        <v>0</v>
      </c>
      <c r="F5029" t="b">
        <f t="shared" si="264"/>
        <v>0</v>
      </c>
      <c r="G5029" t="b">
        <f>IF('Input and Summary Results'!$J$4="yes",IF(C5029=FALSE,FALSE,IF('Data Transformation'!E5029&lt;$R$10,E5029,$R$10)),IF(C5029=FALSE,FALSE,IF(C5029&lt;$R$10,C5029,$R$10)))</f>
        <v>0</v>
      </c>
      <c r="H5029" t="b">
        <f>IF('Input and Summary Results'!$J$4="yes",'Data Transformation'!F5029,'Data Transformation'!D5029)</f>
        <v>0</v>
      </c>
      <c r="I5029" t="str">
        <f t="shared" si="265"/>
        <v/>
      </c>
    </row>
    <row r="5030" spans="2:9" x14ac:dyDescent="0.25">
      <c r="B5030" t="b">
        <f>IF('Input and Summary Results'!D4612=0,FALSE,'Input and Summary Results'!$B4612)</f>
        <v>0</v>
      </c>
      <c r="C5030" t="b">
        <f>IF(OR(B5030=0,'Input and Summary Results'!D4612=0,'Input and Summary Results'!D4612=""),FALSE,'Input and Summary Results'!$D4612)</f>
        <v>0</v>
      </c>
      <c r="D5030" t="b">
        <f>IF(OR(B5030=0,'Input and Summary Results'!E4612=0),FALSE,'Input and Summary Results'!$E4612)</f>
        <v>0</v>
      </c>
      <c r="E5030" t="b">
        <f t="shared" si="263"/>
        <v>0</v>
      </c>
      <c r="F5030" t="b">
        <f t="shared" si="264"/>
        <v>0</v>
      </c>
      <c r="G5030" t="b">
        <f>IF('Input and Summary Results'!$J$4="yes",IF(C5030=FALSE,FALSE,IF('Data Transformation'!E5030&lt;$R$10,E5030,$R$10)),IF(C5030=FALSE,FALSE,IF(C5030&lt;$R$10,C5030,$R$10)))</f>
        <v>0</v>
      </c>
      <c r="H5030" t="b">
        <f>IF('Input and Summary Results'!$J$4="yes",'Data Transformation'!F5030,'Data Transformation'!D5030)</f>
        <v>0</v>
      </c>
      <c r="I5030" t="str">
        <f t="shared" si="265"/>
        <v/>
      </c>
    </row>
    <row r="5031" spans="2:9" x14ac:dyDescent="0.25">
      <c r="B5031" t="b">
        <f>IF('Input and Summary Results'!D4613=0,FALSE,'Input and Summary Results'!$B4613)</f>
        <v>0</v>
      </c>
      <c r="C5031" t="b">
        <f>IF(OR(B5031=0,'Input and Summary Results'!D4613=0,'Input and Summary Results'!D4613=""),FALSE,'Input and Summary Results'!$D4613)</f>
        <v>0</v>
      </c>
      <c r="D5031" t="b">
        <f>IF(OR(B5031=0,'Input and Summary Results'!E4613=0),FALSE,'Input and Summary Results'!$E4613)</f>
        <v>0</v>
      </c>
      <c r="E5031" t="b">
        <f t="shared" si="263"/>
        <v>0</v>
      </c>
      <c r="F5031" t="b">
        <f t="shared" si="264"/>
        <v>0</v>
      </c>
      <c r="G5031" t="b">
        <f>IF('Input and Summary Results'!$J$4="yes",IF(C5031=FALSE,FALSE,IF('Data Transformation'!E5031&lt;$R$10,E5031,$R$10)),IF(C5031=FALSE,FALSE,IF(C5031&lt;$R$10,C5031,$R$10)))</f>
        <v>0</v>
      </c>
      <c r="H5031" t="b">
        <f>IF('Input and Summary Results'!$J$4="yes",'Data Transformation'!F5031,'Data Transformation'!D5031)</f>
        <v>0</v>
      </c>
      <c r="I5031" t="str">
        <f t="shared" si="265"/>
        <v/>
      </c>
    </row>
    <row r="5032" spans="2:9" x14ac:dyDescent="0.25">
      <c r="B5032" t="b">
        <f>IF('Input and Summary Results'!D4614=0,FALSE,'Input and Summary Results'!$B4614)</f>
        <v>0</v>
      </c>
      <c r="C5032" t="b">
        <f>IF(OR(B5032=0,'Input and Summary Results'!D4614=0,'Input and Summary Results'!D4614=""),FALSE,'Input and Summary Results'!$D4614)</f>
        <v>0</v>
      </c>
      <c r="D5032" t="b">
        <f>IF(OR(B5032=0,'Input and Summary Results'!E4614=0),FALSE,'Input and Summary Results'!$E4614)</f>
        <v>0</v>
      </c>
      <c r="E5032" t="b">
        <f t="shared" si="263"/>
        <v>0</v>
      </c>
      <c r="F5032" t="b">
        <f t="shared" si="264"/>
        <v>0</v>
      </c>
      <c r="G5032" t="b">
        <f>IF('Input and Summary Results'!$J$4="yes",IF(C5032=FALSE,FALSE,IF('Data Transformation'!E5032&lt;$R$10,E5032,$R$10)),IF(C5032=FALSE,FALSE,IF(C5032&lt;$R$10,C5032,$R$10)))</f>
        <v>0</v>
      </c>
      <c r="H5032" t="b">
        <f>IF('Input and Summary Results'!$J$4="yes",'Data Transformation'!F5032,'Data Transformation'!D5032)</f>
        <v>0</v>
      </c>
      <c r="I5032" t="str">
        <f t="shared" si="265"/>
        <v/>
      </c>
    </row>
    <row r="5033" spans="2:9" x14ac:dyDescent="0.25">
      <c r="B5033" t="b">
        <f>IF('Input and Summary Results'!D4615=0,FALSE,'Input and Summary Results'!$B4615)</f>
        <v>0</v>
      </c>
      <c r="C5033" t="b">
        <f>IF(OR(B5033=0,'Input and Summary Results'!D4615=0,'Input and Summary Results'!D4615=""),FALSE,'Input and Summary Results'!$D4615)</f>
        <v>0</v>
      </c>
      <c r="D5033" t="b">
        <f>IF(OR(B5033=0,'Input and Summary Results'!E4615=0),FALSE,'Input and Summary Results'!$E4615)</f>
        <v>0</v>
      </c>
      <c r="E5033" t="b">
        <f t="shared" si="263"/>
        <v>0</v>
      </c>
      <c r="F5033" t="b">
        <f t="shared" si="264"/>
        <v>0</v>
      </c>
      <c r="G5033" t="b">
        <f>IF('Input and Summary Results'!$J$4="yes",IF(C5033=FALSE,FALSE,IF('Data Transformation'!E5033&lt;$R$10,E5033,$R$10)),IF(C5033=FALSE,FALSE,IF(C5033&lt;$R$10,C5033,$R$10)))</f>
        <v>0</v>
      </c>
      <c r="H5033" t="b">
        <f>IF('Input and Summary Results'!$J$4="yes",'Data Transformation'!F5033,'Data Transformation'!D5033)</f>
        <v>0</v>
      </c>
      <c r="I5033" t="str">
        <f t="shared" si="265"/>
        <v/>
      </c>
    </row>
    <row r="5034" spans="2:9" x14ac:dyDescent="0.25">
      <c r="B5034" t="b">
        <f>IF('Input and Summary Results'!D4616=0,FALSE,'Input and Summary Results'!$B4616)</f>
        <v>0</v>
      </c>
      <c r="C5034" t="b">
        <f>IF(OR(B5034=0,'Input and Summary Results'!D4616=0,'Input and Summary Results'!D4616=""),FALSE,'Input and Summary Results'!$D4616)</f>
        <v>0</v>
      </c>
      <c r="D5034" t="b">
        <f>IF(OR(B5034=0,'Input and Summary Results'!E4616=0),FALSE,'Input and Summary Results'!$E4616)</f>
        <v>0</v>
      </c>
      <c r="E5034" t="b">
        <f t="shared" ref="E5034:E5097" si="266">IF(C5034=FALSE,FALSE,LOG10(C5034))</f>
        <v>0</v>
      </c>
      <c r="F5034" t="b">
        <f t="shared" ref="F5034:F5097" si="267">IF(D5034=FALSE, FALSE,0.434*D5034/C5034)</f>
        <v>0</v>
      </c>
      <c r="G5034" t="b">
        <f>IF('Input and Summary Results'!$J$4="yes",IF(C5034=FALSE,FALSE,IF('Data Transformation'!E5034&lt;$R$10,E5034,$R$10)),IF(C5034=FALSE,FALSE,IF(C5034&lt;$R$10,C5034,$R$10)))</f>
        <v>0</v>
      </c>
      <c r="H5034" t="b">
        <f>IF('Input and Summary Results'!$J$4="yes",'Data Transformation'!F5034,'Data Transformation'!D5034)</f>
        <v>0</v>
      </c>
      <c r="I5034" t="str">
        <f t="shared" si="265"/>
        <v/>
      </c>
    </row>
    <row r="5035" spans="2:9" x14ac:dyDescent="0.25">
      <c r="B5035" t="b">
        <f>IF('Input and Summary Results'!D4617=0,FALSE,'Input and Summary Results'!$B4617)</f>
        <v>0</v>
      </c>
      <c r="C5035" t="b">
        <f>IF(OR(B5035=0,'Input and Summary Results'!D4617=0,'Input and Summary Results'!D4617=""),FALSE,'Input and Summary Results'!$D4617)</f>
        <v>0</v>
      </c>
      <c r="D5035" t="b">
        <f>IF(OR(B5035=0,'Input and Summary Results'!E4617=0),FALSE,'Input and Summary Results'!$E4617)</f>
        <v>0</v>
      </c>
      <c r="E5035" t="b">
        <f t="shared" si="266"/>
        <v>0</v>
      </c>
      <c r="F5035" t="b">
        <f t="shared" si="267"/>
        <v>0</v>
      </c>
      <c r="G5035" t="b">
        <f>IF('Input and Summary Results'!$J$4="yes",IF(C5035=FALSE,FALSE,IF('Data Transformation'!E5035&lt;$R$10,E5035,$R$10)),IF(C5035=FALSE,FALSE,IF(C5035&lt;$R$10,C5035,$R$10)))</f>
        <v>0</v>
      </c>
      <c r="H5035" t="b">
        <f>IF('Input and Summary Results'!$J$4="yes",'Data Transformation'!F5035,'Data Transformation'!D5035)</f>
        <v>0</v>
      </c>
      <c r="I5035" t="str">
        <f t="shared" si="265"/>
        <v/>
      </c>
    </row>
    <row r="5036" spans="2:9" x14ac:dyDescent="0.25">
      <c r="B5036" t="b">
        <f>IF('Input and Summary Results'!D4618=0,FALSE,'Input and Summary Results'!$B4618)</f>
        <v>0</v>
      </c>
      <c r="C5036" t="b">
        <f>IF(OR(B5036=0,'Input and Summary Results'!D4618=0,'Input and Summary Results'!D4618=""),FALSE,'Input and Summary Results'!$D4618)</f>
        <v>0</v>
      </c>
      <c r="D5036" t="b">
        <f>IF(OR(B5036=0,'Input and Summary Results'!E4618=0),FALSE,'Input and Summary Results'!$E4618)</f>
        <v>0</v>
      </c>
      <c r="E5036" t="b">
        <f t="shared" si="266"/>
        <v>0</v>
      </c>
      <c r="F5036" t="b">
        <f t="shared" si="267"/>
        <v>0</v>
      </c>
      <c r="G5036" t="b">
        <f>IF('Input and Summary Results'!$J$4="yes",IF(C5036=FALSE,FALSE,IF('Data Transformation'!E5036&lt;$R$10,E5036,$R$10)),IF(C5036=FALSE,FALSE,IF(C5036&lt;$R$10,C5036,$R$10)))</f>
        <v>0</v>
      </c>
      <c r="H5036" t="b">
        <f>IF('Input and Summary Results'!$J$4="yes",'Data Transformation'!F5036,'Data Transformation'!D5036)</f>
        <v>0</v>
      </c>
      <c r="I5036" t="str">
        <f t="shared" si="265"/>
        <v/>
      </c>
    </row>
    <row r="5037" spans="2:9" x14ac:dyDescent="0.25">
      <c r="B5037" t="b">
        <f>IF('Input and Summary Results'!D4619=0,FALSE,'Input and Summary Results'!$B4619)</f>
        <v>0</v>
      </c>
      <c r="C5037" t="b">
        <f>IF(OR(B5037=0,'Input and Summary Results'!D4619=0,'Input and Summary Results'!D4619=""),FALSE,'Input and Summary Results'!$D4619)</f>
        <v>0</v>
      </c>
      <c r="D5037" t="b">
        <f>IF(OR(B5037=0,'Input and Summary Results'!E4619=0),FALSE,'Input and Summary Results'!$E4619)</f>
        <v>0</v>
      </c>
      <c r="E5037" t="b">
        <f t="shared" si="266"/>
        <v>0</v>
      </c>
      <c r="F5037" t="b">
        <f t="shared" si="267"/>
        <v>0</v>
      </c>
      <c r="G5037" t="b">
        <f>IF('Input and Summary Results'!$J$4="yes",IF(C5037=FALSE,FALSE,IF('Data Transformation'!E5037&lt;$R$10,E5037,$R$10)),IF(C5037=FALSE,FALSE,IF(C5037&lt;$R$10,C5037,$R$10)))</f>
        <v>0</v>
      </c>
      <c r="H5037" t="b">
        <f>IF('Input and Summary Results'!$J$4="yes",'Data Transformation'!F5037,'Data Transformation'!D5037)</f>
        <v>0</v>
      </c>
      <c r="I5037" t="str">
        <f t="shared" si="265"/>
        <v/>
      </c>
    </row>
    <row r="5038" spans="2:9" x14ac:dyDescent="0.25">
      <c r="B5038" t="b">
        <f>IF('Input and Summary Results'!D4620=0,FALSE,'Input and Summary Results'!$B4620)</f>
        <v>0</v>
      </c>
      <c r="C5038" t="b">
        <f>IF(OR(B5038=0,'Input and Summary Results'!D4620=0,'Input and Summary Results'!D4620=""),FALSE,'Input and Summary Results'!$D4620)</f>
        <v>0</v>
      </c>
      <c r="D5038" t="b">
        <f>IF(OR(B5038=0,'Input and Summary Results'!E4620=0),FALSE,'Input and Summary Results'!$E4620)</f>
        <v>0</v>
      </c>
      <c r="E5038" t="b">
        <f t="shared" si="266"/>
        <v>0</v>
      </c>
      <c r="F5038" t="b">
        <f t="shared" si="267"/>
        <v>0</v>
      </c>
      <c r="G5038" t="b">
        <f>IF('Input and Summary Results'!$J$4="yes",IF(C5038=FALSE,FALSE,IF('Data Transformation'!E5038&lt;$R$10,E5038,$R$10)),IF(C5038=FALSE,FALSE,IF(C5038&lt;$R$10,C5038,$R$10)))</f>
        <v>0</v>
      </c>
      <c r="H5038" t="b">
        <f>IF('Input and Summary Results'!$J$4="yes",'Data Transformation'!F5038,'Data Transformation'!D5038)</f>
        <v>0</v>
      </c>
      <c r="I5038" t="str">
        <f t="shared" si="265"/>
        <v/>
      </c>
    </row>
    <row r="5039" spans="2:9" x14ac:dyDescent="0.25">
      <c r="B5039" t="b">
        <f>IF('Input and Summary Results'!D4621=0,FALSE,'Input and Summary Results'!$B4621)</f>
        <v>0</v>
      </c>
      <c r="C5039" t="b">
        <f>IF(OR(B5039=0,'Input and Summary Results'!D4621=0,'Input and Summary Results'!D4621=""),FALSE,'Input and Summary Results'!$D4621)</f>
        <v>0</v>
      </c>
      <c r="D5039" t="b">
        <f>IF(OR(B5039=0,'Input and Summary Results'!E4621=0),FALSE,'Input and Summary Results'!$E4621)</f>
        <v>0</v>
      </c>
      <c r="E5039" t="b">
        <f t="shared" si="266"/>
        <v>0</v>
      </c>
      <c r="F5039" t="b">
        <f t="shared" si="267"/>
        <v>0</v>
      </c>
      <c r="G5039" t="b">
        <f>IF('Input and Summary Results'!$J$4="yes",IF(C5039=FALSE,FALSE,IF('Data Transformation'!E5039&lt;$R$10,E5039,$R$10)),IF(C5039=FALSE,FALSE,IF(C5039&lt;$R$10,C5039,$R$10)))</f>
        <v>0</v>
      </c>
      <c r="H5039" t="b">
        <f>IF('Input and Summary Results'!$J$4="yes",'Data Transformation'!F5039,'Data Transformation'!D5039)</f>
        <v>0</v>
      </c>
      <c r="I5039" t="str">
        <f t="shared" si="265"/>
        <v/>
      </c>
    </row>
    <row r="5040" spans="2:9" x14ac:dyDescent="0.25">
      <c r="B5040" t="b">
        <f>IF('Input and Summary Results'!D4622=0,FALSE,'Input and Summary Results'!$B4622)</f>
        <v>0</v>
      </c>
      <c r="C5040" t="b">
        <f>IF(OR(B5040=0,'Input and Summary Results'!D4622=0,'Input and Summary Results'!D4622=""),FALSE,'Input and Summary Results'!$D4622)</f>
        <v>0</v>
      </c>
      <c r="D5040" t="b">
        <f>IF(OR(B5040=0,'Input and Summary Results'!E4622=0),FALSE,'Input and Summary Results'!$E4622)</f>
        <v>0</v>
      </c>
      <c r="E5040" t="b">
        <f t="shared" si="266"/>
        <v>0</v>
      </c>
      <c r="F5040" t="b">
        <f t="shared" si="267"/>
        <v>0</v>
      </c>
      <c r="G5040" t="b">
        <f>IF('Input and Summary Results'!$J$4="yes",IF(C5040=FALSE,FALSE,IF('Data Transformation'!E5040&lt;$R$10,E5040,$R$10)),IF(C5040=FALSE,FALSE,IF(C5040&lt;$R$10,C5040,$R$10)))</f>
        <v>0</v>
      </c>
      <c r="H5040" t="b">
        <f>IF('Input and Summary Results'!$J$4="yes",'Data Transformation'!F5040,'Data Transformation'!D5040)</f>
        <v>0</v>
      </c>
      <c r="I5040" t="str">
        <f t="shared" si="265"/>
        <v/>
      </c>
    </row>
    <row r="5041" spans="2:9" x14ac:dyDescent="0.25">
      <c r="B5041" t="b">
        <f>IF('Input and Summary Results'!D4623=0,FALSE,'Input and Summary Results'!$B4623)</f>
        <v>0</v>
      </c>
      <c r="C5041" t="b">
        <f>IF(OR(B5041=0,'Input and Summary Results'!D4623=0,'Input and Summary Results'!D4623=""),FALSE,'Input and Summary Results'!$D4623)</f>
        <v>0</v>
      </c>
      <c r="D5041" t="b">
        <f>IF(OR(B5041=0,'Input and Summary Results'!E4623=0),FALSE,'Input and Summary Results'!$E4623)</f>
        <v>0</v>
      </c>
      <c r="E5041" t="b">
        <f t="shared" si="266"/>
        <v>0</v>
      </c>
      <c r="F5041" t="b">
        <f t="shared" si="267"/>
        <v>0</v>
      </c>
      <c r="G5041" t="b">
        <f>IF('Input and Summary Results'!$J$4="yes",IF(C5041=FALSE,FALSE,IF('Data Transformation'!E5041&lt;$R$10,E5041,$R$10)),IF(C5041=FALSE,FALSE,IF(C5041&lt;$R$10,C5041,$R$10)))</f>
        <v>0</v>
      </c>
      <c r="H5041" t="b">
        <f>IF('Input and Summary Results'!$J$4="yes",'Data Transformation'!F5041,'Data Transformation'!D5041)</f>
        <v>0</v>
      </c>
      <c r="I5041" t="str">
        <f t="shared" si="265"/>
        <v/>
      </c>
    </row>
    <row r="5042" spans="2:9" x14ac:dyDescent="0.25">
      <c r="B5042" t="b">
        <f>IF('Input and Summary Results'!D4624=0,FALSE,'Input and Summary Results'!$B4624)</f>
        <v>0</v>
      </c>
      <c r="C5042" t="b">
        <f>IF(OR(B5042=0,'Input and Summary Results'!D4624=0,'Input and Summary Results'!D4624=""),FALSE,'Input and Summary Results'!$D4624)</f>
        <v>0</v>
      </c>
      <c r="D5042" t="b">
        <f>IF(OR(B5042=0,'Input and Summary Results'!E4624=0),FALSE,'Input and Summary Results'!$E4624)</f>
        <v>0</v>
      </c>
      <c r="E5042" t="b">
        <f t="shared" si="266"/>
        <v>0</v>
      </c>
      <c r="F5042" t="b">
        <f t="shared" si="267"/>
        <v>0</v>
      </c>
      <c r="G5042" t="b">
        <f>IF('Input and Summary Results'!$J$4="yes",IF(C5042=FALSE,FALSE,IF('Data Transformation'!E5042&lt;$R$10,E5042,$R$10)),IF(C5042=FALSE,FALSE,IF(C5042&lt;$R$10,C5042,$R$10)))</f>
        <v>0</v>
      </c>
      <c r="H5042" t="b">
        <f>IF('Input and Summary Results'!$J$4="yes",'Data Transformation'!F5042,'Data Transformation'!D5042)</f>
        <v>0</v>
      </c>
      <c r="I5042" t="str">
        <f t="shared" si="265"/>
        <v/>
      </c>
    </row>
    <row r="5043" spans="2:9" x14ac:dyDescent="0.25">
      <c r="B5043" t="b">
        <f>IF('Input and Summary Results'!D4625=0,FALSE,'Input and Summary Results'!$B4625)</f>
        <v>0</v>
      </c>
      <c r="C5043" t="b">
        <f>IF(OR(B5043=0,'Input and Summary Results'!D4625=0,'Input and Summary Results'!D4625=""),FALSE,'Input and Summary Results'!$D4625)</f>
        <v>0</v>
      </c>
      <c r="D5043" t="b">
        <f>IF(OR(B5043=0,'Input and Summary Results'!E4625=0),FALSE,'Input and Summary Results'!$E4625)</f>
        <v>0</v>
      </c>
      <c r="E5043" t="b">
        <f t="shared" si="266"/>
        <v>0</v>
      </c>
      <c r="F5043" t="b">
        <f t="shared" si="267"/>
        <v>0</v>
      </c>
      <c r="G5043" t="b">
        <f>IF('Input and Summary Results'!$J$4="yes",IF(C5043=FALSE,FALSE,IF('Data Transformation'!E5043&lt;$R$10,E5043,$R$10)),IF(C5043=FALSE,FALSE,IF(C5043&lt;$R$10,C5043,$R$10)))</f>
        <v>0</v>
      </c>
      <c r="H5043" t="b">
        <f>IF('Input and Summary Results'!$J$4="yes",'Data Transformation'!F5043,'Data Transformation'!D5043)</f>
        <v>0</v>
      </c>
      <c r="I5043" t="str">
        <f t="shared" si="265"/>
        <v/>
      </c>
    </row>
    <row r="5044" spans="2:9" x14ac:dyDescent="0.25">
      <c r="B5044" t="b">
        <f>IF('Input and Summary Results'!D4626=0,FALSE,'Input and Summary Results'!$B4626)</f>
        <v>0</v>
      </c>
      <c r="C5044" t="b">
        <f>IF(OR(B5044=0,'Input and Summary Results'!D4626=0,'Input and Summary Results'!D4626=""),FALSE,'Input and Summary Results'!$D4626)</f>
        <v>0</v>
      </c>
      <c r="D5044" t="b">
        <f>IF(OR(B5044=0,'Input and Summary Results'!E4626=0),FALSE,'Input and Summary Results'!$E4626)</f>
        <v>0</v>
      </c>
      <c r="E5044" t="b">
        <f t="shared" si="266"/>
        <v>0</v>
      </c>
      <c r="F5044" t="b">
        <f t="shared" si="267"/>
        <v>0</v>
      </c>
      <c r="G5044" t="b">
        <f>IF('Input and Summary Results'!$J$4="yes",IF(C5044=FALSE,FALSE,IF('Data Transformation'!E5044&lt;$R$10,E5044,$R$10)),IF(C5044=FALSE,FALSE,IF(C5044&lt;$R$10,C5044,$R$10)))</f>
        <v>0</v>
      </c>
      <c r="H5044" t="b">
        <f>IF('Input and Summary Results'!$J$4="yes",'Data Transformation'!F5044,'Data Transformation'!D5044)</f>
        <v>0</v>
      </c>
      <c r="I5044" t="str">
        <f t="shared" si="265"/>
        <v/>
      </c>
    </row>
    <row r="5045" spans="2:9" x14ac:dyDescent="0.25">
      <c r="B5045" t="b">
        <f>IF('Input and Summary Results'!D4627=0,FALSE,'Input and Summary Results'!$B4627)</f>
        <v>0</v>
      </c>
      <c r="C5045" t="b">
        <f>IF(OR(B5045=0,'Input and Summary Results'!D4627=0,'Input and Summary Results'!D4627=""),FALSE,'Input and Summary Results'!$D4627)</f>
        <v>0</v>
      </c>
      <c r="D5045" t="b">
        <f>IF(OR(B5045=0,'Input and Summary Results'!E4627=0),FALSE,'Input and Summary Results'!$E4627)</f>
        <v>0</v>
      </c>
      <c r="E5045" t="b">
        <f t="shared" si="266"/>
        <v>0</v>
      </c>
      <c r="F5045" t="b">
        <f t="shared" si="267"/>
        <v>0</v>
      </c>
      <c r="G5045" t="b">
        <f>IF('Input and Summary Results'!$J$4="yes",IF(C5045=FALSE,FALSE,IF('Data Transformation'!E5045&lt;$R$10,E5045,$R$10)),IF(C5045=FALSE,FALSE,IF(C5045&lt;$R$10,C5045,$R$10)))</f>
        <v>0</v>
      </c>
      <c r="H5045" t="b">
        <f>IF('Input and Summary Results'!$J$4="yes",'Data Transformation'!F5045,'Data Transformation'!D5045)</f>
        <v>0</v>
      </c>
      <c r="I5045" t="str">
        <f t="shared" si="265"/>
        <v/>
      </c>
    </row>
    <row r="5046" spans="2:9" x14ac:dyDescent="0.25">
      <c r="B5046" t="b">
        <f>IF('Input and Summary Results'!D4628=0,FALSE,'Input and Summary Results'!$B4628)</f>
        <v>0</v>
      </c>
      <c r="C5046" t="b">
        <f>IF(OR(B5046=0,'Input and Summary Results'!D4628=0,'Input and Summary Results'!D4628=""),FALSE,'Input and Summary Results'!$D4628)</f>
        <v>0</v>
      </c>
      <c r="D5046" t="b">
        <f>IF(OR(B5046=0,'Input and Summary Results'!E4628=0),FALSE,'Input and Summary Results'!$E4628)</f>
        <v>0</v>
      </c>
      <c r="E5046" t="b">
        <f t="shared" si="266"/>
        <v>0</v>
      </c>
      <c r="F5046" t="b">
        <f t="shared" si="267"/>
        <v>0</v>
      </c>
      <c r="G5046" t="b">
        <f>IF('Input and Summary Results'!$J$4="yes",IF(C5046=FALSE,FALSE,IF('Data Transformation'!E5046&lt;$R$10,E5046,$R$10)),IF(C5046=FALSE,FALSE,IF(C5046&lt;$R$10,C5046,$R$10)))</f>
        <v>0</v>
      </c>
      <c r="H5046" t="b">
        <f>IF('Input and Summary Results'!$J$4="yes",'Data Transformation'!F5046,'Data Transformation'!D5046)</f>
        <v>0</v>
      </c>
      <c r="I5046" t="str">
        <f t="shared" si="265"/>
        <v/>
      </c>
    </row>
    <row r="5047" spans="2:9" x14ac:dyDescent="0.25">
      <c r="B5047" t="b">
        <f>IF('Input and Summary Results'!D4629=0,FALSE,'Input and Summary Results'!$B4629)</f>
        <v>0</v>
      </c>
      <c r="C5047" t="b">
        <f>IF(OR(B5047=0,'Input and Summary Results'!D4629=0,'Input and Summary Results'!D4629=""),FALSE,'Input and Summary Results'!$D4629)</f>
        <v>0</v>
      </c>
      <c r="D5047" t="b">
        <f>IF(OR(B5047=0,'Input and Summary Results'!E4629=0),FALSE,'Input and Summary Results'!$E4629)</f>
        <v>0</v>
      </c>
      <c r="E5047" t="b">
        <f t="shared" si="266"/>
        <v>0</v>
      </c>
      <c r="F5047" t="b">
        <f t="shared" si="267"/>
        <v>0</v>
      </c>
      <c r="G5047" t="b">
        <f>IF('Input and Summary Results'!$J$4="yes",IF(C5047=FALSE,FALSE,IF('Data Transformation'!E5047&lt;$R$10,E5047,$R$10)),IF(C5047=FALSE,FALSE,IF(C5047&lt;$R$10,C5047,$R$10)))</f>
        <v>0</v>
      </c>
      <c r="H5047" t="b">
        <f>IF('Input and Summary Results'!$J$4="yes",'Data Transformation'!F5047,'Data Transformation'!D5047)</f>
        <v>0</v>
      </c>
      <c r="I5047" t="str">
        <f t="shared" si="265"/>
        <v/>
      </c>
    </row>
    <row r="5048" spans="2:9" x14ac:dyDescent="0.25">
      <c r="B5048" t="b">
        <f>IF('Input and Summary Results'!D4630=0,FALSE,'Input and Summary Results'!$B4630)</f>
        <v>0</v>
      </c>
      <c r="C5048" t="b">
        <f>IF(OR(B5048=0,'Input and Summary Results'!D4630=0,'Input and Summary Results'!D4630=""),FALSE,'Input and Summary Results'!$D4630)</f>
        <v>0</v>
      </c>
      <c r="D5048" t="b">
        <f>IF(OR(B5048=0,'Input and Summary Results'!E4630=0),FALSE,'Input and Summary Results'!$E4630)</f>
        <v>0</v>
      </c>
      <c r="E5048" t="b">
        <f t="shared" si="266"/>
        <v>0</v>
      </c>
      <c r="F5048" t="b">
        <f t="shared" si="267"/>
        <v>0</v>
      </c>
      <c r="G5048" t="b">
        <f>IF('Input and Summary Results'!$J$4="yes",IF(C5048=FALSE,FALSE,IF('Data Transformation'!E5048&lt;$R$10,E5048,$R$10)),IF(C5048=FALSE,FALSE,IF(C5048&lt;$R$10,C5048,$R$10)))</f>
        <v>0</v>
      </c>
      <c r="H5048" t="b">
        <f>IF('Input and Summary Results'!$J$4="yes",'Data Transformation'!F5048,'Data Transformation'!D5048)</f>
        <v>0</v>
      </c>
      <c r="I5048" t="str">
        <f t="shared" si="265"/>
        <v/>
      </c>
    </row>
    <row r="5049" spans="2:9" x14ac:dyDescent="0.25">
      <c r="B5049" t="b">
        <f>IF('Input and Summary Results'!D4631=0,FALSE,'Input and Summary Results'!$B4631)</f>
        <v>0</v>
      </c>
      <c r="C5049" t="b">
        <f>IF(OR(B5049=0,'Input and Summary Results'!D4631=0,'Input and Summary Results'!D4631=""),FALSE,'Input and Summary Results'!$D4631)</f>
        <v>0</v>
      </c>
      <c r="D5049" t="b">
        <f>IF(OR(B5049=0,'Input and Summary Results'!E4631=0),FALSE,'Input and Summary Results'!$E4631)</f>
        <v>0</v>
      </c>
      <c r="E5049" t="b">
        <f t="shared" si="266"/>
        <v>0</v>
      </c>
      <c r="F5049" t="b">
        <f t="shared" si="267"/>
        <v>0</v>
      </c>
      <c r="G5049" t="b">
        <f>IF('Input and Summary Results'!$J$4="yes",IF(C5049=FALSE,FALSE,IF('Data Transformation'!E5049&lt;$R$10,E5049,$R$10)),IF(C5049=FALSE,FALSE,IF(C5049&lt;$R$10,C5049,$R$10)))</f>
        <v>0</v>
      </c>
      <c r="H5049" t="b">
        <f>IF('Input and Summary Results'!$J$4="yes",'Data Transformation'!F5049,'Data Transformation'!D5049)</f>
        <v>0</v>
      </c>
      <c r="I5049" t="str">
        <f t="shared" si="265"/>
        <v/>
      </c>
    </row>
    <row r="5050" spans="2:9" x14ac:dyDescent="0.25">
      <c r="B5050" t="b">
        <f>IF('Input and Summary Results'!D4632=0,FALSE,'Input and Summary Results'!$B4632)</f>
        <v>0</v>
      </c>
      <c r="C5050" t="b">
        <f>IF(OR(B5050=0,'Input and Summary Results'!D4632=0,'Input and Summary Results'!D4632=""),FALSE,'Input and Summary Results'!$D4632)</f>
        <v>0</v>
      </c>
      <c r="D5050" t="b">
        <f>IF(OR(B5050=0,'Input and Summary Results'!E4632=0),FALSE,'Input and Summary Results'!$E4632)</f>
        <v>0</v>
      </c>
      <c r="E5050" t="b">
        <f t="shared" si="266"/>
        <v>0</v>
      </c>
      <c r="F5050" t="b">
        <f t="shared" si="267"/>
        <v>0</v>
      </c>
      <c r="G5050" t="b">
        <f>IF('Input and Summary Results'!$J$4="yes",IF(C5050=FALSE,FALSE,IF('Data Transformation'!E5050&lt;$R$10,E5050,$R$10)),IF(C5050=FALSE,FALSE,IF(C5050&lt;$R$10,C5050,$R$10)))</f>
        <v>0</v>
      </c>
      <c r="H5050" t="b">
        <f>IF('Input and Summary Results'!$J$4="yes",'Data Transformation'!F5050,'Data Transformation'!D5050)</f>
        <v>0</v>
      </c>
      <c r="I5050" t="str">
        <f t="shared" si="265"/>
        <v/>
      </c>
    </row>
    <row r="5051" spans="2:9" x14ac:dyDescent="0.25">
      <c r="B5051" t="b">
        <f>IF('Input and Summary Results'!D4633=0,FALSE,'Input and Summary Results'!$B4633)</f>
        <v>0</v>
      </c>
      <c r="C5051" t="b">
        <f>IF(OR(B5051=0,'Input and Summary Results'!D4633=0,'Input and Summary Results'!D4633=""),FALSE,'Input and Summary Results'!$D4633)</f>
        <v>0</v>
      </c>
      <c r="D5051" t="b">
        <f>IF(OR(B5051=0,'Input and Summary Results'!E4633=0),FALSE,'Input and Summary Results'!$E4633)</f>
        <v>0</v>
      </c>
      <c r="E5051" t="b">
        <f t="shared" si="266"/>
        <v>0</v>
      </c>
      <c r="F5051" t="b">
        <f t="shared" si="267"/>
        <v>0</v>
      </c>
      <c r="G5051" t="b">
        <f>IF('Input and Summary Results'!$J$4="yes",IF(C5051=FALSE,FALSE,IF('Data Transformation'!E5051&lt;$R$10,E5051,$R$10)),IF(C5051=FALSE,FALSE,IF(C5051&lt;$R$10,C5051,$R$10)))</f>
        <v>0</v>
      </c>
      <c r="H5051" t="b">
        <f>IF('Input and Summary Results'!$J$4="yes",'Data Transformation'!F5051,'Data Transformation'!D5051)</f>
        <v>0</v>
      </c>
      <c r="I5051" t="str">
        <f t="shared" si="265"/>
        <v/>
      </c>
    </row>
    <row r="5052" spans="2:9" x14ac:dyDescent="0.25">
      <c r="B5052" t="b">
        <f>IF('Input and Summary Results'!D4634=0,FALSE,'Input and Summary Results'!$B4634)</f>
        <v>0</v>
      </c>
      <c r="C5052" t="b">
        <f>IF(OR(B5052=0,'Input and Summary Results'!D4634=0,'Input and Summary Results'!D4634=""),FALSE,'Input and Summary Results'!$D4634)</f>
        <v>0</v>
      </c>
      <c r="D5052" t="b">
        <f>IF(OR(B5052=0,'Input and Summary Results'!E4634=0),FALSE,'Input and Summary Results'!$E4634)</f>
        <v>0</v>
      </c>
      <c r="E5052" t="b">
        <f t="shared" si="266"/>
        <v>0</v>
      </c>
      <c r="F5052" t="b">
        <f t="shared" si="267"/>
        <v>0</v>
      </c>
      <c r="G5052" t="b">
        <f>IF('Input and Summary Results'!$J$4="yes",IF(C5052=FALSE,FALSE,IF('Data Transformation'!E5052&lt;$R$10,E5052,$R$10)),IF(C5052=FALSE,FALSE,IF(C5052&lt;$R$10,C5052,$R$10)))</f>
        <v>0</v>
      </c>
      <c r="H5052" t="b">
        <f>IF('Input and Summary Results'!$J$4="yes",'Data Transformation'!F5052,'Data Transformation'!D5052)</f>
        <v>0</v>
      </c>
      <c r="I5052" t="str">
        <f t="shared" si="265"/>
        <v/>
      </c>
    </row>
    <row r="5053" spans="2:9" x14ac:dyDescent="0.25">
      <c r="B5053" t="b">
        <f>IF('Input and Summary Results'!D4635=0,FALSE,'Input and Summary Results'!$B4635)</f>
        <v>0</v>
      </c>
      <c r="C5053" t="b">
        <f>IF(OR(B5053=0,'Input and Summary Results'!D4635=0,'Input and Summary Results'!D4635=""),FALSE,'Input and Summary Results'!$D4635)</f>
        <v>0</v>
      </c>
      <c r="D5053" t="b">
        <f>IF(OR(B5053=0,'Input and Summary Results'!E4635=0),FALSE,'Input and Summary Results'!$E4635)</f>
        <v>0</v>
      </c>
      <c r="E5053" t="b">
        <f t="shared" si="266"/>
        <v>0</v>
      </c>
      <c r="F5053" t="b">
        <f t="shared" si="267"/>
        <v>0</v>
      </c>
      <c r="G5053" t="b">
        <f>IF('Input and Summary Results'!$J$4="yes",IF(C5053=FALSE,FALSE,IF('Data Transformation'!E5053&lt;$R$10,E5053,$R$10)),IF(C5053=FALSE,FALSE,IF(C5053&lt;$R$10,C5053,$R$10)))</f>
        <v>0</v>
      </c>
      <c r="H5053" t="b">
        <f>IF('Input and Summary Results'!$J$4="yes",'Data Transformation'!F5053,'Data Transformation'!D5053)</f>
        <v>0</v>
      </c>
      <c r="I5053" t="str">
        <f t="shared" si="265"/>
        <v/>
      </c>
    </row>
    <row r="5054" spans="2:9" x14ac:dyDescent="0.25">
      <c r="B5054" t="b">
        <f>IF('Input and Summary Results'!D4636=0,FALSE,'Input and Summary Results'!$B4636)</f>
        <v>0</v>
      </c>
      <c r="C5054" t="b">
        <f>IF(OR(B5054=0,'Input and Summary Results'!D4636=0,'Input and Summary Results'!D4636=""),FALSE,'Input and Summary Results'!$D4636)</f>
        <v>0</v>
      </c>
      <c r="D5054" t="b">
        <f>IF(OR(B5054=0,'Input and Summary Results'!E4636=0),FALSE,'Input and Summary Results'!$E4636)</f>
        <v>0</v>
      </c>
      <c r="E5054" t="b">
        <f t="shared" si="266"/>
        <v>0</v>
      </c>
      <c r="F5054" t="b">
        <f t="shared" si="267"/>
        <v>0</v>
      </c>
      <c r="G5054" t="b">
        <f>IF('Input and Summary Results'!$J$4="yes",IF(C5054=FALSE,FALSE,IF('Data Transformation'!E5054&lt;$R$10,E5054,$R$10)),IF(C5054=FALSE,FALSE,IF(C5054&lt;$R$10,C5054,$R$10)))</f>
        <v>0</v>
      </c>
      <c r="H5054" t="b">
        <f>IF('Input and Summary Results'!$J$4="yes",'Data Transformation'!F5054,'Data Transformation'!D5054)</f>
        <v>0</v>
      </c>
      <c r="I5054" t="str">
        <f t="shared" si="265"/>
        <v/>
      </c>
    </row>
    <row r="5055" spans="2:9" x14ac:dyDescent="0.25">
      <c r="B5055" t="b">
        <f>IF('Input and Summary Results'!D4637=0,FALSE,'Input and Summary Results'!$B4637)</f>
        <v>0</v>
      </c>
      <c r="C5055" t="b">
        <f>IF(OR(B5055=0,'Input and Summary Results'!D4637=0,'Input and Summary Results'!D4637=""),FALSE,'Input and Summary Results'!$D4637)</f>
        <v>0</v>
      </c>
      <c r="D5055" t="b">
        <f>IF(OR(B5055=0,'Input and Summary Results'!E4637=0),FALSE,'Input and Summary Results'!$E4637)</f>
        <v>0</v>
      </c>
      <c r="E5055" t="b">
        <f t="shared" si="266"/>
        <v>0</v>
      </c>
      <c r="F5055" t="b">
        <f t="shared" si="267"/>
        <v>0</v>
      </c>
      <c r="G5055" t="b">
        <f>IF('Input and Summary Results'!$J$4="yes",IF(C5055=FALSE,FALSE,IF('Data Transformation'!E5055&lt;$R$10,E5055,$R$10)),IF(C5055=FALSE,FALSE,IF(C5055&lt;$R$10,C5055,$R$10)))</f>
        <v>0</v>
      </c>
      <c r="H5055" t="b">
        <f>IF('Input and Summary Results'!$J$4="yes",'Data Transformation'!F5055,'Data Transformation'!D5055)</f>
        <v>0</v>
      </c>
      <c r="I5055" t="str">
        <f t="shared" si="265"/>
        <v/>
      </c>
    </row>
    <row r="5056" spans="2:9" x14ac:dyDescent="0.25">
      <c r="B5056" t="b">
        <f>IF('Input and Summary Results'!D4638=0,FALSE,'Input and Summary Results'!$B4638)</f>
        <v>0</v>
      </c>
      <c r="C5056" t="b">
        <f>IF(OR(B5056=0,'Input and Summary Results'!D4638=0,'Input and Summary Results'!D4638=""),FALSE,'Input and Summary Results'!$D4638)</f>
        <v>0</v>
      </c>
      <c r="D5056" t="b">
        <f>IF(OR(B5056=0,'Input and Summary Results'!E4638=0),FALSE,'Input and Summary Results'!$E4638)</f>
        <v>0</v>
      </c>
      <c r="E5056" t="b">
        <f t="shared" si="266"/>
        <v>0</v>
      </c>
      <c r="F5056" t="b">
        <f t="shared" si="267"/>
        <v>0</v>
      </c>
      <c r="G5056" t="b">
        <f>IF('Input and Summary Results'!$J$4="yes",IF(C5056=FALSE,FALSE,IF('Data Transformation'!E5056&lt;$R$10,E5056,$R$10)),IF(C5056=FALSE,FALSE,IF(C5056&lt;$R$10,C5056,$R$10)))</f>
        <v>0</v>
      </c>
      <c r="H5056" t="b">
        <f>IF('Input and Summary Results'!$J$4="yes",'Data Transformation'!F5056,'Data Transformation'!D5056)</f>
        <v>0</v>
      </c>
      <c r="I5056" t="str">
        <f t="shared" si="265"/>
        <v/>
      </c>
    </row>
    <row r="5057" spans="2:9" x14ac:dyDescent="0.25">
      <c r="B5057" t="b">
        <f>IF('Input and Summary Results'!D4639=0,FALSE,'Input and Summary Results'!$B4639)</f>
        <v>0</v>
      </c>
      <c r="C5057" t="b">
        <f>IF(OR(B5057=0,'Input and Summary Results'!D4639=0,'Input and Summary Results'!D4639=""),FALSE,'Input and Summary Results'!$D4639)</f>
        <v>0</v>
      </c>
      <c r="D5057" t="b">
        <f>IF(OR(B5057=0,'Input and Summary Results'!E4639=0),FALSE,'Input and Summary Results'!$E4639)</f>
        <v>0</v>
      </c>
      <c r="E5057" t="b">
        <f t="shared" si="266"/>
        <v>0</v>
      </c>
      <c r="F5057" t="b">
        <f t="shared" si="267"/>
        <v>0</v>
      </c>
      <c r="G5057" t="b">
        <f>IF('Input and Summary Results'!$J$4="yes",IF(C5057=FALSE,FALSE,IF('Data Transformation'!E5057&lt;$R$10,E5057,$R$10)),IF(C5057=FALSE,FALSE,IF(C5057&lt;$R$10,C5057,$R$10)))</f>
        <v>0</v>
      </c>
      <c r="H5057" t="b">
        <f>IF('Input and Summary Results'!$J$4="yes",'Data Transformation'!F5057,'Data Transformation'!D5057)</f>
        <v>0</v>
      </c>
      <c r="I5057" t="str">
        <f t="shared" si="265"/>
        <v/>
      </c>
    </row>
    <row r="5058" spans="2:9" x14ac:dyDescent="0.25">
      <c r="B5058" t="b">
        <f>IF('Input and Summary Results'!D4640=0,FALSE,'Input and Summary Results'!$B4640)</f>
        <v>0</v>
      </c>
      <c r="C5058" t="b">
        <f>IF(OR(B5058=0,'Input and Summary Results'!D4640=0,'Input and Summary Results'!D4640=""),FALSE,'Input and Summary Results'!$D4640)</f>
        <v>0</v>
      </c>
      <c r="D5058" t="b">
        <f>IF(OR(B5058=0,'Input and Summary Results'!E4640=0),FALSE,'Input and Summary Results'!$E4640)</f>
        <v>0</v>
      </c>
      <c r="E5058" t="b">
        <f t="shared" si="266"/>
        <v>0</v>
      </c>
      <c r="F5058" t="b">
        <f t="shared" si="267"/>
        <v>0</v>
      </c>
      <c r="G5058" t="b">
        <f>IF('Input and Summary Results'!$J$4="yes",IF(C5058=FALSE,FALSE,IF('Data Transformation'!E5058&lt;$R$10,E5058,$R$10)),IF(C5058=FALSE,FALSE,IF(C5058&lt;$R$10,C5058,$R$10)))</f>
        <v>0</v>
      </c>
      <c r="H5058" t="b">
        <f>IF('Input and Summary Results'!$J$4="yes",'Data Transformation'!F5058,'Data Transformation'!D5058)</f>
        <v>0</v>
      </c>
      <c r="I5058" t="str">
        <f t="shared" si="265"/>
        <v/>
      </c>
    </row>
    <row r="5059" spans="2:9" x14ac:dyDescent="0.25">
      <c r="B5059" t="b">
        <f>IF('Input and Summary Results'!D4641=0,FALSE,'Input and Summary Results'!$B4641)</f>
        <v>0</v>
      </c>
      <c r="C5059" t="b">
        <f>IF(OR(B5059=0,'Input and Summary Results'!D4641=0,'Input and Summary Results'!D4641=""),FALSE,'Input and Summary Results'!$D4641)</f>
        <v>0</v>
      </c>
      <c r="D5059" t="b">
        <f>IF(OR(B5059=0,'Input and Summary Results'!E4641=0),FALSE,'Input and Summary Results'!$E4641)</f>
        <v>0</v>
      </c>
      <c r="E5059" t="b">
        <f t="shared" si="266"/>
        <v>0</v>
      </c>
      <c r="F5059" t="b">
        <f t="shared" si="267"/>
        <v>0</v>
      </c>
      <c r="G5059" t="b">
        <f>IF('Input and Summary Results'!$J$4="yes",IF(C5059=FALSE,FALSE,IF('Data Transformation'!E5059&lt;$R$10,E5059,$R$10)),IF(C5059=FALSE,FALSE,IF(C5059&lt;$R$10,C5059,$R$10)))</f>
        <v>0</v>
      </c>
      <c r="H5059" t="b">
        <f>IF('Input and Summary Results'!$J$4="yes",'Data Transformation'!F5059,'Data Transformation'!D5059)</f>
        <v>0</v>
      </c>
      <c r="I5059" t="str">
        <f t="shared" si="265"/>
        <v/>
      </c>
    </row>
    <row r="5060" spans="2:9" x14ac:dyDescent="0.25">
      <c r="B5060" t="b">
        <f>IF('Input and Summary Results'!D4642=0,FALSE,'Input and Summary Results'!$B4642)</f>
        <v>0</v>
      </c>
      <c r="C5060" t="b">
        <f>IF(OR(B5060=0,'Input and Summary Results'!D4642=0,'Input and Summary Results'!D4642=""),FALSE,'Input and Summary Results'!$D4642)</f>
        <v>0</v>
      </c>
      <c r="D5060" t="b">
        <f>IF(OR(B5060=0,'Input and Summary Results'!E4642=0),FALSE,'Input and Summary Results'!$E4642)</f>
        <v>0</v>
      </c>
      <c r="E5060" t="b">
        <f t="shared" si="266"/>
        <v>0</v>
      </c>
      <c r="F5060" t="b">
        <f t="shared" si="267"/>
        <v>0</v>
      </c>
      <c r="G5060" t="b">
        <f>IF('Input and Summary Results'!$J$4="yes",IF(C5060=FALSE,FALSE,IF('Data Transformation'!E5060&lt;$R$10,E5060,$R$10)),IF(C5060=FALSE,FALSE,IF(C5060&lt;$R$10,C5060,$R$10)))</f>
        <v>0</v>
      </c>
      <c r="H5060" t="b">
        <f>IF('Input and Summary Results'!$J$4="yes",'Data Transformation'!F5060,'Data Transformation'!D5060)</f>
        <v>0</v>
      </c>
      <c r="I5060" t="str">
        <f t="shared" si="265"/>
        <v/>
      </c>
    </row>
    <row r="5061" spans="2:9" x14ac:dyDescent="0.25">
      <c r="B5061" t="b">
        <f>IF('Input and Summary Results'!D4643=0,FALSE,'Input and Summary Results'!$B4643)</f>
        <v>0</v>
      </c>
      <c r="C5061" t="b">
        <f>IF(OR(B5061=0,'Input and Summary Results'!D4643=0,'Input and Summary Results'!D4643=""),FALSE,'Input and Summary Results'!$D4643)</f>
        <v>0</v>
      </c>
      <c r="D5061" t="b">
        <f>IF(OR(B5061=0,'Input and Summary Results'!E4643=0),FALSE,'Input and Summary Results'!$E4643)</f>
        <v>0</v>
      </c>
      <c r="E5061" t="b">
        <f t="shared" si="266"/>
        <v>0</v>
      </c>
      <c r="F5061" t="b">
        <f t="shared" si="267"/>
        <v>0</v>
      </c>
      <c r="G5061" t="b">
        <f>IF('Input and Summary Results'!$J$4="yes",IF(C5061=FALSE,FALSE,IF('Data Transformation'!E5061&lt;$R$10,E5061,$R$10)),IF(C5061=FALSE,FALSE,IF(C5061&lt;$R$10,C5061,$R$10)))</f>
        <v>0</v>
      </c>
      <c r="H5061" t="b">
        <f>IF('Input and Summary Results'!$J$4="yes",'Data Transformation'!F5061,'Data Transformation'!D5061)</f>
        <v>0</v>
      </c>
      <c r="I5061" t="str">
        <f t="shared" ref="I5061:I5124" si="268">IF(G5061=FALSE,"",B5061)</f>
        <v/>
      </c>
    </row>
    <row r="5062" spans="2:9" x14ac:dyDescent="0.25">
      <c r="B5062" t="b">
        <f>IF('Input and Summary Results'!D4644=0,FALSE,'Input and Summary Results'!$B4644)</f>
        <v>0</v>
      </c>
      <c r="C5062" t="b">
        <f>IF(OR(B5062=0,'Input and Summary Results'!D4644=0,'Input and Summary Results'!D4644=""),FALSE,'Input and Summary Results'!$D4644)</f>
        <v>0</v>
      </c>
      <c r="D5062" t="b">
        <f>IF(OR(B5062=0,'Input and Summary Results'!E4644=0),FALSE,'Input and Summary Results'!$E4644)</f>
        <v>0</v>
      </c>
      <c r="E5062" t="b">
        <f t="shared" si="266"/>
        <v>0</v>
      </c>
      <c r="F5062" t="b">
        <f t="shared" si="267"/>
        <v>0</v>
      </c>
      <c r="G5062" t="b">
        <f>IF('Input and Summary Results'!$J$4="yes",IF(C5062=FALSE,FALSE,IF('Data Transformation'!E5062&lt;$R$10,E5062,$R$10)),IF(C5062=FALSE,FALSE,IF(C5062&lt;$R$10,C5062,$R$10)))</f>
        <v>0</v>
      </c>
      <c r="H5062" t="b">
        <f>IF('Input and Summary Results'!$J$4="yes",'Data Transformation'!F5062,'Data Transformation'!D5062)</f>
        <v>0</v>
      </c>
      <c r="I5062" t="str">
        <f t="shared" si="268"/>
        <v/>
      </c>
    </row>
    <row r="5063" spans="2:9" x14ac:dyDescent="0.25">
      <c r="B5063" t="b">
        <f>IF('Input and Summary Results'!D4645=0,FALSE,'Input and Summary Results'!$B4645)</f>
        <v>0</v>
      </c>
      <c r="C5063" t="b">
        <f>IF(OR(B5063=0,'Input and Summary Results'!D4645=0,'Input and Summary Results'!D4645=""),FALSE,'Input and Summary Results'!$D4645)</f>
        <v>0</v>
      </c>
      <c r="D5063" t="b">
        <f>IF(OR(B5063=0,'Input and Summary Results'!E4645=0),FALSE,'Input and Summary Results'!$E4645)</f>
        <v>0</v>
      </c>
      <c r="E5063" t="b">
        <f t="shared" si="266"/>
        <v>0</v>
      </c>
      <c r="F5063" t="b">
        <f t="shared" si="267"/>
        <v>0</v>
      </c>
      <c r="G5063" t="b">
        <f>IF('Input and Summary Results'!$J$4="yes",IF(C5063=FALSE,FALSE,IF('Data Transformation'!E5063&lt;$R$10,E5063,$R$10)),IF(C5063=FALSE,FALSE,IF(C5063&lt;$R$10,C5063,$R$10)))</f>
        <v>0</v>
      </c>
      <c r="H5063" t="b">
        <f>IF('Input and Summary Results'!$J$4="yes",'Data Transformation'!F5063,'Data Transformation'!D5063)</f>
        <v>0</v>
      </c>
      <c r="I5063" t="str">
        <f t="shared" si="268"/>
        <v/>
      </c>
    </row>
    <row r="5064" spans="2:9" x14ac:dyDescent="0.25">
      <c r="B5064" t="b">
        <f>IF('Input and Summary Results'!D4646=0,FALSE,'Input and Summary Results'!$B4646)</f>
        <v>0</v>
      </c>
      <c r="C5064" t="b">
        <f>IF(OR(B5064=0,'Input and Summary Results'!D4646=0,'Input and Summary Results'!D4646=""),FALSE,'Input and Summary Results'!$D4646)</f>
        <v>0</v>
      </c>
      <c r="D5064" t="b">
        <f>IF(OR(B5064=0,'Input and Summary Results'!E4646=0),FALSE,'Input and Summary Results'!$E4646)</f>
        <v>0</v>
      </c>
      <c r="E5064" t="b">
        <f t="shared" si="266"/>
        <v>0</v>
      </c>
      <c r="F5064" t="b">
        <f t="shared" si="267"/>
        <v>0</v>
      </c>
      <c r="G5064" t="b">
        <f>IF('Input and Summary Results'!$J$4="yes",IF(C5064=FALSE,FALSE,IF('Data Transformation'!E5064&lt;$R$10,E5064,$R$10)),IF(C5064=FALSE,FALSE,IF(C5064&lt;$R$10,C5064,$R$10)))</f>
        <v>0</v>
      </c>
      <c r="H5064" t="b">
        <f>IF('Input and Summary Results'!$J$4="yes",'Data Transformation'!F5064,'Data Transformation'!D5064)</f>
        <v>0</v>
      </c>
      <c r="I5064" t="str">
        <f t="shared" si="268"/>
        <v/>
      </c>
    </row>
    <row r="5065" spans="2:9" x14ac:dyDescent="0.25">
      <c r="B5065" t="b">
        <f>IF('Input and Summary Results'!D4647=0,FALSE,'Input and Summary Results'!$B4647)</f>
        <v>0</v>
      </c>
      <c r="C5065" t="b">
        <f>IF(OR(B5065=0,'Input and Summary Results'!D4647=0,'Input and Summary Results'!D4647=""),FALSE,'Input and Summary Results'!$D4647)</f>
        <v>0</v>
      </c>
      <c r="D5065" t="b">
        <f>IF(OR(B5065=0,'Input and Summary Results'!E4647=0),FALSE,'Input and Summary Results'!$E4647)</f>
        <v>0</v>
      </c>
      <c r="E5065" t="b">
        <f t="shared" si="266"/>
        <v>0</v>
      </c>
      <c r="F5065" t="b">
        <f t="shared" si="267"/>
        <v>0</v>
      </c>
      <c r="G5065" t="b">
        <f>IF('Input and Summary Results'!$J$4="yes",IF(C5065=FALSE,FALSE,IF('Data Transformation'!E5065&lt;$R$10,E5065,$R$10)),IF(C5065=FALSE,FALSE,IF(C5065&lt;$R$10,C5065,$R$10)))</f>
        <v>0</v>
      </c>
      <c r="H5065" t="b">
        <f>IF('Input and Summary Results'!$J$4="yes",'Data Transformation'!F5065,'Data Transformation'!D5065)</f>
        <v>0</v>
      </c>
      <c r="I5065" t="str">
        <f t="shared" si="268"/>
        <v/>
      </c>
    </row>
    <row r="5066" spans="2:9" x14ac:dyDescent="0.25">
      <c r="B5066" t="b">
        <f>IF('Input and Summary Results'!D4648=0,FALSE,'Input and Summary Results'!$B4648)</f>
        <v>0</v>
      </c>
      <c r="C5066" t="b">
        <f>IF(OR(B5066=0,'Input and Summary Results'!D4648=0,'Input and Summary Results'!D4648=""),FALSE,'Input and Summary Results'!$D4648)</f>
        <v>0</v>
      </c>
      <c r="D5066" t="b">
        <f>IF(OR(B5066=0,'Input and Summary Results'!E4648=0),FALSE,'Input and Summary Results'!$E4648)</f>
        <v>0</v>
      </c>
      <c r="E5066" t="b">
        <f t="shared" si="266"/>
        <v>0</v>
      </c>
      <c r="F5066" t="b">
        <f t="shared" si="267"/>
        <v>0</v>
      </c>
      <c r="G5066" t="b">
        <f>IF('Input and Summary Results'!$J$4="yes",IF(C5066=FALSE,FALSE,IF('Data Transformation'!E5066&lt;$R$10,E5066,$R$10)),IF(C5066=FALSE,FALSE,IF(C5066&lt;$R$10,C5066,$R$10)))</f>
        <v>0</v>
      </c>
      <c r="H5066" t="b">
        <f>IF('Input and Summary Results'!$J$4="yes",'Data Transformation'!F5066,'Data Transformation'!D5066)</f>
        <v>0</v>
      </c>
      <c r="I5066" t="str">
        <f t="shared" si="268"/>
        <v/>
      </c>
    </row>
    <row r="5067" spans="2:9" x14ac:dyDescent="0.25">
      <c r="B5067" t="b">
        <f>IF('Input and Summary Results'!D4649=0,FALSE,'Input and Summary Results'!$B4649)</f>
        <v>0</v>
      </c>
      <c r="C5067" t="b">
        <f>IF(OR(B5067=0,'Input and Summary Results'!D4649=0,'Input and Summary Results'!D4649=""),FALSE,'Input and Summary Results'!$D4649)</f>
        <v>0</v>
      </c>
      <c r="D5067" t="b">
        <f>IF(OR(B5067=0,'Input and Summary Results'!E4649=0),FALSE,'Input and Summary Results'!$E4649)</f>
        <v>0</v>
      </c>
      <c r="E5067" t="b">
        <f t="shared" si="266"/>
        <v>0</v>
      </c>
      <c r="F5067" t="b">
        <f t="shared" si="267"/>
        <v>0</v>
      </c>
      <c r="G5067" t="b">
        <f>IF('Input and Summary Results'!$J$4="yes",IF(C5067=FALSE,FALSE,IF('Data Transformation'!E5067&lt;$R$10,E5067,$R$10)),IF(C5067=FALSE,FALSE,IF(C5067&lt;$R$10,C5067,$R$10)))</f>
        <v>0</v>
      </c>
      <c r="H5067" t="b">
        <f>IF('Input and Summary Results'!$J$4="yes",'Data Transformation'!F5067,'Data Transformation'!D5067)</f>
        <v>0</v>
      </c>
      <c r="I5067" t="str">
        <f t="shared" si="268"/>
        <v/>
      </c>
    </row>
    <row r="5068" spans="2:9" x14ac:dyDescent="0.25">
      <c r="B5068" t="b">
        <f>IF('Input and Summary Results'!D4650=0,FALSE,'Input and Summary Results'!$B4650)</f>
        <v>0</v>
      </c>
      <c r="C5068" t="b">
        <f>IF(OR(B5068=0,'Input and Summary Results'!D4650=0,'Input and Summary Results'!D4650=""),FALSE,'Input and Summary Results'!$D4650)</f>
        <v>0</v>
      </c>
      <c r="D5068" t="b">
        <f>IF(OR(B5068=0,'Input and Summary Results'!E4650=0),FALSE,'Input and Summary Results'!$E4650)</f>
        <v>0</v>
      </c>
      <c r="E5068" t="b">
        <f t="shared" si="266"/>
        <v>0</v>
      </c>
      <c r="F5068" t="b">
        <f t="shared" si="267"/>
        <v>0</v>
      </c>
      <c r="G5068" t="b">
        <f>IF('Input and Summary Results'!$J$4="yes",IF(C5068=FALSE,FALSE,IF('Data Transformation'!E5068&lt;$R$10,E5068,$R$10)),IF(C5068=FALSE,FALSE,IF(C5068&lt;$R$10,C5068,$R$10)))</f>
        <v>0</v>
      </c>
      <c r="H5068" t="b">
        <f>IF('Input and Summary Results'!$J$4="yes",'Data Transformation'!F5068,'Data Transformation'!D5068)</f>
        <v>0</v>
      </c>
      <c r="I5068" t="str">
        <f t="shared" si="268"/>
        <v/>
      </c>
    </row>
    <row r="5069" spans="2:9" x14ac:dyDescent="0.25">
      <c r="B5069" t="b">
        <f>IF('Input and Summary Results'!D4651=0,FALSE,'Input and Summary Results'!$B4651)</f>
        <v>0</v>
      </c>
      <c r="C5069" t="b">
        <f>IF(OR(B5069=0,'Input and Summary Results'!D4651=0,'Input and Summary Results'!D4651=""),FALSE,'Input and Summary Results'!$D4651)</f>
        <v>0</v>
      </c>
      <c r="D5069" t="b">
        <f>IF(OR(B5069=0,'Input and Summary Results'!E4651=0),FALSE,'Input and Summary Results'!$E4651)</f>
        <v>0</v>
      </c>
      <c r="E5069" t="b">
        <f t="shared" si="266"/>
        <v>0</v>
      </c>
      <c r="F5069" t="b">
        <f t="shared" si="267"/>
        <v>0</v>
      </c>
      <c r="G5069" t="b">
        <f>IF('Input and Summary Results'!$J$4="yes",IF(C5069=FALSE,FALSE,IF('Data Transformation'!E5069&lt;$R$10,E5069,$R$10)),IF(C5069=FALSE,FALSE,IF(C5069&lt;$R$10,C5069,$R$10)))</f>
        <v>0</v>
      </c>
      <c r="H5069" t="b">
        <f>IF('Input and Summary Results'!$J$4="yes",'Data Transformation'!F5069,'Data Transformation'!D5069)</f>
        <v>0</v>
      </c>
      <c r="I5069" t="str">
        <f t="shared" si="268"/>
        <v/>
      </c>
    </row>
    <row r="5070" spans="2:9" x14ac:dyDescent="0.25">
      <c r="B5070" t="b">
        <f>IF('Input and Summary Results'!D4652=0,FALSE,'Input and Summary Results'!$B4652)</f>
        <v>0</v>
      </c>
      <c r="C5070" t="b">
        <f>IF(OR(B5070=0,'Input and Summary Results'!D4652=0,'Input and Summary Results'!D4652=""),FALSE,'Input and Summary Results'!$D4652)</f>
        <v>0</v>
      </c>
      <c r="D5070" t="b">
        <f>IF(OR(B5070=0,'Input and Summary Results'!E4652=0),FALSE,'Input and Summary Results'!$E4652)</f>
        <v>0</v>
      </c>
      <c r="E5070" t="b">
        <f t="shared" si="266"/>
        <v>0</v>
      </c>
      <c r="F5070" t="b">
        <f t="shared" si="267"/>
        <v>0</v>
      </c>
      <c r="G5070" t="b">
        <f>IF('Input and Summary Results'!$J$4="yes",IF(C5070=FALSE,FALSE,IF('Data Transformation'!E5070&lt;$R$10,E5070,$R$10)),IF(C5070=FALSE,FALSE,IF(C5070&lt;$R$10,C5070,$R$10)))</f>
        <v>0</v>
      </c>
      <c r="H5070" t="b">
        <f>IF('Input and Summary Results'!$J$4="yes",'Data Transformation'!F5070,'Data Transformation'!D5070)</f>
        <v>0</v>
      </c>
      <c r="I5070" t="str">
        <f t="shared" si="268"/>
        <v/>
      </c>
    </row>
    <row r="5071" spans="2:9" x14ac:dyDescent="0.25">
      <c r="B5071" t="b">
        <f>IF('Input and Summary Results'!D4653=0,FALSE,'Input and Summary Results'!$B4653)</f>
        <v>0</v>
      </c>
      <c r="C5071" t="b">
        <f>IF(OR(B5071=0,'Input and Summary Results'!D4653=0,'Input and Summary Results'!D4653=""),FALSE,'Input and Summary Results'!$D4653)</f>
        <v>0</v>
      </c>
      <c r="D5071" t="b">
        <f>IF(OR(B5071=0,'Input and Summary Results'!E4653=0),FALSE,'Input and Summary Results'!$E4653)</f>
        <v>0</v>
      </c>
      <c r="E5071" t="b">
        <f t="shared" si="266"/>
        <v>0</v>
      </c>
      <c r="F5071" t="b">
        <f t="shared" si="267"/>
        <v>0</v>
      </c>
      <c r="G5071" t="b">
        <f>IF('Input and Summary Results'!$J$4="yes",IF(C5071=FALSE,FALSE,IF('Data Transformation'!E5071&lt;$R$10,E5071,$R$10)),IF(C5071=FALSE,FALSE,IF(C5071&lt;$R$10,C5071,$R$10)))</f>
        <v>0</v>
      </c>
      <c r="H5071" t="b">
        <f>IF('Input and Summary Results'!$J$4="yes",'Data Transformation'!F5071,'Data Transformation'!D5071)</f>
        <v>0</v>
      </c>
      <c r="I5071" t="str">
        <f t="shared" si="268"/>
        <v/>
      </c>
    </row>
    <row r="5072" spans="2:9" x14ac:dyDescent="0.25">
      <c r="B5072" t="b">
        <f>IF('Input and Summary Results'!D4654=0,FALSE,'Input and Summary Results'!$B4654)</f>
        <v>0</v>
      </c>
      <c r="C5072" t="b">
        <f>IF(OR(B5072=0,'Input and Summary Results'!D4654=0,'Input and Summary Results'!D4654=""),FALSE,'Input and Summary Results'!$D4654)</f>
        <v>0</v>
      </c>
      <c r="D5072" t="b">
        <f>IF(OR(B5072=0,'Input and Summary Results'!E4654=0),FALSE,'Input and Summary Results'!$E4654)</f>
        <v>0</v>
      </c>
      <c r="E5072" t="b">
        <f t="shared" si="266"/>
        <v>0</v>
      </c>
      <c r="F5072" t="b">
        <f t="shared" si="267"/>
        <v>0</v>
      </c>
      <c r="G5072" t="b">
        <f>IF('Input and Summary Results'!$J$4="yes",IF(C5072=FALSE,FALSE,IF('Data Transformation'!E5072&lt;$R$10,E5072,$R$10)),IF(C5072=FALSE,FALSE,IF(C5072&lt;$R$10,C5072,$R$10)))</f>
        <v>0</v>
      </c>
      <c r="H5072" t="b">
        <f>IF('Input and Summary Results'!$J$4="yes",'Data Transformation'!F5072,'Data Transformation'!D5072)</f>
        <v>0</v>
      </c>
      <c r="I5072" t="str">
        <f t="shared" si="268"/>
        <v/>
      </c>
    </row>
    <row r="5073" spans="2:9" x14ac:dyDescent="0.25">
      <c r="B5073" t="b">
        <f>IF('Input and Summary Results'!D4655=0,FALSE,'Input and Summary Results'!$B4655)</f>
        <v>0</v>
      </c>
      <c r="C5073" t="b">
        <f>IF(OR(B5073=0,'Input and Summary Results'!D4655=0,'Input and Summary Results'!D4655=""),FALSE,'Input and Summary Results'!$D4655)</f>
        <v>0</v>
      </c>
      <c r="D5073" t="b">
        <f>IF(OR(B5073=0,'Input and Summary Results'!E4655=0),FALSE,'Input and Summary Results'!$E4655)</f>
        <v>0</v>
      </c>
      <c r="E5073" t="b">
        <f t="shared" si="266"/>
        <v>0</v>
      </c>
      <c r="F5073" t="b">
        <f t="shared" si="267"/>
        <v>0</v>
      </c>
      <c r="G5073" t="b">
        <f>IF('Input and Summary Results'!$J$4="yes",IF(C5073=FALSE,FALSE,IF('Data Transformation'!E5073&lt;$R$10,E5073,$R$10)),IF(C5073=FALSE,FALSE,IF(C5073&lt;$R$10,C5073,$R$10)))</f>
        <v>0</v>
      </c>
      <c r="H5073" t="b">
        <f>IF('Input and Summary Results'!$J$4="yes",'Data Transformation'!F5073,'Data Transformation'!D5073)</f>
        <v>0</v>
      </c>
      <c r="I5073" t="str">
        <f t="shared" si="268"/>
        <v/>
      </c>
    </row>
    <row r="5074" spans="2:9" x14ac:dyDescent="0.25">
      <c r="B5074" t="b">
        <f>IF('Input and Summary Results'!D4656=0,FALSE,'Input and Summary Results'!$B4656)</f>
        <v>0</v>
      </c>
      <c r="C5074" t="b">
        <f>IF(OR(B5074=0,'Input and Summary Results'!D4656=0,'Input and Summary Results'!D4656=""),FALSE,'Input and Summary Results'!$D4656)</f>
        <v>0</v>
      </c>
      <c r="D5074" t="b">
        <f>IF(OR(B5074=0,'Input and Summary Results'!E4656=0),FALSE,'Input and Summary Results'!$E4656)</f>
        <v>0</v>
      </c>
      <c r="E5074" t="b">
        <f t="shared" si="266"/>
        <v>0</v>
      </c>
      <c r="F5074" t="b">
        <f t="shared" si="267"/>
        <v>0</v>
      </c>
      <c r="G5074" t="b">
        <f>IF('Input and Summary Results'!$J$4="yes",IF(C5074=FALSE,FALSE,IF('Data Transformation'!E5074&lt;$R$10,E5074,$R$10)),IF(C5074=FALSE,FALSE,IF(C5074&lt;$R$10,C5074,$R$10)))</f>
        <v>0</v>
      </c>
      <c r="H5074" t="b">
        <f>IF('Input and Summary Results'!$J$4="yes",'Data Transformation'!F5074,'Data Transformation'!D5074)</f>
        <v>0</v>
      </c>
      <c r="I5074" t="str">
        <f t="shared" si="268"/>
        <v/>
      </c>
    </row>
    <row r="5075" spans="2:9" x14ac:dyDescent="0.25">
      <c r="B5075" t="b">
        <f>IF('Input and Summary Results'!D4657=0,FALSE,'Input and Summary Results'!$B4657)</f>
        <v>0</v>
      </c>
      <c r="C5075" t="b">
        <f>IF(OR(B5075=0,'Input and Summary Results'!D4657=0,'Input and Summary Results'!D4657=""),FALSE,'Input and Summary Results'!$D4657)</f>
        <v>0</v>
      </c>
      <c r="D5075" t="b">
        <f>IF(OR(B5075=0,'Input and Summary Results'!E4657=0),FALSE,'Input and Summary Results'!$E4657)</f>
        <v>0</v>
      </c>
      <c r="E5075" t="b">
        <f t="shared" si="266"/>
        <v>0</v>
      </c>
      <c r="F5075" t="b">
        <f t="shared" si="267"/>
        <v>0</v>
      </c>
      <c r="G5075" t="b">
        <f>IF('Input and Summary Results'!$J$4="yes",IF(C5075=FALSE,FALSE,IF('Data Transformation'!E5075&lt;$R$10,E5075,$R$10)),IF(C5075=FALSE,FALSE,IF(C5075&lt;$R$10,C5075,$R$10)))</f>
        <v>0</v>
      </c>
      <c r="H5075" t="b">
        <f>IF('Input and Summary Results'!$J$4="yes",'Data Transformation'!F5075,'Data Transformation'!D5075)</f>
        <v>0</v>
      </c>
      <c r="I5075" t="str">
        <f t="shared" si="268"/>
        <v/>
      </c>
    </row>
    <row r="5076" spans="2:9" x14ac:dyDescent="0.25">
      <c r="B5076" t="b">
        <f>IF('Input and Summary Results'!D4658=0,FALSE,'Input and Summary Results'!$B4658)</f>
        <v>0</v>
      </c>
      <c r="C5076" t="b">
        <f>IF(OR(B5076=0,'Input and Summary Results'!D4658=0,'Input and Summary Results'!D4658=""),FALSE,'Input and Summary Results'!$D4658)</f>
        <v>0</v>
      </c>
      <c r="D5076" t="b">
        <f>IF(OR(B5076=0,'Input and Summary Results'!E4658=0),FALSE,'Input and Summary Results'!$E4658)</f>
        <v>0</v>
      </c>
      <c r="E5076" t="b">
        <f t="shared" si="266"/>
        <v>0</v>
      </c>
      <c r="F5076" t="b">
        <f t="shared" si="267"/>
        <v>0</v>
      </c>
      <c r="G5076" t="b">
        <f>IF('Input and Summary Results'!$J$4="yes",IF(C5076=FALSE,FALSE,IF('Data Transformation'!E5076&lt;$R$10,E5076,$R$10)),IF(C5076=FALSE,FALSE,IF(C5076&lt;$R$10,C5076,$R$10)))</f>
        <v>0</v>
      </c>
      <c r="H5076" t="b">
        <f>IF('Input and Summary Results'!$J$4="yes",'Data Transformation'!F5076,'Data Transformation'!D5076)</f>
        <v>0</v>
      </c>
      <c r="I5076" t="str">
        <f t="shared" si="268"/>
        <v/>
      </c>
    </row>
    <row r="5077" spans="2:9" x14ac:dyDescent="0.25">
      <c r="B5077" t="b">
        <f>IF('Input and Summary Results'!D4659=0,FALSE,'Input and Summary Results'!$B4659)</f>
        <v>0</v>
      </c>
      <c r="C5077" t="b">
        <f>IF(OR(B5077=0,'Input and Summary Results'!D4659=0,'Input and Summary Results'!D4659=""),FALSE,'Input and Summary Results'!$D4659)</f>
        <v>0</v>
      </c>
      <c r="D5077" t="b">
        <f>IF(OR(B5077=0,'Input and Summary Results'!E4659=0),FALSE,'Input and Summary Results'!$E4659)</f>
        <v>0</v>
      </c>
      <c r="E5077" t="b">
        <f t="shared" si="266"/>
        <v>0</v>
      </c>
      <c r="F5077" t="b">
        <f t="shared" si="267"/>
        <v>0</v>
      </c>
      <c r="G5077" t="b">
        <f>IF('Input and Summary Results'!$J$4="yes",IF(C5077=FALSE,FALSE,IF('Data Transformation'!E5077&lt;$R$10,E5077,$R$10)),IF(C5077=FALSE,FALSE,IF(C5077&lt;$R$10,C5077,$R$10)))</f>
        <v>0</v>
      </c>
      <c r="H5077" t="b">
        <f>IF('Input and Summary Results'!$J$4="yes",'Data Transformation'!F5077,'Data Transformation'!D5077)</f>
        <v>0</v>
      </c>
      <c r="I5077" t="str">
        <f t="shared" si="268"/>
        <v/>
      </c>
    </row>
    <row r="5078" spans="2:9" x14ac:dyDescent="0.25">
      <c r="B5078" t="b">
        <f>IF('Input and Summary Results'!D4660=0,FALSE,'Input and Summary Results'!$B4660)</f>
        <v>0</v>
      </c>
      <c r="C5078" t="b">
        <f>IF(OR(B5078=0,'Input and Summary Results'!D4660=0,'Input and Summary Results'!D4660=""),FALSE,'Input and Summary Results'!$D4660)</f>
        <v>0</v>
      </c>
      <c r="D5078" t="b">
        <f>IF(OR(B5078=0,'Input and Summary Results'!E4660=0),FALSE,'Input and Summary Results'!$E4660)</f>
        <v>0</v>
      </c>
      <c r="E5078" t="b">
        <f t="shared" si="266"/>
        <v>0</v>
      </c>
      <c r="F5078" t="b">
        <f t="shared" si="267"/>
        <v>0</v>
      </c>
      <c r="G5078" t="b">
        <f>IF('Input and Summary Results'!$J$4="yes",IF(C5078=FALSE,FALSE,IF('Data Transformation'!E5078&lt;$R$10,E5078,$R$10)),IF(C5078=FALSE,FALSE,IF(C5078&lt;$R$10,C5078,$R$10)))</f>
        <v>0</v>
      </c>
      <c r="H5078" t="b">
        <f>IF('Input and Summary Results'!$J$4="yes",'Data Transformation'!F5078,'Data Transformation'!D5078)</f>
        <v>0</v>
      </c>
      <c r="I5078" t="str">
        <f t="shared" si="268"/>
        <v/>
      </c>
    </row>
    <row r="5079" spans="2:9" x14ac:dyDescent="0.25">
      <c r="B5079" t="b">
        <f>IF('Input and Summary Results'!D4661=0,FALSE,'Input and Summary Results'!$B4661)</f>
        <v>0</v>
      </c>
      <c r="C5079" t="b">
        <f>IF(OR(B5079=0,'Input and Summary Results'!D4661=0,'Input and Summary Results'!D4661=""),FALSE,'Input and Summary Results'!$D4661)</f>
        <v>0</v>
      </c>
      <c r="D5079" t="b">
        <f>IF(OR(B5079=0,'Input and Summary Results'!E4661=0),FALSE,'Input and Summary Results'!$E4661)</f>
        <v>0</v>
      </c>
      <c r="E5079" t="b">
        <f t="shared" si="266"/>
        <v>0</v>
      </c>
      <c r="F5079" t="b">
        <f t="shared" si="267"/>
        <v>0</v>
      </c>
      <c r="G5079" t="b">
        <f>IF('Input and Summary Results'!$J$4="yes",IF(C5079=FALSE,FALSE,IF('Data Transformation'!E5079&lt;$R$10,E5079,$R$10)),IF(C5079=FALSE,FALSE,IF(C5079&lt;$R$10,C5079,$R$10)))</f>
        <v>0</v>
      </c>
      <c r="H5079" t="b">
        <f>IF('Input and Summary Results'!$J$4="yes",'Data Transformation'!F5079,'Data Transformation'!D5079)</f>
        <v>0</v>
      </c>
      <c r="I5079" t="str">
        <f t="shared" si="268"/>
        <v/>
      </c>
    </row>
    <row r="5080" spans="2:9" x14ac:dyDescent="0.25">
      <c r="B5080" t="b">
        <f>IF('Input and Summary Results'!D4662=0,FALSE,'Input and Summary Results'!$B4662)</f>
        <v>0</v>
      </c>
      <c r="C5080" t="b">
        <f>IF(OR(B5080=0,'Input and Summary Results'!D4662=0,'Input and Summary Results'!D4662=""),FALSE,'Input and Summary Results'!$D4662)</f>
        <v>0</v>
      </c>
      <c r="D5080" t="b">
        <f>IF(OR(B5080=0,'Input and Summary Results'!E4662=0),FALSE,'Input and Summary Results'!$E4662)</f>
        <v>0</v>
      </c>
      <c r="E5080" t="b">
        <f t="shared" si="266"/>
        <v>0</v>
      </c>
      <c r="F5080" t="b">
        <f t="shared" si="267"/>
        <v>0</v>
      </c>
      <c r="G5080" t="b">
        <f>IF('Input and Summary Results'!$J$4="yes",IF(C5080=FALSE,FALSE,IF('Data Transformation'!E5080&lt;$R$10,E5080,$R$10)),IF(C5080=FALSE,FALSE,IF(C5080&lt;$R$10,C5080,$R$10)))</f>
        <v>0</v>
      </c>
      <c r="H5080" t="b">
        <f>IF('Input and Summary Results'!$J$4="yes",'Data Transformation'!F5080,'Data Transformation'!D5080)</f>
        <v>0</v>
      </c>
      <c r="I5080" t="str">
        <f t="shared" si="268"/>
        <v/>
      </c>
    </row>
    <row r="5081" spans="2:9" x14ac:dyDescent="0.25">
      <c r="B5081" t="b">
        <f>IF('Input and Summary Results'!D4663=0,FALSE,'Input and Summary Results'!$B4663)</f>
        <v>0</v>
      </c>
      <c r="C5081" t="b">
        <f>IF(OR(B5081=0,'Input and Summary Results'!D4663=0,'Input and Summary Results'!D4663=""),FALSE,'Input and Summary Results'!$D4663)</f>
        <v>0</v>
      </c>
      <c r="D5081" t="b">
        <f>IF(OR(B5081=0,'Input and Summary Results'!E4663=0),FALSE,'Input and Summary Results'!$E4663)</f>
        <v>0</v>
      </c>
      <c r="E5081" t="b">
        <f t="shared" si="266"/>
        <v>0</v>
      </c>
      <c r="F5081" t="b">
        <f t="shared" si="267"/>
        <v>0</v>
      </c>
      <c r="G5081" t="b">
        <f>IF('Input and Summary Results'!$J$4="yes",IF(C5081=FALSE,FALSE,IF('Data Transformation'!E5081&lt;$R$10,E5081,$R$10)),IF(C5081=FALSE,FALSE,IF(C5081&lt;$R$10,C5081,$R$10)))</f>
        <v>0</v>
      </c>
      <c r="H5081" t="b">
        <f>IF('Input and Summary Results'!$J$4="yes",'Data Transformation'!F5081,'Data Transformation'!D5081)</f>
        <v>0</v>
      </c>
      <c r="I5081" t="str">
        <f t="shared" si="268"/>
        <v/>
      </c>
    </row>
    <row r="5082" spans="2:9" x14ac:dyDescent="0.25">
      <c r="B5082" t="b">
        <f>IF('Input and Summary Results'!D4664=0,FALSE,'Input and Summary Results'!$B4664)</f>
        <v>0</v>
      </c>
      <c r="C5082" t="b">
        <f>IF(OR(B5082=0,'Input and Summary Results'!D4664=0,'Input and Summary Results'!D4664=""),FALSE,'Input and Summary Results'!$D4664)</f>
        <v>0</v>
      </c>
      <c r="D5082" t="b">
        <f>IF(OR(B5082=0,'Input and Summary Results'!E4664=0),FALSE,'Input and Summary Results'!$E4664)</f>
        <v>0</v>
      </c>
      <c r="E5082" t="b">
        <f t="shared" si="266"/>
        <v>0</v>
      </c>
      <c r="F5082" t="b">
        <f t="shared" si="267"/>
        <v>0</v>
      </c>
      <c r="G5082" t="b">
        <f>IF('Input and Summary Results'!$J$4="yes",IF(C5082=FALSE,FALSE,IF('Data Transformation'!E5082&lt;$R$10,E5082,$R$10)),IF(C5082=FALSE,FALSE,IF(C5082&lt;$R$10,C5082,$R$10)))</f>
        <v>0</v>
      </c>
      <c r="H5082" t="b">
        <f>IF('Input and Summary Results'!$J$4="yes",'Data Transformation'!F5082,'Data Transformation'!D5082)</f>
        <v>0</v>
      </c>
      <c r="I5082" t="str">
        <f t="shared" si="268"/>
        <v/>
      </c>
    </row>
    <row r="5083" spans="2:9" x14ac:dyDescent="0.25">
      <c r="B5083" t="b">
        <f>IF('Input and Summary Results'!D4665=0,FALSE,'Input and Summary Results'!$B4665)</f>
        <v>0</v>
      </c>
      <c r="C5083" t="b">
        <f>IF(OR(B5083=0,'Input and Summary Results'!D4665=0,'Input and Summary Results'!D4665=""),FALSE,'Input and Summary Results'!$D4665)</f>
        <v>0</v>
      </c>
      <c r="D5083" t="b">
        <f>IF(OR(B5083=0,'Input and Summary Results'!E4665=0),FALSE,'Input and Summary Results'!$E4665)</f>
        <v>0</v>
      </c>
      <c r="E5083" t="b">
        <f t="shared" si="266"/>
        <v>0</v>
      </c>
      <c r="F5083" t="b">
        <f t="shared" si="267"/>
        <v>0</v>
      </c>
      <c r="G5083" t="b">
        <f>IF('Input and Summary Results'!$J$4="yes",IF(C5083=FALSE,FALSE,IF('Data Transformation'!E5083&lt;$R$10,E5083,$R$10)),IF(C5083=FALSE,FALSE,IF(C5083&lt;$R$10,C5083,$R$10)))</f>
        <v>0</v>
      </c>
      <c r="H5083" t="b">
        <f>IF('Input and Summary Results'!$J$4="yes",'Data Transformation'!F5083,'Data Transformation'!D5083)</f>
        <v>0</v>
      </c>
      <c r="I5083" t="str">
        <f t="shared" si="268"/>
        <v/>
      </c>
    </row>
    <row r="5084" spans="2:9" x14ac:dyDescent="0.25">
      <c r="B5084" t="b">
        <f>IF('Input and Summary Results'!D4666=0,FALSE,'Input and Summary Results'!$B4666)</f>
        <v>0</v>
      </c>
      <c r="C5084" t="b">
        <f>IF(OR(B5084=0,'Input and Summary Results'!D4666=0,'Input and Summary Results'!D4666=""),FALSE,'Input and Summary Results'!$D4666)</f>
        <v>0</v>
      </c>
      <c r="D5084" t="b">
        <f>IF(OR(B5084=0,'Input and Summary Results'!E4666=0),FALSE,'Input and Summary Results'!$E4666)</f>
        <v>0</v>
      </c>
      <c r="E5084" t="b">
        <f t="shared" si="266"/>
        <v>0</v>
      </c>
      <c r="F5084" t="b">
        <f t="shared" si="267"/>
        <v>0</v>
      </c>
      <c r="G5084" t="b">
        <f>IF('Input and Summary Results'!$J$4="yes",IF(C5084=FALSE,FALSE,IF('Data Transformation'!E5084&lt;$R$10,E5084,$R$10)),IF(C5084=FALSE,FALSE,IF(C5084&lt;$R$10,C5084,$R$10)))</f>
        <v>0</v>
      </c>
      <c r="H5084" t="b">
        <f>IF('Input and Summary Results'!$J$4="yes",'Data Transformation'!F5084,'Data Transformation'!D5084)</f>
        <v>0</v>
      </c>
      <c r="I5084" t="str">
        <f t="shared" si="268"/>
        <v/>
      </c>
    </row>
    <row r="5085" spans="2:9" x14ac:dyDescent="0.25">
      <c r="B5085" t="b">
        <f>IF('Input and Summary Results'!D4667=0,FALSE,'Input and Summary Results'!$B4667)</f>
        <v>0</v>
      </c>
      <c r="C5085" t="b">
        <f>IF(OR(B5085=0,'Input and Summary Results'!D4667=0,'Input and Summary Results'!D4667=""),FALSE,'Input and Summary Results'!$D4667)</f>
        <v>0</v>
      </c>
      <c r="D5085" t="b">
        <f>IF(OR(B5085=0,'Input and Summary Results'!E4667=0),FALSE,'Input and Summary Results'!$E4667)</f>
        <v>0</v>
      </c>
      <c r="E5085" t="b">
        <f t="shared" si="266"/>
        <v>0</v>
      </c>
      <c r="F5085" t="b">
        <f t="shared" si="267"/>
        <v>0</v>
      </c>
      <c r="G5085" t="b">
        <f>IF('Input and Summary Results'!$J$4="yes",IF(C5085=FALSE,FALSE,IF('Data Transformation'!E5085&lt;$R$10,E5085,$R$10)),IF(C5085=FALSE,FALSE,IF(C5085&lt;$R$10,C5085,$R$10)))</f>
        <v>0</v>
      </c>
      <c r="H5085" t="b">
        <f>IF('Input and Summary Results'!$J$4="yes",'Data Transformation'!F5085,'Data Transformation'!D5085)</f>
        <v>0</v>
      </c>
      <c r="I5085" t="str">
        <f t="shared" si="268"/>
        <v/>
      </c>
    </row>
    <row r="5086" spans="2:9" x14ac:dyDescent="0.25">
      <c r="B5086" t="b">
        <f>IF('Input and Summary Results'!D4668=0,FALSE,'Input and Summary Results'!$B4668)</f>
        <v>0</v>
      </c>
      <c r="C5086" t="b">
        <f>IF(OR(B5086=0,'Input and Summary Results'!D4668=0,'Input and Summary Results'!D4668=""),FALSE,'Input and Summary Results'!$D4668)</f>
        <v>0</v>
      </c>
      <c r="D5086" t="b">
        <f>IF(OR(B5086=0,'Input and Summary Results'!E4668=0),FALSE,'Input and Summary Results'!$E4668)</f>
        <v>0</v>
      </c>
      <c r="E5086" t="b">
        <f t="shared" si="266"/>
        <v>0</v>
      </c>
      <c r="F5086" t="b">
        <f t="shared" si="267"/>
        <v>0</v>
      </c>
      <c r="G5086" t="b">
        <f>IF('Input and Summary Results'!$J$4="yes",IF(C5086=FALSE,FALSE,IF('Data Transformation'!E5086&lt;$R$10,E5086,$R$10)),IF(C5086=FALSE,FALSE,IF(C5086&lt;$R$10,C5086,$R$10)))</f>
        <v>0</v>
      </c>
      <c r="H5086" t="b">
        <f>IF('Input and Summary Results'!$J$4="yes",'Data Transformation'!F5086,'Data Transformation'!D5086)</f>
        <v>0</v>
      </c>
      <c r="I5086" t="str">
        <f t="shared" si="268"/>
        <v/>
      </c>
    </row>
    <row r="5087" spans="2:9" x14ac:dyDescent="0.25">
      <c r="B5087" t="b">
        <f>IF('Input and Summary Results'!D4669=0,FALSE,'Input and Summary Results'!$B4669)</f>
        <v>0</v>
      </c>
      <c r="C5087" t="b">
        <f>IF(OR(B5087=0,'Input and Summary Results'!D4669=0,'Input and Summary Results'!D4669=""),FALSE,'Input and Summary Results'!$D4669)</f>
        <v>0</v>
      </c>
      <c r="D5087" t="b">
        <f>IF(OR(B5087=0,'Input and Summary Results'!E4669=0),FALSE,'Input and Summary Results'!$E4669)</f>
        <v>0</v>
      </c>
      <c r="E5087" t="b">
        <f t="shared" si="266"/>
        <v>0</v>
      </c>
      <c r="F5087" t="b">
        <f t="shared" si="267"/>
        <v>0</v>
      </c>
      <c r="G5087" t="b">
        <f>IF('Input and Summary Results'!$J$4="yes",IF(C5087=FALSE,FALSE,IF('Data Transformation'!E5087&lt;$R$10,E5087,$R$10)),IF(C5087=FALSE,FALSE,IF(C5087&lt;$R$10,C5087,$R$10)))</f>
        <v>0</v>
      </c>
      <c r="H5087" t="b">
        <f>IF('Input and Summary Results'!$J$4="yes",'Data Transformation'!F5087,'Data Transformation'!D5087)</f>
        <v>0</v>
      </c>
      <c r="I5087" t="str">
        <f t="shared" si="268"/>
        <v/>
      </c>
    </row>
    <row r="5088" spans="2:9" x14ac:dyDescent="0.25">
      <c r="B5088" t="b">
        <f>IF('Input and Summary Results'!D4670=0,FALSE,'Input and Summary Results'!$B4670)</f>
        <v>0</v>
      </c>
      <c r="C5088" t="b">
        <f>IF(OR(B5088=0,'Input and Summary Results'!D4670=0,'Input and Summary Results'!D4670=""),FALSE,'Input and Summary Results'!$D4670)</f>
        <v>0</v>
      </c>
      <c r="D5088" t="b">
        <f>IF(OR(B5088=0,'Input and Summary Results'!E4670=0),FALSE,'Input and Summary Results'!$E4670)</f>
        <v>0</v>
      </c>
      <c r="E5088" t="b">
        <f t="shared" si="266"/>
        <v>0</v>
      </c>
      <c r="F5088" t="b">
        <f t="shared" si="267"/>
        <v>0</v>
      </c>
      <c r="G5088" t="b">
        <f>IF('Input and Summary Results'!$J$4="yes",IF(C5088=FALSE,FALSE,IF('Data Transformation'!E5088&lt;$R$10,E5088,$R$10)),IF(C5088=FALSE,FALSE,IF(C5088&lt;$R$10,C5088,$R$10)))</f>
        <v>0</v>
      </c>
      <c r="H5088" t="b">
        <f>IF('Input and Summary Results'!$J$4="yes",'Data Transformation'!F5088,'Data Transformation'!D5088)</f>
        <v>0</v>
      </c>
      <c r="I5088" t="str">
        <f t="shared" si="268"/>
        <v/>
      </c>
    </row>
    <row r="5089" spans="2:9" x14ac:dyDescent="0.25">
      <c r="B5089" t="b">
        <f>IF('Input and Summary Results'!D4671=0,FALSE,'Input and Summary Results'!$B4671)</f>
        <v>0</v>
      </c>
      <c r="C5089" t="b">
        <f>IF(OR(B5089=0,'Input and Summary Results'!D4671=0,'Input and Summary Results'!D4671=""),FALSE,'Input and Summary Results'!$D4671)</f>
        <v>0</v>
      </c>
      <c r="D5089" t="b">
        <f>IF(OR(B5089=0,'Input and Summary Results'!E4671=0),FALSE,'Input and Summary Results'!$E4671)</f>
        <v>0</v>
      </c>
      <c r="E5089" t="b">
        <f t="shared" si="266"/>
        <v>0</v>
      </c>
      <c r="F5089" t="b">
        <f t="shared" si="267"/>
        <v>0</v>
      </c>
      <c r="G5089" t="b">
        <f>IF('Input and Summary Results'!$J$4="yes",IF(C5089=FALSE,FALSE,IF('Data Transformation'!E5089&lt;$R$10,E5089,$R$10)),IF(C5089=FALSE,FALSE,IF(C5089&lt;$R$10,C5089,$R$10)))</f>
        <v>0</v>
      </c>
      <c r="H5089" t="b">
        <f>IF('Input and Summary Results'!$J$4="yes",'Data Transformation'!F5089,'Data Transformation'!D5089)</f>
        <v>0</v>
      </c>
      <c r="I5089" t="str">
        <f t="shared" si="268"/>
        <v/>
      </c>
    </row>
    <row r="5090" spans="2:9" x14ac:dyDescent="0.25">
      <c r="B5090" t="b">
        <f>IF('Input and Summary Results'!D4672=0,FALSE,'Input and Summary Results'!$B4672)</f>
        <v>0</v>
      </c>
      <c r="C5090" t="b">
        <f>IF(OR(B5090=0,'Input and Summary Results'!D4672=0,'Input and Summary Results'!D4672=""),FALSE,'Input and Summary Results'!$D4672)</f>
        <v>0</v>
      </c>
      <c r="D5090" t="b">
        <f>IF(OR(B5090=0,'Input and Summary Results'!E4672=0),FALSE,'Input and Summary Results'!$E4672)</f>
        <v>0</v>
      </c>
      <c r="E5090" t="b">
        <f t="shared" si="266"/>
        <v>0</v>
      </c>
      <c r="F5090" t="b">
        <f t="shared" si="267"/>
        <v>0</v>
      </c>
      <c r="G5090" t="b">
        <f>IF('Input and Summary Results'!$J$4="yes",IF(C5090=FALSE,FALSE,IF('Data Transformation'!E5090&lt;$R$10,E5090,$R$10)),IF(C5090=FALSE,FALSE,IF(C5090&lt;$R$10,C5090,$R$10)))</f>
        <v>0</v>
      </c>
      <c r="H5090" t="b">
        <f>IF('Input and Summary Results'!$J$4="yes",'Data Transformation'!F5090,'Data Transformation'!D5090)</f>
        <v>0</v>
      </c>
      <c r="I5090" t="str">
        <f t="shared" si="268"/>
        <v/>
      </c>
    </row>
    <row r="5091" spans="2:9" x14ac:dyDescent="0.25">
      <c r="B5091" t="b">
        <f>IF('Input and Summary Results'!D4673=0,FALSE,'Input and Summary Results'!$B4673)</f>
        <v>0</v>
      </c>
      <c r="C5091" t="b">
        <f>IF(OR(B5091=0,'Input and Summary Results'!D4673=0,'Input and Summary Results'!D4673=""),FALSE,'Input and Summary Results'!$D4673)</f>
        <v>0</v>
      </c>
      <c r="D5091" t="b">
        <f>IF(OR(B5091=0,'Input and Summary Results'!E4673=0),FALSE,'Input and Summary Results'!$E4673)</f>
        <v>0</v>
      </c>
      <c r="E5091" t="b">
        <f t="shared" si="266"/>
        <v>0</v>
      </c>
      <c r="F5091" t="b">
        <f t="shared" si="267"/>
        <v>0</v>
      </c>
      <c r="G5091" t="b">
        <f>IF('Input and Summary Results'!$J$4="yes",IF(C5091=FALSE,FALSE,IF('Data Transformation'!E5091&lt;$R$10,E5091,$R$10)),IF(C5091=FALSE,FALSE,IF(C5091&lt;$R$10,C5091,$R$10)))</f>
        <v>0</v>
      </c>
      <c r="H5091" t="b">
        <f>IF('Input and Summary Results'!$J$4="yes",'Data Transformation'!F5091,'Data Transformation'!D5091)</f>
        <v>0</v>
      </c>
      <c r="I5091" t="str">
        <f t="shared" si="268"/>
        <v/>
      </c>
    </row>
    <row r="5092" spans="2:9" x14ac:dyDescent="0.25">
      <c r="B5092" t="b">
        <f>IF('Input and Summary Results'!D4674=0,FALSE,'Input and Summary Results'!$B4674)</f>
        <v>0</v>
      </c>
      <c r="C5092" t="b">
        <f>IF(OR(B5092=0,'Input and Summary Results'!D4674=0,'Input and Summary Results'!D4674=""),FALSE,'Input and Summary Results'!$D4674)</f>
        <v>0</v>
      </c>
      <c r="D5092" t="b">
        <f>IF(OR(B5092=0,'Input and Summary Results'!E4674=0),FALSE,'Input and Summary Results'!$E4674)</f>
        <v>0</v>
      </c>
      <c r="E5092" t="b">
        <f t="shared" si="266"/>
        <v>0</v>
      </c>
      <c r="F5092" t="b">
        <f t="shared" si="267"/>
        <v>0</v>
      </c>
      <c r="G5092" t="b">
        <f>IF('Input and Summary Results'!$J$4="yes",IF(C5092=FALSE,FALSE,IF('Data Transformation'!E5092&lt;$R$10,E5092,$R$10)),IF(C5092=FALSE,FALSE,IF(C5092&lt;$R$10,C5092,$R$10)))</f>
        <v>0</v>
      </c>
      <c r="H5092" t="b">
        <f>IF('Input and Summary Results'!$J$4="yes",'Data Transformation'!F5092,'Data Transformation'!D5092)</f>
        <v>0</v>
      </c>
      <c r="I5092" t="str">
        <f t="shared" si="268"/>
        <v/>
      </c>
    </row>
    <row r="5093" spans="2:9" x14ac:dyDescent="0.25">
      <c r="B5093" t="b">
        <f>IF('Input and Summary Results'!D4675=0,FALSE,'Input and Summary Results'!$B4675)</f>
        <v>0</v>
      </c>
      <c r="C5093" t="b">
        <f>IF(OR(B5093=0,'Input and Summary Results'!D4675=0,'Input and Summary Results'!D4675=""),FALSE,'Input and Summary Results'!$D4675)</f>
        <v>0</v>
      </c>
      <c r="D5093" t="b">
        <f>IF(OR(B5093=0,'Input and Summary Results'!E4675=0),FALSE,'Input and Summary Results'!$E4675)</f>
        <v>0</v>
      </c>
      <c r="E5093" t="b">
        <f t="shared" si="266"/>
        <v>0</v>
      </c>
      <c r="F5093" t="b">
        <f t="shared" si="267"/>
        <v>0</v>
      </c>
      <c r="G5093" t="b">
        <f>IF('Input and Summary Results'!$J$4="yes",IF(C5093=FALSE,FALSE,IF('Data Transformation'!E5093&lt;$R$10,E5093,$R$10)),IF(C5093=FALSE,FALSE,IF(C5093&lt;$R$10,C5093,$R$10)))</f>
        <v>0</v>
      </c>
      <c r="H5093" t="b">
        <f>IF('Input and Summary Results'!$J$4="yes",'Data Transformation'!F5093,'Data Transformation'!D5093)</f>
        <v>0</v>
      </c>
      <c r="I5093" t="str">
        <f t="shared" si="268"/>
        <v/>
      </c>
    </row>
    <row r="5094" spans="2:9" x14ac:dyDescent="0.25">
      <c r="B5094" t="b">
        <f>IF('Input and Summary Results'!D4676=0,FALSE,'Input and Summary Results'!$B4676)</f>
        <v>0</v>
      </c>
      <c r="C5094" t="b">
        <f>IF(OR(B5094=0,'Input and Summary Results'!D4676=0,'Input and Summary Results'!D4676=""),FALSE,'Input and Summary Results'!$D4676)</f>
        <v>0</v>
      </c>
      <c r="D5094" t="b">
        <f>IF(OR(B5094=0,'Input and Summary Results'!E4676=0),FALSE,'Input and Summary Results'!$E4676)</f>
        <v>0</v>
      </c>
      <c r="E5094" t="b">
        <f t="shared" si="266"/>
        <v>0</v>
      </c>
      <c r="F5094" t="b">
        <f t="shared" si="267"/>
        <v>0</v>
      </c>
      <c r="G5094" t="b">
        <f>IF('Input and Summary Results'!$J$4="yes",IF(C5094=FALSE,FALSE,IF('Data Transformation'!E5094&lt;$R$10,E5094,$R$10)),IF(C5094=FALSE,FALSE,IF(C5094&lt;$R$10,C5094,$R$10)))</f>
        <v>0</v>
      </c>
      <c r="H5094" t="b">
        <f>IF('Input and Summary Results'!$J$4="yes",'Data Transformation'!F5094,'Data Transformation'!D5094)</f>
        <v>0</v>
      </c>
      <c r="I5094" t="str">
        <f t="shared" si="268"/>
        <v/>
      </c>
    </row>
    <row r="5095" spans="2:9" x14ac:dyDescent="0.25">
      <c r="B5095" t="b">
        <f>IF('Input and Summary Results'!D4677=0,FALSE,'Input and Summary Results'!$B4677)</f>
        <v>0</v>
      </c>
      <c r="C5095" t="b">
        <f>IF(OR(B5095=0,'Input and Summary Results'!D4677=0,'Input and Summary Results'!D4677=""),FALSE,'Input and Summary Results'!$D4677)</f>
        <v>0</v>
      </c>
      <c r="D5095" t="b">
        <f>IF(OR(B5095=0,'Input and Summary Results'!E4677=0),FALSE,'Input and Summary Results'!$E4677)</f>
        <v>0</v>
      </c>
      <c r="E5095" t="b">
        <f t="shared" si="266"/>
        <v>0</v>
      </c>
      <c r="F5095" t="b">
        <f t="shared" si="267"/>
        <v>0</v>
      </c>
      <c r="G5095" t="b">
        <f>IF('Input and Summary Results'!$J$4="yes",IF(C5095=FALSE,FALSE,IF('Data Transformation'!E5095&lt;$R$10,E5095,$R$10)),IF(C5095=FALSE,FALSE,IF(C5095&lt;$R$10,C5095,$R$10)))</f>
        <v>0</v>
      </c>
      <c r="H5095" t="b">
        <f>IF('Input and Summary Results'!$J$4="yes",'Data Transformation'!F5095,'Data Transformation'!D5095)</f>
        <v>0</v>
      </c>
      <c r="I5095" t="str">
        <f t="shared" si="268"/>
        <v/>
      </c>
    </row>
    <row r="5096" spans="2:9" x14ac:dyDescent="0.25">
      <c r="B5096" t="b">
        <f>IF('Input and Summary Results'!D4678=0,FALSE,'Input and Summary Results'!$B4678)</f>
        <v>0</v>
      </c>
      <c r="C5096" t="b">
        <f>IF(OR(B5096=0,'Input and Summary Results'!D4678=0,'Input and Summary Results'!D4678=""),FALSE,'Input and Summary Results'!$D4678)</f>
        <v>0</v>
      </c>
      <c r="D5096" t="b">
        <f>IF(OR(B5096=0,'Input and Summary Results'!E4678=0),FALSE,'Input and Summary Results'!$E4678)</f>
        <v>0</v>
      </c>
      <c r="E5096" t="b">
        <f t="shared" si="266"/>
        <v>0</v>
      </c>
      <c r="F5096" t="b">
        <f t="shared" si="267"/>
        <v>0</v>
      </c>
      <c r="G5096" t="b">
        <f>IF('Input and Summary Results'!$J$4="yes",IF(C5096=FALSE,FALSE,IF('Data Transformation'!E5096&lt;$R$10,E5096,$R$10)),IF(C5096=FALSE,FALSE,IF(C5096&lt;$R$10,C5096,$R$10)))</f>
        <v>0</v>
      </c>
      <c r="H5096" t="b">
        <f>IF('Input and Summary Results'!$J$4="yes",'Data Transformation'!F5096,'Data Transformation'!D5096)</f>
        <v>0</v>
      </c>
      <c r="I5096" t="str">
        <f t="shared" si="268"/>
        <v/>
      </c>
    </row>
    <row r="5097" spans="2:9" x14ac:dyDescent="0.25">
      <c r="B5097" t="b">
        <f>IF('Input and Summary Results'!D4679=0,FALSE,'Input and Summary Results'!$B4679)</f>
        <v>0</v>
      </c>
      <c r="C5097" t="b">
        <f>IF(OR(B5097=0,'Input and Summary Results'!D4679=0,'Input and Summary Results'!D4679=""),FALSE,'Input and Summary Results'!$D4679)</f>
        <v>0</v>
      </c>
      <c r="D5097" t="b">
        <f>IF(OR(B5097=0,'Input and Summary Results'!E4679=0),FALSE,'Input and Summary Results'!$E4679)</f>
        <v>0</v>
      </c>
      <c r="E5097" t="b">
        <f t="shared" si="266"/>
        <v>0</v>
      </c>
      <c r="F5097" t="b">
        <f t="shared" si="267"/>
        <v>0</v>
      </c>
      <c r="G5097" t="b">
        <f>IF('Input and Summary Results'!$J$4="yes",IF(C5097=FALSE,FALSE,IF('Data Transformation'!E5097&lt;$R$10,E5097,$R$10)),IF(C5097=FALSE,FALSE,IF(C5097&lt;$R$10,C5097,$R$10)))</f>
        <v>0</v>
      </c>
      <c r="H5097" t="b">
        <f>IF('Input and Summary Results'!$J$4="yes",'Data Transformation'!F5097,'Data Transformation'!D5097)</f>
        <v>0</v>
      </c>
      <c r="I5097" t="str">
        <f t="shared" si="268"/>
        <v/>
      </c>
    </row>
    <row r="5098" spans="2:9" x14ac:dyDescent="0.25">
      <c r="B5098" t="b">
        <f>IF('Input and Summary Results'!D4680=0,FALSE,'Input and Summary Results'!$B4680)</f>
        <v>0</v>
      </c>
      <c r="C5098" t="b">
        <f>IF(OR(B5098=0,'Input and Summary Results'!D4680=0,'Input and Summary Results'!D4680=""),FALSE,'Input and Summary Results'!$D4680)</f>
        <v>0</v>
      </c>
      <c r="D5098" t="b">
        <f>IF(OR(B5098=0,'Input and Summary Results'!E4680=0),FALSE,'Input and Summary Results'!$E4680)</f>
        <v>0</v>
      </c>
      <c r="E5098" t="b">
        <f t="shared" ref="E5098:E5161" si="269">IF(C5098=FALSE,FALSE,LOG10(C5098))</f>
        <v>0</v>
      </c>
      <c r="F5098" t="b">
        <f t="shared" ref="F5098:F5161" si="270">IF(D5098=FALSE, FALSE,0.434*D5098/C5098)</f>
        <v>0</v>
      </c>
      <c r="G5098" t="b">
        <f>IF('Input and Summary Results'!$J$4="yes",IF(C5098=FALSE,FALSE,IF('Data Transformation'!E5098&lt;$R$10,E5098,$R$10)),IF(C5098=FALSE,FALSE,IF(C5098&lt;$R$10,C5098,$R$10)))</f>
        <v>0</v>
      </c>
      <c r="H5098" t="b">
        <f>IF('Input and Summary Results'!$J$4="yes",'Data Transformation'!F5098,'Data Transformation'!D5098)</f>
        <v>0</v>
      </c>
      <c r="I5098" t="str">
        <f t="shared" si="268"/>
        <v/>
      </c>
    </row>
    <row r="5099" spans="2:9" x14ac:dyDescent="0.25">
      <c r="B5099" t="b">
        <f>IF('Input and Summary Results'!D4681=0,FALSE,'Input and Summary Results'!$B4681)</f>
        <v>0</v>
      </c>
      <c r="C5099" t="b">
        <f>IF(OR(B5099=0,'Input and Summary Results'!D4681=0,'Input and Summary Results'!D4681=""),FALSE,'Input and Summary Results'!$D4681)</f>
        <v>0</v>
      </c>
      <c r="D5099" t="b">
        <f>IF(OR(B5099=0,'Input and Summary Results'!E4681=0),FALSE,'Input and Summary Results'!$E4681)</f>
        <v>0</v>
      </c>
      <c r="E5099" t="b">
        <f t="shared" si="269"/>
        <v>0</v>
      </c>
      <c r="F5099" t="b">
        <f t="shared" si="270"/>
        <v>0</v>
      </c>
      <c r="G5099" t="b">
        <f>IF('Input and Summary Results'!$J$4="yes",IF(C5099=FALSE,FALSE,IF('Data Transformation'!E5099&lt;$R$10,E5099,$R$10)),IF(C5099=FALSE,FALSE,IF(C5099&lt;$R$10,C5099,$R$10)))</f>
        <v>0</v>
      </c>
      <c r="H5099" t="b">
        <f>IF('Input and Summary Results'!$J$4="yes",'Data Transformation'!F5099,'Data Transformation'!D5099)</f>
        <v>0</v>
      </c>
      <c r="I5099" t="str">
        <f t="shared" si="268"/>
        <v/>
      </c>
    </row>
    <row r="5100" spans="2:9" x14ac:dyDescent="0.25">
      <c r="B5100" t="b">
        <f>IF('Input and Summary Results'!D4682=0,FALSE,'Input and Summary Results'!$B4682)</f>
        <v>0</v>
      </c>
      <c r="C5100" t="b">
        <f>IF(OR(B5100=0,'Input and Summary Results'!D4682=0,'Input and Summary Results'!D4682=""),FALSE,'Input and Summary Results'!$D4682)</f>
        <v>0</v>
      </c>
      <c r="D5100" t="b">
        <f>IF(OR(B5100=0,'Input and Summary Results'!E4682=0),FALSE,'Input and Summary Results'!$E4682)</f>
        <v>0</v>
      </c>
      <c r="E5100" t="b">
        <f t="shared" si="269"/>
        <v>0</v>
      </c>
      <c r="F5100" t="b">
        <f t="shared" si="270"/>
        <v>0</v>
      </c>
      <c r="G5100" t="b">
        <f>IF('Input and Summary Results'!$J$4="yes",IF(C5100=FALSE,FALSE,IF('Data Transformation'!E5100&lt;$R$10,E5100,$R$10)),IF(C5100=FALSE,FALSE,IF(C5100&lt;$R$10,C5100,$R$10)))</f>
        <v>0</v>
      </c>
      <c r="H5100" t="b">
        <f>IF('Input and Summary Results'!$J$4="yes",'Data Transformation'!F5100,'Data Transformation'!D5100)</f>
        <v>0</v>
      </c>
      <c r="I5100" t="str">
        <f t="shared" si="268"/>
        <v/>
      </c>
    </row>
    <row r="5101" spans="2:9" x14ac:dyDescent="0.25">
      <c r="B5101" t="b">
        <f>IF('Input and Summary Results'!D4683=0,FALSE,'Input and Summary Results'!$B4683)</f>
        <v>0</v>
      </c>
      <c r="C5101" t="b">
        <f>IF(OR(B5101=0,'Input and Summary Results'!D4683=0,'Input and Summary Results'!D4683=""),FALSE,'Input and Summary Results'!$D4683)</f>
        <v>0</v>
      </c>
      <c r="D5101" t="b">
        <f>IF(OR(B5101=0,'Input and Summary Results'!E4683=0),FALSE,'Input and Summary Results'!$E4683)</f>
        <v>0</v>
      </c>
      <c r="E5101" t="b">
        <f t="shared" si="269"/>
        <v>0</v>
      </c>
      <c r="F5101" t="b">
        <f t="shared" si="270"/>
        <v>0</v>
      </c>
      <c r="G5101" t="b">
        <f>IF('Input and Summary Results'!$J$4="yes",IF(C5101=FALSE,FALSE,IF('Data Transformation'!E5101&lt;$R$10,E5101,$R$10)),IF(C5101=FALSE,FALSE,IF(C5101&lt;$R$10,C5101,$R$10)))</f>
        <v>0</v>
      </c>
      <c r="H5101" t="b">
        <f>IF('Input and Summary Results'!$J$4="yes",'Data Transformation'!F5101,'Data Transformation'!D5101)</f>
        <v>0</v>
      </c>
      <c r="I5101" t="str">
        <f t="shared" si="268"/>
        <v/>
      </c>
    </row>
    <row r="5102" spans="2:9" x14ac:dyDescent="0.25">
      <c r="B5102" t="b">
        <f>IF('Input and Summary Results'!D4684=0,FALSE,'Input and Summary Results'!$B4684)</f>
        <v>0</v>
      </c>
      <c r="C5102" t="b">
        <f>IF(OR(B5102=0,'Input and Summary Results'!D4684=0,'Input and Summary Results'!D4684=""),FALSE,'Input and Summary Results'!$D4684)</f>
        <v>0</v>
      </c>
      <c r="D5102" t="b">
        <f>IF(OR(B5102=0,'Input and Summary Results'!E4684=0),FALSE,'Input and Summary Results'!$E4684)</f>
        <v>0</v>
      </c>
      <c r="E5102" t="b">
        <f t="shared" si="269"/>
        <v>0</v>
      </c>
      <c r="F5102" t="b">
        <f t="shared" si="270"/>
        <v>0</v>
      </c>
      <c r="G5102" t="b">
        <f>IF('Input and Summary Results'!$J$4="yes",IF(C5102=FALSE,FALSE,IF('Data Transformation'!E5102&lt;$R$10,E5102,$R$10)),IF(C5102=FALSE,FALSE,IF(C5102&lt;$R$10,C5102,$R$10)))</f>
        <v>0</v>
      </c>
      <c r="H5102" t="b">
        <f>IF('Input and Summary Results'!$J$4="yes",'Data Transformation'!F5102,'Data Transformation'!D5102)</f>
        <v>0</v>
      </c>
      <c r="I5102" t="str">
        <f t="shared" si="268"/>
        <v/>
      </c>
    </row>
    <row r="5103" spans="2:9" x14ac:dyDescent="0.25">
      <c r="B5103" t="b">
        <f>IF('Input and Summary Results'!D4685=0,FALSE,'Input and Summary Results'!$B4685)</f>
        <v>0</v>
      </c>
      <c r="C5103" t="b">
        <f>IF(OR(B5103=0,'Input and Summary Results'!D4685=0,'Input and Summary Results'!D4685=""),FALSE,'Input and Summary Results'!$D4685)</f>
        <v>0</v>
      </c>
      <c r="D5103" t="b">
        <f>IF(OR(B5103=0,'Input and Summary Results'!E4685=0),FALSE,'Input and Summary Results'!$E4685)</f>
        <v>0</v>
      </c>
      <c r="E5103" t="b">
        <f t="shared" si="269"/>
        <v>0</v>
      </c>
      <c r="F5103" t="b">
        <f t="shared" si="270"/>
        <v>0</v>
      </c>
      <c r="G5103" t="b">
        <f>IF('Input and Summary Results'!$J$4="yes",IF(C5103=FALSE,FALSE,IF('Data Transformation'!E5103&lt;$R$10,E5103,$R$10)),IF(C5103=FALSE,FALSE,IF(C5103&lt;$R$10,C5103,$R$10)))</f>
        <v>0</v>
      </c>
      <c r="H5103" t="b">
        <f>IF('Input and Summary Results'!$J$4="yes",'Data Transformation'!F5103,'Data Transformation'!D5103)</f>
        <v>0</v>
      </c>
      <c r="I5103" t="str">
        <f t="shared" si="268"/>
        <v/>
      </c>
    </row>
    <row r="5104" spans="2:9" x14ac:dyDescent="0.25">
      <c r="B5104" t="b">
        <f>IF('Input and Summary Results'!D4686=0,FALSE,'Input and Summary Results'!$B4686)</f>
        <v>0</v>
      </c>
      <c r="C5104" t="b">
        <f>IF(OR(B5104=0,'Input and Summary Results'!D4686=0,'Input and Summary Results'!D4686=""),FALSE,'Input and Summary Results'!$D4686)</f>
        <v>0</v>
      </c>
      <c r="D5104" t="b">
        <f>IF(OR(B5104=0,'Input and Summary Results'!E4686=0),FALSE,'Input and Summary Results'!$E4686)</f>
        <v>0</v>
      </c>
      <c r="E5104" t="b">
        <f t="shared" si="269"/>
        <v>0</v>
      </c>
      <c r="F5104" t="b">
        <f t="shared" si="270"/>
        <v>0</v>
      </c>
      <c r="G5104" t="b">
        <f>IF('Input and Summary Results'!$J$4="yes",IF(C5104=FALSE,FALSE,IF('Data Transformation'!E5104&lt;$R$10,E5104,$R$10)),IF(C5104=FALSE,FALSE,IF(C5104&lt;$R$10,C5104,$R$10)))</f>
        <v>0</v>
      </c>
      <c r="H5104" t="b">
        <f>IF('Input and Summary Results'!$J$4="yes",'Data Transformation'!F5104,'Data Transformation'!D5104)</f>
        <v>0</v>
      </c>
      <c r="I5104" t="str">
        <f t="shared" si="268"/>
        <v/>
      </c>
    </row>
    <row r="5105" spans="2:9" x14ac:dyDescent="0.25">
      <c r="B5105" t="b">
        <f>IF('Input and Summary Results'!D4687=0,FALSE,'Input and Summary Results'!$B4687)</f>
        <v>0</v>
      </c>
      <c r="C5105" t="b">
        <f>IF(OR(B5105=0,'Input and Summary Results'!D4687=0,'Input and Summary Results'!D4687=""),FALSE,'Input and Summary Results'!$D4687)</f>
        <v>0</v>
      </c>
      <c r="D5105" t="b">
        <f>IF(OR(B5105=0,'Input and Summary Results'!E4687=0),FALSE,'Input and Summary Results'!$E4687)</f>
        <v>0</v>
      </c>
      <c r="E5105" t="b">
        <f t="shared" si="269"/>
        <v>0</v>
      </c>
      <c r="F5105" t="b">
        <f t="shared" si="270"/>
        <v>0</v>
      </c>
      <c r="G5105" t="b">
        <f>IF('Input and Summary Results'!$J$4="yes",IF(C5105=FALSE,FALSE,IF('Data Transformation'!E5105&lt;$R$10,E5105,$R$10)),IF(C5105=FALSE,FALSE,IF(C5105&lt;$R$10,C5105,$R$10)))</f>
        <v>0</v>
      </c>
      <c r="H5105" t="b">
        <f>IF('Input and Summary Results'!$J$4="yes",'Data Transformation'!F5105,'Data Transformation'!D5105)</f>
        <v>0</v>
      </c>
      <c r="I5105" t="str">
        <f t="shared" si="268"/>
        <v/>
      </c>
    </row>
    <row r="5106" spans="2:9" x14ac:dyDescent="0.25">
      <c r="B5106" t="b">
        <f>IF('Input and Summary Results'!D4688=0,FALSE,'Input and Summary Results'!$B4688)</f>
        <v>0</v>
      </c>
      <c r="C5106" t="b">
        <f>IF(OR(B5106=0,'Input and Summary Results'!D4688=0,'Input and Summary Results'!D4688=""),FALSE,'Input and Summary Results'!$D4688)</f>
        <v>0</v>
      </c>
      <c r="D5106" t="b">
        <f>IF(OR(B5106=0,'Input and Summary Results'!E4688=0),FALSE,'Input and Summary Results'!$E4688)</f>
        <v>0</v>
      </c>
      <c r="E5106" t="b">
        <f t="shared" si="269"/>
        <v>0</v>
      </c>
      <c r="F5106" t="b">
        <f t="shared" si="270"/>
        <v>0</v>
      </c>
      <c r="G5106" t="b">
        <f>IF('Input and Summary Results'!$J$4="yes",IF(C5106=FALSE,FALSE,IF('Data Transformation'!E5106&lt;$R$10,E5106,$R$10)),IF(C5106=FALSE,FALSE,IF(C5106&lt;$R$10,C5106,$R$10)))</f>
        <v>0</v>
      </c>
      <c r="H5106" t="b">
        <f>IF('Input and Summary Results'!$J$4="yes",'Data Transformation'!F5106,'Data Transformation'!D5106)</f>
        <v>0</v>
      </c>
      <c r="I5106" t="str">
        <f t="shared" si="268"/>
        <v/>
      </c>
    </row>
    <row r="5107" spans="2:9" x14ac:dyDescent="0.25">
      <c r="B5107" t="b">
        <f>IF('Input and Summary Results'!D4689=0,FALSE,'Input and Summary Results'!$B4689)</f>
        <v>0</v>
      </c>
      <c r="C5107" t="b">
        <f>IF(OR(B5107=0,'Input and Summary Results'!D4689=0,'Input and Summary Results'!D4689=""),FALSE,'Input and Summary Results'!$D4689)</f>
        <v>0</v>
      </c>
      <c r="D5107" t="b">
        <f>IF(OR(B5107=0,'Input and Summary Results'!E4689=0),FALSE,'Input and Summary Results'!$E4689)</f>
        <v>0</v>
      </c>
      <c r="E5107" t="b">
        <f t="shared" si="269"/>
        <v>0</v>
      </c>
      <c r="F5107" t="b">
        <f t="shared" si="270"/>
        <v>0</v>
      </c>
      <c r="G5107" t="b">
        <f>IF('Input and Summary Results'!$J$4="yes",IF(C5107=FALSE,FALSE,IF('Data Transformation'!E5107&lt;$R$10,E5107,$R$10)),IF(C5107=FALSE,FALSE,IF(C5107&lt;$R$10,C5107,$R$10)))</f>
        <v>0</v>
      </c>
      <c r="H5107" t="b">
        <f>IF('Input and Summary Results'!$J$4="yes",'Data Transformation'!F5107,'Data Transformation'!D5107)</f>
        <v>0</v>
      </c>
      <c r="I5107" t="str">
        <f t="shared" si="268"/>
        <v/>
      </c>
    </row>
    <row r="5108" spans="2:9" x14ac:dyDescent="0.25">
      <c r="B5108" t="b">
        <f>IF('Input and Summary Results'!D4690=0,FALSE,'Input and Summary Results'!$B4690)</f>
        <v>0</v>
      </c>
      <c r="C5108" t="b">
        <f>IF(OR(B5108=0,'Input and Summary Results'!D4690=0,'Input and Summary Results'!D4690=""),FALSE,'Input and Summary Results'!$D4690)</f>
        <v>0</v>
      </c>
      <c r="D5108" t="b">
        <f>IF(OR(B5108=0,'Input and Summary Results'!E4690=0),FALSE,'Input and Summary Results'!$E4690)</f>
        <v>0</v>
      </c>
      <c r="E5108" t="b">
        <f t="shared" si="269"/>
        <v>0</v>
      </c>
      <c r="F5108" t="b">
        <f t="shared" si="270"/>
        <v>0</v>
      </c>
      <c r="G5108" t="b">
        <f>IF('Input and Summary Results'!$J$4="yes",IF(C5108=FALSE,FALSE,IF('Data Transformation'!E5108&lt;$R$10,E5108,$R$10)),IF(C5108=FALSE,FALSE,IF(C5108&lt;$R$10,C5108,$R$10)))</f>
        <v>0</v>
      </c>
      <c r="H5108" t="b">
        <f>IF('Input and Summary Results'!$J$4="yes",'Data Transformation'!F5108,'Data Transformation'!D5108)</f>
        <v>0</v>
      </c>
      <c r="I5108" t="str">
        <f t="shared" si="268"/>
        <v/>
      </c>
    </row>
    <row r="5109" spans="2:9" x14ac:dyDescent="0.25">
      <c r="B5109" t="b">
        <f>IF('Input and Summary Results'!D4691=0,FALSE,'Input and Summary Results'!$B4691)</f>
        <v>0</v>
      </c>
      <c r="C5109" t="b">
        <f>IF(OR(B5109=0,'Input and Summary Results'!D4691=0,'Input and Summary Results'!D4691=""),FALSE,'Input and Summary Results'!$D4691)</f>
        <v>0</v>
      </c>
      <c r="D5109" t="b">
        <f>IF(OR(B5109=0,'Input and Summary Results'!E4691=0),FALSE,'Input and Summary Results'!$E4691)</f>
        <v>0</v>
      </c>
      <c r="E5109" t="b">
        <f t="shared" si="269"/>
        <v>0</v>
      </c>
      <c r="F5109" t="b">
        <f t="shared" si="270"/>
        <v>0</v>
      </c>
      <c r="G5109" t="b">
        <f>IF('Input and Summary Results'!$J$4="yes",IF(C5109=FALSE,FALSE,IF('Data Transformation'!E5109&lt;$R$10,E5109,$R$10)),IF(C5109=FALSE,FALSE,IF(C5109&lt;$R$10,C5109,$R$10)))</f>
        <v>0</v>
      </c>
      <c r="H5109" t="b">
        <f>IF('Input and Summary Results'!$J$4="yes",'Data Transformation'!F5109,'Data Transformation'!D5109)</f>
        <v>0</v>
      </c>
      <c r="I5109" t="str">
        <f t="shared" si="268"/>
        <v/>
      </c>
    </row>
    <row r="5110" spans="2:9" x14ac:dyDescent="0.25">
      <c r="B5110" t="b">
        <f>IF('Input and Summary Results'!D4692=0,FALSE,'Input and Summary Results'!$B4692)</f>
        <v>0</v>
      </c>
      <c r="C5110" t="b">
        <f>IF(OR(B5110=0,'Input and Summary Results'!D4692=0,'Input and Summary Results'!D4692=""),FALSE,'Input and Summary Results'!$D4692)</f>
        <v>0</v>
      </c>
      <c r="D5110" t="b">
        <f>IF(OR(B5110=0,'Input and Summary Results'!E4692=0),FALSE,'Input and Summary Results'!$E4692)</f>
        <v>0</v>
      </c>
      <c r="E5110" t="b">
        <f t="shared" si="269"/>
        <v>0</v>
      </c>
      <c r="F5110" t="b">
        <f t="shared" si="270"/>
        <v>0</v>
      </c>
      <c r="G5110" t="b">
        <f>IF('Input and Summary Results'!$J$4="yes",IF(C5110=FALSE,FALSE,IF('Data Transformation'!E5110&lt;$R$10,E5110,$R$10)),IF(C5110=FALSE,FALSE,IF(C5110&lt;$R$10,C5110,$R$10)))</f>
        <v>0</v>
      </c>
      <c r="H5110" t="b">
        <f>IF('Input and Summary Results'!$J$4="yes",'Data Transformation'!F5110,'Data Transformation'!D5110)</f>
        <v>0</v>
      </c>
      <c r="I5110" t="str">
        <f t="shared" si="268"/>
        <v/>
      </c>
    </row>
    <row r="5111" spans="2:9" x14ac:dyDescent="0.25">
      <c r="B5111" t="b">
        <f>IF('Input and Summary Results'!D4693=0,FALSE,'Input and Summary Results'!$B4693)</f>
        <v>0</v>
      </c>
      <c r="C5111" t="b">
        <f>IF(OR(B5111=0,'Input and Summary Results'!D4693=0,'Input and Summary Results'!D4693=""),FALSE,'Input and Summary Results'!$D4693)</f>
        <v>0</v>
      </c>
      <c r="D5111" t="b">
        <f>IF(OR(B5111=0,'Input and Summary Results'!E4693=0),FALSE,'Input and Summary Results'!$E4693)</f>
        <v>0</v>
      </c>
      <c r="E5111" t="b">
        <f t="shared" si="269"/>
        <v>0</v>
      </c>
      <c r="F5111" t="b">
        <f t="shared" si="270"/>
        <v>0</v>
      </c>
      <c r="G5111" t="b">
        <f>IF('Input and Summary Results'!$J$4="yes",IF(C5111=FALSE,FALSE,IF('Data Transformation'!E5111&lt;$R$10,E5111,$R$10)),IF(C5111=FALSE,FALSE,IF(C5111&lt;$R$10,C5111,$R$10)))</f>
        <v>0</v>
      </c>
      <c r="H5111" t="b">
        <f>IF('Input and Summary Results'!$J$4="yes",'Data Transformation'!F5111,'Data Transformation'!D5111)</f>
        <v>0</v>
      </c>
      <c r="I5111" t="str">
        <f t="shared" si="268"/>
        <v/>
      </c>
    </row>
    <row r="5112" spans="2:9" x14ac:dyDescent="0.25">
      <c r="B5112" t="b">
        <f>IF('Input and Summary Results'!D4694=0,FALSE,'Input and Summary Results'!$B4694)</f>
        <v>0</v>
      </c>
      <c r="C5112" t="b">
        <f>IF(OR(B5112=0,'Input and Summary Results'!D4694=0,'Input and Summary Results'!D4694=""),FALSE,'Input and Summary Results'!$D4694)</f>
        <v>0</v>
      </c>
      <c r="D5112" t="b">
        <f>IF(OR(B5112=0,'Input and Summary Results'!E4694=0),FALSE,'Input and Summary Results'!$E4694)</f>
        <v>0</v>
      </c>
      <c r="E5112" t="b">
        <f t="shared" si="269"/>
        <v>0</v>
      </c>
      <c r="F5112" t="b">
        <f t="shared" si="270"/>
        <v>0</v>
      </c>
      <c r="G5112" t="b">
        <f>IF('Input and Summary Results'!$J$4="yes",IF(C5112=FALSE,FALSE,IF('Data Transformation'!E5112&lt;$R$10,E5112,$R$10)),IF(C5112=FALSE,FALSE,IF(C5112&lt;$R$10,C5112,$R$10)))</f>
        <v>0</v>
      </c>
      <c r="H5112" t="b">
        <f>IF('Input and Summary Results'!$J$4="yes",'Data Transformation'!F5112,'Data Transformation'!D5112)</f>
        <v>0</v>
      </c>
      <c r="I5112" t="str">
        <f t="shared" si="268"/>
        <v/>
      </c>
    </row>
    <row r="5113" spans="2:9" x14ac:dyDescent="0.25">
      <c r="B5113" t="b">
        <f>IF('Input and Summary Results'!D4695=0,FALSE,'Input and Summary Results'!$B4695)</f>
        <v>0</v>
      </c>
      <c r="C5113" t="b">
        <f>IF(OR(B5113=0,'Input and Summary Results'!D4695=0,'Input and Summary Results'!D4695=""),FALSE,'Input and Summary Results'!$D4695)</f>
        <v>0</v>
      </c>
      <c r="D5113" t="b">
        <f>IF(OR(B5113=0,'Input and Summary Results'!E4695=0),FALSE,'Input and Summary Results'!$E4695)</f>
        <v>0</v>
      </c>
      <c r="E5113" t="b">
        <f t="shared" si="269"/>
        <v>0</v>
      </c>
      <c r="F5113" t="b">
        <f t="shared" si="270"/>
        <v>0</v>
      </c>
      <c r="G5113" t="b">
        <f>IF('Input and Summary Results'!$J$4="yes",IF(C5113=FALSE,FALSE,IF('Data Transformation'!E5113&lt;$R$10,E5113,$R$10)),IF(C5113=FALSE,FALSE,IF(C5113&lt;$R$10,C5113,$R$10)))</f>
        <v>0</v>
      </c>
      <c r="H5113" t="b">
        <f>IF('Input and Summary Results'!$J$4="yes",'Data Transformation'!F5113,'Data Transformation'!D5113)</f>
        <v>0</v>
      </c>
      <c r="I5113" t="str">
        <f t="shared" si="268"/>
        <v/>
      </c>
    </row>
    <row r="5114" spans="2:9" x14ac:dyDescent="0.25">
      <c r="B5114" t="b">
        <f>IF('Input and Summary Results'!D4696=0,FALSE,'Input and Summary Results'!$B4696)</f>
        <v>0</v>
      </c>
      <c r="C5114" t="b">
        <f>IF(OR(B5114=0,'Input and Summary Results'!D4696=0,'Input and Summary Results'!D4696=""),FALSE,'Input and Summary Results'!$D4696)</f>
        <v>0</v>
      </c>
      <c r="D5114" t="b">
        <f>IF(OR(B5114=0,'Input and Summary Results'!E4696=0),FALSE,'Input and Summary Results'!$E4696)</f>
        <v>0</v>
      </c>
      <c r="E5114" t="b">
        <f t="shared" si="269"/>
        <v>0</v>
      </c>
      <c r="F5114" t="b">
        <f t="shared" si="270"/>
        <v>0</v>
      </c>
      <c r="G5114" t="b">
        <f>IF('Input and Summary Results'!$J$4="yes",IF(C5114=FALSE,FALSE,IF('Data Transformation'!E5114&lt;$R$10,E5114,$R$10)),IF(C5114=FALSE,FALSE,IF(C5114&lt;$R$10,C5114,$R$10)))</f>
        <v>0</v>
      </c>
      <c r="H5114" t="b">
        <f>IF('Input and Summary Results'!$J$4="yes",'Data Transformation'!F5114,'Data Transformation'!D5114)</f>
        <v>0</v>
      </c>
      <c r="I5114" t="str">
        <f t="shared" si="268"/>
        <v/>
      </c>
    </row>
    <row r="5115" spans="2:9" x14ac:dyDescent="0.25">
      <c r="B5115" t="b">
        <f>IF('Input and Summary Results'!D4697=0,FALSE,'Input and Summary Results'!$B4697)</f>
        <v>0</v>
      </c>
      <c r="C5115" t="b">
        <f>IF(OR(B5115=0,'Input and Summary Results'!D4697=0,'Input and Summary Results'!D4697=""),FALSE,'Input and Summary Results'!$D4697)</f>
        <v>0</v>
      </c>
      <c r="D5115" t="b">
        <f>IF(OR(B5115=0,'Input and Summary Results'!E4697=0),FALSE,'Input and Summary Results'!$E4697)</f>
        <v>0</v>
      </c>
      <c r="E5115" t="b">
        <f t="shared" si="269"/>
        <v>0</v>
      </c>
      <c r="F5115" t="b">
        <f t="shared" si="270"/>
        <v>0</v>
      </c>
      <c r="G5115" t="b">
        <f>IF('Input and Summary Results'!$J$4="yes",IF(C5115=FALSE,FALSE,IF('Data Transformation'!E5115&lt;$R$10,E5115,$R$10)),IF(C5115=FALSE,FALSE,IF(C5115&lt;$R$10,C5115,$R$10)))</f>
        <v>0</v>
      </c>
      <c r="H5115" t="b">
        <f>IF('Input and Summary Results'!$J$4="yes",'Data Transformation'!F5115,'Data Transformation'!D5115)</f>
        <v>0</v>
      </c>
      <c r="I5115" t="str">
        <f t="shared" si="268"/>
        <v/>
      </c>
    </row>
    <row r="5116" spans="2:9" x14ac:dyDescent="0.25">
      <c r="B5116" t="b">
        <f>IF('Input and Summary Results'!D4698=0,FALSE,'Input and Summary Results'!$B4698)</f>
        <v>0</v>
      </c>
      <c r="C5116" t="b">
        <f>IF(OR(B5116=0,'Input and Summary Results'!D4698=0,'Input and Summary Results'!D4698=""),FALSE,'Input and Summary Results'!$D4698)</f>
        <v>0</v>
      </c>
      <c r="D5116" t="b">
        <f>IF(OR(B5116=0,'Input and Summary Results'!E4698=0),FALSE,'Input and Summary Results'!$E4698)</f>
        <v>0</v>
      </c>
      <c r="E5116" t="b">
        <f t="shared" si="269"/>
        <v>0</v>
      </c>
      <c r="F5116" t="b">
        <f t="shared" si="270"/>
        <v>0</v>
      </c>
      <c r="G5116" t="b">
        <f>IF('Input and Summary Results'!$J$4="yes",IF(C5116=FALSE,FALSE,IF('Data Transformation'!E5116&lt;$R$10,E5116,$R$10)),IF(C5116=FALSE,FALSE,IF(C5116&lt;$R$10,C5116,$R$10)))</f>
        <v>0</v>
      </c>
      <c r="H5116" t="b">
        <f>IF('Input and Summary Results'!$J$4="yes",'Data Transformation'!F5116,'Data Transformation'!D5116)</f>
        <v>0</v>
      </c>
      <c r="I5116" t="str">
        <f t="shared" si="268"/>
        <v/>
      </c>
    </row>
    <row r="5117" spans="2:9" x14ac:dyDescent="0.25">
      <c r="B5117" t="b">
        <f>IF('Input and Summary Results'!D4699=0,FALSE,'Input and Summary Results'!$B4699)</f>
        <v>0</v>
      </c>
      <c r="C5117" t="b">
        <f>IF(OR(B5117=0,'Input and Summary Results'!D4699=0,'Input and Summary Results'!D4699=""),FALSE,'Input and Summary Results'!$D4699)</f>
        <v>0</v>
      </c>
      <c r="D5117" t="b">
        <f>IF(OR(B5117=0,'Input and Summary Results'!E4699=0),FALSE,'Input and Summary Results'!$E4699)</f>
        <v>0</v>
      </c>
      <c r="E5117" t="b">
        <f t="shared" si="269"/>
        <v>0</v>
      </c>
      <c r="F5117" t="b">
        <f t="shared" si="270"/>
        <v>0</v>
      </c>
      <c r="G5117" t="b">
        <f>IF('Input and Summary Results'!$J$4="yes",IF(C5117=FALSE,FALSE,IF('Data Transformation'!E5117&lt;$R$10,E5117,$R$10)),IF(C5117=FALSE,FALSE,IF(C5117&lt;$R$10,C5117,$R$10)))</f>
        <v>0</v>
      </c>
      <c r="H5117" t="b">
        <f>IF('Input and Summary Results'!$J$4="yes",'Data Transformation'!F5117,'Data Transformation'!D5117)</f>
        <v>0</v>
      </c>
      <c r="I5117" t="str">
        <f t="shared" si="268"/>
        <v/>
      </c>
    </row>
    <row r="5118" spans="2:9" x14ac:dyDescent="0.25">
      <c r="B5118" t="b">
        <f>IF('Input and Summary Results'!D4700=0,FALSE,'Input and Summary Results'!$B4700)</f>
        <v>0</v>
      </c>
      <c r="C5118" t="b">
        <f>IF(OR(B5118=0,'Input and Summary Results'!D4700=0,'Input and Summary Results'!D4700=""),FALSE,'Input and Summary Results'!$D4700)</f>
        <v>0</v>
      </c>
      <c r="D5118" t="b">
        <f>IF(OR(B5118=0,'Input and Summary Results'!E4700=0),FALSE,'Input and Summary Results'!$E4700)</f>
        <v>0</v>
      </c>
      <c r="E5118" t="b">
        <f t="shared" si="269"/>
        <v>0</v>
      </c>
      <c r="F5118" t="b">
        <f t="shared" si="270"/>
        <v>0</v>
      </c>
      <c r="G5118" t="b">
        <f>IF('Input and Summary Results'!$J$4="yes",IF(C5118=FALSE,FALSE,IF('Data Transformation'!E5118&lt;$R$10,E5118,$R$10)),IF(C5118=FALSE,FALSE,IF(C5118&lt;$R$10,C5118,$R$10)))</f>
        <v>0</v>
      </c>
      <c r="H5118" t="b">
        <f>IF('Input and Summary Results'!$J$4="yes",'Data Transformation'!F5118,'Data Transformation'!D5118)</f>
        <v>0</v>
      </c>
      <c r="I5118" t="str">
        <f t="shared" si="268"/>
        <v/>
      </c>
    </row>
    <row r="5119" spans="2:9" x14ac:dyDescent="0.25">
      <c r="B5119" t="b">
        <f>IF('Input and Summary Results'!D4701=0,FALSE,'Input and Summary Results'!$B4701)</f>
        <v>0</v>
      </c>
      <c r="C5119" t="b">
        <f>IF(OR(B5119=0,'Input and Summary Results'!D4701=0,'Input and Summary Results'!D4701=""),FALSE,'Input and Summary Results'!$D4701)</f>
        <v>0</v>
      </c>
      <c r="D5119" t="b">
        <f>IF(OR(B5119=0,'Input and Summary Results'!E4701=0),FALSE,'Input and Summary Results'!$E4701)</f>
        <v>0</v>
      </c>
      <c r="E5119" t="b">
        <f t="shared" si="269"/>
        <v>0</v>
      </c>
      <c r="F5119" t="b">
        <f t="shared" si="270"/>
        <v>0</v>
      </c>
      <c r="G5119" t="b">
        <f>IF('Input and Summary Results'!$J$4="yes",IF(C5119=FALSE,FALSE,IF('Data Transformation'!E5119&lt;$R$10,E5119,$R$10)),IF(C5119=FALSE,FALSE,IF(C5119&lt;$R$10,C5119,$R$10)))</f>
        <v>0</v>
      </c>
      <c r="H5119" t="b">
        <f>IF('Input and Summary Results'!$J$4="yes",'Data Transformation'!F5119,'Data Transformation'!D5119)</f>
        <v>0</v>
      </c>
      <c r="I5119" t="str">
        <f t="shared" si="268"/>
        <v/>
      </c>
    </row>
    <row r="5120" spans="2:9" x14ac:dyDescent="0.25">
      <c r="B5120" t="b">
        <f>IF('Input and Summary Results'!D4702=0,FALSE,'Input and Summary Results'!$B4702)</f>
        <v>0</v>
      </c>
      <c r="C5120" t="b">
        <f>IF(OR(B5120=0,'Input and Summary Results'!D4702=0,'Input and Summary Results'!D4702=""),FALSE,'Input and Summary Results'!$D4702)</f>
        <v>0</v>
      </c>
      <c r="D5120" t="b">
        <f>IF(OR(B5120=0,'Input and Summary Results'!E4702=0),FALSE,'Input and Summary Results'!$E4702)</f>
        <v>0</v>
      </c>
      <c r="E5120" t="b">
        <f t="shared" si="269"/>
        <v>0</v>
      </c>
      <c r="F5120" t="b">
        <f t="shared" si="270"/>
        <v>0</v>
      </c>
      <c r="G5120" t="b">
        <f>IF('Input and Summary Results'!$J$4="yes",IF(C5120=FALSE,FALSE,IF('Data Transformation'!E5120&lt;$R$10,E5120,$R$10)),IF(C5120=FALSE,FALSE,IF(C5120&lt;$R$10,C5120,$R$10)))</f>
        <v>0</v>
      </c>
      <c r="H5120" t="b">
        <f>IF('Input and Summary Results'!$J$4="yes",'Data Transformation'!F5120,'Data Transformation'!D5120)</f>
        <v>0</v>
      </c>
      <c r="I5120" t="str">
        <f t="shared" si="268"/>
        <v/>
      </c>
    </row>
    <row r="5121" spans="2:9" x14ac:dyDescent="0.25">
      <c r="B5121" t="b">
        <f>IF('Input and Summary Results'!D4703=0,FALSE,'Input and Summary Results'!$B4703)</f>
        <v>0</v>
      </c>
      <c r="C5121" t="b">
        <f>IF(OR(B5121=0,'Input and Summary Results'!D4703=0,'Input and Summary Results'!D4703=""),FALSE,'Input and Summary Results'!$D4703)</f>
        <v>0</v>
      </c>
      <c r="D5121" t="b">
        <f>IF(OR(B5121=0,'Input and Summary Results'!E4703=0),FALSE,'Input and Summary Results'!$E4703)</f>
        <v>0</v>
      </c>
      <c r="E5121" t="b">
        <f t="shared" si="269"/>
        <v>0</v>
      </c>
      <c r="F5121" t="b">
        <f t="shared" si="270"/>
        <v>0</v>
      </c>
      <c r="G5121" t="b">
        <f>IF('Input and Summary Results'!$J$4="yes",IF(C5121=FALSE,FALSE,IF('Data Transformation'!E5121&lt;$R$10,E5121,$R$10)),IF(C5121=FALSE,FALSE,IF(C5121&lt;$R$10,C5121,$R$10)))</f>
        <v>0</v>
      </c>
      <c r="H5121" t="b">
        <f>IF('Input and Summary Results'!$J$4="yes",'Data Transformation'!F5121,'Data Transformation'!D5121)</f>
        <v>0</v>
      </c>
      <c r="I5121" t="str">
        <f t="shared" si="268"/>
        <v/>
      </c>
    </row>
    <row r="5122" spans="2:9" x14ac:dyDescent="0.25">
      <c r="B5122" t="b">
        <f>IF('Input and Summary Results'!D4704=0,FALSE,'Input and Summary Results'!$B4704)</f>
        <v>0</v>
      </c>
      <c r="C5122" t="b">
        <f>IF(OR(B5122=0,'Input and Summary Results'!D4704=0,'Input and Summary Results'!D4704=""),FALSE,'Input and Summary Results'!$D4704)</f>
        <v>0</v>
      </c>
      <c r="D5122" t="b">
        <f>IF(OR(B5122=0,'Input and Summary Results'!E4704=0),FALSE,'Input and Summary Results'!$E4704)</f>
        <v>0</v>
      </c>
      <c r="E5122" t="b">
        <f t="shared" si="269"/>
        <v>0</v>
      </c>
      <c r="F5122" t="b">
        <f t="shared" si="270"/>
        <v>0</v>
      </c>
      <c r="G5122" t="b">
        <f>IF('Input and Summary Results'!$J$4="yes",IF(C5122=FALSE,FALSE,IF('Data Transformation'!E5122&lt;$R$10,E5122,$R$10)),IF(C5122=FALSE,FALSE,IF(C5122&lt;$R$10,C5122,$R$10)))</f>
        <v>0</v>
      </c>
      <c r="H5122" t="b">
        <f>IF('Input and Summary Results'!$J$4="yes",'Data Transformation'!F5122,'Data Transformation'!D5122)</f>
        <v>0</v>
      </c>
      <c r="I5122" t="str">
        <f t="shared" si="268"/>
        <v/>
      </c>
    </row>
    <row r="5123" spans="2:9" x14ac:dyDescent="0.25">
      <c r="B5123" t="b">
        <f>IF('Input and Summary Results'!D4705=0,FALSE,'Input and Summary Results'!$B4705)</f>
        <v>0</v>
      </c>
      <c r="C5123" t="b">
        <f>IF(OR(B5123=0,'Input and Summary Results'!D4705=0,'Input and Summary Results'!D4705=""),FALSE,'Input and Summary Results'!$D4705)</f>
        <v>0</v>
      </c>
      <c r="D5123" t="b">
        <f>IF(OR(B5123=0,'Input and Summary Results'!E4705=0),FALSE,'Input and Summary Results'!$E4705)</f>
        <v>0</v>
      </c>
      <c r="E5123" t="b">
        <f t="shared" si="269"/>
        <v>0</v>
      </c>
      <c r="F5123" t="b">
        <f t="shared" si="270"/>
        <v>0</v>
      </c>
      <c r="G5123" t="b">
        <f>IF('Input and Summary Results'!$J$4="yes",IF(C5123=FALSE,FALSE,IF('Data Transformation'!E5123&lt;$R$10,E5123,$R$10)),IF(C5123=FALSE,FALSE,IF(C5123&lt;$R$10,C5123,$R$10)))</f>
        <v>0</v>
      </c>
      <c r="H5123" t="b">
        <f>IF('Input and Summary Results'!$J$4="yes",'Data Transformation'!F5123,'Data Transformation'!D5123)</f>
        <v>0</v>
      </c>
      <c r="I5123" t="str">
        <f t="shared" si="268"/>
        <v/>
      </c>
    </row>
    <row r="5124" spans="2:9" x14ac:dyDescent="0.25">
      <c r="B5124" t="b">
        <f>IF('Input and Summary Results'!D4706=0,FALSE,'Input and Summary Results'!$B4706)</f>
        <v>0</v>
      </c>
      <c r="C5124" t="b">
        <f>IF(OR(B5124=0,'Input and Summary Results'!D4706=0,'Input and Summary Results'!D4706=""),FALSE,'Input and Summary Results'!$D4706)</f>
        <v>0</v>
      </c>
      <c r="D5124" t="b">
        <f>IF(OR(B5124=0,'Input and Summary Results'!E4706=0),FALSE,'Input and Summary Results'!$E4706)</f>
        <v>0</v>
      </c>
      <c r="E5124" t="b">
        <f t="shared" si="269"/>
        <v>0</v>
      </c>
      <c r="F5124" t="b">
        <f t="shared" si="270"/>
        <v>0</v>
      </c>
      <c r="G5124" t="b">
        <f>IF('Input and Summary Results'!$J$4="yes",IF(C5124=FALSE,FALSE,IF('Data Transformation'!E5124&lt;$R$10,E5124,$R$10)),IF(C5124=FALSE,FALSE,IF(C5124&lt;$R$10,C5124,$R$10)))</f>
        <v>0</v>
      </c>
      <c r="H5124" t="b">
        <f>IF('Input and Summary Results'!$J$4="yes",'Data Transformation'!F5124,'Data Transformation'!D5124)</f>
        <v>0</v>
      </c>
      <c r="I5124" t="str">
        <f t="shared" si="268"/>
        <v/>
      </c>
    </row>
    <row r="5125" spans="2:9" x14ac:dyDescent="0.25">
      <c r="B5125" t="b">
        <f>IF('Input and Summary Results'!D4707=0,FALSE,'Input and Summary Results'!$B4707)</f>
        <v>0</v>
      </c>
      <c r="C5125" t="b">
        <f>IF(OR(B5125=0,'Input and Summary Results'!D4707=0,'Input and Summary Results'!D4707=""),FALSE,'Input and Summary Results'!$D4707)</f>
        <v>0</v>
      </c>
      <c r="D5125" t="b">
        <f>IF(OR(B5125=0,'Input and Summary Results'!E4707=0),FALSE,'Input and Summary Results'!$E4707)</f>
        <v>0</v>
      </c>
      <c r="E5125" t="b">
        <f t="shared" si="269"/>
        <v>0</v>
      </c>
      <c r="F5125" t="b">
        <f t="shared" si="270"/>
        <v>0</v>
      </c>
      <c r="G5125" t="b">
        <f>IF('Input and Summary Results'!$J$4="yes",IF(C5125=FALSE,FALSE,IF('Data Transformation'!E5125&lt;$R$10,E5125,$R$10)),IF(C5125=FALSE,FALSE,IF(C5125&lt;$R$10,C5125,$R$10)))</f>
        <v>0</v>
      </c>
      <c r="H5125" t="b">
        <f>IF('Input and Summary Results'!$J$4="yes",'Data Transformation'!F5125,'Data Transformation'!D5125)</f>
        <v>0</v>
      </c>
      <c r="I5125" t="str">
        <f t="shared" ref="I5125:I5188" si="271">IF(G5125=FALSE,"",B5125)</f>
        <v/>
      </c>
    </row>
    <row r="5126" spans="2:9" x14ac:dyDescent="0.25">
      <c r="B5126" t="b">
        <f>IF('Input and Summary Results'!D4708=0,FALSE,'Input and Summary Results'!$B4708)</f>
        <v>0</v>
      </c>
      <c r="C5126" t="b">
        <f>IF(OR(B5126=0,'Input and Summary Results'!D4708=0,'Input and Summary Results'!D4708=""),FALSE,'Input and Summary Results'!$D4708)</f>
        <v>0</v>
      </c>
      <c r="D5126" t="b">
        <f>IF(OR(B5126=0,'Input and Summary Results'!E4708=0),FALSE,'Input and Summary Results'!$E4708)</f>
        <v>0</v>
      </c>
      <c r="E5126" t="b">
        <f t="shared" si="269"/>
        <v>0</v>
      </c>
      <c r="F5126" t="b">
        <f t="shared" si="270"/>
        <v>0</v>
      </c>
      <c r="G5126" t="b">
        <f>IF('Input and Summary Results'!$J$4="yes",IF(C5126=FALSE,FALSE,IF('Data Transformation'!E5126&lt;$R$10,E5126,$R$10)),IF(C5126=FALSE,FALSE,IF(C5126&lt;$R$10,C5126,$R$10)))</f>
        <v>0</v>
      </c>
      <c r="H5126" t="b">
        <f>IF('Input and Summary Results'!$J$4="yes",'Data Transformation'!F5126,'Data Transformation'!D5126)</f>
        <v>0</v>
      </c>
      <c r="I5126" t="str">
        <f t="shared" si="271"/>
        <v/>
      </c>
    </row>
    <row r="5127" spans="2:9" x14ac:dyDescent="0.25">
      <c r="B5127" t="b">
        <f>IF('Input and Summary Results'!D4709=0,FALSE,'Input and Summary Results'!$B4709)</f>
        <v>0</v>
      </c>
      <c r="C5127" t="b">
        <f>IF(OR(B5127=0,'Input and Summary Results'!D4709=0,'Input and Summary Results'!D4709=""),FALSE,'Input and Summary Results'!$D4709)</f>
        <v>0</v>
      </c>
      <c r="D5127" t="b">
        <f>IF(OR(B5127=0,'Input and Summary Results'!E4709=0),FALSE,'Input and Summary Results'!$E4709)</f>
        <v>0</v>
      </c>
      <c r="E5127" t="b">
        <f t="shared" si="269"/>
        <v>0</v>
      </c>
      <c r="F5127" t="b">
        <f t="shared" si="270"/>
        <v>0</v>
      </c>
      <c r="G5127" t="b">
        <f>IF('Input and Summary Results'!$J$4="yes",IF(C5127=FALSE,FALSE,IF('Data Transformation'!E5127&lt;$R$10,E5127,$R$10)),IF(C5127=FALSE,FALSE,IF(C5127&lt;$R$10,C5127,$R$10)))</f>
        <v>0</v>
      </c>
      <c r="H5127" t="b">
        <f>IF('Input and Summary Results'!$J$4="yes",'Data Transformation'!F5127,'Data Transformation'!D5127)</f>
        <v>0</v>
      </c>
      <c r="I5127" t="str">
        <f t="shared" si="271"/>
        <v/>
      </c>
    </row>
    <row r="5128" spans="2:9" x14ac:dyDescent="0.25">
      <c r="B5128" t="b">
        <f>IF('Input and Summary Results'!D4710=0,FALSE,'Input and Summary Results'!$B4710)</f>
        <v>0</v>
      </c>
      <c r="C5128" t="b">
        <f>IF(OR(B5128=0,'Input and Summary Results'!D4710=0,'Input and Summary Results'!D4710=""),FALSE,'Input and Summary Results'!$D4710)</f>
        <v>0</v>
      </c>
      <c r="D5128" t="b">
        <f>IF(OR(B5128=0,'Input and Summary Results'!E4710=0),FALSE,'Input and Summary Results'!$E4710)</f>
        <v>0</v>
      </c>
      <c r="E5128" t="b">
        <f t="shared" si="269"/>
        <v>0</v>
      </c>
      <c r="F5128" t="b">
        <f t="shared" si="270"/>
        <v>0</v>
      </c>
      <c r="G5128" t="b">
        <f>IF('Input and Summary Results'!$J$4="yes",IF(C5128=FALSE,FALSE,IF('Data Transformation'!E5128&lt;$R$10,E5128,$R$10)),IF(C5128=FALSE,FALSE,IF(C5128&lt;$R$10,C5128,$R$10)))</f>
        <v>0</v>
      </c>
      <c r="H5128" t="b">
        <f>IF('Input and Summary Results'!$J$4="yes",'Data Transformation'!F5128,'Data Transformation'!D5128)</f>
        <v>0</v>
      </c>
      <c r="I5128" t="str">
        <f t="shared" si="271"/>
        <v/>
      </c>
    </row>
    <row r="5129" spans="2:9" x14ac:dyDescent="0.25">
      <c r="B5129" t="b">
        <f>IF('Input and Summary Results'!D4711=0,FALSE,'Input and Summary Results'!$B4711)</f>
        <v>0</v>
      </c>
      <c r="C5129" t="b">
        <f>IF(OR(B5129=0,'Input and Summary Results'!D4711=0,'Input and Summary Results'!D4711=""),FALSE,'Input and Summary Results'!$D4711)</f>
        <v>0</v>
      </c>
      <c r="D5129" t="b">
        <f>IF(OR(B5129=0,'Input and Summary Results'!E4711=0),FALSE,'Input and Summary Results'!$E4711)</f>
        <v>0</v>
      </c>
      <c r="E5129" t="b">
        <f t="shared" si="269"/>
        <v>0</v>
      </c>
      <c r="F5129" t="b">
        <f t="shared" si="270"/>
        <v>0</v>
      </c>
      <c r="G5129" t="b">
        <f>IF('Input and Summary Results'!$J$4="yes",IF(C5129=FALSE,FALSE,IF('Data Transformation'!E5129&lt;$R$10,E5129,$R$10)),IF(C5129=FALSE,FALSE,IF(C5129&lt;$R$10,C5129,$R$10)))</f>
        <v>0</v>
      </c>
      <c r="H5129" t="b">
        <f>IF('Input and Summary Results'!$J$4="yes",'Data Transformation'!F5129,'Data Transformation'!D5129)</f>
        <v>0</v>
      </c>
      <c r="I5129" t="str">
        <f t="shared" si="271"/>
        <v/>
      </c>
    </row>
    <row r="5130" spans="2:9" x14ac:dyDescent="0.25">
      <c r="B5130" t="b">
        <f>IF('Input and Summary Results'!D4712=0,FALSE,'Input and Summary Results'!$B4712)</f>
        <v>0</v>
      </c>
      <c r="C5130" t="b">
        <f>IF(OR(B5130=0,'Input and Summary Results'!D4712=0,'Input and Summary Results'!D4712=""),FALSE,'Input and Summary Results'!$D4712)</f>
        <v>0</v>
      </c>
      <c r="D5130" t="b">
        <f>IF(OR(B5130=0,'Input and Summary Results'!E4712=0),FALSE,'Input and Summary Results'!$E4712)</f>
        <v>0</v>
      </c>
      <c r="E5130" t="b">
        <f t="shared" si="269"/>
        <v>0</v>
      </c>
      <c r="F5130" t="b">
        <f t="shared" si="270"/>
        <v>0</v>
      </c>
      <c r="G5130" t="b">
        <f>IF('Input and Summary Results'!$J$4="yes",IF(C5130=FALSE,FALSE,IF('Data Transformation'!E5130&lt;$R$10,E5130,$R$10)),IF(C5130=FALSE,FALSE,IF(C5130&lt;$R$10,C5130,$R$10)))</f>
        <v>0</v>
      </c>
      <c r="H5130" t="b">
        <f>IF('Input and Summary Results'!$J$4="yes",'Data Transformation'!F5130,'Data Transformation'!D5130)</f>
        <v>0</v>
      </c>
      <c r="I5130" t="str">
        <f t="shared" si="271"/>
        <v/>
      </c>
    </row>
    <row r="5131" spans="2:9" x14ac:dyDescent="0.25">
      <c r="B5131" t="b">
        <f>IF('Input and Summary Results'!D4713=0,FALSE,'Input and Summary Results'!$B4713)</f>
        <v>0</v>
      </c>
      <c r="C5131" t="b">
        <f>IF(OR(B5131=0,'Input and Summary Results'!D4713=0,'Input and Summary Results'!D4713=""),FALSE,'Input and Summary Results'!$D4713)</f>
        <v>0</v>
      </c>
      <c r="D5131" t="b">
        <f>IF(OR(B5131=0,'Input and Summary Results'!E4713=0),FALSE,'Input and Summary Results'!$E4713)</f>
        <v>0</v>
      </c>
      <c r="E5131" t="b">
        <f t="shared" si="269"/>
        <v>0</v>
      </c>
      <c r="F5131" t="b">
        <f t="shared" si="270"/>
        <v>0</v>
      </c>
      <c r="G5131" t="b">
        <f>IF('Input and Summary Results'!$J$4="yes",IF(C5131=FALSE,FALSE,IF('Data Transformation'!E5131&lt;$R$10,E5131,$R$10)),IF(C5131=FALSE,FALSE,IF(C5131&lt;$R$10,C5131,$R$10)))</f>
        <v>0</v>
      </c>
      <c r="H5131" t="b">
        <f>IF('Input and Summary Results'!$J$4="yes",'Data Transformation'!F5131,'Data Transformation'!D5131)</f>
        <v>0</v>
      </c>
      <c r="I5131" t="str">
        <f t="shared" si="271"/>
        <v/>
      </c>
    </row>
    <row r="5132" spans="2:9" x14ac:dyDescent="0.25">
      <c r="B5132" t="b">
        <f>IF('Input and Summary Results'!D4714=0,FALSE,'Input and Summary Results'!$B4714)</f>
        <v>0</v>
      </c>
      <c r="C5132" t="b">
        <f>IF(OR(B5132=0,'Input and Summary Results'!D4714=0,'Input and Summary Results'!D4714=""),FALSE,'Input and Summary Results'!$D4714)</f>
        <v>0</v>
      </c>
      <c r="D5132" t="b">
        <f>IF(OR(B5132=0,'Input and Summary Results'!E4714=0),FALSE,'Input and Summary Results'!$E4714)</f>
        <v>0</v>
      </c>
      <c r="E5132" t="b">
        <f t="shared" si="269"/>
        <v>0</v>
      </c>
      <c r="F5132" t="b">
        <f t="shared" si="270"/>
        <v>0</v>
      </c>
      <c r="G5132" t="b">
        <f>IF('Input and Summary Results'!$J$4="yes",IF(C5132=FALSE,FALSE,IF('Data Transformation'!E5132&lt;$R$10,E5132,$R$10)),IF(C5132=FALSE,FALSE,IF(C5132&lt;$R$10,C5132,$R$10)))</f>
        <v>0</v>
      </c>
      <c r="H5132" t="b">
        <f>IF('Input and Summary Results'!$J$4="yes",'Data Transformation'!F5132,'Data Transformation'!D5132)</f>
        <v>0</v>
      </c>
      <c r="I5132" t="str">
        <f t="shared" si="271"/>
        <v/>
      </c>
    </row>
    <row r="5133" spans="2:9" x14ac:dyDescent="0.25">
      <c r="B5133" t="b">
        <f>IF('Input and Summary Results'!D4715=0,FALSE,'Input and Summary Results'!$B4715)</f>
        <v>0</v>
      </c>
      <c r="C5133" t="b">
        <f>IF(OR(B5133=0,'Input and Summary Results'!D4715=0,'Input and Summary Results'!D4715=""),FALSE,'Input and Summary Results'!$D4715)</f>
        <v>0</v>
      </c>
      <c r="D5133" t="b">
        <f>IF(OR(B5133=0,'Input and Summary Results'!E4715=0),FALSE,'Input and Summary Results'!$E4715)</f>
        <v>0</v>
      </c>
      <c r="E5133" t="b">
        <f t="shared" si="269"/>
        <v>0</v>
      </c>
      <c r="F5133" t="b">
        <f t="shared" si="270"/>
        <v>0</v>
      </c>
      <c r="G5133" t="b">
        <f>IF('Input and Summary Results'!$J$4="yes",IF(C5133=FALSE,FALSE,IF('Data Transformation'!E5133&lt;$R$10,E5133,$R$10)),IF(C5133=FALSE,FALSE,IF(C5133&lt;$R$10,C5133,$R$10)))</f>
        <v>0</v>
      </c>
      <c r="H5133" t="b">
        <f>IF('Input and Summary Results'!$J$4="yes",'Data Transformation'!F5133,'Data Transformation'!D5133)</f>
        <v>0</v>
      </c>
      <c r="I5133" t="str">
        <f t="shared" si="271"/>
        <v/>
      </c>
    </row>
    <row r="5134" spans="2:9" x14ac:dyDescent="0.25">
      <c r="B5134" t="b">
        <f>IF('Input and Summary Results'!D4716=0,FALSE,'Input and Summary Results'!$B4716)</f>
        <v>0</v>
      </c>
      <c r="C5134" t="b">
        <f>IF(OR(B5134=0,'Input and Summary Results'!D4716=0,'Input and Summary Results'!D4716=""),FALSE,'Input and Summary Results'!$D4716)</f>
        <v>0</v>
      </c>
      <c r="D5134" t="b">
        <f>IF(OR(B5134=0,'Input and Summary Results'!E4716=0),FALSE,'Input and Summary Results'!$E4716)</f>
        <v>0</v>
      </c>
      <c r="E5134" t="b">
        <f t="shared" si="269"/>
        <v>0</v>
      </c>
      <c r="F5134" t="b">
        <f t="shared" si="270"/>
        <v>0</v>
      </c>
      <c r="G5134" t="b">
        <f>IF('Input and Summary Results'!$J$4="yes",IF(C5134=FALSE,FALSE,IF('Data Transformation'!E5134&lt;$R$10,E5134,$R$10)),IF(C5134=FALSE,FALSE,IF(C5134&lt;$R$10,C5134,$R$10)))</f>
        <v>0</v>
      </c>
      <c r="H5134" t="b">
        <f>IF('Input and Summary Results'!$J$4="yes",'Data Transformation'!F5134,'Data Transformation'!D5134)</f>
        <v>0</v>
      </c>
      <c r="I5134" t="str">
        <f t="shared" si="271"/>
        <v/>
      </c>
    </row>
    <row r="5135" spans="2:9" x14ac:dyDescent="0.25">
      <c r="B5135" t="b">
        <f>IF('Input and Summary Results'!D4717=0,FALSE,'Input and Summary Results'!$B4717)</f>
        <v>0</v>
      </c>
      <c r="C5135" t="b">
        <f>IF(OR(B5135=0,'Input and Summary Results'!D4717=0,'Input and Summary Results'!D4717=""),FALSE,'Input and Summary Results'!$D4717)</f>
        <v>0</v>
      </c>
      <c r="D5135" t="b">
        <f>IF(OR(B5135=0,'Input and Summary Results'!E4717=0),FALSE,'Input and Summary Results'!$E4717)</f>
        <v>0</v>
      </c>
      <c r="E5135" t="b">
        <f t="shared" si="269"/>
        <v>0</v>
      </c>
      <c r="F5135" t="b">
        <f t="shared" si="270"/>
        <v>0</v>
      </c>
      <c r="G5135" t="b">
        <f>IF('Input and Summary Results'!$J$4="yes",IF(C5135=FALSE,FALSE,IF('Data Transformation'!E5135&lt;$R$10,E5135,$R$10)),IF(C5135=FALSE,FALSE,IF(C5135&lt;$R$10,C5135,$R$10)))</f>
        <v>0</v>
      </c>
      <c r="H5135" t="b">
        <f>IF('Input and Summary Results'!$J$4="yes",'Data Transformation'!F5135,'Data Transformation'!D5135)</f>
        <v>0</v>
      </c>
      <c r="I5135" t="str">
        <f t="shared" si="271"/>
        <v/>
      </c>
    </row>
    <row r="5136" spans="2:9" x14ac:dyDescent="0.25">
      <c r="B5136" t="b">
        <f>IF('Input and Summary Results'!D4718=0,FALSE,'Input and Summary Results'!$B4718)</f>
        <v>0</v>
      </c>
      <c r="C5136" t="b">
        <f>IF(OR(B5136=0,'Input and Summary Results'!D4718=0,'Input and Summary Results'!D4718=""),FALSE,'Input and Summary Results'!$D4718)</f>
        <v>0</v>
      </c>
      <c r="D5136" t="b">
        <f>IF(OR(B5136=0,'Input and Summary Results'!E4718=0),FALSE,'Input and Summary Results'!$E4718)</f>
        <v>0</v>
      </c>
      <c r="E5136" t="b">
        <f t="shared" si="269"/>
        <v>0</v>
      </c>
      <c r="F5136" t="b">
        <f t="shared" si="270"/>
        <v>0</v>
      </c>
      <c r="G5136" t="b">
        <f>IF('Input and Summary Results'!$J$4="yes",IF(C5136=FALSE,FALSE,IF('Data Transformation'!E5136&lt;$R$10,E5136,$R$10)),IF(C5136=FALSE,FALSE,IF(C5136&lt;$R$10,C5136,$R$10)))</f>
        <v>0</v>
      </c>
      <c r="H5136" t="b">
        <f>IF('Input and Summary Results'!$J$4="yes",'Data Transformation'!F5136,'Data Transformation'!D5136)</f>
        <v>0</v>
      </c>
      <c r="I5136" t="str">
        <f t="shared" si="271"/>
        <v/>
      </c>
    </row>
    <row r="5137" spans="2:9" x14ac:dyDescent="0.25">
      <c r="B5137" t="b">
        <f>IF('Input and Summary Results'!D4719=0,FALSE,'Input and Summary Results'!$B4719)</f>
        <v>0</v>
      </c>
      <c r="C5137" t="b">
        <f>IF(OR(B5137=0,'Input and Summary Results'!D4719=0,'Input and Summary Results'!D4719=""),FALSE,'Input and Summary Results'!$D4719)</f>
        <v>0</v>
      </c>
      <c r="D5137" t="b">
        <f>IF(OR(B5137=0,'Input and Summary Results'!E4719=0),FALSE,'Input and Summary Results'!$E4719)</f>
        <v>0</v>
      </c>
      <c r="E5137" t="b">
        <f t="shared" si="269"/>
        <v>0</v>
      </c>
      <c r="F5137" t="b">
        <f t="shared" si="270"/>
        <v>0</v>
      </c>
      <c r="G5137" t="b">
        <f>IF('Input and Summary Results'!$J$4="yes",IF(C5137=FALSE,FALSE,IF('Data Transformation'!E5137&lt;$R$10,E5137,$R$10)),IF(C5137=FALSE,FALSE,IF(C5137&lt;$R$10,C5137,$R$10)))</f>
        <v>0</v>
      </c>
      <c r="H5137" t="b">
        <f>IF('Input and Summary Results'!$J$4="yes",'Data Transformation'!F5137,'Data Transformation'!D5137)</f>
        <v>0</v>
      </c>
      <c r="I5137" t="str">
        <f t="shared" si="271"/>
        <v/>
      </c>
    </row>
    <row r="5138" spans="2:9" x14ac:dyDescent="0.25">
      <c r="B5138" t="b">
        <f>IF('Input and Summary Results'!D4720=0,FALSE,'Input and Summary Results'!$B4720)</f>
        <v>0</v>
      </c>
      <c r="C5138" t="b">
        <f>IF(OR(B5138=0,'Input and Summary Results'!D4720=0,'Input and Summary Results'!D4720=""),FALSE,'Input and Summary Results'!$D4720)</f>
        <v>0</v>
      </c>
      <c r="D5138" t="b">
        <f>IF(OR(B5138=0,'Input and Summary Results'!E4720=0),FALSE,'Input and Summary Results'!$E4720)</f>
        <v>0</v>
      </c>
      <c r="E5138" t="b">
        <f t="shared" si="269"/>
        <v>0</v>
      </c>
      <c r="F5138" t="b">
        <f t="shared" si="270"/>
        <v>0</v>
      </c>
      <c r="G5138" t="b">
        <f>IF('Input and Summary Results'!$J$4="yes",IF(C5138=FALSE,FALSE,IF('Data Transformation'!E5138&lt;$R$10,E5138,$R$10)),IF(C5138=FALSE,FALSE,IF(C5138&lt;$R$10,C5138,$R$10)))</f>
        <v>0</v>
      </c>
      <c r="H5138" t="b">
        <f>IF('Input and Summary Results'!$J$4="yes",'Data Transformation'!F5138,'Data Transformation'!D5138)</f>
        <v>0</v>
      </c>
      <c r="I5138" t="str">
        <f t="shared" si="271"/>
        <v/>
      </c>
    </row>
    <row r="5139" spans="2:9" x14ac:dyDescent="0.25">
      <c r="B5139" t="b">
        <f>IF('Input and Summary Results'!D4721=0,FALSE,'Input and Summary Results'!$B4721)</f>
        <v>0</v>
      </c>
      <c r="C5139" t="b">
        <f>IF(OR(B5139=0,'Input and Summary Results'!D4721=0,'Input and Summary Results'!D4721=""),FALSE,'Input and Summary Results'!$D4721)</f>
        <v>0</v>
      </c>
      <c r="D5139" t="b">
        <f>IF(OR(B5139=0,'Input and Summary Results'!E4721=0),FALSE,'Input and Summary Results'!$E4721)</f>
        <v>0</v>
      </c>
      <c r="E5139" t="b">
        <f t="shared" si="269"/>
        <v>0</v>
      </c>
      <c r="F5139" t="b">
        <f t="shared" si="270"/>
        <v>0</v>
      </c>
      <c r="G5139" t="b">
        <f>IF('Input and Summary Results'!$J$4="yes",IF(C5139=FALSE,FALSE,IF('Data Transformation'!E5139&lt;$R$10,E5139,$R$10)),IF(C5139=FALSE,FALSE,IF(C5139&lt;$R$10,C5139,$R$10)))</f>
        <v>0</v>
      </c>
      <c r="H5139" t="b">
        <f>IF('Input and Summary Results'!$J$4="yes",'Data Transformation'!F5139,'Data Transformation'!D5139)</f>
        <v>0</v>
      </c>
      <c r="I5139" t="str">
        <f t="shared" si="271"/>
        <v/>
      </c>
    </row>
    <row r="5140" spans="2:9" x14ac:dyDescent="0.25">
      <c r="B5140" t="b">
        <f>IF('Input and Summary Results'!D4722=0,FALSE,'Input and Summary Results'!$B4722)</f>
        <v>0</v>
      </c>
      <c r="C5140" t="b">
        <f>IF(OR(B5140=0,'Input and Summary Results'!D4722=0,'Input and Summary Results'!D4722=""),FALSE,'Input and Summary Results'!$D4722)</f>
        <v>0</v>
      </c>
      <c r="D5140" t="b">
        <f>IF(OR(B5140=0,'Input and Summary Results'!E4722=0),FALSE,'Input and Summary Results'!$E4722)</f>
        <v>0</v>
      </c>
      <c r="E5140" t="b">
        <f t="shared" si="269"/>
        <v>0</v>
      </c>
      <c r="F5140" t="b">
        <f t="shared" si="270"/>
        <v>0</v>
      </c>
      <c r="G5140" t="b">
        <f>IF('Input and Summary Results'!$J$4="yes",IF(C5140=FALSE,FALSE,IF('Data Transformation'!E5140&lt;$R$10,E5140,$R$10)),IF(C5140=FALSE,FALSE,IF(C5140&lt;$R$10,C5140,$R$10)))</f>
        <v>0</v>
      </c>
      <c r="H5140" t="b">
        <f>IF('Input and Summary Results'!$J$4="yes",'Data Transformation'!F5140,'Data Transformation'!D5140)</f>
        <v>0</v>
      </c>
      <c r="I5140" t="str">
        <f t="shared" si="271"/>
        <v/>
      </c>
    </row>
    <row r="5141" spans="2:9" x14ac:dyDescent="0.25">
      <c r="B5141" t="b">
        <f>IF('Input and Summary Results'!D4723=0,FALSE,'Input and Summary Results'!$B4723)</f>
        <v>0</v>
      </c>
      <c r="C5141" t="b">
        <f>IF(OR(B5141=0,'Input and Summary Results'!D4723=0,'Input and Summary Results'!D4723=""),FALSE,'Input and Summary Results'!$D4723)</f>
        <v>0</v>
      </c>
      <c r="D5141" t="b">
        <f>IF(OR(B5141=0,'Input and Summary Results'!E4723=0),FALSE,'Input and Summary Results'!$E4723)</f>
        <v>0</v>
      </c>
      <c r="E5141" t="b">
        <f t="shared" si="269"/>
        <v>0</v>
      </c>
      <c r="F5141" t="b">
        <f t="shared" si="270"/>
        <v>0</v>
      </c>
      <c r="G5141" t="b">
        <f>IF('Input and Summary Results'!$J$4="yes",IF(C5141=FALSE,FALSE,IF('Data Transformation'!E5141&lt;$R$10,E5141,$R$10)),IF(C5141=FALSE,FALSE,IF(C5141&lt;$R$10,C5141,$R$10)))</f>
        <v>0</v>
      </c>
      <c r="H5141" t="b">
        <f>IF('Input and Summary Results'!$J$4="yes",'Data Transformation'!F5141,'Data Transformation'!D5141)</f>
        <v>0</v>
      </c>
      <c r="I5141" t="str">
        <f t="shared" si="271"/>
        <v/>
      </c>
    </row>
    <row r="5142" spans="2:9" x14ac:dyDescent="0.25">
      <c r="B5142" t="b">
        <f>IF('Input and Summary Results'!D4724=0,FALSE,'Input and Summary Results'!$B4724)</f>
        <v>0</v>
      </c>
      <c r="C5142" t="b">
        <f>IF(OR(B5142=0,'Input and Summary Results'!D4724=0,'Input and Summary Results'!D4724=""),FALSE,'Input and Summary Results'!$D4724)</f>
        <v>0</v>
      </c>
      <c r="D5142" t="b">
        <f>IF(OR(B5142=0,'Input and Summary Results'!E4724=0),FALSE,'Input and Summary Results'!$E4724)</f>
        <v>0</v>
      </c>
      <c r="E5142" t="b">
        <f t="shared" si="269"/>
        <v>0</v>
      </c>
      <c r="F5142" t="b">
        <f t="shared" si="270"/>
        <v>0</v>
      </c>
      <c r="G5142" t="b">
        <f>IF('Input and Summary Results'!$J$4="yes",IF(C5142=FALSE,FALSE,IF('Data Transformation'!E5142&lt;$R$10,E5142,$R$10)),IF(C5142=FALSE,FALSE,IF(C5142&lt;$R$10,C5142,$R$10)))</f>
        <v>0</v>
      </c>
      <c r="H5142" t="b">
        <f>IF('Input and Summary Results'!$J$4="yes",'Data Transformation'!F5142,'Data Transformation'!D5142)</f>
        <v>0</v>
      </c>
      <c r="I5142" t="str">
        <f t="shared" si="271"/>
        <v/>
      </c>
    </row>
    <row r="5143" spans="2:9" x14ac:dyDescent="0.25">
      <c r="B5143" t="b">
        <f>IF('Input and Summary Results'!D4725=0,FALSE,'Input and Summary Results'!$B4725)</f>
        <v>0</v>
      </c>
      <c r="C5143" t="b">
        <f>IF(OR(B5143=0,'Input and Summary Results'!D4725=0,'Input and Summary Results'!D4725=""),FALSE,'Input and Summary Results'!$D4725)</f>
        <v>0</v>
      </c>
      <c r="D5143" t="b">
        <f>IF(OR(B5143=0,'Input and Summary Results'!E4725=0),FALSE,'Input and Summary Results'!$E4725)</f>
        <v>0</v>
      </c>
      <c r="E5143" t="b">
        <f t="shared" si="269"/>
        <v>0</v>
      </c>
      <c r="F5143" t="b">
        <f t="shared" si="270"/>
        <v>0</v>
      </c>
      <c r="G5143" t="b">
        <f>IF('Input and Summary Results'!$J$4="yes",IF(C5143=FALSE,FALSE,IF('Data Transformation'!E5143&lt;$R$10,E5143,$R$10)),IF(C5143=FALSE,FALSE,IF(C5143&lt;$R$10,C5143,$R$10)))</f>
        <v>0</v>
      </c>
      <c r="H5143" t="b">
        <f>IF('Input and Summary Results'!$J$4="yes",'Data Transformation'!F5143,'Data Transformation'!D5143)</f>
        <v>0</v>
      </c>
      <c r="I5143" t="str">
        <f t="shared" si="271"/>
        <v/>
      </c>
    </row>
    <row r="5144" spans="2:9" x14ac:dyDescent="0.25">
      <c r="B5144" t="b">
        <f>IF('Input and Summary Results'!D4726=0,FALSE,'Input and Summary Results'!$B4726)</f>
        <v>0</v>
      </c>
      <c r="C5144" t="b">
        <f>IF(OR(B5144=0,'Input and Summary Results'!D4726=0,'Input and Summary Results'!D4726=""),FALSE,'Input and Summary Results'!$D4726)</f>
        <v>0</v>
      </c>
      <c r="D5144" t="b">
        <f>IF(OR(B5144=0,'Input and Summary Results'!E4726=0),FALSE,'Input and Summary Results'!$E4726)</f>
        <v>0</v>
      </c>
      <c r="E5144" t="b">
        <f t="shared" si="269"/>
        <v>0</v>
      </c>
      <c r="F5144" t="b">
        <f t="shared" si="270"/>
        <v>0</v>
      </c>
      <c r="G5144" t="b">
        <f>IF('Input and Summary Results'!$J$4="yes",IF(C5144=FALSE,FALSE,IF('Data Transformation'!E5144&lt;$R$10,E5144,$R$10)),IF(C5144=FALSE,FALSE,IF(C5144&lt;$R$10,C5144,$R$10)))</f>
        <v>0</v>
      </c>
      <c r="H5144" t="b">
        <f>IF('Input and Summary Results'!$J$4="yes",'Data Transformation'!F5144,'Data Transformation'!D5144)</f>
        <v>0</v>
      </c>
      <c r="I5144" t="str">
        <f t="shared" si="271"/>
        <v/>
      </c>
    </row>
    <row r="5145" spans="2:9" x14ac:dyDescent="0.25">
      <c r="B5145" t="b">
        <f>IF('Input and Summary Results'!D4727=0,FALSE,'Input and Summary Results'!$B4727)</f>
        <v>0</v>
      </c>
      <c r="C5145" t="b">
        <f>IF(OR(B5145=0,'Input and Summary Results'!D4727=0,'Input and Summary Results'!D4727=""),FALSE,'Input and Summary Results'!$D4727)</f>
        <v>0</v>
      </c>
      <c r="D5145" t="b">
        <f>IF(OR(B5145=0,'Input and Summary Results'!E4727=0),FALSE,'Input and Summary Results'!$E4727)</f>
        <v>0</v>
      </c>
      <c r="E5145" t="b">
        <f t="shared" si="269"/>
        <v>0</v>
      </c>
      <c r="F5145" t="b">
        <f t="shared" si="270"/>
        <v>0</v>
      </c>
      <c r="G5145" t="b">
        <f>IF('Input and Summary Results'!$J$4="yes",IF(C5145=FALSE,FALSE,IF('Data Transformation'!E5145&lt;$R$10,E5145,$R$10)),IF(C5145=FALSE,FALSE,IF(C5145&lt;$R$10,C5145,$R$10)))</f>
        <v>0</v>
      </c>
      <c r="H5145" t="b">
        <f>IF('Input and Summary Results'!$J$4="yes",'Data Transformation'!F5145,'Data Transformation'!D5145)</f>
        <v>0</v>
      </c>
      <c r="I5145" t="str">
        <f t="shared" si="271"/>
        <v/>
      </c>
    </row>
    <row r="5146" spans="2:9" x14ac:dyDescent="0.25">
      <c r="B5146" t="b">
        <f>IF('Input and Summary Results'!D4728=0,FALSE,'Input and Summary Results'!$B4728)</f>
        <v>0</v>
      </c>
      <c r="C5146" t="b">
        <f>IF(OR(B5146=0,'Input and Summary Results'!D4728=0,'Input and Summary Results'!D4728=""),FALSE,'Input and Summary Results'!$D4728)</f>
        <v>0</v>
      </c>
      <c r="D5146" t="b">
        <f>IF(OR(B5146=0,'Input and Summary Results'!E4728=0),FALSE,'Input and Summary Results'!$E4728)</f>
        <v>0</v>
      </c>
      <c r="E5146" t="b">
        <f t="shared" si="269"/>
        <v>0</v>
      </c>
      <c r="F5146" t="b">
        <f t="shared" si="270"/>
        <v>0</v>
      </c>
      <c r="G5146" t="b">
        <f>IF('Input and Summary Results'!$J$4="yes",IF(C5146=FALSE,FALSE,IF('Data Transformation'!E5146&lt;$R$10,E5146,$R$10)),IF(C5146=FALSE,FALSE,IF(C5146&lt;$R$10,C5146,$R$10)))</f>
        <v>0</v>
      </c>
      <c r="H5146" t="b">
        <f>IF('Input and Summary Results'!$J$4="yes",'Data Transformation'!F5146,'Data Transformation'!D5146)</f>
        <v>0</v>
      </c>
      <c r="I5146" t="str">
        <f t="shared" si="271"/>
        <v/>
      </c>
    </row>
    <row r="5147" spans="2:9" x14ac:dyDescent="0.25">
      <c r="B5147" t="b">
        <f>IF('Input and Summary Results'!D4729=0,FALSE,'Input and Summary Results'!$B4729)</f>
        <v>0</v>
      </c>
      <c r="C5147" t="b">
        <f>IF(OR(B5147=0,'Input and Summary Results'!D4729=0,'Input and Summary Results'!D4729=""),FALSE,'Input and Summary Results'!$D4729)</f>
        <v>0</v>
      </c>
      <c r="D5147" t="b">
        <f>IF(OR(B5147=0,'Input and Summary Results'!E4729=0),FALSE,'Input and Summary Results'!$E4729)</f>
        <v>0</v>
      </c>
      <c r="E5147" t="b">
        <f t="shared" si="269"/>
        <v>0</v>
      </c>
      <c r="F5147" t="b">
        <f t="shared" si="270"/>
        <v>0</v>
      </c>
      <c r="G5147" t="b">
        <f>IF('Input and Summary Results'!$J$4="yes",IF(C5147=FALSE,FALSE,IF('Data Transformation'!E5147&lt;$R$10,E5147,$R$10)),IF(C5147=FALSE,FALSE,IF(C5147&lt;$R$10,C5147,$R$10)))</f>
        <v>0</v>
      </c>
      <c r="H5147" t="b">
        <f>IF('Input and Summary Results'!$J$4="yes",'Data Transformation'!F5147,'Data Transformation'!D5147)</f>
        <v>0</v>
      </c>
      <c r="I5147" t="str">
        <f t="shared" si="271"/>
        <v/>
      </c>
    </row>
    <row r="5148" spans="2:9" x14ac:dyDescent="0.25">
      <c r="B5148" t="b">
        <f>IF('Input and Summary Results'!D4730=0,FALSE,'Input and Summary Results'!$B4730)</f>
        <v>0</v>
      </c>
      <c r="C5148" t="b">
        <f>IF(OR(B5148=0,'Input and Summary Results'!D4730=0,'Input and Summary Results'!D4730=""),FALSE,'Input and Summary Results'!$D4730)</f>
        <v>0</v>
      </c>
      <c r="D5148" t="b">
        <f>IF(OR(B5148=0,'Input and Summary Results'!E4730=0),FALSE,'Input and Summary Results'!$E4730)</f>
        <v>0</v>
      </c>
      <c r="E5148" t="b">
        <f t="shared" si="269"/>
        <v>0</v>
      </c>
      <c r="F5148" t="b">
        <f t="shared" si="270"/>
        <v>0</v>
      </c>
      <c r="G5148" t="b">
        <f>IF('Input and Summary Results'!$J$4="yes",IF(C5148=FALSE,FALSE,IF('Data Transformation'!E5148&lt;$R$10,E5148,$R$10)),IF(C5148=FALSE,FALSE,IF(C5148&lt;$R$10,C5148,$R$10)))</f>
        <v>0</v>
      </c>
      <c r="H5148" t="b">
        <f>IF('Input and Summary Results'!$J$4="yes",'Data Transformation'!F5148,'Data Transformation'!D5148)</f>
        <v>0</v>
      </c>
      <c r="I5148" t="str">
        <f t="shared" si="271"/>
        <v/>
      </c>
    </row>
    <row r="5149" spans="2:9" x14ac:dyDescent="0.25">
      <c r="B5149" t="b">
        <f>IF('Input and Summary Results'!D4731=0,FALSE,'Input and Summary Results'!$B4731)</f>
        <v>0</v>
      </c>
      <c r="C5149" t="b">
        <f>IF(OR(B5149=0,'Input and Summary Results'!D4731=0,'Input and Summary Results'!D4731=""),FALSE,'Input and Summary Results'!$D4731)</f>
        <v>0</v>
      </c>
      <c r="D5149" t="b">
        <f>IF(OR(B5149=0,'Input and Summary Results'!E4731=0),FALSE,'Input and Summary Results'!$E4731)</f>
        <v>0</v>
      </c>
      <c r="E5149" t="b">
        <f t="shared" si="269"/>
        <v>0</v>
      </c>
      <c r="F5149" t="b">
        <f t="shared" si="270"/>
        <v>0</v>
      </c>
      <c r="G5149" t="b">
        <f>IF('Input and Summary Results'!$J$4="yes",IF(C5149=FALSE,FALSE,IF('Data Transformation'!E5149&lt;$R$10,E5149,$R$10)),IF(C5149=FALSE,FALSE,IF(C5149&lt;$R$10,C5149,$R$10)))</f>
        <v>0</v>
      </c>
      <c r="H5149" t="b">
        <f>IF('Input and Summary Results'!$J$4="yes",'Data Transformation'!F5149,'Data Transformation'!D5149)</f>
        <v>0</v>
      </c>
      <c r="I5149" t="str">
        <f t="shared" si="271"/>
        <v/>
      </c>
    </row>
    <row r="5150" spans="2:9" x14ac:dyDescent="0.25">
      <c r="B5150" t="b">
        <f>IF('Input and Summary Results'!D4732=0,FALSE,'Input and Summary Results'!$B4732)</f>
        <v>0</v>
      </c>
      <c r="C5150" t="b">
        <f>IF(OR(B5150=0,'Input and Summary Results'!D4732=0,'Input and Summary Results'!D4732=""),FALSE,'Input and Summary Results'!$D4732)</f>
        <v>0</v>
      </c>
      <c r="D5150" t="b">
        <f>IF(OR(B5150=0,'Input and Summary Results'!E4732=0),FALSE,'Input and Summary Results'!$E4732)</f>
        <v>0</v>
      </c>
      <c r="E5150" t="b">
        <f t="shared" si="269"/>
        <v>0</v>
      </c>
      <c r="F5150" t="b">
        <f t="shared" si="270"/>
        <v>0</v>
      </c>
      <c r="G5150" t="b">
        <f>IF('Input and Summary Results'!$J$4="yes",IF(C5150=FALSE,FALSE,IF('Data Transformation'!E5150&lt;$R$10,E5150,$R$10)),IF(C5150=FALSE,FALSE,IF(C5150&lt;$R$10,C5150,$R$10)))</f>
        <v>0</v>
      </c>
      <c r="H5150" t="b">
        <f>IF('Input and Summary Results'!$J$4="yes",'Data Transformation'!F5150,'Data Transformation'!D5150)</f>
        <v>0</v>
      </c>
      <c r="I5150" t="str">
        <f t="shared" si="271"/>
        <v/>
      </c>
    </row>
    <row r="5151" spans="2:9" x14ac:dyDescent="0.25">
      <c r="B5151" t="b">
        <f>IF('Input and Summary Results'!D4733=0,FALSE,'Input and Summary Results'!$B4733)</f>
        <v>0</v>
      </c>
      <c r="C5151" t="b">
        <f>IF(OR(B5151=0,'Input and Summary Results'!D4733=0,'Input and Summary Results'!D4733=""),FALSE,'Input and Summary Results'!$D4733)</f>
        <v>0</v>
      </c>
      <c r="D5151" t="b">
        <f>IF(OR(B5151=0,'Input and Summary Results'!E4733=0),FALSE,'Input and Summary Results'!$E4733)</f>
        <v>0</v>
      </c>
      <c r="E5151" t="b">
        <f t="shared" si="269"/>
        <v>0</v>
      </c>
      <c r="F5151" t="b">
        <f t="shared" si="270"/>
        <v>0</v>
      </c>
      <c r="G5151" t="b">
        <f>IF('Input and Summary Results'!$J$4="yes",IF(C5151=FALSE,FALSE,IF('Data Transformation'!E5151&lt;$R$10,E5151,$R$10)),IF(C5151=FALSE,FALSE,IF(C5151&lt;$R$10,C5151,$R$10)))</f>
        <v>0</v>
      </c>
      <c r="H5151" t="b">
        <f>IF('Input and Summary Results'!$J$4="yes",'Data Transformation'!F5151,'Data Transformation'!D5151)</f>
        <v>0</v>
      </c>
      <c r="I5151" t="str">
        <f t="shared" si="271"/>
        <v/>
      </c>
    </row>
    <row r="5152" spans="2:9" x14ac:dyDescent="0.25">
      <c r="B5152" t="b">
        <f>IF('Input and Summary Results'!D4734=0,FALSE,'Input and Summary Results'!$B4734)</f>
        <v>0</v>
      </c>
      <c r="C5152" t="b">
        <f>IF(OR(B5152=0,'Input and Summary Results'!D4734=0,'Input and Summary Results'!D4734=""),FALSE,'Input and Summary Results'!$D4734)</f>
        <v>0</v>
      </c>
      <c r="D5152" t="b">
        <f>IF(OR(B5152=0,'Input and Summary Results'!E4734=0),FALSE,'Input and Summary Results'!$E4734)</f>
        <v>0</v>
      </c>
      <c r="E5152" t="b">
        <f t="shared" si="269"/>
        <v>0</v>
      </c>
      <c r="F5152" t="b">
        <f t="shared" si="270"/>
        <v>0</v>
      </c>
      <c r="G5152" t="b">
        <f>IF('Input and Summary Results'!$J$4="yes",IF(C5152=FALSE,FALSE,IF('Data Transformation'!E5152&lt;$R$10,E5152,$R$10)),IF(C5152=FALSE,FALSE,IF(C5152&lt;$R$10,C5152,$R$10)))</f>
        <v>0</v>
      </c>
      <c r="H5152" t="b">
        <f>IF('Input and Summary Results'!$J$4="yes",'Data Transformation'!F5152,'Data Transformation'!D5152)</f>
        <v>0</v>
      </c>
      <c r="I5152" t="str">
        <f t="shared" si="271"/>
        <v/>
      </c>
    </row>
    <row r="5153" spans="2:9" x14ac:dyDescent="0.25">
      <c r="B5153" t="b">
        <f>IF('Input and Summary Results'!D4735=0,FALSE,'Input and Summary Results'!$B4735)</f>
        <v>0</v>
      </c>
      <c r="C5153" t="b">
        <f>IF(OR(B5153=0,'Input and Summary Results'!D4735=0,'Input and Summary Results'!D4735=""),FALSE,'Input and Summary Results'!$D4735)</f>
        <v>0</v>
      </c>
      <c r="D5153" t="b">
        <f>IF(OR(B5153=0,'Input and Summary Results'!E4735=0),FALSE,'Input and Summary Results'!$E4735)</f>
        <v>0</v>
      </c>
      <c r="E5153" t="b">
        <f t="shared" si="269"/>
        <v>0</v>
      </c>
      <c r="F5153" t="b">
        <f t="shared" si="270"/>
        <v>0</v>
      </c>
      <c r="G5153" t="b">
        <f>IF('Input and Summary Results'!$J$4="yes",IF(C5153=FALSE,FALSE,IF('Data Transformation'!E5153&lt;$R$10,E5153,$R$10)),IF(C5153=FALSE,FALSE,IF(C5153&lt;$R$10,C5153,$R$10)))</f>
        <v>0</v>
      </c>
      <c r="H5153" t="b">
        <f>IF('Input and Summary Results'!$J$4="yes",'Data Transformation'!F5153,'Data Transformation'!D5153)</f>
        <v>0</v>
      </c>
      <c r="I5153" t="str">
        <f t="shared" si="271"/>
        <v/>
      </c>
    </row>
    <row r="5154" spans="2:9" x14ac:dyDescent="0.25">
      <c r="B5154" t="b">
        <f>IF('Input and Summary Results'!D4736=0,FALSE,'Input and Summary Results'!$B4736)</f>
        <v>0</v>
      </c>
      <c r="C5154" t="b">
        <f>IF(OR(B5154=0,'Input and Summary Results'!D4736=0,'Input and Summary Results'!D4736=""),FALSE,'Input and Summary Results'!$D4736)</f>
        <v>0</v>
      </c>
      <c r="D5154" t="b">
        <f>IF(OR(B5154=0,'Input and Summary Results'!E4736=0),FALSE,'Input and Summary Results'!$E4736)</f>
        <v>0</v>
      </c>
      <c r="E5154" t="b">
        <f t="shared" si="269"/>
        <v>0</v>
      </c>
      <c r="F5154" t="b">
        <f t="shared" si="270"/>
        <v>0</v>
      </c>
      <c r="G5154" t="b">
        <f>IF('Input and Summary Results'!$J$4="yes",IF(C5154=FALSE,FALSE,IF('Data Transformation'!E5154&lt;$R$10,E5154,$R$10)),IF(C5154=FALSE,FALSE,IF(C5154&lt;$R$10,C5154,$R$10)))</f>
        <v>0</v>
      </c>
      <c r="H5154" t="b">
        <f>IF('Input and Summary Results'!$J$4="yes",'Data Transformation'!F5154,'Data Transformation'!D5154)</f>
        <v>0</v>
      </c>
      <c r="I5154" t="str">
        <f t="shared" si="271"/>
        <v/>
      </c>
    </row>
    <row r="5155" spans="2:9" x14ac:dyDescent="0.25">
      <c r="B5155" t="b">
        <f>IF('Input and Summary Results'!D4737=0,FALSE,'Input and Summary Results'!$B4737)</f>
        <v>0</v>
      </c>
      <c r="C5155" t="b">
        <f>IF(OR(B5155=0,'Input and Summary Results'!D4737=0,'Input and Summary Results'!D4737=""),FALSE,'Input and Summary Results'!$D4737)</f>
        <v>0</v>
      </c>
      <c r="D5155" t="b">
        <f>IF(OR(B5155=0,'Input and Summary Results'!E4737=0),FALSE,'Input and Summary Results'!$E4737)</f>
        <v>0</v>
      </c>
      <c r="E5155" t="b">
        <f t="shared" si="269"/>
        <v>0</v>
      </c>
      <c r="F5155" t="b">
        <f t="shared" si="270"/>
        <v>0</v>
      </c>
      <c r="G5155" t="b">
        <f>IF('Input and Summary Results'!$J$4="yes",IF(C5155=FALSE,FALSE,IF('Data Transformation'!E5155&lt;$R$10,E5155,$R$10)),IF(C5155=FALSE,FALSE,IF(C5155&lt;$R$10,C5155,$R$10)))</f>
        <v>0</v>
      </c>
      <c r="H5155" t="b">
        <f>IF('Input and Summary Results'!$J$4="yes",'Data Transformation'!F5155,'Data Transformation'!D5155)</f>
        <v>0</v>
      </c>
      <c r="I5155" t="str">
        <f t="shared" si="271"/>
        <v/>
      </c>
    </row>
    <row r="5156" spans="2:9" x14ac:dyDescent="0.25">
      <c r="B5156" t="b">
        <f>IF('Input and Summary Results'!D4738=0,FALSE,'Input and Summary Results'!$B4738)</f>
        <v>0</v>
      </c>
      <c r="C5156" t="b">
        <f>IF(OR(B5156=0,'Input and Summary Results'!D4738=0,'Input and Summary Results'!D4738=""),FALSE,'Input and Summary Results'!$D4738)</f>
        <v>0</v>
      </c>
      <c r="D5156" t="b">
        <f>IF(OR(B5156=0,'Input and Summary Results'!E4738=0),FALSE,'Input and Summary Results'!$E4738)</f>
        <v>0</v>
      </c>
      <c r="E5156" t="b">
        <f t="shared" si="269"/>
        <v>0</v>
      </c>
      <c r="F5156" t="b">
        <f t="shared" si="270"/>
        <v>0</v>
      </c>
      <c r="G5156" t="b">
        <f>IF('Input and Summary Results'!$J$4="yes",IF(C5156=FALSE,FALSE,IF('Data Transformation'!E5156&lt;$R$10,E5156,$R$10)),IF(C5156=FALSE,FALSE,IF(C5156&lt;$R$10,C5156,$R$10)))</f>
        <v>0</v>
      </c>
      <c r="H5156" t="b">
        <f>IF('Input and Summary Results'!$J$4="yes",'Data Transformation'!F5156,'Data Transformation'!D5156)</f>
        <v>0</v>
      </c>
      <c r="I5156" t="str">
        <f t="shared" si="271"/>
        <v/>
      </c>
    </row>
    <row r="5157" spans="2:9" x14ac:dyDescent="0.25">
      <c r="B5157" t="b">
        <f>IF('Input and Summary Results'!D4739=0,FALSE,'Input and Summary Results'!$B4739)</f>
        <v>0</v>
      </c>
      <c r="C5157" t="b">
        <f>IF(OR(B5157=0,'Input and Summary Results'!D4739=0,'Input and Summary Results'!D4739=""),FALSE,'Input and Summary Results'!$D4739)</f>
        <v>0</v>
      </c>
      <c r="D5157" t="b">
        <f>IF(OR(B5157=0,'Input and Summary Results'!E4739=0),FALSE,'Input and Summary Results'!$E4739)</f>
        <v>0</v>
      </c>
      <c r="E5157" t="b">
        <f t="shared" si="269"/>
        <v>0</v>
      </c>
      <c r="F5157" t="b">
        <f t="shared" si="270"/>
        <v>0</v>
      </c>
      <c r="G5157" t="b">
        <f>IF('Input and Summary Results'!$J$4="yes",IF(C5157=FALSE,FALSE,IF('Data Transformation'!E5157&lt;$R$10,E5157,$R$10)),IF(C5157=FALSE,FALSE,IF(C5157&lt;$R$10,C5157,$R$10)))</f>
        <v>0</v>
      </c>
      <c r="H5157" t="b">
        <f>IF('Input and Summary Results'!$J$4="yes",'Data Transformation'!F5157,'Data Transformation'!D5157)</f>
        <v>0</v>
      </c>
      <c r="I5157" t="str">
        <f t="shared" si="271"/>
        <v/>
      </c>
    </row>
    <row r="5158" spans="2:9" x14ac:dyDescent="0.25">
      <c r="B5158" t="b">
        <f>IF('Input and Summary Results'!D4740=0,FALSE,'Input and Summary Results'!$B4740)</f>
        <v>0</v>
      </c>
      <c r="C5158" t="b">
        <f>IF(OR(B5158=0,'Input and Summary Results'!D4740=0,'Input and Summary Results'!D4740=""),FALSE,'Input and Summary Results'!$D4740)</f>
        <v>0</v>
      </c>
      <c r="D5158" t="b">
        <f>IF(OR(B5158=0,'Input and Summary Results'!E4740=0),FALSE,'Input and Summary Results'!$E4740)</f>
        <v>0</v>
      </c>
      <c r="E5158" t="b">
        <f t="shared" si="269"/>
        <v>0</v>
      </c>
      <c r="F5158" t="b">
        <f t="shared" si="270"/>
        <v>0</v>
      </c>
      <c r="G5158" t="b">
        <f>IF('Input and Summary Results'!$J$4="yes",IF(C5158=FALSE,FALSE,IF('Data Transformation'!E5158&lt;$R$10,E5158,$R$10)),IF(C5158=FALSE,FALSE,IF(C5158&lt;$R$10,C5158,$R$10)))</f>
        <v>0</v>
      </c>
      <c r="H5158" t="b">
        <f>IF('Input and Summary Results'!$J$4="yes",'Data Transformation'!F5158,'Data Transformation'!D5158)</f>
        <v>0</v>
      </c>
      <c r="I5158" t="str">
        <f t="shared" si="271"/>
        <v/>
      </c>
    </row>
    <row r="5159" spans="2:9" x14ac:dyDescent="0.25">
      <c r="B5159" t="b">
        <f>IF('Input and Summary Results'!D4741=0,FALSE,'Input and Summary Results'!$B4741)</f>
        <v>0</v>
      </c>
      <c r="C5159" t="b">
        <f>IF(OR(B5159=0,'Input and Summary Results'!D4741=0,'Input and Summary Results'!D4741=""),FALSE,'Input and Summary Results'!$D4741)</f>
        <v>0</v>
      </c>
      <c r="D5159" t="b">
        <f>IF(OR(B5159=0,'Input and Summary Results'!E4741=0),FALSE,'Input and Summary Results'!$E4741)</f>
        <v>0</v>
      </c>
      <c r="E5159" t="b">
        <f t="shared" si="269"/>
        <v>0</v>
      </c>
      <c r="F5159" t="b">
        <f t="shared" si="270"/>
        <v>0</v>
      </c>
      <c r="G5159" t="b">
        <f>IF('Input and Summary Results'!$J$4="yes",IF(C5159=FALSE,FALSE,IF('Data Transformation'!E5159&lt;$R$10,E5159,$R$10)),IF(C5159=FALSE,FALSE,IF(C5159&lt;$R$10,C5159,$R$10)))</f>
        <v>0</v>
      </c>
      <c r="H5159" t="b">
        <f>IF('Input and Summary Results'!$J$4="yes",'Data Transformation'!F5159,'Data Transformation'!D5159)</f>
        <v>0</v>
      </c>
      <c r="I5159" t="str">
        <f t="shared" si="271"/>
        <v/>
      </c>
    </row>
    <row r="5160" spans="2:9" x14ac:dyDescent="0.25">
      <c r="B5160" t="b">
        <f>IF('Input and Summary Results'!D4742=0,FALSE,'Input and Summary Results'!$B4742)</f>
        <v>0</v>
      </c>
      <c r="C5160" t="b">
        <f>IF(OR(B5160=0,'Input and Summary Results'!D4742=0,'Input and Summary Results'!D4742=""),FALSE,'Input and Summary Results'!$D4742)</f>
        <v>0</v>
      </c>
      <c r="D5160" t="b">
        <f>IF(OR(B5160=0,'Input and Summary Results'!E4742=0),FALSE,'Input and Summary Results'!$E4742)</f>
        <v>0</v>
      </c>
      <c r="E5160" t="b">
        <f t="shared" si="269"/>
        <v>0</v>
      </c>
      <c r="F5160" t="b">
        <f t="shared" si="270"/>
        <v>0</v>
      </c>
      <c r="G5160" t="b">
        <f>IF('Input and Summary Results'!$J$4="yes",IF(C5160=FALSE,FALSE,IF('Data Transformation'!E5160&lt;$R$10,E5160,$R$10)),IF(C5160=FALSE,FALSE,IF(C5160&lt;$R$10,C5160,$R$10)))</f>
        <v>0</v>
      </c>
      <c r="H5160" t="b">
        <f>IF('Input and Summary Results'!$J$4="yes",'Data Transformation'!F5160,'Data Transformation'!D5160)</f>
        <v>0</v>
      </c>
      <c r="I5160" t="str">
        <f t="shared" si="271"/>
        <v/>
      </c>
    </row>
    <row r="5161" spans="2:9" x14ac:dyDescent="0.25">
      <c r="B5161" t="b">
        <f>IF('Input and Summary Results'!D4743=0,FALSE,'Input and Summary Results'!$B4743)</f>
        <v>0</v>
      </c>
      <c r="C5161" t="b">
        <f>IF(OR(B5161=0,'Input and Summary Results'!D4743=0,'Input and Summary Results'!D4743=""),FALSE,'Input and Summary Results'!$D4743)</f>
        <v>0</v>
      </c>
      <c r="D5161" t="b">
        <f>IF(OR(B5161=0,'Input and Summary Results'!E4743=0),FALSE,'Input and Summary Results'!$E4743)</f>
        <v>0</v>
      </c>
      <c r="E5161" t="b">
        <f t="shared" si="269"/>
        <v>0</v>
      </c>
      <c r="F5161" t="b">
        <f t="shared" si="270"/>
        <v>0</v>
      </c>
      <c r="G5161" t="b">
        <f>IF('Input and Summary Results'!$J$4="yes",IF(C5161=FALSE,FALSE,IF('Data Transformation'!E5161&lt;$R$10,E5161,$R$10)),IF(C5161=FALSE,FALSE,IF(C5161&lt;$R$10,C5161,$R$10)))</f>
        <v>0</v>
      </c>
      <c r="H5161" t="b">
        <f>IF('Input and Summary Results'!$J$4="yes",'Data Transformation'!F5161,'Data Transformation'!D5161)</f>
        <v>0</v>
      </c>
      <c r="I5161" t="str">
        <f t="shared" si="271"/>
        <v/>
      </c>
    </row>
    <row r="5162" spans="2:9" x14ac:dyDescent="0.25">
      <c r="B5162" t="b">
        <f>IF('Input and Summary Results'!D4744=0,FALSE,'Input and Summary Results'!$B4744)</f>
        <v>0</v>
      </c>
      <c r="C5162" t="b">
        <f>IF(OR(B5162=0,'Input and Summary Results'!D4744=0,'Input and Summary Results'!D4744=""),FALSE,'Input and Summary Results'!$D4744)</f>
        <v>0</v>
      </c>
      <c r="D5162" t="b">
        <f>IF(OR(B5162=0,'Input and Summary Results'!E4744=0),FALSE,'Input and Summary Results'!$E4744)</f>
        <v>0</v>
      </c>
      <c r="E5162" t="b">
        <f t="shared" ref="E5162:E5225" si="272">IF(C5162=FALSE,FALSE,LOG10(C5162))</f>
        <v>0</v>
      </c>
      <c r="F5162" t="b">
        <f t="shared" ref="F5162:F5225" si="273">IF(D5162=FALSE, FALSE,0.434*D5162/C5162)</f>
        <v>0</v>
      </c>
      <c r="G5162" t="b">
        <f>IF('Input and Summary Results'!$J$4="yes",IF(C5162=FALSE,FALSE,IF('Data Transformation'!E5162&lt;$R$10,E5162,$R$10)),IF(C5162=FALSE,FALSE,IF(C5162&lt;$R$10,C5162,$R$10)))</f>
        <v>0</v>
      </c>
      <c r="H5162" t="b">
        <f>IF('Input and Summary Results'!$J$4="yes",'Data Transformation'!F5162,'Data Transformation'!D5162)</f>
        <v>0</v>
      </c>
      <c r="I5162" t="str">
        <f t="shared" si="271"/>
        <v/>
      </c>
    </row>
    <row r="5163" spans="2:9" x14ac:dyDescent="0.25">
      <c r="B5163" t="b">
        <f>IF('Input and Summary Results'!D4745=0,FALSE,'Input and Summary Results'!$B4745)</f>
        <v>0</v>
      </c>
      <c r="C5163" t="b">
        <f>IF(OR(B5163=0,'Input and Summary Results'!D4745=0,'Input and Summary Results'!D4745=""),FALSE,'Input and Summary Results'!$D4745)</f>
        <v>0</v>
      </c>
      <c r="D5163" t="b">
        <f>IF(OR(B5163=0,'Input and Summary Results'!E4745=0),FALSE,'Input and Summary Results'!$E4745)</f>
        <v>0</v>
      </c>
      <c r="E5163" t="b">
        <f t="shared" si="272"/>
        <v>0</v>
      </c>
      <c r="F5163" t="b">
        <f t="shared" si="273"/>
        <v>0</v>
      </c>
      <c r="G5163" t="b">
        <f>IF('Input and Summary Results'!$J$4="yes",IF(C5163=FALSE,FALSE,IF('Data Transformation'!E5163&lt;$R$10,E5163,$R$10)),IF(C5163=FALSE,FALSE,IF(C5163&lt;$R$10,C5163,$R$10)))</f>
        <v>0</v>
      </c>
      <c r="H5163" t="b">
        <f>IF('Input and Summary Results'!$J$4="yes",'Data Transformation'!F5163,'Data Transformation'!D5163)</f>
        <v>0</v>
      </c>
      <c r="I5163" t="str">
        <f t="shared" si="271"/>
        <v/>
      </c>
    </row>
    <row r="5164" spans="2:9" x14ac:dyDescent="0.25">
      <c r="B5164" t="b">
        <f>IF('Input and Summary Results'!D4746=0,FALSE,'Input and Summary Results'!$B4746)</f>
        <v>0</v>
      </c>
      <c r="C5164" t="b">
        <f>IF(OR(B5164=0,'Input and Summary Results'!D4746=0,'Input and Summary Results'!D4746=""),FALSE,'Input and Summary Results'!$D4746)</f>
        <v>0</v>
      </c>
      <c r="D5164" t="b">
        <f>IF(OR(B5164=0,'Input and Summary Results'!E4746=0),FALSE,'Input and Summary Results'!$E4746)</f>
        <v>0</v>
      </c>
      <c r="E5164" t="b">
        <f t="shared" si="272"/>
        <v>0</v>
      </c>
      <c r="F5164" t="b">
        <f t="shared" si="273"/>
        <v>0</v>
      </c>
      <c r="G5164" t="b">
        <f>IF('Input and Summary Results'!$J$4="yes",IF(C5164=FALSE,FALSE,IF('Data Transformation'!E5164&lt;$R$10,E5164,$R$10)),IF(C5164=FALSE,FALSE,IF(C5164&lt;$R$10,C5164,$R$10)))</f>
        <v>0</v>
      </c>
      <c r="H5164" t="b">
        <f>IF('Input and Summary Results'!$J$4="yes",'Data Transformation'!F5164,'Data Transformation'!D5164)</f>
        <v>0</v>
      </c>
      <c r="I5164" t="str">
        <f t="shared" si="271"/>
        <v/>
      </c>
    </row>
    <row r="5165" spans="2:9" x14ac:dyDescent="0.25">
      <c r="B5165" t="b">
        <f>IF('Input and Summary Results'!D4747=0,FALSE,'Input and Summary Results'!$B4747)</f>
        <v>0</v>
      </c>
      <c r="C5165" t="b">
        <f>IF(OR(B5165=0,'Input and Summary Results'!D4747=0,'Input and Summary Results'!D4747=""),FALSE,'Input and Summary Results'!$D4747)</f>
        <v>0</v>
      </c>
      <c r="D5165" t="b">
        <f>IF(OR(B5165=0,'Input and Summary Results'!E4747=0),FALSE,'Input and Summary Results'!$E4747)</f>
        <v>0</v>
      </c>
      <c r="E5165" t="b">
        <f t="shared" si="272"/>
        <v>0</v>
      </c>
      <c r="F5165" t="b">
        <f t="shared" si="273"/>
        <v>0</v>
      </c>
      <c r="G5165" t="b">
        <f>IF('Input and Summary Results'!$J$4="yes",IF(C5165=FALSE,FALSE,IF('Data Transformation'!E5165&lt;$R$10,E5165,$R$10)),IF(C5165=FALSE,FALSE,IF(C5165&lt;$R$10,C5165,$R$10)))</f>
        <v>0</v>
      </c>
      <c r="H5165" t="b">
        <f>IF('Input and Summary Results'!$J$4="yes",'Data Transformation'!F5165,'Data Transformation'!D5165)</f>
        <v>0</v>
      </c>
      <c r="I5165" t="str">
        <f t="shared" si="271"/>
        <v/>
      </c>
    </row>
    <row r="5166" spans="2:9" x14ac:dyDescent="0.25">
      <c r="B5166" t="b">
        <f>IF('Input and Summary Results'!D4748=0,FALSE,'Input and Summary Results'!$B4748)</f>
        <v>0</v>
      </c>
      <c r="C5166" t="b">
        <f>IF(OR(B5166=0,'Input and Summary Results'!D4748=0,'Input and Summary Results'!D4748=""),FALSE,'Input and Summary Results'!$D4748)</f>
        <v>0</v>
      </c>
      <c r="D5166" t="b">
        <f>IF(OR(B5166=0,'Input and Summary Results'!E4748=0),FALSE,'Input and Summary Results'!$E4748)</f>
        <v>0</v>
      </c>
      <c r="E5166" t="b">
        <f t="shared" si="272"/>
        <v>0</v>
      </c>
      <c r="F5166" t="b">
        <f t="shared" si="273"/>
        <v>0</v>
      </c>
      <c r="G5166" t="b">
        <f>IF('Input and Summary Results'!$J$4="yes",IF(C5166=FALSE,FALSE,IF('Data Transformation'!E5166&lt;$R$10,E5166,$R$10)),IF(C5166=FALSE,FALSE,IF(C5166&lt;$R$10,C5166,$R$10)))</f>
        <v>0</v>
      </c>
      <c r="H5166" t="b">
        <f>IF('Input and Summary Results'!$J$4="yes",'Data Transformation'!F5166,'Data Transformation'!D5166)</f>
        <v>0</v>
      </c>
      <c r="I5166" t="str">
        <f t="shared" si="271"/>
        <v/>
      </c>
    </row>
    <row r="5167" spans="2:9" x14ac:dyDescent="0.25">
      <c r="B5167" t="b">
        <f>IF('Input and Summary Results'!D4749=0,FALSE,'Input and Summary Results'!$B4749)</f>
        <v>0</v>
      </c>
      <c r="C5167" t="b">
        <f>IF(OR(B5167=0,'Input and Summary Results'!D4749=0,'Input and Summary Results'!D4749=""),FALSE,'Input and Summary Results'!$D4749)</f>
        <v>0</v>
      </c>
      <c r="D5167" t="b">
        <f>IF(OR(B5167=0,'Input and Summary Results'!E4749=0),FALSE,'Input and Summary Results'!$E4749)</f>
        <v>0</v>
      </c>
      <c r="E5167" t="b">
        <f t="shared" si="272"/>
        <v>0</v>
      </c>
      <c r="F5167" t="b">
        <f t="shared" si="273"/>
        <v>0</v>
      </c>
      <c r="G5167" t="b">
        <f>IF('Input and Summary Results'!$J$4="yes",IF(C5167=FALSE,FALSE,IF('Data Transformation'!E5167&lt;$R$10,E5167,$R$10)),IF(C5167=FALSE,FALSE,IF(C5167&lt;$R$10,C5167,$R$10)))</f>
        <v>0</v>
      </c>
      <c r="H5167" t="b">
        <f>IF('Input and Summary Results'!$J$4="yes",'Data Transformation'!F5167,'Data Transformation'!D5167)</f>
        <v>0</v>
      </c>
      <c r="I5167" t="str">
        <f t="shared" si="271"/>
        <v/>
      </c>
    </row>
    <row r="5168" spans="2:9" x14ac:dyDescent="0.25">
      <c r="B5168" t="b">
        <f>IF('Input and Summary Results'!D4750=0,FALSE,'Input and Summary Results'!$B4750)</f>
        <v>0</v>
      </c>
      <c r="C5168" t="b">
        <f>IF(OR(B5168=0,'Input and Summary Results'!D4750=0,'Input and Summary Results'!D4750=""),FALSE,'Input and Summary Results'!$D4750)</f>
        <v>0</v>
      </c>
      <c r="D5168" t="b">
        <f>IF(OR(B5168=0,'Input and Summary Results'!E4750=0),FALSE,'Input and Summary Results'!$E4750)</f>
        <v>0</v>
      </c>
      <c r="E5168" t="b">
        <f t="shared" si="272"/>
        <v>0</v>
      </c>
      <c r="F5168" t="b">
        <f t="shared" si="273"/>
        <v>0</v>
      </c>
      <c r="G5168" t="b">
        <f>IF('Input and Summary Results'!$J$4="yes",IF(C5168=FALSE,FALSE,IF('Data Transformation'!E5168&lt;$R$10,E5168,$R$10)),IF(C5168=FALSE,FALSE,IF(C5168&lt;$R$10,C5168,$R$10)))</f>
        <v>0</v>
      </c>
      <c r="H5168" t="b">
        <f>IF('Input and Summary Results'!$J$4="yes",'Data Transformation'!F5168,'Data Transformation'!D5168)</f>
        <v>0</v>
      </c>
      <c r="I5168" t="str">
        <f t="shared" si="271"/>
        <v/>
      </c>
    </row>
    <row r="5169" spans="2:9" x14ac:dyDescent="0.25">
      <c r="B5169" t="b">
        <f>IF('Input and Summary Results'!D4751=0,FALSE,'Input and Summary Results'!$B4751)</f>
        <v>0</v>
      </c>
      <c r="C5169" t="b">
        <f>IF(OR(B5169=0,'Input and Summary Results'!D4751=0,'Input and Summary Results'!D4751=""),FALSE,'Input and Summary Results'!$D4751)</f>
        <v>0</v>
      </c>
      <c r="D5169" t="b">
        <f>IF(OR(B5169=0,'Input and Summary Results'!E4751=0),FALSE,'Input and Summary Results'!$E4751)</f>
        <v>0</v>
      </c>
      <c r="E5169" t="b">
        <f t="shared" si="272"/>
        <v>0</v>
      </c>
      <c r="F5169" t="b">
        <f t="shared" si="273"/>
        <v>0</v>
      </c>
      <c r="G5169" t="b">
        <f>IF('Input and Summary Results'!$J$4="yes",IF(C5169=FALSE,FALSE,IF('Data Transformation'!E5169&lt;$R$10,E5169,$R$10)),IF(C5169=FALSE,FALSE,IF(C5169&lt;$R$10,C5169,$R$10)))</f>
        <v>0</v>
      </c>
      <c r="H5169" t="b">
        <f>IF('Input and Summary Results'!$J$4="yes",'Data Transformation'!F5169,'Data Transformation'!D5169)</f>
        <v>0</v>
      </c>
      <c r="I5169" t="str">
        <f t="shared" si="271"/>
        <v/>
      </c>
    </row>
    <row r="5170" spans="2:9" x14ac:dyDescent="0.25">
      <c r="B5170" t="b">
        <f>IF('Input and Summary Results'!D4752=0,FALSE,'Input and Summary Results'!$B4752)</f>
        <v>0</v>
      </c>
      <c r="C5170" t="b">
        <f>IF(OR(B5170=0,'Input and Summary Results'!D4752=0,'Input and Summary Results'!D4752=""),FALSE,'Input and Summary Results'!$D4752)</f>
        <v>0</v>
      </c>
      <c r="D5170" t="b">
        <f>IF(OR(B5170=0,'Input and Summary Results'!E4752=0),FALSE,'Input and Summary Results'!$E4752)</f>
        <v>0</v>
      </c>
      <c r="E5170" t="b">
        <f t="shared" si="272"/>
        <v>0</v>
      </c>
      <c r="F5170" t="b">
        <f t="shared" si="273"/>
        <v>0</v>
      </c>
      <c r="G5170" t="b">
        <f>IF('Input and Summary Results'!$J$4="yes",IF(C5170=FALSE,FALSE,IF('Data Transformation'!E5170&lt;$R$10,E5170,$R$10)),IF(C5170=FALSE,FALSE,IF(C5170&lt;$R$10,C5170,$R$10)))</f>
        <v>0</v>
      </c>
      <c r="H5170" t="b">
        <f>IF('Input and Summary Results'!$J$4="yes",'Data Transformation'!F5170,'Data Transformation'!D5170)</f>
        <v>0</v>
      </c>
      <c r="I5170" t="str">
        <f t="shared" si="271"/>
        <v/>
      </c>
    </row>
    <row r="5171" spans="2:9" x14ac:dyDescent="0.25">
      <c r="B5171" t="b">
        <f>IF('Input and Summary Results'!D4753=0,FALSE,'Input and Summary Results'!$B4753)</f>
        <v>0</v>
      </c>
      <c r="C5171" t="b">
        <f>IF(OR(B5171=0,'Input and Summary Results'!D4753=0,'Input and Summary Results'!D4753=""),FALSE,'Input and Summary Results'!$D4753)</f>
        <v>0</v>
      </c>
      <c r="D5171" t="b">
        <f>IF(OR(B5171=0,'Input and Summary Results'!E4753=0),FALSE,'Input and Summary Results'!$E4753)</f>
        <v>0</v>
      </c>
      <c r="E5171" t="b">
        <f t="shared" si="272"/>
        <v>0</v>
      </c>
      <c r="F5171" t="b">
        <f t="shared" si="273"/>
        <v>0</v>
      </c>
      <c r="G5171" t="b">
        <f>IF('Input and Summary Results'!$J$4="yes",IF(C5171=FALSE,FALSE,IF('Data Transformation'!E5171&lt;$R$10,E5171,$R$10)),IF(C5171=FALSE,FALSE,IF(C5171&lt;$R$10,C5171,$R$10)))</f>
        <v>0</v>
      </c>
      <c r="H5171" t="b">
        <f>IF('Input and Summary Results'!$J$4="yes",'Data Transformation'!F5171,'Data Transformation'!D5171)</f>
        <v>0</v>
      </c>
      <c r="I5171" t="str">
        <f t="shared" si="271"/>
        <v/>
      </c>
    </row>
    <row r="5172" spans="2:9" x14ac:dyDescent="0.25">
      <c r="B5172" t="b">
        <f>IF('Input and Summary Results'!D4754=0,FALSE,'Input and Summary Results'!$B4754)</f>
        <v>0</v>
      </c>
      <c r="C5172" t="b">
        <f>IF(OR(B5172=0,'Input and Summary Results'!D4754=0,'Input and Summary Results'!D4754=""),FALSE,'Input and Summary Results'!$D4754)</f>
        <v>0</v>
      </c>
      <c r="D5172" t="b">
        <f>IF(OR(B5172=0,'Input and Summary Results'!E4754=0),FALSE,'Input and Summary Results'!$E4754)</f>
        <v>0</v>
      </c>
      <c r="E5172" t="b">
        <f t="shared" si="272"/>
        <v>0</v>
      </c>
      <c r="F5172" t="b">
        <f t="shared" si="273"/>
        <v>0</v>
      </c>
      <c r="G5172" t="b">
        <f>IF('Input and Summary Results'!$J$4="yes",IF(C5172=FALSE,FALSE,IF('Data Transformation'!E5172&lt;$R$10,E5172,$R$10)),IF(C5172=FALSE,FALSE,IF(C5172&lt;$R$10,C5172,$R$10)))</f>
        <v>0</v>
      </c>
      <c r="H5172" t="b">
        <f>IF('Input and Summary Results'!$J$4="yes",'Data Transformation'!F5172,'Data Transformation'!D5172)</f>
        <v>0</v>
      </c>
      <c r="I5172" t="str">
        <f t="shared" si="271"/>
        <v/>
      </c>
    </row>
    <row r="5173" spans="2:9" x14ac:dyDescent="0.25">
      <c r="B5173" t="b">
        <f>IF('Input and Summary Results'!D4755=0,FALSE,'Input and Summary Results'!$B4755)</f>
        <v>0</v>
      </c>
      <c r="C5173" t="b">
        <f>IF(OR(B5173=0,'Input and Summary Results'!D4755=0,'Input and Summary Results'!D4755=""),FALSE,'Input and Summary Results'!$D4755)</f>
        <v>0</v>
      </c>
      <c r="D5173" t="b">
        <f>IF(OR(B5173=0,'Input and Summary Results'!E4755=0),FALSE,'Input and Summary Results'!$E4755)</f>
        <v>0</v>
      </c>
      <c r="E5173" t="b">
        <f t="shared" si="272"/>
        <v>0</v>
      </c>
      <c r="F5173" t="b">
        <f t="shared" si="273"/>
        <v>0</v>
      </c>
      <c r="G5173" t="b">
        <f>IF('Input and Summary Results'!$J$4="yes",IF(C5173=FALSE,FALSE,IF('Data Transformation'!E5173&lt;$R$10,E5173,$R$10)),IF(C5173=FALSE,FALSE,IF(C5173&lt;$R$10,C5173,$R$10)))</f>
        <v>0</v>
      </c>
      <c r="H5173" t="b">
        <f>IF('Input and Summary Results'!$J$4="yes",'Data Transformation'!F5173,'Data Transformation'!D5173)</f>
        <v>0</v>
      </c>
      <c r="I5173" t="str">
        <f t="shared" si="271"/>
        <v/>
      </c>
    </row>
    <row r="5174" spans="2:9" x14ac:dyDescent="0.25">
      <c r="B5174" t="b">
        <f>IF('Input and Summary Results'!D4756=0,FALSE,'Input and Summary Results'!$B4756)</f>
        <v>0</v>
      </c>
      <c r="C5174" t="b">
        <f>IF(OR(B5174=0,'Input and Summary Results'!D4756=0,'Input and Summary Results'!D4756=""),FALSE,'Input and Summary Results'!$D4756)</f>
        <v>0</v>
      </c>
      <c r="D5174" t="b">
        <f>IF(OR(B5174=0,'Input and Summary Results'!E4756=0),FALSE,'Input and Summary Results'!$E4756)</f>
        <v>0</v>
      </c>
      <c r="E5174" t="b">
        <f t="shared" si="272"/>
        <v>0</v>
      </c>
      <c r="F5174" t="b">
        <f t="shared" si="273"/>
        <v>0</v>
      </c>
      <c r="G5174" t="b">
        <f>IF('Input and Summary Results'!$J$4="yes",IF(C5174=FALSE,FALSE,IF('Data Transformation'!E5174&lt;$R$10,E5174,$R$10)),IF(C5174=FALSE,FALSE,IF(C5174&lt;$R$10,C5174,$R$10)))</f>
        <v>0</v>
      </c>
      <c r="H5174" t="b">
        <f>IF('Input and Summary Results'!$J$4="yes",'Data Transformation'!F5174,'Data Transformation'!D5174)</f>
        <v>0</v>
      </c>
      <c r="I5174" t="str">
        <f t="shared" si="271"/>
        <v/>
      </c>
    </row>
    <row r="5175" spans="2:9" x14ac:dyDescent="0.25">
      <c r="B5175" t="b">
        <f>IF('Input and Summary Results'!D4757=0,FALSE,'Input and Summary Results'!$B4757)</f>
        <v>0</v>
      </c>
      <c r="C5175" t="b">
        <f>IF(OR(B5175=0,'Input and Summary Results'!D4757=0,'Input and Summary Results'!D4757=""),FALSE,'Input and Summary Results'!$D4757)</f>
        <v>0</v>
      </c>
      <c r="D5175" t="b">
        <f>IF(OR(B5175=0,'Input and Summary Results'!E4757=0),FALSE,'Input and Summary Results'!$E4757)</f>
        <v>0</v>
      </c>
      <c r="E5175" t="b">
        <f t="shared" si="272"/>
        <v>0</v>
      </c>
      <c r="F5175" t="b">
        <f t="shared" si="273"/>
        <v>0</v>
      </c>
      <c r="G5175" t="b">
        <f>IF('Input and Summary Results'!$J$4="yes",IF(C5175=FALSE,FALSE,IF('Data Transformation'!E5175&lt;$R$10,E5175,$R$10)),IF(C5175=FALSE,FALSE,IF(C5175&lt;$R$10,C5175,$R$10)))</f>
        <v>0</v>
      </c>
      <c r="H5175" t="b">
        <f>IF('Input and Summary Results'!$J$4="yes",'Data Transformation'!F5175,'Data Transformation'!D5175)</f>
        <v>0</v>
      </c>
      <c r="I5175" t="str">
        <f t="shared" si="271"/>
        <v/>
      </c>
    </row>
    <row r="5176" spans="2:9" x14ac:dyDescent="0.25">
      <c r="B5176" t="b">
        <f>IF('Input and Summary Results'!D4758=0,FALSE,'Input and Summary Results'!$B4758)</f>
        <v>0</v>
      </c>
      <c r="C5176" t="b">
        <f>IF(OR(B5176=0,'Input and Summary Results'!D4758=0,'Input and Summary Results'!D4758=""),FALSE,'Input and Summary Results'!$D4758)</f>
        <v>0</v>
      </c>
      <c r="D5176" t="b">
        <f>IF(OR(B5176=0,'Input and Summary Results'!E4758=0),FALSE,'Input and Summary Results'!$E4758)</f>
        <v>0</v>
      </c>
      <c r="E5176" t="b">
        <f t="shared" si="272"/>
        <v>0</v>
      </c>
      <c r="F5176" t="b">
        <f t="shared" si="273"/>
        <v>0</v>
      </c>
      <c r="G5176" t="b">
        <f>IF('Input and Summary Results'!$J$4="yes",IF(C5176=FALSE,FALSE,IF('Data Transformation'!E5176&lt;$R$10,E5176,$R$10)),IF(C5176=FALSE,FALSE,IF(C5176&lt;$R$10,C5176,$R$10)))</f>
        <v>0</v>
      </c>
      <c r="H5176" t="b">
        <f>IF('Input and Summary Results'!$J$4="yes",'Data Transformation'!F5176,'Data Transformation'!D5176)</f>
        <v>0</v>
      </c>
      <c r="I5176" t="str">
        <f t="shared" si="271"/>
        <v/>
      </c>
    </row>
    <row r="5177" spans="2:9" x14ac:dyDescent="0.25">
      <c r="B5177" t="b">
        <f>IF('Input and Summary Results'!D4759=0,FALSE,'Input and Summary Results'!$B4759)</f>
        <v>0</v>
      </c>
      <c r="C5177" t="b">
        <f>IF(OR(B5177=0,'Input and Summary Results'!D4759=0,'Input and Summary Results'!D4759=""),FALSE,'Input and Summary Results'!$D4759)</f>
        <v>0</v>
      </c>
      <c r="D5177" t="b">
        <f>IF(OR(B5177=0,'Input and Summary Results'!E4759=0),FALSE,'Input and Summary Results'!$E4759)</f>
        <v>0</v>
      </c>
      <c r="E5177" t="b">
        <f t="shared" si="272"/>
        <v>0</v>
      </c>
      <c r="F5177" t="b">
        <f t="shared" si="273"/>
        <v>0</v>
      </c>
      <c r="G5177" t="b">
        <f>IF('Input and Summary Results'!$J$4="yes",IF(C5177=FALSE,FALSE,IF('Data Transformation'!E5177&lt;$R$10,E5177,$R$10)),IF(C5177=FALSE,FALSE,IF(C5177&lt;$R$10,C5177,$R$10)))</f>
        <v>0</v>
      </c>
      <c r="H5177" t="b">
        <f>IF('Input and Summary Results'!$J$4="yes",'Data Transformation'!F5177,'Data Transformation'!D5177)</f>
        <v>0</v>
      </c>
      <c r="I5177" t="str">
        <f t="shared" si="271"/>
        <v/>
      </c>
    </row>
    <row r="5178" spans="2:9" x14ac:dyDescent="0.25">
      <c r="B5178" t="b">
        <f>IF('Input and Summary Results'!D4760=0,FALSE,'Input and Summary Results'!$B4760)</f>
        <v>0</v>
      </c>
      <c r="C5178" t="b">
        <f>IF(OR(B5178=0,'Input and Summary Results'!D4760=0,'Input and Summary Results'!D4760=""),FALSE,'Input and Summary Results'!$D4760)</f>
        <v>0</v>
      </c>
      <c r="D5178" t="b">
        <f>IF(OR(B5178=0,'Input and Summary Results'!E4760=0),FALSE,'Input and Summary Results'!$E4760)</f>
        <v>0</v>
      </c>
      <c r="E5178" t="b">
        <f t="shared" si="272"/>
        <v>0</v>
      </c>
      <c r="F5178" t="b">
        <f t="shared" si="273"/>
        <v>0</v>
      </c>
      <c r="G5178" t="b">
        <f>IF('Input and Summary Results'!$J$4="yes",IF(C5178=FALSE,FALSE,IF('Data Transformation'!E5178&lt;$R$10,E5178,$R$10)),IF(C5178=FALSE,FALSE,IF(C5178&lt;$R$10,C5178,$R$10)))</f>
        <v>0</v>
      </c>
      <c r="H5178" t="b">
        <f>IF('Input and Summary Results'!$J$4="yes",'Data Transformation'!F5178,'Data Transformation'!D5178)</f>
        <v>0</v>
      </c>
      <c r="I5178" t="str">
        <f t="shared" si="271"/>
        <v/>
      </c>
    </row>
    <row r="5179" spans="2:9" x14ac:dyDescent="0.25">
      <c r="B5179" t="b">
        <f>IF('Input and Summary Results'!D4761=0,FALSE,'Input and Summary Results'!$B4761)</f>
        <v>0</v>
      </c>
      <c r="C5179" t="b">
        <f>IF(OR(B5179=0,'Input and Summary Results'!D4761=0,'Input and Summary Results'!D4761=""),FALSE,'Input and Summary Results'!$D4761)</f>
        <v>0</v>
      </c>
      <c r="D5179" t="b">
        <f>IF(OR(B5179=0,'Input and Summary Results'!E4761=0),FALSE,'Input and Summary Results'!$E4761)</f>
        <v>0</v>
      </c>
      <c r="E5179" t="b">
        <f t="shared" si="272"/>
        <v>0</v>
      </c>
      <c r="F5179" t="b">
        <f t="shared" si="273"/>
        <v>0</v>
      </c>
      <c r="G5179" t="b">
        <f>IF('Input and Summary Results'!$J$4="yes",IF(C5179=FALSE,FALSE,IF('Data Transformation'!E5179&lt;$R$10,E5179,$R$10)),IF(C5179=FALSE,FALSE,IF(C5179&lt;$R$10,C5179,$R$10)))</f>
        <v>0</v>
      </c>
      <c r="H5179" t="b">
        <f>IF('Input and Summary Results'!$J$4="yes",'Data Transformation'!F5179,'Data Transformation'!D5179)</f>
        <v>0</v>
      </c>
      <c r="I5179" t="str">
        <f t="shared" si="271"/>
        <v/>
      </c>
    </row>
    <row r="5180" spans="2:9" x14ac:dyDescent="0.25">
      <c r="B5180" t="b">
        <f>IF('Input and Summary Results'!D4762=0,FALSE,'Input and Summary Results'!$B4762)</f>
        <v>0</v>
      </c>
      <c r="C5180" t="b">
        <f>IF(OR(B5180=0,'Input and Summary Results'!D4762=0,'Input and Summary Results'!D4762=""),FALSE,'Input and Summary Results'!$D4762)</f>
        <v>0</v>
      </c>
      <c r="D5180" t="b">
        <f>IF(OR(B5180=0,'Input and Summary Results'!E4762=0),FALSE,'Input and Summary Results'!$E4762)</f>
        <v>0</v>
      </c>
      <c r="E5180" t="b">
        <f t="shared" si="272"/>
        <v>0</v>
      </c>
      <c r="F5180" t="b">
        <f t="shared" si="273"/>
        <v>0</v>
      </c>
      <c r="G5180" t="b">
        <f>IF('Input and Summary Results'!$J$4="yes",IF(C5180=FALSE,FALSE,IF('Data Transformation'!E5180&lt;$R$10,E5180,$R$10)),IF(C5180=FALSE,FALSE,IF(C5180&lt;$R$10,C5180,$R$10)))</f>
        <v>0</v>
      </c>
      <c r="H5180" t="b">
        <f>IF('Input and Summary Results'!$J$4="yes",'Data Transformation'!F5180,'Data Transformation'!D5180)</f>
        <v>0</v>
      </c>
      <c r="I5180" t="str">
        <f t="shared" si="271"/>
        <v/>
      </c>
    </row>
    <row r="5181" spans="2:9" x14ac:dyDescent="0.25">
      <c r="B5181" t="b">
        <f>IF('Input and Summary Results'!D4763=0,FALSE,'Input and Summary Results'!$B4763)</f>
        <v>0</v>
      </c>
      <c r="C5181" t="b">
        <f>IF(OR(B5181=0,'Input and Summary Results'!D4763=0,'Input and Summary Results'!D4763=""),FALSE,'Input and Summary Results'!$D4763)</f>
        <v>0</v>
      </c>
      <c r="D5181" t="b">
        <f>IF(OR(B5181=0,'Input and Summary Results'!E4763=0),FALSE,'Input and Summary Results'!$E4763)</f>
        <v>0</v>
      </c>
      <c r="E5181" t="b">
        <f t="shared" si="272"/>
        <v>0</v>
      </c>
      <c r="F5181" t="b">
        <f t="shared" si="273"/>
        <v>0</v>
      </c>
      <c r="G5181" t="b">
        <f>IF('Input and Summary Results'!$J$4="yes",IF(C5181=FALSE,FALSE,IF('Data Transformation'!E5181&lt;$R$10,E5181,$R$10)),IF(C5181=FALSE,FALSE,IF(C5181&lt;$R$10,C5181,$R$10)))</f>
        <v>0</v>
      </c>
      <c r="H5181" t="b">
        <f>IF('Input and Summary Results'!$J$4="yes",'Data Transformation'!F5181,'Data Transformation'!D5181)</f>
        <v>0</v>
      </c>
      <c r="I5181" t="str">
        <f t="shared" si="271"/>
        <v/>
      </c>
    </row>
    <row r="5182" spans="2:9" x14ac:dyDescent="0.25">
      <c r="B5182" t="b">
        <f>IF('Input and Summary Results'!D4764=0,FALSE,'Input and Summary Results'!$B4764)</f>
        <v>0</v>
      </c>
      <c r="C5182" t="b">
        <f>IF(OR(B5182=0,'Input and Summary Results'!D4764=0,'Input and Summary Results'!D4764=""),FALSE,'Input and Summary Results'!$D4764)</f>
        <v>0</v>
      </c>
      <c r="D5182" t="b">
        <f>IF(OR(B5182=0,'Input and Summary Results'!E4764=0),FALSE,'Input and Summary Results'!$E4764)</f>
        <v>0</v>
      </c>
      <c r="E5182" t="b">
        <f t="shared" si="272"/>
        <v>0</v>
      </c>
      <c r="F5182" t="b">
        <f t="shared" si="273"/>
        <v>0</v>
      </c>
      <c r="G5182" t="b">
        <f>IF('Input and Summary Results'!$J$4="yes",IF(C5182=FALSE,FALSE,IF('Data Transformation'!E5182&lt;$R$10,E5182,$R$10)),IF(C5182=FALSE,FALSE,IF(C5182&lt;$R$10,C5182,$R$10)))</f>
        <v>0</v>
      </c>
      <c r="H5182" t="b">
        <f>IF('Input and Summary Results'!$J$4="yes",'Data Transformation'!F5182,'Data Transformation'!D5182)</f>
        <v>0</v>
      </c>
      <c r="I5182" t="str">
        <f t="shared" si="271"/>
        <v/>
      </c>
    </row>
    <row r="5183" spans="2:9" x14ac:dyDescent="0.25">
      <c r="B5183" t="b">
        <f>IF('Input and Summary Results'!D4765=0,FALSE,'Input and Summary Results'!$B4765)</f>
        <v>0</v>
      </c>
      <c r="C5183" t="b">
        <f>IF(OR(B5183=0,'Input and Summary Results'!D4765=0,'Input and Summary Results'!D4765=""),FALSE,'Input and Summary Results'!$D4765)</f>
        <v>0</v>
      </c>
      <c r="D5183" t="b">
        <f>IF(OR(B5183=0,'Input and Summary Results'!E4765=0),FALSE,'Input and Summary Results'!$E4765)</f>
        <v>0</v>
      </c>
      <c r="E5183" t="b">
        <f t="shared" si="272"/>
        <v>0</v>
      </c>
      <c r="F5183" t="b">
        <f t="shared" si="273"/>
        <v>0</v>
      </c>
      <c r="G5183" t="b">
        <f>IF('Input and Summary Results'!$J$4="yes",IF(C5183=FALSE,FALSE,IF('Data Transformation'!E5183&lt;$R$10,E5183,$R$10)),IF(C5183=FALSE,FALSE,IF(C5183&lt;$R$10,C5183,$R$10)))</f>
        <v>0</v>
      </c>
      <c r="H5183" t="b">
        <f>IF('Input and Summary Results'!$J$4="yes",'Data Transformation'!F5183,'Data Transformation'!D5183)</f>
        <v>0</v>
      </c>
      <c r="I5183" t="str">
        <f t="shared" si="271"/>
        <v/>
      </c>
    </row>
    <row r="5184" spans="2:9" x14ac:dyDescent="0.25">
      <c r="B5184" t="b">
        <f>IF('Input and Summary Results'!D4766=0,FALSE,'Input and Summary Results'!$B4766)</f>
        <v>0</v>
      </c>
      <c r="C5184" t="b">
        <f>IF(OR(B5184=0,'Input and Summary Results'!D4766=0,'Input and Summary Results'!D4766=""),FALSE,'Input and Summary Results'!$D4766)</f>
        <v>0</v>
      </c>
      <c r="D5184" t="b">
        <f>IF(OR(B5184=0,'Input and Summary Results'!E4766=0),FALSE,'Input and Summary Results'!$E4766)</f>
        <v>0</v>
      </c>
      <c r="E5184" t="b">
        <f t="shared" si="272"/>
        <v>0</v>
      </c>
      <c r="F5184" t="b">
        <f t="shared" si="273"/>
        <v>0</v>
      </c>
      <c r="G5184" t="b">
        <f>IF('Input and Summary Results'!$J$4="yes",IF(C5184=FALSE,FALSE,IF('Data Transformation'!E5184&lt;$R$10,E5184,$R$10)),IF(C5184=FALSE,FALSE,IF(C5184&lt;$R$10,C5184,$R$10)))</f>
        <v>0</v>
      </c>
      <c r="H5184" t="b">
        <f>IF('Input and Summary Results'!$J$4="yes",'Data Transformation'!F5184,'Data Transformation'!D5184)</f>
        <v>0</v>
      </c>
      <c r="I5184" t="str">
        <f t="shared" si="271"/>
        <v/>
      </c>
    </row>
    <row r="5185" spans="2:9" x14ac:dyDescent="0.25">
      <c r="B5185" t="b">
        <f>IF('Input and Summary Results'!D4767=0,FALSE,'Input and Summary Results'!$B4767)</f>
        <v>0</v>
      </c>
      <c r="C5185" t="b">
        <f>IF(OR(B5185=0,'Input and Summary Results'!D4767=0,'Input and Summary Results'!D4767=""),FALSE,'Input and Summary Results'!$D4767)</f>
        <v>0</v>
      </c>
      <c r="D5185" t="b">
        <f>IF(OR(B5185=0,'Input and Summary Results'!E4767=0),FALSE,'Input and Summary Results'!$E4767)</f>
        <v>0</v>
      </c>
      <c r="E5185" t="b">
        <f t="shared" si="272"/>
        <v>0</v>
      </c>
      <c r="F5185" t="b">
        <f t="shared" si="273"/>
        <v>0</v>
      </c>
      <c r="G5185" t="b">
        <f>IF('Input and Summary Results'!$J$4="yes",IF(C5185=FALSE,FALSE,IF('Data Transformation'!E5185&lt;$R$10,E5185,$R$10)),IF(C5185=FALSE,FALSE,IF(C5185&lt;$R$10,C5185,$R$10)))</f>
        <v>0</v>
      </c>
      <c r="H5185" t="b">
        <f>IF('Input and Summary Results'!$J$4="yes",'Data Transformation'!F5185,'Data Transformation'!D5185)</f>
        <v>0</v>
      </c>
      <c r="I5185" t="str">
        <f t="shared" si="271"/>
        <v/>
      </c>
    </row>
    <row r="5186" spans="2:9" x14ac:dyDescent="0.25">
      <c r="B5186" t="b">
        <f>IF('Input and Summary Results'!D4768=0,FALSE,'Input and Summary Results'!$B4768)</f>
        <v>0</v>
      </c>
      <c r="C5186" t="b">
        <f>IF(OR(B5186=0,'Input and Summary Results'!D4768=0,'Input and Summary Results'!D4768=""),FALSE,'Input and Summary Results'!$D4768)</f>
        <v>0</v>
      </c>
      <c r="D5186" t="b">
        <f>IF(OR(B5186=0,'Input and Summary Results'!E4768=0),FALSE,'Input and Summary Results'!$E4768)</f>
        <v>0</v>
      </c>
      <c r="E5186" t="b">
        <f t="shared" si="272"/>
        <v>0</v>
      </c>
      <c r="F5186" t="b">
        <f t="shared" si="273"/>
        <v>0</v>
      </c>
      <c r="G5186" t="b">
        <f>IF('Input and Summary Results'!$J$4="yes",IF(C5186=FALSE,FALSE,IF('Data Transformation'!E5186&lt;$R$10,E5186,$R$10)),IF(C5186=FALSE,FALSE,IF(C5186&lt;$R$10,C5186,$R$10)))</f>
        <v>0</v>
      </c>
      <c r="H5186" t="b">
        <f>IF('Input and Summary Results'!$J$4="yes",'Data Transformation'!F5186,'Data Transformation'!D5186)</f>
        <v>0</v>
      </c>
      <c r="I5186" t="str">
        <f t="shared" si="271"/>
        <v/>
      </c>
    </row>
    <row r="5187" spans="2:9" x14ac:dyDescent="0.25">
      <c r="B5187" t="b">
        <f>IF('Input and Summary Results'!D4769=0,FALSE,'Input and Summary Results'!$B4769)</f>
        <v>0</v>
      </c>
      <c r="C5187" t="b">
        <f>IF(OR(B5187=0,'Input and Summary Results'!D4769=0,'Input and Summary Results'!D4769=""),FALSE,'Input and Summary Results'!$D4769)</f>
        <v>0</v>
      </c>
      <c r="D5187" t="b">
        <f>IF(OR(B5187=0,'Input and Summary Results'!E4769=0),FALSE,'Input and Summary Results'!$E4769)</f>
        <v>0</v>
      </c>
      <c r="E5187" t="b">
        <f t="shared" si="272"/>
        <v>0</v>
      </c>
      <c r="F5187" t="b">
        <f t="shared" si="273"/>
        <v>0</v>
      </c>
      <c r="G5187" t="b">
        <f>IF('Input and Summary Results'!$J$4="yes",IF(C5187=FALSE,FALSE,IF('Data Transformation'!E5187&lt;$R$10,E5187,$R$10)),IF(C5187=FALSE,FALSE,IF(C5187&lt;$R$10,C5187,$R$10)))</f>
        <v>0</v>
      </c>
      <c r="H5187" t="b">
        <f>IF('Input and Summary Results'!$J$4="yes",'Data Transformation'!F5187,'Data Transformation'!D5187)</f>
        <v>0</v>
      </c>
      <c r="I5187" t="str">
        <f t="shared" si="271"/>
        <v/>
      </c>
    </row>
    <row r="5188" spans="2:9" x14ac:dyDescent="0.25">
      <c r="B5188" t="b">
        <f>IF('Input and Summary Results'!D4770=0,FALSE,'Input and Summary Results'!$B4770)</f>
        <v>0</v>
      </c>
      <c r="C5188" t="b">
        <f>IF(OR(B5188=0,'Input and Summary Results'!D4770=0,'Input and Summary Results'!D4770=""),FALSE,'Input and Summary Results'!$D4770)</f>
        <v>0</v>
      </c>
      <c r="D5188" t="b">
        <f>IF(OR(B5188=0,'Input and Summary Results'!E4770=0),FALSE,'Input and Summary Results'!$E4770)</f>
        <v>0</v>
      </c>
      <c r="E5188" t="b">
        <f t="shared" si="272"/>
        <v>0</v>
      </c>
      <c r="F5188" t="b">
        <f t="shared" si="273"/>
        <v>0</v>
      </c>
      <c r="G5188" t="b">
        <f>IF('Input and Summary Results'!$J$4="yes",IF(C5188=FALSE,FALSE,IF('Data Transformation'!E5188&lt;$R$10,E5188,$R$10)),IF(C5188=FALSE,FALSE,IF(C5188&lt;$R$10,C5188,$R$10)))</f>
        <v>0</v>
      </c>
      <c r="H5188" t="b">
        <f>IF('Input and Summary Results'!$J$4="yes",'Data Transformation'!F5188,'Data Transformation'!D5188)</f>
        <v>0</v>
      </c>
      <c r="I5188" t="str">
        <f t="shared" si="271"/>
        <v/>
      </c>
    </row>
    <row r="5189" spans="2:9" x14ac:dyDescent="0.25">
      <c r="B5189" t="b">
        <f>IF('Input and Summary Results'!D4771=0,FALSE,'Input and Summary Results'!$B4771)</f>
        <v>0</v>
      </c>
      <c r="C5189" t="b">
        <f>IF(OR(B5189=0,'Input and Summary Results'!D4771=0,'Input and Summary Results'!D4771=""),FALSE,'Input and Summary Results'!$D4771)</f>
        <v>0</v>
      </c>
      <c r="D5189" t="b">
        <f>IF(OR(B5189=0,'Input and Summary Results'!E4771=0),FALSE,'Input and Summary Results'!$E4771)</f>
        <v>0</v>
      </c>
      <c r="E5189" t="b">
        <f t="shared" si="272"/>
        <v>0</v>
      </c>
      <c r="F5189" t="b">
        <f t="shared" si="273"/>
        <v>0</v>
      </c>
      <c r="G5189" t="b">
        <f>IF('Input and Summary Results'!$J$4="yes",IF(C5189=FALSE,FALSE,IF('Data Transformation'!E5189&lt;$R$10,E5189,$R$10)),IF(C5189=FALSE,FALSE,IF(C5189&lt;$R$10,C5189,$R$10)))</f>
        <v>0</v>
      </c>
      <c r="H5189" t="b">
        <f>IF('Input and Summary Results'!$J$4="yes",'Data Transformation'!F5189,'Data Transformation'!D5189)</f>
        <v>0</v>
      </c>
      <c r="I5189" t="str">
        <f t="shared" ref="I5189:I5252" si="274">IF(G5189=FALSE,"",B5189)</f>
        <v/>
      </c>
    </row>
    <row r="5190" spans="2:9" x14ac:dyDescent="0.25">
      <c r="B5190" t="b">
        <f>IF('Input and Summary Results'!D4772=0,FALSE,'Input and Summary Results'!$B4772)</f>
        <v>0</v>
      </c>
      <c r="C5190" t="b">
        <f>IF(OR(B5190=0,'Input and Summary Results'!D4772=0,'Input and Summary Results'!D4772=""),FALSE,'Input and Summary Results'!$D4772)</f>
        <v>0</v>
      </c>
      <c r="D5190" t="b">
        <f>IF(OR(B5190=0,'Input and Summary Results'!E4772=0),FALSE,'Input and Summary Results'!$E4772)</f>
        <v>0</v>
      </c>
      <c r="E5190" t="b">
        <f t="shared" si="272"/>
        <v>0</v>
      </c>
      <c r="F5190" t="b">
        <f t="shared" si="273"/>
        <v>0</v>
      </c>
      <c r="G5190" t="b">
        <f>IF('Input and Summary Results'!$J$4="yes",IF(C5190=FALSE,FALSE,IF('Data Transformation'!E5190&lt;$R$10,E5190,$R$10)),IF(C5190=FALSE,FALSE,IF(C5190&lt;$R$10,C5190,$R$10)))</f>
        <v>0</v>
      </c>
      <c r="H5190" t="b">
        <f>IF('Input and Summary Results'!$J$4="yes",'Data Transformation'!F5190,'Data Transformation'!D5190)</f>
        <v>0</v>
      </c>
      <c r="I5190" t="str">
        <f t="shared" si="274"/>
        <v/>
      </c>
    </row>
    <row r="5191" spans="2:9" x14ac:dyDescent="0.25">
      <c r="B5191" t="b">
        <f>IF('Input and Summary Results'!D4773=0,FALSE,'Input and Summary Results'!$B4773)</f>
        <v>0</v>
      </c>
      <c r="C5191" t="b">
        <f>IF(OR(B5191=0,'Input and Summary Results'!D4773=0,'Input and Summary Results'!D4773=""),FALSE,'Input and Summary Results'!$D4773)</f>
        <v>0</v>
      </c>
      <c r="D5191" t="b">
        <f>IF(OR(B5191=0,'Input and Summary Results'!E4773=0),FALSE,'Input and Summary Results'!$E4773)</f>
        <v>0</v>
      </c>
      <c r="E5191" t="b">
        <f t="shared" si="272"/>
        <v>0</v>
      </c>
      <c r="F5191" t="b">
        <f t="shared" si="273"/>
        <v>0</v>
      </c>
      <c r="G5191" t="b">
        <f>IF('Input and Summary Results'!$J$4="yes",IF(C5191=FALSE,FALSE,IF('Data Transformation'!E5191&lt;$R$10,E5191,$R$10)),IF(C5191=FALSE,FALSE,IF(C5191&lt;$R$10,C5191,$R$10)))</f>
        <v>0</v>
      </c>
      <c r="H5191" t="b">
        <f>IF('Input and Summary Results'!$J$4="yes",'Data Transformation'!F5191,'Data Transformation'!D5191)</f>
        <v>0</v>
      </c>
      <c r="I5191" t="str">
        <f t="shared" si="274"/>
        <v/>
      </c>
    </row>
    <row r="5192" spans="2:9" x14ac:dyDescent="0.25">
      <c r="B5192" t="b">
        <f>IF('Input and Summary Results'!D4774=0,FALSE,'Input and Summary Results'!$B4774)</f>
        <v>0</v>
      </c>
      <c r="C5192" t="b">
        <f>IF(OR(B5192=0,'Input and Summary Results'!D4774=0,'Input and Summary Results'!D4774=""),FALSE,'Input and Summary Results'!$D4774)</f>
        <v>0</v>
      </c>
      <c r="D5192" t="b">
        <f>IF(OR(B5192=0,'Input and Summary Results'!E4774=0),FALSE,'Input and Summary Results'!$E4774)</f>
        <v>0</v>
      </c>
      <c r="E5192" t="b">
        <f t="shared" si="272"/>
        <v>0</v>
      </c>
      <c r="F5192" t="b">
        <f t="shared" si="273"/>
        <v>0</v>
      </c>
      <c r="G5192" t="b">
        <f>IF('Input and Summary Results'!$J$4="yes",IF(C5192=FALSE,FALSE,IF('Data Transformation'!E5192&lt;$R$10,E5192,$R$10)),IF(C5192=FALSE,FALSE,IF(C5192&lt;$R$10,C5192,$R$10)))</f>
        <v>0</v>
      </c>
      <c r="H5192" t="b">
        <f>IF('Input and Summary Results'!$J$4="yes",'Data Transformation'!F5192,'Data Transformation'!D5192)</f>
        <v>0</v>
      </c>
      <c r="I5192" t="str">
        <f t="shared" si="274"/>
        <v/>
      </c>
    </row>
    <row r="5193" spans="2:9" x14ac:dyDescent="0.25">
      <c r="B5193" t="b">
        <f>IF('Input and Summary Results'!D4775=0,FALSE,'Input and Summary Results'!$B4775)</f>
        <v>0</v>
      </c>
      <c r="C5193" t="b">
        <f>IF(OR(B5193=0,'Input and Summary Results'!D4775=0,'Input and Summary Results'!D4775=""),FALSE,'Input and Summary Results'!$D4775)</f>
        <v>0</v>
      </c>
      <c r="D5193" t="b">
        <f>IF(OR(B5193=0,'Input and Summary Results'!E4775=0),FALSE,'Input and Summary Results'!$E4775)</f>
        <v>0</v>
      </c>
      <c r="E5193" t="b">
        <f t="shared" si="272"/>
        <v>0</v>
      </c>
      <c r="F5193" t="b">
        <f t="shared" si="273"/>
        <v>0</v>
      </c>
      <c r="G5193" t="b">
        <f>IF('Input and Summary Results'!$J$4="yes",IF(C5193=FALSE,FALSE,IF('Data Transformation'!E5193&lt;$R$10,E5193,$R$10)),IF(C5193=FALSE,FALSE,IF(C5193&lt;$R$10,C5193,$R$10)))</f>
        <v>0</v>
      </c>
      <c r="H5193" t="b">
        <f>IF('Input and Summary Results'!$J$4="yes",'Data Transformation'!F5193,'Data Transformation'!D5193)</f>
        <v>0</v>
      </c>
      <c r="I5193" t="str">
        <f t="shared" si="274"/>
        <v/>
      </c>
    </row>
    <row r="5194" spans="2:9" x14ac:dyDescent="0.25">
      <c r="B5194" t="b">
        <f>IF('Input and Summary Results'!D4776=0,FALSE,'Input and Summary Results'!$B4776)</f>
        <v>0</v>
      </c>
      <c r="C5194" t="b">
        <f>IF(OR(B5194=0,'Input and Summary Results'!D4776=0,'Input and Summary Results'!D4776=""),FALSE,'Input and Summary Results'!$D4776)</f>
        <v>0</v>
      </c>
      <c r="D5194" t="b">
        <f>IF(OR(B5194=0,'Input and Summary Results'!E4776=0),FALSE,'Input and Summary Results'!$E4776)</f>
        <v>0</v>
      </c>
      <c r="E5194" t="b">
        <f t="shared" si="272"/>
        <v>0</v>
      </c>
      <c r="F5194" t="b">
        <f t="shared" si="273"/>
        <v>0</v>
      </c>
      <c r="G5194" t="b">
        <f>IF('Input and Summary Results'!$J$4="yes",IF(C5194=FALSE,FALSE,IF('Data Transformation'!E5194&lt;$R$10,E5194,$R$10)),IF(C5194=FALSE,FALSE,IF(C5194&lt;$R$10,C5194,$R$10)))</f>
        <v>0</v>
      </c>
      <c r="H5194" t="b">
        <f>IF('Input and Summary Results'!$J$4="yes",'Data Transformation'!F5194,'Data Transformation'!D5194)</f>
        <v>0</v>
      </c>
      <c r="I5194" t="str">
        <f t="shared" si="274"/>
        <v/>
      </c>
    </row>
    <row r="5195" spans="2:9" x14ac:dyDescent="0.25">
      <c r="B5195" t="b">
        <f>IF('Input and Summary Results'!D4777=0,FALSE,'Input and Summary Results'!$B4777)</f>
        <v>0</v>
      </c>
      <c r="C5195" t="b">
        <f>IF(OR(B5195=0,'Input and Summary Results'!D4777=0,'Input and Summary Results'!D4777=""),FALSE,'Input and Summary Results'!$D4777)</f>
        <v>0</v>
      </c>
      <c r="D5195" t="b">
        <f>IF(OR(B5195=0,'Input and Summary Results'!E4777=0),FALSE,'Input and Summary Results'!$E4777)</f>
        <v>0</v>
      </c>
      <c r="E5195" t="b">
        <f t="shared" si="272"/>
        <v>0</v>
      </c>
      <c r="F5195" t="b">
        <f t="shared" si="273"/>
        <v>0</v>
      </c>
      <c r="G5195" t="b">
        <f>IF('Input and Summary Results'!$J$4="yes",IF(C5195=FALSE,FALSE,IF('Data Transformation'!E5195&lt;$R$10,E5195,$R$10)),IF(C5195=FALSE,FALSE,IF(C5195&lt;$R$10,C5195,$R$10)))</f>
        <v>0</v>
      </c>
      <c r="H5195" t="b">
        <f>IF('Input and Summary Results'!$J$4="yes",'Data Transformation'!F5195,'Data Transformation'!D5195)</f>
        <v>0</v>
      </c>
      <c r="I5195" t="str">
        <f t="shared" si="274"/>
        <v/>
      </c>
    </row>
    <row r="5196" spans="2:9" x14ac:dyDescent="0.25">
      <c r="B5196" t="b">
        <f>IF('Input and Summary Results'!D4778=0,FALSE,'Input and Summary Results'!$B4778)</f>
        <v>0</v>
      </c>
      <c r="C5196" t="b">
        <f>IF(OR(B5196=0,'Input and Summary Results'!D4778=0,'Input and Summary Results'!D4778=""),FALSE,'Input and Summary Results'!$D4778)</f>
        <v>0</v>
      </c>
      <c r="D5196" t="b">
        <f>IF(OR(B5196=0,'Input and Summary Results'!E4778=0),FALSE,'Input and Summary Results'!$E4778)</f>
        <v>0</v>
      </c>
      <c r="E5196" t="b">
        <f t="shared" si="272"/>
        <v>0</v>
      </c>
      <c r="F5196" t="b">
        <f t="shared" si="273"/>
        <v>0</v>
      </c>
      <c r="G5196" t="b">
        <f>IF('Input and Summary Results'!$J$4="yes",IF(C5196=FALSE,FALSE,IF('Data Transformation'!E5196&lt;$R$10,E5196,$R$10)),IF(C5196=FALSE,FALSE,IF(C5196&lt;$R$10,C5196,$R$10)))</f>
        <v>0</v>
      </c>
      <c r="H5196" t="b">
        <f>IF('Input and Summary Results'!$J$4="yes",'Data Transformation'!F5196,'Data Transformation'!D5196)</f>
        <v>0</v>
      </c>
      <c r="I5196" t="str">
        <f t="shared" si="274"/>
        <v/>
      </c>
    </row>
    <row r="5197" spans="2:9" x14ac:dyDescent="0.25">
      <c r="B5197" t="b">
        <f>IF('Input and Summary Results'!D4779=0,FALSE,'Input and Summary Results'!$B4779)</f>
        <v>0</v>
      </c>
      <c r="C5197" t="b">
        <f>IF(OR(B5197=0,'Input and Summary Results'!D4779=0,'Input and Summary Results'!D4779=""),FALSE,'Input and Summary Results'!$D4779)</f>
        <v>0</v>
      </c>
      <c r="D5197" t="b">
        <f>IF(OR(B5197=0,'Input and Summary Results'!E4779=0),FALSE,'Input and Summary Results'!$E4779)</f>
        <v>0</v>
      </c>
      <c r="E5197" t="b">
        <f t="shared" si="272"/>
        <v>0</v>
      </c>
      <c r="F5197" t="b">
        <f t="shared" si="273"/>
        <v>0</v>
      </c>
      <c r="G5197" t="b">
        <f>IF('Input and Summary Results'!$J$4="yes",IF(C5197=FALSE,FALSE,IF('Data Transformation'!E5197&lt;$R$10,E5197,$R$10)),IF(C5197=FALSE,FALSE,IF(C5197&lt;$R$10,C5197,$R$10)))</f>
        <v>0</v>
      </c>
      <c r="H5197" t="b">
        <f>IF('Input and Summary Results'!$J$4="yes",'Data Transformation'!F5197,'Data Transformation'!D5197)</f>
        <v>0</v>
      </c>
      <c r="I5197" t="str">
        <f t="shared" si="274"/>
        <v/>
      </c>
    </row>
    <row r="5198" spans="2:9" x14ac:dyDescent="0.25">
      <c r="B5198" t="b">
        <f>IF('Input and Summary Results'!D4780=0,FALSE,'Input and Summary Results'!$B4780)</f>
        <v>0</v>
      </c>
      <c r="C5198" t="b">
        <f>IF(OR(B5198=0,'Input and Summary Results'!D4780=0,'Input and Summary Results'!D4780=""),FALSE,'Input and Summary Results'!$D4780)</f>
        <v>0</v>
      </c>
      <c r="D5198" t="b">
        <f>IF(OR(B5198=0,'Input and Summary Results'!E4780=0),FALSE,'Input and Summary Results'!$E4780)</f>
        <v>0</v>
      </c>
      <c r="E5198" t="b">
        <f t="shared" si="272"/>
        <v>0</v>
      </c>
      <c r="F5198" t="b">
        <f t="shared" si="273"/>
        <v>0</v>
      </c>
      <c r="G5198" t="b">
        <f>IF('Input and Summary Results'!$J$4="yes",IF(C5198=FALSE,FALSE,IF('Data Transformation'!E5198&lt;$R$10,E5198,$R$10)),IF(C5198=FALSE,FALSE,IF(C5198&lt;$R$10,C5198,$R$10)))</f>
        <v>0</v>
      </c>
      <c r="H5198" t="b">
        <f>IF('Input and Summary Results'!$J$4="yes",'Data Transformation'!F5198,'Data Transformation'!D5198)</f>
        <v>0</v>
      </c>
      <c r="I5198" t="str">
        <f t="shared" si="274"/>
        <v/>
      </c>
    </row>
    <row r="5199" spans="2:9" x14ac:dyDescent="0.25">
      <c r="B5199" t="b">
        <f>IF('Input and Summary Results'!D4781=0,FALSE,'Input and Summary Results'!$B4781)</f>
        <v>0</v>
      </c>
      <c r="C5199" t="b">
        <f>IF(OR(B5199=0,'Input and Summary Results'!D4781=0,'Input and Summary Results'!D4781=""),FALSE,'Input and Summary Results'!$D4781)</f>
        <v>0</v>
      </c>
      <c r="D5199" t="b">
        <f>IF(OR(B5199=0,'Input and Summary Results'!E4781=0),FALSE,'Input and Summary Results'!$E4781)</f>
        <v>0</v>
      </c>
      <c r="E5199" t="b">
        <f t="shared" si="272"/>
        <v>0</v>
      </c>
      <c r="F5199" t="b">
        <f t="shared" si="273"/>
        <v>0</v>
      </c>
      <c r="G5199" t="b">
        <f>IF('Input and Summary Results'!$J$4="yes",IF(C5199=FALSE,FALSE,IF('Data Transformation'!E5199&lt;$R$10,E5199,$R$10)),IF(C5199=FALSE,FALSE,IF(C5199&lt;$R$10,C5199,$R$10)))</f>
        <v>0</v>
      </c>
      <c r="H5199" t="b">
        <f>IF('Input and Summary Results'!$J$4="yes",'Data Transformation'!F5199,'Data Transformation'!D5199)</f>
        <v>0</v>
      </c>
      <c r="I5199" t="str">
        <f t="shared" si="274"/>
        <v/>
      </c>
    </row>
    <row r="5200" spans="2:9" x14ac:dyDescent="0.25">
      <c r="B5200" t="b">
        <f>IF('Input and Summary Results'!D4782=0,FALSE,'Input and Summary Results'!$B4782)</f>
        <v>0</v>
      </c>
      <c r="C5200" t="b">
        <f>IF(OR(B5200=0,'Input and Summary Results'!D4782=0,'Input and Summary Results'!D4782=""),FALSE,'Input and Summary Results'!$D4782)</f>
        <v>0</v>
      </c>
      <c r="D5200" t="b">
        <f>IF(OR(B5200=0,'Input and Summary Results'!E4782=0),FALSE,'Input and Summary Results'!$E4782)</f>
        <v>0</v>
      </c>
      <c r="E5200" t="b">
        <f t="shared" si="272"/>
        <v>0</v>
      </c>
      <c r="F5200" t="b">
        <f t="shared" si="273"/>
        <v>0</v>
      </c>
      <c r="G5200" t="b">
        <f>IF('Input and Summary Results'!$J$4="yes",IF(C5200=FALSE,FALSE,IF('Data Transformation'!E5200&lt;$R$10,E5200,$R$10)),IF(C5200=FALSE,FALSE,IF(C5200&lt;$R$10,C5200,$R$10)))</f>
        <v>0</v>
      </c>
      <c r="H5200" t="b">
        <f>IF('Input and Summary Results'!$J$4="yes",'Data Transformation'!F5200,'Data Transformation'!D5200)</f>
        <v>0</v>
      </c>
      <c r="I5200" t="str">
        <f t="shared" si="274"/>
        <v/>
      </c>
    </row>
    <row r="5201" spans="2:9" x14ac:dyDescent="0.25">
      <c r="B5201" t="b">
        <f>IF('Input and Summary Results'!D4783=0,FALSE,'Input and Summary Results'!$B4783)</f>
        <v>0</v>
      </c>
      <c r="C5201" t="b">
        <f>IF(OR(B5201=0,'Input and Summary Results'!D4783=0,'Input and Summary Results'!D4783=""),FALSE,'Input and Summary Results'!$D4783)</f>
        <v>0</v>
      </c>
      <c r="D5201" t="b">
        <f>IF(OR(B5201=0,'Input and Summary Results'!E4783=0),FALSE,'Input and Summary Results'!$E4783)</f>
        <v>0</v>
      </c>
      <c r="E5201" t="b">
        <f t="shared" si="272"/>
        <v>0</v>
      </c>
      <c r="F5201" t="b">
        <f t="shared" si="273"/>
        <v>0</v>
      </c>
      <c r="G5201" t="b">
        <f>IF('Input and Summary Results'!$J$4="yes",IF(C5201=FALSE,FALSE,IF('Data Transformation'!E5201&lt;$R$10,E5201,$R$10)),IF(C5201=FALSE,FALSE,IF(C5201&lt;$R$10,C5201,$R$10)))</f>
        <v>0</v>
      </c>
      <c r="H5201" t="b">
        <f>IF('Input and Summary Results'!$J$4="yes",'Data Transformation'!F5201,'Data Transformation'!D5201)</f>
        <v>0</v>
      </c>
      <c r="I5201" t="str">
        <f t="shared" si="274"/>
        <v/>
      </c>
    </row>
    <row r="5202" spans="2:9" x14ac:dyDescent="0.25">
      <c r="B5202" t="b">
        <f>IF('Input and Summary Results'!D4784=0,FALSE,'Input and Summary Results'!$B4784)</f>
        <v>0</v>
      </c>
      <c r="C5202" t="b">
        <f>IF(OR(B5202=0,'Input and Summary Results'!D4784=0,'Input and Summary Results'!D4784=""),FALSE,'Input and Summary Results'!$D4784)</f>
        <v>0</v>
      </c>
      <c r="D5202" t="b">
        <f>IF(OR(B5202=0,'Input and Summary Results'!E4784=0),FALSE,'Input and Summary Results'!$E4784)</f>
        <v>0</v>
      </c>
      <c r="E5202" t="b">
        <f t="shared" si="272"/>
        <v>0</v>
      </c>
      <c r="F5202" t="b">
        <f t="shared" si="273"/>
        <v>0</v>
      </c>
      <c r="G5202" t="b">
        <f>IF('Input and Summary Results'!$J$4="yes",IF(C5202=FALSE,FALSE,IF('Data Transformation'!E5202&lt;$R$10,E5202,$R$10)),IF(C5202=FALSE,FALSE,IF(C5202&lt;$R$10,C5202,$R$10)))</f>
        <v>0</v>
      </c>
      <c r="H5202" t="b">
        <f>IF('Input and Summary Results'!$J$4="yes",'Data Transformation'!F5202,'Data Transformation'!D5202)</f>
        <v>0</v>
      </c>
      <c r="I5202" t="str">
        <f t="shared" si="274"/>
        <v/>
      </c>
    </row>
    <row r="5203" spans="2:9" x14ac:dyDescent="0.25">
      <c r="B5203" t="b">
        <f>IF('Input and Summary Results'!D4785=0,FALSE,'Input and Summary Results'!$B4785)</f>
        <v>0</v>
      </c>
      <c r="C5203" t="b">
        <f>IF(OR(B5203=0,'Input and Summary Results'!D4785=0,'Input and Summary Results'!D4785=""),FALSE,'Input and Summary Results'!$D4785)</f>
        <v>0</v>
      </c>
      <c r="D5203" t="b">
        <f>IF(OR(B5203=0,'Input and Summary Results'!E4785=0),FALSE,'Input and Summary Results'!$E4785)</f>
        <v>0</v>
      </c>
      <c r="E5203" t="b">
        <f t="shared" si="272"/>
        <v>0</v>
      </c>
      <c r="F5203" t="b">
        <f t="shared" si="273"/>
        <v>0</v>
      </c>
      <c r="G5203" t="b">
        <f>IF('Input and Summary Results'!$J$4="yes",IF(C5203=FALSE,FALSE,IF('Data Transformation'!E5203&lt;$R$10,E5203,$R$10)),IF(C5203=FALSE,FALSE,IF(C5203&lt;$R$10,C5203,$R$10)))</f>
        <v>0</v>
      </c>
      <c r="H5203" t="b">
        <f>IF('Input and Summary Results'!$J$4="yes",'Data Transformation'!F5203,'Data Transformation'!D5203)</f>
        <v>0</v>
      </c>
      <c r="I5203" t="str">
        <f t="shared" si="274"/>
        <v/>
      </c>
    </row>
    <row r="5204" spans="2:9" x14ac:dyDescent="0.25">
      <c r="B5204" t="b">
        <f>IF('Input and Summary Results'!D4786=0,FALSE,'Input and Summary Results'!$B4786)</f>
        <v>0</v>
      </c>
      <c r="C5204" t="b">
        <f>IF(OR(B5204=0,'Input and Summary Results'!D4786=0,'Input and Summary Results'!D4786=""),FALSE,'Input and Summary Results'!$D4786)</f>
        <v>0</v>
      </c>
      <c r="D5204" t="b">
        <f>IF(OR(B5204=0,'Input and Summary Results'!E4786=0),FALSE,'Input and Summary Results'!$E4786)</f>
        <v>0</v>
      </c>
      <c r="E5204" t="b">
        <f t="shared" si="272"/>
        <v>0</v>
      </c>
      <c r="F5204" t="b">
        <f t="shared" si="273"/>
        <v>0</v>
      </c>
      <c r="G5204" t="b">
        <f>IF('Input and Summary Results'!$J$4="yes",IF(C5204=FALSE,FALSE,IF('Data Transformation'!E5204&lt;$R$10,E5204,$R$10)),IF(C5204=FALSE,FALSE,IF(C5204&lt;$R$10,C5204,$R$10)))</f>
        <v>0</v>
      </c>
      <c r="H5204" t="b">
        <f>IF('Input and Summary Results'!$J$4="yes",'Data Transformation'!F5204,'Data Transformation'!D5204)</f>
        <v>0</v>
      </c>
      <c r="I5204" t="str">
        <f t="shared" si="274"/>
        <v/>
      </c>
    </row>
    <row r="5205" spans="2:9" x14ac:dyDescent="0.25">
      <c r="B5205" t="b">
        <f>IF('Input and Summary Results'!D4787=0,FALSE,'Input and Summary Results'!$B4787)</f>
        <v>0</v>
      </c>
      <c r="C5205" t="b">
        <f>IF(OR(B5205=0,'Input and Summary Results'!D4787=0,'Input and Summary Results'!D4787=""),FALSE,'Input and Summary Results'!$D4787)</f>
        <v>0</v>
      </c>
      <c r="D5205" t="b">
        <f>IF(OR(B5205=0,'Input and Summary Results'!E4787=0),FALSE,'Input and Summary Results'!$E4787)</f>
        <v>0</v>
      </c>
      <c r="E5205" t="b">
        <f t="shared" si="272"/>
        <v>0</v>
      </c>
      <c r="F5205" t="b">
        <f t="shared" si="273"/>
        <v>0</v>
      </c>
      <c r="G5205" t="b">
        <f>IF('Input and Summary Results'!$J$4="yes",IF(C5205=FALSE,FALSE,IF('Data Transformation'!E5205&lt;$R$10,E5205,$R$10)),IF(C5205=FALSE,FALSE,IF(C5205&lt;$R$10,C5205,$R$10)))</f>
        <v>0</v>
      </c>
      <c r="H5205" t="b">
        <f>IF('Input and Summary Results'!$J$4="yes",'Data Transformation'!F5205,'Data Transformation'!D5205)</f>
        <v>0</v>
      </c>
      <c r="I5205" t="str">
        <f t="shared" si="274"/>
        <v/>
      </c>
    </row>
    <row r="5206" spans="2:9" x14ac:dyDescent="0.25">
      <c r="B5206" t="b">
        <f>IF('Input and Summary Results'!D4788=0,FALSE,'Input and Summary Results'!$B4788)</f>
        <v>0</v>
      </c>
      <c r="C5206" t="b">
        <f>IF(OR(B5206=0,'Input and Summary Results'!D4788=0,'Input and Summary Results'!D4788=""),FALSE,'Input and Summary Results'!$D4788)</f>
        <v>0</v>
      </c>
      <c r="D5206" t="b">
        <f>IF(OR(B5206=0,'Input and Summary Results'!E4788=0),FALSE,'Input and Summary Results'!$E4788)</f>
        <v>0</v>
      </c>
      <c r="E5206" t="b">
        <f t="shared" si="272"/>
        <v>0</v>
      </c>
      <c r="F5206" t="b">
        <f t="shared" si="273"/>
        <v>0</v>
      </c>
      <c r="G5206" t="b">
        <f>IF('Input and Summary Results'!$J$4="yes",IF(C5206=FALSE,FALSE,IF('Data Transformation'!E5206&lt;$R$10,E5206,$R$10)),IF(C5206=FALSE,FALSE,IF(C5206&lt;$R$10,C5206,$R$10)))</f>
        <v>0</v>
      </c>
      <c r="H5206" t="b">
        <f>IF('Input and Summary Results'!$J$4="yes",'Data Transformation'!F5206,'Data Transformation'!D5206)</f>
        <v>0</v>
      </c>
      <c r="I5206" t="str">
        <f t="shared" si="274"/>
        <v/>
      </c>
    </row>
    <row r="5207" spans="2:9" x14ac:dyDescent="0.25">
      <c r="B5207" t="b">
        <f>IF('Input and Summary Results'!D4789=0,FALSE,'Input and Summary Results'!$B4789)</f>
        <v>0</v>
      </c>
      <c r="C5207" t="b">
        <f>IF(OR(B5207=0,'Input and Summary Results'!D4789=0,'Input and Summary Results'!D4789=""),FALSE,'Input and Summary Results'!$D4789)</f>
        <v>0</v>
      </c>
      <c r="D5207" t="b">
        <f>IF(OR(B5207=0,'Input and Summary Results'!E4789=0),FALSE,'Input and Summary Results'!$E4789)</f>
        <v>0</v>
      </c>
      <c r="E5207" t="b">
        <f t="shared" si="272"/>
        <v>0</v>
      </c>
      <c r="F5207" t="b">
        <f t="shared" si="273"/>
        <v>0</v>
      </c>
      <c r="G5207" t="b">
        <f>IF('Input and Summary Results'!$J$4="yes",IF(C5207=FALSE,FALSE,IF('Data Transformation'!E5207&lt;$R$10,E5207,$R$10)),IF(C5207=FALSE,FALSE,IF(C5207&lt;$R$10,C5207,$R$10)))</f>
        <v>0</v>
      </c>
      <c r="H5207" t="b">
        <f>IF('Input and Summary Results'!$J$4="yes",'Data Transformation'!F5207,'Data Transformation'!D5207)</f>
        <v>0</v>
      </c>
      <c r="I5207" t="str">
        <f t="shared" si="274"/>
        <v/>
      </c>
    </row>
    <row r="5208" spans="2:9" x14ac:dyDescent="0.25">
      <c r="B5208" t="b">
        <f>IF('Input and Summary Results'!D4790=0,FALSE,'Input and Summary Results'!$B4790)</f>
        <v>0</v>
      </c>
      <c r="C5208" t="b">
        <f>IF(OR(B5208=0,'Input and Summary Results'!D4790=0,'Input and Summary Results'!D4790=""),FALSE,'Input and Summary Results'!$D4790)</f>
        <v>0</v>
      </c>
      <c r="D5208" t="b">
        <f>IF(OR(B5208=0,'Input and Summary Results'!E4790=0),FALSE,'Input and Summary Results'!$E4790)</f>
        <v>0</v>
      </c>
      <c r="E5208" t="b">
        <f t="shared" si="272"/>
        <v>0</v>
      </c>
      <c r="F5208" t="b">
        <f t="shared" si="273"/>
        <v>0</v>
      </c>
      <c r="G5208" t="b">
        <f>IF('Input and Summary Results'!$J$4="yes",IF(C5208=FALSE,FALSE,IF('Data Transformation'!E5208&lt;$R$10,E5208,$R$10)),IF(C5208=FALSE,FALSE,IF(C5208&lt;$R$10,C5208,$R$10)))</f>
        <v>0</v>
      </c>
      <c r="H5208" t="b">
        <f>IF('Input and Summary Results'!$J$4="yes",'Data Transformation'!F5208,'Data Transformation'!D5208)</f>
        <v>0</v>
      </c>
      <c r="I5208" t="str">
        <f t="shared" si="274"/>
        <v/>
      </c>
    </row>
    <row r="5209" spans="2:9" x14ac:dyDescent="0.25">
      <c r="B5209" t="b">
        <f>IF('Input and Summary Results'!D4791=0,FALSE,'Input and Summary Results'!$B4791)</f>
        <v>0</v>
      </c>
      <c r="C5209" t="b">
        <f>IF(OR(B5209=0,'Input and Summary Results'!D4791=0,'Input and Summary Results'!D4791=""),FALSE,'Input and Summary Results'!$D4791)</f>
        <v>0</v>
      </c>
      <c r="D5209" t="b">
        <f>IF(OR(B5209=0,'Input and Summary Results'!E4791=0),FALSE,'Input and Summary Results'!$E4791)</f>
        <v>0</v>
      </c>
      <c r="E5209" t="b">
        <f t="shared" si="272"/>
        <v>0</v>
      </c>
      <c r="F5209" t="b">
        <f t="shared" si="273"/>
        <v>0</v>
      </c>
      <c r="G5209" t="b">
        <f>IF('Input and Summary Results'!$J$4="yes",IF(C5209=FALSE,FALSE,IF('Data Transformation'!E5209&lt;$R$10,E5209,$R$10)),IF(C5209=FALSE,FALSE,IF(C5209&lt;$R$10,C5209,$R$10)))</f>
        <v>0</v>
      </c>
      <c r="H5209" t="b">
        <f>IF('Input and Summary Results'!$J$4="yes",'Data Transformation'!F5209,'Data Transformation'!D5209)</f>
        <v>0</v>
      </c>
      <c r="I5209" t="str">
        <f t="shared" si="274"/>
        <v/>
      </c>
    </row>
    <row r="5210" spans="2:9" x14ac:dyDescent="0.25">
      <c r="B5210" t="b">
        <f>IF('Input and Summary Results'!D4792=0,FALSE,'Input and Summary Results'!$B4792)</f>
        <v>0</v>
      </c>
      <c r="C5210" t="b">
        <f>IF(OR(B5210=0,'Input and Summary Results'!D4792=0,'Input and Summary Results'!D4792=""),FALSE,'Input and Summary Results'!$D4792)</f>
        <v>0</v>
      </c>
      <c r="D5210" t="b">
        <f>IF(OR(B5210=0,'Input and Summary Results'!E4792=0),FALSE,'Input and Summary Results'!$E4792)</f>
        <v>0</v>
      </c>
      <c r="E5210" t="b">
        <f t="shared" si="272"/>
        <v>0</v>
      </c>
      <c r="F5210" t="b">
        <f t="shared" si="273"/>
        <v>0</v>
      </c>
      <c r="G5210" t="b">
        <f>IF('Input and Summary Results'!$J$4="yes",IF(C5210=FALSE,FALSE,IF('Data Transformation'!E5210&lt;$R$10,E5210,$R$10)),IF(C5210=FALSE,FALSE,IF(C5210&lt;$R$10,C5210,$R$10)))</f>
        <v>0</v>
      </c>
      <c r="H5210" t="b">
        <f>IF('Input and Summary Results'!$J$4="yes",'Data Transformation'!F5210,'Data Transformation'!D5210)</f>
        <v>0</v>
      </c>
      <c r="I5210" t="str">
        <f t="shared" si="274"/>
        <v/>
      </c>
    </row>
    <row r="5211" spans="2:9" x14ac:dyDescent="0.25">
      <c r="B5211" t="b">
        <f>IF('Input and Summary Results'!D4793=0,FALSE,'Input and Summary Results'!$B4793)</f>
        <v>0</v>
      </c>
      <c r="C5211" t="b">
        <f>IF(OR(B5211=0,'Input and Summary Results'!D4793=0,'Input and Summary Results'!D4793=""),FALSE,'Input and Summary Results'!$D4793)</f>
        <v>0</v>
      </c>
      <c r="D5211" t="b">
        <f>IF(OR(B5211=0,'Input and Summary Results'!E4793=0),FALSE,'Input and Summary Results'!$E4793)</f>
        <v>0</v>
      </c>
      <c r="E5211" t="b">
        <f t="shared" si="272"/>
        <v>0</v>
      </c>
      <c r="F5211" t="b">
        <f t="shared" si="273"/>
        <v>0</v>
      </c>
      <c r="G5211" t="b">
        <f>IF('Input and Summary Results'!$J$4="yes",IF(C5211=FALSE,FALSE,IF('Data Transformation'!E5211&lt;$R$10,E5211,$R$10)),IF(C5211=FALSE,FALSE,IF(C5211&lt;$R$10,C5211,$R$10)))</f>
        <v>0</v>
      </c>
      <c r="H5211" t="b">
        <f>IF('Input and Summary Results'!$J$4="yes",'Data Transformation'!F5211,'Data Transformation'!D5211)</f>
        <v>0</v>
      </c>
      <c r="I5211" t="str">
        <f t="shared" si="274"/>
        <v/>
      </c>
    </row>
    <row r="5212" spans="2:9" x14ac:dyDescent="0.25">
      <c r="B5212" t="b">
        <f>IF('Input and Summary Results'!D4794=0,FALSE,'Input and Summary Results'!$B4794)</f>
        <v>0</v>
      </c>
      <c r="C5212" t="b">
        <f>IF(OR(B5212=0,'Input and Summary Results'!D4794=0,'Input and Summary Results'!D4794=""),FALSE,'Input and Summary Results'!$D4794)</f>
        <v>0</v>
      </c>
      <c r="D5212" t="b">
        <f>IF(OR(B5212=0,'Input and Summary Results'!E4794=0),FALSE,'Input and Summary Results'!$E4794)</f>
        <v>0</v>
      </c>
      <c r="E5212" t="b">
        <f t="shared" si="272"/>
        <v>0</v>
      </c>
      <c r="F5212" t="b">
        <f t="shared" si="273"/>
        <v>0</v>
      </c>
      <c r="G5212" t="b">
        <f>IF('Input and Summary Results'!$J$4="yes",IF(C5212=FALSE,FALSE,IF('Data Transformation'!E5212&lt;$R$10,E5212,$R$10)),IF(C5212=FALSE,FALSE,IF(C5212&lt;$R$10,C5212,$R$10)))</f>
        <v>0</v>
      </c>
      <c r="H5212" t="b">
        <f>IF('Input and Summary Results'!$J$4="yes",'Data Transformation'!F5212,'Data Transformation'!D5212)</f>
        <v>0</v>
      </c>
      <c r="I5212" t="str">
        <f t="shared" si="274"/>
        <v/>
      </c>
    </row>
    <row r="5213" spans="2:9" x14ac:dyDescent="0.25">
      <c r="B5213" t="b">
        <f>IF('Input and Summary Results'!D4795=0,FALSE,'Input and Summary Results'!$B4795)</f>
        <v>0</v>
      </c>
      <c r="C5213" t="b">
        <f>IF(OR(B5213=0,'Input and Summary Results'!D4795=0,'Input and Summary Results'!D4795=""),FALSE,'Input and Summary Results'!$D4795)</f>
        <v>0</v>
      </c>
      <c r="D5213" t="b">
        <f>IF(OR(B5213=0,'Input and Summary Results'!E4795=0),FALSE,'Input and Summary Results'!$E4795)</f>
        <v>0</v>
      </c>
      <c r="E5213" t="b">
        <f t="shared" si="272"/>
        <v>0</v>
      </c>
      <c r="F5213" t="b">
        <f t="shared" si="273"/>
        <v>0</v>
      </c>
      <c r="G5213" t="b">
        <f>IF('Input and Summary Results'!$J$4="yes",IF(C5213=FALSE,FALSE,IF('Data Transformation'!E5213&lt;$R$10,E5213,$R$10)),IF(C5213=FALSE,FALSE,IF(C5213&lt;$R$10,C5213,$R$10)))</f>
        <v>0</v>
      </c>
      <c r="H5213" t="b">
        <f>IF('Input and Summary Results'!$J$4="yes",'Data Transformation'!F5213,'Data Transformation'!D5213)</f>
        <v>0</v>
      </c>
      <c r="I5213" t="str">
        <f t="shared" si="274"/>
        <v/>
      </c>
    </row>
    <row r="5214" spans="2:9" x14ac:dyDescent="0.25">
      <c r="B5214" t="b">
        <f>IF('Input and Summary Results'!D4796=0,FALSE,'Input and Summary Results'!$B4796)</f>
        <v>0</v>
      </c>
      <c r="C5214" t="b">
        <f>IF(OR(B5214=0,'Input and Summary Results'!D4796=0,'Input and Summary Results'!D4796=""),FALSE,'Input and Summary Results'!$D4796)</f>
        <v>0</v>
      </c>
      <c r="D5214" t="b">
        <f>IF(OR(B5214=0,'Input and Summary Results'!E4796=0),FALSE,'Input and Summary Results'!$E4796)</f>
        <v>0</v>
      </c>
      <c r="E5214" t="b">
        <f t="shared" si="272"/>
        <v>0</v>
      </c>
      <c r="F5214" t="b">
        <f t="shared" si="273"/>
        <v>0</v>
      </c>
      <c r="G5214" t="b">
        <f>IF('Input and Summary Results'!$J$4="yes",IF(C5214=FALSE,FALSE,IF('Data Transformation'!E5214&lt;$R$10,E5214,$R$10)),IF(C5214=FALSE,FALSE,IF(C5214&lt;$R$10,C5214,$R$10)))</f>
        <v>0</v>
      </c>
      <c r="H5214" t="b">
        <f>IF('Input and Summary Results'!$J$4="yes",'Data Transformation'!F5214,'Data Transformation'!D5214)</f>
        <v>0</v>
      </c>
      <c r="I5214" t="str">
        <f t="shared" si="274"/>
        <v/>
      </c>
    </row>
    <row r="5215" spans="2:9" x14ac:dyDescent="0.25">
      <c r="B5215" t="b">
        <f>IF('Input and Summary Results'!D4797=0,FALSE,'Input and Summary Results'!$B4797)</f>
        <v>0</v>
      </c>
      <c r="C5215" t="b">
        <f>IF(OR(B5215=0,'Input and Summary Results'!D4797=0,'Input and Summary Results'!D4797=""),FALSE,'Input and Summary Results'!$D4797)</f>
        <v>0</v>
      </c>
      <c r="D5215" t="b">
        <f>IF(OR(B5215=0,'Input and Summary Results'!E4797=0),FALSE,'Input and Summary Results'!$E4797)</f>
        <v>0</v>
      </c>
      <c r="E5215" t="b">
        <f t="shared" si="272"/>
        <v>0</v>
      </c>
      <c r="F5215" t="b">
        <f t="shared" si="273"/>
        <v>0</v>
      </c>
      <c r="G5215" t="b">
        <f>IF('Input and Summary Results'!$J$4="yes",IF(C5215=FALSE,FALSE,IF('Data Transformation'!E5215&lt;$R$10,E5215,$R$10)),IF(C5215=FALSE,FALSE,IF(C5215&lt;$R$10,C5215,$R$10)))</f>
        <v>0</v>
      </c>
      <c r="H5215" t="b">
        <f>IF('Input and Summary Results'!$J$4="yes",'Data Transformation'!F5215,'Data Transformation'!D5215)</f>
        <v>0</v>
      </c>
      <c r="I5215" t="str">
        <f t="shared" si="274"/>
        <v/>
      </c>
    </row>
    <row r="5216" spans="2:9" x14ac:dyDescent="0.25">
      <c r="B5216" t="b">
        <f>IF('Input and Summary Results'!D4798=0,FALSE,'Input and Summary Results'!$B4798)</f>
        <v>0</v>
      </c>
      <c r="C5216" t="b">
        <f>IF(OR(B5216=0,'Input and Summary Results'!D4798=0,'Input and Summary Results'!D4798=""),FALSE,'Input and Summary Results'!$D4798)</f>
        <v>0</v>
      </c>
      <c r="D5216" t="b">
        <f>IF(OR(B5216=0,'Input and Summary Results'!E4798=0),FALSE,'Input and Summary Results'!$E4798)</f>
        <v>0</v>
      </c>
      <c r="E5216" t="b">
        <f t="shared" si="272"/>
        <v>0</v>
      </c>
      <c r="F5216" t="b">
        <f t="shared" si="273"/>
        <v>0</v>
      </c>
      <c r="G5216" t="b">
        <f>IF('Input and Summary Results'!$J$4="yes",IF(C5216=FALSE,FALSE,IF('Data Transformation'!E5216&lt;$R$10,E5216,$R$10)),IF(C5216=FALSE,FALSE,IF(C5216&lt;$R$10,C5216,$R$10)))</f>
        <v>0</v>
      </c>
      <c r="H5216" t="b">
        <f>IF('Input and Summary Results'!$J$4="yes",'Data Transformation'!F5216,'Data Transformation'!D5216)</f>
        <v>0</v>
      </c>
      <c r="I5216" t="str">
        <f t="shared" si="274"/>
        <v/>
      </c>
    </row>
    <row r="5217" spans="2:9" x14ac:dyDescent="0.25">
      <c r="B5217" t="b">
        <f>IF('Input and Summary Results'!D4799=0,FALSE,'Input and Summary Results'!$B4799)</f>
        <v>0</v>
      </c>
      <c r="C5217" t="b">
        <f>IF(OR(B5217=0,'Input and Summary Results'!D4799=0,'Input and Summary Results'!D4799=""),FALSE,'Input and Summary Results'!$D4799)</f>
        <v>0</v>
      </c>
      <c r="D5217" t="b">
        <f>IF(OR(B5217=0,'Input and Summary Results'!E4799=0),FALSE,'Input and Summary Results'!$E4799)</f>
        <v>0</v>
      </c>
      <c r="E5217" t="b">
        <f t="shared" si="272"/>
        <v>0</v>
      </c>
      <c r="F5217" t="b">
        <f t="shared" si="273"/>
        <v>0</v>
      </c>
      <c r="G5217" t="b">
        <f>IF('Input and Summary Results'!$J$4="yes",IF(C5217=FALSE,FALSE,IF('Data Transformation'!E5217&lt;$R$10,E5217,$R$10)),IF(C5217=FALSE,FALSE,IF(C5217&lt;$R$10,C5217,$R$10)))</f>
        <v>0</v>
      </c>
      <c r="H5217" t="b">
        <f>IF('Input and Summary Results'!$J$4="yes",'Data Transformation'!F5217,'Data Transformation'!D5217)</f>
        <v>0</v>
      </c>
      <c r="I5217" t="str">
        <f t="shared" si="274"/>
        <v/>
      </c>
    </row>
    <row r="5218" spans="2:9" x14ac:dyDescent="0.25">
      <c r="B5218" t="b">
        <f>IF('Input and Summary Results'!D4800=0,FALSE,'Input and Summary Results'!$B4800)</f>
        <v>0</v>
      </c>
      <c r="C5218" t="b">
        <f>IF(OR(B5218=0,'Input and Summary Results'!D4800=0,'Input and Summary Results'!D4800=""),FALSE,'Input and Summary Results'!$D4800)</f>
        <v>0</v>
      </c>
      <c r="D5218" t="b">
        <f>IF(OR(B5218=0,'Input and Summary Results'!E4800=0),FALSE,'Input and Summary Results'!$E4800)</f>
        <v>0</v>
      </c>
      <c r="E5218" t="b">
        <f t="shared" si="272"/>
        <v>0</v>
      </c>
      <c r="F5218" t="b">
        <f t="shared" si="273"/>
        <v>0</v>
      </c>
      <c r="G5218" t="b">
        <f>IF('Input and Summary Results'!$J$4="yes",IF(C5218=FALSE,FALSE,IF('Data Transformation'!E5218&lt;$R$10,E5218,$R$10)),IF(C5218=FALSE,FALSE,IF(C5218&lt;$R$10,C5218,$R$10)))</f>
        <v>0</v>
      </c>
      <c r="H5218" t="b">
        <f>IF('Input and Summary Results'!$J$4="yes",'Data Transformation'!F5218,'Data Transformation'!D5218)</f>
        <v>0</v>
      </c>
      <c r="I5218" t="str">
        <f t="shared" si="274"/>
        <v/>
      </c>
    </row>
    <row r="5219" spans="2:9" x14ac:dyDescent="0.25">
      <c r="B5219" t="b">
        <f>IF('Input and Summary Results'!D4801=0,FALSE,'Input and Summary Results'!$B4801)</f>
        <v>0</v>
      </c>
      <c r="C5219" t="b">
        <f>IF(OR(B5219=0,'Input and Summary Results'!D4801=0,'Input and Summary Results'!D4801=""),FALSE,'Input and Summary Results'!$D4801)</f>
        <v>0</v>
      </c>
      <c r="D5219" t="b">
        <f>IF(OR(B5219=0,'Input and Summary Results'!E4801=0),FALSE,'Input and Summary Results'!$E4801)</f>
        <v>0</v>
      </c>
      <c r="E5219" t="b">
        <f t="shared" si="272"/>
        <v>0</v>
      </c>
      <c r="F5219" t="b">
        <f t="shared" si="273"/>
        <v>0</v>
      </c>
      <c r="G5219" t="b">
        <f>IF('Input and Summary Results'!$J$4="yes",IF(C5219=FALSE,FALSE,IF('Data Transformation'!E5219&lt;$R$10,E5219,$R$10)),IF(C5219=FALSE,FALSE,IF(C5219&lt;$R$10,C5219,$R$10)))</f>
        <v>0</v>
      </c>
      <c r="H5219" t="b">
        <f>IF('Input and Summary Results'!$J$4="yes",'Data Transformation'!F5219,'Data Transformation'!D5219)</f>
        <v>0</v>
      </c>
      <c r="I5219" t="str">
        <f t="shared" si="274"/>
        <v/>
      </c>
    </row>
    <row r="5220" spans="2:9" x14ac:dyDescent="0.25">
      <c r="B5220" t="b">
        <f>IF('Input and Summary Results'!D4802=0,FALSE,'Input and Summary Results'!$B4802)</f>
        <v>0</v>
      </c>
      <c r="C5220" t="b">
        <f>IF(OR(B5220=0,'Input and Summary Results'!D4802=0,'Input and Summary Results'!D4802=""),FALSE,'Input and Summary Results'!$D4802)</f>
        <v>0</v>
      </c>
      <c r="D5220" t="b">
        <f>IF(OR(B5220=0,'Input and Summary Results'!E4802=0),FALSE,'Input and Summary Results'!$E4802)</f>
        <v>0</v>
      </c>
      <c r="E5220" t="b">
        <f t="shared" si="272"/>
        <v>0</v>
      </c>
      <c r="F5220" t="b">
        <f t="shared" si="273"/>
        <v>0</v>
      </c>
      <c r="G5220" t="b">
        <f>IF('Input and Summary Results'!$J$4="yes",IF(C5220=FALSE,FALSE,IF('Data Transformation'!E5220&lt;$R$10,E5220,$R$10)),IF(C5220=FALSE,FALSE,IF(C5220&lt;$R$10,C5220,$R$10)))</f>
        <v>0</v>
      </c>
      <c r="H5220" t="b">
        <f>IF('Input and Summary Results'!$J$4="yes",'Data Transformation'!F5220,'Data Transformation'!D5220)</f>
        <v>0</v>
      </c>
      <c r="I5220" t="str">
        <f t="shared" si="274"/>
        <v/>
      </c>
    </row>
    <row r="5221" spans="2:9" x14ac:dyDescent="0.25">
      <c r="B5221" t="b">
        <f>IF('Input and Summary Results'!D4803=0,FALSE,'Input and Summary Results'!$B4803)</f>
        <v>0</v>
      </c>
      <c r="C5221" t="b">
        <f>IF(OR(B5221=0,'Input and Summary Results'!D4803=0,'Input and Summary Results'!D4803=""),FALSE,'Input and Summary Results'!$D4803)</f>
        <v>0</v>
      </c>
      <c r="D5221" t="b">
        <f>IF(OR(B5221=0,'Input and Summary Results'!E4803=0),FALSE,'Input and Summary Results'!$E4803)</f>
        <v>0</v>
      </c>
      <c r="E5221" t="b">
        <f t="shared" si="272"/>
        <v>0</v>
      </c>
      <c r="F5221" t="b">
        <f t="shared" si="273"/>
        <v>0</v>
      </c>
      <c r="G5221" t="b">
        <f>IF('Input and Summary Results'!$J$4="yes",IF(C5221=FALSE,FALSE,IF('Data Transformation'!E5221&lt;$R$10,E5221,$R$10)),IF(C5221=FALSE,FALSE,IF(C5221&lt;$R$10,C5221,$R$10)))</f>
        <v>0</v>
      </c>
      <c r="H5221" t="b">
        <f>IF('Input and Summary Results'!$J$4="yes",'Data Transformation'!F5221,'Data Transformation'!D5221)</f>
        <v>0</v>
      </c>
      <c r="I5221" t="str">
        <f t="shared" si="274"/>
        <v/>
      </c>
    </row>
    <row r="5222" spans="2:9" x14ac:dyDescent="0.25">
      <c r="B5222" t="b">
        <f>IF('Input and Summary Results'!D4804=0,FALSE,'Input and Summary Results'!$B4804)</f>
        <v>0</v>
      </c>
      <c r="C5222" t="b">
        <f>IF(OR(B5222=0,'Input and Summary Results'!D4804=0,'Input and Summary Results'!D4804=""),FALSE,'Input and Summary Results'!$D4804)</f>
        <v>0</v>
      </c>
      <c r="D5222" t="b">
        <f>IF(OR(B5222=0,'Input and Summary Results'!E4804=0),FALSE,'Input and Summary Results'!$E4804)</f>
        <v>0</v>
      </c>
      <c r="E5222" t="b">
        <f t="shared" si="272"/>
        <v>0</v>
      </c>
      <c r="F5222" t="b">
        <f t="shared" si="273"/>
        <v>0</v>
      </c>
      <c r="G5222" t="b">
        <f>IF('Input and Summary Results'!$J$4="yes",IF(C5222=FALSE,FALSE,IF('Data Transformation'!E5222&lt;$R$10,E5222,$R$10)),IF(C5222=FALSE,FALSE,IF(C5222&lt;$R$10,C5222,$R$10)))</f>
        <v>0</v>
      </c>
      <c r="H5222" t="b">
        <f>IF('Input and Summary Results'!$J$4="yes",'Data Transformation'!F5222,'Data Transformation'!D5222)</f>
        <v>0</v>
      </c>
      <c r="I5222" t="str">
        <f t="shared" si="274"/>
        <v/>
      </c>
    </row>
    <row r="5223" spans="2:9" x14ac:dyDescent="0.25">
      <c r="B5223" t="b">
        <f>IF('Input and Summary Results'!D4805=0,FALSE,'Input and Summary Results'!$B4805)</f>
        <v>0</v>
      </c>
      <c r="C5223" t="b">
        <f>IF(OR(B5223=0,'Input and Summary Results'!D4805=0,'Input and Summary Results'!D4805=""),FALSE,'Input and Summary Results'!$D4805)</f>
        <v>0</v>
      </c>
      <c r="D5223" t="b">
        <f>IF(OR(B5223=0,'Input and Summary Results'!E4805=0),FALSE,'Input and Summary Results'!$E4805)</f>
        <v>0</v>
      </c>
      <c r="E5223" t="b">
        <f t="shared" si="272"/>
        <v>0</v>
      </c>
      <c r="F5223" t="b">
        <f t="shared" si="273"/>
        <v>0</v>
      </c>
      <c r="G5223" t="b">
        <f>IF('Input and Summary Results'!$J$4="yes",IF(C5223=FALSE,FALSE,IF('Data Transformation'!E5223&lt;$R$10,E5223,$R$10)),IF(C5223=FALSE,FALSE,IF(C5223&lt;$R$10,C5223,$R$10)))</f>
        <v>0</v>
      </c>
      <c r="H5223" t="b">
        <f>IF('Input and Summary Results'!$J$4="yes",'Data Transformation'!F5223,'Data Transformation'!D5223)</f>
        <v>0</v>
      </c>
      <c r="I5223" t="str">
        <f t="shared" si="274"/>
        <v/>
      </c>
    </row>
    <row r="5224" spans="2:9" x14ac:dyDescent="0.25">
      <c r="B5224" t="b">
        <f>IF('Input and Summary Results'!D4806=0,FALSE,'Input and Summary Results'!$B4806)</f>
        <v>0</v>
      </c>
      <c r="C5224" t="b">
        <f>IF(OR(B5224=0,'Input and Summary Results'!D4806=0,'Input and Summary Results'!D4806=""),FALSE,'Input and Summary Results'!$D4806)</f>
        <v>0</v>
      </c>
      <c r="D5224" t="b">
        <f>IF(OR(B5224=0,'Input and Summary Results'!E4806=0),FALSE,'Input and Summary Results'!$E4806)</f>
        <v>0</v>
      </c>
      <c r="E5224" t="b">
        <f t="shared" si="272"/>
        <v>0</v>
      </c>
      <c r="F5224" t="b">
        <f t="shared" si="273"/>
        <v>0</v>
      </c>
      <c r="G5224" t="b">
        <f>IF('Input and Summary Results'!$J$4="yes",IF(C5224=FALSE,FALSE,IF('Data Transformation'!E5224&lt;$R$10,E5224,$R$10)),IF(C5224=FALSE,FALSE,IF(C5224&lt;$R$10,C5224,$R$10)))</f>
        <v>0</v>
      </c>
      <c r="H5224" t="b">
        <f>IF('Input and Summary Results'!$J$4="yes",'Data Transformation'!F5224,'Data Transformation'!D5224)</f>
        <v>0</v>
      </c>
      <c r="I5224" t="str">
        <f t="shared" si="274"/>
        <v/>
      </c>
    </row>
    <row r="5225" spans="2:9" x14ac:dyDescent="0.25">
      <c r="B5225" t="b">
        <f>IF('Input and Summary Results'!D4807=0,FALSE,'Input and Summary Results'!$B4807)</f>
        <v>0</v>
      </c>
      <c r="C5225" t="b">
        <f>IF(OR(B5225=0,'Input and Summary Results'!D4807=0,'Input and Summary Results'!D4807=""),FALSE,'Input and Summary Results'!$D4807)</f>
        <v>0</v>
      </c>
      <c r="D5225" t="b">
        <f>IF(OR(B5225=0,'Input and Summary Results'!E4807=0),FALSE,'Input and Summary Results'!$E4807)</f>
        <v>0</v>
      </c>
      <c r="E5225" t="b">
        <f t="shared" si="272"/>
        <v>0</v>
      </c>
      <c r="F5225" t="b">
        <f t="shared" si="273"/>
        <v>0</v>
      </c>
      <c r="G5225" t="b">
        <f>IF('Input and Summary Results'!$J$4="yes",IF(C5225=FALSE,FALSE,IF('Data Transformation'!E5225&lt;$R$10,E5225,$R$10)),IF(C5225=FALSE,FALSE,IF(C5225&lt;$R$10,C5225,$R$10)))</f>
        <v>0</v>
      </c>
      <c r="H5225" t="b">
        <f>IF('Input and Summary Results'!$J$4="yes",'Data Transformation'!F5225,'Data Transformation'!D5225)</f>
        <v>0</v>
      </c>
      <c r="I5225" t="str">
        <f t="shared" si="274"/>
        <v/>
      </c>
    </row>
    <row r="5226" spans="2:9" x14ac:dyDescent="0.25">
      <c r="B5226" t="b">
        <f>IF('Input and Summary Results'!D4808=0,FALSE,'Input and Summary Results'!$B4808)</f>
        <v>0</v>
      </c>
      <c r="C5226" t="b">
        <f>IF(OR(B5226=0,'Input and Summary Results'!D4808=0,'Input and Summary Results'!D4808=""),FALSE,'Input and Summary Results'!$D4808)</f>
        <v>0</v>
      </c>
      <c r="D5226" t="b">
        <f>IF(OR(B5226=0,'Input and Summary Results'!E4808=0),FALSE,'Input and Summary Results'!$E4808)</f>
        <v>0</v>
      </c>
      <c r="E5226" t="b">
        <f t="shared" ref="E5226:E5289" si="275">IF(C5226=FALSE,FALSE,LOG10(C5226))</f>
        <v>0</v>
      </c>
      <c r="F5226" t="b">
        <f t="shared" ref="F5226:F5289" si="276">IF(D5226=FALSE, FALSE,0.434*D5226/C5226)</f>
        <v>0</v>
      </c>
      <c r="G5226" t="b">
        <f>IF('Input and Summary Results'!$J$4="yes",IF(C5226=FALSE,FALSE,IF('Data Transformation'!E5226&lt;$R$10,E5226,$R$10)),IF(C5226=FALSE,FALSE,IF(C5226&lt;$R$10,C5226,$R$10)))</f>
        <v>0</v>
      </c>
      <c r="H5226" t="b">
        <f>IF('Input and Summary Results'!$J$4="yes",'Data Transformation'!F5226,'Data Transformation'!D5226)</f>
        <v>0</v>
      </c>
      <c r="I5226" t="str">
        <f t="shared" si="274"/>
        <v/>
      </c>
    </row>
    <row r="5227" spans="2:9" x14ac:dyDescent="0.25">
      <c r="B5227" t="b">
        <f>IF('Input and Summary Results'!D4809=0,FALSE,'Input and Summary Results'!$B4809)</f>
        <v>0</v>
      </c>
      <c r="C5227" t="b">
        <f>IF(OR(B5227=0,'Input and Summary Results'!D4809=0,'Input and Summary Results'!D4809=""),FALSE,'Input and Summary Results'!$D4809)</f>
        <v>0</v>
      </c>
      <c r="D5227" t="b">
        <f>IF(OR(B5227=0,'Input and Summary Results'!E4809=0),FALSE,'Input and Summary Results'!$E4809)</f>
        <v>0</v>
      </c>
      <c r="E5227" t="b">
        <f t="shared" si="275"/>
        <v>0</v>
      </c>
      <c r="F5227" t="b">
        <f t="shared" si="276"/>
        <v>0</v>
      </c>
      <c r="G5227" t="b">
        <f>IF('Input and Summary Results'!$J$4="yes",IF(C5227=FALSE,FALSE,IF('Data Transformation'!E5227&lt;$R$10,E5227,$R$10)),IF(C5227=FALSE,FALSE,IF(C5227&lt;$R$10,C5227,$R$10)))</f>
        <v>0</v>
      </c>
      <c r="H5227" t="b">
        <f>IF('Input and Summary Results'!$J$4="yes",'Data Transformation'!F5227,'Data Transformation'!D5227)</f>
        <v>0</v>
      </c>
      <c r="I5227" t="str">
        <f t="shared" si="274"/>
        <v/>
      </c>
    </row>
    <row r="5228" spans="2:9" x14ac:dyDescent="0.25">
      <c r="B5228" t="b">
        <f>IF('Input and Summary Results'!D4810=0,FALSE,'Input and Summary Results'!$B4810)</f>
        <v>0</v>
      </c>
      <c r="C5228" t="b">
        <f>IF(OR(B5228=0,'Input and Summary Results'!D4810=0,'Input and Summary Results'!D4810=""),FALSE,'Input and Summary Results'!$D4810)</f>
        <v>0</v>
      </c>
      <c r="D5228" t="b">
        <f>IF(OR(B5228=0,'Input and Summary Results'!E4810=0),FALSE,'Input and Summary Results'!$E4810)</f>
        <v>0</v>
      </c>
      <c r="E5228" t="b">
        <f t="shared" si="275"/>
        <v>0</v>
      </c>
      <c r="F5228" t="b">
        <f t="shared" si="276"/>
        <v>0</v>
      </c>
      <c r="G5228" t="b">
        <f>IF('Input and Summary Results'!$J$4="yes",IF(C5228=FALSE,FALSE,IF('Data Transformation'!E5228&lt;$R$10,E5228,$R$10)),IF(C5228=FALSE,FALSE,IF(C5228&lt;$R$10,C5228,$R$10)))</f>
        <v>0</v>
      </c>
      <c r="H5228" t="b">
        <f>IF('Input and Summary Results'!$J$4="yes",'Data Transformation'!F5228,'Data Transformation'!D5228)</f>
        <v>0</v>
      </c>
      <c r="I5228" t="str">
        <f t="shared" si="274"/>
        <v/>
      </c>
    </row>
    <row r="5229" spans="2:9" x14ac:dyDescent="0.25">
      <c r="B5229" t="b">
        <f>IF('Input and Summary Results'!D4811=0,FALSE,'Input and Summary Results'!$B4811)</f>
        <v>0</v>
      </c>
      <c r="C5229" t="b">
        <f>IF(OR(B5229=0,'Input and Summary Results'!D4811=0,'Input and Summary Results'!D4811=""),FALSE,'Input and Summary Results'!$D4811)</f>
        <v>0</v>
      </c>
      <c r="D5229" t="b">
        <f>IF(OR(B5229=0,'Input and Summary Results'!E4811=0),FALSE,'Input and Summary Results'!$E4811)</f>
        <v>0</v>
      </c>
      <c r="E5229" t="b">
        <f t="shared" si="275"/>
        <v>0</v>
      </c>
      <c r="F5229" t="b">
        <f t="shared" si="276"/>
        <v>0</v>
      </c>
      <c r="G5229" t="b">
        <f>IF('Input and Summary Results'!$J$4="yes",IF(C5229=FALSE,FALSE,IF('Data Transformation'!E5229&lt;$R$10,E5229,$R$10)),IF(C5229=FALSE,FALSE,IF(C5229&lt;$R$10,C5229,$R$10)))</f>
        <v>0</v>
      </c>
      <c r="H5229" t="b">
        <f>IF('Input and Summary Results'!$J$4="yes",'Data Transformation'!F5229,'Data Transformation'!D5229)</f>
        <v>0</v>
      </c>
      <c r="I5229" t="str">
        <f t="shared" si="274"/>
        <v/>
      </c>
    </row>
    <row r="5230" spans="2:9" x14ac:dyDescent="0.25">
      <c r="B5230" t="b">
        <f>IF('Input and Summary Results'!D4812=0,FALSE,'Input and Summary Results'!$B4812)</f>
        <v>0</v>
      </c>
      <c r="C5230" t="b">
        <f>IF(OR(B5230=0,'Input and Summary Results'!D4812=0,'Input and Summary Results'!D4812=""),FALSE,'Input and Summary Results'!$D4812)</f>
        <v>0</v>
      </c>
      <c r="D5230" t="b">
        <f>IF(OR(B5230=0,'Input and Summary Results'!E4812=0),FALSE,'Input and Summary Results'!$E4812)</f>
        <v>0</v>
      </c>
      <c r="E5230" t="b">
        <f t="shared" si="275"/>
        <v>0</v>
      </c>
      <c r="F5230" t="b">
        <f t="shared" si="276"/>
        <v>0</v>
      </c>
      <c r="G5230" t="b">
        <f>IF('Input and Summary Results'!$J$4="yes",IF(C5230=FALSE,FALSE,IF('Data Transformation'!E5230&lt;$R$10,E5230,$R$10)),IF(C5230=FALSE,FALSE,IF(C5230&lt;$R$10,C5230,$R$10)))</f>
        <v>0</v>
      </c>
      <c r="H5230" t="b">
        <f>IF('Input and Summary Results'!$J$4="yes",'Data Transformation'!F5230,'Data Transformation'!D5230)</f>
        <v>0</v>
      </c>
      <c r="I5230" t="str">
        <f t="shared" si="274"/>
        <v/>
      </c>
    </row>
    <row r="5231" spans="2:9" x14ac:dyDescent="0.25">
      <c r="B5231" t="b">
        <f>IF('Input and Summary Results'!D4813=0,FALSE,'Input and Summary Results'!$B4813)</f>
        <v>0</v>
      </c>
      <c r="C5231" t="b">
        <f>IF(OR(B5231=0,'Input and Summary Results'!D4813=0,'Input and Summary Results'!D4813=""),FALSE,'Input and Summary Results'!$D4813)</f>
        <v>0</v>
      </c>
      <c r="D5231" t="b">
        <f>IF(OR(B5231=0,'Input and Summary Results'!E4813=0),FALSE,'Input and Summary Results'!$E4813)</f>
        <v>0</v>
      </c>
      <c r="E5231" t="b">
        <f t="shared" si="275"/>
        <v>0</v>
      </c>
      <c r="F5231" t="b">
        <f t="shared" si="276"/>
        <v>0</v>
      </c>
      <c r="G5231" t="b">
        <f>IF('Input and Summary Results'!$J$4="yes",IF(C5231=FALSE,FALSE,IF('Data Transformation'!E5231&lt;$R$10,E5231,$R$10)),IF(C5231=FALSE,FALSE,IF(C5231&lt;$R$10,C5231,$R$10)))</f>
        <v>0</v>
      </c>
      <c r="H5231" t="b">
        <f>IF('Input and Summary Results'!$J$4="yes",'Data Transformation'!F5231,'Data Transformation'!D5231)</f>
        <v>0</v>
      </c>
      <c r="I5231" t="str">
        <f t="shared" si="274"/>
        <v/>
      </c>
    </row>
    <row r="5232" spans="2:9" x14ac:dyDescent="0.25">
      <c r="B5232" t="b">
        <f>IF('Input and Summary Results'!D4814=0,FALSE,'Input and Summary Results'!$B4814)</f>
        <v>0</v>
      </c>
      <c r="C5232" t="b">
        <f>IF(OR(B5232=0,'Input and Summary Results'!D4814=0,'Input and Summary Results'!D4814=""),FALSE,'Input and Summary Results'!$D4814)</f>
        <v>0</v>
      </c>
      <c r="D5232" t="b">
        <f>IF(OR(B5232=0,'Input and Summary Results'!E4814=0),FALSE,'Input and Summary Results'!$E4814)</f>
        <v>0</v>
      </c>
      <c r="E5232" t="b">
        <f t="shared" si="275"/>
        <v>0</v>
      </c>
      <c r="F5232" t="b">
        <f t="shared" si="276"/>
        <v>0</v>
      </c>
      <c r="G5232" t="b">
        <f>IF('Input and Summary Results'!$J$4="yes",IF(C5232=FALSE,FALSE,IF('Data Transformation'!E5232&lt;$R$10,E5232,$R$10)),IF(C5232=FALSE,FALSE,IF(C5232&lt;$R$10,C5232,$R$10)))</f>
        <v>0</v>
      </c>
      <c r="H5232" t="b">
        <f>IF('Input and Summary Results'!$J$4="yes",'Data Transformation'!F5232,'Data Transformation'!D5232)</f>
        <v>0</v>
      </c>
      <c r="I5232" t="str">
        <f t="shared" si="274"/>
        <v/>
      </c>
    </row>
    <row r="5233" spans="2:9" x14ac:dyDescent="0.25">
      <c r="B5233" t="b">
        <f>IF('Input and Summary Results'!D4815=0,FALSE,'Input and Summary Results'!$B4815)</f>
        <v>0</v>
      </c>
      <c r="C5233" t="b">
        <f>IF(OR(B5233=0,'Input and Summary Results'!D4815=0,'Input and Summary Results'!D4815=""),FALSE,'Input and Summary Results'!$D4815)</f>
        <v>0</v>
      </c>
      <c r="D5233" t="b">
        <f>IF(OR(B5233=0,'Input and Summary Results'!E4815=0),FALSE,'Input and Summary Results'!$E4815)</f>
        <v>0</v>
      </c>
      <c r="E5233" t="b">
        <f t="shared" si="275"/>
        <v>0</v>
      </c>
      <c r="F5233" t="b">
        <f t="shared" si="276"/>
        <v>0</v>
      </c>
      <c r="G5233" t="b">
        <f>IF('Input and Summary Results'!$J$4="yes",IF(C5233=FALSE,FALSE,IF('Data Transformation'!E5233&lt;$R$10,E5233,$R$10)),IF(C5233=FALSE,FALSE,IF(C5233&lt;$R$10,C5233,$R$10)))</f>
        <v>0</v>
      </c>
      <c r="H5233" t="b">
        <f>IF('Input and Summary Results'!$J$4="yes",'Data Transformation'!F5233,'Data Transformation'!D5233)</f>
        <v>0</v>
      </c>
      <c r="I5233" t="str">
        <f t="shared" si="274"/>
        <v/>
      </c>
    </row>
    <row r="5234" spans="2:9" x14ac:dyDescent="0.25">
      <c r="B5234" t="b">
        <f>IF('Input and Summary Results'!D4816=0,FALSE,'Input and Summary Results'!$B4816)</f>
        <v>0</v>
      </c>
      <c r="C5234" t="b">
        <f>IF(OR(B5234=0,'Input and Summary Results'!D4816=0,'Input and Summary Results'!D4816=""),FALSE,'Input and Summary Results'!$D4816)</f>
        <v>0</v>
      </c>
      <c r="D5234" t="b">
        <f>IF(OR(B5234=0,'Input and Summary Results'!E4816=0),FALSE,'Input and Summary Results'!$E4816)</f>
        <v>0</v>
      </c>
      <c r="E5234" t="b">
        <f t="shared" si="275"/>
        <v>0</v>
      </c>
      <c r="F5234" t="b">
        <f t="shared" si="276"/>
        <v>0</v>
      </c>
      <c r="G5234" t="b">
        <f>IF('Input and Summary Results'!$J$4="yes",IF(C5234=FALSE,FALSE,IF('Data Transformation'!E5234&lt;$R$10,E5234,$R$10)),IF(C5234=FALSE,FALSE,IF(C5234&lt;$R$10,C5234,$R$10)))</f>
        <v>0</v>
      </c>
      <c r="H5234" t="b">
        <f>IF('Input and Summary Results'!$J$4="yes",'Data Transformation'!F5234,'Data Transformation'!D5234)</f>
        <v>0</v>
      </c>
      <c r="I5234" t="str">
        <f t="shared" si="274"/>
        <v/>
      </c>
    </row>
    <row r="5235" spans="2:9" x14ac:dyDescent="0.25">
      <c r="B5235" t="b">
        <f>IF('Input and Summary Results'!D4817=0,FALSE,'Input and Summary Results'!$B4817)</f>
        <v>0</v>
      </c>
      <c r="C5235" t="b">
        <f>IF(OR(B5235=0,'Input and Summary Results'!D4817=0,'Input and Summary Results'!D4817=""),FALSE,'Input and Summary Results'!$D4817)</f>
        <v>0</v>
      </c>
      <c r="D5235" t="b">
        <f>IF(OR(B5235=0,'Input and Summary Results'!E4817=0),FALSE,'Input and Summary Results'!$E4817)</f>
        <v>0</v>
      </c>
      <c r="E5235" t="b">
        <f t="shared" si="275"/>
        <v>0</v>
      </c>
      <c r="F5235" t="b">
        <f t="shared" si="276"/>
        <v>0</v>
      </c>
      <c r="G5235" t="b">
        <f>IF('Input and Summary Results'!$J$4="yes",IF(C5235=FALSE,FALSE,IF('Data Transformation'!E5235&lt;$R$10,E5235,$R$10)),IF(C5235=FALSE,FALSE,IF(C5235&lt;$R$10,C5235,$R$10)))</f>
        <v>0</v>
      </c>
      <c r="H5235" t="b">
        <f>IF('Input and Summary Results'!$J$4="yes",'Data Transformation'!F5235,'Data Transformation'!D5235)</f>
        <v>0</v>
      </c>
      <c r="I5235" t="str">
        <f t="shared" si="274"/>
        <v/>
      </c>
    </row>
    <row r="5236" spans="2:9" x14ac:dyDescent="0.25">
      <c r="B5236" t="b">
        <f>IF('Input and Summary Results'!D4818=0,FALSE,'Input and Summary Results'!$B4818)</f>
        <v>0</v>
      </c>
      <c r="C5236" t="b">
        <f>IF(OR(B5236=0,'Input and Summary Results'!D4818=0,'Input and Summary Results'!D4818=""),FALSE,'Input and Summary Results'!$D4818)</f>
        <v>0</v>
      </c>
      <c r="D5236" t="b">
        <f>IF(OR(B5236=0,'Input and Summary Results'!E4818=0),FALSE,'Input and Summary Results'!$E4818)</f>
        <v>0</v>
      </c>
      <c r="E5236" t="b">
        <f t="shared" si="275"/>
        <v>0</v>
      </c>
      <c r="F5236" t="b">
        <f t="shared" si="276"/>
        <v>0</v>
      </c>
      <c r="G5236" t="b">
        <f>IF('Input and Summary Results'!$J$4="yes",IF(C5236=FALSE,FALSE,IF('Data Transformation'!E5236&lt;$R$10,E5236,$R$10)),IF(C5236=FALSE,FALSE,IF(C5236&lt;$R$10,C5236,$R$10)))</f>
        <v>0</v>
      </c>
      <c r="H5236" t="b">
        <f>IF('Input and Summary Results'!$J$4="yes",'Data Transformation'!F5236,'Data Transformation'!D5236)</f>
        <v>0</v>
      </c>
      <c r="I5236" t="str">
        <f t="shared" si="274"/>
        <v/>
      </c>
    </row>
    <row r="5237" spans="2:9" x14ac:dyDescent="0.25">
      <c r="B5237" t="b">
        <f>IF('Input and Summary Results'!D4819=0,FALSE,'Input and Summary Results'!$B4819)</f>
        <v>0</v>
      </c>
      <c r="C5237" t="b">
        <f>IF(OR(B5237=0,'Input and Summary Results'!D4819=0,'Input and Summary Results'!D4819=""),FALSE,'Input and Summary Results'!$D4819)</f>
        <v>0</v>
      </c>
      <c r="D5237" t="b">
        <f>IF(OR(B5237=0,'Input and Summary Results'!E4819=0),FALSE,'Input and Summary Results'!$E4819)</f>
        <v>0</v>
      </c>
      <c r="E5237" t="b">
        <f t="shared" si="275"/>
        <v>0</v>
      </c>
      <c r="F5237" t="b">
        <f t="shared" si="276"/>
        <v>0</v>
      </c>
      <c r="G5237" t="b">
        <f>IF('Input and Summary Results'!$J$4="yes",IF(C5237=FALSE,FALSE,IF('Data Transformation'!E5237&lt;$R$10,E5237,$R$10)),IF(C5237=FALSE,FALSE,IF(C5237&lt;$R$10,C5237,$R$10)))</f>
        <v>0</v>
      </c>
      <c r="H5237" t="b">
        <f>IF('Input and Summary Results'!$J$4="yes",'Data Transformation'!F5237,'Data Transformation'!D5237)</f>
        <v>0</v>
      </c>
      <c r="I5237" t="str">
        <f t="shared" si="274"/>
        <v/>
      </c>
    </row>
    <row r="5238" spans="2:9" x14ac:dyDescent="0.25">
      <c r="B5238" t="b">
        <f>IF('Input and Summary Results'!D4820=0,FALSE,'Input and Summary Results'!$B4820)</f>
        <v>0</v>
      </c>
      <c r="C5238" t="b">
        <f>IF(OR(B5238=0,'Input and Summary Results'!D4820=0,'Input and Summary Results'!D4820=""),FALSE,'Input and Summary Results'!$D4820)</f>
        <v>0</v>
      </c>
      <c r="D5238" t="b">
        <f>IF(OR(B5238=0,'Input and Summary Results'!E4820=0),FALSE,'Input and Summary Results'!$E4820)</f>
        <v>0</v>
      </c>
      <c r="E5238" t="b">
        <f t="shared" si="275"/>
        <v>0</v>
      </c>
      <c r="F5238" t="b">
        <f t="shared" si="276"/>
        <v>0</v>
      </c>
      <c r="G5238" t="b">
        <f>IF('Input and Summary Results'!$J$4="yes",IF(C5238=FALSE,FALSE,IF('Data Transformation'!E5238&lt;$R$10,E5238,$R$10)),IF(C5238=FALSE,FALSE,IF(C5238&lt;$R$10,C5238,$R$10)))</f>
        <v>0</v>
      </c>
      <c r="H5238" t="b">
        <f>IF('Input and Summary Results'!$J$4="yes",'Data Transformation'!F5238,'Data Transformation'!D5238)</f>
        <v>0</v>
      </c>
      <c r="I5238" t="str">
        <f t="shared" si="274"/>
        <v/>
      </c>
    </row>
    <row r="5239" spans="2:9" x14ac:dyDescent="0.25">
      <c r="B5239" t="b">
        <f>IF('Input and Summary Results'!D4821=0,FALSE,'Input and Summary Results'!$B4821)</f>
        <v>0</v>
      </c>
      <c r="C5239" t="b">
        <f>IF(OR(B5239=0,'Input and Summary Results'!D4821=0,'Input and Summary Results'!D4821=""),FALSE,'Input and Summary Results'!$D4821)</f>
        <v>0</v>
      </c>
      <c r="D5239" t="b">
        <f>IF(OR(B5239=0,'Input and Summary Results'!E4821=0),FALSE,'Input and Summary Results'!$E4821)</f>
        <v>0</v>
      </c>
      <c r="E5239" t="b">
        <f t="shared" si="275"/>
        <v>0</v>
      </c>
      <c r="F5239" t="b">
        <f t="shared" si="276"/>
        <v>0</v>
      </c>
      <c r="G5239" t="b">
        <f>IF('Input and Summary Results'!$J$4="yes",IF(C5239=FALSE,FALSE,IF('Data Transformation'!E5239&lt;$R$10,E5239,$R$10)),IF(C5239=FALSE,FALSE,IF(C5239&lt;$R$10,C5239,$R$10)))</f>
        <v>0</v>
      </c>
      <c r="H5239" t="b">
        <f>IF('Input and Summary Results'!$J$4="yes",'Data Transformation'!F5239,'Data Transformation'!D5239)</f>
        <v>0</v>
      </c>
      <c r="I5239" t="str">
        <f t="shared" si="274"/>
        <v/>
      </c>
    </row>
    <row r="5240" spans="2:9" x14ac:dyDescent="0.25">
      <c r="B5240" t="b">
        <f>IF('Input and Summary Results'!D4822=0,FALSE,'Input and Summary Results'!$B4822)</f>
        <v>0</v>
      </c>
      <c r="C5240" t="b">
        <f>IF(OR(B5240=0,'Input and Summary Results'!D4822=0,'Input and Summary Results'!D4822=""),FALSE,'Input and Summary Results'!$D4822)</f>
        <v>0</v>
      </c>
      <c r="D5240" t="b">
        <f>IF(OR(B5240=0,'Input and Summary Results'!E4822=0),FALSE,'Input and Summary Results'!$E4822)</f>
        <v>0</v>
      </c>
      <c r="E5240" t="b">
        <f t="shared" si="275"/>
        <v>0</v>
      </c>
      <c r="F5240" t="b">
        <f t="shared" si="276"/>
        <v>0</v>
      </c>
      <c r="G5240" t="b">
        <f>IF('Input and Summary Results'!$J$4="yes",IF(C5240=FALSE,FALSE,IF('Data Transformation'!E5240&lt;$R$10,E5240,$R$10)),IF(C5240=FALSE,FALSE,IF(C5240&lt;$R$10,C5240,$R$10)))</f>
        <v>0</v>
      </c>
      <c r="H5240" t="b">
        <f>IF('Input and Summary Results'!$J$4="yes",'Data Transformation'!F5240,'Data Transformation'!D5240)</f>
        <v>0</v>
      </c>
      <c r="I5240" t="str">
        <f t="shared" si="274"/>
        <v/>
      </c>
    </row>
    <row r="5241" spans="2:9" x14ac:dyDescent="0.25">
      <c r="B5241" t="b">
        <f>IF('Input and Summary Results'!D4823=0,FALSE,'Input and Summary Results'!$B4823)</f>
        <v>0</v>
      </c>
      <c r="C5241" t="b">
        <f>IF(OR(B5241=0,'Input and Summary Results'!D4823=0,'Input and Summary Results'!D4823=""),FALSE,'Input and Summary Results'!$D4823)</f>
        <v>0</v>
      </c>
      <c r="D5241" t="b">
        <f>IF(OR(B5241=0,'Input and Summary Results'!E4823=0),FALSE,'Input and Summary Results'!$E4823)</f>
        <v>0</v>
      </c>
      <c r="E5241" t="b">
        <f t="shared" si="275"/>
        <v>0</v>
      </c>
      <c r="F5241" t="b">
        <f t="shared" si="276"/>
        <v>0</v>
      </c>
      <c r="G5241" t="b">
        <f>IF('Input and Summary Results'!$J$4="yes",IF(C5241=FALSE,FALSE,IF('Data Transformation'!E5241&lt;$R$10,E5241,$R$10)),IF(C5241=FALSE,FALSE,IF(C5241&lt;$R$10,C5241,$R$10)))</f>
        <v>0</v>
      </c>
      <c r="H5241" t="b">
        <f>IF('Input and Summary Results'!$J$4="yes",'Data Transformation'!F5241,'Data Transformation'!D5241)</f>
        <v>0</v>
      </c>
      <c r="I5241" t="str">
        <f t="shared" si="274"/>
        <v/>
      </c>
    </row>
    <row r="5242" spans="2:9" x14ac:dyDescent="0.25">
      <c r="B5242" t="b">
        <f>IF('Input and Summary Results'!D4824=0,FALSE,'Input and Summary Results'!$B4824)</f>
        <v>0</v>
      </c>
      <c r="C5242" t="b">
        <f>IF(OR(B5242=0,'Input and Summary Results'!D4824=0,'Input and Summary Results'!D4824=""),FALSE,'Input and Summary Results'!$D4824)</f>
        <v>0</v>
      </c>
      <c r="D5242" t="b">
        <f>IF(OR(B5242=0,'Input and Summary Results'!E4824=0),FALSE,'Input and Summary Results'!$E4824)</f>
        <v>0</v>
      </c>
      <c r="E5242" t="b">
        <f t="shared" si="275"/>
        <v>0</v>
      </c>
      <c r="F5242" t="b">
        <f t="shared" si="276"/>
        <v>0</v>
      </c>
      <c r="G5242" t="b">
        <f>IF('Input and Summary Results'!$J$4="yes",IF(C5242=FALSE,FALSE,IF('Data Transformation'!E5242&lt;$R$10,E5242,$R$10)),IF(C5242=FALSE,FALSE,IF(C5242&lt;$R$10,C5242,$R$10)))</f>
        <v>0</v>
      </c>
      <c r="H5242" t="b">
        <f>IF('Input and Summary Results'!$J$4="yes",'Data Transformation'!F5242,'Data Transformation'!D5242)</f>
        <v>0</v>
      </c>
      <c r="I5242" t="str">
        <f t="shared" si="274"/>
        <v/>
      </c>
    </row>
    <row r="5243" spans="2:9" x14ac:dyDescent="0.25">
      <c r="B5243" t="b">
        <f>IF('Input and Summary Results'!D4825=0,FALSE,'Input and Summary Results'!$B4825)</f>
        <v>0</v>
      </c>
      <c r="C5243" t="b">
        <f>IF(OR(B5243=0,'Input and Summary Results'!D4825=0,'Input and Summary Results'!D4825=""),FALSE,'Input and Summary Results'!$D4825)</f>
        <v>0</v>
      </c>
      <c r="D5243" t="b">
        <f>IF(OR(B5243=0,'Input and Summary Results'!E4825=0),FALSE,'Input and Summary Results'!$E4825)</f>
        <v>0</v>
      </c>
      <c r="E5243" t="b">
        <f t="shared" si="275"/>
        <v>0</v>
      </c>
      <c r="F5243" t="b">
        <f t="shared" si="276"/>
        <v>0</v>
      </c>
      <c r="G5243" t="b">
        <f>IF('Input and Summary Results'!$J$4="yes",IF(C5243=FALSE,FALSE,IF('Data Transformation'!E5243&lt;$R$10,E5243,$R$10)),IF(C5243=FALSE,FALSE,IF(C5243&lt;$R$10,C5243,$R$10)))</f>
        <v>0</v>
      </c>
      <c r="H5243" t="b">
        <f>IF('Input and Summary Results'!$J$4="yes",'Data Transformation'!F5243,'Data Transformation'!D5243)</f>
        <v>0</v>
      </c>
      <c r="I5243" t="str">
        <f t="shared" si="274"/>
        <v/>
      </c>
    </row>
    <row r="5244" spans="2:9" x14ac:dyDescent="0.25">
      <c r="B5244" t="b">
        <f>IF('Input and Summary Results'!D4826=0,FALSE,'Input and Summary Results'!$B4826)</f>
        <v>0</v>
      </c>
      <c r="C5244" t="b">
        <f>IF(OR(B5244=0,'Input and Summary Results'!D4826=0,'Input and Summary Results'!D4826=""),FALSE,'Input and Summary Results'!$D4826)</f>
        <v>0</v>
      </c>
      <c r="D5244" t="b">
        <f>IF(OR(B5244=0,'Input and Summary Results'!E4826=0),FALSE,'Input and Summary Results'!$E4826)</f>
        <v>0</v>
      </c>
      <c r="E5244" t="b">
        <f t="shared" si="275"/>
        <v>0</v>
      </c>
      <c r="F5244" t="b">
        <f t="shared" si="276"/>
        <v>0</v>
      </c>
      <c r="G5244" t="b">
        <f>IF('Input and Summary Results'!$J$4="yes",IF(C5244=FALSE,FALSE,IF('Data Transformation'!E5244&lt;$R$10,E5244,$R$10)),IF(C5244=FALSE,FALSE,IF(C5244&lt;$R$10,C5244,$R$10)))</f>
        <v>0</v>
      </c>
      <c r="H5244" t="b">
        <f>IF('Input and Summary Results'!$J$4="yes",'Data Transformation'!F5244,'Data Transformation'!D5244)</f>
        <v>0</v>
      </c>
      <c r="I5244" t="str">
        <f t="shared" si="274"/>
        <v/>
      </c>
    </row>
    <row r="5245" spans="2:9" x14ac:dyDescent="0.25">
      <c r="B5245" t="b">
        <f>IF('Input and Summary Results'!D4827=0,FALSE,'Input and Summary Results'!$B4827)</f>
        <v>0</v>
      </c>
      <c r="C5245" t="b">
        <f>IF(OR(B5245=0,'Input and Summary Results'!D4827=0,'Input and Summary Results'!D4827=""),FALSE,'Input and Summary Results'!$D4827)</f>
        <v>0</v>
      </c>
      <c r="D5245" t="b">
        <f>IF(OR(B5245=0,'Input and Summary Results'!E4827=0),FALSE,'Input and Summary Results'!$E4827)</f>
        <v>0</v>
      </c>
      <c r="E5245" t="b">
        <f t="shared" si="275"/>
        <v>0</v>
      </c>
      <c r="F5245" t="b">
        <f t="shared" si="276"/>
        <v>0</v>
      </c>
      <c r="G5245" t="b">
        <f>IF('Input and Summary Results'!$J$4="yes",IF(C5245=FALSE,FALSE,IF('Data Transformation'!E5245&lt;$R$10,E5245,$R$10)),IF(C5245=FALSE,FALSE,IF(C5245&lt;$R$10,C5245,$R$10)))</f>
        <v>0</v>
      </c>
      <c r="H5245" t="b">
        <f>IF('Input and Summary Results'!$J$4="yes",'Data Transformation'!F5245,'Data Transformation'!D5245)</f>
        <v>0</v>
      </c>
      <c r="I5245" t="str">
        <f t="shared" si="274"/>
        <v/>
      </c>
    </row>
    <row r="5246" spans="2:9" x14ac:dyDescent="0.25">
      <c r="B5246" t="b">
        <f>IF('Input and Summary Results'!D4828=0,FALSE,'Input and Summary Results'!$B4828)</f>
        <v>0</v>
      </c>
      <c r="C5246" t="b">
        <f>IF(OR(B5246=0,'Input and Summary Results'!D4828=0,'Input and Summary Results'!D4828=""),FALSE,'Input and Summary Results'!$D4828)</f>
        <v>0</v>
      </c>
      <c r="D5246" t="b">
        <f>IF(OR(B5246=0,'Input and Summary Results'!E4828=0),FALSE,'Input and Summary Results'!$E4828)</f>
        <v>0</v>
      </c>
      <c r="E5246" t="b">
        <f t="shared" si="275"/>
        <v>0</v>
      </c>
      <c r="F5246" t="b">
        <f t="shared" si="276"/>
        <v>0</v>
      </c>
      <c r="G5246" t="b">
        <f>IF('Input and Summary Results'!$J$4="yes",IF(C5246=FALSE,FALSE,IF('Data Transformation'!E5246&lt;$R$10,E5246,$R$10)),IF(C5246=FALSE,FALSE,IF(C5246&lt;$R$10,C5246,$R$10)))</f>
        <v>0</v>
      </c>
      <c r="H5246" t="b">
        <f>IF('Input and Summary Results'!$J$4="yes",'Data Transformation'!F5246,'Data Transformation'!D5246)</f>
        <v>0</v>
      </c>
      <c r="I5246" t="str">
        <f t="shared" si="274"/>
        <v/>
      </c>
    </row>
    <row r="5247" spans="2:9" x14ac:dyDescent="0.25">
      <c r="B5247" t="b">
        <f>IF('Input and Summary Results'!D4829=0,FALSE,'Input and Summary Results'!$B4829)</f>
        <v>0</v>
      </c>
      <c r="C5247" t="b">
        <f>IF(OR(B5247=0,'Input and Summary Results'!D4829=0,'Input and Summary Results'!D4829=""),FALSE,'Input and Summary Results'!$D4829)</f>
        <v>0</v>
      </c>
      <c r="D5247" t="b">
        <f>IF(OR(B5247=0,'Input and Summary Results'!E4829=0),FALSE,'Input and Summary Results'!$E4829)</f>
        <v>0</v>
      </c>
      <c r="E5247" t="b">
        <f t="shared" si="275"/>
        <v>0</v>
      </c>
      <c r="F5247" t="b">
        <f t="shared" si="276"/>
        <v>0</v>
      </c>
      <c r="G5247" t="b">
        <f>IF('Input and Summary Results'!$J$4="yes",IF(C5247=FALSE,FALSE,IF('Data Transformation'!E5247&lt;$R$10,E5247,$R$10)),IF(C5247=FALSE,FALSE,IF(C5247&lt;$R$10,C5247,$R$10)))</f>
        <v>0</v>
      </c>
      <c r="H5247" t="b">
        <f>IF('Input and Summary Results'!$J$4="yes",'Data Transformation'!F5247,'Data Transformation'!D5247)</f>
        <v>0</v>
      </c>
      <c r="I5247" t="str">
        <f t="shared" si="274"/>
        <v/>
      </c>
    </row>
    <row r="5248" spans="2:9" x14ac:dyDescent="0.25">
      <c r="B5248" t="b">
        <f>IF('Input and Summary Results'!D4830=0,FALSE,'Input and Summary Results'!$B4830)</f>
        <v>0</v>
      </c>
      <c r="C5248" t="b">
        <f>IF(OR(B5248=0,'Input and Summary Results'!D4830=0,'Input and Summary Results'!D4830=""),FALSE,'Input and Summary Results'!$D4830)</f>
        <v>0</v>
      </c>
      <c r="D5248" t="b">
        <f>IF(OR(B5248=0,'Input and Summary Results'!E4830=0),FALSE,'Input and Summary Results'!$E4830)</f>
        <v>0</v>
      </c>
      <c r="E5248" t="b">
        <f t="shared" si="275"/>
        <v>0</v>
      </c>
      <c r="F5248" t="b">
        <f t="shared" si="276"/>
        <v>0</v>
      </c>
      <c r="G5248" t="b">
        <f>IF('Input and Summary Results'!$J$4="yes",IF(C5248=FALSE,FALSE,IF('Data Transformation'!E5248&lt;$R$10,E5248,$R$10)),IF(C5248=FALSE,FALSE,IF(C5248&lt;$R$10,C5248,$R$10)))</f>
        <v>0</v>
      </c>
      <c r="H5248" t="b">
        <f>IF('Input and Summary Results'!$J$4="yes",'Data Transformation'!F5248,'Data Transformation'!D5248)</f>
        <v>0</v>
      </c>
      <c r="I5248" t="str">
        <f t="shared" si="274"/>
        <v/>
      </c>
    </row>
    <row r="5249" spans="2:9" x14ac:dyDescent="0.25">
      <c r="B5249" t="b">
        <f>IF('Input and Summary Results'!D4831=0,FALSE,'Input and Summary Results'!$B4831)</f>
        <v>0</v>
      </c>
      <c r="C5249" t="b">
        <f>IF(OR(B5249=0,'Input and Summary Results'!D4831=0,'Input and Summary Results'!D4831=""),FALSE,'Input and Summary Results'!$D4831)</f>
        <v>0</v>
      </c>
      <c r="D5249" t="b">
        <f>IF(OR(B5249=0,'Input and Summary Results'!E4831=0),FALSE,'Input and Summary Results'!$E4831)</f>
        <v>0</v>
      </c>
      <c r="E5249" t="b">
        <f t="shared" si="275"/>
        <v>0</v>
      </c>
      <c r="F5249" t="b">
        <f t="shared" si="276"/>
        <v>0</v>
      </c>
      <c r="G5249" t="b">
        <f>IF('Input and Summary Results'!$J$4="yes",IF(C5249=FALSE,FALSE,IF('Data Transformation'!E5249&lt;$R$10,E5249,$R$10)),IF(C5249=FALSE,FALSE,IF(C5249&lt;$R$10,C5249,$R$10)))</f>
        <v>0</v>
      </c>
      <c r="H5249" t="b">
        <f>IF('Input and Summary Results'!$J$4="yes",'Data Transformation'!F5249,'Data Transformation'!D5249)</f>
        <v>0</v>
      </c>
      <c r="I5249" t="str">
        <f t="shared" si="274"/>
        <v/>
      </c>
    </row>
    <row r="5250" spans="2:9" x14ac:dyDescent="0.25">
      <c r="B5250" t="b">
        <f>IF('Input and Summary Results'!D4832=0,FALSE,'Input and Summary Results'!$B4832)</f>
        <v>0</v>
      </c>
      <c r="C5250" t="b">
        <f>IF(OR(B5250=0,'Input and Summary Results'!D4832=0,'Input and Summary Results'!D4832=""),FALSE,'Input and Summary Results'!$D4832)</f>
        <v>0</v>
      </c>
      <c r="D5250" t="b">
        <f>IF(OR(B5250=0,'Input and Summary Results'!E4832=0),FALSE,'Input and Summary Results'!$E4832)</f>
        <v>0</v>
      </c>
      <c r="E5250" t="b">
        <f t="shared" si="275"/>
        <v>0</v>
      </c>
      <c r="F5250" t="b">
        <f t="shared" si="276"/>
        <v>0</v>
      </c>
      <c r="G5250" t="b">
        <f>IF('Input and Summary Results'!$J$4="yes",IF(C5250=FALSE,FALSE,IF('Data Transformation'!E5250&lt;$R$10,E5250,$R$10)),IF(C5250=FALSE,FALSE,IF(C5250&lt;$R$10,C5250,$R$10)))</f>
        <v>0</v>
      </c>
      <c r="H5250" t="b">
        <f>IF('Input and Summary Results'!$J$4="yes",'Data Transformation'!F5250,'Data Transformation'!D5250)</f>
        <v>0</v>
      </c>
      <c r="I5250" t="str">
        <f t="shared" si="274"/>
        <v/>
      </c>
    </row>
    <row r="5251" spans="2:9" x14ac:dyDescent="0.25">
      <c r="B5251" t="b">
        <f>IF('Input and Summary Results'!D4833=0,FALSE,'Input and Summary Results'!$B4833)</f>
        <v>0</v>
      </c>
      <c r="C5251" t="b">
        <f>IF(OR(B5251=0,'Input and Summary Results'!D4833=0,'Input and Summary Results'!D4833=""),FALSE,'Input and Summary Results'!$D4833)</f>
        <v>0</v>
      </c>
      <c r="D5251" t="b">
        <f>IF(OR(B5251=0,'Input and Summary Results'!E4833=0),FALSE,'Input and Summary Results'!$E4833)</f>
        <v>0</v>
      </c>
      <c r="E5251" t="b">
        <f t="shared" si="275"/>
        <v>0</v>
      </c>
      <c r="F5251" t="b">
        <f t="shared" si="276"/>
        <v>0</v>
      </c>
      <c r="G5251" t="b">
        <f>IF('Input and Summary Results'!$J$4="yes",IF(C5251=FALSE,FALSE,IF('Data Transformation'!E5251&lt;$R$10,E5251,$R$10)),IF(C5251=FALSE,FALSE,IF(C5251&lt;$R$10,C5251,$R$10)))</f>
        <v>0</v>
      </c>
      <c r="H5251" t="b">
        <f>IF('Input and Summary Results'!$J$4="yes",'Data Transformation'!F5251,'Data Transformation'!D5251)</f>
        <v>0</v>
      </c>
      <c r="I5251" t="str">
        <f t="shared" si="274"/>
        <v/>
      </c>
    </row>
    <row r="5252" spans="2:9" x14ac:dyDescent="0.25">
      <c r="B5252" t="b">
        <f>IF('Input and Summary Results'!D4834=0,FALSE,'Input and Summary Results'!$B4834)</f>
        <v>0</v>
      </c>
      <c r="C5252" t="b">
        <f>IF(OR(B5252=0,'Input and Summary Results'!D4834=0,'Input and Summary Results'!D4834=""),FALSE,'Input and Summary Results'!$D4834)</f>
        <v>0</v>
      </c>
      <c r="D5252" t="b">
        <f>IF(OR(B5252=0,'Input and Summary Results'!E4834=0),FALSE,'Input and Summary Results'!$E4834)</f>
        <v>0</v>
      </c>
      <c r="E5252" t="b">
        <f t="shared" si="275"/>
        <v>0</v>
      </c>
      <c r="F5252" t="b">
        <f t="shared" si="276"/>
        <v>0</v>
      </c>
      <c r="G5252" t="b">
        <f>IF('Input and Summary Results'!$J$4="yes",IF(C5252=FALSE,FALSE,IF('Data Transformation'!E5252&lt;$R$10,E5252,$R$10)),IF(C5252=FALSE,FALSE,IF(C5252&lt;$R$10,C5252,$R$10)))</f>
        <v>0</v>
      </c>
      <c r="H5252" t="b">
        <f>IF('Input and Summary Results'!$J$4="yes",'Data Transformation'!F5252,'Data Transformation'!D5252)</f>
        <v>0</v>
      </c>
      <c r="I5252" t="str">
        <f t="shared" si="274"/>
        <v/>
      </c>
    </row>
    <row r="5253" spans="2:9" x14ac:dyDescent="0.25">
      <c r="B5253" t="b">
        <f>IF('Input and Summary Results'!D4835=0,FALSE,'Input and Summary Results'!$B4835)</f>
        <v>0</v>
      </c>
      <c r="C5253" t="b">
        <f>IF(OR(B5253=0,'Input and Summary Results'!D4835=0,'Input and Summary Results'!D4835=""),FALSE,'Input and Summary Results'!$D4835)</f>
        <v>0</v>
      </c>
      <c r="D5253" t="b">
        <f>IF(OR(B5253=0,'Input and Summary Results'!E4835=0),FALSE,'Input and Summary Results'!$E4835)</f>
        <v>0</v>
      </c>
      <c r="E5253" t="b">
        <f t="shared" si="275"/>
        <v>0</v>
      </c>
      <c r="F5253" t="b">
        <f t="shared" si="276"/>
        <v>0</v>
      </c>
      <c r="G5253" t="b">
        <f>IF('Input and Summary Results'!$J$4="yes",IF(C5253=FALSE,FALSE,IF('Data Transformation'!E5253&lt;$R$10,E5253,$R$10)),IF(C5253=FALSE,FALSE,IF(C5253&lt;$R$10,C5253,$R$10)))</f>
        <v>0</v>
      </c>
      <c r="H5253" t="b">
        <f>IF('Input and Summary Results'!$J$4="yes",'Data Transformation'!F5253,'Data Transformation'!D5253)</f>
        <v>0</v>
      </c>
      <c r="I5253" t="str">
        <f t="shared" ref="I5253:I5316" si="277">IF(G5253=FALSE,"",B5253)</f>
        <v/>
      </c>
    </row>
    <row r="5254" spans="2:9" x14ac:dyDescent="0.25">
      <c r="B5254" t="b">
        <f>IF('Input and Summary Results'!D4836=0,FALSE,'Input and Summary Results'!$B4836)</f>
        <v>0</v>
      </c>
      <c r="C5254" t="b">
        <f>IF(OR(B5254=0,'Input and Summary Results'!D4836=0,'Input and Summary Results'!D4836=""),FALSE,'Input and Summary Results'!$D4836)</f>
        <v>0</v>
      </c>
      <c r="D5254" t="b">
        <f>IF(OR(B5254=0,'Input and Summary Results'!E4836=0),FALSE,'Input and Summary Results'!$E4836)</f>
        <v>0</v>
      </c>
      <c r="E5254" t="b">
        <f t="shared" si="275"/>
        <v>0</v>
      </c>
      <c r="F5254" t="b">
        <f t="shared" si="276"/>
        <v>0</v>
      </c>
      <c r="G5254" t="b">
        <f>IF('Input and Summary Results'!$J$4="yes",IF(C5254=FALSE,FALSE,IF('Data Transformation'!E5254&lt;$R$10,E5254,$R$10)),IF(C5254=FALSE,FALSE,IF(C5254&lt;$R$10,C5254,$R$10)))</f>
        <v>0</v>
      </c>
      <c r="H5254" t="b">
        <f>IF('Input and Summary Results'!$J$4="yes",'Data Transformation'!F5254,'Data Transformation'!D5254)</f>
        <v>0</v>
      </c>
      <c r="I5254" t="str">
        <f t="shared" si="277"/>
        <v/>
      </c>
    </row>
    <row r="5255" spans="2:9" x14ac:dyDescent="0.25">
      <c r="B5255" t="b">
        <f>IF('Input and Summary Results'!D4837=0,FALSE,'Input and Summary Results'!$B4837)</f>
        <v>0</v>
      </c>
      <c r="C5255" t="b">
        <f>IF(OR(B5255=0,'Input and Summary Results'!D4837=0,'Input and Summary Results'!D4837=""),FALSE,'Input and Summary Results'!$D4837)</f>
        <v>0</v>
      </c>
      <c r="D5255" t="b">
        <f>IF(OR(B5255=0,'Input and Summary Results'!E4837=0),FALSE,'Input and Summary Results'!$E4837)</f>
        <v>0</v>
      </c>
      <c r="E5255" t="b">
        <f t="shared" si="275"/>
        <v>0</v>
      </c>
      <c r="F5255" t="b">
        <f t="shared" si="276"/>
        <v>0</v>
      </c>
      <c r="G5255" t="b">
        <f>IF('Input and Summary Results'!$J$4="yes",IF(C5255=FALSE,FALSE,IF('Data Transformation'!E5255&lt;$R$10,E5255,$R$10)),IF(C5255=FALSE,FALSE,IF(C5255&lt;$R$10,C5255,$R$10)))</f>
        <v>0</v>
      </c>
      <c r="H5255" t="b">
        <f>IF('Input and Summary Results'!$J$4="yes",'Data Transformation'!F5255,'Data Transformation'!D5255)</f>
        <v>0</v>
      </c>
      <c r="I5255" t="str">
        <f t="shared" si="277"/>
        <v/>
      </c>
    </row>
    <row r="5256" spans="2:9" x14ac:dyDescent="0.25">
      <c r="B5256" t="b">
        <f>IF('Input and Summary Results'!D4838=0,FALSE,'Input and Summary Results'!$B4838)</f>
        <v>0</v>
      </c>
      <c r="C5256" t="b">
        <f>IF(OR(B5256=0,'Input and Summary Results'!D4838=0,'Input and Summary Results'!D4838=""),FALSE,'Input and Summary Results'!$D4838)</f>
        <v>0</v>
      </c>
      <c r="D5256" t="b">
        <f>IF(OR(B5256=0,'Input and Summary Results'!E4838=0),FALSE,'Input and Summary Results'!$E4838)</f>
        <v>0</v>
      </c>
      <c r="E5256" t="b">
        <f t="shared" si="275"/>
        <v>0</v>
      </c>
      <c r="F5256" t="b">
        <f t="shared" si="276"/>
        <v>0</v>
      </c>
      <c r="G5256" t="b">
        <f>IF('Input and Summary Results'!$J$4="yes",IF(C5256=FALSE,FALSE,IF('Data Transformation'!E5256&lt;$R$10,E5256,$R$10)),IF(C5256=FALSE,FALSE,IF(C5256&lt;$R$10,C5256,$R$10)))</f>
        <v>0</v>
      </c>
      <c r="H5256" t="b">
        <f>IF('Input and Summary Results'!$J$4="yes",'Data Transformation'!F5256,'Data Transformation'!D5256)</f>
        <v>0</v>
      </c>
      <c r="I5256" t="str">
        <f t="shared" si="277"/>
        <v/>
      </c>
    </row>
    <row r="5257" spans="2:9" x14ac:dyDescent="0.25">
      <c r="B5257" t="b">
        <f>IF('Input and Summary Results'!D4839=0,FALSE,'Input and Summary Results'!$B4839)</f>
        <v>0</v>
      </c>
      <c r="C5257" t="b">
        <f>IF(OR(B5257=0,'Input and Summary Results'!D4839=0,'Input and Summary Results'!D4839=""),FALSE,'Input and Summary Results'!$D4839)</f>
        <v>0</v>
      </c>
      <c r="D5257" t="b">
        <f>IF(OR(B5257=0,'Input and Summary Results'!E4839=0),FALSE,'Input and Summary Results'!$E4839)</f>
        <v>0</v>
      </c>
      <c r="E5257" t="b">
        <f t="shared" si="275"/>
        <v>0</v>
      </c>
      <c r="F5257" t="b">
        <f t="shared" si="276"/>
        <v>0</v>
      </c>
      <c r="G5257" t="b">
        <f>IF('Input and Summary Results'!$J$4="yes",IF(C5257=FALSE,FALSE,IF('Data Transformation'!E5257&lt;$R$10,E5257,$R$10)),IF(C5257=FALSE,FALSE,IF(C5257&lt;$R$10,C5257,$R$10)))</f>
        <v>0</v>
      </c>
      <c r="H5257" t="b">
        <f>IF('Input and Summary Results'!$J$4="yes",'Data Transformation'!F5257,'Data Transformation'!D5257)</f>
        <v>0</v>
      </c>
      <c r="I5257" t="str">
        <f t="shared" si="277"/>
        <v/>
      </c>
    </row>
    <row r="5258" spans="2:9" x14ac:dyDescent="0.25">
      <c r="B5258" t="b">
        <f>IF('Input and Summary Results'!D4840=0,FALSE,'Input and Summary Results'!$B4840)</f>
        <v>0</v>
      </c>
      <c r="C5258" t="b">
        <f>IF(OR(B5258=0,'Input and Summary Results'!D4840=0,'Input and Summary Results'!D4840=""),FALSE,'Input and Summary Results'!$D4840)</f>
        <v>0</v>
      </c>
      <c r="D5258" t="b">
        <f>IF(OR(B5258=0,'Input and Summary Results'!E4840=0),FALSE,'Input and Summary Results'!$E4840)</f>
        <v>0</v>
      </c>
      <c r="E5258" t="b">
        <f t="shared" si="275"/>
        <v>0</v>
      </c>
      <c r="F5258" t="b">
        <f t="shared" si="276"/>
        <v>0</v>
      </c>
      <c r="G5258" t="b">
        <f>IF('Input and Summary Results'!$J$4="yes",IF(C5258=FALSE,FALSE,IF('Data Transformation'!E5258&lt;$R$10,E5258,$R$10)),IF(C5258=FALSE,FALSE,IF(C5258&lt;$R$10,C5258,$R$10)))</f>
        <v>0</v>
      </c>
      <c r="H5258" t="b">
        <f>IF('Input and Summary Results'!$J$4="yes",'Data Transformation'!F5258,'Data Transformation'!D5258)</f>
        <v>0</v>
      </c>
      <c r="I5258" t="str">
        <f t="shared" si="277"/>
        <v/>
      </c>
    </row>
    <row r="5259" spans="2:9" x14ac:dyDescent="0.25">
      <c r="B5259" t="b">
        <f>IF('Input and Summary Results'!D4841=0,FALSE,'Input and Summary Results'!$B4841)</f>
        <v>0</v>
      </c>
      <c r="C5259" t="b">
        <f>IF(OR(B5259=0,'Input and Summary Results'!D4841=0,'Input and Summary Results'!D4841=""),FALSE,'Input and Summary Results'!$D4841)</f>
        <v>0</v>
      </c>
      <c r="D5259" t="b">
        <f>IF(OR(B5259=0,'Input and Summary Results'!E4841=0),FALSE,'Input and Summary Results'!$E4841)</f>
        <v>0</v>
      </c>
      <c r="E5259" t="b">
        <f t="shared" si="275"/>
        <v>0</v>
      </c>
      <c r="F5259" t="b">
        <f t="shared" si="276"/>
        <v>0</v>
      </c>
      <c r="G5259" t="b">
        <f>IF('Input and Summary Results'!$J$4="yes",IF(C5259=FALSE,FALSE,IF('Data Transformation'!E5259&lt;$R$10,E5259,$R$10)),IF(C5259=FALSE,FALSE,IF(C5259&lt;$R$10,C5259,$R$10)))</f>
        <v>0</v>
      </c>
      <c r="H5259" t="b">
        <f>IF('Input and Summary Results'!$J$4="yes",'Data Transformation'!F5259,'Data Transformation'!D5259)</f>
        <v>0</v>
      </c>
      <c r="I5259" t="str">
        <f t="shared" si="277"/>
        <v/>
      </c>
    </row>
    <row r="5260" spans="2:9" x14ac:dyDescent="0.25">
      <c r="B5260" t="b">
        <f>IF('Input and Summary Results'!D4842=0,FALSE,'Input and Summary Results'!$B4842)</f>
        <v>0</v>
      </c>
      <c r="C5260" t="b">
        <f>IF(OR(B5260=0,'Input and Summary Results'!D4842=0,'Input and Summary Results'!D4842=""),FALSE,'Input and Summary Results'!$D4842)</f>
        <v>0</v>
      </c>
      <c r="D5260" t="b">
        <f>IF(OR(B5260=0,'Input and Summary Results'!E4842=0),FALSE,'Input and Summary Results'!$E4842)</f>
        <v>0</v>
      </c>
      <c r="E5260" t="b">
        <f t="shared" si="275"/>
        <v>0</v>
      </c>
      <c r="F5260" t="b">
        <f t="shared" si="276"/>
        <v>0</v>
      </c>
      <c r="G5260" t="b">
        <f>IF('Input and Summary Results'!$J$4="yes",IF(C5260=FALSE,FALSE,IF('Data Transformation'!E5260&lt;$R$10,E5260,$R$10)),IF(C5260=FALSE,FALSE,IF(C5260&lt;$R$10,C5260,$R$10)))</f>
        <v>0</v>
      </c>
      <c r="H5260" t="b">
        <f>IF('Input and Summary Results'!$J$4="yes",'Data Transformation'!F5260,'Data Transformation'!D5260)</f>
        <v>0</v>
      </c>
      <c r="I5260" t="str">
        <f t="shared" si="277"/>
        <v/>
      </c>
    </row>
    <row r="5261" spans="2:9" x14ac:dyDescent="0.25">
      <c r="B5261" t="b">
        <f>IF('Input and Summary Results'!D4843=0,FALSE,'Input and Summary Results'!$B4843)</f>
        <v>0</v>
      </c>
      <c r="C5261" t="b">
        <f>IF(OR(B5261=0,'Input and Summary Results'!D4843=0,'Input and Summary Results'!D4843=""),FALSE,'Input and Summary Results'!$D4843)</f>
        <v>0</v>
      </c>
      <c r="D5261" t="b">
        <f>IF(OR(B5261=0,'Input and Summary Results'!E4843=0),FALSE,'Input and Summary Results'!$E4843)</f>
        <v>0</v>
      </c>
      <c r="E5261" t="b">
        <f t="shared" si="275"/>
        <v>0</v>
      </c>
      <c r="F5261" t="b">
        <f t="shared" si="276"/>
        <v>0</v>
      </c>
      <c r="G5261" t="b">
        <f>IF('Input and Summary Results'!$J$4="yes",IF(C5261=FALSE,FALSE,IF('Data Transformation'!E5261&lt;$R$10,E5261,$R$10)),IF(C5261=FALSE,FALSE,IF(C5261&lt;$R$10,C5261,$R$10)))</f>
        <v>0</v>
      </c>
      <c r="H5261" t="b">
        <f>IF('Input and Summary Results'!$J$4="yes",'Data Transformation'!F5261,'Data Transformation'!D5261)</f>
        <v>0</v>
      </c>
      <c r="I5261" t="str">
        <f t="shared" si="277"/>
        <v/>
      </c>
    </row>
    <row r="5262" spans="2:9" x14ac:dyDescent="0.25">
      <c r="B5262" t="b">
        <f>IF('Input and Summary Results'!D4844=0,FALSE,'Input and Summary Results'!$B4844)</f>
        <v>0</v>
      </c>
      <c r="C5262" t="b">
        <f>IF(OR(B5262=0,'Input and Summary Results'!D4844=0,'Input and Summary Results'!D4844=""),FALSE,'Input and Summary Results'!$D4844)</f>
        <v>0</v>
      </c>
      <c r="D5262" t="b">
        <f>IF(OR(B5262=0,'Input and Summary Results'!E4844=0),FALSE,'Input and Summary Results'!$E4844)</f>
        <v>0</v>
      </c>
      <c r="E5262" t="b">
        <f t="shared" si="275"/>
        <v>0</v>
      </c>
      <c r="F5262" t="b">
        <f t="shared" si="276"/>
        <v>0</v>
      </c>
      <c r="G5262" t="b">
        <f>IF('Input and Summary Results'!$J$4="yes",IF(C5262=FALSE,FALSE,IF('Data Transformation'!E5262&lt;$R$10,E5262,$R$10)),IF(C5262=FALSE,FALSE,IF(C5262&lt;$R$10,C5262,$R$10)))</f>
        <v>0</v>
      </c>
      <c r="H5262" t="b">
        <f>IF('Input and Summary Results'!$J$4="yes",'Data Transformation'!F5262,'Data Transformation'!D5262)</f>
        <v>0</v>
      </c>
      <c r="I5262" t="str">
        <f t="shared" si="277"/>
        <v/>
      </c>
    </row>
    <row r="5263" spans="2:9" x14ac:dyDescent="0.25">
      <c r="B5263" t="b">
        <f>IF('Input and Summary Results'!D4845=0,FALSE,'Input and Summary Results'!$B4845)</f>
        <v>0</v>
      </c>
      <c r="C5263" t="b">
        <f>IF(OR(B5263=0,'Input and Summary Results'!D4845=0,'Input and Summary Results'!D4845=""),FALSE,'Input and Summary Results'!$D4845)</f>
        <v>0</v>
      </c>
      <c r="D5263" t="b">
        <f>IF(OR(B5263=0,'Input and Summary Results'!E4845=0),FALSE,'Input and Summary Results'!$E4845)</f>
        <v>0</v>
      </c>
      <c r="E5263" t="b">
        <f t="shared" si="275"/>
        <v>0</v>
      </c>
      <c r="F5263" t="b">
        <f t="shared" si="276"/>
        <v>0</v>
      </c>
      <c r="G5263" t="b">
        <f>IF('Input and Summary Results'!$J$4="yes",IF(C5263=FALSE,FALSE,IF('Data Transformation'!E5263&lt;$R$10,E5263,$R$10)),IF(C5263=FALSE,FALSE,IF(C5263&lt;$R$10,C5263,$R$10)))</f>
        <v>0</v>
      </c>
      <c r="H5263" t="b">
        <f>IF('Input and Summary Results'!$J$4="yes",'Data Transformation'!F5263,'Data Transformation'!D5263)</f>
        <v>0</v>
      </c>
      <c r="I5263" t="str">
        <f t="shared" si="277"/>
        <v/>
      </c>
    </row>
    <row r="5264" spans="2:9" x14ac:dyDescent="0.25">
      <c r="B5264" t="b">
        <f>IF('Input and Summary Results'!D4846=0,FALSE,'Input and Summary Results'!$B4846)</f>
        <v>0</v>
      </c>
      <c r="C5264" t="b">
        <f>IF(OR(B5264=0,'Input and Summary Results'!D4846=0,'Input and Summary Results'!D4846=""),FALSE,'Input and Summary Results'!$D4846)</f>
        <v>0</v>
      </c>
      <c r="D5264" t="b">
        <f>IF(OR(B5264=0,'Input and Summary Results'!E4846=0),FALSE,'Input and Summary Results'!$E4846)</f>
        <v>0</v>
      </c>
      <c r="E5264" t="b">
        <f t="shared" si="275"/>
        <v>0</v>
      </c>
      <c r="F5264" t="b">
        <f t="shared" si="276"/>
        <v>0</v>
      </c>
      <c r="G5264" t="b">
        <f>IF('Input and Summary Results'!$J$4="yes",IF(C5264=FALSE,FALSE,IF('Data Transformation'!E5264&lt;$R$10,E5264,$R$10)),IF(C5264=FALSE,FALSE,IF(C5264&lt;$R$10,C5264,$R$10)))</f>
        <v>0</v>
      </c>
      <c r="H5264" t="b">
        <f>IF('Input and Summary Results'!$J$4="yes",'Data Transformation'!F5264,'Data Transformation'!D5264)</f>
        <v>0</v>
      </c>
      <c r="I5264" t="str">
        <f t="shared" si="277"/>
        <v/>
      </c>
    </row>
    <row r="5265" spans="2:9" x14ac:dyDescent="0.25">
      <c r="B5265" t="b">
        <f>IF('Input and Summary Results'!D4847=0,FALSE,'Input and Summary Results'!$B4847)</f>
        <v>0</v>
      </c>
      <c r="C5265" t="b">
        <f>IF(OR(B5265=0,'Input and Summary Results'!D4847=0,'Input and Summary Results'!D4847=""),FALSE,'Input and Summary Results'!$D4847)</f>
        <v>0</v>
      </c>
      <c r="D5265" t="b">
        <f>IF(OR(B5265=0,'Input and Summary Results'!E4847=0),FALSE,'Input and Summary Results'!$E4847)</f>
        <v>0</v>
      </c>
      <c r="E5265" t="b">
        <f t="shared" si="275"/>
        <v>0</v>
      </c>
      <c r="F5265" t="b">
        <f t="shared" si="276"/>
        <v>0</v>
      </c>
      <c r="G5265" t="b">
        <f>IF('Input and Summary Results'!$J$4="yes",IF(C5265=FALSE,FALSE,IF('Data Transformation'!E5265&lt;$R$10,E5265,$R$10)),IF(C5265=FALSE,FALSE,IF(C5265&lt;$R$10,C5265,$R$10)))</f>
        <v>0</v>
      </c>
      <c r="H5265" t="b">
        <f>IF('Input and Summary Results'!$J$4="yes",'Data Transformation'!F5265,'Data Transformation'!D5265)</f>
        <v>0</v>
      </c>
      <c r="I5265" t="str">
        <f t="shared" si="277"/>
        <v/>
      </c>
    </row>
    <row r="5266" spans="2:9" x14ac:dyDescent="0.25">
      <c r="B5266" t="b">
        <f>IF('Input and Summary Results'!D4848=0,FALSE,'Input and Summary Results'!$B4848)</f>
        <v>0</v>
      </c>
      <c r="C5266" t="b">
        <f>IF(OR(B5266=0,'Input and Summary Results'!D4848=0,'Input and Summary Results'!D4848=""),FALSE,'Input and Summary Results'!$D4848)</f>
        <v>0</v>
      </c>
      <c r="D5266" t="b">
        <f>IF(OR(B5266=0,'Input and Summary Results'!E4848=0),FALSE,'Input and Summary Results'!$E4848)</f>
        <v>0</v>
      </c>
      <c r="E5266" t="b">
        <f t="shared" si="275"/>
        <v>0</v>
      </c>
      <c r="F5266" t="b">
        <f t="shared" si="276"/>
        <v>0</v>
      </c>
      <c r="G5266" t="b">
        <f>IF('Input and Summary Results'!$J$4="yes",IF(C5266=FALSE,FALSE,IF('Data Transformation'!E5266&lt;$R$10,E5266,$R$10)),IF(C5266=FALSE,FALSE,IF(C5266&lt;$R$10,C5266,$R$10)))</f>
        <v>0</v>
      </c>
      <c r="H5266" t="b">
        <f>IF('Input and Summary Results'!$J$4="yes",'Data Transformation'!F5266,'Data Transformation'!D5266)</f>
        <v>0</v>
      </c>
      <c r="I5266" t="str">
        <f t="shared" si="277"/>
        <v/>
      </c>
    </row>
    <row r="5267" spans="2:9" x14ac:dyDescent="0.25">
      <c r="B5267" t="b">
        <f>IF('Input and Summary Results'!D4849=0,FALSE,'Input and Summary Results'!$B4849)</f>
        <v>0</v>
      </c>
      <c r="C5267" t="b">
        <f>IF(OR(B5267=0,'Input and Summary Results'!D4849=0,'Input and Summary Results'!D4849=""),FALSE,'Input and Summary Results'!$D4849)</f>
        <v>0</v>
      </c>
      <c r="D5267" t="b">
        <f>IF(OR(B5267=0,'Input and Summary Results'!E4849=0),FALSE,'Input and Summary Results'!$E4849)</f>
        <v>0</v>
      </c>
      <c r="E5267" t="b">
        <f t="shared" si="275"/>
        <v>0</v>
      </c>
      <c r="F5267" t="b">
        <f t="shared" si="276"/>
        <v>0</v>
      </c>
      <c r="G5267" t="b">
        <f>IF('Input and Summary Results'!$J$4="yes",IF(C5267=FALSE,FALSE,IF('Data Transformation'!E5267&lt;$R$10,E5267,$R$10)),IF(C5267=FALSE,FALSE,IF(C5267&lt;$R$10,C5267,$R$10)))</f>
        <v>0</v>
      </c>
      <c r="H5267" t="b">
        <f>IF('Input and Summary Results'!$J$4="yes",'Data Transformation'!F5267,'Data Transformation'!D5267)</f>
        <v>0</v>
      </c>
      <c r="I5267" t="str">
        <f t="shared" si="277"/>
        <v/>
      </c>
    </row>
    <row r="5268" spans="2:9" x14ac:dyDescent="0.25">
      <c r="B5268" t="b">
        <f>IF('Input and Summary Results'!D4850=0,FALSE,'Input and Summary Results'!$B4850)</f>
        <v>0</v>
      </c>
      <c r="C5268" t="b">
        <f>IF(OR(B5268=0,'Input and Summary Results'!D4850=0,'Input and Summary Results'!D4850=""),FALSE,'Input and Summary Results'!$D4850)</f>
        <v>0</v>
      </c>
      <c r="D5268" t="b">
        <f>IF(OR(B5268=0,'Input and Summary Results'!E4850=0),FALSE,'Input and Summary Results'!$E4850)</f>
        <v>0</v>
      </c>
      <c r="E5268" t="b">
        <f t="shared" si="275"/>
        <v>0</v>
      </c>
      <c r="F5268" t="b">
        <f t="shared" si="276"/>
        <v>0</v>
      </c>
      <c r="G5268" t="b">
        <f>IF('Input and Summary Results'!$J$4="yes",IF(C5268=FALSE,FALSE,IF('Data Transformation'!E5268&lt;$R$10,E5268,$R$10)),IF(C5268=FALSE,FALSE,IF(C5268&lt;$R$10,C5268,$R$10)))</f>
        <v>0</v>
      </c>
      <c r="H5268" t="b">
        <f>IF('Input and Summary Results'!$J$4="yes",'Data Transformation'!F5268,'Data Transformation'!D5268)</f>
        <v>0</v>
      </c>
      <c r="I5268" t="str">
        <f t="shared" si="277"/>
        <v/>
      </c>
    </row>
    <row r="5269" spans="2:9" x14ac:dyDescent="0.25">
      <c r="B5269" t="b">
        <f>IF('Input and Summary Results'!D4851=0,FALSE,'Input and Summary Results'!$B4851)</f>
        <v>0</v>
      </c>
      <c r="C5269" t="b">
        <f>IF(OR(B5269=0,'Input and Summary Results'!D4851=0,'Input and Summary Results'!D4851=""),FALSE,'Input and Summary Results'!$D4851)</f>
        <v>0</v>
      </c>
      <c r="D5269" t="b">
        <f>IF(OR(B5269=0,'Input and Summary Results'!E4851=0),FALSE,'Input and Summary Results'!$E4851)</f>
        <v>0</v>
      </c>
      <c r="E5269" t="b">
        <f t="shared" si="275"/>
        <v>0</v>
      </c>
      <c r="F5269" t="b">
        <f t="shared" si="276"/>
        <v>0</v>
      </c>
      <c r="G5269" t="b">
        <f>IF('Input and Summary Results'!$J$4="yes",IF(C5269=FALSE,FALSE,IF('Data Transformation'!E5269&lt;$R$10,E5269,$R$10)),IF(C5269=FALSE,FALSE,IF(C5269&lt;$R$10,C5269,$R$10)))</f>
        <v>0</v>
      </c>
      <c r="H5269" t="b">
        <f>IF('Input and Summary Results'!$J$4="yes",'Data Transformation'!F5269,'Data Transformation'!D5269)</f>
        <v>0</v>
      </c>
      <c r="I5269" t="str">
        <f t="shared" si="277"/>
        <v/>
      </c>
    </row>
    <row r="5270" spans="2:9" x14ac:dyDescent="0.25">
      <c r="B5270" t="b">
        <f>IF('Input and Summary Results'!D4852=0,FALSE,'Input and Summary Results'!$B4852)</f>
        <v>0</v>
      </c>
      <c r="C5270" t="b">
        <f>IF(OR(B5270=0,'Input and Summary Results'!D4852=0,'Input and Summary Results'!D4852=""),FALSE,'Input and Summary Results'!$D4852)</f>
        <v>0</v>
      </c>
      <c r="D5270" t="b">
        <f>IF(OR(B5270=0,'Input and Summary Results'!E4852=0),FALSE,'Input and Summary Results'!$E4852)</f>
        <v>0</v>
      </c>
      <c r="E5270" t="b">
        <f t="shared" si="275"/>
        <v>0</v>
      </c>
      <c r="F5270" t="b">
        <f t="shared" si="276"/>
        <v>0</v>
      </c>
      <c r="G5270" t="b">
        <f>IF('Input and Summary Results'!$J$4="yes",IF(C5270=FALSE,FALSE,IF('Data Transformation'!E5270&lt;$R$10,E5270,$R$10)),IF(C5270=FALSE,FALSE,IF(C5270&lt;$R$10,C5270,$R$10)))</f>
        <v>0</v>
      </c>
      <c r="H5270" t="b">
        <f>IF('Input and Summary Results'!$J$4="yes",'Data Transformation'!F5270,'Data Transformation'!D5270)</f>
        <v>0</v>
      </c>
      <c r="I5270" t="str">
        <f t="shared" si="277"/>
        <v/>
      </c>
    </row>
    <row r="5271" spans="2:9" x14ac:dyDescent="0.25">
      <c r="B5271" t="b">
        <f>IF('Input and Summary Results'!D4853=0,FALSE,'Input and Summary Results'!$B4853)</f>
        <v>0</v>
      </c>
      <c r="C5271" t="b">
        <f>IF(OR(B5271=0,'Input and Summary Results'!D4853=0,'Input and Summary Results'!D4853=""),FALSE,'Input and Summary Results'!$D4853)</f>
        <v>0</v>
      </c>
      <c r="D5271" t="b">
        <f>IF(OR(B5271=0,'Input and Summary Results'!E4853=0),FALSE,'Input and Summary Results'!$E4853)</f>
        <v>0</v>
      </c>
      <c r="E5271" t="b">
        <f t="shared" si="275"/>
        <v>0</v>
      </c>
      <c r="F5271" t="b">
        <f t="shared" si="276"/>
        <v>0</v>
      </c>
      <c r="G5271" t="b">
        <f>IF('Input and Summary Results'!$J$4="yes",IF(C5271=FALSE,FALSE,IF('Data Transformation'!E5271&lt;$R$10,E5271,$R$10)),IF(C5271=FALSE,FALSE,IF(C5271&lt;$R$10,C5271,$R$10)))</f>
        <v>0</v>
      </c>
      <c r="H5271" t="b">
        <f>IF('Input and Summary Results'!$J$4="yes",'Data Transformation'!F5271,'Data Transformation'!D5271)</f>
        <v>0</v>
      </c>
      <c r="I5271" t="str">
        <f t="shared" si="277"/>
        <v/>
      </c>
    </row>
    <row r="5272" spans="2:9" x14ac:dyDescent="0.25">
      <c r="B5272" t="b">
        <f>IF('Input and Summary Results'!D4854=0,FALSE,'Input and Summary Results'!$B4854)</f>
        <v>0</v>
      </c>
      <c r="C5272" t="b">
        <f>IF(OR(B5272=0,'Input and Summary Results'!D4854=0,'Input and Summary Results'!D4854=""),FALSE,'Input and Summary Results'!$D4854)</f>
        <v>0</v>
      </c>
      <c r="D5272" t="b">
        <f>IF(OR(B5272=0,'Input and Summary Results'!E4854=0),FALSE,'Input and Summary Results'!$E4854)</f>
        <v>0</v>
      </c>
      <c r="E5272" t="b">
        <f t="shared" si="275"/>
        <v>0</v>
      </c>
      <c r="F5272" t="b">
        <f t="shared" si="276"/>
        <v>0</v>
      </c>
      <c r="G5272" t="b">
        <f>IF('Input and Summary Results'!$J$4="yes",IF(C5272=FALSE,FALSE,IF('Data Transformation'!E5272&lt;$R$10,E5272,$R$10)),IF(C5272=FALSE,FALSE,IF(C5272&lt;$R$10,C5272,$R$10)))</f>
        <v>0</v>
      </c>
      <c r="H5272" t="b">
        <f>IF('Input and Summary Results'!$J$4="yes",'Data Transformation'!F5272,'Data Transformation'!D5272)</f>
        <v>0</v>
      </c>
      <c r="I5272" t="str">
        <f t="shared" si="277"/>
        <v/>
      </c>
    </row>
    <row r="5273" spans="2:9" x14ac:dyDescent="0.25">
      <c r="B5273" t="b">
        <f>IF('Input and Summary Results'!D4855=0,FALSE,'Input and Summary Results'!$B4855)</f>
        <v>0</v>
      </c>
      <c r="C5273" t="b">
        <f>IF(OR(B5273=0,'Input and Summary Results'!D4855=0,'Input and Summary Results'!D4855=""),FALSE,'Input and Summary Results'!$D4855)</f>
        <v>0</v>
      </c>
      <c r="D5273" t="b">
        <f>IF(OR(B5273=0,'Input and Summary Results'!E4855=0),FALSE,'Input and Summary Results'!$E4855)</f>
        <v>0</v>
      </c>
      <c r="E5273" t="b">
        <f t="shared" si="275"/>
        <v>0</v>
      </c>
      <c r="F5273" t="b">
        <f t="shared" si="276"/>
        <v>0</v>
      </c>
      <c r="G5273" t="b">
        <f>IF('Input and Summary Results'!$J$4="yes",IF(C5273=FALSE,FALSE,IF('Data Transformation'!E5273&lt;$R$10,E5273,$R$10)),IF(C5273=FALSE,FALSE,IF(C5273&lt;$R$10,C5273,$R$10)))</f>
        <v>0</v>
      </c>
      <c r="H5273" t="b">
        <f>IF('Input and Summary Results'!$J$4="yes",'Data Transformation'!F5273,'Data Transformation'!D5273)</f>
        <v>0</v>
      </c>
      <c r="I5273" t="str">
        <f t="shared" si="277"/>
        <v/>
      </c>
    </row>
    <row r="5274" spans="2:9" x14ac:dyDescent="0.25">
      <c r="B5274" t="b">
        <f>IF('Input and Summary Results'!D4856=0,FALSE,'Input and Summary Results'!$B4856)</f>
        <v>0</v>
      </c>
      <c r="C5274" t="b">
        <f>IF(OR(B5274=0,'Input and Summary Results'!D4856=0,'Input and Summary Results'!D4856=""),FALSE,'Input and Summary Results'!$D4856)</f>
        <v>0</v>
      </c>
      <c r="D5274" t="b">
        <f>IF(OR(B5274=0,'Input and Summary Results'!E4856=0),FALSE,'Input and Summary Results'!$E4856)</f>
        <v>0</v>
      </c>
      <c r="E5274" t="b">
        <f t="shared" si="275"/>
        <v>0</v>
      </c>
      <c r="F5274" t="b">
        <f t="shared" si="276"/>
        <v>0</v>
      </c>
      <c r="G5274" t="b">
        <f>IF('Input and Summary Results'!$J$4="yes",IF(C5274=FALSE,FALSE,IF('Data Transformation'!E5274&lt;$R$10,E5274,$R$10)),IF(C5274=FALSE,FALSE,IF(C5274&lt;$R$10,C5274,$R$10)))</f>
        <v>0</v>
      </c>
      <c r="H5274" t="b">
        <f>IF('Input and Summary Results'!$J$4="yes",'Data Transformation'!F5274,'Data Transformation'!D5274)</f>
        <v>0</v>
      </c>
      <c r="I5274" t="str">
        <f t="shared" si="277"/>
        <v/>
      </c>
    </row>
    <row r="5275" spans="2:9" x14ac:dyDescent="0.25">
      <c r="B5275" t="b">
        <f>IF('Input and Summary Results'!D4857=0,FALSE,'Input and Summary Results'!$B4857)</f>
        <v>0</v>
      </c>
      <c r="C5275" t="b">
        <f>IF(OR(B5275=0,'Input and Summary Results'!D4857=0,'Input and Summary Results'!D4857=""),FALSE,'Input and Summary Results'!$D4857)</f>
        <v>0</v>
      </c>
      <c r="D5275" t="b">
        <f>IF(OR(B5275=0,'Input and Summary Results'!E4857=0),FALSE,'Input and Summary Results'!$E4857)</f>
        <v>0</v>
      </c>
      <c r="E5275" t="b">
        <f t="shared" si="275"/>
        <v>0</v>
      </c>
      <c r="F5275" t="b">
        <f t="shared" si="276"/>
        <v>0</v>
      </c>
      <c r="G5275" t="b">
        <f>IF('Input and Summary Results'!$J$4="yes",IF(C5275=FALSE,FALSE,IF('Data Transformation'!E5275&lt;$R$10,E5275,$R$10)),IF(C5275=FALSE,FALSE,IF(C5275&lt;$R$10,C5275,$R$10)))</f>
        <v>0</v>
      </c>
      <c r="H5275" t="b">
        <f>IF('Input and Summary Results'!$J$4="yes",'Data Transformation'!F5275,'Data Transformation'!D5275)</f>
        <v>0</v>
      </c>
      <c r="I5275" t="str">
        <f t="shared" si="277"/>
        <v/>
      </c>
    </row>
    <row r="5276" spans="2:9" x14ac:dyDescent="0.25">
      <c r="B5276" t="b">
        <f>IF('Input and Summary Results'!D4858=0,FALSE,'Input and Summary Results'!$B4858)</f>
        <v>0</v>
      </c>
      <c r="C5276" t="b">
        <f>IF(OR(B5276=0,'Input and Summary Results'!D4858=0,'Input and Summary Results'!D4858=""),FALSE,'Input and Summary Results'!$D4858)</f>
        <v>0</v>
      </c>
      <c r="D5276" t="b">
        <f>IF(OR(B5276=0,'Input and Summary Results'!E4858=0),FALSE,'Input and Summary Results'!$E4858)</f>
        <v>0</v>
      </c>
      <c r="E5276" t="b">
        <f t="shared" si="275"/>
        <v>0</v>
      </c>
      <c r="F5276" t="b">
        <f t="shared" si="276"/>
        <v>0</v>
      </c>
      <c r="G5276" t="b">
        <f>IF('Input and Summary Results'!$J$4="yes",IF(C5276=FALSE,FALSE,IF('Data Transformation'!E5276&lt;$R$10,E5276,$R$10)),IF(C5276=FALSE,FALSE,IF(C5276&lt;$R$10,C5276,$R$10)))</f>
        <v>0</v>
      </c>
      <c r="H5276" t="b">
        <f>IF('Input and Summary Results'!$J$4="yes",'Data Transformation'!F5276,'Data Transformation'!D5276)</f>
        <v>0</v>
      </c>
      <c r="I5276" t="str">
        <f t="shared" si="277"/>
        <v/>
      </c>
    </row>
    <row r="5277" spans="2:9" x14ac:dyDescent="0.25">
      <c r="B5277" t="b">
        <f>IF('Input and Summary Results'!D4859=0,FALSE,'Input and Summary Results'!$B4859)</f>
        <v>0</v>
      </c>
      <c r="C5277" t="b">
        <f>IF(OR(B5277=0,'Input and Summary Results'!D4859=0,'Input and Summary Results'!D4859=""),FALSE,'Input and Summary Results'!$D4859)</f>
        <v>0</v>
      </c>
      <c r="D5277" t="b">
        <f>IF(OR(B5277=0,'Input and Summary Results'!E4859=0),FALSE,'Input and Summary Results'!$E4859)</f>
        <v>0</v>
      </c>
      <c r="E5277" t="b">
        <f t="shared" si="275"/>
        <v>0</v>
      </c>
      <c r="F5277" t="b">
        <f t="shared" si="276"/>
        <v>0</v>
      </c>
      <c r="G5277" t="b">
        <f>IF('Input and Summary Results'!$J$4="yes",IF(C5277=FALSE,FALSE,IF('Data Transformation'!E5277&lt;$R$10,E5277,$R$10)),IF(C5277=FALSE,FALSE,IF(C5277&lt;$R$10,C5277,$R$10)))</f>
        <v>0</v>
      </c>
      <c r="H5277" t="b">
        <f>IF('Input and Summary Results'!$J$4="yes",'Data Transformation'!F5277,'Data Transformation'!D5277)</f>
        <v>0</v>
      </c>
      <c r="I5277" t="str">
        <f t="shared" si="277"/>
        <v/>
      </c>
    </row>
    <row r="5278" spans="2:9" x14ac:dyDescent="0.25">
      <c r="B5278" t="b">
        <f>IF('Input and Summary Results'!D4860=0,FALSE,'Input and Summary Results'!$B4860)</f>
        <v>0</v>
      </c>
      <c r="C5278" t="b">
        <f>IF(OR(B5278=0,'Input and Summary Results'!D4860=0,'Input and Summary Results'!D4860=""),FALSE,'Input and Summary Results'!$D4860)</f>
        <v>0</v>
      </c>
      <c r="D5278" t="b">
        <f>IF(OR(B5278=0,'Input and Summary Results'!E4860=0),FALSE,'Input and Summary Results'!$E4860)</f>
        <v>0</v>
      </c>
      <c r="E5278" t="b">
        <f t="shared" si="275"/>
        <v>0</v>
      </c>
      <c r="F5278" t="b">
        <f t="shared" si="276"/>
        <v>0</v>
      </c>
      <c r="G5278" t="b">
        <f>IF('Input and Summary Results'!$J$4="yes",IF(C5278=FALSE,FALSE,IF('Data Transformation'!E5278&lt;$R$10,E5278,$R$10)),IF(C5278=FALSE,FALSE,IF(C5278&lt;$R$10,C5278,$R$10)))</f>
        <v>0</v>
      </c>
      <c r="H5278" t="b">
        <f>IF('Input and Summary Results'!$J$4="yes",'Data Transformation'!F5278,'Data Transformation'!D5278)</f>
        <v>0</v>
      </c>
      <c r="I5278" t="str">
        <f t="shared" si="277"/>
        <v/>
      </c>
    </row>
    <row r="5279" spans="2:9" x14ac:dyDescent="0.25">
      <c r="B5279" t="b">
        <f>IF('Input and Summary Results'!D4861=0,FALSE,'Input and Summary Results'!$B4861)</f>
        <v>0</v>
      </c>
      <c r="C5279" t="b">
        <f>IF(OR(B5279=0,'Input and Summary Results'!D4861=0,'Input and Summary Results'!D4861=""),FALSE,'Input and Summary Results'!$D4861)</f>
        <v>0</v>
      </c>
      <c r="D5279" t="b">
        <f>IF(OR(B5279=0,'Input and Summary Results'!E4861=0),FALSE,'Input and Summary Results'!$E4861)</f>
        <v>0</v>
      </c>
      <c r="E5279" t="b">
        <f t="shared" si="275"/>
        <v>0</v>
      </c>
      <c r="F5279" t="b">
        <f t="shared" si="276"/>
        <v>0</v>
      </c>
      <c r="G5279" t="b">
        <f>IF('Input and Summary Results'!$J$4="yes",IF(C5279=FALSE,FALSE,IF('Data Transformation'!E5279&lt;$R$10,E5279,$R$10)),IF(C5279=FALSE,FALSE,IF(C5279&lt;$R$10,C5279,$R$10)))</f>
        <v>0</v>
      </c>
      <c r="H5279" t="b">
        <f>IF('Input and Summary Results'!$J$4="yes",'Data Transformation'!F5279,'Data Transformation'!D5279)</f>
        <v>0</v>
      </c>
      <c r="I5279" t="str">
        <f t="shared" si="277"/>
        <v/>
      </c>
    </row>
    <row r="5280" spans="2:9" x14ac:dyDescent="0.25">
      <c r="B5280" t="b">
        <f>IF('Input and Summary Results'!D4862=0,FALSE,'Input and Summary Results'!$B4862)</f>
        <v>0</v>
      </c>
      <c r="C5280" t="b">
        <f>IF(OR(B5280=0,'Input and Summary Results'!D4862=0,'Input and Summary Results'!D4862=""),FALSE,'Input and Summary Results'!$D4862)</f>
        <v>0</v>
      </c>
      <c r="D5280" t="b">
        <f>IF(OR(B5280=0,'Input and Summary Results'!E4862=0),FALSE,'Input and Summary Results'!$E4862)</f>
        <v>0</v>
      </c>
      <c r="E5280" t="b">
        <f t="shared" si="275"/>
        <v>0</v>
      </c>
      <c r="F5280" t="b">
        <f t="shared" si="276"/>
        <v>0</v>
      </c>
      <c r="G5280" t="b">
        <f>IF('Input and Summary Results'!$J$4="yes",IF(C5280=FALSE,FALSE,IF('Data Transformation'!E5280&lt;$R$10,E5280,$R$10)),IF(C5280=FALSE,FALSE,IF(C5280&lt;$R$10,C5280,$R$10)))</f>
        <v>0</v>
      </c>
      <c r="H5280" t="b">
        <f>IF('Input and Summary Results'!$J$4="yes",'Data Transformation'!F5280,'Data Transformation'!D5280)</f>
        <v>0</v>
      </c>
      <c r="I5280" t="str">
        <f t="shared" si="277"/>
        <v/>
      </c>
    </row>
    <row r="5281" spans="2:9" x14ac:dyDescent="0.25">
      <c r="B5281" t="b">
        <f>IF('Input and Summary Results'!D4863=0,FALSE,'Input and Summary Results'!$B4863)</f>
        <v>0</v>
      </c>
      <c r="C5281" t="b">
        <f>IF(OR(B5281=0,'Input and Summary Results'!D4863=0,'Input and Summary Results'!D4863=""),FALSE,'Input and Summary Results'!$D4863)</f>
        <v>0</v>
      </c>
      <c r="D5281" t="b">
        <f>IF(OR(B5281=0,'Input and Summary Results'!E4863=0),FALSE,'Input and Summary Results'!$E4863)</f>
        <v>0</v>
      </c>
      <c r="E5281" t="b">
        <f t="shared" si="275"/>
        <v>0</v>
      </c>
      <c r="F5281" t="b">
        <f t="shared" si="276"/>
        <v>0</v>
      </c>
      <c r="G5281" t="b">
        <f>IF('Input and Summary Results'!$J$4="yes",IF(C5281=FALSE,FALSE,IF('Data Transformation'!E5281&lt;$R$10,E5281,$R$10)),IF(C5281=FALSE,FALSE,IF(C5281&lt;$R$10,C5281,$R$10)))</f>
        <v>0</v>
      </c>
      <c r="H5281" t="b">
        <f>IF('Input and Summary Results'!$J$4="yes",'Data Transformation'!F5281,'Data Transformation'!D5281)</f>
        <v>0</v>
      </c>
      <c r="I5281" t="str">
        <f t="shared" si="277"/>
        <v/>
      </c>
    </row>
    <row r="5282" spans="2:9" x14ac:dyDescent="0.25">
      <c r="B5282" t="b">
        <f>IF('Input and Summary Results'!D4864=0,FALSE,'Input and Summary Results'!$B4864)</f>
        <v>0</v>
      </c>
      <c r="C5282" t="b">
        <f>IF(OR(B5282=0,'Input and Summary Results'!D4864=0,'Input and Summary Results'!D4864=""),FALSE,'Input and Summary Results'!$D4864)</f>
        <v>0</v>
      </c>
      <c r="D5282" t="b">
        <f>IF(OR(B5282=0,'Input and Summary Results'!E4864=0),FALSE,'Input and Summary Results'!$E4864)</f>
        <v>0</v>
      </c>
      <c r="E5282" t="b">
        <f t="shared" si="275"/>
        <v>0</v>
      </c>
      <c r="F5282" t="b">
        <f t="shared" si="276"/>
        <v>0</v>
      </c>
      <c r="G5282" t="b">
        <f>IF('Input and Summary Results'!$J$4="yes",IF(C5282=FALSE,FALSE,IF('Data Transformation'!E5282&lt;$R$10,E5282,$R$10)),IF(C5282=FALSE,FALSE,IF(C5282&lt;$R$10,C5282,$R$10)))</f>
        <v>0</v>
      </c>
      <c r="H5282" t="b">
        <f>IF('Input and Summary Results'!$J$4="yes",'Data Transformation'!F5282,'Data Transformation'!D5282)</f>
        <v>0</v>
      </c>
      <c r="I5282" t="str">
        <f t="shared" si="277"/>
        <v/>
      </c>
    </row>
    <row r="5283" spans="2:9" x14ac:dyDescent="0.25">
      <c r="B5283" t="b">
        <f>IF('Input and Summary Results'!D4865=0,FALSE,'Input and Summary Results'!$B4865)</f>
        <v>0</v>
      </c>
      <c r="C5283" t="b">
        <f>IF(OR(B5283=0,'Input and Summary Results'!D4865=0,'Input and Summary Results'!D4865=""),FALSE,'Input and Summary Results'!$D4865)</f>
        <v>0</v>
      </c>
      <c r="D5283" t="b">
        <f>IF(OR(B5283=0,'Input and Summary Results'!E4865=0),FALSE,'Input and Summary Results'!$E4865)</f>
        <v>0</v>
      </c>
      <c r="E5283" t="b">
        <f t="shared" si="275"/>
        <v>0</v>
      </c>
      <c r="F5283" t="b">
        <f t="shared" si="276"/>
        <v>0</v>
      </c>
      <c r="G5283" t="b">
        <f>IF('Input and Summary Results'!$J$4="yes",IF(C5283=FALSE,FALSE,IF('Data Transformation'!E5283&lt;$R$10,E5283,$R$10)),IF(C5283=FALSE,FALSE,IF(C5283&lt;$R$10,C5283,$R$10)))</f>
        <v>0</v>
      </c>
      <c r="H5283" t="b">
        <f>IF('Input and Summary Results'!$J$4="yes",'Data Transformation'!F5283,'Data Transformation'!D5283)</f>
        <v>0</v>
      </c>
      <c r="I5283" t="str">
        <f t="shared" si="277"/>
        <v/>
      </c>
    </row>
    <row r="5284" spans="2:9" x14ac:dyDescent="0.25">
      <c r="B5284" t="b">
        <f>IF('Input and Summary Results'!D4866=0,FALSE,'Input and Summary Results'!$B4866)</f>
        <v>0</v>
      </c>
      <c r="C5284" t="b">
        <f>IF(OR(B5284=0,'Input and Summary Results'!D4866=0,'Input and Summary Results'!D4866=""),FALSE,'Input and Summary Results'!$D4866)</f>
        <v>0</v>
      </c>
      <c r="D5284" t="b">
        <f>IF(OR(B5284=0,'Input and Summary Results'!E4866=0),FALSE,'Input and Summary Results'!$E4866)</f>
        <v>0</v>
      </c>
      <c r="E5284" t="b">
        <f t="shared" si="275"/>
        <v>0</v>
      </c>
      <c r="F5284" t="b">
        <f t="shared" si="276"/>
        <v>0</v>
      </c>
      <c r="G5284" t="b">
        <f>IF('Input and Summary Results'!$J$4="yes",IF(C5284=FALSE,FALSE,IF('Data Transformation'!E5284&lt;$R$10,E5284,$R$10)),IF(C5284=FALSE,FALSE,IF(C5284&lt;$R$10,C5284,$R$10)))</f>
        <v>0</v>
      </c>
      <c r="H5284" t="b">
        <f>IF('Input and Summary Results'!$J$4="yes",'Data Transformation'!F5284,'Data Transformation'!D5284)</f>
        <v>0</v>
      </c>
      <c r="I5284" t="str">
        <f t="shared" si="277"/>
        <v/>
      </c>
    </row>
    <row r="5285" spans="2:9" x14ac:dyDescent="0.25">
      <c r="B5285" t="b">
        <f>IF('Input and Summary Results'!D4867=0,FALSE,'Input and Summary Results'!$B4867)</f>
        <v>0</v>
      </c>
      <c r="C5285" t="b">
        <f>IF(OR(B5285=0,'Input and Summary Results'!D4867=0,'Input and Summary Results'!D4867=""),FALSE,'Input and Summary Results'!$D4867)</f>
        <v>0</v>
      </c>
      <c r="D5285" t="b">
        <f>IF(OR(B5285=0,'Input and Summary Results'!E4867=0),FALSE,'Input and Summary Results'!$E4867)</f>
        <v>0</v>
      </c>
      <c r="E5285" t="b">
        <f t="shared" si="275"/>
        <v>0</v>
      </c>
      <c r="F5285" t="b">
        <f t="shared" si="276"/>
        <v>0</v>
      </c>
      <c r="G5285" t="b">
        <f>IF('Input and Summary Results'!$J$4="yes",IF(C5285=FALSE,FALSE,IF('Data Transformation'!E5285&lt;$R$10,E5285,$R$10)),IF(C5285=FALSE,FALSE,IF(C5285&lt;$R$10,C5285,$R$10)))</f>
        <v>0</v>
      </c>
      <c r="H5285" t="b">
        <f>IF('Input and Summary Results'!$J$4="yes",'Data Transformation'!F5285,'Data Transformation'!D5285)</f>
        <v>0</v>
      </c>
      <c r="I5285" t="str">
        <f t="shared" si="277"/>
        <v/>
      </c>
    </row>
    <row r="5286" spans="2:9" x14ac:dyDescent="0.25">
      <c r="B5286" t="b">
        <f>IF('Input and Summary Results'!D4868=0,FALSE,'Input and Summary Results'!$B4868)</f>
        <v>0</v>
      </c>
      <c r="C5286" t="b">
        <f>IF(OR(B5286=0,'Input and Summary Results'!D4868=0,'Input and Summary Results'!D4868=""),FALSE,'Input and Summary Results'!$D4868)</f>
        <v>0</v>
      </c>
      <c r="D5286" t="b">
        <f>IF(OR(B5286=0,'Input and Summary Results'!E4868=0),FALSE,'Input and Summary Results'!$E4868)</f>
        <v>0</v>
      </c>
      <c r="E5286" t="b">
        <f t="shared" si="275"/>
        <v>0</v>
      </c>
      <c r="F5286" t="b">
        <f t="shared" si="276"/>
        <v>0</v>
      </c>
      <c r="G5286" t="b">
        <f>IF('Input and Summary Results'!$J$4="yes",IF(C5286=FALSE,FALSE,IF('Data Transformation'!E5286&lt;$R$10,E5286,$R$10)),IF(C5286=FALSE,FALSE,IF(C5286&lt;$R$10,C5286,$R$10)))</f>
        <v>0</v>
      </c>
      <c r="H5286" t="b">
        <f>IF('Input and Summary Results'!$J$4="yes",'Data Transformation'!F5286,'Data Transformation'!D5286)</f>
        <v>0</v>
      </c>
      <c r="I5286" t="str">
        <f t="shared" si="277"/>
        <v/>
      </c>
    </row>
    <row r="5287" spans="2:9" x14ac:dyDescent="0.25">
      <c r="B5287" t="b">
        <f>IF('Input and Summary Results'!D4869=0,FALSE,'Input and Summary Results'!$B4869)</f>
        <v>0</v>
      </c>
      <c r="C5287" t="b">
        <f>IF(OR(B5287=0,'Input and Summary Results'!D4869=0,'Input and Summary Results'!D4869=""),FALSE,'Input and Summary Results'!$D4869)</f>
        <v>0</v>
      </c>
      <c r="D5287" t="b">
        <f>IF(OR(B5287=0,'Input and Summary Results'!E4869=0),FALSE,'Input and Summary Results'!$E4869)</f>
        <v>0</v>
      </c>
      <c r="E5287" t="b">
        <f t="shared" si="275"/>
        <v>0</v>
      </c>
      <c r="F5287" t="b">
        <f t="shared" si="276"/>
        <v>0</v>
      </c>
      <c r="G5287" t="b">
        <f>IF('Input and Summary Results'!$J$4="yes",IF(C5287=FALSE,FALSE,IF('Data Transformation'!E5287&lt;$R$10,E5287,$R$10)),IF(C5287=FALSE,FALSE,IF(C5287&lt;$R$10,C5287,$R$10)))</f>
        <v>0</v>
      </c>
      <c r="H5287" t="b">
        <f>IF('Input and Summary Results'!$J$4="yes",'Data Transformation'!F5287,'Data Transformation'!D5287)</f>
        <v>0</v>
      </c>
      <c r="I5287" t="str">
        <f t="shared" si="277"/>
        <v/>
      </c>
    </row>
    <row r="5288" spans="2:9" x14ac:dyDescent="0.25">
      <c r="B5288" t="b">
        <f>IF('Input and Summary Results'!D4870=0,FALSE,'Input and Summary Results'!$B4870)</f>
        <v>0</v>
      </c>
      <c r="C5288" t="b">
        <f>IF(OR(B5288=0,'Input and Summary Results'!D4870=0,'Input and Summary Results'!D4870=""),FALSE,'Input and Summary Results'!$D4870)</f>
        <v>0</v>
      </c>
      <c r="D5288" t="b">
        <f>IF(OR(B5288=0,'Input and Summary Results'!E4870=0),FALSE,'Input and Summary Results'!$E4870)</f>
        <v>0</v>
      </c>
      <c r="E5288" t="b">
        <f t="shared" si="275"/>
        <v>0</v>
      </c>
      <c r="F5288" t="b">
        <f t="shared" si="276"/>
        <v>0</v>
      </c>
      <c r="G5288" t="b">
        <f>IF('Input and Summary Results'!$J$4="yes",IF(C5288=FALSE,FALSE,IF('Data Transformation'!E5288&lt;$R$10,E5288,$R$10)),IF(C5288=FALSE,FALSE,IF(C5288&lt;$R$10,C5288,$R$10)))</f>
        <v>0</v>
      </c>
      <c r="H5288" t="b">
        <f>IF('Input and Summary Results'!$J$4="yes",'Data Transformation'!F5288,'Data Transformation'!D5288)</f>
        <v>0</v>
      </c>
      <c r="I5288" t="str">
        <f t="shared" si="277"/>
        <v/>
      </c>
    </row>
    <row r="5289" spans="2:9" x14ac:dyDescent="0.25">
      <c r="B5289" t="b">
        <f>IF('Input and Summary Results'!D4871=0,FALSE,'Input and Summary Results'!$B4871)</f>
        <v>0</v>
      </c>
      <c r="C5289" t="b">
        <f>IF(OR(B5289=0,'Input and Summary Results'!D4871=0,'Input and Summary Results'!D4871=""),FALSE,'Input and Summary Results'!$D4871)</f>
        <v>0</v>
      </c>
      <c r="D5289" t="b">
        <f>IF(OR(B5289=0,'Input and Summary Results'!E4871=0),FALSE,'Input and Summary Results'!$E4871)</f>
        <v>0</v>
      </c>
      <c r="E5289" t="b">
        <f t="shared" si="275"/>
        <v>0</v>
      </c>
      <c r="F5289" t="b">
        <f t="shared" si="276"/>
        <v>0</v>
      </c>
      <c r="G5289" t="b">
        <f>IF('Input and Summary Results'!$J$4="yes",IF(C5289=FALSE,FALSE,IF('Data Transformation'!E5289&lt;$R$10,E5289,$R$10)),IF(C5289=FALSE,FALSE,IF(C5289&lt;$R$10,C5289,$R$10)))</f>
        <v>0</v>
      </c>
      <c r="H5289" t="b">
        <f>IF('Input and Summary Results'!$J$4="yes",'Data Transformation'!F5289,'Data Transformation'!D5289)</f>
        <v>0</v>
      </c>
      <c r="I5289" t="str">
        <f t="shared" si="277"/>
        <v/>
      </c>
    </row>
    <row r="5290" spans="2:9" x14ac:dyDescent="0.25">
      <c r="B5290" t="b">
        <f>IF('Input and Summary Results'!D4872=0,FALSE,'Input and Summary Results'!$B4872)</f>
        <v>0</v>
      </c>
      <c r="C5290" t="b">
        <f>IF(OR(B5290=0,'Input and Summary Results'!D4872=0,'Input and Summary Results'!D4872=""),FALSE,'Input and Summary Results'!$D4872)</f>
        <v>0</v>
      </c>
      <c r="D5290" t="b">
        <f>IF(OR(B5290=0,'Input and Summary Results'!E4872=0),FALSE,'Input and Summary Results'!$E4872)</f>
        <v>0</v>
      </c>
      <c r="E5290" t="b">
        <f t="shared" ref="E5290:E5353" si="278">IF(C5290=FALSE,FALSE,LOG10(C5290))</f>
        <v>0</v>
      </c>
      <c r="F5290" t="b">
        <f t="shared" ref="F5290:F5353" si="279">IF(D5290=FALSE, FALSE,0.434*D5290/C5290)</f>
        <v>0</v>
      </c>
      <c r="G5290" t="b">
        <f>IF('Input and Summary Results'!$J$4="yes",IF(C5290=FALSE,FALSE,IF('Data Transformation'!E5290&lt;$R$10,E5290,$R$10)),IF(C5290=FALSE,FALSE,IF(C5290&lt;$R$10,C5290,$R$10)))</f>
        <v>0</v>
      </c>
      <c r="H5290" t="b">
        <f>IF('Input and Summary Results'!$J$4="yes",'Data Transformation'!F5290,'Data Transformation'!D5290)</f>
        <v>0</v>
      </c>
      <c r="I5290" t="str">
        <f t="shared" si="277"/>
        <v/>
      </c>
    </row>
    <row r="5291" spans="2:9" x14ac:dyDescent="0.25">
      <c r="B5291" t="b">
        <f>IF('Input and Summary Results'!D4873=0,FALSE,'Input and Summary Results'!$B4873)</f>
        <v>0</v>
      </c>
      <c r="C5291" t="b">
        <f>IF(OR(B5291=0,'Input and Summary Results'!D4873=0,'Input and Summary Results'!D4873=""),FALSE,'Input and Summary Results'!$D4873)</f>
        <v>0</v>
      </c>
      <c r="D5291" t="b">
        <f>IF(OR(B5291=0,'Input and Summary Results'!E4873=0),FALSE,'Input and Summary Results'!$E4873)</f>
        <v>0</v>
      </c>
      <c r="E5291" t="b">
        <f t="shared" si="278"/>
        <v>0</v>
      </c>
      <c r="F5291" t="b">
        <f t="shared" si="279"/>
        <v>0</v>
      </c>
      <c r="G5291" t="b">
        <f>IF('Input and Summary Results'!$J$4="yes",IF(C5291=FALSE,FALSE,IF('Data Transformation'!E5291&lt;$R$10,E5291,$R$10)),IF(C5291=FALSE,FALSE,IF(C5291&lt;$R$10,C5291,$R$10)))</f>
        <v>0</v>
      </c>
      <c r="H5291" t="b">
        <f>IF('Input and Summary Results'!$J$4="yes",'Data Transformation'!F5291,'Data Transformation'!D5291)</f>
        <v>0</v>
      </c>
      <c r="I5291" t="str">
        <f t="shared" si="277"/>
        <v/>
      </c>
    </row>
    <row r="5292" spans="2:9" x14ac:dyDescent="0.25">
      <c r="B5292" t="b">
        <f>IF('Input and Summary Results'!D4874=0,FALSE,'Input and Summary Results'!$B4874)</f>
        <v>0</v>
      </c>
      <c r="C5292" t="b">
        <f>IF(OR(B5292=0,'Input and Summary Results'!D4874=0,'Input and Summary Results'!D4874=""),FALSE,'Input and Summary Results'!$D4874)</f>
        <v>0</v>
      </c>
      <c r="D5292" t="b">
        <f>IF(OR(B5292=0,'Input and Summary Results'!E4874=0),FALSE,'Input and Summary Results'!$E4874)</f>
        <v>0</v>
      </c>
      <c r="E5292" t="b">
        <f t="shared" si="278"/>
        <v>0</v>
      </c>
      <c r="F5292" t="b">
        <f t="shared" si="279"/>
        <v>0</v>
      </c>
      <c r="G5292" t="b">
        <f>IF('Input and Summary Results'!$J$4="yes",IF(C5292=FALSE,FALSE,IF('Data Transformation'!E5292&lt;$R$10,E5292,$R$10)),IF(C5292=FALSE,FALSE,IF(C5292&lt;$R$10,C5292,$R$10)))</f>
        <v>0</v>
      </c>
      <c r="H5292" t="b">
        <f>IF('Input and Summary Results'!$J$4="yes",'Data Transformation'!F5292,'Data Transformation'!D5292)</f>
        <v>0</v>
      </c>
      <c r="I5292" t="str">
        <f t="shared" si="277"/>
        <v/>
      </c>
    </row>
    <row r="5293" spans="2:9" x14ac:dyDescent="0.25">
      <c r="B5293" t="b">
        <f>IF('Input and Summary Results'!D4875=0,FALSE,'Input and Summary Results'!$B4875)</f>
        <v>0</v>
      </c>
      <c r="C5293" t="b">
        <f>IF(OR(B5293=0,'Input and Summary Results'!D4875=0,'Input and Summary Results'!D4875=""),FALSE,'Input and Summary Results'!$D4875)</f>
        <v>0</v>
      </c>
      <c r="D5293" t="b">
        <f>IF(OR(B5293=0,'Input and Summary Results'!E4875=0),FALSE,'Input and Summary Results'!$E4875)</f>
        <v>0</v>
      </c>
      <c r="E5293" t="b">
        <f t="shared" si="278"/>
        <v>0</v>
      </c>
      <c r="F5293" t="b">
        <f t="shared" si="279"/>
        <v>0</v>
      </c>
      <c r="G5293" t="b">
        <f>IF('Input and Summary Results'!$J$4="yes",IF(C5293=FALSE,FALSE,IF('Data Transformation'!E5293&lt;$R$10,E5293,$R$10)),IF(C5293=FALSE,FALSE,IF(C5293&lt;$R$10,C5293,$R$10)))</f>
        <v>0</v>
      </c>
      <c r="H5293" t="b">
        <f>IF('Input and Summary Results'!$J$4="yes",'Data Transformation'!F5293,'Data Transformation'!D5293)</f>
        <v>0</v>
      </c>
      <c r="I5293" t="str">
        <f t="shared" si="277"/>
        <v/>
      </c>
    </row>
    <row r="5294" spans="2:9" x14ac:dyDescent="0.25">
      <c r="B5294" t="b">
        <f>IF('Input and Summary Results'!D4876=0,FALSE,'Input and Summary Results'!$B4876)</f>
        <v>0</v>
      </c>
      <c r="C5294" t="b">
        <f>IF(OR(B5294=0,'Input and Summary Results'!D4876=0,'Input and Summary Results'!D4876=""),FALSE,'Input and Summary Results'!$D4876)</f>
        <v>0</v>
      </c>
      <c r="D5294" t="b">
        <f>IF(OR(B5294=0,'Input and Summary Results'!E4876=0),FALSE,'Input and Summary Results'!$E4876)</f>
        <v>0</v>
      </c>
      <c r="E5294" t="b">
        <f t="shared" si="278"/>
        <v>0</v>
      </c>
      <c r="F5294" t="b">
        <f t="shared" si="279"/>
        <v>0</v>
      </c>
      <c r="G5294" t="b">
        <f>IF('Input and Summary Results'!$J$4="yes",IF(C5294=FALSE,FALSE,IF('Data Transformation'!E5294&lt;$R$10,E5294,$R$10)),IF(C5294=FALSE,FALSE,IF(C5294&lt;$R$10,C5294,$R$10)))</f>
        <v>0</v>
      </c>
      <c r="H5294" t="b">
        <f>IF('Input and Summary Results'!$J$4="yes",'Data Transformation'!F5294,'Data Transformation'!D5294)</f>
        <v>0</v>
      </c>
      <c r="I5294" t="str">
        <f t="shared" si="277"/>
        <v/>
      </c>
    </row>
    <row r="5295" spans="2:9" x14ac:dyDescent="0.25">
      <c r="B5295" t="b">
        <f>IF('Input and Summary Results'!D4877=0,FALSE,'Input and Summary Results'!$B4877)</f>
        <v>0</v>
      </c>
      <c r="C5295" t="b">
        <f>IF(OR(B5295=0,'Input and Summary Results'!D4877=0,'Input and Summary Results'!D4877=""),FALSE,'Input and Summary Results'!$D4877)</f>
        <v>0</v>
      </c>
      <c r="D5295" t="b">
        <f>IF(OR(B5295=0,'Input and Summary Results'!E4877=0),FALSE,'Input and Summary Results'!$E4877)</f>
        <v>0</v>
      </c>
      <c r="E5295" t="b">
        <f t="shared" si="278"/>
        <v>0</v>
      </c>
      <c r="F5295" t="b">
        <f t="shared" si="279"/>
        <v>0</v>
      </c>
      <c r="G5295" t="b">
        <f>IF('Input and Summary Results'!$J$4="yes",IF(C5295=FALSE,FALSE,IF('Data Transformation'!E5295&lt;$R$10,E5295,$R$10)),IF(C5295=FALSE,FALSE,IF(C5295&lt;$R$10,C5295,$R$10)))</f>
        <v>0</v>
      </c>
      <c r="H5295" t="b">
        <f>IF('Input and Summary Results'!$J$4="yes",'Data Transformation'!F5295,'Data Transformation'!D5295)</f>
        <v>0</v>
      </c>
      <c r="I5295" t="str">
        <f t="shared" si="277"/>
        <v/>
      </c>
    </row>
    <row r="5296" spans="2:9" x14ac:dyDescent="0.25">
      <c r="B5296" t="b">
        <f>IF('Input and Summary Results'!D4878=0,FALSE,'Input and Summary Results'!$B4878)</f>
        <v>0</v>
      </c>
      <c r="C5296" t="b">
        <f>IF(OR(B5296=0,'Input and Summary Results'!D4878=0,'Input and Summary Results'!D4878=""),FALSE,'Input and Summary Results'!$D4878)</f>
        <v>0</v>
      </c>
      <c r="D5296" t="b">
        <f>IF(OR(B5296=0,'Input and Summary Results'!E4878=0),FALSE,'Input and Summary Results'!$E4878)</f>
        <v>0</v>
      </c>
      <c r="E5296" t="b">
        <f t="shared" si="278"/>
        <v>0</v>
      </c>
      <c r="F5296" t="b">
        <f t="shared" si="279"/>
        <v>0</v>
      </c>
      <c r="G5296" t="b">
        <f>IF('Input and Summary Results'!$J$4="yes",IF(C5296=FALSE,FALSE,IF('Data Transformation'!E5296&lt;$R$10,E5296,$R$10)),IF(C5296=FALSE,FALSE,IF(C5296&lt;$R$10,C5296,$R$10)))</f>
        <v>0</v>
      </c>
      <c r="H5296" t="b">
        <f>IF('Input and Summary Results'!$J$4="yes",'Data Transformation'!F5296,'Data Transformation'!D5296)</f>
        <v>0</v>
      </c>
      <c r="I5296" t="str">
        <f t="shared" si="277"/>
        <v/>
      </c>
    </row>
    <row r="5297" spans="2:9" x14ac:dyDescent="0.25">
      <c r="B5297" t="b">
        <f>IF('Input and Summary Results'!D4879=0,FALSE,'Input and Summary Results'!$B4879)</f>
        <v>0</v>
      </c>
      <c r="C5297" t="b">
        <f>IF(OR(B5297=0,'Input and Summary Results'!D4879=0,'Input and Summary Results'!D4879=""),FALSE,'Input and Summary Results'!$D4879)</f>
        <v>0</v>
      </c>
      <c r="D5297" t="b">
        <f>IF(OR(B5297=0,'Input and Summary Results'!E4879=0),FALSE,'Input and Summary Results'!$E4879)</f>
        <v>0</v>
      </c>
      <c r="E5297" t="b">
        <f t="shared" si="278"/>
        <v>0</v>
      </c>
      <c r="F5297" t="b">
        <f t="shared" si="279"/>
        <v>0</v>
      </c>
      <c r="G5297" t="b">
        <f>IF('Input and Summary Results'!$J$4="yes",IF(C5297=FALSE,FALSE,IF('Data Transformation'!E5297&lt;$R$10,E5297,$R$10)),IF(C5297=FALSE,FALSE,IF(C5297&lt;$R$10,C5297,$R$10)))</f>
        <v>0</v>
      </c>
      <c r="H5297" t="b">
        <f>IF('Input and Summary Results'!$J$4="yes",'Data Transformation'!F5297,'Data Transformation'!D5297)</f>
        <v>0</v>
      </c>
      <c r="I5297" t="str">
        <f t="shared" si="277"/>
        <v/>
      </c>
    </row>
    <row r="5298" spans="2:9" x14ac:dyDescent="0.25">
      <c r="B5298" t="b">
        <f>IF('Input and Summary Results'!D4880=0,FALSE,'Input and Summary Results'!$B4880)</f>
        <v>0</v>
      </c>
      <c r="C5298" t="b">
        <f>IF(OR(B5298=0,'Input and Summary Results'!D4880=0,'Input and Summary Results'!D4880=""),FALSE,'Input and Summary Results'!$D4880)</f>
        <v>0</v>
      </c>
      <c r="D5298" t="b">
        <f>IF(OR(B5298=0,'Input and Summary Results'!E4880=0),FALSE,'Input and Summary Results'!$E4880)</f>
        <v>0</v>
      </c>
      <c r="E5298" t="b">
        <f t="shared" si="278"/>
        <v>0</v>
      </c>
      <c r="F5298" t="b">
        <f t="shared" si="279"/>
        <v>0</v>
      </c>
      <c r="G5298" t="b">
        <f>IF('Input and Summary Results'!$J$4="yes",IF(C5298=FALSE,FALSE,IF('Data Transformation'!E5298&lt;$R$10,E5298,$R$10)),IF(C5298=FALSE,FALSE,IF(C5298&lt;$R$10,C5298,$R$10)))</f>
        <v>0</v>
      </c>
      <c r="H5298" t="b">
        <f>IF('Input and Summary Results'!$J$4="yes",'Data Transformation'!F5298,'Data Transformation'!D5298)</f>
        <v>0</v>
      </c>
      <c r="I5298" t="str">
        <f t="shared" si="277"/>
        <v/>
      </c>
    </row>
    <row r="5299" spans="2:9" x14ac:dyDescent="0.25">
      <c r="B5299" t="b">
        <f>IF('Input and Summary Results'!D4881=0,FALSE,'Input and Summary Results'!$B4881)</f>
        <v>0</v>
      </c>
      <c r="C5299" t="b">
        <f>IF(OR(B5299=0,'Input and Summary Results'!D4881=0,'Input and Summary Results'!D4881=""),FALSE,'Input and Summary Results'!$D4881)</f>
        <v>0</v>
      </c>
      <c r="D5299" t="b">
        <f>IF(OR(B5299=0,'Input and Summary Results'!E4881=0),FALSE,'Input and Summary Results'!$E4881)</f>
        <v>0</v>
      </c>
      <c r="E5299" t="b">
        <f t="shared" si="278"/>
        <v>0</v>
      </c>
      <c r="F5299" t="b">
        <f t="shared" si="279"/>
        <v>0</v>
      </c>
      <c r="G5299" t="b">
        <f>IF('Input and Summary Results'!$J$4="yes",IF(C5299=FALSE,FALSE,IF('Data Transformation'!E5299&lt;$R$10,E5299,$R$10)),IF(C5299=FALSE,FALSE,IF(C5299&lt;$R$10,C5299,$R$10)))</f>
        <v>0</v>
      </c>
      <c r="H5299" t="b">
        <f>IF('Input and Summary Results'!$J$4="yes",'Data Transformation'!F5299,'Data Transformation'!D5299)</f>
        <v>0</v>
      </c>
      <c r="I5299" t="str">
        <f t="shared" si="277"/>
        <v/>
      </c>
    </row>
    <row r="5300" spans="2:9" x14ac:dyDescent="0.25">
      <c r="B5300" t="b">
        <f>IF('Input and Summary Results'!D4882=0,FALSE,'Input and Summary Results'!$B4882)</f>
        <v>0</v>
      </c>
      <c r="C5300" t="b">
        <f>IF(OR(B5300=0,'Input and Summary Results'!D4882=0,'Input and Summary Results'!D4882=""),FALSE,'Input and Summary Results'!$D4882)</f>
        <v>0</v>
      </c>
      <c r="D5300" t="b">
        <f>IF(OR(B5300=0,'Input and Summary Results'!E4882=0),FALSE,'Input and Summary Results'!$E4882)</f>
        <v>0</v>
      </c>
      <c r="E5300" t="b">
        <f t="shared" si="278"/>
        <v>0</v>
      </c>
      <c r="F5300" t="b">
        <f t="shared" si="279"/>
        <v>0</v>
      </c>
      <c r="G5300" t="b">
        <f>IF('Input and Summary Results'!$J$4="yes",IF(C5300=FALSE,FALSE,IF('Data Transformation'!E5300&lt;$R$10,E5300,$R$10)),IF(C5300=FALSE,FALSE,IF(C5300&lt;$R$10,C5300,$R$10)))</f>
        <v>0</v>
      </c>
      <c r="H5300" t="b">
        <f>IF('Input and Summary Results'!$J$4="yes",'Data Transformation'!F5300,'Data Transformation'!D5300)</f>
        <v>0</v>
      </c>
      <c r="I5300" t="str">
        <f t="shared" si="277"/>
        <v/>
      </c>
    </row>
    <row r="5301" spans="2:9" x14ac:dyDescent="0.25">
      <c r="B5301" t="b">
        <f>IF('Input and Summary Results'!D4883=0,FALSE,'Input and Summary Results'!$B4883)</f>
        <v>0</v>
      </c>
      <c r="C5301" t="b">
        <f>IF(OR(B5301=0,'Input and Summary Results'!D4883=0,'Input and Summary Results'!D4883=""),FALSE,'Input and Summary Results'!$D4883)</f>
        <v>0</v>
      </c>
      <c r="D5301" t="b">
        <f>IF(OR(B5301=0,'Input and Summary Results'!E4883=0),FALSE,'Input and Summary Results'!$E4883)</f>
        <v>0</v>
      </c>
      <c r="E5301" t="b">
        <f t="shared" si="278"/>
        <v>0</v>
      </c>
      <c r="F5301" t="b">
        <f t="shared" si="279"/>
        <v>0</v>
      </c>
      <c r="G5301" t="b">
        <f>IF('Input and Summary Results'!$J$4="yes",IF(C5301=FALSE,FALSE,IF('Data Transformation'!E5301&lt;$R$10,E5301,$R$10)),IF(C5301=FALSE,FALSE,IF(C5301&lt;$R$10,C5301,$R$10)))</f>
        <v>0</v>
      </c>
      <c r="H5301" t="b">
        <f>IF('Input and Summary Results'!$J$4="yes",'Data Transformation'!F5301,'Data Transformation'!D5301)</f>
        <v>0</v>
      </c>
      <c r="I5301" t="str">
        <f t="shared" si="277"/>
        <v/>
      </c>
    </row>
    <row r="5302" spans="2:9" x14ac:dyDescent="0.25">
      <c r="B5302" t="b">
        <f>IF('Input and Summary Results'!D4884=0,FALSE,'Input and Summary Results'!$B4884)</f>
        <v>0</v>
      </c>
      <c r="C5302" t="b">
        <f>IF(OR(B5302=0,'Input and Summary Results'!D4884=0,'Input and Summary Results'!D4884=""),FALSE,'Input and Summary Results'!$D4884)</f>
        <v>0</v>
      </c>
      <c r="D5302" t="b">
        <f>IF(OR(B5302=0,'Input and Summary Results'!E4884=0),FALSE,'Input and Summary Results'!$E4884)</f>
        <v>0</v>
      </c>
      <c r="E5302" t="b">
        <f t="shared" si="278"/>
        <v>0</v>
      </c>
      <c r="F5302" t="b">
        <f t="shared" si="279"/>
        <v>0</v>
      </c>
      <c r="G5302" t="b">
        <f>IF('Input and Summary Results'!$J$4="yes",IF(C5302=FALSE,FALSE,IF('Data Transformation'!E5302&lt;$R$10,E5302,$R$10)),IF(C5302=FALSE,FALSE,IF(C5302&lt;$R$10,C5302,$R$10)))</f>
        <v>0</v>
      </c>
      <c r="H5302" t="b">
        <f>IF('Input and Summary Results'!$J$4="yes",'Data Transformation'!F5302,'Data Transformation'!D5302)</f>
        <v>0</v>
      </c>
      <c r="I5302" t="str">
        <f t="shared" si="277"/>
        <v/>
      </c>
    </row>
    <row r="5303" spans="2:9" x14ac:dyDescent="0.25">
      <c r="B5303" t="b">
        <f>IF('Input and Summary Results'!D4885=0,FALSE,'Input and Summary Results'!$B4885)</f>
        <v>0</v>
      </c>
      <c r="C5303" t="b">
        <f>IF(OR(B5303=0,'Input and Summary Results'!D4885=0,'Input and Summary Results'!D4885=""),FALSE,'Input and Summary Results'!$D4885)</f>
        <v>0</v>
      </c>
      <c r="D5303" t="b">
        <f>IF(OR(B5303=0,'Input and Summary Results'!E4885=0),FALSE,'Input and Summary Results'!$E4885)</f>
        <v>0</v>
      </c>
      <c r="E5303" t="b">
        <f t="shared" si="278"/>
        <v>0</v>
      </c>
      <c r="F5303" t="b">
        <f t="shared" si="279"/>
        <v>0</v>
      </c>
      <c r="G5303" t="b">
        <f>IF('Input and Summary Results'!$J$4="yes",IF(C5303=FALSE,FALSE,IF('Data Transformation'!E5303&lt;$R$10,E5303,$R$10)),IF(C5303=FALSE,FALSE,IF(C5303&lt;$R$10,C5303,$R$10)))</f>
        <v>0</v>
      </c>
      <c r="H5303" t="b">
        <f>IF('Input and Summary Results'!$J$4="yes",'Data Transformation'!F5303,'Data Transformation'!D5303)</f>
        <v>0</v>
      </c>
      <c r="I5303" t="str">
        <f t="shared" si="277"/>
        <v/>
      </c>
    </row>
    <row r="5304" spans="2:9" x14ac:dyDescent="0.25">
      <c r="B5304" t="b">
        <f>IF('Input and Summary Results'!D4886=0,FALSE,'Input and Summary Results'!$B4886)</f>
        <v>0</v>
      </c>
      <c r="C5304" t="b">
        <f>IF(OR(B5304=0,'Input and Summary Results'!D4886=0,'Input and Summary Results'!D4886=""),FALSE,'Input and Summary Results'!$D4886)</f>
        <v>0</v>
      </c>
      <c r="D5304" t="b">
        <f>IF(OR(B5304=0,'Input and Summary Results'!E4886=0),FALSE,'Input and Summary Results'!$E4886)</f>
        <v>0</v>
      </c>
      <c r="E5304" t="b">
        <f t="shared" si="278"/>
        <v>0</v>
      </c>
      <c r="F5304" t="b">
        <f t="shared" si="279"/>
        <v>0</v>
      </c>
      <c r="G5304" t="b">
        <f>IF('Input and Summary Results'!$J$4="yes",IF(C5304=FALSE,FALSE,IF('Data Transformation'!E5304&lt;$R$10,E5304,$R$10)),IF(C5304=FALSE,FALSE,IF(C5304&lt;$R$10,C5304,$R$10)))</f>
        <v>0</v>
      </c>
      <c r="H5304" t="b">
        <f>IF('Input and Summary Results'!$J$4="yes",'Data Transformation'!F5304,'Data Transformation'!D5304)</f>
        <v>0</v>
      </c>
      <c r="I5304" t="str">
        <f t="shared" si="277"/>
        <v/>
      </c>
    </row>
    <row r="5305" spans="2:9" x14ac:dyDescent="0.25">
      <c r="B5305" t="b">
        <f>IF('Input and Summary Results'!D4887=0,FALSE,'Input and Summary Results'!$B4887)</f>
        <v>0</v>
      </c>
      <c r="C5305" t="b">
        <f>IF(OR(B5305=0,'Input and Summary Results'!D4887=0,'Input and Summary Results'!D4887=""),FALSE,'Input and Summary Results'!$D4887)</f>
        <v>0</v>
      </c>
      <c r="D5305" t="b">
        <f>IF(OR(B5305=0,'Input and Summary Results'!E4887=0),FALSE,'Input and Summary Results'!$E4887)</f>
        <v>0</v>
      </c>
      <c r="E5305" t="b">
        <f t="shared" si="278"/>
        <v>0</v>
      </c>
      <c r="F5305" t="b">
        <f t="shared" si="279"/>
        <v>0</v>
      </c>
      <c r="G5305" t="b">
        <f>IF('Input and Summary Results'!$J$4="yes",IF(C5305=FALSE,FALSE,IF('Data Transformation'!E5305&lt;$R$10,E5305,$R$10)),IF(C5305=FALSE,FALSE,IF(C5305&lt;$R$10,C5305,$R$10)))</f>
        <v>0</v>
      </c>
      <c r="H5305" t="b">
        <f>IF('Input and Summary Results'!$J$4="yes",'Data Transformation'!F5305,'Data Transformation'!D5305)</f>
        <v>0</v>
      </c>
      <c r="I5305" t="str">
        <f t="shared" si="277"/>
        <v/>
      </c>
    </row>
    <row r="5306" spans="2:9" x14ac:dyDescent="0.25">
      <c r="B5306" t="b">
        <f>IF('Input and Summary Results'!D4888=0,FALSE,'Input and Summary Results'!$B4888)</f>
        <v>0</v>
      </c>
      <c r="C5306" t="b">
        <f>IF(OR(B5306=0,'Input and Summary Results'!D4888=0,'Input and Summary Results'!D4888=""),FALSE,'Input and Summary Results'!$D4888)</f>
        <v>0</v>
      </c>
      <c r="D5306" t="b">
        <f>IF(OR(B5306=0,'Input and Summary Results'!E4888=0),FALSE,'Input and Summary Results'!$E4888)</f>
        <v>0</v>
      </c>
      <c r="E5306" t="b">
        <f t="shared" si="278"/>
        <v>0</v>
      </c>
      <c r="F5306" t="b">
        <f t="shared" si="279"/>
        <v>0</v>
      </c>
      <c r="G5306" t="b">
        <f>IF('Input and Summary Results'!$J$4="yes",IF(C5306=FALSE,FALSE,IF('Data Transformation'!E5306&lt;$R$10,E5306,$R$10)),IF(C5306=FALSE,FALSE,IF(C5306&lt;$R$10,C5306,$R$10)))</f>
        <v>0</v>
      </c>
      <c r="H5306" t="b">
        <f>IF('Input and Summary Results'!$J$4="yes",'Data Transformation'!F5306,'Data Transformation'!D5306)</f>
        <v>0</v>
      </c>
      <c r="I5306" t="str">
        <f t="shared" si="277"/>
        <v/>
      </c>
    </row>
    <row r="5307" spans="2:9" x14ac:dyDescent="0.25">
      <c r="B5307" t="b">
        <f>IF('Input and Summary Results'!D4889=0,FALSE,'Input and Summary Results'!$B4889)</f>
        <v>0</v>
      </c>
      <c r="C5307" t="b">
        <f>IF(OR(B5307=0,'Input and Summary Results'!D4889=0,'Input and Summary Results'!D4889=""),FALSE,'Input and Summary Results'!$D4889)</f>
        <v>0</v>
      </c>
      <c r="D5307" t="b">
        <f>IF(OR(B5307=0,'Input and Summary Results'!E4889=0),FALSE,'Input and Summary Results'!$E4889)</f>
        <v>0</v>
      </c>
      <c r="E5307" t="b">
        <f t="shared" si="278"/>
        <v>0</v>
      </c>
      <c r="F5307" t="b">
        <f t="shared" si="279"/>
        <v>0</v>
      </c>
      <c r="G5307" t="b">
        <f>IF('Input and Summary Results'!$J$4="yes",IF(C5307=FALSE,FALSE,IF('Data Transformation'!E5307&lt;$R$10,E5307,$R$10)),IF(C5307=FALSE,FALSE,IF(C5307&lt;$R$10,C5307,$R$10)))</f>
        <v>0</v>
      </c>
      <c r="H5307" t="b">
        <f>IF('Input and Summary Results'!$J$4="yes",'Data Transformation'!F5307,'Data Transformation'!D5307)</f>
        <v>0</v>
      </c>
      <c r="I5307" t="str">
        <f t="shared" si="277"/>
        <v/>
      </c>
    </row>
    <row r="5308" spans="2:9" x14ac:dyDescent="0.25">
      <c r="B5308" t="b">
        <f>IF('Input and Summary Results'!D4890=0,FALSE,'Input and Summary Results'!$B4890)</f>
        <v>0</v>
      </c>
      <c r="C5308" t="b">
        <f>IF(OR(B5308=0,'Input and Summary Results'!D4890=0,'Input and Summary Results'!D4890=""),FALSE,'Input and Summary Results'!$D4890)</f>
        <v>0</v>
      </c>
      <c r="D5308" t="b">
        <f>IF(OR(B5308=0,'Input and Summary Results'!E4890=0),FALSE,'Input and Summary Results'!$E4890)</f>
        <v>0</v>
      </c>
      <c r="E5308" t="b">
        <f t="shared" si="278"/>
        <v>0</v>
      </c>
      <c r="F5308" t="b">
        <f t="shared" si="279"/>
        <v>0</v>
      </c>
      <c r="G5308" t="b">
        <f>IF('Input and Summary Results'!$J$4="yes",IF(C5308=FALSE,FALSE,IF('Data Transformation'!E5308&lt;$R$10,E5308,$R$10)),IF(C5308=FALSE,FALSE,IF(C5308&lt;$R$10,C5308,$R$10)))</f>
        <v>0</v>
      </c>
      <c r="H5308" t="b">
        <f>IF('Input and Summary Results'!$J$4="yes",'Data Transformation'!F5308,'Data Transformation'!D5308)</f>
        <v>0</v>
      </c>
      <c r="I5308" t="str">
        <f t="shared" si="277"/>
        <v/>
      </c>
    </row>
    <row r="5309" spans="2:9" x14ac:dyDescent="0.25">
      <c r="B5309" t="b">
        <f>IF('Input and Summary Results'!D4891=0,FALSE,'Input and Summary Results'!$B4891)</f>
        <v>0</v>
      </c>
      <c r="C5309" t="b">
        <f>IF(OR(B5309=0,'Input and Summary Results'!D4891=0,'Input and Summary Results'!D4891=""),FALSE,'Input and Summary Results'!$D4891)</f>
        <v>0</v>
      </c>
      <c r="D5309" t="b">
        <f>IF(OR(B5309=0,'Input and Summary Results'!E4891=0),FALSE,'Input and Summary Results'!$E4891)</f>
        <v>0</v>
      </c>
      <c r="E5309" t="b">
        <f t="shared" si="278"/>
        <v>0</v>
      </c>
      <c r="F5309" t="b">
        <f t="shared" si="279"/>
        <v>0</v>
      </c>
      <c r="G5309" t="b">
        <f>IF('Input and Summary Results'!$J$4="yes",IF(C5309=FALSE,FALSE,IF('Data Transformation'!E5309&lt;$R$10,E5309,$R$10)),IF(C5309=FALSE,FALSE,IF(C5309&lt;$R$10,C5309,$R$10)))</f>
        <v>0</v>
      </c>
      <c r="H5309" t="b">
        <f>IF('Input and Summary Results'!$J$4="yes",'Data Transformation'!F5309,'Data Transformation'!D5309)</f>
        <v>0</v>
      </c>
      <c r="I5309" t="str">
        <f t="shared" si="277"/>
        <v/>
      </c>
    </row>
    <row r="5310" spans="2:9" x14ac:dyDescent="0.25">
      <c r="B5310" t="b">
        <f>IF('Input and Summary Results'!D4892=0,FALSE,'Input and Summary Results'!$B4892)</f>
        <v>0</v>
      </c>
      <c r="C5310" t="b">
        <f>IF(OR(B5310=0,'Input and Summary Results'!D4892=0,'Input and Summary Results'!D4892=""),FALSE,'Input and Summary Results'!$D4892)</f>
        <v>0</v>
      </c>
      <c r="D5310" t="b">
        <f>IF(OR(B5310=0,'Input and Summary Results'!E4892=0),FALSE,'Input and Summary Results'!$E4892)</f>
        <v>0</v>
      </c>
      <c r="E5310" t="b">
        <f t="shared" si="278"/>
        <v>0</v>
      </c>
      <c r="F5310" t="b">
        <f t="shared" si="279"/>
        <v>0</v>
      </c>
      <c r="G5310" t="b">
        <f>IF('Input and Summary Results'!$J$4="yes",IF(C5310=FALSE,FALSE,IF('Data Transformation'!E5310&lt;$R$10,E5310,$R$10)),IF(C5310=FALSE,FALSE,IF(C5310&lt;$R$10,C5310,$R$10)))</f>
        <v>0</v>
      </c>
      <c r="H5310" t="b">
        <f>IF('Input and Summary Results'!$J$4="yes",'Data Transformation'!F5310,'Data Transformation'!D5310)</f>
        <v>0</v>
      </c>
      <c r="I5310" t="str">
        <f t="shared" si="277"/>
        <v/>
      </c>
    </row>
    <row r="5311" spans="2:9" x14ac:dyDescent="0.25">
      <c r="B5311" t="b">
        <f>IF('Input and Summary Results'!D4893=0,FALSE,'Input and Summary Results'!$B4893)</f>
        <v>0</v>
      </c>
      <c r="C5311" t="b">
        <f>IF(OR(B5311=0,'Input and Summary Results'!D4893=0,'Input and Summary Results'!D4893=""),FALSE,'Input and Summary Results'!$D4893)</f>
        <v>0</v>
      </c>
      <c r="D5311" t="b">
        <f>IF(OR(B5311=0,'Input and Summary Results'!E4893=0),FALSE,'Input and Summary Results'!$E4893)</f>
        <v>0</v>
      </c>
      <c r="E5311" t="b">
        <f t="shared" si="278"/>
        <v>0</v>
      </c>
      <c r="F5311" t="b">
        <f t="shared" si="279"/>
        <v>0</v>
      </c>
      <c r="G5311" t="b">
        <f>IF('Input and Summary Results'!$J$4="yes",IF(C5311=FALSE,FALSE,IF('Data Transformation'!E5311&lt;$R$10,E5311,$R$10)),IF(C5311=FALSE,FALSE,IF(C5311&lt;$R$10,C5311,$R$10)))</f>
        <v>0</v>
      </c>
      <c r="H5311" t="b">
        <f>IF('Input and Summary Results'!$J$4="yes",'Data Transformation'!F5311,'Data Transformation'!D5311)</f>
        <v>0</v>
      </c>
      <c r="I5311" t="str">
        <f t="shared" si="277"/>
        <v/>
      </c>
    </row>
    <row r="5312" spans="2:9" x14ac:dyDescent="0.25">
      <c r="B5312" t="b">
        <f>IF('Input and Summary Results'!D4894=0,FALSE,'Input and Summary Results'!$B4894)</f>
        <v>0</v>
      </c>
      <c r="C5312" t="b">
        <f>IF(OR(B5312=0,'Input and Summary Results'!D4894=0,'Input and Summary Results'!D4894=""),FALSE,'Input and Summary Results'!$D4894)</f>
        <v>0</v>
      </c>
      <c r="D5312" t="b">
        <f>IF(OR(B5312=0,'Input and Summary Results'!E4894=0),FALSE,'Input and Summary Results'!$E4894)</f>
        <v>0</v>
      </c>
      <c r="E5312" t="b">
        <f t="shared" si="278"/>
        <v>0</v>
      </c>
      <c r="F5312" t="b">
        <f t="shared" si="279"/>
        <v>0</v>
      </c>
      <c r="G5312" t="b">
        <f>IF('Input and Summary Results'!$J$4="yes",IF(C5312=FALSE,FALSE,IF('Data Transformation'!E5312&lt;$R$10,E5312,$R$10)),IF(C5312=FALSE,FALSE,IF(C5312&lt;$R$10,C5312,$R$10)))</f>
        <v>0</v>
      </c>
      <c r="H5312" t="b">
        <f>IF('Input and Summary Results'!$J$4="yes",'Data Transformation'!F5312,'Data Transformation'!D5312)</f>
        <v>0</v>
      </c>
      <c r="I5312" t="str">
        <f t="shared" si="277"/>
        <v/>
      </c>
    </row>
    <row r="5313" spans="2:9" x14ac:dyDescent="0.25">
      <c r="B5313" t="b">
        <f>IF('Input and Summary Results'!D4895=0,FALSE,'Input and Summary Results'!$B4895)</f>
        <v>0</v>
      </c>
      <c r="C5313" t="b">
        <f>IF(OR(B5313=0,'Input and Summary Results'!D4895=0,'Input and Summary Results'!D4895=""),FALSE,'Input and Summary Results'!$D4895)</f>
        <v>0</v>
      </c>
      <c r="D5313" t="b">
        <f>IF(OR(B5313=0,'Input and Summary Results'!E4895=0),FALSE,'Input and Summary Results'!$E4895)</f>
        <v>0</v>
      </c>
      <c r="E5313" t="b">
        <f t="shared" si="278"/>
        <v>0</v>
      </c>
      <c r="F5313" t="b">
        <f t="shared" si="279"/>
        <v>0</v>
      </c>
      <c r="G5313" t="b">
        <f>IF('Input and Summary Results'!$J$4="yes",IF(C5313=FALSE,FALSE,IF('Data Transformation'!E5313&lt;$R$10,E5313,$R$10)),IF(C5313=FALSE,FALSE,IF(C5313&lt;$R$10,C5313,$R$10)))</f>
        <v>0</v>
      </c>
      <c r="H5313" t="b">
        <f>IF('Input and Summary Results'!$J$4="yes",'Data Transformation'!F5313,'Data Transformation'!D5313)</f>
        <v>0</v>
      </c>
      <c r="I5313" t="str">
        <f t="shared" si="277"/>
        <v/>
      </c>
    </row>
    <row r="5314" spans="2:9" x14ac:dyDescent="0.25">
      <c r="B5314" t="b">
        <f>IF('Input and Summary Results'!D4896=0,FALSE,'Input and Summary Results'!$B4896)</f>
        <v>0</v>
      </c>
      <c r="C5314" t="b">
        <f>IF(OR(B5314=0,'Input and Summary Results'!D4896=0,'Input and Summary Results'!D4896=""),FALSE,'Input and Summary Results'!$D4896)</f>
        <v>0</v>
      </c>
      <c r="D5314" t="b">
        <f>IF(OR(B5314=0,'Input and Summary Results'!E4896=0),FALSE,'Input and Summary Results'!$E4896)</f>
        <v>0</v>
      </c>
      <c r="E5314" t="b">
        <f t="shared" si="278"/>
        <v>0</v>
      </c>
      <c r="F5314" t="b">
        <f t="shared" si="279"/>
        <v>0</v>
      </c>
      <c r="G5314" t="b">
        <f>IF('Input and Summary Results'!$J$4="yes",IF(C5314=FALSE,FALSE,IF('Data Transformation'!E5314&lt;$R$10,E5314,$R$10)),IF(C5314=FALSE,FALSE,IF(C5314&lt;$R$10,C5314,$R$10)))</f>
        <v>0</v>
      </c>
      <c r="H5314" t="b">
        <f>IF('Input and Summary Results'!$J$4="yes",'Data Transformation'!F5314,'Data Transformation'!D5314)</f>
        <v>0</v>
      </c>
      <c r="I5314" t="str">
        <f t="shared" si="277"/>
        <v/>
      </c>
    </row>
    <row r="5315" spans="2:9" x14ac:dyDescent="0.25">
      <c r="B5315" t="b">
        <f>IF('Input and Summary Results'!D4897=0,FALSE,'Input and Summary Results'!$B4897)</f>
        <v>0</v>
      </c>
      <c r="C5315" t="b">
        <f>IF(OR(B5315=0,'Input and Summary Results'!D4897=0,'Input and Summary Results'!D4897=""),FALSE,'Input and Summary Results'!$D4897)</f>
        <v>0</v>
      </c>
      <c r="D5315" t="b">
        <f>IF(OR(B5315=0,'Input and Summary Results'!E4897=0),FALSE,'Input and Summary Results'!$E4897)</f>
        <v>0</v>
      </c>
      <c r="E5315" t="b">
        <f t="shared" si="278"/>
        <v>0</v>
      </c>
      <c r="F5315" t="b">
        <f t="shared" si="279"/>
        <v>0</v>
      </c>
      <c r="G5315" t="b">
        <f>IF('Input and Summary Results'!$J$4="yes",IF(C5315=FALSE,FALSE,IF('Data Transformation'!E5315&lt;$R$10,E5315,$R$10)),IF(C5315=FALSE,FALSE,IF(C5315&lt;$R$10,C5315,$R$10)))</f>
        <v>0</v>
      </c>
      <c r="H5315" t="b">
        <f>IF('Input and Summary Results'!$J$4="yes",'Data Transformation'!F5315,'Data Transformation'!D5315)</f>
        <v>0</v>
      </c>
      <c r="I5315" t="str">
        <f t="shared" si="277"/>
        <v/>
      </c>
    </row>
    <row r="5316" spans="2:9" x14ac:dyDescent="0.25">
      <c r="B5316" t="b">
        <f>IF('Input and Summary Results'!D4898=0,FALSE,'Input and Summary Results'!$B4898)</f>
        <v>0</v>
      </c>
      <c r="C5316" t="b">
        <f>IF(OR(B5316=0,'Input and Summary Results'!D4898=0,'Input and Summary Results'!D4898=""),FALSE,'Input and Summary Results'!$D4898)</f>
        <v>0</v>
      </c>
      <c r="D5316" t="b">
        <f>IF(OR(B5316=0,'Input and Summary Results'!E4898=0),FALSE,'Input and Summary Results'!$E4898)</f>
        <v>0</v>
      </c>
      <c r="E5316" t="b">
        <f t="shared" si="278"/>
        <v>0</v>
      </c>
      <c r="F5316" t="b">
        <f t="shared" si="279"/>
        <v>0</v>
      </c>
      <c r="G5316" t="b">
        <f>IF('Input and Summary Results'!$J$4="yes",IF(C5316=FALSE,FALSE,IF('Data Transformation'!E5316&lt;$R$10,E5316,$R$10)),IF(C5316=FALSE,FALSE,IF(C5316&lt;$R$10,C5316,$R$10)))</f>
        <v>0</v>
      </c>
      <c r="H5316" t="b">
        <f>IF('Input and Summary Results'!$J$4="yes",'Data Transformation'!F5316,'Data Transformation'!D5316)</f>
        <v>0</v>
      </c>
      <c r="I5316" t="str">
        <f t="shared" si="277"/>
        <v/>
      </c>
    </row>
    <row r="5317" spans="2:9" x14ac:dyDescent="0.25">
      <c r="B5317" t="b">
        <f>IF('Input and Summary Results'!D4899=0,FALSE,'Input and Summary Results'!$B4899)</f>
        <v>0</v>
      </c>
      <c r="C5317" t="b">
        <f>IF(OR(B5317=0,'Input and Summary Results'!D4899=0,'Input and Summary Results'!D4899=""),FALSE,'Input and Summary Results'!$D4899)</f>
        <v>0</v>
      </c>
      <c r="D5317" t="b">
        <f>IF(OR(B5317=0,'Input and Summary Results'!E4899=0),FALSE,'Input and Summary Results'!$E4899)</f>
        <v>0</v>
      </c>
      <c r="E5317" t="b">
        <f t="shared" si="278"/>
        <v>0</v>
      </c>
      <c r="F5317" t="b">
        <f t="shared" si="279"/>
        <v>0</v>
      </c>
      <c r="G5317" t="b">
        <f>IF('Input and Summary Results'!$J$4="yes",IF(C5317=FALSE,FALSE,IF('Data Transformation'!E5317&lt;$R$10,E5317,$R$10)),IF(C5317=FALSE,FALSE,IF(C5317&lt;$R$10,C5317,$R$10)))</f>
        <v>0</v>
      </c>
      <c r="H5317" t="b">
        <f>IF('Input and Summary Results'!$J$4="yes",'Data Transformation'!F5317,'Data Transformation'!D5317)</f>
        <v>0</v>
      </c>
      <c r="I5317" t="str">
        <f t="shared" ref="I5317:I5380" si="280">IF(G5317=FALSE,"",B5317)</f>
        <v/>
      </c>
    </row>
    <row r="5318" spans="2:9" x14ac:dyDescent="0.25">
      <c r="B5318" t="b">
        <f>IF('Input and Summary Results'!D4900=0,FALSE,'Input and Summary Results'!$B4900)</f>
        <v>0</v>
      </c>
      <c r="C5318" t="b">
        <f>IF(OR(B5318=0,'Input and Summary Results'!D4900=0,'Input and Summary Results'!D4900=""),FALSE,'Input and Summary Results'!$D4900)</f>
        <v>0</v>
      </c>
      <c r="D5318" t="b">
        <f>IF(OR(B5318=0,'Input and Summary Results'!E4900=0),FALSE,'Input and Summary Results'!$E4900)</f>
        <v>0</v>
      </c>
      <c r="E5318" t="b">
        <f t="shared" si="278"/>
        <v>0</v>
      </c>
      <c r="F5318" t="b">
        <f t="shared" si="279"/>
        <v>0</v>
      </c>
      <c r="G5318" t="b">
        <f>IF('Input and Summary Results'!$J$4="yes",IF(C5318=FALSE,FALSE,IF('Data Transformation'!E5318&lt;$R$10,E5318,$R$10)),IF(C5318=FALSE,FALSE,IF(C5318&lt;$R$10,C5318,$R$10)))</f>
        <v>0</v>
      </c>
      <c r="H5318" t="b">
        <f>IF('Input and Summary Results'!$J$4="yes",'Data Transformation'!F5318,'Data Transformation'!D5318)</f>
        <v>0</v>
      </c>
      <c r="I5318" t="str">
        <f t="shared" si="280"/>
        <v/>
      </c>
    </row>
    <row r="5319" spans="2:9" x14ac:dyDescent="0.25">
      <c r="B5319" t="b">
        <f>IF('Input and Summary Results'!D4901=0,FALSE,'Input and Summary Results'!$B4901)</f>
        <v>0</v>
      </c>
      <c r="C5319" t="b">
        <f>IF(OR(B5319=0,'Input and Summary Results'!D4901=0,'Input and Summary Results'!D4901=""),FALSE,'Input and Summary Results'!$D4901)</f>
        <v>0</v>
      </c>
      <c r="D5319" t="b">
        <f>IF(OR(B5319=0,'Input and Summary Results'!E4901=0),FALSE,'Input and Summary Results'!$E4901)</f>
        <v>0</v>
      </c>
      <c r="E5319" t="b">
        <f t="shared" si="278"/>
        <v>0</v>
      </c>
      <c r="F5319" t="b">
        <f t="shared" si="279"/>
        <v>0</v>
      </c>
      <c r="G5319" t="b">
        <f>IF('Input and Summary Results'!$J$4="yes",IF(C5319=FALSE,FALSE,IF('Data Transformation'!E5319&lt;$R$10,E5319,$R$10)),IF(C5319=FALSE,FALSE,IF(C5319&lt;$R$10,C5319,$R$10)))</f>
        <v>0</v>
      </c>
      <c r="H5319" t="b">
        <f>IF('Input and Summary Results'!$J$4="yes",'Data Transformation'!F5319,'Data Transformation'!D5319)</f>
        <v>0</v>
      </c>
      <c r="I5319" t="str">
        <f t="shared" si="280"/>
        <v/>
      </c>
    </row>
    <row r="5320" spans="2:9" x14ac:dyDescent="0.25">
      <c r="B5320" t="b">
        <f>IF('Input and Summary Results'!D4902=0,FALSE,'Input and Summary Results'!$B4902)</f>
        <v>0</v>
      </c>
      <c r="C5320" t="b">
        <f>IF(OR(B5320=0,'Input and Summary Results'!D4902=0,'Input and Summary Results'!D4902=""),FALSE,'Input and Summary Results'!$D4902)</f>
        <v>0</v>
      </c>
      <c r="D5320" t="b">
        <f>IF(OR(B5320=0,'Input and Summary Results'!E4902=0),FALSE,'Input and Summary Results'!$E4902)</f>
        <v>0</v>
      </c>
      <c r="E5320" t="b">
        <f t="shared" si="278"/>
        <v>0</v>
      </c>
      <c r="F5320" t="b">
        <f t="shared" si="279"/>
        <v>0</v>
      </c>
      <c r="G5320" t="b">
        <f>IF('Input and Summary Results'!$J$4="yes",IF(C5320=FALSE,FALSE,IF('Data Transformation'!E5320&lt;$R$10,E5320,$R$10)),IF(C5320=FALSE,FALSE,IF(C5320&lt;$R$10,C5320,$R$10)))</f>
        <v>0</v>
      </c>
      <c r="H5320" t="b">
        <f>IF('Input and Summary Results'!$J$4="yes",'Data Transformation'!F5320,'Data Transformation'!D5320)</f>
        <v>0</v>
      </c>
      <c r="I5320" t="str">
        <f t="shared" si="280"/>
        <v/>
      </c>
    </row>
    <row r="5321" spans="2:9" x14ac:dyDescent="0.25">
      <c r="B5321" t="b">
        <f>IF('Input and Summary Results'!D4903=0,FALSE,'Input and Summary Results'!$B4903)</f>
        <v>0</v>
      </c>
      <c r="C5321" t="b">
        <f>IF(OR(B5321=0,'Input and Summary Results'!D4903=0,'Input and Summary Results'!D4903=""),FALSE,'Input and Summary Results'!$D4903)</f>
        <v>0</v>
      </c>
      <c r="D5321" t="b">
        <f>IF(OR(B5321=0,'Input and Summary Results'!E4903=0),FALSE,'Input and Summary Results'!$E4903)</f>
        <v>0</v>
      </c>
      <c r="E5321" t="b">
        <f t="shared" si="278"/>
        <v>0</v>
      </c>
      <c r="F5321" t="b">
        <f t="shared" si="279"/>
        <v>0</v>
      </c>
      <c r="G5321" t="b">
        <f>IF('Input and Summary Results'!$J$4="yes",IF(C5321=FALSE,FALSE,IF('Data Transformation'!E5321&lt;$R$10,E5321,$R$10)),IF(C5321=FALSE,FALSE,IF(C5321&lt;$R$10,C5321,$R$10)))</f>
        <v>0</v>
      </c>
      <c r="H5321" t="b">
        <f>IF('Input and Summary Results'!$J$4="yes",'Data Transformation'!F5321,'Data Transformation'!D5321)</f>
        <v>0</v>
      </c>
      <c r="I5321" t="str">
        <f t="shared" si="280"/>
        <v/>
      </c>
    </row>
    <row r="5322" spans="2:9" x14ac:dyDescent="0.25">
      <c r="B5322" t="b">
        <f>IF('Input and Summary Results'!D4904=0,FALSE,'Input and Summary Results'!$B4904)</f>
        <v>0</v>
      </c>
      <c r="C5322" t="b">
        <f>IF(OR(B5322=0,'Input and Summary Results'!D4904=0,'Input and Summary Results'!D4904=""),FALSE,'Input and Summary Results'!$D4904)</f>
        <v>0</v>
      </c>
      <c r="D5322" t="b">
        <f>IF(OR(B5322=0,'Input and Summary Results'!E4904=0),FALSE,'Input and Summary Results'!$E4904)</f>
        <v>0</v>
      </c>
      <c r="E5322" t="b">
        <f t="shared" si="278"/>
        <v>0</v>
      </c>
      <c r="F5322" t="b">
        <f t="shared" si="279"/>
        <v>0</v>
      </c>
      <c r="G5322" t="b">
        <f>IF('Input and Summary Results'!$J$4="yes",IF(C5322=FALSE,FALSE,IF('Data Transformation'!E5322&lt;$R$10,E5322,$R$10)),IF(C5322=FALSE,FALSE,IF(C5322&lt;$R$10,C5322,$R$10)))</f>
        <v>0</v>
      </c>
      <c r="H5322" t="b">
        <f>IF('Input and Summary Results'!$J$4="yes",'Data Transformation'!F5322,'Data Transformation'!D5322)</f>
        <v>0</v>
      </c>
      <c r="I5322" t="str">
        <f t="shared" si="280"/>
        <v/>
      </c>
    </row>
    <row r="5323" spans="2:9" x14ac:dyDescent="0.25">
      <c r="B5323" t="b">
        <f>IF('Input and Summary Results'!D4905=0,FALSE,'Input and Summary Results'!$B4905)</f>
        <v>0</v>
      </c>
      <c r="C5323" t="b">
        <f>IF(OR(B5323=0,'Input and Summary Results'!D4905=0,'Input and Summary Results'!D4905=""),FALSE,'Input and Summary Results'!$D4905)</f>
        <v>0</v>
      </c>
      <c r="D5323" t="b">
        <f>IF(OR(B5323=0,'Input and Summary Results'!E4905=0),FALSE,'Input and Summary Results'!$E4905)</f>
        <v>0</v>
      </c>
      <c r="E5323" t="b">
        <f t="shared" si="278"/>
        <v>0</v>
      </c>
      <c r="F5323" t="b">
        <f t="shared" si="279"/>
        <v>0</v>
      </c>
      <c r="G5323" t="b">
        <f>IF('Input and Summary Results'!$J$4="yes",IF(C5323=FALSE,FALSE,IF('Data Transformation'!E5323&lt;$R$10,E5323,$R$10)),IF(C5323=FALSE,FALSE,IF(C5323&lt;$R$10,C5323,$R$10)))</f>
        <v>0</v>
      </c>
      <c r="H5323" t="b">
        <f>IF('Input and Summary Results'!$J$4="yes",'Data Transformation'!F5323,'Data Transformation'!D5323)</f>
        <v>0</v>
      </c>
      <c r="I5323" t="str">
        <f t="shared" si="280"/>
        <v/>
      </c>
    </row>
    <row r="5324" spans="2:9" x14ac:dyDescent="0.25">
      <c r="B5324" t="b">
        <f>IF('Input and Summary Results'!D4906=0,FALSE,'Input and Summary Results'!$B4906)</f>
        <v>0</v>
      </c>
      <c r="C5324" t="b">
        <f>IF(OR(B5324=0,'Input and Summary Results'!D4906=0,'Input and Summary Results'!D4906=""),FALSE,'Input and Summary Results'!$D4906)</f>
        <v>0</v>
      </c>
      <c r="D5324" t="b">
        <f>IF(OR(B5324=0,'Input and Summary Results'!E4906=0),FALSE,'Input and Summary Results'!$E4906)</f>
        <v>0</v>
      </c>
      <c r="E5324" t="b">
        <f t="shared" si="278"/>
        <v>0</v>
      </c>
      <c r="F5324" t="b">
        <f t="shared" si="279"/>
        <v>0</v>
      </c>
      <c r="G5324" t="b">
        <f>IF('Input and Summary Results'!$J$4="yes",IF(C5324=FALSE,FALSE,IF('Data Transformation'!E5324&lt;$R$10,E5324,$R$10)),IF(C5324=FALSE,FALSE,IF(C5324&lt;$R$10,C5324,$R$10)))</f>
        <v>0</v>
      </c>
      <c r="H5324" t="b">
        <f>IF('Input and Summary Results'!$J$4="yes",'Data Transformation'!F5324,'Data Transformation'!D5324)</f>
        <v>0</v>
      </c>
      <c r="I5324" t="str">
        <f t="shared" si="280"/>
        <v/>
      </c>
    </row>
    <row r="5325" spans="2:9" x14ac:dyDescent="0.25">
      <c r="B5325" t="b">
        <f>IF('Input and Summary Results'!D4907=0,FALSE,'Input and Summary Results'!$B4907)</f>
        <v>0</v>
      </c>
      <c r="C5325" t="b">
        <f>IF(OR(B5325=0,'Input and Summary Results'!D4907=0,'Input and Summary Results'!D4907=""),FALSE,'Input and Summary Results'!$D4907)</f>
        <v>0</v>
      </c>
      <c r="D5325" t="b">
        <f>IF(OR(B5325=0,'Input and Summary Results'!E4907=0),FALSE,'Input and Summary Results'!$E4907)</f>
        <v>0</v>
      </c>
      <c r="E5325" t="b">
        <f t="shared" si="278"/>
        <v>0</v>
      </c>
      <c r="F5325" t="b">
        <f t="shared" si="279"/>
        <v>0</v>
      </c>
      <c r="G5325" t="b">
        <f>IF('Input and Summary Results'!$J$4="yes",IF(C5325=FALSE,FALSE,IF('Data Transformation'!E5325&lt;$R$10,E5325,$R$10)),IF(C5325=FALSE,FALSE,IF(C5325&lt;$R$10,C5325,$R$10)))</f>
        <v>0</v>
      </c>
      <c r="H5325" t="b">
        <f>IF('Input and Summary Results'!$J$4="yes",'Data Transformation'!F5325,'Data Transformation'!D5325)</f>
        <v>0</v>
      </c>
      <c r="I5325" t="str">
        <f t="shared" si="280"/>
        <v/>
      </c>
    </row>
    <row r="5326" spans="2:9" x14ac:dyDescent="0.25">
      <c r="B5326" t="b">
        <f>IF('Input and Summary Results'!D4908=0,FALSE,'Input and Summary Results'!$B4908)</f>
        <v>0</v>
      </c>
      <c r="C5326" t="b">
        <f>IF(OR(B5326=0,'Input and Summary Results'!D4908=0,'Input and Summary Results'!D4908=""),FALSE,'Input and Summary Results'!$D4908)</f>
        <v>0</v>
      </c>
      <c r="D5326" t="b">
        <f>IF(OR(B5326=0,'Input and Summary Results'!E4908=0),FALSE,'Input and Summary Results'!$E4908)</f>
        <v>0</v>
      </c>
      <c r="E5326" t="b">
        <f t="shared" si="278"/>
        <v>0</v>
      </c>
      <c r="F5326" t="b">
        <f t="shared" si="279"/>
        <v>0</v>
      </c>
      <c r="G5326" t="b">
        <f>IF('Input and Summary Results'!$J$4="yes",IF(C5326=FALSE,FALSE,IF('Data Transformation'!E5326&lt;$R$10,E5326,$R$10)),IF(C5326=FALSE,FALSE,IF(C5326&lt;$R$10,C5326,$R$10)))</f>
        <v>0</v>
      </c>
      <c r="H5326" t="b">
        <f>IF('Input and Summary Results'!$J$4="yes",'Data Transformation'!F5326,'Data Transformation'!D5326)</f>
        <v>0</v>
      </c>
      <c r="I5326" t="str">
        <f t="shared" si="280"/>
        <v/>
      </c>
    </row>
    <row r="5327" spans="2:9" x14ac:dyDescent="0.25">
      <c r="B5327" t="b">
        <f>IF('Input and Summary Results'!D4909=0,FALSE,'Input and Summary Results'!$B4909)</f>
        <v>0</v>
      </c>
      <c r="C5327" t="b">
        <f>IF(OR(B5327=0,'Input and Summary Results'!D4909=0,'Input and Summary Results'!D4909=""),FALSE,'Input and Summary Results'!$D4909)</f>
        <v>0</v>
      </c>
      <c r="D5327" t="b">
        <f>IF(OR(B5327=0,'Input and Summary Results'!E4909=0),FALSE,'Input and Summary Results'!$E4909)</f>
        <v>0</v>
      </c>
      <c r="E5327" t="b">
        <f t="shared" si="278"/>
        <v>0</v>
      </c>
      <c r="F5327" t="b">
        <f t="shared" si="279"/>
        <v>0</v>
      </c>
      <c r="G5327" t="b">
        <f>IF('Input and Summary Results'!$J$4="yes",IF(C5327=FALSE,FALSE,IF('Data Transformation'!E5327&lt;$R$10,E5327,$R$10)),IF(C5327=FALSE,FALSE,IF(C5327&lt;$R$10,C5327,$R$10)))</f>
        <v>0</v>
      </c>
      <c r="H5327" t="b">
        <f>IF('Input and Summary Results'!$J$4="yes",'Data Transformation'!F5327,'Data Transformation'!D5327)</f>
        <v>0</v>
      </c>
      <c r="I5327" t="str">
        <f t="shared" si="280"/>
        <v/>
      </c>
    </row>
    <row r="5328" spans="2:9" x14ac:dyDescent="0.25">
      <c r="B5328" t="b">
        <f>IF('Input and Summary Results'!D4910=0,FALSE,'Input and Summary Results'!$B4910)</f>
        <v>0</v>
      </c>
      <c r="C5328" t="b">
        <f>IF(OR(B5328=0,'Input and Summary Results'!D4910=0,'Input and Summary Results'!D4910=""),FALSE,'Input and Summary Results'!$D4910)</f>
        <v>0</v>
      </c>
      <c r="D5328" t="b">
        <f>IF(OR(B5328=0,'Input and Summary Results'!E4910=0),FALSE,'Input and Summary Results'!$E4910)</f>
        <v>0</v>
      </c>
      <c r="E5328" t="b">
        <f t="shared" si="278"/>
        <v>0</v>
      </c>
      <c r="F5328" t="b">
        <f t="shared" si="279"/>
        <v>0</v>
      </c>
      <c r="G5328" t="b">
        <f>IF('Input and Summary Results'!$J$4="yes",IF(C5328=FALSE,FALSE,IF('Data Transformation'!E5328&lt;$R$10,E5328,$R$10)),IF(C5328=FALSE,FALSE,IF(C5328&lt;$R$10,C5328,$R$10)))</f>
        <v>0</v>
      </c>
      <c r="H5328" t="b">
        <f>IF('Input and Summary Results'!$J$4="yes",'Data Transformation'!F5328,'Data Transformation'!D5328)</f>
        <v>0</v>
      </c>
      <c r="I5328" t="str">
        <f t="shared" si="280"/>
        <v/>
      </c>
    </row>
    <row r="5329" spans="2:9" x14ac:dyDescent="0.25">
      <c r="B5329" t="b">
        <f>IF('Input and Summary Results'!D4911=0,FALSE,'Input and Summary Results'!$B4911)</f>
        <v>0</v>
      </c>
      <c r="C5329" t="b">
        <f>IF(OR(B5329=0,'Input and Summary Results'!D4911=0,'Input and Summary Results'!D4911=""),FALSE,'Input and Summary Results'!$D4911)</f>
        <v>0</v>
      </c>
      <c r="D5329" t="b">
        <f>IF(OR(B5329=0,'Input and Summary Results'!E4911=0),FALSE,'Input and Summary Results'!$E4911)</f>
        <v>0</v>
      </c>
      <c r="E5329" t="b">
        <f t="shared" si="278"/>
        <v>0</v>
      </c>
      <c r="F5329" t="b">
        <f t="shared" si="279"/>
        <v>0</v>
      </c>
      <c r="G5329" t="b">
        <f>IF('Input and Summary Results'!$J$4="yes",IF(C5329=FALSE,FALSE,IF('Data Transformation'!E5329&lt;$R$10,E5329,$R$10)),IF(C5329=FALSE,FALSE,IF(C5329&lt;$R$10,C5329,$R$10)))</f>
        <v>0</v>
      </c>
      <c r="H5329" t="b">
        <f>IF('Input and Summary Results'!$J$4="yes",'Data Transformation'!F5329,'Data Transformation'!D5329)</f>
        <v>0</v>
      </c>
      <c r="I5329" t="str">
        <f t="shared" si="280"/>
        <v/>
      </c>
    </row>
    <row r="5330" spans="2:9" x14ac:dyDescent="0.25">
      <c r="B5330" t="b">
        <f>IF('Input and Summary Results'!D4912=0,FALSE,'Input and Summary Results'!$B4912)</f>
        <v>0</v>
      </c>
      <c r="C5330" t="b">
        <f>IF(OR(B5330=0,'Input and Summary Results'!D4912=0,'Input and Summary Results'!D4912=""),FALSE,'Input and Summary Results'!$D4912)</f>
        <v>0</v>
      </c>
      <c r="D5330" t="b">
        <f>IF(OR(B5330=0,'Input and Summary Results'!E4912=0),FALSE,'Input and Summary Results'!$E4912)</f>
        <v>0</v>
      </c>
      <c r="E5330" t="b">
        <f t="shared" si="278"/>
        <v>0</v>
      </c>
      <c r="F5330" t="b">
        <f t="shared" si="279"/>
        <v>0</v>
      </c>
      <c r="G5330" t="b">
        <f>IF('Input and Summary Results'!$J$4="yes",IF(C5330=FALSE,FALSE,IF('Data Transformation'!E5330&lt;$R$10,E5330,$R$10)),IF(C5330=FALSE,FALSE,IF(C5330&lt;$R$10,C5330,$R$10)))</f>
        <v>0</v>
      </c>
      <c r="H5330" t="b">
        <f>IF('Input and Summary Results'!$J$4="yes",'Data Transformation'!F5330,'Data Transformation'!D5330)</f>
        <v>0</v>
      </c>
      <c r="I5330" t="str">
        <f t="shared" si="280"/>
        <v/>
      </c>
    </row>
    <row r="5331" spans="2:9" x14ac:dyDescent="0.25">
      <c r="B5331" t="b">
        <f>IF('Input and Summary Results'!D4913=0,FALSE,'Input and Summary Results'!$B4913)</f>
        <v>0</v>
      </c>
      <c r="C5331" t="b">
        <f>IF(OR(B5331=0,'Input and Summary Results'!D4913=0,'Input and Summary Results'!D4913=""),FALSE,'Input and Summary Results'!$D4913)</f>
        <v>0</v>
      </c>
      <c r="D5331" t="b">
        <f>IF(OR(B5331=0,'Input and Summary Results'!E4913=0),FALSE,'Input and Summary Results'!$E4913)</f>
        <v>0</v>
      </c>
      <c r="E5331" t="b">
        <f t="shared" si="278"/>
        <v>0</v>
      </c>
      <c r="F5331" t="b">
        <f t="shared" si="279"/>
        <v>0</v>
      </c>
      <c r="G5331" t="b">
        <f>IF('Input and Summary Results'!$J$4="yes",IF(C5331=FALSE,FALSE,IF('Data Transformation'!E5331&lt;$R$10,E5331,$R$10)),IF(C5331=FALSE,FALSE,IF(C5331&lt;$R$10,C5331,$R$10)))</f>
        <v>0</v>
      </c>
      <c r="H5331" t="b">
        <f>IF('Input and Summary Results'!$J$4="yes",'Data Transformation'!F5331,'Data Transformation'!D5331)</f>
        <v>0</v>
      </c>
      <c r="I5331" t="str">
        <f t="shared" si="280"/>
        <v/>
      </c>
    </row>
    <row r="5332" spans="2:9" x14ac:dyDescent="0.25">
      <c r="B5332" t="b">
        <f>IF('Input and Summary Results'!D4914=0,FALSE,'Input and Summary Results'!$B4914)</f>
        <v>0</v>
      </c>
      <c r="C5332" t="b">
        <f>IF(OR(B5332=0,'Input and Summary Results'!D4914=0,'Input and Summary Results'!D4914=""),FALSE,'Input and Summary Results'!$D4914)</f>
        <v>0</v>
      </c>
      <c r="D5332" t="b">
        <f>IF(OR(B5332=0,'Input and Summary Results'!E4914=0),FALSE,'Input and Summary Results'!$E4914)</f>
        <v>0</v>
      </c>
      <c r="E5332" t="b">
        <f t="shared" si="278"/>
        <v>0</v>
      </c>
      <c r="F5332" t="b">
        <f t="shared" si="279"/>
        <v>0</v>
      </c>
      <c r="G5332" t="b">
        <f>IF('Input and Summary Results'!$J$4="yes",IF(C5332=FALSE,FALSE,IF('Data Transformation'!E5332&lt;$R$10,E5332,$R$10)),IF(C5332=FALSE,FALSE,IF(C5332&lt;$R$10,C5332,$R$10)))</f>
        <v>0</v>
      </c>
      <c r="H5332" t="b">
        <f>IF('Input and Summary Results'!$J$4="yes",'Data Transformation'!F5332,'Data Transformation'!D5332)</f>
        <v>0</v>
      </c>
      <c r="I5332" t="str">
        <f t="shared" si="280"/>
        <v/>
      </c>
    </row>
    <row r="5333" spans="2:9" x14ac:dyDescent="0.25">
      <c r="B5333" t="b">
        <f>IF('Input and Summary Results'!D4915=0,FALSE,'Input and Summary Results'!$B4915)</f>
        <v>0</v>
      </c>
      <c r="C5333" t="b">
        <f>IF(OR(B5333=0,'Input and Summary Results'!D4915=0,'Input and Summary Results'!D4915=""),FALSE,'Input and Summary Results'!$D4915)</f>
        <v>0</v>
      </c>
      <c r="D5333" t="b">
        <f>IF(OR(B5333=0,'Input and Summary Results'!E4915=0),FALSE,'Input and Summary Results'!$E4915)</f>
        <v>0</v>
      </c>
      <c r="E5333" t="b">
        <f t="shared" si="278"/>
        <v>0</v>
      </c>
      <c r="F5333" t="b">
        <f t="shared" si="279"/>
        <v>0</v>
      </c>
      <c r="G5333" t="b">
        <f>IF('Input and Summary Results'!$J$4="yes",IF(C5333=FALSE,FALSE,IF('Data Transformation'!E5333&lt;$R$10,E5333,$R$10)),IF(C5333=FALSE,FALSE,IF(C5333&lt;$R$10,C5333,$R$10)))</f>
        <v>0</v>
      </c>
      <c r="H5333" t="b">
        <f>IF('Input and Summary Results'!$J$4="yes",'Data Transformation'!F5333,'Data Transformation'!D5333)</f>
        <v>0</v>
      </c>
      <c r="I5333" t="str">
        <f t="shared" si="280"/>
        <v/>
      </c>
    </row>
    <row r="5334" spans="2:9" x14ac:dyDescent="0.25">
      <c r="B5334" t="b">
        <f>IF('Input and Summary Results'!D4916=0,FALSE,'Input and Summary Results'!$B4916)</f>
        <v>0</v>
      </c>
      <c r="C5334" t="b">
        <f>IF(OR(B5334=0,'Input and Summary Results'!D4916=0,'Input and Summary Results'!D4916=""),FALSE,'Input and Summary Results'!$D4916)</f>
        <v>0</v>
      </c>
      <c r="D5334" t="b">
        <f>IF(OR(B5334=0,'Input and Summary Results'!E4916=0),FALSE,'Input and Summary Results'!$E4916)</f>
        <v>0</v>
      </c>
      <c r="E5334" t="b">
        <f t="shared" si="278"/>
        <v>0</v>
      </c>
      <c r="F5334" t="b">
        <f t="shared" si="279"/>
        <v>0</v>
      </c>
      <c r="G5334" t="b">
        <f>IF('Input and Summary Results'!$J$4="yes",IF(C5334=FALSE,FALSE,IF('Data Transformation'!E5334&lt;$R$10,E5334,$R$10)),IF(C5334=FALSE,FALSE,IF(C5334&lt;$R$10,C5334,$R$10)))</f>
        <v>0</v>
      </c>
      <c r="H5334" t="b">
        <f>IF('Input and Summary Results'!$J$4="yes",'Data Transformation'!F5334,'Data Transformation'!D5334)</f>
        <v>0</v>
      </c>
      <c r="I5334" t="str">
        <f t="shared" si="280"/>
        <v/>
      </c>
    </row>
    <row r="5335" spans="2:9" x14ac:dyDescent="0.25">
      <c r="B5335" t="b">
        <f>IF('Input and Summary Results'!D4917=0,FALSE,'Input and Summary Results'!$B4917)</f>
        <v>0</v>
      </c>
      <c r="C5335" t="b">
        <f>IF(OR(B5335=0,'Input and Summary Results'!D4917=0,'Input and Summary Results'!D4917=""),FALSE,'Input and Summary Results'!$D4917)</f>
        <v>0</v>
      </c>
      <c r="D5335" t="b">
        <f>IF(OR(B5335=0,'Input and Summary Results'!E4917=0),FALSE,'Input and Summary Results'!$E4917)</f>
        <v>0</v>
      </c>
      <c r="E5335" t="b">
        <f t="shared" si="278"/>
        <v>0</v>
      </c>
      <c r="F5335" t="b">
        <f t="shared" si="279"/>
        <v>0</v>
      </c>
      <c r="G5335" t="b">
        <f>IF('Input and Summary Results'!$J$4="yes",IF(C5335=FALSE,FALSE,IF('Data Transformation'!E5335&lt;$R$10,E5335,$R$10)),IF(C5335=FALSE,FALSE,IF(C5335&lt;$R$10,C5335,$R$10)))</f>
        <v>0</v>
      </c>
      <c r="H5335" t="b">
        <f>IF('Input and Summary Results'!$J$4="yes",'Data Transformation'!F5335,'Data Transformation'!D5335)</f>
        <v>0</v>
      </c>
      <c r="I5335" t="str">
        <f t="shared" si="280"/>
        <v/>
      </c>
    </row>
    <row r="5336" spans="2:9" x14ac:dyDescent="0.25">
      <c r="B5336" t="b">
        <f>IF('Input and Summary Results'!D4918=0,FALSE,'Input and Summary Results'!$B4918)</f>
        <v>0</v>
      </c>
      <c r="C5336" t="b">
        <f>IF(OR(B5336=0,'Input and Summary Results'!D4918=0,'Input and Summary Results'!D4918=""),FALSE,'Input and Summary Results'!$D4918)</f>
        <v>0</v>
      </c>
      <c r="D5336" t="b">
        <f>IF(OR(B5336=0,'Input and Summary Results'!E4918=0),FALSE,'Input and Summary Results'!$E4918)</f>
        <v>0</v>
      </c>
      <c r="E5336" t="b">
        <f t="shared" si="278"/>
        <v>0</v>
      </c>
      <c r="F5336" t="b">
        <f t="shared" si="279"/>
        <v>0</v>
      </c>
      <c r="G5336" t="b">
        <f>IF('Input and Summary Results'!$J$4="yes",IF(C5336=FALSE,FALSE,IF('Data Transformation'!E5336&lt;$R$10,E5336,$R$10)),IF(C5336=FALSE,FALSE,IF(C5336&lt;$R$10,C5336,$R$10)))</f>
        <v>0</v>
      </c>
      <c r="H5336" t="b">
        <f>IF('Input and Summary Results'!$J$4="yes",'Data Transformation'!F5336,'Data Transformation'!D5336)</f>
        <v>0</v>
      </c>
      <c r="I5336" t="str">
        <f t="shared" si="280"/>
        <v/>
      </c>
    </row>
    <row r="5337" spans="2:9" x14ac:dyDescent="0.25">
      <c r="B5337" t="b">
        <f>IF('Input and Summary Results'!D4919=0,FALSE,'Input and Summary Results'!$B4919)</f>
        <v>0</v>
      </c>
      <c r="C5337" t="b">
        <f>IF(OR(B5337=0,'Input and Summary Results'!D4919=0,'Input and Summary Results'!D4919=""),FALSE,'Input and Summary Results'!$D4919)</f>
        <v>0</v>
      </c>
      <c r="D5337" t="b">
        <f>IF(OR(B5337=0,'Input and Summary Results'!E4919=0),FALSE,'Input and Summary Results'!$E4919)</f>
        <v>0</v>
      </c>
      <c r="E5337" t="b">
        <f t="shared" si="278"/>
        <v>0</v>
      </c>
      <c r="F5337" t="b">
        <f t="shared" si="279"/>
        <v>0</v>
      </c>
      <c r="G5337" t="b">
        <f>IF('Input and Summary Results'!$J$4="yes",IF(C5337=FALSE,FALSE,IF('Data Transformation'!E5337&lt;$R$10,E5337,$R$10)),IF(C5337=FALSE,FALSE,IF(C5337&lt;$R$10,C5337,$R$10)))</f>
        <v>0</v>
      </c>
      <c r="H5337" t="b">
        <f>IF('Input and Summary Results'!$J$4="yes",'Data Transformation'!F5337,'Data Transformation'!D5337)</f>
        <v>0</v>
      </c>
      <c r="I5337" t="str">
        <f t="shared" si="280"/>
        <v/>
      </c>
    </row>
    <row r="5338" spans="2:9" x14ac:dyDescent="0.25">
      <c r="B5338" t="b">
        <f>IF('Input and Summary Results'!D4920=0,FALSE,'Input and Summary Results'!$B4920)</f>
        <v>0</v>
      </c>
      <c r="C5338" t="b">
        <f>IF(OR(B5338=0,'Input and Summary Results'!D4920=0,'Input and Summary Results'!D4920=""),FALSE,'Input and Summary Results'!$D4920)</f>
        <v>0</v>
      </c>
      <c r="D5338" t="b">
        <f>IF(OR(B5338=0,'Input and Summary Results'!E4920=0),FALSE,'Input and Summary Results'!$E4920)</f>
        <v>0</v>
      </c>
      <c r="E5338" t="b">
        <f t="shared" si="278"/>
        <v>0</v>
      </c>
      <c r="F5338" t="b">
        <f t="shared" si="279"/>
        <v>0</v>
      </c>
      <c r="G5338" t="b">
        <f>IF('Input and Summary Results'!$J$4="yes",IF(C5338=FALSE,FALSE,IF('Data Transformation'!E5338&lt;$R$10,E5338,$R$10)),IF(C5338=FALSE,FALSE,IF(C5338&lt;$R$10,C5338,$R$10)))</f>
        <v>0</v>
      </c>
      <c r="H5338" t="b">
        <f>IF('Input and Summary Results'!$J$4="yes",'Data Transformation'!F5338,'Data Transformation'!D5338)</f>
        <v>0</v>
      </c>
      <c r="I5338" t="str">
        <f t="shared" si="280"/>
        <v/>
      </c>
    </row>
    <row r="5339" spans="2:9" x14ac:dyDescent="0.25">
      <c r="B5339" t="b">
        <f>IF('Input and Summary Results'!D4921=0,FALSE,'Input and Summary Results'!$B4921)</f>
        <v>0</v>
      </c>
      <c r="C5339" t="b">
        <f>IF(OR(B5339=0,'Input and Summary Results'!D4921=0,'Input and Summary Results'!D4921=""),FALSE,'Input and Summary Results'!$D4921)</f>
        <v>0</v>
      </c>
      <c r="D5339" t="b">
        <f>IF(OR(B5339=0,'Input and Summary Results'!E4921=0),FALSE,'Input and Summary Results'!$E4921)</f>
        <v>0</v>
      </c>
      <c r="E5339" t="b">
        <f t="shared" si="278"/>
        <v>0</v>
      </c>
      <c r="F5339" t="b">
        <f t="shared" si="279"/>
        <v>0</v>
      </c>
      <c r="G5339" t="b">
        <f>IF('Input and Summary Results'!$J$4="yes",IF(C5339=FALSE,FALSE,IF('Data Transformation'!E5339&lt;$R$10,E5339,$R$10)),IF(C5339=FALSE,FALSE,IF(C5339&lt;$R$10,C5339,$R$10)))</f>
        <v>0</v>
      </c>
      <c r="H5339" t="b">
        <f>IF('Input and Summary Results'!$J$4="yes",'Data Transformation'!F5339,'Data Transformation'!D5339)</f>
        <v>0</v>
      </c>
      <c r="I5339" t="str">
        <f t="shared" si="280"/>
        <v/>
      </c>
    </row>
    <row r="5340" spans="2:9" x14ac:dyDescent="0.25">
      <c r="B5340" t="b">
        <f>IF('Input and Summary Results'!D4922=0,FALSE,'Input and Summary Results'!$B4922)</f>
        <v>0</v>
      </c>
      <c r="C5340" t="b">
        <f>IF(OR(B5340=0,'Input and Summary Results'!D4922=0,'Input and Summary Results'!D4922=""),FALSE,'Input and Summary Results'!$D4922)</f>
        <v>0</v>
      </c>
      <c r="D5340" t="b">
        <f>IF(OR(B5340=0,'Input and Summary Results'!E4922=0),FALSE,'Input and Summary Results'!$E4922)</f>
        <v>0</v>
      </c>
      <c r="E5340" t="b">
        <f t="shared" si="278"/>
        <v>0</v>
      </c>
      <c r="F5340" t="b">
        <f t="shared" si="279"/>
        <v>0</v>
      </c>
      <c r="G5340" t="b">
        <f>IF('Input and Summary Results'!$J$4="yes",IF(C5340=FALSE,FALSE,IF('Data Transformation'!E5340&lt;$R$10,E5340,$R$10)),IF(C5340=FALSE,FALSE,IF(C5340&lt;$R$10,C5340,$R$10)))</f>
        <v>0</v>
      </c>
      <c r="H5340" t="b">
        <f>IF('Input and Summary Results'!$J$4="yes",'Data Transformation'!F5340,'Data Transformation'!D5340)</f>
        <v>0</v>
      </c>
      <c r="I5340" t="str">
        <f t="shared" si="280"/>
        <v/>
      </c>
    </row>
    <row r="5341" spans="2:9" x14ac:dyDescent="0.25">
      <c r="B5341" t="b">
        <f>IF('Input and Summary Results'!D4923=0,FALSE,'Input and Summary Results'!$B4923)</f>
        <v>0</v>
      </c>
      <c r="C5341" t="b">
        <f>IF(OR(B5341=0,'Input and Summary Results'!D4923=0,'Input and Summary Results'!D4923=""),FALSE,'Input and Summary Results'!$D4923)</f>
        <v>0</v>
      </c>
      <c r="D5341" t="b">
        <f>IF(OR(B5341=0,'Input and Summary Results'!E4923=0),FALSE,'Input and Summary Results'!$E4923)</f>
        <v>0</v>
      </c>
      <c r="E5341" t="b">
        <f t="shared" si="278"/>
        <v>0</v>
      </c>
      <c r="F5341" t="b">
        <f t="shared" si="279"/>
        <v>0</v>
      </c>
      <c r="G5341" t="b">
        <f>IF('Input and Summary Results'!$J$4="yes",IF(C5341=FALSE,FALSE,IF('Data Transformation'!E5341&lt;$R$10,E5341,$R$10)),IF(C5341=FALSE,FALSE,IF(C5341&lt;$R$10,C5341,$R$10)))</f>
        <v>0</v>
      </c>
      <c r="H5341" t="b">
        <f>IF('Input and Summary Results'!$J$4="yes",'Data Transformation'!F5341,'Data Transformation'!D5341)</f>
        <v>0</v>
      </c>
      <c r="I5341" t="str">
        <f t="shared" si="280"/>
        <v/>
      </c>
    </row>
    <row r="5342" spans="2:9" x14ac:dyDescent="0.25">
      <c r="B5342" t="b">
        <f>IF('Input and Summary Results'!D4924=0,FALSE,'Input and Summary Results'!$B4924)</f>
        <v>0</v>
      </c>
      <c r="C5342" t="b">
        <f>IF(OR(B5342=0,'Input and Summary Results'!D4924=0,'Input and Summary Results'!D4924=""),FALSE,'Input and Summary Results'!$D4924)</f>
        <v>0</v>
      </c>
      <c r="D5342" t="b">
        <f>IF(OR(B5342=0,'Input and Summary Results'!E4924=0),FALSE,'Input and Summary Results'!$E4924)</f>
        <v>0</v>
      </c>
      <c r="E5342" t="b">
        <f t="shared" si="278"/>
        <v>0</v>
      </c>
      <c r="F5342" t="b">
        <f t="shared" si="279"/>
        <v>0</v>
      </c>
      <c r="G5342" t="b">
        <f>IF('Input and Summary Results'!$J$4="yes",IF(C5342=FALSE,FALSE,IF('Data Transformation'!E5342&lt;$R$10,E5342,$R$10)),IF(C5342=FALSE,FALSE,IF(C5342&lt;$R$10,C5342,$R$10)))</f>
        <v>0</v>
      </c>
      <c r="H5342" t="b">
        <f>IF('Input and Summary Results'!$J$4="yes",'Data Transformation'!F5342,'Data Transformation'!D5342)</f>
        <v>0</v>
      </c>
      <c r="I5342" t="str">
        <f t="shared" si="280"/>
        <v/>
      </c>
    </row>
    <row r="5343" spans="2:9" x14ac:dyDescent="0.25">
      <c r="B5343" t="b">
        <f>IF('Input and Summary Results'!D4925=0,FALSE,'Input and Summary Results'!$B4925)</f>
        <v>0</v>
      </c>
      <c r="C5343" t="b">
        <f>IF(OR(B5343=0,'Input and Summary Results'!D4925=0,'Input and Summary Results'!D4925=""),FALSE,'Input and Summary Results'!$D4925)</f>
        <v>0</v>
      </c>
      <c r="D5343" t="b">
        <f>IF(OR(B5343=0,'Input and Summary Results'!E4925=0),FALSE,'Input and Summary Results'!$E4925)</f>
        <v>0</v>
      </c>
      <c r="E5343" t="b">
        <f t="shared" si="278"/>
        <v>0</v>
      </c>
      <c r="F5343" t="b">
        <f t="shared" si="279"/>
        <v>0</v>
      </c>
      <c r="G5343" t="b">
        <f>IF('Input and Summary Results'!$J$4="yes",IF(C5343=FALSE,FALSE,IF('Data Transformation'!E5343&lt;$R$10,E5343,$R$10)),IF(C5343=FALSE,FALSE,IF(C5343&lt;$R$10,C5343,$R$10)))</f>
        <v>0</v>
      </c>
      <c r="H5343" t="b">
        <f>IF('Input and Summary Results'!$J$4="yes",'Data Transformation'!F5343,'Data Transformation'!D5343)</f>
        <v>0</v>
      </c>
      <c r="I5343" t="str">
        <f t="shared" si="280"/>
        <v/>
      </c>
    </row>
    <row r="5344" spans="2:9" x14ac:dyDescent="0.25">
      <c r="B5344" t="b">
        <f>IF('Input and Summary Results'!D4926=0,FALSE,'Input and Summary Results'!$B4926)</f>
        <v>0</v>
      </c>
      <c r="C5344" t="b">
        <f>IF(OR(B5344=0,'Input and Summary Results'!D4926=0,'Input and Summary Results'!D4926=""),FALSE,'Input and Summary Results'!$D4926)</f>
        <v>0</v>
      </c>
      <c r="D5344" t="b">
        <f>IF(OR(B5344=0,'Input and Summary Results'!E4926=0),FALSE,'Input and Summary Results'!$E4926)</f>
        <v>0</v>
      </c>
      <c r="E5344" t="b">
        <f t="shared" si="278"/>
        <v>0</v>
      </c>
      <c r="F5344" t="b">
        <f t="shared" si="279"/>
        <v>0</v>
      </c>
      <c r="G5344" t="b">
        <f>IF('Input and Summary Results'!$J$4="yes",IF(C5344=FALSE,FALSE,IF('Data Transformation'!E5344&lt;$R$10,E5344,$R$10)),IF(C5344=FALSE,FALSE,IF(C5344&lt;$R$10,C5344,$R$10)))</f>
        <v>0</v>
      </c>
      <c r="H5344" t="b">
        <f>IF('Input and Summary Results'!$J$4="yes",'Data Transformation'!F5344,'Data Transformation'!D5344)</f>
        <v>0</v>
      </c>
      <c r="I5344" t="str">
        <f t="shared" si="280"/>
        <v/>
      </c>
    </row>
    <row r="5345" spans="2:9" x14ac:dyDescent="0.25">
      <c r="B5345" t="b">
        <f>IF('Input and Summary Results'!D4927=0,FALSE,'Input and Summary Results'!$B4927)</f>
        <v>0</v>
      </c>
      <c r="C5345" t="b">
        <f>IF(OR(B5345=0,'Input and Summary Results'!D4927=0,'Input and Summary Results'!D4927=""),FALSE,'Input and Summary Results'!$D4927)</f>
        <v>0</v>
      </c>
      <c r="D5345" t="b">
        <f>IF(OR(B5345=0,'Input and Summary Results'!E4927=0),FALSE,'Input and Summary Results'!$E4927)</f>
        <v>0</v>
      </c>
      <c r="E5345" t="b">
        <f t="shared" si="278"/>
        <v>0</v>
      </c>
      <c r="F5345" t="b">
        <f t="shared" si="279"/>
        <v>0</v>
      </c>
      <c r="G5345" t="b">
        <f>IF('Input and Summary Results'!$J$4="yes",IF(C5345=FALSE,FALSE,IF('Data Transformation'!E5345&lt;$R$10,E5345,$R$10)),IF(C5345=FALSE,FALSE,IF(C5345&lt;$R$10,C5345,$R$10)))</f>
        <v>0</v>
      </c>
      <c r="H5345" t="b">
        <f>IF('Input and Summary Results'!$J$4="yes",'Data Transformation'!F5345,'Data Transformation'!D5345)</f>
        <v>0</v>
      </c>
      <c r="I5345" t="str">
        <f t="shared" si="280"/>
        <v/>
      </c>
    </row>
    <row r="5346" spans="2:9" x14ac:dyDescent="0.25">
      <c r="B5346" t="b">
        <f>IF('Input and Summary Results'!D4928=0,FALSE,'Input and Summary Results'!$B4928)</f>
        <v>0</v>
      </c>
      <c r="C5346" t="b">
        <f>IF(OR(B5346=0,'Input and Summary Results'!D4928=0,'Input and Summary Results'!D4928=""),FALSE,'Input and Summary Results'!$D4928)</f>
        <v>0</v>
      </c>
      <c r="D5346" t="b">
        <f>IF(OR(B5346=0,'Input and Summary Results'!E4928=0),FALSE,'Input and Summary Results'!$E4928)</f>
        <v>0</v>
      </c>
      <c r="E5346" t="b">
        <f t="shared" si="278"/>
        <v>0</v>
      </c>
      <c r="F5346" t="b">
        <f t="shared" si="279"/>
        <v>0</v>
      </c>
      <c r="G5346" t="b">
        <f>IF('Input and Summary Results'!$J$4="yes",IF(C5346=FALSE,FALSE,IF('Data Transformation'!E5346&lt;$R$10,E5346,$R$10)),IF(C5346=FALSE,FALSE,IF(C5346&lt;$R$10,C5346,$R$10)))</f>
        <v>0</v>
      </c>
      <c r="H5346" t="b">
        <f>IF('Input and Summary Results'!$J$4="yes",'Data Transformation'!F5346,'Data Transformation'!D5346)</f>
        <v>0</v>
      </c>
      <c r="I5346" t="str">
        <f t="shared" si="280"/>
        <v/>
      </c>
    </row>
    <row r="5347" spans="2:9" x14ac:dyDescent="0.25">
      <c r="B5347" t="b">
        <f>IF('Input and Summary Results'!D4929=0,FALSE,'Input and Summary Results'!$B4929)</f>
        <v>0</v>
      </c>
      <c r="C5347" t="b">
        <f>IF(OR(B5347=0,'Input and Summary Results'!D4929=0,'Input and Summary Results'!D4929=""),FALSE,'Input and Summary Results'!$D4929)</f>
        <v>0</v>
      </c>
      <c r="D5347" t="b">
        <f>IF(OR(B5347=0,'Input and Summary Results'!E4929=0),FALSE,'Input and Summary Results'!$E4929)</f>
        <v>0</v>
      </c>
      <c r="E5347" t="b">
        <f t="shared" si="278"/>
        <v>0</v>
      </c>
      <c r="F5347" t="b">
        <f t="shared" si="279"/>
        <v>0</v>
      </c>
      <c r="G5347" t="b">
        <f>IF('Input and Summary Results'!$J$4="yes",IF(C5347=FALSE,FALSE,IF('Data Transformation'!E5347&lt;$R$10,E5347,$R$10)),IF(C5347=FALSE,FALSE,IF(C5347&lt;$R$10,C5347,$R$10)))</f>
        <v>0</v>
      </c>
      <c r="H5347" t="b">
        <f>IF('Input and Summary Results'!$J$4="yes",'Data Transformation'!F5347,'Data Transformation'!D5347)</f>
        <v>0</v>
      </c>
      <c r="I5347" t="str">
        <f t="shared" si="280"/>
        <v/>
      </c>
    </row>
    <row r="5348" spans="2:9" x14ac:dyDescent="0.25">
      <c r="B5348" t="b">
        <f>IF('Input and Summary Results'!D4930=0,FALSE,'Input and Summary Results'!$B4930)</f>
        <v>0</v>
      </c>
      <c r="C5348" t="b">
        <f>IF(OR(B5348=0,'Input and Summary Results'!D4930=0,'Input and Summary Results'!D4930=""),FALSE,'Input and Summary Results'!$D4930)</f>
        <v>0</v>
      </c>
      <c r="D5348" t="b">
        <f>IF(OR(B5348=0,'Input and Summary Results'!E4930=0),FALSE,'Input and Summary Results'!$E4930)</f>
        <v>0</v>
      </c>
      <c r="E5348" t="b">
        <f t="shared" si="278"/>
        <v>0</v>
      </c>
      <c r="F5348" t="b">
        <f t="shared" si="279"/>
        <v>0</v>
      </c>
      <c r="G5348" t="b">
        <f>IF('Input and Summary Results'!$J$4="yes",IF(C5348=FALSE,FALSE,IF('Data Transformation'!E5348&lt;$R$10,E5348,$R$10)),IF(C5348=FALSE,FALSE,IF(C5348&lt;$R$10,C5348,$R$10)))</f>
        <v>0</v>
      </c>
      <c r="H5348" t="b">
        <f>IF('Input and Summary Results'!$J$4="yes",'Data Transformation'!F5348,'Data Transformation'!D5348)</f>
        <v>0</v>
      </c>
      <c r="I5348" t="str">
        <f t="shared" si="280"/>
        <v/>
      </c>
    </row>
    <row r="5349" spans="2:9" x14ac:dyDescent="0.25">
      <c r="B5349" t="b">
        <f>IF('Input and Summary Results'!D4931=0,FALSE,'Input and Summary Results'!$B4931)</f>
        <v>0</v>
      </c>
      <c r="C5349" t="b">
        <f>IF(OR(B5349=0,'Input and Summary Results'!D4931=0,'Input and Summary Results'!D4931=""),FALSE,'Input and Summary Results'!$D4931)</f>
        <v>0</v>
      </c>
      <c r="D5349" t="b">
        <f>IF(OR(B5349=0,'Input and Summary Results'!E4931=0),FALSE,'Input and Summary Results'!$E4931)</f>
        <v>0</v>
      </c>
      <c r="E5349" t="b">
        <f t="shared" si="278"/>
        <v>0</v>
      </c>
      <c r="F5349" t="b">
        <f t="shared" si="279"/>
        <v>0</v>
      </c>
      <c r="G5349" t="b">
        <f>IF('Input and Summary Results'!$J$4="yes",IF(C5349=FALSE,FALSE,IF('Data Transformation'!E5349&lt;$R$10,E5349,$R$10)),IF(C5349=FALSE,FALSE,IF(C5349&lt;$R$10,C5349,$R$10)))</f>
        <v>0</v>
      </c>
      <c r="H5349" t="b">
        <f>IF('Input and Summary Results'!$J$4="yes",'Data Transformation'!F5349,'Data Transformation'!D5349)</f>
        <v>0</v>
      </c>
      <c r="I5349" t="str">
        <f t="shared" si="280"/>
        <v/>
      </c>
    </row>
    <row r="5350" spans="2:9" x14ac:dyDescent="0.25">
      <c r="B5350" t="b">
        <f>IF('Input and Summary Results'!D4932=0,FALSE,'Input and Summary Results'!$B4932)</f>
        <v>0</v>
      </c>
      <c r="C5350" t="b">
        <f>IF(OR(B5350=0,'Input and Summary Results'!D4932=0,'Input and Summary Results'!D4932=""),FALSE,'Input and Summary Results'!$D4932)</f>
        <v>0</v>
      </c>
      <c r="D5350" t="b">
        <f>IF(OR(B5350=0,'Input and Summary Results'!E4932=0),FALSE,'Input and Summary Results'!$E4932)</f>
        <v>0</v>
      </c>
      <c r="E5350" t="b">
        <f t="shared" si="278"/>
        <v>0</v>
      </c>
      <c r="F5350" t="b">
        <f t="shared" si="279"/>
        <v>0</v>
      </c>
      <c r="G5350" t="b">
        <f>IF('Input and Summary Results'!$J$4="yes",IF(C5350=FALSE,FALSE,IF('Data Transformation'!E5350&lt;$R$10,E5350,$R$10)),IF(C5350=FALSE,FALSE,IF(C5350&lt;$R$10,C5350,$R$10)))</f>
        <v>0</v>
      </c>
      <c r="H5350" t="b">
        <f>IF('Input and Summary Results'!$J$4="yes",'Data Transformation'!F5350,'Data Transformation'!D5350)</f>
        <v>0</v>
      </c>
      <c r="I5350" t="str">
        <f t="shared" si="280"/>
        <v/>
      </c>
    </row>
    <row r="5351" spans="2:9" x14ac:dyDescent="0.25">
      <c r="B5351" t="b">
        <f>IF('Input and Summary Results'!D4933=0,FALSE,'Input and Summary Results'!$B4933)</f>
        <v>0</v>
      </c>
      <c r="C5351" t="b">
        <f>IF(OR(B5351=0,'Input and Summary Results'!D4933=0,'Input and Summary Results'!D4933=""),FALSE,'Input and Summary Results'!$D4933)</f>
        <v>0</v>
      </c>
      <c r="D5351" t="b">
        <f>IF(OR(B5351=0,'Input and Summary Results'!E4933=0),FALSE,'Input and Summary Results'!$E4933)</f>
        <v>0</v>
      </c>
      <c r="E5351" t="b">
        <f t="shared" si="278"/>
        <v>0</v>
      </c>
      <c r="F5351" t="b">
        <f t="shared" si="279"/>
        <v>0</v>
      </c>
      <c r="G5351" t="b">
        <f>IF('Input and Summary Results'!$J$4="yes",IF(C5351=FALSE,FALSE,IF('Data Transformation'!E5351&lt;$R$10,E5351,$R$10)),IF(C5351=FALSE,FALSE,IF(C5351&lt;$R$10,C5351,$R$10)))</f>
        <v>0</v>
      </c>
      <c r="H5351" t="b">
        <f>IF('Input and Summary Results'!$J$4="yes",'Data Transformation'!F5351,'Data Transformation'!D5351)</f>
        <v>0</v>
      </c>
      <c r="I5351" t="str">
        <f t="shared" si="280"/>
        <v/>
      </c>
    </row>
    <row r="5352" spans="2:9" x14ac:dyDescent="0.25">
      <c r="B5352" t="b">
        <f>IF('Input and Summary Results'!D4934=0,FALSE,'Input and Summary Results'!$B4934)</f>
        <v>0</v>
      </c>
      <c r="C5352" t="b">
        <f>IF(OR(B5352=0,'Input and Summary Results'!D4934=0,'Input and Summary Results'!D4934=""),FALSE,'Input and Summary Results'!$D4934)</f>
        <v>0</v>
      </c>
      <c r="D5352" t="b">
        <f>IF(OR(B5352=0,'Input and Summary Results'!E4934=0),FALSE,'Input and Summary Results'!$E4934)</f>
        <v>0</v>
      </c>
      <c r="E5352" t="b">
        <f t="shared" si="278"/>
        <v>0</v>
      </c>
      <c r="F5352" t="b">
        <f t="shared" si="279"/>
        <v>0</v>
      </c>
      <c r="G5352" t="b">
        <f>IF('Input and Summary Results'!$J$4="yes",IF(C5352=FALSE,FALSE,IF('Data Transformation'!E5352&lt;$R$10,E5352,$R$10)),IF(C5352=FALSE,FALSE,IF(C5352&lt;$R$10,C5352,$R$10)))</f>
        <v>0</v>
      </c>
      <c r="H5352" t="b">
        <f>IF('Input and Summary Results'!$J$4="yes",'Data Transformation'!F5352,'Data Transformation'!D5352)</f>
        <v>0</v>
      </c>
      <c r="I5352" t="str">
        <f t="shared" si="280"/>
        <v/>
      </c>
    </row>
    <row r="5353" spans="2:9" x14ac:dyDescent="0.25">
      <c r="B5353" t="b">
        <f>IF('Input and Summary Results'!D4935=0,FALSE,'Input and Summary Results'!$B4935)</f>
        <v>0</v>
      </c>
      <c r="C5353" t="b">
        <f>IF(OR(B5353=0,'Input and Summary Results'!D4935=0,'Input and Summary Results'!D4935=""),FALSE,'Input and Summary Results'!$D4935)</f>
        <v>0</v>
      </c>
      <c r="D5353" t="b">
        <f>IF(OR(B5353=0,'Input and Summary Results'!E4935=0),FALSE,'Input and Summary Results'!$E4935)</f>
        <v>0</v>
      </c>
      <c r="E5353" t="b">
        <f t="shared" si="278"/>
        <v>0</v>
      </c>
      <c r="F5353" t="b">
        <f t="shared" si="279"/>
        <v>0</v>
      </c>
      <c r="G5353" t="b">
        <f>IF('Input and Summary Results'!$J$4="yes",IF(C5353=FALSE,FALSE,IF('Data Transformation'!E5353&lt;$R$10,E5353,$R$10)),IF(C5353=FALSE,FALSE,IF(C5353&lt;$R$10,C5353,$R$10)))</f>
        <v>0</v>
      </c>
      <c r="H5353" t="b">
        <f>IF('Input and Summary Results'!$J$4="yes",'Data Transformation'!F5353,'Data Transformation'!D5353)</f>
        <v>0</v>
      </c>
      <c r="I5353" t="str">
        <f t="shared" si="280"/>
        <v/>
      </c>
    </row>
    <row r="5354" spans="2:9" x14ac:dyDescent="0.25">
      <c r="B5354" t="b">
        <f>IF('Input and Summary Results'!D4936=0,FALSE,'Input and Summary Results'!$B4936)</f>
        <v>0</v>
      </c>
      <c r="C5354" t="b">
        <f>IF(OR(B5354=0,'Input and Summary Results'!D4936=0,'Input and Summary Results'!D4936=""),FALSE,'Input and Summary Results'!$D4936)</f>
        <v>0</v>
      </c>
      <c r="D5354" t="b">
        <f>IF(OR(B5354=0,'Input and Summary Results'!E4936=0),FALSE,'Input and Summary Results'!$E4936)</f>
        <v>0</v>
      </c>
      <c r="E5354" t="b">
        <f t="shared" ref="E5354:E5417" si="281">IF(C5354=FALSE,FALSE,LOG10(C5354))</f>
        <v>0</v>
      </c>
      <c r="F5354" t="b">
        <f t="shared" ref="F5354:F5417" si="282">IF(D5354=FALSE, FALSE,0.434*D5354/C5354)</f>
        <v>0</v>
      </c>
      <c r="G5354" t="b">
        <f>IF('Input and Summary Results'!$J$4="yes",IF(C5354=FALSE,FALSE,IF('Data Transformation'!E5354&lt;$R$10,E5354,$R$10)),IF(C5354=FALSE,FALSE,IF(C5354&lt;$R$10,C5354,$R$10)))</f>
        <v>0</v>
      </c>
      <c r="H5354" t="b">
        <f>IF('Input and Summary Results'!$J$4="yes",'Data Transformation'!F5354,'Data Transformation'!D5354)</f>
        <v>0</v>
      </c>
      <c r="I5354" t="str">
        <f t="shared" si="280"/>
        <v/>
      </c>
    </row>
    <row r="5355" spans="2:9" x14ac:dyDescent="0.25">
      <c r="B5355" t="b">
        <f>IF('Input and Summary Results'!D4937=0,FALSE,'Input and Summary Results'!$B4937)</f>
        <v>0</v>
      </c>
      <c r="C5355" t="b">
        <f>IF(OR(B5355=0,'Input and Summary Results'!D4937=0,'Input and Summary Results'!D4937=""),FALSE,'Input and Summary Results'!$D4937)</f>
        <v>0</v>
      </c>
      <c r="D5355" t="b">
        <f>IF(OR(B5355=0,'Input and Summary Results'!E4937=0),FALSE,'Input and Summary Results'!$E4937)</f>
        <v>0</v>
      </c>
      <c r="E5355" t="b">
        <f t="shared" si="281"/>
        <v>0</v>
      </c>
      <c r="F5355" t="b">
        <f t="shared" si="282"/>
        <v>0</v>
      </c>
      <c r="G5355" t="b">
        <f>IF('Input and Summary Results'!$J$4="yes",IF(C5355=FALSE,FALSE,IF('Data Transformation'!E5355&lt;$R$10,E5355,$R$10)),IF(C5355=FALSE,FALSE,IF(C5355&lt;$R$10,C5355,$R$10)))</f>
        <v>0</v>
      </c>
      <c r="H5355" t="b">
        <f>IF('Input and Summary Results'!$J$4="yes",'Data Transformation'!F5355,'Data Transformation'!D5355)</f>
        <v>0</v>
      </c>
      <c r="I5355" t="str">
        <f t="shared" si="280"/>
        <v/>
      </c>
    </row>
    <row r="5356" spans="2:9" x14ac:dyDescent="0.25">
      <c r="B5356" t="b">
        <f>IF('Input and Summary Results'!D4938=0,FALSE,'Input and Summary Results'!$B4938)</f>
        <v>0</v>
      </c>
      <c r="C5356" t="b">
        <f>IF(OR(B5356=0,'Input and Summary Results'!D4938=0,'Input and Summary Results'!D4938=""),FALSE,'Input and Summary Results'!$D4938)</f>
        <v>0</v>
      </c>
      <c r="D5356" t="b">
        <f>IF(OR(B5356=0,'Input and Summary Results'!E4938=0),FALSE,'Input and Summary Results'!$E4938)</f>
        <v>0</v>
      </c>
      <c r="E5356" t="b">
        <f t="shared" si="281"/>
        <v>0</v>
      </c>
      <c r="F5356" t="b">
        <f t="shared" si="282"/>
        <v>0</v>
      </c>
      <c r="G5356" t="b">
        <f>IF('Input and Summary Results'!$J$4="yes",IF(C5356=FALSE,FALSE,IF('Data Transformation'!E5356&lt;$R$10,E5356,$R$10)),IF(C5356=FALSE,FALSE,IF(C5356&lt;$R$10,C5356,$R$10)))</f>
        <v>0</v>
      </c>
      <c r="H5356" t="b">
        <f>IF('Input and Summary Results'!$J$4="yes",'Data Transformation'!F5356,'Data Transformation'!D5356)</f>
        <v>0</v>
      </c>
      <c r="I5356" t="str">
        <f t="shared" si="280"/>
        <v/>
      </c>
    </row>
    <row r="5357" spans="2:9" x14ac:dyDescent="0.25">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25">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25">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25">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25">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25">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25">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25">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25">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25">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25">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25">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25">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25">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25">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25">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25">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25">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25">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25">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25">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25">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25">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25">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25">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25">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25">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25">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25">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25">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25">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25">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25">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25">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25">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25">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25">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25">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25">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25">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25">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25">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25">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25">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25">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25">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25">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25">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25">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25">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25">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25">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25">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25">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25">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25">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25">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25">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25">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25">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25">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25">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25">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25">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25">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25">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25">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25">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25">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25">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25">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25">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25">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25">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25">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25">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25">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25">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25">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25">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25">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25">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25">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25">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25">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25">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25">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25">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25">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25">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25">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25">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25">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25">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25">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25">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25">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25">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25">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25">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25">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25">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25">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25">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25">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25">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25">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25">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25">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25">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25">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25">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25">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25">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25">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25">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25">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25">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25">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25">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25">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25">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25">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25">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25">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25">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25">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25">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25">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25">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25">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25">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25">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25">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25">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25">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25">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25">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25">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25">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25">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25">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25">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25">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25">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25">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25">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25">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25">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25">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25">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25">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25">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25">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25">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25">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25">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25">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25">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25">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25">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25">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25">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25">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25">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25">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25">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25">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25">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25">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25">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25">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25">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25">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25">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25">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25">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25">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25">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25">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25">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25">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25">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25">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25">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25">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25">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25">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25">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25">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25">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25">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25">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25">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25">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25">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25">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25">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25">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25">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25">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25">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25">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25">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25">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25">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25">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25">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25">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25">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25">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25">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25">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25">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25">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25">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25">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25">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25">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25">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25">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25">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25">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25">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25">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25">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25">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25">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25">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25">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25">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25">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25">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25">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25">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25">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25">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25">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25">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25">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25">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25">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25">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25">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25">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25">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25">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25">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25">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25">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25">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25">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25">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25">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25">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25">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25">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25">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25">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25">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25">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25">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25">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25">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25">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25">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25">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25">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25">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25">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25">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25">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25">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25">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25">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25">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25">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25">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25">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25">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25">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25">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25">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25">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25">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25">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25">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25">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25">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25">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25">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25">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25">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25">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25">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25">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25">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25">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25">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25">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25">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25">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25">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25">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25">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25">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25">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25">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25">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25">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25">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25">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25">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25">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25">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25">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25">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25">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25">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25">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25">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25">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25">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25">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25">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25">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25">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25">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25">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25">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25">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25">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25">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25">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25">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25">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25">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25">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25">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25">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25">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25">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25">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25">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25">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25">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25">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25">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25">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25">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25">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25">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25">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25">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25">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25">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25">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25">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25">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25">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25">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25">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25">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25">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25">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25">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25">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25">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25">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25">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25">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25">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25">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25">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25">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25">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25">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25">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25">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25">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25">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25">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25">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25">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25">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25">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25">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25">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25">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25">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25">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25">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25">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25">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25">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25">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25">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25">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25">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25">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25">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25">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25">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72</v>
      </c>
      <c r="B1" t="str">
        <f>IF('Input and Summary Results'!J17&gt;'Input and Summary Results'!D5,"yes","no")</f>
        <v>yes</v>
      </c>
    </row>
    <row r="2" spans="1:23" ht="21" x14ac:dyDescent="0.35">
      <c r="A2" s="33" t="s">
        <v>74</v>
      </c>
    </row>
    <row r="3" spans="1:23" x14ac:dyDescent="0.25">
      <c r="B3" t="s">
        <v>47</v>
      </c>
      <c r="C3" t="s">
        <v>99</v>
      </c>
      <c r="D3" s="55" t="s">
        <v>107</v>
      </c>
      <c r="E3" s="85" t="s">
        <v>38</v>
      </c>
      <c r="F3" s="85"/>
      <c r="G3" s="85" t="s">
        <v>39</v>
      </c>
      <c r="H3" s="85"/>
      <c r="I3" s="86" t="s">
        <v>37</v>
      </c>
      <c r="J3" s="86"/>
      <c r="K3" s="86"/>
      <c r="L3" s="86"/>
      <c r="M3" s="85" t="s">
        <v>43</v>
      </c>
      <c r="N3" s="85"/>
      <c r="O3" s="85"/>
      <c r="P3" s="2" t="s">
        <v>44</v>
      </c>
    </row>
    <row r="4" spans="1:23" x14ac:dyDescent="0.25">
      <c r="A4" s="2" t="s">
        <v>17</v>
      </c>
      <c r="B4" s="16" t="e">
        <f>'Data Transformation'!$R$24</f>
        <v>#DIV/0!</v>
      </c>
      <c r="C4" s="16"/>
      <c r="D4" s="14" t="s">
        <v>31</v>
      </c>
      <c r="E4" t="s">
        <v>31</v>
      </c>
      <c r="F4" t="s">
        <v>32</v>
      </c>
      <c r="G4" t="s">
        <v>31</v>
      </c>
      <c r="H4" t="s">
        <v>32</v>
      </c>
      <c r="I4" s="14" t="s">
        <v>34</v>
      </c>
      <c r="J4" s="14" t="s">
        <v>35</v>
      </c>
      <c r="K4" s="14" t="s">
        <v>36</v>
      </c>
      <c r="L4" s="14" t="s">
        <v>42</v>
      </c>
      <c r="M4" t="s">
        <v>31</v>
      </c>
      <c r="N4" t="s">
        <v>32</v>
      </c>
      <c r="O4" t="s">
        <v>33</v>
      </c>
      <c r="U4" s="38" t="s">
        <v>78</v>
      </c>
      <c r="W4" t="s">
        <v>73</v>
      </c>
    </row>
    <row r="5" spans="1:23" ht="16.5" thickBot="1" x14ac:dyDescent="0.3">
      <c r="A5" t="s">
        <v>30</v>
      </c>
      <c r="B5">
        <f>'Data Transformation'!$R$9</f>
        <v>0</v>
      </c>
      <c r="C5" t="e">
        <f>IF(AND('Data Transformation'!$R$10&gt;=Weighting!B5,'Data Transformation'!$R$10&lt;Weighting!B6),B5+0.000001,B5)</f>
        <v>#DIV/0!</v>
      </c>
      <c r="R5" s="2" t="s">
        <v>41</v>
      </c>
      <c r="S5" s="15">
        <f>IF(B1="yes",COUNTIF(P6:P25,"&gt;0"),COUNTIF(P32:P51,"&gt;0"))</f>
        <v>0</v>
      </c>
    </row>
    <row r="6" spans="1:23" x14ac:dyDescent="0.25">
      <c r="B6" t="e">
        <f>B5+'Data Transformation'!$R$25</f>
        <v>#DIV/0!</v>
      </c>
      <c r="C6" t="e">
        <f>IF(AND('Data Transformation'!$R$10&gt;=Weighting!B6,'Data Transformation'!$R$10&lt;Weighting!B7),B6+0.000001,B6)</f>
        <v>#DIV/0!</v>
      </c>
      <c r="D6" t="e">
        <f>IF(FREQUENCY('Data Transformation'!$U$12,$C6),0,1)</f>
        <v>#NUM!</v>
      </c>
      <c r="E6" t="e">
        <f>IF(FREQUENCY('Data Transformation'!$R$5,$C6),1,0)</f>
        <v>#NUM!</v>
      </c>
      <c r="F6" t="e">
        <f>E6-E5</f>
        <v>#NUM!</v>
      </c>
      <c r="G6">
        <f>IF(FREQUENCY('Data Transformation'!$R$6,$C6),1,0)</f>
        <v>1</v>
      </c>
      <c r="H6">
        <f>G6-G5</f>
        <v>1</v>
      </c>
      <c r="I6" t="e">
        <f>IF(E6=1,I5+1,F6)</f>
        <v>#NUM!</v>
      </c>
      <c r="J6" t="e">
        <f>IF(I6=0,J7+1,I6)</f>
        <v>#NUM!</v>
      </c>
      <c r="K6">
        <f t="shared" ref="K6:K25" si="0">IF(G6=1,1,K7+1)</f>
        <v>1</v>
      </c>
      <c r="L6" t="e">
        <f t="shared" ref="L6:L25" si="1">IF(MIN(J6,K6)&gt;3,3,MIN(J6,K6))</f>
        <v>#NUM!</v>
      </c>
      <c r="M6">
        <f>IF(FREQUENCY('Data Transformation'!$R$10,$C6),1,0)</f>
        <v>1</v>
      </c>
      <c r="N6">
        <f>M6-M5</f>
        <v>1</v>
      </c>
      <c r="O6">
        <f>O5+1*N5</f>
        <v>0</v>
      </c>
      <c r="P6" t="e">
        <f>IF(O6=0,L6,0)</f>
        <v>#NUM!</v>
      </c>
      <c r="R6" s="2" t="s">
        <v>40</v>
      </c>
      <c r="S6" t="e">
        <f>IF(B1="yes",SUM(P6:P25),SUM(P32:P51))</f>
        <v>#NUM!</v>
      </c>
      <c r="U6" s="35"/>
      <c r="W6" t="e">
        <f>IF(U6="",IF($B$1="yes",P6,P32),U6)</f>
        <v>#NUM!</v>
      </c>
    </row>
    <row r="7" spans="1:23" x14ac:dyDescent="0.25">
      <c r="B7" t="e">
        <f>B6+'Data Transformation'!$R$25</f>
        <v>#DIV/0!</v>
      </c>
      <c r="C7" t="e">
        <f>IF(AND('Data Transformation'!$R$10&gt;=Weighting!B7,'Data Transformation'!$R$10&lt;Weighting!B8),B7+0.000001,B7)</f>
        <v>#DIV/0!</v>
      </c>
      <c r="D7" t="e">
        <f>IF(FREQUENCY('Data Transformation'!$U$12,$C7),0,1)</f>
        <v>#NUM!</v>
      </c>
      <c r="E7" t="e">
        <f>IF(FREQUENCY('Data Transformation'!$R$5,$C7),1,0)</f>
        <v>#NUM!</v>
      </c>
      <c r="F7" t="e">
        <f t="shared" ref="F7:F25" si="2">E7-E6</f>
        <v>#NUM!</v>
      </c>
      <c r="G7">
        <f>IF(FREQUENCY('Data Transformation'!$R$6,$C7),1,0)</f>
        <v>1</v>
      </c>
      <c r="H7">
        <f t="shared" ref="H7:H25" si="3">G7-G6</f>
        <v>0</v>
      </c>
      <c r="I7" t="e">
        <f t="shared" ref="I7:I15" si="4">IF(E7=1,I6+1,F7)</f>
        <v>#NUM!</v>
      </c>
      <c r="J7" t="e">
        <f t="shared" ref="J7:J14" si="5">IF(I7=0,J8+1,I7)</f>
        <v>#NUM!</v>
      </c>
      <c r="K7">
        <f t="shared" si="0"/>
        <v>1</v>
      </c>
      <c r="L7" t="e">
        <f t="shared" si="1"/>
        <v>#NUM!</v>
      </c>
      <c r="M7">
        <f>IF(FREQUENCY('Data Transformation'!$R$10,$C7),1,0)</f>
        <v>1</v>
      </c>
      <c r="N7">
        <f t="shared" ref="N7:N25" si="6">M7-M6</f>
        <v>0</v>
      </c>
      <c r="O7">
        <f t="shared" ref="O7:O25" si="7">O6+1*N6</f>
        <v>1</v>
      </c>
      <c r="P7">
        <f t="shared" ref="P7:P25" si="8">IF(O7=0,L7,0)</f>
        <v>0</v>
      </c>
      <c r="U7" s="36"/>
      <c r="W7">
        <f t="shared" ref="W7:W25" si="9">IF(U7="",IF($B$1="yes",P7,P33),U7)</f>
        <v>0</v>
      </c>
    </row>
    <row r="8" spans="1:23" x14ac:dyDescent="0.25">
      <c r="B8" t="e">
        <f>B7+'Data Transformation'!$R$25</f>
        <v>#DIV/0!</v>
      </c>
      <c r="C8" t="e">
        <f>IF(AND('Data Transformation'!$R$10&gt;=Weighting!B8,'Data Transformation'!$R$10&lt;Weighting!B9),B8+0.000001,B8)</f>
        <v>#DIV/0!</v>
      </c>
      <c r="D8" t="e">
        <f>IF(FREQUENCY('Data Transformation'!$U$12,$C8),0,1)</f>
        <v>#NUM!</v>
      </c>
      <c r="E8" t="e">
        <f>IF(FREQUENCY('Data Transformation'!$R$5,$C8),1,0)</f>
        <v>#NUM!</v>
      </c>
      <c r="F8" t="e">
        <f t="shared" si="2"/>
        <v>#NUM!</v>
      </c>
      <c r="G8">
        <f>IF(FREQUENCY('Data Transformation'!$R$6,$C8),1,0)</f>
        <v>1</v>
      </c>
      <c r="H8">
        <f t="shared" si="3"/>
        <v>0</v>
      </c>
      <c r="I8" t="e">
        <f t="shared" si="4"/>
        <v>#NUM!</v>
      </c>
      <c r="J8" t="e">
        <f t="shared" si="5"/>
        <v>#NUM!</v>
      </c>
      <c r="K8">
        <f t="shared" si="0"/>
        <v>1</v>
      </c>
      <c r="L8" t="e">
        <f t="shared" si="1"/>
        <v>#NUM!</v>
      </c>
      <c r="M8">
        <f>IF(FREQUENCY('Data Transformation'!$R$10,$C8),1,0)</f>
        <v>1</v>
      </c>
      <c r="N8">
        <f t="shared" si="6"/>
        <v>0</v>
      </c>
      <c r="O8">
        <f t="shared" si="7"/>
        <v>1</v>
      </c>
      <c r="P8">
        <f t="shared" si="8"/>
        <v>0</v>
      </c>
      <c r="U8" s="36"/>
      <c r="W8">
        <f t="shared" si="9"/>
        <v>0</v>
      </c>
    </row>
    <row r="9" spans="1:23" x14ac:dyDescent="0.25">
      <c r="B9" t="e">
        <f>B8+'Data Transformation'!$R$25</f>
        <v>#DIV/0!</v>
      </c>
      <c r="C9" t="e">
        <f>IF(AND('Data Transformation'!$R$10&gt;=Weighting!B9,'Data Transformation'!$R$10&lt;Weighting!B10),B9+0.000001,B9)</f>
        <v>#DIV/0!</v>
      </c>
      <c r="D9" t="e">
        <f>IF(FREQUENCY('Data Transformation'!$U$12,$C9),0,1)</f>
        <v>#NUM!</v>
      </c>
      <c r="E9" t="e">
        <f>IF(FREQUENCY('Data Transformation'!$R$5,$C9),1,0)</f>
        <v>#NUM!</v>
      </c>
      <c r="F9" t="e">
        <f t="shared" si="2"/>
        <v>#NUM!</v>
      </c>
      <c r="G9">
        <f>IF(FREQUENCY('Data Transformation'!$R$6,$C9),1,0)</f>
        <v>1</v>
      </c>
      <c r="H9">
        <f t="shared" si="3"/>
        <v>0</v>
      </c>
      <c r="I9" t="e">
        <f t="shared" si="4"/>
        <v>#NUM!</v>
      </c>
      <c r="J9" t="e">
        <f t="shared" si="5"/>
        <v>#NUM!</v>
      </c>
      <c r="K9">
        <f t="shared" si="0"/>
        <v>1</v>
      </c>
      <c r="L9" t="e">
        <f t="shared" si="1"/>
        <v>#NUM!</v>
      </c>
      <c r="M9">
        <f>IF(FREQUENCY('Data Transformation'!$R$10,$C9),1,0)</f>
        <v>1</v>
      </c>
      <c r="N9">
        <f t="shared" si="6"/>
        <v>0</v>
      </c>
      <c r="O9">
        <f t="shared" si="7"/>
        <v>1</v>
      </c>
      <c r="P9">
        <f t="shared" si="8"/>
        <v>0</v>
      </c>
      <c r="U9" s="36"/>
      <c r="W9">
        <f t="shared" si="9"/>
        <v>0</v>
      </c>
    </row>
    <row r="10" spans="1:23" x14ac:dyDescent="0.25">
      <c r="B10" t="e">
        <f>B9+'Data Transformation'!$R$25</f>
        <v>#DIV/0!</v>
      </c>
      <c r="C10" t="e">
        <f>IF(AND('Data Transformation'!$R$10&gt;=Weighting!B10,'Data Transformation'!$R$10&lt;Weighting!B11),B10+0.000001,B10)</f>
        <v>#DIV/0!</v>
      </c>
      <c r="D10" t="e">
        <f>IF(FREQUENCY('Data Transformation'!$U$12,$C10),0,1)</f>
        <v>#NUM!</v>
      </c>
      <c r="E10" t="e">
        <f>IF(FREQUENCY('Data Transformation'!$R$5,$C10),1,0)</f>
        <v>#NUM!</v>
      </c>
      <c r="F10" t="e">
        <f t="shared" si="2"/>
        <v>#NUM!</v>
      </c>
      <c r="G10">
        <f>IF(FREQUENCY('Data Transformation'!$R$6,$C10),1,0)</f>
        <v>1</v>
      </c>
      <c r="H10">
        <f t="shared" si="3"/>
        <v>0</v>
      </c>
      <c r="I10" t="e">
        <f t="shared" si="4"/>
        <v>#NUM!</v>
      </c>
      <c r="J10" t="e">
        <f t="shared" si="5"/>
        <v>#NUM!</v>
      </c>
      <c r="K10">
        <f t="shared" si="0"/>
        <v>1</v>
      </c>
      <c r="L10" t="e">
        <f t="shared" si="1"/>
        <v>#NUM!</v>
      </c>
      <c r="M10">
        <f>IF(FREQUENCY('Data Transformation'!$R$10,$C10),1,0)</f>
        <v>1</v>
      </c>
      <c r="N10">
        <f t="shared" si="6"/>
        <v>0</v>
      </c>
      <c r="O10">
        <f t="shared" si="7"/>
        <v>1</v>
      </c>
      <c r="P10">
        <f t="shared" si="8"/>
        <v>0</v>
      </c>
      <c r="U10" s="36"/>
      <c r="W10">
        <f t="shared" si="9"/>
        <v>0</v>
      </c>
    </row>
    <row r="11" spans="1:23" ht="23.25" x14ac:dyDescent="0.35">
      <c r="B11" t="e">
        <f>B10+'Data Transformation'!$R$25</f>
        <v>#DIV/0!</v>
      </c>
      <c r="C11" t="e">
        <f>IF(AND('Data Transformation'!$R$10&gt;=Weighting!B11,'Data Transformation'!$R$10&lt;Weighting!B12),B11+0.000001,B11)</f>
        <v>#DIV/0!</v>
      </c>
      <c r="D11" t="e">
        <f>IF(FREQUENCY('Data Transformation'!$U$12,$C11),0,1)</f>
        <v>#NUM!</v>
      </c>
      <c r="E11" t="e">
        <f>IF(FREQUENCY('Data Transformation'!$R$5,$C11),1,0)</f>
        <v>#NUM!</v>
      </c>
      <c r="F11" t="e">
        <f t="shared" si="2"/>
        <v>#NUM!</v>
      </c>
      <c r="G11">
        <f>IF(FREQUENCY('Data Transformation'!$R$6,$C11),1,0)</f>
        <v>1</v>
      </c>
      <c r="H11">
        <f t="shared" si="3"/>
        <v>0</v>
      </c>
      <c r="I11" t="e">
        <f t="shared" si="4"/>
        <v>#NUM!</v>
      </c>
      <c r="J11" t="e">
        <f t="shared" si="5"/>
        <v>#NUM!</v>
      </c>
      <c r="K11">
        <f t="shared" si="0"/>
        <v>1</v>
      </c>
      <c r="L11" t="e">
        <f t="shared" si="1"/>
        <v>#NUM!</v>
      </c>
      <c r="M11">
        <f>IF(FREQUENCY('Data Transformation'!$R$10,$C11),1,0)</f>
        <v>1</v>
      </c>
      <c r="N11">
        <f t="shared" si="6"/>
        <v>0</v>
      </c>
      <c r="O11">
        <f t="shared" si="7"/>
        <v>1</v>
      </c>
      <c r="P11">
        <f t="shared" si="8"/>
        <v>0</v>
      </c>
      <c r="R11" s="29"/>
      <c r="U11" s="36"/>
      <c r="W11">
        <f t="shared" si="9"/>
        <v>0</v>
      </c>
    </row>
    <row r="12" spans="1:23" x14ac:dyDescent="0.25">
      <c r="B12" t="e">
        <f>B11+'Data Transformation'!$R$25</f>
        <v>#DIV/0!</v>
      </c>
      <c r="C12" t="e">
        <f>IF(AND('Data Transformation'!$R$10&gt;=Weighting!B12,'Data Transformation'!$R$10&lt;Weighting!B13),B12+0.000001,B12)</f>
        <v>#DIV/0!</v>
      </c>
      <c r="D12" t="e">
        <f>IF(FREQUENCY('Data Transformation'!$U$12,$C12),0,1)</f>
        <v>#NUM!</v>
      </c>
      <c r="E12" t="e">
        <f>IF(FREQUENCY('Data Transformation'!$R$5,$C12),1,0)</f>
        <v>#NUM!</v>
      </c>
      <c r="F12" t="e">
        <f t="shared" si="2"/>
        <v>#NUM!</v>
      </c>
      <c r="G12">
        <f>IF(FREQUENCY('Data Transformation'!$R$6,$C12),1,0)</f>
        <v>1</v>
      </c>
      <c r="H12">
        <f t="shared" si="3"/>
        <v>0</v>
      </c>
      <c r="I12" t="e">
        <f t="shared" si="4"/>
        <v>#NUM!</v>
      </c>
      <c r="J12" t="e">
        <f t="shared" si="5"/>
        <v>#NUM!</v>
      </c>
      <c r="K12">
        <f t="shared" si="0"/>
        <v>1</v>
      </c>
      <c r="L12" t="e">
        <f t="shared" si="1"/>
        <v>#NUM!</v>
      </c>
      <c r="M12">
        <f>IF(FREQUENCY('Data Transformation'!$R$10,$C12),1,0)</f>
        <v>1</v>
      </c>
      <c r="N12">
        <f t="shared" si="6"/>
        <v>0</v>
      </c>
      <c r="O12">
        <f t="shared" si="7"/>
        <v>1</v>
      </c>
      <c r="P12">
        <f t="shared" si="8"/>
        <v>0</v>
      </c>
      <c r="U12" s="36"/>
      <c r="W12">
        <f t="shared" si="9"/>
        <v>0</v>
      </c>
    </row>
    <row r="13" spans="1:23" x14ac:dyDescent="0.25">
      <c r="B13" t="e">
        <f>B12+'Data Transformation'!$R$25</f>
        <v>#DIV/0!</v>
      </c>
      <c r="C13" t="e">
        <f>IF(AND('Data Transformation'!$R$10&gt;=Weighting!B13,'Data Transformation'!$R$10&lt;Weighting!B14),B13+0.000001,B13)</f>
        <v>#DIV/0!</v>
      </c>
      <c r="D13" t="e">
        <f>IF(FREQUENCY('Data Transformation'!$U$12,$C13),0,1)</f>
        <v>#NUM!</v>
      </c>
      <c r="E13" t="e">
        <f>IF(FREQUENCY('Data Transformation'!$R$5,$C13),1,0)</f>
        <v>#NUM!</v>
      </c>
      <c r="F13" t="e">
        <f t="shared" si="2"/>
        <v>#NUM!</v>
      </c>
      <c r="G13">
        <f>IF(FREQUENCY('Data Transformation'!$R$6,$C13),1,0)</f>
        <v>1</v>
      </c>
      <c r="H13">
        <f t="shared" si="3"/>
        <v>0</v>
      </c>
      <c r="I13" t="e">
        <f t="shared" si="4"/>
        <v>#NUM!</v>
      </c>
      <c r="J13" t="e">
        <f t="shared" si="5"/>
        <v>#NUM!</v>
      </c>
      <c r="K13">
        <f t="shared" si="0"/>
        <v>1</v>
      </c>
      <c r="L13" t="e">
        <f t="shared" si="1"/>
        <v>#NUM!</v>
      </c>
      <c r="M13">
        <f>IF(FREQUENCY('Data Transformation'!$R$10,$C13),1,0)</f>
        <v>1</v>
      </c>
      <c r="N13">
        <f t="shared" si="6"/>
        <v>0</v>
      </c>
      <c r="O13">
        <f t="shared" si="7"/>
        <v>1</v>
      </c>
      <c r="P13">
        <f t="shared" si="8"/>
        <v>0</v>
      </c>
      <c r="U13" s="36"/>
      <c r="W13">
        <f t="shared" si="9"/>
        <v>0</v>
      </c>
    </row>
    <row r="14" spans="1:23" x14ac:dyDescent="0.25">
      <c r="B14" t="e">
        <f>B13+'Data Transformation'!$R$25</f>
        <v>#DIV/0!</v>
      </c>
      <c r="C14" t="e">
        <f>IF(AND('Data Transformation'!$R$10&gt;=Weighting!B14,'Data Transformation'!$R$10&lt;Weighting!B15),B14+0.000001,B14)</f>
        <v>#DIV/0!</v>
      </c>
      <c r="D14" t="e">
        <f>IF(FREQUENCY('Data Transformation'!$U$12,$C14),0,1)</f>
        <v>#NUM!</v>
      </c>
      <c r="E14" t="e">
        <f>IF(FREQUENCY('Data Transformation'!$R$5,$C14),1,0)</f>
        <v>#NUM!</v>
      </c>
      <c r="F14" t="e">
        <f t="shared" si="2"/>
        <v>#NUM!</v>
      </c>
      <c r="G14">
        <f>IF(FREQUENCY('Data Transformation'!$R$6,$C14),1,0)</f>
        <v>1</v>
      </c>
      <c r="H14">
        <f t="shared" si="3"/>
        <v>0</v>
      </c>
      <c r="I14" t="e">
        <f t="shared" si="4"/>
        <v>#NUM!</v>
      </c>
      <c r="J14" t="e">
        <f t="shared" si="5"/>
        <v>#NUM!</v>
      </c>
      <c r="K14">
        <f t="shared" si="0"/>
        <v>1</v>
      </c>
      <c r="L14" t="e">
        <f t="shared" si="1"/>
        <v>#NUM!</v>
      </c>
      <c r="M14">
        <f>IF(FREQUENCY('Data Transformation'!$R$10,$C14),1,0)</f>
        <v>1</v>
      </c>
      <c r="N14">
        <f t="shared" si="6"/>
        <v>0</v>
      </c>
      <c r="O14">
        <f t="shared" si="7"/>
        <v>1</v>
      </c>
      <c r="P14">
        <f t="shared" si="8"/>
        <v>0</v>
      </c>
      <c r="U14" s="36"/>
      <c r="W14">
        <f t="shared" si="9"/>
        <v>0</v>
      </c>
    </row>
    <row r="15" spans="1:23" x14ac:dyDescent="0.25">
      <c r="B15" t="e">
        <f>B14+'Data Transformation'!$R$25</f>
        <v>#DIV/0!</v>
      </c>
      <c r="C15" t="e">
        <f>IF(AND('Data Transformation'!$R$10&gt;=Weighting!B15,'Data Transformation'!$R$10&lt;Weighting!B16),B15+0.000001,B15)</f>
        <v>#DIV/0!</v>
      </c>
      <c r="D15" t="e">
        <f>IF(FREQUENCY('Data Transformation'!$U$12,$C15),0,1)</f>
        <v>#NUM!</v>
      </c>
      <c r="E15" t="e">
        <f>IF(FREQUENCY('Data Transformation'!$R$5,$C15),1,0)</f>
        <v>#NUM!</v>
      </c>
      <c r="F15" t="e">
        <f t="shared" si="2"/>
        <v>#NUM!</v>
      </c>
      <c r="G15">
        <f>IF(FREQUENCY('Data Transformation'!$R$6,$C15),1,0)</f>
        <v>1</v>
      </c>
      <c r="H15">
        <f t="shared" si="3"/>
        <v>0</v>
      </c>
      <c r="I15" t="e">
        <f t="shared" si="4"/>
        <v>#NUM!</v>
      </c>
      <c r="J15" t="e">
        <f t="shared" ref="J15:J20" si="10">IF(I15=0,J22+1,I15)</f>
        <v>#NUM!</v>
      </c>
      <c r="K15">
        <f t="shared" si="0"/>
        <v>1</v>
      </c>
      <c r="L15" t="e">
        <f t="shared" si="1"/>
        <v>#NUM!</v>
      </c>
      <c r="M15">
        <f>IF(FREQUENCY('Data Transformation'!$R$10,$C15),1,0)</f>
        <v>1</v>
      </c>
      <c r="N15">
        <f t="shared" si="6"/>
        <v>0</v>
      </c>
      <c r="O15">
        <f t="shared" si="7"/>
        <v>1</v>
      </c>
      <c r="P15">
        <f t="shared" si="8"/>
        <v>0</v>
      </c>
      <c r="U15" s="36"/>
      <c r="W15">
        <f t="shared" si="9"/>
        <v>0</v>
      </c>
    </row>
    <row r="16" spans="1:23" x14ac:dyDescent="0.25">
      <c r="B16" t="e">
        <f>B15+'Data Transformation'!$R$25</f>
        <v>#DIV/0!</v>
      </c>
      <c r="C16" t="e">
        <f>IF(AND('Data Transformation'!$R$10&gt;=Weighting!B16,'Data Transformation'!$R$10&lt;Weighting!B17),B16+0.000001,B16)</f>
        <v>#DIV/0!</v>
      </c>
      <c r="D16" t="e">
        <f>IF(FREQUENCY('Data Transformation'!$U$12,$C16),0,1)</f>
        <v>#NUM!</v>
      </c>
      <c r="E16" t="e">
        <f>IF(FREQUENCY('Data Transformation'!$R$5,$C16),1,0)</f>
        <v>#NUM!</v>
      </c>
      <c r="F16" t="e">
        <f t="shared" si="2"/>
        <v>#NUM!</v>
      </c>
      <c r="G16">
        <f>IF(FREQUENCY('Data Transformation'!$R$6,$C16),1,0)</f>
        <v>1</v>
      </c>
      <c r="H16">
        <f t="shared" si="3"/>
        <v>0</v>
      </c>
      <c r="I16" t="e">
        <f t="shared" ref="I16:I25" si="11">IF(E16=1,I15+1,F16)</f>
        <v>#NUM!</v>
      </c>
      <c r="J16" t="e">
        <f t="shared" si="10"/>
        <v>#NUM!</v>
      </c>
      <c r="K16">
        <f t="shared" si="0"/>
        <v>1</v>
      </c>
      <c r="L16" t="e">
        <f t="shared" si="1"/>
        <v>#NUM!</v>
      </c>
      <c r="M16">
        <f>IF(FREQUENCY('Data Transformation'!$R$10,$C16),1,0)</f>
        <v>1</v>
      </c>
      <c r="N16">
        <f t="shared" si="6"/>
        <v>0</v>
      </c>
      <c r="O16">
        <f t="shared" si="7"/>
        <v>1</v>
      </c>
      <c r="P16">
        <f t="shared" si="8"/>
        <v>0</v>
      </c>
      <c r="U16" s="36"/>
      <c r="W16">
        <f t="shared" si="9"/>
        <v>0</v>
      </c>
    </row>
    <row r="17" spans="1:23" x14ac:dyDescent="0.25">
      <c r="B17" t="e">
        <f>B16+'Data Transformation'!$R$25</f>
        <v>#DIV/0!</v>
      </c>
      <c r="C17" t="e">
        <f>IF(AND('Data Transformation'!$R$10&gt;=Weighting!B17,'Data Transformation'!$R$10&lt;Weighting!B18),B17+0.000001,B17)</f>
        <v>#DIV/0!</v>
      </c>
      <c r="D17" t="e">
        <f>IF(FREQUENCY('Data Transformation'!$U$12,$C17),0,1)</f>
        <v>#NUM!</v>
      </c>
      <c r="E17" t="e">
        <f>IF(FREQUENCY('Data Transformation'!$R$5,$C17),1,0)</f>
        <v>#NUM!</v>
      </c>
      <c r="F17" t="e">
        <f t="shared" si="2"/>
        <v>#NUM!</v>
      </c>
      <c r="G17">
        <f>IF(FREQUENCY('Data Transformation'!$R$6,$C17),1,0)</f>
        <v>1</v>
      </c>
      <c r="H17">
        <f t="shared" si="3"/>
        <v>0</v>
      </c>
      <c r="I17" t="e">
        <f t="shared" si="11"/>
        <v>#NUM!</v>
      </c>
      <c r="J17" t="e">
        <f t="shared" si="10"/>
        <v>#NUM!</v>
      </c>
      <c r="K17">
        <f t="shared" si="0"/>
        <v>1</v>
      </c>
      <c r="L17" t="e">
        <f t="shared" si="1"/>
        <v>#NUM!</v>
      </c>
      <c r="M17">
        <f>IF(FREQUENCY('Data Transformation'!$R$10,$C17),1,0)</f>
        <v>1</v>
      </c>
      <c r="N17">
        <f t="shared" si="6"/>
        <v>0</v>
      </c>
      <c r="O17">
        <f t="shared" si="7"/>
        <v>1</v>
      </c>
      <c r="P17">
        <f t="shared" si="8"/>
        <v>0</v>
      </c>
      <c r="U17" s="36"/>
      <c r="W17">
        <f t="shared" si="9"/>
        <v>0</v>
      </c>
    </row>
    <row r="18" spans="1:23" x14ac:dyDescent="0.25">
      <c r="B18" t="e">
        <f>B17+'Data Transformation'!$R$25</f>
        <v>#DIV/0!</v>
      </c>
      <c r="C18" t="e">
        <f>IF(AND('Data Transformation'!$R$10&gt;=Weighting!B18,'Data Transformation'!$R$10&lt;Weighting!B19),B18+0.000001,B18)</f>
        <v>#DIV/0!</v>
      </c>
      <c r="D18" t="e">
        <f>IF(FREQUENCY('Data Transformation'!$U$12,$C18),0,1)</f>
        <v>#NUM!</v>
      </c>
      <c r="E18" t="e">
        <f>IF(FREQUENCY('Data Transformation'!$R$5,$C18),1,0)</f>
        <v>#NUM!</v>
      </c>
      <c r="F18" t="e">
        <f t="shared" si="2"/>
        <v>#NUM!</v>
      </c>
      <c r="G18">
        <f>IF(FREQUENCY('Data Transformation'!$R$6,$C18),1,0)</f>
        <v>1</v>
      </c>
      <c r="H18">
        <f t="shared" si="3"/>
        <v>0</v>
      </c>
      <c r="I18" t="e">
        <f t="shared" si="11"/>
        <v>#NUM!</v>
      </c>
      <c r="J18" t="e">
        <f t="shared" si="10"/>
        <v>#NUM!</v>
      </c>
      <c r="K18">
        <f t="shared" si="0"/>
        <v>1</v>
      </c>
      <c r="L18" t="e">
        <f t="shared" si="1"/>
        <v>#NUM!</v>
      </c>
      <c r="M18">
        <f>IF(FREQUENCY('Data Transformation'!$R$10,$C18),1,0)</f>
        <v>1</v>
      </c>
      <c r="N18">
        <f t="shared" si="6"/>
        <v>0</v>
      </c>
      <c r="O18">
        <f t="shared" si="7"/>
        <v>1</v>
      </c>
      <c r="P18">
        <f t="shared" si="8"/>
        <v>0</v>
      </c>
      <c r="U18" s="36"/>
      <c r="W18">
        <f t="shared" si="9"/>
        <v>0</v>
      </c>
    </row>
    <row r="19" spans="1:23" x14ac:dyDescent="0.25">
      <c r="B19" t="e">
        <f>B18+'Data Transformation'!$R$25</f>
        <v>#DIV/0!</v>
      </c>
      <c r="C19" t="e">
        <f>IF(AND('Data Transformation'!$R$10&gt;=Weighting!B19,'Data Transformation'!$R$10&lt;Weighting!B20),B19+0.000001,B19)</f>
        <v>#DIV/0!</v>
      </c>
      <c r="D19" t="e">
        <f>IF(FREQUENCY('Data Transformation'!$U$12,$C19),0,1)</f>
        <v>#NUM!</v>
      </c>
      <c r="E19" t="e">
        <f>IF(FREQUENCY('Data Transformation'!$R$5,$C19),1,0)</f>
        <v>#NUM!</v>
      </c>
      <c r="F19" t="e">
        <f t="shared" si="2"/>
        <v>#NUM!</v>
      </c>
      <c r="G19">
        <f>IF(FREQUENCY('Data Transformation'!$R$6,$C19),1,0)</f>
        <v>1</v>
      </c>
      <c r="H19">
        <f t="shared" si="3"/>
        <v>0</v>
      </c>
      <c r="I19" t="e">
        <f t="shared" si="11"/>
        <v>#NUM!</v>
      </c>
      <c r="J19" t="e">
        <f t="shared" si="10"/>
        <v>#NUM!</v>
      </c>
      <c r="K19">
        <f t="shared" si="0"/>
        <v>1</v>
      </c>
      <c r="L19" t="e">
        <f t="shared" si="1"/>
        <v>#NUM!</v>
      </c>
      <c r="M19">
        <f>IF(FREQUENCY('Data Transformation'!$R$10,$C19),1,0)</f>
        <v>1</v>
      </c>
      <c r="N19">
        <f t="shared" si="6"/>
        <v>0</v>
      </c>
      <c r="O19">
        <f t="shared" si="7"/>
        <v>1</v>
      </c>
      <c r="P19">
        <f t="shared" si="8"/>
        <v>0</v>
      </c>
      <c r="U19" s="36"/>
      <c r="W19">
        <f t="shared" si="9"/>
        <v>0</v>
      </c>
    </row>
    <row r="20" spans="1:23" x14ac:dyDescent="0.25">
      <c r="B20" t="e">
        <f>B19+'Data Transformation'!$R$25</f>
        <v>#DIV/0!</v>
      </c>
      <c r="C20" t="e">
        <f>IF(AND('Data Transformation'!$R$10&gt;=Weighting!B20,'Data Transformation'!$R$10&lt;Weighting!B21),B20+0.000001,B20)</f>
        <v>#DIV/0!</v>
      </c>
      <c r="D20" t="e">
        <f>IF(FREQUENCY('Data Transformation'!$U$12,$C20),0,1)</f>
        <v>#NUM!</v>
      </c>
      <c r="E20" t="e">
        <f>IF(FREQUENCY('Data Transformation'!$R$5,$C20),1,0)</f>
        <v>#NUM!</v>
      </c>
      <c r="F20" t="e">
        <f t="shared" si="2"/>
        <v>#NUM!</v>
      </c>
      <c r="G20">
        <f>IF(FREQUENCY('Data Transformation'!$R$6,$C20),1,0)</f>
        <v>1</v>
      </c>
      <c r="H20">
        <f t="shared" si="3"/>
        <v>0</v>
      </c>
      <c r="I20" t="e">
        <f t="shared" si="11"/>
        <v>#NUM!</v>
      </c>
      <c r="J20" t="e">
        <f t="shared" si="10"/>
        <v>#NUM!</v>
      </c>
      <c r="K20">
        <f t="shared" si="0"/>
        <v>1</v>
      </c>
      <c r="L20" t="e">
        <f t="shared" si="1"/>
        <v>#NUM!</v>
      </c>
      <c r="M20">
        <f>IF(FREQUENCY('Data Transformation'!$R$10,$C20),1,0)</f>
        <v>1</v>
      </c>
      <c r="N20">
        <f t="shared" si="6"/>
        <v>0</v>
      </c>
      <c r="O20">
        <f t="shared" si="7"/>
        <v>1</v>
      </c>
      <c r="P20">
        <f t="shared" si="8"/>
        <v>0</v>
      </c>
      <c r="U20" s="36"/>
      <c r="W20">
        <f t="shared" si="9"/>
        <v>0</v>
      </c>
    </row>
    <row r="21" spans="1:23" x14ac:dyDescent="0.25">
      <c r="B21" t="e">
        <f>B20+'Data Transformation'!$R$25</f>
        <v>#DIV/0!</v>
      </c>
      <c r="C21" t="e">
        <f>IF(AND('Data Transformation'!$R$10&gt;=Weighting!B21,'Data Transformation'!$R$10&lt;Weighting!B22),B21+0.000001,B21)</f>
        <v>#DIV/0!</v>
      </c>
      <c r="D21" t="e">
        <f>IF(FREQUENCY('Data Transformation'!$U$12,$C21),0,1)</f>
        <v>#NUM!</v>
      </c>
      <c r="E21" t="e">
        <f>IF(FREQUENCY('Data Transformation'!$R$5,$C21),1,0)</f>
        <v>#NUM!</v>
      </c>
      <c r="F21" t="e">
        <f t="shared" si="2"/>
        <v>#NUM!</v>
      </c>
      <c r="G21">
        <f>IF(FREQUENCY('Data Transformation'!$R$6,$C21),1,0)</f>
        <v>1</v>
      </c>
      <c r="H21">
        <f t="shared" si="3"/>
        <v>0</v>
      </c>
      <c r="I21" t="e">
        <f t="shared" si="11"/>
        <v>#NUM!</v>
      </c>
      <c r="J21" t="e">
        <f>IF(I21=0,J28+1,I21)</f>
        <v>#NUM!</v>
      </c>
      <c r="K21">
        <f t="shared" si="0"/>
        <v>1</v>
      </c>
      <c r="L21" t="e">
        <f t="shared" si="1"/>
        <v>#NUM!</v>
      </c>
      <c r="M21">
        <f>IF(FREQUENCY('Data Transformation'!$R$10,$C21),1,0)</f>
        <v>1</v>
      </c>
      <c r="N21">
        <f t="shared" si="6"/>
        <v>0</v>
      </c>
      <c r="O21">
        <f t="shared" si="7"/>
        <v>1</v>
      </c>
      <c r="P21">
        <f t="shared" si="8"/>
        <v>0</v>
      </c>
      <c r="U21" s="36"/>
      <c r="W21">
        <f t="shared" si="9"/>
        <v>0</v>
      </c>
    </row>
    <row r="22" spans="1:23" x14ac:dyDescent="0.25">
      <c r="B22" t="e">
        <f>B21+'Data Transformation'!$R$25</f>
        <v>#DIV/0!</v>
      </c>
      <c r="C22" t="e">
        <f>IF(AND('Data Transformation'!$R$10&gt;=Weighting!B22,'Data Transformation'!$R$10&lt;Weighting!B23),B22+0.000001,B22)</f>
        <v>#DIV/0!</v>
      </c>
      <c r="D22" t="e">
        <f>IF(FREQUENCY('Data Transformation'!$U$12,$C22),0,1)</f>
        <v>#NUM!</v>
      </c>
      <c r="E22" t="e">
        <f>IF(FREQUENCY('Data Transformation'!$R$5,$C22),1,0)</f>
        <v>#NUM!</v>
      </c>
      <c r="F22" t="e">
        <f t="shared" si="2"/>
        <v>#NUM!</v>
      </c>
      <c r="G22">
        <f>IF(FREQUENCY('Data Transformation'!$R$6,$C22),1,0)</f>
        <v>1</v>
      </c>
      <c r="H22">
        <f t="shared" si="3"/>
        <v>0</v>
      </c>
      <c r="I22" t="e">
        <f t="shared" si="11"/>
        <v>#NUM!</v>
      </c>
      <c r="J22" t="e">
        <f>IF(I22=0,J29+1,I22)</f>
        <v>#NUM!</v>
      </c>
      <c r="K22">
        <f t="shared" si="0"/>
        <v>1</v>
      </c>
      <c r="L22" t="e">
        <f t="shared" si="1"/>
        <v>#NUM!</v>
      </c>
      <c r="M22">
        <f>IF(FREQUENCY('Data Transformation'!$R$10,$C22),1,0)</f>
        <v>1</v>
      </c>
      <c r="N22">
        <f t="shared" si="6"/>
        <v>0</v>
      </c>
      <c r="O22">
        <f t="shared" si="7"/>
        <v>1</v>
      </c>
      <c r="P22">
        <f t="shared" si="8"/>
        <v>0</v>
      </c>
      <c r="U22" s="36"/>
      <c r="W22">
        <f t="shared" si="9"/>
        <v>0</v>
      </c>
    </row>
    <row r="23" spans="1:23" x14ac:dyDescent="0.25">
      <c r="B23" t="e">
        <f>B22+'Data Transformation'!$R$25</f>
        <v>#DIV/0!</v>
      </c>
      <c r="C23" t="e">
        <f>IF(AND('Data Transformation'!$R$10&gt;=Weighting!B23,'Data Transformation'!$R$10&lt;Weighting!B24),B23+0.000001,B23)</f>
        <v>#DIV/0!</v>
      </c>
      <c r="D23" t="e">
        <f>IF(FREQUENCY('Data Transformation'!$U$12,$C23),0,1)</f>
        <v>#NUM!</v>
      </c>
      <c r="E23" t="e">
        <f>IF(FREQUENCY('Data Transformation'!$R$5,$C23),1,0)</f>
        <v>#NUM!</v>
      </c>
      <c r="F23" t="e">
        <f t="shared" si="2"/>
        <v>#NUM!</v>
      </c>
      <c r="G23">
        <f>IF(FREQUENCY('Data Transformation'!$R$6,$C23),1,0)</f>
        <v>1</v>
      </c>
      <c r="H23">
        <f t="shared" si="3"/>
        <v>0</v>
      </c>
      <c r="I23" t="e">
        <f t="shared" si="11"/>
        <v>#NUM!</v>
      </c>
      <c r="J23" t="e">
        <f>IF(I23=0,J30+1,I23)</f>
        <v>#NUM!</v>
      </c>
      <c r="K23">
        <f t="shared" si="0"/>
        <v>1</v>
      </c>
      <c r="L23" t="e">
        <f t="shared" si="1"/>
        <v>#NUM!</v>
      </c>
      <c r="M23">
        <f>IF(FREQUENCY('Data Transformation'!$R$10,$C23),1,0)</f>
        <v>1</v>
      </c>
      <c r="N23">
        <f t="shared" si="6"/>
        <v>0</v>
      </c>
      <c r="O23">
        <f t="shared" si="7"/>
        <v>1</v>
      </c>
      <c r="P23">
        <f t="shared" si="8"/>
        <v>0</v>
      </c>
      <c r="U23" s="36"/>
      <c r="W23">
        <f t="shared" si="9"/>
        <v>0</v>
      </c>
    </row>
    <row r="24" spans="1:23" x14ac:dyDescent="0.25">
      <c r="B24" t="e">
        <f>B23+'Data Transformation'!$R$25</f>
        <v>#DIV/0!</v>
      </c>
      <c r="C24" t="e">
        <f>IF(AND('Data Transformation'!$R$10&gt;=Weighting!B24,'Data Transformation'!$R$10&lt;Weighting!B25),B24+0.000001,B24)</f>
        <v>#DIV/0!</v>
      </c>
      <c r="D24" t="e">
        <f>IF(FREQUENCY('Data Transformation'!$U$12,$C24),0,1)</f>
        <v>#NUM!</v>
      </c>
      <c r="E24" t="e">
        <f>IF(FREQUENCY('Data Transformation'!$R$5,$C24),1,0)</f>
        <v>#NUM!</v>
      </c>
      <c r="F24" t="e">
        <f t="shared" si="2"/>
        <v>#NUM!</v>
      </c>
      <c r="G24">
        <f>IF(FREQUENCY('Data Transformation'!$R$6,$C24),1,0)</f>
        <v>1</v>
      </c>
      <c r="H24">
        <f t="shared" si="3"/>
        <v>0</v>
      </c>
      <c r="I24" t="e">
        <f t="shared" si="11"/>
        <v>#NUM!</v>
      </c>
      <c r="J24" t="e">
        <f>IF(I24=0,J31+1,I24)</f>
        <v>#NUM!</v>
      </c>
      <c r="K24">
        <f t="shared" si="0"/>
        <v>1</v>
      </c>
      <c r="L24" t="e">
        <f t="shared" si="1"/>
        <v>#NUM!</v>
      </c>
      <c r="M24">
        <f>IF(FREQUENCY('Data Transformation'!$R$10,$C24),1,0)</f>
        <v>1</v>
      </c>
      <c r="N24">
        <f t="shared" si="6"/>
        <v>0</v>
      </c>
      <c r="O24">
        <f t="shared" si="7"/>
        <v>1</v>
      </c>
      <c r="P24">
        <f t="shared" si="8"/>
        <v>0</v>
      </c>
      <c r="U24" s="36"/>
      <c r="W24">
        <f t="shared" si="9"/>
        <v>0</v>
      </c>
    </row>
    <row r="25" spans="1:23" ht="16.5" thickBot="1" x14ac:dyDescent="0.3">
      <c r="B25" t="e">
        <f>B24+'Data Transformation'!$R$25</f>
        <v>#DIV/0!</v>
      </c>
      <c r="C25" t="e">
        <f>IF(AND('Data Transformation'!$R$10&gt;=Weighting!B25,'Data Transformation'!$R$10&lt;Weighting!B26),B25+0.000001,B25)</f>
        <v>#DIV/0!</v>
      </c>
      <c r="D25" t="e">
        <f>IF(FREQUENCY('Data Transformation'!$U$12,$C25),0,1)</f>
        <v>#NUM!</v>
      </c>
      <c r="E25" t="e">
        <f>IF(FREQUENCY('Data Transformation'!$R$5,$C25),1,0)</f>
        <v>#NUM!</v>
      </c>
      <c r="F25" t="e">
        <f t="shared" si="2"/>
        <v>#NUM!</v>
      </c>
      <c r="G25">
        <f>IF(FREQUENCY('Data Transformation'!$R$6,$C25),1,0)</f>
        <v>1</v>
      </c>
      <c r="H25">
        <f t="shared" si="3"/>
        <v>0</v>
      </c>
      <c r="I25" t="e">
        <f t="shared" si="11"/>
        <v>#NUM!</v>
      </c>
      <c r="J25" t="e">
        <f>IF(I25=0,#REF!+1,I25)</f>
        <v>#NUM!</v>
      </c>
      <c r="K25">
        <f t="shared" si="0"/>
        <v>1</v>
      </c>
      <c r="L25" t="e">
        <f t="shared" si="1"/>
        <v>#NUM!</v>
      </c>
      <c r="M25">
        <f>IF(FREQUENCY('Data Transformation'!$R$10,$C25),1,0)</f>
        <v>1</v>
      </c>
      <c r="N25">
        <f t="shared" si="6"/>
        <v>0</v>
      </c>
      <c r="O25">
        <f t="shared" si="7"/>
        <v>1</v>
      </c>
      <c r="P25">
        <f t="shared" si="8"/>
        <v>0</v>
      </c>
      <c r="U25" s="37"/>
      <c r="W25">
        <f t="shared" si="9"/>
        <v>0</v>
      </c>
    </row>
    <row r="26" spans="1:23" x14ac:dyDescent="0.25">
      <c r="B26" t="e">
        <f>B25+'Data Transformation'!$R$25</f>
        <v>#DIV/0!</v>
      </c>
      <c r="C26" t="e">
        <f>IF(AND('Data Transformation'!$R$10&gt;=Weighting!B26,'Data Transformation'!$R$10&lt;Weighting!B27),B26+0.000001,B26)</f>
        <v>#DIV/0!</v>
      </c>
    </row>
    <row r="28" spans="1:23" ht="21" x14ac:dyDescent="0.35">
      <c r="A28" s="33" t="s">
        <v>75</v>
      </c>
    </row>
    <row r="29" spans="1:23" x14ac:dyDescent="0.25">
      <c r="D29" s="55" t="s">
        <v>107</v>
      </c>
      <c r="E29" s="85" t="s">
        <v>38</v>
      </c>
      <c r="F29" s="85"/>
      <c r="G29" s="85" t="s">
        <v>39</v>
      </c>
      <c r="H29" s="85"/>
      <c r="I29" s="85" t="s">
        <v>37</v>
      </c>
      <c r="J29" s="85"/>
      <c r="K29" s="85"/>
      <c r="L29" s="85"/>
      <c r="M29" s="85" t="s">
        <v>43</v>
      </c>
      <c r="N29" s="85"/>
      <c r="O29" s="85"/>
      <c r="P29" s="2" t="s">
        <v>44</v>
      </c>
    </row>
    <row r="30" spans="1:23" x14ac:dyDescent="0.25">
      <c r="A30" s="2" t="s">
        <v>17</v>
      </c>
      <c r="B30" s="16" t="e">
        <f>'Data Transformation'!$R$24</f>
        <v>#DIV/0!</v>
      </c>
      <c r="C30" s="16"/>
      <c r="D30" s="14" t="s">
        <v>31</v>
      </c>
      <c r="E30" t="s">
        <v>31</v>
      </c>
      <c r="F30" t="s">
        <v>32</v>
      </c>
      <c r="G30" t="s">
        <v>31</v>
      </c>
      <c r="H30" t="s">
        <v>32</v>
      </c>
      <c r="I30" s="14" t="s">
        <v>34</v>
      </c>
      <c r="J30" s="14" t="s">
        <v>76</v>
      </c>
      <c r="K30" s="14" t="s">
        <v>77</v>
      </c>
      <c r="L30" s="14" t="s">
        <v>42</v>
      </c>
      <c r="M30" t="s">
        <v>31</v>
      </c>
      <c r="N30" t="s">
        <v>32</v>
      </c>
      <c r="O30" t="s">
        <v>33</v>
      </c>
    </row>
    <row r="31" spans="1:23" x14ac:dyDescent="0.25">
      <c r="A31" t="s">
        <v>30</v>
      </c>
      <c r="B31" t="e">
        <f>C5</f>
        <v>#DIV/0!</v>
      </c>
    </row>
    <row r="32" spans="1:23" x14ac:dyDescent="0.25">
      <c r="B32" t="e">
        <f t="shared" ref="B32:B51" si="12">C6</f>
        <v>#DIV/0!</v>
      </c>
      <c r="D32" t="e">
        <f>IF(FREQUENCY('Data Transformation'!$U$11,$B32),1,0)</f>
        <v>#NUM!</v>
      </c>
      <c r="E32" t="e">
        <f>IF(FREQUENCY('Data Transformation'!$R$5,$B32),1,0)</f>
        <v>#NUM!</v>
      </c>
      <c r="F32" t="e">
        <f>E32-E31</f>
        <v>#NUM!</v>
      </c>
      <c r="G32">
        <f>IF(FREQUENCY('Data Transformation'!$R$6,$B32),1,0)</f>
        <v>1</v>
      </c>
      <c r="H32">
        <f>G32-G31</f>
        <v>1</v>
      </c>
      <c r="I32">
        <f>IF(G32=1,I31+1,H32)</f>
        <v>1</v>
      </c>
      <c r="J32" t="e">
        <f t="shared" ref="J32:J50" si="13">IF(E32=1,1,J33+1)</f>
        <v>#NUM!</v>
      </c>
      <c r="K32" t="e">
        <f>IF(J31=1,K31+1,J32)</f>
        <v>#NUM!</v>
      </c>
      <c r="L32" t="e">
        <f>IF(MIN(K32,I32)&gt;3,3,MIN(K32,I32))</f>
        <v>#NUM!</v>
      </c>
      <c r="M32">
        <f>IF(FREQUENCY('Data Transformation'!$R$10,$B32),1,0)</f>
        <v>1</v>
      </c>
      <c r="N32">
        <f>M32-M31</f>
        <v>1</v>
      </c>
      <c r="O32">
        <f>O31+1*N31</f>
        <v>0</v>
      </c>
      <c r="P32" t="e">
        <f>IF(O32=0,L32,0)</f>
        <v>#NUM!</v>
      </c>
    </row>
    <row r="33" spans="2:16" x14ac:dyDescent="0.25">
      <c r="B33" t="e">
        <f t="shared" si="12"/>
        <v>#DIV/0!</v>
      </c>
      <c r="D33" t="e">
        <f>IF(FREQUENCY('Data Transformation'!$U$11,$B33),1,0)</f>
        <v>#NUM!</v>
      </c>
      <c r="E33" t="e">
        <f>IF(FREQUENCY('Data Transformation'!$R$5,$B33),1,0)</f>
        <v>#NUM!</v>
      </c>
      <c r="F33" t="e">
        <f t="shared" ref="F33:F51" si="14">E33-E32</f>
        <v>#NUM!</v>
      </c>
      <c r="G33">
        <f>IF(FREQUENCY('Data Transformation'!$R$6,$B33),1,0)</f>
        <v>1</v>
      </c>
      <c r="H33">
        <f t="shared" ref="H33:H51" si="15">G33-G32</f>
        <v>0</v>
      </c>
      <c r="I33">
        <f t="shared" ref="I33:I51" si="16">IF(G33=1,I32+1,H33)</f>
        <v>2</v>
      </c>
      <c r="J33" t="e">
        <f t="shared" si="13"/>
        <v>#NUM!</v>
      </c>
      <c r="K33" t="e">
        <f t="shared" ref="K33:K51" si="17">IF(J32=1,K32+1,J33)</f>
        <v>#NUM!</v>
      </c>
      <c r="L33" t="e">
        <f t="shared" ref="L33:L51" si="18">IF(MIN(K33,I33)&gt;3,3,MIN(K33,I33))</f>
        <v>#NUM!</v>
      </c>
      <c r="M33">
        <f>IF(FREQUENCY('Data Transformation'!$R$10,$B33),1,0)</f>
        <v>1</v>
      </c>
      <c r="N33">
        <f t="shared" ref="N33:N51" si="19">M33-M32</f>
        <v>0</v>
      </c>
      <c r="O33">
        <f t="shared" ref="O33:O51" si="20">O32+1*N32</f>
        <v>1</v>
      </c>
      <c r="P33">
        <f t="shared" ref="P33:P51" si="21">IF(O33=0,L33,0)</f>
        <v>0</v>
      </c>
    </row>
    <row r="34" spans="2:16" x14ac:dyDescent="0.25">
      <c r="B34" t="e">
        <f t="shared" si="12"/>
        <v>#DIV/0!</v>
      </c>
      <c r="D34" t="e">
        <f>IF(FREQUENCY('Data Transformation'!$U$11,$B34),1,0)</f>
        <v>#NUM!</v>
      </c>
      <c r="E34" t="e">
        <f>IF(FREQUENCY('Data Transformation'!$R$5,$B34),1,0)</f>
        <v>#NUM!</v>
      </c>
      <c r="F34" t="e">
        <f t="shared" si="14"/>
        <v>#NUM!</v>
      </c>
      <c r="G34">
        <f>IF(FREQUENCY('Data Transformation'!$R$6,$B34),1,0)</f>
        <v>1</v>
      </c>
      <c r="H34">
        <f t="shared" si="15"/>
        <v>0</v>
      </c>
      <c r="I34">
        <f t="shared" si="16"/>
        <v>3</v>
      </c>
      <c r="J34" t="e">
        <f t="shared" si="13"/>
        <v>#NUM!</v>
      </c>
      <c r="K34" t="e">
        <f t="shared" si="17"/>
        <v>#NUM!</v>
      </c>
      <c r="L34" t="e">
        <f t="shared" si="18"/>
        <v>#NUM!</v>
      </c>
      <c r="M34">
        <f>IF(FREQUENCY('Data Transformation'!$R$10,$B34),1,0)</f>
        <v>1</v>
      </c>
      <c r="N34">
        <f t="shared" si="19"/>
        <v>0</v>
      </c>
      <c r="O34">
        <f t="shared" si="20"/>
        <v>1</v>
      </c>
      <c r="P34">
        <f t="shared" si="21"/>
        <v>0</v>
      </c>
    </row>
    <row r="35" spans="2:16" x14ac:dyDescent="0.25">
      <c r="B35" t="e">
        <f t="shared" si="12"/>
        <v>#DIV/0!</v>
      </c>
      <c r="D35" t="e">
        <f>IF(FREQUENCY('Data Transformation'!$U$11,$B35),1,0)</f>
        <v>#NUM!</v>
      </c>
      <c r="E35" t="e">
        <f>IF(FREQUENCY('Data Transformation'!$R$5,$B35),1,0)</f>
        <v>#NUM!</v>
      </c>
      <c r="F35" t="e">
        <f t="shared" si="14"/>
        <v>#NUM!</v>
      </c>
      <c r="G35">
        <f>IF(FREQUENCY('Data Transformation'!$R$6,$B35),1,0)</f>
        <v>1</v>
      </c>
      <c r="H35">
        <f t="shared" si="15"/>
        <v>0</v>
      </c>
      <c r="I35">
        <f t="shared" si="16"/>
        <v>4</v>
      </c>
      <c r="J35" t="e">
        <f t="shared" si="13"/>
        <v>#NUM!</v>
      </c>
      <c r="K35" t="e">
        <f t="shared" si="17"/>
        <v>#NUM!</v>
      </c>
      <c r="L35" t="e">
        <f t="shared" si="18"/>
        <v>#NUM!</v>
      </c>
      <c r="M35">
        <f>IF(FREQUENCY('Data Transformation'!$R$10,$B35),1,0)</f>
        <v>1</v>
      </c>
      <c r="N35">
        <f t="shared" si="19"/>
        <v>0</v>
      </c>
      <c r="O35">
        <f t="shared" si="20"/>
        <v>1</v>
      </c>
      <c r="P35">
        <f t="shared" si="21"/>
        <v>0</v>
      </c>
    </row>
    <row r="36" spans="2:16" x14ac:dyDescent="0.25">
      <c r="B36" t="e">
        <f t="shared" si="12"/>
        <v>#DIV/0!</v>
      </c>
      <c r="D36" t="e">
        <f>IF(FREQUENCY('Data Transformation'!$U$11,$B36),1,0)</f>
        <v>#NUM!</v>
      </c>
      <c r="E36" t="e">
        <f>IF(FREQUENCY('Data Transformation'!$R$5,$B36),1,0)</f>
        <v>#NUM!</v>
      </c>
      <c r="F36" t="e">
        <f t="shared" si="14"/>
        <v>#NUM!</v>
      </c>
      <c r="G36">
        <f>IF(FREQUENCY('Data Transformation'!$R$6,$B36),1,0)</f>
        <v>1</v>
      </c>
      <c r="H36">
        <f t="shared" si="15"/>
        <v>0</v>
      </c>
      <c r="I36">
        <f t="shared" si="16"/>
        <v>5</v>
      </c>
      <c r="J36" t="e">
        <f t="shared" si="13"/>
        <v>#NUM!</v>
      </c>
      <c r="K36" t="e">
        <f t="shared" si="17"/>
        <v>#NUM!</v>
      </c>
      <c r="L36" t="e">
        <f t="shared" si="18"/>
        <v>#NUM!</v>
      </c>
      <c r="M36">
        <f>IF(FREQUENCY('Data Transformation'!$R$10,$B36),1,0)</f>
        <v>1</v>
      </c>
      <c r="N36">
        <f t="shared" si="19"/>
        <v>0</v>
      </c>
      <c r="O36">
        <f t="shared" si="20"/>
        <v>1</v>
      </c>
      <c r="P36">
        <f t="shared" si="21"/>
        <v>0</v>
      </c>
    </row>
    <row r="37" spans="2:16" x14ac:dyDescent="0.25">
      <c r="B37" t="e">
        <f t="shared" si="12"/>
        <v>#DIV/0!</v>
      </c>
      <c r="D37" t="e">
        <f>IF(FREQUENCY('Data Transformation'!$U$11,$B37),1,0)</f>
        <v>#NUM!</v>
      </c>
      <c r="E37" t="e">
        <f>IF(FREQUENCY('Data Transformation'!$R$5,$B37),1,0)</f>
        <v>#NUM!</v>
      </c>
      <c r="F37" t="e">
        <f t="shared" si="14"/>
        <v>#NUM!</v>
      </c>
      <c r="G37">
        <f>IF(FREQUENCY('Data Transformation'!$R$6,$B37),1,0)</f>
        <v>1</v>
      </c>
      <c r="H37">
        <f t="shared" si="15"/>
        <v>0</v>
      </c>
      <c r="I37">
        <f t="shared" si="16"/>
        <v>6</v>
      </c>
      <c r="J37" t="e">
        <f t="shared" si="13"/>
        <v>#NUM!</v>
      </c>
      <c r="K37" t="e">
        <f t="shared" si="17"/>
        <v>#NUM!</v>
      </c>
      <c r="L37" t="e">
        <f t="shared" si="18"/>
        <v>#NUM!</v>
      </c>
      <c r="M37">
        <f>IF(FREQUENCY('Data Transformation'!$R$10,$B37),1,0)</f>
        <v>1</v>
      </c>
      <c r="N37">
        <f t="shared" si="19"/>
        <v>0</v>
      </c>
      <c r="O37">
        <f t="shared" si="20"/>
        <v>1</v>
      </c>
      <c r="P37">
        <f t="shared" si="21"/>
        <v>0</v>
      </c>
    </row>
    <row r="38" spans="2:16" x14ac:dyDescent="0.25">
      <c r="B38" t="e">
        <f t="shared" si="12"/>
        <v>#DIV/0!</v>
      </c>
      <c r="D38" t="e">
        <f>IF(FREQUENCY('Data Transformation'!$U$11,$B38),1,0)</f>
        <v>#NUM!</v>
      </c>
      <c r="E38" t="e">
        <f>IF(FREQUENCY('Data Transformation'!$R$5,$B38),1,0)</f>
        <v>#NUM!</v>
      </c>
      <c r="F38" t="e">
        <f t="shared" si="14"/>
        <v>#NUM!</v>
      </c>
      <c r="G38">
        <f>IF(FREQUENCY('Data Transformation'!$R$6,$B38),1,0)</f>
        <v>1</v>
      </c>
      <c r="H38">
        <f t="shared" si="15"/>
        <v>0</v>
      </c>
      <c r="I38">
        <f t="shared" si="16"/>
        <v>7</v>
      </c>
      <c r="J38" t="e">
        <f t="shared" si="13"/>
        <v>#NUM!</v>
      </c>
      <c r="K38" t="e">
        <f t="shared" si="17"/>
        <v>#NUM!</v>
      </c>
      <c r="L38" t="e">
        <f t="shared" si="18"/>
        <v>#NUM!</v>
      </c>
      <c r="M38">
        <f>IF(FREQUENCY('Data Transformation'!$R$10,$B38),1,0)</f>
        <v>1</v>
      </c>
      <c r="N38">
        <f t="shared" si="19"/>
        <v>0</v>
      </c>
      <c r="O38">
        <f t="shared" si="20"/>
        <v>1</v>
      </c>
      <c r="P38">
        <f t="shared" si="21"/>
        <v>0</v>
      </c>
    </row>
    <row r="39" spans="2:16" x14ac:dyDescent="0.25">
      <c r="B39" t="e">
        <f t="shared" si="12"/>
        <v>#DIV/0!</v>
      </c>
      <c r="D39" t="e">
        <f>IF(FREQUENCY('Data Transformation'!$U$11,$B39),1,0)</f>
        <v>#NUM!</v>
      </c>
      <c r="E39" t="e">
        <f>IF(FREQUENCY('Data Transformation'!$R$5,$B39),1,0)</f>
        <v>#NUM!</v>
      </c>
      <c r="F39" t="e">
        <f t="shared" si="14"/>
        <v>#NUM!</v>
      </c>
      <c r="G39">
        <f>IF(FREQUENCY('Data Transformation'!$R$6,$B39),1,0)</f>
        <v>1</v>
      </c>
      <c r="H39">
        <f t="shared" si="15"/>
        <v>0</v>
      </c>
      <c r="I39">
        <f t="shared" si="16"/>
        <v>8</v>
      </c>
      <c r="J39" t="e">
        <f t="shared" si="13"/>
        <v>#NUM!</v>
      </c>
      <c r="K39" t="e">
        <f t="shared" si="17"/>
        <v>#NUM!</v>
      </c>
      <c r="L39" t="e">
        <f t="shared" si="18"/>
        <v>#NUM!</v>
      </c>
      <c r="M39">
        <f>IF(FREQUENCY('Data Transformation'!$R$10,$B39),1,0)</f>
        <v>1</v>
      </c>
      <c r="N39">
        <f t="shared" si="19"/>
        <v>0</v>
      </c>
      <c r="O39">
        <f t="shared" si="20"/>
        <v>1</v>
      </c>
      <c r="P39">
        <f t="shared" si="21"/>
        <v>0</v>
      </c>
    </row>
    <row r="40" spans="2:16" x14ac:dyDescent="0.25">
      <c r="B40" t="e">
        <f t="shared" si="12"/>
        <v>#DIV/0!</v>
      </c>
      <c r="D40" t="e">
        <f>IF(FREQUENCY('Data Transformation'!$U$11,$B40),1,0)</f>
        <v>#NUM!</v>
      </c>
      <c r="E40" t="e">
        <f>IF(FREQUENCY('Data Transformation'!$R$5,$B40),1,0)</f>
        <v>#NUM!</v>
      </c>
      <c r="F40" t="e">
        <f t="shared" si="14"/>
        <v>#NUM!</v>
      </c>
      <c r="G40">
        <f>IF(FREQUENCY('Data Transformation'!$R$6,$B40),1,0)</f>
        <v>1</v>
      </c>
      <c r="H40">
        <f t="shared" si="15"/>
        <v>0</v>
      </c>
      <c r="I40">
        <f t="shared" si="16"/>
        <v>9</v>
      </c>
      <c r="J40" t="e">
        <f t="shared" si="13"/>
        <v>#NUM!</v>
      </c>
      <c r="K40" t="e">
        <f t="shared" si="17"/>
        <v>#NUM!</v>
      </c>
      <c r="L40" t="e">
        <f t="shared" si="18"/>
        <v>#NUM!</v>
      </c>
      <c r="M40">
        <f>IF(FREQUENCY('Data Transformation'!$R$10,$B40),1,0)</f>
        <v>1</v>
      </c>
      <c r="N40">
        <f t="shared" si="19"/>
        <v>0</v>
      </c>
      <c r="O40">
        <f t="shared" si="20"/>
        <v>1</v>
      </c>
      <c r="P40">
        <f t="shared" si="21"/>
        <v>0</v>
      </c>
    </row>
    <row r="41" spans="2:16" x14ac:dyDescent="0.25">
      <c r="B41" t="e">
        <f t="shared" si="12"/>
        <v>#DIV/0!</v>
      </c>
      <c r="D41" t="e">
        <f>IF(FREQUENCY('Data Transformation'!$U$11,$B41),1,0)</f>
        <v>#NUM!</v>
      </c>
      <c r="E41" t="e">
        <f>IF(FREQUENCY('Data Transformation'!$R$5,$B41),1,0)</f>
        <v>#NUM!</v>
      </c>
      <c r="F41" t="e">
        <f t="shared" si="14"/>
        <v>#NUM!</v>
      </c>
      <c r="G41">
        <f>IF(FREQUENCY('Data Transformation'!$R$6,$B41),1,0)</f>
        <v>1</v>
      </c>
      <c r="H41">
        <f t="shared" si="15"/>
        <v>0</v>
      </c>
      <c r="I41">
        <f t="shared" si="16"/>
        <v>10</v>
      </c>
      <c r="J41" t="e">
        <f t="shared" si="13"/>
        <v>#NUM!</v>
      </c>
      <c r="K41" t="e">
        <f t="shared" si="17"/>
        <v>#NUM!</v>
      </c>
      <c r="L41" t="e">
        <f t="shared" si="18"/>
        <v>#NUM!</v>
      </c>
      <c r="M41">
        <f>IF(FREQUENCY('Data Transformation'!$R$10,$B41),1,0)</f>
        <v>1</v>
      </c>
      <c r="N41">
        <f t="shared" si="19"/>
        <v>0</v>
      </c>
      <c r="O41">
        <f t="shared" si="20"/>
        <v>1</v>
      </c>
      <c r="P41">
        <f t="shared" si="21"/>
        <v>0</v>
      </c>
    </row>
    <row r="42" spans="2:16" x14ac:dyDescent="0.25">
      <c r="B42" t="e">
        <f t="shared" si="12"/>
        <v>#DIV/0!</v>
      </c>
      <c r="D42" t="e">
        <f>IF(FREQUENCY('Data Transformation'!$U$11,$B42),1,0)</f>
        <v>#NUM!</v>
      </c>
      <c r="E42" t="e">
        <f>IF(FREQUENCY('Data Transformation'!$R$5,$B42),1,0)</f>
        <v>#NUM!</v>
      </c>
      <c r="F42" t="e">
        <f t="shared" si="14"/>
        <v>#NUM!</v>
      </c>
      <c r="G42">
        <f>IF(FREQUENCY('Data Transformation'!$R$6,$B42),1,0)</f>
        <v>1</v>
      </c>
      <c r="H42">
        <f t="shared" si="15"/>
        <v>0</v>
      </c>
      <c r="I42">
        <f t="shared" si="16"/>
        <v>11</v>
      </c>
      <c r="J42" t="e">
        <f t="shared" si="13"/>
        <v>#NUM!</v>
      </c>
      <c r="K42" t="e">
        <f t="shared" si="17"/>
        <v>#NUM!</v>
      </c>
      <c r="L42" t="e">
        <f t="shared" si="18"/>
        <v>#NUM!</v>
      </c>
      <c r="M42">
        <f>IF(FREQUENCY('Data Transformation'!$R$10,$B42),1,0)</f>
        <v>1</v>
      </c>
      <c r="N42">
        <f t="shared" si="19"/>
        <v>0</v>
      </c>
      <c r="O42">
        <f t="shared" si="20"/>
        <v>1</v>
      </c>
      <c r="P42">
        <f t="shared" si="21"/>
        <v>0</v>
      </c>
    </row>
    <row r="43" spans="2:16" x14ac:dyDescent="0.25">
      <c r="B43" t="e">
        <f t="shared" si="12"/>
        <v>#DIV/0!</v>
      </c>
      <c r="D43" t="e">
        <f>IF(FREQUENCY('Data Transformation'!$U$11,$B43),1,0)</f>
        <v>#NUM!</v>
      </c>
      <c r="E43" t="e">
        <f>IF(FREQUENCY('Data Transformation'!$R$5,$B43),1,0)</f>
        <v>#NUM!</v>
      </c>
      <c r="F43" t="e">
        <f t="shared" si="14"/>
        <v>#NUM!</v>
      </c>
      <c r="G43">
        <f>IF(FREQUENCY('Data Transformation'!$R$6,$B43),1,0)</f>
        <v>1</v>
      </c>
      <c r="H43">
        <f t="shared" si="15"/>
        <v>0</v>
      </c>
      <c r="I43">
        <f t="shared" si="16"/>
        <v>12</v>
      </c>
      <c r="J43" t="e">
        <f t="shared" si="13"/>
        <v>#NUM!</v>
      </c>
      <c r="K43" t="e">
        <f t="shared" si="17"/>
        <v>#NUM!</v>
      </c>
      <c r="L43" t="e">
        <f t="shared" si="18"/>
        <v>#NUM!</v>
      </c>
      <c r="M43">
        <f>IF(FREQUENCY('Data Transformation'!$R$10,$B43),1,0)</f>
        <v>1</v>
      </c>
      <c r="N43">
        <f t="shared" si="19"/>
        <v>0</v>
      </c>
      <c r="O43">
        <f t="shared" si="20"/>
        <v>1</v>
      </c>
      <c r="P43">
        <f t="shared" si="21"/>
        <v>0</v>
      </c>
    </row>
    <row r="44" spans="2:16" x14ac:dyDescent="0.25">
      <c r="B44" t="e">
        <f t="shared" si="12"/>
        <v>#DIV/0!</v>
      </c>
      <c r="D44" t="e">
        <f>IF(FREQUENCY('Data Transformation'!$U$11,$B44),1,0)</f>
        <v>#NUM!</v>
      </c>
      <c r="E44" t="e">
        <f>IF(FREQUENCY('Data Transformation'!$R$5,$B44),1,0)</f>
        <v>#NUM!</v>
      </c>
      <c r="F44" t="e">
        <f t="shared" si="14"/>
        <v>#NUM!</v>
      </c>
      <c r="G44">
        <f>IF(FREQUENCY('Data Transformation'!$R$6,$B44),1,0)</f>
        <v>1</v>
      </c>
      <c r="H44">
        <f t="shared" si="15"/>
        <v>0</v>
      </c>
      <c r="I44">
        <f t="shared" si="16"/>
        <v>13</v>
      </c>
      <c r="J44" t="e">
        <f t="shared" si="13"/>
        <v>#NUM!</v>
      </c>
      <c r="K44" t="e">
        <f t="shared" si="17"/>
        <v>#NUM!</v>
      </c>
      <c r="L44" t="e">
        <f t="shared" si="18"/>
        <v>#NUM!</v>
      </c>
      <c r="M44">
        <f>IF(FREQUENCY('Data Transformation'!$R$10,$B44),1,0)</f>
        <v>1</v>
      </c>
      <c r="N44">
        <f t="shared" si="19"/>
        <v>0</v>
      </c>
      <c r="O44">
        <f t="shared" si="20"/>
        <v>1</v>
      </c>
      <c r="P44">
        <f t="shared" si="21"/>
        <v>0</v>
      </c>
    </row>
    <row r="45" spans="2:16" x14ac:dyDescent="0.25">
      <c r="B45" t="e">
        <f t="shared" si="12"/>
        <v>#DIV/0!</v>
      </c>
      <c r="D45" t="e">
        <f>IF(FREQUENCY('Data Transformation'!$U$11,$B45),1,0)</f>
        <v>#NUM!</v>
      </c>
      <c r="E45" t="e">
        <f>IF(FREQUENCY('Data Transformation'!$R$5,$B45),1,0)</f>
        <v>#NUM!</v>
      </c>
      <c r="F45" t="e">
        <f t="shared" si="14"/>
        <v>#NUM!</v>
      </c>
      <c r="G45">
        <f>IF(FREQUENCY('Data Transformation'!$R$6,$B45),1,0)</f>
        <v>1</v>
      </c>
      <c r="H45">
        <f t="shared" si="15"/>
        <v>0</v>
      </c>
      <c r="I45">
        <f t="shared" si="16"/>
        <v>14</v>
      </c>
      <c r="J45" t="e">
        <f t="shared" si="13"/>
        <v>#NUM!</v>
      </c>
      <c r="K45" t="e">
        <f t="shared" si="17"/>
        <v>#NUM!</v>
      </c>
      <c r="L45" t="e">
        <f t="shared" si="18"/>
        <v>#NUM!</v>
      </c>
      <c r="M45">
        <f>IF(FREQUENCY('Data Transformation'!$R$10,$B45),1,0)</f>
        <v>1</v>
      </c>
      <c r="N45">
        <f t="shared" si="19"/>
        <v>0</v>
      </c>
      <c r="O45">
        <f t="shared" si="20"/>
        <v>1</v>
      </c>
      <c r="P45">
        <f t="shared" si="21"/>
        <v>0</v>
      </c>
    </row>
    <row r="46" spans="2:16" x14ac:dyDescent="0.25">
      <c r="B46" t="e">
        <f t="shared" si="12"/>
        <v>#DIV/0!</v>
      </c>
      <c r="D46" t="e">
        <f>IF(FREQUENCY('Data Transformation'!$U$11,$B46),1,0)</f>
        <v>#NUM!</v>
      </c>
      <c r="E46" t="e">
        <f>IF(FREQUENCY('Data Transformation'!$R$5,$B46),1,0)</f>
        <v>#NUM!</v>
      </c>
      <c r="F46" t="e">
        <f t="shared" si="14"/>
        <v>#NUM!</v>
      </c>
      <c r="G46">
        <f>IF(FREQUENCY('Data Transformation'!$R$6,$B46),1,0)</f>
        <v>1</v>
      </c>
      <c r="H46">
        <f t="shared" si="15"/>
        <v>0</v>
      </c>
      <c r="I46">
        <f t="shared" si="16"/>
        <v>15</v>
      </c>
      <c r="J46" t="e">
        <f t="shared" si="13"/>
        <v>#NUM!</v>
      </c>
      <c r="K46" t="e">
        <f t="shared" si="17"/>
        <v>#NUM!</v>
      </c>
      <c r="L46" t="e">
        <f t="shared" si="18"/>
        <v>#NUM!</v>
      </c>
      <c r="M46">
        <f>IF(FREQUENCY('Data Transformation'!$R$10,$B46),1,0)</f>
        <v>1</v>
      </c>
      <c r="N46">
        <f t="shared" si="19"/>
        <v>0</v>
      </c>
      <c r="O46">
        <f t="shared" si="20"/>
        <v>1</v>
      </c>
      <c r="P46">
        <f t="shared" si="21"/>
        <v>0</v>
      </c>
    </row>
    <row r="47" spans="2:16" x14ac:dyDescent="0.25">
      <c r="B47" t="e">
        <f t="shared" si="12"/>
        <v>#DIV/0!</v>
      </c>
      <c r="D47" t="e">
        <f>IF(FREQUENCY('Data Transformation'!$U$11,$B47),1,0)</f>
        <v>#NUM!</v>
      </c>
      <c r="E47" t="e">
        <f>IF(FREQUENCY('Data Transformation'!$R$5,$B47),1,0)</f>
        <v>#NUM!</v>
      </c>
      <c r="F47" t="e">
        <f t="shared" si="14"/>
        <v>#NUM!</v>
      </c>
      <c r="G47">
        <f>IF(FREQUENCY('Data Transformation'!$R$6,$B47),1,0)</f>
        <v>1</v>
      </c>
      <c r="H47">
        <f t="shared" si="15"/>
        <v>0</v>
      </c>
      <c r="I47">
        <f t="shared" si="16"/>
        <v>16</v>
      </c>
      <c r="J47" t="e">
        <f t="shared" si="13"/>
        <v>#NUM!</v>
      </c>
      <c r="K47" t="e">
        <f t="shared" si="17"/>
        <v>#NUM!</v>
      </c>
      <c r="L47" t="e">
        <f t="shared" si="18"/>
        <v>#NUM!</v>
      </c>
      <c r="M47">
        <f>IF(FREQUENCY('Data Transformation'!$R$10,$B47),1,0)</f>
        <v>1</v>
      </c>
      <c r="N47">
        <f t="shared" si="19"/>
        <v>0</v>
      </c>
      <c r="O47">
        <f t="shared" si="20"/>
        <v>1</v>
      </c>
      <c r="P47">
        <f t="shared" si="21"/>
        <v>0</v>
      </c>
    </row>
    <row r="48" spans="2:16" x14ac:dyDescent="0.25">
      <c r="B48" t="e">
        <f t="shared" si="12"/>
        <v>#DIV/0!</v>
      </c>
      <c r="D48" t="e">
        <f>IF(FREQUENCY('Data Transformation'!$U$11,$B48),1,0)</f>
        <v>#NUM!</v>
      </c>
      <c r="E48" t="e">
        <f>IF(FREQUENCY('Data Transformation'!$R$5,$B48),1,0)</f>
        <v>#NUM!</v>
      </c>
      <c r="F48" t="e">
        <f t="shared" si="14"/>
        <v>#NUM!</v>
      </c>
      <c r="G48">
        <f>IF(FREQUENCY('Data Transformation'!$R$6,$B48),1,0)</f>
        <v>1</v>
      </c>
      <c r="H48">
        <f t="shared" si="15"/>
        <v>0</v>
      </c>
      <c r="I48">
        <f t="shared" si="16"/>
        <v>17</v>
      </c>
      <c r="J48" t="e">
        <f t="shared" si="13"/>
        <v>#NUM!</v>
      </c>
      <c r="K48" t="e">
        <f t="shared" si="17"/>
        <v>#NUM!</v>
      </c>
      <c r="L48" t="e">
        <f t="shared" si="18"/>
        <v>#NUM!</v>
      </c>
      <c r="M48">
        <f>IF(FREQUENCY('Data Transformation'!$R$10,$B48),1,0)</f>
        <v>1</v>
      </c>
      <c r="N48">
        <f t="shared" si="19"/>
        <v>0</v>
      </c>
      <c r="O48">
        <f t="shared" si="20"/>
        <v>1</v>
      </c>
      <c r="P48">
        <f t="shared" si="21"/>
        <v>0</v>
      </c>
    </row>
    <row r="49" spans="2:16" x14ac:dyDescent="0.25">
      <c r="B49" t="e">
        <f t="shared" si="12"/>
        <v>#DIV/0!</v>
      </c>
      <c r="D49" t="e">
        <f>IF(FREQUENCY('Data Transformation'!$U$11,$B49),1,0)</f>
        <v>#NUM!</v>
      </c>
      <c r="E49" t="e">
        <f>IF(FREQUENCY('Data Transformation'!$R$5,$B49),1,0)</f>
        <v>#NUM!</v>
      </c>
      <c r="F49" t="e">
        <f t="shared" si="14"/>
        <v>#NUM!</v>
      </c>
      <c r="G49">
        <f>IF(FREQUENCY('Data Transformation'!$R$6,$B49),1,0)</f>
        <v>1</v>
      </c>
      <c r="H49">
        <f t="shared" si="15"/>
        <v>0</v>
      </c>
      <c r="I49">
        <f t="shared" si="16"/>
        <v>18</v>
      </c>
      <c r="J49" t="e">
        <f t="shared" si="13"/>
        <v>#NUM!</v>
      </c>
      <c r="K49" t="e">
        <f t="shared" si="17"/>
        <v>#NUM!</v>
      </c>
      <c r="L49" t="e">
        <f t="shared" si="18"/>
        <v>#NUM!</v>
      </c>
      <c r="M49">
        <f>IF(FREQUENCY('Data Transformation'!$R$10,$B49),1,0)</f>
        <v>1</v>
      </c>
      <c r="N49">
        <f t="shared" si="19"/>
        <v>0</v>
      </c>
      <c r="O49">
        <f t="shared" si="20"/>
        <v>1</v>
      </c>
      <c r="P49">
        <f t="shared" si="21"/>
        <v>0</v>
      </c>
    </row>
    <row r="50" spans="2:16" x14ac:dyDescent="0.25">
      <c r="B50" t="e">
        <f t="shared" si="12"/>
        <v>#DIV/0!</v>
      </c>
      <c r="D50" t="e">
        <f>IF(FREQUENCY('Data Transformation'!$U$11,$B50),1,0)</f>
        <v>#NUM!</v>
      </c>
      <c r="E50" t="e">
        <f>IF(FREQUENCY('Data Transformation'!$R$5,$B50),1,0)</f>
        <v>#NUM!</v>
      </c>
      <c r="F50" t="e">
        <f t="shared" si="14"/>
        <v>#NUM!</v>
      </c>
      <c r="G50">
        <f>IF(FREQUENCY('Data Transformation'!$R$6,$B50),1,0)</f>
        <v>1</v>
      </c>
      <c r="H50">
        <f t="shared" si="15"/>
        <v>0</v>
      </c>
      <c r="I50">
        <f t="shared" si="16"/>
        <v>19</v>
      </c>
      <c r="J50" t="e">
        <f t="shared" si="13"/>
        <v>#NUM!</v>
      </c>
      <c r="K50" t="e">
        <f t="shared" si="17"/>
        <v>#NUM!</v>
      </c>
      <c r="L50" t="e">
        <f t="shared" si="18"/>
        <v>#NUM!</v>
      </c>
      <c r="M50">
        <f>IF(FREQUENCY('Data Transformation'!$R$10,$B50),1,0)</f>
        <v>1</v>
      </c>
      <c r="N50">
        <f t="shared" si="19"/>
        <v>0</v>
      </c>
      <c r="O50">
        <f t="shared" si="20"/>
        <v>1</v>
      </c>
      <c r="P50">
        <f t="shared" si="21"/>
        <v>0</v>
      </c>
    </row>
    <row r="51" spans="2:16" x14ac:dyDescent="0.25">
      <c r="B51" t="e">
        <f t="shared" si="12"/>
        <v>#DIV/0!</v>
      </c>
      <c r="D51" t="e">
        <f>IF(FREQUENCY('Data Transformation'!$U$11,$B51),1,0)</f>
        <v>#NUM!</v>
      </c>
      <c r="E51" t="e">
        <f>IF(FREQUENCY('Data Transformation'!$R$5,$B51),1,0)</f>
        <v>#NUM!</v>
      </c>
      <c r="F51" t="e">
        <f t="shared" si="14"/>
        <v>#NUM!</v>
      </c>
      <c r="G51">
        <f>IF(FREQUENCY('Data Transformation'!$R$6,$B51),1,0)</f>
        <v>1</v>
      </c>
      <c r="H51">
        <f t="shared" si="15"/>
        <v>0</v>
      </c>
      <c r="I51">
        <f t="shared" si="16"/>
        <v>20</v>
      </c>
      <c r="J51" t="e">
        <f>IF(E51=1,1,K52+1)</f>
        <v>#NUM!</v>
      </c>
      <c r="K51" t="e">
        <f t="shared" si="17"/>
        <v>#NUM!</v>
      </c>
      <c r="L51" t="e">
        <f t="shared" si="18"/>
        <v>#NUM!</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D3" sqref="D3"/>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132</v>
      </c>
      <c r="K1" s="59"/>
      <c r="L1" s="60"/>
      <c r="M1" s="58"/>
      <c r="U1" s="58"/>
    </row>
    <row r="2" spans="1:31" x14ac:dyDescent="0.25">
      <c r="K2" s="59"/>
      <c r="L2" s="60"/>
      <c r="M2" s="58"/>
      <c r="N2" t="s">
        <v>133</v>
      </c>
      <c r="U2" s="58"/>
    </row>
    <row r="3" spans="1:31" x14ac:dyDescent="0.25">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25">
      <c r="B4" t="str">
        <v>Position</v>
      </c>
      <c r="C4" t="str">
        <v># of variants</v>
      </c>
      <c r="D4" t="str">
        <v>Enhancing</v>
      </c>
      <c r="E4" t="str">
        <v>Neutral</v>
      </c>
      <c r="F4" t="str">
        <v>Unweighted rheostat</v>
      </c>
      <c r="G4" t="str">
        <v>Weighted rheostat</v>
      </c>
      <c r="H4" t="str">
        <v>Toggle</v>
      </c>
      <c r="I4" t="str">
        <v>Binary</v>
      </c>
      <c r="K4" s="59" t="s">
        <v>111</v>
      </c>
      <c r="L4" s="60" t="s">
        <v>112</v>
      </c>
      <c r="M4" s="58"/>
      <c r="N4" t="s">
        <v>50</v>
      </c>
      <c r="O4" t="s">
        <v>134</v>
      </c>
      <c r="P4" t="s">
        <v>135</v>
      </c>
      <c r="Q4" t="s">
        <v>113</v>
      </c>
      <c r="R4" t="s">
        <v>53</v>
      </c>
      <c r="S4" t="s">
        <v>107</v>
      </c>
      <c r="T4" t="s">
        <v>136</v>
      </c>
      <c r="U4" s="58"/>
      <c r="V4" t="s">
        <v>130</v>
      </c>
      <c r="W4" t="s">
        <v>114</v>
      </c>
      <c r="X4" t="s">
        <v>115</v>
      </c>
      <c r="Z4" t="s">
        <v>130</v>
      </c>
      <c r="AA4" t="s">
        <v>131</v>
      </c>
    </row>
    <row r="5" spans="1:31" x14ac:dyDescent="0.25">
      <c r="B5" t="str">
        <v>all</v>
      </c>
      <c r="C5" t="b">
        <v>0</v>
      </c>
      <c r="D5">
        <v>0</v>
      </c>
      <c r="E5" t="e">
        <v>#N/A</v>
      </c>
      <c r="F5" t="e">
        <v>#N/A</v>
      </c>
      <c r="G5" t="e">
        <v>#N/A</v>
      </c>
      <c r="H5" t="e">
        <v>#N/A</v>
      </c>
      <c r="I5" t="e">
        <v>#N/A</v>
      </c>
      <c r="K5" s="59" t="str">
        <f>IFERROR(AVERAGEIF('Data Transformation'!$B$425:$B$8425,"&gt;=0",IF('Input and Summary Results'!$J$4="no",'Data Transformation'!$C$425:$C$8425,'Data Transformation'!$E$425:$E$8425)),"")</f>
        <v/>
      </c>
      <c r="L5" s="60" cm="1">
        <f t="array" ref="L5">IFERROR(_xlfn.STDEV.S(IF('Data Transformation'!$B$425:$B$8425&gt;=0,IF('Input and Summary Results'!$J$4="no",'Data Transformation'!$C$425:$C$8425,'Data Transformation'!$E$425:$E$8425),"")),"")</f>
        <v>0</v>
      </c>
      <c r="M5" s="58"/>
      <c r="U5" s="58"/>
      <c r="Z5" t="s">
        <v>50</v>
      </c>
      <c r="AA5">
        <f>COUNTIF(V:V,Z5)</f>
        <v>0</v>
      </c>
      <c r="AC5" t="s">
        <v>137</v>
      </c>
      <c r="AD5" t="s">
        <v>138</v>
      </c>
    </row>
    <row r="6" spans="1:31" x14ac:dyDescent="0.25">
      <c r="B6" t="str">
        <v xml:space="preserve"> </v>
      </c>
      <c r="C6" t="str">
        <v xml:space="preserve"> </v>
      </c>
      <c r="D6" t="str">
        <v xml:space="preserve"> </v>
      </c>
      <c r="E6" t="str">
        <v xml:space="preserve"> </v>
      </c>
      <c r="F6" t="str">
        <v xml:space="preserve"> </v>
      </c>
      <c r="G6" t="str">
        <v xml:space="preserve"> </v>
      </c>
      <c r="H6" t="str">
        <v xml:space="preserve"> </v>
      </c>
      <c r="I6" t="str">
        <v xml:space="preserve"> </v>
      </c>
      <c r="K6" s="59" t="str">
        <f>IFERROR(AVERAGEIF('Data Transformation'!$B$425:$B$8425,B6,IF('Input and Summary Results'!$J$4="no",'Data Transformation'!$C$425:$C$8425,'Data Transformation'!$E$425:$E$8425)),"")</f>
        <v/>
      </c>
      <c r="L6" s="60" t="str" cm="1">
        <f t="array" ref="L6">IFERROR(_xlfn.STDEV.S(IF('Data Transformation'!$B$425:$B$8425=B6,IF('Input and Summary Results'!$J$4="no",'Data Transformation'!$C$425:$C$8425,'Data Transformation'!$E$425:$E$8425),"")),"")</f>
        <v/>
      </c>
      <c r="M6" s="58"/>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xml:space="preserve"> </v>
      </c>
      <c r="S6" t="str">
        <f>IF(D6&gt;='Data Transformation'!$R$31,B6,"")</f>
        <v xml:space="preserve"> </v>
      </c>
      <c r="T6" t="str">
        <f>IF(AND(H6&lt;'Data Transformation'!$R$30,E6&lt;'Data Transformation'!$R$29,G6&lt;0.3,D6&lt;'Data Transformation'!$R$31,E6&gt;0.4,H6&gt;0.4),B6,"")</f>
        <v/>
      </c>
      <c r="U6" s="58"/>
      <c r="V6" t="str" cm="2">
        <f t="array" ref="V6">IF(C6=FALSE,"",IF(AND(ISNUMBER(B6),ISBLANK(N6:T6)),"Unclassified",(IF(COUNT(N6:T6)=0,"",INDEX($N$4:$T$4,MATCH(TRUE,N6:T6=B6,0))))))</f>
        <v/>
      </c>
      <c r="W6" t="str">
        <f>IF(COUNT(N6:T6)&gt;1,"True","")</f>
        <v/>
      </c>
      <c r="X6" t="str">
        <f>IF(AND(D6&gt;0.8,G6&gt;0.5,ISNUMBER(B6)),"True","")</f>
        <v/>
      </c>
      <c r="Z6" t="s">
        <v>134</v>
      </c>
      <c r="AA6">
        <f t="shared" ref="AA6:AA11" si="0">COUNTIF(V:V,Z6)</f>
        <v>0</v>
      </c>
      <c r="AC6" t="b">
        <f>IF(AND(H6&gt;0.35,G6&lt;0.35,E6&gt;0.35,T6="",R6="",P6="",N6="",S6=""),TRUE,FALSE)</f>
        <v>0</v>
      </c>
      <c r="AD6" t="str">
        <f>IFERROR(ABS(ABS(K6-'Data Transformation'!$R$5)-ABS(K6-'Data Transformation'!$R$6)),"")</f>
        <v/>
      </c>
      <c r="AE6" t="b">
        <f>IF(C6=FALSE,"",IF(AND(OR(V6=$Z$6,V6=$Z$8),OR(AC6=TRUE,AD6&lt;='Data Transformation'!$X$8)),TRUE,FALSE))</f>
        <v>0</v>
      </c>
    </row>
    <row r="7" spans="1:31" x14ac:dyDescent="0.25">
      <c r="B7" t="str">
        <v xml:space="preserve"> </v>
      </c>
      <c r="C7" t="str">
        <v xml:space="preserve"> </v>
      </c>
      <c r="D7" t="str">
        <v xml:space="preserve"> </v>
      </c>
      <c r="E7" t="str">
        <v xml:space="preserve"> </v>
      </c>
      <c r="F7" t="str">
        <v xml:space="preserve"> </v>
      </c>
      <c r="G7" t="str">
        <v xml:space="preserve"> </v>
      </c>
      <c r="H7" t="str">
        <v xml:space="preserve"> </v>
      </c>
      <c r="I7" t="str">
        <v xml:space="preserve"> </v>
      </c>
      <c r="K7" s="59" t="str">
        <f>IFERROR(AVERAGEIF('Data Transformation'!$B$425:$B$8425,B7,IF('Input and Summary Results'!$J$4="no",'Data Transformation'!$C$425:$C$8425,'Data Transformation'!$E$425:$E$8425)),"")</f>
        <v/>
      </c>
      <c r="L7" s="60" t="str" cm="1">
        <f t="array" ref="L7">IFERROR(_xlfn.STDEV.S(IF('Data Transformation'!$B$425:$B$8425=B7,IF('Input and Summary Results'!$J$4="no",'Data Transformation'!$C$425:$C$8425,'Data Transformation'!$E$425:$E$8425),"")),"")</f>
        <v/>
      </c>
      <c r="M7" s="58"/>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xml:space="preserve"> </v>
      </c>
      <c r="S7" t="str">
        <f>IF(D7&gt;='Data Transformation'!$R$31,B7,"")</f>
        <v xml:space="preserve"> </v>
      </c>
      <c r="T7" t="str">
        <f>IF(AND(H7&lt;'Data Transformation'!$R$30,E7&lt;'Data Transformation'!$R$29,G7&lt;0.3,D7&lt;'Data Transformation'!$R$31,E7&gt;0.4,H7&gt;0.4),B7,"")</f>
        <v/>
      </c>
      <c r="U7" s="58"/>
      <c r="V7" t="str" cm="2">
        <f t="array" ref="V7">IF(C7=FALSE,"",IF(AND(ISNUMBER(B7),ISBLANK(N7:T7)),"Unclassified",(IF(COUNT(N7:T7)=0,"",INDEX($N$4:$T$4,MATCH(TRUE,N7:T7=B7,0))))))</f>
        <v/>
      </c>
      <c r="W7" t="str">
        <f t="shared" ref="W7:W70" si="1">IF(COUNT(N7:T7)&gt;1,"True","")</f>
        <v/>
      </c>
      <c r="X7" t="str">
        <f t="shared" ref="X7:X70" si="2">IF(AND(D7&gt;0.8,G7&gt;0.5,ISNUMBER(B7)),"True","")</f>
        <v/>
      </c>
      <c r="Z7" t="s">
        <v>135</v>
      </c>
      <c r="AA7">
        <f t="shared" si="0"/>
        <v>0</v>
      </c>
      <c r="AC7" t="b">
        <f t="shared" ref="AC7:AC70" si="3">IF(AND(H7&gt;0.35,G7&lt;0.35,E7&gt;0.35,T7="",R7="",P7="",N7="",S7=""),TRUE,FALSE)</f>
        <v>0</v>
      </c>
      <c r="AD7" t="str">
        <f>IFERROR(ABS(ABS(K7-'Data Transformation'!$R$5)-ABS(K7-'Data Transformation'!$R$6)),"")</f>
        <v/>
      </c>
      <c r="AE7" t="b">
        <f>IF(C7=FALSE,"",IF(AND(OR(V7=$Z$6,V7=$Z$8),OR(AC7=TRUE,AD7&lt;='Data Transformation'!$X$8)),TRUE,FALSE))</f>
        <v>0</v>
      </c>
    </row>
    <row r="8" spans="1:31" x14ac:dyDescent="0.25">
      <c r="B8" t="str">
        <v xml:space="preserve"> </v>
      </c>
      <c r="C8" t="str">
        <v xml:space="preserve"> </v>
      </c>
      <c r="D8" t="str">
        <v xml:space="preserve"> </v>
      </c>
      <c r="E8" t="str">
        <v xml:space="preserve"> </v>
      </c>
      <c r="F8" t="str">
        <v xml:space="preserve"> </v>
      </c>
      <c r="G8" t="str">
        <v xml:space="preserve"> </v>
      </c>
      <c r="H8" t="str">
        <v xml:space="preserve"> </v>
      </c>
      <c r="I8" t="str">
        <v xml:space="preserve"> </v>
      </c>
      <c r="K8" s="59" t="str">
        <f>IFERROR(AVERAGEIF('Data Transformation'!$B$425:$B$8425,B8,IF('Input and Summary Results'!$J$4="no",'Data Transformation'!$C$425:$C$8425,'Data Transformation'!$E$425:$E$8425)),"")</f>
        <v/>
      </c>
      <c r="L8" s="60" t="str" cm="1">
        <f t="array" ref="L8">IFERROR(_xlfn.STDEV.S(IF('Data Transformation'!$B$425:$B$8425=B8,IF('Input and Summary Results'!$J$4="no",'Data Transformation'!$C$425:$C$8425,'Data Transformation'!$E$425:$E$8425),"")),"")</f>
        <v/>
      </c>
      <c r="M8" s="58"/>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xml:space="preserve"> </v>
      </c>
      <c r="S8" t="str">
        <f>IF(D8&gt;='Data Transformation'!$R$31,B8,"")</f>
        <v xml:space="preserve"> </v>
      </c>
      <c r="T8" t="str">
        <f>IF(AND(H8&lt;'Data Transformation'!$R$30,E8&lt;'Data Transformation'!$R$29,G8&lt;0.3,D8&lt;'Data Transformation'!$R$31,E8&gt;0.4,H8&gt;0.4),B8,"")</f>
        <v/>
      </c>
      <c r="U8" s="58"/>
      <c r="V8" t="str" cm="2">
        <f t="array" ref="V8">IF(C8=FALSE,"",IF(AND(ISNUMBER(B8),ISBLANK(N8:T8)),"Unclassified",(IF(COUNT(N8:T8)=0,"",INDEX($N$4:$T$4,MATCH(TRUE,N8:T8=B8,0))))))</f>
        <v/>
      </c>
      <c r="W8" t="str">
        <f t="shared" si="1"/>
        <v/>
      </c>
      <c r="X8" t="str">
        <f t="shared" si="2"/>
        <v/>
      </c>
      <c r="Z8" t="s">
        <v>113</v>
      </c>
      <c r="AA8">
        <f t="shared" si="0"/>
        <v>0</v>
      </c>
      <c r="AC8" t="b">
        <f t="shared" si="3"/>
        <v>0</v>
      </c>
      <c r="AD8" t="str">
        <f>IFERROR(ABS(ABS(K8-'Data Transformation'!$R$5)-ABS(K8-'Data Transformation'!$R$6)),"")</f>
        <v/>
      </c>
      <c r="AE8" t="b">
        <f>IF(C8=FALSE,"",IF(AND(OR(V8=$Z$6,V8=$Z$8),OR(AC8=TRUE,AD8&lt;='Data Transformation'!$X$8)),TRUE,FALSE))</f>
        <v>0</v>
      </c>
    </row>
    <row r="9" spans="1:31" x14ac:dyDescent="0.25">
      <c r="B9" t="str">
        <v xml:space="preserve"> </v>
      </c>
      <c r="C9" t="str">
        <v xml:space="preserve"> </v>
      </c>
      <c r="D9" t="str">
        <v xml:space="preserve"> </v>
      </c>
      <c r="E9" t="str">
        <v xml:space="preserve"> </v>
      </c>
      <c r="F9" t="str">
        <v xml:space="preserve"> </v>
      </c>
      <c r="G9" t="str">
        <v xml:space="preserve"> </v>
      </c>
      <c r="H9" t="str">
        <v xml:space="preserve"> </v>
      </c>
      <c r="I9" t="str">
        <v xml:space="preserve"> </v>
      </c>
      <c r="K9" s="59" t="str">
        <f>IFERROR(AVERAGEIF('Data Transformation'!$B$425:$B$8425,B9,IF('Input and Summary Results'!$J$4="no",'Data Transformation'!$C$425:$C$8425,'Data Transformation'!$E$425:$E$8425)),"")</f>
        <v/>
      </c>
      <c r="L9" s="60" t="str" cm="1">
        <f t="array" ref="L9">IFERROR(_xlfn.STDEV.S(IF('Data Transformation'!$B$425:$B$8425=B9,IF('Input and Summary Results'!$J$4="no",'Data Transformation'!$C$425:$C$8425,'Data Transformation'!$E$425:$E$8425),"")),"")</f>
        <v/>
      </c>
      <c r="M9" s="58"/>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xml:space="preserve"> </v>
      </c>
      <c r="S9" t="str">
        <f>IF(D9&gt;='Data Transformation'!$R$31,B9,"")</f>
        <v xml:space="preserve"> </v>
      </c>
      <c r="T9" t="str">
        <f>IF(AND(H9&lt;'Data Transformation'!$R$30,E9&lt;'Data Transformation'!$R$29,G9&lt;0.3,D9&lt;'Data Transformation'!$R$31,E9&gt;0.4,H9&gt;0.4),B9,"")</f>
        <v/>
      </c>
      <c r="U9" s="58"/>
      <c r="V9" t="str" cm="2">
        <f t="array" ref="V9">IF(C9=FALSE,"",IF(AND(ISNUMBER(B9),ISBLANK(N9:T9)),"Unclassified",(IF(COUNT(N9:T9)=0,"",INDEX($N$4:$T$4,MATCH(TRUE,N9:T9=B9,0))))))</f>
        <v/>
      </c>
      <c r="W9" t="str">
        <f t="shared" si="1"/>
        <v/>
      </c>
      <c r="X9" t="str">
        <f t="shared" si="2"/>
        <v/>
      </c>
      <c r="Z9" t="s">
        <v>53</v>
      </c>
      <c r="AA9">
        <f t="shared" si="0"/>
        <v>0</v>
      </c>
      <c r="AC9" t="b">
        <f t="shared" si="3"/>
        <v>0</v>
      </c>
      <c r="AD9" t="str">
        <f>IFERROR(ABS(ABS(K9-'Data Transformation'!$R$5)-ABS(K9-'Data Transformation'!$R$6)),"")</f>
        <v/>
      </c>
      <c r="AE9" t="b">
        <f>IF(C9=FALSE,"",IF(AND(OR(V9=$Z$6,V9=$Z$8),OR(AC9=TRUE,AD9&lt;='Data Transformation'!$X$8)),TRUE,FALSE))</f>
        <v>0</v>
      </c>
    </row>
    <row r="10" spans="1:31" x14ac:dyDescent="0.25">
      <c r="B10" t="str">
        <v xml:space="preserve"> </v>
      </c>
      <c r="C10" t="str">
        <v xml:space="preserve"> </v>
      </c>
      <c r="D10" t="str">
        <v xml:space="preserve"> </v>
      </c>
      <c r="E10" t="str">
        <v xml:space="preserve"> </v>
      </c>
      <c r="F10" t="str">
        <v xml:space="preserve"> </v>
      </c>
      <c r="G10" t="str">
        <v xml:space="preserve"> </v>
      </c>
      <c r="H10" t="str">
        <v xml:space="preserve"> </v>
      </c>
      <c r="I10" t="str">
        <v xml:space="preserve"> </v>
      </c>
      <c r="K10" s="59" t="str">
        <f>IFERROR(AVERAGEIF('Data Transformation'!$B$425:$B$8425,B10,IF('Input and Summary Results'!$J$4="no",'Data Transformation'!$C$425:$C$8425,'Data Transformation'!$E$425:$E$8425)),"")</f>
        <v/>
      </c>
      <c r="L10" s="60" t="str" cm="1">
        <f t="array" ref="L10">IFERROR(_xlfn.STDEV.S(IF('Data Transformation'!$B$425:$B$8425=B10,IF('Input and Summary Results'!$J$4="no",'Data Transformation'!$C$425:$C$8425,'Data Transformation'!$E$425:$E$8425),"")),"")</f>
        <v/>
      </c>
      <c r="M10" s="58"/>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xml:space="preserve"> </v>
      </c>
      <c r="S10" t="str">
        <f>IF(D10&gt;='Data Transformation'!$R$31,B10,"")</f>
        <v xml:space="preserve"> </v>
      </c>
      <c r="T10" t="str">
        <f>IF(AND(H10&lt;'Data Transformation'!$R$30,E10&lt;'Data Transformation'!$R$29,G10&lt;0.3,D10&lt;'Data Transformation'!$R$31,E10&gt;0.4,H10&gt;0.4),B10,"")</f>
        <v/>
      </c>
      <c r="U10" s="58"/>
      <c r="V10" t="str" cm="2">
        <f t="array" ref="V10">IF(C10=FALSE,"",IF(AND(ISNUMBER(B10),ISBLANK(N10:T10)),"Unclassified",(IF(COUNT(N10:T10)=0,"",INDEX($N$4:$T$4,MATCH(TRUE,N10:T10=B10,0))))))</f>
        <v/>
      </c>
      <c r="W10" t="str">
        <f t="shared" si="1"/>
        <v/>
      </c>
      <c r="X10" t="str">
        <f t="shared" si="2"/>
        <v/>
      </c>
      <c r="Z10" t="s">
        <v>136</v>
      </c>
      <c r="AA10">
        <f t="shared" si="0"/>
        <v>0</v>
      </c>
      <c r="AC10" t="b">
        <f t="shared" si="3"/>
        <v>0</v>
      </c>
      <c r="AD10" t="str">
        <f>IFERROR(ABS(ABS(K10-'Data Transformation'!$R$5)-ABS(K10-'Data Transformation'!$R$6)),"")</f>
        <v/>
      </c>
      <c r="AE10" t="b">
        <f>IF(C10=FALSE,"",IF(AND(OR(V10=$Z$6,V10=$Z$8),OR(AC10=TRUE,AD10&lt;='Data Transformation'!$X$8)),TRUE,FALSE))</f>
        <v>0</v>
      </c>
    </row>
    <row r="11" spans="1:31" x14ac:dyDescent="0.25">
      <c r="B11" t="str">
        <v xml:space="preserve"> </v>
      </c>
      <c r="C11" t="str">
        <v xml:space="preserve"> </v>
      </c>
      <c r="D11" t="str">
        <v xml:space="preserve"> </v>
      </c>
      <c r="E11" t="str">
        <v xml:space="preserve"> </v>
      </c>
      <c r="F11" t="str">
        <v xml:space="preserve"> </v>
      </c>
      <c r="G11" t="str">
        <v xml:space="preserve"> </v>
      </c>
      <c r="H11" t="str">
        <v xml:space="preserve"> </v>
      </c>
      <c r="I11" t="str">
        <v xml:space="preserve"> </v>
      </c>
      <c r="K11" s="59" t="str">
        <f>IFERROR(AVERAGEIF('Data Transformation'!$B$425:$B$8425,B11,IF('Input and Summary Results'!$J$4="no",'Data Transformation'!$C$425:$C$8425,'Data Transformation'!$E$425:$E$8425)),"")</f>
        <v/>
      </c>
      <c r="L11" s="60" t="str" cm="1">
        <f t="array" ref="L11">IFERROR(_xlfn.STDEV.S(IF('Data Transformation'!$B$425:$B$8425=B11,IF('Input and Summary Results'!$J$4="no",'Data Transformation'!$C$425:$C$8425,'Data Transformation'!$E$425:$E$8425),"")),"")</f>
        <v/>
      </c>
      <c r="M11" s="58"/>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xml:space="preserve"> </v>
      </c>
      <c r="S11" t="str">
        <f>IF(D11&gt;='Data Transformation'!$R$31,B11,"")</f>
        <v xml:space="preserve"> </v>
      </c>
      <c r="T11" t="str">
        <f>IF(AND(H11&lt;'Data Transformation'!$R$30,E11&lt;'Data Transformation'!$R$29,G11&lt;0.3,D11&lt;'Data Transformation'!$R$31,E11&gt;0.4,H11&gt;0.4),B11,"")</f>
        <v/>
      </c>
      <c r="U11" s="58"/>
      <c r="V11" t="str" cm="2">
        <f t="array" ref="V11">IF(C11=FALSE,"",IF(AND(ISNUMBER(B11),ISBLANK(N11:T11)),"Unclassified",(IF(COUNT(N11:T11)=0,"",INDEX($N$4:$T$4,MATCH(TRUE,N11:T11=B11,0))))))</f>
        <v/>
      </c>
      <c r="W11" t="str">
        <f t="shared" si="1"/>
        <v/>
      </c>
      <c r="X11" t="str">
        <f t="shared" si="2"/>
        <v/>
      </c>
      <c r="Z11" t="s">
        <v>107</v>
      </c>
      <c r="AA11">
        <f t="shared" si="0"/>
        <v>0</v>
      </c>
      <c r="AC11" t="b">
        <f t="shared" si="3"/>
        <v>0</v>
      </c>
      <c r="AD11" t="str">
        <f>IFERROR(ABS(ABS(K11-'Data Transformation'!$R$5)-ABS(K11-'Data Transformation'!$R$6)),"")</f>
        <v/>
      </c>
      <c r="AE11" t="b">
        <f>IF(C11=FALSE,"",IF(AND(OR(V11=$Z$6,V11=$Z$8),OR(AC11=TRUE,AD11&lt;='Data Transformation'!$X$8)),TRUE,FALSE))</f>
        <v>0</v>
      </c>
    </row>
    <row r="12" spans="1:31" x14ac:dyDescent="0.25">
      <c r="B12" t="str">
        <v xml:space="preserve"> </v>
      </c>
      <c r="C12" t="str">
        <v xml:space="preserve"> </v>
      </c>
      <c r="D12" t="str">
        <v xml:space="preserve"> </v>
      </c>
      <c r="E12" t="str">
        <v xml:space="preserve"> </v>
      </c>
      <c r="F12" t="str">
        <v xml:space="preserve"> </v>
      </c>
      <c r="G12" t="str">
        <v xml:space="preserve"> </v>
      </c>
      <c r="H12" t="str">
        <v xml:space="preserve"> </v>
      </c>
      <c r="I12" t="str">
        <v xml:space="preserve"> </v>
      </c>
      <c r="K12" s="59" t="str">
        <f>IFERROR(AVERAGEIF('Data Transformation'!$B$425:$B$8425,B12,IF('Input and Summary Results'!$J$4="no",'Data Transformation'!$C$425:$C$8425,'Data Transformation'!$E$425:$E$8425)),"")</f>
        <v/>
      </c>
      <c r="L12" s="60" t="str" cm="1">
        <f t="array" ref="L12">IFERROR(_xlfn.STDEV.S(IF('Data Transformation'!$B$425:$B$8425=B12,IF('Input and Summary Results'!$J$4="no",'Data Transformation'!$C$425:$C$8425,'Data Transformation'!$E$425:$E$8425),"")),"")</f>
        <v/>
      </c>
      <c r="M12" s="58"/>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xml:space="preserve"> </v>
      </c>
      <c r="S12" t="str">
        <f>IF(D12&gt;='Data Transformation'!$R$31,B12,"")</f>
        <v xml:space="preserve"> </v>
      </c>
      <c r="T12" t="str">
        <f>IF(AND(H12&lt;'Data Transformation'!$R$30,E12&lt;'Data Transformation'!$R$29,G12&lt;0.3,D12&lt;'Data Transformation'!$R$31,E12&gt;0.4,H12&gt;0.4),B12,"")</f>
        <v/>
      </c>
      <c r="U12" s="58"/>
      <c r="V12" t="str" cm="2">
        <f t="array" ref="V12">IF(C12=FALSE,"",IF(AND(ISNUMBER(B12),ISBLANK(N12:T12)),"Unclassified",(IF(COUNT(N12:T12)=0,"",INDEX($N$4:$T$4,MATCH(TRUE,N12:T12=B12,0))))))</f>
        <v/>
      </c>
      <c r="W12" t="str">
        <f t="shared" si="1"/>
        <v/>
      </c>
      <c r="X12" t="str">
        <f t="shared" si="2"/>
        <v/>
      </c>
      <c r="AC12" t="b">
        <f t="shared" si="3"/>
        <v>0</v>
      </c>
      <c r="AD12" t="str">
        <f>IFERROR(ABS(ABS(K12-'Data Transformation'!$R$5)-ABS(K12-'Data Transformation'!$R$6)),"")</f>
        <v/>
      </c>
      <c r="AE12" t="b">
        <f>IF(C12=FALSE,"",IF(AND(OR(V12=$Z$6,V12=$Z$8),OR(AC12=TRUE,AD12&lt;='Data Transformation'!$X$8)),TRUE,FALSE))</f>
        <v>0</v>
      </c>
    </row>
    <row r="13" spans="1:31" x14ac:dyDescent="0.25">
      <c r="B13" t="str">
        <v xml:space="preserve"> </v>
      </c>
      <c r="C13" t="str">
        <v xml:space="preserve"> </v>
      </c>
      <c r="D13" t="str">
        <v xml:space="preserve"> </v>
      </c>
      <c r="E13" t="str">
        <v xml:space="preserve"> </v>
      </c>
      <c r="F13" t="str">
        <v xml:space="preserve"> </v>
      </c>
      <c r="G13" t="str">
        <v xml:space="preserve"> </v>
      </c>
      <c r="H13" t="str">
        <v xml:space="preserve"> </v>
      </c>
      <c r="I13" t="str">
        <v xml:space="preserve"> </v>
      </c>
      <c r="K13" s="59" t="str">
        <f>IFERROR(AVERAGEIF('Data Transformation'!$B$425:$B$8425,B13,IF('Input and Summary Results'!$J$4="no",'Data Transformation'!$C$425:$C$8425,'Data Transformation'!$E$425:$E$8425)),"")</f>
        <v/>
      </c>
      <c r="L13" s="60" t="str" cm="1">
        <f t="array" ref="L13">IFERROR(_xlfn.STDEV.S(IF('Data Transformation'!$B$425:$B$8425=B13,IF('Input and Summary Results'!$J$4="no",'Data Transformation'!$C$425:$C$8425,'Data Transformation'!$E$425:$E$8425),"")),"")</f>
        <v/>
      </c>
      <c r="M13" s="58"/>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xml:space="preserve"> </v>
      </c>
      <c r="S13" t="str">
        <f>IF(D13&gt;='Data Transformation'!$R$31,B13,"")</f>
        <v xml:space="preserve"> </v>
      </c>
      <c r="T13" t="str">
        <f>IF(AND(H13&lt;'Data Transformation'!$R$30,E13&lt;'Data Transformation'!$R$29,G13&lt;0.3,D13&lt;'Data Transformation'!$R$31,E13&gt;0.4,H13&gt;0.4),B13,"")</f>
        <v/>
      </c>
      <c r="U13" s="58"/>
      <c r="V13" t="str" cm="2">
        <f t="array" ref="V13">IF(C13=FALSE,"",IF(AND(ISNUMBER(B13),ISBLANK(N13:T13)),"Unclassified",(IF(COUNT(N13:T13)=0,"",INDEX($N$4:$T$4,MATCH(TRUE,N13:T13=B13,0))))))</f>
        <v/>
      </c>
      <c r="W13" t="str">
        <f t="shared" si="1"/>
        <v/>
      </c>
      <c r="X13" t="str">
        <f t="shared" si="2"/>
        <v/>
      </c>
      <c r="AC13" t="b">
        <f t="shared" si="3"/>
        <v>0</v>
      </c>
      <c r="AD13" t="str">
        <f>IFERROR(ABS(ABS(K13-'Data Transformation'!$R$5)-ABS(K13-'Data Transformation'!$R$6)),"")</f>
        <v/>
      </c>
      <c r="AE13" t="b">
        <f>IF(C13=FALSE,"",IF(AND(OR(V13=$Z$6,V13=$Z$8),OR(AC13=TRUE,AD13&lt;='Data Transformation'!$X$8)),TRUE,FALSE))</f>
        <v>0</v>
      </c>
    </row>
    <row r="14" spans="1:31" x14ac:dyDescent="0.25">
      <c r="B14" t="str">
        <v xml:space="preserve"> </v>
      </c>
      <c r="C14" t="str">
        <v xml:space="preserve"> </v>
      </c>
      <c r="D14" t="str">
        <v xml:space="preserve"> </v>
      </c>
      <c r="E14" t="str">
        <v xml:space="preserve"> </v>
      </c>
      <c r="F14" t="str">
        <v xml:space="preserve"> </v>
      </c>
      <c r="G14" t="str">
        <v xml:space="preserve"> </v>
      </c>
      <c r="H14" t="str">
        <v xml:space="preserve"> </v>
      </c>
      <c r="I14" t="str">
        <v xml:space="preserve"> </v>
      </c>
      <c r="K14" s="59" t="str">
        <f>IFERROR(AVERAGEIF('Data Transformation'!$B$425:$B$8425,B14,IF('Input and Summary Results'!$J$4="no",'Data Transformation'!$C$425:$C$8425,'Data Transformation'!$E$425:$E$8425)),"")</f>
        <v/>
      </c>
      <c r="L14" s="60" t="str" cm="1">
        <f t="array" ref="L14">IFERROR(_xlfn.STDEV.S(IF('Data Transformation'!$B$425:$B$8425=B14,IF('Input and Summary Results'!$J$4="no",'Data Transformation'!$C$425:$C$8425,'Data Transformation'!$E$425:$E$8425),"")),"")</f>
        <v/>
      </c>
      <c r="M14" s="5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xml:space="preserve"> </v>
      </c>
      <c r="S14" t="str">
        <f>IF(D14&gt;='Data Transformation'!$R$31,B14,"")</f>
        <v xml:space="preserve"> </v>
      </c>
      <c r="T14" t="str">
        <f>IF(AND(H14&lt;'Data Transformation'!$R$30,E14&lt;'Data Transformation'!$R$29,G14&lt;0.3,D14&lt;'Data Transformation'!$R$31,E14&gt;0.4,H14&gt;0.4),B14,"")</f>
        <v/>
      </c>
      <c r="U14" s="58"/>
      <c r="V14" t="str" cm="2">
        <f t="array" ref="V14">IF(C14=FALSE,"",IF(AND(ISNUMBER(B14),ISBLANK(N14:T14)),"Unclassified",(IF(COUNT(N14:T14)=0,"",INDEX($N$4:$T$4,MATCH(TRUE,N14:T14=B14,0))))))</f>
        <v/>
      </c>
      <c r="W14" t="str">
        <f t="shared" si="1"/>
        <v/>
      </c>
      <c r="X14" t="str">
        <f t="shared" si="2"/>
        <v/>
      </c>
      <c r="AC14" t="b">
        <f t="shared" si="3"/>
        <v>0</v>
      </c>
      <c r="AD14" t="str">
        <f>IFERROR(ABS(ABS(K14-'Data Transformation'!$R$5)-ABS(K14-'Data Transformation'!$R$6)),"")</f>
        <v/>
      </c>
      <c r="AE14" t="b">
        <f>IF(C14=FALSE,"",IF(AND(OR(V14=$Z$6,V14=$Z$8),OR(AC14=TRUE,AD14&lt;='Data Transformation'!$X$8)),TRUE,FALSE))</f>
        <v>0</v>
      </c>
    </row>
    <row r="15" spans="1:31" x14ac:dyDescent="0.25">
      <c r="B15" t="str">
        <v xml:space="preserve"> </v>
      </c>
      <c r="C15" t="str">
        <v xml:space="preserve"> </v>
      </c>
      <c r="D15" t="str">
        <v xml:space="preserve"> </v>
      </c>
      <c r="E15" t="str">
        <v xml:space="preserve"> </v>
      </c>
      <c r="F15" t="str">
        <v xml:space="preserve"> </v>
      </c>
      <c r="G15" t="str">
        <v xml:space="preserve"> </v>
      </c>
      <c r="H15" t="str">
        <v xml:space="preserve"> </v>
      </c>
      <c r="I15" t="str">
        <v xml:space="preserve"> </v>
      </c>
      <c r="K15" s="59" t="str">
        <f>IFERROR(AVERAGEIF('Data Transformation'!$B$425:$B$8425,B15,IF('Input and Summary Results'!$J$4="no",'Data Transformation'!$C$425:$C$8425,'Data Transformation'!$E$425:$E$8425)),"")</f>
        <v/>
      </c>
      <c r="L15" s="60" t="str" cm="1">
        <f t="array" ref="L15">IFERROR(_xlfn.STDEV.S(IF('Data Transformation'!$B$425:$B$8425=B15,IF('Input and Summary Results'!$J$4="no",'Data Transformation'!$C$425:$C$8425,'Data Transformation'!$E$425:$E$8425),"")),"")</f>
        <v/>
      </c>
      <c r="M15" s="5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Transformation'!$R$5),NOT(ISNUMBER(N15)),NOT(ISNUMBER(T15)),NOT(ISNUMBER(P15)),NOT(ISNUMBER(R15)),NOT(ISNUMBER(T15)),NOT(ISNUMBER(S15))),Assignments!B15,""),"")</f>
        <v/>
      </c>
      <c r="R15" t="str">
        <f>IF(H15&gt;='Data Transformation'!$R$30,B15,"")</f>
        <v xml:space="preserve"> </v>
      </c>
      <c r="S15" t="str">
        <f>IF(D15&gt;='Data Transformation'!$R$31,B15,"")</f>
        <v xml:space="preserve"> </v>
      </c>
      <c r="T15" t="str">
        <f>IF(AND(H15&lt;'Data Transformation'!$R$30,E15&lt;'Data Transformation'!$R$29,G15&lt;0.3,D15&lt;'Data Transformation'!$R$31,E15&gt;0.4,H15&gt;0.4),B15,"")</f>
        <v/>
      </c>
      <c r="U15" s="58"/>
      <c r="V15" t="str" cm="2">
        <f t="array" ref="V15">IF(C15=FALSE,"",IF(AND(ISNUMBER(B15),ISBLANK(N15:T15)),"Unclassified",(IF(COUNT(N15:T15)=0,"",INDEX($N$4:$T$4,MATCH(TRUE,N15:T15=B15,0))))))</f>
        <v/>
      </c>
      <c r="W15" t="str">
        <f t="shared" si="1"/>
        <v/>
      </c>
      <c r="X15" t="str">
        <f t="shared" si="2"/>
        <v/>
      </c>
      <c r="AC15" t="b">
        <f t="shared" si="3"/>
        <v>0</v>
      </c>
      <c r="AD15" t="str">
        <f>IFERROR(ABS(ABS(K15-'Data Transformation'!$R$5)-ABS(K15-'Data Transformation'!$R$6)),"")</f>
        <v/>
      </c>
      <c r="AE15" t="b">
        <f>IF(C15=FALSE,"",IF(AND(OR(V15=$Z$6,V15=$Z$8),OR(AC15=TRUE,AD15&lt;='Data Transformation'!$X$8)),TRUE,FALSE))</f>
        <v>0</v>
      </c>
    </row>
    <row r="16" spans="1:31" x14ac:dyDescent="0.25">
      <c r="B16" t="str">
        <v xml:space="preserve"> </v>
      </c>
      <c r="C16" t="str">
        <v xml:space="preserve"> </v>
      </c>
      <c r="D16" t="str">
        <v xml:space="preserve"> </v>
      </c>
      <c r="E16" t="str">
        <v xml:space="preserve"> </v>
      </c>
      <c r="F16" t="str">
        <v xml:space="preserve"> </v>
      </c>
      <c r="G16" t="str">
        <v xml:space="preserve"> </v>
      </c>
      <c r="H16" t="str">
        <v xml:space="preserve"> </v>
      </c>
      <c r="I16" t="str">
        <v xml:space="preserve"> </v>
      </c>
      <c r="K16" s="59" t="str">
        <f>IFERROR(AVERAGEIF('Data Transformation'!$B$425:$B$8425,B16,IF('Input and Summary Results'!$J$4="no",'Data Transformation'!$C$425:$C$8425,'Data Transformation'!$E$425:$E$8425)),"")</f>
        <v/>
      </c>
      <c r="L16" s="60" t="str" cm="1">
        <f t="array" ref="L16">IFERROR(_xlfn.STDEV.S(IF('Data Transformation'!$B$425:$B$8425=B16,IF('Input and Summary Results'!$J$4="no",'Data Transformation'!$C$425:$C$8425,'Data Transformation'!$E$425:$E$8425),"")),"")</f>
        <v/>
      </c>
      <c r="M16" s="5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xml:space="preserve"> </v>
      </c>
      <c r="S16" t="str">
        <f>IF(D16&gt;='Data Transformation'!$R$31,B16,"")</f>
        <v xml:space="preserve"> </v>
      </c>
      <c r="T16" t="str">
        <f>IF(AND(H16&lt;'Data Transformation'!$R$30,E16&lt;'Data Transformation'!$R$29,G16&lt;0.3,D16&lt;'Data Transformation'!$R$31,E16&gt;0.4,H16&gt;0.4),B16,"")</f>
        <v/>
      </c>
      <c r="U16" s="58"/>
      <c r="V16" t="str" cm="2">
        <f t="array" ref="V16">IF(C16=FALSE,"",IF(AND(ISNUMBER(B16),ISBLANK(N16:T16)),"Unclassified",(IF(COUNT(N16:T16)=0,"",INDEX($N$4:$T$4,MATCH(TRUE,N16:T16=B16,0))))))</f>
        <v/>
      </c>
      <c r="W16" t="str">
        <f t="shared" si="1"/>
        <v/>
      </c>
      <c r="X16" t="str">
        <f t="shared" si="2"/>
        <v/>
      </c>
      <c r="AC16" t="b">
        <f t="shared" si="3"/>
        <v>0</v>
      </c>
      <c r="AD16" t="str">
        <f>IFERROR(ABS(ABS(K16-'Data Transformation'!$R$5)-ABS(K16-'Data Transformation'!$R$6)),"")</f>
        <v/>
      </c>
      <c r="AE16" t="b">
        <f>IF(C16=FALSE,"",IF(AND(OR(V16=$Z$6,V16=$Z$8),OR(AC16=TRUE,AD16&lt;='Data Transformation'!$X$8)),TRUE,FALSE))</f>
        <v>0</v>
      </c>
    </row>
    <row r="17" spans="2:31" x14ac:dyDescent="0.25">
      <c r="B17" t="str">
        <v xml:space="preserve"> </v>
      </c>
      <c r="C17" t="str">
        <v xml:space="preserve"> </v>
      </c>
      <c r="D17" t="str">
        <v xml:space="preserve"> </v>
      </c>
      <c r="E17" t="str">
        <v xml:space="preserve"> </v>
      </c>
      <c r="F17" t="str">
        <v xml:space="preserve"> </v>
      </c>
      <c r="G17" t="str">
        <v xml:space="preserve"> </v>
      </c>
      <c r="H17" t="str">
        <v xml:space="preserve"> </v>
      </c>
      <c r="I17" t="str">
        <v xml:space="preserve"> </v>
      </c>
      <c r="K17" s="59" t="str">
        <f>IFERROR(AVERAGEIF('Data Transformation'!$B$425:$B$8425,B17,IF('Input and Summary Results'!$J$4="no",'Data Transformation'!$C$425:$C$8425,'Data Transformation'!$E$425:$E$8425)),"")</f>
        <v/>
      </c>
      <c r="L17" s="60" t="str" cm="1">
        <f t="array" ref="L17">IFERROR(_xlfn.STDEV.S(IF('Data Transformation'!$B$425:$B$8425=B17,IF('Input and Summary Results'!$J$4="no",'Data Transformation'!$C$425:$C$8425,'Data Transformation'!$E$425:$E$8425),"")),"")</f>
        <v/>
      </c>
      <c r="M17" s="5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Transformation'!$R$5),NOT(ISNUMBER(N17)),NOT(ISNUMBER(T17)),NOT(ISNUMBER(P17)),NOT(ISNUMBER(R17)),NOT(ISNUMBER(T17)),NOT(ISNUMBER(S17))),Assignments!B17,""),"")</f>
        <v/>
      </c>
      <c r="R17" t="str">
        <f>IF(H17&gt;='Data Transformation'!$R$30,B17,"")</f>
        <v xml:space="preserve"> </v>
      </c>
      <c r="S17" t="str">
        <f>IF(D17&gt;='Data Transformation'!$R$31,B17,"")</f>
        <v xml:space="preserve"> </v>
      </c>
      <c r="T17" t="str">
        <f>IF(AND(H17&lt;'Data Transformation'!$R$30,E17&lt;'Data Transformation'!$R$29,G17&lt;0.3,D17&lt;'Data Transformation'!$R$31,E17&gt;0.4,H17&gt;0.4),B17,"")</f>
        <v/>
      </c>
      <c r="U17" s="58"/>
      <c r="V17" t="str" cm="2">
        <f t="array" ref="V17">IF(C17=FALSE,"",IF(AND(ISNUMBER(B17),ISBLANK(N17:T17)),"Unclassified",(IF(COUNT(N17:T17)=0,"",INDEX($N$4:$T$4,MATCH(TRUE,N17:T17=B17,0))))))</f>
        <v/>
      </c>
      <c r="W17" t="str">
        <f t="shared" si="1"/>
        <v/>
      </c>
      <c r="X17" t="str">
        <f t="shared" si="2"/>
        <v/>
      </c>
      <c r="AC17" t="b">
        <f t="shared" si="3"/>
        <v>0</v>
      </c>
      <c r="AD17" t="str">
        <f>IFERROR(ABS(ABS(K17-'Data Transformation'!$R$5)-ABS(K17-'Data Transformation'!$R$6)),"")</f>
        <v/>
      </c>
      <c r="AE17" t="b">
        <f>IF(C17=FALSE,"",IF(AND(OR(V17=$Z$6,V17=$Z$8),OR(AC17=TRUE,AD17&lt;='Data Transformation'!$X$8)),TRUE,FALSE))</f>
        <v>0</v>
      </c>
    </row>
    <row r="18" spans="2:31" x14ac:dyDescent="0.25">
      <c r="B18" t="str">
        <v xml:space="preserve"> </v>
      </c>
      <c r="C18" t="str">
        <v xml:space="preserve"> </v>
      </c>
      <c r="D18" t="str">
        <v xml:space="preserve"> </v>
      </c>
      <c r="E18" t="str">
        <v xml:space="preserve"> </v>
      </c>
      <c r="F18" t="str">
        <v xml:space="preserve"> </v>
      </c>
      <c r="G18" t="str">
        <v xml:space="preserve"> </v>
      </c>
      <c r="H18" t="str">
        <v xml:space="preserve"> </v>
      </c>
      <c r="I18" t="str">
        <v xml:space="preserve"> </v>
      </c>
      <c r="K18" s="59" t="str">
        <f>IFERROR(AVERAGEIF('Data Transformation'!$B$425:$B$8425,B18,IF('Input and Summary Results'!$J$4="no",'Data Transformation'!$C$425:$C$8425,'Data Transformation'!$E$425:$E$8425)),"")</f>
        <v/>
      </c>
      <c r="L18" s="60" t="str" cm="1">
        <f t="array" ref="L18">IFERROR(_xlfn.STDEV.S(IF('Data Transformation'!$B$425:$B$8425=B18,IF('Input and Summary Results'!$J$4="no",'Data Transformation'!$C$425:$C$8425,'Data Transformation'!$E$425:$E$8425),"")),"")</f>
        <v/>
      </c>
      <c r="M18" s="5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xml:space="preserve"> </v>
      </c>
      <c r="S18" t="str">
        <f>IF(D18&gt;='Data Transformation'!$R$31,B18,"")</f>
        <v xml:space="preserve"> </v>
      </c>
      <c r="T18" t="str">
        <f>IF(AND(H18&lt;'Data Transformation'!$R$30,E18&lt;'Data Transformation'!$R$29,G18&lt;0.3,D18&lt;'Data Transformation'!$R$31,E18&gt;0.4,H18&gt;0.4),B18,"")</f>
        <v/>
      </c>
      <c r="U18" s="58"/>
      <c r="V18" t="str" cm="2">
        <f t="array" ref="V18">IF(C18=FALSE,"",IF(AND(ISNUMBER(B18),ISBLANK(N18:T18)),"Unclassified",(IF(COUNT(N18:T18)=0,"",INDEX($N$4:$T$4,MATCH(TRUE,N18:T18=B18,0))))))</f>
        <v/>
      </c>
      <c r="W18" t="str">
        <f t="shared" si="1"/>
        <v/>
      </c>
      <c r="X18" t="str">
        <f t="shared" si="2"/>
        <v/>
      </c>
      <c r="AC18" t="b">
        <f t="shared" si="3"/>
        <v>0</v>
      </c>
      <c r="AD18" t="str">
        <f>IFERROR(ABS(ABS(K18-'Data Transformation'!$R$5)-ABS(K18-'Data Transformation'!$R$6)),"")</f>
        <v/>
      </c>
      <c r="AE18" t="b">
        <f>IF(C18=FALSE,"",IF(AND(OR(V18=$Z$6,V18=$Z$8),OR(AC18=TRUE,AD18&lt;='Data Transformation'!$X$8)),TRUE,FALSE))</f>
        <v>0</v>
      </c>
    </row>
    <row r="19" spans="2:31" x14ac:dyDescent="0.25">
      <c r="B19" t="str">
        <v xml:space="preserve"> </v>
      </c>
      <c r="C19" t="str">
        <v xml:space="preserve"> </v>
      </c>
      <c r="D19" t="str">
        <v xml:space="preserve"> </v>
      </c>
      <c r="E19" t="str">
        <v xml:space="preserve"> </v>
      </c>
      <c r="F19" t="str">
        <v xml:space="preserve"> </v>
      </c>
      <c r="G19" t="str">
        <v xml:space="preserve"> </v>
      </c>
      <c r="H19" t="str">
        <v xml:space="preserve"> </v>
      </c>
      <c r="I19" t="str">
        <v xml:space="preserve"> </v>
      </c>
      <c r="K19" s="59" t="str">
        <f>IFERROR(AVERAGEIF('Data Transformation'!$B$425:$B$8425,B19,IF('Input and Summary Results'!$J$4="no",'Data Transformation'!$C$425:$C$8425,'Data Transformation'!$E$425:$E$8425)),"")</f>
        <v/>
      </c>
      <c r="L19" s="60" t="str" cm="1">
        <f t="array" ref="L19">IFERROR(_xlfn.STDEV.S(IF('Data Transformation'!$B$425:$B$8425=B19,IF('Input and Summary Results'!$J$4="no",'Data Transformation'!$C$425:$C$8425,'Data Transformation'!$E$425:$E$8425),"")),"")</f>
        <v/>
      </c>
      <c r="M19" s="5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xml:space="preserve"> </v>
      </c>
      <c r="S19" t="str">
        <f>IF(D19&gt;='Data Transformation'!$R$31,B19,"")</f>
        <v xml:space="preserve"> </v>
      </c>
      <c r="T19" t="str">
        <f>IF(AND(H19&lt;'Data Transformation'!$R$30,E19&lt;'Data Transformation'!$R$29,G19&lt;0.3,D19&lt;'Data Transformation'!$R$31,E19&gt;0.4,H19&gt;0.4),B19,"")</f>
        <v/>
      </c>
      <c r="U19" s="58"/>
      <c r="V19" t="str" cm="2">
        <f t="array" ref="V19">IF(C19=FALSE,"",IF(AND(ISNUMBER(B19),ISBLANK(N19:T19)),"Unclassified",(IF(COUNT(N19:T19)=0,"",INDEX($N$4:$T$4,MATCH(TRUE,N19:T19=B19,0))))))</f>
        <v/>
      </c>
      <c r="W19" t="str">
        <f t="shared" si="1"/>
        <v/>
      </c>
      <c r="X19" t="str">
        <f t="shared" si="2"/>
        <v/>
      </c>
      <c r="AC19" t="b">
        <f t="shared" si="3"/>
        <v>0</v>
      </c>
      <c r="AD19" t="str">
        <f>IFERROR(ABS(ABS(K19-'Data Transformation'!$R$5)-ABS(K19-'Data Transformation'!$R$6)),"")</f>
        <v/>
      </c>
      <c r="AE19" t="b">
        <f>IF(C19=FALSE,"",IF(AND(OR(V19=$Z$6,V19=$Z$8),OR(AC19=TRUE,AD19&lt;='Data Transformation'!$X$8)),TRUE,FALSE))</f>
        <v>0</v>
      </c>
    </row>
    <row r="20" spans="2:31" x14ac:dyDescent="0.25">
      <c r="B20" t="str">
        <v xml:space="preserve"> </v>
      </c>
      <c r="C20" t="str">
        <v xml:space="preserve"> </v>
      </c>
      <c r="D20" t="str">
        <v xml:space="preserve"> </v>
      </c>
      <c r="E20" t="str">
        <v xml:space="preserve"> </v>
      </c>
      <c r="F20" t="str">
        <v xml:space="preserve"> </v>
      </c>
      <c r="G20" t="str">
        <v xml:space="preserve"> </v>
      </c>
      <c r="H20" t="str">
        <v xml:space="preserve"> </v>
      </c>
      <c r="I20" t="str">
        <v xml:space="preserve"> </v>
      </c>
      <c r="K20" s="59" t="str">
        <f>IFERROR(AVERAGEIF('Data Transformation'!$B$425:$B$8425,B20,IF('Input and Summary Results'!$J$4="no",'Data Transformation'!$C$425:$C$8425,'Data Transformation'!$E$425:$E$8425)),"")</f>
        <v/>
      </c>
      <c r="L20" s="60" t="str" cm="1">
        <f t="array" ref="L20">IFERROR(_xlfn.STDEV.S(IF('Data Transformation'!$B$425:$B$8425=B20,IF('Input and Summary Results'!$J$4="no",'Data Transformation'!$C$425:$C$8425,'Data Transformation'!$E$425:$E$8425),"")),"")</f>
        <v/>
      </c>
      <c r="M20" s="5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xml:space="preserve"> </v>
      </c>
      <c r="S20" t="str">
        <f>IF(D20&gt;='Data Transformation'!$R$31,B20,"")</f>
        <v xml:space="preserve"> </v>
      </c>
      <c r="T20" t="str">
        <f>IF(AND(H20&lt;'Data Transformation'!$R$30,E20&lt;'Data Transformation'!$R$29,G20&lt;0.3,D20&lt;'Data Transformation'!$R$31,E20&gt;0.4,H20&gt;0.4),B20,"")</f>
        <v/>
      </c>
      <c r="U20" s="58"/>
      <c r="V20" t="str" cm="2">
        <f t="array" ref="V20">IF(C20=FALSE,"",IF(AND(ISNUMBER(B20),ISBLANK(N20:T20)),"Unclassified",(IF(COUNT(N20:T20)=0,"",INDEX($N$4:$T$4,MATCH(TRUE,N20:T20=B20,0))))))</f>
        <v/>
      </c>
      <c r="W20" t="str">
        <f t="shared" si="1"/>
        <v/>
      </c>
      <c r="X20" t="str">
        <f t="shared" si="2"/>
        <v/>
      </c>
      <c r="AC20" t="b">
        <f t="shared" si="3"/>
        <v>0</v>
      </c>
      <c r="AD20" t="str">
        <f>IFERROR(ABS(ABS(K20-'Data Transformation'!$R$5)-ABS(K20-'Data Transformation'!$R$6)),"")</f>
        <v/>
      </c>
      <c r="AE20" t="b">
        <f>IF(C20=FALSE,"",IF(AND(OR(V20=$Z$6,V20=$Z$8),OR(AC20=TRUE,AD20&lt;='Data Transformation'!$X$8)),TRUE,FALSE))</f>
        <v>0</v>
      </c>
    </row>
    <row r="21" spans="2:31" x14ac:dyDescent="0.25">
      <c r="B21" t="str">
        <v xml:space="preserve"> </v>
      </c>
      <c r="C21" t="str">
        <v xml:space="preserve"> </v>
      </c>
      <c r="D21" t="str">
        <v xml:space="preserve"> </v>
      </c>
      <c r="E21" t="str">
        <v xml:space="preserve"> </v>
      </c>
      <c r="F21" t="str">
        <v xml:space="preserve"> </v>
      </c>
      <c r="G21" t="str">
        <v xml:space="preserve"> </v>
      </c>
      <c r="H21" t="str">
        <v xml:space="preserve"> </v>
      </c>
      <c r="I21" t="str">
        <v xml:space="preserve"> </v>
      </c>
      <c r="K21" s="59" t="str">
        <f>IFERROR(AVERAGEIF('Data Transformation'!$B$425:$B$8425,B21,IF('Input and Summary Results'!$J$4="no",'Data Transformation'!$C$425:$C$8425,'Data Transformation'!$E$425:$E$8425)),"")</f>
        <v/>
      </c>
      <c r="L21" s="60" t="str" cm="1">
        <f t="array" ref="L21">IFERROR(_xlfn.STDEV.S(IF('Data Transformation'!$B$425:$B$8425=B21,IF('Input and Summary Results'!$J$4="no",'Data Transformation'!$C$425:$C$8425,'Data Transformation'!$E$425:$E$8425),"")),"")</f>
        <v/>
      </c>
      <c r="M21" s="58"/>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xml:space="preserve"> </v>
      </c>
      <c r="S21" t="str">
        <f>IF(D21&gt;='Data Transformation'!$R$31,B21,"")</f>
        <v xml:space="preserve"> </v>
      </c>
      <c r="T21" t="str">
        <f>IF(AND(H21&lt;'Data Transformation'!$R$30,E21&lt;'Data Transformation'!$R$29,G21&lt;0.3,D21&lt;'Data Transformation'!$R$31,E21&gt;0.4,H21&gt;0.4),B21,"")</f>
        <v/>
      </c>
      <c r="U21" s="58"/>
      <c r="V21" t="str" cm="2">
        <f t="array" ref="V21">IF(C21=FALSE,"",IF(AND(ISNUMBER(B21),ISBLANK(N21:T21)),"Unclassified",(IF(COUNT(N21:T21)=0,"",INDEX($N$4:$T$4,MATCH(TRUE,N21:T21=B21,0))))))</f>
        <v/>
      </c>
      <c r="W21" t="str">
        <f t="shared" si="1"/>
        <v/>
      </c>
      <c r="X21" t="str">
        <f t="shared" si="2"/>
        <v/>
      </c>
      <c r="AC21" t="b">
        <f t="shared" si="3"/>
        <v>0</v>
      </c>
      <c r="AD21" t="str">
        <f>IFERROR(ABS(ABS(K21-'Data Transformation'!$R$5)-ABS(K21-'Data Transformation'!$R$6)),"")</f>
        <v/>
      </c>
      <c r="AE21" t="b">
        <f>IF(C21=FALSE,"",IF(AND(OR(V21=$Z$6,V21=$Z$8),OR(AC21=TRUE,AD21&lt;='Data Transformation'!$X$8)),TRUE,FALSE))</f>
        <v>0</v>
      </c>
    </row>
    <row r="22" spans="2:31" x14ac:dyDescent="0.25">
      <c r="B22" t="str">
        <v xml:space="preserve"> </v>
      </c>
      <c r="C22" t="str">
        <v xml:space="preserve"> </v>
      </c>
      <c r="D22" t="str">
        <v xml:space="preserve"> </v>
      </c>
      <c r="E22" t="str">
        <v xml:space="preserve"> </v>
      </c>
      <c r="F22" t="str">
        <v xml:space="preserve"> </v>
      </c>
      <c r="G22" t="str">
        <v xml:space="preserve"> </v>
      </c>
      <c r="H22" t="str">
        <v xml:space="preserve"> </v>
      </c>
      <c r="I22" t="str">
        <v xml:space="preserve"> </v>
      </c>
      <c r="K22" s="59" t="str">
        <f>IFERROR(AVERAGEIF('Data Transformation'!$B$425:$B$8425,B22,IF('Input and Summary Results'!$J$4="no",'Data Transformation'!$C$425:$C$8425,'Data Transformation'!$E$425:$E$8425)),"")</f>
        <v/>
      </c>
      <c r="L22" s="60" t="str" cm="1">
        <f t="array" ref="L22">IFERROR(_xlfn.STDEV.S(IF('Data Transformation'!$B$425:$B$8425=B22,IF('Input and Summary Results'!$J$4="no",'Data Transformation'!$C$425:$C$8425,'Data Transformation'!$E$425:$E$8425),"")),"")</f>
        <v/>
      </c>
      <c r="M22" s="58"/>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xml:space="preserve"> </v>
      </c>
      <c r="S22" t="str">
        <f>IF(D22&gt;='Data Transformation'!$R$31,B22,"")</f>
        <v xml:space="preserve"> </v>
      </c>
      <c r="T22" t="str">
        <f>IF(AND(H22&lt;'Data Transformation'!$R$30,E22&lt;'Data Transformation'!$R$29,G22&lt;0.3,D22&lt;'Data Transformation'!$R$31,E22&gt;0.4,H22&gt;0.4),B22,"")</f>
        <v/>
      </c>
      <c r="U22" s="58"/>
      <c r="V22" t="str" cm="2">
        <f t="array" ref="V22">IF(C22=FALSE,"",IF(AND(ISNUMBER(B22),ISBLANK(N22:T22)),"Unclassified",(IF(COUNT(N22:T22)=0,"",INDEX($N$4:$T$4,MATCH(TRUE,N22:T22=B22,0))))))</f>
        <v/>
      </c>
      <c r="W22" t="str">
        <f t="shared" si="1"/>
        <v/>
      </c>
      <c r="X22" t="str">
        <f t="shared" si="2"/>
        <v/>
      </c>
      <c r="AC22" t="b">
        <f t="shared" si="3"/>
        <v>0</v>
      </c>
      <c r="AD22" t="str">
        <f>IFERROR(ABS(ABS(K22-'Data Transformation'!$R$5)-ABS(K22-'Data Transformation'!$R$6)),"")</f>
        <v/>
      </c>
      <c r="AE22" t="b">
        <f>IF(C22=FALSE,"",IF(AND(OR(V22=$Z$6,V22=$Z$8),OR(AC22=TRUE,AD22&lt;='Data Transformation'!$X$8)),TRUE,FALSE))</f>
        <v>0</v>
      </c>
    </row>
    <row r="23" spans="2:31" x14ac:dyDescent="0.25">
      <c r="B23" t="str">
        <v xml:space="preserve"> </v>
      </c>
      <c r="C23" t="str">
        <v xml:space="preserve"> </v>
      </c>
      <c r="D23" t="str">
        <v xml:space="preserve"> </v>
      </c>
      <c r="E23" t="str">
        <v xml:space="preserve"> </v>
      </c>
      <c r="F23" t="str">
        <v xml:space="preserve"> </v>
      </c>
      <c r="G23" t="str">
        <v xml:space="preserve"> </v>
      </c>
      <c r="H23" t="str">
        <v xml:space="preserve"> </v>
      </c>
      <c r="I23" t="str">
        <v xml:space="preserve"> </v>
      </c>
      <c r="K23" s="59" t="str">
        <f>IFERROR(AVERAGEIF('Data Transformation'!$B$425:$B$8425,B23,IF('Input and Summary Results'!$J$4="no",'Data Transformation'!$C$425:$C$8425,'Data Transformation'!$E$425:$E$8425)),"")</f>
        <v/>
      </c>
      <c r="L23" s="60" t="str" cm="1">
        <f t="array" ref="L23">IFERROR(_xlfn.STDEV.S(IF('Data Transformation'!$B$425:$B$8425=B23,IF('Input and Summary Results'!$J$4="no",'Data Transformation'!$C$425:$C$8425,'Data Transformation'!$E$425:$E$8425),"")),"")</f>
        <v/>
      </c>
      <c r="M23" s="58"/>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xml:space="preserve"> </v>
      </c>
      <c r="S23" t="str">
        <f>IF(D23&gt;='Data Transformation'!$R$31,B23,"")</f>
        <v xml:space="preserve"> </v>
      </c>
      <c r="T23" t="str">
        <f>IF(AND(H23&lt;'Data Transformation'!$R$30,E23&lt;'Data Transformation'!$R$29,G23&lt;0.3,D23&lt;'Data Transformation'!$R$31,E23&gt;0.4,H23&gt;0.4),B23,"")</f>
        <v/>
      </c>
      <c r="U23" s="58"/>
      <c r="V23" t="str" cm="2">
        <f t="array" ref="V23">IF(C23=FALSE,"",IF(AND(ISNUMBER(B23),ISBLANK(N23:T23)),"Unclassified",(IF(COUNT(N23:T23)=0,"",INDEX($N$4:$T$4,MATCH(TRUE,N23:T23=B23,0))))))</f>
        <v/>
      </c>
      <c r="W23" t="str">
        <f t="shared" si="1"/>
        <v/>
      </c>
      <c r="X23" t="str">
        <f t="shared" si="2"/>
        <v/>
      </c>
      <c r="AC23" t="b">
        <f t="shared" si="3"/>
        <v>0</v>
      </c>
      <c r="AD23" t="str">
        <f>IFERROR(ABS(ABS(K23-'Data Transformation'!$R$5)-ABS(K23-'Data Transformation'!$R$6)),"")</f>
        <v/>
      </c>
      <c r="AE23" t="b">
        <f>IF(C23=FALSE,"",IF(AND(OR(V23=$Z$6,V23=$Z$8),OR(AC23=TRUE,AD23&lt;='Data Transformation'!$X$8)),TRUE,FALSE))</f>
        <v>0</v>
      </c>
    </row>
    <row r="24" spans="2:31" x14ac:dyDescent="0.25">
      <c r="B24" t="str">
        <v xml:space="preserve"> </v>
      </c>
      <c r="C24" t="str">
        <v xml:space="preserve"> </v>
      </c>
      <c r="D24" t="str">
        <v xml:space="preserve"> </v>
      </c>
      <c r="E24" t="str">
        <v xml:space="preserve"> </v>
      </c>
      <c r="F24" t="str">
        <v xml:space="preserve"> </v>
      </c>
      <c r="G24" t="str">
        <v xml:space="preserve"> </v>
      </c>
      <c r="H24" t="str">
        <v xml:space="preserve"> </v>
      </c>
      <c r="I24" t="str">
        <v xml:space="preserve"> </v>
      </c>
      <c r="K24" s="59" t="str">
        <f>IFERROR(AVERAGEIF('Data Transformation'!$B$425:$B$8425,B24,IF('Input and Summary Results'!$J$4="no",'Data Transformation'!$C$425:$C$8425,'Data Transformation'!$E$425:$E$8425)),"")</f>
        <v/>
      </c>
      <c r="L24" s="60" t="str" cm="1">
        <f t="array" ref="L24">IFERROR(_xlfn.STDEV.S(IF('Data Transformation'!$B$425:$B$8425=B24,IF('Input and Summary Results'!$J$4="no",'Data Transformation'!$C$425:$C$8425,'Data Transformation'!$E$425:$E$8425),"")),"")</f>
        <v/>
      </c>
      <c r="M24" s="58"/>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xml:space="preserve"> </v>
      </c>
      <c r="S24" t="str">
        <f>IF(D24&gt;='Data Transformation'!$R$31,B24,"")</f>
        <v xml:space="preserve"> </v>
      </c>
      <c r="T24" t="str">
        <f>IF(AND(H24&lt;'Data Transformation'!$R$30,E24&lt;'Data Transformation'!$R$29,G24&lt;0.3,D24&lt;'Data Transformation'!$R$31,E24&gt;0.4,H24&gt;0.4),B24,"")</f>
        <v/>
      </c>
      <c r="U24" s="58"/>
      <c r="V24" t="str" cm="2">
        <f t="array" ref="V24">IF(C24=FALSE,"",IF(AND(ISNUMBER(B24),ISBLANK(N24:T24)),"Unclassified",(IF(COUNT(N24:T24)=0,"",INDEX($N$4:$T$4,MATCH(TRUE,N24:T24=B24,0))))))</f>
        <v/>
      </c>
      <c r="W24" t="str">
        <f t="shared" si="1"/>
        <v/>
      </c>
      <c r="X24" t="str">
        <f t="shared" si="2"/>
        <v/>
      </c>
      <c r="AC24" t="b">
        <f t="shared" si="3"/>
        <v>0</v>
      </c>
      <c r="AD24" t="str">
        <f>IFERROR(ABS(ABS(K24-'Data Transformation'!$R$5)-ABS(K24-'Data Transformation'!$R$6)),"")</f>
        <v/>
      </c>
      <c r="AE24" t="b">
        <f>IF(C24=FALSE,"",IF(AND(OR(V24=$Z$6,V24=$Z$8),OR(AC24=TRUE,AD24&lt;='Data Transformation'!$X$8)),TRUE,FALSE))</f>
        <v>0</v>
      </c>
    </row>
    <row r="25" spans="2:31" x14ac:dyDescent="0.25">
      <c r="B25" t="str">
        <v xml:space="preserve"> </v>
      </c>
      <c r="C25" t="str">
        <v xml:space="preserve"> </v>
      </c>
      <c r="D25" t="str">
        <v xml:space="preserve"> </v>
      </c>
      <c r="E25" t="str">
        <v xml:space="preserve"> </v>
      </c>
      <c r="F25" t="str">
        <v xml:space="preserve"> </v>
      </c>
      <c r="G25" t="str">
        <v xml:space="preserve"> </v>
      </c>
      <c r="H25" t="str">
        <v xml:space="preserve"> </v>
      </c>
      <c r="I25" t="str">
        <v xml:space="preserve"> </v>
      </c>
      <c r="K25" s="59" t="str">
        <f>IFERROR(AVERAGEIF('Data Transformation'!$B$425:$B$8425,B25,IF('Input and Summary Results'!$J$4="no",'Data Transformation'!$C$425:$C$8425,'Data Transformation'!$E$425:$E$8425)),"")</f>
        <v/>
      </c>
      <c r="L25" s="60" t="str" cm="1">
        <f t="array" ref="L25">IFERROR(_xlfn.STDEV.S(IF('Data Transformation'!$B$425:$B$8425=B25,IF('Input and Summary Results'!$J$4="no",'Data Transformation'!$C$425:$C$8425,'Data Transformation'!$E$425:$E$8425),"")),"")</f>
        <v/>
      </c>
      <c r="M25" s="58"/>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xml:space="preserve"> </v>
      </c>
      <c r="S25" t="str">
        <f>IF(D25&gt;='Data Transformation'!$R$31,B25,"")</f>
        <v xml:space="preserve"> </v>
      </c>
      <c r="T25" t="str">
        <f>IF(AND(H25&lt;'Data Transformation'!$R$30,E25&lt;'Data Transformation'!$R$29,G25&lt;0.3,D25&lt;'Data Transformation'!$R$31,E25&gt;0.4,H25&gt;0.4),B25,"")</f>
        <v/>
      </c>
      <c r="U25" s="58"/>
      <c r="V25" t="str" cm="2">
        <f t="array" ref="V25">IF(C25=FALSE,"",IF(AND(ISNUMBER(B25),ISBLANK(N25:T25)),"Unclassified",(IF(COUNT(N25:T25)=0,"",INDEX($N$4:$T$4,MATCH(TRUE,N25:T25=B25,0))))))</f>
        <v/>
      </c>
      <c r="W25" t="str">
        <f t="shared" si="1"/>
        <v/>
      </c>
      <c r="X25" t="str">
        <f t="shared" si="2"/>
        <v/>
      </c>
      <c r="AC25" t="b">
        <f t="shared" si="3"/>
        <v>0</v>
      </c>
      <c r="AD25" t="str">
        <f>IFERROR(ABS(ABS(K25-'Data Transformation'!$R$5)-ABS(K25-'Data Transformation'!$R$6)),"")</f>
        <v/>
      </c>
      <c r="AE25" t="b">
        <f>IF(C25=FALSE,"",IF(AND(OR(V25=$Z$6,V25=$Z$8),OR(AC25=TRUE,AD25&lt;='Data Transformation'!$X$8)),TRUE,FALSE))</f>
        <v>0</v>
      </c>
    </row>
    <row r="26" spans="2:31" x14ac:dyDescent="0.25">
      <c r="B26" t="str">
        <v xml:space="preserve"> </v>
      </c>
      <c r="C26" t="str">
        <v xml:space="preserve"> </v>
      </c>
      <c r="D26" t="str">
        <v xml:space="preserve"> </v>
      </c>
      <c r="E26" t="str">
        <v xml:space="preserve"> </v>
      </c>
      <c r="F26" t="str">
        <v xml:space="preserve"> </v>
      </c>
      <c r="G26" t="str">
        <v xml:space="preserve"> </v>
      </c>
      <c r="H26" t="str">
        <v xml:space="preserve"> </v>
      </c>
      <c r="I26" t="str">
        <v xml:space="preserve"> </v>
      </c>
      <c r="K26" s="59" t="str">
        <f>IFERROR(AVERAGEIF('Data Transformation'!$B$425:$B$8425,B26,IF('Input and Summary Results'!$J$4="no",'Data Transformation'!$C$425:$C$8425,'Data Transformation'!$E$425:$E$8425)),"")</f>
        <v/>
      </c>
      <c r="L26" s="60" t="str" cm="1">
        <f t="array" ref="L26">IFERROR(_xlfn.STDEV.S(IF('Data Transformation'!$B$425:$B$8425=B26,IF('Input and Summary Results'!$J$4="no",'Data Transformation'!$C$425:$C$8425,'Data Transformation'!$E$425:$E$8425),"")),"")</f>
        <v/>
      </c>
      <c r="M26" s="58"/>
      <c r="N26" t="str">
        <f>IF(E26&gt;='Data Transformation'!$R$29,B26,"")</f>
        <v xml:space="preserve"> </v>
      </c>
      <c r="O26" t="str">
        <f>IFERROR(IF(AND(Assignments!L26&lt;('Data Transformation'!$R$4-'Data Transformation'!$R$3)/2,ABS(K26-'Data Transformation'!$R$6)&gt;ABS(K26-'Data Transformation'!$R$5),NOT(ISNUMBER(N26)),NOT(ISNUMBER(R26)),NOT(ISNUMBER(P26)),NOT(ISNUMBER(R26)),NOT(ISNUMBER(S26)),NOT(ISNUMBER(T26))),Assignments!B26,""),"")</f>
        <v/>
      </c>
      <c r="P26" t="str">
        <f>IF(AND(NOT(ISNUMBER(N26)),NOT(ISNUMBER(R26)),NOT(ISNUMBER(S26)),G26&gt;='Data Transformation'!$R$28),B26,"")</f>
        <v xml:space="preserve"> </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xml:space="preserve"> </v>
      </c>
      <c r="S26" t="str">
        <f>IF(D26&gt;='Data Transformation'!$R$31,B26,"")</f>
        <v xml:space="preserve"> </v>
      </c>
      <c r="T26" t="str">
        <f>IF(AND(H26&lt;'Data Transformation'!$R$30,E26&lt;'Data Transformation'!$R$29,G26&lt;0.3,D26&lt;'Data Transformation'!$R$31,E26&gt;0.4,H26&gt;0.4),B26,"")</f>
        <v/>
      </c>
      <c r="U26" s="58"/>
      <c r="V26" t="str" cm="2">
        <f t="array" ref="V26">IF(C26=FALSE,"",IF(AND(ISNUMBER(B26),ISBLANK(N26:T26)),"Unclassified",(IF(COUNT(N26:T26)=0,"",INDEX($N$4:$T$4,MATCH(TRUE,N26:T26=B26,0))))))</f>
        <v/>
      </c>
      <c r="W26" t="str">
        <f t="shared" si="1"/>
        <v/>
      </c>
      <c r="X26" t="str">
        <f t="shared" si="2"/>
        <v/>
      </c>
      <c r="AC26" t="b">
        <f t="shared" si="3"/>
        <v>0</v>
      </c>
      <c r="AD26" t="str">
        <f>IFERROR(ABS(ABS(K26-'Data Transformation'!$R$5)-ABS(K26-'Data Transformation'!$R$6)),"")</f>
        <v/>
      </c>
      <c r="AE26" t="b">
        <f>IF(C26=FALSE,"",IF(AND(OR(V26=$Z$6,V26=$Z$8),OR(AC26=TRUE,AD26&lt;='Data Transformation'!$X$8)),TRUE,FALSE))</f>
        <v>0</v>
      </c>
    </row>
    <row r="27" spans="2:31" x14ac:dyDescent="0.25">
      <c r="B27" t="str">
        <v xml:space="preserve"> </v>
      </c>
      <c r="C27" t="str">
        <v xml:space="preserve"> </v>
      </c>
      <c r="D27" t="str">
        <v xml:space="preserve"> </v>
      </c>
      <c r="E27" t="str">
        <v xml:space="preserve"> </v>
      </c>
      <c r="F27" t="str">
        <v xml:space="preserve"> </v>
      </c>
      <c r="G27" t="str">
        <v xml:space="preserve"> </v>
      </c>
      <c r="H27" t="str">
        <v xml:space="preserve"> </v>
      </c>
      <c r="I27" t="str">
        <v xml:space="preserve"> </v>
      </c>
      <c r="K27" s="59" t="str">
        <f>IFERROR(AVERAGEIF('Data Transformation'!$B$425:$B$8425,B27,IF('Input and Summary Results'!$J$4="no",'Data Transformation'!$C$425:$C$8425,'Data Transformation'!$E$425:$E$8425)),"")</f>
        <v/>
      </c>
      <c r="L27" s="60" t="str" cm="1">
        <f t="array" ref="L27">IFERROR(_xlfn.STDEV.S(IF('Data Transformation'!$B$425:$B$8425=B27,IF('Input and Summary Results'!$J$4="no",'Data Transformation'!$C$425:$C$8425,'Data Transformation'!$E$425:$E$8425),"")),"")</f>
        <v/>
      </c>
      <c r="M27" s="58"/>
      <c r="N27" t="str">
        <f>IF(E27&gt;='Data Transformation'!$R$29,B27,"")</f>
        <v xml:space="preserve"> </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xml:space="preserve">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xml:space="preserve"> </v>
      </c>
      <c r="S27" t="str">
        <f>IF(D27&gt;='Data Transformation'!$R$31,B27,"")</f>
        <v xml:space="preserve"> </v>
      </c>
      <c r="T27" t="str">
        <f>IF(AND(H27&lt;'Data Transformation'!$R$30,E27&lt;'Data Transformation'!$R$29,G27&lt;0.3,D27&lt;'Data Transformation'!$R$31,E27&gt;0.4,H27&gt;0.4),B27,"")</f>
        <v/>
      </c>
      <c r="U27" s="58"/>
      <c r="V27" t="str" cm="2">
        <f t="array" ref="V27">IF(C27=FALSE,"",IF(AND(ISNUMBER(B27),ISBLANK(N27:T27)),"Unclassified",(IF(COUNT(N27:T27)=0,"",INDEX($N$4:$T$4,MATCH(TRUE,N27:T27=B27,0))))))</f>
        <v/>
      </c>
      <c r="W27" t="str">
        <f t="shared" si="1"/>
        <v/>
      </c>
      <c r="X27" t="str">
        <f t="shared" si="2"/>
        <v/>
      </c>
      <c r="AC27" t="b">
        <f t="shared" si="3"/>
        <v>0</v>
      </c>
      <c r="AD27" t="str">
        <f>IFERROR(ABS(ABS(K27-'Data Transformation'!$R$5)-ABS(K27-'Data Transformation'!$R$6)),"")</f>
        <v/>
      </c>
      <c r="AE27" t="b">
        <f>IF(C27=FALSE,"",IF(AND(OR(V27=$Z$6,V27=$Z$8),OR(AC27=TRUE,AD27&lt;='Data Transformation'!$X$8)),TRUE,FALSE))</f>
        <v>0</v>
      </c>
    </row>
    <row r="28" spans="2:31" x14ac:dyDescent="0.25">
      <c r="B28" t="str">
        <v xml:space="preserve"> </v>
      </c>
      <c r="C28" t="str">
        <v xml:space="preserve"> </v>
      </c>
      <c r="D28" t="str">
        <v xml:space="preserve"> </v>
      </c>
      <c r="E28" t="str">
        <v xml:space="preserve"> </v>
      </c>
      <c r="F28" t="str">
        <v xml:space="preserve"> </v>
      </c>
      <c r="G28" t="str">
        <v xml:space="preserve"> </v>
      </c>
      <c r="H28" t="str">
        <v xml:space="preserve"> </v>
      </c>
      <c r="I28" t="str">
        <v xml:space="preserve"> </v>
      </c>
      <c r="K28" s="59" t="str">
        <f>IFERROR(AVERAGEIF('Data Transformation'!$B$425:$B$8425,B28,IF('Input and Summary Results'!$J$4="no",'Data Transformation'!$C$425:$C$8425,'Data Transformation'!$E$425:$E$8425)),"")</f>
        <v/>
      </c>
      <c r="L28" s="60" t="str" cm="1">
        <f t="array" ref="L28">IFERROR(_xlfn.STDEV.S(IF('Data Transformation'!$B$425:$B$8425=B28,IF('Input and Summary Results'!$J$4="no",'Data Transformation'!$C$425:$C$8425,'Data Transformation'!$E$425:$E$8425),"")),"")</f>
        <v/>
      </c>
      <c r="M28" s="58"/>
      <c r="N28" t="str">
        <f>IF(E28&gt;='Data Transformation'!$R$29,B28,"")</f>
        <v xml:space="preserve"> </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xml:space="preserve">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xml:space="preserve"> </v>
      </c>
      <c r="S28" t="str">
        <f>IF(D28&gt;='Data Transformation'!$R$31,B28,"")</f>
        <v xml:space="preserve"> </v>
      </c>
      <c r="T28" t="str">
        <f>IF(AND(H28&lt;'Data Transformation'!$R$30,E28&lt;'Data Transformation'!$R$29,G28&lt;0.3,D28&lt;'Data Transformation'!$R$31,E28&gt;0.4,H28&gt;0.4),B28,"")</f>
        <v/>
      </c>
      <c r="U28" s="58"/>
      <c r="V28" t="str" cm="2">
        <f t="array" ref="V28">IF(C28=FALSE,"",IF(AND(ISNUMBER(B28),ISBLANK(N28:T28)),"Unclassified",(IF(COUNT(N28:T28)=0,"",INDEX($N$4:$T$4,MATCH(TRUE,N28:T28=B28,0))))))</f>
        <v/>
      </c>
      <c r="W28" t="str">
        <f t="shared" si="1"/>
        <v/>
      </c>
      <c r="X28" t="str">
        <f t="shared" si="2"/>
        <v/>
      </c>
      <c r="AC28" t="b">
        <f t="shared" si="3"/>
        <v>0</v>
      </c>
      <c r="AD28" t="str">
        <f>IFERROR(ABS(ABS(K28-'Data Transformation'!$R$5)-ABS(K28-'Data Transformation'!$R$6)),"")</f>
        <v/>
      </c>
      <c r="AE28" t="b">
        <f>IF(C28=FALSE,"",IF(AND(OR(V28=$Z$6,V28=$Z$8),OR(AC28=TRUE,AD28&lt;='Data Transformation'!$X$8)),TRUE,FALSE))</f>
        <v>0</v>
      </c>
    </row>
    <row r="29" spans="2:31" x14ac:dyDescent="0.25">
      <c r="B29" t="str">
        <v xml:space="preserve"> </v>
      </c>
      <c r="C29" t="str">
        <v xml:space="preserve"> </v>
      </c>
      <c r="D29" t="str">
        <v xml:space="preserve"> </v>
      </c>
      <c r="E29" t="str">
        <v xml:space="preserve"> </v>
      </c>
      <c r="F29" t="str">
        <v xml:space="preserve"> </v>
      </c>
      <c r="G29" t="str">
        <v xml:space="preserve"> </v>
      </c>
      <c r="H29" t="str">
        <v xml:space="preserve"> </v>
      </c>
      <c r="I29" t="str">
        <v xml:space="preserve"> </v>
      </c>
      <c r="K29" s="59" t="str">
        <f>IFERROR(AVERAGEIF('Data Transformation'!$B$425:$B$8425,B29,IF('Input and Summary Results'!$J$4="no",'Data Transformation'!$C$425:$C$8425,'Data Transformation'!$E$425:$E$8425)),"")</f>
        <v/>
      </c>
      <c r="L29" s="60" t="str" cm="1">
        <f t="array" ref="L29">IFERROR(_xlfn.STDEV.S(IF('Data Transformation'!$B$425:$B$8425=B29,IF('Input and Summary Results'!$J$4="no",'Data Transformation'!$C$425:$C$8425,'Data Transformation'!$E$425:$E$8425),"")),"")</f>
        <v/>
      </c>
      <c r="M29" s="58"/>
      <c r="N29" t="str">
        <f>IF(E29&gt;='Data Transformation'!$R$29,B29,"")</f>
        <v xml:space="preserve"> </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xml:space="preserve">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xml:space="preserve"> </v>
      </c>
      <c r="S29" t="str">
        <f>IF(D29&gt;='Data Transformation'!$R$31,B29,"")</f>
        <v xml:space="preserve"> </v>
      </c>
      <c r="T29" t="str">
        <f>IF(AND(H29&lt;'Data Transformation'!$R$30,E29&lt;'Data Transformation'!$R$29,G29&lt;0.3,D29&lt;'Data Transformation'!$R$31,E29&gt;0.4,H29&gt;0.4),B29,"")</f>
        <v/>
      </c>
      <c r="U29" s="58"/>
      <c r="V29" t="str" cm="2">
        <f t="array" ref="V29">IF(C29=FALSE,"",IF(AND(ISNUMBER(B29),ISBLANK(N29:T29)),"Unclassified",(IF(COUNT(N29:T29)=0,"",INDEX($N$4:$T$4,MATCH(TRUE,N29:T29=B29,0))))))</f>
        <v/>
      </c>
      <c r="W29" t="str">
        <f t="shared" si="1"/>
        <v/>
      </c>
      <c r="X29" t="str">
        <f t="shared" si="2"/>
        <v/>
      </c>
      <c r="AC29" t="b">
        <f t="shared" si="3"/>
        <v>0</v>
      </c>
      <c r="AD29" t="str">
        <f>IFERROR(ABS(ABS(K29-'Data Transformation'!$R$5)-ABS(K29-'Data Transformation'!$R$6)),"")</f>
        <v/>
      </c>
      <c r="AE29" t="b">
        <f>IF(C29=FALSE,"",IF(AND(OR(V29=$Z$6,V29=$Z$8),OR(AC29=TRUE,AD29&lt;='Data Transformation'!$X$8)),TRUE,FALSE))</f>
        <v>0</v>
      </c>
    </row>
    <row r="30" spans="2:31" x14ac:dyDescent="0.25">
      <c r="B30" t="str">
        <v xml:space="preserve"> </v>
      </c>
      <c r="C30" t="str">
        <v xml:space="preserve"> </v>
      </c>
      <c r="D30" t="str">
        <v xml:space="preserve"> </v>
      </c>
      <c r="E30" t="str">
        <v xml:space="preserve"> </v>
      </c>
      <c r="F30" t="str">
        <v xml:space="preserve"> </v>
      </c>
      <c r="G30" t="str">
        <v xml:space="preserve"> </v>
      </c>
      <c r="H30" t="str">
        <v xml:space="preserve"> </v>
      </c>
      <c r="I30" t="str">
        <v xml:space="preserve"> </v>
      </c>
      <c r="K30" s="59" t="str">
        <f>IFERROR(AVERAGEIF('Data Transformation'!$B$425:$B$8425,B30,IF('Input and Summary Results'!$J$4="no",'Data Transformation'!$C$425:$C$8425,'Data Transformation'!$E$425:$E$8425)),"")</f>
        <v/>
      </c>
      <c r="L30" s="60" t="str" cm="1">
        <f t="array" ref="L30">IFERROR(_xlfn.STDEV.S(IF('Data Transformation'!$B$425:$B$8425=B30,IF('Input and Summary Results'!$J$4="no",'Data Transformation'!$C$425:$C$8425,'Data Transformation'!$E$425:$E$8425),"")),"")</f>
        <v/>
      </c>
      <c r="M30" s="58"/>
      <c r="N30" t="str">
        <f>IF(E30&gt;='Data Transformation'!$R$29,B30,"")</f>
        <v xml:space="preserve"> </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xml:space="preserve">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xml:space="preserve"> </v>
      </c>
      <c r="S30" t="str">
        <f>IF(D30&gt;='Data Transformation'!$R$31,B30,"")</f>
        <v xml:space="preserve"> </v>
      </c>
      <c r="T30" t="str">
        <f>IF(AND(H30&lt;'Data Transformation'!$R$30,E30&lt;'Data Transformation'!$R$29,G30&lt;0.3,D30&lt;'Data Transformation'!$R$31,E30&gt;0.4,H30&gt;0.4),B30,"")</f>
        <v/>
      </c>
      <c r="U30" s="58"/>
      <c r="V30" t="str" cm="2">
        <f t="array" ref="V30">IF(C30=FALSE,"",IF(AND(ISNUMBER(B30),ISBLANK(N30:T30)),"Unclassified",(IF(COUNT(N30:T30)=0,"",INDEX($N$4:$T$4,MATCH(TRUE,N30:T30=B30,0))))))</f>
        <v/>
      </c>
      <c r="W30" t="str">
        <f t="shared" si="1"/>
        <v/>
      </c>
      <c r="X30" t="str">
        <f t="shared" si="2"/>
        <v/>
      </c>
      <c r="AC30" t="b">
        <f t="shared" si="3"/>
        <v>0</v>
      </c>
      <c r="AD30" t="str">
        <f>IFERROR(ABS(ABS(K30-'Data Transformation'!$R$5)-ABS(K30-'Data Transformation'!$R$6)),"")</f>
        <v/>
      </c>
      <c r="AE30" t="b">
        <f>IF(C30=FALSE,"",IF(AND(OR(V30=$Z$6,V30=$Z$8),OR(AC30=TRUE,AD30&lt;='Data Transformation'!$X$8)),TRUE,FALSE))</f>
        <v>0</v>
      </c>
    </row>
    <row r="31" spans="2:31" x14ac:dyDescent="0.25">
      <c r="B31" t="str">
        <v xml:space="preserve"> </v>
      </c>
      <c r="C31" t="str">
        <v xml:space="preserve"> </v>
      </c>
      <c r="D31" t="str">
        <v xml:space="preserve"> </v>
      </c>
      <c r="E31" t="str">
        <v xml:space="preserve"> </v>
      </c>
      <c r="F31" t="str">
        <v xml:space="preserve"> </v>
      </c>
      <c r="G31" t="str">
        <v xml:space="preserve"> </v>
      </c>
      <c r="H31" t="str">
        <v xml:space="preserve"> </v>
      </c>
      <c r="I31" t="str">
        <v xml:space="preserve"> </v>
      </c>
      <c r="K31" s="59" t="str">
        <f>IFERROR(AVERAGEIF('Data Transformation'!$B$425:$B$8425,B31,IF('Input and Summary Results'!$J$4="no",'Data Transformation'!$C$425:$C$8425,'Data Transformation'!$E$425:$E$8425)),"")</f>
        <v/>
      </c>
      <c r="L31" s="60" t="str" cm="1">
        <f t="array" ref="L31">IFERROR(_xlfn.STDEV.S(IF('Data Transformation'!$B$425:$B$8425=B31,IF('Input and Summary Results'!$J$4="no",'Data Transformation'!$C$425:$C$8425,'Data Transformation'!$E$425:$E$8425),"")),"")</f>
        <v/>
      </c>
      <c r="M31" s="58"/>
      <c r="N31" t="str">
        <f>IF(E31&gt;='Data Transformation'!$R$29,B31,"")</f>
        <v xml:space="preserve"> </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xml:space="preserve">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xml:space="preserve"> </v>
      </c>
      <c r="S31" t="str">
        <f>IF(D31&gt;='Data Transformation'!$R$31,B31,"")</f>
        <v xml:space="preserve"> </v>
      </c>
      <c r="T31" t="str">
        <f>IF(AND(H31&lt;'Data Transformation'!$R$30,E31&lt;'Data Transformation'!$R$29,G31&lt;0.3,D31&lt;'Data Transformation'!$R$31,E31&gt;0.4,H31&gt;0.4),B31,"")</f>
        <v/>
      </c>
      <c r="U31" s="58"/>
      <c r="V31" t="str" cm="2">
        <f t="array" ref="V31">IF(C31=FALSE,"",IF(AND(ISNUMBER(B31),ISBLANK(N31:T31)),"Unclassified",(IF(COUNT(N31:T31)=0,"",INDEX($N$4:$T$4,MATCH(TRUE,N31:T31=B31,0))))))</f>
        <v/>
      </c>
      <c r="W31" t="str">
        <f t="shared" si="1"/>
        <v/>
      </c>
      <c r="X31" t="str">
        <f t="shared" si="2"/>
        <v/>
      </c>
      <c r="AC31" t="b">
        <f t="shared" si="3"/>
        <v>0</v>
      </c>
      <c r="AD31" t="str">
        <f>IFERROR(ABS(ABS(K31-'Data Transformation'!$R$5)-ABS(K31-'Data Transformation'!$R$6)),"")</f>
        <v/>
      </c>
      <c r="AE31" t="b">
        <f>IF(C31=FALSE,"",IF(AND(OR(V31=$Z$6,V31=$Z$8),OR(AC31=TRUE,AD31&lt;='Data Transformation'!$X$8)),TRUE,FALSE))</f>
        <v>0</v>
      </c>
    </row>
    <row r="32" spans="2:31" x14ac:dyDescent="0.25">
      <c r="B32" t="str">
        <v xml:space="preserve"> </v>
      </c>
      <c r="C32" t="str">
        <v xml:space="preserve"> </v>
      </c>
      <c r="D32" t="str">
        <v xml:space="preserve"> </v>
      </c>
      <c r="E32" t="str">
        <v xml:space="preserve"> </v>
      </c>
      <c r="F32" t="str">
        <v xml:space="preserve"> </v>
      </c>
      <c r="G32" t="str">
        <v xml:space="preserve"> </v>
      </c>
      <c r="H32" t="str">
        <v xml:space="preserve"> </v>
      </c>
      <c r="I32" t="str">
        <v xml:space="preserve"> </v>
      </c>
      <c r="K32" s="59" t="str">
        <f>IFERROR(AVERAGEIF('Data Transformation'!$B$425:$B$8425,B32,IF('Input and Summary Results'!$J$4="no",'Data Transformation'!$C$425:$C$8425,'Data Transformation'!$E$425:$E$8425)),"")</f>
        <v/>
      </c>
      <c r="L32" s="60" t="str" cm="1">
        <f t="array" ref="L32">IFERROR(_xlfn.STDEV.S(IF('Data Transformation'!$B$425:$B$8425=B32,IF('Input and Summary Results'!$J$4="no",'Data Transformation'!$C$425:$C$8425,'Data Transformation'!$E$425:$E$8425),"")),"")</f>
        <v/>
      </c>
      <c r="M32" s="58"/>
      <c r="N32" t="str">
        <f>IF(E32&gt;='Data Transformation'!$R$29,B32,"")</f>
        <v xml:space="preserve">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xml:space="preserve"> </v>
      </c>
      <c r="Q32" t="str">
        <f>IFERROR(IF(AND(Assignments!L32&lt;('Data Transformation'!$R$4-'Data Transformation'!$R$3)/2,ABS(K32-'Data Transformation'!$R$6)&lt;ABS(K32-'Data Transformation'!$R$5),NOT(ISNUMBER(N32)),NOT(ISNUMBER(T32)),NOT(ISNUMBER(P32)),NOT(ISNUMBER(R32)),NOT(ISNUMBER(T32)),NOT(ISNUMBER(S32))),Assignments!B32,""),"")</f>
        <v/>
      </c>
      <c r="R32" t="str">
        <f>IF(H32&gt;='Data Transformation'!$R$30,B32,"")</f>
        <v xml:space="preserve"> </v>
      </c>
      <c r="S32" t="str">
        <f>IF(D32&gt;='Data Transformation'!$R$31,B32,"")</f>
        <v xml:space="preserve"> </v>
      </c>
      <c r="T32" t="str">
        <f>IF(AND(H32&lt;'Data Transformation'!$R$30,E32&lt;'Data Transformation'!$R$29,G32&lt;0.3,D32&lt;'Data Transformation'!$R$31,E32&gt;0.4,H32&gt;0.4),B32,"")</f>
        <v/>
      </c>
      <c r="U32" s="58"/>
      <c r="V32" t="str" cm="2">
        <f t="array" ref="V32">IF(C32=FALSE,"",IF(AND(ISNUMBER(B32),ISBLANK(N32:T32)),"Unclassified",(IF(COUNT(N32:T32)=0,"",INDEX($N$4:$T$4,MATCH(TRUE,N32:T32=B32,0))))))</f>
        <v/>
      </c>
      <c r="W32" t="str">
        <f t="shared" si="1"/>
        <v/>
      </c>
      <c r="X32" t="str">
        <f t="shared" si="2"/>
        <v/>
      </c>
      <c r="AC32" t="b">
        <f t="shared" si="3"/>
        <v>0</v>
      </c>
      <c r="AD32" t="str">
        <f>IFERROR(ABS(ABS(K32-'Data Transformation'!$R$5)-ABS(K32-'Data Transformation'!$R$6)),"")</f>
        <v/>
      </c>
      <c r="AE32" t="b">
        <f>IF(C32=FALSE,"",IF(AND(OR(V32=$Z$6,V32=$Z$8),OR(AC32=TRUE,AD32&lt;='Data Transformation'!$X$8)),TRUE,FALSE))</f>
        <v>0</v>
      </c>
    </row>
    <row r="33" spans="2:31" x14ac:dyDescent="0.25">
      <c r="B33" t="str">
        <v xml:space="preserve"> </v>
      </c>
      <c r="C33" t="str">
        <v xml:space="preserve"> </v>
      </c>
      <c r="D33" t="str">
        <v xml:space="preserve"> </v>
      </c>
      <c r="E33" t="str">
        <v xml:space="preserve"> </v>
      </c>
      <c r="F33" t="str">
        <v xml:space="preserve"> </v>
      </c>
      <c r="G33" t="str">
        <v xml:space="preserve"> </v>
      </c>
      <c r="H33" t="str">
        <v xml:space="preserve"> </v>
      </c>
      <c r="I33" t="str">
        <v xml:space="preserve"> </v>
      </c>
      <c r="K33" s="59" t="str">
        <f>IFERROR(AVERAGEIF('Data Transformation'!$B$425:$B$8425,B33,IF('Input and Summary Results'!$J$4="no",'Data Transformation'!$C$425:$C$8425,'Data Transformation'!$E$425:$E$8425)),"")</f>
        <v/>
      </c>
      <c r="L33" s="60" t="str" cm="1">
        <f t="array" ref="L33">IFERROR(_xlfn.STDEV.S(IF('Data Transformation'!$B$425:$B$8425=B33,IF('Input and Summary Results'!$J$4="no",'Data Transformation'!$C$425:$C$8425,'Data Transformation'!$E$425:$E$8425),"")),"")</f>
        <v/>
      </c>
      <c r="M33" s="58"/>
      <c r="N33" t="str">
        <f>IF(E33&gt;='Data Transformation'!$R$29,B33,"")</f>
        <v xml:space="preserve"> </v>
      </c>
      <c r="O33" t="str">
        <f>IFERROR(IF(AND(Assignments!L33&lt;('Data Transformation'!$R$4-'Data Transformation'!$R$3)/2,ABS(K33-'Data Transformation'!$R$6)&gt;ABS(K33-'Data Transformation'!$R$5),NOT(ISNUMBER(N33)),NOT(ISNUMBER(R33)),NOT(ISNUMBER(P33)),NOT(ISNUMBER(R33)),NOT(ISNUMBER(S33)),NOT(ISNUMBER(T33))),Assignments!B33,""),"")</f>
        <v/>
      </c>
      <c r="P33" t="str">
        <f>IF(AND(NOT(ISNUMBER(N33)),NOT(ISNUMBER(R33)),NOT(ISNUMBER(S33)),G33&gt;='Data Transformation'!$R$28),B33,"")</f>
        <v xml:space="preserve"> </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xml:space="preserve"> </v>
      </c>
      <c r="S33" t="str">
        <f>IF(D33&gt;='Data Transformation'!$R$31,B33,"")</f>
        <v xml:space="preserve"> </v>
      </c>
      <c r="T33" t="str">
        <f>IF(AND(H33&lt;'Data Transformation'!$R$30,E33&lt;'Data Transformation'!$R$29,G33&lt;0.3,D33&lt;'Data Transformation'!$R$31,E33&gt;0.4,H33&gt;0.4),B33,"")</f>
        <v/>
      </c>
      <c r="U33" s="58"/>
      <c r="V33" t="str" cm="2">
        <f t="array" ref="V33">IF(C33=FALSE,"",IF(AND(ISNUMBER(B33),ISBLANK(N33:T33)),"Unclassified",(IF(COUNT(N33:T33)=0,"",INDEX($N$4:$T$4,MATCH(TRUE,N33:T33=B33,0))))))</f>
        <v/>
      </c>
      <c r="W33" t="str">
        <f t="shared" si="1"/>
        <v/>
      </c>
      <c r="X33" t="str">
        <f t="shared" si="2"/>
        <v/>
      </c>
      <c r="AC33" t="b">
        <f t="shared" si="3"/>
        <v>0</v>
      </c>
      <c r="AD33" t="str">
        <f>IFERROR(ABS(ABS(K33-'Data Transformation'!$R$5)-ABS(K33-'Data Transformation'!$R$6)),"")</f>
        <v/>
      </c>
      <c r="AE33" t="b">
        <f>IF(C33=FALSE,"",IF(AND(OR(V33=$Z$6,V33=$Z$8),OR(AC33=TRUE,AD33&lt;='Data Transformation'!$X$8)),TRUE,FALSE))</f>
        <v>0</v>
      </c>
    </row>
    <row r="34" spans="2:31" x14ac:dyDescent="0.25">
      <c r="B34" t="str">
        <v xml:space="preserve"> </v>
      </c>
      <c r="C34" t="str">
        <v xml:space="preserve"> </v>
      </c>
      <c r="D34" t="str">
        <v xml:space="preserve"> </v>
      </c>
      <c r="E34" t="str">
        <v xml:space="preserve"> </v>
      </c>
      <c r="F34" t="str">
        <v xml:space="preserve"> </v>
      </c>
      <c r="G34" t="str">
        <v xml:space="preserve"> </v>
      </c>
      <c r="H34" t="str">
        <v xml:space="preserve"> </v>
      </c>
      <c r="I34" t="str">
        <v xml:space="preserve"> </v>
      </c>
      <c r="K34" s="59" t="str">
        <f>IFERROR(AVERAGEIF('Data Transformation'!$B$425:$B$8425,B34,IF('Input and Summary Results'!$J$4="no",'Data Transformation'!$C$425:$C$8425,'Data Transformation'!$E$425:$E$8425)),"")</f>
        <v/>
      </c>
      <c r="L34" s="60" t="str" cm="1">
        <f t="array" ref="L34">IFERROR(_xlfn.STDEV.S(IF('Data Transformation'!$B$425:$B$8425=B34,IF('Input and Summary Results'!$J$4="no",'Data Transformation'!$C$425:$C$8425,'Data Transformation'!$E$425:$E$8425),"")),"")</f>
        <v/>
      </c>
      <c r="M34" s="58"/>
      <c r="N34" t="str">
        <f>IF(E34&gt;='Data Transformation'!$R$29,B34,"")</f>
        <v xml:space="preserve"> </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xml:space="preserve">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xml:space="preserve"> </v>
      </c>
      <c r="S34" t="str">
        <f>IF(D34&gt;='Data Transformation'!$R$31,B34,"")</f>
        <v xml:space="preserve"> </v>
      </c>
      <c r="T34" t="str">
        <f>IF(AND(H34&lt;'Data Transformation'!$R$30,E34&lt;'Data Transformation'!$R$29,G34&lt;0.3,D34&lt;'Data Transformation'!$R$31,E34&gt;0.4,H34&gt;0.4),B34,"")</f>
        <v/>
      </c>
      <c r="U34" s="58"/>
      <c r="V34" t="str" cm="2">
        <f t="array" ref="V34">IF(C34=FALSE,"",IF(AND(ISNUMBER(B34),ISBLANK(N34:T34)),"Unclassified",(IF(COUNT(N34:T34)=0,"",INDEX($N$4:$T$4,MATCH(TRUE,N34:T34=B34,0))))))</f>
        <v/>
      </c>
      <c r="W34" t="str">
        <f t="shared" si="1"/>
        <v/>
      </c>
      <c r="X34" t="str">
        <f t="shared" si="2"/>
        <v/>
      </c>
      <c r="AC34" t="b">
        <f t="shared" si="3"/>
        <v>0</v>
      </c>
      <c r="AD34" t="str">
        <f>IFERROR(ABS(ABS(K34-'Data Transformation'!$R$5)-ABS(K34-'Data Transformation'!$R$6)),"")</f>
        <v/>
      </c>
      <c r="AE34" t="b">
        <f>IF(C34=FALSE,"",IF(AND(OR(V34=$Z$6,V34=$Z$8),OR(AC34=TRUE,AD34&lt;='Data Transformation'!$X$8)),TRUE,FALSE))</f>
        <v>0</v>
      </c>
    </row>
    <row r="35" spans="2:31" x14ac:dyDescent="0.25">
      <c r="B35" t="str">
        <v xml:space="preserve"> </v>
      </c>
      <c r="C35" t="str">
        <v xml:space="preserve"> </v>
      </c>
      <c r="D35" t="str">
        <v xml:space="preserve"> </v>
      </c>
      <c r="E35" t="str">
        <v xml:space="preserve"> </v>
      </c>
      <c r="F35" t="str">
        <v xml:space="preserve"> </v>
      </c>
      <c r="G35" t="str">
        <v xml:space="preserve"> </v>
      </c>
      <c r="H35" t="str">
        <v xml:space="preserve"> </v>
      </c>
      <c r="I35" t="str">
        <v xml:space="preserve"> </v>
      </c>
      <c r="K35" s="59" t="str">
        <f>IFERROR(AVERAGEIF('Data Transformation'!$B$425:$B$8425,B35,IF('Input and Summary Results'!$J$4="no",'Data Transformation'!$C$425:$C$8425,'Data Transformation'!$E$425:$E$8425)),"")</f>
        <v/>
      </c>
      <c r="L35" s="60" t="str" cm="1">
        <f t="array" ref="L35">IFERROR(_xlfn.STDEV.S(IF('Data Transformation'!$B$425:$B$8425=B35,IF('Input and Summary Results'!$J$4="no",'Data Transformation'!$C$425:$C$8425,'Data Transformation'!$E$425:$E$8425),"")),"")</f>
        <v/>
      </c>
      <c r="M35" s="58"/>
      <c r="N35" t="str">
        <f>IF(E35&gt;='Data Transformation'!$R$29,B35,"")</f>
        <v xml:space="preserve"> </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xml:space="preserve">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xml:space="preserve"> </v>
      </c>
      <c r="S35" t="str">
        <f>IF(D35&gt;='Data Transformation'!$R$31,B35,"")</f>
        <v xml:space="preserve"> </v>
      </c>
      <c r="T35" t="str">
        <f>IF(AND(H35&lt;'Data Transformation'!$R$30,E35&lt;'Data Transformation'!$R$29,G35&lt;0.3,D35&lt;'Data Transformation'!$R$31,E35&gt;0.4,H35&gt;0.4),B35,"")</f>
        <v/>
      </c>
      <c r="U35" s="58"/>
      <c r="V35" t="str" cm="2">
        <f t="array" ref="V35">IF(C35=FALSE,"",IF(AND(ISNUMBER(B35),ISBLANK(N35:T35)),"Unclassified",(IF(COUNT(N35:T35)=0,"",INDEX($N$4:$T$4,MATCH(TRUE,N35:T35=B35,0))))))</f>
        <v/>
      </c>
      <c r="W35" t="str">
        <f t="shared" si="1"/>
        <v/>
      </c>
      <c r="X35" t="str">
        <f t="shared" si="2"/>
        <v/>
      </c>
      <c r="AC35" t="b">
        <f t="shared" si="3"/>
        <v>0</v>
      </c>
      <c r="AD35" t="str">
        <f>IFERROR(ABS(ABS(K35-'Data Transformation'!$R$5)-ABS(K35-'Data Transformation'!$R$6)),"")</f>
        <v/>
      </c>
      <c r="AE35" t="b">
        <f>IF(C35=FALSE,"",IF(AND(OR(V35=$Z$6,V35=$Z$8),OR(AC35=TRUE,AD35&lt;='Data Transformation'!$X$8)),TRUE,FALSE))</f>
        <v>0</v>
      </c>
    </row>
    <row r="36" spans="2:31" x14ac:dyDescent="0.25">
      <c r="B36" t="str">
        <v xml:space="preserve"> </v>
      </c>
      <c r="C36" t="str">
        <v xml:space="preserve"> </v>
      </c>
      <c r="D36" t="str">
        <v xml:space="preserve"> </v>
      </c>
      <c r="E36" t="str">
        <v xml:space="preserve"> </v>
      </c>
      <c r="F36" t="str">
        <v xml:space="preserve"> </v>
      </c>
      <c r="G36" t="str">
        <v xml:space="preserve"> </v>
      </c>
      <c r="H36" t="str">
        <v xml:space="preserve"> </v>
      </c>
      <c r="I36" t="str">
        <v xml:space="preserve"> </v>
      </c>
      <c r="K36" s="59" t="str">
        <f>IFERROR(AVERAGEIF('Data Transformation'!$B$425:$B$8425,B36,IF('Input and Summary Results'!$J$4="no",'Data Transformation'!$C$425:$C$8425,'Data Transformation'!$E$425:$E$8425)),"")</f>
        <v/>
      </c>
      <c r="L36" s="60" t="str" cm="1">
        <f t="array" ref="L36">IFERROR(_xlfn.STDEV.S(IF('Data Transformation'!$B$425:$B$8425=B36,IF('Input and Summary Results'!$J$4="no",'Data Transformation'!$C$425:$C$8425,'Data Transformation'!$E$425:$E$8425),"")),"")</f>
        <v/>
      </c>
      <c r="M36" s="58"/>
      <c r="N36" t="str">
        <f>IF(E36&gt;='Data Transformation'!$R$29,B36,"")</f>
        <v xml:space="preserve"> </v>
      </c>
      <c r="O36" t="str">
        <f>IFERROR(IF(AND(Assignments!L36&lt;('Data Transformation'!$R$4-'Data Transformation'!$R$3)/2,ABS(K36-'Data Transformation'!$R$6)&gt;ABS(K36-'Data Transformation'!$R$5),NOT(ISNUMBER(N36)),NOT(ISNUMBER(R36)),NOT(ISNUMBER(P36)),NOT(ISNUMBER(R36)),NOT(ISNUMBER(S36)),NOT(ISNUMBER(T36))),Assignments!B36,""),"")</f>
        <v/>
      </c>
      <c r="P36" t="str">
        <f>IF(AND(NOT(ISNUMBER(N36)),NOT(ISNUMBER(R36)),NOT(ISNUMBER(S36)),G36&gt;='Data Transformation'!$R$28),B36,"")</f>
        <v xml:space="preserve"> </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xml:space="preserve"> </v>
      </c>
      <c r="S36" t="str">
        <f>IF(D36&gt;='Data Transformation'!$R$31,B36,"")</f>
        <v xml:space="preserve"> </v>
      </c>
      <c r="T36" t="str">
        <f>IF(AND(H36&lt;'Data Transformation'!$R$30,E36&lt;'Data Transformation'!$R$29,G36&lt;0.3,D36&lt;'Data Transformation'!$R$31,E36&gt;0.4,H36&gt;0.4),B36,"")</f>
        <v/>
      </c>
      <c r="U36" s="58"/>
      <c r="V36" t="str" cm="2">
        <f t="array" ref="V36">IF(C36=FALSE,"",IF(AND(ISNUMBER(B36),ISBLANK(N36:T36)),"Unclassified",(IF(COUNT(N36:T36)=0,"",INDEX($N$4:$T$4,MATCH(TRUE,N36:T36=B36,0))))))</f>
        <v/>
      </c>
      <c r="W36" t="str">
        <f t="shared" si="1"/>
        <v/>
      </c>
      <c r="X36" t="str">
        <f t="shared" si="2"/>
        <v/>
      </c>
      <c r="AC36" t="b">
        <f t="shared" si="3"/>
        <v>0</v>
      </c>
      <c r="AD36" t="str">
        <f>IFERROR(ABS(ABS(K36-'Data Transformation'!$R$5)-ABS(K36-'Data Transformation'!$R$6)),"")</f>
        <v/>
      </c>
      <c r="AE36" t="b">
        <f>IF(C36=FALSE,"",IF(AND(OR(V36=$Z$6,V36=$Z$8),OR(AC36=TRUE,AD36&lt;='Data Transformation'!$X$8)),TRUE,FALSE))</f>
        <v>0</v>
      </c>
    </row>
    <row r="37" spans="2:31" x14ac:dyDescent="0.25">
      <c r="B37" t="str">
        <v xml:space="preserve"> </v>
      </c>
      <c r="C37" t="str">
        <v xml:space="preserve"> </v>
      </c>
      <c r="D37" t="str">
        <v xml:space="preserve"> </v>
      </c>
      <c r="E37" t="str">
        <v xml:space="preserve"> </v>
      </c>
      <c r="F37" t="str">
        <v xml:space="preserve"> </v>
      </c>
      <c r="G37" t="str">
        <v xml:space="preserve"> </v>
      </c>
      <c r="H37" t="str">
        <v xml:space="preserve"> </v>
      </c>
      <c r="I37" t="str">
        <v xml:space="preserve"> </v>
      </c>
      <c r="K37" s="59" t="str">
        <f>IFERROR(AVERAGEIF('Data Transformation'!$B$425:$B$8425,B37,IF('Input and Summary Results'!$J$4="no",'Data Transformation'!$C$425:$C$8425,'Data Transformation'!$E$425:$E$8425)),"")</f>
        <v/>
      </c>
      <c r="L37" s="60" t="str" cm="1">
        <f t="array" ref="L37">IFERROR(_xlfn.STDEV.S(IF('Data Transformation'!$B$425:$B$8425=B37,IF('Input and Summary Results'!$J$4="no",'Data Transformation'!$C$425:$C$8425,'Data Transformation'!$E$425:$E$8425),"")),"")</f>
        <v/>
      </c>
      <c r="M37" s="58"/>
      <c r="N37" t="str">
        <f>IF(E37&gt;='Data Transformation'!$R$29,B37,"")</f>
        <v xml:space="preserve">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xml:space="preserve"> </v>
      </c>
      <c r="Q37" t="str">
        <f>IFERROR(IF(AND(Assignments!L37&lt;('Data Transformation'!$R$4-'Data Transformation'!$R$3)/2,ABS(K37-'Data Transformation'!$R$6)&lt;ABS(K37-'Data Transformation'!$R$5),NOT(ISNUMBER(N37)),NOT(ISNUMBER(T37)),NOT(ISNUMBER(P37)),NOT(ISNUMBER(R37)),NOT(ISNUMBER(T37)),NOT(ISNUMBER(S37))),Assignments!B37,""),"")</f>
        <v/>
      </c>
      <c r="R37" t="str">
        <f>IF(H37&gt;='Data Transformation'!$R$30,B37,"")</f>
        <v xml:space="preserve"> </v>
      </c>
      <c r="S37" t="str">
        <f>IF(D37&gt;='Data Transformation'!$R$31,B37,"")</f>
        <v xml:space="preserve"> </v>
      </c>
      <c r="T37" t="str">
        <f>IF(AND(H37&lt;'Data Transformation'!$R$30,E37&lt;'Data Transformation'!$R$29,G37&lt;0.3,D37&lt;'Data Transformation'!$R$31,E37&gt;0.4,H37&gt;0.4),B37,"")</f>
        <v/>
      </c>
      <c r="U37" s="58"/>
      <c r="V37" t="str" cm="2">
        <f t="array" ref="V37">IF(C37=FALSE,"",IF(AND(ISNUMBER(B37),ISBLANK(N37:T37)),"Unclassified",(IF(COUNT(N37:T37)=0,"",INDEX($N$4:$T$4,MATCH(TRUE,N37:T37=B37,0))))))</f>
        <v/>
      </c>
      <c r="W37" t="str">
        <f t="shared" si="1"/>
        <v/>
      </c>
      <c r="X37" t="str">
        <f t="shared" si="2"/>
        <v/>
      </c>
      <c r="AC37" t="b">
        <f t="shared" si="3"/>
        <v>0</v>
      </c>
      <c r="AD37" t="str">
        <f>IFERROR(ABS(ABS(K37-'Data Transformation'!$R$5)-ABS(K37-'Data Transformation'!$R$6)),"")</f>
        <v/>
      </c>
      <c r="AE37" t="b">
        <f>IF(C37=FALSE,"",IF(AND(OR(V37=$Z$6,V37=$Z$8),OR(AC37=TRUE,AD37&lt;='Data Transformation'!$X$8)),TRUE,FALSE))</f>
        <v>0</v>
      </c>
    </row>
    <row r="38" spans="2:31" x14ac:dyDescent="0.25">
      <c r="B38" t="str">
        <v xml:space="preserve"> </v>
      </c>
      <c r="C38" t="str">
        <v xml:space="preserve"> </v>
      </c>
      <c r="D38" t="str">
        <v xml:space="preserve"> </v>
      </c>
      <c r="E38" t="str">
        <v xml:space="preserve"> </v>
      </c>
      <c r="F38" t="str">
        <v xml:space="preserve"> </v>
      </c>
      <c r="G38" t="str">
        <v xml:space="preserve"> </v>
      </c>
      <c r="H38" t="str">
        <v xml:space="preserve"> </v>
      </c>
      <c r="I38" t="str">
        <v xml:space="preserve"> </v>
      </c>
      <c r="K38" s="59" t="str">
        <f>IFERROR(AVERAGEIF('Data Transformation'!$B$425:$B$8425,B38,IF('Input and Summary Results'!$J$4="no",'Data Transformation'!$C$425:$C$8425,'Data Transformation'!$E$425:$E$8425)),"")</f>
        <v/>
      </c>
      <c r="L38" s="60" t="str" cm="1">
        <f t="array" ref="L38">IFERROR(_xlfn.STDEV.S(IF('Data Transformation'!$B$425:$B$8425=B38,IF('Input and Summary Results'!$J$4="no",'Data Transformation'!$C$425:$C$8425,'Data Transformation'!$E$425:$E$8425),"")),"")</f>
        <v/>
      </c>
      <c r="M38" s="58"/>
      <c r="N38" t="str">
        <f>IF(E38&gt;='Data Transformation'!$R$29,B38,"")</f>
        <v xml:space="preserve"> </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xml:space="preserve">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xml:space="preserve"> </v>
      </c>
      <c r="S38" t="str">
        <f>IF(D38&gt;='Data Transformation'!$R$31,B38,"")</f>
        <v xml:space="preserve"> </v>
      </c>
      <c r="T38" t="str">
        <f>IF(AND(H38&lt;'Data Transformation'!$R$30,E38&lt;'Data Transformation'!$R$29,G38&lt;0.3,D38&lt;'Data Transformation'!$R$31,E38&gt;0.4,H38&gt;0.4),B38,"")</f>
        <v/>
      </c>
      <c r="U38" s="58"/>
      <c r="V38" t="str" cm="2">
        <f t="array" ref="V38">IF(C38=FALSE,"",IF(AND(ISNUMBER(B38),ISBLANK(N38:T38)),"Unclassified",(IF(COUNT(N38:T38)=0,"",INDEX($N$4:$T$4,MATCH(TRUE,N38:T38=B38,0))))))</f>
        <v/>
      </c>
      <c r="W38" t="str">
        <f t="shared" si="1"/>
        <v/>
      </c>
      <c r="X38" t="str">
        <f t="shared" si="2"/>
        <v/>
      </c>
      <c r="AC38" t="b">
        <f t="shared" si="3"/>
        <v>0</v>
      </c>
      <c r="AD38" t="str">
        <f>IFERROR(ABS(ABS(K38-'Data Transformation'!$R$5)-ABS(K38-'Data Transformation'!$R$6)),"")</f>
        <v/>
      </c>
      <c r="AE38" t="b">
        <f>IF(C38=FALSE,"",IF(AND(OR(V38=$Z$6,V38=$Z$8),OR(AC38=TRUE,AD38&lt;='Data Transformation'!$X$8)),TRUE,FALSE))</f>
        <v>0</v>
      </c>
    </row>
    <row r="39" spans="2:31" x14ac:dyDescent="0.25">
      <c r="B39" t="str">
        <v xml:space="preserve"> </v>
      </c>
      <c r="C39" t="str">
        <v xml:space="preserve"> </v>
      </c>
      <c r="D39" t="str">
        <v xml:space="preserve"> </v>
      </c>
      <c r="E39" t="str">
        <v xml:space="preserve"> </v>
      </c>
      <c r="F39" t="str">
        <v xml:space="preserve"> </v>
      </c>
      <c r="G39" t="str">
        <v xml:space="preserve"> </v>
      </c>
      <c r="H39" t="str">
        <v xml:space="preserve"> </v>
      </c>
      <c r="I39" t="str">
        <v xml:space="preserve"> </v>
      </c>
      <c r="K39" s="59" t="str">
        <f>IFERROR(AVERAGEIF('Data Transformation'!$B$425:$B$8425,B39,IF('Input and Summary Results'!$J$4="no",'Data Transformation'!$C$425:$C$8425,'Data Transformation'!$E$425:$E$8425)),"")</f>
        <v/>
      </c>
      <c r="L39" s="60" t="str" cm="1">
        <f t="array" ref="L39">IFERROR(_xlfn.STDEV.S(IF('Data Transformation'!$B$425:$B$8425=B39,IF('Input and Summary Results'!$J$4="no",'Data Transformation'!$C$425:$C$8425,'Data Transformation'!$E$425:$E$8425),"")),"")</f>
        <v/>
      </c>
      <c r="M39" s="58"/>
      <c r="N39" t="str">
        <f>IF(E39&gt;='Data Transformation'!$R$29,B39,"")</f>
        <v xml:space="preserve"> </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xml:space="preserve"> </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xml:space="preserve"> </v>
      </c>
      <c r="S39" t="str">
        <f>IF(D39&gt;='Data Transformation'!$R$31,B39,"")</f>
        <v xml:space="preserve"> </v>
      </c>
      <c r="T39" t="str">
        <f>IF(AND(H39&lt;'Data Transformation'!$R$30,E39&lt;'Data Transformation'!$R$29,G39&lt;0.3,D39&lt;'Data Transformation'!$R$31,E39&gt;0.4,H39&gt;0.4),B39,"")</f>
        <v/>
      </c>
      <c r="U39" s="58"/>
      <c r="V39" t="str" cm="2">
        <f t="array" ref="V39">IF(C39=FALSE,"",IF(AND(ISNUMBER(B39),ISBLANK(N39:T39)),"Unclassified",(IF(COUNT(N39:T39)=0,"",INDEX($N$4:$T$4,MATCH(TRUE,N39:T39=B39,0))))))</f>
        <v/>
      </c>
      <c r="W39" t="str">
        <f t="shared" si="1"/>
        <v/>
      </c>
      <c r="X39" t="str">
        <f t="shared" si="2"/>
        <v/>
      </c>
      <c r="AC39" t="b">
        <f t="shared" si="3"/>
        <v>0</v>
      </c>
      <c r="AD39" t="str">
        <f>IFERROR(ABS(ABS(K39-'Data Transformation'!$R$5)-ABS(K39-'Data Transformation'!$R$6)),"")</f>
        <v/>
      </c>
      <c r="AE39" t="b">
        <f>IF(C39=FALSE,"",IF(AND(OR(V39=$Z$6,V39=$Z$8),OR(AC39=TRUE,AD39&lt;='Data Transformation'!$X$8)),TRUE,FALSE))</f>
        <v>0</v>
      </c>
    </row>
    <row r="40" spans="2:31" x14ac:dyDescent="0.25">
      <c r="B40" t="str">
        <v xml:space="preserve"> </v>
      </c>
      <c r="C40" t="str">
        <v xml:space="preserve"> </v>
      </c>
      <c r="D40" t="str">
        <v xml:space="preserve"> </v>
      </c>
      <c r="E40" t="str">
        <v xml:space="preserve"> </v>
      </c>
      <c r="F40" t="str">
        <v xml:space="preserve"> </v>
      </c>
      <c r="G40" t="str">
        <v xml:space="preserve"> </v>
      </c>
      <c r="H40" t="str">
        <v xml:space="preserve"> </v>
      </c>
      <c r="I40" t="str">
        <v xml:space="preserve"> </v>
      </c>
      <c r="K40" s="59" t="str">
        <f>IFERROR(AVERAGEIF('Data Transformation'!$B$425:$B$8425,B40,IF('Input and Summary Results'!$J$4="no",'Data Transformation'!$C$425:$C$8425,'Data Transformation'!$E$425:$E$8425)),"")</f>
        <v/>
      </c>
      <c r="L40" s="60" t="str" cm="1">
        <f t="array" ref="L40">IFERROR(_xlfn.STDEV.S(IF('Data Transformation'!$B$425:$B$8425=B40,IF('Input and Summary Results'!$J$4="no",'Data Transformation'!$C$425:$C$8425,'Data Transformation'!$E$425:$E$8425),"")),"")</f>
        <v/>
      </c>
      <c r="M40" s="58"/>
      <c r="N40" t="str">
        <f>IF(E40&gt;='Data Transformation'!$R$29,B40,"")</f>
        <v xml:space="preserve">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xml:space="preserve"> </v>
      </c>
      <c r="Q40" t="str">
        <f>IFERROR(IF(AND(Assignments!L40&lt;('Data Transformation'!$R$4-'Data Transformation'!$R$3)/2,ABS(K40-'Data Transformation'!$R$6)&lt;ABS(K40-'Data Transformation'!$R$5),NOT(ISNUMBER(N40)),NOT(ISNUMBER(T40)),NOT(ISNUMBER(P40)),NOT(ISNUMBER(R40)),NOT(ISNUMBER(T40)),NOT(ISNUMBER(S40))),Assignments!B40,""),"")</f>
        <v/>
      </c>
      <c r="R40" t="str">
        <f>IF(H40&gt;='Data Transformation'!$R$30,B40,"")</f>
        <v xml:space="preserve"> </v>
      </c>
      <c r="S40" t="str">
        <f>IF(D40&gt;='Data Transformation'!$R$31,B40,"")</f>
        <v xml:space="preserve"> </v>
      </c>
      <c r="T40" t="str">
        <f>IF(AND(H40&lt;'Data Transformation'!$R$30,E40&lt;'Data Transformation'!$R$29,G40&lt;0.3,D40&lt;'Data Transformation'!$R$31,E40&gt;0.4,H40&gt;0.4),B40,"")</f>
        <v/>
      </c>
      <c r="U40" s="58"/>
      <c r="V40" t="str" cm="2">
        <f t="array" ref="V40">IF(C40=FALSE,"",IF(AND(ISNUMBER(B40),ISBLANK(N40:T40)),"Unclassified",(IF(COUNT(N40:T40)=0,"",INDEX($N$4:$T$4,MATCH(TRUE,N40:T40=B40,0))))))</f>
        <v/>
      </c>
      <c r="W40" t="str">
        <f t="shared" si="1"/>
        <v/>
      </c>
      <c r="X40" t="str">
        <f t="shared" si="2"/>
        <v/>
      </c>
      <c r="AC40" t="b">
        <f t="shared" si="3"/>
        <v>0</v>
      </c>
      <c r="AD40" t="str">
        <f>IFERROR(ABS(ABS(K40-'Data Transformation'!$R$5)-ABS(K40-'Data Transformation'!$R$6)),"")</f>
        <v/>
      </c>
      <c r="AE40" t="b">
        <f>IF(C40=FALSE,"",IF(AND(OR(V40=$Z$6,V40=$Z$8),OR(AC40=TRUE,AD40&lt;='Data Transformation'!$X$8)),TRUE,FALSE))</f>
        <v>0</v>
      </c>
    </row>
    <row r="41" spans="2:31" x14ac:dyDescent="0.25">
      <c r="B41" t="str">
        <v xml:space="preserve"> </v>
      </c>
      <c r="C41" t="str">
        <v xml:space="preserve"> </v>
      </c>
      <c r="D41" t="str">
        <v xml:space="preserve"> </v>
      </c>
      <c r="E41" t="str">
        <v xml:space="preserve"> </v>
      </c>
      <c r="F41" t="str">
        <v xml:space="preserve"> </v>
      </c>
      <c r="G41" t="str">
        <v xml:space="preserve"> </v>
      </c>
      <c r="H41" t="str">
        <v xml:space="preserve"> </v>
      </c>
      <c r="I41" t="str">
        <v xml:space="preserve"> </v>
      </c>
      <c r="K41" s="59" t="str">
        <f>IFERROR(AVERAGEIF('Data Transformation'!$B$425:$B$8425,B41,IF('Input and Summary Results'!$J$4="no",'Data Transformation'!$C$425:$C$8425,'Data Transformation'!$E$425:$E$8425)),"")</f>
        <v/>
      </c>
      <c r="L41" s="60" t="str" cm="1">
        <f t="array" ref="L41">IFERROR(_xlfn.STDEV.S(IF('Data Transformation'!$B$425:$B$8425=B41,IF('Input and Summary Results'!$J$4="no",'Data Transformation'!$C$425:$C$8425,'Data Transformation'!$E$425:$E$8425),"")),"")</f>
        <v/>
      </c>
      <c r="M41" s="58"/>
      <c r="N41" t="str">
        <f>IF(E41&gt;='Data Transformation'!$R$29,B41,"")</f>
        <v xml:space="preserve"> </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xml:space="preserve">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xml:space="preserve"> </v>
      </c>
      <c r="S41" t="str">
        <f>IF(D41&gt;='Data Transformation'!$R$31,B41,"")</f>
        <v xml:space="preserve"> </v>
      </c>
      <c r="T41" t="str">
        <f>IF(AND(H41&lt;'Data Transformation'!$R$30,E41&lt;'Data Transformation'!$R$29,G41&lt;0.3,D41&lt;'Data Transformation'!$R$31,E41&gt;0.4,H41&gt;0.4),B41,"")</f>
        <v/>
      </c>
      <c r="U41" s="58"/>
      <c r="V41" t="str" cm="2">
        <f t="array" ref="V41">IF(C41=FALSE,"",IF(AND(ISNUMBER(B41),ISBLANK(N41:T41)),"Unclassified",(IF(COUNT(N41:T41)=0,"",INDEX($N$4:$T$4,MATCH(TRUE,N41:T41=B41,0))))))</f>
        <v/>
      </c>
      <c r="W41" t="str">
        <f t="shared" si="1"/>
        <v/>
      </c>
      <c r="X41" t="str">
        <f t="shared" si="2"/>
        <v/>
      </c>
      <c r="AC41" t="b">
        <f t="shared" si="3"/>
        <v>0</v>
      </c>
      <c r="AD41" t="str">
        <f>IFERROR(ABS(ABS(K41-'Data Transformation'!$R$5)-ABS(K41-'Data Transformation'!$R$6)),"")</f>
        <v/>
      </c>
      <c r="AE41" t="b">
        <f>IF(C41=FALSE,"",IF(AND(OR(V41=$Z$6,V41=$Z$8),OR(AC41=TRUE,AD41&lt;='Data Transformation'!$X$8)),TRUE,FALSE))</f>
        <v>0</v>
      </c>
    </row>
    <row r="42" spans="2:31" x14ac:dyDescent="0.25">
      <c r="B42" t="str">
        <v xml:space="preserve"> </v>
      </c>
      <c r="C42" t="str">
        <v xml:space="preserve"> </v>
      </c>
      <c r="D42" t="str">
        <v xml:space="preserve"> </v>
      </c>
      <c r="E42" t="str">
        <v xml:space="preserve"> </v>
      </c>
      <c r="F42" t="str">
        <v xml:space="preserve"> </v>
      </c>
      <c r="G42" t="str">
        <v xml:space="preserve"> </v>
      </c>
      <c r="H42" t="str">
        <v xml:space="preserve"> </v>
      </c>
      <c r="I42" t="str">
        <v xml:space="preserve"> </v>
      </c>
      <c r="K42" s="59" t="str">
        <f>IFERROR(AVERAGEIF('Data Transformation'!$B$425:$B$8425,B42,IF('Input and Summary Results'!$J$4="no",'Data Transformation'!$C$425:$C$8425,'Data Transformation'!$E$425:$E$8425)),"")</f>
        <v/>
      </c>
      <c r="L42" s="60" t="str" cm="1">
        <f t="array" ref="L42">IFERROR(_xlfn.STDEV.S(IF('Data Transformation'!$B$425:$B$8425=B42,IF('Input and Summary Results'!$J$4="no",'Data Transformation'!$C$425:$C$8425,'Data Transformation'!$E$425:$E$8425),"")),"")</f>
        <v/>
      </c>
      <c r="M42" s="58"/>
      <c r="N42" t="str">
        <f>IF(E42&gt;='Data Transformation'!$R$29,B42,"")</f>
        <v xml:space="preserve"> </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xml:space="preserve">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xml:space="preserve"> </v>
      </c>
      <c r="S42" t="str">
        <f>IF(D42&gt;='Data Transformation'!$R$31,B42,"")</f>
        <v xml:space="preserve"> </v>
      </c>
      <c r="T42" t="str">
        <f>IF(AND(H42&lt;'Data Transformation'!$R$30,E42&lt;'Data Transformation'!$R$29,G42&lt;0.3,D42&lt;'Data Transformation'!$R$31,E42&gt;0.4,H42&gt;0.4),B42,"")</f>
        <v/>
      </c>
      <c r="U42" s="58"/>
      <c r="V42" t="str" cm="2">
        <f t="array" ref="V42">IF(C42=FALSE,"",IF(AND(ISNUMBER(B42),ISBLANK(N42:T42)),"Unclassified",(IF(COUNT(N42:T42)=0,"",INDEX($N$4:$T$4,MATCH(TRUE,N42:T42=B42,0))))))</f>
        <v/>
      </c>
      <c r="W42" t="str">
        <f t="shared" si="1"/>
        <v/>
      </c>
      <c r="X42" t="str">
        <f t="shared" si="2"/>
        <v/>
      </c>
      <c r="AC42" t="b">
        <f t="shared" si="3"/>
        <v>0</v>
      </c>
      <c r="AD42" t="str">
        <f>IFERROR(ABS(ABS(K42-'Data Transformation'!$R$5)-ABS(K42-'Data Transformation'!$R$6)),"")</f>
        <v/>
      </c>
      <c r="AE42" t="b">
        <f>IF(C42=FALSE,"",IF(AND(OR(V42=$Z$6,V42=$Z$8),OR(AC42=TRUE,AD42&lt;='Data Transformation'!$X$8)),TRUE,FALSE))</f>
        <v>0</v>
      </c>
    </row>
    <row r="43" spans="2:31" x14ac:dyDescent="0.25">
      <c r="B43" t="str">
        <v xml:space="preserve"> </v>
      </c>
      <c r="C43" t="str">
        <v xml:space="preserve"> </v>
      </c>
      <c r="D43" t="str">
        <v xml:space="preserve"> </v>
      </c>
      <c r="E43" t="str">
        <v xml:space="preserve"> </v>
      </c>
      <c r="F43" t="str">
        <v xml:space="preserve"> </v>
      </c>
      <c r="G43" t="str">
        <v xml:space="preserve"> </v>
      </c>
      <c r="H43" t="str">
        <v xml:space="preserve"> </v>
      </c>
      <c r="I43" t="str">
        <v xml:space="preserve"> </v>
      </c>
      <c r="K43" s="59" t="str">
        <f>IFERROR(AVERAGEIF('Data Transformation'!$B$425:$B$8425,B43,IF('Input and Summary Results'!$J$4="no",'Data Transformation'!$C$425:$C$8425,'Data Transformation'!$E$425:$E$8425)),"")</f>
        <v/>
      </c>
      <c r="L43" s="60" t="str" cm="1">
        <f t="array" ref="L43">IFERROR(_xlfn.STDEV.S(IF('Data Transformation'!$B$425:$B$8425=B43,IF('Input and Summary Results'!$J$4="no",'Data Transformation'!$C$425:$C$8425,'Data Transformation'!$E$425:$E$8425),"")),"")</f>
        <v/>
      </c>
      <c r="M43" s="58"/>
      <c r="N43" t="str">
        <f>IF(E43&gt;='Data Transformation'!$R$29,B43,"")</f>
        <v xml:space="preserve"> </v>
      </c>
      <c r="O43" t="str">
        <f>IFERROR(IF(AND(Assignments!L43&lt;('Data Transformation'!$R$4-'Data Transformation'!$R$3)/2,ABS(K43-'Data Transformation'!$R$6)&gt;ABS(K43-'Data Transformation'!$R$5),NOT(ISNUMBER(N43)),NOT(ISNUMBER(R43)),NOT(ISNUMBER(P43)),NOT(ISNUMBER(R43)),NOT(ISNUMBER(S43)),NOT(ISNUMBER(T43))),Assignments!B43,""),"")</f>
        <v/>
      </c>
      <c r="P43" t="str">
        <f>IF(AND(NOT(ISNUMBER(N43)),NOT(ISNUMBER(R43)),NOT(ISNUMBER(S43)),G43&gt;='Data Transformation'!$R$28),B43,"")</f>
        <v xml:space="preserve"> </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xml:space="preserve"> </v>
      </c>
      <c r="S43" t="str">
        <f>IF(D43&gt;='Data Transformation'!$R$31,B43,"")</f>
        <v xml:space="preserve"> </v>
      </c>
      <c r="T43" t="str">
        <f>IF(AND(H43&lt;'Data Transformation'!$R$30,E43&lt;'Data Transformation'!$R$29,G43&lt;0.3,D43&lt;'Data Transformation'!$R$31,E43&gt;0.4,H43&gt;0.4),B43,"")</f>
        <v/>
      </c>
      <c r="U43" s="58"/>
      <c r="V43" t="str" cm="2">
        <f t="array" ref="V43">IF(C43=FALSE,"",IF(AND(ISNUMBER(B43),ISBLANK(N43:T43)),"Unclassified",(IF(COUNT(N43:T43)=0,"",INDEX($N$4:$T$4,MATCH(TRUE,N43:T43=B43,0))))))</f>
        <v/>
      </c>
      <c r="W43" t="str">
        <f t="shared" si="1"/>
        <v/>
      </c>
      <c r="X43" t="str">
        <f t="shared" si="2"/>
        <v/>
      </c>
      <c r="AC43" t="b">
        <f t="shared" si="3"/>
        <v>0</v>
      </c>
      <c r="AD43" t="str">
        <f>IFERROR(ABS(ABS(K43-'Data Transformation'!$R$5)-ABS(K43-'Data Transformation'!$R$6)),"")</f>
        <v/>
      </c>
      <c r="AE43" t="b">
        <f>IF(C43=FALSE,"",IF(AND(OR(V43=$Z$6,V43=$Z$8),OR(AC43=TRUE,AD43&lt;='Data Transformation'!$X$8)),TRUE,FALSE))</f>
        <v>0</v>
      </c>
    </row>
    <row r="44" spans="2:31" x14ac:dyDescent="0.25">
      <c r="B44" t="str">
        <v xml:space="preserve"> </v>
      </c>
      <c r="C44" t="str">
        <v xml:space="preserve"> </v>
      </c>
      <c r="D44" t="str">
        <v xml:space="preserve"> </v>
      </c>
      <c r="E44" t="str">
        <v xml:space="preserve"> </v>
      </c>
      <c r="F44" t="str">
        <v xml:space="preserve"> </v>
      </c>
      <c r="G44" t="str">
        <v xml:space="preserve"> </v>
      </c>
      <c r="H44" t="str">
        <v xml:space="preserve"> </v>
      </c>
      <c r="I44" t="str">
        <v xml:space="preserve"> </v>
      </c>
      <c r="K44" s="59" t="str">
        <f>IFERROR(AVERAGEIF('Data Transformation'!$B$425:$B$8425,B44,IF('Input and Summary Results'!$J$4="no",'Data Transformation'!$C$425:$C$8425,'Data Transformation'!$E$425:$E$8425)),"")</f>
        <v/>
      </c>
      <c r="L44" s="60" t="str" cm="1">
        <f t="array" ref="L44">IFERROR(_xlfn.STDEV.S(IF('Data Transformation'!$B$425:$B$8425=B44,IF('Input and Summary Results'!$J$4="no",'Data Transformation'!$C$425:$C$8425,'Data Transformation'!$E$425:$E$8425),"")),"")</f>
        <v/>
      </c>
      <c r="M44" s="58"/>
      <c r="N44" t="str">
        <f>IF(E44&gt;='Data Transformation'!$R$29,B44,"")</f>
        <v xml:space="preserve"> </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xml:space="preserve">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xml:space="preserve"> </v>
      </c>
      <c r="S44" t="str">
        <f>IF(D44&gt;='Data Transformation'!$R$31,B44,"")</f>
        <v xml:space="preserve"> </v>
      </c>
      <c r="T44" t="str">
        <f>IF(AND(H44&lt;'Data Transformation'!$R$30,E44&lt;'Data Transformation'!$R$29,G44&lt;0.3,D44&lt;'Data Transformation'!$R$31,E44&gt;0.4,H44&gt;0.4),B44,"")</f>
        <v/>
      </c>
      <c r="U44" s="58"/>
      <c r="V44" t="str" cm="2">
        <f t="array" ref="V44">IF(C44=FALSE,"",IF(AND(ISNUMBER(B44),ISBLANK(N44:T44)),"Unclassified",(IF(COUNT(N44:T44)=0,"",INDEX($N$4:$T$4,MATCH(TRUE,N44:T44=B44,0))))))</f>
        <v/>
      </c>
      <c r="W44" t="str">
        <f t="shared" si="1"/>
        <v/>
      </c>
      <c r="X44" t="str">
        <f t="shared" si="2"/>
        <v/>
      </c>
      <c r="AC44" t="b">
        <f t="shared" si="3"/>
        <v>0</v>
      </c>
      <c r="AD44" t="str">
        <f>IFERROR(ABS(ABS(K44-'Data Transformation'!$R$5)-ABS(K44-'Data Transformation'!$R$6)),"")</f>
        <v/>
      </c>
      <c r="AE44" t="b">
        <f>IF(C44=FALSE,"",IF(AND(OR(V44=$Z$6,V44=$Z$8),OR(AC44=TRUE,AD44&lt;='Data Transformation'!$X$8)),TRUE,FALSE))</f>
        <v>0</v>
      </c>
    </row>
    <row r="45" spans="2:31" x14ac:dyDescent="0.25">
      <c r="B45" t="str">
        <v xml:space="preserve"> </v>
      </c>
      <c r="C45" t="str">
        <v xml:space="preserve"> </v>
      </c>
      <c r="D45" t="str">
        <v xml:space="preserve"> </v>
      </c>
      <c r="E45" t="str">
        <v xml:space="preserve"> </v>
      </c>
      <c r="F45" t="str">
        <v xml:space="preserve"> </v>
      </c>
      <c r="G45" t="str">
        <v xml:space="preserve"> </v>
      </c>
      <c r="H45" t="str">
        <v xml:space="preserve"> </v>
      </c>
      <c r="I45" t="str">
        <v xml:space="preserve"> </v>
      </c>
      <c r="K45" s="59" t="str">
        <f>IFERROR(AVERAGEIF('Data Transformation'!$B$425:$B$8425,B45,IF('Input and Summary Results'!$J$4="no",'Data Transformation'!$C$425:$C$8425,'Data Transformation'!$E$425:$E$8425)),"")</f>
        <v/>
      </c>
      <c r="L45" s="60" t="str" cm="1">
        <f t="array" ref="L45">IFERROR(_xlfn.STDEV.S(IF('Data Transformation'!$B$425:$B$8425=B45,IF('Input and Summary Results'!$J$4="no",'Data Transformation'!$C$425:$C$8425,'Data Transformation'!$E$425:$E$8425),"")),"")</f>
        <v/>
      </c>
      <c r="M45" s="58"/>
      <c r="N45" t="str">
        <f>IF(E45&gt;='Data Transformation'!$R$29,B45,"")</f>
        <v xml:space="preserve"> </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xml:space="preserve">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xml:space="preserve"> </v>
      </c>
      <c r="S45" t="str">
        <f>IF(D45&gt;='Data Transformation'!$R$31,B45,"")</f>
        <v xml:space="preserve"> </v>
      </c>
      <c r="T45" t="str">
        <f>IF(AND(H45&lt;'Data Transformation'!$R$30,E45&lt;'Data Transformation'!$R$29,G45&lt;0.3,D45&lt;'Data Transformation'!$R$31,E45&gt;0.4,H45&gt;0.4),B45,"")</f>
        <v/>
      </c>
      <c r="U45" s="58"/>
      <c r="V45" t="str" cm="2">
        <f t="array" ref="V45">IF(C45=FALSE,"",IF(AND(ISNUMBER(B45),ISBLANK(N45:T45)),"Unclassified",(IF(COUNT(N45:T45)=0,"",INDEX($N$4:$T$4,MATCH(TRUE,N45:T45=B45,0))))))</f>
        <v/>
      </c>
      <c r="W45" t="str">
        <f t="shared" si="1"/>
        <v/>
      </c>
      <c r="X45" t="str">
        <f t="shared" si="2"/>
        <v/>
      </c>
      <c r="AC45" t="b">
        <f t="shared" si="3"/>
        <v>0</v>
      </c>
      <c r="AD45" t="str">
        <f>IFERROR(ABS(ABS(K45-'Data Transformation'!$R$5)-ABS(K45-'Data Transformation'!$R$6)),"")</f>
        <v/>
      </c>
      <c r="AE45" t="b">
        <f>IF(C45=FALSE,"",IF(AND(OR(V45=$Z$6,V45=$Z$8),OR(AC45=TRUE,AD45&lt;='Data Transformation'!$X$8)),TRUE,FALSE))</f>
        <v>0</v>
      </c>
    </row>
    <row r="46" spans="2:31" x14ac:dyDescent="0.25">
      <c r="B46" t="str">
        <v xml:space="preserve"> </v>
      </c>
      <c r="C46" t="str">
        <v xml:space="preserve"> </v>
      </c>
      <c r="D46" t="str">
        <v xml:space="preserve"> </v>
      </c>
      <c r="E46" t="str">
        <v xml:space="preserve"> </v>
      </c>
      <c r="F46" t="str">
        <v xml:space="preserve"> </v>
      </c>
      <c r="G46" t="str">
        <v xml:space="preserve"> </v>
      </c>
      <c r="H46" t="str">
        <v xml:space="preserve"> </v>
      </c>
      <c r="I46" t="str">
        <v xml:space="preserve"> </v>
      </c>
      <c r="K46" s="59" t="str">
        <f>IFERROR(AVERAGEIF('Data Transformation'!$B$425:$B$8425,B46,IF('Input and Summary Results'!$J$4="no",'Data Transformation'!$C$425:$C$8425,'Data Transformation'!$E$425:$E$8425)),"")</f>
        <v/>
      </c>
      <c r="L46" s="60" t="str" cm="1">
        <f t="array" ref="L46">IFERROR(_xlfn.STDEV.S(IF('Data Transformation'!$B$425:$B$8425=B46,IF('Input and Summary Results'!$J$4="no",'Data Transformation'!$C$425:$C$8425,'Data Transformation'!$E$425:$E$8425),"")),"")</f>
        <v/>
      </c>
      <c r="M46" s="58"/>
      <c r="N46" t="str">
        <f>IF(E46&gt;='Data Transformation'!$R$29,B46,"")</f>
        <v xml:space="preserve"> </v>
      </c>
      <c r="O46" t="str">
        <f>IFERROR(IF(AND(Assignments!L46&lt;('Data Transformation'!$R$4-'Data Transformation'!$R$3)/2,ABS(K46-'Data Transformation'!$R$6)&gt;ABS(K46-'Data Transformation'!$R$5),NOT(ISNUMBER(N46)),NOT(ISNUMBER(R46)),NOT(ISNUMBER(P46)),NOT(ISNUMBER(R46)),NOT(ISNUMBER(S46)),NOT(ISNUMBER(T46))),Assignments!B46,""),"")</f>
        <v/>
      </c>
      <c r="P46" t="str">
        <f>IF(AND(NOT(ISNUMBER(N46)),NOT(ISNUMBER(R46)),NOT(ISNUMBER(S46)),G46&gt;='Data Transformation'!$R$28),B46,"")</f>
        <v xml:space="preserve"> </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xml:space="preserve"> </v>
      </c>
      <c r="S46" t="str">
        <f>IF(D46&gt;='Data Transformation'!$R$31,B46,"")</f>
        <v xml:space="preserve"> </v>
      </c>
      <c r="T46" t="str">
        <f>IF(AND(H46&lt;'Data Transformation'!$R$30,E46&lt;'Data Transformation'!$R$29,G46&lt;0.3,D46&lt;'Data Transformation'!$R$31,E46&gt;0.4,H46&gt;0.4),B46,"")</f>
        <v/>
      </c>
      <c r="U46" s="58"/>
      <c r="V46" t="str" cm="2">
        <f t="array" ref="V46">IF(C46=FALSE,"",IF(AND(ISNUMBER(B46),ISBLANK(N46:T46)),"Unclassified",(IF(COUNT(N46:T46)=0,"",INDEX($N$4:$T$4,MATCH(TRUE,N46:T46=B46,0))))))</f>
        <v/>
      </c>
      <c r="W46" t="str">
        <f t="shared" si="1"/>
        <v/>
      </c>
      <c r="X46" t="str">
        <f t="shared" si="2"/>
        <v/>
      </c>
      <c r="AC46" t="b">
        <f t="shared" si="3"/>
        <v>0</v>
      </c>
      <c r="AD46" t="str">
        <f>IFERROR(ABS(ABS(K46-'Data Transformation'!$R$5)-ABS(K46-'Data Transformation'!$R$6)),"")</f>
        <v/>
      </c>
      <c r="AE46" t="b">
        <f>IF(C46=FALSE,"",IF(AND(OR(V46=$Z$6,V46=$Z$8),OR(AC46=TRUE,AD46&lt;='Data Transformation'!$X$8)),TRUE,FALSE))</f>
        <v>0</v>
      </c>
    </row>
    <row r="47" spans="2:31" x14ac:dyDescent="0.25">
      <c r="B47" t="str">
        <v xml:space="preserve"> </v>
      </c>
      <c r="C47" t="str">
        <v xml:space="preserve"> </v>
      </c>
      <c r="D47" t="str">
        <v xml:space="preserve"> </v>
      </c>
      <c r="E47" t="str">
        <v xml:space="preserve"> </v>
      </c>
      <c r="F47" t="str">
        <v xml:space="preserve"> </v>
      </c>
      <c r="G47" t="str">
        <v xml:space="preserve"> </v>
      </c>
      <c r="H47" t="str">
        <v xml:space="preserve"> </v>
      </c>
      <c r="I47" t="str">
        <v xml:space="preserve"> </v>
      </c>
      <c r="K47" s="59" t="str">
        <f>IFERROR(AVERAGEIF('Data Transformation'!$B$425:$B$8425,B47,IF('Input and Summary Results'!$J$4="no",'Data Transformation'!$C$425:$C$8425,'Data Transformation'!$E$425:$E$8425)),"")</f>
        <v/>
      </c>
      <c r="L47" s="60" t="str" cm="1">
        <f t="array" ref="L47">IFERROR(_xlfn.STDEV.S(IF('Data Transformation'!$B$425:$B$8425=B47,IF('Input and Summary Results'!$J$4="no",'Data Transformation'!$C$425:$C$8425,'Data Transformation'!$E$425:$E$8425),"")),"")</f>
        <v/>
      </c>
      <c r="M47" s="58"/>
      <c r="N47" t="str">
        <f>IF(E47&gt;='Data Transformation'!$R$29,B47,"")</f>
        <v xml:space="preserve"> </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xml:space="preserve">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xml:space="preserve"> </v>
      </c>
      <c r="S47" t="str">
        <f>IF(D47&gt;='Data Transformation'!$R$31,B47,"")</f>
        <v xml:space="preserve"> </v>
      </c>
      <c r="T47" t="str">
        <f>IF(AND(H47&lt;'Data Transformation'!$R$30,E47&lt;'Data Transformation'!$R$29,G47&lt;0.3,D47&lt;'Data Transformation'!$R$31,E47&gt;0.4,H47&gt;0.4),B47,"")</f>
        <v/>
      </c>
      <c r="U47" s="58"/>
      <c r="V47" t="str" cm="2">
        <f t="array" ref="V47">IF(C47=FALSE,"",IF(AND(ISNUMBER(B47),ISBLANK(N47:T47)),"Unclassified",(IF(COUNT(N47:T47)=0,"",INDEX($N$4:$T$4,MATCH(TRUE,N47:T47=B47,0))))))</f>
        <v/>
      </c>
      <c r="W47" t="str">
        <f t="shared" si="1"/>
        <v/>
      </c>
      <c r="X47" t="str">
        <f t="shared" si="2"/>
        <v/>
      </c>
      <c r="AC47" t="b">
        <f t="shared" si="3"/>
        <v>0</v>
      </c>
      <c r="AD47" t="str">
        <f>IFERROR(ABS(ABS(K47-'Data Transformation'!$R$5)-ABS(K47-'Data Transformation'!$R$6)),"")</f>
        <v/>
      </c>
      <c r="AE47" t="b">
        <f>IF(C47=FALSE,"",IF(AND(OR(V47=$Z$6,V47=$Z$8),OR(AC47=TRUE,AD47&lt;='Data Transformation'!$X$8)),TRUE,FALSE))</f>
        <v>0</v>
      </c>
    </row>
    <row r="48" spans="2:31" x14ac:dyDescent="0.25">
      <c r="B48" t="str">
        <v xml:space="preserve"> </v>
      </c>
      <c r="C48" t="str">
        <v xml:space="preserve"> </v>
      </c>
      <c r="D48" t="str">
        <v xml:space="preserve"> </v>
      </c>
      <c r="E48" t="str">
        <v xml:space="preserve"> </v>
      </c>
      <c r="F48" t="str">
        <v xml:space="preserve"> </v>
      </c>
      <c r="G48" t="str">
        <v xml:space="preserve"> </v>
      </c>
      <c r="H48" t="str">
        <v xml:space="preserve"> </v>
      </c>
      <c r="I48" t="str">
        <v xml:space="preserve"> </v>
      </c>
      <c r="K48" s="59" t="str">
        <f>IFERROR(AVERAGEIF('Data Transformation'!$B$425:$B$8425,B48,IF('Input and Summary Results'!$J$4="no",'Data Transformation'!$C$425:$C$8425,'Data Transformation'!$E$425:$E$8425)),"")</f>
        <v/>
      </c>
      <c r="L48" s="60" t="str" cm="1">
        <f t="array" ref="L48">IFERROR(_xlfn.STDEV.S(IF('Data Transformation'!$B$425:$B$8425=B48,IF('Input and Summary Results'!$J$4="no",'Data Transformation'!$C$425:$C$8425,'Data Transformation'!$E$425:$E$8425),"")),"")</f>
        <v/>
      </c>
      <c r="M48" s="58"/>
      <c r="N48" t="str">
        <f>IF(E48&gt;='Data Transformation'!$R$29,B48,"")</f>
        <v xml:space="preserve"> </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xml:space="preserve">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xml:space="preserve"> </v>
      </c>
      <c r="S48" t="str">
        <f>IF(D48&gt;='Data Transformation'!$R$31,B48,"")</f>
        <v xml:space="preserve"> </v>
      </c>
      <c r="T48" t="str">
        <f>IF(AND(H48&lt;'Data Transformation'!$R$30,E48&lt;'Data Transformation'!$R$29,G48&lt;0.3,D48&lt;'Data Transformation'!$R$31,E48&gt;0.4,H48&gt;0.4),B48,"")</f>
        <v/>
      </c>
      <c r="U48" s="58"/>
      <c r="V48" t="str" cm="2">
        <f t="array" ref="V48">IF(C48=FALSE,"",IF(AND(ISNUMBER(B48),ISBLANK(N48:T48)),"Unclassified",(IF(COUNT(N48:T48)=0,"",INDEX($N$4:$T$4,MATCH(TRUE,N48:T48=B48,0))))))</f>
        <v/>
      </c>
      <c r="W48" t="str">
        <f t="shared" si="1"/>
        <v/>
      </c>
      <c r="X48" t="str">
        <f t="shared" si="2"/>
        <v/>
      </c>
      <c r="AC48" t="b">
        <f t="shared" si="3"/>
        <v>0</v>
      </c>
      <c r="AD48" t="str">
        <f>IFERROR(ABS(ABS(K48-'Data Transformation'!$R$5)-ABS(K48-'Data Transformation'!$R$6)),"")</f>
        <v/>
      </c>
      <c r="AE48" t="b">
        <f>IF(C48=FALSE,"",IF(AND(OR(V48=$Z$6,V48=$Z$8),OR(AC48=TRUE,AD48&lt;='Data Transformation'!$X$8)),TRUE,FALSE))</f>
        <v>0</v>
      </c>
    </row>
    <row r="49" spans="2:31" x14ac:dyDescent="0.25">
      <c r="B49" t="str">
        <v xml:space="preserve"> </v>
      </c>
      <c r="C49" t="str">
        <v xml:space="preserve"> </v>
      </c>
      <c r="D49" t="str">
        <v xml:space="preserve"> </v>
      </c>
      <c r="E49" t="str">
        <v xml:space="preserve"> </v>
      </c>
      <c r="F49" t="str">
        <v xml:space="preserve"> </v>
      </c>
      <c r="G49" t="str">
        <v xml:space="preserve"> </v>
      </c>
      <c r="H49" t="str">
        <v xml:space="preserve"> </v>
      </c>
      <c r="I49" t="str">
        <v xml:space="preserve"> </v>
      </c>
      <c r="K49" s="59" t="str">
        <f>IFERROR(AVERAGEIF('Data Transformation'!$B$425:$B$8425,B49,IF('Input and Summary Results'!$J$4="no",'Data Transformation'!$C$425:$C$8425,'Data Transformation'!$E$425:$E$8425)),"")</f>
        <v/>
      </c>
      <c r="L49" s="60" t="str" cm="1">
        <f t="array" ref="L49">IFERROR(_xlfn.STDEV.S(IF('Data Transformation'!$B$425:$B$8425=B49,IF('Input and Summary Results'!$J$4="no",'Data Transformation'!$C$425:$C$8425,'Data Transformation'!$E$425:$E$8425),"")),"")</f>
        <v/>
      </c>
      <c r="M49" s="58"/>
      <c r="N49" t="str">
        <f>IF(E49&gt;='Data Transformation'!$R$29,B49,"")</f>
        <v xml:space="preserve"> </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xml:space="preserve">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xml:space="preserve"> </v>
      </c>
      <c r="S49" t="str">
        <f>IF(D49&gt;='Data Transformation'!$R$31,B49,"")</f>
        <v xml:space="preserve"> </v>
      </c>
      <c r="T49" t="str">
        <f>IF(AND(H49&lt;'Data Transformation'!$R$30,E49&lt;'Data Transformation'!$R$29,G49&lt;0.3,D49&lt;'Data Transformation'!$R$31,E49&gt;0.4,H49&gt;0.4),B49,"")</f>
        <v/>
      </c>
      <c r="U49" s="58"/>
      <c r="V49" t="str" cm="2">
        <f t="array" ref="V49">IF(C49=FALSE,"",IF(AND(ISNUMBER(B49),ISBLANK(N49:T49)),"Unclassified",(IF(COUNT(N49:T49)=0,"",INDEX($N$4:$T$4,MATCH(TRUE,N49:T49=B49,0))))))</f>
        <v/>
      </c>
      <c r="W49" t="str">
        <f t="shared" si="1"/>
        <v/>
      </c>
      <c r="X49" t="str">
        <f t="shared" si="2"/>
        <v/>
      </c>
      <c r="AC49" t="b">
        <f t="shared" si="3"/>
        <v>0</v>
      </c>
      <c r="AD49" t="str">
        <f>IFERROR(ABS(ABS(K49-'Data Transformation'!$R$5)-ABS(K49-'Data Transformation'!$R$6)),"")</f>
        <v/>
      </c>
      <c r="AE49" t="b">
        <f>IF(C49=FALSE,"",IF(AND(OR(V49=$Z$6,V49=$Z$8),OR(AC49=TRUE,AD49&lt;='Data Transformation'!$X$8)),TRUE,FALSE))</f>
        <v>0</v>
      </c>
    </row>
    <row r="50" spans="2:31" x14ac:dyDescent="0.25">
      <c r="B50" t="str">
        <v xml:space="preserve"> </v>
      </c>
      <c r="C50" t="str">
        <v xml:space="preserve"> </v>
      </c>
      <c r="D50" t="str">
        <v xml:space="preserve"> </v>
      </c>
      <c r="E50" t="str">
        <v xml:space="preserve"> </v>
      </c>
      <c r="F50" t="str">
        <v xml:space="preserve"> </v>
      </c>
      <c r="G50" t="str">
        <v xml:space="preserve"> </v>
      </c>
      <c r="H50" t="str">
        <v xml:space="preserve"> </v>
      </c>
      <c r="I50" t="str">
        <v xml:space="preserve"> </v>
      </c>
      <c r="K50" s="59" t="str">
        <f>IFERROR(AVERAGEIF('Data Transformation'!$B$425:$B$8425,B50,IF('Input and Summary Results'!$J$4="no",'Data Transformation'!$C$425:$C$8425,'Data Transformation'!$E$425:$E$8425)),"")</f>
        <v/>
      </c>
      <c r="L50" s="60" t="str" cm="1">
        <f t="array" ref="L50">IFERROR(_xlfn.STDEV.S(IF('Data Transformation'!$B$425:$B$8425=B50,IF('Input and Summary Results'!$J$4="no",'Data Transformation'!$C$425:$C$8425,'Data Transformation'!$E$425:$E$8425),"")),"")</f>
        <v/>
      </c>
      <c r="M50" s="58"/>
      <c r="N50" t="str">
        <f>IF(E50&gt;='Data Transformation'!$R$29,B50,"")</f>
        <v xml:space="preserve"> </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xml:space="preserve">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xml:space="preserve"> </v>
      </c>
      <c r="S50" t="str">
        <f>IF(D50&gt;='Data Transformation'!$R$31,B50,"")</f>
        <v xml:space="preserve"> </v>
      </c>
      <c r="T50" t="str">
        <f>IF(AND(H50&lt;'Data Transformation'!$R$30,E50&lt;'Data Transformation'!$R$29,G50&lt;0.3,D50&lt;'Data Transformation'!$R$31,E50&gt;0.4,H50&gt;0.4),B50,"")</f>
        <v/>
      </c>
      <c r="U50" s="58"/>
      <c r="V50" t="str" cm="2">
        <f t="array" ref="V50">IF(C50=FALSE,"",IF(AND(ISNUMBER(B50),ISBLANK(N50:T50)),"Unclassified",(IF(COUNT(N50:T50)=0,"",INDEX($N$4:$T$4,MATCH(TRUE,N50:T50=B50,0))))))</f>
        <v/>
      </c>
      <c r="W50" t="str">
        <f t="shared" si="1"/>
        <v/>
      </c>
      <c r="X50" t="str">
        <f t="shared" si="2"/>
        <v/>
      </c>
      <c r="AC50" t="b">
        <f t="shared" si="3"/>
        <v>0</v>
      </c>
      <c r="AD50" t="str">
        <f>IFERROR(ABS(ABS(K50-'Data Transformation'!$R$5)-ABS(K50-'Data Transformation'!$R$6)),"")</f>
        <v/>
      </c>
      <c r="AE50" t="b">
        <f>IF(C50=FALSE,"",IF(AND(OR(V50=$Z$6,V50=$Z$8),OR(AC50=TRUE,AD50&lt;='Data Transformation'!$X$8)),TRUE,FALSE))</f>
        <v>0</v>
      </c>
    </row>
    <row r="51" spans="2:31" x14ac:dyDescent="0.25">
      <c r="B51" t="str">
        <v xml:space="preserve"> </v>
      </c>
      <c r="C51" t="str">
        <v xml:space="preserve"> </v>
      </c>
      <c r="D51" t="str">
        <v xml:space="preserve"> </v>
      </c>
      <c r="E51" t="str">
        <v xml:space="preserve"> </v>
      </c>
      <c r="F51" t="str">
        <v xml:space="preserve"> </v>
      </c>
      <c r="G51" t="str">
        <v xml:space="preserve"> </v>
      </c>
      <c r="H51" t="str">
        <v xml:space="preserve"> </v>
      </c>
      <c r="I51" t="str">
        <v xml:space="preserve"> </v>
      </c>
      <c r="K51" s="59" t="str">
        <f>IFERROR(AVERAGEIF('Data Transformation'!$B$425:$B$8425,B51,IF('Input and Summary Results'!$J$4="no",'Data Transformation'!$C$425:$C$8425,'Data Transformation'!$E$425:$E$8425)),"")</f>
        <v/>
      </c>
      <c r="L51" s="60" t="str" cm="1">
        <f t="array" ref="L51">IFERROR(_xlfn.STDEV.S(IF('Data Transformation'!$B$425:$B$8425=B51,IF('Input and Summary Results'!$J$4="no",'Data Transformation'!$C$425:$C$8425,'Data Transformation'!$E$425:$E$8425),"")),"")</f>
        <v/>
      </c>
      <c r="M51" s="58"/>
      <c r="N51" t="str">
        <f>IF(E51&gt;='Data Transformation'!$R$29,B51,"")</f>
        <v xml:space="preserve">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xml:space="preserve"> </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xml:space="preserve"> </v>
      </c>
      <c r="S51" t="str">
        <f>IF(D51&gt;='Data Transformation'!$R$31,B51,"")</f>
        <v xml:space="preserve"> </v>
      </c>
      <c r="T51" t="str">
        <f>IF(AND(H51&lt;'Data Transformation'!$R$30,E51&lt;'Data Transformation'!$R$29,G51&lt;0.3,D51&lt;'Data Transformation'!$R$31,E51&gt;0.4,H51&gt;0.4),B51,"")</f>
        <v/>
      </c>
      <c r="U51" s="58"/>
      <c r="V51" t="str" cm="2">
        <f t="array" ref="V51">IF(C51=FALSE,"",IF(AND(ISNUMBER(B51),ISBLANK(N51:T51)),"Unclassified",(IF(COUNT(N51:T51)=0,"",INDEX($N$4:$T$4,MATCH(TRUE,N51:T51=B51,0))))))</f>
        <v/>
      </c>
      <c r="W51" t="str">
        <f t="shared" si="1"/>
        <v/>
      </c>
      <c r="X51" t="str">
        <f t="shared" si="2"/>
        <v/>
      </c>
      <c r="AC51" t="b">
        <f t="shared" si="3"/>
        <v>0</v>
      </c>
      <c r="AD51" t="str">
        <f>IFERROR(ABS(ABS(K51-'Data Transformation'!$R$5)-ABS(K51-'Data Transformation'!$R$6)),"")</f>
        <v/>
      </c>
      <c r="AE51" t="b">
        <f>IF(C51=FALSE,"",IF(AND(OR(V51=$Z$6,V51=$Z$8),OR(AC51=TRUE,AD51&lt;='Data Transformation'!$X$8)),TRUE,FALSE))</f>
        <v>0</v>
      </c>
    </row>
    <row r="52" spans="2:31" x14ac:dyDescent="0.25">
      <c r="B52" t="str">
        <v xml:space="preserve"> </v>
      </c>
      <c r="C52" t="str">
        <v xml:space="preserve"> </v>
      </c>
      <c r="D52" t="str">
        <v xml:space="preserve"> </v>
      </c>
      <c r="E52" t="str">
        <v xml:space="preserve"> </v>
      </c>
      <c r="F52" t="str">
        <v xml:space="preserve"> </v>
      </c>
      <c r="G52" t="str">
        <v xml:space="preserve"> </v>
      </c>
      <c r="H52" t="str">
        <v xml:space="preserve"> </v>
      </c>
      <c r="I52" t="str">
        <v xml:space="preserve"> </v>
      </c>
      <c r="K52" s="59" t="str">
        <f>IFERROR(AVERAGEIF('Data Transformation'!$B$425:$B$8425,B52,IF('Input and Summary Results'!$J$4="no",'Data Transformation'!$C$425:$C$8425,'Data Transformation'!$E$425:$E$8425)),"")</f>
        <v/>
      </c>
      <c r="L52" s="60" t="str" cm="1">
        <f t="array" ref="L52">IFERROR(_xlfn.STDEV.S(IF('Data Transformation'!$B$425:$B$8425=B52,IF('Input and Summary Results'!$J$4="no",'Data Transformation'!$C$425:$C$8425,'Data Transformation'!$E$425:$E$8425),"")),"")</f>
        <v/>
      </c>
      <c r="M52" s="58"/>
      <c r="N52" t="str">
        <f>IF(E52&gt;='Data Transformation'!$R$29,B52,"")</f>
        <v xml:space="preserve"> </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xml:space="preserve">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xml:space="preserve"> </v>
      </c>
      <c r="S52" t="str">
        <f>IF(D52&gt;='Data Transformation'!$R$31,B52,"")</f>
        <v xml:space="preserve"> </v>
      </c>
      <c r="T52" t="str">
        <f>IF(AND(H52&lt;'Data Transformation'!$R$30,E52&lt;'Data Transformation'!$R$29,G52&lt;0.3,D52&lt;'Data Transformation'!$R$31,E52&gt;0.4,H52&gt;0.4),B52,"")</f>
        <v/>
      </c>
      <c r="U52" s="58"/>
      <c r="V52" t="str" cm="2">
        <f t="array" ref="V52">IF(C52=FALSE,"",IF(AND(ISNUMBER(B52),ISBLANK(N52:T52)),"Unclassified",(IF(COUNT(N52:T52)=0,"",INDEX($N$4:$T$4,MATCH(TRUE,N52:T52=B52,0))))))</f>
        <v/>
      </c>
      <c r="W52" t="str">
        <f t="shared" si="1"/>
        <v/>
      </c>
      <c r="X52" t="str">
        <f t="shared" si="2"/>
        <v/>
      </c>
      <c r="AC52" t="b">
        <f t="shared" si="3"/>
        <v>0</v>
      </c>
      <c r="AD52" t="str">
        <f>IFERROR(ABS(ABS(K52-'Data Transformation'!$R$5)-ABS(K52-'Data Transformation'!$R$6)),"")</f>
        <v/>
      </c>
      <c r="AE52" t="b">
        <f>IF(C52=FALSE,"",IF(AND(OR(V52=$Z$6,V52=$Z$8),OR(AC52=TRUE,AD52&lt;='Data Transformation'!$X$8)),TRUE,FALSE))</f>
        <v>0</v>
      </c>
    </row>
    <row r="53" spans="2:31" x14ac:dyDescent="0.25">
      <c r="B53" t="str">
        <v xml:space="preserve"> </v>
      </c>
      <c r="C53" t="str">
        <v xml:space="preserve"> </v>
      </c>
      <c r="D53" t="str">
        <v xml:space="preserve"> </v>
      </c>
      <c r="E53" t="str">
        <v xml:space="preserve"> </v>
      </c>
      <c r="F53" t="str">
        <v xml:space="preserve"> </v>
      </c>
      <c r="G53" t="str">
        <v xml:space="preserve"> </v>
      </c>
      <c r="H53" t="str">
        <v xml:space="preserve"> </v>
      </c>
      <c r="I53" t="str">
        <v xml:space="preserve"> </v>
      </c>
      <c r="K53" s="59" t="str">
        <f>IFERROR(AVERAGEIF('Data Transformation'!$B$425:$B$8425,B53,IF('Input and Summary Results'!$J$4="no",'Data Transformation'!$C$425:$C$8425,'Data Transformation'!$E$425:$E$8425)),"")</f>
        <v/>
      </c>
      <c r="L53" s="60" t="str" cm="1">
        <f t="array" ref="L53">IFERROR(_xlfn.STDEV.S(IF('Data Transformation'!$B$425:$B$8425=B53,IF('Input and Summary Results'!$J$4="no",'Data Transformation'!$C$425:$C$8425,'Data Transformation'!$E$425:$E$8425),"")),"")</f>
        <v/>
      </c>
      <c r="M53" s="58"/>
      <c r="N53" t="str">
        <f>IF(E53&gt;='Data Transformation'!$R$29,B53,"")</f>
        <v xml:space="preserve"> </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xml:space="preserve">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xml:space="preserve"> </v>
      </c>
      <c r="S53" t="str">
        <f>IF(D53&gt;='Data Transformation'!$R$31,B53,"")</f>
        <v xml:space="preserve"> </v>
      </c>
      <c r="T53" t="str">
        <f>IF(AND(H53&lt;'Data Transformation'!$R$30,E53&lt;'Data Transformation'!$R$29,G53&lt;0.3,D53&lt;'Data Transformation'!$R$31,E53&gt;0.4,H53&gt;0.4),B53,"")</f>
        <v/>
      </c>
      <c r="U53" s="58"/>
      <c r="V53" t="str" cm="2">
        <f t="array" ref="V53">IF(C53=FALSE,"",IF(AND(ISNUMBER(B53),ISBLANK(N53:T53)),"Unclassified",(IF(COUNT(N53:T53)=0,"",INDEX($N$4:$T$4,MATCH(TRUE,N53:T53=B53,0))))))</f>
        <v/>
      </c>
      <c r="W53" t="str">
        <f t="shared" si="1"/>
        <v/>
      </c>
      <c r="X53" t="str">
        <f t="shared" si="2"/>
        <v/>
      </c>
      <c r="AC53" t="b">
        <f t="shared" si="3"/>
        <v>0</v>
      </c>
      <c r="AD53" t="str">
        <f>IFERROR(ABS(ABS(K53-'Data Transformation'!$R$5)-ABS(K53-'Data Transformation'!$R$6)),"")</f>
        <v/>
      </c>
      <c r="AE53" t="b">
        <f>IF(C53=FALSE,"",IF(AND(OR(V53=$Z$6,V53=$Z$8),OR(AC53=TRUE,AD53&lt;='Data Transformation'!$X$8)),TRUE,FALSE))</f>
        <v>0</v>
      </c>
    </row>
    <row r="54" spans="2:31" x14ac:dyDescent="0.25">
      <c r="B54" t="str">
        <v xml:space="preserve"> </v>
      </c>
      <c r="C54" t="str">
        <v xml:space="preserve"> </v>
      </c>
      <c r="D54" t="str">
        <v xml:space="preserve"> </v>
      </c>
      <c r="E54" t="str">
        <v xml:space="preserve"> </v>
      </c>
      <c r="F54" t="str">
        <v xml:space="preserve"> </v>
      </c>
      <c r="G54" t="str">
        <v xml:space="preserve"> </v>
      </c>
      <c r="H54" t="str">
        <v xml:space="preserve"> </v>
      </c>
      <c r="I54" t="str">
        <v xml:space="preserve"> </v>
      </c>
      <c r="K54" s="59" t="str">
        <f>IFERROR(AVERAGEIF('Data Transformation'!$B$425:$B$8425,B54,IF('Input and Summary Results'!$J$4="no",'Data Transformation'!$C$425:$C$8425,'Data Transformation'!$E$425:$E$8425)),"")</f>
        <v/>
      </c>
      <c r="L54" s="60" t="str" cm="1">
        <f t="array" ref="L54">IFERROR(_xlfn.STDEV.S(IF('Data Transformation'!$B$425:$B$8425=B54,IF('Input and Summary Results'!$J$4="no",'Data Transformation'!$C$425:$C$8425,'Data Transformation'!$E$425:$E$8425),"")),"")</f>
        <v/>
      </c>
      <c r="M54" s="58"/>
      <c r="N54" t="str">
        <f>IF(E54&gt;='Data Transformation'!$R$29,B54,"")</f>
        <v xml:space="preserve"> </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xml:space="preserve">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xml:space="preserve"> </v>
      </c>
      <c r="S54" t="str">
        <f>IF(D54&gt;='Data Transformation'!$R$31,B54,"")</f>
        <v xml:space="preserve"> </v>
      </c>
      <c r="T54" t="str">
        <f>IF(AND(H54&lt;'Data Transformation'!$R$30,E54&lt;'Data Transformation'!$R$29,G54&lt;0.3,D54&lt;'Data Transformation'!$R$31,E54&gt;0.4,H54&gt;0.4),B54,"")</f>
        <v/>
      </c>
      <c r="U54" s="58"/>
      <c r="V54" t="str" cm="2">
        <f t="array" ref="V54">IF(C54=FALSE,"",IF(AND(ISNUMBER(B54),ISBLANK(N54:T54)),"Unclassified",(IF(COUNT(N54:T54)=0,"",INDEX($N$4:$T$4,MATCH(TRUE,N54:T54=B54,0))))))</f>
        <v/>
      </c>
      <c r="W54" t="str">
        <f t="shared" si="1"/>
        <v/>
      </c>
      <c r="X54" t="str">
        <f t="shared" si="2"/>
        <v/>
      </c>
      <c r="AC54" t="b">
        <f t="shared" si="3"/>
        <v>0</v>
      </c>
      <c r="AD54" t="str">
        <f>IFERROR(ABS(ABS(K54-'Data Transformation'!$R$5)-ABS(K54-'Data Transformation'!$R$6)),"")</f>
        <v/>
      </c>
      <c r="AE54" t="b">
        <f>IF(C54=FALSE,"",IF(AND(OR(V54=$Z$6,V54=$Z$8),OR(AC54=TRUE,AD54&lt;='Data Transformation'!$X$8)),TRUE,FALSE))</f>
        <v>0</v>
      </c>
    </row>
    <row r="55" spans="2:31" x14ac:dyDescent="0.25">
      <c r="B55" t="str">
        <v xml:space="preserve"> </v>
      </c>
      <c r="C55" t="str">
        <v xml:space="preserve"> </v>
      </c>
      <c r="D55" t="str">
        <v xml:space="preserve"> </v>
      </c>
      <c r="E55" t="str">
        <v xml:space="preserve"> </v>
      </c>
      <c r="F55" t="str">
        <v xml:space="preserve"> </v>
      </c>
      <c r="G55" t="str">
        <v xml:space="preserve"> </v>
      </c>
      <c r="H55" t="str">
        <v xml:space="preserve"> </v>
      </c>
      <c r="I55" t="str">
        <v xml:space="preserve"> </v>
      </c>
      <c r="K55" s="59" t="str">
        <f>IFERROR(AVERAGEIF('Data Transformation'!$B$425:$B$8425,B55,IF('Input and Summary Results'!$J$4="no",'Data Transformation'!$C$425:$C$8425,'Data Transformation'!$E$425:$E$8425)),"")</f>
        <v/>
      </c>
      <c r="L55" s="60" t="str" cm="1">
        <f t="array" ref="L55">IFERROR(_xlfn.STDEV.S(IF('Data Transformation'!$B$425:$B$8425=B55,IF('Input and Summary Results'!$J$4="no",'Data Transformation'!$C$425:$C$8425,'Data Transformation'!$E$425:$E$8425),"")),"")</f>
        <v/>
      </c>
      <c r="M55" s="58"/>
      <c r="N55" t="str">
        <f>IF(E55&gt;='Data Transformation'!$R$29,B55,"")</f>
        <v xml:space="preserve"> </v>
      </c>
      <c r="O55" t="str">
        <f>IFERROR(IF(AND(Assignments!L55&lt;('Data Transformation'!$R$4-'Data Transformation'!$R$3)/2,ABS(K55-'Data Transformation'!$R$6)&gt;ABS(K55-'Data Transformation'!$R$5),NOT(ISNUMBER(N55)),NOT(ISNUMBER(R55)),NOT(ISNUMBER(P55)),NOT(ISNUMBER(R55)),NOT(ISNUMBER(S55)),NOT(ISNUMBER(T55))),Assignments!B55,""),"")</f>
        <v/>
      </c>
      <c r="P55" t="str">
        <f>IF(AND(NOT(ISNUMBER(N55)),NOT(ISNUMBER(R55)),NOT(ISNUMBER(S55)),G55&gt;='Data Transformation'!$R$28),B55,"")</f>
        <v xml:space="preserve"> </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xml:space="preserve"> </v>
      </c>
      <c r="S55" t="str">
        <f>IF(D55&gt;='Data Transformation'!$R$31,B55,"")</f>
        <v xml:space="preserve"> </v>
      </c>
      <c r="T55" t="str">
        <f>IF(AND(H55&lt;'Data Transformation'!$R$30,E55&lt;'Data Transformation'!$R$29,G55&lt;0.3,D55&lt;'Data Transformation'!$R$31,E55&gt;0.4,H55&gt;0.4),B55,"")</f>
        <v/>
      </c>
      <c r="U55" s="58"/>
      <c r="V55" t="str" cm="2">
        <f t="array" ref="V55">IF(C55=FALSE,"",IF(AND(ISNUMBER(B55),ISBLANK(N55:T55)),"Unclassified",(IF(COUNT(N55:T55)=0,"",INDEX($N$4:$T$4,MATCH(TRUE,N55:T55=B55,0))))))</f>
        <v/>
      </c>
      <c r="W55" t="str">
        <f t="shared" si="1"/>
        <v/>
      </c>
      <c r="X55" t="str">
        <f t="shared" si="2"/>
        <v/>
      </c>
      <c r="AC55" t="b">
        <f t="shared" si="3"/>
        <v>0</v>
      </c>
      <c r="AD55" t="str">
        <f>IFERROR(ABS(ABS(K55-'Data Transformation'!$R$5)-ABS(K55-'Data Transformation'!$R$6)),"")</f>
        <v/>
      </c>
      <c r="AE55" t="b">
        <f>IF(C55=FALSE,"",IF(AND(OR(V55=$Z$6,V55=$Z$8),OR(AC55=TRUE,AD55&lt;='Data Transformation'!$X$8)),TRUE,FALSE))</f>
        <v>0</v>
      </c>
    </row>
    <row r="56" spans="2:31" x14ac:dyDescent="0.25">
      <c r="B56" t="str">
        <v xml:space="preserve"> </v>
      </c>
      <c r="C56" t="str">
        <v xml:space="preserve"> </v>
      </c>
      <c r="D56" t="str">
        <v xml:space="preserve"> </v>
      </c>
      <c r="E56" t="str">
        <v xml:space="preserve"> </v>
      </c>
      <c r="F56" t="str">
        <v xml:space="preserve"> </v>
      </c>
      <c r="G56" t="str">
        <v xml:space="preserve"> </v>
      </c>
      <c r="H56" t="str">
        <v xml:space="preserve"> </v>
      </c>
      <c r="I56" t="str">
        <v xml:space="preserve"> </v>
      </c>
      <c r="K56" s="59" t="str">
        <f>IFERROR(AVERAGEIF('Data Transformation'!$B$425:$B$8425,B56,IF('Input and Summary Results'!$J$4="no",'Data Transformation'!$C$425:$C$8425,'Data Transformation'!$E$425:$E$8425)),"")</f>
        <v/>
      </c>
      <c r="L56" s="60" t="str" cm="1">
        <f t="array" ref="L56">IFERROR(_xlfn.STDEV.S(IF('Data Transformation'!$B$425:$B$8425=B56,IF('Input and Summary Results'!$J$4="no",'Data Transformation'!$C$425:$C$8425,'Data Transformation'!$E$425:$E$8425),"")),"")</f>
        <v/>
      </c>
      <c r="M56" s="58"/>
      <c r="N56" t="str">
        <f>IF(E56&gt;='Data Transformation'!$R$29,B56,"")</f>
        <v xml:space="preserve"> </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xml:space="preserve">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xml:space="preserve"> </v>
      </c>
      <c r="S56" t="str">
        <f>IF(D56&gt;='Data Transformation'!$R$31,B56,"")</f>
        <v xml:space="preserve"> </v>
      </c>
      <c r="T56" t="str">
        <f>IF(AND(H56&lt;'Data Transformation'!$R$30,E56&lt;'Data Transformation'!$R$29,G56&lt;0.3,D56&lt;'Data Transformation'!$R$31,E56&gt;0.4,H56&gt;0.4),B56,"")</f>
        <v/>
      </c>
      <c r="U56" s="58"/>
      <c r="V56" t="str" cm="2">
        <f t="array" ref="V56">IF(C56=FALSE,"",IF(AND(ISNUMBER(B56),ISBLANK(N56:T56)),"Unclassified",(IF(COUNT(N56:T56)=0,"",INDEX($N$4:$T$4,MATCH(TRUE,N56:T56=B56,0))))))</f>
        <v/>
      </c>
      <c r="W56" t="str">
        <f t="shared" si="1"/>
        <v/>
      </c>
      <c r="X56" t="str">
        <f t="shared" si="2"/>
        <v/>
      </c>
      <c r="AC56" t="b">
        <f t="shared" si="3"/>
        <v>0</v>
      </c>
      <c r="AD56" t="str">
        <f>IFERROR(ABS(ABS(K56-'Data Transformation'!$R$5)-ABS(K56-'Data Transformation'!$R$6)),"")</f>
        <v/>
      </c>
      <c r="AE56" t="b">
        <f>IF(C56=FALSE,"",IF(AND(OR(V56=$Z$6,V56=$Z$8),OR(AC56=TRUE,AD56&lt;='Data Transformation'!$X$8)),TRUE,FALSE))</f>
        <v>0</v>
      </c>
    </row>
    <row r="57" spans="2:31" x14ac:dyDescent="0.25">
      <c r="B57" t="str">
        <v xml:space="preserve"> </v>
      </c>
      <c r="C57" t="str">
        <v xml:space="preserve"> </v>
      </c>
      <c r="D57" t="str">
        <v xml:space="preserve"> </v>
      </c>
      <c r="E57" t="str">
        <v xml:space="preserve"> </v>
      </c>
      <c r="F57" t="str">
        <v xml:space="preserve"> </v>
      </c>
      <c r="G57" t="str">
        <v xml:space="preserve"> </v>
      </c>
      <c r="H57" t="str">
        <v xml:space="preserve"> </v>
      </c>
      <c r="I57" t="str">
        <v xml:space="preserve"> </v>
      </c>
      <c r="K57" s="59" t="str">
        <f>IFERROR(AVERAGEIF('Data Transformation'!$B$425:$B$8425,B57,IF('Input and Summary Results'!$J$4="no",'Data Transformation'!$C$425:$C$8425,'Data Transformation'!$E$425:$E$8425)),"")</f>
        <v/>
      </c>
      <c r="L57" s="60" t="str" cm="1">
        <f t="array" ref="L57">IFERROR(_xlfn.STDEV.S(IF('Data Transformation'!$B$425:$B$8425=B57,IF('Input and Summary Results'!$J$4="no",'Data Transformation'!$C$425:$C$8425,'Data Transformation'!$E$425:$E$8425),"")),"")</f>
        <v/>
      </c>
      <c r="M57" s="58"/>
      <c r="N57" t="str">
        <f>IF(E57&gt;='Data Transformation'!$R$29,B57,"")</f>
        <v xml:space="preserve"> </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xml:space="preserve">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xml:space="preserve"> </v>
      </c>
      <c r="S57" t="str">
        <f>IF(D57&gt;='Data Transformation'!$R$31,B57,"")</f>
        <v xml:space="preserve"> </v>
      </c>
      <c r="T57" t="str">
        <f>IF(AND(H57&lt;'Data Transformation'!$R$30,E57&lt;'Data Transformation'!$R$29,G57&lt;0.3,D57&lt;'Data Transformation'!$R$31,E57&gt;0.4,H57&gt;0.4),B57,"")</f>
        <v/>
      </c>
      <c r="U57" s="58"/>
      <c r="V57" t="str" cm="2">
        <f t="array" ref="V57">IF(C57=FALSE,"",IF(AND(ISNUMBER(B57),ISBLANK(N57:T57)),"Unclassified",(IF(COUNT(N57:T57)=0,"",INDEX($N$4:$T$4,MATCH(TRUE,N57:T57=B57,0))))))</f>
        <v/>
      </c>
      <c r="W57" t="str">
        <f t="shared" si="1"/>
        <v/>
      </c>
      <c r="X57" t="str">
        <f t="shared" si="2"/>
        <v/>
      </c>
      <c r="AC57" t="b">
        <f t="shared" si="3"/>
        <v>0</v>
      </c>
      <c r="AD57" t="str">
        <f>IFERROR(ABS(ABS(K57-'Data Transformation'!$R$5)-ABS(K57-'Data Transformation'!$R$6)),"")</f>
        <v/>
      </c>
      <c r="AE57" t="b">
        <f>IF(C57=FALSE,"",IF(AND(OR(V57=$Z$6,V57=$Z$8),OR(AC57=TRUE,AD57&lt;='Data Transformation'!$X$8)),TRUE,FALSE))</f>
        <v>0</v>
      </c>
    </row>
    <row r="58" spans="2:31" x14ac:dyDescent="0.25">
      <c r="B58" t="str">
        <v xml:space="preserve"> </v>
      </c>
      <c r="C58" t="str">
        <v xml:space="preserve"> </v>
      </c>
      <c r="D58" t="str">
        <v xml:space="preserve"> </v>
      </c>
      <c r="E58" t="str">
        <v xml:space="preserve"> </v>
      </c>
      <c r="F58" t="str">
        <v xml:space="preserve"> </v>
      </c>
      <c r="G58" t="str">
        <v xml:space="preserve"> </v>
      </c>
      <c r="H58" t="str">
        <v xml:space="preserve"> </v>
      </c>
      <c r="I58" t="str">
        <v xml:space="preserve"> </v>
      </c>
      <c r="K58" s="59" t="str">
        <f>IFERROR(AVERAGEIF('Data Transformation'!$B$425:$B$8425,B58,IF('Input and Summary Results'!$J$4="no",'Data Transformation'!$C$425:$C$8425,'Data Transformation'!$E$425:$E$8425)),"")</f>
        <v/>
      </c>
      <c r="L58" s="60" t="str" cm="1">
        <f t="array" ref="L58">IFERROR(_xlfn.STDEV.S(IF('Data Transformation'!$B$425:$B$8425=B58,IF('Input and Summary Results'!$J$4="no",'Data Transformation'!$C$425:$C$8425,'Data Transformation'!$E$425:$E$8425),"")),"")</f>
        <v/>
      </c>
      <c r="M58" s="58"/>
      <c r="N58" t="str">
        <f>IF(E58&gt;='Data Transformation'!$R$29,B58,"")</f>
        <v xml:space="preserve"> </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xml:space="preserve">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xml:space="preserve"> </v>
      </c>
      <c r="S58" t="str">
        <f>IF(D58&gt;='Data Transformation'!$R$31,B58,"")</f>
        <v xml:space="preserve"> </v>
      </c>
      <c r="T58" t="str">
        <f>IF(AND(H58&lt;'Data Transformation'!$R$30,E58&lt;'Data Transformation'!$R$29,G58&lt;0.3,D58&lt;'Data Transformation'!$R$31,E58&gt;0.4,H58&gt;0.4),B58,"")</f>
        <v/>
      </c>
      <c r="U58" s="58"/>
      <c r="V58" t="str" cm="2">
        <f t="array" ref="V58">IF(C58=FALSE,"",IF(AND(ISNUMBER(B58),ISBLANK(N58:T58)),"Unclassified",(IF(COUNT(N58:T58)=0,"",INDEX($N$4:$T$4,MATCH(TRUE,N58:T58=B58,0))))))</f>
        <v/>
      </c>
      <c r="W58" t="str">
        <f t="shared" si="1"/>
        <v/>
      </c>
      <c r="X58" t="str">
        <f t="shared" si="2"/>
        <v/>
      </c>
      <c r="AC58" t="b">
        <f t="shared" si="3"/>
        <v>0</v>
      </c>
      <c r="AD58" t="str">
        <f>IFERROR(ABS(ABS(K58-'Data Transformation'!$R$5)-ABS(K58-'Data Transformation'!$R$6)),"")</f>
        <v/>
      </c>
      <c r="AE58" t="b">
        <f>IF(C58=FALSE,"",IF(AND(OR(V58=$Z$6,V58=$Z$8),OR(AC58=TRUE,AD58&lt;='Data Transformation'!$X$8)),TRUE,FALSE))</f>
        <v>0</v>
      </c>
    </row>
    <row r="59" spans="2:31" x14ac:dyDescent="0.25">
      <c r="B59" t="str">
        <v xml:space="preserve"> </v>
      </c>
      <c r="C59" t="str">
        <v xml:space="preserve"> </v>
      </c>
      <c r="D59" t="str">
        <v xml:space="preserve"> </v>
      </c>
      <c r="E59" t="str">
        <v xml:space="preserve"> </v>
      </c>
      <c r="F59" t="str">
        <v xml:space="preserve"> </v>
      </c>
      <c r="G59" t="str">
        <v xml:space="preserve"> </v>
      </c>
      <c r="H59" t="str">
        <v xml:space="preserve"> </v>
      </c>
      <c r="I59" t="str">
        <v xml:space="preserve"> </v>
      </c>
      <c r="K59" s="59" t="str">
        <f>IFERROR(AVERAGEIF('Data Transformation'!$B$425:$B$8425,B59,IF('Input and Summary Results'!$J$4="no",'Data Transformation'!$C$425:$C$8425,'Data Transformation'!$E$425:$E$8425)),"")</f>
        <v/>
      </c>
      <c r="L59" s="60" t="str" cm="1">
        <f t="array" ref="L59">IFERROR(_xlfn.STDEV.S(IF('Data Transformation'!$B$425:$B$8425=B59,IF('Input and Summary Results'!$J$4="no",'Data Transformation'!$C$425:$C$8425,'Data Transformation'!$E$425:$E$8425),"")),"")</f>
        <v/>
      </c>
      <c r="M59" s="58"/>
      <c r="N59" t="str">
        <f>IF(E59&gt;='Data Transformation'!$R$29,B59,"")</f>
        <v xml:space="preserve"> </v>
      </c>
      <c r="O59" t="str">
        <f>IFERROR(IF(AND(Assignments!L59&lt;('Data Transformation'!$R$4-'Data Transformation'!$R$3)/2,ABS(K59-'Data Transformation'!$R$6)&gt;ABS(K59-'Data Transformation'!$R$5),NOT(ISNUMBER(N59)),NOT(ISNUMBER(R59)),NOT(ISNUMBER(P59)),NOT(ISNUMBER(R59)),NOT(ISNUMBER(S59)),NOT(ISNUMBER(T59))),Assignments!B59,""),"")</f>
        <v/>
      </c>
      <c r="P59" t="str">
        <f>IF(AND(NOT(ISNUMBER(N59)),NOT(ISNUMBER(R59)),NOT(ISNUMBER(S59)),G59&gt;='Data Transformation'!$R$28),B59,"")</f>
        <v xml:space="preserve"> </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xml:space="preserve"> </v>
      </c>
      <c r="S59" t="str">
        <f>IF(D59&gt;='Data Transformation'!$R$31,B59,"")</f>
        <v xml:space="preserve"> </v>
      </c>
      <c r="T59" t="str">
        <f>IF(AND(H59&lt;'Data Transformation'!$R$30,E59&lt;'Data Transformation'!$R$29,G59&lt;0.3,D59&lt;'Data Transformation'!$R$31,E59&gt;0.4,H59&gt;0.4),B59,"")</f>
        <v/>
      </c>
      <c r="U59" s="58"/>
      <c r="V59" t="str" cm="2">
        <f t="array" ref="V59">IF(C59=FALSE,"",IF(AND(ISNUMBER(B59),ISBLANK(N59:T59)),"Unclassified",(IF(COUNT(N59:T59)=0,"",INDEX($N$4:$T$4,MATCH(TRUE,N59:T59=B59,0))))))</f>
        <v/>
      </c>
      <c r="W59" t="str">
        <f t="shared" si="1"/>
        <v/>
      </c>
      <c r="X59" t="str">
        <f t="shared" si="2"/>
        <v/>
      </c>
      <c r="AC59" t="b">
        <f t="shared" si="3"/>
        <v>0</v>
      </c>
      <c r="AD59" t="str">
        <f>IFERROR(ABS(ABS(K59-'Data Transformation'!$R$5)-ABS(K59-'Data Transformation'!$R$6)),"")</f>
        <v/>
      </c>
      <c r="AE59" t="b">
        <f>IF(C59=FALSE,"",IF(AND(OR(V59=$Z$6,V59=$Z$8),OR(AC59=TRUE,AD59&lt;='Data Transformation'!$X$8)),TRUE,FALSE))</f>
        <v>0</v>
      </c>
    </row>
    <row r="60" spans="2:31" x14ac:dyDescent="0.25">
      <c r="B60" t="str">
        <v xml:space="preserve"> </v>
      </c>
      <c r="C60" t="str">
        <v xml:space="preserve"> </v>
      </c>
      <c r="D60" t="str">
        <v xml:space="preserve"> </v>
      </c>
      <c r="E60" t="str">
        <v xml:space="preserve"> </v>
      </c>
      <c r="F60" t="str">
        <v xml:space="preserve"> </v>
      </c>
      <c r="G60" t="str">
        <v xml:space="preserve"> </v>
      </c>
      <c r="H60" t="str">
        <v xml:space="preserve"> </v>
      </c>
      <c r="I60" t="str">
        <v xml:space="preserve"> </v>
      </c>
      <c r="K60" s="59" t="str">
        <f>IFERROR(AVERAGEIF('Data Transformation'!$B$425:$B$8425,B60,IF('Input and Summary Results'!$J$4="no",'Data Transformation'!$C$425:$C$8425,'Data Transformation'!$E$425:$E$8425)),"")</f>
        <v/>
      </c>
      <c r="L60" s="60" t="str" cm="1">
        <f t="array" ref="L60">IFERROR(_xlfn.STDEV.S(IF('Data Transformation'!$B$425:$B$8425=B60,IF('Input and Summary Results'!$J$4="no",'Data Transformation'!$C$425:$C$8425,'Data Transformation'!$E$425:$E$8425),"")),"")</f>
        <v/>
      </c>
      <c r="M60" s="58"/>
      <c r="N60" t="str">
        <f>IF(E60&gt;='Data Transformation'!$R$29,B60,"")</f>
        <v xml:space="preserve"> </v>
      </c>
      <c r="O60" t="str">
        <f>IFERROR(IF(AND(Assignments!L60&lt;('Data Transformation'!$R$4-'Data Transformation'!$R$3)/2,ABS(K60-'Data Transformation'!$R$6)&gt;ABS(K60-'Data Transformation'!$R$5),NOT(ISNUMBER(N60)),NOT(ISNUMBER(R60)),NOT(ISNUMBER(P60)),NOT(ISNUMBER(R60)),NOT(ISNUMBER(S60)),NOT(ISNUMBER(T60))),Assignments!B60,""),"")</f>
        <v/>
      </c>
      <c r="P60" t="str">
        <f>IF(AND(NOT(ISNUMBER(N60)),NOT(ISNUMBER(R60)),NOT(ISNUMBER(S60)),G60&gt;='Data Transformation'!$R$28),B60,"")</f>
        <v xml:space="preserve"> </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xml:space="preserve"> </v>
      </c>
      <c r="S60" t="str">
        <f>IF(D60&gt;='Data Transformation'!$R$31,B60,"")</f>
        <v xml:space="preserve"> </v>
      </c>
      <c r="T60" t="str">
        <f>IF(AND(H60&lt;'Data Transformation'!$R$30,E60&lt;'Data Transformation'!$R$29,G60&lt;0.3,D60&lt;'Data Transformation'!$R$31,E60&gt;0.4,H60&gt;0.4),B60,"")</f>
        <v/>
      </c>
      <c r="U60" s="58"/>
      <c r="V60" t="str" cm="2">
        <f t="array" ref="V60">IF(C60=FALSE,"",IF(AND(ISNUMBER(B60),ISBLANK(N60:T60)),"Unclassified",(IF(COUNT(N60:T60)=0,"",INDEX($N$4:$T$4,MATCH(TRUE,N60:T60=B60,0))))))</f>
        <v/>
      </c>
      <c r="W60" t="str">
        <f t="shared" si="1"/>
        <v/>
      </c>
      <c r="X60" t="str">
        <f t="shared" si="2"/>
        <v/>
      </c>
      <c r="AC60" t="b">
        <f t="shared" si="3"/>
        <v>0</v>
      </c>
      <c r="AD60" t="str">
        <f>IFERROR(ABS(ABS(K60-'Data Transformation'!$R$5)-ABS(K60-'Data Transformation'!$R$6)),"")</f>
        <v/>
      </c>
      <c r="AE60" t="b">
        <f>IF(C60=FALSE,"",IF(AND(OR(V60=$Z$6,V60=$Z$8),OR(AC60=TRUE,AD60&lt;='Data Transformation'!$X$8)),TRUE,FALSE))</f>
        <v>0</v>
      </c>
    </row>
    <row r="61" spans="2:31" x14ac:dyDescent="0.25">
      <c r="B61" t="str">
        <v xml:space="preserve"> </v>
      </c>
      <c r="C61" t="str">
        <v xml:space="preserve"> </v>
      </c>
      <c r="D61" t="str">
        <v xml:space="preserve"> </v>
      </c>
      <c r="E61" t="str">
        <v xml:space="preserve"> </v>
      </c>
      <c r="F61" t="str">
        <v xml:space="preserve"> </v>
      </c>
      <c r="G61" t="str">
        <v xml:space="preserve"> </v>
      </c>
      <c r="H61" t="str">
        <v xml:space="preserve"> </v>
      </c>
      <c r="I61" t="str">
        <v xml:space="preserve"> </v>
      </c>
      <c r="K61" s="59" t="str">
        <f>IFERROR(AVERAGEIF('Data Transformation'!$B$425:$B$8425,B61,IF('Input and Summary Results'!$J$4="no",'Data Transformation'!$C$425:$C$8425,'Data Transformation'!$E$425:$E$8425)),"")</f>
        <v/>
      </c>
      <c r="L61" s="60" t="str" cm="1">
        <f t="array" ref="L61">IFERROR(_xlfn.STDEV.S(IF('Data Transformation'!$B$425:$B$8425=B61,IF('Input and Summary Results'!$J$4="no",'Data Transformation'!$C$425:$C$8425,'Data Transformation'!$E$425:$E$8425),"")),"")</f>
        <v/>
      </c>
      <c r="M61" s="58"/>
      <c r="N61" t="str">
        <f>IF(E61&gt;='Data Transformation'!$R$29,B61,"")</f>
        <v xml:space="preserve"> </v>
      </c>
      <c r="O61" t="str">
        <f>IFERROR(IF(AND(Assignments!L61&lt;('Data Transformation'!$R$4-'Data Transformation'!$R$3)/2,ABS(K61-'Data Transformation'!$R$6)&gt;ABS(K61-'Data Transformation'!$R$5),NOT(ISNUMBER(N61)),NOT(ISNUMBER(R61)),NOT(ISNUMBER(P61)),NOT(ISNUMBER(R61)),NOT(ISNUMBER(S61)),NOT(ISNUMBER(T61))),Assignments!B61,""),"")</f>
        <v/>
      </c>
      <c r="P61" t="str">
        <f>IF(AND(NOT(ISNUMBER(N61)),NOT(ISNUMBER(R61)),NOT(ISNUMBER(S61)),G61&gt;='Data Transformation'!$R$28),B61,"")</f>
        <v xml:space="preserve"> </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xml:space="preserve"> </v>
      </c>
      <c r="S61" t="str">
        <f>IF(D61&gt;='Data Transformation'!$R$31,B61,"")</f>
        <v xml:space="preserve"> </v>
      </c>
      <c r="T61" t="str">
        <f>IF(AND(H61&lt;'Data Transformation'!$R$30,E61&lt;'Data Transformation'!$R$29,G61&lt;0.3,D61&lt;'Data Transformation'!$R$31,E61&gt;0.4,H61&gt;0.4),B61,"")</f>
        <v/>
      </c>
      <c r="U61" s="58"/>
      <c r="V61" t="str" cm="2">
        <f t="array" ref="V61">IF(C61=FALSE,"",IF(AND(ISNUMBER(B61),ISBLANK(N61:T61)),"Unclassified",(IF(COUNT(N61:T61)=0,"",INDEX($N$4:$T$4,MATCH(TRUE,N61:T61=B61,0))))))</f>
        <v/>
      </c>
      <c r="W61" t="str">
        <f t="shared" si="1"/>
        <v/>
      </c>
      <c r="X61" t="str">
        <f t="shared" si="2"/>
        <v/>
      </c>
      <c r="AC61" t="b">
        <f t="shared" si="3"/>
        <v>0</v>
      </c>
      <c r="AD61" t="str">
        <f>IFERROR(ABS(ABS(K61-'Data Transformation'!$R$5)-ABS(K61-'Data Transformation'!$R$6)),"")</f>
        <v/>
      </c>
      <c r="AE61" t="b">
        <f>IF(C61=FALSE,"",IF(AND(OR(V61=$Z$6,V61=$Z$8),OR(AC61=TRUE,AD61&lt;='Data Transformation'!$X$8)),TRUE,FALSE))</f>
        <v>0</v>
      </c>
    </row>
    <row r="62" spans="2:31" x14ac:dyDescent="0.25">
      <c r="B62" t="str">
        <v xml:space="preserve"> </v>
      </c>
      <c r="C62" t="str">
        <v xml:space="preserve"> </v>
      </c>
      <c r="D62" t="str">
        <v xml:space="preserve"> </v>
      </c>
      <c r="E62" t="str">
        <v xml:space="preserve"> </v>
      </c>
      <c r="F62" t="str">
        <v xml:space="preserve"> </v>
      </c>
      <c r="G62" t="str">
        <v xml:space="preserve"> </v>
      </c>
      <c r="H62" t="str">
        <v xml:space="preserve"> </v>
      </c>
      <c r="I62" t="str">
        <v xml:space="preserve"> </v>
      </c>
      <c r="K62" s="59" t="str">
        <f>IFERROR(AVERAGEIF('Data Transformation'!$B$425:$B$8425,B62,IF('Input and Summary Results'!$J$4="no",'Data Transformation'!$C$425:$C$8425,'Data Transformation'!$E$425:$E$8425)),"")</f>
        <v/>
      </c>
      <c r="L62" s="60" t="str" cm="1">
        <f t="array" ref="L62">IFERROR(_xlfn.STDEV.S(IF('Data Transformation'!$B$425:$B$8425=B62,IF('Input and Summary Results'!$J$4="no",'Data Transformation'!$C$425:$C$8425,'Data Transformation'!$E$425:$E$8425),"")),"")</f>
        <v/>
      </c>
      <c r="M62" s="58"/>
      <c r="N62" t="str">
        <f>IF(E62&gt;='Data Transformation'!$R$29,B62,"")</f>
        <v xml:space="preserve">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xml:space="preserve"> </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xml:space="preserve"> </v>
      </c>
      <c r="S62" t="str">
        <f>IF(D62&gt;='Data Transformation'!$R$31,B62,"")</f>
        <v xml:space="preserve"> </v>
      </c>
      <c r="T62" t="str">
        <f>IF(AND(H62&lt;'Data Transformation'!$R$30,E62&lt;'Data Transformation'!$R$29,G62&lt;0.3,D62&lt;'Data Transformation'!$R$31,E62&gt;0.4,H62&gt;0.4),B62,"")</f>
        <v/>
      </c>
      <c r="U62" s="58"/>
      <c r="V62" t="str" cm="2">
        <f t="array" ref="V62">IF(C62=FALSE,"",IF(AND(ISNUMBER(B62),ISBLANK(N62:T62)),"Unclassified",(IF(COUNT(N62:T62)=0,"",INDEX($N$4:$T$4,MATCH(TRUE,N62:T62=B62,0))))))</f>
        <v/>
      </c>
      <c r="W62" t="str">
        <f t="shared" si="1"/>
        <v/>
      </c>
      <c r="X62" t="str">
        <f t="shared" si="2"/>
        <v/>
      </c>
      <c r="AC62" t="b">
        <f t="shared" si="3"/>
        <v>0</v>
      </c>
      <c r="AD62" t="str">
        <f>IFERROR(ABS(ABS(K62-'Data Transformation'!$R$5)-ABS(K62-'Data Transformation'!$R$6)),"")</f>
        <v/>
      </c>
      <c r="AE62" t="b">
        <f>IF(C62=FALSE,"",IF(AND(OR(V62=$Z$6,V62=$Z$8),OR(AC62=TRUE,AD62&lt;='Data Transformation'!$X$8)),TRUE,FALSE))</f>
        <v>0</v>
      </c>
    </row>
    <row r="63" spans="2:31" x14ac:dyDescent="0.25">
      <c r="B63" t="str">
        <v xml:space="preserve"> </v>
      </c>
      <c r="C63" t="str">
        <v xml:space="preserve"> </v>
      </c>
      <c r="D63" t="str">
        <v xml:space="preserve"> </v>
      </c>
      <c r="E63" t="str">
        <v xml:space="preserve"> </v>
      </c>
      <c r="F63" t="str">
        <v xml:space="preserve"> </v>
      </c>
      <c r="G63" t="str">
        <v xml:space="preserve"> </v>
      </c>
      <c r="H63" t="str">
        <v xml:space="preserve"> </v>
      </c>
      <c r="I63" t="str">
        <v xml:space="preserve"> </v>
      </c>
      <c r="K63" s="59" t="str">
        <f>IFERROR(AVERAGEIF('Data Transformation'!$B$425:$B$8425,B63,IF('Input and Summary Results'!$J$4="no",'Data Transformation'!$C$425:$C$8425,'Data Transformation'!$E$425:$E$8425)),"")</f>
        <v/>
      </c>
      <c r="L63" s="60" t="str" cm="1">
        <f t="array" ref="L63">IFERROR(_xlfn.STDEV.S(IF('Data Transformation'!$B$425:$B$8425=B63,IF('Input and Summary Results'!$J$4="no",'Data Transformation'!$C$425:$C$8425,'Data Transformation'!$E$425:$E$8425),"")),"")</f>
        <v/>
      </c>
      <c r="M63" s="58"/>
      <c r="N63" t="str">
        <f>IF(E63&gt;='Data Transformation'!$R$29,B63,"")</f>
        <v xml:space="preserve"> </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xml:space="preserve">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xml:space="preserve"> </v>
      </c>
      <c r="S63" t="str">
        <f>IF(D63&gt;='Data Transformation'!$R$31,B63,"")</f>
        <v xml:space="preserve"> </v>
      </c>
      <c r="T63" t="str">
        <f>IF(AND(H63&lt;'Data Transformation'!$R$30,E63&lt;'Data Transformation'!$R$29,G63&lt;0.3,D63&lt;'Data Transformation'!$R$31,E63&gt;0.4,H63&gt;0.4),B63,"")</f>
        <v/>
      </c>
      <c r="U63" s="58"/>
      <c r="V63" t="str" cm="2">
        <f t="array" ref="V63">IF(C63=FALSE,"",IF(AND(ISNUMBER(B63),ISBLANK(N63:T63)),"Unclassified",(IF(COUNT(N63:T63)=0,"",INDEX($N$4:$T$4,MATCH(TRUE,N63:T63=B63,0))))))</f>
        <v/>
      </c>
      <c r="W63" t="str">
        <f t="shared" si="1"/>
        <v/>
      </c>
      <c r="X63" t="str">
        <f t="shared" si="2"/>
        <v/>
      </c>
      <c r="AC63" t="b">
        <f t="shared" si="3"/>
        <v>0</v>
      </c>
      <c r="AD63" t="str">
        <f>IFERROR(ABS(ABS(K63-'Data Transformation'!$R$5)-ABS(K63-'Data Transformation'!$R$6)),"")</f>
        <v/>
      </c>
      <c r="AE63" t="b">
        <f>IF(C63=FALSE,"",IF(AND(OR(V63=$Z$6,V63=$Z$8),OR(AC63=TRUE,AD63&lt;='Data Transformation'!$X$8)),TRUE,FALSE))</f>
        <v>0</v>
      </c>
    </row>
    <row r="64" spans="2:31" x14ac:dyDescent="0.25">
      <c r="B64" t="str">
        <v xml:space="preserve"> </v>
      </c>
      <c r="C64" t="str">
        <v xml:space="preserve"> </v>
      </c>
      <c r="D64" t="str">
        <v xml:space="preserve"> </v>
      </c>
      <c r="E64" t="str">
        <v xml:space="preserve"> </v>
      </c>
      <c r="F64" t="str">
        <v xml:space="preserve"> </v>
      </c>
      <c r="G64" t="str">
        <v xml:space="preserve"> </v>
      </c>
      <c r="H64" t="str">
        <v xml:space="preserve"> </v>
      </c>
      <c r="I64" t="str">
        <v xml:space="preserve"> </v>
      </c>
      <c r="K64" s="59" t="str">
        <f>IFERROR(AVERAGEIF('Data Transformation'!$B$425:$B$8425,B64,IF('Input and Summary Results'!$J$4="no",'Data Transformation'!$C$425:$C$8425,'Data Transformation'!$E$425:$E$8425)),"")</f>
        <v/>
      </c>
      <c r="L64" s="60" t="str" cm="1">
        <f t="array" ref="L64">IFERROR(_xlfn.STDEV.S(IF('Data Transformation'!$B$425:$B$8425=B64,IF('Input and Summary Results'!$J$4="no",'Data Transformation'!$C$425:$C$8425,'Data Transformation'!$E$425:$E$8425),"")),"")</f>
        <v/>
      </c>
      <c r="M64" s="58"/>
      <c r="N64" t="str">
        <f>IF(E64&gt;='Data Transformation'!$R$29,B64,"")</f>
        <v xml:space="preserve">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xml:space="preserve">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xml:space="preserve"> </v>
      </c>
      <c r="S64" t="str">
        <f>IF(D64&gt;='Data Transformation'!$R$31,B64,"")</f>
        <v xml:space="preserve"> </v>
      </c>
      <c r="T64" t="str">
        <f>IF(AND(H64&lt;'Data Transformation'!$R$30,E64&lt;'Data Transformation'!$R$29,G64&lt;0.3,D64&lt;'Data Transformation'!$R$31,E64&gt;0.4,H64&gt;0.4),B64,"")</f>
        <v/>
      </c>
      <c r="U64" s="58"/>
      <c r="V64" t="str" cm="2">
        <f t="array" ref="V64">IF(C64=FALSE,"",IF(AND(ISNUMBER(B64),ISBLANK(N64:T64)),"Unclassified",(IF(COUNT(N64:T64)=0,"",INDEX($N$4:$T$4,MATCH(TRUE,N64:T64=B64,0))))))</f>
        <v/>
      </c>
      <c r="W64" t="str">
        <f t="shared" si="1"/>
        <v/>
      </c>
      <c r="X64" t="str">
        <f t="shared" si="2"/>
        <v/>
      </c>
      <c r="AC64" t="b">
        <f t="shared" si="3"/>
        <v>0</v>
      </c>
      <c r="AD64" t="str">
        <f>IFERROR(ABS(ABS(K64-'Data Transformation'!$R$5)-ABS(K64-'Data Transformation'!$R$6)),"")</f>
        <v/>
      </c>
      <c r="AE64" t="b">
        <f>IF(C64=FALSE,"",IF(AND(OR(V64=$Z$6,V64=$Z$8),OR(AC64=TRUE,AD64&lt;='Data Transformation'!$X$8)),TRUE,FALSE))</f>
        <v>0</v>
      </c>
    </row>
    <row r="65" spans="2:31" x14ac:dyDescent="0.25">
      <c r="B65" t="str">
        <v xml:space="preserve"> </v>
      </c>
      <c r="C65" t="str">
        <v xml:space="preserve"> </v>
      </c>
      <c r="D65" t="str">
        <v xml:space="preserve"> </v>
      </c>
      <c r="E65" t="str">
        <v xml:space="preserve"> </v>
      </c>
      <c r="F65" t="str">
        <v xml:space="preserve"> </v>
      </c>
      <c r="G65" t="str">
        <v xml:space="preserve"> </v>
      </c>
      <c r="H65" t="str">
        <v xml:space="preserve"> </v>
      </c>
      <c r="I65" t="str">
        <v xml:space="preserve"> </v>
      </c>
      <c r="K65" s="59" t="str">
        <f>IFERROR(AVERAGEIF('Data Transformation'!$B$425:$B$8425,B65,IF('Input and Summary Results'!$J$4="no",'Data Transformation'!$C$425:$C$8425,'Data Transformation'!$E$425:$E$8425)),"")</f>
        <v/>
      </c>
      <c r="L65" s="60" t="str" cm="1">
        <f t="array" ref="L65">IFERROR(_xlfn.STDEV.S(IF('Data Transformation'!$B$425:$B$8425=B65,IF('Input and Summary Results'!$J$4="no",'Data Transformation'!$C$425:$C$8425,'Data Transformation'!$E$425:$E$8425),"")),"")</f>
        <v/>
      </c>
      <c r="M65" s="58"/>
      <c r="N65" t="str">
        <f>IF(E65&gt;='Data Transformation'!$R$29,B65,"")</f>
        <v xml:space="preserve"> </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xml:space="preserve">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xml:space="preserve"> </v>
      </c>
      <c r="S65" t="str">
        <f>IF(D65&gt;='Data Transformation'!$R$31,B65,"")</f>
        <v xml:space="preserve"> </v>
      </c>
      <c r="T65" t="str">
        <f>IF(AND(H65&lt;'Data Transformation'!$R$30,E65&lt;'Data Transformation'!$R$29,G65&lt;0.3,D65&lt;'Data Transformation'!$R$31,E65&gt;0.4,H65&gt;0.4),B65,"")</f>
        <v/>
      </c>
      <c r="U65" s="58"/>
      <c r="V65" t="str" cm="2">
        <f t="array" ref="V65">IF(C65=FALSE,"",IF(AND(ISNUMBER(B65),ISBLANK(N65:T65)),"Unclassified",(IF(COUNT(N65:T65)=0,"",INDEX($N$4:$T$4,MATCH(TRUE,N65:T65=B65,0))))))</f>
        <v/>
      </c>
      <c r="W65" t="str">
        <f t="shared" si="1"/>
        <v/>
      </c>
      <c r="X65" t="str">
        <f t="shared" si="2"/>
        <v/>
      </c>
      <c r="AC65" t="b">
        <f t="shared" si="3"/>
        <v>0</v>
      </c>
      <c r="AD65" t="str">
        <f>IFERROR(ABS(ABS(K65-'Data Transformation'!$R$5)-ABS(K65-'Data Transformation'!$R$6)),"")</f>
        <v/>
      </c>
      <c r="AE65" t="b">
        <f>IF(C65=FALSE,"",IF(AND(OR(V65=$Z$6,V65=$Z$8),OR(AC65=TRUE,AD65&lt;='Data Transformation'!$X$8)),TRUE,FALSE))</f>
        <v>0</v>
      </c>
    </row>
    <row r="66" spans="2:31" x14ac:dyDescent="0.25">
      <c r="B66" t="str">
        <v xml:space="preserve"> </v>
      </c>
      <c r="C66" t="str">
        <v xml:space="preserve"> </v>
      </c>
      <c r="D66" t="str">
        <v xml:space="preserve"> </v>
      </c>
      <c r="E66" t="str">
        <v xml:space="preserve"> </v>
      </c>
      <c r="F66" t="str">
        <v xml:space="preserve"> </v>
      </c>
      <c r="G66" t="str">
        <v xml:space="preserve"> </v>
      </c>
      <c r="H66" t="str">
        <v xml:space="preserve"> </v>
      </c>
      <c r="I66" t="str">
        <v xml:space="preserve"> </v>
      </c>
      <c r="K66" s="59" t="str">
        <f>IFERROR(AVERAGEIF('Data Transformation'!$B$425:$B$8425,B66,IF('Input and Summary Results'!$J$4="no",'Data Transformation'!$C$425:$C$8425,'Data Transformation'!$E$425:$E$8425)),"")</f>
        <v/>
      </c>
      <c r="L66" s="60" t="str" cm="1">
        <f t="array" ref="L66">IFERROR(_xlfn.STDEV.S(IF('Data Transformation'!$B$425:$B$8425=B66,IF('Input and Summary Results'!$J$4="no",'Data Transformation'!$C$425:$C$8425,'Data Transformation'!$E$425:$E$8425),"")),"")</f>
        <v/>
      </c>
      <c r="M66" s="58"/>
      <c r="N66" t="str">
        <f>IF(E66&gt;='Data Transformation'!$R$29,B66,"")</f>
        <v xml:space="preserve"> </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xml:space="preserve">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xml:space="preserve"> </v>
      </c>
      <c r="S66" t="str">
        <f>IF(D66&gt;='Data Transformation'!$R$31,B66,"")</f>
        <v xml:space="preserve"> </v>
      </c>
      <c r="T66" t="str">
        <f>IF(AND(H66&lt;'Data Transformation'!$R$30,E66&lt;'Data Transformation'!$R$29,G66&lt;0.3,D66&lt;'Data Transformation'!$R$31,E66&gt;0.4,H66&gt;0.4),B66,"")</f>
        <v/>
      </c>
      <c r="U66" s="58"/>
      <c r="V66" t="str" cm="2">
        <f t="array" ref="V66">IF(C66=FALSE,"",IF(AND(ISNUMBER(B66),ISBLANK(N66:T66)),"Unclassified",(IF(COUNT(N66:T66)=0,"",INDEX($N$4:$T$4,MATCH(TRUE,N66:T66=B66,0))))))</f>
        <v/>
      </c>
      <c r="W66" t="str">
        <f t="shared" si="1"/>
        <v/>
      </c>
      <c r="X66" t="str">
        <f t="shared" si="2"/>
        <v/>
      </c>
      <c r="AC66" t="b">
        <f t="shared" si="3"/>
        <v>0</v>
      </c>
      <c r="AD66" t="str">
        <f>IFERROR(ABS(ABS(K66-'Data Transformation'!$R$5)-ABS(K66-'Data Transformation'!$R$6)),"")</f>
        <v/>
      </c>
      <c r="AE66" t="b">
        <f>IF(C66=FALSE,"",IF(AND(OR(V66=$Z$6,V66=$Z$8),OR(AC66=TRUE,AD66&lt;='Data Transformation'!$X$8)),TRUE,FALSE))</f>
        <v>0</v>
      </c>
    </row>
    <row r="67" spans="2:31" x14ac:dyDescent="0.25">
      <c r="B67" t="str">
        <v xml:space="preserve"> </v>
      </c>
      <c r="C67" t="str">
        <v xml:space="preserve"> </v>
      </c>
      <c r="D67" t="str">
        <v xml:space="preserve"> </v>
      </c>
      <c r="E67" t="str">
        <v xml:space="preserve"> </v>
      </c>
      <c r="F67" t="str">
        <v xml:space="preserve"> </v>
      </c>
      <c r="G67" t="str">
        <v xml:space="preserve"> </v>
      </c>
      <c r="H67" t="str">
        <v xml:space="preserve"> </v>
      </c>
      <c r="I67" t="str">
        <v xml:space="preserve"> </v>
      </c>
      <c r="K67" s="59" t="str">
        <f>IFERROR(AVERAGEIF('Data Transformation'!$B$425:$B$8425,B67,IF('Input and Summary Results'!$J$4="no",'Data Transformation'!$C$425:$C$8425,'Data Transformation'!$E$425:$E$8425)),"")</f>
        <v/>
      </c>
      <c r="L67" s="60" t="str" cm="1">
        <f t="array" ref="L67">IFERROR(_xlfn.STDEV.S(IF('Data Transformation'!$B$425:$B$8425=B67,IF('Input and Summary Results'!$J$4="no",'Data Transformation'!$C$425:$C$8425,'Data Transformation'!$E$425:$E$8425),"")),"")</f>
        <v/>
      </c>
      <c r="M67" s="58"/>
      <c r="N67" t="str">
        <f>IF(E67&gt;='Data Transformation'!$R$29,B67,"")</f>
        <v xml:space="preserve"> </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xml:space="preserve">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xml:space="preserve"> </v>
      </c>
      <c r="S67" t="str">
        <f>IF(D67&gt;='Data Transformation'!$R$31,B67,"")</f>
        <v xml:space="preserve"> </v>
      </c>
      <c r="T67" t="str">
        <f>IF(AND(H67&lt;'Data Transformation'!$R$30,E67&lt;'Data Transformation'!$R$29,G67&lt;0.3,D67&lt;'Data Transformation'!$R$31,E67&gt;0.4,H67&gt;0.4),B67,"")</f>
        <v/>
      </c>
      <c r="U67" s="58"/>
      <c r="V67" t="str" cm="2">
        <f t="array" ref="V67">IF(C67=FALSE,"",IF(AND(ISNUMBER(B67),ISBLANK(N67:T67)),"Unclassified",(IF(COUNT(N67:T67)=0,"",INDEX($N$4:$T$4,MATCH(TRUE,N67:T67=B67,0))))))</f>
        <v/>
      </c>
      <c r="W67" t="str">
        <f t="shared" si="1"/>
        <v/>
      </c>
      <c r="X67" t="str">
        <f t="shared" si="2"/>
        <v/>
      </c>
      <c r="AC67" t="b">
        <f t="shared" si="3"/>
        <v>0</v>
      </c>
      <c r="AD67" t="str">
        <f>IFERROR(ABS(ABS(K67-'Data Transformation'!$R$5)-ABS(K67-'Data Transformation'!$R$6)),"")</f>
        <v/>
      </c>
      <c r="AE67" t="b">
        <f>IF(C67=FALSE,"",IF(AND(OR(V67=$Z$6,V67=$Z$8),OR(AC67=TRUE,AD67&lt;='Data Transformation'!$X$8)),TRUE,FALSE))</f>
        <v>0</v>
      </c>
    </row>
    <row r="68" spans="2:31" x14ac:dyDescent="0.25">
      <c r="B68" t="str">
        <v xml:space="preserve"> </v>
      </c>
      <c r="C68" t="str">
        <v xml:space="preserve"> </v>
      </c>
      <c r="D68" t="str">
        <v xml:space="preserve"> </v>
      </c>
      <c r="E68" t="str">
        <v xml:space="preserve"> </v>
      </c>
      <c r="F68" t="str">
        <v xml:space="preserve"> </v>
      </c>
      <c r="G68" t="str">
        <v xml:space="preserve"> </v>
      </c>
      <c r="H68" t="str">
        <v xml:space="preserve"> </v>
      </c>
      <c r="I68" t="str">
        <v xml:space="preserve"> </v>
      </c>
      <c r="K68" s="59" t="str">
        <f>IFERROR(AVERAGEIF('Data Transformation'!$B$425:$B$8425,B68,IF('Input and Summary Results'!$J$4="no",'Data Transformation'!$C$425:$C$8425,'Data Transformation'!$E$425:$E$8425)),"")</f>
        <v/>
      </c>
      <c r="L68" s="60" t="str" cm="1">
        <f t="array" ref="L68">IFERROR(_xlfn.STDEV.S(IF('Data Transformation'!$B$425:$B$8425=B68,IF('Input and Summary Results'!$J$4="no",'Data Transformation'!$C$425:$C$8425,'Data Transformation'!$E$425:$E$8425),"")),"")</f>
        <v/>
      </c>
      <c r="M68" s="58"/>
      <c r="N68" t="str">
        <f>IF(E68&gt;='Data Transformation'!$R$29,B68,"")</f>
        <v xml:space="preserve"> </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xml:space="preserve">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xml:space="preserve"> </v>
      </c>
      <c r="S68" t="str">
        <f>IF(D68&gt;='Data Transformation'!$R$31,B68,"")</f>
        <v xml:space="preserve"> </v>
      </c>
      <c r="T68" t="str">
        <f>IF(AND(H68&lt;'Data Transformation'!$R$30,E68&lt;'Data Transformation'!$R$29,G68&lt;0.3,D68&lt;'Data Transformation'!$R$31,E68&gt;0.4,H68&gt;0.4),B68,"")</f>
        <v/>
      </c>
      <c r="U68" s="58"/>
      <c r="V68" t="str" cm="2">
        <f t="array" ref="V68">IF(C68=FALSE,"",IF(AND(ISNUMBER(B68),ISBLANK(N68:T68)),"Unclassified",(IF(COUNT(N68:T68)=0,"",INDEX($N$4:$T$4,MATCH(TRUE,N68:T68=B68,0))))))</f>
        <v/>
      </c>
      <c r="W68" t="str">
        <f t="shared" si="1"/>
        <v/>
      </c>
      <c r="X68" t="str">
        <f t="shared" si="2"/>
        <v/>
      </c>
      <c r="AC68" t="b">
        <f t="shared" si="3"/>
        <v>0</v>
      </c>
      <c r="AD68" t="str">
        <f>IFERROR(ABS(ABS(K68-'Data Transformation'!$R$5)-ABS(K68-'Data Transformation'!$R$6)),"")</f>
        <v/>
      </c>
      <c r="AE68" t="b">
        <f>IF(C68=FALSE,"",IF(AND(OR(V68=$Z$6,V68=$Z$8),OR(AC68=TRUE,AD68&lt;='Data Transformation'!$X$8)),TRUE,FALSE))</f>
        <v>0</v>
      </c>
    </row>
    <row r="69" spans="2:31" x14ac:dyDescent="0.25">
      <c r="B69" t="str">
        <v xml:space="preserve"> </v>
      </c>
      <c r="C69" t="str">
        <v xml:space="preserve"> </v>
      </c>
      <c r="D69" t="str">
        <v xml:space="preserve"> </v>
      </c>
      <c r="E69" t="str">
        <v xml:space="preserve"> </v>
      </c>
      <c r="F69" t="str">
        <v xml:space="preserve"> </v>
      </c>
      <c r="G69" t="str">
        <v xml:space="preserve"> </v>
      </c>
      <c r="H69" t="str">
        <v xml:space="preserve"> </v>
      </c>
      <c r="I69" t="str">
        <v xml:space="preserve"> </v>
      </c>
      <c r="K69" s="59" t="str">
        <f>IFERROR(AVERAGEIF('Data Transformation'!$B$425:$B$8425,B69,IF('Input and Summary Results'!$J$4="no",'Data Transformation'!$C$425:$C$8425,'Data Transformation'!$E$425:$E$8425)),"")</f>
        <v/>
      </c>
      <c r="L69" s="60" t="str" cm="1">
        <f t="array" ref="L69">IFERROR(_xlfn.STDEV.S(IF('Data Transformation'!$B$425:$B$8425=B69,IF('Input and Summary Results'!$J$4="no",'Data Transformation'!$C$425:$C$8425,'Data Transformation'!$E$425:$E$8425),"")),"")</f>
        <v/>
      </c>
      <c r="M69" s="58"/>
      <c r="N69" t="str">
        <f>IF(E69&gt;='Data Transformation'!$R$29,B69,"")</f>
        <v xml:space="preserve"> </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xml:space="preserve">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xml:space="preserve"> </v>
      </c>
      <c r="S69" t="str">
        <f>IF(D69&gt;='Data Transformation'!$R$31,B69,"")</f>
        <v xml:space="preserve"> </v>
      </c>
      <c r="T69" t="str">
        <f>IF(AND(H69&lt;'Data Transformation'!$R$30,E69&lt;'Data Transformation'!$R$29,G69&lt;0.3,D69&lt;'Data Transformation'!$R$31,E69&gt;0.4,H69&gt;0.4),B69,"")</f>
        <v/>
      </c>
      <c r="U69" s="58"/>
      <c r="V69" t="str" cm="2">
        <f t="array" ref="V69">IF(C69=FALSE,"",IF(AND(ISNUMBER(B69),ISBLANK(N69:T69)),"Unclassified",(IF(COUNT(N69:T69)=0,"",INDEX($N$4:$T$4,MATCH(TRUE,N69:T69=B69,0))))))</f>
        <v/>
      </c>
      <c r="W69" t="str">
        <f t="shared" si="1"/>
        <v/>
      </c>
      <c r="X69" t="str">
        <f t="shared" si="2"/>
        <v/>
      </c>
      <c r="AC69" t="b">
        <f t="shared" si="3"/>
        <v>0</v>
      </c>
      <c r="AD69" t="str">
        <f>IFERROR(ABS(ABS(K69-'Data Transformation'!$R$5)-ABS(K69-'Data Transformation'!$R$6)),"")</f>
        <v/>
      </c>
      <c r="AE69" t="b">
        <f>IF(C69=FALSE,"",IF(AND(OR(V69=$Z$6,V69=$Z$8),OR(AC69=TRUE,AD69&lt;='Data Transformation'!$X$8)),TRUE,FALSE))</f>
        <v>0</v>
      </c>
    </row>
    <row r="70" spans="2:31" x14ac:dyDescent="0.25">
      <c r="B70" t="str">
        <v xml:space="preserve"> </v>
      </c>
      <c r="C70" t="str">
        <v xml:space="preserve"> </v>
      </c>
      <c r="D70" t="str">
        <v xml:space="preserve"> </v>
      </c>
      <c r="E70" t="str">
        <v xml:space="preserve"> </v>
      </c>
      <c r="F70" t="str">
        <v xml:space="preserve"> </v>
      </c>
      <c r="G70" t="str">
        <v xml:space="preserve"> </v>
      </c>
      <c r="H70" t="str">
        <v xml:space="preserve"> </v>
      </c>
      <c r="I70" t="str">
        <v xml:space="preserve"> </v>
      </c>
      <c r="K70" s="59" t="str">
        <f>IFERROR(AVERAGEIF('Data Transformation'!$B$425:$B$8425,B70,IF('Input and Summary Results'!$J$4="no",'Data Transformation'!$C$425:$C$8425,'Data Transformation'!$E$425:$E$8425)),"")</f>
        <v/>
      </c>
      <c r="L70" s="60" t="str" cm="1">
        <f t="array" ref="L70">IFERROR(_xlfn.STDEV.S(IF('Data Transformation'!$B$425:$B$8425=B70,IF('Input and Summary Results'!$J$4="no",'Data Transformation'!$C$425:$C$8425,'Data Transformation'!$E$425:$E$8425),"")),"")</f>
        <v/>
      </c>
      <c r="M70" s="58"/>
      <c r="N70" t="str">
        <f>IF(E70&gt;='Data Transformation'!$R$29,B70,"")</f>
        <v xml:space="preserve"> </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xml:space="preserve">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xml:space="preserve"> </v>
      </c>
      <c r="S70" t="str">
        <f>IF(D70&gt;='Data Transformation'!$R$31,B70,"")</f>
        <v xml:space="preserve"> </v>
      </c>
      <c r="T70" t="str">
        <f>IF(AND(H70&lt;'Data Transformation'!$R$30,E70&lt;'Data Transformation'!$R$29,G70&lt;0.3,D70&lt;'Data Transformation'!$R$31,E70&gt;0.4,H70&gt;0.4),B70,"")</f>
        <v/>
      </c>
      <c r="U70" s="58"/>
      <c r="V70" t="str" cm="2">
        <f t="array" ref="V70">IF(C70=FALSE,"",IF(AND(ISNUMBER(B70),ISBLANK(N70:T70)),"Unclassified",(IF(COUNT(N70:T70)=0,"",INDEX($N$4:$T$4,MATCH(TRUE,N70:T70=B70,0))))))</f>
        <v/>
      </c>
      <c r="W70" t="str">
        <f t="shared" si="1"/>
        <v/>
      </c>
      <c r="X70" t="str">
        <f t="shared" si="2"/>
        <v/>
      </c>
      <c r="AC70" t="b">
        <f t="shared" si="3"/>
        <v>0</v>
      </c>
      <c r="AD70" t="str">
        <f>IFERROR(ABS(ABS(K70-'Data Transformation'!$R$5)-ABS(K70-'Data Transformation'!$R$6)),"")</f>
        <v/>
      </c>
      <c r="AE70" t="b">
        <f>IF(C70=FALSE,"",IF(AND(OR(V70=$Z$6,V70=$Z$8),OR(AC70=TRUE,AD70&lt;='Data Transformation'!$X$8)),TRUE,FALSE))</f>
        <v>0</v>
      </c>
    </row>
    <row r="71" spans="2:31" x14ac:dyDescent="0.25">
      <c r="B71" t="str">
        <v xml:space="preserve"> </v>
      </c>
      <c r="C71" t="str">
        <v xml:space="preserve"> </v>
      </c>
      <c r="D71" t="str">
        <v xml:space="preserve"> </v>
      </c>
      <c r="E71" t="str">
        <v xml:space="preserve"> </v>
      </c>
      <c r="F71" t="str">
        <v xml:space="preserve"> </v>
      </c>
      <c r="G71" t="str">
        <v xml:space="preserve"> </v>
      </c>
      <c r="H71" t="str">
        <v xml:space="preserve"> </v>
      </c>
      <c r="I71" t="str">
        <v xml:space="preserve"> </v>
      </c>
      <c r="K71" s="59" t="str">
        <f>IFERROR(AVERAGEIF('Data Transformation'!$B$425:$B$8425,B71,IF('Input and Summary Results'!$J$4="no",'Data Transformation'!$C$425:$C$8425,'Data Transformation'!$E$425:$E$8425)),"")</f>
        <v/>
      </c>
      <c r="L71" s="60" t="str" cm="1">
        <f t="array" ref="L71">IFERROR(_xlfn.STDEV.S(IF('Data Transformation'!$B$425:$B$8425=B71,IF('Input and Summary Results'!$J$4="no",'Data Transformation'!$C$425:$C$8425,'Data Transformation'!$E$425:$E$8425),"")),"")</f>
        <v/>
      </c>
      <c r="M71" s="58"/>
      <c r="N71" t="str">
        <f>IF(E71&gt;='Data Transformation'!$R$29,B71,"")</f>
        <v xml:space="preserve"> </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xml:space="preserve">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xml:space="preserve"> </v>
      </c>
      <c r="S71" t="str">
        <f>IF(D71&gt;='Data Transformation'!$R$31,B71,"")</f>
        <v xml:space="preserve"> </v>
      </c>
      <c r="T71" t="str">
        <f>IF(AND(H71&lt;'Data Transformation'!$R$30,E71&lt;'Data Transformation'!$R$29,G71&lt;0.3,D71&lt;'Data Transformation'!$R$31,E71&gt;0.4,H71&gt;0.4),B71,"")</f>
        <v/>
      </c>
      <c r="U71" s="58"/>
      <c r="V71" t="str" cm="2">
        <f t="array" ref="V71">IF(C71=FALSE,"",IF(AND(ISNUMBER(B71),ISBLANK(N71:T71)),"Unclassified",(IF(COUNT(N71:T71)=0,"",INDEX($N$4:$T$4,MATCH(TRUE,N71:T71=B71,0))))))</f>
        <v/>
      </c>
      <c r="W71" t="str">
        <f t="shared" ref="W71:W134" si="4">IF(COUNT(N71:T71)&gt;1,"True","")</f>
        <v/>
      </c>
      <c r="X71" t="str">
        <f t="shared" ref="X71:X134" si="5">IF(AND(D71&gt;0.8,G71&gt;0.5,ISNUMBER(B71)),"True","")</f>
        <v/>
      </c>
      <c r="AC71" t="b">
        <f t="shared" ref="AC71:AC134" si="6">IF(AND(H71&gt;0.35,G71&lt;0.35,E71&gt;0.35,T71="",R71="",P71="",N71="",S71=""),TRUE,FALSE)</f>
        <v>0</v>
      </c>
      <c r="AD71" t="str">
        <f>IFERROR(ABS(ABS(K71-'Data Transformation'!$R$5)-ABS(K71-'Data Transformation'!$R$6)),"")</f>
        <v/>
      </c>
      <c r="AE71" t="b">
        <f>IF(C71=FALSE,"",IF(AND(OR(V71=$Z$6,V71=$Z$8),OR(AC71=TRUE,AD71&lt;='Data Transformation'!$X$8)),TRUE,FALSE))</f>
        <v>0</v>
      </c>
    </row>
    <row r="72" spans="2:31" x14ac:dyDescent="0.25">
      <c r="B72" t="str">
        <v xml:space="preserve"> </v>
      </c>
      <c r="C72" t="str">
        <v xml:space="preserve"> </v>
      </c>
      <c r="D72" t="str">
        <v xml:space="preserve"> </v>
      </c>
      <c r="E72" t="str">
        <v xml:space="preserve"> </v>
      </c>
      <c r="F72" t="str">
        <v xml:space="preserve"> </v>
      </c>
      <c r="G72" t="str">
        <v xml:space="preserve"> </v>
      </c>
      <c r="H72" t="str">
        <v xml:space="preserve"> </v>
      </c>
      <c r="I72" t="str">
        <v xml:space="preserve"> </v>
      </c>
      <c r="K72" s="59" t="str">
        <f>IFERROR(AVERAGEIF('Data Transformation'!$B$425:$B$8425,B72,IF('Input and Summary Results'!$J$4="no",'Data Transformation'!$C$425:$C$8425,'Data Transformation'!$E$425:$E$8425)),"")</f>
        <v/>
      </c>
      <c r="L72" s="60" t="str" cm="1">
        <f t="array" ref="L72">IFERROR(_xlfn.STDEV.S(IF('Data Transformation'!$B$425:$B$8425=B72,IF('Input and Summary Results'!$J$4="no",'Data Transformation'!$C$425:$C$8425,'Data Transformation'!$E$425:$E$8425),"")),"")</f>
        <v/>
      </c>
      <c r="M72" s="58"/>
      <c r="N72" t="str">
        <f>IF(E72&gt;='Data Transformation'!$R$29,B72,"")</f>
        <v xml:space="preserve">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xml:space="preserve">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xml:space="preserve"> </v>
      </c>
      <c r="S72" t="str">
        <f>IF(D72&gt;='Data Transformation'!$R$31,B72,"")</f>
        <v xml:space="preserve"> </v>
      </c>
      <c r="T72" t="str">
        <f>IF(AND(H72&lt;'Data Transformation'!$R$30,E72&lt;'Data Transformation'!$R$29,G72&lt;0.3,D72&lt;'Data Transformation'!$R$31,E72&gt;0.4,H72&gt;0.4),B72,"")</f>
        <v/>
      </c>
      <c r="U72" s="58"/>
      <c r="V72" t="str" cm="2">
        <f t="array" ref="V72">IF(C72=FALSE,"",IF(AND(ISNUMBER(B72),ISBLANK(N72:T72)),"Unclassified",(IF(COUNT(N72:T72)=0,"",INDEX($N$4:$T$4,MATCH(TRUE,N72:T72=B72,0))))))</f>
        <v/>
      </c>
      <c r="W72" t="str">
        <f t="shared" si="4"/>
        <v/>
      </c>
      <c r="X72" t="str">
        <f t="shared" si="5"/>
        <v/>
      </c>
      <c r="AC72" t="b">
        <f t="shared" si="6"/>
        <v>0</v>
      </c>
      <c r="AD72" t="str">
        <f>IFERROR(ABS(ABS(K72-'Data Transformation'!$R$5)-ABS(K72-'Data Transformation'!$R$6)),"")</f>
        <v/>
      </c>
      <c r="AE72" t="b">
        <f>IF(C72=FALSE,"",IF(AND(OR(V72=$Z$6,V72=$Z$8),OR(AC72=TRUE,AD72&lt;='Data Transformation'!$X$8)),TRUE,FALSE))</f>
        <v>0</v>
      </c>
    </row>
    <row r="73" spans="2:31" x14ac:dyDescent="0.25">
      <c r="B73" t="str">
        <v xml:space="preserve"> </v>
      </c>
      <c r="C73" t="str">
        <v xml:space="preserve"> </v>
      </c>
      <c r="D73" t="str">
        <v xml:space="preserve"> </v>
      </c>
      <c r="E73" t="str">
        <v xml:space="preserve"> </v>
      </c>
      <c r="F73" t="str">
        <v xml:space="preserve"> </v>
      </c>
      <c r="G73" t="str">
        <v xml:space="preserve"> </v>
      </c>
      <c r="H73" t="str">
        <v xml:space="preserve"> </v>
      </c>
      <c r="I73" t="str">
        <v xml:space="preserve"> </v>
      </c>
      <c r="K73" s="59" t="str">
        <f>IFERROR(AVERAGEIF('Data Transformation'!$B$425:$B$8425,B73,IF('Input and Summary Results'!$J$4="no",'Data Transformation'!$C$425:$C$8425,'Data Transformation'!$E$425:$E$8425)),"")</f>
        <v/>
      </c>
      <c r="L73" s="60" t="str" cm="1">
        <f t="array" ref="L73">IFERROR(_xlfn.STDEV.S(IF('Data Transformation'!$B$425:$B$8425=B73,IF('Input and Summary Results'!$J$4="no",'Data Transformation'!$C$425:$C$8425,'Data Transformation'!$E$425:$E$8425),"")),"")</f>
        <v/>
      </c>
      <c r="M73" s="58"/>
      <c r="N73" t="str">
        <f>IF(E73&gt;='Data Transformation'!$R$29,B73,"")</f>
        <v xml:space="preserve"> </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xml:space="preserve">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xml:space="preserve"> </v>
      </c>
      <c r="S73" t="str">
        <f>IF(D73&gt;='Data Transformation'!$R$31,B73,"")</f>
        <v xml:space="preserve"> </v>
      </c>
      <c r="T73" t="str">
        <f>IF(AND(H73&lt;'Data Transformation'!$R$30,E73&lt;'Data Transformation'!$R$29,G73&lt;0.3,D73&lt;'Data Transformation'!$R$31,E73&gt;0.4,H73&gt;0.4),B73,"")</f>
        <v/>
      </c>
      <c r="U73" s="58"/>
      <c r="V73" t="str" cm="2">
        <f t="array" ref="V73">IF(C73=FALSE,"",IF(AND(ISNUMBER(B73),ISBLANK(N73:T73)),"Unclassified",(IF(COUNT(N73:T73)=0,"",INDEX($N$4:$T$4,MATCH(TRUE,N73:T73=B73,0))))))</f>
        <v/>
      </c>
      <c r="W73" t="str">
        <f t="shared" si="4"/>
        <v/>
      </c>
      <c r="X73" t="str">
        <f t="shared" si="5"/>
        <v/>
      </c>
      <c r="AC73" t="b">
        <f t="shared" si="6"/>
        <v>0</v>
      </c>
      <c r="AD73" t="str">
        <f>IFERROR(ABS(ABS(K73-'Data Transformation'!$R$5)-ABS(K73-'Data Transformation'!$R$6)),"")</f>
        <v/>
      </c>
      <c r="AE73" t="b">
        <f>IF(C73=FALSE,"",IF(AND(OR(V73=$Z$6,V73=$Z$8),OR(AC73=TRUE,AD73&lt;='Data Transformation'!$X$8)),TRUE,FALSE))</f>
        <v>0</v>
      </c>
    </row>
    <row r="74" spans="2:31" x14ac:dyDescent="0.25">
      <c r="B74" t="str">
        <v xml:space="preserve"> </v>
      </c>
      <c r="C74" t="str">
        <v xml:space="preserve"> </v>
      </c>
      <c r="D74" t="str">
        <v xml:space="preserve"> </v>
      </c>
      <c r="E74" t="str">
        <v xml:space="preserve"> </v>
      </c>
      <c r="F74" t="str">
        <v xml:space="preserve"> </v>
      </c>
      <c r="G74" t="str">
        <v xml:space="preserve"> </v>
      </c>
      <c r="H74" t="str">
        <v xml:space="preserve"> </v>
      </c>
      <c r="I74" t="str">
        <v xml:space="preserve"> </v>
      </c>
      <c r="K74" s="59" t="str">
        <f>IFERROR(AVERAGEIF('Data Transformation'!$B$425:$B$8425,B74,IF('Input and Summary Results'!$J$4="no",'Data Transformation'!$C$425:$C$8425,'Data Transformation'!$E$425:$E$8425)),"")</f>
        <v/>
      </c>
      <c r="L74" s="60" t="str" cm="1">
        <f t="array" ref="L74">IFERROR(_xlfn.STDEV.S(IF('Data Transformation'!$B$425:$B$8425=B74,IF('Input and Summary Results'!$J$4="no",'Data Transformation'!$C$425:$C$8425,'Data Transformation'!$E$425:$E$8425),"")),"")</f>
        <v/>
      </c>
      <c r="M74" s="58"/>
      <c r="N74" t="str">
        <f>IF(E74&gt;='Data Transformation'!$R$29,B74,"")</f>
        <v xml:space="preserve"> </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xml:space="preserve">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xml:space="preserve"> </v>
      </c>
      <c r="S74" t="str">
        <f>IF(D74&gt;='Data Transformation'!$R$31,B74,"")</f>
        <v xml:space="preserve"> </v>
      </c>
      <c r="T74" t="str">
        <f>IF(AND(H74&lt;'Data Transformation'!$R$30,E74&lt;'Data Transformation'!$R$29,G74&lt;0.3,D74&lt;'Data Transformation'!$R$31,E74&gt;0.4,H74&gt;0.4),B74,"")</f>
        <v/>
      </c>
      <c r="U74" s="58"/>
      <c r="V74" t="str" cm="2">
        <f t="array" ref="V74">IF(C74=FALSE,"",IF(AND(ISNUMBER(B74),ISBLANK(N74:T74)),"Unclassified",(IF(COUNT(N74:T74)=0,"",INDEX($N$4:$T$4,MATCH(TRUE,N74:T74=B74,0))))))</f>
        <v/>
      </c>
      <c r="W74" t="str">
        <f t="shared" si="4"/>
        <v/>
      </c>
      <c r="X74" t="str">
        <f t="shared" si="5"/>
        <v/>
      </c>
      <c r="AC74" t="b">
        <f t="shared" si="6"/>
        <v>0</v>
      </c>
      <c r="AD74" t="str">
        <f>IFERROR(ABS(ABS(K74-'Data Transformation'!$R$5)-ABS(K74-'Data Transformation'!$R$6)),"")</f>
        <v/>
      </c>
      <c r="AE74" t="b">
        <f>IF(C74=FALSE,"",IF(AND(OR(V74=$Z$6,V74=$Z$8),OR(AC74=TRUE,AD74&lt;='Data Transformation'!$X$8)),TRUE,FALSE))</f>
        <v>0</v>
      </c>
    </row>
    <row r="75" spans="2:31" x14ac:dyDescent="0.25">
      <c r="B75" t="str">
        <v xml:space="preserve"> </v>
      </c>
      <c r="C75" t="str">
        <v xml:space="preserve"> </v>
      </c>
      <c r="D75" t="str">
        <v xml:space="preserve"> </v>
      </c>
      <c r="E75" t="str">
        <v xml:space="preserve"> </v>
      </c>
      <c r="F75" t="str">
        <v xml:space="preserve"> </v>
      </c>
      <c r="G75" t="str">
        <v xml:space="preserve"> </v>
      </c>
      <c r="H75" t="str">
        <v xml:space="preserve"> </v>
      </c>
      <c r="I75" t="str">
        <v xml:space="preserve"> </v>
      </c>
      <c r="K75" s="59" t="str">
        <f>IFERROR(AVERAGEIF('Data Transformation'!$B$425:$B$8425,B75,IF('Input and Summary Results'!$J$4="no",'Data Transformation'!$C$425:$C$8425,'Data Transformation'!$E$425:$E$8425)),"")</f>
        <v/>
      </c>
      <c r="L75" s="60" t="str" cm="1">
        <f t="array" ref="L75">IFERROR(_xlfn.STDEV.S(IF('Data Transformation'!$B$425:$B$8425=B75,IF('Input and Summary Results'!$J$4="no",'Data Transformation'!$C$425:$C$8425,'Data Transformation'!$E$425:$E$8425),"")),"")</f>
        <v/>
      </c>
      <c r="M75" s="58"/>
      <c r="N75" t="str">
        <f>IF(E75&gt;='Data Transformation'!$R$29,B75,"")</f>
        <v xml:space="preserve"> </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xml:space="preserve">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xml:space="preserve"> </v>
      </c>
      <c r="S75" t="str">
        <f>IF(D75&gt;='Data Transformation'!$R$31,B75,"")</f>
        <v xml:space="preserve"> </v>
      </c>
      <c r="T75" t="str">
        <f>IF(AND(H75&lt;'Data Transformation'!$R$30,E75&lt;'Data Transformation'!$R$29,G75&lt;0.3,D75&lt;'Data Transformation'!$R$31,E75&gt;0.4,H75&gt;0.4),B75,"")</f>
        <v/>
      </c>
      <c r="U75" s="58"/>
      <c r="V75" t="str" cm="2">
        <f t="array" ref="V75">IF(C75=FALSE,"",IF(AND(ISNUMBER(B75),ISBLANK(N75:T75)),"Unclassified",(IF(COUNT(N75:T75)=0,"",INDEX($N$4:$T$4,MATCH(TRUE,N75:T75=B75,0))))))</f>
        <v/>
      </c>
      <c r="W75" t="str">
        <f t="shared" si="4"/>
        <v/>
      </c>
      <c r="X75" t="str">
        <f t="shared" si="5"/>
        <v/>
      </c>
      <c r="AC75" t="b">
        <f t="shared" si="6"/>
        <v>0</v>
      </c>
      <c r="AD75" t="str">
        <f>IFERROR(ABS(ABS(K75-'Data Transformation'!$R$5)-ABS(K75-'Data Transformation'!$R$6)),"")</f>
        <v/>
      </c>
      <c r="AE75" t="b">
        <f>IF(C75=FALSE,"",IF(AND(OR(V75=$Z$6,V75=$Z$8),OR(AC75=TRUE,AD75&lt;='Data Transformation'!$X$8)),TRUE,FALSE))</f>
        <v>0</v>
      </c>
    </row>
    <row r="76" spans="2:31" x14ac:dyDescent="0.25">
      <c r="B76" t="str">
        <v xml:space="preserve"> </v>
      </c>
      <c r="C76" t="str">
        <v xml:space="preserve"> </v>
      </c>
      <c r="D76" t="str">
        <v xml:space="preserve"> </v>
      </c>
      <c r="E76" t="str">
        <v xml:space="preserve"> </v>
      </c>
      <c r="F76" t="str">
        <v xml:space="preserve"> </v>
      </c>
      <c r="G76" t="str">
        <v xml:space="preserve"> </v>
      </c>
      <c r="H76" t="str">
        <v xml:space="preserve"> </v>
      </c>
      <c r="I76" t="str">
        <v xml:space="preserve"> </v>
      </c>
      <c r="K76" s="59" t="str">
        <f>IFERROR(AVERAGEIF('Data Transformation'!$B$425:$B$8425,B76,IF('Input and Summary Results'!$J$4="no",'Data Transformation'!$C$425:$C$8425,'Data Transformation'!$E$425:$E$8425)),"")</f>
        <v/>
      </c>
      <c r="L76" s="60" t="str" cm="1">
        <f t="array" ref="L76">IFERROR(_xlfn.STDEV.S(IF('Data Transformation'!$B$425:$B$8425=B76,IF('Input and Summary Results'!$J$4="no",'Data Transformation'!$C$425:$C$8425,'Data Transformation'!$E$425:$E$8425),"")),"")</f>
        <v/>
      </c>
      <c r="M76" s="58"/>
      <c r="N76" t="str">
        <f>IF(E76&gt;='Data Transformation'!$R$29,B76,"")</f>
        <v xml:space="preserve"> </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xml:space="preserve">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xml:space="preserve"> </v>
      </c>
      <c r="S76" t="str">
        <f>IF(D76&gt;='Data Transformation'!$R$31,B76,"")</f>
        <v xml:space="preserve"> </v>
      </c>
      <c r="T76" t="str">
        <f>IF(AND(H76&lt;'Data Transformation'!$R$30,E76&lt;'Data Transformation'!$R$29,G76&lt;0.3,D76&lt;'Data Transformation'!$R$31,E76&gt;0.4,H76&gt;0.4),B76,"")</f>
        <v/>
      </c>
      <c r="U76" s="58"/>
      <c r="V76" t="str" cm="2">
        <f t="array" ref="V76">IF(C76=FALSE,"",IF(AND(ISNUMBER(B76),ISBLANK(N76:T76)),"Unclassified",(IF(COUNT(N76:T76)=0,"",INDEX($N$4:$T$4,MATCH(TRUE,N76:T76=B76,0))))))</f>
        <v/>
      </c>
      <c r="W76" t="str">
        <f t="shared" si="4"/>
        <v/>
      </c>
      <c r="X76" t="str">
        <f t="shared" si="5"/>
        <v/>
      </c>
      <c r="AC76" t="b">
        <f t="shared" si="6"/>
        <v>0</v>
      </c>
      <c r="AD76" t="str">
        <f>IFERROR(ABS(ABS(K76-'Data Transformation'!$R$5)-ABS(K76-'Data Transformation'!$R$6)),"")</f>
        <v/>
      </c>
      <c r="AE76" t="b">
        <f>IF(C76=FALSE,"",IF(AND(OR(V76=$Z$6,V76=$Z$8),OR(AC76=TRUE,AD76&lt;='Data Transformation'!$X$8)),TRUE,FALSE))</f>
        <v>0</v>
      </c>
    </row>
    <row r="77" spans="2:31" x14ac:dyDescent="0.25">
      <c r="B77" t="str">
        <v xml:space="preserve"> </v>
      </c>
      <c r="C77" t="str">
        <v xml:space="preserve"> </v>
      </c>
      <c r="D77" t="str">
        <v xml:space="preserve"> </v>
      </c>
      <c r="E77" t="str">
        <v xml:space="preserve"> </v>
      </c>
      <c r="F77" t="str">
        <v xml:space="preserve"> </v>
      </c>
      <c r="G77" t="str">
        <v xml:space="preserve"> </v>
      </c>
      <c r="H77" t="str">
        <v xml:space="preserve"> </v>
      </c>
      <c r="I77" t="str">
        <v xml:space="preserve"> </v>
      </c>
      <c r="K77" s="59" t="str">
        <f>IFERROR(AVERAGEIF('Data Transformation'!$B$425:$B$8425,B77,IF('Input and Summary Results'!$J$4="no",'Data Transformation'!$C$425:$C$8425,'Data Transformation'!$E$425:$E$8425)),"")</f>
        <v/>
      </c>
      <c r="L77" s="60" t="str" cm="1">
        <f t="array" ref="L77">IFERROR(_xlfn.STDEV.S(IF('Data Transformation'!$B$425:$B$8425=B77,IF('Input and Summary Results'!$J$4="no",'Data Transformation'!$C$425:$C$8425,'Data Transformation'!$E$425:$E$8425),"")),"")</f>
        <v/>
      </c>
      <c r="M77" s="58"/>
      <c r="N77" t="str">
        <f>IF(E77&gt;='Data Transformation'!$R$29,B77,"")</f>
        <v xml:space="preserve">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xml:space="preserve"> </v>
      </c>
      <c r="Q77" t="str">
        <f>IFERROR(IF(AND(Assignments!L77&lt;('Data Transformation'!$R$4-'Data Transformation'!$R$3)/2,ABS(K77-'Data Transformation'!$R$6)&lt;ABS(K77-'Data Transformation'!$R$5),NOT(ISNUMBER(N77)),NOT(ISNUMBER(T77)),NOT(ISNUMBER(P77)),NOT(ISNUMBER(R77)),NOT(ISNUMBER(T77)),NOT(ISNUMBER(S77))),Assignments!B77,""),"")</f>
        <v/>
      </c>
      <c r="R77" t="str">
        <f>IF(H77&gt;='Data Transformation'!$R$30,B77,"")</f>
        <v xml:space="preserve"> </v>
      </c>
      <c r="S77" t="str">
        <f>IF(D77&gt;='Data Transformation'!$R$31,B77,"")</f>
        <v xml:space="preserve"> </v>
      </c>
      <c r="T77" t="str">
        <f>IF(AND(H77&lt;'Data Transformation'!$R$30,E77&lt;'Data Transformation'!$R$29,G77&lt;0.3,D77&lt;'Data Transformation'!$R$31,E77&gt;0.4,H77&gt;0.4),B77,"")</f>
        <v/>
      </c>
      <c r="U77" s="58"/>
      <c r="V77" t="str" cm="2">
        <f t="array" ref="V77">IF(C77=FALSE,"",IF(AND(ISNUMBER(B77),ISBLANK(N77:T77)),"Unclassified",(IF(COUNT(N77:T77)=0,"",INDEX($N$4:$T$4,MATCH(TRUE,N77:T77=B77,0))))))</f>
        <v/>
      </c>
      <c r="W77" t="str">
        <f t="shared" si="4"/>
        <v/>
      </c>
      <c r="X77" t="str">
        <f t="shared" si="5"/>
        <v/>
      </c>
      <c r="AC77" t="b">
        <f t="shared" si="6"/>
        <v>0</v>
      </c>
      <c r="AD77" t="str">
        <f>IFERROR(ABS(ABS(K77-'Data Transformation'!$R$5)-ABS(K77-'Data Transformation'!$R$6)),"")</f>
        <v/>
      </c>
      <c r="AE77" t="b">
        <f>IF(C77=FALSE,"",IF(AND(OR(V77=$Z$6,V77=$Z$8),OR(AC77=TRUE,AD77&lt;='Data Transformation'!$X$8)),TRUE,FALSE))</f>
        <v>0</v>
      </c>
    </row>
    <row r="78" spans="2:31" x14ac:dyDescent="0.25">
      <c r="B78" t="str">
        <v xml:space="preserve"> </v>
      </c>
      <c r="C78" t="str">
        <v xml:space="preserve"> </v>
      </c>
      <c r="D78" t="str">
        <v xml:space="preserve"> </v>
      </c>
      <c r="E78" t="str">
        <v xml:space="preserve"> </v>
      </c>
      <c r="F78" t="str">
        <v xml:space="preserve"> </v>
      </c>
      <c r="G78" t="str">
        <v xml:space="preserve"> </v>
      </c>
      <c r="H78" t="str">
        <v xml:space="preserve"> </v>
      </c>
      <c r="I78" t="str">
        <v xml:space="preserve"> </v>
      </c>
      <c r="K78" s="59" t="str">
        <f>IFERROR(AVERAGEIF('Data Transformation'!$B$425:$B$8425,B78,IF('Input and Summary Results'!$J$4="no",'Data Transformation'!$C$425:$C$8425,'Data Transformation'!$E$425:$E$8425)),"")</f>
        <v/>
      </c>
      <c r="L78" s="60" t="str" cm="1">
        <f t="array" ref="L78">IFERROR(_xlfn.STDEV.S(IF('Data Transformation'!$B$425:$B$8425=B78,IF('Input and Summary Results'!$J$4="no",'Data Transformation'!$C$425:$C$8425,'Data Transformation'!$E$425:$E$8425),"")),"")</f>
        <v/>
      </c>
      <c r="M78" s="58"/>
      <c r="N78" t="str">
        <f>IF(E78&gt;='Data Transformation'!$R$29,B78,"")</f>
        <v xml:space="preserve"> </v>
      </c>
      <c r="O78" t="str">
        <f>IFERROR(IF(AND(Assignments!L78&lt;('Data Transformation'!$R$4-'Data Transformation'!$R$3)/2,ABS(K78-'Data Transformation'!$R$6)&gt;ABS(K78-'Data Transformation'!$R$5),NOT(ISNUMBER(N78)),NOT(ISNUMBER(R78)),NOT(ISNUMBER(P78)),NOT(ISNUMBER(R78)),NOT(ISNUMBER(S78)),NOT(ISNUMBER(T78))),Assignments!B78,""),"")</f>
        <v/>
      </c>
      <c r="P78" t="str">
        <f>IF(AND(NOT(ISNUMBER(N78)),NOT(ISNUMBER(R78)),NOT(ISNUMBER(S78)),G78&gt;='Data Transformation'!$R$28),B78,"")</f>
        <v xml:space="preserve"> </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xml:space="preserve"> </v>
      </c>
      <c r="S78" t="str">
        <f>IF(D78&gt;='Data Transformation'!$R$31,B78,"")</f>
        <v xml:space="preserve"> </v>
      </c>
      <c r="T78" t="str">
        <f>IF(AND(H78&lt;'Data Transformation'!$R$30,E78&lt;'Data Transformation'!$R$29,G78&lt;0.3,D78&lt;'Data Transformation'!$R$31,E78&gt;0.4,H78&gt;0.4),B78,"")</f>
        <v/>
      </c>
      <c r="U78" s="58"/>
      <c r="V78" t="str" cm="2">
        <f t="array" ref="V78">IF(C78=FALSE,"",IF(AND(ISNUMBER(B78),ISBLANK(N78:T78)),"Unclassified",(IF(COUNT(N78:T78)=0,"",INDEX($N$4:$T$4,MATCH(TRUE,N78:T78=B78,0))))))</f>
        <v/>
      </c>
      <c r="W78" t="str">
        <f t="shared" si="4"/>
        <v/>
      </c>
      <c r="X78" t="str">
        <f t="shared" si="5"/>
        <v/>
      </c>
      <c r="AC78" t="b">
        <f t="shared" si="6"/>
        <v>0</v>
      </c>
      <c r="AD78" t="str">
        <f>IFERROR(ABS(ABS(K78-'Data Transformation'!$R$5)-ABS(K78-'Data Transformation'!$R$6)),"")</f>
        <v/>
      </c>
      <c r="AE78" t="b">
        <f>IF(C78=FALSE,"",IF(AND(OR(V78=$Z$6,V78=$Z$8),OR(AC78=TRUE,AD78&lt;='Data Transformation'!$X$8)),TRUE,FALSE))</f>
        <v>0</v>
      </c>
    </row>
    <row r="79" spans="2:31" x14ac:dyDescent="0.25">
      <c r="B79" t="str">
        <v xml:space="preserve"> </v>
      </c>
      <c r="C79" t="str">
        <v xml:space="preserve"> </v>
      </c>
      <c r="D79" t="str">
        <v xml:space="preserve"> </v>
      </c>
      <c r="E79" t="str">
        <v xml:space="preserve"> </v>
      </c>
      <c r="F79" t="str">
        <v xml:space="preserve"> </v>
      </c>
      <c r="G79" t="str">
        <v xml:space="preserve"> </v>
      </c>
      <c r="H79" t="str">
        <v xml:space="preserve"> </v>
      </c>
      <c r="I79" t="str">
        <v xml:space="preserve"> </v>
      </c>
      <c r="K79" s="59" t="str">
        <f>IFERROR(AVERAGEIF('Data Transformation'!$B$425:$B$8425,B79,IF('Input and Summary Results'!$J$4="no",'Data Transformation'!$C$425:$C$8425,'Data Transformation'!$E$425:$E$8425)),"")</f>
        <v/>
      </c>
      <c r="L79" s="60" t="str" cm="1">
        <f t="array" ref="L79">IFERROR(_xlfn.STDEV.S(IF('Data Transformation'!$B$425:$B$8425=B79,IF('Input and Summary Results'!$J$4="no",'Data Transformation'!$C$425:$C$8425,'Data Transformation'!$E$425:$E$8425),"")),"")</f>
        <v/>
      </c>
      <c r="M79" s="58"/>
      <c r="N79" t="str">
        <f>IF(E79&gt;='Data Transformation'!$R$29,B79,"")</f>
        <v xml:space="preserve"> </v>
      </c>
      <c r="O79" t="str">
        <f>IFERROR(IF(AND(Assignments!L79&lt;('Data Transformation'!$R$4-'Data Transformation'!$R$3)/2,ABS(K79-'Data Transformation'!$R$6)&gt;ABS(K79-'Data Transformation'!$R$5),NOT(ISNUMBER(N79)),NOT(ISNUMBER(R79)),NOT(ISNUMBER(P79)),NOT(ISNUMBER(R79)),NOT(ISNUMBER(S79)),NOT(ISNUMBER(T79))),Assignments!B79,""),"")</f>
        <v/>
      </c>
      <c r="P79" t="str">
        <f>IF(AND(NOT(ISNUMBER(N79)),NOT(ISNUMBER(R79)),NOT(ISNUMBER(S79)),G79&gt;='Data Transformation'!$R$28),B79,"")</f>
        <v xml:space="preserve"> </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xml:space="preserve"> </v>
      </c>
      <c r="S79" t="str">
        <f>IF(D79&gt;='Data Transformation'!$R$31,B79,"")</f>
        <v xml:space="preserve"> </v>
      </c>
      <c r="T79" t="str">
        <f>IF(AND(H79&lt;'Data Transformation'!$R$30,E79&lt;'Data Transformation'!$R$29,G79&lt;0.3,D79&lt;'Data Transformation'!$R$31,E79&gt;0.4,H79&gt;0.4),B79,"")</f>
        <v/>
      </c>
      <c r="U79" s="58"/>
      <c r="V79" t="str" cm="2">
        <f t="array" ref="V79">IF(C79=FALSE,"",IF(AND(ISNUMBER(B79),ISBLANK(N79:T79)),"Unclassified",(IF(COUNT(N79:T79)=0,"",INDEX($N$4:$T$4,MATCH(TRUE,N79:T79=B79,0))))))</f>
        <v/>
      </c>
      <c r="W79" t="str">
        <f t="shared" si="4"/>
        <v/>
      </c>
      <c r="X79" t="str">
        <f t="shared" si="5"/>
        <v/>
      </c>
      <c r="AC79" t="b">
        <f t="shared" si="6"/>
        <v>0</v>
      </c>
      <c r="AD79" t="str">
        <f>IFERROR(ABS(ABS(K79-'Data Transformation'!$R$5)-ABS(K79-'Data Transformation'!$R$6)),"")</f>
        <v/>
      </c>
      <c r="AE79" t="b">
        <f>IF(C79=FALSE,"",IF(AND(OR(V79=$Z$6,V79=$Z$8),OR(AC79=TRUE,AD79&lt;='Data Transformation'!$X$8)),TRUE,FALSE))</f>
        <v>0</v>
      </c>
    </row>
    <row r="80" spans="2:31" x14ac:dyDescent="0.25">
      <c r="B80" t="str">
        <v xml:space="preserve"> </v>
      </c>
      <c r="C80" t="str">
        <v xml:space="preserve"> </v>
      </c>
      <c r="D80" t="str">
        <v xml:space="preserve"> </v>
      </c>
      <c r="E80" t="str">
        <v xml:space="preserve"> </v>
      </c>
      <c r="F80" t="str">
        <v xml:space="preserve"> </v>
      </c>
      <c r="G80" t="str">
        <v xml:space="preserve"> </v>
      </c>
      <c r="H80" t="str">
        <v xml:space="preserve"> </v>
      </c>
      <c r="I80" t="str">
        <v xml:space="preserve"> </v>
      </c>
      <c r="K80" s="59" t="str">
        <f>IFERROR(AVERAGEIF('Data Transformation'!$B$425:$B$8425,B80,IF('Input and Summary Results'!$J$4="no",'Data Transformation'!$C$425:$C$8425,'Data Transformation'!$E$425:$E$8425)),"")</f>
        <v/>
      </c>
      <c r="L80" s="60" t="str" cm="1">
        <f t="array" ref="L80">IFERROR(_xlfn.STDEV.S(IF('Data Transformation'!$B$425:$B$8425=B80,IF('Input and Summary Results'!$J$4="no",'Data Transformation'!$C$425:$C$8425,'Data Transformation'!$E$425:$E$8425),"")),"")</f>
        <v/>
      </c>
      <c r="M80" s="58"/>
      <c r="N80" t="str">
        <f>IF(E80&gt;='Data Transformation'!$R$29,B80,"")</f>
        <v xml:space="preserve"> </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xml:space="preserve">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xml:space="preserve"> </v>
      </c>
      <c r="S80" t="str">
        <f>IF(D80&gt;='Data Transformation'!$R$31,B80,"")</f>
        <v xml:space="preserve"> </v>
      </c>
      <c r="T80" t="str">
        <f>IF(AND(H80&lt;'Data Transformation'!$R$30,E80&lt;'Data Transformation'!$R$29,G80&lt;0.3,D80&lt;'Data Transformation'!$R$31,E80&gt;0.4,H80&gt;0.4),B80,"")</f>
        <v/>
      </c>
      <c r="U80" s="58"/>
      <c r="V80" t="str" cm="2">
        <f t="array" ref="V80">IF(C80=FALSE,"",IF(AND(ISNUMBER(B80),ISBLANK(N80:T80)),"Unclassified",(IF(COUNT(N80:T80)=0,"",INDEX($N$4:$T$4,MATCH(TRUE,N80:T80=B80,0))))))</f>
        <v/>
      </c>
      <c r="W80" t="str">
        <f t="shared" si="4"/>
        <v/>
      </c>
      <c r="X80" t="str">
        <f t="shared" si="5"/>
        <v/>
      </c>
      <c r="AC80" t="b">
        <f t="shared" si="6"/>
        <v>0</v>
      </c>
      <c r="AD80" t="str">
        <f>IFERROR(ABS(ABS(K80-'Data Transformation'!$R$5)-ABS(K80-'Data Transformation'!$R$6)),"")</f>
        <v/>
      </c>
      <c r="AE80" t="b">
        <f>IF(C80=FALSE,"",IF(AND(OR(V80=$Z$6,V80=$Z$8),OR(AC80=TRUE,AD80&lt;='Data Transformation'!$X$8)),TRUE,FALSE))</f>
        <v>0</v>
      </c>
    </row>
    <row r="81" spans="2:31" x14ac:dyDescent="0.25">
      <c r="B81" t="str">
        <v xml:space="preserve"> </v>
      </c>
      <c r="C81" t="str">
        <v xml:space="preserve"> </v>
      </c>
      <c r="D81" t="str">
        <v xml:space="preserve"> </v>
      </c>
      <c r="E81" t="str">
        <v xml:space="preserve"> </v>
      </c>
      <c r="F81" t="str">
        <v xml:space="preserve"> </v>
      </c>
      <c r="G81" t="str">
        <v xml:space="preserve"> </v>
      </c>
      <c r="H81" t="str">
        <v xml:space="preserve"> </v>
      </c>
      <c r="I81" t="str">
        <v xml:space="preserve"> </v>
      </c>
      <c r="K81" s="59" t="str">
        <f>IFERROR(AVERAGEIF('Data Transformation'!$B$425:$B$8425,B81,IF('Input and Summary Results'!$J$4="no",'Data Transformation'!$C$425:$C$8425,'Data Transformation'!$E$425:$E$8425)),"")</f>
        <v/>
      </c>
      <c r="L81" s="60" t="str" cm="1">
        <f t="array" ref="L81">IFERROR(_xlfn.STDEV.S(IF('Data Transformation'!$B$425:$B$8425=B81,IF('Input and Summary Results'!$J$4="no",'Data Transformation'!$C$425:$C$8425,'Data Transformation'!$E$425:$E$8425),"")),"")</f>
        <v/>
      </c>
      <c r="M81" s="58"/>
      <c r="N81" t="str">
        <f>IF(E81&gt;='Data Transformation'!$R$29,B81,"")</f>
        <v xml:space="preserve">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xml:space="preserve"> </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xml:space="preserve"> </v>
      </c>
      <c r="S81" t="str">
        <f>IF(D81&gt;='Data Transformation'!$R$31,B81,"")</f>
        <v xml:space="preserve"> </v>
      </c>
      <c r="T81" t="str">
        <f>IF(AND(H81&lt;'Data Transformation'!$R$30,E81&lt;'Data Transformation'!$R$29,G81&lt;0.3,D81&lt;'Data Transformation'!$R$31,E81&gt;0.4,H81&gt;0.4),B81,"")</f>
        <v/>
      </c>
      <c r="U81" s="58"/>
      <c r="V81" t="str" cm="2">
        <f t="array" ref="V81">IF(C81=FALSE,"",IF(AND(ISNUMBER(B81),ISBLANK(N81:T81)),"Unclassified",(IF(COUNT(N81:T81)=0,"",INDEX($N$4:$T$4,MATCH(TRUE,N81:T81=B81,0))))))</f>
        <v/>
      </c>
      <c r="W81" t="str">
        <f t="shared" si="4"/>
        <v/>
      </c>
      <c r="X81" t="str">
        <f t="shared" si="5"/>
        <v/>
      </c>
      <c r="AC81" t="b">
        <f t="shared" si="6"/>
        <v>0</v>
      </c>
      <c r="AD81" t="str">
        <f>IFERROR(ABS(ABS(K81-'Data Transformation'!$R$5)-ABS(K81-'Data Transformation'!$R$6)),"")</f>
        <v/>
      </c>
      <c r="AE81" t="b">
        <f>IF(C81=FALSE,"",IF(AND(OR(V81=$Z$6,V81=$Z$8),OR(AC81=TRUE,AD81&lt;='Data Transformation'!$X$8)),TRUE,FALSE))</f>
        <v>0</v>
      </c>
    </row>
    <row r="82" spans="2:31" x14ac:dyDescent="0.25">
      <c r="B82" t="str">
        <v xml:space="preserve"> </v>
      </c>
      <c r="C82" t="str">
        <v xml:space="preserve"> </v>
      </c>
      <c r="D82" t="str">
        <v xml:space="preserve"> </v>
      </c>
      <c r="E82" t="str">
        <v xml:space="preserve"> </v>
      </c>
      <c r="F82" t="str">
        <v xml:space="preserve"> </v>
      </c>
      <c r="G82" t="str">
        <v xml:space="preserve"> </v>
      </c>
      <c r="H82" t="str">
        <v xml:space="preserve"> </v>
      </c>
      <c r="I82" t="str">
        <v xml:space="preserve"> </v>
      </c>
      <c r="K82" s="59" t="str">
        <f>IFERROR(AVERAGEIF('Data Transformation'!$B$425:$B$8425,B82,IF('Input and Summary Results'!$J$4="no",'Data Transformation'!$C$425:$C$8425,'Data Transformation'!$E$425:$E$8425)),"")</f>
        <v/>
      </c>
      <c r="L82" s="60" t="str" cm="1">
        <f t="array" ref="L82">IFERROR(_xlfn.STDEV.S(IF('Data Transformation'!$B$425:$B$8425=B82,IF('Input and Summary Results'!$J$4="no",'Data Transformation'!$C$425:$C$8425,'Data Transformation'!$E$425:$E$8425),"")),"")</f>
        <v/>
      </c>
      <c r="M82" s="58"/>
      <c r="N82" t="str">
        <f>IF(E82&gt;='Data Transformation'!$R$29,B82,"")</f>
        <v xml:space="preserve"> </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xml:space="preserve">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xml:space="preserve"> </v>
      </c>
      <c r="S82" t="str">
        <f>IF(D82&gt;='Data Transformation'!$R$31,B82,"")</f>
        <v xml:space="preserve"> </v>
      </c>
      <c r="T82" t="str">
        <f>IF(AND(H82&lt;'Data Transformation'!$R$30,E82&lt;'Data Transformation'!$R$29,G82&lt;0.3,D82&lt;'Data Transformation'!$R$31,E82&gt;0.4,H82&gt;0.4),B82,"")</f>
        <v/>
      </c>
      <c r="U82" s="58"/>
      <c r="V82" t="str" cm="2">
        <f t="array" ref="V82">IF(C82=FALSE,"",IF(AND(ISNUMBER(B82),ISBLANK(N82:T82)),"Unclassified",(IF(COUNT(N82:T82)=0,"",INDEX($N$4:$T$4,MATCH(TRUE,N82:T82=B82,0))))))</f>
        <v/>
      </c>
      <c r="W82" t="str">
        <f t="shared" si="4"/>
        <v/>
      </c>
      <c r="X82" t="str">
        <f t="shared" si="5"/>
        <v/>
      </c>
      <c r="AC82" t="b">
        <f t="shared" si="6"/>
        <v>0</v>
      </c>
      <c r="AD82" t="str">
        <f>IFERROR(ABS(ABS(K82-'Data Transformation'!$R$5)-ABS(K82-'Data Transformation'!$R$6)),"")</f>
        <v/>
      </c>
      <c r="AE82" t="b">
        <f>IF(C82=FALSE,"",IF(AND(OR(V82=$Z$6,V82=$Z$8),OR(AC82=TRUE,AD82&lt;='Data Transformation'!$X$8)),TRUE,FALSE))</f>
        <v>0</v>
      </c>
    </row>
    <row r="83" spans="2:31" x14ac:dyDescent="0.25">
      <c r="B83" t="str">
        <v xml:space="preserve"> </v>
      </c>
      <c r="C83" t="str">
        <v xml:space="preserve"> </v>
      </c>
      <c r="D83" t="str">
        <v xml:space="preserve"> </v>
      </c>
      <c r="E83" t="str">
        <v xml:space="preserve"> </v>
      </c>
      <c r="F83" t="str">
        <v xml:space="preserve"> </v>
      </c>
      <c r="G83" t="str">
        <v xml:space="preserve"> </v>
      </c>
      <c r="H83" t="str">
        <v xml:space="preserve"> </v>
      </c>
      <c r="I83" t="str">
        <v xml:space="preserve"> </v>
      </c>
      <c r="K83" s="59" t="str">
        <f>IFERROR(AVERAGEIF('Data Transformation'!$B$425:$B$8425,B83,IF('Input and Summary Results'!$J$4="no",'Data Transformation'!$C$425:$C$8425,'Data Transformation'!$E$425:$E$8425)),"")</f>
        <v/>
      </c>
      <c r="L83" s="60" t="str" cm="1">
        <f t="array" ref="L83">IFERROR(_xlfn.STDEV.S(IF('Data Transformation'!$B$425:$B$8425=B83,IF('Input and Summary Results'!$J$4="no",'Data Transformation'!$C$425:$C$8425,'Data Transformation'!$E$425:$E$8425),"")),"")</f>
        <v/>
      </c>
      <c r="M83" s="58"/>
      <c r="N83" t="str">
        <f>IF(E83&gt;='Data Transformation'!$R$29,B83,"")</f>
        <v xml:space="preserve"> </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xml:space="preserve">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xml:space="preserve"> </v>
      </c>
      <c r="S83" t="str">
        <f>IF(D83&gt;='Data Transformation'!$R$31,B83,"")</f>
        <v xml:space="preserve"> </v>
      </c>
      <c r="T83" t="str">
        <f>IF(AND(H83&lt;'Data Transformation'!$R$30,E83&lt;'Data Transformation'!$R$29,G83&lt;0.3,D83&lt;'Data Transformation'!$R$31,E83&gt;0.4,H83&gt;0.4),B83,"")</f>
        <v/>
      </c>
      <c r="U83" s="58"/>
      <c r="V83" t="str" cm="2">
        <f t="array" ref="V83">IF(C83=FALSE,"",IF(AND(ISNUMBER(B83),ISBLANK(N83:T83)),"Unclassified",(IF(COUNT(N83:T83)=0,"",INDEX($N$4:$T$4,MATCH(TRUE,N83:T83=B83,0))))))</f>
        <v/>
      </c>
      <c r="W83" t="str">
        <f t="shared" si="4"/>
        <v/>
      </c>
      <c r="X83" t="str">
        <f t="shared" si="5"/>
        <v/>
      </c>
      <c r="AC83" t="b">
        <f t="shared" si="6"/>
        <v>0</v>
      </c>
      <c r="AD83" t="str">
        <f>IFERROR(ABS(ABS(K83-'Data Transformation'!$R$5)-ABS(K83-'Data Transformation'!$R$6)),"")</f>
        <v/>
      </c>
      <c r="AE83" t="b">
        <f>IF(C83=FALSE,"",IF(AND(OR(V83=$Z$6,V83=$Z$8),OR(AC83=TRUE,AD83&lt;='Data Transformation'!$X$8)),TRUE,FALSE))</f>
        <v>0</v>
      </c>
    </row>
    <row r="84" spans="2:31" x14ac:dyDescent="0.25">
      <c r="B84" t="str">
        <v xml:space="preserve"> </v>
      </c>
      <c r="C84" t="str">
        <v xml:space="preserve"> </v>
      </c>
      <c r="D84" t="str">
        <v xml:space="preserve"> </v>
      </c>
      <c r="E84" t="str">
        <v xml:space="preserve"> </v>
      </c>
      <c r="F84" t="str">
        <v xml:space="preserve"> </v>
      </c>
      <c r="G84" t="str">
        <v xml:space="preserve"> </v>
      </c>
      <c r="H84" t="str">
        <v xml:space="preserve"> </v>
      </c>
      <c r="I84" t="str">
        <v xml:space="preserve"> </v>
      </c>
      <c r="K84" s="59" t="str">
        <f>IFERROR(AVERAGEIF('Data Transformation'!$B$425:$B$8425,B84,IF('Input and Summary Results'!$J$4="no",'Data Transformation'!$C$425:$C$8425,'Data Transformation'!$E$425:$E$8425)),"")</f>
        <v/>
      </c>
      <c r="L84" s="60" t="str" cm="1">
        <f t="array" ref="L84">IFERROR(_xlfn.STDEV.S(IF('Data Transformation'!$B$425:$B$8425=B84,IF('Input and Summary Results'!$J$4="no",'Data Transformation'!$C$425:$C$8425,'Data Transformation'!$E$425:$E$8425),"")),"")</f>
        <v/>
      </c>
      <c r="M84" s="58"/>
      <c r="N84" t="str">
        <f>IF(E84&gt;='Data Transformation'!$R$29,B84,"")</f>
        <v xml:space="preserve">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xml:space="preserve"> </v>
      </c>
      <c r="Q84" t="str">
        <f>IFERROR(IF(AND(Assignments!L84&lt;('Data Transformation'!$R$4-'Data Transformation'!$R$3)/2,ABS(K84-'Data Transformation'!$R$6)&lt;ABS(K84-'Data Transformation'!$R$5),NOT(ISNUMBER(N84)),NOT(ISNUMBER(T84)),NOT(ISNUMBER(P84)),NOT(ISNUMBER(R84)),NOT(ISNUMBER(T84)),NOT(ISNUMBER(S84))),Assignments!B84,""),"")</f>
        <v/>
      </c>
      <c r="R84" t="str">
        <f>IF(H84&gt;='Data Transformation'!$R$30,B84,"")</f>
        <v xml:space="preserve"> </v>
      </c>
      <c r="S84" t="str">
        <f>IF(D84&gt;='Data Transformation'!$R$31,B84,"")</f>
        <v xml:space="preserve"> </v>
      </c>
      <c r="T84" t="str">
        <f>IF(AND(H84&lt;'Data Transformation'!$R$30,E84&lt;'Data Transformation'!$R$29,G84&lt;0.3,D84&lt;'Data Transformation'!$R$31,E84&gt;0.4,H84&gt;0.4),B84,"")</f>
        <v/>
      </c>
      <c r="U84" s="58"/>
      <c r="V84" t="str" cm="2">
        <f t="array" ref="V84">IF(C84=FALSE,"",IF(AND(ISNUMBER(B84),ISBLANK(N84:T84)),"Unclassified",(IF(COUNT(N84:T84)=0,"",INDEX($N$4:$T$4,MATCH(TRUE,N84:T84=B84,0))))))</f>
        <v/>
      </c>
      <c r="W84" t="str">
        <f t="shared" si="4"/>
        <v/>
      </c>
      <c r="X84" t="str">
        <f t="shared" si="5"/>
        <v/>
      </c>
      <c r="AC84" t="b">
        <f t="shared" si="6"/>
        <v>0</v>
      </c>
      <c r="AD84" t="str">
        <f>IFERROR(ABS(ABS(K84-'Data Transformation'!$R$5)-ABS(K84-'Data Transformation'!$R$6)),"")</f>
        <v/>
      </c>
      <c r="AE84" t="b">
        <f>IF(C84=FALSE,"",IF(AND(OR(V84=$Z$6,V84=$Z$8),OR(AC84=TRUE,AD84&lt;='Data Transformation'!$X$8)),TRUE,FALSE))</f>
        <v>0</v>
      </c>
    </row>
    <row r="85" spans="2:31" x14ac:dyDescent="0.25">
      <c r="B85" t="str">
        <v xml:space="preserve"> </v>
      </c>
      <c r="C85" t="str">
        <v xml:space="preserve"> </v>
      </c>
      <c r="D85" t="str">
        <v xml:space="preserve"> </v>
      </c>
      <c r="E85" t="str">
        <v xml:space="preserve"> </v>
      </c>
      <c r="F85" t="str">
        <v xml:space="preserve"> </v>
      </c>
      <c r="G85" t="str">
        <v xml:space="preserve"> </v>
      </c>
      <c r="H85" t="str">
        <v xml:space="preserve"> </v>
      </c>
      <c r="I85" t="str">
        <v xml:space="preserve"> </v>
      </c>
      <c r="K85" s="59" t="str">
        <f>IFERROR(AVERAGEIF('Data Transformation'!$B$425:$B$8425,B85,IF('Input and Summary Results'!$J$4="no",'Data Transformation'!$C$425:$C$8425,'Data Transformation'!$E$425:$E$8425)),"")</f>
        <v/>
      </c>
      <c r="L85" s="60" t="str" cm="1">
        <f t="array" ref="L85">IFERROR(_xlfn.STDEV.S(IF('Data Transformation'!$B$425:$B$8425=B85,IF('Input and Summary Results'!$J$4="no",'Data Transformation'!$C$425:$C$8425,'Data Transformation'!$E$425:$E$8425),"")),"")</f>
        <v/>
      </c>
      <c r="M85" s="58"/>
      <c r="N85" t="str">
        <f>IF(E85&gt;='Data Transformation'!$R$29,B85,"")</f>
        <v xml:space="preserve"> </v>
      </c>
      <c r="O85" t="str">
        <f>IFERROR(IF(AND(Assignments!L85&lt;('Data Transformation'!$R$4-'Data Transformation'!$R$3)/2,ABS(K85-'Data Transformation'!$R$6)&gt;ABS(K85-'Data Transformation'!$R$5),NOT(ISNUMBER(N85)),NOT(ISNUMBER(R85)),NOT(ISNUMBER(P85)),NOT(ISNUMBER(R85)),NOT(ISNUMBER(S85)),NOT(ISNUMBER(T85))),Assignments!B85,""),"")</f>
        <v/>
      </c>
      <c r="P85" t="str">
        <f>IF(AND(NOT(ISNUMBER(N85)),NOT(ISNUMBER(R85)),NOT(ISNUMBER(S85)),G85&gt;='Data Transformation'!$R$28),B85,"")</f>
        <v xml:space="preserve"> </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xml:space="preserve"> </v>
      </c>
      <c r="S85" t="str">
        <f>IF(D85&gt;='Data Transformation'!$R$31,B85,"")</f>
        <v xml:space="preserve"> </v>
      </c>
      <c r="T85" t="str">
        <f>IF(AND(H85&lt;'Data Transformation'!$R$30,E85&lt;'Data Transformation'!$R$29,G85&lt;0.3,D85&lt;'Data Transformation'!$R$31,E85&gt;0.4,H85&gt;0.4),B85,"")</f>
        <v/>
      </c>
      <c r="U85" s="58"/>
      <c r="V85" t="str" cm="2">
        <f t="array" ref="V85">IF(C85=FALSE,"",IF(AND(ISNUMBER(B85),ISBLANK(N85:T85)),"Unclassified",(IF(COUNT(N85:T85)=0,"",INDEX($N$4:$T$4,MATCH(TRUE,N85:T85=B85,0))))))</f>
        <v/>
      </c>
      <c r="W85" t="str">
        <f t="shared" si="4"/>
        <v/>
      </c>
      <c r="X85" t="str">
        <f t="shared" si="5"/>
        <v/>
      </c>
      <c r="AC85" t="b">
        <f t="shared" si="6"/>
        <v>0</v>
      </c>
      <c r="AD85" t="str">
        <f>IFERROR(ABS(ABS(K85-'Data Transformation'!$R$5)-ABS(K85-'Data Transformation'!$R$6)),"")</f>
        <v/>
      </c>
      <c r="AE85" t="b">
        <f>IF(C85=FALSE,"",IF(AND(OR(V85=$Z$6,V85=$Z$8),OR(AC85=TRUE,AD85&lt;='Data Transformation'!$X$8)),TRUE,FALSE))</f>
        <v>0</v>
      </c>
    </row>
    <row r="86" spans="2:31" x14ac:dyDescent="0.25">
      <c r="B86" t="str">
        <v xml:space="preserve"> </v>
      </c>
      <c r="C86" t="str">
        <v xml:space="preserve"> </v>
      </c>
      <c r="D86" t="str">
        <v xml:space="preserve"> </v>
      </c>
      <c r="E86" t="str">
        <v xml:space="preserve"> </v>
      </c>
      <c r="F86" t="str">
        <v xml:space="preserve"> </v>
      </c>
      <c r="G86" t="str">
        <v xml:space="preserve"> </v>
      </c>
      <c r="H86" t="str">
        <v xml:space="preserve"> </v>
      </c>
      <c r="I86" t="str">
        <v xml:space="preserve"> </v>
      </c>
      <c r="K86" s="59" t="str">
        <f>IFERROR(AVERAGEIF('Data Transformation'!$B$425:$B$8425,B86,IF('Input and Summary Results'!$J$4="no",'Data Transformation'!$C$425:$C$8425,'Data Transformation'!$E$425:$E$8425)),"")</f>
        <v/>
      </c>
      <c r="L86" s="60" t="str" cm="1">
        <f t="array" ref="L86">IFERROR(_xlfn.STDEV.S(IF('Data Transformation'!$B$425:$B$8425=B86,IF('Input and Summary Results'!$J$4="no",'Data Transformation'!$C$425:$C$8425,'Data Transformation'!$E$425:$E$8425),"")),"")</f>
        <v/>
      </c>
      <c r="M86" s="58"/>
      <c r="N86" t="str">
        <f>IF(E86&gt;='Data Transformation'!$R$29,B86,"")</f>
        <v xml:space="preserve"> </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xml:space="preserve">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xml:space="preserve"> </v>
      </c>
      <c r="S86" t="str">
        <f>IF(D86&gt;='Data Transformation'!$R$31,B86,"")</f>
        <v xml:space="preserve"> </v>
      </c>
      <c r="T86" t="str">
        <f>IF(AND(H86&lt;'Data Transformation'!$R$30,E86&lt;'Data Transformation'!$R$29,G86&lt;0.3,D86&lt;'Data Transformation'!$R$31,E86&gt;0.4,H86&gt;0.4),B86,"")</f>
        <v/>
      </c>
      <c r="U86" s="58"/>
      <c r="V86" t="str" cm="2">
        <f t="array" ref="V86">IF(C86=FALSE,"",IF(AND(ISNUMBER(B86),ISBLANK(N86:T86)),"Unclassified",(IF(COUNT(N86:T86)=0,"",INDEX($N$4:$T$4,MATCH(TRUE,N86:T86=B86,0))))))</f>
        <v/>
      </c>
      <c r="W86" t="str">
        <f t="shared" si="4"/>
        <v/>
      </c>
      <c r="X86" t="str">
        <f t="shared" si="5"/>
        <v/>
      </c>
      <c r="AC86" t="b">
        <f t="shared" si="6"/>
        <v>0</v>
      </c>
      <c r="AD86" t="str">
        <f>IFERROR(ABS(ABS(K86-'Data Transformation'!$R$5)-ABS(K86-'Data Transformation'!$R$6)),"")</f>
        <v/>
      </c>
      <c r="AE86" t="b">
        <f>IF(C86=FALSE,"",IF(AND(OR(V86=$Z$6,V86=$Z$8),OR(AC86=TRUE,AD86&lt;='Data Transformation'!$X$8)),TRUE,FALSE))</f>
        <v>0</v>
      </c>
    </row>
    <row r="87" spans="2:31" x14ac:dyDescent="0.25">
      <c r="B87" t="str">
        <v xml:space="preserve"> </v>
      </c>
      <c r="C87" t="str">
        <v xml:space="preserve"> </v>
      </c>
      <c r="D87" t="str">
        <v xml:space="preserve"> </v>
      </c>
      <c r="E87" t="str">
        <v xml:space="preserve"> </v>
      </c>
      <c r="F87" t="str">
        <v xml:space="preserve"> </v>
      </c>
      <c r="G87" t="str">
        <v xml:space="preserve"> </v>
      </c>
      <c r="H87" t="str">
        <v xml:space="preserve"> </v>
      </c>
      <c r="I87" t="str">
        <v xml:space="preserve"> </v>
      </c>
      <c r="K87" s="59" t="str">
        <f>IFERROR(AVERAGEIF('Data Transformation'!$B$425:$B$8425,B87,IF('Input and Summary Results'!$J$4="no",'Data Transformation'!$C$425:$C$8425,'Data Transformation'!$E$425:$E$8425)),"")</f>
        <v/>
      </c>
      <c r="L87" s="60" t="str" cm="1">
        <f t="array" ref="L87">IFERROR(_xlfn.STDEV.S(IF('Data Transformation'!$B$425:$B$8425=B87,IF('Input and Summary Results'!$J$4="no",'Data Transformation'!$C$425:$C$8425,'Data Transformation'!$E$425:$E$8425),"")),"")</f>
        <v/>
      </c>
      <c r="M87" s="58"/>
      <c r="N87" t="str">
        <f>IF(E87&gt;='Data Transformation'!$R$29,B87,"")</f>
        <v xml:space="preserve"> </v>
      </c>
      <c r="O87" t="str">
        <f>IFERROR(IF(AND(Assignments!L87&lt;('Data Transformation'!$R$4-'Data Transformation'!$R$3)/2,ABS(K87-'Data Transformation'!$R$6)&gt;ABS(K87-'Data Transformation'!$R$5),NOT(ISNUMBER(N87)),NOT(ISNUMBER(R87)),NOT(ISNUMBER(P87)),NOT(ISNUMBER(R87)),NOT(ISNUMBER(S87)),NOT(ISNUMBER(T87))),Assignments!B87,""),"")</f>
        <v/>
      </c>
      <c r="P87" t="str">
        <f>IF(AND(NOT(ISNUMBER(N87)),NOT(ISNUMBER(R87)),NOT(ISNUMBER(S87)),G87&gt;='Data Transformation'!$R$28),B87,"")</f>
        <v xml:space="preserve"> </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xml:space="preserve"> </v>
      </c>
      <c r="S87" t="str">
        <f>IF(D87&gt;='Data Transformation'!$R$31,B87,"")</f>
        <v xml:space="preserve"> </v>
      </c>
      <c r="T87" t="str">
        <f>IF(AND(H87&lt;'Data Transformation'!$R$30,E87&lt;'Data Transformation'!$R$29,G87&lt;0.3,D87&lt;'Data Transformation'!$R$31,E87&gt;0.4,H87&gt;0.4),B87,"")</f>
        <v/>
      </c>
      <c r="U87" s="58"/>
      <c r="V87" t="str" cm="2">
        <f t="array" ref="V87">IF(C87=FALSE,"",IF(AND(ISNUMBER(B87),ISBLANK(N87:T87)),"Unclassified",(IF(COUNT(N87:T87)=0,"",INDEX($N$4:$T$4,MATCH(TRUE,N87:T87=B87,0))))))</f>
        <v/>
      </c>
      <c r="W87" t="str">
        <f t="shared" si="4"/>
        <v/>
      </c>
      <c r="X87" t="str">
        <f t="shared" si="5"/>
        <v/>
      </c>
      <c r="AC87" t="b">
        <f t="shared" si="6"/>
        <v>0</v>
      </c>
      <c r="AD87" t="str">
        <f>IFERROR(ABS(ABS(K87-'Data Transformation'!$R$5)-ABS(K87-'Data Transformation'!$R$6)),"")</f>
        <v/>
      </c>
      <c r="AE87" t="b">
        <f>IF(C87=FALSE,"",IF(AND(OR(V87=$Z$6,V87=$Z$8),OR(AC87=TRUE,AD87&lt;='Data Transformation'!$X$8)),TRUE,FALSE))</f>
        <v>0</v>
      </c>
    </row>
    <row r="88" spans="2:31" x14ac:dyDescent="0.25">
      <c r="B88" t="str">
        <v xml:space="preserve"> </v>
      </c>
      <c r="C88" t="str">
        <v xml:space="preserve"> </v>
      </c>
      <c r="D88" t="str">
        <v xml:space="preserve"> </v>
      </c>
      <c r="E88" t="str">
        <v xml:space="preserve"> </v>
      </c>
      <c r="F88" t="str">
        <v xml:space="preserve"> </v>
      </c>
      <c r="G88" t="str">
        <v xml:space="preserve"> </v>
      </c>
      <c r="H88" t="str">
        <v xml:space="preserve"> </v>
      </c>
      <c r="I88" t="str">
        <v xml:space="preserve"> </v>
      </c>
      <c r="K88" s="59" t="str">
        <f>IFERROR(AVERAGEIF('Data Transformation'!$B$425:$B$8425,B88,IF('Input and Summary Results'!$J$4="no",'Data Transformation'!$C$425:$C$8425,'Data Transformation'!$E$425:$E$8425)),"")</f>
        <v/>
      </c>
      <c r="L88" s="60" t="str" cm="1">
        <f t="array" ref="L88">IFERROR(_xlfn.STDEV.S(IF('Data Transformation'!$B$425:$B$8425=B88,IF('Input and Summary Results'!$J$4="no",'Data Transformation'!$C$425:$C$8425,'Data Transformation'!$E$425:$E$8425),"")),"")</f>
        <v/>
      </c>
      <c r="M88" s="58"/>
      <c r="N88" t="str">
        <f>IF(E88&gt;='Data Transformation'!$R$29,B88,"")</f>
        <v xml:space="preserve">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xml:space="preserve"> </v>
      </c>
      <c r="Q88" t="str">
        <f>IFERROR(IF(AND(Assignments!L88&lt;('Data Transformation'!$R$4-'Data Transformation'!$R$3)/2,ABS(K88-'Data Transformation'!$R$6)&lt;ABS(K88-'Data Transformation'!$R$5),NOT(ISNUMBER(N88)),NOT(ISNUMBER(T88)),NOT(ISNUMBER(P88)),NOT(ISNUMBER(R88)),NOT(ISNUMBER(T88)),NOT(ISNUMBER(S88))),Assignments!B88,""),"")</f>
        <v/>
      </c>
      <c r="R88" t="str">
        <f>IF(H88&gt;='Data Transformation'!$R$30,B88,"")</f>
        <v xml:space="preserve"> </v>
      </c>
      <c r="S88" t="str">
        <f>IF(D88&gt;='Data Transformation'!$R$31,B88,"")</f>
        <v xml:space="preserve"> </v>
      </c>
      <c r="T88" t="str">
        <f>IF(AND(H88&lt;'Data Transformation'!$R$30,E88&lt;'Data Transformation'!$R$29,G88&lt;0.3,D88&lt;'Data Transformation'!$R$31,E88&gt;0.4,H88&gt;0.4),B88,"")</f>
        <v/>
      </c>
      <c r="U88" s="58"/>
      <c r="V88" t="str" cm="2">
        <f t="array" ref="V88">IF(C88=FALSE,"",IF(AND(ISNUMBER(B88),ISBLANK(N88:T88)),"Unclassified",(IF(COUNT(N88:T88)=0,"",INDEX($N$4:$T$4,MATCH(TRUE,N88:T88=B88,0))))))</f>
        <v/>
      </c>
      <c r="W88" t="str">
        <f t="shared" si="4"/>
        <v/>
      </c>
      <c r="X88" t="str">
        <f t="shared" si="5"/>
        <v/>
      </c>
      <c r="AC88" t="b">
        <f t="shared" si="6"/>
        <v>0</v>
      </c>
      <c r="AD88" t="str">
        <f>IFERROR(ABS(ABS(K88-'Data Transformation'!$R$5)-ABS(K88-'Data Transformation'!$R$6)),"")</f>
        <v/>
      </c>
      <c r="AE88" t="b">
        <f>IF(C88=FALSE,"",IF(AND(OR(V88=$Z$6,V88=$Z$8),OR(AC88=TRUE,AD88&lt;='Data Transformation'!$X$8)),TRUE,FALSE))</f>
        <v>0</v>
      </c>
    </row>
    <row r="89" spans="2:31" x14ac:dyDescent="0.25">
      <c r="B89" t="str">
        <v xml:space="preserve"> </v>
      </c>
      <c r="C89" t="str">
        <v xml:space="preserve"> </v>
      </c>
      <c r="D89" t="str">
        <v xml:space="preserve"> </v>
      </c>
      <c r="E89" t="str">
        <v xml:space="preserve"> </v>
      </c>
      <c r="F89" t="str">
        <v xml:space="preserve"> </v>
      </c>
      <c r="G89" t="str">
        <v xml:space="preserve"> </v>
      </c>
      <c r="H89" t="str">
        <v xml:space="preserve"> </v>
      </c>
      <c r="I89" t="str">
        <v xml:space="preserve"> </v>
      </c>
      <c r="K89" s="59" t="str">
        <f>IFERROR(AVERAGEIF('Data Transformation'!$B$425:$B$8425,B89,IF('Input and Summary Results'!$J$4="no",'Data Transformation'!$C$425:$C$8425,'Data Transformation'!$E$425:$E$8425)),"")</f>
        <v/>
      </c>
      <c r="L89" s="60" t="str" cm="1">
        <f t="array" ref="L89">IFERROR(_xlfn.STDEV.S(IF('Data Transformation'!$B$425:$B$8425=B89,IF('Input and Summary Results'!$J$4="no",'Data Transformation'!$C$425:$C$8425,'Data Transformation'!$E$425:$E$8425),"")),"")</f>
        <v/>
      </c>
      <c r="M89" s="58"/>
      <c r="N89" t="str">
        <f>IF(E89&gt;='Data Transformation'!$R$29,B89,"")</f>
        <v xml:space="preserve"> </v>
      </c>
      <c r="O89" t="str">
        <f>IFERROR(IF(AND(Assignments!L89&lt;('Data Transformation'!$R$4-'Data Transformation'!$R$3)/2,ABS(K89-'Data Transformation'!$R$6)&gt;ABS(K89-'Data Transformation'!$R$5),NOT(ISNUMBER(N89)),NOT(ISNUMBER(R89)),NOT(ISNUMBER(P89)),NOT(ISNUMBER(R89)),NOT(ISNUMBER(S89)),NOT(ISNUMBER(T89))),Assignments!B89,""),"")</f>
        <v/>
      </c>
      <c r="P89" t="str">
        <f>IF(AND(NOT(ISNUMBER(N89)),NOT(ISNUMBER(R89)),NOT(ISNUMBER(S89)),G89&gt;='Data Transformation'!$R$28),B89,"")</f>
        <v xml:space="preserve"> </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xml:space="preserve"> </v>
      </c>
      <c r="S89" t="str">
        <f>IF(D89&gt;='Data Transformation'!$R$31,B89,"")</f>
        <v xml:space="preserve"> </v>
      </c>
      <c r="T89" t="str">
        <f>IF(AND(H89&lt;'Data Transformation'!$R$30,E89&lt;'Data Transformation'!$R$29,G89&lt;0.3,D89&lt;'Data Transformation'!$R$31,E89&gt;0.4,H89&gt;0.4),B89,"")</f>
        <v/>
      </c>
      <c r="U89" s="58"/>
      <c r="V89" t="str" cm="2">
        <f t="array" ref="V89">IF(C89=FALSE,"",IF(AND(ISNUMBER(B89),ISBLANK(N89:T89)),"Unclassified",(IF(COUNT(N89:T89)=0,"",INDEX($N$4:$T$4,MATCH(TRUE,N89:T89=B89,0))))))</f>
        <v/>
      </c>
      <c r="W89" t="str">
        <f t="shared" si="4"/>
        <v/>
      </c>
      <c r="X89" t="str">
        <f t="shared" si="5"/>
        <v/>
      </c>
      <c r="AC89" t="b">
        <f t="shared" si="6"/>
        <v>0</v>
      </c>
      <c r="AD89" t="str">
        <f>IFERROR(ABS(ABS(K89-'Data Transformation'!$R$5)-ABS(K89-'Data Transformation'!$R$6)),"")</f>
        <v/>
      </c>
      <c r="AE89" t="b">
        <f>IF(C89=FALSE,"",IF(AND(OR(V89=$Z$6,V89=$Z$8),OR(AC89=TRUE,AD89&lt;='Data Transformation'!$X$8)),TRUE,FALSE))</f>
        <v>0</v>
      </c>
    </row>
    <row r="90" spans="2:31" x14ac:dyDescent="0.25">
      <c r="B90" t="str">
        <v xml:space="preserve"> </v>
      </c>
      <c r="C90" t="str">
        <v xml:space="preserve"> </v>
      </c>
      <c r="D90" t="str">
        <v xml:space="preserve"> </v>
      </c>
      <c r="E90" t="str">
        <v xml:space="preserve"> </v>
      </c>
      <c r="F90" t="str">
        <v xml:space="preserve"> </v>
      </c>
      <c r="G90" t="str">
        <v xml:space="preserve"> </v>
      </c>
      <c r="H90" t="str">
        <v xml:space="preserve"> </v>
      </c>
      <c r="I90" t="str">
        <v xml:space="preserve"> </v>
      </c>
      <c r="K90" s="59" t="str">
        <f>IFERROR(AVERAGEIF('Data Transformation'!$B$425:$B$8425,B90,IF('Input and Summary Results'!$J$4="no",'Data Transformation'!$C$425:$C$8425,'Data Transformation'!$E$425:$E$8425)),"")</f>
        <v/>
      </c>
      <c r="L90" s="60" t="str" cm="1">
        <f t="array" ref="L90">IFERROR(_xlfn.STDEV.S(IF('Data Transformation'!$B$425:$B$8425=B90,IF('Input and Summary Results'!$J$4="no",'Data Transformation'!$C$425:$C$8425,'Data Transformation'!$E$425:$E$8425),"")),"")</f>
        <v/>
      </c>
      <c r="M90" s="58"/>
      <c r="N90" t="str">
        <f>IF(E90&gt;='Data Transformation'!$R$29,B90,"")</f>
        <v xml:space="preserve"> </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xml:space="preserve">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xml:space="preserve"> </v>
      </c>
      <c r="S90" t="str">
        <f>IF(D90&gt;='Data Transformation'!$R$31,B90,"")</f>
        <v xml:space="preserve"> </v>
      </c>
      <c r="T90" t="str">
        <f>IF(AND(H90&lt;'Data Transformation'!$R$30,E90&lt;'Data Transformation'!$R$29,G90&lt;0.3,D90&lt;'Data Transformation'!$R$31,E90&gt;0.4,H90&gt;0.4),B90,"")</f>
        <v/>
      </c>
      <c r="U90" s="58"/>
      <c r="V90" t="str" cm="2">
        <f t="array" ref="V90">IF(C90=FALSE,"",IF(AND(ISNUMBER(B90),ISBLANK(N90:T90)),"Unclassified",(IF(COUNT(N90:T90)=0,"",INDEX($N$4:$T$4,MATCH(TRUE,N90:T90=B90,0))))))</f>
        <v/>
      </c>
      <c r="W90" t="str">
        <f t="shared" si="4"/>
        <v/>
      </c>
      <c r="X90" t="str">
        <f t="shared" si="5"/>
        <v/>
      </c>
      <c r="AC90" t="b">
        <f t="shared" si="6"/>
        <v>0</v>
      </c>
      <c r="AD90" t="str">
        <f>IFERROR(ABS(ABS(K90-'Data Transformation'!$R$5)-ABS(K90-'Data Transformation'!$R$6)),"")</f>
        <v/>
      </c>
      <c r="AE90" t="b">
        <f>IF(C90=FALSE,"",IF(AND(OR(V90=$Z$6,V90=$Z$8),OR(AC90=TRUE,AD90&lt;='Data Transformation'!$X$8)),TRUE,FALSE))</f>
        <v>0</v>
      </c>
    </row>
    <row r="91" spans="2:31" x14ac:dyDescent="0.25">
      <c r="B91" t="str">
        <v xml:space="preserve"> </v>
      </c>
      <c r="C91" t="str">
        <v xml:space="preserve"> </v>
      </c>
      <c r="D91" t="str">
        <v xml:space="preserve"> </v>
      </c>
      <c r="E91" t="str">
        <v xml:space="preserve"> </v>
      </c>
      <c r="F91" t="str">
        <v xml:space="preserve"> </v>
      </c>
      <c r="G91" t="str">
        <v xml:space="preserve"> </v>
      </c>
      <c r="H91" t="str">
        <v xml:space="preserve"> </v>
      </c>
      <c r="I91" t="str">
        <v xml:space="preserve"> </v>
      </c>
      <c r="K91" s="59" t="str">
        <f>IFERROR(AVERAGEIF('Data Transformation'!$B$425:$B$8425,B91,IF('Input and Summary Results'!$J$4="no",'Data Transformation'!$C$425:$C$8425,'Data Transformation'!$E$425:$E$8425)),"")</f>
        <v/>
      </c>
      <c r="L91" s="60" t="str" cm="1">
        <f t="array" ref="L91">IFERROR(_xlfn.STDEV.S(IF('Data Transformation'!$B$425:$B$8425=B91,IF('Input and Summary Results'!$J$4="no",'Data Transformation'!$C$425:$C$8425,'Data Transformation'!$E$425:$E$8425),"")),"")</f>
        <v/>
      </c>
      <c r="M91" s="58"/>
      <c r="N91" t="str">
        <f>IF(E91&gt;='Data Transformation'!$R$29,B91,"")</f>
        <v xml:space="preserve">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xml:space="preserve"> </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xml:space="preserve"> </v>
      </c>
      <c r="S91" t="str">
        <f>IF(D91&gt;='Data Transformation'!$R$31,B91,"")</f>
        <v xml:space="preserve"> </v>
      </c>
      <c r="T91" t="str">
        <f>IF(AND(H91&lt;'Data Transformation'!$R$30,E91&lt;'Data Transformation'!$R$29,G91&lt;0.3,D91&lt;'Data Transformation'!$R$31,E91&gt;0.4,H91&gt;0.4),B91,"")</f>
        <v/>
      </c>
      <c r="U91" s="58"/>
      <c r="V91" t="str" cm="2">
        <f t="array" ref="V91">IF(C91=FALSE,"",IF(AND(ISNUMBER(B91),ISBLANK(N91:T91)),"Unclassified",(IF(COUNT(N91:T91)=0,"",INDEX($N$4:$T$4,MATCH(TRUE,N91:T91=B91,0))))))</f>
        <v/>
      </c>
      <c r="W91" t="str">
        <f t="shared" si="4"/>
        <v/>
      </c>
      <c r="X91" t="str">
        <f t="shared" si="5"/>
        <v/>
      </c>
      <c r="AC91" t="b">
        <f t="shared" si="6"/>
        <v>0</v>
      </c>
      <c r="AD91" t="str">
        <f>IFERROR(ABS(ABS(K91-'Data Transformation'!$R$5)-ABS(K91-'Data Transformation'!$R$6)),"")</f>
        <v/>
      </c>
      <c r="AE91" t="b">
        <f>IF(C91=FALSE,"",IF(AND(OR(V91=$Z$6,V91=$Z$8),OR(AC91=TRUE,AD91&lt;='Data Transformation'!$X$8)),TRUE,FALSE))</f>
        <v>0</v>
      </c>
    </row>
    <row r="92" spans="2:31" x14ac:dyDescent="0.25">
      <c r="B92" t="str">
        <v xml:space="preserve"> </v>
      </c>
      <c r="C92" t="str">
        <v xml:space="preserve"> </v>
      </c>
      <c r="D92" t="str">
        <v xml:space="preserve"> </v>
      </c>
      <c r="E92" t="str">
        <v xml:space="preserve"> </v>
      </c>
      <c r="F92" t="str">
        <v xml:space="preserve"> </v>
      </c>
      <c r="G92" t="str">
        <v xml:space="preserve"> </v>
      </c>
      <c r="H92" t="str">
        <v xml:space="preserve"> </v>
      </c>
      <c r="I92" t="str">
        <v xml:space="preserve"> </v>
      </c>
      <c r="K92" s="59" t="str">
        <f>IFERROR(AVERAGEIF('Data Transformation'!$B$425:$B$8425,B92,IF('Input and Summary Results'!$J$4="no",'Data Transformation'!$C$425:$C$8425,'Data Transformation'!$E$425:$E$8425)),"")</f>
        <v/>
      </c>
      <c r="L92" s="60" t="str" cm="1">
        <f t="array" ref="L92">IFERROR(_xlfn.STDEV.S(IF('Data Transformation'!$B$425:$B$8425=B92,IF('Input and Summary Results'!$J$4="no",'Data Transformation'!$C$425:$C$8425,'Data Transformation'!$E$425:$E$8425),"")),"")</f>
        <v/>
      </c>
      <c r="M92" s="58"/>
      <c r="N92" t="str">
        <f>IF(E92&gt;='Data Transformation'!$R$29,B92,"")</f>
        <v xml:space="preserve"> </v>
      </c>
      <c r="O92" t="str">
        <f>IFERROR(IF(AND(Assignments!L92&lt;('Data Transformation'!$R$4-'Data Transformation'!$R$3)/2,ABS(K92-'Data Transformation'!$R$6)&gt;ABS(K92-'Data Transformation'!$R$5),NOT(ISNUMBER(N92)),NOT(ISNUMBER(R92)),NOT(ISNUMBER(P92)),NOT(ISNUMBER(R92)),NOT(ISNUMBER(S92)),NOT(ISNUMBER(T92))),Assignments!B92,""),"")</f>
        <v/>
      </c>
      <c r="P92" t="str">
        <f>IF(AND(NOT(ISNUMBER(N92)),NOT(ISNUMBER(R92)),NOT(ISNUMBER(S92)),G92&gt;='Data Transformation'!$R$28),B92,"")</f>
        <v xml:space="preserve"> </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xml:space="preserve"> </v>
      </c>
      <c r="S92" t="str">
        <f>IF(D92&gt;='Data Transformation'!$R$31,B92,"")</f>
        <v xml:space="preserve"> </v>
      </c>
      <c r="T92" t="str">
        <f>IF(AND(H92&lt;'Data Transformation'!$R$30,E92&lt;'Data Transformation'!$R$29,G92&lt;0.3,D92&lt;'Data Transformation'!$R$31,E92&gt;0.4,H92&gt;0.4),B92,"")</f>
        <v/>
      </c>
      <c r="U92" s="58"/>
      <c r="V92" t="str" cm="2">
        <f t="array" ref="V92">IF(C92=FALSE,"",IF(AND(ISNUMBER(B92),ISBLANK(N92:T92)),"Unclassified",(IF(COUNT(N92:T92)=0,"",INDEX($N$4:$T$4,MATCH(TRUE,N92:T92=B92,0))))))</f>
        <v/>
      </c>
      <c r="W92" t="str">
        <f t="shared" si="4"/>
        <v/>
      </c>
      <c r="X92" t="str">
        <f t="shared" si="5"/>
        <v/>
      </c>
      <c r="AC92" t="b">
        <f t="shared" si="6"/>
        <v>0</v>
      </c>
      <c r="AD92" t="str">
        <f>IFERROR(ABS(ABS(K92-'Data Transformation'!$R$5)-ABS(K92-'Data Transformation'!$R$6)),"")</f>
        <v/>
      </c>
      <c r="AE92" t="b">
        <f>IF(C92=FALSE,"",IF(AND(OR(V92=$Z$6,V92=$Z$8),OR(AC92=TRUE,AD92&lt;='Data Transformation'!$X$8)),TRUE,FALSE))</f>
        <v>0</v>
      </c>
    </row>
    <row r="93" spans="2:31" x14ac:dyDescent="0.25">
      <c r="B93" t="str">
        <v xml:space="preserve"> </v>
      </c>
      <c r="C93" t="str">
        <v xml:space="preserve"> </v>
      </c>
      <c r="D93" t="str">
        <v xml:space="preserve"> </v>
      </c>
      <c r="E93" t="str">
        <v xml:space="preserve"> </v>
      </c>
      <c r="F93" t="str">
        <v xml:space="preserve"> </v>
      </c>
      <c r="G93" t="str">
        <v xml:space="preserve"> </v>
      </c>
      <c r="H93" t="str">
        <v xml:space="preserve"> </v>
      </c>
      <c r="I93" t="str">
        <v xml:space="preserve"> </v>
      </c>
      <c r="K93" s="59" t="str">
        <f>IFERROR(AVERAGEIF('Data Transformation'!$B$425:$B$8425,B93,IF('Input and Summary Results'!$J$4="no",'Data Transformation'!$C$425:$C$8425,'Data Transformation'!$E$425:$E$8425)),"")</f>
        <v/>
      </c>
      <c r="L93" s="60" t="str" cm="1">
        <f t="array" ref="L93">IFERROR(_xlfn.STDEV.S(IF('Data Transformation'!$B$425:$B$8425=B93,IF('Input and Summary Results'!$J$4="no",'Data Transformation'!$C$425:$C$8425,'Data Transformation'!$E$425:$E$8425),"")),"")</f>
        <v/>
      </c>
      <c r="M93" s="58"/>
      <c r="N93" t="str">
        <f>IF(E93&gt;='Data Transformation'!$R$29,B93,"")</f>
        <v xml:space="preserve"> </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xml:space="preserve">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xml:space="preserve"> </v>
      </c>
      <c r="S93" t="str">
        <f>IF(D93&gt;='Data Transformation'!$R$31,B93,"")</f>
        <v xml:space="preserve"> </v>
      </c>
      <c r="T93" t="str">
        <f>IF(AND(H93&lt;'Data Transformation'!$R$30,E93&lt;'Data Transformation'!$R$29,G93&lt;0.3,D93&lt;'Data Transformation'!$R$31,E93&gt;0.4,H93&gt;0.4),B93,"")</f>
        <v/>
      </c>
      <c r="U93" s="58"/>
      <c r="V93" t="str" cm="2">
        <f t="array" ref="V93">IF(C93=FALSE,"",IF(AND(ISNUMBER(B93),ISBLANK(N93:T93)),"Unclassified",(IF(COUNT(N93:T93)=0,"",INDEX($N$4:$T$4,MATCH(TRUE,N93:T93=B93,0))))))</f>
        <v/>
      </c>
      <c r="W93" t="str">
        <f t="shared" si="4"/>
        <v/>
      </c>
      <c r="X93" t="str">
        <f t="shared" si="5"/>
        <v/>
      </c>
      <c r="AC93" t="b">
        <f t="shared" si="6"/>
        <v>0</v>
      </c>
      <c r="AD93" t="str">
        <f>IFERROR(ABS(ABS(K93-'Data Transformation'!$R$5)-ABS(K93-'Data Transformation'!$R$6)),"")</f>
        <v/>
      </c>
      <c r="AE93" t="b">
        <f>IF(C93=FALSE,"",IF(AND(OR(V93=$Z$6,V93=$Z$8),OR(AC93=TRUE,AD93&lt;='Data Transformation'!$X$8)),TRUE,FALSE))</f>
        <v>0</v>
      </c>
    </row>
    <row r="94" spans="2:31" x14ac:dyDescent="0.25">
      <c r="B94" t="str">
        <v xml:space="preserve"> </v>
      </c>
      <c r="C94" t="str">
        <v xml:space="preserve"> </v>
      </c>
      <c r="D94" t="str">
        <v xml:space="preserve"> </v>
      </c>
      <c r="E94" t="str">
        <v xml:space="preserve"> </v>
      </c>
      <c r="F94" t="str">
        <v xml:space="preserve"> </v>
      </c>
      <c r="G94" t="str">
        <v xml:space="preserve"> </v>
      </c>
      <c r="H94" t="str">
        <v xml:space="preserve"> </v>
      </c>
      <c r="I94" t="str">
        <v xml:space="preserve"> </v>
      </c>
      <c r="K94" s="59" t="str">
        <f>IFERROR(AVERAGEIF('Data Transformation'!$B$425:$B$8425,B94,IF('Input and Summary Results'!$J$4="no",'Data Transformation'!$C$425:$C$8425,'Data Transformation'!$E$425:$E$8425)),"")</f>
        <v/>
      </c>
      <c r="L94" s="60" t="str" cm="1">
        <f t="array" ref="L94">IFERROR(_xlfn.STDEV.S(IF('Data Transformation'!$B$425:$B$8425=B94,IF('Input and Summary Results'!$J$4="no",'Data Transformation'!$C$425:$C$8425,'Data Transformation'!$E$425:$E$8425),"")),"")</f>
        <v/>
      </c>
      <c r="M94" s="58"/>
      <c r="N94" t="str">
        <f>IF(E94&gt;='Data Transformation'!$R$29,B94,"")</f>
        <v xml:space="preserve"> </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xml:space="preserve">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xml:space="preserve"> </v>
      </c>
      <c r="S94" t="str">
        <f>IF(D94&gt;='Data Transformation'!$R$31,B94,"")</f>
        <v xml:space="preserve"> </v>
      </c>
      <c r="T94" t="str">
        <f>IF(AND(H94&lt;'Data Transformation'!$R$30,E94&lt;'Data Transformation'!$R$29,G94&lt;0.3,D94&lt;'Data Transformation'!$R$31,E94&gt;0.4,H94&gt;0.4),B94,"")</f>
        <v/>
      </c>
      <c r="U94" s="58"/>
      <c r="V94" t="str" cm="2">
        <f t="array" ref="V94">IF(C94=FALSE,"",IF(AND(ISNUMBER(B94),ISBLANK(N94:T94)),"Unclassified",(IF(COUNT(N94:T94)=0,"",INDEX($N$4:$T$4,MATCH(TRUE,N94:T94=B94,0))))))</f>
        <v/>
      </c>
      <c r="W94" t="str">
        <f t="shared" si="4"/>
        <v/>
      </c>
      <c r="X94" t="str">
        <f t="shared" si="5"/>
        <v/>
      </c>
      <c r="AC94" t="b">
        <f t="shared" si="6"/>
        <v>0</v>
      </c>
      <c r="AD94" t="str">
        <f>IFERROR(ABS(ABS(K94-'Data Transformation'!$R$5)-ABS(K94-'Data Transformation'!$R$6)),"")</f>
        <v/>
      </c>
      <c r="AE94" t="b">
        <f>IF(C94=FALSE,"",IF(AND(OR(V94=$Z$6,V94=$Z$8),OR(AC94=TRUE,AD94&lt;='Data Transformation'!$X$8)),TRUE,FALSE))</f>
        <v>0</v>
      </c>
    </row>
    <row r="95" spans="2:31" x14ac:dyDescent="0.25">
      <c r="B95" t="str">
        <v xml:space="preserve"> </v>
      </c>
      <c r="C95" t="str">
        <v xml:space="preserve"> </v>
      </c>
      <c r="D95" t="str">
        <v xml:space="preserve"> </v>
      </c>
      <c r="E95" t="str">
        <v xml:space="preserve"> </v>
      </c>
      <c r="F95" t="str">
        <v xml:space="preserve"> </v>
      </c>
      <c r="G95" t="str">
        <v xml:space="preserve"> </v>
      </c>
      <c r="H95" t="str">
        <v xml:space="preserve"> </v>
      </c>
      <c r="I95" t="str">
        <v xml:space="preserve"> </v>
      </c>
      <c r="K95" s="59" t="str">
        <f>IFERROR(AVERAGEIF('Data Transformation'!$B$425:$B$8425,B95,IF('Input and Summary Results'!$J$4="no",'Data Transformation'!$C$425:$C$8425,'Data Transformation'!$E$425:$E$8425)),"")</f>
        <v/>
      </c>
      <c r="L95" s="60" t="str" cm="1">
        <f t="array" ref="L95">IFERROR(_xlfn.STDEV.S(IF('Data Transformation'!$B$425:$B$8425=B95,IF('Input and Summary Results'!$J$4="no",'Data Transformation'!$C$425:$C$8425,'Data Transformation'!$E$425:$E$8425),"")),"")</f>
        <v/>
      </c>
      <c r="M95" s="58"/>
      <c r="N95" t="str">
        <f>IF(E95&gt;='Data Transformation'!$R$29,B95,"")</f>
        <v xml:space="preserve">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xml:space="preserve"> </v>
      </c>
      <c r="Q95" t="str">
        <f>IFERROR(IF(AND(Assignments!L95&lt;('Data Transformation'!$R$4-'Data Transformation'!$R$3)/2,ABS(K95-'Data Transformation'!$R$6)&lt;ABS(K95-'Data Transformation'!$R$5),NOT(ISNUMBER(N95)),NOT(ISNUMBER(T95)),NOT(ISNUMBER(P95)),NOT(ISNUMBER(R95)),NOT(ISNUMBER(T95)),NOT(ISNUMBER(S95))),Assignments!B95,""),"")</f>
        <v/>
      </c>
      <c r="R95" t="str">
        <f>IF(H95&gt;='Data Transformation'!$R$30,B95,"")</f>
        <v xml:space="preserve"> </v>
      </c>
      <c r="S95" t="str">
        <f>IF(D95&gt;='Data Transformation'!$R$31,B95,"")</f>
        <v xml:space="preserve"> </v>
      </c>
      <c r="T95" t="str">
        <f>IF(AND(H95&lt;'Data Transformation'!$R$30,E95&lt;'Data Transformation'!$R$29,G95&lt;0.3,D95&lt;'Data Transformation'!$R$31,E95&gt;0.4,H95&gt;0.4),B95,"")</f>
        <v/>
      </c>
      <c r="U95" s="58"/>
      <c r="V95" t="str" cm="2">
        <f t="array" ref="V95">IF(C95=FALSE,"",IF(AND(ISNUMBER(B95),ISBLANK(N95:T95)),"Unclassified",(IF(COUNT(N95:T95)=0,"",INDEX($N$4:$T$4,MATCH(TRUE,N95:T95=B95,0))))))</f>
        <v/>
      </c>
      <c r="W95" t="str">
        <f t="shared" si="4"/>
        <v/>
      </c>
      <c r="X95" t="str">
        <f t="shared" si="5"/>
        <v/>
      </c>
      <c r="AC95" t="b">
        <f t="shared" si="6"/>
        <v>0</v>
      </c>
      <c r="AD95" t="str">
        <f>IFERROR(ABS(ABS(K95-'Data Transformation'!$R$5)-ABS(K95-'Data Transformation'!$R$6)),"")</f>
        <v/>
      </c>
      <c r="AE95" t="b">
        <f>IF(C95=FALSE,"",IF(AND(OR(V95=$Z$6,V95=$Z$8),OR(AC95=TRUE,AD95&lt;='Data Transformation'!$X$8)),TRUE,FALSE))</f>
        <v>0</v>
      </c>
    </row>
    <row r="96" spans="2:31" x14ac:dyDescent="0.25">
      <c r="B96" t="str">
        <v xml:space="preserve"> </v>
      </c>
      <c r="C96" t="str">
        <v xml:space="preserve"> </v>
      </c>
      <c r="D96" t="str">
        <v xml:space="preserve"> </v>
      </c>
      <c r="E96" t="str">
        <v xml:space="preserve"> </v>
      </c>
      <c r="F96" t="str">
        <v xml:space="preserve"> </v>
      </c>
      <c r="G96" t="str">
        <v xml:space="preserve"> </v>
      </c>
      <c r="H96" t="str">
        <v xml:space="preserve"> </v>
      </c>
      <c r="I96" t="str">
        <v xml:space="preserve"> </v>
      </c>
      <c r="K96" s="59" t="str">
        <f>IFERROR(AVERAGEIF('Data Transformation'!$B$425:$B$8425,B96,IF('Input and Summary Results'!$J$4="no",'Data Transformation'!$C$425:$C$8425,'Data Transformation'!$E$425:$E$8425)),"")</f>
        <v/>
      </c>
      <c r="L96" s="60" t="str" cm="1">
        <f t="array" ref="L96">IFERROR(_xlfn.STDEV.S(IF('Data Transformation'!$B$425:$B$8425=B96,IF('Input and Summary Results'!$J$4="no",'Data Transformation'!$C$425:$C$8425,'Data Transformation'!$E$425:$E$8425),"")),"")</f>
        <v/>
      </c>
      <c r="M96" s="58"/>
      <c r="N96" t="str">
        <f>IF(E96&gt;='Data Transformation'!$R$29,B96,"")</f>
        <v xml:space="preserve"> </v>
      </c>
      <c r="O96" t="str">
        <f>IFERROR(IF(AND(Assignments!L96&lt;('Data Transformation'!$R$4-'Data Transformation'!$R$3)/2,ABS(K96-'Data Transformation'!$R$6)&gt;ABS(K96-'Data Transformation'!$R$5),NOT(ISNUMBER(N96)),NOT(ISNUMBER(R96)),NOT(ISNUMBER(P96)),NOT(ISNUMBER(R96)),NOT(ISNUMBER(S96)),NOT(ISNUMBER(T96))),Assignments!B96,""),"")</f>
        <v/>
      </c>
      <c r="P96" t="str">
        <f>IF(AND(NOT(ISNUMBER(N96)),NOT(ISNUMBER(R96)),NOT(ISNUMBER(S96)),G96&gt;='Data Transformation'!$R$28),B96,"")</f>
        <v xml:space="preserve"> </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xml:space="preserve"> </v>
      </c>
      <c r="S96" t="str">
        <f>IF(D96&gt;='Data Transformation'!$R$31,B96,"")</f>
        <v xml:space="preserve"> </v>
      </c>
      <c r="T96" t="str">
        <f>IF(AND(H96&lt;'Data Transformation'!$R$30,E96&lt;'Data Transformation'!$R$29,G96&lt;0.3,D96&lt;'Data Transformation'!$R$31,E96&gt;0.4,H96&gt;0.4),B96,"")</f>
        <v/>
      </c>
      <c r="U96" s="58"/>
      <c r="V96" t="str" cm="2">
        <f t="array" ref="V96">IF(C96=FALSE,"",IF(AND(ISNUMBER(B96),ISBLANK(N96:T96)),"Unclassified",(IF(COUNT(N96:T96)=0,"",INDEX($N$4:$T$4,MATCH(TRUE,N96:T96=B96,0))))))</f>
        <v/>
      </c>
      <c r="W96" t="str">
        <f t="shared" si="4"/>
        <v/>
      </c>
      <c r="X96" t="str">
        <f t="shared" si="5"/>
        <v/>
      </c>
      <c r="AC96" t="b">
        <f t="shared" si="6"/>
        <v>0</v>
      </c>
      <c r="AD96" t="str">
        <f>IFERROR(ABS(ABS(K96-'Data Transformation'!$R$5)-ABS(K96-'Data Transformation'!$R$6)),"")</f>
        <v/>
      </c>
      <c r="AE96" t="b">
        <f>IF(C96=FALSE,"",IF(AND(OR(V96=$Z$6,V96=$Z$8),OR(AC96=TRUE,AD96&lt;='Data Transformation'!$X$8)),TRUE,FALSE))</f>
        <v>0</v>
      </c>
    </row>
    <row r="97" spans="2:31" x14ac:dyDescent="0.25">
      <c r="B97" t="str">
        <v xml:space="preserve"> </v>
      </c>
      <c r="C97" t="str">
        <v xml:space="preserve"> </v>
      </c>
      <c r="D97" t="str">
        <v xml:space="preserve"> </v>
      </c>
      <c r="E97" t="str">
        <v xml:space="preserve"> </v>
      </c>
      <c r="F97" t="str">
        <v xml:space="preserve"> </v>
      </c>
      <c r="G97" t="str">
        <v xml:space="preserve"> </v>
      </c>
      <c r="H97" t="str">
        <v xml:space="preserve"> </v>
      </c>
      <c r="I97" t="str">
        <v xml:space="preserve"> </v>
      </c>
      <c r="K97" s="59" t="str">
        <f>IFERROR(AVERAGEIF('Data Transformation'!$B$425:$B$8425,B97,IF('Input and Summary Results'!$J$4="no",'Data Transformation'!$C$425:$C$8425,'Data Transformation'!$E$425:$E$8425)),"")</f>
        <v/>
      </c>
      <c r="L97" s="60" t="str" cm="1">
        <f t="array" ref="L97">IFERROR(_xlfn.STDEV.S(IF('Data Transformation'!$B$425:$B$8425=B97,IF('Input and Summary Results'!$J$4="no",'Data Transformation'!$C$425:$C$8425,'Data Transformation'!$E$425:$E$8425),"")),"")</f>
        <v/>
      </c>
      <c r="M97" s="58"/>
      <c r="N97" t="str">
        <f>IF(E97&gt;='Data Transformation'!$R$29,B97,"")</f>
        <v xml:space="preserve"> </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xml:space="preserve">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xml:space="preserve"> </v>
      </c>
      <c r="S97" t="str">
        <f>IF(D97&gt;='Data Transformation'!$R$31,B97,"")</f>
        <v xml:space="preserve"> </v>
      </c>
      <c r="T97" t="str">
        <f>IF(AND(H97&lt;'Data Transformation'!$R$30,E97&lt;'Data Transformation'!$R$29,G97&lt;0.3,D97&lt;'Data Transformation'!$R$31,E97&gt;0.4,H97&gt;0.4),B97,"")</f>
        <v/>
      </c>
      <c r="U97" s="58"/>
      <c r="V97" t="str" cm="2">
        <f t="array" ref="V97">IF(C97=FALSE,"",IF(AND(ISNUMBER(B97),ISBLANK(N97:T97)),"Unclassified",(IF(COUNT(N97:T97)=0,"",INDEX($N$4:$T$4,MATCH(TRUE,N97:T97=B97,0))))))</f>
        <v/>
      </c>
      <c r="W97" t="str">
        <f t="shared" si="4"/>
        <v/>
      </c>
      <c r="X97" t="str">
        <f t="shared" si="5"/>
        <v/>
      </c>
      <c r="AC97" t="b">
        <f t="shared" si="6"/>
        <v>0</v>
      </c>
      <c r="AD97" t="str">
        <f>IFERROR(ABS(ABS(K97-'Data Transformation'!$R$5)-ABS(K97-'Data Transformation'!$R$6)),"")</f>
        <v/>
      </c>
      <c r="AE97" t="b">
        <f>IF(C97=FALSE,"",IF(AND(OR(V97=$Z$6,V97=$Z$8),OR(AC97=TRUE,AD97&lt;='Data Transformation'!$X$8)),TRUE,FALSE))</f>
        <v>0</v>
      </c>
    </row>
    <row r="98" spans="2:31" x14ac:dyDescent="0.25">
      <c r="B98" t="str">
        <v xml:space="preserve"> </v>
      </c>
      <c r="C98" t="str">
        <v xml:space="preserve"> </v>
      </c>
      <c r="D98" t="str">
        <v xml:space="preserve"> </v>
      </c>
      <c r="E98" t="str">
        <v xml:space="preserve"> </v>
      </c>
      <c r="F98" t="str">
        <v xml:space="preserve"> </v>
      </c>
      <c r="G98" t="str">
        <v xml:space="preserve"> </v>
      </c>
      <c r="H98" t="str">
        <v xml:space="preserve"> </v>
      </c>
      <c r="I98" t="str">
        <v xml:space="preserve"> </v>
      </c>
      <c r="K98" s="59" t="str">
        <f>IFERROR(AVERAGEIF('Data Transformation'!$B$425:$B$8425,B98,IF('Input and Summary Results'!$J$4="no",'Data Transformation'!$C$425:$C$8425,'Data Transformation'!$E$425:$E$8425)),"")</f>
        <v/>
      </c>
      <c r="L98" s="60" t="str" cm="1">
        <f t="array" ref="L98">IFERROR(_xlfn.STDEV.S(IF('Data Transformation'!$B$425:$B$8425=B98,IF('Input and Summary Results'!$J$4="no",'Data Transformation'!$C$425:$C$8425,'Data Transformation'!$E$425:$E$8425),"")),"")</f>
        <v/>
      </c>
      <c r="M98" s="58"/>
      <c r="N98" t="str">
        <f>IF(E98&gt;='Data Transformation'!$R$29,B98,"")</f>
        <v xml:space="preserve">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xml:space="preserve"> </v>
      </c>
      <c r="Q98" t="str">
        <f>IFERROR(IF(AND(Assignments!L98&lt;('Data Transformation'!$R$4-'Data Transformation'!$R$3)/2,ABS(K98-'Data Transformation'!$R$6)&lt;ABS(K98-'Data Transformation'!$R$5),NOT(ISNUMBER(N98)),NOT(ISNUMBER(T98)),NOT(ISNUMBER(P98)),NOT(ISNUMBER(R98)),NOT(ISNUMBER(T98)),NOT(ISNUMBER(S98))),Assignments!B98,""),"")</f>
        <v/>
      </c>
      <c r="R98" t="str">
        <f>IF(H98&gt;='Data Transformation'!$R$30,B98,"")</f>
        <v xml:space="preserve"> </v>
      </c>
      <c r="S98" t="str">
        <f>IF(D98&gt;='Data Transformation'!$R$31,B98,"")</f>
        <v xml:space="preserve"> </v>
      </c>
      <c r="T98" t="str">
        <f>IF(AND(H98&lt;'Data Transformation'!$R$30,E98&lt;'Data Transformation'!$R$29,G98&lt;0.3,D98&lt;'Data Transformation'!$R$31,E98&gt;0.4,H98&gt;0.4),B98,"")</f>
        <v/>
      </c>
      <c r="U98" s="58"/>
      <c r="V98" t="str" cm="2">
        <f t="array" ref="V98">IF(C98=FALSE,"",IF(AND(ISNUMBER(B98),ISBLANK(N98:T98)),"Unclassified",(IF(COUNT(N98:T98)=0,"",INDEX($N$4:$T$4,MATCH(TRUE,N98:T98=B98,0))))))</f>
        <v/>
      </c>
      <c r="W98" t="str">
        <f t="shared" si="4"/>
        <v/>
      </c>
      <c r="X98" t="str">
        <f t="shared" si="5"/>
        <v/>
      </c>
      <c r="AC98" t="b">
        <f t="shared" si="6"/>
        <v>0</v>
      </c>
      <c r="AD98" t="str">
        <f>IFERROR(ABS(ABS(K98-'Data Transformation'!$R$5)-ABS(K98-'Data Transformation'!$R$6)),"")</f>
        <v/>
      </c>
      <c r="AE98" t="b">
        <f>IF(C98=FALSE,"",IF(AND(OR(V98=$Z$6,V98=$Z$8),OR(AC98=TRUE,AD98&lt;='Data Transformation'!$X$8)),TRUE,FALSE))</f>
        <v>0</v>
      </c>
    </row>
    <row r="99" spans="2:31" x14ac:dyDescent="0.25">
      <c r="B99" t="str">
        <v xml:space="preserve"> </v>
      </c>
      <c r="C99" t="str">
        <v xml:space="preserve"> </v>
      </c>
      <c r="D99" t="str">
        <v xml:space="preserve"> </v>
      </c>
      <c r="E99" t="str">
        <v xml:space="preserve"> </v>
      </c>
      <c r="F99" t="str">
        <v xml:space="preserve"> </v>
      </c>
      <c r="G99" t="str">
        <v xml:space="preserve"> </v>
      </c>
      <c r="H99" t="str">
        <v xml:space="preserve"> </v>
      </c>
      <c r="I99" t="str">
        <v xml:space="preserve"> </v>
      </c>
      <c r="K99" s="59" t="str">
        <f>IFERROR(AVERAGEIF('Data Transformation'!$B$425:$B$8425,B99,IF('Input and Summary Results'!$J$4="no",'Data Transformation'!$C$425:$C$8425,'Data Transformation'!$E$425:$E$8425)),"")</f>
        <v/>
      </c>
      <c r="L99" s="60" t="str" cm="1">
        <f t="array" ref="L99">IFERROR(_xlfn.STDEV.S(IF('Data Transformation'!$B$425:$B$8425=B99,IF('Input and Summary Results'!$J$4="no",'Data Transformation'!$C$425:$C$8425,'Data Transformation'!$E$425:$E$8425),"")),"")</f>
        <v/>
      </c>
      <c r="M99" s="58"/>
      <c r="N99" t="str">
        <f>IF(E99&gt;='Data Transformation'!$R$29,B99,"")</f>
        <v xml:space="preserve"> </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xml:space="preserve">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xml:space="preserve"> </v>
      </c>
      <c r="S99" t="str">
        <f>IF(D99&gt;='Data Transformation'!$R$31,B99,"")</f>
        <v xml:space="preserve"> </v>
      </c>
      <c r="T99" t="str">
        <f>IF(AND(H99&lt;'Data Transformation'!$R$30,E99&lt;'Data Transformation'!$R$29,G99&lt;0.3,D99&lt;'Data Transformation'!$R$31,E99&gt;0.4,H99&gt;0.4),B99,"")</f>
        <v/>
      </c>
      <c r="U99" s="58"/>
      <c r="V99" t="str" cm="2">
        <f t="array" ref="V99">IF(C99=FALSE,"",IF(AND(ISNUMBER(B99),ISBLANK(N99:T99)),"Unclassified",(IF(COUNT(N99:T99)=0,"",INDEX($N$4:$T$4,MATCH(TRUE,N99:T99=B99,0))))))</f>
        <v/>
      </c>
      <c r="W99" t="str">
        <f t="shared" si="4"/>
        <v/>
      </c>
      <c r="X99" t="str">
        <f t="shared" si="5"/>
        <v/>
      </c>
      <c r="AC99" t="b">
        <f t="shared" si="6"/>
        <v>0</v>
      </c>
      <c r="AD99" t="str">
        <f>IFERROR(ABS(ABS(K99-'Data Transformation'!$R$5)-ABS(K99-'Data Transformation'!$R$6)),"")</f>
        <v/>
      </c>
      <c r="AE99" t="b">
        <f>IF(C99=FALSE,"",IF(AND(OR(V99=$Z$6,V99=$Z$8),OR(AC99=TRUE,AD99&lt;='Data Transformation'!$X$8)),TRUE,FALSE))</f>
        <v>0</v>
      </c>
    </row>
    <row r="100" spans="2:31" x14ac:dyDescent="0.25">
      <c r="B100" t="str">
        <v xml:space="preserve"> </v>
      </c>
      <c r="C100" t="str">
        <v xml:space="preserve"> </v>
      </c>
      <c r="D100" t="str">
        <v xml:space="preserve"> </v>
      </c>
      <c r="E100" t="str">
        <v xml:space="preserve"> </v>
      </c>
      <c r="F100" t="str">
        <v xml:space="preserve"> </v>
      </c>
      <c r="G100" t="str">
        <v xml:space="preserve"> </v>
      </c>
      <c r="H100" t="str">
        <v xml:space="preserve"> </v>
      </c>
      <c r="I100" t="str">
        <v xml:space="preserve"> </v>
      </c>
      <c r="K100" s="59" t="str">
        <f>IFERROR(AVERAGEIF('Data Transformation'!$B$425:$B$8425,B100,IF('Input and Summary Results'!$J$4="no",'Data Transformation'!$C$425:$C$8425,'Data Transformation'!$E$425:$E$8425)),"")</f>
        <v/>
      </c>
      <c r="L100" s="60" t="str" cm="1">
        <f t="array" ref="L100">IFERROR(_xlfn.STDEV.S(IF('Data Transformation'!$B$425:$B$8425=B100,IF('Input and Summary Results'!$J$4="no",'Data Transformation'!$C$425:$C$8425,'Data Transformation'!$E$425:$E$8425),"")),"")</f>
        <v/>
      </c>
      <c r="M100" s="58"/>
      <c r="N100" t="str">
        <f>IF(E100&gt;='Data Transformation'!$R$29,B100,"")</f>
        <v xml:space="preserve">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xml:space="preserve"> </v>
      </c>
      <c r="Q100" t="str">
        <f>IFERROR(IF(AND(Assignments!L100&lt;('Data Transformation'!$R$4-'Data Transformation'!$R$3)/2,ABS(K100-'Data Transformation'!$R$6)&lt;ABS(K100-'Data Transformation'!$R$5),NOT(ISNUMBER(N100)),NOT(ISNUMBER(T100)),NOT(ISNUMBER(P100)),NOT(ISNUMBER(R100)),NOT(ISNUMBER(T100)),NOT(ISNUMBER(S100))),Assignments!B100,""),"")</f>
        <v/>
      </c>
      <c r="R100" t="str">
        <f>IF(H100&gt;='Data Transformation'!$R$30,B100,"")</f>
        <v xml:space="preserve"> </v>
      </c>
      <c r="S100" t="str">
        <f>IF(D100&gt;='Data Transformation'!$R$31,B100,"")</f>
        <v xml:space="preserve">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
      </c>
      <c r="W100" t="str">
        <f t="shared" si="4"/>
        <v/>
      </c>
      <c r="X100" t="str">
        <f t="shared" si="5"/>
        <v/>
      </c>
      <c r="AC100" t="b">
        <f t="shared" si="6"/>
        <v>0</v>
      </c>
      <c r="AD100" t="str">
        <f>IFERROR(ABS(ABS(K100-'Data Transformation'!$R$5)-ABS(K100-'Data Transformation'!$R$6)),"")</f>
        <v/>
      </c>
      <c r="AE100" t="b">
        <f>IF(C100=FALSE,"",IF(AND(OR(V100=$Z$6,V100=$Z$8),OR(AC100=TRUE,AD100&lt;='Data Transformation'!$X$8)),TRUE,FALSE))</f>
        <v>0</v>
      </c>
    </row>
    <row r="101" spans="2:31" x14ac:dyDescent="0.25">
      <c r="B101" t="str">
        <v xml:space="preserve"> </v>
      </c>
      <c r="C101" t="str">
        <v xml:space="preserve"> </v>
      </c>
      <c r="D101" t="str">
        <v xml:space="preserve"> </v>
      </c>
      <c r="E101" t="str">
        <v xml:space="preserve"> </v>
      </c>
      <c r="F101" t="str">
        <v xml:space="preserve"> </v>
      </c>
      <c r="G101" t="str">
        <v xml:space="preserve"> </v>
      </c>
      <c r="H101" t="str">
        <v xml:space="preserve"> </v>
      </c>
      <c r="I101" t="str">
        <v xml:space="preserve"> </v>
      </c>
      <c r="K101" s="59" t="str">
        <f>IFERROR(AVERAGEIF('Data Transformation'!$B$425:$B$8425,B101,IF('Input and Summary Results'!$J$4="no",'Data Transformation'!$C$425:$C$8425,'Data Transformation'!$E$425:$E$8425)),"")</f>
        <v/>
      </c>
      <c r="L101" s="60" t="str" cm="1">
        <f t="array" ref="L101">IFERROR(_xlfn.STDEV.S(IF('Data Transformation'!$B$425:$B$8425=B101,IF('Input and Summary Results'!$J$4="no",'Data Transformation'!$C$425:$C$8425,'Data Transformation'!$E$425:$E$8425),"")),"")</f>
        <v/>
      </c>
      <c r="M101" s="58"/>
      <c r="N101" t="str">
        <f>IF(E101&gt;='Data Transformation'!$R$29,B101,"")</f>
        <v xml:space="preserve"> </v>
      </c>
      <c r="O101" t="str">
        <f>IFERROR(IF(AND(Assignments!L101&lt;('Data Transformation'!$R$4-'Data Transformation'!$R$3)/2,ABS(K101-'Data Transformation'!$R$6)&gt;ABS(K101-'Data Transformation'!$R$5),NOT(ISNUMBER(N101)),NOT(ISNUMBER(R101)),NOT(ISNUMBER(P101)),NOT(ISNUMBER(R101)),NOT(ISNUMBER(S101)),NOT(ISNUMBER(T101))),Assignments!B101,""),"")</f>
        <v/>
      </c>
      <c r="P101" t="str">
        <f>IF(AND(NOT(ISNUMBER(N101)),NOT(ISNUMBER(R101)),NOT(ISNUMBER(S101)),G101&gt;='Data Transformation'!$R$28),B101,"")</f>
        <v xml:space="preserve">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xml:space="preserve"> </v>
      </c>
      <c r="S101" t="str">
        <f>IF(D101&gt;='Data Transformation'!$R$31,B101,"")</f>
        <v xml:space="preserve">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
      </c>
      <c r="W101" t="str">
        <f t="shared" si="4"/>
        <v/>
      </c>
      <c r="X101" t="str">
        <f t="shared" si="5"/>
        <v/>
      </c>
      <c r="AC101" t="b">
        <f t="shared" si="6"/>
        <v>0</v>
      </c>
      <c r="AD101" t="str">
        <f>IFERROR(ABS(ABS(K101-'Data Transformation'!$R$5)-ABS(K101-'Data Transformation'!$R$6)),"")</f>
        <v/>
      </c>
      <c r="AE101" t="b">
        <f>IF(C101=FALSE,"",IF(AND(OR(V101=$Z$6,V101=$Z$8),OR(AC101=TRUE,AD101&lt;='Data Transformation'!$X$8)),TRUE,FALSE))</f>
        <v>0</v>
      </c>
    </row>
    <row r="102" spans="2:31" x14ac:dyDescent="0.25">
      <c r="B102" t="str">
        <v xml:space="preserve"> </v>
      </c>
      <c r="C102" t="str">
        <v xml:space="preserve"> </v>
      </c>
      <c r="D102" t="str">
        <v xml:space="preserve"> </v>
      </c>
      <c r="E102" t="str">
        <v xml:space="preserve"> </v>
      </c>
      <c r="F102" t="str">
        <v xml:space="preserve"> </v>
      </c>
      <c r="G102" t="str">
        <v xml:space="preserve"> </v>
      </c>
      <c r="H102" t="str">
        <v xml:space="preserve"> </v>
      </c>
      <c r="I102" t="str">
        <v xml:space="preserve"> </v>
      </c>
      <c r="K102" s="59" t="str">
        <f>IFERROR(AVERAGEIF('Data Transformation'!$B$425:$B$8425,B102,IF('Input and Summary Results'!$J$4="no",'Data Transformation'!$C$425:$C$8425,'Data Transformation'!$E$425:$E$8425)),"")</f>
        <v/>
      </c>
      <c r="L102" s="60" t="str" cm="1">
        <f t="array" ref="L102">IFERROR(_xlfn.STDEV.S(IF('Data Transformation'!$B$425:$B$8425=B102,IF('Input and Summary Results'!$J$4="no",'Data Transformation'!$C$425:$C$8425,'Data Transformation'!$E$425:$E$8425),"")),"")</f>
        <v/>
      </c>
      <c r="M102" s="58"/>
      <c r="N102" t="str">
        <f>IF(E102&gt;='Data Transformation'!$R$29,B102,"")</f>
        <v xml:space="preserve"> </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xml:space="preserve">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xml:space="preserve"> </v>
      </c>
      <c r="S102" t="str">
        <f>IF(D102&gt;='Data Transformation'!$R$31,B102,"")</f>
        <v xml:space="preserve">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
      </c>
      <c r="W102" t="str">
        <f t="shared" si="4"/>
        <v/>
      </c>
      <c r="X102" t="str">
        <f t="shared" si="5"/>
        <v/>
      </c>
      <c r="AC102" t="b">
        <f t="shared" si="6"/>
        <v>0</v>
      </c>
      <c r="AD102" t="str">
        <f>IFERROR(ABS(ABS(K102-'Data Transformation'!$R$5)-ABS(K102-'Data Transformation'!$R$6)),"")</f>
        <v/>
      </c>
      <c r="AE102" t="b">
        <f>IF(C102=FALSE,"",IF(AND(OR(V102=$Z$6,V102=$Z$8),OR(AC102=TRUE,AD102&lt;='Data Transformation'!$X$8)),TRUE,FALSE))</f>
        <v>0</v>
      </c>
    </row>
    <row r="103" spans="2:31" x14ac:dyDescent="0.25">
      <c r="B103" t="str">
        <v xml:space="preserve"> </v>
      </c>
      <c r="C103" t="str">
        <v xml:space="preserve"> </v>
      </c>
      <c r="D103" t="str">
        <v xml:space="preserve"> </v>
      </c>
      <c r="E103" t="str">
        <v xml:space="preserve"> </v>
      </c>
      <c r="F103" t="str">
        <v xml:space="preserve"> </v>
      </c>
      <c r="G103" t="str">
        <v xml:space="preserve"> </v>
      </c>
      <c r="H103" t="str">
        <v xml:space="preserve"> </v>
      </c>
      <c r="I103" t="str">
        <v xml:space="preserve"> </v>
      </c>
      <c r="K103" s="59" t="str">
        <f>IFERROR(AVERAGEIF('Data Transformation'!$B$425:$B$8425,B103,IF('Input and Summary Results'!$J$4="no",'Data Transformation'!$C$425:$C$8425,'Data Transformation'!$E$425:$E$8425)),"")</f>
        <v/>
      </c>
      <c r="L103" s="60" t="str" cm="1">
        <f t="array" ref="L103">IFERROR(_xlfn.STDEV.S(IF('Data Transformation'!$B$425:$B$8425=B103,IF('Input and Summary Results'!$J$4="no",'Data Transformation'!$C$425:$C$8425,'Data Transformation'!$E$425:$E$8425),"")),"")</f>
        <v/>
      </c>
      <c r="M103" s="58"/>
      <c r="N103" t="str">
        <f>IF(E103&gt;='Data Transformation'!$R$29,B103,"")</f>
        <v xml:space="preserve"> </v>
      </c>
      <c r="O103" t="str">
        <f>IFERROR(IF(AND(Assignments!L103&lt;('Data Transformation'!$R$4-'Data Transformation'!$R$3)/2,ABS(K103-'Data Transformation'!$R$6)&gt;ABS(K103-'Data Transformation'!$R$5),NOT(ISNUMBER(N103)),NOT(ISNUMBER(R103)),NOT(ISNUMBER(P103)),NOT(ISNUMBER(R103)),NOT(ISNUMBER(S103)),NOT(ISNUMBER(T103))),Assignments!B103,""),"")</f>
        <v/>
      </c>
      <c r="P103" t="str">
        <f>IF(AND(NOT(ISNUMBER(N103)),NOT(ISNUMBER(R103)),NOT(ISNUMBER(S103)),G103&gt;='Data Transformation'!$R$28),B103,"")</f>
        <v xml:space="preserve"> </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xml:space="preserve"> </v>
      </c>
      <c r="S103" t="str">
        <f>IF(D103&gt;='Data Transformation'!$R$31,B103,"")</f>
        <v xml:space="preserve">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
      </c>
      <c r="W103" t="str">
        <f t="shared" si="4"/>
        <v/>
      </c>
      <c r="X103" t="str">
        <f t="shared" si="5"/>
        <v/>
      </c>
      <c r="AC103" t="b">
        <f t="shared" si="6"/>
        <v>0</v>
      </c>
      <c r="AD103" t="str">
        <f>IFERROR(ABS(ABS(K103-'Data Transformation'!$R$5)-ABS(K103-'Data Transformation'!$R$6)),"")</f>
        <v/>
      </c>
      <c r="AE103" t="b">
        <f>IF(C103=FALSE,"",IF(AND(OR(V103=$Z$6,V103=$Z$8),OR(AC103=TRUE,AD103&lt;='Data Transformation'!$X$8)),TRUE,FALSE))</f>
        <v>0</v>
      </c>
    </row>
    <row r="104" spans="2:31" x14ac:dyDescent="0.25">
      <c r="B104" t="str">
        <v xml:space="preserve"> </v>
      </c>
      <c r="C104" t="str">
        <v xml:space="preserve"> </v>
      </c>
      <c r="D104" t="str">
        <v xml:space="preserve"> </v>
      </c>
      <c r="E104" t="str">
        <v xml:space="preserve"> </v>
      </c>
      <c r="F104" t="str">
        <v xml:space="preserve"> </v>
      </c>
      <c r="G104" t="str">
        <v xml:space="preserve"> </v>
      </c>
      <c r="H104" t="str">
        <v xml:space="preserve"> </v>
      </c>
      <c r="I104" t="str">
        <v xml:space="preserve"> </v>
      </c>
      <c r="K104" s="59" t="str">
        <f>IFERROR(AVERAGEIF('Data Transformation'!$B$425:$B$8425,B104,IF('Input and Summary Results'!$J$4="no",'Data Transformation'!$C$425:$C$8425,'Data Transformation'!$E$425:$E$8425)),"")</f>
        <v/>
      </c>
      <c r="L104" s="60" t="str" cm="1">
        <f t="array" ref="L104">IFERROR(_xlfn.STDEV.S(IF('Data Transformation'!$B$425:$B$8425=B104,IF('Input and Summary Results'!$J$4="no",'Data Transformation'!$C$425:$C$8425,'Data Transformation'!$E$425:$E$8425),"")),"")</f>
        <v/>
      </c>
      <c r="M104" s="58"/>
      <c r="N104" t="str">
        <f>IF(E104&gt;='Data Transformation'!$R$29,B104,"")</f>
        <v xml:space="preserve"> </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xml:space="preserve">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xml:space="preserve"> </v>
      </c>
      <c r="S104" t="str">
        <f>IF(D104&gt;='Data Transformation'!$R$31,B104,"")</f>
        <v xml:space="preserve">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
      </c>
      <c r="W104" t="str">
        <f t="shared" si="4"/>
        <v/>
      </c>
      <c r="X104" t="str">
        <f t="shared" si="5"/>
        <v/>
      </c>
      <c r="AC104" t="b">
        <f t="shared" si="6"/>
        <v>0</v>
      </c>
      <c r="AD104" t="str">
        <f>IFERROR(ABS(ABS(K104-'Data Transformation'!$R$5)-ABS(K104-'Data Transformation'!$R$6)),"")</f>
        <v/>
      </c>
      <c r="AE104" t="b">
        <f>IF(C104=FALSE,"",IF(AND(OR(V104=$Z$6,V104=$Z$8),OR(AC104=TRUE,AD104&lt;='Data Transformation'!$X$8)),TRUE,FALSE))</f>
        <v>0</v>
      </c>
    </row>
    <row r="105" spans="2:31" x14ac:dyDescent="0.25">
      <c r="B105" t="str">
        <v xml:space="preserve"> </v>
      </c>
      <c r="C105" t="str">
        <v xml:space="preserve"> </v>
      </c>
      <c r="D105" t="str">
        <v xml:space="preserve"> </v>
      </c>
      <c r="E105" t="str">
        <v xml:space="preserve"> </v>
      </c>
      <c r="F105" t="str">
        <v xml:space="preserve"> </v>
      </c>
      <c r="G105" t="str">
        <v xml:space="preserve"> </v>
      </c>
      <c r="H105" t="str">
        <v xml:space="preserve"> </v>
      </c>
      <c r="I105" t="str">
        <v xml:space="preserve"> </v>
      </c>
      <c r="K105" s="59" t="str">
        <f>IFERROR(AVERAGEIF('Data Transformation'!$B$425:$B$8425,B105,IF('Input and Summary Results'!$J$4="no",'Data Transformation'!$C$425:$C$8425,'Data Transformation'!$E$425:$E$8425)),"")</f>
        <v/>
      </c>
      <c r="L105" s="60" t="str" cm="1">
        <f t="array" ref="L105">IFERROR(_xlfn.STDEV.S(IF('Data Transformation'!$B$425:$B$8425=B105,IF('Input and Summary Results'!$J$4="no",'Data Transformation'!$C$425:$C$8425,'Data Transformation'!$E$425:$E$8425),"")),"")</f>
        <v/>
      </c>
      <c r="M105" s="58"/>
      <c r="N105" t="str">
        <f>IF(E105&gt;='Data Transformation'!$R$29,B105,"")</f>
        <v xml:space="preserve">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xml:space="preserve"> </v>
      </c>
      <c r="Q105" t="str">
        <f>IFERROR(IF(AND(Assignments!L105&lt;('Data Transformation'!$R$4-'Data Transformation'!$R$3)/2,ABS(K105-'Data Transformation'!$R$6)&lt;ABS(K105-'Data Transformation'!$R$5),NOT(ISNUMBER(N105)),NOT(ISNUMBER(T105)),NOT(ISNUMBER(P105)),NOT(ISNUMBER(R105)),NOT(ISNUMBER(T105)),NOT(ISNUMBER(S105))),Assignments!B105,""),"")</f>
        <v/>
      </c>
      <c r="R105" t="str">
        <f>IF(H105&gt;='Data Transformation'!$R$30,B105,"")</f>
        <v xml:space="preserve"> </v>
      </c>
      <c r="S105" t="str">
        <f>IF(D105&gt;='Data Transformation'!$R$31,B105,"")</f>
        <v xml:space="preserve">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
      </c>
      <c r="W105" t="str">
        <f t="shared" si="4"/>
        <v/>
      </c>
      <c r="X105" t="str">
        <f t="shared" si="5"/>
        <v/>
      </c>
      <c r="AC105" t="b">
        <f t="shared" si="6"/>
        <v>0</v>
      </c>
      <c r="AD105" t="str">
        <f>IFERROR(ABS(ABS(K105-'Data Transformation'!$R$5)-ABS(K105-'Data Transformation'!$R$6)),"")</f>
        <v/>
      </c>
      <c r="AE105" t="b">
        <f>IF(C105=FALSE,"",IF(AND(OR(V105=$Z$6,V105=$Z$8),OR(AC105=TRUE,AD105&lt;='Data Transformation'!$X$8)),TRUE,FALSE))</f>
        <v>0</v>
      </c>
    </row>
    <row r="106" spans="2:31" x14ac:dyDescent="0.25">
      <c r="B106" t="str">
        <v xml:space="preserve"> </v>
      </c>
      <c r="C106" t="str">
        <v xml:space="preserve"> </v>
      </c>
      <c r="D106" t="str">
        <v xml:space="preserve"> </v>
      </c>
      <c r="E106" t="str">
        <v xml:space="preserve"> </v>
      </c>
      <c r="F106" t="str">
        <v xml:space="preserve"> </v>
      </c>
      <c r="G106" t="str">
        <v xml:space="preserve"> </v>
      </c>
      <c r="H106" t="str">
        <v xml:space="preserve"> </v>
      </c>
      <c r="I106" t="str">
        <v xml:space="preserve"> </v>
      </c>
      <c r="K106" s="59" t="str">
        <f>IFERROR(AVERAGEIF('Data Transformation'!$B$425:$B$8425,B106,IF('Input and Summary Results'!$J$4="no",'Data Transformation'!$C$425:$C$8425,'Data Transformation'!$E$425:$E$8425)),"")</f>
        <v/>
      </c>
      <c r="L106" s="60" t="str" cm="1">
        <f t="array" ref="L106">IFERROR(_xlfn.STDEV.S(IF('Data Transformation'!$B$425:$B$8425=B106,IF('Input and Summary Results'!$J$4="no",'Data Transformation'!$C$425:$C$8425,'Data Transformation'!$E$425:$E$8425),"")),"")</f>
        <v/>
      </c>
      <c r="M106" s="58"/>
      <c r="N106" t="str">
        <f>IF(E106&gt;='Data Transformation'!$R$29,B106,"")</f>
        <v xml:space="preserve">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xml:space="preserve"> </v>
      </c>
      <c r="Q106" t="str">
        <f>IFERROR(IF(AND(Assignments!L106&lt;('Data Transformation'!$R$4-'Data Transformation'!$R$3)/2,ABS(K106-'Data Transformation'!$R$6)&lt;ABS(K106-'Data Transformation'!$R$5),NOT(ISNUMBER(N106)),NOT(ISNUMBER(T106)),NOT(ISNUMBER(P106)),NOT(ISNUMBER(R106)),NOT(ISNUMBER(T106)),NOT(ISNUMBER(S106))),Assignments!B106,""),"")</f>
        <v/>
      </c>
      <c r="R106" t="str">
        <f>IF(H106&gt;='Data Transformation'!$R$30,B106,"")</f>
        <v xml:space="preserve"> </v>
      </c>
      <c r="S106" t="str">
        <f>IF(D106&gt;='Data Transformation'!$R$31,B106,"")</f>
        <v xml:space="preserve">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
      </c>
      <c r="W106" t="str">
        <f t="shared" si="4"/>
        <v/>
      </c>
      <c r="X106" t="str">
        <f t="shared" si="5"/>
        <v/>
      </c>
      <c r="AC106" t="b">
        <f t="shared" si="6"/>
        <v>0</v>
      </c>
      <c r="AD106" t="str">
        <f>IFERROR(ABS(ABS(K106-'Data Transformation'!$R$5)-ABS(K106-'Data Transformation'!$R$6)),"")</f>
        <v/>
      </c>
      <c r="AE106" t="b">
        <f>IF(C106=FALSE,"",IF(AND(OR(V106=$Z$6,V106=$Z$8),OR(AC106=TRUE,AD106&lt;='Data Transformation'!$X$8)),TRUE,FALSE))</f>
        <v>0</v>
      </c>
    </row>
    <row r="107" spans="2:31" x14ac:dyDescent="0.25">
      <c r="B107" t="str">
        <v xml:space="preserve"> </v>
      </c>
      <c r="C107" t="str">
        <v xml:space="preserve"> </v>
      </c>
      <c r="D107" t="str">
        <v xml:space="preserve"> </v>
      </c>
      <c r="E107" t="str">
        <v xml:space="preserve"> </v>
      </c>
      <c r="F107" t="str">
        <v xml:space="preserve"> </v>
      </c>
      <c r="G107" t="str">
        <v xml:space="preserve"> </v>
      </c>
      <c r="H107" t="str">
        <v xml:space="preserve"> </v>
      </c>
      <c r="I107" t="str">
        <v xml:space="preserve"> </v>
      </c>
      <c r="K107" s="59" t="str">
        <f>IFERROR(AVERAGEIF('Data Transformation'!$B$425:$B$8425,B107,IF('Input and Summary Results'!$J$4="no",'Data Transformation'!$C$425:$C$8425,'Data Transformation'!$E$425:$E$8425)),"")</f>
        <v/>
      </c>
      <c r="L107" s="60" t="str" cm="1">
        <f t="array" ref="L107">IFERROR(_xlfn.STDEV.S(IF('Data Transformation'!$B$425:$B$8425=B107,IF('Input and Summary Results'!$J$4="no",'Data Transformation'!$C$425:$C$8425,'Data Transformation'!$E$425:$E$8425),"")),"")</f>
        <v/>
      </c>
      <c r="M107" s="58"/>
      <c r="N107" t="str">
        <f>IF(E107&gt;='Data Transformation'!$R$29,B107,"")</f>
        <v xml:space="preserve"> </v>
      </c>
      <c r="O107" t="str">
        <f>IFERROR(IF(AND(Assignments!L107&lt;('Data Transformation'!$R$4-'Data Transformation'!$R$3)/2,ABS(K107-'Data Transformation'!$R$6)&gt;ABS(K107-'Data Transformation'!$R$5),NOT(ISNUMBER(N107)),NOT(ISNUMBER(R107)),NOT(ISNUMBER(P107)),NOT(ISNUMBER(R107)),NOT(ISNUMBER(S107)),NOT(ISNUMBER(T107))),Assignments!B107,""),"")</f>
        <v/>
      </c>
      <c r="P107" t="str">
        <f>IF(AND(NOT(ISNUMBER(N107)),NOT(ISNUMBER(R107)),NOT(ISNUMBER(S107)),G107&gt;='Data Transformation'!$R$28),B107,"")</f>
        <v xml:space="preserve"> </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xml:space="preserve"> </v>
      </c>
      <c r="S107" t="str">
        <f>IF(D107&gt;='Data Transformation'!$R$31,B107,"")</f>
        <v xml:space="preserve">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
      </c>
      <c r="W107" t="str">
        <f t="shared" si="4"/>
        <v/>
      </c>
      <c r="X107" t="str">
        <f t="shared" si="5"/>
        <v/>
      </c>
      <c r="AC107" t="b">
        <f t="shared" si="6"/>
        <v>0</v>
      </c>
      <c r="AD107" t="str">
        <f>IFERROR(ABS(ABS(K107-'Data Transformation'!$R$5)-ABS(K107-'Data Transformation'!$R$6)),"")</f>
        <v/>
      </c>
      <c r="AE107" t="b">
        <f>IF(C107=FALSE,"",IF(AND(OR(V107=$Z$6,V107=$Z$8),OR(AC107=TRUE,AD107&lt;='Data Transformation'!$X$8)),TRUE,FALSE))</f>
        <v>0</v>
      </c>
    </row>
    <row r="108" spans="2:31" x14ac:dyDescent="0.25">
      <c r="B108" t="str">
        <v xml:space="preserve"> </v>
      </c>
      <c r="C108" t="str">
        <v xml:space="preserve"> </v>
      </c>
      <c r="D108" t="str">
        <v xml:space="preserve"> </v>
      </c>
      <c r="E108" t="str">
        <v xml:space="preserve"> </v>
      </c>
      <c r="F108" t="str">
        <v xml:space="preserve"> </v>
      </c>
      <c r="G108" t="str">
        <v xml:space="preserve"> </v>
      </c>
      <c r="H108" t="str">
        <v xml:space="preserve"> </v>
      </c>
      <c r="I108" t="str">
        <v xml:space="preserve"> </v>
      </c>
      <c r="K108" s="59" t="str">
        <f>IFERROR(AVERAGEIF('Data Transformation'!$B$425:$B$8425,B108,IF('Input and Summary Results'!$J$4="no",'Data Transformation'!$C$425:$C$8425,'Data Transformation'!$E$425:$E$8425)),"")</f>
        <v/>
      </c>
      <c r="L108" s="60" t="str" cm="1">
        <f t="array" ref="L108">IFERROR(_xlfn.STDEV.S(IF('Data Transformation'!$B$425:$B$8425=B108,IF('Input and Summary Results'!$J$4="no",'Data Transformation'!$C$425:$C$8425,'Data Transformation'!$E$425:$E$8425),"")),"")</f>
        <v/>
      </c>
      <c r="M108" s="58"/>
      <c r="N108" t="str">
        <f>IF(E108&gt;='Data Transformation'!$R$29,B108,"")</f>
        <v xml:space="preserve">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xml:space="preserve"> </v>
      </c>
      <c r="Q108" t="str">
        <f>IFERROR(IF(AND(Assignments!L108&lt;('Data Transformation'!$R$4-'Data Transformation'!$R$3)/2,ABS(K108-'Data Transformation'!$R$6)&lt;ABS(K108-'Data Transformation'!$R$5),NOT(ISNUMBER(N108)),NOT(ISNUMBER(T108)),NOT(ISNUMBER(P108)),NOT(ISNUMBER(R108)),NOT(ISNUMBER(T108)),NOT(ISNUMBER(S108))),Assignments!B108,""),"")</f>
        <v/>
      </c>
      <c r="R108" t="str">
        <f>IF(H108&gt;='Data Transformation'!$R$30,B108,"")</f>
        <v xml:space="preserve"> </v>
      </c>
      <c r="S108" t="str">
        <f>IF(D108&gt;='Data Transformation'!$R$31,B108,"")</f>
        <v xml:space="preserve">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
      </c>
      <c r="W108" t="str">
        <f t="shared" si="4"/>
        <v/>
      </c>
      <c r="X108" t="str">
        <f t="shared" si="5"/>
        <v/>
      </c>
      <c r="AC108" t="b">
        <f t="shared" si="6"/>
        <v>0</v>
      </c>
      <c r="AD108" t="str">
        <f>IFERROR(ABS(ABS(K108-'Data Transformation'!$R$5)-ABS(K108-'Data Transformation'!$R$6)),"")</f>
        <v/>
      </c>
      <c r="AE108" t="b">
        <f>IF(C108=FALSE,"",IF(AND(OR(V108=$Z$6,V108=$Z$8),OR(AC108=TRUE,AD108&lt;='Data Transformation'!$X$8)),TRUE,FALSE))</f>
        <v>0</v>
      </c>
    </row>
    <row r="109" spans="2:31" x14ac:dyDescent="0.25">
      <c r="B109" t="str">
        <v xml:space="preserve"> </v>
      </c>
      <c r="C109" t="str">
        <v xml:space="preserve"> </v>
      </c>
      <c r="D109" t="str">
        <v xml:space="preserve"> </v>
      </c>
      <c r="E109" t="str">
        <v xml:space="preserve"> </v>
      </c>
      <c r="F109" t="str">
        <v xml:space="preserve"> </v>
      </c>
      <c r="G109" t="str">
        <v xml:space="preserve"> </v>
      </c>
      <c r="H109" t="str">
        <v xml:space="preserve"> </v>
      </c>
      <c r="I109" t="str">
        <v xml:space="preserve"> </v>
      </c>
      <c r="K109" s="59" t="str">
        <f>IFERROR(AVERAGEIF('Data Transformation'!$B$425:$B$8425,B109,IF('Input and Summary Results'!$J$4="no",'Data Transformation'!$C$425:$C$8425,'Data Transformation'!$E$425:$E$8425)),"")</f>
        <v/>
      </c>
      <c r="L109" s="60" t="str" cm="1">
        <f t="array" ref="L109">IFERROR(_xlfn.STDEV.S(IF('Data Transformation'!$B$425:$B$8425=B109,IF('Input and Summary Results'!$J$4="no",'Data Transformation'!$C$425:$C$8425,'Data Transformation'!$E$425:$E$8425),"")),"")</f>
        <v/>
      </c>
      <c r="M109" s="58"/>
      <c r="N109" t="str">
        <f>IF(E109&gt;='Data Transformation'!$R$29,B109,"")</f>
        <v xml:space="preserve">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xml:space="preserve"> </v>
      </c>
      <c r="Q109" t="str">
        <f>IFERROR(IF(AND(Assignments!L109&lt;('Data Transformation'!$R$4-'Data Transformation'!$R$3)/2,ABS(K109-'Data Transformation'!$R$6)&lt;ABS(K109-'Data Transformation'!$R$5),NOT(ISNUMBER(N109)),NOT(ISNUMBER(T109)),NOT(ISNUMBER(P109)),NOT(ISNUMBER(R109)),NOT(ISNUMBER(T109)),NOT(ISNUMBER(S109))),Assignments!B109,""),"")</f>
        <v/>
      </c>
      <c r="R109" t="str">
        <f>IF(H109&gt;='Data Transformation'!$R$30,B109,"")</f>
        <v xml:space="preserve"> </v>
      </c>
      <c r="S109" t="str">
        <f>IF(D109&gt;='Data Transformation'!$R$31,B109,"")</f>
        <v xml:space="preserve">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
      </c>
      <c r="W109" t="str">
        <f t="shared" si="4"/>
        <v/>
      </c>
      <c r="X109" t="str">
        <f t="shared" si="5"/>
        <v/>
      </c>
      <c r="AC109" t="b">
        <f t="shared" si="6"/>
        <v>0</v>
      </c>
      <c r="AD109" t="str">
        <f>IFERROR(ABS(ABS(K109-'Data Transformation'!$R$5)-ABS(K109-'Data Transformation'!$R$6)),"")</f>
        <v/>
      </c>
      <c r="AE109" t="b">
        <f>IF(C109=FALSE,"",IF(AND(OR(V109=$Z$6,V109=$Z$8),OR(AC109=TRUE,AD109&lt;='Data Transformation'!$X$8)),TRUE,FALSE))</f>
        <v>0</v>
      </c>
    </row>
    <row r="110" spans="2:31" x14ac:dyDescent="0.25">
      <c r="B110" t="str">
        <v xml:space="preserve"> </v>
      </c>
      <c r="C110" t="str">
        <v xml:space="preserve"> </v>
      </c>
      <c r="D110" t="str">
        <v xml:space="preserve"> </v>
      </c>
      <c r="E110" t="str">
        <v xml:space="preserve"> </v>
      </c>
      <c r="F110" t="str">
        <v xml:space="preserve"> </v>
      </c>
      <c r="G110" t="str">
        <v xml:space="preserve"> </v>
      </c>
      <c r="H110" t="str">
        <v xml:space="preserve"> </v>
      </c>
      <c r="I110" t="str">
        <v xml:space="preserve"> </v>
      </c>
      <c r="K110" s="59" t="str">
        <f>IFERROR(AVERAGEIF('Data Transformation'!$B$425:$B$8425,B110,IF('Input and Summary Results'!$J$4="no",'Data Transformation'!$C$425:$C$8425,'Data Transformation'!$E$425:$E$8425)),"")</f>
        <v/>
      </c>
      <c r="L110" s="60" t="str" cm="1">
        <f t="array" ref="L110">IFERROR(_xlfn.STDEV.S(IF('Data Transformation'!$B$425:$B$8425=B110,IF('Input and Summary Results'!$J$4="no",'Data Transformation'!$C$425:$C$8425,'Data Transformation'!$E$425:$E$8425),"")),"")</f>
        <v/>
      </c>
      <c r="M110" s="58"/>
      <c r="N110" t="str">
        <f>IF(E110&gt;='Data Transformation'!$R$29,B110,"")</f>
        <v xml:space="preserve"> </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xml:space="preserve">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xml:space="preserve"> </v>
      </c>
      <c r="S110" t="str">
        <f>IF(D110&gt;='Data Transformation'!$R$31,B110,"")</f>
        <v xml:space="preserve">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
      </c>
      <c r="W110" t="str">
        <f t="shared" si="4"/>
        <v/>
      </c>
      <c r="X110" t="str">
        <f t="shared" si="5"/>
        <v/>
      </c>
      <c r="AC110" t="b">
        <f t="shared" si="6"/>
        <v>0</v>
      </c>
      <c r="AD110" t="str">
        <f>IFERROR(ABS(ABS(K110-'Data Transformation'!$R$5)-ABS(K110-'Data Transformation'!$R$6)),"")</f>
        <v/>
      </c>
      <c r="AE110" t="b">
        <f>IF(C110=FALSE,"",IF(AND(OR(V110=$Z$6,V110=$Z$8),OR(AC110=TRUE,AD110&lt;='Data Transformation'!$X$8)),TRUE,FALSE))</f>
        <v>0</v>
      </c>
    </row>
    <row r="111" spans="2:31" x14ac:dyDescent="0.25">
      <c r="B111" t="str">
        <v xml:space="preserve"> </v>
      </c>
      <c r="C111" t="str">
        <v xml:space="preserve"> </v>
      </c>
      <c r="D111" t="str">
        <v xml:space="preserve"> </v>
      </c>
      <c r="E111" t="str">
        <v xml:space="preserve"> </v>
      </c>
      <c r="F111" t="str">
        <v xml:space="preserve"> </v>
      </c>
      <c r="G111" t="str">
        <v xml:space="preserve"> </v>
      </c>
      <c r="H111" t="str">
        <v xml:space="preserve"> </v>
      </c>
      <c r="I111" t="str">
        <v xml:space="preserve"> </v>
      </c>
      <c r="K111" s="59" t="str">
        <f>IFERROR(AVERAGEIF('Data Transformation'!$B$425:$B$8425,B111,IF('Input and Summary Results'!$J$4="no",'Data Transformation'!$C$425:$C$8425,'Data Transformation'!$E$425:$E$8425)),"")</f>
        <v/>
      </c>
      <c r="L111" s="60" t="str" cm="1">
        <f t="array" ref="L111">IFERROR(_xlfn.STDEV.S(IF('Data Transformation'!$B$425:$B$8425=B111,IF('Input and Summary Results'!$J$4="no",'Data Transformation'!$C$425:$C$8425,'Data Transformation'!$E$425:$E$8425),"")),"")</f>
        <v/>
      </c>
      <c r="M111" s="58"/>
      <c r="N111" t="str">
        <f>IF(E111&gt;='Data Transformation'!$R$29,B111,"")</f>
        <v xml:space="preserve">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xml:space="preserve"> </v>
      </c>
      <c r="Q111" t="str">
        <f>IFERROR(IF(AND(Assignments!L111&lt;('Data Transformation'!$R$4-'Data Transformation'!$R$3)/2,ABS(K111-'Data Transformation'!$R$6)&lt;ABS(K111-'Data Transformation'!$R$5),NOT(ISNUMBER(N111)),NOT(ISNUMBER(T111)),NOT(ISNUMBER(P111)),NOT(ISNUMBER(R111)),NOT(ISNUMBER(T111)),NOT(ISNUMBER(S111))),Assignments!B111,""),"")</f>
        <v/>
      </c>
      <c r="R111" t="str">
        <f>IF(H111&gt;='Data Transformation'!$R$30,B111,"")</f>
        <v xml:space="preserve"> </v>
      </c>
      <c r="S111" t="str">
        <f>IF(D111&gt;='Data Transformation'!$R$31,B111,"")</f>
        <v xml:space="preserve">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
      </c>
      <c r="W111" t="str">
        <f t="shared" si="4"/>
        <v/>
      </c>
      <c r="X111" t="str">
        <f t="shared" si="5"/>
        <v/>
      </c>
      <c r="AC111" t="b">
        <f t="shared" si="6"/>
        <v>0</v>
      </c>
      <c r="AD111" t="str">
        <f>IFERROR(ABS(ABS(K111-'Data Transformation'!$R$5)-ABS(K111-'Data Transformation'!$R$6)),"")</f>
        <v/>
      </c>
      <c r="AE111" t="b">
        <f>IF(C111=FALSE,"",IF(AND(OR(V111=$Z$6,V111=$Z$8),OR(AC111=TRUE,AD111&lt;='Data Transformation'!$X$8)),TRUE,FALSE))</f>
        <v>0</v>
      </c>
    </row>
    <row r="112" spans="2:31" x14ac:dyDescent="0.25">
      <c r="B112" t="str">
        <v xml:space="preserve"> </v>
      </c>
      <c r="C112" t="str">
        <v xml:space="preserve"> </v>
      </c>
      <c r="D112" t="str">
        <v xml:space="preserve"> </v>
      </c>
      <c r="E112" t="str">
        <v xml:space="preserve"> </v>
      </c>
      <c r="F112" t="str">
        <v xml:space="preserve"> </v>
      </c>
      <c r="G112" t="str">
        <v xml:space="preserve"> </v>
      </c>
      <c r="H112" t="str">
        <v xml:space="preserve"> </v>
      </c>
      <c r="I112" t="str">
        <v xml:space="preserve"> </v>
      </c>
      <c r="K112" s="59" t="str">
        <f>IFERROR(AVERAGEIF('Data Transformation'!$B$425:$B$8425,B112,IF('Input and Summary Results'!$J$4="no",'Data Transformation'!$C$425:$C$8425,'Data Transformation'!$E$425:$E$8425)),"")</f>
        <v/>
      </c>
      <c r="L112" s="60" t="str" cm="1">
        <f t="array" ref="L112">IFERROR(_xlfn.STDEV.S(IF('Data Transformation'!$B$425:$B$8425=B112,IF('Input and Summary Results'!$J$4="no",'Data Transformation'!$C$425:$C$8425,'Data Transformation'!$E$425:$E$8425),"")),"")</f>
        <v/>
      </c>
      <c r="M112" s="58"/>
      <c r="N112" t="str">
        <f>IF(E112&gt;='Data Transformation'!$R$29,B112,"")</f>
        <v xml:space="preserve"> </v>
      </c>
      <c r="O112" t="str">
        <f>IFERROR(IF(AND(Assignments!L112&lt;('Data Transformation'!$R$4-'Data Transformation'!$R$3)/2,ABS(K112-'Data Transformation'!$R$6)&gt;ABS(K112-'Data Transformation'!$R$5),NOT(ISNUMBER(N112)),NOT(ISNUMBER(R112)),NOT(ISNUMBER(P112)),NOT(ISNUMBER(R112)),NOT(ISNUMBER(S112)),NOT(ISNUMBER(T112))),Assignments!B112,""),"")</f>
        <v/>
      </c>
      <c r="P112" t="str">
        <f>IF(AND(NOT(ISNUMBER(N112)),NOT(ISNUMBER(R112)),NOT(ISNUMBER(S112)),G112&gt;='Data Transformation'!$R$28),B112,"")</f>
        <v xml:space="preserve"> </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xml:space="preserve"> </v>
      </c>
      <c r="S112" t="str">
        <f>IF(D112&gt;='Data Transformation'!$R$31,B112,"")</f>
        <v xml:space="preserve">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
      </c>
      <c r="W112" t="str">
        <f t="shared" si="4"/>
        <v/>
      </c>
      <c r="X112" t="str">
        <f t="shared" si="5"/>
        <v/>
      </c>
      <c r="AC112" t="b">
        <f t="shared" si="6"/>
        <v>0</v>
      </c>
      <c r="AD112" t="str">
        <f>IFERROR(ABS(ABS(K112-'Data Transformation'!$R$5)-ABS(K112-'Data Transformation'!$R$6)),"")</f>
        <v/>
      </c>
      <c r="AE112" t="b">
        <f>IF(C112=FALSE,"",IF(AND(OR(V112=$Z$6,V112=$Z$8),OR(AC112=TRUE,AD112&lt;='Data Transformation'!$X$8)),TRUE,FALSE))</f>
        <v>0</v>
      </c>
    </row>
    <row r="113" spans="2:31" x14ac:dyDescent="0.25">
      <c r="B113" t="str">
        <v xml:space="preserve"> </v>
      </c>
      <c r="C113" t="str">
        <v xml:space="preserve"> </v>
      </c>
      <c r="D113" t="str">
        <v xml:space="preserve"> </v>
      </c>
      <c r="E113" t="str">
        <v xml:space="preserve"> </v>
      </c>
      <c r="F113" t="str">
        <v xml:space="preserve"> </v>
      </c>
      <c r="G113" t="str">
        <v xml:space="preserve"> </v>
      </c>
      <c r="H113" t="str">
        <v xml:space="preserve"> </v>
      </c>
      <c r="I113" t="str">
        <v xml:space="preserve"> </v>
      </c>
      <c r="K113" s="59" t="str">
        <f>IFERROR(AVERAGEIF('Data Transformation'!$B$425:$B$8425,B113,IF('Input and Summary Results'!$J$4="no",'Data Transformation'!$C$425:$C$8425,'Data Transformation'!$E$425:$E$8425)),"")</f>
        <v/>
      </c>
      <c r="L113" s="60" t="str" cm="1">
        <f t="array" ref="L113">IFERROR(_xlfn.STDEV.S(IF('Data Transformation'!$B$425:$B$8425=B113,IF('Input and Summary Results'!$J$4="no",'Data Transformation'!$C$425:$C$8425,'Data Transformation'!$E$425:$E$8425),"")),"")</f>
        <v/>
      </c>
      <c r="M113" s="58"/>
      <c r="N113" t="str">
        <f>IF(E113&gt;='Data Transformation'!$R$29,B113,"")</f>
        <v xml:space="preserve">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xml:space="preserve"> </v>
      </c>
      <c r="Q113" t="str">
        <f>IFERROR(IF(AND(Assignments!L113&lt;('Data Transformation'!$R$4-'Data Transformation'!$R$3)/2,ABS(K113-'Data Transformation'!$R$6)&lt;ABS(K113-'Data Transformation'!$R$5),NOT(ISNUMBER(N113)),NOT(ISNUMBER(T113)),NOT(ISNUMBER(P113)),NOT(ISNUMBER(R113)),NOT(ISNUMBER(T113)),NOT(ISNUMBER(S113))),Assignments!B113,""),"")</f>
        <v/>
      </c>
      <c r="R113" t="str">
        <f>IF(H113&gt;='Data Transformation'!$R$30,B113,"")</f>
        <v xml:space="preserve"> </v>
      </c>
      <c r="S113" t="str">
        <f>IF(D113&gt;='Data Transformation'!$R$31,B113,"")</f>
        <v xml:space="preserve">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
      </c>
      <c r="W113" t="str">
        <f t="shared" si="4"/>
        <v/>
      </c>
      <c r="X113" t="str">
        <f t="shared" si="5"/>
        <v/>
      </c>
      <c r="AC113" t="b">
        <f t="shared" si="6"/>
        <v>0</v>
      </c>
      <c r="AD113" t="str">
        <f>IFERROR(ABS(ABS(K113-'Data Transformation'!$R$5)-ABS(K113-'Data Transformation'!$R$6)),"")</f>
        <v/>
      </c>
      <c r="AE113" t="b">
        <f>IF(C113=FALSE,"",IF(AND(OR(V113=$Z$6,V113=$Z$8),OR(AC113=TRUE,AD113&lt;='Data Transformation'!$X$8)),TRUE,FALSE))</f>
        <v>0</v>
      </c>
    </row>
    <row r="114" spans="2:31" x14ac:dyDescent="0.25">
      <c r="B114" t="str">
        <v xml:space="preserve"> </v>
      </c>
      <c r="C114" t="str">
        <v xml:space="preserve"> </v>
      </c>
      <c r="D114" t="str">
        <v xml:space="preserve"> </v>
      </c>
      <c r="E114" t="str">
        <v xml:space="preserve"> </v>
      </c>
      <c r="F114" t="str">
        <v xml:space="preserve"> </v>
      </c>
      <c r="G114" t="str">
        <v xml:space="preserve"> </v>
      </c>
      <c r="H114" t="str">
        <v xml:space="preserve"> </v>
      </c>
      <c r="I114" t="str">
        <v xml:space="preserve"> </v>
      </c>
      <c r="K114" s="59" t="str">
        <f>IFERROR(AVERAGEIF('Data Transformation'!$B$425:$B$8425,B114,IF('Input and Summary Results'!$J$4="no",'Data Transformation'!$C$425:$C$8425,'Data Transformation'!$E$425:$E$8425)),"")</f>
        <v/>
      </c>
      <c r="L114" s="60" t="str" cm="1">
        <f t="array" ref="L114">IFERROR(_xlfn.STDEV.S(IF('Data Transformation'!$B$425:$B$8425=B114,IF('Input and Summary Results'!$J$4="no",'Data Transformation'!$C$425:$C$8425,'Data Transformation'!$E$425:$E$8425),"")),"")</f>
        <v/>
      </c>
      <c r="M114" s="58"/>
      <c r="N114" t="str">
        <f>IF(E114&gt;='Data Transformation'!$R$29,B114,"")</f>
        <v xml:space="preserve">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xml:space="preserve"> </v>
      </c>
      <c r="Q114" t="str">
        <f>IFERROR(IF(AND(Assignments!L114&lt;('Data Transformation'!$R$4-'Data Transformation'!$R$3)/2,ABS(K114-'Data Transformation'!$R$6)&lt;ABS(K114-'Data Transformation'!$R$5),NOT(ISNUMBER(N114)),NOT(ISNUMBER(T114)),NOT(ISNUMBER(P114)),NOT(ISNUMBER(R114)),NOT(ISNUMBER(T114)),NOT(ISNUMBER(S114))),Assignments!B114,""),"")</f>
        <v/>
      </c>
      <c r="R114" t="str">
        <f>IF(H114&gt;='Data Transformation'!$R$30,B114,"")</f>
        <v xml:space="preserve"> </v>
      </c>
      <c r="S114" t="str">
        <f>IF(D114&gt;='Data Transformation'!$R$31,B114,"")</f>
        <v xml:space="preserve">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
      </c>
      <c r="W114" t="str">
        <f t="shared" si="4"/>
        <v/>
      </c>
      <c r="X114" t="str">
        <f t="shared" si="5"/>
        <v/>
      </c>
      <c r="AC114" t="b">
        <f t="shared" si="6"/>
        <v>0</v>
      </c>
      <c r="AD114" t="str">
        <f>IFERROR(ABS(ABS(K114-'Data Transformation'!$R$5)-ABS(K114-'Data Transformation'!$R$6)),"")</f>
        <v/>
      </c>
      <c r="AE114" t="b">
        <f>IF(C114=FALSE,"",IF(AND(OR(V114=$Z$6,V114=$Z$8),OR(AC114=TRUE,AD114&lt;='Data Transformation'!$X$8)),TRUE,FALSE))</f>
        <v>0</v>
      </c>
    </row>
    <row r="115" spans="2:31" x14ac:dyDescent="0.25">
      <c r="B115" t="str">
        <v xml:space="preserve"> </v>
      </c>
      <c r="C115" t="str">
        <v xml:space="preserve"> </v>
      </c>
      <c r="D115" t="str">
        <v xml:space="preserve"> </v>
      </c>
      <c r="E115" t="str">
        <v xml:space="preserve"> </v>
      </c>
      <c r="F115" t="str">
        <v xml:space="preserve"> </v>
      </c>
      <c r="G115" t="str">
        <v xml:space="preserve"> </v>
      </c>
      <c r="H115" t="str">
        <v xml:space="preserve"> </v>
      </c>
      <c r="I115" t="str">
        <v xml:space="preserve"> </v>
      </c>
      <c r="K115" s="59" t="str">
        <f>IFERROR(AVERAGEIF('Data Transformation'!$B$425:$B$8425,B115,IF('Input and Summary Results'!$J$4="no",'Data Transformation'!$C$425:$C$8425,'Data Transformation'!$E$425:$E$8425)),"")</f>
        <v/>
      </c>
      <c r="L115" s="60" t="str" cm="1">
        <f t="array" ref="L115">IFERROR(_xlfn.STDEV.S(IF('Data Transformation'!$B$425:$B$8425=B115,IF('Input and Summary Results'!$J$4="no",'Data Transformation'!$C$425:$C$8425,'Data Transformation'!$E$425:$E$8425),"")),"")</f>
        <v/>
      </c>
      <c r="M115" s="58"/>
      <c r="N115" t="str">
        <f>IF(E115&gt;='Data Transformation'!$R$29,B115,"")</f>
        <v xml:space="preserve">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xml:space="preserve"> </v>
      </c>
      <c r="Q115" t="str">
        <f>IFERROR(IF(AND(Assignments!L115&lt;('Data Transformation'!$R$4-'Data Transformation'!$R$3)/2,ABS(K115-'Data Transformation'!$R$6)&lt;ABS(K115-'Data Transformation'!$R$5),NOT(ISNUMBER(N115)),NOT(ISNUMBER(T115)),NOT(ISNUMBER(P115)),NOT(ISNUMBER(R115)),NOT(ISNUMBER(T115)),NOT(ISNUMBER(S115))),Assignments!B115,""),"")</f>
        <v/>
      </c>
      <c r="R115" t="str">
        <f>IF(H115&gt;='Data Transformation'!$R$30,B115,"")</f>
        <v xml:space="preserve"> </v>
      </c>
      <c r="S115" t="str">
        <f>IF(D115&gt;='Data Transformation'!$R$31,B115,"")</f>
        <v xml:space="preserve">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
      </c>
      <c r="W115" t="str">
        <f t="shared" si="4"/>
        <v/>
      </c>
      <c r="X115" t="str">
        <f t="shared" si="5"/>
        <v/>
      </c>
      <c r="AC115" t="b">
        <f t="shared" si="6"/>
        <v>0</v>
      </c>
      <c r="AD115" t="str">
        <f>IFERROR(ABS(ABS(K115-'Data Transformation'!$R$5)-ABS(K115-'Data Transformation'!$R$6)),"")</f>
        <v/>
      </c>
      <c r="AE115" t="b">
        <f>IF(C115=FALSE,"",IF(AND(OR(V115=$Z$6,V115=$Z$8),OR(AC115=TRUE,AD115&lt;='Data Transformation'!$X$8)),TRUE,FALSE))</f>
        <v>0</v>
      </c>
    </row>
    <row r="116" spans="2:31" x14ac:dyDescent="0.25">
      <c r="B116" t="str">
        <v xml:space="preserve"> </v>
      </c>
      <c r="C116" t="str">
        <v xml:space="preserve"> </v>
      </c>
      <c r="D116" t="str">
        <v xml:space="preserve"> </v>
      </c>
      <c r="E116" t="str">
        <v xml:space="preserve"> </v>
      </c>
      <c r="F116" t="str">
        <v xml:space="preserve"> </v>
      </c>
      <c r="G116" t="str">
        <v xml:space="preserve"> </v>
      </c>
      <c r="H116" t="str">
        <v xml:space="preserve"> </v>
      </c>
      <c r="I116" t="str">
        <v xml:space="preserve"> </v>
      </c>
      <c r="K116" s="59" t="str">
        <f>IFERROR(AVERAGEIF('Data Transformation'!$B$425:$B$8425,B116,IF('Input and Summary Results'!$J$4="no",'Data Transformation'!$C$425:$C$8425,'Data Transformation'!$E$425:$E$8425)),"")</f>
        <v/>
      </c>
      <c r="L116" s="60" t="str" cm="1">
        <f t="array" ref="L116">IFERROR(_xlfn.STDEV.S(IF('Data Transformation'!$B$425:$B$8425=B116,IF('Input and Summary Results'!$J$4="no",'Data Transformation'!$C$425:$C$8425,'Data Transformation'!$E$425:$E$8425),"")),"")</f>
        <v/>
      </c>
      <c r="M116" s="58"/>
      <c r="N116" t="str">
        <f>IF(E116&gt;='Data Transformation'!$R$29,B116,"")</f>
        <v xml:space="preserve">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xml:space="preserve"> </v>
      </c>
      <c r="Q116" t="str">
        <f>IFERROR(IF(AND(Assignments!L116&lt;('Data Transformation'!$R$4-'Data Transformation'!$R$3)/2,ABS(K116-'Data Transformation'!$R$6)&lt;ABS(K116-'Data Transformation'!$R$5),NOT(ISNUMBER(N116)),NOT(ISNUMBER(T116)),NOT(ISNUMBER(P116)),NOT(ISNUMBER(R116)),NOT(ISNUMBER(T116)),NOT(ISNUMBER(S116))),Assignments!B116,""),"")</f>
        <v/>
      </c>
      <c r="R116" t="str">
        <f>IF(H116&gt;='Data Transformation'!$R$30,B116,"")</f>
        <v xml:space="preserve"> </v>
      </c>
      <c r="S116" t="str">
        <f>IF(D116&gt;='Data Transformation'!$R$31,B116,"")</f>
        <v xml:space="preserve">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
      </c>
      <c r="W116" t="str">
        <f t="shared" si="4"/>
        <v/>
      </c>
      <c r="X116" t="str">
        <f t="shared" si="5"/>
        <v/>
      </c>
      <c r="AC116" t="b">
        <f t="shared" si="6"/>
        <v>0</v>
      </c>
      <c r="AD116" t="str">
        <f>IFERROR(ABS(ABS(K116-'Data Transformation'!$R$5)-ABS(K116-'Data Transformation'!$R$6)),"")</f>
        <v/>
      </c>
      <c r="AE116" t="b">
        <f>IF(C116=FALSE,"",IF(AND(OR(V116=$Z$6,V116=$Z$8),OR(AC116=TRUE,AD116&lt;='Data Transformation'!$X$8)),TRUE,FALSE))</f>
        <v>0</v>
      </c>
    </row>
    <row r="117" spans="2:31" x14ac:dyDescent="0.25">
      <c r="B117" t="str">
        <v xml:space="preserve"> </v>
      </c>
      <c r="C117" t="str">
        <v xml:space="preserve"> </v>
      </c>
      <c r="D117" t="str">
        <v xml:space="preserve"> </v>
      </c>
      <c r="E117" t="str">
        <v xml:space="preserve"> </v>
      </c>
      <c r="F117" t="str">
        <v xml:space="preserve"> </v>
      </c>
      <c r="G117" t="str">
        <v xml:space="preserve"> </v>
      </c>
      <c r="H117" t="str">
        <v xml:space="preserve"> </v>
      </c>
      <c r="I117" t="str">
        <v xml:space="preserve"> </v>
      </c>
      <c r="K117" s="59" t="str">
        <f>IFERROR(AVERAGEIF('Data Transformation'!$B$425:$B$8425,B117,IF('Input and Summary Results'!$J$4="no",'Data Transformation'!$C$425:$C$8425,'Data Transformation'!$E$425:$E$8425)),"")</f>
        <v/>
      </c>
      <c r="L117" s="60" t="str" cm="1">
        <f t="array" ref="L117">IFERROR(_xlfn.STDEV.S(IF('Data Transformation'!$B$425:$B$8425=B117,IF('Input and Summary Results'!$J$4="no",'Data Transformation'!$C$425:$C$8425,'Data Transformation'!$E$425:$E$8425),"")),"")</f>
        <v/>
      </c>
      <c r="M117" s="58"/>
      <c r="N117" t="str">
        <f>IF(E117&gt;='Data Transformation'!$R$29,B117,"")</f>
        <v xml:space="preserve">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xml:space="preserve"> </v>
      </c>
      <c r="Q117" t="str">
        <f>IFERROR(IF(AND(Assignments!L117&lt;('Data Transformation'!$R$4-'Data Transformation'!$R$3)/2,ABS(K117-'Data Transformation'!$R$6)&lt;ABS(K117-'Data Transformation'!$R$5),NOT(ISNUMBER(N117)),NOT(ISNUMBER(T117)),NOT(ISNUMBER(P117)),NOT(ISNUMBER(R117)),NOT(ISNUMBER(T117)),NOT(ISNUMBER(S117))),Assignments!B117,""),"")</f>
        <v/>
      </c>
      <c r="R117" t="str">
        <f>IF(H117&gt;='Data Transformation'!$R$30,B117,"")</f>
        <v xml:space="preserve"> </v>
      </c>
      <c r="S117" t="str">
        <f>IF(D117&gt;='Data Transformation'!$R$31,B117,"")</f>
        <v xml:space="preserve">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
      </c>
      <c r="W117" t="str">
        <f t="shared" si="4"/>
        <v/>
      </c>
      <c r="X117" t="str">
        <f t="shared" si="5"/>
        <v/>
      </c>
      <c r="AC117" t="b">
        <f t="shared" si="6"/>
        <v>0</v>
      </c>
      <c r="AD117" t="str">
        <f>IFERROR(ABS(ABS(K117-'Data Transformation'!$R$5)-ABS(K117-'Data Transformation'!$R$6)),"")</f>
        <v/>
      </c>
      <c r="AE117" t="b">
        <f>IF(C117=FALSE,"",IF(AND(OR(V117=$Z$6,V117=$Z$8),OR(AC117=TRUE,AD117&lt;='Data Transformation'!$X$8)),TRUE,FALSE))</f>
        <v>0</v>
      </c>
    </row>
    <row r="118" spans="2:31" x14ac:dyDescent="0.25">
      <c r="B118" t="str">
        <v xml:space="preserve"> </v>
      </c>
      <c r="C118" t="str">
        <v xml:space="preserve"> </v>
      </c>
      <c r="D118" t="str">
        <v xml:space="preserve"> </v>
      </c>
      <c r="E118" t="str">
        <v xml:space="preserve"> </v>
      </c>
      <c r="F118" t="str">
        <v xml:space="preserve"> </v>
      </c>
      <c r="G118" t="str">
        <v xml:space="preserve"> </v>
      </c>
      <c r="H118" t="str">
        <v xml:space="preserve"> </v>
      </c>
      <c r="I118" t="str">
        <v xml:space="preserve"> </v>
      </c>
      <c r="K118" s="59" t="str">
        <f>IFERROR(AVERAGEIF('Data Transformation'!$B$425:$B$8425,B118,IF('Input and Summary Results'!$J$4="no",'Data Transformation'!$C$425:$C$8425,'Data Transformation'!$E$425:$E$8425)),"")</f>
        <v/>
      </c>
      <c r="L118" s="60" t="str" cm="1">
        <f t="array" ref="L118">IFERROR(_xlfn.STDEV.S(IF('Data Transformation'!$B$425:$B$8425=B118,IF('Input and Summary Results'!$J$4="no",'Data Transformation'!$C$425:$C$8425,'Data Transformation'!$E$425:$E$8425),"")),"")</f>
        <v/>
      </c>
      <c r="M118" s="58"/>
      <c r="N118" t="str">
        <f>IF(E118&gt;='Data Transformation'!$R$29,B118,"")</f>
        <v xml:space="preserve">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xml:space="preserve"> </v>
      </c>
      <c r="Q118" t="str">
        <f>IFERROR(IF(AND(Assignments!L118&lt;('Data Transformation'!$R$4-'Data Transformation'!$R$3)/2,ABS(K118-'Data Transformation'!$R$6)&lt;ABS(K118-'Data Transformation'!$R$5),NOT(ISNUMBER(N118)),NOT(ISNUMBER(T118)),NOT(ISNUMBER(P118)),NOT(ISNUMBER(R118)),NOT(ISNUMBER(T118)),NOT(ISNUMBER(S118))),Assignments!B118,""),"")</f>
        <v/>
      </c>
      <c r="R118" t="str">
        <f>IF(H118&gt;='Data Transformation'!$R$30,B118,"")</f>
        <v xml:space="preserve"> </v>
      </c>
      <c r="S118" t="str">
        <f>IF(D118&gt;='Data Transformation'!$R$31,B118,"")</f>
        <v xml:space="preserve">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
      </c>
      <c r="W118" t="str">
        <f t="shared" si="4"/>
        <v/>
      </c>
      <c r="X118" t="str">
        <f t="shared" si="5"/>
        <v/>
      </c>
      <c r="AC118" t="b">
        <f t="shared" si="6"/>
        <v>0</v>
      </c>
      <c r="AD118" t="str">
        <f>IFERROR(ABS(ABS(K118-'Data Transformation'!$R$5)-ABS(K118-'Data Transformation'!$R$6)),"")</f>
        <v/>
      </c>
      <c r="AE118" t="b">
        <f>IF(C118=FALSE,"",IF(AND(OR(V118=$Z$6,V118=$Z$8),OR(AC118=TRUE,AD118&lt;='Data Transformation'!$X$8)),TRUE,FALSE))</f>
        <v>0</v>
      </c>
    </row>
    <row r="119" spans="2:31" x14ac:dyDescent="0.25">
      <c r="B119" t="str">
        <v xml:space="preserve"> </v>
      </c>
      <c r="C119" t="str">
        <v xml:space="preserve"> </v>
      </c>
      <c r="D119" t="str">
        <v xml:space="preserve"> </v>
      </c>
      <c r="E119" t="str">
        <v xml:space="preserve"> </v>
      </c>
      <c r="F119" t="str">
        <v xml:space="preserve"> </v>
      </c>
      <c r="G119" t="str">
        <v xml:space="preserve"> </v>
      </c>
      <c r="H119" t="str">
        <v xml:space="preserve"> </v>
      </c>
      <c r="I119" t="str">
        <v xml:space="preserve"> </v>
      </c>
      <c r="K119" s="59" t="str">
        <f>IFERROR(AVERAGEIF('Data Transformation'!$B$425:$B$8425,B119,IF('Input and Summary Results'!$J$4="no",'Data Transformation'!$C$425:$C$8425,'Data Transformation'!$E$425:$E$8425)),"")</f>
        <v/>
      </c>
      <c r="L119" s="60" t="str" cm="1">
        <f t="array" ref="L119">IFERROR(_xlfn.STDEV.S(IF('Data Transformation'!$B$425:$B$8425=B119,IF('Input and Summary Results'!$J$4="no",'Data Transformation'!$C$425:$C$8425,'Data Transformation'!$E$425:$E$8425),"")),"")</f>
        <v/>
      </c>
      <c r="M119" s="58"/>
      <c r="N119" t="str">
        <f>IF(E119&gt;='Data Transformation'!$R$29,B119,"")</f>
        <v xml:space="preserve"> </v>
      </c>
      <c r="O119" t="str">
        <f>IFERROR(IF(AND(Assignments!L119&lt;('Data Transformation'!$R$4-'Data Transformation'!$R$3)/2,ABS(K119-'Data Transformation'!$R$6)&gt;ABS(K119-'Data Transformation'!$R$5),NOT(ISNUMBER(N119)),NOT(ISNUMBER(R119)),NOT(ISNUMBER(P119)),NOT(ISNUMBER(R119)),NOT(ISNUMBER(S119)),NOT(ISNUMBER(T119))),Assignments!B119,""),"")</f>
        <v/>
      </c>
      <c r="P119" t="str">
        <f>IF(AND(NOT(ISNUMBER(N119)),NOT(ISNUMBER(R119)),NOT(ISNUMBER(S119)),G119&gt;='Data Transformation'!$R$28),B119,"")</f>
        <v xml:space="preserve"> </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xml:space="preserve"> </v>
      </c>
      <c r="S119" t="str">
        <f>IF(D119&gt;='Data Transformation'!$R$31,B119,"")</f>
        <v xml:space="preserve">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
      </c>
      <c r="W119" t="str">
        <f t="shared" si="4"/>
        <v/>
      </c>
      <c r="X119" t="str">
        <f t="shared" si="5"/>
        <v/>
      </c>
      <c r="AC119" t="b">
        <f t="shared" si="6"/>
        <v>0</v>
      </c>
      <c r="AD119" t="str">
        <f>IFERROR(ABS(ABS(K119-'Data Transformation'!$R$5)-ABS(K119-'Data Transformation'!$R$6)),"")</f>
        <v/>
      </c>
      <c r="AE119" t="b">
        <f>IF(C119=FALSE,"",IF(AND(OR(V119=$Z$6,V119=$Z$8),OR(AC119=TRUE,AD119&lt;='Data Transformation'!$X$8)),TRUE,FALSE))</f>
        <v>0</v>
      </c>
    </row>
    <row r="120" spans="2:31" x14ac:dyDescent="0.25">
      <c r="B120" t="str">
        <v xml:space="preserve"> </v>
      </c>
      <c r="C120" t="str">
        <v xml:space="preserve"> </v>
      </c>
      <c r="D120" t="str">
        <v xml:space="preserve"> </v>
      </c>
      <c r="E120" t="str">
        <v xml:space="preserve"> </v>
      </c>
      <c r="F120" t="str">
        <v xml:space="preserve"> </v>
      </c>
      <c r="G120" t="str">
        <v xml:space="preserve"> </v>
      </c>
      <c r="H120" t="str">
        <v xml:space="preserve"> </v>
      </c>
      <c r="I120" t="str">
        <v xml:space="preserve"> </v>
      </c>
      <c r="K120" s="59" t="str">
        <f>IFERROR(AVERAGEIF('Data Transformation'!$B$425:$B$8425,B120,IF('Input and Summary Results'!$J$4="no",'Data Transformation'!$C$425:$C$8425,'Data Transformation'!$E$425:$E$8425)),"")</f>
        <v/>
      </c>
      <c r="L120" s="60" t="str" cm="1">
        <f t="array" ref="L120">IFERROR(_xlfn.STDEV.S(IF('Data Transformation'!$B$425:$B$8425=B120,IF('Input and Summary Results'!$J$4="no",'Data Transformation'!$C$425:$C$8425,'Data Transformation'!$E$425:$E$8425),"")),"")</f>
        <v/>
      </c>
      <c r="M120" s="58"/>
      <c r="N120" t="str">
        <f>IF(E120&gt;='Data Transformation'!$R$29,B120,"")</f>
        <v xml:space="preserve">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xml:space="preserve"> </v>
      </c>
      <c r="Q120" t="str">
        <f>IFERROR(IF(AND(Assignments!L120&lt;('Data Transformation'!$R$4-'Data Transformation'!$R$3)/2,ABS(K120-'Data Transformation'!$R$6)&lt;ABS(K120-'Data Transformation'!$R$5),NOT(ISNUMBER(N120)),NOT(ISNUMBER(T120)),NOT(ISNUMBER(P120)),NOT(ISNUMBER(R120)),NOT(ISNUMBER(T120)),NOT(ISNUMBER(S120))),Assignments!B120,""),"")</f>
        <v/>
      </c>
      <c r="R120" t="str">
        <f>IF(H120&gt;='Data Transformation'!$R$30,B120,"")</f>
        <v xml:space="preserve"> </v>
      </c>
      <c r="S120" t="str">
        <f>IF(D120&gt;='Data Transformation'!$R$31,B120,"")</f>
        <v xml:space="preserve">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
      </c>
      <c r="W120" t="str">
        <f t="shared" si="4"/>
        <v/>
      </c>
      <c r="X120" t="str">
        <f t="shared" si="5"/>
        <v/>
      </c>
      <c r="AC120" t="b">
        <f t="shared" si="6"/>
        <v>0</v>
      </c>
      <c r="AD120" t="str">
        <f>IFERROR(ABS(ABS(K120-'Data Transformation'!$R$5)-ABS(K120-'Data Transformation'!$R$6)),"")</f>
        <v/>
      </c>
      <c r="AE120" t="b">
        <f>IF(C120=FALSE,"",IF(AND(OR(V120=$Z$6,V120=$Z$8),OR(AC120=TRUE,AD120&lt;='Data Transformation'!$X$8)),TRUE,FALSE))</f>
        <v>0</v>
      </c>
    </row>
    <row r="121" spans="2:31" x14ac:dyDescent="0.25">
      <c r="B121" t="str">
        <v xml:space="preserve"> </v>
      </c>
      <c r="C121" t="str">
        <v xml:space="preserve"> </v>
      </c>
      <c r="D121" t="str">
        <v xml:space="preserve"> </v>
      </c>
      <c r="E121" t="str">
        <v xml:space="preserve"> </v>
      </c>
      <c r="F121" t="str">
        <v xml:space="preserve"> </v>
      </c>
      <c r="G121" t="str">
        <v xml:space="preserve"> </v>
      </c>
      <c r="H121" t="str">
        <v xml:space="preserve"> </v>
      </c>
      <c r="I121" t="str">
        <v xml:space="preserve"> </v>
      </c>
      <c r="K121" s="59" t="str">
        <f>IFERROR(AVERAGEIF('Data Transformation'!$B$425:$B$8425,B121,IF('Input and Summary Results'!$J$4="no",'Data Transformation'!$C$425:$C$8425,'Data Transformation'!$E$425:$E$8425)),"")</f>
        <v/>
      </c>
      <c r="L121" s="60" t="str" cm="1">
        <f t="array" ref="L121">IFERROR(_xlfn.STDEV.S(IF('Data Transformation'!$B$425:$B$8425=B121,IF('Input and Summary Results'!$J$4="no",'Data Transformation'!$C$425:$C$8425,'Data Transformation'!$E$425:$E$8425),"")),"")</f>
        <v/>
      </c>
      <c r="M121" s="58"/>
      <c r="N121" t="str">
        <f>IF(E121&gt;='Data Transformation'!$R$29,B121,"")</f>
        <v xml:space="preserve">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xml:space="preserve"> </v>
      </c>
      <c r="Q121" t="str">
        <f>IFERROR(IF(AND(Assignments!L121&lt;('Data Transformation'!$R$4-'Data Transformation'!$R$3)/2,ABS(K121-'Data Transformation'!$R$6)&lt;ABS(K121-'Data Transformation'!$R$5),NOT(ISNUMBER(N121)),NOT(ISNUMBER(T121)),NOT(ISNUMBER(P121)),NOT(ISNUMBER(R121)),NOT(ISNUMBER(T121)),NOT(ISNUMBER(S121))),Assignments!B121,""),"")</f>
        <v/>
      </c>
      <c r="R121" t="str">
        <f>IF(H121&gt;='Data Transformation'!$R$30,B121,"")</f>
        <v xml:space="preserve"> </v>
      </c>
      <c r="S121" t="str">
        <f>IF(D121&gt;='Data Transformation'!$R$31,B121,"")</f>
        <v xml:space="preserve">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
      </c>
      <c r="W121" t="str">
        <f t="shared" si="4"/>
        <v/>
      </c>
      <c r="X121" t="str">
        <f t="shared" si="5"/>
        <v/>
      </c>
      <c r="AC121" t="b">
        <f t="shared" si="6"/>
        <v>0</v>
      </c>
      <c r="AD121" t="str">
        <f>IFERROR(ABS(ABS(K121-'Data Transformation'!$R$5)-ABS(K121-'Data Transformation'!$R$6)),"")</f>
        <v/>
      </c>
      <c r="AE121" t="b">
        <f>IF(C121=FALSE,"",IF(AND(OR(V121=$Z$6,V121=$Z$8),OR(AC121=TRUE,AD121&lt;='Data Transformation'!$X$8)),TRUE,FALSE))</f>
        <v>0</v>
      </c>
    </row>
    <row r="122" spans="2:31" x14ac:dyDescent="0.25">
      <c r="B122" t="str">
        <v xml:space="preserve"> </v>
      </c>
      <c r="C122" t="str">
        <v xml:space="preserve"> </v>
      </c>
      <c r="D122" t="str">
        <v xml:space="preserve"> </v>
      </c>
      <c r="E122" t="str">
        <v xml:space="preserve"> </v>
      </c>
      <c r="F122" t="str">
        <v xml:space="preserve"> </v>
      </c>
      <c r="G122" t="str">
        <v xml:space="preserve"> </v>
      </c>
      <c r="H122" t="str">
        <v xml:space="preserve"> </v>
      </c>
      <c r="I122" t="str">
        <v xml:space="preserve"> </v>
      </c>
      <c r="K122" s="59" t="str">
        <f>IFERROR(AVERAGEIF('Data Transformation'!$B$425:$B$8425,B122,IF('Input and Summary Results'!$J$4="no",'Data Transformation'!$C$425:$C$8425,'Data Transformation'!$E$425:$E$8425)),"")</f>
        <v/>
      </c>
      <c r="L122" s="60" t="str" cm="1">
        <f t="array" ref="L122">IFERROR(_xlfn.STDEV.S(IF('Data Transformation'!$B$425:$B$8425=B122,IF('Input and Summary Results'!$J$4="no",'Data Transformation'!$C$425:$C$8425,'Data Transformation'!$E$425:$E$8425),"")),"")</f>
        <v/>
      </c>
      <c r="M122" s="58"/>
      <c r="N122" t="str">
        <f>IF(E122&gt;='Data Transformation'!$R$29,B122,"")</f>
        <v xml:space="preserve">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xml:space="preserve"> </v>
      </c>
      <c r="Q122" t="str">
        <f>IFERROR(IF(AND(Assignments!L122&lt;('Data Transformation'!$R$4-'Data Transformation'!$R$3)/2,ABS(K122-'Data Transformation'!$R$6)&lt;ABS(K122-'Data Transformation'!$R$5),NOT(ISNUMBER(N122)),NOT(ISNUMBER(T122)),NOT(ISNUMBER(P122)),NOT(ISNUMBER(R122)),NOT(ISNUMBER(T122)),NOT(ISNUMBER(S122))),Assignments!B122,""),"")</f>
        <v/>
      </c>
      <c r="R122" t="str">
        <f>IF(H122&gt;='Data Transformation'!$R$30,B122,"")</f>
        <v xml:space="preserve"> </v>
      </c>
      <c r="S122" t="str">
        <f>IF(D122&gt;='Data Transformation'!$R$31,B122,"")</f>
        <v xml:space="preserve">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
      </c>
      <c r="W122" t="str">
        <f t="shared" si="4"/>
        <v/>
      </c>
      <c r="X122" t="str">
        <f t="shared" si="5"/>
        <v/>
      </c>
      <c r="AC122" t="b">
        <f t="shared" si="6"/>
        <v>0</v>
      </c>
      <c r="AD122" t="str">
        <f>IFERROR(ABS(ABS(K122-'Data Transformation'!$R$5)-ABS(K122-'Data Transformation'!$R$6)),"")</f>
        <v/>
      </c>
      <c r="AE122" t="b">
        <f>IF(C122=FALSE,"",IF(AND(OR(V122=$Z$6,V122=$Z$8),OR(AC122=TRUE,AD122&lt;='Data Transformation'!$X$8)),TRUE,FALSE))</f>
        <v>0</v>
      </c>
    </row>
    <row r="123" spans="2:31" x14ac:dyDescent="0.25">
      <c r="B123" t="str">
        <v xml:space="preserve"> </v>
      </c>
      <c r="C123" t="str">
        <v xml:space="preserve"> </v>
      </c>
      <c r="D123" t="str">
        <v xml:space="preserve"> </v>
      </c>
      <c r="E123" t="str">
        <v xml:space="preserve"> </v>
      </c>
      <c r="F123" t="str">
        <v xml:space="preserve"> </v>
      </c>
      <c r="G123" t="str">
        <v xml:space="preserve"> </v>
      </c>
      <c r="H123" t="str">
        <v xml:space="preserve"> </v>
      </c>
      <c r="I123" t="str">
        <v xml:space="preserve"> </v>
      </c>
      <c r="K123" s="59" t="str">
        <f>IFERROR(AVERAGEIF('Data Transformation'!$B$425:$B$8425,B123,IF('Input and Summary Results'!$J$4="no",'Data Transformation'!$C$425:$C$8425,'Data Transformation'!$E$425:$E$8425)),"")</f>
        <v/>
      </c>
      <c r="L123" s="60" t="str" cm="1">
        <f t="array" ref="L123">IFERROR(_xlfn.STDEV.S(IF('Data Transformation'!$B$425:$B$8425=B123,IF('Input and Summary Results'!$J$4="no",'Data Transformation'!$C$425:$C$8425,'Data Transformation'!$E$425:$E$8425),"")),"")</f>
        <v/>
      </c>
      <c r="M123" s="58"/>
      <c r="N123" t="str">
        <f>IF(E123&gt;='Data Transformation'!$R$29,B123,"")</f>
        <v xml:space="preserve">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xml:space="preserve"> </v>
      </c>
      <c r="Q123" t="str">
        <f>IFERROR(IF(AND(Assignments!L123&lt;('Data Transformation'!$R$4-'Data Transformation'!$R$3)/2,ABS(K123-'Data Transformation'!$R$6)&lt;ABS(K123-'Data Transformation'!$R$5),NOT(ISNUMBER(N123)),NOT(ISNUMBER(T123)),NOT(ISNUMBER(P123)),NOT(ISNUMBER(R123)),NOT(ISNUMBER(T123)),NOT(ISNUMBER(S123))),Assignments!B123,""),"")</f>
        <v/>
      </c>
      <c r="R123" t="str">
        <f>IF(H123&gt;='Data Transformation'!$R$30,B123,"")</f>
        <v xml:space="preserve"> </v>
      </c>
      <c r="S123" t="str">
        <f>IF(D123&gt;='Data Transformation'!$R$31,B123,"")</f>
        <v xml:space="preserve">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
      </c>
      <c r="W123" t="str">
        <f t="shared" si="4"/>
        <v/>
      </c>
      <c r="X123" t="str">
        <f t="shared" si="5"/>
        <v/>
      </c>
      <c r="AC123" t="b">
        <f t="shared" si="6"/>
        <v>0</v>
      </c>
      <c r="AD123" t="str">
        <f>IFERROR(ABS(ABS(K123-'Data Transformation'!$R$5)-ABS(K123-'Data Transformation'!$R$6)),"")</f>
        <v/>
      </c>
      <c r="AE123" t="b">
        <f>IF(C123=FALSE,"",IF(AND(OR(V123=$Z$6,V123=$Z$8),OR(AC123=TRUE,AD123&lt;='Data Transformation'!$X$8)),TRUE,FALSE))</f>
        <v>0</v>
      </c>
    </row>
    <row r="124" spans="2:31" x14ac:dyDescent="0.25">
      <c r="B124" t="str">
        <v xml:space="preserve"> </v>
      </c>
      <c r="C124" t="str">
        <v xml:space="preserve"> </v>
      </c>
      <c r="D124" t="str">
        <v xml:space="preserve"> </v>
      </c>
      <c r="E124" t="str">
        <v xml:space="preserve"> </v>
      </c>
      <c r="F124" t="str">
        <v xml:space="preserve"> </v>
      </c>
      <c r="G124" t="str">
        <v xml:space="preserve"> </v>
      </c>
      <c r="H124" t="str">
        <v xml:space="preserve"> </v>
      </c>
      <c r="I124" t="str">
        <v xml:space="preserve"> </v>
      </c>
      <c r="K124" s="59" t="str">
        <f>IFERROR(AVERAGEIF('Data Transformation'!$B$425:$B$8425,B124,IF('Input and Summary Results'!$J$4="no",'Data Transformation'!$C$425:$C$8425,'Data Transformation'!$E$425:$E$8425)),"")</f>
        <v/>
      </c>
      <c r="L124" s="60" t="str" cm="1">
        <f t="array" ref="L124">IFERROR(_xlfn.STDEV.S(IF('Data Transformation'!$B$425:$B$8425=B124,IF('Input and Summary Results'!$J$4="no",'Data Transformation'!$C$425:$C$8425,'Data Transformation'!$E$425:$E$8425),"")),"")</f>
        <v/>
      </c>
      <c r="M124" s="58"/>
      <c r="N124" t="str">
        <f>IF(E124&gt;='Data Transformation'!$R$29,B124,"")</f>
        <v xml:space="preserve">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xml:space="preserve"> </v>
      </c>
      <c r="Q124" t="str">
        <f>IFERROR(IF(AND(Assignments!L124&lt;('Data Transformation'!$R$4-'Data Transformation'!$R$3)/2,ABS(K124-'Data Transformation'!$R$6)&lt;ABS(K124-'Data Transformation'!$R$5),NOT(ISNUMBER(N124)),NOT(ISNUMBER(T124)),NOT(ISNUMBER(P124)),NOT(ISNUMBER(R124)),NOT(ISNUMBER(T124)),NOT(ISNUMBER(S124))),Assignments!B124,""),"")</f>
        <v/>
      </c>
      <c r="R124" t="str">
        <f>IF(H124&gt;='Data Transformation'!$R$30,B124,"")</f>
        <v xml:space="preserve"> </v>
      </c>
      <c r="S124" t="str">
        <f>IF(D124&gt;='Data Transformation'!$R$31,B124,"")</f>
        <v xml:space="preserve">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
      </c>
      <c r="W124" t="str">
        <f t="shared" si="4"/>
        <v/>
      </c>
      <c r="X124" t="str">
        <f t="shared" si="5"/>
        <v/>
      </c>
      <c r="AC124" t="b">
        <f t="shared" si="6"/>
        <v>0</v>
      </c>
      <c r="AD124" t="str">
        <f>IFERROR(ABS(ABS(K124-'Data Transformation'!$R$5)-ABS(K124-'Data Transformation'!$R$6)),"")</f>
        <v/>
      </c>
      <c r="AE124" t="b">
        <f>IF(C124=FALSE,"",IF(AND(OR(V124=$Z$6,V124=$Z$8),OR(AC124=TRUE,AD124&lt;='Data Transformation'!$X$8)),TRUE,FALSE))</f>
        <v>0</v>
      </c>
    </row>
    <row r="125" spans="2:31" x14ac:dyDescent="0.25">
      <c r="B125" t="str">
        <v xml:space="preserve"> </v>
      </c>
      <c r="C125" t="str">
        <v xml:space="preserve"> </v>
      </c>
      <c r="D125" t="str">
        <v xml:space="preserve"> </v>
      </c>
      <c r="E125" t="str">
        <v xml:space="preserve"> </v>
      </c>
      <c r="F125" t="str">
        <v xml:space="preserve"> </v>
      </c>
      <c r="G125" t="str">
        <v xml:space="preserve"> </v>
      </c>
      <c r="H125" t="str">
        <v xml:space="preserve"> </v>
      </c>
      <c r="I125" t="str">
        <v xml:space="preserve"> </v>
      </c>
      <c r="K125" s="59" t="str">
        <f>IFERROR(AVERAGEIF('Data Transformation'!$B$425:$B$8425,B125,IF('Input and Summary Results'!$J$4="no",'Data Transformation'!$C$425:$C$8425,'Data Transformation'!$E$425:$E$8425)),"")</f>
        <v/>
      </c>
      <c r="L125" s="60" t="str" cm="1">
        <f t="array" ref="L125">IFERROR(_xlfn.STDEV.S(IF('Data Transformation'!$B$425:$B$8425=B125,IF('Input and Summary Results'!$J$4="no",'Data Transformation'!$C$425:$C$8425,'Data Transformation'!$E$425:$E$8425),"")),"")</f>
        <v/>
      </c>
      <c r="M125" s="58"/>
      <c r="N125" t="str">
        <f>IF(E125&gt;='Data Transformation'!$R$29,B125,"")</f>
        <v xml:space="preserve"> </v>
      </c>
      <c r="O125" t="str">
        <f>IFERROR(IF(AND(Assignments!L125&lt;('Data Transformation'!$R$4-'Data Transformation'!$R$3)/2,ABS(K125-'Data Transformation'!$R$6)&gt;ABS(K125-'Data Transformation'!$R$5),NOT(ISNUMBER(N125)),NOT(ISNUMBER(R125)),NOT(ISNUMBER(P125)),NOT(ISNUMBER(R125)),NOT(ISNUMBER(S125)),NOT(ISNUMBER(T125))),Assignments!B125,""),"")</f>
        <v/>
      </c>
      <c r="P125" t="str">
        <f>IF(AND(NOT(ISNUMBER(N125)),NOT(ISNUMBER(R125)),NOT(ISNUMBER(S125)),G125&gt;='Data Transformation'!$R$28),B125,"")</f>
        <v xml:space="preserve"> </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xml:space="preserve"> </v>
      </c>
      <c r="S125" t="str">
        <f>IF(D125&gt;='Data Transformation'!$R$31,B125,"")</f>
        <v xml:space="preserve">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
      </c>
      <c r="W125" t="str">
        <f t="shared" si="4"/>
        <v/>
      </c>
      <c r="X125" t="str">
        <f t="shared" si="5"/>
        <v/>
      </c>
      <c r="AC125" t="b">
        <f t="shared" si="6"/>
        <v>0</v>
      </c>
      <c r="AD125" t="str">
        <f>IFERROR(ABS(ABS(K125-'Data Transformation'!$R$5)-ABS(K125-'Data Transformation'!$R$6)),"")</f>
        <v/>
      </c>
      <c r="AE125" t="b">
        <f>IF(C125=FALSE,"",IF(AND(OR(V125=$Z$6,V125=$Z$8),OR(AC125=TRUE,AD125&lt;='Data Transformation'!$X$8)),TRUE,FALSE))</f>
        <v>0</v>
      </c>
    </row>
    <row r="126" spans="2:31" x14ac:dyDescent="0.25">
      <c r="B126" t="str">
        <v xml:space="preserve"> </v>
      </c>
      <c r="C126" t="str">
        <v xml:space="preserve"> </v>
      </c>
      <c r="D126" t="str">
        <v xml:space="preserve"> </v>
      </c>
      <c r="E126" t="str">
        <v xml:space="preserve"> </v>
      </c>
      <c r="F126" t="str">
        <v xml:space="preserve"> </v>
      </c>
      <c r="G126" t="str">
        <v xml:space="preserve"> </v>
      </c>
      <c r="H126" t="str">
        <v xml:space="preserve"> </v>
      </c>
      <c r="I126" t="str">
        <v xml:space="preserve"> </v>
      </c>
      <c r="K126" s="59" t="str">
        <f>IFERROR(AVERAGEIF('Data Transformation'!$B$425:$B$8425,B126,IF('Input and Summary Results'!$J$4="no",'Data Transformation'!$C$425:$C$8425,'Data Transformation'!$E$425:$E$8425)),"")</f>
        <v/>
      </c>
      <c r="L126" s="60" t="str" cm="1">
        <f t="array" ref="L126">IFERROR(_xlfn.STDEV.S(IF('Data Transformation'!$B$425:$B$8425=B126,IF('Input and Summary Results'!$J$4="no",'Data Transformation'!$C$425:$C$8425,'Data Transformation'!$E$425:$E$8425),"")),"")</f>
        <v/>
      </c>
      <c r="M126" s="58"/>
      <c r="N126" t="str">
        <f>IF(E126&gt;='Data Transformation'!$R$29,B126,"")</f>
        <v xml:space="preserve">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xml:space="preserve"> </v>
      </c>
      <c r="Q126" t="str">
        <f>IFERROR(IF(AND(Assignments!L126&lt;('Data Transformation'!$R$4-'Data Transformation'!$R$3)/2,ABS(K126-'Data Transformation'!$R$6)&lt;ABS(K126-'Data Transformation'!$R$5),NOT(ISNUMBER(N126)),NOT(ISNUMBER(T126)),NOT(ISNUMBER(P126)),NOT(ISNUMBER(R126)),NOT(ISNUMBER(T126)),NOT(ISNUMBER(S126))),Assignments!B126,""),"")</f>
        <v/>
      </c>
      <c r="R126" t="str">
        <f>IF(H126&gt;='Data Transformation'!$R$30,B126,"")</f>
        <v xml:space="preserve"> </v>
      </c>
      <c r="S126" t="str">
        <f>IF(D126&gt;='Data Transformation'!$R$31,B126,"")</f>
        <v xml:space="preserve">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
      </c>
      <c r="W126" t="str">
        <f t="shared" si="4"/>
        <v/>
      </c>
      <c r="X126" t="str">
        <f t="shared" si="5"/>
        <v/>
      </c>
      <c r="AC126" t="b">
        <f t="shared" si="6"/>
        <v>0</v>
      </c>
      <c r="AD126" t="str">
        <f>IFERROR(ABS(ABS(K126-'Data Transformation'!$R$5)-ABS(K126-'Data Transformation'!$R$6)),"")</f>
        <v/>
      </c>
      <c r="AE126" t="b">
        <f>IF(C126=FALSE,"",IF(AND(OR(V126=$Z$6,V126=$Z$8),OR(AC126=TRUE,AD126&lt;='Data Transformation'!$X$8)),TRUE,FALSE))</f>
        <v>0</v>
      </c>
    </row>
    <row r="127" spans="2:31" x14ac:dyDescent="0.25">
      <c r="B127" t="str">
        <v xml:space="preserve"> </v>
      </c>
      <c r="C127" t="str">
        <v xml:space="preserve"> </v>
      </c>
      <c r="D127" t="str">
        <v xml:space="preserve"> </v>
      </c>
      <c r="E127" t="str">
        <v xml:space="preserve"> </v>
      </c>
      <c r="F127" t="str">
        <v xml:space="preserve"> </v>
      </c>
      <c r="G127" t="str">
        <v xml:space="preserve"> </v>
      </c>
      <c r="H127" t="str">
        <v xml:space="preserve"> </v>
      </c>
      <c r="I127" t="str">
        <v xml:space="preserve"> </v>
      </c>
      <c r="K127" s="59" t="str">
        <f>IFERROR(AVERAGEIF('Data Transformation'!$B$425:$B$8425,B127,IF('Input and Summary Results'!$J$4="no",'Data Transformation'!$C$425:$C$8425,'Data Transformation'!$E$425:$E$8425)),"")</f>
        <v/>
      </c>
      <c r="L127" s="60" t="str" cm="1">
        <f t="array" ref="L127">IFERROR(_xlfn.STDEV.S(IF('Data Transformation'!$B$425:$B$8425=B127,IF('Input and Summary Results'!$J$4="no",'Data Transformation'!$C$425:$C$8425,'Data Transformation'!$E$425:$E$8425),"")),"")</f>
        <v/>
      </c>
      <c r="M127" s="58"/>
      <c r="N127" t="str">
        <f>IF(E127&gt;='Data Transformation'!$R$29,B127,"")</f>
        <v xml:space="preserve">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xml:space="preserve"> </v>
      </c>
      <c r="Q127" t="str">
        <f>IFERROR(IF(AND(Assignments!L127&lt;('Data Transformation'!$R$4-'Data Transformation'!$R$3)/2,ABS(K127-'Data Transformation'!$R$6)&lt;ABS(K127-'Data Transformation'!$R$5),NOT(ISNUMBER(N127)),NOT(ISNUMBER(T127)),NOT(ISNUMBER(P127)),NOT(ISNUMBER(R127)),NOT(ISNUMBER(T127)),NOT(ISNUMBER(S127))),Assignments!B127,""),"")</f>
        <v/>
      </c>
      <c r="R127" t="str">
        <f>IF(H127&gt;='Data Transformation'!$R$30,B127,"")</f>
        <v xml:space="preserve"> </v>
      </c>
      <c r="S127" t="str">
        <f>IF(D127&gt;='Data Transformation'!$R$31,B127,"")</f>
        <v xml:space="preserve">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
      </c>
      <c r="W127" t="str">
        <f t="shared" si="4"/>
        <v/>
      </c>
      <c r="X127" t="str">
        <f t="shared" si="5"/>
        <v/>
      </c>
      <c r="AC127" t="b">
        <f t="shared" si="6"/>
        <v>0</v>
      </c>
      <c r="AD127" t="str">
        <f>IFERROR(ABS(ABS(K127-'Data Transformation'!$R$5)-ABS(K127-'Data Transformation'!$R$6)),"")</f>
        <v/>
      </c>
      <c r="AE127" t="b">
        <f>IF(C127=FALSE,"",IF(AND(OR(V127=$Z$6,V127=$Z$8),OR(AC127=TRUE,AD127&lt;='Data Transformation'!$X$8)),TRUE,FALSE))</f>
        <v>0</v>
      </c>
    </row>
    <row r="128" spans="2:31" x14ac:dyDescent="0.25">
      <c r="B128" t="str">
        <v xml:space="preserve"> </v>
      </c>
      <c r="C128" t="str">
        <v xml:space="preserve"> </v>
      </c>
      <c r="D128" t="str">
        <v xml:space="preserve"> </v>
      </c>
      <c r="E128" t="str">
        <v xml:space="preserve"> </v>
      </c>
      <c r="F128" t="str">
        <v xml:space="preserve"> </v>
      </c>
      <c r="G128" t="str">
        <v xml:space="preserve"> </v>
      </c>
      <c r="H128" t="str">
        <v xml:space="preserve"> </v>
      </c>
      <c r="I128" t="str">
        <v xml:space="preserve"> </v>
      </c>
      <c r="K128" s="59" t="str">
        <f>IFERROR(AVERAGEIF('Data Transformation'!$B$425:$B$8425,B128,IF('Input and Summary Results'!$J$4="no",'Data Transformation'!$C$425:$C$8425,'Data Transformation'!$E$425:$E$8425)),"")</f>
        <v/>
      </c>
      <c r="L128" s="60" t="str" cm="1">
        <f t="array" ref="L128">IFERROR(_xlfn.STDEV.S(IF('Data Transformation'!$B$425:$B$8425=B128,IF('Input and Summary Results'!$J$4="no",'Data Transformation'!$C$425:$C$8425,'Data Transformation'!$E$425:$E$8425),"")),"")</f>
        <v/>
      </c>
      <c r="M128" s="58"/>
      <c r="N128" t="str">
        <f>IF(E128&gt;='Data Transformation'!$R$29,B128,"")</f>
        <v xml:space="preserve">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xml:space="preserve"> </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xml:space="preserve"> </v>
      </c>
      <c r="S128" t="str">
        <f>IF(D128&gt;='Data Transformation'!$R$31,B128,"")</f>
        <v xml:space="preserve">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
      </c>
      <c r="W128" t="str">
        <f t="shared" si="4"/>
        <v/>
      </c>
      <c r="X128" t="str">
        <f t="shared" si="5"/>
        <v/>
      </c>
      <c r="AC128" t="b">
        <f t="shared" si="6"/>
        <v>0</v>
      </c>
      <c r="AD128" t="str">
        <f>IFERROR(ABS(ABS(K128-'Data Transformation'!$R$5)-ABS(K128-'Data Transformation'!$R$6)),"")</f>
        <v/>
      </c>
      <c r="AE128" t="b">
        <f>IF(C128=FALSE,"",IF(AND(OR(V128=$Z$6,V128=$Z$8),OR(AC128=TRUE,AD128&lt;='Data Transformation'!$X$8)),TRUE,FALSE))</f>
        <v>0</v>
      </c>
    </row>
    <row r="129" spans="2:31" x14ac:dyDescent="0.25">
      <c r="B129" t="str">
        <v xml:space="preserve"> </v>
      </c>
      <c r="C129" t="str">
        <v xml:space="preserve"> </v>
      </c>
      <c r="D129" t="str">
        <v xml:space="preserve"> </v>
      </c>
      <c r="E129" t="str">
        <v xml:space="preserve"> </v>
      </c>
      <c r="F129" t="str">
        <v xml:space="preserve"> </v>
      </c>
      <c r="G129" t="str">
        <v xml:space="preserve"> </v>
      </c>
      <c r="H129" t="str">
        <v xml:space="preserve"> </v>
      </c>
      <c r="I129" t="str">
        <v xml:space="preserve"> </v>
      </c>
      <c r="K129" s="59" t="str">
        <f>IFERROR(AVERAGEIF('Data Transformation'!$B$425:$B$8425,B129,IF('Input and Summary Results'!$J$4="no",'Data Transformation'!$C$425:$C$8425,'Data Transformation'!$E$425:$E$8425)),"")</f>
        <v/>
      </c>
      <c r="L129" s="60" t="str" cm="1">
        <f t="array" ref="L129">IFERROR(_xlfn.STDEV.S(IF('Data Transformation'!$B$425:$B$8425=B129,IF('Input and Summary Results'!$J$4="no",'Data Transformation'!$C$425:$C$8425,'Data Transformation'!$E$425:$E$8425),"")),"")</f>
        <v/>
      </c>
      <c r="M129" s="58"/>
      <c r="N129" t="str">
        <f>IF(E129&gt;='Data Transformation'!$R$29,B129,"")</f>
        <v xml:space="preserve"> </v>
      </c>
      <c r="O129" t="str">
        <f>IFERROR(IF(AND(Assignments!L129&lt;('Data Transformation'!$R$4-'Data Transformation'!$R$3)/2,ABS(K129-'Data Transformation'!$R$6)&gt;ABS(K129-'Data Transformation'!$R$5),NOT(ISNUMBER(N129)),NOT(ISNUMBER(R129)),NOT(ISNUMBER(P129)),NOT(ISNUMBER(R129)),NOT(ISNUMBER(S129)),NOT(ISNUMBER(T129))),Assignments!B129,""),"")</f>
        <v/>
      </c>
      <c r="P129" t="str">
        <f>IF(AND(NOT(ISNUMBER(N129)),NOT(ISNUMBER(R129)),NOT(ISNUMBER(S129)),G129&gt;='Data Transformation'!$R$28),B129,"")</f>
        <v xml:space="preserve"> </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xml:space="preserve"> </v>
      </c>
      <c r="S129" t="str">
        <f>IF(D129&gt;='Data Transformation'!$R$31,B129,"")</f>
        <v xml:space="preserve">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
      </c>
      <c r="W129" t="str">
        <f t="shared" si="4"/>
        <v/>
      </c>
      <c r="X129" t="str">
        <f t="shared" si="5"/>
        <v/>
      </c>
      <c r="AC129" t="b">
        <f t="shared" si="6"/>
        <v>0</v>
      </c>
      <c r="AD129" t="str">
        <f>IFERROR(ABS(ABS(K129-'Data Transformation'!$R$5)-ABS(K129-'Data Transformation'!$R$6)),"")</f>
        <v/>
      </c>
      <c r="AE129" t="b">
        <f>IF(C129=FALSE,"",IF(AND(OR(V129=$Z$6,V129=$Z$8),OR(AC129=TRUE,AD129&lt;='Data Transformation'!$X$8)),TRUE,FALSE))</f>
        <v>0</v>
      </c>
    </row>
    <row r="130" spans="2:31" x14ac:dyDescent="0.25">
      <c r="B130" t="str">
        <v xml:space="preserve"> </v>
      </c>
      <c r="C130" t="str">
        <v xml:space="preserve"> </v>
      </c>
      <c r="D130" t="str">
        <v xml:space="preserve"> </v>
      </c>
      <c r="E130" t="str">
        <v xml:space="preserve"> </v>
      </c>
      <c r="F130" t="str">
        <v xml:space="preserve"> </v>
      </c>
      <c r="G130" t="str">
        <v xml:space="preserve"> </v>
      </c>
      <c r="H130" t="str">
        <v xml:space="preserve"> </v>
      </c>
      <c r="I130" t="str">
        <v xml:space="preserve"> </v>
      </c>
      <c r="K130" s="59" t="str">
        <f>IFERROR(AVERAGEIF('Data Transformation'!$B$425:$B$8425,B130,IF('Input and Summary Results'!$J$4="no",'Data Transformation'!$C$425:$C$8425,'Data Transformation'!$E$425:$E$8425)),"")</f>
        <v/>
      </c>
      <c r="L130" s="60" t="str" cm="1">
        <f t="array" ref="L130">IFERROR(_xlfn.STDEV.S(IF('Data Transformation'!$B$425:$B$8425=B130,IF('Input and Summary Results'!$J$4="no",'Data Transformation'!$C$425:$C$8425,'Data Transformation'!$E$425:$E$8425),"")),"")</f>
        <v/>
      </c>
      <c r="M130" s="58"/>
      <c r="N130" t="str">
        <f>IF(E130&gt;='Data Transformation'!$R$29,B130,"")</f>
        <v xml:space="preserve">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xml:space="preserve"> </v>
      </c>
      <c r="Q130" t="str">
        <f>IFERROR(IF(AND(Assignments!L130&lt;('Data Transformation'!$R$4-'Data Transformation'!$R$3)/2,ABS(K130-'Data Transformation'!$R$6)&lt;ABS(K130-'Data Transformation'!$R$5),NOT(ISNUMBER(N130)),NOT(ISNUMBER(T130)),NOT(ISNUMBER(P130)),NOT(ISNUMBER(R130)),NOT(ISNUMBER(T130)),NOT(ISNUMBER(S130))),Assignments!B130,""),"")</f>
        <v/>
      </c>
      <c r="R130" t="str">
        <f>IF(H130&gt;='Data Transformation'!$R$30,B130,"")</f>
        <v xml:space="preserve"> </v>
      </c>
      <c r="S130" t="str">
        <f>IF(D130&gt;='Data Transformation'!$R$31,B130,"")</f>
        <v xml:space="preserve">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
      </c>
      <c r="W130" t="str">
        <f t="shared" si="4"/>
        <v/>
      </c>
      <c r="X130" t="str">
        <f t="shared" si="5"/>
        <v/>
      </c>
      <c r="AC130" t="b">
        <f t="shared" si="6"/>
        <v>0</v>
      </c>
      <c r="AD130" t="str">
        <f>IFERROR(ABS(ABS(K130-'Data Transformation'!$R$5)-ABS(K130-'Data Transformation'!$R$6)),"")</f>
        <v/>
      </c>
      <c r="AE130" t="b">
        <f>IF(C130=FALSE,"",IF(AND(OR(V130=$Z$6,V130=$Z$8),OR(AC130=TRUE,AD130&lt;='Data Transformation'!$X$8)),TRUE,FALSE))</f>
        <v>0</v>
      </c>
    </row>
    <row r="131" spans="2:31" x14ac:dyDescent="0.25">
      <c r="B131" t="str">
        <v xml:space="preserve"> </v>
      </c>
      <c r="C131" t="str">
        <v xml:space="preserve"> </v>
      </c>
      <c r="D131" t="str">
        <v xml:space="preserve"> </v>
      </c>
      <c r="E131" t="str">
        <v xml:space="preserve"> </v>
      </c>
      <c r="F131" t="str">
        <v xml:space="preserve"> </v>
      </c>
      <c r="G131" t="str">
        <v xml:space="preserve"> </v>
      </c>
      <c r="H131" t="str">
        <v xml:space="preserve"> </v>
      </c>
      <c r="I131" t="str">
        <v xml:space="preserve"> </v>
      </c>
      <c r="K131" s="59" t="str">
        <f>IFERROR(AVERAGEIF('Data Transformation'!$B$425:$B$8425,B131,IF('Input and Summary Results'!$J$4="no",'Data Transformation'!$C$425:$C$8425,'Data Transformation'!$E$425:$E$8425)),"")</f>
        <v/>
      </c>
      <c r="L131" s="60" t="str" cm="1">
        <f t="array" ref="L131">IFERROR(_xlfn.STDEV.S(IF('Data Transformation'!$B$425:$B$8425=B131,IF('Input and Summary Results'!$J$4="no",'Data Transformation'!$C$425:$C$8425,'Data Transformation'!$E$425:$E$8425),"")),"")</f>
        <v/>
      </c>
      <c r="M131" s="58"/>
      <c r="N131" t="str">
        <f>IF(E131&gt;='Data Transformation'!$R$29,B131,"")</f>
        <v xml:space="preserve"> </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xml:space="preserve">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xml:space="preserve"> </v>
      </c>
      <c r="S131" t="str">
        <f>IF(D131&gt;='Data Transformation'!$R$31,B131,"")</f>
        <v xml:space="preserve">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
      </c>
      <c r="W131" t="str">
        <f t="shared" si="4"/>
        <v/>
      </c>
      <c r="X131" t="str">
        <f t="shared" si="5"/>
        <v/>
      </c>
      <c r="AC131" t="b">
        <f t="shared" si="6"/>
        <v>0</v>
      </c>
      <c r="AD131" t="str">
        <f>IFERROR(ABS(ABS(K131-'Data Transformation'!$R$5)-ABS(K131-'Data Transformation'!$R$6)),"")</f>
        <v/>
      </c>
      <c r="AE131" t="b">
        <f>IF(C131=FALSE,"",IF(AND(OR(V131=$Z$6,V131=$Z$8),OR(AC131=TRUE,AD131&lt;='Data Transformation'!$X$8)),TRUE,FALSE))</f>
        <v>0</v>
      </c>
    </row>
    <row r="132" spans="2:31" x14ac:dyDescent="0.25">
      <c r="B132" t="str">
        <v xml:space="preserve"> </v>
      </c>
      <c r="C132" t="str">
        <v xml:space="preserve"> </v>
      </c>
      <c r="D132" t="str">
        <v xml:space="preserve"> </v>
      </c>
      <c r="E132" t="str">
        <v xml:space="preserve"> </v>
      </c>
      <c r="F132" t="str">
        <v xml:space="preserve"> </v>
      </c>
      <c r="G132" t="str">
        <v xml:space="preserve"> </v>
      </c>
      <c r="H132" t="str">
        <v xml:space="preserve"> </v>
      </c>
      <c r="I132" t="str">
        <v xml:space="preserve"> </v>
      </c>
      <c r="K132" s="59" t="str">
        <f>IFERROR(AVERAGEIF('Data Transformation'!$B$425:$B$8425,B132,IF('Input and Summary Results'!$J$4="no",'Data Transformation'!$C$425:$C$8425,'Data Transformation'!$E$425:$E$8425)),"")</f>
        <v/>
      </c>
      <c r="L132" s="60" t="str" cm="1">
        <f t="array" ref="L132">IFERROR(_xlfn.STDEV.S(IF('Data Transformation'!$B$425:$B$8425=B132,IF('Input and Summary Results'!$J$4="no",'Data Transformation'!$C$425:$C$8425,'Data Transformation'!$E$425:$E$8425),"")),"")</f>
        <v/>
      </c>
      <c r="M132" s="58"/>
      <c r="N132" t="str">
        <f>IF(E132&gt;='Data Transformation'!$R$29,B132,"")</f>
        <v xml:space="preserve">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xml:space="preserve"> </v>
      </c>
      <c r="Q132" t="str">
        <f>IFERROR(IF(AND(Assignments!L132&lt;('Data Transformation'!$R$4-'Data Transformation'!$R$3)/2,ABS(K132-'Data Transformation'!$R$6)&lt;ABS(K132-'Data Transformation'!$R$5),NOT(ISNUMBER(N132)),NOT(ISNUMBER(T132)),NOT(ISNUMBER(P132)),NOT(ISNUMBER(R132)),NOT(ISNUMBER(T132)),NOT(ISNUMBER(S132))),Assignments!B132,""),"")</f>
        <v/>
      </c>
      <c r="R132" t="str">
        <f>IF(H132&gt;='Data Transformation'!$R$30,B132,"")</f>
        <v xml:space="preserve"> </v>
      </c>
      <c r="S132" t="str">
        <f>IF(D132&gt;='Data Transformation'!$R$31,B132,"")</f>
        <v xml:space="preserve">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
      </c>
      <c r="W132" t="str">
        <f t="shared" si="4"/>
        <v/>
      </c>
      <c r="X132" t="str">
        <f t="shared" si="5"/>
        <v/>
      </c>
      <c r="AC132" t="b">
        <f t="shared" si="6"/>
        <v>0</v>
      </c>
      <c r="AD132" t="str">
        <f>IFERROR(ABS(ABS(K132-'Data Transformation'!$R$5)-ABS(K132-'Data Transformation'!$R$6)),"")</f>
        <v/>
      </c>
      <c r="AE132" t="b">
        <f>IF(C132=FALSE,"",IF(AND(OR(V132=$Z$6,V132=$Z$8),OR(AC132=TRUE,AD132&lt;='Data Transformation'!$X$8)),TRUE,FALSE))</f>
        <v>0</v>
      </c>
    </row>
    <row r="133" spans="2:31" x14ac:dyDescent="0.25">
      <c r="B133" t="str">
        <v xml:space="preserve"> </v>
      </c>
      <c r="C133" t="str">
        <v xml:space="preserve"> </v>
      </c>
      <c r="D133" t="str">
        <v xml:space="preserve"> </v>
      </c>
      <c r="E133" t="str">
        <v xml:space="preserve"> </v>
      </c>
      <c r="F133" t="str">
        <v xml:space="preserve"> </v>
      </c>
      <c r="G133" t="str">
        <v xml:space="preserve"> </v>
      </c>
      <c r="H133" t="str">
        <v xml:space="preserve"> </v>
      </c>
      <c r="I133" t="str">
        <v xml:space="preserve"> </v>
      </c>
      <c r="K133" s="59" t="str">
        <f>IFERROR(AVERAGEIF('Data Transformation'!$B$425:$B$8425,B133,IF('Input and Summary Results'!$J$4="no",'Data Transformation'!$C$425:$C$8425,'Data Transformation'!$E$425:$E$8425)),"")</f>
        <v/>
      </c>
      <c r="L133" s="60" t="str" cm="1">
        <f t="array" ref="L133">IFERROR(_xlfn.STDEV.S(IF('Data Transformation'!$B$425:$B$8425=B133,IF('Input and Summary Results'!$J$4="no",'Data Transformation'!$C$425:$C$8425,'Data Transformation'!$E$425:$E$8425),"")),"")</f>
        <v/>
      </c>
      <c r="M133" s="58"/>
      <c r="N133" t="str">
        <f>IF(E133&gt;='Data Transformation'!$R$29,B133,"")</f>
        <v xml:space="preserve"> </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xml:space="preserve">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xml:space="preserve"> </v>
      </c>
      <c r="S133" t="str">
        <f>IF(D133&gt;='Data Transformation'!$R$31,B133,"")</f>
        <v xml:space="preserve">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
      </c>
      <c r="W133" t="str">
        <f t="shared" si="4"/>
        <v/>
      </c>
      <c r="X133" t="str">
        <f t="shared" si="5"/>
        <v/>
      </c>
      <c r="AC133" t="b">
        <f t="shared" si="6"/>
        <v>0</v>
      </c>
      <c r="AD133" t="str">
        <f>IFERROR(ABS(ABS(K133-'Data Transformation'!$R$5)-ABS(K133-'Data Transformation'!$R$6)),"")</f>
        <v/>
      </c>
      <c r="AE133" t="b">
        <f>IF(C133=FALSE,"",IF(AND(OR(V133=$Z$6,V133=$Z$8),OR(AC133=TRUE,AD133&lt;='Data Transformation'!$X$8)),TRUE,FALSE))</f>
        <v>0</v>
      </c>
    </row>
    <row r="134" spans="2:31" x14ac:dyDescent="0.25">
      <c r="B134" t="str">
        <v xml:space="preserve"> </v>
      </c>
      <c r="C134" t="str">
        <v xml:space="preserve"> </v>
      </c>
      <c r="D134" t="str">
        <v xml:space="preserve"> </v>
      </c>
      <c r="E134" t="str">
        <v xml:space="preserve"> </v>
      </c>
      <c r="F134" t="str">
        <v xml:space="preserve"> </v>
      </c>
      <c r="G134" t="str">
        <v xml:space="preserve"> </v>
      </c>
      <c r="H134" t="str">
        <v xml:space="preserve"> </v>
      </c>
      <c r="I134" t="str">
        <v xml:space="preserve"> </v>
      </c>
      <c r="K134" s="59" t="str">
        <f>IFERROR(AVERAGEIF('Data Transformation'!$B$425:$B$8425,B134,IF('Input and Summary Results'!$J$4="no",'Data Transformation'!$C$425:$C$8425,'Data Transformation'!$E$425:$E$8425)),"")</f>
        <v/>
      </c>
      <c r="L134" s="60" t="str" cm="1">
        <f t="array" ref="L134">IFERROR(_xlfn.STDEV.S(IF('Data Transformation'!$B$425:$B$8425=B134,IF('Input and Summary Results'!$J$4="no",'Data Transformation'!$C$425:$C$8425,'Data Transformation'!$E$425:$E$8425),"")),"")</f>
        <v/>
      </c>
      <c r="M134" s="58"/>
      <c r="N134" t="str">
        <f>IF(E134&gt;='Data Transformation'!$R$29,B134,"")</f>
        <v xml:space="preserve">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xml:space="preserve"> </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xml:space="preserve"> </v>
      </c>
      <c r="S134" t="str">
        <f>IF(D134&gt;='Data Transformation'!$R$31,B134,"")</f>
        <v xml:space="preserve">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
      </c>
      <c r="W134" t="str">
        <f t="shared" si="4"/>
        <v/>
      </c>
      <c r="X134" t="str">
        <f t="shared" si="5"/>
        <v/>
      </c>
      <c r="AC134" t="b">
        <f t="shared" si="6"/>
        <v>0</v>
      </c>
      <c r="AD134" t="str">
        <f>IFERROR(ABS(ABS(K134-'Data Transformation'!$R$5)-ABS(K134-'Data Transformation'!$R$6)),"")</f>
        <v/>
      </c>
      <c r="AE134" t="b">
        <f>IF(C134=FALSE,"",IF(AND(OR(V134=$Z$6,V134=$Z$8),OR(AC134=TRUE,AD134&lt;='Data Transformation'!$X$8)),TRUE,FALSE))</f>
        <v>0</v>
      </c>
    </row>
    <row r="135" spans="2:31" x14ac:dyDescent="0.25">
      <c r="B135" t="str">
        <v xml:space="preserve"> </v>
      </c>
      <c r="C135" t="str">
        <v xml:space="preserve"> </v>
      </c>
      <c r="D135" t="str">
        <v xml:space="preserve"> </v>
      </c>
      <c r="E135" t="str">
        <v xml:space="preserve"> </v>
      </c>
      <c r="F135" t="str">
        <v xml:space="preserve"> </v>
      </c>
      <c r="G135" t="str">
        <v xml:space="preserve"> </v>
      </c>
      <c r="H135" t="str">
        <v xml:space="preserve"> </v>
      </c>
      <c r="I135" t="str">
        <v xml:space="preserve"> </v>
      </c>
      <c r="K135" s="59" t="str">
        <f>IFERROR(AVERAGEIF('Data Transformation'!$B$425:$B$8425,B135,IF('Input and Summary Results'!$J$4="no",'Data Transformation'!$C$425:$C$8425,'Data Transformation'!$E$425:$E$8425)),"")</f>
        <v/>
      </c>
      <c r="L135" s="60" t="str" cm="1">
        <f t="array" ref="L135">IFERROR(_xlfn.STDEV.S(IF('Data Transformation'!$B$425:$B$8425=B135,IF('Input and Summary Results'!$J$4="no",'Data Transformation'!$C$425:$C$8425,'Data Transformation'!$E$425:$E$8425),"")),"")</f>
        <v/>
      </c>
      <c r="M135" s="58"/>
      <c r="N135" t="str">
        <f>IF(E135&gt;='Data Transformation'!$R$29,B135,"")</f>
        <v xml:space="preserve">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xml:space="preserve"> </v>
      </c>
      <c r="Q135" t="str">
        <f>IFERROR(IF(AND(Assignments!L135&lt;('Data Transformation'!$R$4-'Data Transformation'!$R$3)/2,ABS(K135-'Data Transformation'!$R$6)&lt;ABS(K135-'Data Transformation'!$R$5),NOT(ISNUMBER(N135)),NOT(ISNUMBER(T135)),NOT(ISNUMBER(P135)),NOT(ISNUMBER(R135)),NOT(ISNUMBER(T135)),NOT(ISNUMBER(S135))),Assignments!B135,""),"")</f>
        <v/>
      </c>
      <c r="R135" t="str">
        <f>IF(H135&gt;='Data Transformation'!$R$30,B135,"")</f>
        <v xml:space="preserve"> </v>
      </c>
      <c r="S135" t="str">
        <f>IF(D135&gt;='Data Transformation'!$R$31,B135,"")</f>
        <v xml:space="preserve">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
      </c>
      <c r="W135" t="str">
        <f t="shared" ref="W135:W198" si="7">IF(COUNT(N135:T135)&gt;1,"True","")</f>
        <v/>
      </c>
      <c r="X135" t="str">
        <f t="shared" ref="X135:X198" si="8">IF(AND(D135&gt;0.8,G135&gt;0.5,ISNUMBER(B135)),"True","")</f>
        <v/>
      </c>
      <c r="AC135" t="b">
        <f t="shared" ref="AC135:AC198" si="9">IF(AND(H135&gt;0.35,G135&lt;0.35,E135&gt;0.35,T135="",R135="",P135="",N135="",S135=""),TRUE,FALSE)</f>
        <v>0</v>
      </c>
      <c r="AD135" t="str">
        <f>IFERROR(ABS(ABS(K135-'Data Transformation'!$R$5)-ABS(K135-'Data Transformation'!$R$6)),"")</f>
        <v/>
      </c>
      <c r="AE135" t="b">
        <f>IF(C135=FALSE,"",IF(AND(OR(V135=$Z$6,V135=$Z$8),OR(AC135=TRUE,AD135&lt;='Data Transformation'!$X$8)),TRUE,FALSE))</f>
        <v>0</v>
      </c>
    </row>
    <row r="136" spans="2:31" x14ac:dyDescent="0.25">
      <c r="B136" t="str">
        <v xml:space="preserve"> </v>
      </c>
      <c r="C136" t="str">
        <v xml:space="preserve"> </v>
      </c>
      <c r="D136" t="str">
        <v xml:space="preserve"> </v>
      </c>
      <c r="E136" t="str">
        <v xml:space="preserve"> </v>
      </c>
      <c r="F136" t="str">
        <v xml:space="preserve"> </v>
      </c>
      <c r="G136" t="str">
        <v xml:space="preserve"> </v>
      </c>
      <c r="H136" t="str">
        <v xml:space="preserve"> </v>
      </c>
      <c r="I136" t="str">
        <v xml:space="preserve"> </v>
      </c>
      <c r="K136" s="59" t="str">
        <f>IFERROR(AVERAGEIF('Data Transformation'!$B$425:$B$8425,B136,IF('Input and Summary Results'!$J$4="no",'Data Transformation'!$C$425:$C$8425,'Data Transformation'!$E$425:$E$8425)),"")</f>
        <v/>
      </c>
      <c r="L136" s="60" t="str" cm="1">
        <f t="array" ref="L136">IFERROR(_xlfn.STDEV.S(IF('Data Transformation'!$B$425:$B$8425=B136,IF('Input and Summary Results'!$J$4="no",'Data Transformation'!$C$425:$C$8425,'Data Transformation'!$E$425:$E$8425),"")),"")</f>
        <v/>
      </c>
      <c r="M136" s="58"/>
      <c r="N136" t="str">
        <f>IF(E136&gt;='Data Transformation'!$R$29,B136,"")</f>
        <v xml:space="preserve">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xml:space="preserve"> </v>
      </c>
      <c r="Q136" t="str">
        <f>IFERROR(IF(AND(Assignments!L136&lt;('Data Transformation'!$R$4-'Data Transformation'!$R$3)/2,ABS(K136-'Data Transformation'!$R$6)&lt;ABS(K136-'Data Transformation'!$R$5),NOT(ISNUMBER(N136)),NOT(ISNUMBER(T136)),NOT(ISNUMBER(P136)),NOT(ISNUMBER(R136)),NOT(ISNUMBER(T136)),NOT(ISNUMBER(S136))),Assignments!B136,""),"")</f>
        <v/>
      </c>
      <c r="R136" t="str">
        <f>IF(H136&gt;='Data Transformation'!$R$30,B136,"")</f>
        <v xml:space="preserve"> </v>
      </c>
      <c r="S136" t="str">
        <f>IF(D136&gt;='Data Transformation'!$R$31,B136,"")</f>
        <v xml:space="preserve">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
      </c>
      <c r="W136" t="str">
        <f t="shared" si="7"/>
        <v/>
      </c>
      <c r="X136" t="str">
        <f t="shared" si="8"/>
        <v/>
      </c>
      <c r="AC136" t="b">
        <f t="shared" si="9"/>
        <v>0</v>
      </c>
      <c r="AD136" t="str">
        <f>IFERROR(ABS(ABS(K136-'Data Transformation'!$R$5)-ABS(K136-'Data Transformation'!$R$6)),"")</f>
        <v/>
      </c>
      <c r="AE136" t="b">
        <f>IF(C136=FALSE,"",IF(AND(OR(V136=$Z$6,V136=$Z$8),OR(AC136=TRUE,AD136&lt;='Data Transformation'!$X$8)),TRUE,FALSE))</f>
        <v>0</v>
      </c>
    </row>
    <row r="137" spans="2:31" x14ac:dyDescent="0.25">
      <c r="B137" t="str">
        <v xml:space="preserve"> </v>
      </c>
      <c r="C137" t="str">
        <v xml:space="preserve"> </v>
      </c>
      <c r="D137" t="str">
        <v xml:space="preserve"> </v>
      </c>
      <c r="E137" t="str">
        <v xml:space="preserve"> </v>
      </c>
      <c r="F137" t="str">
        <v xml:space="preserve"> </v>
      </c>
      <c r="G137" t="str">
        <v xml:space="preserve"> </v>
      </c>
      <c r="H137" t="str">
        <v xml:space="preserve"> </v>
      </c>
      <c r="I137" t="str">
        <v xml:space="preserve"> </v>
      </c>
      <c r="K137" s="59" t="str">
        <f>IFERROR(AVERAGEIF('Data Transformation'!$B$425:$B$8425,B137,IF('Input and Summary Results'!$J$4="no",'Data Transformation'!$C$425:$C$8425,'Data Transformation'!$E$425:$E$8425)),"")</f>
        <v/>
      </c>
      <c r="L137" s="60" t="str" cm="1">
        <f t="array" ref="L137">IFERROR(_xlfn.STDEV.S(IF('Data Transformation'!$B$425:$B$8425=B137,IF('Input and Summary Results'!$J$4="no",'Data Transformation'!$C$425:$C$8425,'Data Transformation'!$E$425:$E$8425),"")),"")</f>
        <v/>
      </c>
      <c r="M137" s="58"/>
      <c r="N137" t="str">
        <f>IF(E137&gt;='Data Transformation'!$R$29,B137,"")</f>
        <v xml:space="preserve">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xml:space="preserve"> </v>
      </c>
      <c r="Q137" t="str">
        <f>IFERROR(IF(AND(Assignments!L137&lt;('Data Transformation'!$R$4-'Data Transformation'!$R$3)/2,ABS(K137-'Data Transformation'!$R$6)&lt;ABS(K137-'Data Transformation'!$R$5),NOT(ISNUMBER(N137)),NOT(ISNUMBER(T137)),NOT(ISNUMBER(P137)),NOT(ISNUMBER(R137)),NOT(ISNUMBER(T137)),NOT(ISNUMBER(S137))),Assignments!B137,""),"")</f>
        <v/>
      </c>
      <c r="R137" t="str">
        <f>IF(H137&gt;='Data Transformation'!$R$30,B137,"")</f>
        <v xml:space="preserve"> </v>
      </c>
      <c r="S137" t="str">
        <f>IF(D137&gt;='Data Transformation'!$R$31,B137,"")</f>
        <v xml:space="preserve">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
      </c>
      <c r="W137" t="str">
        <f t="shared" si="7"/>
        <v/>
      </c>
      <c r="X137" t="str">
        <f t="shared" si="8"/>
        <v/>
      </c>
      <c r="AC137" t="b">
        <f t="shared" si="9"/>
        <v>0</v>
      </c>
      <c r="AD137" t="str">
        <f>IFERROR(ABS(ABS(K137-'Data Transformation'!$R$5)-ABS(K137-'Data Transformation'!$R$6)),"")</f>
        <v/>
      </c>
      <c r="AE137" t="b">
        <f>IF(C137=FALSE,"",IF(AND(OR(V137=$Z$6,V137=$Z$8),OR(AC137=TRUE,AD137&lt;='Data Transformation'!$X$8)),TRUE,FALSE))</f>
        <v>0</v>
      </c>
    </row>
    <row r="138" spans="2:31" x14ac:dyDescent="0.25">
      <c r="B138" t="str">
        <v xml:space="preserve"> </v>
      </c>
      <c r="C138" t="str">
        <v xml:space="preserve"> </v>
      </c>
      <c r="D138" t="str">
        <v xml:space="preserve"> </v>
      </c>
      <c r="E138" t="str">
        <v xml:space="preserve"> </v>
      </c>
      <c r="F138" t="str">
        <v xml:space="preserve"> </v>
      </c>
      <c r="G138" t="str">
        <v xml:space="preserve"> </v>
      </c>
      <c r="H138" t="str">
        <v xml:space="preserve"> </v>
      </c>
      <c r="I138" t="str">
        <v xml:space="preserve"> </v>
      </c>
      <c r="K138" s="59" t="str">
        <f>IFERROR(AVERAGEIF('Data Transformation'!$B$425:$B$8425,B138,IF('Input and Summary Results'!$J$4="no",'Data Transformation'!$C$425:$C$8425,'Data Transformation'!$E$425:$E$8425)),"")</f>
        <v/>
      </c>
      <c r="L138" s="60" t="str" cm="1">
        <f t="array" ref="L138">IFERROR(_xlfn.STDEV.S(IF('Data Transformation'!$B$425:$B$8425=B138,IF('Input and Summary Results'!$J$4="no",'Data Transformation'!$C$425:$C$8425,'Data Transformation'!$E$425:$E$8425),"")),"")</f>
        <v/>
      </c>
      <c r="M138" s="58"/>
      <c r="N138" t="str">
        <f>IF(E138&gt;='Data Transformation'!$R$29,B138,"")</f>
        <v xml:space="preserve"> </v>
      </c>
      <c r="O138" t="str">
        <f>IFERROR(IF(AND(Assignments!L138&lt;('Data Transformation'!$R$4-'Data Transformation'!$R$3)/2,ABS(K138-'Data Transformation'!$R$6)&gt;ABS(K138-'Data Transformation'!$R$5),NOT(ISNUMBER(N138)),NOT(ISNUMBER(R138)),NOT(ISNUMBER(P138)),NOT(ISNUMBER(R138)),NOT(ISNUMBER(S138)),NOT(ISNUMBER(T138))),Assignments!B138,""),"")</f>
        <v/>
      </c>
      <c r="P138" t="str">
        <f>IF(AND(NOT(ISNUMBER(N138)),NOT(ISNUMBER(R138)),NOT(ISNUMBER(S138)),G138&gt;='Data Transformation'!$R$28),B138,"")</f>
        <v xml:space="preserve"> </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xml:space="preserve"> </v>
      </c>
      <c r="S138" t="str">
        <f>IF(D138&gt;='Data Transformation'!$R$31,B138,"")</f>
        <v xml:space="preserve">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
      </c>
      <c r="W138" t="str">
        <f t="shared" si="7"/>
        <v/>
      </c>
      <c r="X138" t="str">
        <f t="shared" si="8"/>
        <v/>
      </c>
      <c r="AC138" t="b">
        <f t="shared" si="9"/>
        <v>0</v>
      </c>
      <c r="AD138" t="str">
        <f>IFERROR(ABS(ABS(K138-'Data Transformation'!$R$5)-ABS(K138-'Data Transformation'!$R$6)),"")</f>
        <v/>
      </c>
      <c r="AE138" t="b">
        <f>IF(C138=FALSE,"",IF(AND(OR(V138=$Z$6,V138=$Z$8),OR(AC138=TRUE,AD138&lt;='Data Transformation'!$X$8)),TRUE,FALSE))</f>
        <v>0</v>
      </c>
    </row>
    <row r="139" spans="2:31" x14ac:dyDescent="0.25">
      <c r="B139" t="str">
        <v xml:space="preserve"> </v>
      </c>
      <c r="C139" t="str">
        <v xml:space="preserve"> </v>
      </c>
      <c r="D139" t="str">
        <v xml:space="preserve"> </v>
      </c>
      <c r="E139" t="str">
        <v xml:space="preserve"> </v>
      </c>
      <c r="F139" t="str">
        <v xml:space="preserve"> </v>
      </c>
      <c r="G139" t="str">
        <v xml:space="preserve"> </v>
      </c>
      <c r="H139" t="str">
        <v xml:space="preserve"> </v>
      </c>
      <c r="I139" t="str">
        <v xml:space="preserve"> </v>
      </c>
      <c r="K139" s="59" t="str">
        <f>IFERROR(AVERAGEIF('Data Transformation'!$B$425:$B$8425,B139,IF('Input and Summary Results'!$J$4="no",'Data Transformation'!$C$425:$C$8425,'Data Transformation'!$E$425:$E$8425)),"")</f>
        <v/>
      </c>
      <c r="L139" s="60" t="str" cm="1">
        <f t="array" ref="L139">IFERROR(_xlfn.STDEV.S(IF('Data Transformation'!$B$425:$B$8425=B139,IF('Input and Summary Results'!$J$4="no",'Data Transformation'!$C$425:$C$8425,'Data Transformation'!$E$425:$E$8425),"")),"")</f>
        <v/>
      </c>
      <c r="M139" s="58"/>
      <c r="N139" t="str">
        <f>IF(E139&gt;='Data Transformation'!$R$29,B139,"")</f>
        <v xml:space="preserve"> </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xml:space="preserve">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xml:space="preserve"> </v>
      </c>
      <c r="S139" t="str">
        <f>IF(D139&gt;='Data Transformation'!$R$31,B139,"")</f>
        <v xml:space="preserve">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
      </c>
      <c r="W139" t="str">
        <f t="shared" si="7"/>
        <v/>
      </c>
      <c r="X139" t="str">
        <f t="shared" si="8"/>
        <v/>
      </c>
      <c r="AC139" t="b">
        <f t="shared" si="9"/>
        <v>0</v>
      </c>
      <c r="AD139" t="str">
        <f>IFERROR(ABS(ABS(K139-'Data Transformation'!$R$5)-ABS(K139-'Data Transformation'!$R$6)),"")</f>
        <v/>
      </c>
      <c r="AE139" t="b">
        <f>IF(C139=FALSE,"",IF(AND(OR(V139=$Z$6,V139=$Z$8),OR(AC139=TRUE,AD139&lt;='Data Transformation'!$X$8)),TRUE,FALSE))</f>
        <v>0</v>
      </c>
    </row>
    <row r="140" spans="2:31" x14ac:dyDescent="0.25">
      <c r="B140" t="str">
        <v xml:space="preserve"> </v>
      </c>
      <c r="C140" t="str">
        <v xml:space="preserve"> </v>
      </c>
      <c r="D140" t="str">
        <v xml:space="preserve"> </v>
      </c>
      <c r="E140" t="str">
        <v xml:space="preserve"> </v>
      </c>
      <c r="F140" t="str">
        <v xml:space="preserve"> </v>
      </c>
      <c r="G140" t="str">
        <v xml:space="preserve"> </v>
      </c>
      <c r="H140" t="str">
        <v xml:space="preserve"> </v>
      </c>
      <c r="I140" t="str">
        <v xml:space="preserve"> </v>
      </c>
      <c r="K140" s="59" t="str">
        <f>IFERROR(AVERAGEIF('Data Transformation'!$B$425:$B$8425,B140,IF('Input and Summary Results'!$J$4="no",'Data Transformation'!$C$425:$C$8425,'Data Transformation'!$E$425:$E$8425)),"")</f>
        <v/>
      </c>
      <c r="L140" s="60" t="str" cm="1">
        <f t="array" ref="L140">IFERROR(_xlfn.STDEV.S(IF('Data Transformation'!$B$425:$B$8425=B140,IF('Input and Summary Results'!$J$4="no",'Data Transformation'!$C$425:$C$8425,'Data Transformation'!$E$425:$E$8425),"")),"")</f>
        <v/>
      </c>
      <c r="M140" s="58"/>
      <c r="N140" t="str">
        <f>IF(E140&gt;='Data Transformation'!$R$29,B140,"")</f>
        <v xml:space="preserve"> </v>
      </c>
      <c r="O140" t="str">
        <f>IFERROR(IF(AND(Assignments!L140&lt;('Data Transformation'!$R$4-'Data Transformation'!$R$3)/2,ABS(K140-'Data Transformation'!$R$6)&gt;ABS(K140-'Data Transformation'!$R$5),NOT(ISNUMBER(N140)),NOT(ISNUMBER(R140)),NOT(ISNUMBER(P140)),NOT(ISNUMBER(R140)),NOT(ISNUMBER(S140)),NOT(ISNUMBER(T140))),Assignments!B140,""),"")</f>
        <v/>
      </c>
      <c r="P140" t="str">
        <f>IF(AND(NOT(ISNUMBER(N140)),NOT(ISNUMBER(R140)),NOT(ISNUMBER(S140)),G140&gt;='Data Transformation'!$R$28),B140,"")</f>
        <v xml:space="preserve"> </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xml:space="preserve"> </v>
      </c>
      <c r="S140" t="str">
        <f>IF(D140&gt;='Data Transformation'!$R$31,B140,"")</f>
        <v xml:space="preserve">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
      </c>
      <c r="W140" t="str">
        <f t="shared" si="7"/>
        <v/>
      </c>
      <c r="X140" t="str">
        <f t="shared" si="8"/>
        <v/>
      </c>
      <c r="AC140" t="b">
        <f t="shared" si="9"/>
        <v>0</v>
      </c>
      <c r="AD140" t="str">
        <f>IFERROR(ABS(ABS(K140-'Data Transformation'!$R$5)-ABS(K140-'Data Transformation'!$R$6)),"")</f>
        <v/>
      </c>
      <c r="AE140" t="b">
        <f>IF(C140=FALSE,"",IF(AND(OR(V140=$Z$6,V140=$Z$8),OR(AC140=TRUE,AD140&lt;='Data Transformation'!$X$8)),TRUE,FALSE))</f>
        <v>0</v>
      </c>
    </row>
    <row r="141" spans="2:31" x14ac:dyDescent="0.25">
      <c r="B141" t="str">
        <v xml:space="preserve"> </v>
      </c>
      <c r="C141" t="str">
        <v xml:space="preserve"> </v>
      </c>
      <c r="D141" t="str">
        <v xml:space="preserve"> </v>
      </c>
      <c r="E141" t="str">
        <v xml:space="preserve"> </v>
      </c>
      <c r="F141" t="str">
        <v xml:space="preserve"> </v>
      </c>
      <c r="G141" t="str">
        <v xml:space="preserve"> </v>
      </c>
      <c r="H141" t="str">
        <v xml:space="preserve"> </v>
      </c>
      <c r="I141" t="str">
        <v xml:space="preserve"> </v>
      </c>
      <c r="K141" s="59" t="str">
        <f>IFERROR(AVERAGEIF('Data Transformation'!$B$425:$B$8425,B141,IF('Input and Summary Results'!$J$4="no",'Data Transformation'!$C$425:$C$8425,'Data Transformation'!$E$425:$E$8425)),"")</f>
        <v/>
      </c>
      <c r="L141" s="60" t="str" cm="1">
        <f t="array" ref="L141">IFERROR(_xlfn.STDEV.S(IF('Data Transformation'!$B$425:$B$8425=B141,IF('Input and Summary Results'!$J$4="no",'Data Transformation'!$C$425:$C$8425,'Data Transformation'!$E$425:$E$8425),"")),"")</f>
        <v/>
      </c>
      <c r="M141" s="58"/>
      <c r="N141" t="str">
        <f>IF(E141&gt;='Data Transformation'!$R$29,B141,"")</f>
        <v xml:space="preserve"> </v>
      </c>
      <c r="O141" t="str">
        <f>IFERROR(IF(AND(Assignments!L141&lt;('Data Transformation'!$R$4-'Data Transformation'!$R$3)/2,ABS(K141-'Data Transformation'!$R$6)&gt;ABS(K141-'Data Transformation'!$R$5),NOT(ISNUMBER(N141)),NOT(ISNUMBER(R141)),NOT(ISNUMBER(P141)),NOT(ISNUMBER(R141)),NOT(ISNUMBER(S141)),NOT(ISNUMBER(T141))),Assignments!B141,""),"")</f>
        <v/>
      </c>
      <c r="P141" t="str">
        <f>IF(AND(NOT(ISNUMBER(N141)),NOT(ISNUMBER(R141)),NOT(ISNUMBER(S141)),G141&gt;='Data Transformation'!$R$28),B141,"")</f>
        <v xml:space="preserve"> </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xml:space="preserve"> </v>
      </c>
      <c r="S141" t="str">
        <f>IF(D141&gt;='Data Transformation'!$R$31,B141,"")</f>
        <v xml:space="preserve">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
      </c>
      <c r="W141" t="str">
        <f t="shared" si="7"/>
        <v/>
      </c>
      <c r="X141" t="str">
        <f t="shared" si="8"/>
        <v/>
      </c>
      <c r="AC141" t="b">
        <f t="shared" si="9"/>
        <v>0</v>
      </c>
      <c r="AD141" t="str">
        <f>IFERROR(ABS(ABS(K141-'Data Transformation'!$R$5)-ABS(K141-'Data Transformation'!$R$6)),"")</f>
        <v/>
      </c>
      <c r="AE141" t="b">
        <f>IF(C141=FALSE,"",IF(AND(OR(V141=$Z$6,V141=$Z$8),OR(AC141=TRUE,AD141&lt;='Data Transformation'!$X$8)),TRUE,FALSE))</f>
        <v>0</v>
      </c>
    </row>
    <row r="142" spans="2:31" x14ac:dyDescent="0.25">
      <c r="B142" t="str">
        <v xml:space="preserve"> </v>
      </c>
      <c r="C142" t="str">
        <v xml:space="preserve"> </v>
      </c>
      <c r="D142" t="str">
        <v xml:space="preserve"> </v>
      </c>
      <c r="E142" t="str">
        <v xml:space="preserve"> </v>
      </c>
      <c r="F142" t="str">
        <v xml:space="preserve"> </v>
      </c>
      <c r="G142" t="str">
        <v xml:space="preserve"> </v>
      </c>
      <c r="H142" t="str">
        <v xml:space="preserve"> </v>
      </c>
      <c r="I142" t="str">
        <v xml:space="preserve"> </v>
      </c>
      <c r="K142" s="59" t="str">
        <f>IFERROR(AVERAGEIF('Data Transformation'!$B$425:$B$8425,B142,IF('Input and Summary Results'!$J$4="no",'Data Transformation'!$C$425:$C$8425,'Data Transformation'!$E$425:$E$8425)),"")</f>
        <v/>
      </c>
      <c r="L142" s="60" t="str" cm="1">
        <f t="array" ref="L142">IFERROR(_xlfn.STDEV.S(IF('Data Transformation'!$B$425:$B$8425=B142,IF('Input and Summary Results'!$J$4="no",'Data Transformation'!$C$425:$C$8425,'Data Transformation'!$E$425:$E$8425),"")),"")</f>
        <v/>
      </c>
      <c r="M142" s="58"/>
      <c r="N142" t="str">
        <f>IF(E142&gt;='Data Transformation'!$R$29,B142,"")</f>
        <v xml:space="preserve"> </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xml:space="preserve">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xml:space="preserve"> </v>
      </c>
      <c r="S142" t="str">
        <f>IF(D142&gt;='Data Transformation'!$R$31,B142,"")</f>
        <v xml:space="preserve">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
      </c>
      <c r="W142" t="str">
        <f t="shared" si="7"/>
        <v/>
      </c>
      <c r="X142" t="str">
        <f t="shared" si="8"/>
        <v/>
      </c>
      <c r="AC142" t="b">
        <f t="shared" si="9"/>
        <v>0</v>
      </c>
      <c r="AD142" t="str">
        <f>IFERROR(ABS(ABS(K142-'Data Transformation'!$R$5)-ABS(K142-'Data Transformation'!$R$6)),"")</f>
        <v/>
      </c>
      <c r="AE142" t="b">
        <f>IF(C142=FALSE,"",IF(AND(OR(V142=$Z$6,V142=$Z$8),OR(AC142=TRUE,AD142&lt;='Data Transformation'!$X$8)),TRUE,FALSE))</f>
        <v>0</v>
      </c>
    </row>
    <row r="143" spans="2:31" x14ac:dyDescent="0.25">
      <c r="B143" t="str">
        <v xml:space="preserve"> </v>
      </c>
      <c r="C143" t="str">
        <v xml:space="preserve"> </v>
      </c>
      <c r="D143" t="str">
        <v xml:space="preserve"> </v>
      </c>
      <c r="E143" t="str">
        <v xml:space="preserve"> </v>
      </c>
      <c r="F143" t="str">
        <v xml:space="preserve"> </v>
      </c>
      <c r="G143" t="str">
        <v xml:space="preserve"> </v>
      </c>
      <c r="H143" t="str">
        <v xml:space="preserve"> </v>
      </c>
      <c r="I143" t="str">
        <v xml:space="preserve"> </v>
      </c>
      <c r="K143" s="59" t="str">
        <f>IFERROR(AVERAGEIF('Data Transformation'!$B$425:$B$8425,B143,IF('Input and Summary Results'!$J$4="no",'Data Transformation'!$C$425:$C$8425,'Data Transformation'!$E$425:$E$8425)),"")</f>
        <v/>
      </c>
      <c r="L143" s="60" t="str" cm="1">
        <f t="array" ref="L143">IFERROR(_xlfn.STDEV.S(IF('Data Transformation'!$B$425:$B$8425=B143,IF('Input and Summary Results'!$J$4="no",'Data Transformation'!$C$425:$C$8425,'Data Transformation'!$E$425:$E$8425),"")),"")</f>
        <v/>
      </c>
      <c r="M143" s="58"/>
      <c r="N143" t="str">
        <f>IF(E143&gt;='Data Transformation'!$R$29,B143,"")</f>
        <v xml:space="preserve"> </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xml:space="preserve">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xml:space="preserve"> </v>
      </c>
      <c r="S143" t="str">
        <f>IF(D143&gt;='Data Transformation'!$R$31,B143,"")</f>
        <v xml:space="preserve">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
      </c>
      <c r="W143" t="str">
        <f t="shared" si="7"/>
        <v/>
      </c>
      <c r="X143" t="str">
        <f t="shared" si="8"/>
        <v/>
      </c>
      <c r="AC143" t="b">
        <f t="shared" si="9"/>
        <v>0</v>
      </c>
      <c r="AD143" t="str">
        <f>IFERROR(ABS(ABS(K143-'Data Transformation'!$R$5)-ABS(K143-'Data Transformation'!$R$6)),"")</f>
        <v/>
      </c>
      <c r="AE143" t="b">
        <f>IF(C143=FALSE,"",IF(AND(OR(V143=$Z$6,V143=$Z$8),OR(AC143=TRUE,AD143&lt;='Data Transformation'!$X$8)),TRUE,FALSE))</f>
        <v>0</v>
      </c>
    </row>
    <row r="144" spans="2:31" x14ac:dyDescent="0.25">
      <c r="B144" t="str">
        <v xml:space="preserve"> </v>
      </c>
      <c r="C144" t="str">
        <v xml:space="preserve"> </v>
      </c>
      <c r="D144" t="str">
        <v xml:space="preserve"> </v>
      </c>
      <c r="E144" t="str">
        <v xml:space="preserve"> </v>
      </c>
      <c r="F144" t="str">
        <v xml:space="preserve"> </v>
      </c>
      <c r="G144" t="str">
        <v xml:space="preserve"> </v>
      </c>
      <c r="H144" t="str">
        <v xml:space="preserve"> </v>
      </c>
      <c r="I144" t="str">
        <v xml:space="preserve"> </v>
      </c>
      <c r="K144" s="59" t="str">
        <f>IFERROR(AVERAGEIF('Data Transformation'!$B$425:$B$8425,B144,IF('Input and Summary Results'!$J$4="no",'Data Transformation'!$C$425:$C$8425,'Data Transformation'!$E$425:$E$8425)),"")</f>
        <v/>
      </c>
      <c r="L144" s="60" t="str" cm="1">
        <f t="array" ref="L144">IFERROR(_xlfn.STDEV.S(IF('Data Transformation'!$B$425:$B$8425=B144,IF('Input and Summary Results'!$J$4="no",'Data Transformation'!$C$425:$C$8425,'Data Transformation'!$E$425:$E$8425),"")),"")</f>
        <v/>
      </c>
      <c r="M144" s="58"/>
      <c r="N144" t="str">
        <f>IF(E144&gt;='Data Transformation'!$R$29,B144,"")</f>
        <v xml:space="preserve">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xml:space="preserve"> </v>
      </c>
      <c r="Q144" t="str">
        <f>IFERROR(IF(AND(Assignments!L144&lt;('Data Transformation'!$R$4-'Data Transformation'!$R$3)/2,ABS(K144-'Data Transformation'!$R$6)&lt;ABS(K144-'Data Transformation'!$R$5),NOT(ISNUMBER(N144)),NOT(ISNUMBER(T144)),NOT(ISNUMBER(P144)),NOT(ISNUMBER(R144)),NOT(ISNUMBER(T144)),NOT(ISNUMBER(S144))),Assignments!B144,""),"")</f>
        <v/>
      </c>
      <c r="R144" t="str">
        <f>IF(H144&gt;='Data Transformation'!$R$30,B144,"")</f>
        <v xml:space="preserve"> </v>
      </c>
      <c r="S144" t="str">
        <f>IF(D144&gt;='Data Transformation'!$R$31,B144,"")</f>
        <v xml:space="preserve">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
      </c>
      <c r="W144" t="str">
        <f t="shared" si="7"/>
        <v/>
      </c>
      <c r="X144" t="str">
        <f t="shared" si="8"/>
        <v/>
      </c>
      <c r="AC144" t="b">
        <f t="shared" si="9"/>
        <v>0</v>
      </c>
      <c r="AD144" t="str">
        <f>IFERROR(ABS(ABS(K144-'Data Transformation'!$R$5)-ABS(K144-'Data Transformation'!$R$6)),"")</f>
        <v/>
      </c>
      <c r="AE144" t="b">
        <f>IF(C144=FALSE,"",IF(AND(OR(V144=$Z$6,V144=$Z$8),OR(AC144=TRUE,AD144&lt;='Data Transformation'!$X$8)),TRUE,FALSE))</f>
        <v>0</v>
      </c>
    </row>
    <row r="145" spans="2:31" x14ac:dyDescent="0.25">
      <c r="B145" t="str">
        <v xml:space="preserve"> </v>
      </c>
      <c r="C145" t="str">
        <v xml:space="preserve"> </v>
      </c>
      <c r="D145" t="str">
        <v xml:space="preserve"> </v>
      </c>
      <c r="E145" t="str">
        <v xml:space="preserve"> </v>
      </c>
      <c r="F145" t="str">
        <v xml:space="preserve"> </v>
      </c>
      <c r="G145" t="str">
        <v xml:space="preserve"> </v>
      </c>
      <c r="H145" t="str">
        <v xml:space="preserve"> </v>
      </c>
      <c r="I145" t="str">
        <v xml:space="preserve"> </v>
      </c>
      <c r="K145" s="59" t="str">
        <f>IFERROR(AVERAGEIF('Data Transformation'!$B$425:$B$8425,B145,IF('Input and Summary Results'!$J$4="no",'Data Transformation'!$C$425:$C$8425,'Data Transformation'!$E$425:$E$8425)),"")</f>
        <v/>
      </c>
      <c r="L145" s="60" t="str" cm="1">
        <f t="array" ref="L145">IFERROR(_xlfn.STDEV.S(IF('Data Transformation'!$B$425:$B$8425=B145,IF('Input and Summary Results'!$J$4="no",'Data Transformation'!$C$425:$C$8425,'Data Transformation'!$E$425:$E$8425),"")),"")</f>
        <v/>
      </c>
      <c r="M145" s="58"/>
      <c r="N145" t="str">
        <f>IF(E145&gt;='Data Transformation'!$R$29,B145,"")</f>
        <v xml:space="preserve"> </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xml:space="preserve">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xml:space="preserve"> </v>
      </c>
      <c r="S145" t="str">
        <f>IF(D145&gt;='Data Transformation'!$R$31,B145,"")</f>
        <v xml:space="preserve">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
      </c>
      <c r="W145" t="str">
        <f t="shared" si="7"/>
        <v/>
      </c>
      <c r="X145" t="str">
        <f t="shared" si="8"/>
        <v/>
      </c>
      <c r="AC145" t="b">
        <f t="shared" si="9"/>
        <v>0</v>
      </c>
      <c r="AD145" t="str">
        <f>IFERROR(ABS(ABS(K145-'Data Transformation'!$R$5)-ABS(K145-'Data Transformation'!$R$6)),"")</f>
        <v/>
      </c>
      <c r="AE145" t="b">
        <f>IF(C145=FALSE,"",IF(AND(OR(V145=$Z$6,V145=$Z$8),OR(AC145=TRUE,AD145&lt;='Data Transformation'!$X$8)),TRUE,FALSE))</f>
        <v>0</v>
      </c>
    </row>
    <row r="146" spans="2:31" x14ac:dyDescent="0.25">
      <c r="B146" t="str">
        <v xml:space="preserve"> </v>
      </c>
      <c r="C146" t="str">
        <v xml:space="preserve"> </v>
      </c>
      <c r="D146" t="str">
        <v xml:space="preserve"> </v>
      </c>
      <c r="E146" t="str">
        <v xml:space="preserve"> </v>
      </c>
      <c r="F146" t="str">
        <v xml:space="preserve"> </v>
      </c>
      <c r="G146" t="str">
        <v xml:space="preserve"> </v>
      </c>
      <c r="H146" t="str">
        <v xml:space="preserve"> </v>
      </c>
      <c r="I146" t="str">
        <v xml:space="preserve"> </v>
      </c>
      <c r="K146" s="59" t="str">
        <f>IFERROR(AVERAGEIF('Data Transformation'!$B$425:$B$8425,B146,IF('Input and Summary Results'!$J$4="no",'Data Transformation'!$C$425:$C$8425,'Data Transformation'!$E$425:$E$8425)),"")</f>
        <v/>
      </c>
      <c r="L146" s="60" t="str" cm="1">
        <f t="array" ref="L146">IFERROR(_xlfn.STDEV.S(IF('Data Transformation'!$B$425:$B$8425=B146,IF('Input and Summary Results'!$J$4="no",'Data Transformation'!$C$425:$C$8425,'Data Transformation'!$E$425:$E$8425),"")),"")</f>
        <v/>
      </c>
      <c r="M146" s="58"/>
      <c r="N146" t="str">
        <f>IF(E146&gt;='Data Transformation'!$R$29,B146,"")</f>
        <v xml:space="preserve"> </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xml:space="preserve">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xml:space="preserve"> </v>
      </c>
      <c r="S146" t="str">
        <f>IF(D146&gt;='Data Transformation'!$R$31,B146,"")</f>
        <v xml:space="preserve">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
      </c>
      <c r="W146" t="str">
        <f t="shared" si="7"/>
        <v/>
      </c>
      <c r="X146" t="str">
        <f t="shared" si="8"/>
        <v/>
      </c>
      <c r="AC146" t="b">
        <f t="shared" si="9"/>
        <v>0</v>
      </c>
      <c r="AD146" t="str">
        <f>IFERROR(ABS(ABS(K146-'Data Transformation'!$R$5)-ABS(K146-'Data Transformation'!$R$6)),"")</f>
        <v/>
      </c>
      <c r="AE146" t="b">
        <f>IF(C146=FALSE,"",IF(AND(OR(V146=$Z$6,V146=$Z$8),OR(AC146=TRUE,AD146&lt;='Data Transformation'!$X$8)),TRUE,FALSE))</f>
        <v>0</v>
      </c>
    </row>
    <row r="147" spans="2:31" x14ac:dyDescent="0.25">
      <c r="B147" t="str">
        <v xml:space="preserve"> </v>
      </c>
      <c r="C147" t="str">
        <v xml:space="preserve"> </v>
      </c>
      <c r="D147" t="str">
        <v xml:space="preserve"> </v>
      </c>
      <c r="E147" t="str">
        <v xml:space="preserve"> </v>
      </c>
      <c r="F147" t="str">
        <v xml:space="preserve"> </v>
      </c>
      <c r="G147" t="str">
        <v xml:space="preserve"> </v>
      </c>
      <c r="H147" t="str">
        <v xml:space="preserve"> </v>
      </c>
      <c r="I147" t="str">
        <v xml:space="preserve"> </v>
      </c>
      <c r="K147" s="59" t="str">
        <f>IFERROR(AVERAGEIF('Data Transformation'!$B$425:$B$8425,B147,IF('Input and Summary Results'!$J$4="no",'Data Transformation'!$C$425:$C$8425,'Data Transformation'!$E$425:$E$8425)),"")</f>
        <v/>
      </c>
      <c r="L147" s="60" t="str" cm="1">
        <f t="array" ref="L147">IFERROR(_xlfn.STDEV.S(IF('Data Transformation'!$B$425:$B$8425=B147,IF('Input and Summary Results'!$J$4="no",'Data Transformation'!$C$425:$C$8425,'Data Transformation'!$E$425:$E$8425),"")),"")</f>
        <v/>
      </c>
      <c r="M147" s="58"/>
      <c r="N147" t="str">
        <f>IF(E147&gt;='Data Transformation'!$R$29,B147,"")</f>
        <v xml:space="preserve">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xml:space="preserve"> </v>
      </c>
      <c r="Q147" t="str">
        <f>IFERROR(IF(AND(Assignments!L147&lt;('Data Transformation'!$R$4-'Data Transformation'!$R$3)/2,ABS(K147-'Data Transformation'!$R$6)&lt;ABS(K147-'Data Transformation'!$R$5),NOT(ISNUMBER(N147)),NOT(ISNUMBER(T147)),NOT(ISNUMBER(P147)),NOT(ISNUMBER(R147)),NOT(ISNUMBER(T147)),NOT(ISNUMBER(S147))),Assignments!B147,""),"")</f>
        <v/>
      </c>
      <c r="R147" t="str">
        <f>IF(H147&gt;='Data Transformation'!$R$30,B147,"")</f>
        <v xml:space="preserve"> </v>
      </c>
      <c r="S147" t="str">
        <f>IF(D147&gt;='Data Transformation'!$R$31,B147,"")</f>
        <v xml:space="preserve">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
      </c>
      <c r="W147" t="str">
        <f t="shared" si="7"/>
        <v/>
      </c>
      <c r="X147" t="str">
        <f t="shared" si="8"/>
        <v/>
      </c>
      <c r="AC147" t="b">
        <f t="shared" si="9"/>
        <v>0</v>
      </c>
      <c r="AD147" t="str">
        <f>IFERROR(ABS(ABS(K147-'Data Transformation'!$R$5)-ABS(K147-'Data Transformation'!$R$6)),"")</f>
        <v/>
      </c>
      <c r="AE147" t="b">
        <f>IF(C147=FALSE,"",IF(AND(OR(V147=$Z$6,V147=$Z$8),OR(AC147=TRUE,AD147&lt;='Data Transformation'!$X$8)),TRUE,FALSE))</f>
        <v>0</v>
      </c>
    </row>
    <row r="148" spans="2:31" x14ac:dyDescent="0.25">
      <c r="B148" t="str">
        <v xml:space="preserve"> </v>
      </c>
      <c r="C148" t="str">
        <v xml:space="preserve"> </v>
      </c>
      <c r="D148" t="str">
        <v xml:space="preserve"> </v>
      </c>
      <c r="E148" t="str">
        <v xml:space="preserve"> </v>
      </c>
      <c r="F148" t="str">
        <v xml:space="preserve"> </v>
      </c>
      <c r="G148" t="str">
        <v xml:space="preserve"> </v>
      </c>
      <c r="H148" t="str">
        <v xml:space="preserve"> </v>
      </c>
      <c r="I148" t="str">
        <v xml:space="preserve"> </v>
      </c>
      <c r="K148" s="59" t="str">
        <f>IFERROR(AVERAGEIF('Data Transformation'!$B$425:$B$8425,B148,IF('Input and Summary Results'!$J$4="no",'Data Transformation'!$C$425:$C$8425,'Data Transformation'!$E$425:$E$8425)),"")</f>
        <v/>
      </c>
      <c r="L148" s="60" t="str" cm="1">
        <f t="array" ref="L148">IFERROR(_xlfn.STDEV.S(IF('Data Transformation'!$B$425:$B$8425=B148,IF('Input and Summary Results'!$J$4="no",'Data Transformation'!$C$425:$C$8425,'Data Transformation'!$E$425:$E$8425),"")),"")</f>
        <v/>
      </c>
      <c r="M148" s="58"/>
      <c r="N148" t="str">
        <f>IF(E148&gt;='Data Transformation'!$R$29,B148,"")</f>
        <v xml:space="preserve"> </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xml:space="preserve">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xml:space="preserve"> </v>
      </c>
      <c r="S148" t="str">
        <f>IF(D148&gt;='Data Transformation'!$R$31,B148,"")</f>
        <v xml:space="preserve">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
      </c>
      <c r="W148" t="str">
        <f t="shared" si="7"/>
        <v/>
      </c>
      <c r="X148" t="str">
        <f t="shared" si="8"/>
        <v/>
      </c>
      <c r="AC148" t="b">
        <f t="shared" si="9"/>
        <v>0</v>
      </c>
      <c r="AD148" t="str">
        <f>IFERROR(ABS(ABS(K148-'Data Transformation'!$R$5)-ABS(K148-'Data Transformation'!$R$6)),"")</f>
        <v/>
      </c>
      <c r="AE148" t="b">
        <f>IF(C148=FALSE,"",IF(AND(OR(V148=$Z$6,V148=$Z$8),OR(AC148=TRUE,AD148&lt;='Data Transformation'!$X$8)),TRUE,FALSE))</f>
        <v>0</v>
      </c>
    </row>
    <row r="149" spans="2:31" x14ac:dyDescent="0.25">
      <c r="B149" t="str">
        <v xml:space="preserve"> </v>
      </c>
      <c r="C149" t="str">
        <v xml:space="preserve"> </v>
      </c>
      <c r="D149" t="str">
        <v xml:space="preserve"> </v>
      </c>
      <c r="E149" t="str">
        <v xml:space="preserve"> </v>
      </c>
      <c r="F149" t="str">
        <v xml:space="preserve"> </v>
      </c>
      <c r="G149" t="str">
        <v xml:space="preserve"> </v>
      </c>
      <c r="H149" t="str">
        <v xml:space="preserve"> </v>
      </c>
      <c r="I149" t="str">
        <v xml:space="preserve"> </v>
      </c>
      <c r="K149" s="59" t="str">
        <f>IFERROR(AVERAGEIF('Data Transformation'!$B$425:$B$8425,B149,IF('Input and Summary Results'!$J$4="no",'Data Transformation'!$C$425:$C$8425,'Data Transformation'!$E$425:$E$8425)),"")</f>
        <v/>
      </c>
      <c r="L149" s="60" t="str" cm="1">
        <f t="array" ref="L149">IFERROR(_xlfn.STDEV.S(IF('Data Transformation'!$B$425:$B$8425=B149,IF('Input and Summary Results'!$J$4="no",'Data Transformation'!$C$425:$C$8425,'Data Transformation'!$E$425:$E$8425),"")),"")</f>
        <v/>
      </c>
      <c r="M149" s="58"/>
      <c r="N149" t="str">
        <f>IF(E149&gt;='Data Transformation'!$R$29,B149,"")</f>
        <v xml:space="preserve">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xml:space="preserve"> </v>
      </c>
      <c r="Q149" t="str">
        <f>IFERROR(IF(AND(Assignments!L149&lt;('Data Transformation'!$R$4-'Data Transformation'!$R$3)/2,ABS(K149-'Data Transformation'!$R$6)&lt;ABS(K149-'Data Transformation'!$R$5),NOT(ISNUMBER(N149)),NOT(ISNUMBER(T149)),NOT(ISNUMBER(P149)),NOT(ISNUMBER(R149)),NOT(ISNUMBER(T149)),NOT(ISNUMBER(S149))),Assignments!B149,""),"")</f>
        <v/>
      </c>
      <c r="R149" t="str">
        <f>IF(H149&gt;='Data Transformation'!$R$30,B149,"")</f>
        <v xml:space="preserve"> </v>
      </c>
      <c r="S149" t="str">
        <f>IF(D149&gt;='Data Transformation'!$R$31,B149,"")</f>
        <v xml:space="preserve">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
      </c>
      <c r="W149" t="str">
        <f t="shared" si="7"/>
        <v/>
      </c>
      <c r="X149" t="str">
        <f t="shared" si="8"/>
        <v/>
      </c>
      <c r="AC149" t="b">
        <f t="shared" si="9"/>
        <v>0</v>
      </c>
      <c r="AD149" t="str">
        <f>IFERROR(ABS(ABS(K149-'Data Transformation'!$R$5)-ABS(K149-'Data Transformation'!$R$6)),"")</f>
        <v/>
      </c>
      <c r="AE149" t="b">
        <f>IF(C149=FALSE,"",IF(AND(OR(V149=$Z$6,V149=$Z$8),OR(AC149=TRUE,AD149&lt;='Data Transformation'!$X$8)),TRUE,FALSE))</f>
        <v>0</v>
      </c>
    </row>
    <row r="150" spans="2:31" x14ac:dyDescent="0.25">
      <c r="B150" t="str">
        <v xml:space="preserve"> </v>
      </c>
      <c r="C150" t="str">
        <v xml:space="preserve"> </v>
      </c>
      <c r="D150" t="str">
        <v xml:space="preserve"> </v>
      </c>
      <c r="E150" t="str">
        <v xml:space="preserve"> </v>
      </c>
      <c r="F150" t="str">
        <v xml:space="preserve"> </v>
      </c>
      <c r="G150" t="str">
        <v xml:space="preserve"> </v>
      </c>
      <c r="H150" t="str">
        <v xml:space="preserve"> </v>
      </c>
      <c r="I150" t="str">
        <v xml:space="preserve"> </v>
      </c>
      <c r="K150" s="59" t="str">
        <f>IFERROR(AVERAGEIF('Data Transformation'!$B$425:$B$8425,B150,IF('Input and Summary Results'!$J$4="no",'Data Transformation'!$C$425:$C$8425,'Data Transformation'!$E$425:$E$8425)),"")</f>
        <v/>
      </c>
      <c r="L150" s="60" t="str" cm="1">
        <f t="array" ref="L150">IFERROR(_xlfn.STDEV.S(IF('Data Transformation'!$B$425:$B$8425=B150,IF('Input and Summary Results'!$J$4="no",'Data Transformation'!$C$425:$C$8425,'Data Transformation'!$E$425:$E$8425),"")),"")</f>
        <v/>
      </c>
      <c r="M150" s="58"/>
      <c r="N150" t="str">
        <f>IF(E150&gt;='Data Transformation'!$R$29,B150,"")</f>
        <v xml:space="preserve"> </v>
      </c>
      <c r="O150" t="str">
        <f>IFERROR(IF(AND(Assignments!L150&lt;('Data Transformation'!$R$4-'Data Transformation'!$R$3)/2,ABS(K150-'Data Transformation'!$R$6)&gt;ABS(K150-'Data Transformation'!$R$5),NOT(ISNUMBER(N150)),NOT(ISNUMBER(R150)),NOT(ISNUMBER(P150)),NOT(ISNUMBER(R150)),NOT(ISNUMBER(S150)),NOT(ISNUMBER(T150))),Assignments!B150,""),"")</f>
        <v/>
      </c>
      <c r="P150" t="str">
        <f>IF(AND(NOT(ISNUMBER(N150)),NOT(ISNUMBER(R150)),NOT(ISNUMBER(S150)),G150&gt;='Data Transformation'!$R$28),B150,"")</f>
        <v xml:space="preserve"> </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xml:space="preserve"> </v>
      </c>
      <c r="S150" t="str">
        <f>IF(D150&gt;='Data Transformation'!$R$31,B150,"")</f>
        <v xml:space="preserve">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
      </c>
      <c r="W150" t="str">
        <f t="shared" si="7"/>
        <v/>
      </c>
      <c r="X150" t="str">
        <f t="shared" si="8"/>
        <v/>
      </c>
      <c r="AC150" t="b">
        <f t="shared" si="9"/>
        <v>0</v>
      </c>
      <c r="AD150" t="str">
        <f>IFERROR(ABS(ABS(K150-'Data Transformation'!$R$5)-ABS(K150-'Data Transformation'!$R$6)),"")</f>
        <v/>
      </c>
      <c r="AE150" t="b">
        <f>IF(C150=FALSE,"",IF(AND(OR(V150=$Z$6,V150=$Z$8),OR(AC150=TRUE,AD150&lt;='Data Transformation'!$X$8)),TRUE,FALSE))</f>
        <v>0</v>
      </c>
    </row>
    <row r="151" spans="2:31" x14ac:dyDescent="0.25">
      <c r="B151" t="str">
        <v xml:space="preserve"> </v>
      </c>
      <c r="C151" t="str">
        <v xml:space="preserve"> </v>
      </c>
      <c r="D151" t="str">
        <v xml:space="preserve"> </v>
      </c>
      <c r="E151" t="str">
        <v xml:space="preserve"> </v>
      </c>
      <c r="F151" t="str">
        <v xml:space="preserve"> </v>
      </c>
      <c r="G151" t="str">
        <v xml:space="preserve"> </v>
      </c>
      <c r="H151" t="str">
        <v xml:space="preserve"> </v>
      </c>
      <c r="I151" t="str">
        <v xml:space="preserve"> </v>
      </c>
      <c r="K151" s="59" t="str">
        <f>IFERROR(AVERAGEIF('Data Transformation'!$B$425:$B$8425,B151,IF('Input and Summary Results'!$J$4="no",'Data Transformation'!$C$425:$C$8425,'Data Transformation'!$E$425:$E$8425)),"")</f>
        <v/>
      </c>
      <c r="L151" s="60" t="str" cm="1">
        <f t="array" ref="L151">IFERROR(_xlfn.STDEV.S(IF('Data Transformation'!$B$425:$B$8425=B151,IF('Input and Summary Results'!$J$4="no",'Data Transformation'!$C$425:$C$8425,'Data Transformation'!$E$425:$E$8425),"")),"")</f>
        <v/>
      </c>
      <c r="M151" s="58"/>
      <c r="N151" t="str">
        <f>IF(E151&gt;='Data Transformation'!$R$29,B151,"")</f>
        <v xml:space="preserve"> </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xml:space="preserve">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xml:space="preserve"> </v>
      </c>
      <c r="S151" t="str">
        <f>IF(D151&gt;='Data Transformation'!$R$31,B151,"")</f>
        <v xml:space="preserve">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
      </c>
      <c r="W151" t="str">
        <f t="shared" si="7"/>
        <v/>
      </c>
      <c r="X151" t="str">
        <f t="shared" si="8"/>
        <v/>
      </c>
      <c r="AC151" t="b">
        <f t="shared" si="9"/>
        <v>0</v>
      </c>
      <c r="AD151" t="str">
        <f>IFERROR(ABS(ABS(K151-'Data Transformation'!$R$5)-ABS(K151-'Data Transformation'!$R$6)),"")</f>
        <v/>
      </c>
      <c r="AE151" t="b">
        <f>IF(C151=FALSE,"",IF(AND(OR(V151=$Z$6,V151=$Z$8),OR(AC151=TRUE,AD151&lt;='Data Transformation'!$X$8)),TRUE,FALSE))</f>
        <v>0</v>
      </c>
    </row>
    <row r="152" spans="2:31" x14ac:dyDescent="0.25">
      <c r="B152" t="str">
        <v xml:space="preserve"> </v>
      </c>
      <c r="C152" t="str">
        <v xml:space="preserve"> </v>
      </c>
      <c r="D152" t="str">
        <v xml:space="preserve"> </v>
      </c>
      <c r="E152" t="str">
        <v xml:space="preserve"> </v>
      </c>
      <c r="F152" t="str">
        <v xml:space="preserve"> </v>
      </c>
      <c r="G152" t="str">
        <v xml:space="preserve"> </v>
      </c>
      <c r="H152" t="str">
        <v xml:space="preserve"> </v>
      </c>
      <c r="I152" t="str">
        <v xml:space="preserve"> </v>
      </c>
      <c r="K152" s="59" t="str">
        <f>IFERROR(AVERAGEIF('Data Transformation'!$B$425:$B$8425,B152,IF('Input and Summary Results'!$J$4="no",'Data Transformation'!$C$425:$C$8425,'Data Transformation'!$E$425:$E$8425)),"")</f>
        <v/>
      </c>
      <c r="L152" s="60" t="str" cm="1">
        <f t="array" ref="L152">IFERROR(_xlfn.STDEV.S(IF('Data Transformation'!$B$425:$B$8425=B152,IF('Input and Summary Results'!$J$4="no",'Data Transformation'!$C$425:$C$8425,'Data Transformation'!$E$425:$E$8425),"")),"")</f>
        <v/>
      </c>
      <c r="M152" s="58"/>
      <c r="N152" t="str">
        <f>IF(E152&gt;='Data Transformation'!$R$29,B152,"")</f>
        <v xml:space="preserve">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xml:space="preserve"> </v>
      </c>
      <c r="Q152" t="str">
        <f>IFERROR(IF(AND(Assignments!L152&lt;('Data Transformation'!$R$4-'Data Transformation'!$R$3)/2,ABS(K152-'Data Transformation'!$R$6)&lt;ABS(K152-'Data Transformation'!$R$5),NOT(ISNUMBER(N152)),NOT(ISNUMBER(T152)),NOT(ISNUMBER(P152)),NOT(ISNUMBER(R152)),NOT(ISNUMBER(T152)),NOT(ISNUMBER(S152))),Assignments!B152,""),"")</f>
        <v/>
      </c>
      <c r="R152" t="str">
        <f>IF(H152&gt;='Data Transformation'!$R$30,B152,"")</f>
        <v xml:space="preserve"> </v>
      </c>
      <c r="S152" t="str">
        <f>IF(D152&gt;='Data Transformation'!$R$31,B152,"")</f>
        <v xml:space="preserve">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
      </c>
      <c r="W152" t="str">
        <f t="shared" si="7"/>
        <v/>
      </c>
      <c r="X152" t="str">
        <f t="shared" si="8"/>
        <v/>
      </c>
      <c r="AC152" t="b">
        <f t="shared" si="9"/>
        <v>0</v>
      </c>
      <c r="AD152" t="str">
        <f>IFERROR(ABS(ABS(K152-'Data Transformation'!$R$5)-ABS(K152-'Data Transformation'!$R$6)),"")</f>
        <v/>
      </c>
      <c r="AE152" t="b">
        <f>IF(C152=FALSE,"",IF(AND(OR(V152=$Z$6,V152=$Z$8),OR(AC152=TRUE,AD152&lt;='Data Transformation'!$X$8)),TRUE,FALSE))</f>
        <v>0</v>
      </c>
    </row>
    <row r="153" spans="2:31" x14ac:dyDescent="0.25">
      <c r="B153" t="str">
        <v xml:space="preserve"> </v>
      </c>
      <c r="C153" t="str">
        <v xml:space="preserve"> </v>
      </c>
      <c r="D153" t="str">
        <v xml:space="preserve"> </v>
      </c>
      <c r="E153" t="str">
        <v xml:space="preserve"> </v>
      </c>
      <c r="F153" t="str">
        <v xml:space="preserve"> </v>
      </c>
      <c r="G153" t="str">
        <v xml:space="preserve"> </v>
      </c>
      <c r="H153" t="str">
        <v xml:space="preserve"> </v>
      </c>
      <c r="I153" t="str">
        <v xml:space="preserve"> </v>
      </c>
      <c r="K153" s="59" t="str">
        <f>IFERROR(AVERAGEIF('Data Transformation'!$B$425:$B$8425,B153,IF('Input and Summary Results'!$J$4="no",'Data Transformation'!$C$425:$C$8425,'Data Transformation'!$E$425:$E$8425)),"")</f>
        <v/>
      </c>
      <c r="L153" s="60" t="str" cm="1">
        <f t="array" ref="L153">IFERROR(_xlfn.STDEV.S(IF('Data Transformation'!$B$425:$B$8425=B153,IF('Input and Summary Results'!$J$4="no",'Data Transformation'!$C$425:$C$8425,'Data Transformation'!$E$425:$E$8425),"")),"")</f>
        <v/>
      </c>
      <c r="M153" s="58"/>
      <c r="N153" t="str">
        <f>IF(E153&gt;='Data Transformation'!$R$29,B153,"")</f>
        <v xml:space="preserve">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xml:space="preserve"> </v>
      </c>
      <c r="Q153" t="str">
        <f>IFERROR(IF(AND(Assignments!L153&lt;('Data Transformation'!$R$4-'Data Transformation'!$R$3)/2,ABS(K153-'Data Transformation'!$R$6)&lt;ABS(K153-'Data Transformation'!$R$5),NOT(ISNUMBER(N153)),NOT(ISNUMBER(T153)),NOT(ISNUMBER(P153)),NOT(ISNUMBER(R153)),NOT(ISNUMBER(T153)),NOT(ISNUMBER(S153))),Assignments!B153,""),"")</f>
        <v/>
      </c>
      <c r="R153" t="str">
        <f>IF(H153&gt;='Data Transformation'!$R$30,B153,"")</f>
        <v xml:space="preserve"> </v>
      </c>
      <c r="S153" t="str">
        <f>IF(D153&gt;='Data Transformation'!$R$31,B153,"")</f>
        <v xml:space="preserve">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
      </c>
      <c r="W153" t="str">
        <f t="shared" si="7"/>
        <v/>
      </c>
      <c r="X153" t="str">
        <f t="shared" si="8"/>
        <v/>
      </c>
      <c r="AC153" t="b">
        <f t="shared" si="9"/>
        <v>0</v>
      </c>
      <c r="AD153" t="str">
        <f>IFERROR(ABS(ABS(K153-'Data Transformation'!$R$5)-ABS(K153-'Data Transformation'!$R$6)),"")</f>
        <v/>
      </c>
      <c r="AE153" t="b">
        <f>IF(C153=FALSE,"",IF(AND(OR(V153=$Z$6,V153=$Z$8),OR(AC153=TRUE,AD153&lt;='Data Transformation'!$X$8)),TRUE,FALSE))</f>
        <v>0</v>
      </c>
    </row>
    <row r="154" spans="2:31" x14ac:dyDescent="0.25">
      <c r="B154" t="str">
        <v xml:space="preserve"> </v>
      </c>
      <c r="C154" t="str">
        <v xml:space="preserve"> </v>
      </c>
      <c r="D154" t="str">
        <v xml:space="preserve"> </v>
      </c>
      <c r="E154" t="str">
        <v xml:space="preserve"> </v>
      </c>
      <c r="F154" t="str">
        <v xml:space="preserve"> </v>
      </c>
      <c r="G154" t="str">
        <v xml:space="preserve"> </v>
      </c>
      <c r="H154" t="str">
        <v xml:space="preserve"> </v>
      </c>
      <c r="I154" t="str">
        <v xml:space="preserve"> </v>
      </c>
      <c r="K154" s="59" t="str">
        <f>IFERROR(AVERAGEIF('Data Transformation'!$B$425:$B$8425,B154,IF('Input and Summary Results'!$J$4="no",'Data Transformation'!$C$425:$C$8425,'Data Transformation'!$E$425:$E$8425)),"")</f>
        <v/>
      </c>
      <c r="L154" s="60" t="str" cm="1">
        <f t="array" ref="L154">IFERROR(_xlfn.STDEV.S(IF('Data Transformation'!$B$425:$B$8425=B154,IF('Input and Summary Results'!$J$4="no",'Data Transformation'!$C$425:$C$8425,'Data Transformation'!$E$425:$E$8425),"")),"")</f>
        <v/>
      </c>
      <c r="M154" s="58"/>
      <c r="N154" t="str">
        <f>IF(E154&gt;='Data Transformation'!$R$29,B154,"")</f>
        <v xml:space="preserve">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xml:space="preserve"> </v>
      </c>
      <c r="Q154" t="str">
        <f>IFERROR(IF(AND(Assignments!L154&lt;('Data Transformation'!$R$4-'Data Transformation'!$R$3)/2,ABS(K154-'Data Transformation'!$R$6)&lt;ABS(K154-'Data Transformation'!$R$5),NOT(ISNUMBER(N154)),NOT(ISNUMBER(T154)),NOT(ISNUMBER(P154)),NOT(ISNUMBER(R154)),NOT(ISNUMBER(T154)),NOT(ISNUMBER(S154))),Assignments!B154,""),"")</f>
        <v/>
      </c>
      <c r="R154" t="str">
        <f>IF(H154&gt;='Data Transformation'!$R$30,B154,"")</f>
        <v xml:space="preserve"> </v>
      </c>
      <c r="S154" t="str">
        <f>IF(D154&gt;='Data Transformation'!$R$31,B154,"")</f>
        <v xml:space="preserve">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
      </c>
      <c r="W154" t="str">
        <f t="shared" si="7"/>
        <v/>
      </c>
      <c r="X154" t="str">
        <f t="shared" si="8"/>
        <v/>
      </c>
      <c r="AC154" t="b">
        <f t="shared" si="9"/>
        <v>0</v>
      </c>
      <c r="AD154" t="str">
        <f>IFERROR(ABS(ABS(K154-'Data Transformation'!$R$5)-ABS(K154-'Data Transformation'!$R$6)),"")</f>
        <v/>
      </c>
      <c r="AE154" t="b">
        <f>IF(C154=FALSE,"",IF(AND(OR(V154=$Z$6,V154=$Z$8),OR(AC154=TRUE,AD154&lt;='Data Transformation'!$X$8)),TRUE,FALSE))</f>
        <v>0</v>
      </c>
    </row>
    <row r="155" spans="2:31" x14ac:dyDescent="0.25">
      <c r="B155" t="str">
        <v xml:space="preserve"> </v>
      </c>
      <c r="C155" t="str">
        <v xml:space="preserve"> </v>
      </c>
      <c r="D155" t="str">
        <v xml:space="preserve"> </v>
      </c>
      <c r="E155" t="str">
        <v xml:space="preserve"> </v>
      </c>
      <c r="F155" t="str">
        <v xml:space="preserve"> </v>
      </c>
      <c r="G155" t="str">
        <v xml:space="preserve"> </v>
      </c>
      <c r="H155" t="str">
        <v xml:space="preserve"> </v>
      </c>
      <c r="I155" t="str">
        <v xml:space="preserve"> </v>
      </c>
      <c r="K155" s="59" t="str">
        <f>IFERROR(AVERAGEIF('Data Transformation'!$B$425:$B$8425,B155,IF('Input and Summary Results'!$J$4="no",'Data Transformation'!$C$425:$C$8425,'Data Transformation'!$E$425:$E$8425)),"")</f>
        <v/>
      </c>
      <c r="L155" s="60" t="str" cm="1">
        <f t="array" ref="L155">IFERROR(_xlfn.STDEV.S(IF('Data Transformation'!$B$425:$B$8425=B155,IF('Input and Summary Results'!$J$4="no",'Data Transformation'!$C$425:$C$8425,'Data Transformation'!$E$425:$E$8425),"")),"")</f>
        <v/>
      </c>
      <c r="M155" s="58"/>
      <c r="N155" t="str">
        <f>IF(E155&gt;='Data Transformation'!$R$29,B155,"")</f>
        <v xml:space="preserve">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xml:space="preserve"> </v>
      </c>
      <c r="Q155" t="str">
        <f>IFERROR(IF(AND(Assignments!L155&lt;('Data Transformation'!$R$4-'Data Transformation'!$R$3)/2,ABS(K155-'Data Transformation'!$R$6)&lt;ABS(K155-'Data Transformation'!$R$5),NOT(ISNUMBER(N155)),NOT(ISNUMBER(T155)),NOT(ISNUMBER(P155)),NOT(ISNUMBER(R155)),NOT(ISNUMBER(T155)),NOT(ISNUMBER(S155))),Assignments!B155,""),"")</f>
        <v/>
      </c>
      <c r="R155" t="str">
        <f>IF(H155&gt;='Data Transformation'!$R$30,B155,"")</f>
        <v xml:space="preserve"> </v>
      </c>
      <c r="S155" t="str">
        <f>IF(D155&gt;='Data Transformation'!$R$31,B155,"")</f>
        <v xml:space="preserve">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
      </c>
      <c r="W155" t="str">
        <f t="shared" si="7"/>
        <v/>
      </c>
      <c r="X155" t="str">
        <f t="shared" si="8"/>
        <v/>
      </c>
      <c r="AC155" t="b">
        <f t="shared" si="9"/>
        <v>0</v>
      </c>
      <c r="AD155" t="str">
        <f>IFERROR(ABS(ABS(K155-'Data Transformation'!$R$5)-ABS(K155-'Data Transformation'!$R$6)),"")</f>
        <v/>
      </c>
      <c r="AE155" t="b">
        <f>IF(C155=FALSE,"",IF(AND(OR(V155=$Z$6,V155=$Z$8),OR(AC155=TRUE,AD155&lt;='Data Transformation'!$X$8)),TRUE,FALSE))</f>
        <v>0</v>
      </c>
    </row>
    <row r="156" spans="2:31" x14ac:dyDescent="0.25">
      <c r="B156" t="str">
        <v xml:space="preserve"> </v>
      </c>
      <c r="C156" t="str">
        <v xml:space="preserve"> </v>
      </c>
      <c r="D156" t="str">
        <v xml:space="preserve"> </v>
      </c>
      <c r="E156" t="str">
        <v xml:space="preserve"> </v>
      </c>
      <c r="F156" t="str">
        <v xml:space="preserve"> </v>
      </c>
      <c r="G156" t="str">
        <v xml:space="preserve"> </v>
      </c>
      <c r="H156" t="str">
        <v xml:space="preserve"> </v>
      </c>
      <c r="I156" t="str">
        <v xml:space="preserve"> </v>
      </c>
      <c r="K156" s="59" t="str">
        <f>IFERROR(AVERAGEIF('Data Transformation'!$B$425:$B$8425,B156,IF('Input and Summary Results'!$J$4="no",'Data Transformation'!$C$425:$C$8425,'Data Transformation'!$E$425:$E$8425)),"")</f>
        <v/>
      </c>
      <c r="L156" s="60" t="str" cm="1">
        <f t="array" ref="L156">IFERROR(_xlfn.STDEV.S(IF('Data Transformation'!$B$425:$B$8425=B156,IF('Input and Summary Results'!$J$4="no",'Data Transformation'!$C$425:$C$8425,'Data Transformation'!$E$425:$E$8425),"")),"")</f>
        <v/>
      </c>
      <c r="M156" s="58"/>
      <c r="N156" t="str">
        <f>IF(E156&gt;='Data Transformation'!$R$29,B156,"")</f>
        <v xml:space="preserve">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xml:space="preserve"> </v>
      </c>
      <c r="Q156" t="str">
        <f>IFERROR(IF(AND(Assignments!L156&lt;('Data Transformation'!$R$4-'Data Transformation'!$R$3)/2,ABS(K156-'Data Transformation'!$R$6)&lt;ABS(K156-'Data Transformation'!$R$5),NOT(ISNUMBER(N156)),NOT(ISNUMBER(T156)),NOT(ISNUMBER(P156)),NOT(ISNUMBER(R156)),NOT(ISNUMBER(T156)),NOT(ISNUMBER(S156))),Assignments!B156,""),"")</f>
        <v/>
      </c>
      <c r="R156" t="str">
        <f>IF(H156&gt;='Data Transformation'!$R$30,B156,"")</f>
        <v xml:space="preserve"> </v>
      </c>
      <c r="S156" t="str">
        <f>IF(D156&gt;='Data Transformation'!$R$31,B156,"")</f>
        <v xml:space="preserve">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
      </c>
      <c r="W156" t="str">
        <f t="shared" si="7"/>
        <v/>
      </c>
      <c r="X156" t="str">
        <f t="shared" si="8"/>
        <v/>
      </c>
      <c r="AC156" t="b">
        <f t="shared" si="9"/>
        <v>0</v>
      </c>
      <c r="AD156" t="str">
        <f>IFERROR(ABS(ABS(K156-'Data Transformation'!$R$5)-ABS(K156-'Data Transformation'!$R$6)),"")</f>
        <v/>
      </c>
      <c r="AE156" t="b">
        <f>IF(C156=FALSE,"",IF(AND(OR(V156=$Z$6,V156=$Z$8),OR(AC156=TRUE,AD156&lt;='Data Transformation'!$X$8)),TRUE,FALSE))</f>
        <v>0</v>
      </c>
    </row>
    <row r="157" spans="2:31" x14ac:dyDescent="0.25">
      <c r="B157" t="str">
        <v xml:space="preserve"> </v>
      </c>
      <c r="C157" t="str">
        <v xml:space="preserve"> </v>
      </c>
      <c r="D157" t="str">
        <v xml:space="preserve"> </v>
      </c>
      <c r="E157" t="str">
        <v xml:space="preserve"> </v>
      </c>
      <c r="F157" t="str">
        <v xml:space="preserve"> </v>
      </c>
      <c r="G157" t="str">
        <v xml:space="preserve"> </v>
      </c>
      <c r="H157" t="str">
        <v xml:space="preserve"> </v>
      </c>
      <c r="I157" t="str">
        <v xml:space="preserve"> </v>
      </c>
      <c r="K157" s="59" t="str">
        <f>IFERROR(AVERAGEIF('Data Transformation'!$B$425:$B$8425,B157,IF('Input and Summary Results'!$J$4="no",'Data Transformation'!$C$425:$C$8425,'Data Transformation'!$E$425:$E$8425)),"")</f>
        <v/>
      </c>
      <c r="L157" s="60" t="str" cm="1">
        <f t="array" ref="L157">IFERROR(_xlfn.STDEV.S(IF('Data Transformation'!$B$425:$B$8425=B157,IF('Input and Summary Results'!$J$4="no",'Data Transformation'!$C$425:$C$8425,'Data Transformation'!$E$425:$E$8425),"")),"")</f>
        <v/>
      </c>
      <c r="M157" s="58"/>
      <c r="N157" t="str">
        <f>IF(E157&gt;='Data Transformation'!$R$29,B157,"")</f>
        <v xml:space="preserve">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xml:space="preserve"> </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xml:space="preserve"> </v>
      </c>
      <c r="S157" t="str">
        <f>IF(D157&gt;='Data Transformation'!$R$31,B157,"")</f>
        <v xml:space="preserve">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
      </c>
      <c r="W157" t="str">
        <f t="shared" si="7"/>
        <v/>
      </c>
      <c r="X157" t="str">
        <f t="shared" si="8"/>
        <v/>
      </c>
      <c r="AC157" t="b">
        <f t="shared" si="9"/>
        <v>0</v>
      </c>
      <c r="AD157" t="str">
        <f>IFERROR(ABS(ABS(K157-'Data Transformation'!$R$5)-ABS(K157-'Data Transformation'!$R$6)),"")</f>
        <v/>
      </c>
      <c r="AE157" t="b">
        <f>IF(C157=FALSE,"",IF(AND(OR(V157=$Z$6,V157=$Z$8),OR(AC157=TRUE,AD157&lt;='Data Transformation'!$X$8)),TRUE,FALSE))</f>
        <v>0</v>
      </c>
    </row>
    <row r="158" spans="2:31" x14ac:dyDescent="0.25">
      <c r="B158" t="str">
        <v xml:space="preserve"> </v>
      </c>
      <c r="C158" t="str">
        <v xml:space="preserve"> </v>
      </c>
      <c r="D158" t="str">
        <v xml:space="preserve"> </v>
      </c>
      <c r="E158" t="str">
        <v xml:space="preserve"> </v>
      </c>
      <c r="F158" t="str">
        <v xml:space="preserve"> </v>
      </c>
      <c r="G158" t="str">
        <v xml:space="preserve"> </v>
      </c>
      <c r="H158" t="str">
        <v xml:space="preserve"> </v>
      </c>
      <c r="I158" t="str">
        <v xml:space="preserve"> </v>
      </c>
      <c r="K158" s="59" t="str">
        <f>IFERROR(AVERAGEIF('Data Transformation'!$B$425:$B$8425,B158,IF('Input and Summary Results'!$J$4="no",'Data Transformation'!$C$425:$C$8425,'Data Transformation'!$E$425:$E$8425)),"")</f>
        <v/>
      </c>
      <c r="L158" s="60" t="str" cm="1">
        <f t="array" ref="L158">IFERROR(_xlfn.STDEV.S(IF('Data Transformation'!$B$425:$B$8425=B158,IF('Input and Summary Results'!$J$4="no",'Data Transformation'!$C$425:$C$8425,'Data Transformation'!$E$425:$E$8425),"")),"")</f>
        <v/>
      </c>
      <c r="M158" s="58"/>
      <c r="N158" t="str">
        <f>IF(E158&gt;='Data Transformation'!$R$29,B158,"")</f>
        <v xml:space="preserve">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xml:space="preserve"> </v>
      </c>
      <c r="Q158" t="str">
        <f>IFERROR(IF(AND(Assignments!L158&lt;('Data Transformation'!$R$4-'Data Transformation'!$R$3)/2,ABS(K158-'Data Transformation'!$R$6)&lt;ABS(K158-'Data Transformation'!$R$5),NOT(ISNUMBER(N158)),NOT(ISNUMBER(T158)),NOT(ISNUMBER(P158)),NOT(ISNUMBER(R158)),NOT(ISNUMBER(T158)),NOT(ISNUMBER(S158))),Assignments!B158,""),"")</f>
        <v/>
      </c>
      <c r="R158" t="str">
        <f>IF(H158&gt;='Data Transformation'!$R$30,B158,"")</f>
        <v xml:space="preserve"> </v>
      </c>
      <c r="S158" t="str">
        <f>IF(D158&gt;='Data Transformation'!$R$31,B158,"")</f>
        <v xml:space="preserve">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
      </c>
      <c r="W158" t="str">
        <f t="shared" si="7"/>
        <v/>
      </c>
      <c r="X158" t="str">
        <f t="shared" si="8"/>
        <v/>
      </c>
      <c r="AC158" t="b">
        <f t="shared" si="9"/>
        <v>0</v>
      </c>
      <c r="AD158" t="str">
        <f>IFERROR(ABS(ABS(K158-'Data Transformation'!$R$5)-ABS(K158-'Data Transformation'!$R$6)),"")</f>
        <v/>
      </c>
      <c r="AE158" t="b">
        <f>IF(C158=FALSE,"",IF(AND(OR(V158=$Z$6,V158=$Z$8),OR(AC158=TRUE,AD158&lt;='Data Transformation'!$X$8)),TRUE,FALSE))</f>
        <v>0</v>
      </c>
    </row>
    <row r="159" spans="2:31" x14ac:dyDescent="0.25">
      <c r="B159" t="str">
        <v xml:space="preserve"> </v>
      </c>
      <c r="C159" t="str">
        <v xml:space="preserve"> </v>
      </c>
      <c r="D159" t="str">
        <v xml:space="preserve"> </v>
      </c>
      <c r="E159" t="str">
        <v xml:space="preserve"> </v>
      </c>
      <c r="F159" t="str">
        <v xml:space="preserve"> </v>
      </c>
      <c r="G159" t="str">
        <v xml:space="preserve"> </v>
      </c>
      <c r="H159" t="str">
        <v xml:space="preserve"> </v>
      </c>
      <c r="I159" t="str">
        <v xml:space="preserve"> </v>
      </c>
      <c r="K159" s="59" t="str">
        <f>IFERROR(AVERAGEIF('Data Transformation'!$B$425:$B$8425,B159,IF('Input and Summary Results'!$J$4="no",'Data Transformation'!$C$425:$C$8425,'Data Transformation'!$E$425:$E$8425)),"")</f>
        <v/>
      </c>
      <c r="L159" s="60" t="str" cm="1">
        <f t="array" ref="L159">IFERROR(_xlfn.STDEV.S(IF('Data Transformation'!$B$425:$B$8425=B159,IF('Input and Summary Results'!$J$4="no",'Data Transformation'!$C$425:$C$8425,'Data Transformation'!$E$425:$E$8425),"")),"")</f>
        <v/>
      </c>
      <c r="M159" s="58"/>
      <c r="N159" t="str">
        <f>IF(E159&gt;='Data Transformation'!$R$29,B159,"")</f>
        <v xml:space="preserve">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xml:space="preserve"> </v>
      </c>
      <c r="Q159" t="str">
        <f>IFERROR(IF(AND(Assignments!L159&lt;('Data Transformation'!$R$4-'Data Transformation'!$R$3)/2,ABS(K159-'Data Transformation'!$R$6)&lt;ABS(K159-'Data Transformation'!$R$5),NOT(ISNUMBER(N159)),NOT(ISNUMBER(T159)),NOT(ISNUMBER(P159)),NOT(ISNUMBER(R159)),NOT(ISNUMBER(T159)),NOT(ISNUMBER(S159))),Assignments!B159,""),"")</f>
        <v/>
      </c>
      <c r="R159" t="str">
        <f>IF(H159&gt;='Data Transformation'!$R$30,B159,"")</f>
        <v xml:space="preserve"> </v>
      </c>
      <c r="S159" t="str">
        <f>IF(D159&gt;='Data Transformation'!$R$31,B159,"")</f>
        <v xml:space="preserve">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
      </c>
      <c r="W159" t="str">
        <f t="shared" si="7"/>
        <v/>
      </c>
      <c r="X159" t="str">
        <f t="shared" si="8"/>
        <v/>
      </c>
      <c r="AC159" t="b">
        <f t="shared" si="9"/>
        <v>0</v>
      </c>
      <c r="AD159" t="str">
        <f>IFERROR(ABS(ABS(K159-'Data Transformation'!$R$5)-ABS(K159-'Data Transformation'!$R$6)),"")</f>
        <v/>
      </c>
      <c r="AE159" t="b">
        <f>IF(C159=FALSE,"",IF(AND(OR(V159=$Z$6,V159=$Z$8),OR(AC159=TRUE,AD159&lt;='Data Transformation'!$X$8)),TRUE,FALSE))</f>
        <v>0</v>
      </c>
    </row>
    <row r="160" spans="2:31" x14ac:dyDescent="0.25">
      <c r="B160" t="str">
        <v xml:space="preserve"> </v>
      </c>
      <c r="C160" t="str">
        <v xml:space="preserve"> </v>
      </c>
      <c r="D160" t="str">
        <v xml:space="preserve"> </v>
      </c>
      <c r="E160" t="str">
        <v xml:space="preserve"> </v>
      </c>
      <c r="F160" t="str">
        <v xml:space="preserve"> </v>
      </c>
      <c r="G160" t="str">
        <v xml:space="preserve"> </v>
      </c>
      <c r="H160" t="str">
        <v xml:space="preserve"> </v>
      </c>
      <c r="I160" t="str">
        <v xml:space="preserve"> </v>
      </c>
      <c r="K160" s="59" t="str">
        <f>IFERROR(AVERAGEIF('Data Transformation'!$B$425:$B$8425,B160,IF('Input and Summary Results'!$J$4="no",'Data Transformation'!$C$425:$C$8425,'Data Transformation'!$E$425:$E$8425)),"")</f>
        <v/>
      </c>
      <c r="L160" s="60" t="str" cm="1">
        <f t="array" ref="L160">IFERROR(_xlfn.STDEV.S(IF('Data Transformation'!$B$425:$B$8425=B160,IF('Input and Summary Results'!$J$4="no",'Data Transformation'!$C$425:$C$8425,'Data Transformation'!$E$425:$E$8425),"")),"")</f>
        <v/>
      </c>
      <c r="M160" s="58"/>
      <c r="N160" t="str">
        <f>IF(E160&gt;='Data Transformation'!$R$29,B160,"")</f>
        <v xml:space="preserve"> </v>
      </c>
      <c r="O160" t="str">
        <f>IFERROR(IF(AND(Assignments!L160&lt;('Data Transformation'!$R$4-'Data Transformation'!$R$3)/2,ABS(K160-'Data Transformation'!$R$6)&gt;ABS(K160-'Data Transformation'!$R$5),NOT(ISNUMBER(N160)),NOT(ISNUMBER(R160)),NOT(ISNUMBER(P160)),NOT(ISNUMBER(R160)),NOT(ISNUMBER(S160)),NOT(ISNUMBER(T160))),Assignments!B160,""),"")</f>
        <v/>
      </c>
      <c r="P160" t="str">
        <f>IF(AND(NOT(ISNUMBER(N160)),NOT(ISNUMBER(R160)),NOT(ISNUMBER(S160)),G160&gt;='Data Transformation'!$R$28),B160,"")</f>
        <v xml:space="preserve"> </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xml:space="preserve"> </v>
      </c>
      <c r="S160" t="str">
        <f>IF(D160&gt;='Data Transformation'!$R$31,B160,"")</f>
        <v xml:space="preserve">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
      </c>
      <c r="W160" t="str">
        <f t="shared" si="7"/>
        <v/>
      </c>
      <c r="X160" t="str">
        <f t="shared" si="8"/>
        <v/>
      </c>
      <c r="AC160" t="b">
        <f t="shared" si="9"/>
        <v>0</v>
      </c>
      <c r="AD160" t="str">
        <f>IFERROR(ABS(ABS(K160-'Data Transformation'!$R$5)-ABS(K160-'Data Transformation'!$R$6)),"")</f>
        <v/>
      </c>
      <c r="AE160" t="b">
        <f>IF(C160=FALSE,"",IF(AND(OR(V160=$Z$6,V160=$Z$8),OR(AC160=TRUE,AD160&lt;='Data Transformation'!$X$8)),TRUE,FALSE))</f>
        <v>0</v>
      </c>
    </row>
    <row r="161" spans="2:31" x14ac:dyDescent="0.25">
      <c r="B161" t="str">
        <v xml:space="preserve"> </v>
      </c>
      <c r="C161" t="str">
        <v xml:space="preserve"> </v>
      </c>
      <c r="D161" t="str">
        <v xml:space="preserve"> </v>
      </c>
      <c r="E161" t="str">
        <v xml:space="preserve"> </v>
      </c>
      <c r="F161" t="str">
        <v xml:space="preserve"> </v>
      </c>
      <c r="G161" t="str">
        <v xml:space="preserve"> </v>
      </c>
      <c r="H161" t="str">
        <v xml:space="preserve"> </v>
      </c>
      <c r="I161" t="str">
        <v xml:space="preserve"> </v>
      </c>
      <c r="K161" s="59" t="str">
        <f>IFERROR(AVERAGEIF('Data Transformation'!$B$425:$B$8425,B161,IF('Input and Summary Results'!$J$4="no",'Data Transformation'!$C$425:$C$8425,'Data Transformation'!$E$425:$E$8425)),"")</f>
        <v/>
      </c>
      <c r="L161" s="60" t="str" cm="1">
        <f t="array" ref="L161">IFERROR(_xlfn.STDEV.S(IF('Data Transformation'!$B$425:$B$8425=B161,IF('Input and Summary Results'!$J$4="no",'Data Transformation'!$C$425:$C$8425,'Data Transformation'!$E$425:$E$8425),"")),"")</f>
        <v/>
      </c>
      <c r="M161" s="58"/>
      <c r="N161" t="str">
        <f>IF(E161&gt;='Data Transformation'!$R$29,B161,"")</f>
        <v xml:space="preserve"> </v>
      </c>
      <c r="O161" t="str">
        <f>IFERROR(IF(AND(Assignments!L161&lt;('Data Transformation'!$R$4-'Data Transformation'!$R$3)/2,ABS(K161-'Data Transformation'!$R$6)&gt;ABS(K161-'Data Transformation'!$R$5),NOT(ISNUMBER(N161)),NOT(ISNUMBER(R161)),NOT(ISNUMBER(P161)),NOT(ISNUMBER(R161)),NOT(ISNUMBER(S161)),NOT(ISNUMBER(T161))),Assignments!B161,""),"")</f>
        <v/>
      </c>
      <c r="P161" t="str">
        <f>IF(AND(NOT(ISNUMBER(N161)),NOT(ISNUMBER(R161)),NOT(ISNUMBER(S161)),G161&gt;='Data Transformation'!$R$28),B161,"")</f>
        <v xml:space="preserve"> </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xml:space="preserve"> </v>
      </c>
      <c r="S161" t="str">
        <f>IF(D161&gt;='Data Transformation'!$R$31,B161,"")</f>
        <v xml:space="preserve">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
      </c>
      <c r="W161" t="str">
        <f t="shared" si="7"/>
        <v/>
      </c>
      <c r="X161" t="str">
        <f t="shared" si="8"/>
        <v/>
      </c>
      <c r="AC161" t="b">
        <f t="shared" si="9"/>
        <v>0</v>
      </c>
      <c r="AD161" t="str">
        <f>IFERROR(ABS(ABS(K161-'Data Transformation'!$R$5)-ABS(K161-'Data Transformation'!$R$6)),"")</f>
        <v/>
      </c>
      <c r="AE161" t="b">
        <f>IF(C161=FALSE,"",IF(AND(OR(V161=$Z$6,V161=$Z$8),OR(AC161=TRUE,AD161&lt;='Data Transformation'!$X$8)),TRUE,FALSE))</f>
        <v>0</v>
      </c>
    </row>
    <row r="162" spans="2:31" x14ac:dyDescent="0.25">
      <c r="B162" t="str">
        <v xml:space="preserve"> </v>
      </c>
      <c r="C162" t="str">
        <v xml:space="preserve"> </v>
      </c>
      <c r="D162" t="str">
        <v xml:space="preserve"> </v>
      </c>
      <c r="E162" t="str">
        <v xml:space="preserve"> </v>
      </c>
      <c r="F162" t="str">
        <v xml:space="preserve"> </v>
      </c>
      <c r="G162" t="str">
        <v xml:space="preserve"> </v>
      </c>
      <c r="H162" t="str">
        <v xml:space="preserve"> </v>
      </c>
      <c r="I162" t="str">
        <v xml:space="preserve"> </v>
      </c>
      <c r="K162" s="59" t="str">
        <f>IFERROR(AVERAGEIF('Data Transformation'!$B$425:$B$8425,B162,IF('Input and Summary Results'!$J$4="no",'Data Transformation'!$C$425:$C$8425,'Data Transformation'!$E$425:$E$8425)),"")</f>
        <v/>
      </c>
      <c r="L162" s="60" t="str" cm="1">
        <f t="array" ref="L162">IFERROR(_xlfn.STDEV.S(IF('Data Transformation'!$B$425:$B$8425=B162,IF('Input and Summary Results'!$J$4="no",'Data Transformation'!$C$425:$C$8425,'Data Transformation'!$E$425:$E$8425),"")),"")</f>
        <v/>
      </c>
      <c r="M162" s="58"/>
      <c r="N162" t="str">
        <f>IF(E162&gt;='Data Transformation'!$R$29,B162,"")</f>
        <v xml:space="preserve">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xml:space="preserve"> </v>
      </c>
      <c r="Q162" t="str">
        <f>IFERROR(IF(AND(Assignments!L162&lt;('Data Transformation'!$R$4-'Data Transformation'!$R$3)/2,ABS(K162-'Data Transformation'!$R$6)&lt;ABS(K162-'Data Transformation'!$R$5),NOT(ISNUMBER(N162)),NOT(ISNUMBER(T162)),NOT(ISNUMBER(P162)),NOT(ISNUMBER(R162)),NOT(ISNUMBER(T162)),NOT(ISNUMBER(S162))),Assignments!B162,""),"")</f>
        <v/>
      </c>
      <c r="R162" t="str">
        <f>IF(H162&gt;='Data Transformation'!$R$30,B162,"")</f>
        <v xml:space="preserve"> </v>
      </c>
      <c r="S162" t="str">
        <f>IF(D162&gt;='Data Transformation'!$R$31,B162,"")</f>
        <v xml:space="preserve">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
      </c>
      <c r="W162" t="str">
        <f t="shared" si="7"/>
        <v/>
      </c>
      <c r="X162" t="str">
        <f t="shared" si="8"/>
        <v/>
      </c>
      <c r="AC162" t="b">
        <f t="shared" si="9"/>
        <v>0</v>
      </c>
      <c r="AD162" t="str">
        <f>IFERROR(ABS(ABS(K162-'Data Transformation'!$R$5)-ABS(K162-'Data Transformation'!$R$6)),"")</f>
        <v/>
      </c>
      <c r="AE162" t="b">
        <f>IF(C162=FALSE,"",IF(AND(OR(V162=$Z$6,V162=$Z$8),OR(AC162=TRUE,AD162&lt;='Data Transformation'!$X$8)),TRUE,FALSE))</f>
        <v>0</v>
      </c>
    </row>
    <row r="163" spans="2:31" x14ac:dyDescent="0.25">
      <c r="B163" t="str">
        <v xml:space="preserve"> </v>
      </c>
      <c r="C163" t="str">
        <v xml:space="preserve"> </v>
      </c>
      <c r="D163" t="str">
        <v xml:space="preserve"> </v>
      </c>
      <c r="E163" t="str">
        <v xml:space="preserve"> </v>
      </c>
      <c r="F163" t="str">
        <v xml:space="preserve"> </v>
      </c>
      <c r="G163" t="str">
        <v xml:space="preserve"> </v>
      </c>
      <c r="H163" t="str">
        <v xml:space="preserve"> </v>
      </c>
      <c r="I163" t="str">
        <v xml:space="preserve"> </v>
      </c>
      <c r="K163" s="59" t="str">
        <f>IFERROR(AVERAGEIF('Data Transformation'!$B$425:$B$8425,B163,IF('Input and Summary Results'!$J$4="no",'Data Transformation'!$C$425:$C$8425,'Data Transformation'!$E$425:$E$8425)),"")</f>
        <v/>
      </c>
      <c r="L163" s="60" t="str" cm="1">
        <f t="array" ref="L163">IFERROR(_xlfn.STDEV.S(IF('Data Transformation'!$B$425:$B$8425=B163,IF('Input and Summary Results'!$J$4="no",'Data Transformation'!$C$425:$C$8425,'Data Transformation'!$E$425:$E$8425),"")),"")</f>
        <v/>
      </c>
      <c r="M163" s="58"/>
      <c r="N163" t="str">
        <f>IF(E163&gt;='Data Transformation'!$R$29,B163,"")</f>
        <v xml:space="preserve"> </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xml:space="preserve">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xml:space="preserve"> </v>
      </c>
      <c r="S163" t="str">
        <f>IF(D163&gt;='Data Transformation'!$R$31,B163,"")</f>
        <v xml:space="preserve">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
      </c>
      <c r="W163" t="str">
        <f t="shared" si="7"/>
        <v/>
      </c>
      <c r="X163" t="str">
        <f t="shared" si="8"/>
        <v/>
      </c>
      <c r="AC163" t="b">
        <f t="shared" si="9"/>
        <v>0</v>
      </c>
      <c r="AD163" t="str">
        <f>IFERROR(ABS(ABS(K163-'Data Transformation'!$R$5)-ABS(K163-'Data Transformation'!$R$6)),"")</f>
        <v/>
      </c>
      <c r="AE163" t="b">
        <f>IF(C163=FALSE,"",IF(AND(OR(V163=$Z$6,V163=$Z$8),OR(AC163=TRUE,AD163&lt;='Data Transformation'!$X$8)),TRUE,FALSE))</f>
        <v>0</v>
      </c>
    </row>
    <row r="164" spans="2:31" x14ac:dyDescent="0.25">
      <c r="B164" t="str">
        <v xml:space="preserve"> </v>
      </c>
      <c r="C164" t="str">
        <v xml:space="preserve"> </v>
      </c>
      <c r="D164" t="str">
        <v xml:space="preserve"> </v>
      </c>
      <c r="E164" t="str">
        <v xml:space="preserve"> </v>
      </c>
      <c r="F164" t="str">
        <v xml:space="preserve"> </v>
      </c>
      <c r="G164" t="str">
        <v xml:space="preserve"> </v>
      </c>
      <c r="H164" t="str">
        <v xml:space="preserve"> </v>
      </c>
      <c r="I164" t="str">
        <v xml:space="preserve"> </v>
      </c>
      <c r="K164" s="59" t="str">
        <f>IFERROR(AVERAGEIF('Data Transformation'!$B$425:$B$8425,B164,IF('Input and Summary Results'!$J$4="no",'Data Transformation'!$C$425:$C$8425,'Data Transformation'!$E$425:$E$8425)),"")</f>
        <v/>
      </c>
      <c r="L164" s="60" t="str" cm="1">
        <f t="array" ref="L164">IFERROR(_xlfn.STDEV.S(IF('Data Transformation'!$B$425:$B$8425=B164,IF('Input and Summary Results'!$J$4="no",'Data Transformation'!$C$425:$C$8425,'Data Transformation'!$E$425:$E$8425),"")),"")</f>
        <v/>
      </c>
      <c r="M164" s="58"/>
      <c r="N164" t="str">
        <f>IF(E164&gt;='Data Transformation'!$R$29,B164,"")</f>
        <v xml:space="preserve">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xml:space="preserve"> </v>
      </c>
      <c r="Q164" t="str">
        <f>IFERROR(IF(AND(Assignments!L164&lt;('Data Transformation'!$R$4-'Data Transformation'!$R$3)/2,ABS(K164-'Data Transformation'!$R$6)&lt;ABS(K164-'Data Transformation'!$R$5),NOT(ISNUMBER(N164)),NOT(ISNUMBER(T164)),NOT(ISNUMBER(P164)),NOT(ISNUMBER(R164)),NOT(ISNUMBER(T164)),NOT(ISNUMBER(S164))),Assignments!B164,""),"")</f>
        <v/>
      </c>
      <c r="R164" t="str">
        <f>IF(H164&gt;='Data Transformation'!$R$30,B164,"")</f>
        <v xml:space="preserve"> </v>
      </c>
      <c r="S164" t="str">
        <f>IF(D164&gt;='Data Transformation'!$R$31,B164,"")</f>
        <v xml:space="preserve">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
      </c>
      <c r="W164" t="str">
        <f t="shared" si="7"/>
        <v/>
      </c>
      <c r="X164" t="str">
        <f t="shared" si="8"/>
        <v/>
      </c>
      <c r="AC164" t="b">
        <f t="shared" si="9"/>
        <v>0</v>
      </c>
      <c r="AD164" t="str">
        <f>IFERROR(ABS(ABS(K164-'Data Transformation'!$R$5)-ABS(K164-'Data Transformation'!$R$6)),"")</f>
        <v/>
      </c>
      <c r="AE164" t="b">
        <f>IF(C164=FALSE,"",IF(AND(OR(V164=$Z$6,V164=$Z$8),OR(AC164=TRUE,AD164&lt;='Data Transformation'!$X$8)),TRUE,FALSE))</f>
        <v>0</v>
      </c>
    </row>
    <row r="165" spans="2:31" x14ac:dyDescent="0.25">
      <c r="B165" t="str">
        <v xml:space="preserve"> </v>
      </c>
      <c r="C165" t="str">
        <v xml:space="preserve"> </v>
      </c>
      <c r="D165" t="str">
        <v xml:space="preserve"> </v>
      </c>
      <c r="E165" t="str">
        <v xml:space="preserve"> </v>
      </c>
      <c r="F165" t="str">
        <v xml:space="preserve"> </v>
      </c>
      <c r="G165" t="str">
        <v xml:space="preserve"> </v>
      </c>
      <c r="H165" t="str">
        <v xml:space="preserve"> </v>
      </c>
      <c r="I165" t="str">
        <v xml:space="preserve"> </v>
      </c>
      <c r="K165" s="59" t="str">
        <f>IFERROR(AVERAGEIF('Data Transformation'!$B$425:$B$8425,B165,IF('Input and Summary Results'!$J$4="no",'Data Transformation'!$C$425:$C$8425,'Data Transformation'!$E$425:$E$8425)),"")</f>
        <v/>
      </c>
      <c r="L165" s="60" t="str" cm="1">
        <f t="array" ref="L165">IFERROR(_xlfn.STDEV.S(IF('Data Transformation'!$B$425:$B$8425=B165,IF('Input and Summary Results'!$J$4="no",'Data Transformation'!$C$425:$C$8425,'Data Transformation'!$E$425:$E$8425),"")),"")</f>
        <v/>
      </c>
      <c r="M165" s="58"/>
      <c r="N165" t="str">
        <f>IF(E165&gt;='Data Transformation'!$R$29,B165,"")</f>
        <v xml:space="preserve">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xml:space="preserve"> </v>
      </c>
      <c r="Q165" t="str">
        <f>IFERROR(IF(AND(Assignments!L165&lt;('Data Transformation'!$R$4-'Data Transformation'!$R$3)/2,ABS(K165-'Data Transformation'!$R$6)&lt;ABS(K165-'Data Transformation'!$R$5),NOT(ISNUMBER(N165)),NOT(ISNUMBER(T165)),NOT(ISNUMBER(P165)),NOT(ISNUMBER(R165)),NOT(ISNUMBER(T165)),NOT(ISNUMBER(S165))),Assignments!B165,""),"")</f>
        <v/>
      </c>
      <c r="R165" t="str">
        <f>IF(H165&gt;='Data Transformation'!$R$30,B165,"")</f>
        <v xml:space="preserve"> </v>
      </c>
      <c r="S165" t="str">
        <f>IF(D165&gt;='Data Transformation'!$R$31,B165,"")</f>
        <v xml:space="preserve">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
      </c>
      <c r="W165" t="str">
        <f t="shared" si="7"/>
        <v/>
      </c>
      <c r="X165" t="str">
        <f t="shared" si="8"/>
        <v/>
      </c>
      <c r="AC165" t="b">
        <f t="shared" si="9"/>
        <v>0</v>
      </c>
      <c r="AD165" t="str">
        <f>IFERROR(ABS(ABS(K165-'Data Transformation'!$R$5)-ABS(K165-'Data Transformation'!$R$6)),"")</f>
        <v/>
      </c>
      <c r="AE165" t="b">
        <f>IF(C165=FALSE,"",IF(AND(OR(V165=$Z$6,V165=$Z$8),OR(AC165=TRUE,AD165&lt;='Data Transformation'!$X$8)),TRUE,FALSE))</f>
        <v>0</v>
      </c>
    </row>
    <row r="166" spans="2:31" x14ac:dyDescent="0.25">
      <c r="B166" t="str">
        <v xml:space="preserve"> </v>
      </c>
      <c r="C166" t="str">
        <v xml:space="preserve"> </v>
      </c>
      <c r="D166" t="str">
        <v xml:space="preserve"> </v>
      </c>
      <c r="E166" t="str">
        <v xml:space="preserve"> </v>
      </c>
      <c r="F166" t="str">
        <v xml:space="preserve"> </v>
      </c>
      <c r="G166" t="str">
        <v xml:space="preserve"> </v>
      </c>
      <c r="H166" t="str">
        <v xml:space="preserve"> </v>
      </c>
      <c r="I166" t="str">
        <v xml:space="preserve"> </v>
      </c>
      <c r="K166" s="59" t="str">
        <f>IFERROR(AVERAGEIF('Data Transformation'!$B$425:$B$8425,B166,IF('Input and Summary Results'!$J$4="no",'Data Transformation'!$C$425:$C$8425,'Data Transformation'!$E$425:$E$8425)),"")</f>
        <v/>
      </c>
      <c r="L166" s="60" t="str" cm="1">
        <f t="array" ref="L166">IFERROR(_xlfn.STDEV.S(IF('Data Transformation'!$B$425:$B$8425=B166,IF('Input and Summary Results'!$J$4="no",'Data Transformation'!$C$425:$C$8425,'Data Transformation'!$E$425:$E$8425),"")),"")</f>
        <v/>
      </c>
      <c r="M166" s="58"/>
      <c r="N166" t="str">
        <f>IF(E166&gt;='Data Transformation'!$R$29,B166,"")</f>
        <v xml:space="preserve">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xml:space="preserve"> </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xml:space="preserve"> </v>
      </c>
      <c r="S166" t="str">
        <f>IF(D166&gt;='Data Transformation'!$R$31,B166,"")</f>
        <v xml:space="preserve">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
      </c>
      <c r="W166" t="str">
        <f t="shared" si="7"/>
        <v/>
      </c>
      <c r="X166" t="str">
        <f t="shared" si="8"/>
        <v/>
      </c>
      <c r="AC166" t="b">
        <f t="shared" si="9"/>
        <v>0</v>
      </c>
      <c r="AD166" t="str">
        <f>IFERROR(ABS(ABS(K166-'Data Transformation'!$R$5)-ABS(K166-'Data Transformation'!$R$6)),"")</f>
        <v/>
      </c>
      <c r="AE166" t="b">
        <f>IF(C166=FALSE,"",IF(AND(OR(V166=$Z$6,V166=$Z$8),OR(AC166=TRUE,AD166&lt;='Data Transformation'!$X$8)),TRUE,FALSE))</f>
        <v>0</v>
      </c>
    </row>
    <row r="167" spans="2:31" x14ac:dyDescent="0.25">
      <c r="B167" t="str">
        <v xml:space="preserve"> </v>
      </c>
      <c r="C167" t="str">
        <v xml:space="preserve"> </v>
      </c>
      <c r="D167" t="str">
        <v xml:space="preserve"> </v>
      </c>
      <c r="E167" t="str">
        <v xml:space="preserve"> </v>
      </c>
      <c r="F167" t="str">
        <v xml:space="preserve"> </v>
      </c>
      <c r="G167" t="str">
        <v xml:space="preserve"> </v>
      </c>
      <c r="H167" t="str">
        <v xml:space="preserve"> </v>
      </c>
      <c r="I167" t="str">
        <v xml:space="preserve"> </v>
      </c>
      <c r="K167" s="59" t="str">
        <f>IFERROR(AVERAGEIF('Data Transformation'!$B$425:$B$8425,B167,IF('Input and Summary Results'!$J$4="no",'Data Transformation'!$C$425:$C$8425,'Data Transformation'!$E$425:$E$8425)),"")</f>
        <v/>
      </c>
      <c r="L167" s="60" t="str" cm="1">
        <f t="array" ref="L167">IFERROR(_xlfn.STDEV.S(IF('Data Transformation'!$B$425:$B$8425=B167,IF('Input and Summary Results'!$J$4="no",'Data Transformation'!$C$425:$C$8425,'Data Transformation'!$E$425:$E$8425),"")),"")</f>
        <v/>
      </c>
      <c r="M167" s="58"/>
      <c r="N167" t="str">
        <f>IF(E167&gt;='Data Transformation'!$R$29,B167,"")</f>
        <v xml:space="preserve"> </v>
      </c>
      <c r="O167" t="str">
        <f>IFERROR(IF(AND(Assignments!L167&lt;('Data Transformation'!$R$4-'Data Transformation'!$R$3)/2,ABS(K167-'Data Transformation'!$R$6)&gt;ABS(K167-'Data Transformation'!$R$5),NOT(ISNUMBER(N167)),NOT(ISNUMBER(R167)),NOT(ISNUMBER(P167)),NOT(ISNUMBER(R167)),NOT(ISNUMBER(S167)),NOT(ISNUMBER(T167))),Assignments!B167,""),"")</f>
        <v/>
      </c>
      <c r="P167" t="str">
        <f>IF(AND(NOT(ISNUMBER(N167)),NOT(ISNUMBER(R167)),NOT(ISNUMBER(S167)),G167&gt;='Data Transformation'!$R$28),B167,"")</f>
        <v xml:space="preserve"> </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xml:space="preserve"> </v>
      </c>
      <c r="S167" t="str">
        <f>IF(D167&gt;='Data Transformation'!$R$31,B167,"")</f>
        <v xml:space="preserve">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
      </c>
      <c r="W167" t="str">
        <f t="shared" si="7"/>
        <v/>
      </c>
      <c r="X167" t="str">
        <f t="shared" si="8"/>
        <v/>
      </c>
      <c r="AC167" t="b">
        <f t="shared" si="9"/>
        <v>0</v>
      </c>
      <c r="AD167" t="str">
        <f>IFERROR(ABS(ABS(K167-'Data Transformation'!$R$5)-ABS(K167-'Data Transformation'!$R$6)),"")</f>
        <v/>
      </c>
      <c r="AE167" t="b">
        <f>IF(C167=FALSE,"",IF(AND(OR(V167=$Z$6,V167=$Z$8),OR(AC167=TRUE,AD167&lt;='Data Transformation'!$X$8)),TRUE,FALSE))</f>
        <v>0</v>
      </c>
    </row>
    <row r="168" spans="2:31" x14ac:dyDescent="0.25">
      <c r="B168" t="str">
        <v xml:space="preserve"> </v>
      </c>
      <c r="C168" t="str">
        <v xml:space="preserve"> </v>
      </c>
      <c r="D168" t="str">
        <v xml:space="preserve"> </v>
      </c>
      <c r="E168" t="str">
        <v xml:space="preserve"> </v>
      </c>
      <c r="F168" t="str">
        <v xml:space="preserve"> </v>
      </c>
      <c r="G168" t="str">
        <v xml:space="preserve"> </v>
      </c>
      <c r="H168" t="str">
        <v xml:space="preserve"> </v>
      </c>
      <c r="I168" t="str">
        <v xml:space="preserve"> </v>
      </c>
      <c r="K168" s="59" t="str">
        <f>IFERROR(AVERAGEIF('Data Transformation'!$B$425:$B$8425,B168,IF('Input and Summary Results'!$J$4="no",'Data Transformation'!$C$425:$C$8425,'Data Transformation'!$E$425:$E$8425)),"")</f>
        <v/>
      </c>
      <c r="L168" s="60" t="str" cm="1">
        <f t="array" ref="L168">IFERROR(_xlfn.STDEV.S(IF('Data Transformation'!$B$425:$B$8425=B168,IF('Input and Summary Results'!$J$4="no",'Data Transformation'!$C$425:$C$8425,'Data Transformation'!$E$425:$E$8425),"")),"")</f>
        <v/>
      </c>
      <c r="M168" s="58"/>
      <c r="N168" t="str">
        <f>IF(E168&gt;='Data Transformation'!$R$29,B168,"")</f>
        <v xml:space="preserve">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xml:space="preserve"> </v>
      </c>
      <c r="Q168" t="str">
        <f>IFERROR(IF(AND(Assignments!L168&lt;('Data Transformation'!$R$4-'Data Transformation'!$R$3)/2,ABS(K168-'Data Transformation'!$R$6)&lt;ABS(K168-'Data Transformation'!$R$5),NOT(ISNUMBER(N168)),NOT(ISNUMBER(T168)),NOT(ISNUMBER(P168)),NOT(ISNUMBER(R168)),NOT(ISNUMBER(T168)),NOT(ISNUMBER(S168))),Assignments!B168,""),"")</f>
        <v/>
      </c>
      <c r="R168" t="str">
        <f>IF(H168&gt;='Data Transformation'!$R$30,B168,"")</f>
        <v xml:space="preserve"> </v>
      </c>
      <c r="S168" t="str">
        <f>IF(D168&gt;='Data Transformation'!$R$31,B168,"")</f>
        <v xml:space="preserve">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
      </c>
      <c r="W168" t="str">
        <f t="shared" si="7"/>
        <v/>
      </c>
      <c r="X168" t="str">
        <f t="shared" si="8"/>
        <v/>
      </c>
      <c r="AC168" t="b">
        <f t="shared" si="9"/>
        <v>0</v>
      </c>
      <c r="AD168" t="str">
        <f>IFERROR(ABS(ABS(K168-'Data Transformation'!$R$5)-ABS(K168-'Data Transformation'!$R$6)),"")</f>
        <v/>
      </c>
      <c r="AE168" t="b">
        <f>IF(C168=FALSE,"",IF(AND(OR(V168=$Z$6,V168=$Z$8),OR(AC168=TRUE,AD168&lt;='Data Transformation'!$X$8)),TRUE,FALSE))</f>
        <v>0</v>
      </c>
    </row>
    <row r="169" spans="2:31" x14ac:dyDescent="0.25">
      <c r="B169" t="str">
        <v xml:space="preserve"> </v>
      </c>
      <c r="C169" t="str">
        <v xml:space="preserve"> </v>
      </c>
      <c r="D169" t="str">
        <v xml:space="preserve"> </v>
      </c>
      <c r="E169" t="str">
        <v xml:space="preserve"> </v>
      </c>
      <c r="F169" t="str">
        <v xml:space="preserve"> </v>
      </c>
      <c r="G169" t="str">
        <v xml:space="preserve"> </v>
      </c>
      <c r="H169" t="str">
        <v xml:space="preserve"> </v>
      </c>
      <c r="I169" t="str">
        <v xml:space="preserve"> </v>
      </c>
      <c r="K169" s="59" t="str">
        <f>IFERROR(AVERAGEIF('Data Transformation'!$B$425:$B$8425,B169,IF('Input and Summary Results'!$J$4="no",'Data Transformation'!$C$425:$C$8425,'Data Transformation'!$E$425:$E$8425)),"")</f>
        <v/>
      </c>
      <c r="L169" s="60" t="str" cm="1">
        <f t="array" ref="L169">IFERROR(_xlfn.STDEV.S(IF('Data Transformation'!$B$425:$B$8425=B169,IF('Input and Summary Results'!$J$4="no",'Data Transformation'!$C$425:$C$8425,'Data Transformation'!$E$425:$E$8425),"")),"")</f>
        <v/>
      </c>
      <c r="M169" s="58"/>
      <c r="N169" t="str">
        <f>IF(E169&gt;='Data Transformation'!$R$29,B169,"")</f>
        <v xml:space="preserve"> </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xml:space="preserve"> </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xml:space="preserve"> </v>
      </c>
      <c r="S169" t="str">
        <f>IF(D169&gt;='Data Transformation'!$R$31,B169,"")</f>
        <v xml:space="preserve">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
      </c>
      <c r="W169" t="str">
        <f t="shared" si="7"/>
        <v/>
      </c>
      <c r="X169" t="str">
        <f t="shared" si="8"/>
        <v/>
      </c>
      <c r="AC169" t="b">
        <f t="shared" si="9"/>
        <v>0</v>
      </c>
      <c r="AD169" t="str">
        <f>IFERROR(ABS(ABS(K169-'Data Transformation'!$R$5)-ABS(K169-'Data Transformation'!$R$6)),"")</f>
        <v/>
      </c>
      <c r="AE169" t="b">
        <f>IF(C169=FALSE,"",IF(AND(OR(V169=$Z$6,V169=$Z$8),OR(AC169=TRUE,AD169&lt;='Data Transformation'!$X$8)),TRUE,FALSE))</f>
        <v>0</v>
      </c>
    </row>
    <row r="170" spans="2:31" x14ac:dyDescent="0.25">
      <c r="B170" t="str">
        <v xml:space="preserve"> </v>
      </c>
      <c r="C170" t="str">
        <v xml:space="preserve"> </v>
      </c>
      <c r="D170" t="str">
        <v xml:space="preserve"> </v>
      </c>
      <c r="E170" t="str">
        <v xml:space="preserve"> </v>
      </c>
      <c r="F170" t="str">
        <v xml:space="preserve"> </v>
      </c>
      <c r="G170" t="str">
        <v xml:space="preserve"> </v>
      </c>
      <c r="H170" t="str">
        <v xml:space="preserve"> </v>
      </c>
      <c r="I170" t="str">
        <v xml:space="preserve"> </v>
      </c>
      <c r="K170" s="59" t="str">
        <f>IFERROR(AVERAGEIF('Data Transformation'!$B$425:$B$8425,B170,IF('Input and Summary Results'!$J$4="no",'Data Transformation'!$C$425:$C$8425,'Data Transformation'!$E$425:$E$8425)),"")</f>
        <v/>
      </c>
      <c r="L170" s="60" t="str" cm="1">
        <f t="array" ref="L170">IFERROR(_xlfn.STDEV.S(IF('Data Transformation'!$B$425:$B$8425=B170,IF('Input and Summary Results'!$J$4="no",'Data Transformation'!$C$425:$C$8425,'Data Transformation'!$E$425:$E$8425),"")),"")</f>
        <v/>
      </c>
      <c r="M170" s="58"/>
      <c r="N170" t="str">
        <f>IF(E170&gt;='Data Transformation'!$R$29,B170,"")</f>
        <v xml:space="preserve"> </v>
      </c>
      <c r="O170" t="str">
        <f>IFERROR(IF(AND(Assignments!L170&lt;('Data Transformation'!$R$4-'Data Transformation'!$R$3)/2,ABS(K170-'Data Transformation'!$R$6)&gt;ABS(K170-'Data Transformation'!$R$5),NOT(ISNUMBER(N170)),NOT(ISNUMBER(R170)),NOT(ISNUMBER(P170)),NOT(ISNUMBER(R170)),NOT(ISNUMBER(S170)),NOT(ISNUMBER(T170))),Assignments!B170,""),"")</f>
        <v/>
      </c>
      <c r="P170" t="str">
        <f>IF(AND(NOT(ISNUMBER(N170)),NOT(ISNUMBER(R170)),NOT(ISNUMBER(S170)),G170&gt;='Data Transformation'!$R$28),B170,"")</f>
        <v xml:space="preserve"> </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xml:space="preserve"> </v>
      </c>
      <c r="S170" t="str">
        <f>IF(D170&gt;='Data Transformation'!$R$31,B170,"")</f>
        <v xml:space="preserve">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
      </c>
      <c r="W170" t="str">
        <f t="shared" si="7"/>
        <v/>
      </c>
      <c r="X170" t="str">
        <f t="shared" si="8"/>
        <v/>
      </c>
      <c r="AC170" t="b">
        <f t="shared" si="9"/>
        <v>0</v>
      </c>
      <c r="AD170" t="str">
        <f>IFERROR(ABS(ABS(K170-'Data Transformation'!$R$5)-ABS(K170-'Data Transformation'!$R$6)),"")</f>
        <v/>
      </c>
      <c r="AE170" t="b">
        <f>IF(C170=FALSE,"",IF(AND(OR(V170=$Z$6,V170=$Z$8),OR(AC170=TRUE,AD170&lt;='Data Transformation'!$X$8)),TRUE,FALSE))</f>
        <v>0</v>
      </c>
    </row>
    <row r="171" spans="2:31" x14ac:dyDescent="0.25">
      <c r="B171" t="str">
        <v xml:space="preserve"> </v>
      </c>
      <c r="C171" t="str">
        <v xml:space="preserve"> </v>
      </c>
      <c r="D171" t="str">
        <v xml:space="preserve"> </v>
      </c>
      <c r="E171" t="str">
        <v xml:space="preserve"> </v>
      </c>
      <c r="F171" t="str">
        <v xml:space="preserve"> </v>
      </c>
      <c r="G171" t="str">
        <v xml:space="preserve"> </v>
      </c>
      <c r="H171" t="str">
        <v xml:space="preserve"> </v>
      </c>
      <c r="I171" t="str">
        <v xml:space="preserve"> </v>
      </c>
      <c r="K171" s="59" t="str">
        <f>IFERROR(AVERAGEIF('Data Transformation'!$B$425:$B$8425,B171,IF('Input and Summary Results'!$J$4="no",'Data Transformation'!$C$425:$C$8425,'Data Transformation'!$E$425:$E$8425)),"")</f>
        <v/>
      </c>
      <c r="L171" s="60" t="str" cm="1">
        <f t="array" ref="L171">IFERROR(_xlfn.STDEV.S(IF('Data Transformation'!$B$425:$B$8425=B171,IF('Input and Summary Results'!$J$4="no",'Data Transformation'!$C$425:$C$8425,'Data Transformation'!$E$425:$E$8425),"")),"")</f>
        <v/>
      </c>
      <c r="M171" s="58"/>
      <c r="N171" t="str">
        <f>IF(E171&gt;='Data Transformation'!$R$29,B171,"")</f>
        <v xml:space="preserve">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xml:space="preserve"> </v>
      </c>
      <c r="Q171" t="str">
        <f>IFERROR(IF(AND(Assignments!L171&lt;('Data Transformation'!$R$4-'Data Transformation'!$R$3)/2,ABS(K171-'Data Transformation'!$R$6)&lt;ABS(K171-'Data Transformation'!$R$5),NOT(ISNUMBER(N171)),NOT(ISNUMBER(T171)),NOT(ISNUMBER(P171)),NOT(ISNUMBER(R171)),NOT(ISNUMBER(T171)),NOT(ISNUMBER(S171))),Assignments!B171,""),"")</f>
        <v/>
      </c>
      <c r="R171" t="str">
        <f>IF(H171&gt;='Data Transformation'!$R$30,B171,"")</f>
        <v xml:space="preserve"> </v>
      </c>
      <c r="S171" t="str">
        <f>IF(D171&gt;='Data Transformation'!$R$31,B171,"")</f>
        <v xml:space="preserve">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
      </c>
      <c r="W171" t="str">
        <f t="shared" si="7"/>
        <v/>
      </c>
      <c r="X171" t="str">
        <f t="shared" si="8"/>
        <v/>
      </c>
      <c r="AC171" t="b">
        <f t="shared" si="9"/>
        <v>0</v>
      </c>
      <c r="AD171" t="str">
        <f>IFERROR(ABS(ABS(K171-'Data Transformation'!$R$5)-ABS(K171-'Data Transformation'!$R$6)),"")</f>
        <v/>
      </c>
      <c r="AE171" t="b">
        <f>IF(C171=FALSE,"",IF(AND(OR(V171=$Z$6,V171=$Z$8),OR(AC171=TRUE,AD171&lt;='Data Transformation'!$X$8)),TRUE,FALSE))</f>
        <v>0</v>
      </c>
    </row>
    <row r="172" spans="2:31" x14ac:dyDescent="0.25">
      <c r="B172" t="str">
        <v xml:space="preserve"> </v>
      </c>
      <c r="C172" t="str">
        <v xml:space="preserve"> </v>
      </c>
      <c r="D172" t="str">
        <v xml:space="preserve"> </v>
      </c>
      <c r="E172" t="str">
        <v xml:space="preserve"> </v>
      </c>
      <c r="F172" t="str">
        <v xml:space="preserve"> </v>
      </c>
      <c r="G172" t="str">
        <v xml:space="preserve"> </v>
      </c>
      <c r="H172" t="str">
        <v xml:space="preserve"> </v>
      </c>
      <c r="I172" t="str">
        <v xml:space="preserve"> </v>
      </c>
      <c r="K172" s="59" t="str">
        <f>IFERROR(AVERAGEIF('Data Transformation'!$B$425:$B$8425,B172,IF('Input and Summary Results'!$J$4="no",'Data Transformation'!$C$425:$C$8425,'Data Transformation'!$E$425:$E$8425)),"")</f>
        <v/>
      </c>
      <c r="L172" s="60" t="str" cm="1">
        <f t="array" ref="L172">IFERROR(_xlfn.STDEV.S(IF('Data Transformation'!$B$425:$B$8425=B172,IF('Input and Summary Results'!$J$4="no",'Data Transformation'!$C$425:$C$8425,'Data Transformation'!$E$425:$E$8425),"")),"")</f>
        <v/>
      </c>
      <c r="M172" s="58"/>
      <c r="N172" t="str">
        <f>IF(E172&gt;='Data Transformation'!$R$29,B172,"")</f>
        <v xml:space="preserve"> </v>
      </c>
      <c r="O172" t="str">
        <f>IFERROR(IF(AND(Assignments!L172&lt;('Data Transformation'!$R$4-'Data Transformation'!$R$3)/2,ABS(K172-'Data Transformation'!$R$6)&gt;ABS(K172-'Data Transformation'!$R$5),NOT(ISNUMBER(N172)),NOT(ISNUMBER(R172)),NOT(ISNUMBER(P172)),NOT(ISNUMBER(R172)),NOT(ISNUMBER(S172)),NOT(ISNUMBER(T172))),Assignments!B172,""),"")</f>
        <v/>
      </c>
      <c r="P172" t="str">
        <f>IF(AND(NOT(ISNUMBER(N172)),NOT(ISNUMBER(R172)),NOT(ISNUMBER(S172)),G172&gt;='Data Transformation'!$R$28),B172,"")</f>
        <v xml:space="preserve"> </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xml:space="preserve"> </v>
      </c>
      <c r="S172" t="str">
        <f>IF(D172&gt;='Data Transformation'!$R$31,B172,"")</f>
        <v xml:space="preserve">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
      </c>
      <c r="W172" t="str">
        <f t="shared" si="7"/>
        <v/>
      </c>
      <c r="X172" t="str">
        <f t="shared" si="8"/>
        <v/>
      </c>
      <c r="AC172" t="b">
        <f t="shared" si="9"/>
        <v>0</v>
      </c>
      <c r="AD172" t="str">
        <f>IFERROR(ABS(ABS(K172-'Data Transformation'!$R$5)-ABS(K172-'Data Transformation'!$R$6)),"")</f>
        <v/>
      </c>
      <c r="AE172" t="b">
        <f>IF(C172=FALSE,"",IF(AND(OR(V172=$Z$6,V172=$Z$8),OR(AC172=TRUE,AD172&lt;='Data Transformation'!$X$8)),TRUE,FALSE))</f>
        <v>0</v>
      </c>
    </row>
    <row r="173" spans="2:31" x14ac:dyDescent="0.25">
      <c r="B173" t="str">
        <v xml:space="preserve"> </v>
      </c>
      <c r="C173" t="str">
        <v xml:space="preserve"> </v>
      </c>
      <c r="D173" t="str">
        <v xml:space="preserve"> </v>
      </c>
      <c r="E173" t="str">
        <v xml:space="preserve"> </v>
      </c>
      <c r="F173" t="str">
        <v xml:space="preserve"> </v>
      </c>
      <c r="G173" t="str">
        <v xml:space="preserve"> </v>
      </c>
      <c r="H173" t="str">
        <v xml:space="preserve"> </v>
      </c>
      <c r="I173" t="str">
        <v xml:space="preserve"> </v>
      </c>
      <c r="K173" s="59" t="str">
        <f>IFERROR(AVERAGEIF('Data Transformation'!$B$425:$B$8425,B173,IF('Input and Summary Results'!$J$4="no",'Data Transformation'!$C$425:$C$8425,'Data Transformation'!$E$425:$E$8425)),"")</f>
        <v/>
      </c>
      <c r="L173" s="60" t="str" cm="1">
        <f t="array" ref="L173">IFERROR(_xlfn.STDEV.S(IF('Data Transformation'!$B$425:$B$8425=B173,IF('Input and Summary Results'!$J$4="no",'Data Transformation'!$C$425:$C$8425,'Data Transformation'!$E$425:$E$8425),"")),"")</f>
        <v/>
      </c>
      <c r="M173" s="58"/>
      <c r="N173" t="str">
        <f>IF(E173&gt;='Data Transformation'!$R$29,B173,"")</f>
        <v xml:space="preserve">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xml:space="preserve"> </v>
      </c>
      <c r="Q173" t="str">
        <f>IFERROR(IF(AND(Assignments!L173&lt;('Data Transformation'!$R$4-'Data Transformation'!$R$3)/2,ABS(K173-'Data Transformation'!$R$6)&lt;ABS(K173-'Data Transformation'!$R$5),NOT(ISNUMBER(N173)),NOT(ISNUMBER(T173)),NOT(ISNUMBER(P173)),NOT(ISNUMBER(R173)),NOT(ISNUMBER(T173)),NOT(ISNUMBER(S173))),Assignments!B173,""),"")</f>
        <v/>
      </c>
      <c r="R173" t="str">
        <f>IF(H173&gt;='Data Transformation'!$R$30,B173,"")</f>
        <v xml:space="preserve"> </v>
      </c>
      <c r="S173" t="str">
        <f>IF(D173&gt;='Data Transformation'!$R$31,B173,"")</f>
        <v xml:space="preserve">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
      </c>
      <c r="W173" t="str">
        <f t="shared" si="7"/>
        <v/>
      </c>
      <c r="X173" t="str">
        <f t="shared" si="8"/>
        <v/>
      </c>
      <c r="AC173" t="b">
        <f t="shared" si="9"/>
        <v>0</v>
      </c>
      <c r="AD173" t="str">
        <f>IFERROR(ABS(ABS(K173-'Data Transformation'!$R$5)-ABS(K173-'Data Transformation'!$R$6)),"")</f>
        <v/>
      </c>
      <c r="AE173" t="b">
        <f>IF(C173=FALSE,"",IF(AND(OR(V173=$Z$6,V173=$Z$8),OR(AC173=TRUE,AD173&lt;='Data Transformation'!$X$8)),TRUE,FALSE))</f>
        <v>0</v>
      </c>
    </row>
    <row r="174" spans="2:31" x14ac:dyDescent="0.25">
      <c r="B174" t="str">
        <v xml:space="preserve"> </v>
      </c>
      <c r="C174" t="str">
        <v xml:space="preserve"> </v>
      </c>
      <c r="D174" t="str">
        <v xml:space="preserve"> </v>
      </c>
      <c r="E174" t="str">
        <v xml:space="preserve"> </v>
      </c>
      <c r="F174" t="str">
        <v xml:space="preserve"> </v>
      </c>
      <c r="G174" t="str">
        <v xml:space="preserve"> </v>
      </c>
      <c r="H174" t="str">
        <v xml:space="preserve"> </v>
      </c>
      <c r="I174" t="str">
        <v xml:space="preserve"> </v>
      </c>
      <c r="K174" s="59" t="str">
        <f>IFERROR(AVERAGEIF('Data Transformation'!$B$425:$B$8425,B174,IF('Input and Summary Results'!$J$4="no",'Data Transformation'!$C$425:$C$8425,'Data Transformation'!$E$425:$E$8425)),"")</f>
        <v/>
      </c>
      <c r="L174" s="60" t="str" cm="1">
        <f t="array" ref="L174">IFERROR(_xlfn.STDEV.S(IF('Data Transformation'!$B$425:$B$8425=B174,IF('Input and Summary Results'!$J$4="no",'Data Transformation'!$C$425:$C$8425,'Data Transformation'!$E$425:$E$8425),"")),"")</f>
        <v/>
      </c>
      <c r="M174" s="58"/>
      <c r="N174" t="str">
        <f>IF(E174&gt;='Data Transformation'!$R$29,B174,"")</f>
        <v xml:space="preserve">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xml:space="preserve"> </v>
      </c>
      <c r="Q174" t="str">
        <f>IFERROR(IF(AND(Assignments!L174&lt;('Data Transformation'!$R$4-'Data Transformation'!$R$3)/2,ABS(K174-'Data Transformation'!$R$6)&lt;ABS(K174-'Data Transformation'!$R$5),NOT(ISNUMBER(N174)),NOT(ISNUMBER(T174)),NOT(ISNUMBER(P174)),NOT(ISNUMBER(R174)),NOT(ISNUMBER(T174)),NOT(ISNUMBER(S174))),Assignments!B174,""),"")</f>
        <v/>
      </c>
      <c r="R174" t="str">
        <f>IF(H174&gt;='Data Transformation'!$R$30,B174,"")</f>
        <v xml:space="preserve"> </v>
      </c>
      <c r="S174" t="str">
        <f>IF(D174&gt;='Data Transformation'!$R$31,B174,"")</f>
        <v xml:space="preserve">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
      </c>
      <c r="W174" t="str">
        <f t="shared" si="7"/>
        <v/>
      </c>
      <c r="X174" t="str">
        <f t="shared" si="8"/>
        <v/>
      </c>
      <c r="AC174" t="b">
        <f t="shared" si="9"/>
        <v>0</v>
      </c>
      <c r="AD174" t="str">
        <f>IFERROR(ABS(ABS(K174-'Data Transformation'!$R$5)-ABS(K174-'Data Transformation'!$R$6)),"")</f>
        <v/>
      </c>
      <c r="AE174" t="b">
        <f>IF(C174=FALSE,"",IF(AND(OR(V174=$Z$6,V174=$Z$8),OR(AC174=TRUE,AD174&lt;='Data Transformation'!$X$8)),TRUE,FALSE))</f>
        <v>0</v>
      </c>
    </row>
    <row r="175" spans="2:31" x14ac:dyDescent="0.25">
      <c r="B175" t="str">
        <v xml:space="preserve"> </v>
      </c>
      <c r="C175" t="str">
        <v xml:space="preserve"> </v>
      </c>
      <c r="D175" t="str">
        <v xml:space="preserve"> </v>
      </c>
      <c r="E175" t="str">
        <v xml:space="preserve"> </v>
      </c>
      <c r="F175" t="str">
        <v xml:space="preserve"> </v>
      </c>
      <c r="G175" t="str">
        <v xml:space="preserve"> </v>
      </c>
      <c r="H175" t="str">
        <v xml:space="preserve"> </v>
      </c>
      <c r="I175" t="str">
        <v xml:space="preserve"> </v>
      </c>
      <c r="K175" s="59" t="str">
        <f>IFERROR(AVERAGEIF('Data Transformation'!$B$425:$B$8425,B175,IF('Input and Summary Results'!$J$4="no",'Data Transformation'!$C$425:$C$8425,'Data Transformation'!$E$425:$E$8425)),"")</f>
        <v/>
      </c>
      <c r="L175" s="60" t="str" cm="1">
        <f t="array" ref="L175">IFERROR(_xlfn.STDEV.S(IF('Data Transformation'!$B$425:$B$8425=B175,IF('Input and Summary Results'!$J$4="no",'Data Transformation'!$C$425:$C$8425,'Data Transformation'!$E$425:$E$8425),"")),"")</f>
        <v/>
      </c>
      <c r="M175" s="58"/>
      <c r="N175" t="str">
        <f>IF(E175&gt;='Data Transformation'!$R$29,B175,"")</f>
        <v xml:space="preserve"> </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xml:space="preserve">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xml:space="preserve"> </v>
      </c>
      <c r="S175" t="str">
        <f>IF(D175&gt;='Data Transformation'!$R$31,B175,"")</f>
        <v xml:space="preserve">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
      </c>
      <c r="W175" t="str">
        <f t="shared" si="7"/>
        <v/>
      </c>
      <c r="X175" t="str">
        <f t="shared" si="8"/>
        <v/>
      </c>
      <c r="AC175" t="b">
        <f t="shared" si="9"/>
        <v>0</v>
      </c>
      <c r="AD175" t="str">
        <f>IFERROR(ABS(ABS(K175-'Data Transformation'!$R$5)-ABS(K175-'Data Transformation'!$R$6)),"")</f>
        <v/>
      </c>
      <c r="AE175" t="b">
        <f>IF(C175=FALSE,"",IF(AND(OR(V175=$Z$6,V175=$Z$8),OR(AC175=TRUE,AD175&lt;='Data Transformation'!$X$8)),TRUE,FALSE))</f>
        <v>0</v>
      </c>
    </row>
    <row r="176" spans="2:31" x14ac:dyDescent="0.25">
      <c r="B176" t="str">
        <v xml:space="preserve"> </v>
      </c>
      <c r="C176" t="str">
        <v xml:space="preserve"> </v>
      </c>
      <c r="D176" t="str">
        <v xml:space="preserve"> </v>
      </c>
      <c r="E176" t="str">
        <v xml:space="preserve"> </v>
      </c>
      <c r="F176" t="str">
        <v xml:space="preserve"> </v>
      </c>
      <c r="G176" t="str">
        <v xml:space="preserve"> </v>
      </c>
      <c r="H176" t="str">
        <v xml:space="preserve"> </v>
      </c>
      <c r="I176" t="str">
        <v xml:space="preserve"> </v>
      </c>
      <c r="K176" s="59" t="str">
        <f>IFERROR(AVERAGEIF('Data Transformation'!$B$425:$B$8425,B176,IF('Input and Summary Results'!$J$4="no",'Data Transformation'!$C$425:$C$8425,'Data Transformation'!$E$425:$E$8425)),"")</f>
        <v/>
      </c>
      <c r="L176" s="60" t="str" cm="1">
        <f t="array" ref="L176">IFERROR(_xlfn.STDEV.S(IF('Data Transformation'!$B$425:$B$8425=B176,IF('Input and Summary Results'!$J$4="no",'Data Transformation'!$C$425:$C$8425,'Data Transformation'!$E$425:$E$8425),"")),"")</f>
        <v/>
      </c>
      <c r="M176" s="58"/>
      <c r="N176" t="str">
        <f>IF(E176&gt;='Data Transformation'!$R$29,B176,"")</f>
        <v xml:space="preserve"> </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xml:space="preserve">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xml:space="preserve"> </v>
      </c>
      <c r="S176" t="str">
        <f>IF(D176&gt;='Data Transformation'!$R$31,B176,"")</f>
        <v xml:space="preserve">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
      </c>
      <c r="W176" t="str">
        <f t="shared" si="7"/>
        <v/>
      </c>
      <c r="X176" t="str">
        <f t="shared" si="8"/>
        <v/>
      </c>
      <c r="AC176" t="b">
        <f t="shared" si="9"/>
        <v>0</v>
      </c>
      <c r="AD176" t="str">
        <f>IFERROR(ABS(ABS(K176-'Data Transformation'!$R$5)-ABS(K176-'Data Transformation'!$R$6)),"")</f>
        <v/>
      </c>
      <c r="AE176" t="b">
        <f>IF(C176=FALSE,"",IF(AND(OR(V176=$Z$6,V176=$Z$8),OR(AC176=TRUE,AD176&lt;='Data Transformation'!$X$8)),TRUE,FALSE))</f>
        <v>0</v>
      </c>
    </row>
    <row r="177" spans="2:31" x14ac:dyDescent="0.25">
      <c r="B177" t="str">
        <v xml:space="preserve"> </v>
      </c>
      <c r="C177" t="str">
        <v xml:space="preserve"> </v>
      </c>
      <c r="D177" t="str">
        <v xml:space="preserve"> </v>
      </c>
      <c r="E177" t="str">
        <v xml:space="preserve"> </v>
      </c>
      <c r="F177" t="str">
        <v xml:space="preserve"> </v>
      </c>
      <c r="G177" t="str">
        <v xml:space="preserve"> </v>
      </c>
      <c r="H177" t="str">
        <v xml:space="preserve"> </v>
      </c>
      <c r="I177" t="str">
        <v xml:space="preserve"> </v>
      </c>
      <c r="K177" s="59" t="str">
        <f>IFERROR(AVERAGEIF('Data Transformation'!$B$425:$B$8425,B177,IF('Input and Summary Results'!$J$4="no",'Data Transformation'!$C$425:$C$8425,'Data Transformation'!$E$425:$E$8425)),"")</f>
        <v/>
      </c>
      <c r="L177" s="60" t="str" cm="1">
        <f t="array" ref="L177">IFERROR(_xlfn.STDEV.S(IF('Data Transformation'!$B$425:$B$8425=B177,IF('Input and Summary Results'!$J$4="no",'Data Transformation'!$C$425:$C$8425,'Data Transformation'!$E$425:$E$8425),"")),"")</f>
        <v/>
      </c>
      <c r="M177" s="58"/>
      <c r="N177" t="str">
        <f>IF(E177&gt;='Data Transformation'!$R$29,B177,"")</f>
        <v xml:space="preserve">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xml:space="preserve"> </v>
      </c>
      <c r="Q177" t="str">
        <f>IFERROR(IF(AND(Assignments!L177&lt;('Data Transformation'!$R$4-'Data Transformation'!$R$3)/2,ABS(K177-'Data Transformation'!$R$6)&lt;ABS(K177-'Data Transformation'!$R$5),NOT(ISNUMBER(N177)),NOT(ISNUMBER(T177)),NOT(ISNUMBER(P177)),NOT(ISNUMBER(R177)),NOT(ISNUMBER(T177)),NOT(ISNUMBER(S177))),Assignments!B177,""),"")</f>
        <v/>
      </c>
      <c r="R177" t="str">
        <f>IF(H177&gt;='Data Transformation'!$R$30,B177,"")</f>
        <v xml:space="preserve"> </v>
      </c>
      <c r="S177" t="str">
        <f>IF(D177&gt;='Data Transformation'!$R$31,B177,"")</f>
        <v xml:space="preserve">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
      </c>
      <c r="W177" t="str">
        <f t="shared" si="7"/>
        <v/>
      </c>
      <c r="X177" t="str">
        <f t="shared" si="8"/>
        <v/>
      </c>
      <c r="AC177" t="b">
        <f t="shared" si="9"/>
        <v>0</v>
      </c>
      <c r="AD177" t="str">
        <f>IFERROR(ABS(ABS(K177-'Data Transformation'!$R$5)-ABS(K177-'Data Transformation'!$R$6)),"")</f>
        <v/>
      </c>
      <c r="AE177" t="b">
        <f>IF(C177=FALSE,"",IF(AND(OR(V177=$Z$6,V177=$Z$8),OR(AC177=TRUE,AD177&lt;='Data Transformation'!$X$8)),TRUE,FALSE))</f>
        <v>0</v>
      </c>
    </row>
    <row r="178" spans="2:31" x14ac:dyDescent="0.25">
      <c r="B178" t="str">
        <v xml:space="preserve"> </v>
      </c>
      <c r="C178" t="str">
        <v xml:space="preserve"> </v>
      </c>
      <c r="D178" t="str">
        <v xml:space="preserve"> </v>
      </c>
      <c r="E178" t="str">
        <v xml:space="preserve"> </v>
      </c>
      <c r="F178" t="str">
        <v xml:space="preserve"> </v>
      </c>
      <c r="G178" t="str">
        <v xml:space="preserve"> </v>
      </c>
      <c r="H178" t="str">
        <v xml:space="preserve"> </v>
      </c>
      <c r="I178" t="str">
        <v xml:space="preserve"> </v>
      </c>
      <c r="K178" s="59" t="str">
        <f>IFERROR(AVERAGEIF('Data Transformation'!$B$425:$B$8425,B178,IF('Input and Summary Results'!$J$4="no",'Data Transformation'!$C$425:$C$8425,'Data Transformation'!$E$425:$E$8425)),"")</f>
        <v/>
      </c>
      <c r="L178" s="60" t="str" cm="1">
        <f t="array" ref="L178">IFERROR(_xlfn.STDEV.S(IF('Data Transformation'!$B$425:$B$8425=B178,IF('Input and Summary Results'!$J$4="no",'Data Transformation'!$C$425:$C$8425,'Data Transformation'!$E$425:$E$8425),"")),"")</f>
        <v/>
      </c>
      <c r="M178" s="58"/>
      <c r="N178" t="str">
        <f>IF(E178&gt;='Data Transformation'!$R$29,B178,"")</f>
        <v xml:space="preserve">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xml:space="preserve"> </v>
      </c>
      <c r="Q178" t="str">
        <f>IFERROR(IF(AND(Assignments!L178&lt;('Data Transformation'!$R$4-'Data Transformation'!$R$3)/2,ABS(K178-'Data Transformation'!$R$6)&lt;ABS(K178-'Data Transformation'!$R$5),NOT(ISNUMBER(N178)),NOT(ISNUMBER(T178)),NOT(ISNUMBER(P178)),NOT(ISNUMBER(R178)),NOT(ISNUMBER(T178)),NOT(ISNUMBER(S178))),Assignments!B178,""),"")</f>
        <v/>
      </c>
      <c r="R178" t="str">
        <f>IF(H178&gt;='Data Transformation'!$R$30,B178,"")</f>
        <v xml:space="preserve"> </v>
      </c>
      <c r="S178" t="str">
        <f>IF(D178&gt;='Data Transformation'!$R$31,B178,"")</f>
        <v xml:space="preserve">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
      </c>
      <c r="W178" t="str">
        <f t="shared" si="7"/>
        <v/>
      </c>
      <c r="X178" t="str">
        <f t="shared" si="8"/>
        <v/>
      </c>
      <c r="AC178" t="b">
        <f t="shared" si="9"/>
        <v>0</v>
      </c>
      <c r="AD178" t="str">
        <f>IFERROR(ABS(ABS(K178-'Data Transformation'!$R$5)-ABS(K178-'Data Transformation'!$R$6)),"")</f>
        <v/>
      </c>
      <c r="AE178" t="b">
        <f>IF(C178=FALSE,"",IF(AND(OR(V178=$Z$6,V178=$Z$8),OR(AC178=TRUE,AD178&lt;='Data Transformation'!$X$8)),TRUE,FALSE))</f>
        <v>0</v>
      </c>
    </row>
    <row r="179" spans="2:31" x14ac:dyDescent="0.25">
      <c r="B179" t="str">
        <v xml:space="preserve"> </v>
      </c>
      <c r="C179" t="str">
        <v xml:space="preserve"> </v>
      </c>
      <c r="D179" t="str">
        <v xml:space="preserve"> </v>
      </c>
      <c r="E179" t="str">
        <v xml:space="preserve"> </v>
      </c>
      <c r="F179" t="str">
        <v xml:space="preserve"> </v>
      </c>
      <c r="G179" t="str">
        <v xml:space="preserve"> </v>
      </c>
      <c r="H179" t="str">
        <v xml:space="preserve"> </v>
      </c>
      <c r="I179" t="str">
        <v xml:space="preserve"> </v>
      </c>
      <c r="K179" s="59" t="str">
        <f>IFERROR(AVERAGEIF('Data Transformation'!$B$425:$B$8425,B179,IF('Input and Summary Results'!$J$4="no",'Data Transformation'!$C$425:$C$8425,'Data Transformation'!$E$425:$E$8425)),"")</f>
        <v/>
      </c>
      <c r="L179" s="60" t="str" cm="1">
        <f t="array" ref="L179">IFERROR(_xlfn.STDEV.S(IF('Data Transformation'!$B$425:$B$8425=B179,IF('Input and Summary Results'!$J$4="no",'Data Transformation'!$C$425:$C$8425,'Data Transformation'!$E$425:$E$8425),"")),"")</f>
        <v/>
      </c>
      <c r="M179" s="58"/>
      <c r="N179" t="str">
        <f>IF(E179&gt;='Data Transformation'!$R$29,B179,"")</f>
        <v xml:space="preserve"> </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xml:space="preserve">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xml:space="preserve"> </v>
      </c>
      <c r="S179" t="str">
        <f>IF(D179&gt;='Data Transformation'!$R$31,B179,"")</f>
        <v xml:space="preserve">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
      </c>
      <c r="W179" t="str">
        <f t="shared" si="7"/>
        <v/>
      </c>
      <c r="X179" t="str">
        <f t="shared" si="8"/>
        <v/>
      </c>
      <c r="AC179" t="b">
        <f t="shared" si="9"/>
        <v>0</v>
      </c>
      <c r="AD179" t="str">
        <f>IFERROR(ABS(ABS(K179-'Data Transformation'!$R$5)-ABS(K179-'Data Transformation'!$R$6)),"")</f>
        <v/>
      </c>
      <c r="AE179" t="b">
        <f>IF(C179=FALSE,"",IF(AND(OR(V179=$Z$6,V179=$Z$8),OR(AC179=TRUE,AD179&lt;='Data Transformation'!$X$8)),TRUE,FALSE))</f>
        <v>0</v>
      </c>
    </row>
    <row r="180" spans="2:31" x14ac:dyDescent="0.25">
      <c r="B180" t="str">
        <v xml:space="preserve"> </v>
      </c>
      <c r="C180" t="str">
        <v xml:space="preserve"> </v>
      </c>
      <c r="D180" t="str">
        <v xml:space="preserve"> </v>
      </c>
      <c r="E180" t="str">
        <v xml:space="preserve"> </v>
      </c>
      <c r="F180" t="str">
        <v xml:space="preserve"> </v>
      </c>
      <c r="G180" t="str">
        <v xml:space="preserve"> </v>
      </c>
      <c r="H180" t="str">
        <v xml:space="preserve"> </v>
      </c>
      <c r="I180" t="str">
        <v xml:space="preserve"> </v>
      </c>
      <c r="K180" s="59" t="str">
        <f>IFERROR(AVERAGEIF('Data Transformation'!$B$425:$B$8425,B180,IF('Input and Summary Results'!$J$4="no",'Data Transformation'!$C$425:$C$8425,'Data Transformation'!$E$425:$E$8425)),"")</f>
        <v/>
      </c>
      <c r="L180" s="60" t="str" cm="1">
        <f t="array" ref="L180">IFERROR(_xlfn.STDEV.S(IF('Data Transformation'!$B$425:$B$8425=B180,IF('Input and Summary Results'!$J$4="no",'Data Transformation'!$C$425:$C$8425,'Data Transformation'!$E$425:$E$8425),"")),"")</f>
        <v/>
      </c>
      <c r="M180" s="58"/>
      <c r="N180" t="str">
        <f>IF(E180&gt;='Data Transformation'!$R$29,B180,"")</f>
        <v xml:space="preserve"> </v>
      </c>
      <c r="O180" t="str">
        <f>IFERROR(IF(AND(Assignments!L180&lt;('Data Transformation'!$R$4-'Data Transformation'!$R$3)/2,ABS(K180-'Data Transformation'!$R$6)&gt;ABS(K180-'Data Transformation'!$R$5),NOT(ISNUMBER(N180)),NOT(ISNUMBER(R180)),NOT(ISNUMBER(P180)),NOT(ISNUMBER(R180)),NOT(ISNUMBER(S180)),NOT(ISNUMBER(T180))),Assignments!B180,""),"")</f>
        <v/>
      </c>
      <c r="P180" t="str">
        <f>IF(AND(NOT(ISNUMBER(N180)),NOT(ISNUMBER(R180)),NOT(ISNUMBER(S180)),G180&gt;='Data Transformation'!$R$28),B180,"")</f>
        <v xml:space="preserve"> </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xml:space="preserve"> </v>
      </c>
      <c r="S180" t="str">
        <f>IF(D180&gt;='Data Transformation'!$R$31,B180,"")</f>
        <v xml:space="preserve">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
      </c>
      <c r="W180" t="str">
        <f t="shared" si="7"/>
        <v/>
      </c>
      <c r="X180" t="str">
        <f t="shared" si="8"/>
        <v/>
      </c>
      <c r="AC180" t="b">
        <f t="shared" si="9"/>
        <v>0</v>
      </c>
      <c r="AD180" t="str">
        <f>IFERROR(ABS(ABS(K180-'Data Transformation'!$R$5)-ABS(K180-'Data Transformation'!$R$6)),"")</f>
        <v/>
      </c>
      <c r="AE180" t="b">
        <f>IF(C180=FALSE,"",IF(AND(OR(V180=$Z$6,V180=$Z$8),OR(AC180=TRUE,AD180&lt;='Data Transformation'!$X$8)),TRUE,FALSE))</f>
        <v>0</v>
      </c>
    </row>
    <row r="181" spans="2:31" x14ac:dyDescent="0.25">
      <c r="B181" t="str">
        <v xml:space="preserve"> </v>
      </c>
      <c r="C181" t="str">
        <v xml:space="preserve"> </v>
      </c>
      <c r="D181" t="str">
        <v xml:space="preserve"> </v>
      </c>
      <c r="E181" t="str">
        <v xml:space="preserve"> </v>
      </c>
      <c r="F181" t="str">
        <v xml:space="preserve"> </v>
      </c>
      <c r="G181" t="str">
        <v xml:space="preserve"> </v>
      </c>
      <c r="H181" t="str">
        <v xml:space="preserve"> </v>
      </c>
      <c r="I181" t="str">
        <v xml:space="preserve"> </v>
      </c>
      <c r="K181" s="59" t="str">
        <f>IFERROR(AVERAGEIF('Data Transformation'!$B$425:$B$8425,B181,IF('Input and Summary Results'!$J$4="no",'Data Transformation'!$C$425:$C$8425,'Data Transformation'!$E$425:$E$8425)),"")</f>
        <v/>
      </c>
      <c r="L181" s="60" t="str" cm="1">
        <f t="array" ref="L181">IFERROR(_xlfn.STDEV.S(IF('Data Transformation'!$B$425:$B$8425=B181,IF('Input and Summary Results'!$J$4="no",'Data Transformation'!$C$425:$C$8425,'Data Transformation'!$E$425:$E$8425),"")),"")</f>
        <v/>
      </c>
      <c r="M181" s="58"/>
      <c r="N181" t="str">
        <f>IF(E181&gt;='Data Transformation'!$R$29,B181,"")</f>
        <v xml:space="preserve">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xml:space="preserve"> </v>
      </c>
      <c r="Q181" t="str">
        <f>IFERROR(IF(AND(Assignments!L181&lt;('Data Transformation'!$R$4-'Data Transformation'!$R$3)/2,ABS(K181-'Data Transformation'!$R$6)&lt;ABS(K181-'Data Transformation'!$R$5),NOT(ISNUMBER(N181)),NOT(ISNUMBER(T181)),NOT(ISNUMBER(P181)),NOT(ISNUMBER(R181)),NOT(ISNUMBER(T181)),NOT(ISNUMBER(S181))),Assignments!B181,""),"")</f>
        <v/>
      </c>
      <c r="R181" t="str">
        <f>IF(H181&gt;='Data Transformation'!$R$30,B181,"")</f>
        <v xml:space="preserve"> </v>
      </c>
      <c r="S181" t="str">
        <f>IF(D181&gt;='Data Transformation'!$R$31,B181,"")</f>
        <v xml:space="preserve">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
      </c>
      <c r="W181" t="str">
        <f t="shared" si="7"/>
        <v/>
      </c>
      <c r="X181" t="str">
        <f t="shared" si="8"/>
        <v/>
      </c>
      <c r="AC181" t="b">
        <f t="shared" si="9"/>
        <v>0</v>
      </c>
      <c r="AD181" t="str">
        <f>IFERROR(ABS(ABS(K181-'Data Transformation'!$R$5)-ABS(K181-'Data Transformation'!$R$6)),"")</f>
        <v/>
      </c>
      <c r="AE181" t="b">
        <f>IF(C181=FALSE,"",IF(AND(OR(V181=$Z$6,V181=$Z$8),OR(AC181=TRUE,AD181&lt;='Data Transformation'!$X$8)),TRUE,FALSE))</f>
        <v>0</v>
      </c>
    </row>
    <row r="182" spans="2:31" x14ac:dyDescent="0.25">
      <c r="B182" t="str">
        <v xml:space="preserve"> </v>
      </c>
      <c r="C182" t="str">
        <v xml:space="preserve"> </v>
      </c>
      <c r="D182" t="str">
        <v xml:space="preserve"> </v>
      </c>
      <c r="E182" t="str">
        <v xml:space="preserve"> </v>
      </c>
      <c r="F182" t="str">
        <v xml:space="preserve"> </v>
      </c>
      <c r="G182" t="str">
        <v xml:space="preserve"> </v>
      </c>
      <c r="H182" t="str">
        <v xml:space="preserve"> </v>
      </c>
      <c r="I182" t="str">
        <v xml:space="preserve"> </v>
      </c>
      <c r="K182" s="59" t="str">
        <f>IFERROR(AVERAGEIF('Data Transformation'!$B$425:$B$8425,B182,IF('Input and Summary Results'!$J$4="no",'Data Transformation'!$C$425:$C$8425,'Data Transformation'!$E$425:$E$8425)),"")</f>
        <v/>
      </c>
      <c r="L182" s="60" t="str" cm="1">
        <f t="array" ref="L182">IFERROR(_xlfn.STDEV.S(IF('Data Transformation'!$B$425:$B$8425=B182,IF('Input and Summary Results'!$J$4="no",'Data Transformation'!$C$425:$C$8425,'Data Transformation'!$E$425:$E$8425),"")),"")</f>
        <v/>
      </c>
      <c r="M182" s="58"/>
      <c r="N182" t="str">
        <f>IF(E182&gt;='Data Transformation'!$R$29,B182,"")</f>
        <v xml:space="preserve">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xml:space="preserve"> </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xml:space="preserve"> </v>
      </c>
      <c r="S182" t="str">
        <f>IF(D182&gt;='Data Transformation'!$R$31,B182,"")</f>
        <v xml:space="preserve">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
      </c>
      <c r="W182" t="str">
        <f t="shared" si="7"/>
        <v/>
      </c>
      <c r="X182" t="str">
        <f t="shared" si="8"/>
        <v/>
      </c>
      <c r="AC182" t="b">
        <f t="shared" si="9"/>
        <v>0</v>
      </c>
      <c r="AD182" t="str">
        <f>IFERROR(ABS(ABS(K182-'Data Transformation'!$R$5)-ABS(K182-'Data Transformation'!$R$6)),"")</f>
        <v/>
      </c>
      <c r="AE182" t="b">
        <f>IF(C182=FALSE,"",IF(AND(OR(V182=$Z$6,V182=$Z$8),OR(AC182=TRUE,AD182&lt;='Data Transformation'!$X$8)),TRUE,FALSE))</f>
        <v>0</v>
      </c>
    </row>
    <row r="183" spans="2:31" x14ac:dyDescent="0.25">
      <c r="B183" t="str">
        <v xml:space="preserve"> </v>
      </c>
      <c r="C183" t="str">
        <v xml:space="preserve"> </v>
      </c>
      <c r="D183" t="str">
        <v xml:space="preserve"> </v>
      </c>
      <c r="E183" t="str">
        <v xml:space="preserve"> </v>
      </c>
      <c r="F183" t="str">
        <v xml:space="preserve"> </v>
      </c>
      <c r="G183" t="str">
        <v xml:space="preserve"> </v>
      </c>
      <c r="H183" t="str">
        <v xml:space="preserve"> </v>
      </c>
      <c r="I183" t="str">
        <v xml:space="preserve"> </v>
      </c>
      <c r="K183" s="59" t="str">
        <f>IFERROR(AVERAGEIF('Data Transformation'!$B$425:$B$8425,B183,IF('Input and Summary Results'!$J$4="no",'Data Transformation'!$C$425:$C$8425,'Data Transformation'!$E$425:$E$8425)),"")</f>
        <v/>
      </c>
      <c r="L183" s="60" t="str" cm="1">
        <f t="array" ref="L183">IFERROR(_xlfn.STDEV.S(IF('Data Transformation'!$B$425:$B$8425=B183,IF('Input and Summary Results'!$J$4="no",'Data Transformation'!$C$425:$C$8425,'Data Transformation'!$E$425:$E$8425),"")),"")</f>
        <v/>
      </c>
      <c r="M183" s="58"/>
      <c r="N183" t="str">
        <f>IF(E183&gt;='Data Transformation'!$R$29,B183,"")</f>
        <v xml:space="preserve">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xml:space="preserve"> </v>
      </c>
      <c r="Q183" t="str">
        <f>IFERROR(IF(AND(Assignments!L183&lt;('Data Transformation'!$R$4-'Data Transformation'!$R$3)/2,ABS(K183-'Data Transformation'!$R$6)&lt;ABS(K183-'Data Transformation'!$R$5),NOT(ISNUMBER(N183)),NOT(ISNUMBER(T183)),NOT(ISNUMBER(P183)),NOT(ISNUMBER(R183)),NOT(ISNUMBER(T183)),NOT(ISNUMBER(S183))),Assignments!B183,""),"")</f>
        <v/>
      </c>
      <c r="R183" t="str">
        <f>IF(H183&gt;='Data Transformation'!$R$30,B183,"")</f>
        <v xml:space="preserve"> </v>
      </c>
      <c r="S183" t="str">
        <f>IF(D183&gt;='Data Transformation'!$R$31,B183,"")</f>
        <v xml:space="preserve">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
      </c>
      <c r="W183" t="str">
        <f t="shared" si="7"/>
        <v/>
      </c>
      <c r="X183" t="str">
        <f t="shared" si="8"/>
        <v/>
      </c>
      <c r="AC183" t="b">
        <f t="shared" si="9"/>
        <v>0</v>
      </c>
      <c r="AD183" t="str">
        <f>IFERROR(ABS(ABS(K183-'Data Transformation'!$R$5)-ABS(K183-'Data Transformation'!$R$6)),"")</f>
        <v/>
      </c>
      <c r="AE183" t="b">
        <f>IF(C183=FALSE,"",IF(AND(OR(V183=$Z$6,V183=$Z$8),OR(AC183=TRUE,AD183&lt;='Data Transformation'!$X$8)),TRUE,FALSE))</f>
        <v>0</v>
      </c>
    </row>
    <row r="184" spans="2:31" x14ac:dyDescent="0.25">
      <c r="B184" t="str">
        <v xml:space="preserve"> </v>
      </c>
      <c r="C184" t="str">
        <v xml:space="preserve"> </v>
      </c>
      <c r="D184" t="str">
        <v xml:space="preserve"> </v>
      </c>
      <c r="E184" t="str">
        <v xml:space="preserve"> </v>
      </c>
      <c r="F184" t="str">
        <v xml:space="preserve"> </v>
      </c>
      <c r="G184" t="str">
        <v xml:space="preserve"> </v>
      </c>
      <c r="H184" t="str">
        <v xml:space="preserve"> </v>
      </c>
      <c r="I184" t="str">
        <v xml:space="preserve"> </v>
      </c>
      <c r="K184" s="59" t="str">
        <f>IFERROR(AVERAGEIF('Data Transformation'!$B$425:$B$8425,B184,IF('Input and Summary Results'!$J$4="no",'Data Transformation'!$C$425:$C$8425,'Data Transformation'!$E$425:$E$8425)),"")</f>
        <v/>
      </c>
      <c r="L184" s="60" t="str" cm="1">
        <f t="array" ref="L184">IFERROR(_xlfn.STDEV.S(IF('Data Transformation'!$B$425:$B$8425=B184,IF('Input and Summary Results'!$J$4="no",'Data Transformation'!$C$425:$C$8425,'Data Transformation'!$E$425:$E$8425),"")),"")</f>
        <v/>
      </c>
      <c r="M184" s="58"/>
      <c r="N184" t="str">
        <f>IF(E184&gt;='Data Transformation'!$R$29,B184,"")</f>
        <v xml:space="preserve"> </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xml:space="preserve">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xml:space="preserve"> </v>
      </c>
      <c r="S184" t="str">
        <f>IF(D184&gt;='Data Transformation'!$R$31,B184,"")</f>
        <v xml:space="preserve">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
      </c>
      <c r="W184" t="str">
        <f t="shared" si="7"/>
        <v/>
      </c>
      <c r="X184" t="str">
        <f t="shared" si="8"/>
        <v/>
      </c>
      <c r="AC184" t="b">
        <f t="shared" si="9"/>
        <v>0</v>
      </c>
      <c r="AD184" t="str">
        <f>IFERROR(ABS(ABS(K184-'Data Transformation'!$R$5)-ABS(K184-'Data Transformation'!$R$6)),"")</f>
        <v/>
      </c>
      <c r="AE184" t="b">
        <f>IF(C184=FALSE,"",IF(AND(OR(V184=$Z$6,V184=$Z$8),OR(AC184=TRUE,AD184&lt;='Data Transformation'!$X$8)),TRUE,FALSE))</f>
        <v>0</v>
      </c>
    </row>
    <row r="185" spans="2:31" x14ac:dyDescent="0.25">
      <c r="B185" t="str">
        <v xml:space="preserve"> </v>
      </c>
      <c r="C185" t="str">
        <v xml:space="preserve"> </v>
      </c>
      <c r="D185" t="str">
        <v xml:space="preserve"> </v>
      </c>
      <c r="E185" t="str">
        <v xml:space="preserve"> </v>
      </c>
      <c r="F185" t="str">
        <v xml:space="preserve"> </v>
      </c>
      <c r="G185" t="str">
        <v xml:space="preserve"> </v>
      </c>
      <c r="H185" t="str">
        <v xml:space="preserve"> </v>
      </c>
      <c r="I185" t="str">
        <v xml:space="preserve"> </v>
      </c>
      <c r="K185" s="59" t="str">
        <f>IFERROR(AVERAGEIF('Data Transformation'!$B$425:$B$8425,B185,IF('Input and Summary Results'!$J$4="no",'Data Transformation'!$C$425:$C$8425,'Data Transformation'!$E$425:$E$8425)),"")</f>
        <v/>
      </c>
      <c r="L185" s="60" t="str" cm="1">
        <f t="array" ref="L185">IFERROR(_xlfn.STDEV.S(IF('Data Transformation'!$B$425:$B$8425=B185,IF('Input and Summary Results'!$J$4="no",'Data Transformation'!$C$425:$C$8425,'Data Transformation'!$E$425:$E$8425),"")),"")</f>
        <v/>
      </c>
      <c r="M185" s="58"/>
      <c r="N185" t="str">
        <f>IF(E185&gt;='Data Transformation'!$R$29,B185,"")</f>
        <v xml:space="preserve"> </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xml:space="preserve">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xml:space="preserve"> </v>
      </c>
      <c r="S185" t="str">
        <f>IF(D185&gt;='Data Transformation'!$R$31,B185,"")</f>
        <v xml:space="preserve">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
      </c>
      <c r="W185" t="str">
        <f t="shared" si="7"/>
        <v/>
      </c>
      <c r="X185" t="str">
        <f t="shared" si="8"/>
        <v/>
      </c>
      <c r="AC185" t="b">
        <f t="shared" si="9"/>
        <v>0</v>
      </c>
      <c r="AD185" t="str">
        <f>IFERROR(ABS(ABS(K185-'Data Transformation'!$R$5)-ABS(K185-'Data Transformation'!$R$6)),"")</f>
        <v/>
      </c>
      <c r="AE185" t="b">
        <f>IF(C185=FALSE,"",IF(AND(OR(V185=$Z$6,V185=$Z$8),OR(AC185=TRUE,AD185&lt;='Data Transformation'!$X$8)),TRUE,FALSE))</f>
        <v>0</v>
      </c>
    </row>
    <row r="186" spans="2:31" x14ac:dyDescent="0.25">
      <c r="B186" t="str">
        <v xml:space="preserve"> </v>
      </c>
      <c r="C186" t="str">
        <v xml:space="preserve"> </v>
      </c>
      <c r="D186" t="str">
        <v xml:space="preserve"> </v>
      </c>
      <c r="E186" t="str">
        <v xml:space="preserve"> </v>
      </c>
      <c r="F186" t="str">
        <v xml:space="preserve"> </v>
      </c>
      <c r="G186" t="str">
        <v xml:space="preserve"> </v>
      </c>
      <c r="H186" t="str">
        <v xml:space="preserve"> </v>
      </c>
      <c r="I186" t="str">
        <v xml:space="preserve"> </v>
      </c>
      <c r="K186" s="59" t="str">
        <f>IFERROR(AVERAGEIF('Data Transformation'!$B$425:$B$8425,B186,IF('Input and Summary Results'!$J$4="no",'Data Transformation'!$C$425:$C$8425,'Data Transformation'!$E$425:$E$8425)),"")</f>
        <v/>
      </c>
      <c r="L186" s="60" t="str" cm="1">
        <f t="array" ref="L186">IFERROR(_xlfn.STDEV.S(IF('Data Transformation'!$B$425:$B$8425=B186,IF('Input and Summary Results'!$J$4="no",'Data Transformation'!$C$425:$C$8425,'Data Transformation'!$E$425:$E$8425),"")),"")</f>
        <v/>
      </c>
      <c r="M186" s="58"/>
      <c r="N186" t="str">
        <f>IF(E186&gt;='Data Transformation'!$R$29,B186,"")</f>
        <v xml:space="preserve">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xml:space="preserve"> </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xml:space="preserve"> </v>
      </c>
      <c r="S186" t="str">
        <f>IF(D186&gt;='Data Transformation'!$R$31,B186,"")</f>
        <v xml:space="preserve">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
      </c>
      <c r="W186" t="str">
        <f t="shared" si="7"/>
        <v/>
      </c>
      <c r="X186" t="str">
        <f t="shared" si="8"/>
        <v/>
      </c>
      <c r="AC186" t="b">
        <f t="shared" si="9"/>
        <v>0</v>
      </c>
      <c r="AD186" t="str">
        <f>IFERROR(ABS(ABS(K186-'Data Transformation'!$R$5)-ABS(K186-'Data Transformation'!$R$6)),"")</f>
        <v/>
      </c>
      <c r="AE186" t="b">
        <f>IF(C186=FALSE,"",IF(AND(OR(V186=$Z$6,V186=$Z$8),OR(AC186=TRUE,AD186&lt;='Data Transformation'!$X$8)),TRUE,FALSE))</f>
        <v>0</v>
      </c>
    </row>
    <row r="187" spans="2:31" x14ac:dyDescent="0.25">
      <c r="B187" t="str">
        <v xml:space="preserve"> </v>
      </c>
      <c r="C187" t="str">
        <v xml:space="preserve"> </v>
      </c>
      <c r="D187" t="str">
        <v xml:space="preserve"> </v>
      </c>
      <c r="E187" t="str">
        <v xml:space="preserve"> </v>
      </c>
      <c r="F187" t="str">
        <v xml:space="preserve"> </v>
      </c>
      <c r="G187" t="str">
        <v xml:space="preserve"> </v>
      </c>
      <c r="H187" t="str">
        <v xml:space="preserve"> </v>
      </c>
      <c r="I187" t="str">
        <v xml:space="preserve"> </v>
      </c>
      <c r="K187" s="59" t="str">
        <f>IFERROR(AVERAGEIF('Data Transformation'!$B$425:$B$8425,B187,IF('Input and Summary Results'!$J$4="no",'Data Transformation'!$C$425:$C$8425,'Data Transformation'!$E$425:$E$8425)),"")</f>
        <v/>
      </c>
      <c r="L187" s="60" t="str" cm="1">
        <f t="array" ref="L187">IFERROR(_xlfn.STDEV.S(IF('Data Transformation'!$B$425:$B$8425=B187,IF('Input and Summary Results'!$J$4="no",'Data Transformation'!$C$425:$C$8425,'Data Transformation'!$E$425:$E$8425),"")),"")</f>
        <v/>
      </c>
      <c r="M187" s="58"/>
      <c r="N187" t="str">
        <f>IF(E187&gt;='Data Transformation'!$R$29,B187,"")</f>
        <v xml:space="preserve"> </v>
      </c>
      <c r="O187" t="str">
        <f>IFERROR(IF(AND(Assignments!L187&lt;('Data Transformation'!$R$4-'Data Transformation'!$R$3)/2,ABS(K187-'Data Transformation'!$R$6)&gt;ABS(K187-'Data Transformation'!$R$5),NOT(ISNUMBER(N187)),NOT(ISNUMBER(R187)),NOT(ISNUMBER(P187)),NOT(ISNUMBER(R187)),NOT(ISNUMBER(S187)),NOT(ISNUMBER(T187))),Assignments!B187,""),"")</f>
        <v/>
      </c>
      <c r="P187" t="str">
        <f>IF(AND(NOT(ISNUMBER(N187)),NOT(ISNUMBER(R187)),NOT(ISNUMBER(S187)),G187&gt;='Data Transformation'!$R$28),B187,"")</f>
        <v xml:space="preserve">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xml:space="preserve"> </v>
      </c>
      <c r="S187" t="str">
        <f>IF(D187&gt;='Data Transformation'!$R$31,B187,"")</f>
        <v xml:space="preserve">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
      </c>
      <c r="W187" t="str">
        <f t="shared" si="7"/>
        <v/>
      </c>
      <c r="X187" t="str">
        <f t="shared" si="8"/>
        <v/>
      </c>
      <c r="AC187" t="b">
        <f t="shared" si="9"/>
        <v>0</v>
      </c>
      <c r="AD187" t="str">
        <f>IFERROR(ABS(ABS(K187-'Data Transformation'!$R$5)-ABS(K187-'Data Transformation'!$R$6)),"")</f>
        <v/>
      </c>
      <c r="AE187" t="b">
        <f>IF(C187=FALSE,"",IF(AND(OR(V187=$Z$6,V187=$Z$8),OR(AC187=TRUE,AD187&lt;='Data Transformation'!$X$8)),TRUE,FALSE))</f>
        <v>0</v>
      </c>
    </row>
    <row r="188" spans="2:31" x14ac:dyDescent="0.25">
      <c r="B188" t="str">
        <v xml:space="preserve"> </v>
      </c>
      <c r="C188" t="str">
        <v xml:space="preserve"> </v>
      </c>
      <c r="D188" t="str">
        <v xml:space="preserve"> </v>
      </c>
      <c r="E188" t="str">
        <v xml:space="preserve"> </v>
      </c>
      <c r="F188" t="str">
        <v xml:space="preserve"> </v>
      </c>
      <c r="G188" t="str">
        <v xml:space="preserve"> </v>
      </c>
      <c r="H188" t="str">
        <v xml:space="preserve"> </v>
      </c>
      <c r="I188" t="str">
        <v xml:space="preserve"> </v>
      </c>
      <c r="K188" s="59" t="str">
        <f>IFERROR(AVERAGEIF('Data Transformation'!$B$425:$B$8425,B188,IF('Input and Summary Results'!$J$4="no",'Data Transformation'!$C$425:$C$8425,'Data Transformation'!$E$425:$E$8425)),"")</f>
        <v/>
      </c>
      <c r="L188" s="60" t="str" cm="1">
        <f t="array" ref="L188">IFERROR(_xlfn.STDEV.S(IF('Data Transformation'!$B$425:$B$8425=B188,IF('Input and Summary Results'!$J$4="no",'Data Transformation'!$C$425:$C$8425,'Data Transformation'!$E$425:$E$8425),"")),"")</f>
        <v/>
      </c>
      <c r="M188" s="58"/>
      <c r="N188" t="str">
        <f>IF(E188&gt;='Data Transformation'!$R$29,B188,"")</f>
        <v xml:space="preserve">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xml:space="preserve"> </v>
      </c>
      <c r="Q188" t="str">
        <f>IFERROR(IF(AND(Assignments!L188&lt;('Data Transformation'!$R$4-'Data Transformation'!$R$3)/2,ABS(K188-'Data Transformation'!$R$6)&lt;ABS(K188-'Data Transformation'!$R$5),NOT(ISNUMBER(N188)),NOT(ISNUMBER(T188)),NOT(ISNUMBER(P188)),NOT(ISNUMBER(R188)),NOT(ISNUMBER(T188)),NOT(ISNUMBER(S188))),Assignments!B188,""),"")</f>
        <v/>
      </c>
      <c r="R188" t="str">
        <f>IF(H188&gt;='Data Transformation'!$R$30,B188,"")</f>
        <v xml:space="preserve"> </v>
      </c>
      <c r="S188" t="str">
        <f>IF(D188&gt;='Data Transformation'!$R$31,B188,"")</f>
        <v xml:space="preserve">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
      </c>
      <c r="W188" t="str">
        <f t="shared" si="7"/>
        <v/>
      </c>
      <c r="X188" t="str">
        <f t="shared" si="8"/>
        <v/>
      </c>
      <c r="AC188" t="b">
        <f t="shared" si="9"/>
        <v>0</v>
      </c>
      <c r="AD188" t="str">
        <f>IFERROR(ABS(ABS(K188-'Data Transformation'!$R$5)-ABS(K188-'Data Transformation'!$R$6)),"")</f>
        <v/>
      </c>
      <c r="AE188" t="b">
        <f>IF(C188=FALSE,"",IF(AND(OR(V188=$Z$6,V188=$Z$8),OR(AC188=TRUE,AD188&lt;='Data Transformation'!$X$8)),TRUE,FALSE))</f>
        <v>0</v>
      </c>
    </row>
    <row r="189" spans="2:31" x14ac:dyDescent="0.25">
      <c r="B189" t="str">
        <v xml:space="preserve"> </v>
      </c>
      <c r="C189" t="str">
        <v xml:space="preserve"> </v>
      </c>
      <c r="D189" t="str">
        <v xml:space="preserve"> </v>
      </c>
      <c r="E189" t="str">
        <v xml:space="preserve"> </v>
      </c>
      <c r="F189" t="str">
        <v xml:space="preserve"> </v>
      </c>
      <c r="G189" t="str">
        <v xml:space="preserve"> </v>
      </c>
      <c r="H189" t="str">
        <v xml:space="preserve"> </v>
      </c>
      <c r="I189" t="str">
        <v xml:space="preserve"> </v>
      </c>
      <c r="K189" s="59" t="str">
        <f>IFERROR(AVERAGEIF('Data Transformation'!$B$425:$B$8425,B189,IF('Input and Summary Results'!$J$4="no",'Data Transformation'!$C$425:$C$8425,'Data Transformation'!$E$425:$E$8425)),"")</f>
        <v/>
      </c>
      <c r="L189" s="60" t="str" cm="1">
        <f t="array" ref="L189">IFERROR(_xlfn.STDEV.S(IF('Data Transformation'!$B$425:$B$8425=B189,IF('Input and Summary Results'!$J$4="no",'Data Transformation'!$C$425:$C$8425,'Data Transformation'!$E$425:$E$8425),"")),"")</f>
        <v/>
      </c>
      <c r="M189" s="58"/>
      <c r="N189" t="str">
        <f>IF(E189&gt;='Data Transformation'!$R$29,B189,"")</f>
        <v xml:space="preserve">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xml:space="preserve"> </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xml:space="preserve"> </v>
      </c>
      <c r="S189" t="str">
        <f>IF(D189&gt;='Data Transformation'!$R$31,B189,"")</f>
        <v xml:space="preserve">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
      </c>
      <c r="W189" t="str">
        <f t="shared" si="7"/>
        <v/>
      </c>
      <c r="X189" t="str">
        <f t="shared" si="8"/>
        <v/>
      </c>
      <c r="AC189" t="b">
        <f t="shared" si="9"/>
        <v>0</v>
      </c>
      <c r="AD189" t="str">
        <f>IFERROR(ABS(ABS(K189-'Data Transformation'!$R$5)-ABS(K189-'Data Transformation'!$R$6)),"")</f>
        <v/>
      </c>
      <c r="AE189" t="b">
        <f>IF(C189=FALSE,"",IF(AND(OR(V189=$Z$6,V189=$Z$8),OR(AC189=TRUE,AD189&lt;='Data Transformation'!$X$8)),TRUE,FALSE))</f>
        <v>0</v>
      </c>
    </row>
    <row r="190" spans="2:31" x14ac:dyDescent="0.25">
      <c r="B190" t="str">
        <v xml:space="preserve"> </v>
      </c>
      <c r="C190" t="str">
        <v xml:space="preserve"> </v>
      </c>
      <c r="D190" t="str">
        <v xml:space="preserve"> </v>
      </c>
      <c r="E190" t="str">
        <v xml:space="preserve"> </v>
      </c>
      <c r="F190" t="str">
        <v xml:space="preserve"> </v>
      </c>
      <c r="G190" t="str">
        <v xml:space="preserve"> </v>
      </c>
      <c r="H190" t="str">
        <v xml:space="preserve"> </v>
      </c>
      <c r="I190" t="str">
        <v xml:space="preserve"> </v>
      </c>
      <c r="K190" s="59" t="str">
        <f>IFERROR(AVERAGEIF('Data Transformation'!$B$425:$B$8425,B190,IF('Input and Summary Results'!$J$4="no",'Data Transformation'!$C$425:$C$8425,'Data Transformation'!$E$425:$E$8425)),"")</f>
        <v/>
      </c>
      <c r="L190" s="60" t="str" cm="1">
        <f t="array" ref="L190">IFERROR(_xlfn.STDEV.S(IF('Data Transformation'!$B$425:$B$8425=B190,IF('Input and Summary Results'!$J$4="no",'Data Transformation'!$C$425:$C$8425,'Data Transformation'!$E$425:$E$8425),"")),"")</f>
        <v/>
      </c>
      <c r="M190" s="58"/>
      <c r="N190" t="str">
        <f>IF(E190&gt;='Data Transformation'!$R$29,B190,"")</f>
        <v xml:space="preserve"> </v>
      </c>
      <c r="O190" t="str">
        <f>IFERROR(IF(AND(Assignments!L190&lt;('Data Transformation'!$R$4-'Data Transformation'!$R$3)/2,ABS(K190-'Data Transformation'!$R$6)&gt;ABS(K190-'Data Transformation'!$R$5),NOT(ISNUMBER(N190)),NOT(ISNUMBER(R190)),NOT(ISNUMBER(P190)),NOT(ISNUMBER(R190)),NOT(ISNUMBER(S190)),NOT(ISNUMBER(T190))),Assignments!B190,""),"")</f>
        <v/>
      </c>
      <c r="P190" t="str">
        <f>IF(AND(NOT(ISNUMBER(N190)),NOT(ISNUMBER(R190)),NOT(ISNUMBER(S190)),G190&gt;='Data Transformation'!$R$28),B190,"")</f>
        <v xml:space="preserve"> </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xml:space="preserve"> </v>
      </c>
      <c r="S190" t="str">
        <f>IF(D190&gt;='Data Transformation'!$R$31,B190,"")</f>
        <v xml:space="preserve">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
      </c>
      <c r="W190" t="str">
        <f t="shared" si="7"/>
        <v/>
      </c>
      <c r="X190" t="str">
        <f t="shared" si="8"/>
        <v/>
      </c>
      <c r="AC190" t="b">
        <f t="shared" si="9"/>
        <v>0</v>
      </c>
      <c r="AD190" t="str">
        <f>IFERROR(ABS(ABS(K190-'Data Transformation'!$R$5)-ABS(K190-'Data Transformation'!$R$6)),"")</f>
        <v/>
      </c>
      <c r="AE190" t="b">
        <f>IF(C190=FALSE,"",IF(AND(OR(V190=$Z$6,V190=$Z$8),OR(AC190=TRUE,AD190&lt;='Data Transformation'!$X$8)),TRUE,FALSE))</f>
        <v>0</v>
      </c>
    </row>
    <row r="191" spans="2:31" x14ac:dyDescent="0.25">
      <c r="B191" t="str">
        <v xml:space="preserve"> </v>
      </c>
      <c r="C191" t="str">
        <v xml:space="preserve"> </v>
      </c>
      <c r="D191" t="str">
        <v xml:space="preserve"> </v>
      </c>
      <c r="E191" t="str">
        <v xml:space="preserve"> </v>
      </c>
      <c r="F191" t="str">
        <v xml:space="preserve"> </v>
      </c>
      <c r="G191" t="str">
        <v xml:space="preserve"> </v>
      </c>
      <c r="H191" t="str">
        <v xml:space="preserve"> </v>
      </c>
      <c r="I191" t="str">
        <v xml:space="preserve"> </v>
      </c>
      <c r="K191" s="59" t="str">
        <f>IFERROR(AVERAGEIF('Data Transformation'!$B$425:$B$8425,B191,IF('Input and Summary Results'!$J$4="no",'Data Transformation'!$C$425:$C$8425,'Data Transformation'!$E$425:$E$8425)),"")</f>
        <v/>
      </c>
      <c r="L191" s="60" t="str" cm="1">
        <f t="array" ref="L191">IFERROR(_xlfn.STDEV.S(IF('Data Transformation'!$B$425:$B$8425=B191,IF('Input and Summary Results'!$J$4="no",'Data Transformation'!$C$425:$C$8425,'Data Transformation'!$E$425:$E$8425),"")),"")</f>
        <v/>
      </c>
      <c r="M191" s="58"/>
      <c r="N191" t="str">
        <f>IF(E191&gt;='Data Transformation'!$R$29,B191,"")</f>
        <v xml:space="preserve"> </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xml:space="preserve">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xml:space="preserve"> </v>
      </c>
      <c r="S191" t="str">
        <f>IF(D191&gt;='Data Transformation'!$R$31,B191,"")</f>
        <v xml:space="preserve">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
      </c>
      <c r="W191" t="str">
        <f t="shared" si="7"/>
        <v/>
      </c>
      <c r="X191" t="str">
        <f t="shared" si="8"/>
        <v/>
      </c>
      <c r="AC191" t="b">
        <f t="shared" si="9"/>
        <v>0</v>
      </c>
      <c r="AD191" t="str">
        <f>IFERROR(ABS(ABS(K191-'Data Transformation'!$R$5)-ABS(K191-'Data Transformation'!$R$6)),"")</f>
        <v/>
      </c>
      <c r="AE191" t="b">
        <f>IF(C191=FALSE,"",IF(AND(OR(V191=$Z$6,V191=$Z$8),OR(AC191=TRUE,AD191&lt;='Data Transformation'!$X$8)),TRUE,FALSE))</f>
        <v>0</v>
      </c>
    </row>
    <row r="192" spans="2:31" x14ac:dyDescent="0.25">
      <c r="B192" t="str">
        <v xml:space="preserve"> </v>
      </c>
      <c r="C192" t="str">
        <v xml:space="preserve"> </v>
      </c>
      <c r="D192" t="str">
        <v xml:space="preserve"> </v>
      </c>
      <c r="E192" t="str">
        <v xml:space="preserve"> </v>
      </c>
      <c r="F192" t="str">
        <v xml:space="preserve"> </v>
      </c>
      <c r="G192" t="str">
        <v xml:space="preserve"> </v>
      </c>
      <c r="H192" t="str">
        <v xml:space="preserve"> </v>
      </c>
      <c r="I192" t="str">
        <v xml:space="preserve"> </v>
      </c>
      <c r="K192" s="59" t="str">
        <f>IFERROR(AVERAGEIF('Data Transformation'!$B$425:$B$8425,B192,IF('Input and Summary Results'!$J$4="no",'Data Transformation'!$C$425:$C$8425,'Data Transformation'!$E$425:$E$8425)),"")</f>
        <v/>
      </c>
      <c r="L192" s="60" t="str" cm="1">
        <f t="array" ref="L192">IFERROR(_xlfn.STDEV.S(IF('Data Transformation'!$B$425:$B$8425=B192,IF('Input and Summary Results'!$J$4="no",'Data Transformation'!$C$425:$C$8425,'Data Transformation'!$E$425:$E$8425),"")),"")</f>
        <v/>
      </c>
      <c r="M192" s="58"/>
      <c r="N192" t="str">
        <f>IF(E192&gt;='Data Transformation'!$R$29,B192,"")</f>
        <v xml:space="preserve"> </v>
      </c>
      <c r="O192" t="str">
        <f>IFERROR(IF(AND(Assignments!L192&lt;('Data Transformation'!$R$4-'Data Transformation'!$R$3)/2,ABS(K192-'Data Transformation'!$R$6)&gt;ABS(K192-'Data Transformation'!$R$5),NOT(ISNUMBER(N192)),NOT(ISNUMBER(R192)),NOT(ISNUMBER(P192)),NOT(ISNUMBER(R192)),NOT(ISNUMBER(S192)),NOT(ISNUMBER(T192))),Assignments!B192,""),"")</f>
        <v/>
      </c>
      <c r="P192" t="str">
        <f>IF(AND(NOT(ISNUMBER(N192)),NOT(ISNUMBER(R192)),NOT(ISNUMBER(S192)),G192&gt;='Data Transformation'!$R$28),B192,"")</f>
        <v xml:space="preserve"> </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xml:space="preserve"> </v>
      </c>
      <c r="S192" t="str">
        <f>IF(D192&gt;='Data Transformation'!$R$31,B192,"")</f>
        <v xml:space="preserve">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
      </c>
      <c r="W192" t="str">
        <f t="shared" si="7"/>
        <v/>
      </c>
      <c r="X192" t="str">
        <f t="shared" si="8"/>
        <v/>
      </c>
      <c r="AC192" t="b">
        <f t="shared" si="9"/>
        <v>0</v>
      </c>
      <c r="AD192" t="str">
        <f>IFERROR(ABS(ABS(K192-'Data Transformation'!$R$5)-ABS(K192-'Data Transformation'!$R$6)),"")</f>
        <v/>
      </c>
      <c r="AE192" t="b">
        <f>IF(C192=FALSE,"",IF(AND(OR(V192=$Z$6,V192=$Z$8),OR(AC192=TRUE,AD192&lt;='Data Transformation'!$X$8)),TRUE,FALSE))</f>
        <v>0</v>
      </c>
    </row>
    <row r="193" spans="2:31" x14ac:dyDescent="0.25">
      <c r="B193" t="str">
        <v xml:space="preserve"> </v>
      </c>
      <c r="C193" t="str">
        <v xml:space="preserve"> </v>
      </c>
      <c r="D193" t="str">
        <v xml:space="preserve"> </v>
      </c>
      <c r="E193" t="str">
        <v xml:space="preserve"> </v>
      </c>
      <c r="F193" t="str">
        <v xml:space="preserve"> </v>
      </c>
      <c r="G193" t="str">
        <v xml:space="preserve"> </v>
      </c>
      <c r="H193" t="str">
        <v xml:space="preserve"> </v>
      </c>
      <c r="I193" t="str">
        <v xml:space="preserve"> </v>
      </c>
      <c r="K193" s="59" t="str">
        <f>IFERROR(AVERAGEIF('Data Transformation'!$B$425:$B$8425,B193,IF('Input and Summary Results'!$J$4="no",'Data Transformation'!$C$425:$C$8425,'Data Transformation'!$E$425:$E$8425)),"")</f>
        <v/>
      </c>
      <c r="L193" s="60" t="str" cm="1">
        <f t="array" ref="L193">IFERROR(_xlfn.STDEV.S(IF('Data Transformation'!$B$425:$B$8425=B193,IF('Input and Summary Results'!$J$4="no",'Data Transformation'!$C$425:$C$8425,'Data Transformation'!$E$425:$E$8425),"")),"")</f>
        <v/>
      </c>
      <c r="M193" s="58"/>
      <c r="N193" t="str">
        <f>IF(E193&gt;='Data Transformation'!$R$29,B193,"")</f>
        <v xml:space="preserve"> </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xml:space="preserve">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xml:space="preserve"> </v>
      </c>
      <c r="S193" t="str">
        <f>IF(D193&gt;='Data Transformation'!$R$31,B193,"")</f>
        <v xml:space="preserve">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
      </c>
      <c r="W193" t="str">
        <f t="shared" si="7"/>
        <v/>
      </c>
      <c r="X193" t="str">
        <f t="shared" si="8"/>
        <v/>
      </c>
      <c r="AC193" t="b">
        <f t="shared" si="9"/>
        <v>0</v>
      </c>
      <c r="AD193" t="str">
        <f>IFERROR(ABS(ABS(K193-'Data Transformation'!$R$5)-ABS(K193-'Data Transformation'!$R$6)),"")</f>
        <v/>
      </c>
      <c r="AE193" t="b">
        <f>IF(C193=FALSE,"",IF(AND(OR(V193=$Z$6,V193=$Z$8),OR(AC193=TRUE,AD193&lt;='Data Transformation'!$X$8)),TRUE,FALSE))</f>
        <v>0</v>
      </c>
    </row>
    <row r="194" spans="2:31" x14ac:dyDescent="0.25">
      <c r="B194" t="str">
        <v xml:space="preserve"> </v>
      </c>
      <c r="C194" t="str">
        <v xml:space="preserve"> </v>
      </c>
      <c r="D194" t="str">
        <v xml:space="preserve"> </v>
      </c>
      <c r="E194" t="str">
        <v xml:space="preserve"> </v>
      </c>
      <c r="F194" t="str">
        <v xml:space="preserve"> </v>
      </c>
      <c r="G194" t="str">
        <v xml:space="preserve"> </v>
      </c>
      <c r="H194" t="str">
        <v xml:space="preserve"> </v>
      </c>
      <c r="I194" t="str">
        <v xml:space="preserve"> </v>
      </c>
      <c r="K194" s="59" t="str">
        <f>IFERROR(AVERAGEIF('Data Transformation'!$B$425:$B$8425,B194,IF('Input and Summary Results'!$J$4="no",'Data Transformation'!$C$425:$C$8425,'Data Transformation'!$E$425:$E$8425)),"")</f>
        <v/>
      </c>
      <c r="L194" s="60" t="str" cm="1">
        <f t="array" ref="L194">IFERROR(_xlfn.STDEV.S(IF('Data Transformation'!$B$425:$B$8425=B194,IF('Input and Summary Results'!$J$4="no",'Data Transformation'!$C$425:$C$8425,'Data Transformation'!$E$425:$E$8425),"")),"")</f>
        <v/>
      </c>
      <c r="M194" s="58"/>
      <c r="N194" t="str">
        <f>IF(E194&gt;='Data Transformation'!$R$29,B194,"")</f>
        <v xml:space="preserve">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xml:space="preserve"> </v>
      </c>
      <c r="Q194" t="str">
        <f>IFERROR(IF(AND(Assignments!L194&lt;('Data Transformation'!$R$4-'Data Transformation'!$R$3)/2,ABS(K194-'Data Transformation'!$R$6)&lt;ABS(K194-'Data Transformation'!$R$5),NOT(ISNUMBER(N194)),NOT(ISNUMBER(T194)),NOT(ISNUMBER(P194)),NOT(ISNUMBER(R194)),NOT(ISNUMBER(T194)),NOT(ISNUMBER(S194))),Assignments!B194,""),"")</f>
        <v/>
      </c>
      <c r="R194" t="str">
        <f>IF(H194&gt;='Data Transformation'!$R$30,B194,"")</f>
        <v xml:space="preserve"> </v>
      </c>
      <c r="S194" t="str">
        <f>IF(D194&gt;='Data Transformation'!$R$31,B194,"")</f>
        <v xml:space="preserve">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
      </c>
      <c r="W194" t="str">
        <f t="shared" si="7"/>
        <v/>
      </c>
      <c r="X194" t="str">
        <f t="shared" si="8"/>
        <v/>
      </c>
      <c r="AC194" t="b">
        <f t="shared" si="9"/>
        <v>0</v>
      </c>
      <c r="AD194" t="str">
        <f>IFERROR(ABS(ABS(K194-'Data Transformation'!$R$5)-ABS(K194-'Data Transformation'!$R$6)),"")</f>
        <v/>
      </c>
      <c r="AE194" t="b">
        <f>IF(C194=FALSE,"",IF(AND(OR(V194=$Z$6,V194=$Z$8),OR(AC194=TRUE,AD194&lt;='Data Transformation'!$X$8)),TRUE,FALSE))</f>
        <v>0</v>
      </c>
    </row>
    <row r="195" spans="2:31" x14ac:dyDescent="0.25">
      <c r="B195" t="str">
        <v xml:space="preserve"> </v>
      </c>
      <c r="C195" t="str">
        <v xml:space="preserve"> </v>
      </c>
      <c r="D195" t="str">
        <v xml:space="preserve"> </v>
      </c>
      <c r="E195" t="str">
        <v xml:space="preserve"> </v>
      </c>
      <c r="F195" t="str">
        <v xml:space="preserve"> </v>
      </c>
      <c r="G195" t="str">
        <v xml:space="preserve"> </v>
      </c>
      <c r="H195" t="str">
        <v xml:space="preserve"> </v>
      </c>
      <c r="I195" t="str">
        <v xml:space="preserve"> </v>
      </c>
      <c r="K195" s="59" t="str">
        <f>IFERROR(AVERAGEIF('Data Transformation'!$B$425:$B$8425,B195,IF('Input and Summary Results'!$J$4="no",'Data Transformation'!$C$425:$C$8425,'Data Transformation'!$E$425:$E$8425)),"")</f>
        <v/>
      </c>
      <c r="L195" s="60" t="str" cm="1">
        <f t="array" ref="L195">IFERROR(_xlfn.STDEV.S(IF('Data Transformation'!$B$425:$B$8425=B195,IF('Input and Summary Results'!$J$4="no",'Data Transformation'!$C$425:$C$8425,'Data Transformation'!$E$425:$E$8425),"")),"")</f>
        <v/>
      </c>
      <c r="M195" s="58"/>
      <c r="N195" t="str">
        <f>IF(E195&gt;='Data Transformation'!$R$29,B195,"")</f>
        <v xml:space="preserve"> </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xml:space="preserve">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xml:space="preserve"> </v>
      </c>
      <c r="S195" t="str">
        <f>IF(D195&gt;='Data Transformation'!$R$31,B195,"")</f>
        <v xml:space="preserve">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
      </c>
      <c r="W195" t="str">
        <f t="shared" si="7"/>
        <v/>
      </c>
      <c r="X195" t="str">
        <f t="shared" si="8"/>
        <v/>
      </c>
      <c r="AC195" t="b">
        <f t="shared" si="9"/>
        <v>0</v>
      </c>
      <c r="AD195" t="str">
        <f>IFERROR(ABS(ABS(K195-'Data Transformation'!$R$5)-ABS(K195-'Data Transformation'!$R$6)),"")</f>
        <v/>
      </c>
      <c r="AE195" t="b">
        <f>IF(C195=FALSE,"",IF(AND(OR(V195=$Z$6,V195=$Z$8),OR(AC195=TRUE,AD195&lt;='Data Transformation'!$X$8)),TRUE,FALSE))</f>
        <v>0</v>
      </c>
    </row>
    <row r="196" spans="2:31" x14ac:dyDescent="0.25">
      <c r="B196" t="str">
        <v xml:space="preserve"> </v>
      </c>
      <c r="C196" t="str">
        <v xml:space="preserve"> </v>
      </c>
      <c r="D196" t="str">
        <v xml:space="preserve"> </v>
      </c>
      <c r="E196" t="str">
        <v xml:space="preserve"> </v>
      </c>
      <c r="F196" t="str">
        <v xml:space="preserve"> </v>
      </c>
      <c r="G196" t="str">
        <v xml:space="preserve"> </v>
      </c>
      <c r="H196" t="str">
        <v xml:space="preserve"> </v>
      </c>
      <c r="I196" t="str">
        <v xml:space="preserve"> </v>
      </c>
      <c r="K196" s="59" t="str">
        <f>IFERROR(AVERAGEIF('Data Transformation'!$B$425:$B$8425,B196,IF('Input and Summary Results'!$J$4="no",'Data Transformation'!$C$425:$C$8425,'Data Transformation'!$E$425:$E$8425)),"")</f>
        <v/>
      </c>
      <c r="L196" s="60" t="str" cm="1">
        <f t="array" ref="L196">IFERROR(_xlfn.STDEV.S(IF('Data Transformation'!$B$425:$B$8425=B196,IF('Input and Summary Results'!$J$4="no",'Data Transformation'!$C$425:$C$8425,'Data Transformation'!$E$425:$E$8425),"")),"")</f>
        <v/>
      </c>
      <c r="M196" s="58"/>
      <c r="N196" t="str">
        <f>IF(E196&gt;='Data Transformation'!$R$29,B196,"")</f>
        <v xml:space="preserve"> </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xml:space="preserve">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xml:space="preserve"> </v>
      </c>
      <c r="S196" t="str">
        <f>IF(D196&gt;='Data Transformation'!$R$31,B196,"")</f>
        <v xml:space="preserve">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
      </c>
      <c r="W196" t="str">
        <f t="shared" si="7"/>
        <v/>
      </c>
      <c r="X196" t="str">
        <f t="shared" si="8"/>
        <v/>
      </c>
      <c r="AC196" t="b">
        <f t="shared" si="9"/>
        <v>0</v>
      </c>
      <c r="AD196" t="str">
        <f>IFERROR(ABS(ABS(K196-'Data Transformation'!$R$5)-ABS(K196-'Data Transformation'!$R$6)),"")</f>
        <v/>
      </c>
      <c r="AE196" t="b">
        <f>IF(C196=FALSE,"",IF(AND(OR(V196=$Z$6,V196=$Z$8),OR(AC196=TRUE,AD196&lt;='Data Transformation'!$X$8)),TRUE,FALSE))</f>
        <v>0</v>
      </c>
    </row>
    <row r="197" spans="2:31" x14ac:dyDescent="0.25">
      <c r="B197" t="str">
        <v xml:space="preserve"> </v>
      </c>
      <c r="C197" t="str">
        <v xml:space="preserve"> </v>
      </c>
      <c r="D197" t="str">
        <v xml:space="preserve"> </v>
      </c>
      <c r="E197" t="str">
        <v xml:space="preserve"> </v>
      </c>
      <c r="F197" t="str">
        <v xml:space="preserve"> </v>
      </c>
      <c r="G197" t="str">
        <v xml:space="preserve"> </v>
      </c>
      <c r="H197" t="str">
        <v xml:space="preserve"> </v>
      </c>
      <c r="I197" t="str">
        <v xml:space="preserve"> </v>
      </c>
      <c r="K197" s="59" t="str">
        <f>IFERROR(AVERAGEIF('Data Transformation'!$B$425:$B$8425,B197,IF('Input and Summary Results'!$J$4="no",'Data Transformation'!$C$425:$C$8425,'Data Transformation'!$E$425:$E$8425)),"")</f>
        <v/>
      </c>
      <c r="L197" s="60" t="str" cm="1">
        <f t="array" ref="L197">IFERROR(_xlfn.STDEV.S(IF('Data Transformation'!$B$425:$B$8425=B197,IF('Input and Summary Results'!$J$4="no",'Data Transformation'!$C$425:$C$8425,'Data Transformation'!$E$425:$E$8425),"")),"")</f>
        <v/>
      </c>
      <c r="M197" s="58"/>
      <c r="N197" t="str">
        <f>IF(E197&gt;='Data Transformation'!$R$29,B197,"")</f>
        <v xml:space="preserve">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xml:space="preserve"> </v>
      </c>
      <c r="Q197" t="str">
        <f>IFERROR(IF(AND(Assignments!L197&lt;('Data Transformation'!$R$4-'Data Transformation'!$R$3)/2,ABS(K197-'Data Transformation'!$R$6)&lt;ABS(K197-'Data Transformation'!$R$5),NOT(ISNUMBER(N197)),NOT(ISNUMBER(T197)),NOT(ISNUMBER(P197)),NOT(ISNUMBER(R197)),NOT(ISNUMBER(T197)),NOT(ISNUMBER(S197))),Assignments!B197,""),"")</f>
        <v/>
      </c>
      <c r="R197" t="str">
        <f>IF(H197&gt;='Data Transformation'!$R$30,B197,"")</f>
        <v xml:space="preserve"> </v>
      </c>
      <c r="S197" t="str">
        <f>IF(D197&gt;='Data Transformation'!$R$31,B197,"")</f>
        <v xml:space="preserve">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
      </c>
      <c r="W197" t="str">
        <f t="shared" si="7"/>
        <v/>
      </c>
      <c r="X197" t="str">
        <f t="shared" si="8"/>
        <v/>
      </c>
      <c r="AC197" t="b">
        <f t="shared" si="9"/>
        <v>0</v>
      </c>
      <c r="AD197" t="str">
        <f>IFERROR(ABS(ABS(K197-'Data Transformation'!$R$5)-ABS(K197-'Data Transformation'!$R$6)),"")</f>
        <v/>
      </c>
      <c r="AE197" t="b">
        <f>IF(C197=FALSE,"",IF(AND(OR(V197=$Z$6,V197=$Z$8),OR(AC197=TRUE,AD197&lt;='Data Transformation'!$X$8)),TRUE,FALSE))</f>
        <v>0</v>
      </c>
    </row>
    <row r="198" spans="2:31" x14ac:dyDescent="0.25">
      <c r="B198" t="str">
        <v xml:space="preserve"> </v>
      </c>
      <c r="C198" t="str">
        <v xml:space="preserve"> </v>
      </c>
      <c r="D198" t="str">
        <v xml:space="preserve"> </v>
      </c>
      <c r="E198" t="str">
        <v xml:space="preserve"> </v>
      </c>
      <c r="F198" t="str">
        <v xml:space="preserve"> </v>
      </c>
      <c r="G198" t="str">
        <v xml:space="preserve"> </v>
      </c>
      <c r="H198" t="str">
        <v xml:space="preserve"> </v>
      </c>
      <c r="I198" t="str">
        <v xml:space="preserve"> </v>
      </c>
      <c r="K198" s="59" t="str">
        <f>IFERROR(AVERAGEIF('Data Transformation'!$B$425:$B$8425,B198,IF('Input and Summary Results'!$J$4="no",'Data Transformation'!$C$425:$C$8425,'Data Transformation'!$E$425:$E$8425)),"")</f>
        <v/>
      </c>
      <c r="L198" s="60" t="str" cm="1">
        <f t="array" ref="L198">IFERROR(_xlfn.STDEV.S(IF('Data Transformation'!$B$425:$B$8425=B198,IF('Input and Summary Results'!$J$4="no",'Data Transformation'!$C$425:$C$8425,'Data Transformation'!$E$425:$E$8425),"")),"")</f>
        <v/>
      </c>
      <c r="M198" s="58"/>
      <c r="N198" t="str">
        <f>IF(E198&gt;='Data Transformation'!$R$29,B198,"")</f>
        <v xml:space="preserve">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xml:space="preserve"> </v>
      </c>
      <c r="Q198" t="str">
        <f>IFERROR(IF(AND(Assignments!L198&lt;('Data Transformation'!$R$4-'Data Transformation'!$R$3)/2,ABS(K198-'Data Transformation'!$R$6)&lt;ABS(K198-'Data Transformation'!$R$5),NOT(ISNUMBER(N198)),NOT(ISNUMBER(T198)),NOT(ISNUMBER(P198)),NOT(ISNUMBER(R198)),NOT(ISNUMBER(T198)),NOT(ISNUMBER(S198))),Assignments!B198,""),"")</f>
        <v/>
      </c>
      <c r="R198" t="str">
        <f>IF(H198&gt;='Data Transformation'!$R$30,B198,"")</f>
        <v xml:space="preserve"> </v>
      </c>
      <c r="S198" t="str">
        <f>IF(D198&gt;='Data Transformation'!$R$31,B198,"")</f>
        <v xml:space="preserve">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
      </c>
      <c r="W198" t="str">
        <f t="shared" si="7"/>
        <v/>
      </c>
      <c r="X198" t="str">
        <f t="shared" si="8"/>
        <v/>
      </c>
      <c r="AC198" t="b">
        <f t="shared" si="9"/>
        <v>0</v>
      </c>
      <c r="AD198" t="str">
        <f>IFERROR(ABS(ABS(K198-'Data Transformation'!$R$5)-ABS(K198-'Data Transformation'!$R$6)),"")</f>
        <v/>
      </c>
      <c r="AE198" t="b">
        <f>IF(C198=FALSE,"",IF(AND(OR(V198=$Z$6,V198=$Z$8),OR(AC198=TRUE,AD198&lt;='Data Transformation'!$X$8)),TRUE,FALSE))</f>
        <v>0</v>
      </c>
    </row>
    <row r="199" spans="2:31" x14ac:dyDescent="0.25">
      <c r="B199" t="str">
        <v xml:space="preserve"> </v>
      </c>
      <c r="C199" t="str">
        <v xml:space="preserve"> </v>
      </c>
      <c r="D199" t="str">
        <v xml:space="preserve"> </v>
      </c>
      <c r="E199" t="str">
        <v xml:space="preserve"> </v>
      </c>
      <c r="F199" t="str">
        <v xml:space="preserve"> </v>
      </c>
      <c r="G199" t="str">
        <v xml:space="preserve"> </v>
      </c>
      <c r="H199" t="str">
        <v xml:space="preserve"> </v>
      </c>
      <c r="I199" t="str">
        <v xml:space="preserve"> </v>
      </c>
      <c r="K199" s="59" t="str">
        <f>IFERROR(AVERAGEIF('Data Transformation'!$B$425:$B$8425,B199,IF('Input and Summary Results'!$J$4="no",'Data Transformation'!$C$425:$C$8425,'Data Transformation'!$E$425:$E$8425)),"")</f>
        <v/>
      </c>
      <c r="L199" s="60" t="str" cm="1">
        <f t="array" ref="L199">IFERROR(_xlfn.STDEV.S(IF('Data Transformation'!$B$425:$B$8425=B199,IF('Input and Summary Results'!$J$4="no",'Data Transformation'!$C$425:$C$8425,'Data Transformation'!$E$425:$E$8425),"")),"")</f>
        <v/>
      </c>
      <c r="M199" s="58"/>
      <c r="N199" t="str">
        <f>IF(E199&gt;='Data Transformation'!$R$29,B199,"")</f>
        <v xml:space="preserve"> </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xml:space="preserve">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xml:space="preserve"> </v>
      </c>
      <c r="S199" t="str">
        <f>IF(D199&gt;='Data Transformation'!$R$31,B199,"")</f>
        <v xml:space="preserve">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
      </c>
      <c r="W199" t="str">
        <f t="shared" ref="W199:W262" si="10">IF(COUNT(N199:T199)&gt;1,"True","")</f>
        <v/>
      </c>
      <c r="X199" t="str">
        <f t="shared" ref="X199:X262" si="11">IF(AND(D199&gt;0.8,G199&gt;0.5,ISNUMBER(B199)),"True","")</f>
        <v/>
      </c>
      <c r="AC199" t="b">
        <f t="shared" ref="AC199:AC262" si="12">IF(AND(H199&gt;0.35,G199&lt;0.35,E199&gt;0.35,T199="",R199="",P199="",N199="",S199=""),TRUE,FALSE)</f>
        <v>0</v>
      </c>
      <c r="AD199" t="str">
        <f>IFERROR(ABS(ABS(K199-'Data Transformation'!$R$5)-ABS(K199-'Data Transformation'!$R$6)),"")</f>
        <v/>
      </c>
      <c r="AE199" t="b">
        <f>IF(C199=FALSE,"",IF(AND(OR(V199=$Z$6,V199=$Z$8),OR(AC199=TRUE,AD199&lt;='Data Transformation'!$X$8)),TRUE,FALSE))</f>
        <v>0</v>
      </c>
    </row>
    <row r="200" spans="2:31" x14ac:dyDescent="0.25">
      <c r="B200" t="str">
        <v xml:space="preserve"> </v>
      </c>
      <c r="C200" t="str">
        <v xml:space="preserve"> </v>
      </c>
      <c r="D200" t="str">
        <v xml:space="preserve"> </v>
      </c>
      <c r="E200" t="str">
        <v xml:space="preserve"> </v>
      </c>
      <c r="F200" t="str">
        <v xml:space="preserve"> </v>
      </c>
      <c r="G200" t="str">
        <v xml:space="preserve"> </v>
      </c>
      <c r="H200" t="str">
        <v xml:space="preserve"> </v>
      </c>
      <c r="I200" t="str">
        <v xml:space="preserve"> </v>
      </c>
      <c r="K200" s="59" t="str">
        <f>IFERROR(AVERAGEIF('Data Transformation'!$B$425:$B$8425,B200,IF('Input and Summary Results'!$J$4="no",'Data Transformation'!$C$425:$C$8425,'Data Transformation'!$E$425:$E$8425)),"")</f>
        <v/>
      </c>
      <c r="L200" s="60" t="str" cm="1">
        <f t="array" ref="L200">IFERROR(_xlfn.STDEV.S(IF('Data Transformation'!$B$425:$B$8425=B200,IF('Input and Summary Results'!$J$4="no",'Data Transformation'!$C$425:$C$8425,'Data Transformation'!$E$425:$E$8425),"")),"")</f>
        <v/>
      </c>
      <c r="M200" s="58"/>
      <c r="N200" t="str">
        <f>IF(E200&gt;='Data Transformation'!$R$29,B200,"")</f>
        <v xml:space="preserve"> </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xml:space="preserve">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xml:space="preserve"> </v>
      </c>
      <c r="S200" t="str">
        <f>IF(D200&gt;='Data Transformation'!$R$31,B200,"")</f>
        <v xml:space="preserve">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
      </c>
      <c r="W200" t="str">
        <f t="shared" si="10"/>
        <v/>
      </c>
      <c r="X200" t="str">
        <f t="shared" si="11"/>
        <v/>
      </c>
      <c r="AC200" t="b">
        <f t="shared" si="12"/>
        <v>0</v>
      </c>
      <c r="AD200" t="str">
        <f>IFERROR(ABS(ABS(K200-'Data Transformation'!$R$5)-ABS(K200-'Data Transformation'!$R$6)),"")</f>
        <v/>
      </c>
      <c r="AE200" t="b">
        <f>IF(C200=FALSE,"",IF(AND(OR(V200=$Z$6,V200=$Z$8),OR(AC200=TRUE,AD200&lt;='Data Transformation'!$X$8)),TRUE,FALSE))</f>
        <v>0</v>
      </c>
    </row>
    <row r="201" spans="2:31" x14ac:dyDescent="0.25">
      <c r="B201" t="str">
        <v xml:space="preserve"> </v>
      </c>
      <c r="C201" t="str">
        <v xml:space="preserve"> </v>
      </c>
      <c r="D201" t="str">
        <v xml:space="preserve"> </v>
      </c>
      <c r="E201" t="str">
        <v xml:space="preserve"> </v>
      </c>
      <c r="F201" t="str">
        <v xml:space="preserve"> </v>
      </c>
      <c r="G201" t="str">
        <v xml:space="preserve"> </v>
      </c>
      <c r="H201" t="str">
        <v xml:space="preserve"> </v>
      </c>
      <c r="I201" t="str">
        <v xml:space="preserve"> </v>
      </c>
      <c r="K201" s="59" t="str">
        <f>IFERROR(AVERAGEIF('Data Transformation'!$B$425:$B$8425,B201,IF('Input and Summary Results'!$J$4="no",'Data Transformation'!$C$425:$C$8425,'Data Transformation'!$E$425:$E$8425)),"")</f>
        <v/>
      </c>
      <c r="L201" s="60" t="str" cm="1">
        <f t="array" ref="L201">IFERROR(_xlfn.STDEV.S(IF('Data Transformation'!$B$425:$B$8425=B201,IF('Input and Summary Results'!$J$4="no",'Data Transformation'!$C$425:$C$8425,'Data Transformation'!$E$425:$E$8425),"")),"")</f>
        <v/>
      </c>
      <c r="M201" s="58"/>
      <c r="N201" t="str">
        <f>IF(E201&gt;='Data Transformation'!$R$29,B201,"")</f>
        <v xml:space="preserve"> </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xml:space="preserve">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xml:space="preserve"> </v>
      </c>
      <c r="S201" t="str">
        <f>IF(D201&gt;='Data Transformation'!$R$31,B201,"")</f>
        <v xml:space="preserve">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
      </c>
      <c r="W201" t="str">
        <f t="shared" si="10"/>
        <v/>
      </c>
      <c r="X201" t="str">
        <f t="shared" si="11"/>
        <v/>
      </c>
      <c r="AC201" t="b">
        <f t="shared" si="12"/>
        <v>0</v>
      </c>
      <c r="AD201" t="str">
        <f>IFERROR(ABS(ABS(K201-'Data Transformation'!$R$5)-ABS(K201-'Data Transformation'!$R$6)),"")</f>
        <v/>
      </c>
      <c r="AE201" t="b">
        <f>IF(C201=FALSE,"",IF(AND(OR(V201=$Z$6,V201=$Z$8),OR(AC201=TRUE,AD201&lt;='Data Transformation'!$X$8)),TRUE,FALSE))</f>
        <v>0</v>
      </c>
    </row>
    <row r="202" spans="2:31" x14ac:dyDescent="0.25">
      <c r="B202" t="str">
        <v xml:space="preserve"> </v>
      </c>
      <c r="C202" t="str">
        <v xml:space="preserve"> </v>
      </c>
      <c r="D202" t="str">
        <v xml:space="preserve"> </v>
      </c>
      <c r="E202" t="str">
        <v xml:space="preserve"> </v>
      </c>
      <c r="F202" t="str">
        <v xml:space="preserve"> </v>
      </c>
      <c r="G202" t="str">
        <v xml:space="preserve"> </v>
      </c>
      <c r="H202" t="str">
        <v xml:space="preserve"> </v>
      </c>
      <c r="I202" t="str">
        <v xml:space="preserve"> </v>
      </c>
      <c r="K202" s="59" t="str">
        <f>IFERROR(AVERAGEIF('Data Transformation'!$B$425:$B$8425,B202,IF('Input and Summary Results'!$J$4="no",'Data Transformation'!$C$425:$C$8425,'Data Transformation'!$E$425:$E$8425)),"")</f>
        <v/>
      </c>
      <c r="L202" s="60" t="str" cm="1">
        <f t="array" ref="L202">IFERROR(_xlfn.STDEV.S(IF('Data Transformation'!$B$425:$B$8425=B202,IF('Input and Summary Results'!$J$4="no",'Data Transformation'!$C$425:$C$8425,'Data Transformation'!$E$425:$E$8425),"")),"")</f>
        <v/>
      </c>
      <c r="M202" s="58"/>
      <c r="N202" t="str">
        <f>IF(E202&gt;='Data Transformation'!$R$29,B202,"")</f>
        <v xml:space="preserve"> </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xml:space="preserve">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xml:space="preserve"> </v>
      </c>
      <c r="S202" t="str">
        <f>IF(D202&gt;='Data Transformation'!$R$31,B202,"")</f>
        <v xml:space="preserve">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
      </c>
      <c r="W202" t="str">
        <f t="shared" si="10"/>
        <v/>
      </c>
      <c r="X202" t="str">
        <f t="shared" si="11"/>
        <v/>
      </c>
      <c r="AC202" t="b">
        <f t="shared" si="12"/>
        <v>0</v>
      </c>
      <c r="AD202" t="str">
        <f>IFERROR(ABS(ABS(K202-'Data Transformation'!$R$5)-ABS(K202-'Data Transformation'!$R$6)),"")</f>
        <v/>
      </c>
      <c r="AE202" t="b">
        <f>IF(C202=FALSE,"",IF(AND(OR(V202=$Z$6,V202=$Z$8),OR(AC202=TRUE,AD202&lt;='Data Transformation'!$X$8)),TRUE,FALSE))</f>
        <v>0</v>
      </c>
    </row>
    <row r="203" spans="2:31" x14ac:dyDescent="0.25">
      <c r="B203" t="str">
        <v xml:space="preserve"> </v>
      </c>
      <c r="C203" t="str">
        <v xml:space="preserve"> </v>
      </c>
      <c r="D203" t="str">
        <v xml:space="preserve"> </v>
      </c>
      <c r="E203" t="str">
        <v xml:space="preserve"> </v>
      </c>
      <c r="F203" t="str">
        <v xml:space="preserve"> </v>
      </c>
      <c r="G203" t="str">
        <v xml:space="preserve"> </v>
      </c>
      <c r="H203" t="str">
        <v xml:space="preserve"> </v>
      </c>
      <c r="I203" t="str">
        <v xml:space="preserve"> </v>
      </c>
      <c r="K203" s="59" t="str">
        <f>IFERROR(AVERAGEIF('Data Transformation'!$B$425:$B$8425,B203,IF('Input and Summary Results'!$J$4="no",'Data Transformation'!$C$425:$C$8425,'Data Transformation'!$E$425:$E$8425)),"")</f>
        <v/>
      </c>
      <c r="L203" s="60" t="str" cm="1">
        <f t="array" ref="L203">IFERROR(_xlfn.STDEV.S(IF('Data Transformation'!$B$425:$B$8425=B203,IF('Input and Summary Results'!$J$4="no",'Data Transformation'!$C$425:$C$8425,'Data Transformation'!$E$425:$E$8425),"")),"")</f>
        <v/>
      </c>
      <c r="M203" s="58"/>
      <c r="N203" t="str">
        <f>IF(E203&gt;='Data Transformation'!$R$29,B203,"")</f>
        <v xml:space="preserve"> </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xml:space="preserve">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xml:space="preserve"> </v>
      </c>
      <c r="S203" t="str">
        <f>IF(D203&gt;='Data Transformation'!$R$31,B203,"")</f>
        <v xml:space="preserve">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
      </c>
      <c r="W203" t="str">
        <f t="shared" si="10"/>
        <v/>
      </c>
      <c r="X203" t="str">
        <f t="shared" si="11"/>
        <v/>
      </c>
      <c r="AC203" t="b">
        <f t="shared" si="12"/>
        <v>0</v>
      </c>
      <c r="AD203" t="str">
        <f>IFERROR(ABS(ABS(K203-'Data Transformation'!$R$5)-ABS(K203-'Data Transformation'!$R$6)),"")</f>
        <v/>
      </c>
      <c r="AE203" t="b">
        <f>IF(C203=FALSE,"",IF(AND(OR(V203=$Z$6,V203=$Z$8),OR(AC203=TRUE,AD203&lt;='Data Transformation'!$X$8)),TRUE,FALSE))</f>
        <v>0</v>
      </c>
    </row>
    <row r="204" spans="2:31" x14ac:dyDescent="0.25">
      <c r="B204" t="str">
        <v xml:space="preserve"> </v>
      </c>
      <c r="C204" t="str">
        <v xml:space="preserve"> </v>
      </c>
      <c r="D204" t="str">
        <v xml:space="preserve"> </v>
      </c>
      <c r="E204" t="str">
        <v xml:space="preserve"> </v>
      </c>
      <c r="F204" t="str">
        <v xml:space="preserve"> </v>
      </c>
      <c r="G204" t="str">
        <v xml:space="preserve"> </v>
      </c>
      <c r="H204" t="str">
        <v xml:space="preserve"> </v>
      </c>
      <c r="I204" t="str">
        <v xml:space="preserve"> </v>
      </c>
      <c r="K204" s="59" t="str">
        <f>IFERROR(AVERAGEIF('Data Transformation'!$B$425:$B$8425,B204,IF('Input and Summary Results'!$J$4="no",'Data Transformation'!$C$425:$C$8425,'Data Transformation'!$E$425:$E$8425)),"")</f>
        <v/>
      </c>
      <c r="L204" s="60" t="str" cm="1">
        <f t="array" ref="L204">IFERROR(_xlfn.STDEV.S(IF('Data Transformation'!$B$425:$B$8425=B204,IF('Input and Summary Results'!$J$4="no",'Data Transformation'!$C$425:$C$8425,'Data Transformation'!$E$425:$E$8425),"")),"")</f>
        <v/>
      </c>
      <c r="M204" s="58"/>
      <c r="N204" t="str">
        <f>IF(E204&gt;='Data Transformation'!$R$29,B204,"")</f>
        <v xml:space="preserve"> </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xml:space="preserve">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xml:space="preserve"> </v>
      </c>
      <c r="S204" t="str">
        <f>IF(D204&gt;='Data Transformation'!$R$31,B204,"")</f>
        <v xml:space="preserve">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
      </c>
      <c r="W204" t="str">
        <f t="shared" si="10"/>
        <v/>
      </c>
      <c r="X204" t="str">
        <f t="shared" si="11"/>
        <v/>
      </c>
      <c r="AC204" t="b">
        <f t="shared" si="12"/>
        <v>0</v>
      </c>
      <c r="AD204" t="str">
        <f>IFERROR(ABS(ABS(K204-'Data Transformation'!$R$5)-ABS(K204-'Data Transformation'!$R$6)),"")</f>
        <v/>
      </c>
      <c r="AE204" t="b">
        <f>IF(C204=FALSE,"",IF(AND(OR(V204=$Z$6,V204=$Z$8),OR(AC204=TRUE,AD204&lt;='Data Transformation'!$X$8)),TRUE,FALSE))</f>
        <v>0</v>
      </c>
    </row>
    <row r="205" spans="2:31" x14ac:dyDescent="0.25">
      <c r="B205" t="str">
        <v xml:space="preserve"> </v>
      </c>
      <c r="C205" t="str">
        <v xml:space="preserve"> </v>
      </c>
      <c r="D205" t="str">
        <v xml:space="preserve"> </v>
      </c>
      <c r="E205" t="str">
        <v xml:space="preserve"> </v>
      </c>
      <c r="F205" t="str">
        <v xml:space="preserve"> </v>
      </c>
      <c r="G205" t="str">
        <v xml:space="preserve"> </v>
      </c>
      <c r="H205" t="str">
        <v xml:space="preserve"> </v>
      </c>
      <c r="I205" t="str">
        <v xml:space="preserve"> </v>
      </c>
      <c r="K205" s="59" t="str">
        <f>IFERROR(AVERAGEIF('Data Transformation'!$B$425:$B$8425,B205,IF('Input and Summary Results'!$J$4="no",'Data Transformation'!$C$425:$C$8425,'Data Transformation'!$E$425:$E$8425)),"")</f>
        <v/>
      </c>
      <c r="L205" s="60" t="str" cm="1">
        <f t="array" ref="L205">IFERROR(_xlfn.STDEV.S(IF('Data Transformation'!$B$425:$B$8425=B205,IF('Input and Summary Results'!$J$4="no",'Data Transformation'!$C$425:$C$8425,'Data Transformation'!$E$425:$E$8425),"")),"")</f>
        <v/>
      </c>
      <c r="M205" s="58"/>
      <c r="N205" t="str">
        <f>IF(E205&gt;='Data Transformation'!$R$29,B205,"")</f>
        <v xml:space="preserve"> </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xml:space="preserve">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xml:space="preserve"> </v>
      </c>
      <c r="S205" t="str">
        <f>IF(D205&gt;='Data Transformation'!$R$31,B205,"")</f>
        <v xml:space="preserve">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
      </c>
      <c r="W205" t="str">
        <f t="shared" si="10"/>
        <v/>
      </c>
      <c r="X205" t="str">
        <f t="shared" si="11"/>
        <v/>
      </c>
      <c r="AC205" t="b">
        <f t="shared" si="12"/>
        <v>0</v>
      </c>
      <c r="AD205" t="str">
        <f>IFERROR(ABS(ABS(K205-'Data Transformation'!$R$5)-ABS(K205-'Data Transformation'!$R$6)),"")</f>
        <v/>
      </c>
      <c r="AE205" t="b">
        <f>IF(C205=FALSE,"",IF(AND(OR(V205=$Z$6,V205=$Z$8),OR(AC205=TRUE,AD205&lt;='Data Transformation'!$X$8)),TRUE,FALSE))</f>
        <v>0</v>
      </c>
    </row>
    <row r="206" spans="2:31" x14ac:dyDescent="0.25">
      <c r="B206" t="str">
        <v xml:space="preserve"> </v>
      </c>
      <c r="C206" t="str">
        <v xml:space="preserve"> </v>
      </c>
      <c r="D206" t="str">
        <v xml:space="preserve"> </v>
      </c>
      <c r="E206" t="str">
        <v xml:space="preserve"> </v>
      </c>
      <c r="F206" t="str">
        <v xml:space="preserve"> </v>
      </c>
      <c r="G206" t="str">
        <v xml:space="preserve"> </v>
      </c>
      <c r="H206" t="str">
        <v xml:space="preserve"> </v>
      </c>
      <c r="I206" t="str">
        <v xml:space="preserve"> </v>
      </c>
      <c r="K206" s="59" t="str">
        <f>IFERROR(AVERAGEIF('Data Transformation'!$B$425:$B$8425,B206,IF('Input and Summary Results'!$J$4="no",'Data Transformation'!$C$425:$C$8425,'Data Transformation'!$E$425:$E$8425)),"")</f>
        <v/>
      </c>
      <c r="L206" s="60" t="str" cm="1">
        <f t="array" ref="L206">IFERROR(_xlfn.STDEV.S(IF('Data Transformation'!$B$425:$B$8425=B206,IF('Input and Summary Results'!$J$4="no",'Data Transformation'!$C$425:$C$8425,'Data Transformation'!$E$425:$E$8425),"")),"")</f>
        <v/>
      </c>
      <c r="M206" s="58"/>
      <c r="N206" t="str">
        <f>IF(E206&gt;='Data Transformation'!$R$29,B206,"")</f>
        <v xml:space="preserve">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xml:space="preserve"> </v>
      </c>
      <c r="Q206" t="str">
        <f>IFERROR(IF(AND(Assignments!L206&lt;('Data Transformation'!$R$4-'Data Transformation'!$R$3)/2,ABS(K206-'Data Transformation'!$R$6)&lt;ABS(K206-'Data Transformation'!$R$5),NOT(ISNUMBER(N206)),NOT(ISNUMBER(T206)),NOT(ISNUMBER(P206)),NOT(ISNUMBER(R206)),NOT(ISNUMBER(T206)),NOT(ISNUMBER(S206))),Assignments!B206,""),"")</f>
        <v/>
      </c>
      <c r="R206" t="str">
        <f>IF(H206&gt;='Data Transformation'!$R$30,B206,"")</f>
        <v xml:space="preserve"> </v>
      </c>
      <c r="S206" t="str">
        <f>IF(D206&gt;='Data Transformation'!$R$31,B206,"")</f>
        <v xml:space="preserve">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
      </c>
      <c r="W206" t="str">
        <f t="shared" si="10"/>
        <v/>
      </c>
      <c r="X206" t="str">
        <f t="shared" si="11"/>
        <v/>
      </c>
      <c r="AC206" t="b">
        <f t="shared" si="12"/>
        <v>0</v>
      </c>
      <c r="AD206" t="str">
        <f>IFERROR(ABS(ABS(K206-'Data Transformation'!$R$5)-ABS(K206-'Data Transformation'!$R$6)),"")</f>
        <v/>
      </c>
      <c r="AE206" t="b">
        <f>IF(C206=FALSE,"",IF(AND(OR(V206=$Z$6,V206=$Z$8),OR(AC206=TRUE,AD206&lt;='Data Transformation'!$X$8)),TRUE,FALSE))</f>
        <v>0</v>
      </c>
    </row>
    <row r="207" spans="2:31" x14ac:dyDescent="0.25">
      <c r="B207" t="str">
        <v xml:space="preserve"> </v>
      </c>
      <c r="C207" t="str">
        <v xml:space="preserve"> </v>
      </c>
      <c r="D207" t="str">
        <v xml:space="preserve"> </v>
      </c>
      <c r="E207" t="str">
        <v xml:space="preserve"> </v>
      </c>
      <c r="F207" t="str">
        <v xml:space="preserve"> </v>
      </c>
      <c r="G207" t="str">
        <v xml:space="preserve"> </v>
      </c>
      <c r="H207" t="str">
        <v xml:space="preserve"> </v>
      </c>
      <c r="I207" t="str">
        <v xml:space="preserve"> </v>
      </c>
      <c r="K207" s="59" t="str">
        <f>IFERROR(AVERAGEIF('Data Transformation'!$B$425:$B$8425,B207,IF('Input and Summary Results'!$J$4="no",'Data Transformation'!$C$425:$C$8425,'Data Transformation'!$E$425:$E$8425)),"")</f>
        <v/>
      </c>
      <c r="L207" s="60" t="str" cm="1">
        <f t="array" ref="L207">IFERROR(_xlfn.STDEV.S(IF('Data Transformation'!$B$425:$B$8425=B207,IF('Input and Summary Results'!$J$4="no",'Data Transformation'!$C$425:$C$8425,'Data Transformation'!$E$425:$E$8425),"")),"")</f>
        <v/>
      </c>
      <c r="M207" s="58"/>
      <c r="N207" t="str">
        <f>IF(E207&gt;='Data Transformation'!$R$29,B207,"")</f>
        <v xml:space="preserve"> </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xml:space="preserve">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xml:space="preserve"> </v>
      </c>
      <c r="S207" t="str">
        <f>IF(D207&gt;='Data Transformation'!$R$31,B207,"")</f>
        <v xml:space="preserve">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
      </c>
      <c r="W207" t="str">
        <f t="shared" si="10"/>
        <v/>
      </c>
      <c r="X207" t="str">
        <f t="shared" si="11"/>
        <v/>
      </c>
      <c r="AC207" t="b">
        <f t="shared" si="12"/>
        <v>0</v>
      </c>
      <c r="AD207" t="str">
        <f>IFERROR(ABS(ABS(K207-'Data Transformation'!$R$5)-ABS(K207-'Data Transformation'!$R$6)),"")</f>
        <v/>
      </c>
      <c r="AE207" t="b">
        <f>IF(C207=FALSE,"",IF(AND(OR(V207=$Z$6,V207=$Z$8),OR(AC207=TRUE,AD207&lt;='Data Transformation'!$X$8)),TRUE,FALSE))</f>
        <v>0</v>
      </c>
    </row>
    <row r="208" spans="2:31" x14ac:dyDescent="0.25">
      <c r="B208" t="str">
        <v xml:space="preserve"> </v>
      </c>
      <c r="C208" t="str">
        <v xml:space="preserve"> </v>
      </c>
      <c r="D208" t="str">
        <v xml:space="preserve"> </v>
      </c>
      <c r="E208" t="str">
        <v xml:space="preserve"> </v>
      </c>
      <c r="F208" t="str">
        <v xml:space="preserve"> </v>
      </c>
      <c r="G208" t="str">
        <v xml:space="preserve"> </v>
      </c>
      <c r="H208" t="str">
        <v xml:space="preserve"> </v>
      </c>
      <c r="I208" t="str">
        <v xml:space="preserve"> </v>
      </c>
      <c r="K208" s="59" t="str">
        <f>IFERROR(AVERAGEIF('Data Transformation'!$B$425:$B$8425,B208,IF('Input and Summary Results'!$J$4="no",'Data Transformation'!$C$425:$C$8425,'Data Transformation'!$E$425:$E$8425)),"")</f>
        <v/>
      </c>
      <c r="L208" s="60" t="str" cm="1">
        <f t="array" ref="L208">IFERROR(_xlfn.STDEV.S(IF('Data Transformation'!$B$425:$B$8425=B208,IF('Input and Summary Results'!$J$4="no",'Data Transformation'!$C$425:$C$8425,'Data Transformation'!$E$425:$E$8425),"")),"")</f>
        <v/>
      </c>
      <c r="M208" s="58"/>
      <c r="N208" t="str">
        <f>IF(E208&gt;='Data Transformation'!$R$29,B208,"")</f>
        <v xml:space="preserve"> </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xml:space="preserve">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xml:space="preserve"> </v>
      </c>
      <c r="S208" t="str">
        <f>IF(D208&gt;='Data Transformation'!$R$31,B208,"")</f>
        <v xml:space="preserve">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
      </c>
      <c r="W208" t="str">
        <f t="shared" si="10"/>
        <v/>
      </c>
      <c r="X208" t="str">
        <f t="shared" si="11"/>
        <v/>
      </c>
      <c r="AC208" t="b">
        <f t="shared" si="12"/>
        <v>0</v>
      </c>
      <c r="AD208" t="str">
        <f>IFERROR(ABS(ABS(K208-'Data Transformation'!$R$5)-ABS(K208-'Data Transformation'!$R$6)),"")</f>
        <v/>
      </c>
      <c r="AE208" t="b">
        <f>IF(C208=FALSE,"",IF(AND(OR(V208=$Z$6,V208=$Z$8),OR(AC208=TRUE,AD208&lt;='Data Transformation'!$X$8)),TRUE,FALSE))</f>
        <v>0</v>
      </c>
    </row>
    <row r="209" spans="2:31" x14ac:dyDescent="0.25">
      <c r="B209" t="str">
        <v xml:space="preserve"> </v>
      </c>
      <c r="C209" t="str">
        <v xml:space="preserve"> </v>
      </c>
      <c r="D209" t="str">
        <v xml:space="preserve"> </v>
      </c>
      <c r="E209" t="str">
        <v xml:space="preserve"> </v>
      </c>
      <c r="F209" t="str">
        <v xml:space="preserve"> </v>
      </c>
      <c r="G209" t="str">
        <v xml:space="preserve"> </v>
      </c>
      <c r="H209" t="str">
        <v xml:space="preserve"> </v>
      </c>
      <c r="I209" t="str">
        <v xml:space="preserve"> </v>
      </c>
      <c r="K209" s="59" t="str">
        <f>IFERROR(AVERAGEIF('Data Transformation'!$B$425:$B$8425,B209,IF('Input and Summary Results'!$J$4="no",'Data Transformation'!$C$425:$C$8425,'Data Transformation'!$E$425:$E$8425)),"")</f>
        <v/>
      </c>
      <c r="L209" s="60" t="str" cm="1">
        <f t="array" ref="L209">IFERROR(_xlfn.STDEV.S(IF('Data Transformation'!$B$425:$B$8425=B209,IF('Input and Summary Results'!$J$4="no",'Data Transformation'!$C$425:$C$8425,'Data Transformation'!$E$425:$E$8425),"")),"")</f>
        <v/>
      </c>
      <c r="M209" s="58"/>
      <c r="N209" t="str">
        <f>IF(E209&gt;='Data Transformation'!$R$29,B209,"")</f>
        <v xml:space="preserve">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xml:space="preserve"> </v>
      </c>
      <c r="Q209" t="str">
        <f>IFERROR(IF(AND(Assignments!L209&lt;('Data Transformation'!$R$4-'Data Transformation'!$R$3)/2,ABS(K209-'Data Transformation'!$R$6)&lt;ABS(K209-'Data Transformation'!$R$5),NOT(ISNUMBER(N209)),NOT(ISNUMBER(T209)),NOT(ISNUMBER(P209)),NOT(ISNUMBER(R209)),NOT(ISNUMBER(T209)),NOT(ISNUMBER(S209))),Assignments!B209,""),"")</f>
        <v/>
      </c>
      <c r="R209" t="str">
        <f>IF(H209&gt;='Data Transformation'!$R$30,B209,"")</f>
        <v xml:space="preserve"> </v>
      </c>
      <c r="S209" t="str">
        <f>IF(D209&gt;='Data Transformation'!$R$31,B209,"")</f>
        <v xml:space="preserve">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
      </c>
      <c r="W209" t="str">
        <f t="shared" si="10"/>
        <v/>
      </c>
      <c r="X209" t="str">
        <f t="shared" si="11"/>
        <v/>
      </c>
      <c r="AC209" t="b">
        <f t="shared" si="12"/>
        <v>0</v>
      </c>
      <c r="AD209" t="str">
        <f>IFERROR(ABS(ABS(K209-'Data Transformation'!$R$5)-ABS(K209-'Data Transformation'!$R$6)),"")</f>
        <v/>
      </c>
      <c r="AE209" t="b">
        <f>IF(C209=FALSE,"",IF(AND(OR(V209=$Z$6,V209=$Z$8),OR(AC209=TRUE,AD209&lt;='Data Transformation'!$X$8)),TRUE,FALSE))</f>
        <v>0</v>
      </c>
    </row>
    <row r="210" spans="2:31" x14ac:dyDescent="0.25">
      <c r="B210" t="str">
        <v xml:space="preserve"> </v>
      </c>
      <c r="C210" t="str">
        <v xml:space="preserve"> </v>
      </c>
      <c r="D210" t="str">
        <v xml:space="preserve"> </v>
      </c>
      <c r="E210" t="str">
        <v xml:space="preserve"> </v>
      </c>
      <c r="F210" t="str">
        <v xml:space="preserve"> </v>
      </c>
      <c r="G210" t="str">
        <v xml:space="preserve"> </v>
      </c>
      <c r="H210" t="str">
        <v xml:space="preserve"> </v>
      </c>
      <c r="I210" t="str">
        <v xml:space="preserve"> </v>
      </c>
      <c r="K210" s="59" t="str">
        <f>IFERROR(AVERAGEIF('Data Transformation'!$B$425:$B$8425,B210,IF('Input and Summary Results'!$J$4="no",'Data Transformation'!$C$425:$C$8425,'Data Transformation'!$E$425:$E$8425)),"")</f>
        <v/>
      </c>
      <c r="L210" s="60" t="str" cm="1">
        <f t="array" ref="L210">IFERROR(_xlfn.STDEV.S(IF('Data Transformation'!$B$425:$B$8425=B210,IF('Input and Summary Results'!$J$4="no",'Data Transformation'!$C$425:$C$8425,'Data Transformation'!$E$425:$E$8425),"")),"")</f>
        <v/>
      </c>
      <c r="M210" s="58"/>
      <c r="N210" t="str">
        <f>IF(E210&gt;='Data Transformation'!$R$29,B210,"")</f>
        <v xml:space="preserve">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xml:space="preserve"> </v>
      </c>
      <c r="Q210" t="str">
        <f>IFERROR(IF(AND(Assignments!L210&lt;('Data Transformation'!$R$4-'Data Transformation'!$R$3)/2,ABS(K210-'Data Transformation'!$R$6)&lt;ABS(K210-'Data Transformation'!$R$5),NOT(ISNUMBER(N210)),NOT(ISNUMBER(T210)),NOT(ISNUMBER(P210)),NOT(ISNUMBER(R210)),NOT(ISNUMBER(T210)),NOT(ISNUMBER(S210))),Assignments!B210,""),"")</f>
        <v/>
      </c>
      <c r="R210" t="str">
        <f>IF(H210&gt;='Data Transformation'!$R$30,B210,"")</f>
        <v xml:space="preserve"> </v>
      </c>
      <c r="S210" t="str">
        <f>IF(D210&gt;='Data Transformation'!$R$31,B210,"")</f>
        <v xml:space="preserve">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
      </c>
      <c r="W210" t="str">
        <f t="shared" si="10"/>
        <v/>
      </c>
      <c r="X210" t="str">
        <f t="shared" si="11"/>
        <v/>
      </c>
      <c r="AC210" t="b">
        <f t="shared" si="12"/>
        <v>0</v>
      </c>
      <c r="AD210" t="str">
        <f>IFERROR(ABS(ABS(K210-'Data Transformation'!$R$5)-ABS(K210-'Data Transformation'!$R$6)),"")</f>
        <v/>
      </c>
      <c r="AE210" t="b">
        <f>IF(C210=FALSE,"",IF(AND(OR(V210=$Z$6,V210=$Z$8),OR(AC210=TRUE,AD210&lt;='Data Transformation'!$X$8)),TRUE,FALSE))</f>
        <v>0</v>
      </c>
    </row>
    <row r="211" spans="2:31" x14ac:dyDescent="0.25">
      <c r="B211" t="str">
        <v xml:space="preserve"> </v>
      </c>
      <c r="C211" t="str">
        <v xml:space="preserve"> </v>
      </c>
      <c r="D211" t="str">
        <v xml:space="preserve"> </v>
      </c>
      <c r="E211" t="str">
        <v xml:space="preserve"> </v>
      </c>
      <c r="F211" t="str">
        <v xml:space="preserve"> </v>
      </c>
      <c r="G211" t="str">
        <v xml:space="preserve"> </v>
      </c>
      <c r="H211" t="str">
        <v xml:space="preserve"> </v>
      </c>
      <c r="I211" t="str">
        <v xml:space="preserve"> </v>
      </c>
      <c r="K211" s="59" t="str">
        <f>IFERROR(AVERAGEIF('Data Transformation'!$B$425:$B$8425,B211,IF('Input and Summary Results'!$J$4="no",'Data Transformation'!$C$425:$C$8425,'Data Transformation'!$E$425:$E$8425)),"")</f>
        <v/>
      </c>
      <c r="L211" s="60" t="str" cm="1">
        <f t="array" ref="L211">IFERROR(_xlfn.STDEV.S(IF('Data Transformation'!$B$425:$B$8425=B211,IF('Input and Summary Results'!$J$4="no",'Data Transformation'!$C$425:$C$8425,'Data Transformation'!$E$425:$E$8425),"")),"")</f>
        <v/>
      </c>
      <c r="M211" s="58"/>
      <c r="N211" t="str">
        <f>IF(E211&gt;='Data Transformation'!$R$29,B211,"")</f>
        <v xml:space="preserve"> </v>
      </c>
      <c r="O211" t="str">
        <f>IFERROR(IF(AND(Assignments!L211&lt;('Data Transformation'!$R$4-'Data Transformation'!$R$3)/2,ABS(K211-'Data Transformation'!$R$6)&gt;ABS(K211-'Data Transformation'!$R$5),NOT(ISNUMBER(N211)),NOT(ISNUMBER(R211)),NOT(ISNUMBER(P211)),NOT(ISNUMBER(R211)),NOT(ISNUMBER(S211)),NOT(ISNUMBER(T211))),Assignments!B211,""),"")</f>
        <v/>
      </c>
      <c r="P211" t="str">
        <f>IF(AND(NOT(ISNUMBER(N211)),NOT(ISNUMBER(R211)),NOT(ISNUMBER(S211)),G211&gt;='Data Transformation'!$R$28),B211,"")</f>
        <v xml:space="preserve"> </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xml:space="preserve"> </v>
      </c>
      <c r="S211" t="str">
        <f>IF(D211&gt;='Data Transformation'!$R$31,B211,"")</f>
        <v xml:space="preserve">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
      </c>
      <c r="W211" t="str">
        <f t="shared" si="10"/>
        <v/>
      </c>
      <c r="X211" t="str">
        <f t="shared" si="11"/>
        <v/>
      </c>
      <c r="AC211" t="b">
        <f t="shared" si="12"/>
        <v>0</v>
      </c>
      <c r="AD211" t="str">
        <f>IFERROR(ABS(ABS(K211-'Data Transformation'!$R$5)-ABS(K211-'Data Transformation'!$R$6)),"")</f>
        <v/>
      </c>
      <c r="AE211" t="b">
        <f>IF(C211=FALSE,"",IF(AND(OR(V211=$Z$6,V211=$Z$8),OR(AC211=TRUE,AD211&lt;='Data Transformation'!$X$8)),TRUE,FALSE))</f>
        <v>0</v>
      </c>
    </row>
    <row r="212" spans="2:31" x14ac:dyDescent="0.25">
      <c r="B212" t="str">
        <v xml:space="preserve"> </v>
      </c>
      <c r="C212" t="str">
        <v xml:space="preserve"> </v>
      </c>
      <c r="D212" t="str">
        <v xml:space="preserve"> </v>
      </c>
      <c r="E212" t="str">
        <v xml:space="preserve"> </v>
      </c>
      <c r="F212" t="str">
        <v xml:space="preserve"> </v>
      </c>
      <c r="G212" t="str">
        <v xml:space="preserve"> </v>
      </c>
      <c r="H212" t="str">
        <v xml:space="preserve"> </v>
      </c>
      <c r="I212" t="str">
        <v xml:space="preserve"> </v>
      </c>
      <c r="K212" s="59" t="str">
        <f>IFERROR(AVERAGEIF('Data Transformation'!$B$425:$B$8425,B212,IF('Input and Summary Results'!$J$4="no",'Data Transformation'!$C$425:$C$8425,'Data Transformation'!$E$425:$E$8425)),"")</f>
        <v/>
      </c>
      <c r="L212" s="60" t="str" cm="1">
        <f t="array" ref="L212">IFERROR(_xlfn.STDEV.S(IF('Data Transformation'!$B$425:$B$8425=B212,IF('Input and Summary Results'!$J$4="no",'Data Transformation'!$C$425:$C$8425,'Data Transformation'!$E$425:$E$8425),"")),"")</f>
        <v/>
      </c>
      <c r="M212" s="58"/>
      <c r="N212" t="str">
        <f>IF(E212&gt;='Data Transformation'!$R$29,B212,"")</f>
        <v xml:space="preserve"> </v>
      </c>
      <c r="O212" t="str">
        <f>IFERROR(IF(AND(Assignments!L212&lt;('Data Transformation'!$R$4-'Data Transformation'!$R$3)/2,ABS(K212-'Data Transformation'!$R$6)&gt;ABS(K212-'Data Transformation'!$R$5),NOT(ISNUMBER(N212)),NOT(ISNUMBER(R212)),NOT(ISNUMBER(P212)),NOT(ISNUMBER(R212)),NOT(ISNUMBER(S212)),NOT(ISNUMBER(T212))),Assignments!B212,""),"")</f>
        <v/>
      </c>
      <c r="P212" t="str">
        <f>IF(AND(NOT(ISNUMBER(N212)),NOT(ISNUMBER(R212)),NOT(ISNUMBER(S212)),G212&gt;='Data Transformation'!$R$28),B212,"")</f>
        <v xml:space="preserve"> </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xml:space="preserve"> </v>
      </c>
      <c r="S212" t="str">
        <f>IF(D212&gt;='Data Transformation'!$R$31,B212,"")</f>
        <v xml:space="preserve">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
      </c>
      <c r="W212" t="str">
        <f t="shared" si="10"/>
        <v/>
      </c>
      <c r="X212" t="str">
        <f t="shared" si="11"/>
        <v/>
      </c>
      <c r="AC212" t="b">
        <f t="shared" si="12"/>
        <v>0</v>
      </c>
      <c r="AD212" t="str">
        <f>IFERROR(ABS(ABS(K212-'Data Transformation'!$R$5)-ABS(K212-'Data Transformation'!$R$6)),"")</f>
        <v/>
      </c>
      <c r="AE212" t="b">
        <f>IF(C212=FALSE,"",IF(AND(OR(V212=$Z$6,V212=$Z$8),OR(AC212=TRUE,AD212&lt;='Data Transformation'!$X$8)),TRUE,FALSE))</f>
        <v>0</v>
      </c>
    </row>
    <row r="213" spans="2:31" x14ac:dyDescent="0.25">
      <c r="B213" t="str">
        <v xml:space="preserve"> </v>
      </c>
      <c r="C213" t="str">
        <v xml:space="preserve"> </v>
      </c>
      <c r="D213" t="str">
        <v xml:space="preserve"> </v>
      </c>
      <c r="E213" t="str">
        <v xml:space="preserve"> </v>
      </c>
      <c r="F213" t="str">
        <v xml:space="preserve"> </v>
      </c>
      <c r="G213" t="str">
        <v xml:space="preserve"> </v>
      </c>
      <c r="H213" t="str">
        <v xml:space="preserve"> </v>
      </c>
      <c r="I213" t="str">
        <v xml:space="preserve"> </v>
      </c>
      <c r="K213" s="59" t="str">
        <f>IFERROR(AVERAGEIF('Data Transformation'!$B$425:$B$8425,B213,IF('Input and Summary Results'!$J$4="no",'Data Transformation'!$C$425:$C$8425,'Data Transformation'!$E$425:$E$8425)),"")</f>
        <v/>
      </c>
      <c r="L213" s="60" t="str" cm="1">
        <f t="array" ref="L213">IFERROR(_xlfn.STDEV.S(IF('Data Transformation'!$B$425:$B$8425=B213,IF('Input and Summary Results'!$J$4="no",'Data Transformation'!$C$425:$C$8425,'Data Transformation'!$E$425:$E$8425),"")),"")</f>
        <v/>
      </c>
      <c r="M213" s="58"/>
      <c r="N213" t="str">
        <f>IF(E213&gt;='Data Transformation'!$R$29,B213,"")</f>
        <v xml:space="preserve"> </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xml:space="preserve">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xml:space="preserve"> </v>
      </c>
      <c r="S213" t="str">
        <f>IF(D213&gt;='Data Transformation'!$R$31,B213,"")</f>
        <v xml:space="preserve">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
      </c>
      <c r="W213" t="str">
        <f t="shared" si="10"/>
        <v/>
      </c>
      <c r="X213" t="str">
        <f t="shared" si="11"/>
        <v/>
      </c>
      <c r="AC213" t="b">
        <f t="shared" si="12"/>
        <v>0</v>
      </c>
      <c r="AD213" t="str">
        <f>IFERROR(ABS(ABS(K213-'Data Transformation'!$R$5)-ABS(K213-'Data Transformation'!$R$6)),"")</f>
        <v/>
      </c>
      <c r="AE213" t="b">
        <f>IF(C213=FALSE,"",IF(AND(OR(V213=$Z$6,V213=$Z$8),OR(AC213=TRUE,AD213&lt;='Data Transformation'!$X$8)),TRUE,FALSE))</f>
        <v>0</v>
      </c>
    </row>
    <row r="214" spans="2:31" x14ac:dyDescent="0.25">
      <c r="B214" t="str">
        <v xml:space="preserve"> </v>
      </c>
      <c r="C214" t="str">
        <v xml:space="preserve"> </v>
      </c>
      <c r="D214" t="str">
        <v xml:space="preserve"> </v>
      </c>
      <c r="E214" t="str">
        <v xml:space="preserve"> </v>
      </c>
      <c r="F214" t="str">
        <v xml:space="preserve"> </v>
      </c>
      <c r="G214" t="str">
        <v xml:space="preserve"> </v>
      </c>
      <c r="H214" t="str">
        <v xml:space="preserve"> </v>
      </c>
      <c r="I214" t="str">
        <v xml:space="preserve"> </v>
      </c>
      <c r="K214" s="59" t="str">
        <f>IFERROR(AVERAGEIF('Data Transformation'!$B$425:$B$8425,B214,IF('Input and Summary Results'!$J$4="no",'Data Transformation'!$C$425:$C$8425,'Data Transformation'!$E$425:$E$8425)),"")</f>
        <v/>
      </c>
      <c r="L214" s="60" t="str" cm="1">
        <f t="array" ref="L214">IFERROR(_xlfn.STDEV.S(IF('Data Transformation'!$B$425:$B$8425=B214,IF('Input and Summary Results'!$J$4="no",'Data Transformation'!$C$425:$C$8425,'Data Transformation'!$E$425:$E$8425),"")),"")</f>
        <v/>
      </c>
      <c r="M214" s="58"/>
      <c r="N214" t="str">
        <f>IF(E214&gt;='Data Transformation'!$R$29,B214,"")</f>
        <v xml:space="preserve">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xml:space="preserve"> </v>
      </c>
      <c r="Q214" t="str">
        <f>IFERROR(IF(AND(Assignments!L214&lt;('Data Transformation'!$R$4-'Data Transformation'!$R$3)/2,ABS(K214-'Data Transformation'!$R$6)&lt;ABS(K214-'Data Transformation'!$R$5),NOT(ISNUMBER(N214)),NOT(ISNUMBER(T214)),NOT(ISNUMBER(P214)),NOT(ISNUMBER(R214)),NOT(ISNUMBER(T214)),NOT(ISNUMBER(S214))),Assignments!B214,""),"")</f>
        <v/>
      </c>
      <c r="R214" t="str">
        <f>IF(H214&gt;='Data Transformation'!$R$30,B214,"")</f>
        <v xml:space="preserve"> </v>
      </c>
      <c r="S214" t="str">
        <f>IF(D214&gt;='Data Transformation'!$R$31,B214,"")</f>
        <v xml:space="preserve">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
      </c>
      <c r="W214" t="str">
        <f t="shared" si="10"/>
        <v/>
      </c>
      <c r="X214" t="str">
        <f t="shared" si="11"/>
        <v/>
      </c>
      <c r="AC214" t="b">
        <f t="shared" si="12"/>
        <v>0</v>
      </c>
      <c r="AD214" t="str">
        <f>IFERROR(ABS(ABS(K214-'Data Transformation'!$R$5)-ABS(K214-'Data Transformation'!$R$6)),"")</f>
        <v/>
      </c>
      <c r="AE214" t="b">
        <f>IF(C214=FALSE,"",IF(AND(OR(V214=$Z$6,V214=$Z$8),OR(AC214=TRUE,AD214&lt;='Data Transformation'!$X$8)),TRUE,FALSE))</f>
        <v>0</v>
      </c>
    </row>
    <row r="215" spans="2:31" x14ac:dyDescent="0.25">
      <c r="B215" t="str">
        <v xml:space="preserve"> </v>
      </c>
      <c r="C215" t="str">
        <v xml:space="preserve"> </v>
      </c>
      <c r="D215" t="str">
        <v xml:space="preserve"> </v>
      </c>
      <c r="E215" t="str">
        <v xml:space="preserve"> </v>
      </c>
      <c r="F215" t="str">
        <v xml:space="preserve"> </v>
      </c>
      <c r="G215" t="str">
        <v xml:space="preserve"> </v>
      </c>
      <c r="H215" t="str">
        <v xml:space="preserve"> </v>
      </c>
      <c r="I215" t="str">
        <v xml:space="preserve"> </v>
      </c>
      <c r="K215" s="59" t="str">
        <f>IFERROR(AVERAGEIF('Data Transformation'!$B$425:$B$8425,B215,IF('Input and Summary Results'!$J$4="no",'Data Transformation'!$C$425:$C$8425,'Data Transformation'!$E$425:$E$8425)),"")</f>
        <v/>
      </c>
      <c r="L215" s="60" t="str" cm="1">
        <f t="array" ref="L215">IFERROR(_xlfn.STDEV.S(IF('Data Transformation'!$B$425:$B$8425=B215,IF('Input and Summary Results'!$J$4="no",'Data Transformation'!$C$425:$C$8425,'Data Transformation'!$E$425:$E$8425),"")),"")</f>
        <v/>
      </c>
      <c r="M215" s="58"/>
      <c r="N215" t="str">
        <f>IF(E215&gt;='Data Transformation'!$R$29,B215,"")</f>
        <v xml:space="preserve"> </v>
      </c>
      <c r="O215" t="str">
        <f>IFERROR(IF(AND(Assignments!L215&lt;('Data Transformation'!$R$4-'Data Transformation'!$R$3)/2,ABS(K215-'Data Transformation'!$R$6)&gt;ABS(K215-'Data Transformation'!$R$5),NOT(ISNUMBER(N215)),NOT(ISNUMBER(R215)),NOT(ISNUMBER(P215)),NOT(ISNUMBER(R215)),NOT(ISNUMBER(S215)),NOT(ISNUMBER(T215))),Assignments!B215,""),"")</f>
        <v/>
      </c>
      <c r="P215" t="str">
        <f>IF(AND(NOT(ISNUMBER(N215)),NOT(ISNUMBER(R215)),NOT(ISNUMBER(S215)),G215&gt;='Data Transformation'!$R$28),B215,"")</f>
        <v xml:space="preserve">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xml:space="preserve"> </v>
      </c>
      <c r="S215" t="str">
        <f>IF(D215&gt;='Data Transformation'!$R$31,B215,"")</f>
        <v xml:space="preserve">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
      </c>
      <c r="W215" t="str">
        <f t="shared" si="10"/>
        <v/>
      </c>
      <c r="X215" t="str">
        <f t="shared" si="11"/>
        <v/>
      </c>
      <c r="AC215" t="b">
        <f t="shared" si="12"/>
        <v>0</v>
      </c>
      <c r="AD215" t="str">
        <f>IFERROR(ABS(ABS(K215-'Data Transformation'!$R$5)-ABS(K215-'Data Transformation'!$R$6)),"")</f>
        <v/>
      </c>
      <c r="AE215" t="b">
        <f>IF(C215=FALSE,"",IF(AND(OR(V215=$Z$6,V215=$Z$8),OR(AC215=TRUE,AD215&lt;='Data Transformation'!$X$8)),TRUE,FALSE))</f>
        <v>0</v>
      </c>
    </row>
    <row r="216" spans="2:31" x14ac:dyDescent="0.25">
      <c r="B216" t="str">
        <v xml:space="preserve"> </v>
      </c>
      <c r="C216" t="str">
        <v xml:space="preserve"> </v>
      </c>
      <c r="D216" t="str">
        <v xml:space="preserve"> </v>
      </c>
      <c r="E216" t="str">
        <v xml:space="preserve"> </v>
      </c>
      <c r="F216" t="str">
        <v xml:space="preserve"> </v>
      </c>
      <c r="G216" t="str">
        <v xml:space="preserve"> </v>
      </c>
      <c r="H216" t="str">
        <v xml:space="preserve"> </v>
      </c>
      <c r="I216" t="str">
        <v xml:space="preserve"> </v>
      </c>
      <c r="K216" s="59" t="str">
        <f>IFERROR(AVERAGEIF('Data Transformation'!$B$425:$B$8425,B216,IF('Input and Summary Results'!$J$4="no",'Data Transformation'!$C$425:$C$8425,'Data Transformation'!$E$425:$E$8425)),"")</f>
        <v/>
      </c>
      <c r="L216" s="60" t="str" cm="1">
        <f t="array" ref="L216">IFERROR(_xlfn.STDEV.S(IF('Data Transformation'!$B$425:$B$8425=B216,IF('Input and Summary Results'!$J$4="no",'Data Transformation'!$C$425:$C$8425,'Data Transformation'!$E$425:$E$8425),"")),"")</f>
        <v/>
      </c>
      <c r="M216" s="58"/>
      <c r="N216" t="str">
        <f>IF(E216&gt;='Data Transformation'!$R$29,B216,"")</f>
        <v xml:space="preserve">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xml:space="preserve"> </v>
      </c>
      <c r="Q216" t="str">
        <f>IFERROR(IF(AND(Assignments!L216&lt;('Data Transformation'!$R$4-'Data Transformation'!$R$3)/2,ABS(K216-'Data Transformation'!$R$6)&lt;ABS(K216-'Data Transformation'!$R$5),NOT(ISNUMBER(N216)),NOT(ISNUMBER(T216)),NOT(ISNUMBER(P216)),NOT(ISNUMBER(R216)),NOT(ISNUMBER(T216)),NOT(ISNUMBER(S216))),Assignments!B216,""),"")</f>
        <v/>
      </c>
      <c r="R216" t="str">
        <f>IF(H216&gt;='Data Transformation'!$R$30,B216,"")</f>
        <v xml:space="preserve"> </v>
      </c>
      <c r="S216" t="str">
        <f>IF(D216&gt;='Data Transformation'!$R$31,B216,"")</f>
        <v xml:space="preserve">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
      </c>
      <c r="W216" t="str">
        <f t="shared" si="10"/>
        <v/>
      </c>
      <c r="X216" t="str">
        <f t="shared" si="11"/>
        <v/>
      </c>
      <c r="AC216" t="b">
        <f t="shared" si="12"/>
        <v>0</v>
      </c>
      <c r="AD216" t="str">
        <f>IFERROR(ABS(ABS(K216-'Data Transformation'!$R$5)-ABS(K216-'Data Transformation'!$R$6)),"")</f>
        <v/>
      </c>
      <c r="AE216" t="b">
        <f>IF(C216=FALSE,"",IF(AND(OR(V216=$Z$6,V216=$Z$8),OR(AC216=TRUE,AD216&lt;='Data Transformation'!$X$8)),TRUE,FALSE))</f>
        <v>0</v>
      </c>
    </row>
    <row r="217" spans="2:31" x14ac:dyDescent="0.25">
      <c r="B217" t="str">
        <v xml:space="preserve"> </v>
      </c>
      <c r="C217" t="str">
        <v xml:space="preserve"> </v>
      </c>
      <c r="D217" t="str">
        <v xml:space="preserve"> </v>
      </c>
      <c r="E217" t="str">
        <v xml:space="preserve"> </v>
      </c>
      <c r="F217" t="str">
        <v xml:space="preserve"> </v>
      </c>
      <c r="G217" t="str">
        <v xml:space="preserve"> </v>
      </c>
      <c r="H217" t="str">
        <v xml:space="preserve"> </v>
      </c>
      <c r="I217" t="str">
        <v xml:space="preserve"> </v>
      </c>
      <c r="K217" s="59" t="str">
        <f>IFERROR(AVERAGEIF('Data Transformation'!$B$425:$B$8425,B217,IF('Input and Summary Results'!$J$4="no",'Data Transformation'!$C$425:$C$8425,'Data Transformation'!$E$425:$E$8425)),"")</f>
        <v/>
      </c>
      <c r="L217" s="60" t="str" cm="1">
        <f t="array" ref="L217">IFERROR(_xlfn.STDEV.S(IF('Data Transformation'!$B$425:$B$8425=B217,IF('Input and Summary Results'!$J$4="no",'Data Transformation'!$C$425:$C$8425,'Data Transformation'!$E$425:$E$8425),"")),"")</f>
        <v/>
      </c>
      <c r="M217" s="58"/>
      <c r="N217" t="str">
        <f>IF(E217&gt;='Data Transformation'!$R$29,B217,"")</f>
        <v xml:space="preserve">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xml:space="preserve"> </v>
      </c>
      <c r="Q217" t="str">
        <f>IFERROR(IF(AND(Assignments!L217&lt;('Data Transformation'!$R$4-'Data Transformation'!$R$3)/2,ABS(K217-'Data Transformation'!$R$6)&lt;ABS(K217-'Data Transformation'!$R$5),NOT(ISNUMBER(N217)),NOT(ISNUMBER(T217)),NOT(ISNUMBER(P217)),NOT(ISNUMBER(R217)),NOT(ISNUMBER(T217)),NOT(ISNUMBER(S217))),Assignments!B217,""),"")</f>
        <v/>
      </c>
      <c r="R217" t="str">
        <f>IF(H217&gt;='Data Transformation'!$R$30,B217,"")</f>
        <v xml:space="preserve"> </v>
      </c>
      <c r="S217" t="str">
        <f>IF(D217&gt;='Data Transformation'!$R$31,B217,"")</f>
        <v xml:space="preserve">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
      </c>
      <c r="W217" t="str">
        <f t="shared" si="10"/>
        <v/>
      </c>
      <c r="X217" t="str">
        <f t="shared" si="11"/>
        <v/>
      </c>
      <c r="AC217" t="b">
        <f t="shared" si="12"/>
        <v>0</v>
      </c>
      <c r="AD217" t="str">
        <f>IFERROR(ABS(ABS(K217-'Data Transformation'!$R$5)-ABS(K217-'Data Transformation'!$R$6)),"")</f>
        <v/>
      </c>
      <c r="AE217" t="b">
        <f>IF(C217=FALSE,"",IF(AND(OR(V217=$Z$6,V217=$Z$8),OR(AC217=TRUE,AD217&lt;='Data Transformation'!$X$8)),TRUE,FALSE))</f>
        <v>0</v>
      </c>
    </row>
    <row r="218" spans="2:31" x14ac:dyDescent="0.25">
      <c r="B218" t="str">
        <v xml:space="preserve"> </v>
      </c>
      <c r="C218" t="str">
        <v xml:space="preserve"> </v>
      </c>
      <c r="D218" t="str">
        <v xml:space="preserve"> </v>
      </c>
      <c r="E218" t="str">
        <v xml:space="preserve"> </v>
      </c>
      <c r="F218" t="str">
        <v xml:space="preserve"> </v>
      </c>
      <c r="G218" t="str">
        <v xml:space="preserve"> </v>
      </c>
      <c r="H218" t="str">
        <v xml:space="preserve"> </v>
      </c>
      <c r="I218" t="str">
        <v xml:space="preserve"> </v>
      </c>
      <c r="K218" s="59" t="str">
        <f>IFERROR(AVERAGEIF('Data Transformation'!$B$425:$B$8425,B218,IF('Input and Summary Results'!$J$4="no",'Data Transformation'!$C$425:$C$8425,'Data Transformation'!$E$425:$E$8425)),"")</f>
        <v/>
      </c>
      <c r="L218" s="60" t="str" cm="1">
        <f t="array" ref="L218">IFERROR(_xlfn.STDEV.S(IF('Data Transformation'!$B$425:$B$8425=B218,IF('Input and Summary Results'!$J$4="no",'Data Transformation'!$C$425:$C$8425,'Data Transformation'!$E$425:$E$8425),"")),"")</f>
        <v/>
      </c>
      <c r="M218" s="58"/>
      <c r="N218" t="str">
        <f>IF(E218&gt;='Data Transformation'!$R$29,B218,"")</f>
        <v xml:space="preserve">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xml:space="preserve"> </v>
      </c>
      <c r="Q218" t="str">
        <f>IFERROR(IF(AND(Assignments!L218&lt;('Data Transformation'!$R$4-'Data Transformation'!$R$3)/2,ABS(K218-'Data Transformation'!$R$6)&lt;ABS(K218-'Data Transformation'!$R$5),NOT(ISNUMBER(N218)),NOT(ISNUMBER(T218)),NOT(ISNUMBER(P218)),NOT(ISNUMBER(R218)),NOT(ISNUMBER(T218)),NOT(ISNUMBER(S218))),Assignments!B218,""),"")</f>
        <v/>
      </c>
      <c r="R218" t="str">
        <f>IF(H218&gt;='Data Transformation'!$R$30,B218,"")</f>
        <v xml:space="preserve"> </v>
      </c>
      <c r="S218" t="str">
        <f>IF(D218&gt;='Data Transformation'!$R$31,B218,"")</f>
        <v xml:space="preserve">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
      </c>
      <c r="W218" t="str">
        <f t="shared" si="10"/>
        <v/>
      </c>
      <c r="X218" t="str">
        <f t="shared" si="11"/>
        <v/>
      </c>
      <c r="AC218" t="b">
        <f t="shared" si="12"/>
        <v>0</v>
      </c>
      <c r="AD218" t="str">
        <f>IFERROR(ABS(ABS(K218-'Data Transformation'!$R$5)-ABS(K218-'Data Transformation'!$R$6)),"")</f>
        <v/>
      </c>
      <c r="AE218" t="b">
        <f>IF(C218=FALSE,"",IF(AND(OR(V218=$Z$6,V218=$Z$8),OR(AC218=TRUE,AD218&lt;='Data Transformation'!$X$8)),TRUE,FALSE))</f>
        <v>0</v>
      </c>
    </row>
    <row r="219" spans="2:31" x14ac:dyDescent="0.25">
      <c r="B219" t="str">
        <v xml:space="preserve"> </v>
      </c>
      <c r="C219" t="str">
        <v xml:space="preserve"> </v>
      </c>
      <c r="D219" t="str">
        <v xml:space="preserve"> </v>
      </c>
      <c r="E219" t="str">
        <v xml:space="preserve"> </v>
      </c>
      <c r="F219" t="str">
        <v xml:space="preserve"> </v>
      </c>
      <c r="G219" t="str">
        <v xml:space="preserve"> </v>
      </c>
      <c r="H219" t="str">
        <v xml:space="preserve"> </v>
      </c>
      <c r="I219" t="str">
        <v xml:space="preserve"> </v>
      </c>
      <c r="K219" s="59" t="str">
        <f>IFERROR(AVERAGEIF('Data Transformation'!$B$425:$B$8425,B219,IF('Input and Summary Results'!$J$4="no",'Data Transformation'!$C$425:$C$8425,'Data Transformation'!$E$425:$E$8425)),"")</f>
        <v/>
      </c>
      <c r="L219" s="60" t="str" cm="1">
        <f t="array" ref="L219">IFERROR(_xlfn.STDEV.S(IF('Data Transformation'!$B$425:$B$8425=B219,IF('Input and Summary Results'!$J$4="no",'Data Transformation'!$C$425:$C$8425,'Data Transformation'!$E$425:$E$8425),"")),"")</f>
        <v/>
      </c>
      <c r="M219" s="58"/>
      <c r="N219" t="str">
        <f>IF(E219&gt;='Data Transformation'!$R$29,B219,"")</f>
        <v xml:space="preserve"> </v>
      </c>
      <c r="O219" t="str">
        <f>IFERROR(IF(AND(Assignments!L219&lt;('Data Transformation'!$R$4-'Data Transformation'!$R$3)/2,ABS(K219-'Data Transformation'!$R$6)&gt;ABS(K219-'Data Transformation'!$R$5),NOT(ISNUMBER(N219)),NOT(ISNUMBER(R219)),NOT(ISNUMBER(P219)),NOT(ISNUMBER(R219)),NOT(ISNUMBER(S219)),NOT(ISNUMBER(T219))),Assignments!B219,""),"")</f>
        <v/>
      </c>
      <c r="P219" t="str">
        <f>IF(AND(NOT(ISNUMBER(N219)),NOT(ISNUMBER(R219)),NOT(ISNUMBER(S219)),G219&gt;='Data Transformation'!$R$28),B219,"")</f>
        <v xml:space="preserve"> </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xml:space="preserve"> </v>
      </c>
      <c r="S219" t="str">
        <f>IF(D219&gt;='Data Transformation'!$R$31,B219,"")</f>
        <v xml:space="preserve">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
      </c>
      <c r="W219" t="str">
        <f t="shared" si="10"/>
        <v/>
      </c>
      <c r="X219" t="str">
        <f t="shared" si="11"/>
        <v/>
      </c>
      <c r="AC219" t="b">
        <f t="shared" si="12"/>
        <v>0</v>
      </c>
      <c r="AD219" t="str">
        <f>IFERROR(ABS(ABS(K219-'Data Transformation'!$R$5)-ABS(K219-'Data Transformation'!$R$6)),"")</f>
        <v/>
      </c>
      <c r="AE219" t="b">
        <f>IF(C219=FALSE,"",IF(AND(OR(V219=$Z$6,V219=$Z$8),OR(AC219=TRUE,AD219&lt;='Data Transformation'!$X$8)),TRUE,FALSE))</f>
        <v>0</v>
      </c>
    </row>
    <row r="220" spans="2:31" x14ac:dyDescent="0.25">
      <c r="B220" t="str">
        <v xml:space="preserve"> </v>
      </c>
      <c r="C220" t="str">
        <v xml:space="preserve"> </v>
      </c>
      <c r="D220" t="str">
        <v xml:space="preserve"> </v>
      </c>
      <c r="E220" t="str">
        <v xml:space="preserve"> </v>
      </c>
      <c r="F220" t="str">
        <v xml:space="preserve"> </v>
      </c>
      <c r="G220" t="str">
        <v xml:space="preserve"> </v>
      </c>
      <c r="H220" t="str">
        <v xml:space="preserve"> </v>
      </c>
      <c r="I220" t="str">
        <v xml:space="preserve"> </v>
      </c>
      <c r="K220" s="59" t="str">
        <f>IFERROR(AVERAGEIF('Data Transformation'!$B$425:$B$8425,B220,IF('Input and Summary Results'!$J$4="no",'Data Transformation'!$C$425:$C$8425,'Data Transformation'!$E$425:$E$8425)),"")</f>
        <v/>
      </c>
      <c r="L220" s="60" t="str" cm="1">
        <f t="array" ref="L220">IFERROR(_xlfn.STDEV.S(IF('Data Transformation'!$B$425:$B$8425=B220,IF('Input and Summary Results'!$J$4="no",'Data Transformation'!$C$425:$C$8425,'Data Transformation'!$E$425:$E$8425),"")),"")</f>
        <v/>
      </c>
      <c r="M220" s="58"/>
      <c r="N220" t="str">
        <f>IF(E220&gt;='Data Transformation'!$R$29,B220,"")</f>
        <v xml:space="preserve"> </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xml:space="preserve">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xml:space="preserve"> </v>
      </c>
      <c r="S220" t="str">
        <f>IF(D220&gt;='Data Transformation'!$R$31,B220,"")</f>
        <v xml:space="preserve">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
      </c>
      <c r="W220" t="str">
        <f t="shared" si="10"/>
        <v/>
      </c>
      <c r="X220" t="str">
        <f t="shared" si="11"/>
        <v/>
      </c>
      <c r="AC220" t="b">
        <f t="shared" si="12"/>
        <v>0</v>
      </c>
      <c r="AD220" t="str">
        <f>IFERROR(ABS(ABS(K220-'Data Transformation'!$R$5)-ABS(K220-'Data Transformation'!$R$6)),"")</f>
        <v/>
      </c>
      <c r="AE220" t="b">
        <f>IF(C220=FALSE,"",IF(AND(OR(V220=$Z$6,V220=$Z$8),OR(AC220=TRUE,AD220&lt;='Data Transformation'!$X$8)),TRUE,FALSE))</f>
        <v>0</v>
      </c>
    </row>
    <row r="221" spans="2:31" x14ac:dyDescent="0.25">
      <c r="B221" t="str">
        <v xml:space="preserve"> </v>
      </c>
      <c r="C221" t="str">
        <v xml:space="preserve"> </v>
      </c>
      <c r="D221" t="str">
        <v xml:space="preserve"> </v>
      </c>
      <c r="E221" t="str">
        <v xml:space="preserve"> </v>
      </c>
      <c r="F221" t="str">
        <v xml:space="preserve"> </v>
      </c>
      <c r="G221" t="str">
        <v xml:space="preserve"> </v>
      </c>
      <c r="H221" t="str">
        <v xml:space="preserve"> </v>
      </c>
      <c r="I221" t="str">
        <v xml:space="preserve"> </v>
      </c>
      <c r="K221" s="59" t="str">
        <f>IFERROR(AVERAGEIF('Data Transformation'!$B$425:$B$8425,B221,IF('Input and Summary Results'!$J$4="no",'Data Transformation'!$C$425:$C$8425,'Data Transformation'!$E$425:$E$8425)),"")</f>
        <v/>
      </c>
      <c r="L221" s="60" t="str" cm="1">
        <f t="array" ref="L221">IFERROR(_xlfn.STDEV.S(IF('Data Transformation'!$B$425:$B$8425=B221,IF('Input and Summary Results'!$J$4="no",'Data Transformation'!$C$425:$C$8425,'Data Transformation'!$E$425:$E$8425),"")),"")</f>
        <v/>
      </c>
      <c r="M221" s="58"/>
      <c r="N221" t="str">
        <f>IF(E221&gt;='Data Transformation'!$R$29,B221,"")</f>
        <v xml:space="preserve">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xml:space="preserve"> </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xml:space="preserve"> </v>
      </c>
      <c r="S221" t="str">
        <f>IF(D221&gt;='Data Transformation'!$R$31,B221,"")</f>
        <v xml:space="preserve">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
      </c>
      <c r="W221" t="str">
        <f t="shared" si="10"/>
        <v/>
      </c>
      <c r="X221" t="str">
        <f t="shared" si="11"/>
        <v/>
      </c>
      <c r="AC221" t="b">
        <f t="shared" si="12"/>
        <v>0</v>
      </c>
      <c r="AD221" t="str">
        <f>IFERROR(ABS(ABS(K221-'Data Transformation'!$R$5)-ABS(K221-'Data Transformation'!$R$6)),"")</f>
        <v/>
      </c>
      <c r="AE221" t="b">
        <f>IF(C221=FALSE,"",IF(AND(OR(V221=$Z$6,V221=$Z$8),OR(AC221=TRUE,AD221&lt;='Data Transformation'!$X$8)),TRUE,FALSE))</f>
        <v>0</v>
      </c>
    </row>
    <row r="222" spans="2:31" x14ac:dyDescent="0.25">
      <c r="B222" t="str">
        <v xml:space="preserve"> </v>
      </c>
      <c r="C222" t="str">
        <v xml:space="preserve"> </v>
      </c>
      <c r="D222" t="str">
        <v xml:space="preserve"> </v>
      </c>
      <c r="E222" t="str">
        <v xml:space="preserve"> </v>
      </c>
      <c r="F222" t="str">
        <v xml:space="preserve"> </v>
      </c>
      <c r="G222" t="str">
        <v xml:space="preserve"> </v>
      </c>
      <c r="H222" t="str">
        <v xml:space="preserve"> </v>
      </c>
      <c r="I222" t="str">
        <v xml:space="preserve"> </v>
      </c>
      <c r="K222" s="59" t="str">
        <f>IFERROR(AVERAGEIF('Data Transformation'!$B$425:$B$8425,B222,IF('Input and Summary Results'!$J$4="no",'Data Transformation'!$C$425:$C$8425,'Data Transformation'!$E$425:$E$8425)),"")</f>
        <v/>
      </c>
      <c r="L222" s="60" t="str" cm="1">
        <f t="array" ref="L222">IFERROR(_xlfn.STDEV.S(IF('Data Transformation'!$B$425:$B$8425=B222,IF('Input and Summary Results'!$J$4="no",'Data Transformation'!$C$425:$C$8425,'Data Transformation'!$E$425:$E$8425),"")),"")</f>
        <v/>
      </c>
      <c r="M222" s="58"/>
      <c r="N222" t="str">
        <f>IF(E222&gt;='Data Transformation'!$R$29,B222,"")</f>
        <v xml:space="preserve">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xml:space="preserve"> </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xml:space="preserve"> </v>
      </c>
      <c r="S222" t="str">
        <f>IF(D222&gt;='Data Transformation'!$R$31,B222,"")</f>
        <v xml:space="preserve">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
      </c>
      <c r="W222" t="str">
        <f t="shared" si="10"/>
        <v/>
      </c>
      <c r="X222" t="str">
        <f t="shared" si="11"/>
        <v/>
      </c>
      <c r="AC222" t="b">
        <f t="shared" si="12"/>
        <v>0</v>
      </c>
      <c r="AD222" t="str">
        <f>IFERROR(ABS(ABS(K222-'Data Transformation'!$R$5)-ABS(K222-'Data Transformation'!$R$6)),"")</f>
        <v/>
      </c>
      <c r="AE222" t="b">
        <f>IF(C222=FALSE,"",IF(AND(OR(V222=$Z$6,V222=$Z$8),OR(AC222=TRUE,AD222&lt;='Data Transformation'!$X$8)),TRUE,FALSE))</f>
        <v>0</v>
      </c>
    </row>
    <row r="223" spans="2:31" x14ac:dyDescent="0.25">
      <c r="B223" t="str">
        <v xml:space="preserve"> </v>
      </c>
      <c r="C223" t="str">
        <v xml:space="preserve"> </v>
      </c>
      <c r="D223" t="str">
        <v xml:space="preserve"> </v>
      </c>
      <c r="E223" t="str">
        <v xml:space="preserve"> </v>
      </c>
      <c r="F223" t="str">
        <v xml:space="preserve"> </v>
      </c>
      <c r="G223" t="str">
        <v xml:space="preserve"> </v>
      </c>
      <c r="H223" t="str">
        <v xml:space="preserve"> </v>
      </c>
      <c r="I223" t="str">
        <v xml:space="preserve"> </v>
      </c>
      <c r="K223" s="59" t="str">
        <f>IFERROR(AVERAGEIF('Data Transformation'!$B$425:$B$8425,B223,IF('Input and Summary Results'!$J$4="no",'Data Transformation'!$C$425:$C$8425,'Data Transformation'!$E$425:$E$8425)),"")</f>
        <v/>
      </c>
      <c r="L223" s="60" t="str" cm="1">
        <f t="array" ref="L223">IFERROR(_xlfn.STDEV.S(IF('Data Transformation'!$B$425:$B$8425=B223,IF('Input and Summary Results'!$J$4="no",'Data Transformation'!$C$425:$C$8425,'Data Transformation'!$E$425:$E$8425),"")),"")</f>
        <v/>
      </c>
      <c r="M223" s="58"/>
      <c r="N223" t="str">
        <f>IF(E223&gt;='Data Transformation'!$R$29,B223,"")</f>
        <v xml:space="preserve"> </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xml:space="preserve">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xml:space="preserve"> </v>
      </c>
      <c r="S223" t="str">
        <f>IF(D223&gt;='Data Transformation'!$R$31,B223,"")</f>
        <v xml:space="preserve">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
      </c>
      <c r="W223" t="str">
        <f t="shared" si="10"/>
        <v/>
      </c>
      <c r="X223" t="str">
        <f t="shared" si="11"/>
        <v/>
      </c>
      <c r="AC223" t="b">
        <f t="shared" si="12"/>
        <v>0</v>
      </c>
      <c r="AD223" t="str">
        <f>IFERROR(ABS(ABS(K223-'Data Transformation'!$R$5)-ABS(K223-'Data Transformation'!$R$6)),"")</f>
        <v/>
      </c>
      <c r="AE223" t="b">
        <f>IF(C223=FALSE,"",IF(AND(OR(V223=$Z$6,V223=$Z$8),OR(AC223=TRUE,AD223&lt;='Data Transformation'!$X$8)),TRUE,FALSE))</f>
        <v>0</v>
      </c>
    </row>
    <row r="224" spans="2:31" x14ac:dyDescent="0.25">
      <c r="B224" t="str">
        <v xml:space="preserve"> </v>
      </c>
      <c r="C224" t="str">
        <v xml:space="preserve"> </v>
      </c>
      <c r="D224" t="str">
        <v xml:space="preserve"> </v>
      </c>
      <c r="E224" t="str">
        <v xml:space="preserve"> </v>
      </c>
      <c r="F224" t="str">
        <v xml:space="preserve"> </v>
      </c>
      <c r="G224" t="str">
        <v xml:space="preserve"> </v>
      </c>
      <c r="H224" t="str">
        <v xml:space="preserve"> </v>
      </c>
      <c r="I224" t="str">
        <v xml:space="preserve"> </v>
      </c>
      <c r="K224" s="59" t="str">
        <f>IFERROR(AVERAGEIF('Data Transformation'!$B$425:$B$8425,B224,IF('Input and Summary Results'!$J$4="no",'Data Transformation'!$C$425:$C$8425,'Data Transformation'!$E$425:$E$8425)),"")</f>
        <v/>
      </c>
      <c r="L224" s="60" t="str" cm="1">
        <f t="array" ref="L224">IFERROR(_xlfn.STDEV.S(IF('Data Transformation'!$B$425:$B$8425=B224,IF('Input and Summary Results'!$J$4="no",'Data Transformation'!$C$425:$C$8425,'Data Transformation'!$E$425:$E$8425),"")),"")</f>
        <v/>
      </c>
      <c r="M224" s="58"/>
      <c r="N224" t="str">
        <f>IF(E224&gt;='Data Transformation'!$R$29,B224,"")</f>
        <v xml:space="preserve">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xml:space="preserve"> </v>
      </c>
      <c r="Q224" t="str">
        <f>IFERROR(IF(AND(Assignments!L224&lt;('Data Transformation'!$R$4-'Data Transformation'!$R$3)/2,ABS(K224-'Data Transformation'!$R$6)&lt;ABS(K224-'Data Transformation'!$R$5),NOT(ISNUMBER(N224)),NOT(ISNUMBER(T224)),NOT(ISNUMBER(P224)),NOT(ISNUMBER(R224)),NOT(ISNUMBER(T224)),NOT(ISNUMBER(S224))),Assignments!B224,""),"")</f>
        <v/>
      </c>
      <c r="R224" t="str">
        <f>IF(H224&gt;='Data Transformation'!$R$30,B224,"")</f>
        <v xml:space="preserve"> </v>
      </c>
      <c r="S224" t="str">
        <f>IF(D224&gt;='Data Transformation'!$R$31,B224,"")</f>
        <v xml:space="preserve">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
      </c>
      <c r="W224" t="str">
        <f t="shared" si="10"/>
        <v/>
      </c>
      <c r="X224" t="str">
        <f t="shared" si="11"/>
        <v/>
      </c>
      <c r="AC224" t="b">
        <f t="shared" si="12"/>
        <v>0</v>
      </c>
      <c r="AD224" t="str">
        <f>IFERROR(ABS(ABS(K224-'Data Transformation'!$R$5)-ABS(K224-'Data Transformation'!$R$6)),"")</f>
        <v/>
      </c>
      <c r="AE224" t="b">
        <f>IF(C224=FALSE,"",IF(AND(OR(V224=$Z$6,V224=$Z$8),OR(AC224=TRUE,AD224&lt;='Data Transformation'!$X$8)),TRUE,FALSE))</f>
        <v>0</v>
      </c>
    </row>
    <row r="225" spans="2:31" x14ac:dyDescent="0.25">
      <c r="B225" t="str">
        <v xml:space="preserve"> </v>
      </c>
      <c r="C225" t="str">
        <v xml:space="preserve"> </v>
      </c>
      <c r="D225" t="str">
        <v xml:space="preserve"> </v>
      </c>
      <c r="E225" t="str">
        <v xml:space="preserve"> </v>
      </c>
      <c r="F225" t="str">
        <v xml:space="preserve"> </v>
      </c>
      <c r="G225" t="str">
        <v xml:space="preserve"> </v>
      </c>
      <c r="H225" t="str">
        <v xml:space="preserve"> </v>
      </c>
      <c r="I225" t="str">
        <v xml:space="preserve"> </v>
      </c>
      <c r="K225" s="59" t="str">
        <f>IFERROR(AVERAGEIF('Data Transformation'!$B$425:$B$8425,B225,IF('Input and Summary Results'!$J$4="no",'Data Transformation'!$C$425:$C$8425,'Data Transformation'!$E$425:$E$8425)),"")</f>
        <v/>
      </c>
      <c r="L225" s="60" t="str" cm="1">
        <f t="array" ref="L225">IFERROR(_xlfn.STDEV.S(IF('Data Transformation'!$B$425:$B$8425=B225,IF('Input and Summary Results'!$J$4="no",'Data Transformation'!$C$425:$C$8425,'Data Transformation'!$E$425:$E$8425),"")),"")</f>
        <v/>
      </c>
      <c r="M225" s="58"/>
      <c r="N225" t="str">
        <f>IF(E225&gt;='Data Transformation'!$R$29,B225,"")</f>
        <v xml:space="preserve">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xml:space="preserve"> </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xml:space="preserve"> </v>
      </c>
      <c r="S225" t="str">
        <f>IF(D225&gt;='Data Transformation'!$R$31,B225,"")</f>
        <v xml:space="preserve">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
      </c>
      <c r="W225" t="str">
        <f t="shared" si="10"/>
        <v/>
      </c>
      <c r="X225" t="str">
        <f t="shared" si="11"/>
        <v/>
      </c>
      <c r="AC225" t="b">
        <f t="shared" si="12"/>
        <v>0</v>
      </c>
      <c r="AD225" t="str">
        <f>IFERROR(ABS(ABS(K225-'Data Transformation'!$R$5)-ABS(K225-'Data Transformation'!$R$6)),"")</f>
        <v/>
      </c>
      <c r="AE225" t="b">
        <f>IF(C225=FALSE,"",IF(AND(OR(V225=$Z$6,V225=$Z$8),OR(AC225=TRUE,AD225&lt;='Data Transformation'!$X$8)),TRUE,FALSE))</f>
        <v>0</v>
      </c>
    </row>
    <row r="226" spans="2:31" x14ac:dyDescent="0.25">
      <c r="B226" t="str">
        <v xml:space="preserve"> </v>
      </c>
      <c r="C226" t="str">
        <v xml:space="preserve"> </v>
      </c>
      <c r="D226" t="str">
        <v xml:space="preserve"> </v>
      </c>
      <c r="E226" t="str">
        <v xml:space="preserve"> </v>
      </c>
      <c r="F226" t="str">
        <v xml:space="preserve"> </v>
      </c>
      <c r="G226" t="str">
        <v xml:space="preserve"> </v>
      </c>
      <c r="H226" t="str">
        <v xml:space="preserve"> </v>
      </c>
      <c r="I226" t="str">
        <v xml:space="preserve"> </v>
      </c>
      <c r="K226" s="59" t="str">
        <f>IFERROR(AVERAGEIF('Data Transformation'!$B$425:$B$8425,B226,IF('Input and Summary Results'!$J$4="no",'Data Transformation'!$C$425:$C$8425,'Data Transformation'!$E$425:$E$8425)),"")</f>
        <v/>
      </c>
      <c r="L226" s="60" t="str" cm="1">
        <f t="array" ref="L226">IFERROR(_xlfn.STDEV.S(IF('Data Transformation'!$B$425:$B$8425=B226,IF('Input and Summary Results'!$J$4="no",'Data Transformation'!$C$425:$C$8425,'Data Transformation'!$E$425:$E$8425),"")),"")</f>
        <v/>
      </c>
      <c r="M226" s="58"/>
      <c r="N226" t="str">
        <f>IF(E226&gt;='Data Transformation'!$R$29,B226,"")</f>
        <v xml:space="preserve"> </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xml:space="preserve">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xml:space="preserve"> </v>
      </c>
      <c r="S226" t="str">
        <f>IF(D226&gt;='Data Transformation'!$R$31,B226,"")</f>
        <v xml:space="preserve">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
      </c>
      <c r="W226" t="str">
        <f t="shared" si="10"/>
        <v/>
      </c>
      <c r="X226" t="str">
        <f t="shared" si="11"/>
        <v/>
      </c>
      <c r="AC226" t="b">
        <f t="shared" si="12"/>
        <v>0</v>
      </c>
      <c r="AD226" t="str">
        <f>IFERROR(ABS(ABS(K226-'Data Transformation'!$R$5)-ABS(K226-'Data Transformation'!$R$6)),"")</f>
        <v/>
      </c>
      <c r="AE226" t="b">
        <f>IF(C226=FALSE,"",IF(AND(OR(V226=$Z$6,V226=$Z$8),OR(AC226=TRUE,AD226&lt;='Data Transformation'!$X$8)),TRUE,FALSE))</f>
        <v>0</v>
      </c>
    </row>
    <row r="227" spans="2:31" x14ac:dyDescent="0.25">
      <c r="B227" t="str">
        <v xml:space="preserve"> </v>
      </c>
      <c r="C227" t="str">
        <v xml:space="preserve"> </v>
      </c>
      <c r="D227" t="str">
        <v xml:space="preserve"> </v>
      </c>
      <c r="E227" t="str">
        <v xml:space="preserve"> </v>
      </c>
      <c r="F227" t="str">
        <v xml:space="preserve"> </v>
      </c>
      <c r="G227" t="str">
        <v xml:space="preserve"> </v>
      </c>
      <c r="H227" t="str">
        <v xml:space="preserve"> </v>
      </c>
      <c r="I227" t="str">
        <v xml:space="preserve"> </v>
      </c>
      <c r="K227" s="59" t="str">
        <f>IFERROR(AVERAGEIF('Data Transformation'!$B$425:$B$8425,B227,IF('Input and Summary Results'!$J$4="no",'Data Transformation'!$C$425:$C$8425,'Data Transformation'!$E$425:$E$8425)),"")</f>
        <v/>
      </c>
      <c r="L227" s="60" t="str" cm="1">
        <f t="array" ref="L227">IFERROR(_xlfn.STDEV.S(IF('Data Transformation'!$B$425:$B$8425=B227,IF('Input and Summary Results'!$J$4="no",'Data Transformation'!$C$425:$C$8425,'Data Transformation'!$E$425:$E$8425),"")),"")</f>
        <v/>
      </c>
      <c r="M227" s="58"/>
      <c r="N227" t="str">
        <f>IF(E227&gt;='Data Transformation'!$R$29,B227,"")</f>
        <v xml:space="preserve"> </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xml:space="preserve">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xml:space="preserve"> </v>
      </c>
      <c r="S227" t="str">
        <f>IF(D227&gt;='Data Transformation'!$R$31,B227,"")</f>
        <v xml:space="preserve">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
      </c>
      <c r="W227" t="str">
        <f t="shared" si="10"/>
        <v/>
      </c>
      <c r="X227" t="str">
        <f t="shared" si="11"/>
        <v/>
      </c>
      <c r="AC227" t="b">
        <f t="shared" si="12"/>
        <v>0</v>
      </c>
      <c r="AD227" t="str">
        <f>IFERROR(ABS(ABS(K227-'Data Transformation'!$R$5)-ABS(K227-'Data Transformation'!$R$6)),"")</f>
        <v/>
      </c>
      <c r="AE227" t="b">
        <f>IF(C227=FALSE,"",IF(AND(OR(V227=$Z$6,V227=$Z$8),OR(AC227=TRUE,AD227&lt;='Data Transformation'!$X$8)),TRUE,FALSE))</f>
        <v>0</v>
      </c>
    </row>
    <row r="228" spans="2:31" x14ac:dyDescent="0.25">
      <c r="B228" t="str">
        <v xml:space="preserve"> </v>
      </c>
      <c r="C228" t="str">
        <v xml:space="preserve"> </v>
      </c>
      <c r="D228" t="str">
        <v xml:space="preserve"> </v>
      </c>
      <c r="E228" t="str">
        <v xml:space="preserve"> </v>
      </c>
      <c r="F228" t="str">
        <v xml:space="preserve"> </v>
      </c>
      <c r="G228" t="str">
        <v xml:space="preserve"> </v>
      </c>
      <c r="H228" t="str">
        <v xml:space="preserve"> </v>
      </c>
      <c r="I228" t="str">
        <v xml:space="preserve"> </v>
      </c>
      <c r="K228" s="59" t="str">
        <f>IFERROR(AVERAGEIF('Data Transformation'!$B$425:$B$8425,B228,IF('Input and Summary Results'!$J$4="no",'Data Transformation'!$C$425:$C$8425,'Data Transformation'!$E$425:$E$8425)),"")</f>
        <v/>
      </c>
      <c r="L228" s="60" t="str" cm="1">
        <f t="array" ref="L228">IFERROR(_xlfn.STDEV.S(IF('Data Transformation'!$B$425:$B$8425=B228,IF('Input and Summary Results'!$J$4="no",'Data Transformation'!$C$425:$C$8425,'Data Transformation'!$E$425:$E$8425),"")),"")</f>
        <v/>
      </c>
      <c r="M228" s="58"/>
      <c r="N228" t="str">
        <f>IF(E228&gt;='Data Transformation'!$R$29,B228,"")</f>
        <v xml:space="preserve"> </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xml:space="preserve">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xml:space="preserve"> </v>
      </c>
      <c r="S228" t="str">
        <f>IF(D228&gt;='Data Transformation'!$R$31,B228,"")</f>
        <v xml:space="preserve">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
      </c>
      <c r="W228" t="str">
        <f t="shared" si="10"/>
        <v/>
      </c>
      <c r="X228" t="str">
        <f t="shared" si="11"/>
        <v/>
      </c>
      <c r="AC228" t="b">
        <f t="shared" si="12"/>
        <v>0</v>
      </c>
      <c r="AD228" t="str">
        <f>IFERROR(ABS(ABS(K228-'Data Transformation'!$R$5)-ABS(K228-'Data Transformation'!$R$6)),"")</f>
        <v/>
      </c>
      <c r="AE228" t="b">
        <f>IF(C228=FALSE,"",IF(AND(OR(V228=$Z$6,V228=$Z$8),OR(AC228=TRUE,AD228&lt;='Data Transformation'!$X$8)),TRUE,FALSE))</f>
        <v>0</v>
      </c>
    </row>
    <row r="229" spans="2:31" x14ac:dyDescent="0.25">
      <c r="B229" t="str">
        <v xml:space="preserve"> </v>
      </c>
      <c r="C229" t="str">
        <v xml:space="preserve"> </v>
      </c>
      <c r="D229" t="str">
        <v xml:space="preserve"> </v>
      </c>
      <c r="E229" t="str">
        <v xml:space="preserve"> </v>
      </c>
      <c r="F229" t="str">
        <v xml:space="preserve"> </v>
      </c>
      <c r="G229" t="str">
        <v xml:space="preserve"> </v>
      </c>
      <c r="H229" t="str">
        <v xml:space="preserve"> </v>
      </c>
      <c r="I229" t="str">
        <v xml:space="preserve"> </v>
      </c>
      <c r="K229" s="59" t="str">
        <f>IFERROR(AVERAGEIF('Data Transformation'!$B$425:$B$8425,B229,IF('Input and Summary Results'!$J$4="no",'Data Transformation'!$C$425:$C$8425,'Data Transformation'!$E$425:$E$8425)),"")</f>
        <v/>
      </c>
      <c r="L229" s="60" t="str" cm="1">
        <f t="array" ref="L229">IFERROR(_xlfn.STDEV.S(IF('Data Transformation'!$B$425:$B$8425=B229,IF('Input and Summary Results'!$J$4="no",'Data Transformation'!$C$425:$C$8425,'Data Transformation'!$E$425:$E$8425),"")),"")</f>
        <v/>
      </c>
      <c r="M229" s="58"/>
      <c r="N229" t="str">
        <f>IF(E229&gt;='Data Transformation'!$R$29,B229,"")</f>
        <v xml:space="preserve">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xml:space="preserve"> </v>
      </c>
      <c r="Q229" t="str">
        <f>IFERROR(IF(AND(Assignments!L229&lt;('Data Transformation'!$R$4-'Data Transformation'!$R$3)/2,ABS(K229-'Data Transformation'!$R$6)&lt;ABS(K229-'Data Transformation'!$R$5),NOT(ISNUMBER(N229)),NOT(ISNUMBER(T229)),NOT(ISNUMBER(P229)),NOT(ISNUMBER(R229)),NOT(ISNUMBER(T229)),NOT(ISNUMBER(S229))),Assignments!B229,""),"")</f>
        <v/>
      </c>
      <c r="R229" t="str">
        <f>IF(H229&gt;='Data Transformation'!$R$30,B229,"")</f>
        <v xml:space="preserve"> </v>
      </c>
      <c r="S229" t="str">
        <f>IF(D229&gt;='Data Transformation'!$R$31,B229,"")</f>
        <v xml:space="preserve">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
      </c>
      <c r="W229" t="str">
        <f t="shared" si="10"/>
        <v/>
      </c>
      <c r="X229" t="str">
        <f t="shared" si="11"/>
        <v/>
      </c>
      <c r="AC229" t="b">
        <f t="shared" si="12"/>
        <v>0</v>
      </c>
      <c r="AD229" t="str">
        <f>IFERROR(ABS(ABS(K229-'Data Transformation'!$R$5)-ABS(K229-'Data Transformation'!$R$6)),"")</f>
        <v/>
      </c>
      <c r="AE229" t="b">
        <f>IF(C229=FALSE,"",IF(AND(OR(V229=$Z$6,V229=$Z$8),OR(AC229=TRUE,AD229&lt;='Data Transformation'!$X$8)),TRUE,FALSE))</f>
        <v>0</v>
      </c>
    </row>
    <row r="230" spans="2:31" x14ac:dyDescent="0.25">
      <c r="B230" t="str">
        <v xml:space="preserve"> </v>
      </c>
      <c r="C230" t="str">
        <v xml:space="preserve"> </v>
      </c>
      <c r="D230" t="str">
        <v xml:space="preserve"> </v>
      </c>
      <c r="E230" t="str">
        <v xml:space="preserve"> </v>
      </c>
      <c r="F230" t="str">
        <v xml:space="preserve"> </v>
      </c>
      <c r="G230" t="str">
        <v xml:space="preserve"> </v>
      </c>
      <c r="H230" t="str">
        <v xml:space="preserve"> </v>
      </c>
      <c r="I230" t="str">
        <v xml:space="preserve"> </v>
      </c>
      <c r="K230" s="59" t="str">
        <f>IFERROR(AVERAGEIF('Data Transformation'!$B$425:$B$8425,B230,IF('Input and Summary Results'!$J$4="no",'Data Transformation'!$C$425:$C$8425,'Data Transformation'!$E$425:$E$8425)),"")</f>
        <v/>
      </c>
      <c r="L230" s="60" t="str" cm="1">
        <f t="array" ref="L230">IFERROR(_xlfn.STDEV.S(IF('Data Transformation'!$B$425:$B$8425=B230,IF('Input and Summary Results'!$J$4="no",'Data Transformation'!$C$425:$C$8425,'Data Transformation'!$E$425:$E$8425),"")),"")</f>
        <v/>
      </c>
      <c r="M230" s="58"/>
      <c r="N230" t="str">
        <f>IF(E230&gt;='Data Transformation'!$R$29,B230,"")</f>
        <v xml:space="preserve"> </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xml:space="preserve">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xml:space="preserve"> </v>
      </c>
      <c r="S230" t="str">
        <f>IF(D230&gt;='Data Transformation'!$R$31,B230,"")</f>
        <v xml:space="preserve">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
      </c>
      <c r="W230" t="str">
        <f t="shared" si="10"/>
        <v/>
      </c>
      <c r="X230" t="str">
        <f t="shared" si="11"/>
        <v/>
      </c>
      <c r="AC230" t="b">
        <f t="shared" si="12"/>
        <v>0</v>
      </c>
      <c r="AD230" t="str">
        <f>IFERROR(ABS(ABS(K230-'Data Transformation'!$R$5)-ABS(K230-'Data Transformation'!$R$6)),"")</f>
        <v/>
      </c>
      <c r="AE230" t="b">
        <f>IF(C230=FALSE,"",IF(AND(OR(V230=$Z$6,V230=$Z$8),OR(AC230=TRUE,AD230&lt;='Data Transformation'!$X$8)),TRUE,FALSE))</f>
        <v>0</v>
      </c>
    </row>
    <row r="231" spans="2:31" x14ac:dyDescent="0.25">
      <c r="B231" t="str">
        <v xml:space="preserve"> </v>
      </c>
      <c r="C231" t="str">
        <v xml:space="preserve"> </v>
      </c>
      <c r="D231" t="str">
        <v xml:space="preserve"> </v>
      </c>
      <c r="E231" t="str">
        <v xml:space="preserve"> </v>
      </c>
      <c r="F231" t="str">
        <v xml:space="preserve"> </v>
      </c>
      <c r="G231" t="str">
        <v xml:space="preserve"> </v>
      </c>
      <c r="H231" t="str">
        <v xml:space="preserve"> </v>
      </c>
      <c r="I231" t="str">
        <v xml:space="preserve"> </v>
      </c>
      <c r="K231" s="59" t="str">
        <f>IFERROR(AVERAGEIF('Data Transformation'!$B$425:$B$8425,B231,IF('Input and Summary Results'!$J$4="no",'Data Transformation'!$C$425:$C$8425,'Data Transformation'!$E$425:$E$8425)),"")</f>
        <v/>
      </c>
      <c r="L231" s="60" t="str" cm="1">
        <f t="array" ref="L231">IFERROR(_xlfn.STDEV.S(IF('Data Transformation'!$B$425:$B$8425=B231,IF('Input and Summary Results'!$J$4="no",'Data Transformation'!$C$425:$C$8425,'Data Transformation'!$E$425:$E$8425),"")),"")</f>
        <v/>
      </c>
      <c r="M231" s="58"/>
      <c r="N231" t="str">
        <f>IF(E231&gt;='Data Transformation'!$R$29,B231,"")</f>
        <v xml:space="preserve">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xml:space="preserve"> </v>
      </c>
      <c r="Q231" t="str">
        <f>IFERROR(IF(AND(Assignments!L231&lt;('Data Transformation'!$R$4-'Data Transformation'!$R$3)/2,ABS(K231-'Data Transformation'!$R$6)&lt;ABS(K231-'Data Transformation'!$R$5),NOT(ISNUMBER(N231)),NOT(ISNUMBER(T231)),NOT(ISNUMBER(P231)),NOT(ISNUMBER(R231)),NOT(ISNUMBER(T231)),NOT(ISNUMBER(S231))),Assignments!B231,""),"")</f>
        <v/>
      </c>
      <c r="R231" t="str">
        <f>IF(H231&gt;='Data Transformation'!$R$30,B231,"")</f>
        <v xml:space="preserve"> </v>
      </c>
      <c r="S231" t="str">
        <f>IF(D231&gt;='Data Transformation'!$R$31,B231,"")</f>
        <v xml:space="preserve">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
      </c>
      <c r="W231" t="str">
        <f t="shared" si="10"/>
        <v/>
      </c>
      <c r="X231" t="str">
        <f t="shared" si="11"/>
        <v/>
      </c>
      <c r="AC231" t="b">
        <f t="shared" si="12"/>
        <v>0</v>
      </c>
      <c r="AD231" t="str">
        <f>IFERROR(ABS(ABS(K231-'Data Transformation'!$R$5)-ABS(K231-'Data Transformation'!$R$6)),"")</f>
        <v/>
      </c>
      <c r="AE231" t="b">
        <f>IF(C231=FALSE,"",IF(AND(OR(V231=$Z$6,V231=$Z$8),OR(AC231=TRUE,AD231&lt;='Data Transformation'!$X$8)),TRUE,FALSE))</f>
        <v>0</v>
      </c>
    </row>
    <row r="232" spans="2:31" x14ac:dyDescent="0.25">
      <c r="B232" t="str">
        <v xml:space="preserve"> </v>
      </c>
      <c r="C232" t="str">
        <v xml:space="preserve"> </v>
      </c>
      <c r="D232" t="str">
        <v xml:space="preserve"> </v>
      </c>
      <c r="E232" t="str">
        <v xml:space="preserve"> </v>
      </c>
      <c r="F232" t="str">
        <v xml:space="preserve"> </v>
      </c>
      <c r="G232" t="str">
        <v xml:space="preserve"> </v>
      </c>
      <c r="H232" t="str">
        <v xml:space="preserve"> </v>
      </c>
      <c r="I232" t="str">
        <v xml:space="preserve"> </v>
      </c>
      <c r="K232" s="59" t="str">
        <f>IFERROR(AVERAGEIF('Data Transformation'!$B$425:$B$8425,B232,IF('Input and Summary Results'!$J$4="no",'Data Transformation'!$C$425:$C$8425,'Data Transformation'!$E$425:$E$8425)),"")</f>
        <v/>
      </c>
      <c r="L232" s="60" t="str" cm="1">
        <f t="array" ref="L232">IFERROR(_xlfn.STDEV.S(IF('Data Transformation'!$B$425:$B$8425=B232,IF('Input and Summary Results'!$J$4="no",'Data Transformation'!$C$425:$C$8425,'Data Transformation'!$E$425:$E$8425),"")),"")</f>
        <v/>
      </c>
      <c r="M232" s="58"/>
      <c r="N232" t="str">
        <f>IF(E232&gt;='Data Transformation'!$R$29,B232,"")</f>
        <v xml:space="preserve">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xml:space="preserve"> </v>
      </c>
      <c r="Q232" t="str">
        <f>IFERROR(IF(AND(Assignments!L232&lt;('Data Transformation'!$R$4-'Data Transformation'!$R$3)/2,ABS(K232-'Data Transformation'!$R$6)&lt;ABS(K232-'Data Transformation'!$R$5),NOT(ISNUMBER(N232)),NOT(ISNUMBER(T232)),NOT(ISNUMBER(P232)),NOT(ISNUMBER(R232)),NOT(ISNUMBER(T232)),NOT(ISNUMBER(S232))),Assignments!B232,""),"")</f>
        <v/>
      </c>
      <c r="R232" t="str">
        <f>IF(H232&gt;='Data Transformation'!$R$30,B232,"")</f>
        <v xml:space="preserve"> </v>
      </c>
      <c r="S232" t="str">
        <f>IF(D232&gt;='Data Transformation'!$R$31,B232,"")</f>
        <v xml:space="preserve">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
      </c>
      <c r="W232" t="str">
        <f t="shared" si="10"/>
        <v/>
      </c>
      <c r="X232" t="str">
        <f t="shared" si="11"/>
        <v/>
      </c>
      <c r="AC232" t="b">
        <f t="shared" si="12"/>
        <v>0</v>
      </c>
      <c r="AD232" t="str">
        <f>IFERROR(ABS(ABS(K232-'Data Transformation'!$R$5)-ABS(K232-'Data Transformation'!$R$6)),"")</f>
        <v/>
      </c>
      <c r="AE232" t="b">
        <f>IF(C232=FALSE,"",IF(AND(OR(V232=$Z$6,V232=$Z$8),OR(AC232=TRUE,AD232&lt;='Data Transformation'!$X$8)),TRUE,FALSE))</f>
        <v>0</v>
      </c>
    </row>
    <row r="233" spans="2:31" x14ac:dyDescent="0.25">
      <c r="B233" t="str">
        <v xml:space="preserve"> </v>
      </c>
      <c r="C233" t="str">
        <v xml:space="preserve"> </v>
      </c>
      <c r="D233" t="str">
        <v xml:space="preserve"> </v>
      </c>
      <c r="E233" t="str">
        <v xml:space="preserve"> </v>
      </c>
      <c r="F233" t="str">
        <v xml:space="preserve"> </v>
      </c>
      <c r="G233" t="str">
        <v xml:space="preserve"> </v>
      </c>
      <c r="H233" t="str">
        <v xml:space="preserve"> </v>
      </c>
      <c r="I233" t="str">
        <v xml:space="preserve"> </v>
      </c>
      <c r="K233" s="59" t="str">
        <f>IFERROR(AVERAGEIF('Data Transformation'!$B$425:$B$8425,B233,IF('Input and Summary Results'!$J$4="no",'Data Transformation'!$C$425:$C$8425,'Data Transformation'!$E$425:$E$8425)),"")</f>
        <v/>
      </c>
      <c r="L233" s="60" t="str" cm="1">
        <f t="array" ref="L233">IFERROR(_xlfn.STDEV.S(IF('Data Transformation'!$B$425:$B$8425=B233,IF('Input and Summary Results'!$J$4="no",'Data Transformation'!$C$425:$C$8425,'Data Transformation'!$E$425:$E$8425),"")),"")</f>
        <v/>
      </c>
      <c r="M233" s="58"/>
      <c r="N233" t="str">
        <f>IF(E233&gt;='Data Transformation'!$R$29,B233,"")</f>
        <v xml:space="preserve"> </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xml:space="preserve">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xml:space="preserve"> </v>
      </c>
      <c r="S233" t="str">
        <f>IF(D233&gt;='Data Transformation'!$R$31,B233,"")</f>
        <v xml:space="preserve">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
      </c>
      <c r="W233" t="str">
        <f t="shared" si="10"/>
        <v/>
      </c>
      <c r="X233" t="str">
        <f t="shared" si="11"/>
        <v/>
      </c>
      <c r="AC233" t="b">
        <f t="shared" si="12"/>
        <v>0</v>
      </c>
      <c r="AD233" t="str">
        <f>IFERROR(ABS(ABS(K233-'Data Transformation'!$R$5)-ABS(K233-'Data Transformation'!$R$6)),"")</f>
        <v/>
      </c>
      <c r="AE233" t="b">
        <f>IF(C233=FALSE,"",IF(AND(OR(V233=$Z$6,V233=$Z$8),OR(AC233=TRUE,AD233&lt;='Data Transformation'!$X$8)),TRUE,FALSE))</f>
        <v>0</v>
      </c>
    </row>
    <row r="234" spans="2:31" x14ac:dyDescent="0.25">
      <c r="B234" t="str">
        <v xml:space="preserve"> </v>
      </c>
      <c r="C234" t="str">
        <v xml:space="preserve"> </v>
      </c>
      <c r="D234" t="str">
        <v xml:space="preserve"> </v>
      </c>
      <c r="E234" t="str">
        <v xml:space="preserve"> </v>
      </c>
      <c r="F234" t="str">
        <v xml:space="preserve"> </v>
      </c>
      <c r="G234" t="str">
        <v xml:space="preserve"> </v>
      </c>
      <c r="H234" t="str">
        <v xml:space="preserve"> </v>
      </c>
      <c r="I234" t="str">
        <v xml:space="preserve"> </v>
      </c>
      <c r="K234" s="59" t="str">
        <f>IFERROR(AVERAGEIF('Data Transformation'!$B$425:$B$8425,B234,IF('Input and Summary Results'!$J$4="no",'Data Transformation'!$C$425:$C$8425,'Data Transformation'!$E$425:$E$8425)),"")</f>
        <v/>
      </c>
      <c r="L234" s="60" t="str" cm="1">
        <f t="array" ref="L234">IFERROR(_xlfn.STDEV.S(IF('Data Transformation'!$B$425:$B$8425=B234,IF('Input and Summary Results'!$J$4="no",'Data Transformation'!$C$425:$C$8425,'Data Transformation'!$E$425:$E$8425),"")),"")</f>
        <v/>
      </c>
      <c r="M234" s="58"/>
      <c r="N234" t="str">
        <f>IF(E234&gt;='Data Transformation'!$R$29,B234,"")</f>
        <v xml:space="preserve"> </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xml:space="preserve">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xml:space="preserve"> </v>
      </c>
      <c r="S234" t="str">
        <f>IF(D234&gt;='Data Transformation'!$R$31,B234,"")</f>
        <v xml:space="preserve">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
      </c>
      <c r="W234" t="str">
        <f t="shared" si="10"/>
        <v/>
      </c>
      <c r="X234" t="str">
        <f t="shared" si="11"/>
        <v/>
      </c>
      <c r="AC234" t="b">
        <f t="shared" si="12"/>
        <v>0</v>
      </c>
      <c r="AD234" t="str">
        <f>IFERROR(ABS(ABS(K234-'Data Transformation'!$R$5)-ABS(K234-'Data Transformation'!$R$6)),"")</f>
        <v/>
      </c>
      <c r="AE234" t="b">
        <f>IF(C234=FALSE,"",IF(AND(OR(V234=$Z$6,V234=$Z$8),OR(AC234=TRUE,AD234&lt;='Data Transformation'!$X$8)),TRUE,FALSE))</f>
        <v>0</v>
      </c>
    </row>
    <row r="235" spans="2:31" x14ac:dyDescent="0.25">
      <c r="B235" t="str">
        <v xml:space="preserve"> </v>
      </c>
      <c r="C235" t="str">
        <v xml:space="preserve"> </v>
      </c>
      <c r="D235" t="str">
        <v xml:space="preserve"> </v>
      </c>
      <c r="E235" t="str">
        <v xml:space="preserve"> </v>
      </c>
      <c r="F235" t="str">
        <v xml:space="preserve"> </v>
      </c>
      <c r="G235" t="str">
        <v xml:space="preserve"> </v>
      </c>
      <c r="H235" t="str">
        <v xml:space="preserve"> </v>
      </c>
      <c r="I235" t="str">
        <v xml:space="preserve"> </v>
      </c>
      <c r="K235" s="59" t="str">
        <f>IFERROR(AVERAGEIF('Data Transformation'!$B$425:$B$8425,B235,IF('Input and Summary Results'!$J$4="no",'Data Transformation'!$C$425:$C$8425,'Data Transformation'!$E$425:$E$8425)),"")</f>
        <v/>
      </c>
      <c r="L235" s="60" t="str" cm="1">
        <f t="array" ref="L235">IFERROR(_xlfn.STDEV.S(IF('Data Transformation'!$B$425:$B$8425=B235,IF('Input and Summary Results'!$J$4="no",'Data Transformation'!$C$425:$C$8425,'Data Transformation'!$E$425:$E$8425),"")),"")</f>
        <v/>
      </c>
      <c r="M235" s="58"/>
      <c r="N235" t="str">
        <f>IF(E235&gt;='Data Transformation'!$R$29,B235,"")</f>
        <v xml:space="preserve">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xml:space="preserve"> </v>
      </c>
      <c r="Q235" t="str">
        <f>IFERROR(IF(AND(Assignments!L235&lt;('Data Transformation'!$R$4-'Data Transformation'!$R$3)/2,ABS(K235-'Data Transformation'!$R$6)&lt;ABS(K235-'Data Transformation'!$R$5),NOT(ISNUMBER(N235)),NOT(ISNUMBER(T235)),NOT(ISNUMBER(P235)),NOT(ISNUMBER(R235)),NOT(ISNUMBER(T235)),NOT(ISNUMBER(S235))),Assignments!B235,""),"")</f>
        <v/>
      </c>
      <c r="R235" t="str">
        <f>IF(H235&gt;='Data Transformation'!$R$30,B235,"")</f>
        <v xml:space="preserve"> </v>
      </c>
      <c r="S235" t="str">
        <f>IF(D235&gt;='Data Transformation'!$R$31,B235,"")</f>
        <v xml:space="preserve">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
      </c>
      <c r="W235" t="str">
        <f t="shared" si="10"/>
        <v/>
      </c>
      <c r="X235" t="str">
        <f t="shared" si="11"/>
        <v/>
      </c>
      <c r="AC235" t="b">
        <f t="shared" si="12"/>
        <v>0</v>
      </c>
      <c r="AD235" t="str">
        <f>IFERROR(ABS(ABS(K235-'Data Transformation'!$R$5)-ABS(K235-'Data Transformation'!$R$6)),"")</f>
        <v/>
      </c>
      <c r="AE235" t="b">
        <f>IF(C235=FALSE,"",IF(AND(OR(V235=$Z$6,V235=$Z$8),OR(AC235=TRUE,AD235&lt;='Data Transformation'!$X$8)),TRUE,FALSE))</f>
        <v>0</v>
      </c>
    </row>
    <row r="236" spans="2:31" x14ac:dyDescent="0.25">
      <c r="B236" t="str">
        <v xml:space="preserve"> </v>
      </c>
      <c r="C236" t="str">
        <v xml:space="preserve"> </v>
      </c>
      <c r="D236" t="str">
        <v xml:space="preserve"> </v>
      </c>
      <c r="E236" t="str">
        <v xml:space="preserve"> </v>
      </c>
      <c r="F236" t="str">
        <v xml:space="preserve"> </v>
      </c>
      <c r="G236" t="str">
        <v xml:space="preserve"> </v>
      </c>
      <c r="H236" t="str">
        <v xml:space="preserve"> </v>
      </c>
      <c r="I236" t="str">
        <v xml:space="preserve"> </v>
      </c>
      <c r="K236" s="59" t="str">
        <f>IFERROR(AVERAGEIF('Data Transformation'!$B$425:$B$8425,B236,IF('Input and Summary Results'!$J$4="no",'Data Transformation'!$C$425:$C$8425,'Data Transformation'!$E$425:$E$8425)),"")</f>
        <v/>
      </c>
      <c r="L236" s="60" t="str" cm="1">
        <f t="array" ref="L236">IFERROR(_xlfn.STDEV.S(IF('Data Transformation'!$B$425:$B$8425=B236,IF('Input and Summary Results'!$J$4="no",'Data Transformation'!$C$425:$C$8425,'Data Transformation'!$E$425:$E$8425),"")),"")</f>
        <v/>
      </c>
      <c r="M236" s="58"/>
      <c r="N236" t="str">
        <f>IF(E236&gt;='Data Transformation'!$R$29,B236,"")</f>
        <v xml:space="preserve"> </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xml:space="preserve">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xml:space="preserve"> </v>
      </c>
      <c r="S236" t="str">
        <f>IF(D236&gt;='Data Transformation'!$R$31,B236,"")</f>
        <v xml:space="preserve">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
      </c>
      <c r="W236" t="str">
        <f t="shared" si="10"/>
        <v/>
      </c>
      <c r="X236" t="str">
        <f t="shared" si="11"/>
        <v/>
      </c>
      <c r="AC236" t="b">
        <f t="shared" si="12"/>
        <v>0</v>
      </c>
      <c r="AD236" t="str">
        <f>IFERROR(ABS(ABS(K236-'Data Transformation'!$R$5)-ABS(K236-'Data Transformation'!$R$6)),"")</f>
        <v/>
      </c>
      <c r="AE236" t="b">
        <f>IF(C236=FALSE,"",IF(AND(OR(V236=$Z$6,V236=$Z$8),OR(AC236=TRUE,AD236&lt;='Data Transformation'!$X$8)),TRUE,FALSE))</f>
        <v>0</v>
      </c>
    </row>
    <row r="237" spans="2:31" x14ac:dyDescent="0.25">
      <c r="B237" t="str">
        <v xml:space="preserve"> </v>
      </c>
      <c r="C237" t="str">
        <v xml:space="preserve"> </v>
      </c>
      <c r="D237" t="str">
        <v xml:space="preserve"> </v>
      </c>
      <c r="E237" t="str">
        <v xml:space="preserve"> </v>
      </c>
      <c r="F237" t="str">
        <v xml:space="preserve"> </v>
      </c>
      <c r="G237" t="str">
        <v xml:space="preserve"> </v>
      </c>
      <c r="H237" t="str">
        <v xml:space="preserve"> </v>
      </c>
      <c r="I237" t="str">
        <v xml:space="preserve"> </v>
      </c>
      <c r="K237" s="59" t="str">
        <f>IFERROR(AVERAGEIF('Data Transformation'!$B$425:$B$8425,B237,IF('Input and Summary Results'!$J$4="no",'Data Transformation'!$C$425:$C$8425,'Data Transformation'!$E$425:$E$8425)),"")</f>
        <v/>
      </c>
      <c r="L237" s="60" t="str" cm="1">
        <f t="array" ref="L237">IFERROR(_xlfn.STDEV.S(IF('Data Transformation'!$B$425:$B$8425=B237,IF('Input and Summary Results'!$J$4="no",'Data Transformation'!$C$425:$C$8425,'Data Transformation'!$E$425:$E$8425),"")),"")</f>
        <v/>
      </c>
      <c r="M237" s="58"/>
      <c r="N237" t="str">
        <f>IF(E237&gt;='Data Transformation'!$R$29,B237,"")</f>
        <v xml:space="preserve"> </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xml:space="preserve">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xml:space="preserve"> </v>
      </c>
      <c r="S237" t="str">
        <f>IF(D237&gt;='Data Transformation'!$R$31,B237,"")</f>
        <v xml:space="preserve">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
      </c>
      <c r="W237" t="str">
        <f t="shared" si="10"/>
        <v/>
      </c>
      <c r="X237" t="str">
        <f t="shared" si="11"/>
        <v/>
      </c>
      <c r="AC237" t="b">
        <f t="shared" si="12"/>
        <v>0</v>
      </c>
      <c r="AD237" t="str">
        <f>IFERROR(ABS(ABS(K237-'Data Transformation'!$R$5)-ABS(K237-'Data Transformation'!$R$6)),"")</f>
        <v/>
      </c>
      <c r="AE237" t="b">
        <f>IF(C237=FALSE,"",IF(AND(OR(V237=$Z$6,V237=$Z$8),OR(AC237=TRUE,AD237&lt;='Data Transformation'!$X$8)),TRUE,FALSE))</f>
        <v>0</v>
      </c>
    </row>
    <row r="238" spans="2:31" x14ac:dyDescent="0.25">
      <c r="B238" t="str">
        <v xml:space="preserve"> </v>
      </c>
      <c r="C238" t="str">
        <v xml:space="preserve"> </v>
      </c>
      <c r="D238" t="str">
        <v xml:space="preserve"> </v>
      </c>
      <c r="E238" t="str">
        <v xml:space="preserve"> </v>
      </c>
      <c r="F238" t="str">
        <v xml:space="preserve"> </v>
      </c>
      <c r="G238" t="str">
        <v xml:space="preserve"> </v>
      </c>
      <c r="H238" t="str">
        <v xml:space="preserve"> </v>
      </c>
      <c r="I238" t="str">
        <v xml:space="preserve"> </v>
      </c>
      <c r="K238" s="59" t="str">
        <f>IFERROR(AVERAGEIF('Data Transformation'!$B$425:$B$8425,B238,IF('Input and Summary Results'!$J$4="no",'Data Transformation'!$C$425:$C$8425,'Data Transformation'!$E$425:$E$8425)),"")</f>
        <v/>
      </c>
      <c r="L238" s="60" t="str" cm="1">
        <f t="array" ref="L238">IFERROR(_xlfn.STDEV.S(IF('Data Transformation'!$B$425:$B$8425=B238,IF('Input and Summary Results'!$J$4="no",'Data Transformation'!$C$425:$C$8425,'Data Transformation'!$E$425:$E$8425),"")),"")</f>
        <v/>
      </c>
      <c r="M238" s="58"/>
      <c r="N238" t="str">
        <f>IF(E238&gt;='Data Transformation'!$R$29,B238,"")</f>
        <v xml:space="preserve"> </v>
      </c>
      <c r="O238" t="str">
        <f>IFERROR(IF(AND(Assignments!L238&lt;('Data Transformation'!$R$4-'Data Transformation'!$R$3)/2,ABS(K238-'Data Transformation'!$R$6)&gt;ABS(K238-'Data Transformation'!$R$5),NOT(ISNUMBER(N238)),NOT(ISNUMBER(R238)),NOT(ISNUMBER(P238)),NOT(ISNUMBER(R238)),NOT(ISNUMBER(S238)),NOT(ISNUMBER(T238))),Assignments!B238,""),"")</f>
        <v/>
      </c>
      <c r="P238" t="str">
        <f>IF(AND(NOT(ISNUMBER(N238)),NOT(ISNUMBER(R238)),NOT(ISNUMBER(S238)),G238&gt;='Data Transformation'!$R$28),B238,"")</f>
        <v xml:space="preserve">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xml:space="preserve"> </v>
      </c>
      <c r="S238" t="str">
        <f>IF(D238&gt;='Data Transformation'!$R$31,B238,"")</f>
        <v xml:space="preserve">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
      </c>
      <c r="W238" t="str">
        <f t="shared" si="10"/>
        <v/>
      </c>
      <c r="X238" t="str">
        <f t="shared" si="11"/>
        <v/>
      </c>
      <c r="AC238" t="b">
        <f t="shared" si="12"/>
        <v>0</v>
      </c>
      <c r="AD238" t="str">
        <f>IFERROR(ABS(ABS(K238-'Data Transformation'!$R$5)-ABS(K238-'Data Transformation'!$R$6)),"")</f>
        <v/>
      </c>
      <c r="AE238" t="b">
        <f>IF(C238=FALSE,"",IF(AND(OR(V238=$Z$6,V238=$Z$8),OR(AC238=TRUE,AD238&lt;='Data Transformation'!$X$8)),TRUE,FALSE))</f>
        <v>0</v>
      </c>
    </row>
    <row r="239" spans="2:31" x14ac:dyDescent="0.25">
      <c r="B239" t="str">
        <v xml:space="preserve"> </v>
      </c>
      <c r="C239" t="str">
        <v xml:space="preserve"> </v>
      </c>
      <c r="D239" t="str">
        <v xml:space="preserve"> </v>
      </c>
      <c r="E239" t="str">
        <v xml:space="preserve"> </v>
      </c>
      <c r="F239" t="str">
        <v xml:space="preserve"> </v>
      </c>
      <c r="G239" t="str">
        <v xml:space="preserve"> </v>
      </c>
      <c r="H239" t="str">
        <v xml:space="preserve"> </v>
      </c>
      <c r="I239" t="str">
        <v xml:space="preserve"> </v>
      </c>
      <c r="K239" s="59" t="str">
        <f>IFERROR(AVERAGEIF('Data Transformation'!$B$425:$B$8425,B239,IF('Input and Summary Results'!$J$4="no",'Data Transformation'!$C$425:$C$8425,'Data Transformation'!$E$425:$E$8425)),"")</f>
        <v/>
      </c>
      <c r="L239" s="60" t="str" cm="1">
        <f t="array" ref="L239">IFERROR(_xlfn.STDEV.S(IF('Data Transformation'!$B$425:$B$8425=B239,IF('Input and Summary Results'!$J$4="no",'Data Transformation'!$C$425:$C$8425,'Data Transformation'!$E$425:$E$8425),"")),"")</f>
        <v/>
      </c>
      <c r="M239" s="58"/>
      <c r="N239" t="str">
        <f>IF(E239&gt;='Data Transformation'!$R$29,B239,"")</f>
        <v xml:space="preserve">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xml:space="preserve"> </v>
      </c>
      <c r="Q239" t="str">
        <f>IFERROR(IF(AND(Assignments!L239&lt;('Data Transformation'!$R$4-'Data Transformation'!$R$3)/2,ABS(K239-'Data Transformation'!$R$6)&lt;ABS(K239-'Data Transformation'!$R$5),NOT(ISNUMBER(N239)),NOT(ISNUMBER(T239)),NOT(ISNUMBER(P239)),NOT(ISNUMBER(R239)),NOT(ISNUMBER(T239)),NOT(ISNUMBER(S239))),Assignments!B239,""),"")</f>
        <v/>
      </c>
      <c r="R239" t="str">
        <f>IF(H239&gt;='Data Transformation'!$R$30,B239,"")</f>
        <v xml:space="preserve"> </v>
      </c>
      <c r="S239" t="str">
        <f>IF(D239&gt;='Data Transformation'!$R$31,B239,"")</f>
        <v xml:space="preserve">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
      </c>
      <c r="W239" t="str">
        <f t="shared" si="10"/>
        <v/>
      </c>
      <c r="X239" t="str">
        <f t="shared" si="11"/>
        <v/>
      </c>
      <c r="AC239" t="b">
        <f t="shared" si="12"/>
        <v>0</v>
      </c>
      <c r="AD239" t="str">
        <f>IFERROR(ABS(ABS(K239-'Data Transformation'!$R$5)-ABS(K239-'Data Transformation'!$R$6)),"")</f>
        <v/>
      </c>
      <c r="AE239" t="b">
        <f>IF(C239=FALSE,"",IF(AND(OR(V239=$Z$6,V239=$Z$8),OR(AC239=TRUE,AD239&lt;='Data Transformation'!$X$8)),TRUE,FALSE))</f>
        <v>0</v>
      </c>
    </row>
    <row r="240" spans="2:31" x14ac:dyDescent="0.25">
      <c r="B240" t="str">
        <v xml:space="preserve"> </v>
      </c>
      <c r="C240" t="str">
        <v xml:space="preserve"> </v>
      </c>
      <c r="D240" t="str">
        <v xml:space="preserve"> </v>
      </c>
      <c r="E240" t="str">
        <v xml:space="preserve"> </v>
      </c>
      <c r="F240" t="str">
        <v xml:space="preserve"> </v>
      </c>
      <c r="G240" t="str">
        <v xml:space="preserve"> </v>
      </c>
      <c r="H240" t="str">
        <v xml:space="preserve"> </v>
      </c>
      <c r="I240" t="str">
        <v xml:space="preserve"> </v>
      </c>
      <c r="K240" s="59" t="str">
        <f>IFERROR(AVERAGEIF('Data Transformation'!$B$425:$B$8425,B240,IF('Input and Summary Results'!$J$4="no",'Data Transformation'!$C$425:$C$8425,'Data Transformation'!$E$425:$E$8425)),"")</f>
        <v/>
      </c>
      <c r="L240" s="60" t="str" cm="1">
        <f t="array" ref="L240">IFERROR(_xlfn.STDEV.S(IF('Data Transformation'!$B$425:$B$8425=B240,IF('Input and Summary Results'!$J$4="no",'Data Transformation'!$C$425:$C$8425,'Data Transformation'!$E$425:$E$8425),"")),"")</f>
        <v/>
      </c>
      <c r="M240" s="58"/>
      <c r="N240" t="str">
        <f>IF(E240&gt;='Data Transformation'!$R$29,B240,"")</f>
        <v xml:space="preserve"> </v>
      </c>
      <c r="O240" t="str">
        <f>IFERROR(IF(AND(Assignments!L240&lt;('Data Transformation'!$R$4-'Data Transformation'!$R$3)/2,ABS(K240-'Data Transformation'!$R$6)&gt;ABS(K240-'Data Transformation'!$R$5),NOT(ISNUMBER(N240)),NOT(ISNUMBER(R240)),NOT(ISNUMBER(P240)),NOT(ISNUMBER(R240)),NOT(ISNUMBER(S240)),NOT(ISNUMBER(T240))),Assignments!B240,""),"")</f>
        <v/>
      </c>
      <c r="P240" t="str">
        <f>IF(AND(NOT(ISNUMBER(N240)),NOT(ISNUMBER(R240)),NOT(ISNUMBER(S240)),G240&gt;='Data Transformation'!$R$28),B240,"")</f>
        <v xml:space="preserve"> </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xml:space="preserve"> </v>
      </c>
      <c r="S240" t="str">
        <f>IF(D240&gt;='Data Transformation'!$R$31,B240,"")</f>
        <v xml:space="preserve">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
      </c>
      <c r="W240" t="str">
        <f t="shared" si="10"/>
        <v/>
      </c>
      <c r="X240" t="str">
        <f t="shared" si="11"/>
        <v/>
      </c>
      <c r="AC240" t="b">
        <f t="shared" si="12"/>
        <v>0</v>
      </c>
      <c r="AD240" t="str">
        <f>IFERROR(ABS(ABS(K240-'Data Transformation'!$R$5)-ABS(K240-'Data Transformation'!$R$6)),"")</f>
        <v/>
      </c>
      <c r="AE240" t="b">
        <f>IF(C240=FALSE,"",IF(AND(OR(V240=$Z$6,V240=$Z$8),OR(AC240=TRUE,AD240&lt;='Data Transformation'!$X$8)),TRUE,FALSE))</f>
        <v>0</v>
      </c>
    </row>
    <row r="241" spans="2:31" x14ac:dyDescent="0.25">
      <c r="B241" t="str">
        <v xml:space="preserve"> </v>
      </c>
      <c r="C241" t="str">
        <v xml:space="preserve"> </v>
      </c>
      <c r="D241" t="str">
        <v xml:space="preserve"> </v>
      </c>
      <c r="E241" t="str">
        <v xml:space="preserve"> </v>
      </c>
      <c r="F241" t="str">
        <v xml:space="preserve"> </v>
      </c>
      <c r="G241" t="str">
        <v xml:space="preserve"> </v>
      </c>
      <c r="H241" t="str">
        <v xml:space="preserve"> </v>
      </c>
      <c r="I241" t="str">
        <v xml:space="preserve"> </v>
      </c>
      <c r="K241" s="59" t="str">
        <f>IFERROR(AVERAGEIF('Data Transformation'!$B$425:$B$8425,B241,IF('Input and Summary Results'!$J$4="no",'Data Transformation'!$C$425:$C$8425,'Data Transformation'!$E$425:$E$8425)),"")</f>
        <v/>
      </c>
      <c r="L241" s="60" t="str" cm="1">
        <f t="array" ref="L241">IFERROR(_xlfn.STDEV.S(IF('Data Transformation'!$B$425:$B$8425=B241,IF('Input and Summary Results'!$J$4="no",'Data Transformation'!$C$425:$C$8425,'Data Transformation'!$E$425:$E$8425),"")),"")</f>
        <v/>
      </c>
      <c r="M241" s="58"/>
      <c r="N241" t="str">
        <f>IF(E241&gt;='Data Transformation'!$R$29,B241,"")</f>
        <v xml:space="preserve"> </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xml:space="preserve">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xml:space="preserve"> </v>
      </c>
      <c r="S241" t="str">
        <f>IF(D241&gt;='Data Transformation'!$R$31,B241,"")</f>
        <v xml:space="preserve">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
      </c>
      <c r="W241" t="str">
        <f t="shared" si="10"/>
        <v/>
      </c>
      <c r="X241" t="str">
        <f t="shared" si="11"/>
        <v/>
      </c>
      <c r="AC241" t="b">
        <f t="shared" si="12"/>
        <v>0</v>
      </c>
      <c r="AD241" t="str">
        <f>IFERROR(ABS(ABS(K241-'Data Transformation'!$R$5)-ABS(K241-'Data Transformation'!$R$6)),"")</f>
        <v/>
      </c>
      <c r="AE241" t="b">
        <f>IF(C241=FALSE,"",IF(AND(OR(V241=$Z$6,V241=$Z$8),OR(AC241=TRUE,AD241&lt;='Data Transformation'!$X$8)),TRUE,FALSE))</f>
        <v>0</v>
      </c>
    </row>
    <row r="242" spans="2:31" x14ac:dyDescent="0.25">
      <c r="B242" t="str">
        <v xml:space="preserve"> </v>
      </c>
      <c r="C242" t="str">
        <v xml:space="preserve"> </v>
      </c>
      <c r="D242" t="str">
        <v xml:space="preserve"> </v>
      </c>
      <c r="E242" t="str">
        <v xml:space="preserve"> </v>
      </c>
      <c r="F242" t="str">
        <v xml:space="preserve"> </v>
      </c>
      <c r="G242" t="str">
        <v xml:space="preserve"> </v>
      </c>
      <c r="H242" t="str">
        <v xml:space="preserve"> </v>
      </c>
      <c r="I242" t="str">
        <v xml:space="preserve"> </v>
      </c>
      <c r="K242" s="59" t="str">
        <f>IFERROR(AVERAGEIF('Data Transformation'!$B$425:$B$8425,B242,IF('Input and Summary Results'!$J$4="no",'Data Transformation'!$C$425:$C$8425,'Data Transformation'!$E$425:$E$8425)),"")</f>
        <v/>
      </c>
      <c r="L242" s="60" t="str" cm="1">
        <f t="array" ref="L242">IFERROR(_xlfn.STDEV.S(IF('Data Transformation'!$B$425:$B$8425=B242,IF('Input and Summary Results'!$J$4="no",'Data Transformation'!$C$425:$C$8425,'Data Transformation'!$E$425:$E$8425),"")),"")</f>
        <v/>
      </c>
      <c r="M242" s="58"/>
      <c r="N242" t="str">
        <f>IF(E242&gt;='Data Transformation'!$R$29,B242,"")</f>
        <v xml:space="preserve">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xml:space="preserve"> </v>
      </c>
      <c r="Q242" t="str">
        <f>IFERROR(IF(AND(Assignments!L242&lt;('Data Transformation'!$R$4-'Data Transformation'!$R$3)/2,ABS(K242-'Data Transformation'!$R$6)&lt;ABS(K242-'Data Transformation'!$R$5),NOT(ISNUMBER(N242)),NOT(ISNUMBER(T242)),NOT(ISNUMBER(P242)),NOT(ISNUMBER(R242)),NOT(ISNUMBER(T242)),NOT(ISNUMBER(S242))),Assignments!B242,""),"")</f>
        <v/>
      </c>
      <c r="R242" t="str">
        <f>IF(H242&gt;='Data Transformation'!$R$30,B242,"")</f>
        <v xml:space="preserve"> </v>
      </c>
      <c r="S242" t="str">
        <f>IF(D242&gt;='Data Transformation'!$R$31,B242,"")</f>
        <v xml:space="preserve">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
      </c>
      <c r="W242" t="str">
        <f t="shared" si="10"/>
        <v/>
      </c>
      <c r="X242" t="str">
        <f t="shared" si="11"/>
        <v/>
      </c>
      <c r="AC242" t="b">
        <f t="shared" si="12"/>
        <v>0</v>
      </c>
      <c r="AD242" t="str">
        <f>IFERROR(ABS(ABS(K242-'Data Transformation'!$R$5)-ABS(K242-'Data Transformation'!$R$6)),"")</f>
        <v/>
      </c>
      <c r="AE242" t="b">
        <f>IF(C242=FALSE,"",IF(AND(OR(V242=$Z$6,V242=$Z$8),OR(AC242=TRUE,AD242&lt;='Data Transformation'!$X$8)),TRUE,FALSE))</f>
        <v>0</v>
      </c>
    </row>
    <row r="243" spans="2:31" x14ac:dyDescent="0.25">
      <c r="B243" t="str">
        <v xml:space="preserve"> </v>
      </c>
      <c r="C243" t="str">
        <v xml:space="preserve"> </v>
      </c>
      <c r="D243" t="str">
        <v xml:space="preserve"> </v>
      </c>
      <c r="E243" t="str">
        <v xml:space="preserve"> </v>
      </c>
      <c r="F243" t="str">
        <v xml:space="preserve"> </v>
      </c>
      <c r="G243" t="str">
        <v xml:space="preserve"> </v>
      </c>
      <c r="H243" t="str">
        <v xml:space="preserve"> </v>
      </c>
      <c r="I243" t="str">
        <v xml:space="preserve"> </v>
      </c>
      <c r="K243" s="59" t="str">
        <f>IFERROR(AVERAGEIF('Data Transformation'!$B$425:$B$8425,B243,IF('Input and Summary Results'!$J$4="no",'Data Transformation'!$C$425:$C$8425,'Data Transformation'!$E$425:$E$8425)),"")</f>
        <v/>
      </c>
      <c r="L243" s="60" t="str" cm="1">
        <f t="array" ref="L243">IFERROR(_xlfn.STDEV.S(IF('Data Transformation'!$B$425:$B$8425=B243,IF('Input and Summary Results'!$J$4="no",'Data Transformation'!$C$425:$C$8425,'Data Transformation'!$E$425:$E$8425),"")),"")</f>
        <v/>
      </c>
      <c r="M243" s="58"/>
      <c r="N243" t="str">
        <f>IF(E243&gt;='Data Transformation'!$R$29,B243,"")</f>
        <v xml:space="preserve"> </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xml:space="preserve">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xml:space="preserve"> </v>
      </c>
      <c r="S243" t="str">
        <f>IF(D243&gt;='Data Transformation'!$R$31,B243,"")</f>
        <v xml:space="preserve">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
      </c>
      <c r="W243" t="str">
        <f t="shared" si="10"/>
        <v/>
      </c>
      <c r="X243" t="str">
        <f t="shared" si="11"/>
        <v/>
      </c>
      <c r="AC243" t="b">
        <f t="shared" si="12"/>
        <v>0</v>
      </c>
      <c r="AD243" t="str">
        <f>IFERROR(ABS(ABS(K243-'Data Transformation'!$R$5)-ABS(K243-'Data Transformation'!$R$6)),"")</f>
        <v/>
      </c>
      <c r="AE243" t="b">
        <f>IF(C243=FALSE,"",IF(AND(OR(V243=$Z$6,V243=$Z$8),OR(AC243=TRUE,AD243&lt;='Data Transformation'!$X$8)),TRUE,FALSE))</f>
        <v>0</v>
      </c>
    </row>
    <row r="244" spans="2:31" x14ac:dyDescent="0.25">
      <c r="B244" t="str">
        <v xml:space="preserve"> </v>
      </c>
      <c r="C244" t="str">
        <v xml:space="preserve"> </v>
      </c>
      <c r="D244" t="str">
        <v xml:space="preserve"> </v>
      </c>
      <c r="E244" t="str">
        <v xml:space="preserve"> </v>
      </c>
      <c r="F244" t="str">
        <v xml:space="preserve"> </v>
      </c>
      <c r="G244" t="str">
        <v xml:space="preserve"> </v>
      </c>
      <c r="H244" t="str">
        <v xml:space="preserve"> </v>
      </c>
      <c r="I244" t="str">
        <v xml:space="preserve"> </v>
      </c>
      <c r="K244" s="59" t="str">
        <f>IFERROR(AVERAGEIF('Data Transformation'!$B$425:$B$8425,B244,IF('Input and Summary Results'!$J$4="no",'Data Transformation'!$C$425:$C$8425,'Data Transformation'!$E$425:$E$8425)),"")</f>
        <v/>
      </c>
      <c r="L244" s="60" t="str" cm="1">
        <f t="array" ref="L244">IFERROR(_xlfn.STDEV.S(IF('Data Transformation'!$B$425:$B$8425=B244,IF('Input and Summary Results'!$J$4="no",'Data Transformation'!$C$425:$C$8425,'Data Transformation'!$E$425:$E$8425),"")),"")</f>
        <v/>
      </c>
      <c r="M244" s="58"/>
      <c r="N244" t="str">
        <f>IF(E244&gt;='Data Transformation'!$R$29,B244,"")</f>
        <v xml:space="preserve">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xml:space="preserve"> </v>
      </c>
      <c r="Q244" t="str">
        <f>IFERROR(IF(AND(Assignments!L244&lt;('Data Transformation'!$R$4-'Data Transformation'!$R$3)/2,ABS(K244-'Data Transformation'!$R$6)&lt;ABS(K244-'Data Transformation'!$R$5),NOT(ISNUMBER(N244)),NOT(ISNUMBER(T244)),NOT(ISNUMBER(P244)),NOT(ISNUMBER(R244)),NOT(ISNUMBER(T244)),NOT(ISNUMBER(S244))),Assignments!B244,""),"")</f>
        <v/>
      </c>
      <c r="R244" t="str">
        <f>IF(H244&gt;='Data Transformation'!$R$30,B244,"")</f>
        <v xml:space="preserve"> </v>
      </c>
      <c r="S244" t="str">
        <f>IF(D244&gt;='Data Transformation'!$R$31,B244,"")</f>
        <v xml:space="preserve">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
      </c>
      <c r="W244" t="str">
        <f t="shared" si="10"/>
        <v/>
      </c>
      <c r="X244" t="str">
        <f t="shared" si="11"/>
        <v/>
      </c>
      <c r="AC244" t="b">
        <f t="shared" si="12"/>
        <v>0</v>
      </c>
      <c r="AD244" t="str">
        <f>IFERROR(ABS(ABS(K244-'Data Transformation'!$R$5)-ABS(K244-'Data Transformation'!$R$6)),"")</f>
        <v/>
      </c>
      <c r="AE244" t="b">
        <f>IF(C244=FALSE,"",IF(AND(OR(V244=$Z$6,V244=$Z$8),OR(AC244=TRUE,AD244&lt;='Data Transformation'!$X$8)),TRUE,FALSE))</f>
        <v>0</v>
      </c>
    </row>
    <row r="245" spans="2:31" x14ac:dyDescent="0.25">
      <c r="B245" t="str">
        <v xml:space="preserve"> </v>
      </c>
      <c r="C245" t="str">
        <v xml:space="preserve"> </v>
      </c>
      <c r="D245" t="str">
        <v xml:space="preserve"> </v>
      </c>
      <c r="E245" t="str">
        <v xml:space="preserve"> </v>
      </c>
      <c r="F245" t="str">
        <v xml:space="preserve"> </v>
      </c>
      <c r="G245" t="str">
        <v xml:space="preserve"> </v>
      </c>
      <c r="H245" t="str">
        <v xml:space="preserve"> </v>
      </c>
      <c r="I245" t="str">
        <v xml:space="preserve"> </v>
      </c>
      <c r="K245" s="59" t="str">
        <f>IFERROR(AVERAGEIF('Data Transformation'!$B$425:$B$8425,B245,IF('Input and Summary Results'!$J$4="no",'Data Transformation'!$C$425:$C$8425,'Data Transformation'!$E$425:$E$8425)),"")</f>
        <v/>
      </c>
      <c r="L245" s="60" t="str" cm="1">
        <f t="array" ref="L245">IFERROR(_xlfn.STDEV.S(IF('Data Transformation'!$B$425:$B$8425=B245,IF('Input and Summary Results'!$J$4="no",'Data Transformation'!$C$425:$C$8425,'Data Transformation'!$E$425:$E$8425),"")),"")</f>
        <v/>
      </c>
      <c r="M245" s="58"/>
      <c r="N245" t="str">
        <f>IF(E245&gt;='Data Transformation'!$R$29,B245,"")</f>
        <v xml:space="preserve"> </v>
      </c>
      <c r="O245" t="str">
        <f>IFERROR(IF(AND(Assignments!L245&lt;('Data Transformation'!$R$4-'Data Transformation'!$R$3)/2,ABS(K245-'Data Transformation'!$R$6)&gt;ABS(K245-'Data Transformation'!$R$5),NOT(ISNUMBER(N245)),NOT(ISNUMBER(R245)),NOT(ISNUMBER(P245)),NOT(ISNUMBER(R245)),NOT(ISNUMBER(S245)),NOT(ISNUMBER(T245))),Assignments!B245,""),"")</f>
        <v/>
      </c>
      <c r="P245" t="str">
        <f>IF(AND(NOT(ISNUMBER(N245)),NOT(ISNUMBER(R245)),NOT(ISNUMBER(S245)),G245&gt;='Data Transformation'!$R$28),B245,"")</f>
        <v xml:space="preserve"> </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xml:space="preserve"> </v>
      </c>
      <c r="S245" t="str">
        <f>IF(D245&gt;='Data Transformation'!$R$31,B245,"")</f>
        <v xml:space="preserve">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
      </c>
      <c r="W245" t="str">
        <f t="shared" si="10"/>
        <v/>
      </c>
      <c r="X245" t="str">
        <f t="shared" si="11"/>
        <v/>
      </c>
      <c r="AC245" t="b">
        <f t="shared" si="12"/>
        <v>0</v>
      </c>
      <c r="AD245" t="str">
        <f>IFERROR(ABS(ABS(K245-'Data Transformation'!$R$5)-ABS(K245-'Data Transformation'!$R$6)),"")</f>
        <v/>
      </c>
      <c r="AE245" t="b">
        <f>IF(C245=FALSE,"",IF(AND(OR(V245=$Z$6,V245=$Z$8),OR(AC245=TRUE,AD245&lt;='Data Transformation'!$X$8)),TRUE,FALSE))</f>
        <v>0</v>
      </c>
    </row>
    <row r="246" spans="2:31" x14ac:dyDescent="0.25">
      <c r="B246" t="str">
        <v xml:space="preserve"> </v>
      </c>
      <c r="C246" t="str">
        <v xml:space="preserve"> </v>
      </c>
      <c r="D246" t="str">
        <v xml:space="preserve"> </v>
      </c>
      <c r="E246" t="str">
        <v xml:space="preserve"> </v>
      </c>
      <c r="F246" t="str">
        <v xml:space="preserve"> </v>
      </c>
      <c r="G246" t="str">
        <v xml:space="preserve"> </v>
      </c>
      <c r="H246" t="str">
        <v xml:space="preserve"> </v>
      </c>
      <c r="I246" t="str">
        <v xml:space="preserve"> </v>
      </c>
      <c r="K246" s="59" t="str">
        <f>IFERROR(AVERAGEIF('Data Transformation'!$B$425:$B$8425,B246,IF('Input and Summary Results'!$J$4="no",'Data Transformation'!$C$425:$C$8425,'Data Transformation'!$E$425:$E$8425)),"")</f>
        <v/>
      </c>
      <c r="L246" s="60" t="str" cm="1">
        <f t="array" ref="L246">IFERROR(_xlfn.STDEV.S(IF('Data Transformation'!$B$425:$B$8425=B246,IF('Input and Summary Results'!$J$4="no",'Data Transformation'!$C$425:$C$8425,'Data Transformation'!$E$425:$E$8425),"")),"")</f>
        <v/>
      </c>
      <c r="M246" s="58"/>
      <c r="N246" t="str">
        <f>IF(E246&gt;='Data Transformation'!$R$29,B246,"")</f>
        <v xml:space="preserve">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xml:space="preserve"> </v>
      </c>
      <c r="Q246" t="str">
        <f>IFERROR(IF(AND(Assignments!L246&lt;('Data Transformation'!$R$4-'Data Transformation'!$R$3)/2,ABS(K246-'Data Transformation'!$R$6)&lt;ABS(K246-'Data Transformation'!$R$5),NOT(ISNUMBER(N246)),NOT(ISNUMBER(T246)),NOT(ISNUMBER(P246)),NOT(ISNUMBER(R246)),NOT(ISNUMBER(T246)),NOT(ISNUMBER(S246))),Assignments!B246,""),"")</f>
        <v/>
      </c>
      <c r="R246" t="str">
        <f>IF(H246&gt;='Data Transformation'!$R$30,B246,"")</f>
        <v xml:space="preserve"> </v>
      </c>
      <c r="S246" t="str">
        <f>IF(D246&gt;='Data Transformation'!$R$31,B246,"")</f>
        <v xml:space="preserve">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
      </c>
      <c r="W246" t="str">
        <f t="shared" si="10"/>
        <v/>
      </c>
      <c r="X246" t="str">
        <f t="shared" si="11"/>
        <v/>
      </c>
      <c r="AC246" t="b">
        <f t="shared" si="12"/>
        <v>0</v>
      </c>
      <c r="AD246" t="str">
        <f>IFERROR(ABS(ABS(K246-'Data Transformation'!$R$5)-ABS(K246-'Data Transformation'!$R$6)),"")</f>
        <v/>
      </c>
      <c r="AE246" t="b">
        <f>IF(C246=FALSE,"",IF(AND(OR(V246=$Z$6,V246=$Z$8),OR(AC246=TRUE,AD246&lt;='Data Transformation'!$X$8)),TRUE,FALSE))</f>
        <v>0</v>
      </c>
    </row>
    <row r="247" spans="2:31" x14ac:dyDescent="0.25">
      <c r="B247" t="str">
        <v xml:space="preserve"> </v>
      </c>
      <c r="C247" t="str">
        <v xml:space="preserve"> </v>
      </c>
      <c r="D247" t="str">
        <v xml:space="preserve"> </v>
      </c>
      <c r="E247" t="str">
        <v xml:space="preserve"> </v>
      </c>
      <c r="F247" t="str">
        <v xml:space="preserve"> </v>
      </c>
      <c r="G247" t="str">
        <v xml:space="preserve"> </v>
      </c>
      <c r="H247" t="str">
        <v xml:space="preserve"> </v>
      </c>
      <c r="I247" t="str">
        <v xml:space="preserve"> </v>
      </c>
      <c r="K247" s="59" t="str">
        <f>IFERROR(AVERAGEIF('Data Transformation'!$B$425:$B$8425,B247,IF('Input and Summary Results'!$J$4="no",'Data Transformation'!$C$425:$C$8425,'Data Transformation'!$E$425:$E$8425)),"")</f>
        <v/>
      </c>
      <c r="L247" s="60" t="str" cm="1">
        <f t="array" ref="L247">IFERROR(_xlfn.STDEV.S(IF('Data Transformation'!$B$425:$B$8425=B247,IF('Input and Summary Results'!$J$4="no",'Data Transformation'!$C$425:$C$8425,'Data Transformation'!$E$425:$E$8425),"")),"")</f>
        <v/>
      </c>
      <c r="M247" s="58"/>
      <c r="N247" t="str">
        <f>IF(E247&gt;='Data Transformation'!$R$29,B247,"")</f>
        <v xml:space="preserve">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xml:space="preserve"> </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xml:space="preserve"> </v>
      </c>
      <c r="S247" t="str">
        <f>IF(D247&gt;='Data Transformation'!$R$31,B247,"")</f>
        <v xml:space="preserve">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
      </c>
      <c r="W247" t="str">
        <f t="shared" si="10"/>
        <v/>
      </c>
      <c r="X247" t="str">
        <f t="shared" si="11"/>
        <v/>
      </c>
      <c r="AC247" t="b">
        <f t="shared" si="12"/>
        <v>0</v>
      </c>
      <c r="AD247" t="str">
        <f>IFERROR(ABS(ABS(K247-'Data Transformation'!$R$5)-ABS(K247-'Data Transformation'!$R$6)),"")</f>
        <v/>
      </c>
      <c r="AE247" t="b">
        <f>IF(C247=FALSE,"",IF(AND(OR(V247=$Z$6,V247=$Z$8),OR(AC247=TRUE,AD247&lt;='Data Transformation'!$X$8)),TRUE,FALSE))</f>
        <v>0</v>
      </c>
    </row>
    <row r="248" spans="2:31" x14ac:dyDescent="0.25">
      <c r="B248" t="str">
        <v xml:space="preserve"> </v>
      </c>
      <c r="C248" t="str">
        <v xml:space="preserve"> </v>
      </c>
      <c r="D248" t="str">
        <v xml:space="preserve"> </v>
      </c>
      <c r="E248" t="str">
        <v xml:space="preserve"> </v>
      </c>
      <c r="F248" t="str">
        <v xml:space="preserve"> </v>
      </c>
      <c r="G248" t="str">
        <v xml:space="preserve"> </v>
      </c>
      <c r="H248" t="str">
        <v xml:space="preserve"> </v>
      </c>
      <c r="I248" t="str">
        <v xml:space="preserve"> </v>
      </c>
      <c r="K248" s="59" t="str">
        <f>IFERROR(AVERAGEIF('Data Transformation'!$B$425:$B$8425,B248,IF('Input and Summary Results'!$J$4="no",'Data Transformation'!$C$425:$C$8425,'Data Transformation'!$E$425:$E$8425)),"")</f>
        <v/>
      </c>
      <c r="L248" s="60" t="str" cm="1">
        <f t="array" ref="L248">IFERROR(_xlfn.STDEV.S(IF('Data Transformation'!$B$425:$B$8425=B248,IF('Input and Summary Results'!$J$4="no",'Data Transformation'!$C$425:$C$8425,'Data Transformation'!$E$425:$E$8425),"")),"")</f>
        <v/>
      </c>
      <c r="M248" s="58"/>
      <c r="N248" t="str">
        <f>IF(E248&gt;='Data Transformation'!$R$29,B248,"")</f>
        <v xml:space="preserve">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xml:space="preserve"> </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xml:space="preserve"> </v>
      </c>
      <c r="S248" t="str">
        <f>IF(D248&gt;='Data Transformation'!$R$31,B248,"")</f>
        <v xml:space="preserve">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
      </c>
      <c r="W248" t="str">
        <f t="shared" si="10"/>
        <v/>
      </c>
      <c r="X248" t="str">
        <f t="shared" si="11"/>
        <v/>
      </c>
      <c r="AC248" t="b">
        <f t="shared" si="12"/>
        <v>0</v>
      </c>
      <c r="AD248" t="str">
        <f>IFERROR(ABS(ABS(K248-'Data Transformation'!$R$5)-ABS(K248-'Data Transformation'!$R$6)),"")</f>
        <v/>
      </c>
      <c r="AE248" t="b">
        <f>IF(C248=FALSE,"",IF(AND(OR(V248=$Z$6,V248=$Z$8),OR(AC248=TRUE,AD248&lt;='Data Transformation'!$X$8)),TRUE,FALSE))</f>
        <v>0</v>
      </c>
    </row>
    <row r="249" spans="2:31" x14ac:dyDescent="0.25">
      <c r="B249" t="str">
        <v xml:space="preserve"> </v>
      </c>
      <c r="C249" t="str">
        <v xml:space="preserve"> </v>
      </c>
      <c r="D249" t="str">
        <v xml:space="preserve"> </v>
      </c>
      <c r="E249" t="str">
        <v xml:space="preserve"> </v>
      </c>
      <c r="F249" t="str">
        <v xml:space="preserve"> </v>
      </c>
      <c r="G249" t="str">
        <v xml:space="preserve"> </v>
      </c>
      <c r="H249" t="str">
        <v xml:space="preserve"> </v>
      </c>
      <c r="I249" t="str">
        <v xml:space="preserve"> </v>
      </c>
      <c r="K249" s="59" t="str">
        <f>IFERROR(AVERAGEIF('Data Transformation'!$B$425:$B$8425,B249,IF('Input and Summary Results'!$J$4="no",'Data Transformation'!$C$425:$C$8425,'Data Transformation'!$E$425:$E$8425)),"")</f>
        <v/>
      </c>
      <c r="L249" s="60" t="str" cm="1">
        <f t="array" ref="L249">IFERROR(_xlfn.STDEV.S(IF('Data Transformation'!$B$425:$B$8425=B249,IF('Input and Summary Results'!$J$4="no",'Data Transformation'!$C$425:$C$8425,'Data Transformation'!$E$425:$E$8425),"")),"")</f>
        <v/>
      </c>
      <c r="M249" s="58"/>
      <c r="N249" t="str">
        <f>IF(E249&gt;='Data Transformation'!$R$29,B249,"")</f>
        <v xml:space="preserve">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xml:space="preserve"> </v>
      </c>
      <c r="Q249" t="str">
        <f>IFERROR(IF(AND(Assignments!L249&lt;('Data Transformation'!$R$4-'Data Transformation'!$R$3)/2,ABS(K249-'Data Transformation'!$R$6)&lt;ABS(K249-'Data Transformation'!$R$5),NOT(ISNUMBER(N249)),NOT(ISNUMBER(T249)),NOT(ISNUMBER(P249)),NOT(ISNUMBER(R249)),NOT(ISNUMBER(T249)),NOT(ISNUMBER(S249))),Assignments!B249,""),"")</f>
        <v/>
      </c>
      <c r="R249" t="str">
        <f>IF(H249&gt;='Data Transformation'!$R$30,B249,"")</f>
        <v xml:space="preserve"> </v>
      </c>
      <c r="S249" t="str">
        <f>IF(D249&gt;='Data Transformation'!$R$31,B249,"")</f>
        <v xml:space="preserve">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
      </c>
      <c r="W249" t="str">
        <f t="shared" si="10"/>
        <v/>
      </c>
      <c r="X249" t="str">
        <f t="shared" si="11"/>
        <v/>
      </c>
      <c r="AC249" t="b">
        <f t="shared" si="12"/>
        <v>0</v>
      </c>
      <c r="AD249" t="str">
        <f>IFERROR(ABS(ABS(K249-'Data Transformation'!$R$5)-ABS(K249-'Data Transformation'!$R$6)),"")</f>
        <v/>
      </c>
      <c r="AE249" t="b">
        <f>IF(C249=FALSE,"",IF(AND(OR(V249=$Z$6,V249=$Z$8),OR(AC249=TRUE,AD249&lt;='Data Transformation'!$X$8)),TRUE,FALSE))</f>
        <v>0</v>
      </c>
    </row>
    <row r="250" spans="2:31" x14ac:dyDescent="0.25">
      <c r="B250" t="str">
        <v xml:space="preserve"> </v>
      </c>
      <c r="C250" t="str">
        <v xml:space="preserve"> </v>
      </c>
      <c r="D250" t="str">
        <v xml:space="preserve"> </v>
      </c>
      <c r="E250" t="str">
        <v xml:space="preserve"> </v>
      </c>
      <c r="F250" t="str">
        <v xml:space="preserve"> </v>
      </c>
      <c r="G250" t="str">
        <v xml:space="preserve"> </v>
      </c>
      <c r="H250" t="str">
        <v xml:space="preserve"> </v>
      </c>
      <c r="I250" t="str">
        <v xml:space="preserve"> </v>
      </c>
      <c r="K250" s="59" t="str">
        <f>IFERROR(AVERAGEIF('Data Transformation'!$B$425:$B$8425,B250,IF('Input and Summary Results'!$J$4="no",'Data Transformation'!$C$425:$C$8425,'Data Transformation'!$E$425:$E$8425)),"")</f>
        <v/>
      </c>
      <c r="L250" s="60" t="str" cm="1">
        <f t="array" ref="L250">IFERROR(_xlfn.STDEV.S(IF('Data Transformation'!$B$425:$B$8425=B250,IF('Input and Summary Results'!$J$4="no",'Data Transformation'!$C$425:$C$8425,'Data Transformation'!$E$425:$E$8425),"")),"")</f>
        <v/>
      </c>
      <c r="M250" s="58"/>
      <c r="N250" t="str">
        <f>IF(E250&gt;='Data Transformation'!$R$29,B250,"")</f>
        <v xml:space="preserve">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xml:space="preserve"> </v>
      </c>
      <c r="Q250" t="str">
        <f>IFERROR(IF(AND(Assignments!L250&lt;('Data Transformation'!$R$4-'Data Transformation'!$R$3)/2,ABS(K250-'Data Transformation'!$R$6)&lt;ABS(K250-'Data Transformation'!$R$5),NOT(ISNUMBER(N250)),NOT(ISNUMBER(T250)),NOT(ISNUMBER(P250)),NOT(ISNUMBER(R250)),NOT(ISNUMBER(T250)),NOT(ISNUMBER(S250))),Assignments!B250,""),"")</f>
        <v/>
      </c>
      <c r="R250" t="str">
        <f>IF(H250&gt;='Data Transformation'!$R$30,B250,"")</f>
        <v xml:space="preserve"> </v>
      </c>
      <c r="S250" t="str">
        <f>IF(D250&gt;='Data Transformation'!$R$31,B250,"")</f>
        <v xml:space="preserve">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
      </c>
      <c r="W250" t="str">
        <f t="shared" si="10"/>
        <v/>
      </c>
      <c r="X250" t="str">
        <f t="shared" si="11"/>
        <v/>
      </c>
      <c r="AC250" t="b">
        <f t="shared" si="12"/>
        <v>0</v>
      </c>
      <c r="AD250" t="str">
        <f>IFERROR(ABS(ABS(K250-'Data Transformation'!$R$5)-ABS(K250-'Data Transformation'!$R$6)),"")</f>
        <v/>
      </c>
      <c r="AE250" t="b">
        <f>IF(C250=FALSE,"",IF(AND(OR(V250=$Z$6,V250=$Z$8),OR(AC250=TRUE,AD250&lt;='Data Transformation'!$X$8)),TRUE,FALSE))</f>
        <v>0</v>
      </c>
    </row>
    <row r="251" spans="2:31" x14ac:dyDescent="0.25">
      <c r="B251" t="str">
        <v xml:space="preserve"> </v>
      </c>
      <c r="C251" t="str">
        <v xml:space="preserve"> </v>
      </c>
      <c r="D251" t="str">
        <v xml:space="preserve"> </v>
      </c>
      <c r="E251" t="str">
        <v xml:space="preserve"> </v>
      </c>
      <c r="F251" t="str">
        <v xml:space="preserve"> </v>
      </c>
      <c r="G251" t="str">
        <v xml:space="preserve"> </v>
      </c>
      <c r="H251" t="str">
        <v xml:space="preserve"> </v>
      </c>
      <c r="I251" t="str">
        <v xml:space="preserve"> </v>
      </c>
      <c r="K251" s="59" t="str">
        <f>IFERROR(AVERAGEIF('Data Transformation'!$B$425:$B$8425,B251,IF('Input and Summary Results'!$J$4="no",'Data Transformation'!$C$425:$C$8425,'Data Transformation'!$E$425:$E$8425)),"")</f>
        <v/>
      </c>
      <c r="L251" s="60" t="str" cm="1">
        <f t="array" ref="L251">IFERROR(_xlfn.STDEV.S(IF('Data Transformation'!$B$425:$B$8425=B251,IF('Input and Summary Results'!$J$4="no",'Data Transformation'!$C$425:$C$8425,'Data Transformation'!$E$425:$E$8425),"")),"")</f>
        <v/>
      </c>
      <c r="M251" s="58"/>
      <c r="N251" t="str">
        <f>IF(E251&gt;='Data Transformation'!$R$29,B251,"")</f>
        <v xml:space="preserve"> </v>
      </c>
      <c r="O251" t="str">
        <f>IFERROR(IF(AND(Assignments!L251&lt;('Data Transformation'!$R$4-'Data Transformation'!$R$3)/2,ABS(K251-'Data Transformation'!$R$6)&gt;ABS(K251-'Data Transformation'!$R$5),NOT(ISNUMBER(N251)),NOT(ISNUMBER(R251)),NOT(ISNUMBER(P251)),NOT(ISNUMBER(R251)),NOT(ISNUMBER(S251)),NOT(ISNUMBER(T251))),Assignments!B251,""),"")</f>
        <v/>
      </c>
      <c r="P251" t="str">
        <f>IF(AND(NOT(ISNUMBER(N251)),NOT(ISNUMBER(R251)),NOT(ISNUMBER(S251)),G251&gt;='Data Transformation'!$R$28),B251,"")</f>
        <v xml:space="preserve"> </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xml:space="preserve"> </v>
      </c>
      <c r="S251" t="str">
        <f>IF(D251&gt;='Data Transformation'!$R$31,B251,"")</f>
        <v xml:space="preserve">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
      </c>
      <c r="W251" t="str">
        <f t="shared" si="10"/>
        <v/>
      </c>
      <c r="X251" t="str">
        <f t="shared" si="11"/>
        <v/>
      </c>
      <c r="AC251" t="b">
        <f t="shared" si="12"/>
        <v>0</v>
      </c>
      <c r="AD251" t="str">
        <f>IFERROR(ABS(ABS(K251-'Data Transformation'!$R$5)-ABS(K251-'Data Transformation'!$R$6)),"")</f>
        <v/>
      </c>
      <c r="AE251" t="b">
        <f>IF(C251=FALSE,"",IF(AND(OR(V251=$Z$6,V251=$Z$8),OR(AC251=TRUE,AD251&lt;='Data Transformation'!$X$8)),TRUE,FALSE))</f>
        <v>0</v>
      </c>
    </row>
    <row r="252" spans="2:31" x14ac:dyDescent="0.25">
      <c r="B252" t="str">
        <v xml:space="preserve"> </v>
      </c>
      <c r="C252" t="str">
        <v xml:space="preserve"> </v>
      </c>
      <c r="D252" t="str">
        <v xml:space="preserve"> </v>
      </c>
      <c r="E252" t="str">
        <v xml:space="preserve"> </v>
      </c>
      <c r="F252" t="str">
        <v xml:space="preserve"> </v>
      </c>
      <c r="G252" t="str">
        <v xml:space="preserve"> </v>
      </c>
      <c r="H252" t="str">
        <v xml:space="preserve"> </v>
      </c>
      <c r="I252" t="str">
        <v xml:space="preserve"> </v>
      </c>
      <c r="K252" s="59" t="str">
        <f>IFERROR(AVERAGEIF('Data Transformation'!$B$425:$B$8425,B252,IF('Input and Summary Results'!$J$4="no",'Data Transformation'!$C$425:$C$8425,'Data Transformation'!$E$425:$E$8425)),"")</f>
        <v/>
      </c>
      <c r="L252" s="60" t="str" cm="1">
        <f t="array" ref="L252">IFERROR(_xlfn.STDEV.S(IF('Data Transformation'!$B$425:$B$8425=B252,IF('Input and Summary Results'!$J$4="no",'Data Transformation'!$C$425:$C$8425,'Data Transformation'!$E$425:$E$8425),"")),"")</f>
        <v/>
      </c>
      <c r="M252" s="58"/>
      <c r="N252" t="str">
        <f>IF(E252&gt;='Data Transformation'!$R$29,B252,"")</f>
        <v xml:space="preserve"> </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xml:space="preserve">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xml:space="preserve"> </v>
      </c>
      <c r="S252" t="str">
        <f>IF(D252&gt;='Data Transformation'!$R$31,B252,"")</f>
        <v xml:space="preserve">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
      </c>
      <c r="W252" t="str">
        <f t="shared" si="10"/>
        <v/>
      </c>
      <c r="X252" t="str">
        <f t="shared" si="11"/>
        <v/>
      </c>
      <c r="AC252" t="b">
        <f t="shared" si="12"/>
        <v>0</v>
      </c>
      <c r="AD252" t="str">
        <f>IFERROR(ABS(ABS(K252-'Data Transformation'!$R$5)-ABS(K252-'Data Transformation'!$R$6)),"")</f>
        <v/>
      </c>
      <c r="AE252" t="b">
        <f>IF(C252=FALSE,"",IF(AND(OR(V252=$Z$6,V252=$Z$8),OR(AC252=TRUE,AD252&lt;='Data Transformation'!$X$8)),TRUE,FALSE))</f>
        <v>0</v>
      </c>
    </row>
    <row r="253" spans="2:31" x14ac:dyDescent="0.25">
      <c r="B253" t="str">
        <v xml:space="preserve"> </v>
      </c>
      <c r="C253" t="str">
        <v xml:space="preserve"> </v>
      </c>
      <c r="D253" t="str">
        <v xml:space="preserve"> </v>
      </c>
      <c r="E253" t="str">
        <v xml:space="preserve"> </v>
      </c>
      <c r="F253" t="str">
        <v xml:space="preserve"> </v>
      </c>
      <c r="G253" t="str">
        <v xml:space="preserve"> </v>
      </c>
      <c r="H253" t="str">
        <v xml:space="preserve"> </v>
      </c>
      <c r="I253" t="str">
        <v xml:space="preserve"> </v>
      </c>
      <c r="K253" s="59" t="str">
        <f>IFERROR(AVERAGEIF('Data Transformation'!$B$425:$B$8425,B253,IF('Input and Summary Results'!$J$4="no",'Data Transformation'!$C$425:$C$8425,'Data Transformation'!$E$425:$E$8425)),"")</f>
        <v/>
      </c>
      <c r="L253" s="60" t="str" cm="1">
        <f t="array" ref="L253">IFERROR(_xlfn.STDEV.S(IF('Data Transformation'!$B$425:$B$8425=B253,IF('Input and Summary Results'!$J$4="no",'Data Transformation'!$C$425:$C$8425,'Data Transformation'!$E$425:$E$8425),"")),"")</f>
        <v/>
      </c>
      <c r="M253" s="58"/>
      <c r="N253" t="str">
        <f>IF(E253&gt;='Data Transformation'!$R$29,B253,"")</f>
        <v xml:space="preserve">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xml:space="preserve"> </v>
      </c>
      <c r="Q253" t="str">
        <f>IFERROR(IF(AND(Assignments!L253&lt;('Data Transformation'!$R$4-'Data Transformation'!$R$3)/2,ABS(K253-'Data Transformation'!$R$6)&lt;ABS(K253-'Data Transformation'!$R$5),NOT(ISNUMBER(N253)),NOT(ISNUMBER(T253)),NOT(ISNUMBER(P253)),NOT(ISNUMBER(R253)),NOT(ISNUMBER(T253)),NOT(ISNUMBER(S253))),Assignments!B253,""),"")</f>
        <v/>
      </c>
      <c r="R253" t="str">
        <f>IF(H253&gt;='Data Transformation'!$R$30,B253,"")</f>
        <v xml:space="preserve"> </v>
      </c>
      <c r="S253" t="str">
        <f>IF(D253&gt;='Data Transformation'!$R$31,B253,"")</f>
        <v xml:space="preserve">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
      </c>
      <c r="W253" t="str">
        <f t="shared" si="10"/>
        <v/>
      </c>
      <c r="X253" t="str">
        <f t="shared" si="11"/>
        <v/>
      </c>
      <c r="AC253" t="b">
        <f t="shared" si="12"/>
        <v>0</v>
      </c>
      <c r="AD253" t="str">
        <f>IFERROR(ABS(ABS(K253-'Data Transformation'!$R$5)-ABS(K253-'Data Transformation'!$R$6)),"")</f>
        <v/>
      </c>
      <c r="AE253" t="b">
        <f>IF(C253=FALSE,"",IF(AND(OR(V253=$Z$6,V253=$Z$8),OR(AC253=TRUE,AD253&lt;='Data Transformation'!$X$8)),TRUE,FALSE))</f>
        <v>0</v>
      </c>
    </row>
    <row r="254" spans="2:31" x14ac:dyDescent="0.25">
      <c r="B254" t="str">
        <v xml:space="preserve"> </v>
      </c>
      <c r="C254" t="str">
        <v xml:space="preserve"> </v>
      </c>
      <c r="D254" t="str">
        <v xml:space="preserve"> </v>
      </c>
      <c r="E254" t="str">
        <v xml:space="preserve"> </v>
      </c>
      <c r="F254" t="str">
        <v xml:space="preserve"> </v>
      </c>
      <c r="G254" t="str">
        <v xml:space="preserve"> </v>
      </c>
      <c r="H254" t="str">
        <v xml:space="preserve"> </v>
      </c>
      <c r="I254" t="str">
        <v xml:space="preserve"> </v>
      </c>
      <c r="K254" s="59" t="str">
        <f>IFERROR(AVERAGEIF('Data Transformation'!$B$425:$B$8425,B254,IF('Input and Summary Results'!$J$4="no",'Data Transformation'!$C$425:$C$8425,'Data Transformation'!$E$425:$E$8425)),"")</f>
        <v/>
      </c>
      <c r="L254" s="60" t="str" cm="1">
        <f t="array" ref="L254">IFERROR(_xlfn.STDEV.S(IF('Data Transformation'!$B$425:$B$8425=B254,IF('Input and Summary Results'!$J$4="no",'Data Transformation'!$C$425:$C$8425,'Data Transformation'!$E$425:$E$8425),"")),"")</f>
        <v/>
      </c>
      <c r="M254" s="58"/>
      <c r="N254" t="str">
        <f>IF(E254&gt;='Data Transformation'!$R$29,B254,"")</f>
        <v xml:space="preserve"> </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xml:space="preserve">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xml:space="preserve"> </v>
      </c>
      <c r="S254" t="str">
        <f>IF(D254&gt;='Data Transformation'!$R$31,B254,"")</f>
        <v xml:space="preserve">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
      </c>
      <c r="W254" t="str">
        <f t="shared" si="10"/>
        <v/>
      </c>
      <c r="X254" t="str">
        <f t="shared" si="11"/>
        <v/>
      </c>
      <c r="AC254" t="b">
        <f t="shared" si="12"/>
        <v>0</v>
      </c>
      <c r="AD254" t="str">
        <f>IFERROR(ABS(ABS(K254-'Data Transformation'!$R$5)-ABS(K254-'Data Transformation'!$R$6)),"")</f>
        <v/>
      </c>
      <c r="AE254" t="b">
        <f>IF(C254=FALSE,"",IF(AND(OR(V254=$Z$6,V254=$Z$8),OR(AC254=TRUE,AD254&lt;='Data Transformation'!$X$8)),TRUE,FALSE))</f>
        <v>0</v>
      </c>
    </row>
    <row r="255" spans="2:31" x14ac:dyDescent="0.25">
      <c r="B255" t="str">
        <v xml:space="preserve"> </v>
      </c>
      <c r="C255" t="str">
        <v xml:space="preserve"> </v>
      </c>
      <c r="D255" t="str">
        <v xml:space="preserve"> </v>
      </c>
      <c r="E255" t="str">
        <v xml:space="preserve"> </v>
      </c>
      <c r="F255" t="str">
        <v xml:space="preserve"> </v>
      </c>
      <c r="G255" t="str">
        <v xml:space="preserve"> </v>
      </c>
      <c r="H255" t="str">
        <v xml:space="preserve"> </v>
      </c>
      <c r="I255" t="str">
        <v xml:space="preserve"> </v>
      </c>
      <c r="K255" s="59" t="str">
        <f>IFERROR(AVERAGEIF('Data Transformation'!$B$425:$B$8425,B255,IF('Input and Summary Results'!$J$4="no",'Data Transformation'!$C$425:$C$8425,'Data Transformation'!$E$425:$E$8425)),"")</f>
        <v/>
      </c>
      <c r="L255" s="60" t="str" cm="1">
        <f t="array" ref="L255">IFERROR(_xlfn.STDEV.S(IF('Data Transformation'!$B$425:$B$8425=B255,IF('Input and Summary Results'!$J$4="no",'Data Transformation'!$C$425:$C$8425,'Data Transformation'!$E$425:$E$8425),"")),"")</f>
        <v/>
      </c>
      <c r="M255" s="58"/>
      <c r="N255" t="str">
        <f>IF(E255&gt;='Data Transformation'!$R$29,B255,"")</f>
        <v xml:space="preserve"> </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xml:space="preserve">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xml:space="preserve"> </v>
      </c>
      <c r="S255" t="str">
        <f>IF(D255&gt;='Data Transformation'!$R$31,B255,"")</f>
        <v xml:space="preserve">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
      </c>
      <c r="W255" t="str">
        <f t="shared" si="10"/>
        <v/>
      </c>
      <c r="X255" t="str">
        <f t="shared" si="11"/>
        <v/>
      </c>
      <c r="AC255" t="b">
        <f t="shared" si="12"/>
        <v>0</v>
      </c>
      <c r="AD255" t="str">
        <f>IFERROR(ABS(ABS(K255-'Data Transformation'!$R$5)-ABS(K255-'Data Transformation'!$R$6)),"")</f>
        <v/>
      </c>
      <c r="AE255" t="b">
        <f>IF(C255=FALSE,"",IF(AND(OR(V255=$Z$6,V255=$Z$8),OR(AC255=TRUE,AD255&lt;='Data Transformation'!$X$8)),TRUE,FALSE))</f>
        <v>0</v>
      </c>
    </row>
    <row r="256" spans="2:31" x14ac:dyDescent="0.25">
      <c r="B256" t="str">
        <v xml:space="preserve"> </v>
      </c>
      <c r="C256" t="str">
        <v xml:space="preserve"> </v>
      </c>
      <c r="D256" t="str">
        <v xml:space="preserve"> </v>
      </c>
      <c r="E256" t="str">
        <v xml:space="preserve"> </v>
      </c>
      <c r="F256" t="str">
        <v xml:space="preserve"> </v>
      </c>
      <c r="G256" t="str">
        <v xml:space="preserve"> </v>
      </c>
      <c r="H256" t="str">
        <v xml:space="preserve"> </v>
      </c>
      <c r="I256" t="str">
        <v xml:space="preserve"> </v>
      </c>
      <c r="K256" s="59" t="str">
        <f>IFERROR(AVERAGEIF('Data Transformation'!$B$425:$B$8425,B256,IF('Input and Summary Results'!$J$4="no",'Data Transformation'!$C$425:$C$8425,'Data Transformation'!$E$425:$E$8425)),"")</f>
        <v/>
      </c>
      <c r="L256" s="60" t="str" cm="1">
        <f t="array" ref="L256">IFERROR(_xlfn.STDEV.S(IF('Data Transformation'!$B$425:$B$8425=B256,IF('Input and Summary Results'!$J$4="no",'Data Transformation'!$C$425:$C$8425,'Data Transformation'!$E$425:$E$8425),"")),"")</f>
        <v/>
      </c>
      <c r="M256" s="58"/>
      <c r="N256" t="str">
        <f>IF(E256&gt;='Data Transformation'!$R$29,B256,"")</f>
        <v xml:space="preserve"> </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xml:space="preserve"> </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xml:space="preserve"> </v>
      </c>
      <c r="S256" t="str">
        <f>IF(D256&gt;='Data Transformation'!$R$31,B256,"")</f>
        <v xml:space="preserve">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
      </c>
      <c r="W256" t="str">
        <f t="shared" si="10"/>
        <v/>
      </c>
      <c r="X256" t="str">
        <f t="shared" si="11"/>
        <v/>
      </c>
      <c r="AC256" t="b">
        <f t="shared" si="12"/>
        <v>0</v>
      </c>
      <c r="AD256" t="str">
        <f>IFERROR(ABS(ABS(K256-'Data Transformation'!$R$5)-ABS(K256-'Data Transformation'!$R$6)),"")</f>
        <v/>
      </c>
      <c r="AE256" t="b">
        <f>IF(C256=FALSE,"",IF(AND(OR(V256=$Z$6,V256=$Z$8),OR(AC256=TRUE,AD256&lt;='Data Transformation'!$X$8)),TRUE,FALSE))</f>
        <v>0</v>
      </c>
    </row>
    <row r="257" spans="2:31" x14ac:dyDescent="0.25">
      <c r="B257" t="str">
        <v xml:space="preserve"> </v>
      </c>
      <c r="C257" t="str">
        <v xml:space="preserve"> </v>
      </c>
      <c r="D257" t="str">
        <v xml:space="preserve"> </v>
      </c>
      <c r="E257" t="str">
        <v xml:space="preserve"> </v>
      </c>
      <c r="F257" t="str">
        <v xml:space="preserve"> </v>
      </c>
      <c r="G257" t="str">
        <v xml:space="preserve"> </v>
      </c>
      <c r="H257" t="str">
        <v xml:space="preserve"> </v>
      </c>
      <c r="I257" t="str">
        <v xml:space="preserve"> </v>
      </c>
      <c r="K257" s="59" t="str">
        <f>IFERROR(AVERAGEIF('Data Transformation'!$B$425:$B$8425,B257,IF('Input and Summary Results'!$J$4="no",'Data Transformation'!$C$425:$C$8425,'Data Transformation'!$E$425:$E$8425)),"")</f>
        <v/>
      </c>
      <c r="L257" s="60" t="str" cm="1">
        <f t="array" ref="L257">IFERROR(_xlfn.STDEV.S(IF('Data Transformation'!$B$425:$B$8425=B257,IF('Input and Summary Results'!$J$4="no",'Data Transformation'!$C$425:$C$8425,'Data Transformation'!$E$425:$E$8425),"")),"")</f>
        <v/>
      </c>
      <c r="M257" s="58"/>
      <c r="N257" t="str">
        <f>IF(E257&gt;='Data Transformation'!$R$29,B257,"")</f>
        <v xml:space="preserve"> </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xml:space="preserve">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xml:space="preserve"> </v>
      </c>
      <c r="S257" t="str">
        <f>IF(D257&gt;='Data Transformation'!$R$31,B257,"")</f>
        <v xml:space="preserve">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
      </c>
      <c r="W257" t="str">
        <f t="shared" si="10"/>
        <v/>
      </c>
      <c r="X257" t="str">
        <f t="shared" si="11"/>
        <v/>
      </c>
      <c r="AC257" t="b">
        <f t="shared" si="12"/>
        <v>0</v>
      </c>
      <c r="AD257" t="str">
        <f>IFERROR(ABS(ABS(K257-'Data Transformation'!$R$5)-ABS(K257-'Data Transformation'!$R$6)),"")</f>
        <v/>
      </c>
      <c r="AE257" t="b">
        <f>IF(C257=FALSE,"",IF(AND(OR(V257=$Z$6,V257=$Z$8),OR(AC257=TRUE,AD257&lt;='Data Transformation'!$X$8)),TRUE,FALSE))</f>
        <v>0</v>
      </c>
    </row>
    <row r="258" spans="2:31" x14ac:dyDescent="0.25">
      <c r="B258" t="str">
        <v xml:space="preserve"> </v>
      </c>
      <c r="C258" t="str">
        <v xml:space="preserve"> </v>
      </c>
      <c r="D258" t="str">
        <v xml:space="preserve"> </v>
      </c>
      <c r="E258" t="str">
        <v xml:space="preserve"> </v>
      </c>
      <c r="F258" t="str">
        <v xml:space="preserve"> </v>
      </c>
      <c r="G258" t="str">
        <v xml:space="preserve"> </v>
      </c>
      <c r="H258" t="str">
        <v xml:space="preserve"> </v>
      </c>
      <c r="I258" t="str">
        <v xml:space="preserve"> </v>
      </c>
      <c r="K258" s="59" t="str">
        <f>IFERROR(AVERAGEIF('Data Transformation'!$B$425:$B$8425,B258,IF('Input and Summary Results'!$J$4="no",'Data Transformation'!$C$425:$C$8425,'Data Transformation'!$E$425:$E$8425)),"")</f>
        <v/>
      </c>
      <c r="L258" s="60" t="str" cm="1">
        <f t="array" ref="L258">IFERROR(_xlfn.STDEV.S(IF('Data Transformation'!$B$425:$B$8425=B258,IF('Input and Summary Results'!$J$4="no",'Data Transformation'!$C$425:$C$8425,'Data Transformation'!$E$425:$E$8425),"")),"")</f>
        <v/>
      </c>
      <c r="M258" s="58"/>
      <c r="N258" t="str">
        <f>IF(E258&gt;='Data Transformation'!$R$29,B258,"")</f>
        <v xml:space="preserve">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xml:space="preserve"> </v>
      </c>
      <c r="Q258" t="str">
        <f>IFERROR(IF(AND(Assignments!L258&lt;('Data Transformation'!$R$4-'Data Transformation'!$R$3)/2,ABS(K258-'Data Transformation'!$R$6)&lt;ABS(K258-'Data Transformation'!$R$5),NOT(ISNUMBER(N258)),NOT(ISNUMBER(T258)),NOT(ISNUMBER(P258)),NOT(ISNUMBER(R258)),NOT(ISNUMBER(T258)),NOT(ISNUMBER(S258))),Assignments!B258,""),"")</f>
        <v/>
      </c>
      <c r="R258" t="str">
        <f>IF(H258&gt;='Data Transformation'!$R$30,B258,"")</f>
        <v xml:space="preserve"> </v>
      </c>
      <c r="S258" t="str">
        <f>IF(D258&gt;='Data Transformation'!$R$31,B258,"")</f>
        <v xml:space="preserve">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
      </c>
      <c r="W258" t="str">
        <f t="shared" si="10"/>
        <v/>
      </c>
      <c r="X258" t="str">
        <f t="shared" si="11"/>
        <v/>
      </c>
      <c r="AC258" t="b">
        <f t="shared" si="12"/>
        <v>0</v>
      </c>
      <c r="AD258" t="str">
        <f>IFERROR(ABS(ABS(K258-'Data Transformation'!$R$5)-ABS(K258-'Data Transformation'!$R$6)),"")</f>
        <v/>
      </c>
      <c r="AE258" t="b">
        <f>IF(C258=FALSE,"",IF(AND(OR(V258=$Z$6,V258=$Z$8),OR(AC258=TRUE,AD258&lt;='Data Transformation'!$X$8)),TRUE,FALSE))</f>
        <v>0</v>
      </c>
    </row>
    <row r="259" spans="2:31" x14ac:dyDescent="0.25">
      <c r="B259" t="str">
        <v xml:space="preserve"> </v>
      </c>
      <c r="C259" t="str">
        <v xml:space="preserve"> </v>
      </c>
      <c r="D259" t="str">
        <v xml:space="preserve"> </v>
      </c>
      <c r="E259" t="str">
        <v xml:space="preserve"> </v>
      </c>
      <c r="F259" t="str">
        <v xml:space="preserve"> </v>
      </c>
      <c r="G259" t="str">
        <v xml:space="preserve"> </v>
      </c>
      <c r="H259" t="str">
        <v xml:space="preserve"> </v>
      </c>
      <c r="I259" t="str">
        <v xml:space="preserve"> </v>
      </c>
      <c r="K259" s="59" t="str">
        <f>IFERROR(AVERAGEIF('Data Transformation'!$B$425:$B$8425,B259,IF('Input and Summary Results'!$J$4="no",'Data Transformation'!$C$425:$C$8425,'Data Transformation'!$E$425:$E$8425)),"")</f>
        <v/>
      </c>
      <c r="L259" s="60" t="str" cm="1">
        <f t="array" ref="L259">IFERROR(_xlfn.STDEV.S(IF('Data Transformation'!$B$425:$B$8425=B259,IF('Input and Summary Results'!$J$4="no",'Data Transformation'!$C$425:$C$8425,'Data Transformation'!$E$425:$E$8425),"")),"")</f>
        <v/>
      </c>
      <c r="M259" s="58"/>
      <c r="N259" t="str">
        <f>IF(E259&gt;='Data Transformation'!$R$29,B259,"")</f>
        <v xml:space="preserve"> </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xml:space="preserve">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xml:space="preserve"> </v>
      </c>
      <c r="S259" t="str">
        <f>IF(D259&gt;='Data Transformation'!$R$31,B259,"")</f>
        <v xml:space="preserve">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
      </c>
      <c r="W259" t="str">
        <f t="shared" si="10"/>
        <v/>
      </c>
      <c r="X259" t="str">
        <f t="shared" si="11"/>
        <v/>
      </c>
      <c r="AC259" t="b">
        <f t="shared" si="12"/>
        <v>0</v>
      </c>
      <c r="AD259" t="str">
        <f>IFERROR(ABS(ABS(K259-'Data Transformation'!$R$5)-ABS(K259-'Data Transformation'!$R$6)),"")</f>
        <v/>
      </c>
      <c r="AE259" t="b">
        <f>IF(C259=FALSE,"",IF(AND(OR(V259=$Z$6,V259=$Z$8),OR(AC259=TRUE,AD259&lt;='Data Transformation'!$X$8)),TRUE,FALSE))</f>
        <v>0</v>
      </c>
    </row>
    <row r="260" spans="2:31" x14ac:dyDescent="0.25">
      <c r="B260" t="str">
        <v xml:space="preserve"> </v>
      </c>
      <c r="C260" t="str">
        <v xml:space="preserve"> </v>
      </c>
      <c r="D260" t="str">
        <v xml:space="preserve"> </v>
      </c>
      <c r="E260" t="str">
        <v xml:space="preserve"> </v>
      </c>
      <c r="F260" t="str">
        <v xml:space="preserve"> </v>
      </c>
      <c r="G260" t="str">
        <v xml:space="preserve"> </v>
      </c>
      <c r="H260" t="str">
        <v xml:space="preserve"> </v>
      </c>
      <c r="I260" t="str">
        <v xml:space="preserve"> </v>
      </c>
      <c r="K260" s="59" t="str">
        <f>IFERROR(AVERAGEIF('Data Transformation'!$B$425:$B$8425,B260,IF('Input and Summary Results'!$J$4="no",'Data Transformation'!$C$425:$C$8425,'Data Transformation'!$E$425:$E$8425)),"")</f>
        <v/>
      </c>
      <c r="L260" s="60" t="str" cm="1">
        <f t="array" ref="L260">IFERROR(_xlfn.STDEV.S(IF('Data Transformation'!$B$425:$B$8425=B260,IF('Input and Summary Results'!$J$4="no",'Data Transformation'!$C$425:$C$8425,'Data Transformation'!$E$425:$E$8425),"")),"")</f>
        <v/>
      </c>
      <c r="M260" s="58"/>
      <c r="N260" t="str">
        <f>IF(E260&gt;='Data Transformation'!$R$29,B260,"")</f>
        <v xml:space="preserve"> </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xml:space="preserve">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xml:space="preserve"> </v>
      </c>
      <c r="S260" t="str">
        <f>IF(D260&gt;='Data Transformation'!$R$31,B260,"")</f>
        <v xml:space="preserve">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
      </c>
      <c r="W260" t="str">
        <f t="shared" si="10"/>
        <v/>
      </c>
      <c r="X260" t="str">
        <f t="shared" si="11"/>
        <v/>
      </c>
      <c r="AC260" t="b">
        <f t="shared" si="12"/>
        <v>0</v>
      </c>
      <c r="AD260" t="str">
        <f>IFERROR(ABS(ABS(K260-'Data Transformation'!$R$5)-ABS(K260-'Data Transformation'!$R$6)),"")</f>
        <v/>
      </c>
      <c r="AE260" t="b">
        <f>IF(C260=FALSE,"",IF(AND(OR(V260=$Z$6,V260=$Z$8),OR(AC260=TRUE,AD260&lt;='Data Transformation'!$X$8)),TRUE,FALSE))</f>
        <v>0</v>
      </c>
    </row>
    <row r="261" spans="2:31" x14ac:dyDescent="0.25">
      <c r="B261" t="str">
        <v xml:space="preserve"> </v>
      </c>
      <c r="C261" t="str">
        <v xml:space="preserve"> </v>
      </c>
      <c r="D261" t="str">
        <v xml:space="preserve"> </v>
      </c>
      <c r="E261" t="str">
        <v xml:space="preserve"> </v>
      </c>
      <c r="F261" t="str">
        <v xml:space="preserve"> </v>
      </c>
      <c r="G261" t="str">
        <v xml:space="preserve"> </v>
      </c>
      <c r="H261" t="str">
        <v xml:space="preserve"> </v>
      </c>
      <c r="I261" t="str">
        <v xml:space="preserve"> </v>
      </c>
      <c r="K261" s="59" t="str">
        <f>IFERROR(AVERAGEIF('Data Transformation'!$B$425:$B$8425,B261,IF('Input and Summary Results'!$J$4="no",'Data Transformation'!$C$425:$C$8425,'Data Transformation'!$E$425:$E$8425)),"")</f>
        <v/>
      </c>
      <c r="L261" s="60" t="str" cm="1">
        <f t="array" ref="L261">IFERROR(_xlfn.STDEV.S(IF('Data Transformation'!$B$425:$B$8425=B261,IF('Input and Summary Results'!$J$4="no",'Data Transformation'!$C$425:$C$8425,'Data Transformation'!$E$425:$E$8425),"")),"")</f>
        <v/>
      </c>
      <c r="M261" s="58"/>
      <c r="N261" t="str">
        <f>IF(E261&gt;='Data Transformation'!$R$29,B261,"")</f>
        <v xml:space="preserve"> </v>
      </c>
      <c r="O261" t="str">
        <f>IFERROR(IF(AND(Assignments!L261&lt;('Data Transformation'!$R$4-'Data Transformation'!$R$3)/2,ABS(K261-'Data Transformation'!$R$6)&gt;ABS(K261-'Data Transformation'!$R$5),NOT(ISNUMBER(N261)),NOT(ISNUMBER(R261)),NOT(ISNUMBER(P261)),NOT(ISNUMBER(R261)),NOT(ISNUMBER(S261)),NOT(ISNUMBER(T261))),Assignments!B261,""),"")</f>
        <v/>
      </c>
      <c r="P261" t="str">
        <f>IF(AND(NOT(ISNUMBER(N261)),NOT(ISNUMBER(R261)),NOT(ISNUMBER(S261)),G261&gt;='Data Transformation'!$R$28),B261,"")</f>
        <v xml:space="preserve"> </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xml:space="preserve"> </v>
      </c>
      <c r="S261" t="str">
        <f>IF(D261&gt;='Data Transformation'!$R$31,B261,"")</f>
        <v xml:space="preserve">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
      </c>
      <c r="W261" t="str">
        <f t="shared" si="10"/>
        <v/>
      </c>
      <c r="X261" t="str">
        <f t="shared" si="11"/>
        <v/>
      </c>
      <c r="AC261" t="b">
        <f t="shared" si="12"/>
        <v>0</v>
      </c>
      <c r="AD261" t="str">
        <f>IFERROR(ABS(ABS(K261-'Data Transformation'!$R$5)-ABS(K261-'Data Transformation'!$R$6)),"")</f>
        <v/>
      </c>
      <c r="AE261" t="b">
        <f>IF(C261=FALSE,"",IF(AND(OR(V261=$Z$6,V261=$Z$8),OR(AC261=TRUE,AD261&lt;='Data Transformation'!$X$8)),TRUE,FALSE))</f>
        <v>0</v>
      </c>
    </row>
    <row r="262" spans="2:31" x14ac:dyDescent="0.25">
      <c r="B262" t="str">
        <v xml:space="preserve"> </v>
      </c>
      <c r="C262" t="str">
        <v xml:space="preserve"> </v>
      </c>
      <c r="D262" t="str">
        <v xml:space="preserve"> </v>
      </c>
      <c r="E262" t="str">
        <v xml:space="preserve"> </v>
      </c>
      <c r="F262" t="str">
        <v xml:space="preserve"> </v>
      </c>
      <c r="G262" t="str">
        <v xml:space="preserve"> </v>
      </c>
      <c r="H262" t="str">
        <v xml:space="preserve"> </v>
      </c>
      <c r="I262" t="str">
        <v xml:space="preserve"> </v>
      </c>
      <c r="K262" s="59" t="str">
        <f>IFERROR(AVERAGEIF('Data Transformation'!$B$425:$B$8425,B262,IF('Input and Summary Results'!$J$4="no",'Data Transformation'!$C$425:$C$8425,'Data Transformation'!$E$425:$E$8425)),"")</f>
        <v/>
      </c>
      <c r="L262" s="60" t="str" cm="1">
        <f t="array" ref="L262">IFERROR(_xlfn.STDEV.S(IF('Data Transformation'!$B$425:$B$8425=B262,IF('Input and Summary Results'!$J$4="no",'Data Transformation'!$C$425:$C$8425,'Data Transformation'!$E$425:$E$8425),"")),"")</f>
        <v/>
      </c>
      <c r="M262" s="58"/>
      <c r="N262" t="str">
        <f>IF(E262&gt;='Data Transformation'!$R$29,B262,"")</f>
        <v xml:space="preserve"> </v>
      </c>
      <c r="O262" t="str">
        <f>IFERROR(IF(AND(Assignments!L262&lt;('Data Transformation'!$R$4-'Data Transformation'!$R$3)/2,ABS(K262-'Data Transformation'!$R$6)&gt;ABS(K262-'Data Transformation'!$R$5),NOT(ISNUMBER(N262)),NOT(ISNUMBER(R262)),NOT(ISNUMBER(P262)),NOT(ISNUMBER(R262)),NOT(ISNUMBER(S262)),NOT(ISNUMBER(T262))),Assignments!B262,""),"")</f>
        <v/>
      </c>
      <c r="P262" t="str">
        <f>IF(AND(NOT(ISNUMBER(N262)),NOT(ISNUMBER(R262)),NOT(ISNUMBER(S262)),G262&gt;='Data Transformation'!$R$28),B262,"")</f>
        <v xml:space="preserve"> </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xml:space="preserve"> </v>
      </c>
      <c r="S262" t="str">
        <f>IF(D262&gt;='Data Transformation'!$R$31,B262,"")</f>
        <v xml:space="preserve">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
      </c>
      <c r="W262" t="str">
        <f t="shared" si="10"/>
        <v/>
      </c>
      <c r="X262" t="str">
        <f t="shared" si="11"/>
        <v/>
      </c>
      <c r="AC262" t="b">
        <f t="shared" si="12"/>
        <v>0</v>
      </c>
      <c r="AD262" t="str">
        <f>IFERROR(ABS(ABS(K262-'Data Transformation'!$R$5)-ABS(K262-'Data Transformation'!$R$6)),"")</f>
        <v/>
      </c>
      <c r="AE262" t="b">
        <f>IF(C262=FALSE,"",IF(AND(OR(V262=$Z$6,V262=$Z$8),OR(AC262=TRUE,AD262&lt;='Data Transformation'!$X$8)),TRUE,FALSE))</f>
        <v>0</v>
      </c>
    </row>
    <row r="263" spans="2:31" x14ac:dyDescent="0.25">
      <c r="B263" t="str">
        <v xml:space="preserve"> </v>
      </c>
      <c r="C263" t="str">
        <v xml:space="preserve"> </v>
      </c>
      <c r="D263" t="str">
        <v xml:space="preserve"> </v>
      </c>
      <c r="E263" t="str">
        <v xml:space="preserve"> </v>
      </c>
      <c r="F263" t="str">
        <v xml:space="preserve"> </v>
      </c>
      <c r="G263" t="str">
        <v xml:space="preserve"> </v>
      </c>
      <c r="H263" t="str">
        <v xml:space="preserve"> </v>
      </c>
      <c r="I263" t="str">
        <v xml:space="preserve"> </v>
      </c>
      <c r="K263" s="59" t="str">
        <f>IFERROR(AVERAGEIF('Data Transformation'!$B$425:$B$8425,B263,IF('Input and Summary Results'!$J$4="no",'Data Transformation'!$C$425:$C$8425,'Data Transformation'!$E$425:$E$8425)),"")</f>
        <v/>
      </c>
      <c r="L263" s="60" t="str" cm="1">
        <f t="array" ref="L263">IFERROR(_xlfn.STDEV.S(IF('Data Transformation'!$B$425:$B$8425=B263,IF('Input and Summary Results'!$J$4="no",'Data Transformation'!$C$425:$C$8425,'Data Transformation'!$E$425:$E$8425),"")),"")</f>
        <v/>
      </c>
      <c r="M263" s="58"/>
      <c r="N263" t="str">
        <f>IF(E263&gt;='Data Transformation'!$R$29,B263,"")</f>
        <v xml:space="preserve">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xml:space="preserve"> </v>
      </c>
      <c r="Q263" t="str">
        <f>IFERROR(IF(AND(Assignments!L263&lt;('Data Transformation'!$R$4-'Data Transformation'!$R$3)/2,ABS(K263-'Data Transformation'!$R$6)&lt;ABS(K263-'Data Transformation'!$R$5),NOT(ISNUMBER(N263)),NOT(ISNUMBER(T263)),NOT(ISNUMBER(P263)),NOT(ISNUMBER(R263)),NOT(ISNUMBER(T263)),NOT(ISNUMBER(S263))),Assignments!B263,""),"")</f>
        <v/>
      </c>
      <c r="R263" t="str">
        <f>IF(H263&gt;='Data Transformation'!$R$30,B263,"")</f>
        <v xml:space="preserve"> </v>
      </c>
      <c r="S263" t="str">
        <f>IF(D263&gt;='Data Transformation'!$R$31,B263,"")</f>
        <v xml:space="preserve">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
      </c>
      <c r="W263" t="str">
        <f t="shared" ref="W263:W326" si="13">IF(COUNT(N263:T263)&gt;1,"True","")</f>
        <v/>
      </c>
      <c r="X263" t="str">
        <f t="shared" ref="X263:X326" si="14">IF(AND(D263&gt;0.8,G263&gt;0.5,ISNUMBER(B263)),"True","")</f>
        <v/>
      </c>
      <c r="AC263" t="b">
        <f t="shared" ref="AC263:AC326" si="15">IF(AND(H263&gt;0.35,G263&lt;0.35,E263&gt;0.35,T263="",R263="",P263="",N263="",S263=""),TRUE,FALSE)</f>
        <v>0</v>
      </c>
      <c r="AD263" t="str">
        <f>IFERROR(ABS(ABS(K263-'Data Transformation'!$R$5)-ABS(K263-'Data Transformation'!$R$6)),"")</f>
        <v/>
      </c>
      <c r="AE263" t="b">
        <f>IF(C263=FALSE,"",IF(AND(OR(V263=$Z$6,V263=$Z$8),OR(AC263=TRUE,AD263&lt;='Data Transformation'!$X$8)),TRUE,FALSE))</f>
        <v>0</v>
      </c>
    </row>
    <row r="264" spans="2:31" x14ac:dyDescent="0.25">
      <c r="B264" t="str">
        <v xml:space="preserve"> </v>
      </c>
      <c r="C264" t="str">
        <v xml:space="preserve"> </v>
      </c>
      <c r="D264" t="str">
        <v xml:space="preserve"> </v>
      </c>
      <c r="E264" t="str">
        <v xml:space="preserve"> </v>
      </c>
      <c r="F264" t="str">
        <v xml:space="preserve"> </v>
      </c>
      <c r="G264" t="str">
        <v xml:space="preserve"> </v>
      </c>
      <c r="H264" t="str">
        <v xml:space="preserve"> </v>
      </c>
      <c r="I264" t="str">
        <v xml:space="preserve"> </v>
      </c>
      <c r="K264" s="59" t="str">
        <f>IFERROR(AVERAGEIF('Data Transformation'!$B$425:$B$8425,B264,IF('Input and Summary Results'!$J$4="no",'Data Transformation'!$C$425:$C$8425,'Data Transformation'!$E$425:$E$8425)),"")</f>
        <v/>
      </c>
      <c r="L264" s="60" t="str" cm="1">
        <f t="array" ref="L264">IFERROR(_xlfn.STDEV.S(IF('Data Transformation'!$B$425:$B$8425=B264,IF('Input and Summary Results'!$J$4="no",'Data Transformation'!$C$425:$C$8425,'Data Transformation'!$E$425:$E$8425),"")),"")</f>
        <v/>
      </c>
      <c r="M264" s="58"/>
      <c r="N264" t="str">
        <f>IF(E264&gt;='Data Transformation'!$R$29,B264,"")</f>
        <v xml:space="preserve"> </v>
      </c>
      <c r="O264" t="str">
        <f>IFERROR(IF(AND(Assignments!L264&lt;('Data Transformation'!$R$4-'Data Transformation'!$R$3)/2,ABS(K264-'Data Transformation'!$R$6)&gt;ABS(K264-'Data Transformation'!$R$5),NOT(ISNUMBER(N264)),NOT(ISNUMBER(R264)),NOT(ISNUMBER(P264)),NOT(ISNUMBER(R264)),NOT(ISNUMBER(S264)),NOT(ISNUMBER(T264))),Assignments!B264,""),"")</f>
        <v/>
      </c>
      <c r="P264" t="str">
        <f>IF(AND(NOT(ISNUMBER(N264)),NOT(ISNUMBER(R264)),NOT(ISNUMBER(S264)),G264&gt;='Data Transformation'!$R$28),B264,"")</f>
        <v xml:space="preserve">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xml:space="preserve"> </v>
      </c>
      <c r="S264" t="str">
        <f>IF(D264&gt;='Data Transformation'!$R$31,B264,"")</f>
        <v xml:space="preserve">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
      </c>
      <c r="W264" t="str">
        <f t="shared" si="13"/>
        <v/>
      </c>
      <c r="X264" t="str">
        <f t="shared" si="14"/>
        <v/>
      </c>
      <c r="AC264" t="b">
        <f t="shared" si="15"/>
        <v>0</v>
      </c>
      <c r="AD264" t="str">
        <f>IFERROR(ABS(ABS(K264-'Data Transformation'!$R$5)-ABS(K264-'Data Transformation'!$R$6)),"")</f>
        <v/>
      </c>
      <c r="AE264" t="b">
        <f>IF(C264=FALSE,"",IF(AND(OR(V264=$Z$6,V264=$Z$8),OR(AC264=TRUE,AD264&lt;='Data Transformation'!$X$8)),TRUE,FALSE))</f>
        <v>0</v>
      </c>
    </row>
    <row r="265" spans="2:31" x14ac:dyDescent="0.25">
      <c r="B265" t="str">
        <v xml:space="preserve"> </v>
      </c>
      <c r="C265" t="str">
        <v xml:space="preserve"> </v>
      </c>
      <c r="D265" t="str">
        <v xml:space="preserve"> </v>
      </c>
      <c r="E265" t="str">
        <v xml:space="preserve"> </v>
      </c>
      <c r="F265" t="str">
        <v xml:space="preserve"> </v>
      </c>
      <c r="G265" t="str">
        <v xml:space="preserve"> </v>
      </c>
      <c r="H265" t="str">
        <v xml:space="preserve"> </v>
      </c>
      <c r="I265" t="str">
        <v xml:space="preserve"> </v>
      </c>
      <c r="K265" s="59" t="str">
        <f>IFERROR(AVERAGEIF('Data Transformation'!$B$425:$B$8425,B265,IF('Input and Summary Results'!$J$4="no",'Data Transformation'!$C$425:$C$8425,'Data Transformation'!$E$425:$E$8425)),"")</f>
        <v/>
      </c>
      <c r="L265" s="60" t="str" cm="1">
        <f t="array" ref="L265">IFERROR(_xlfn.STDEV.S(IF('Data Transformation'!$B$425:$B$8425=B265,IF('Input and Summary Results'!$J$4="no",'Data Transformation'!$C$425:$C$8425,'Data Transformation'!$E$425:$E$8425),"")),"")</f>
        <v/>
      </c>
      <c r="M265" s="58"/>
      <c r="N265" t="str">
        <f>IF(E265&gt;='Data Transformation'!$R$29,B265,"")</f>
        <v xml:space="preserve">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xml:space="preserve"> </v>
      </c>
      <c r="Q265" t="str">
        <f>IFERROR(IF(AND(Assignments!L265&lt;('Data Transformation'!$R$4-'Data Transformation'!$R$3)/2,ABS(K265-'Data Transformation'!$R$6)&lt;ABS(K265-'Data Transformation'!$R$5),NOT(ISNUMBER(N265)),NOT(ISNUMBER(T265)),NOT(ISNUMBER(P265)),NOT(ISNUMBER(R265)),NOT(ISNUMBER(T265)),NOT(ISNUMBER(S265))),Assignments!B265,""),"")</f>
        <v/>
      </c>
      <c r="R265" t="str">
        <f>IF(H265&gt;='Data Transformation'!$R$30,B265,"")</f>
        <v xml:space="preserve"> </v>
      </c>
      <c r="S265" t="str">
        <f>IF(D265&gt;='Data Transformation'!$R$31,B265,"")</f>
        <v xml:space="preserve">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
      </c>
      <c r="W265" t="str">
        <f t="shared" si="13"/>
        <v/>
      </c>
      <c r="X265" t="str">
        <f t="shared" si="14"/>
        <v/>
      </c>
      <c r="AC265" t="b">
        <f t="shared" si="15"/>
        <v>0</v>
      </c>
      <c r="AD265" t="str">
        <f>IFERROR(ABS(ABS(K265-'Data Transformation'!$R$5)-ABS(K265-'Data Transformation'!$R$6)),"")</f>
        <v/>
      </c>
      <c r="AE265" t="b">
        <f>IF(C265=FALSE,"",IF(AND(OR(V265=$Z$6,V265=$Z$8),OR(AC265=TRUE,AD265&lt;='Data Transformation'!$X$8)),TRUE,FALSE))</f>
        <v>0</v>
      </c>
    </row>
    <row r="266" spans="2:31" x14ac:dyDescent="0.25">
      <c r="B266" t="str">
        <v xml:space="preserve"> </v>
      </c>
      <c r="C266" t="str">
        <v xml:space="preserve"> </v>
      </c>
      <c r="D266" t="str">
        <v xml:space="preserve"> </v>
      </c>
      <c r="E266" t="str">
        <v xml:space="preserve"> </v>
      </c>
      <c r="F266" t="str">
        <v xml:space="preserve"> </v>
      </c>
      <c r="G266" t="str">
        <v xml:space="preserve"> </v>
      </c>
      <c r="H266" t="str">
        <v xml:space="preserve"> </v>
      </c>
      <c r="I266" t="str">
        <v xml:space="preserve"> </v>
      </c>
      <c r="K266" s="59" t="str">
        <f>IFERROR(AVERAGEIF('Data Transformation'!$B$425:$B$8425,B266,IF('Input and Summary Results'!$J$4="no",'Data Transformation'!$C$425:$C$8425,'Data Transformation'!$E$425:$E$8425)),"")</f>
        <v/>
      </c>
      <c r="L266" s="60" t="str" cm="1">
        <f t="array" ref="L266">IFERROR(_xlfn.STDEV.S(IF('Data Transformation'!$B$425:$B$8425=B266,IF('Input and Summary Results'!$J$4="no",'Data Transformation'!$C$425:$C$8425,'Data Transformation'!$E$425:$E$8425),"")),"")</f>
        <v/>
      </c>
      <c r="M266" s="58"/>
      <c r="N266" t="str">
        <f>IF(E266&gt;='Data Transformation'!$R$29,B266,"")</f>
        <v xml:space="preserve">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xml:space="preserve"> </v>
      </c>
      <c r="Q266" t="str">
        <f>IFERROR(IF(AND(Assignments!L266&lt;('Data Transformation'!$R$4-'Data Transformation'!$R$3)/2,ABS(K266-'Data Transformation'!$R$6)&lt;ABS(K266-'Data Transformation'!$R$5),NOT(ISNUMBER(N266)),NOT(ISNUMBER(T266)),NOT(ISNUMBER(P266)),NOT(ISNUMBER(R266)),NOT(ISNUMBER(T266)),NOT(ISNUMBER(S266))),Assignments!B266,""),"")</f>
        <v/>
      </c>
      <c r="R266" t="str">
        <f>IF(H266&gt;='Data Transformation'!$R$30,B266,"")</f>
        <v xml:space="preserve"> </v>
      </c>
      <c r="S266" t="str">
        <f>IF(D266&gt;='Data Transformation'!$R$31,B266,"")</f>
        <v xml:space="preserve">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
      </c>
      <c r="W266" t="str">
        <f t="shared" si="13"/>
        <v/>
      </c>
      <c r="X266" t="str">
        <f t="shared" si="14"/>
        <v/>
      </c>
      <c r="AC266" t="b">
        <f t="shared" si="15"/>
        <v>0</v>
      </c>
      <c r="AD266" t="str">
        <f>IFERROR(ABS(ABS(K266-'Data Transformation'!$R$5)-ABS(K266-'Data Transformation'!$R$6)),"")</f>
        <v/>
      </c>
      <c r="AE266" t="b">
        <f>IF(C266=FALSE,"",IF(AND(OR(V266=$Z$6,V266=$Z$8),OR(AC266=TRUE,AD266&lt;='Data Transformation'!$X$8)),TRUE,FALSE))</f>
        <v>0</v>
      </c>
    </row>
    <row r="267" spans="2:31" x14ac:dyDescent="0.25">
      <c r="B267" t="str">
        <v xml:space="preserve"> </v>
      </c>
      <c r="C267" t="str">
        <v xml:space="preserve"> </v>
      </c>
      <c r="D267" t="str">
        <v xml:space="preserve"> </v>
      </c>
      <c r="E267" t="str">
        <v xml:space="preserve"> </v>
      </c>
      <c r="F267" t="str">
        <v xml:space="preserve"> </v>
      </c>
      <c r="G267" t="str">
        <v xml:space="preserve"> </v>
      </c>
      <c r="H267" t="str">
        <v xml:space="preserve"> </v>
      </c>
      <c r="I267" t="str">
        <v xml:space="preserve"> </v>
      </c>
      <c r="K267" s="59" t="str">
        <f>IFERROR(AVERAGEIF('Data Transformation'!$B$425:$B$8425,B267,IF('Input and Summary Results'!$J$4="no",'Data Transformation'!$C$425:$C$8425,'Data Transformation'!$E$425:$E$8425)),"")</f>
        <v/>
      </c>
      <c r="L267" s="60" t="str" cm="1">
        <f t="array" ref="L267">IFERROR(_xlfn.STDEV.S(IF('Data Transformation'!$B$425:$B$8425=B267,IF('Input and Summary Results'!$J$4="no",'Data Transformation'!$C$425:$C$8425,'Data Transformation'!$E$425:$E$8425),"")),"")</f>
        <v/>
      </c>
      <c r="M267" s="58"/>
      <c r="N267" t="str">
        <f>IF(E267&gt;='Data Transformation'!$R$29,B267,"")</f>
        <v xml:space="preserve"> </v>
      </c>
      <c r="O267" t="str">
        <f>IFERROR(IF(AND(Assignments!L267&lt;('Data Transformation'!$R$4-'Data Transformation'!$R$3)/2,ABS(K267-'Data Transformation'!$R$6)&gt;ABS(K267-'Data Transformation'!$R$5),NOT(ISNUMBER(N267)),NOT(ISNUMBER(R267)),NOT(ISNUMBER(P267)),NOT(ISNUMBER(R267)),NOT(ISNUMBER(S267)),NOT(ISNUMBER(T267))),Assignments!B267,""),"")</f>
        <v/>
      </c>
      <c r="P267" t="str">
        <f>IF(AND(NOT(ISNUMBER(N267)),NOT(ISNUMBER(R267)),NOT(ISNUMBER(S267)),G267&gt;='Data Transformation'!$R$28),B267,"")</f>
        <v xml:space="preserve"> </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xml:space="preserve"> </v>
      </c>
      <c r="S267" t="str">
        <f>IF(D267&gt;='Data Transformation'!$R$31,B267,"")</f>
        <v xml:space="preserve">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
      </c>
      <c r="W267" t="str">
        <f t="shared" si="13"/>
        <v/>
      </c>
      <c r="X267" t="str">
        <f t="shared" si="14"/>
        <v/>
      </c>
      <c r="AC267" t="b">
        <f t="shared" si="15"/>
        <v>0</v>
      </c>
      <c r="AD267" t="str">
        <f>IFERROR(ABS(ABS(K267-'Data Transformation'!$R$5)-ABS(K267-'Data Transformation'!$R$6)),"")</f>
        <v/>
      </c>
      <c r="AE267" t="b">
        <f>IF(C267=FALSE,"",IF(AND(OR(V267=$Z$6,V267=$Z$8),OR(AC267=TRUE,AD267&lt;='Data Transformation'!$X$8)),TRUE,FALSE))</f>
        <v>0</v>
      </c>
    </row>
    <row r="268" spans="2:31" x14ac:dyDescent="0.25">
      <c r="B268" t="str">
        <v xml:space="preserve"> </v>
      </c>
      <c r="C268" t="str">
        <v xml:space="preserve"> </v>
      </c>
      <c r="D268" t="str">
        <v xml:space="preserve"> </v>
      </c>
      <c r="E268" t="str">
        <v xml:space="preserve"> </v>
      </c>
      <c r="F268" t="str">
        <v xml:space="preserve"> </v>
      </c>
      <c r="G268" t="str">
        <v xml:space="preserve"> </v>
      </c>
      <c r="H268" t="str">
        <v xml:space="preserve"> </v>
      </c>
      <c r="I268" t="str">
        <v xml:space="preserve"> </v>
      </c>
      <c r="K268" s="59" t="str">
        <f>IFERROR(AVERAGEIF('Data Transformation'!$B$425:$B$8425,B268,IF('Input and Summary Results'!$J$4="no",'Data Transformation'!$C$425:$C$8425,'Data Transformation'!$E$425:$E$8425)),"")</f>
        <v/>
      </c>
      <c r="L268" s="60" t="str" cm="1">
        <f t="array" ref="L268">IFERROR(_xlfn.STDEV.S(IF('Data Transformation'!$B$425:$B$8425=B268,IF('Input and Summary Results'!$J$4="no",'Data Transformation'!$C$425:$C$8425,'Data Transformation'!$E$425:$E$8425),"")),"")</f>
        <v/>
      </c>
      <c r="M268" s="58"/>
      <c r="N268" t="str">
        <f>IF(E268&gt;='Data Transformation'!$R$29,B268,"")</f>
        <v xml:space="preserve"> </v>
      </c>
      <c r="O268" t="str">
        <f>IFERROR(IF(AND(Assignments!L268&lt;('Data Transformation'!$R$4-'Data Transformation'!$R$3)/2,ABS(K268-'Data Transformation'!$R$6)&gt;ABS(K268-'Data Transformation'!$R$5),NOT(ISNUMBER(N268)),NOT(ISNUMBER(R268)),NOT(ISNUMBER(P268)),NOT(ISNUMBER(R268)),NOT(ISNUMBER(S268)),NOT(ISNUMBER(T268))),Assignments!B268,""),"")</f>
        <v/>
      </c>
      <c r="P268" t="str">
        <f>IF(AND(NOT(ISNUMBER(N268)),NOT(ISNUMBER(R268)),NOT(ISNUMBER(S268)),G268&gt;='Data Transformation'!$R$28),B268,"")</f>
        <v xml:space="preserve"> </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xml:space="preserve"> </v>
      </c>
      <c r="S268" t="str">
        <f>IF(D268&gt;='Data Transformation'!$R$31,B268,"")</f>
        <v xml:space="preserve">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
      </c>
      <c r="W268" t="str">
        <f t="shared" si="13"/>
        <v/>
      </c>
      <c r="X268" t="str">
        <f t="shared" si="14"/>
        <v/>
      </c>
      <c r="AC268" t="b">
        <f t="shared" si="15"/>
        <v>0</v>
      </c>
      <c r="AD268" t="str">
        <f>IFERROR(ABS(ABS(K268-'Data Transformation'!$R$5)-ABS(K268-'Data Transformation'!$R$6)),"")</f>
        <v/>
      </c>
      <c r="AE268" t="b">
        <f>IF(C268=FALSE,"",IF(AND(OR(V268=$Z$6,V268=$Z$8),OR(AC268=TRUE,AD268&lt;='Data Transformation'!$X$8)),TRUE,FALSE))</f>
        <v>0</v>
      </c>
    </row>
    <row r="269" spans="2:31" x14ac:dyDescent="0.25">
      <c r="B269" t="str">
        <v xml:space="preserve"> </v>
      </c>
      <c r="C269" t="str">
        <v xml:space="preserve"> </v>
      </c>
      <c r="D269" t="str">
        <v xml:space="preserve"> </v>
      </c>
      <c r="E269" t="str">
        <v xml:space="preserve"> </v>
      </c>
      <c r="F269" t="str">
        <v xml:space="preserve"> </v>
      </c>
      <c r="G269" t="str">
        <v xml:space="preserve"> </v>
      </c>
      <c r="H269" t="str">
        <v xml:space="preserve"> </v>
      </c>
      <c r="I269" t="str">
        <v xml:space="preserve"> </v>
      </c>
      <c r="K269" s="59" t="str">
        <f>IFERROR(AVERAGEIF('Data Transformation'!$B$425:$B$8425,B269,IF('Input and Summary Results'!$J$4="no",'Data Transformation'!$C$425:$C$8425,'Data Transformation'!$E$425:$E$8425)),"")</f>
        <v/>
      </c>
      <c r="L269" s="60" t="str" cm="1">
        <f t="array" ref="L269">IFERROR(_xlfn.STDEV.S(IF('Data Transformation'!$B$425:$B$8425=B269,IF('Input and Summary Results'!$J$4="no",'Data Transformation'!$C$425:$C$8425,'Data Transformation'!$E$425:$E$8425),"")),"")</f>
        <v/>
      </c>
      <c r="M269" s="58"/>
      <c r="N269" t="str">
        <f>IF(E269&gt;='Data Transformation'!$R$29,B269,"")</f>
        <v xml:space="preserve">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xml:space="preserve"> </v>
      </c>
      <c r="Q269" t="str">
        <f>IFERROR(IF(AND(Assignments!L269&lt;('Data Transformation'!$R$4-'Data Transformation'!$R$3)/2,ABS(K269-'Data Transformation'!$R$6)&lt;ABS(K269-'Data Transformation'!$R$5),NOT(ISNUMBER(N269)),NOT(ISNUMBER(T269)),NOT(ISNUMBER(P269)),NOT(ISNUMBER(R269)),NOT(ISNUMBER(T269)),NOT(ISNUMBER(S269))),Assignments!B269,""),"")</f>
        <v/>
      </c>
      <c r="R269" t="str">
        <f>IF(H269&gt;='Data Transformation'!$R$30,B269,"")</f>
        <v xml:space="preserve"> </v>
      </c>
      <c r="S269" t="str">
        <f>IF(D269&gt;='Data Transformation'!$R$31,B269,"")</f>
        <v xml:space="preserve">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
      </c>
      <c r="W269" t="str">
        <f t="shared" si="13"/>
        <v/>
      </c>
      <c r="X269" t="str">
        <f t="shared" si="14"/>
        <v/>
      </c>
      <c r="AC269" t="b">
        <f t="shared" si="15"/>
        <v>0</v>
      </c>
      <c r="AD269" t="str">
        <f>IFERROR(ABS(ABS(K269-'Data Transformation'!$R$5)-ABS(K269-'Data Transformation'!$R$6)),"")</f>
        <v/>
      </c>
      <c r="AE269" t="b">
        <f>IF(C269=FALSE,"",IF(AND(OR(V269=$Z$6,V269=$Z$8),OR(AC269=TRUE,AD269&lt;='Data Transformation'!$X$8)),TRUE,FALSE))</f>
        <v>0</v>
      </c>
    </row>
    <row r="270" spans="2:31" x14ac:dyDescent="0.25">
      <c r="B270" t="str">
        <v xml:space="preserve"> </v>
      </c>
      <c r="C270" t="str">
        <v xml:space="preserve"> </v>
      </c>
      <c r="D270" t="str">
        <v xml:space="preserve"> </v>
      </c>
      <c r="E270" t="str">
        <v xml:space="preserve"> </v>
      </c>
      <c r="F270" t="str">
        <v xml:space="preserve"> </v>
      </c>
      <c r="G270" t="str">
        <v xml:space="preserve"> </v>
      </c>
      <c r="H270" t="str">
        <v xml:space="preserve"> </v>
      </c>
      <c r="I270" t="str">
        <v xml:space="preserve"> </v>
      </c>
      <c r="K270" s="59" t="str">
        <f>IFERROR(AVERAGEIF('Data Transformation'!$B$425:$B$8425,B270,IF('Input and Summary Results'!$J$4="no",'Data Transformation'!$C$425:$C$8425,'Data Transformation'!$E$425:$E$8425)),"")</f>
        <v/>
      </c>
      <c r="L270" s="60" t="str" cm="1">
        <f t="array" ref="L270">IFERROR(_xlfn.STDEV.S(IF('Data Transformation'!$B$425:$B$8425=B270,IF('Input and Summary Results'!$J$4="no",'Data Transformation'!$C$425:$C$8425,'Data Transformation'!$E$425:$E$8425),"")),"")</f>
        <v/>
      </c>
      <c r="M270" s="58"/>
      <c r="N270" t="str">
        <f>IF(E270&gt;='Data Transformation'!$R$29,B270,"")</f>
        <v xml:space="preserve"> </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xml:space="preserve">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xml:space="preserve"> </v>
      </c>
      <c r="S270" t="str">
        <f>IF(D270&gt;='Data Transformation'!$R$31,B270,"")</f>
        <v xml:space="preserve">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
      </c>
      <c r="W270" t="str">
        <f t="shared" si="13"/>
        <v/>
      </c>
      <c r="X270" t="str">
        <f t="shared" si="14"/>
        <v/>
      </c>
      <c r="AC270" t="b">
        <f t="shared" si="15"/>
        <v>0</v>
      </c>
      <c r="AD270" t="str">
        <f>IFERROR(ABS(ABS(K270-'Data Transformation'!$R$5)-ABS(K270-'Data Transformation'!$R$6)),"")</f>
        <v/>
      </c>
      <c r="AE270" t="b">
        <f>IF(C270=FALSE,"",IF(AND(OR(V270=$Z$6,V270=$Z$8),OR(AC270=TRUE,AD270&lt;='Data Transformation'!$X$8)),TRUE,FALSE))</f>
        <v>0</v>
      </c>
    </row>
    <row r="271" spans="2:31" x14ac:dyDescent="0.25">
      <c r="B271" t="str">
        <v xml:space="preserve"> </v>
      </c>
      <c r="C271" t="str">
        <v xml:space="preserve"> </v>
      </c>
      <c r="D271" t="str">
        <v xml:space="preserve"> </v>
      </c>
      <c r="E271" t="str">
        <v xml:space="preserve"> </v>
      </c>
      <c r="F271" t="str">
        <v xml:space="preserve"> </v>
      </c>
      <c r="G271" t="str">
        <v xml:space="preserve"> </v>
      </c>
      <c r="H271" t="str">
        <v xml:space="preserve"> </v>
      </c>
      <c r="I271" t="str">
        <v xml:space="preserve"> </v>
      </c>
      <c r="K271" s="59" t="str">
        <f>IFERROR(AVERAGEIF('Data Transformation'!$B$425:$B$8425,B271,IF('Input and Summary Results'!$J$4="no",'Data Transformation'!$C$425:$C$8425,'Data Transformation'!$E$425:$E$8425)),"")</f>
        <v/>
      </c>
      <c r="L271" s="60" t="str" cm="1">
        <f t="array" ref="L271">IFERROR(_xlfn.STDEV.S(IF('Data Transformation'!$B$425:$B$8425=B271,IF('Input and Summary Results'!$J$4="no",'Data Transformation'!$C$425:$C$8425,'Data Transformation'!$E$425:$E$8425),"")),"")</f>
        <v/>
      </c>
      <c r="M271" s="58"/>
      <c r="N271" t="str">
        <f>IF(E271&gt;='Data Transformation'!$R$29,B271,"")</f>
        <v xml:space="preserve"> </v>
      </c>
      <c r="O271" t="str">
        <f>IFERROR(IF(AND(Assignments!L271&lt;('Data Transformation'!$R$4-'Data Transformation'!$R$3)/2,ABS(K271-'Data Transformation'!$R$6)&gt;ABS(K271-'Data Transformation'!$R$5),NOT(ISNUMBER(N271)),NOT(ISNUMBER(R271)),NOT(ISNUMBER(P271)),NOT(ISNUMBER(R271)),NOT(ISNUMBER(S271)),NOT(ISNUMBER(T271))),Assignments!B271,""),"")</f>
        <v/>
      </c>
      <c r="P271" t="str">
        <f>IF(AND(NOT(ISNUMBER(N271)),NOT(ISNUMBER(R271)),NOT(ISNUMBER(S271)),G271&gt;='Data Transformation'!$R$28),B271,"")</f>
        <v xml:space="preserve"> </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xml:space="preserve"> </v>
      </c>
      <c r="S271" t="str">
        <f>IF(D271&gt;='Data Transformation'!$R$31,B271,"")</f>
        <v xml:space="preserve">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
      </c>
      <c r="W271" t="str">
        <f t="shared" si="13"/>
        <v/>
      </c>
      <c r="X271" t="str">
        <f t="shared" si="14"/>
        <v/>
      </c>
      <c r="AC271" t="b">
        <f t="shared" si="15"/>
        <v>0</v>
      </c>
      <c r="AD271" t="str">
        <f>IFERROR(ABS(ABS(K271-'Data Transformation'!$R$5)-ABS(K271-'Data Transformation'!$R$6)),"")</f>
        <v/>
      </c>
      <c r="AE271" t="b">
        <f>IF(C271=FALSE,"",IF(AND(OR(V271=$Z$6,V271=$Z$8),OR(AC271=TRUE,AD271&lt;='Data Transformation'!$X$8)),TRUE,FALSE))</f>
        <v>0</v>
      </c>
    </row>
    <row r="272" spans="2:31" x14ac:dyDescent="0.25">
      <c r="B272" t="str">
        <v xml:space="preserve"> </v>
      </c>
      <c r="C272" t="str">
        <v xml:space="preserve"> </v>
      </c>
      <c r="D272" t="str">
        <v xml:space="preserve"> </v>
      </c>
      <c r="E272" t="str">
        <v xml:space="preserve"> </v>
      </c>
      <c r="F272" t="str">
        <v xml:space="preserve"> </v>
      </c>
      <c r="G272" t="str">
        <v xml:space="preserve"> </v>
      </c>
      <c r="H272" t="str">
        <v xml:space="preserve"> </v>
      </c>
      <c r="I272" t="str">
        <v xml:space="preserve"> </v>
      </c>
      <c r="K272" s="59" t="str">
        <f>IFERROR(AVERAGEIF('Data Transformation'!$B$425:$B$8425,B272,IF('Input and Summary Results'!$J$4="no",'Data Transformation'!$C$425:$C$8425,'Data Transformation'!$E$425:$E$8425)),"")</f>
        <v/>
      </c>
      <c r="L272" s="60" t="str" cm="1">
        <f t="array" ref="L272">IFERROR(_xlfn.STDEV.S(IF('Data Transformation'!$B$425:$B$8425=B272,IF('Input and Summary Results'!$J$4="no",'Data Transformation'!$C$425:$C$8425,'Data Transformation'!$E$425:$E$8425),"")),"")</f>
        <v/>
      </c>
      <c r="M272" s="58"/>
      <c r="N272" t="str">
        <f>IF(E272&gt;='Data Transformation'!$R$29,B272,"")</f>
        <v xml:space="preserve"> </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xml:space="preserve">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xml:space="preserve"> </v>
      </c>
      <c r="S272" t="str">
        <f>IF(D272&gt;='Data Transformation'!$R$31,B272,"")</f>
        <v xml:space="preserve">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
      </c>
      <c r="W272" t="str">
        <f t="shared" si="13"/>
        <v/>
      </c>
      <c r="X272" t="str">
        <f t="shared" si="14"/>
        <v/>
      </c>
      <c r="AC272" t="b">
        <f t="shared" si="15"/>
        <v>0</v>
      </c>
      <c r="AD272" t="str">
        <f>IFERROR(ABS(ABS(K272-'Data Transformation'!$R$5)-ABS(K272-'Data Transformation'!$R$6)),"")</f>
        <v/>
      </c>
      <c r="AE272" t="b">
        <f>IF(C272=FALSE,"",IF(AND(OR(V272=$Z$6,V272=$Z$8),OR(AC272=TRUE,AD272&lt;='Data Transformation'!$X$8)),TRUE,FALSE))</f>
        <v>0</v>
      </c>
    </row>
    <row r="273" spans="2:31" x14ac:dyDescent="0.25">
      <c r="B273" t="str">
        <v xml:space="preserve"> </v>
      </c>
      <c r="C273" t="str">
        <v xml:space="preserve"> </v>
      </c>
      <c r="D273" t="str">
        <v xml:space="preserve"> </v>
      </c>
      <c r="E273" t="str">
        <v xml:space="preserve"> </v>
      </c>
      <c r="F273" t="str">
        <v xml:space="preserve"> </v>
      </c>
      <c r="G273" t="str">
        <v xml:space="preserve"> </v>
      </c>
      <c r="H273" t="str">
        <v xml:space="preserve"> </v>
      </c>
      <c r="I273" t="str">
        <v xml:space="preserve"> </v>
      </c>
      <c r="K273" s="59" t="str">
        <f>IFERROR(AVERAGEIF('Data Transformation'!$B$425:$B$8425,B273,IF('Input and Summary Results'!$J$4="no",'Data Transformation'!$C$425:$C$8425,'Data Transformation'!$E$425:$E$8425)),"")</f>
        <v/>
      </c>
      <c r="L273" s="60" t="str" cm="1">
        <f t="array" ref="L273">IFERROR(_xlfn.STDEV.S(IF('Data Transformation'!$B$425:$B$8425=B273,IF('Input and Summary Results'!$J$4="no",'Data Transformation'!$C$425:$C$8425,'Data Transformation'!$E$425:$E$8425),"")),"")</f>
        <v/>
      </c>
      <c r="M273" s="58"/>
      <c r="N273" t="str">
        <f>IF(E273&gt;='Data Transformation'!$R$29,B273,"")</f>
        <v xml:space="preserve"> </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xml:space="preserve">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xml:space="preserve"> </v>
      </c>
      <c r="S273" t="str">
        <f>IF(D273&gt;='Data Transformation'!$R$31,B273,"")</f>
        <v xml:space="preserve">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
      </c>
      <c r="W273" t="str">
        <f t="shared" si="13"/>
        <v/>
      </c>
      <c r="X273" t="str">
        <f t="shared" si="14"/>
        <v/>
      </c>
      <c r="AC273" t="b">
        <f t="shared" si="15"/>
        <v>0</v>
      </c>
      <c r="AD273" t="str">
        <f>IFERROR(ABS(ABS(K273-'Data Transformation'!$R$5)-ABS(K273-'Data Transformation'!$R$6)),"")</f>
        <v/>
      </c>
      <c r="AE273" t="b">
        <f>IF(C273=FALSE,"",IF(AND(OR(V273=$Z$6,V273=$Z$8),OR(AC273=TRUE,AD273&lt;='Data Transformation'!$X$8)),TRUE,FALSE))</f>
        <v>0</v>
      </c>
    </row>
    <row r="274" spans="2:31" x14ac:dyDescent="0.25">
      <c r="B274" t="str">
        <v xml:space="preserve"> </v>
      </c>
      <c r="C274" t="str">
        <v xml:space="preserve"> </v>
      </c>
      <c r="D274" t="str">
        <v xml:space="preserve"> </v>
      </c>
      <c r="E274" t="str">
        <v xml:space="preserve"> </v>
      </c>
      <c r="F274" t="str">
        <v xml:space="preserve"> </v>
      </c>
      <c r="G274" t="str">
        <v xml:space="preserve"> </v>
      </c>
      <c r="H274" t="str">
        <v xml:space="preserve"> </v>
      </c>
      <c r="I274" t="str">
        <v xml:space="preserve"> </v>
      </c>
      <c r="K274" s="59" t="str">
        <f>IFERROR(AVERAGEIF('Data Transformation'!$B$425:$B$8425,B274,IF('Input and Summary Results'!$J$4="no",'Data Transformation'!$C$425:$C$8425,'Data Transformation'!$E$425:$E$8425)),"")</f>
        <v/>
      </c>
      <c r="L274" s="60" t="str" cm="1">
        <f t="array" ref="L274">IFERROR(_xlfn.STDEV.S(IF('Data Transformation'!$B$425:$B$8425=B274,IF('Input and Summary Results'!$J$4="no",'Data Transformation'!$C$425:$C$8425,'Data Transformation'!$E$425:$E$8425),"")),"")</f>
        <v/>
      </c>
      <c r="M274" s="58"/>
      <c r="N274" t="str">
        <f>IF(E274&gt;='Data Transformation'!$R$29,B274,"")</f>
        <v xml:space="preserve"> </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xml:space="preserve">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xml:space="preserve"> </v>
      </c>
      <c r="S274" t="str">
        <f>IF(D274&gt;='Data Transformation'!$R$31,B274,"")</f>
        <v xml:space="preserve">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
      </c>
      <c r="W274" t="str">
        <f t="shared" si="13"/>
        <v/>
      </c>
      <c r="X274" t="str">
        <f t="shared" si="14"/>
        <v/>
      </c>
      <c r="AC274" t="b">
        <f t="shared" si="15"/>
        <v>0</v>
      </c>
      <c r="AD274" t="str">
        <f>IFERROR(ABS(ABS(K274-'Data Transformation'!$R$5)-ABS(K274-'Data Transformation'!$R$6)),"")</f>
        <v/>
      </c>
      <c r="AE274" t="b">
        <f>IF(C274=FALSE,"",IF(AND(OR(V274=$Z$6,V274=$Z$8),OR(AC274=TRUE,AD274&lt;='Data Transformation'!$X$8)),TRUE,FALSE))</f>
        <v>0</v>
      </c>
    </row>
    <row r="275" spans="2:31" x14ac:dyDescent="0.25">
      <c r="B275" t="str">
        <v xml:space="preserve"> </v>
      </c>
      <c r="C275" t="str">
        <v xml:space="preserve"> </v>
      </c>
      <c r="D275" t="str">
        <v xml:space="preserve"> </v>
      </c>
      <c r="E275" t="str">
        <v xml:space="preserve"> </v>
      </c>
      <c r="F275" t="str">
        <v xml:space="preserve"> </v>
      </c>
      <c r="G275" t="str">
        <v xml:space="preserve"> </v>
      </c>
      <c r="H275" t="str">
        <v xml:space="preserve"> </v>
      </c>
      <c r="I275" t="str">
        <v xml:space="preserve"> </v>
      </c>
      <c r="K275" s="59" t="str">
        <f>IFERROR(AVERAGEIF('Data Transformation'!$B$425:$B$8425,B275,IF('Input and Summary Results'!$J$4="no",'Data Transformation'!$C$425:$C$8425,'Data Transformation'!$E$425:$E$8425)),"")</f>
        <v/>
      </c>
      <c r="L275" s="60" t="str" cm="1">
        <f t="array" ref="L275">IFERROR(_xlfn.STDEV.S(IF('Data Transformation'!$B$425:$B$8425=B275,IF('Input and Summary Results'!$J$4="no",'Data Transformation'!$C$425:$C$8425,'Data Transformation'!$E$425:$E$8425),"")),"")</f>
        <v/>
      </c>
      <c r="M275" s="58"/>
      <c r="N275" t="str">
        <f>IF(E275&gt;='Data Transformation'!$R$29,B275,"")</f>
        <v xml:space="preserve"> </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xml:space="preserve">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xml:space="preserve"> </v>
      </c>
      <c r="S275" t="str">
        <f>IF(D275&gt;='Data Transformation'!$R$31,B275,"")</f>
        <v xml:space="preserve">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
      </c>
      <c r="W275" t="str">
        <f t="shared" si="13"/>
        <v/>
      </c>
      <c r="X275" t="str">
        <f t="shared" si="14"/>
        <v/>
      </c>
      <c r="AC275" t="b">
        <f t="shared" si="15"/>
        <v>0</v>
      </c>
      <c r="AD275" t="str">
        <f>IFERROR(ABS(ABS(K275-'Data Transformation'!$R$5)-ABS(K275-'Data Transformation'!$R$6)),"")</f>
        <v/>
      </c>
      <c r="AE275" t="b">
        <f>IF(C275=FALSE,"",IF(AND(OR(V275=$Z$6,V275=$Z$8),OR(AC275=TRUE,AD275&lt;='Data Transformation'!$X$8)),TRUE,FALSE))</f>
        <v>0</v>
      </c>
    </row>
    <row r="276" spans="2:31" x14ac:dyDescent="0.25">
      <c r="B276" t="str">
        <v xml:space="preserve"> </v>
      </c>
      <c r="C276" t="str">
        <v xml:space="preserve"> </v>
      </c>
      <c r="D276" t="str">
        <v xml:space="preserve"> </v>
      </c>
      <c r="E276" t="str">
        <v xml:space="preserve"> </v>
      </c>
      <c r="F276" t="str">
        <v xml:space="preserve"> </v>
      </c>
      <c r="G276" t="str">
        <v xml:space="preserve"> </v>
      </c>
      <c r="H276" t="str">
        <v xml:space="preserve"> </v>
      </c>
      <c r="I276" t="str">
        <v xml:space="preserve"> </v>
      </c>
      <c r="K276" s="59" t="str">
        <f>IFERROR(AVERAGEIF('Data Transformation'!$B$425:$B$8425,B276,IF('Input and Summary Results'!$J$4="no",'Data Transformation'!$C$425:$C$8425,'Data Transformation'!$E$425:$E$8425)),"")</f>
        <v/>
      </c>
      <c r="L276" s="60" t="str" cm="1">
        <f t="array" ref="L276">IFERROR(_xlfn.STDEV.S(IF('Data Transformation'!$B$425:$B$8425=B276,IF('Input and Summary Results'!$J$4="no",'Data Transformation'!$C$425:$C$8425,'Data Transformation'!$E$425:$E$8425),"")),"")</f>
        <v/>
      </c>
      <c r="M276" s="58"/>
      <c r="N276" t="str">
        <f>IF(E276&gt;='Data Transformation'!$R$29,B276,"")</f>
        <v xml:space="preserve">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xml:space="preserve"> </v>
      </c>
      <c r="Q276" t="str">
        <f>IFERROR(IF(AND(Assignments!L276&lt;('Data Transformation'!$R$4-'Data Transformation'!$R$3)/2,ABS(K276-'Data Transformation'!$R$6)&lt;ABS(K276-'Data Transformation'!$R$5),NOT(ISNUMBER(N276)),NOT(ISNUMBER(T276)),NOT(ISNUMBER(P276)),NOT(ISNUMBER(R276)),NOT(ISNUMBER(T276)),NOT(ISNUMBER(S276))),Assignments!B276,""),"")</f>
        <v/>
      </c>
      <c r="R276" t="str">
        <f>IF(H276&gt;='Data Transformation'!$R$30,B276,"")</f>
        <v xml:space="preserve"> </v>
      </c>
      <c r="S276" t="str">
        <f>IF(D276&gt;='Data Transformation'!$R$31,B276,"")</f>
        <v xml:space="preserve">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
      </c>
      <c r="W276" t="str">
        <f t="shared" si="13"/>
        <v/>
      </c>
      <c r="X276" t="str">
        <f t="shared" si="14"/>
        <v/>
      </c>
      <c r="AC276" t="b">
        <f t="shared" si="15"/>
        <v>0</v>
      </c>
      <c r="AD276" t="str">
        <f>IFERROR(ABS(ABS(K276-'Data Transformation'!$R$5)-ABS(K276-'Data Transformation'!$R$6)),"")</f>
        <v/>
      </c>
      <c r="AE276" t="b">
        <f>IF(C276=FALSE,"",IF(AND(OR(V276=$Z$6,V276=$Z$8),OR(AC276=TRUE,AD276&lt;='Data Transformation'!$X$8)),TRUE,FALSE))</f>
        <v>0</v>
      </c>
    </row>
    <row r="277" spans="2:31" x14ac:dyDescent="0.25">
      <c r="B277" t="str">
        <v xml:space="preserve"> </v>
      </c>
      <c r="C277" t="str">
        <v xml:space="preserve"> </v>
      </c>
      <c r="D277" t="str">
        <v xml:space="preserve"> </v>
      </c>
      <c r="E277" t="str">
        <v xml:space="preserve"> </v>
      </c>
      <c r="F277" t="str">
        <v xml:space="preserve"> </v>
      </c>
      <c r="G277" t="str">
        <v xml:space="preserve"> </v>
      </c>
      <c r="H277" t="str">
        <v xml:space="preserve"> </v>
      </c>
      <c r="I277" t="str">
        <v xml:space="preserve"> </v>
      </c>
      <c r="K277" s="59" t="str">
        <f>IFERROR(AVERAGEIF('Data Transformation'!$B$425:$B$8425,B277,IF('Input and Summary Results'!$J$4="no",'Data Transformation'!$C$425:$C$8425,'Data Transformation'!$E$425:$E$8425)),"")</f>
        <v/>
      </c>
      <c r="L277" s="60" t="str" cm="1">
        <f t="array" ref="L277">IFERROR(_xlfn.STDEV.S(IF('Data Transformation'!$B$425:$B$8425=B277,IF('Input and Summary Results'!$J$4="no",'Data Transformation'!$C$425:$C$8425,'Data Transformation'!$E$425:$E$8425),"")),"")</f>
        <v/>
      </c>
      <c r="M277" s="58"/>
      <c r="N277" t="str">
        <f>IF(E277&gt;='Data Transformation'!$R$29,B277,"")</f>
        <v xml:space="preserve">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xml:space="preserve"> </v>
      </c>
      <c r="Q277" t="str">
        <f>IFERROR(IF(AND(Assignments!L277&lt;('Data Transformation'!$R$4-'Data Transformation'!$R$3)/2,ABS(K277-'Data Transformation'!$R$6)&lt;ABS(K277-'Data Transformation'!$R$5),NOT(ISNUMBER(N277)),NOT(ISNUMBER(T277)),NOT(ISNUMBER(P277)),NOT(ISNUMBER(R277)),NOT(ISNUMBER(T277)),NOT(ISNUMBER(S277))),Assignments!B277,""),"")</f>
        <v/>
      </c>
      <c r="R277" t="str">
        <f>IF(H277&gt;='Data Transformation'!$R$30,B277,"")</f>
        <v xml:space="preserve"> </v>
      </c>
      <c r="S277" t="str">
        <f>IF(D277&gt;='Data Transformation'!$R$31,B277,"")</f>
        <v xml:space="preserve">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
      </c>
      <c r="W277" t="str">
        <f t="shared" si="13"/>
        <v/>
      </c>
      <c r="X277" t="str">
        <f t="shared" si="14"/>
        <v/>
      </c>
      <c r="AC277" t="b">
        <f t="shared" si="15"/>
        <v>0</v>
      </c>
      <c r="AD277" t="str">
        <f>IFERROR(ABS(ABS(K277-'Data Transformation'!$R$5)-ABS(K277-'Data Transformation'!$R$6)),"")</f>
        <v/>
      </c>
      <c r="AE277" t="b">
        <f>IF(C277=FALSE,"",IF(AND(OR(V277=$Z$6,V277=$Z$8),OR(AC277=TRUE,AD277&lt;='Data Transformation'!$X$8)),TRUE,FALSE))</f>
        <v>0</v>
      </c>
    </row>
    <row r="278" spans="2:31" x14ac:dyDescent="0.25">
      <c r="B278" t="str">
        <v xml:space="preserve"> </v>
      </c>
      <c r="C278" t="str">
        <v xml:space="preserve"> </v>
      </c>
      <c r="D278" t="str">
        <v xml:space="preserve"> </v>
      </c>
      <c r="E278" t="str">
        <v xml:space="preserve"> </v>
      </c>
      <c r="F278" t="str">
        <v xml:space="preserve"> </v>
      </c>
      <c r="G278" t="str">
        <v xml:space="preserve"> </v>
      </c>
      <c r="H278" t="str">
        <v xml:space="preserve"> </v>
      </c>
      <c r="I278" t="str">
        <v xml:space="preserve"> </v>
      </c>
      <c r="K278" s="59" t="str">
        <f>IFERROR(AVERAGEIF('Data Transformation'!$B$425:$B$8425,B278,IF('Input and Summary Results'!$J$4="no",'Data Transformation'!$C$425:$C$8425,'Data Transformation'!$E$425:$E$8425)),"")</f>
        <v/>
      </c>
      <c r="L278" s="60" t="str" cm="1">
        <f t="array" ref="L278">IFERROR(_xlfn.STDEV.S(IF('Data Transformation'!$B$425:$B$8425=B278,IF('Input and Summary Results'!$J$4="no",'Data Transformation'!$C$425:$C$8425,'Data Transformation'!$E$425:$E$8425),"")),"")</f>
        <v/>
      </c>
      <c r="M278" s="58"/>
      <c r="N278" t="str">
        <f>IF(E278&gt;='Data Transformation'!$R$29,B278,"")</f>
        <v xml:space="preserve">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xml:space="preserve"> </v>
      </c>
      <c r="Q278" t="str">
        <f>IFERROR(IF(AND(Assignments!L278&lt;('Data Transformation'!$R$4-'Data Transformation'!$R$3)/2,ABS(K278-'Data Transformation'!$R$6)&lt;ABS(K278-'Data Transformation'!$R$5),NOT(ISNUMBER(N278)),NOT(ISNUMBER(T278)),NOT(ISNUMBER(P278)),NOT(ISNUMBER(R278)),NOT(ISNUMBER(T278)),NOT(ISNUMBER(S278))),Assignments!B278,""),"")</f>
        <v/>
      </c>
      <c r="R278" t="str">
        <f>IF(H278&gt;='Data Transformation'!$R$30,B278,"")</f>
        <v xml:space="preserve"> </v>
      </c>
      <c r="S278" t="str">
        <f>IF(D278&gt;='Data Transformation'!$R$31,B278,"")</f>
        <v xml:space="preserve">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
      </c>
      <c r="W278" t="str">
        <f t="shared" si="13"/>
        <v/>
      </c>
      <c r="X278" t="str">
        <f t="shared" si="14"/>
        <v/>
      </c>
      <c r="AC278" t="b">
        <f t="shared" si="15"/>
        <v>0</v>
      </c>
      <c r="AD278" t="str">
        <f>IFERROR(ABS(ABS(K278-'Data Transformation'!$R$5)-ABS(K278-'Data Transformation'!$R$6)),"")</f>
        <v/>
      </c>
      <c r="AE278" t="b">
        <f>IF(C278=FALSE,"",IF(AND(OR(V278=$Z$6,V278=$Z$8),OR(AC278=TRUE,AD278&lt;='Data Transformation'!$X$8)),TRUE,FALSE))</f>
        <v>0</v>
      </c>
    </row>
    <row r="279" spans="2:31" x14ac:dyDescent="0.25">
      <c r="B279" t="str">
        <v xml:space="preserve"> </v>
      </c>
      <c r="C279" t="str">
        <v xml:space="preserve"> </v>
      </c>
      <c r="D279" t="str">
        <v xml:space="preserve"> </v>
      </c>
      <c r="E279" t="str">
        <v xml:space="preserve"> </v>
      </c>
      <c r="F279" t="str">
        <v xml:space="preserve"> </v>
      </c>
      <c r="G279" t="str">
        <v xml:space="preserve"> </v>
      </c>
      <c r="H279" t="str">
        <v xml:space="preserve"> </v>
      </c>
      <c r="I279" t="str">
        <v xml:space="preserve"> </v>
      </c>
      <c r="K279" s="59" t="str">
        <f>IFERROR(AVERAGEIF('Data Transformation'!$B$425:$B$8425,B279,IF('Input and Summary Results'!$J$4="no",'Data Transformation'!$C$425:$C$8425,'Data Transformation'!$E$425:$E$8425)),"")</f>
        <v/>
      </c>
      <c r="L279" s="60" t="str" cm="1">
        <f t="array" ref="L279">IFERROR(_xlfn.STDEV.S(IF('Data Transformation'!$B$425:$B$8425=B279,IF('Input and Summary Results'!$J$4="no",'Data Transformation'!$C$425:$C$8425,'Data Transformation'!$E$425:$E$8425),"")),"")</f>
        <v/>
      </c>
      <c r="M279" s="58"/>
      <c r="N279" t="str">
        <f>IF(E279&gt;='Data Transformation'!$R$29,B279,"")</f>
        <v xml:space="preserve"> </v>
      </c>
      <c r="O279" t="str">
        <f>IFERROR(IF(AND(Assignments!L279&lt;('Data Transformation'!$R$4-'Data Transformation'!$R$3)/2,ABS(K279-'Data Transformation'!$R$6)&gt;ABS(K279-'Data Transformation'!$R$5),NOT(ISNUMBER(N279)),NOT(ISNUMBER(R279)),NOT(ISNUMBER(P279)),NOT(ISNUMBER(R279)),NOT(ISNUMBER(S279)),NOT(ISNUMBER(T279))),Assignments!B279,""),"")</f>
        <v/>
      </c>
      <c r="P279" t="str">
        <f>IF(AND(NOT(ISNUMBER(N279)),NOT(ISNUMBER(R279)),NOT(ISNUMBER(S279)),G279&gt;='Data Transformation'!$R$28),B279,"")</f>
        <v xml:space="preserve"> </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xml:space="preserve"> </v>
      </c>
      <c r="S279" t="str">
        <f>IF(D279&gt;='Data Transformation'!$R$31,B279,"")</f>
        <v xml:space="preserve">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
      </c>
      <c r="W279" t="str">
        <f t="shared" si="13"/>
        <v/>
      </c>
      <c r="X279" t="str">
        <f t="shared" si="14"/>
        <v/>
      </c>
      <c r="AC279" t="b">
        <f t="shared" si="15"/>
        <v>0</v>
      </c>
      <c r="AD279" t="str">
        <f>IFERROR(ABS(ABS(K279-'Data Transformation'!$R$5)-ABS(K279-'Data Transformation'!$R$6)),"")</f>
        <v/>
      </c>
      <c r="AE279" t="b">
        <f>IF(C279=FALSE,"",IF(AND(OR(V279=$Z$6,V279=$Z$8),OR(AC279=TRUE,AD279&lt;='Data Transformation'!$X$8)),TRUE,FALSE))</f>
        <v>0</v>
      </c>
    </row>
    <row r="280" spans="2:31" x14ac:dyDescent="0.25">
      <c r="B280" t="str">
        <v xml:space="preserve"> </v>
      </c>
      <c r="C280" t="str">
        <v xml:space="preserve"> </v>
      </c>
      <c r="D280" t="str">
        <v xml:space="preserve"> </v>
      </c>
      <c r="E280" t="str">
        <v xml:space="preserve"> </v>
      </c>
      <c r="F280" t="str">
        <v xml:space="preserve"> </v>
      </c>
      <c r="G280" t="str">
        <v xml:space="preserve"> </v>
      </c>
      <c r="H280" t="str">
        <v xml:space="preserve"> </v>
      </c>
      <c r="I280" t="str">
        <v xml:space="preserve"> </v>
      </c>
      <c r="K280" s="59" t="str">
        <f>IFERROR(AVERAGEIF('Data Transformation'!$B$425:$B$8425,B280,IF('Input and Summary Results'!$J$4="no",'Data Transformation'!$C$425:$C$8425,'Data Transformation'!$E$425:$E$8425)),"")</f>
        <v/>
      </c>
      <c r="L280" s="60" t="str" cm="1">
        <f t="array" ref="L280">IFERROR(_xlfn.STDEV.S(IF('Data Transformation'!$B$425:$B$8425=B280,IF('Input and Summary Results'!$J$4="no",'Data Transformation'!$C$425:$C$8425,'Data Transformation'!$E$425:$E$8425),"")),"")</f>
        <v/>
      </c>
      <c r="M280" s="58"/>
      <c r="N280" t="str">
        <f>IF(E280&gt;='Data Transformation'!$R$29,B280,"")</f>
        <v xml:space="preserve"> </v>
      </c>
      <c r="O280" t="str">
        <f>IFERROR(IF(AND(Assignments!L280&lt;('Data Transformation'!$R$4-'Data Transformation'!$R$3)/2,ABS(K280-'Data Transformation'!$R$6)&gt;ABS(K280-'Data Transformation'!$R$5),NOT(ISNUMBER(N280)),NOT(ISNUMBER(R280)),NOT(ISNUMBER(P280)),NOT(ISNUMBER(R280)),NOT(ISNUMBER(S280)),NOT(ISNUMBER(T280))),Assignments!B280,""),"")</f>
        <v/>
      </c>
      <c r="P280" t="str">
        <f>IF(AND(NOT(ISNUMBER(N280)),NOT(ISNUMBER(R280)),NOT(ISNUMBER(S280)),G280&gt;='Data Transformation'!$R$28),B280,"")</f>
        <v xml:space="preserve"> </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xml:space="preserve"> </v>
      </c>
      <c r="S280" t="str">
        <f>IF(D280&gt;='Data Transformation'!$R$31,B280,"")</f>
        <v xml:space="preserve">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
      </c>
      <c r="W280" t="str">
        <f t="shared" si="13"/>
        <v/>
      </c>
      <c r="X280" t="str">
        <f t="shared" si="14"/>
        <v/>
      </c>
      <c r="AC280" t="b">
        <f t="shared" si="15"/>
        <v>0</v>
      </c>
      <c r="AD280" t="str">
        <f>IFERROR(ABS(ABS(K280-'Data Transformation'!$R$5)-ABS(K280-'Data Transformation'!$R$6)),"")</f>
        <v/>
      </c>
      <c r="AE280" t="b">
        <f>IF(C280=FALSE,"",IF(AND(OR(V280=$Z$6,V280=$Z$8),OR(AC280=TRUE,AD280&lt;='Data Transformation'!$X$8)),TRUE,FALSE))</f>
        <v>0</v>
      </c>
    </row>
    <row r="281" spans="2:31" x14ac:dyDescent="0.25">
      <c r="B281" t="str">
        <v xml:space="preserve"> </v>
      </c>
      <c r="C281" t="str">
        <v xml:space="preserve"> </v>
      </c>
      <c r="D281" t="str">
        <v xml:space="preserve"> </v>
      </c>
      <c r="E281" t="str">
        <v xml:space="preserve"> </v>
      </c>
      <c r="F281" t="str">
        <v xml:space="preserve"> </v>
      </c>
      <c r="G281" t="str">
        <v xml:space="preserve"> </v>
      </c>
      <c r="H281" t="str">
        <v xml:space="preserve"> </v>
      </c>
      <c r="I281" t="str">
        <v xml:space="preserve"> </v>
      </c>
      <c r="K281" s="59" t="str">
        <f>IFERROR(AVERAGEIF('Data Transformation'!$B$425:$B$8425,B281,IF('Input and Summary Results'!$J$4="no",'Data Transformation'!$C$425:$C$8425,'Data Transformation'!$E$425:$E$8425)),"")</f>
        <v/>
      </c>
      <c r="L281" s="60" t="str" cm="1">
        <f t="array" ref="L281">IFERROR(_xlfn.STDEV.S(IF('Data Transformation'!$B$425:$B$8425=B281,IF('Input and Summary Results'!$J$4="no",'Data Transformation'!$C$425:$C$8425,'Data Transformation'!$E$425:$E$8425),"")),"")</f>
        <v/>
      </c>
      <c r="M281" s="58"/>
      <c r="N281" t="str">
        <f>IF(E281&gt;='Data Transformation'!$R$29,B281,"")</f>
        <v xml:space="preserve">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xml:space="preserve"> </v>
      </c>
      <c r="Q281" t="str">
        <f>IFERROR(IF(AND(Assignments!L281&lt;('Data Transformation'!$R$4-'Data Transformation'!$R$3)/2,ABS(K281-'Data Transformation'!$R$6)&lt;ABS(K281-'Data Transformation'!$R$5),NOT(ISNUMBER(N281)),NOT(ISNUMBER(T281)),NOT(ISNUMBER(P281)),NOT(ISNUMBER(R281)),NOT(ISNUMBER(T281)),NOT(ISNUMBER(S281))),Assignments!B281,""),"")</f>
        <v/>
      </c>
      <c r="R281" t="str">
        <f>IF(H281&gt;='Data Transformation'!$R$30,B281,"")</f>
        <v xml:space="preserve"> </v>
      </c>
      <c r="S281" t="str">
        <f>IF(D281&gt;='Data Transformation'!$R$31,B281,"")</f>
        <v xml:space="preserve">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
      </c>
      <c r="W281" t="str">
        <f t="shared" si="13"/>
        <v/>
      </c>
      <c r="X281" t="str">
        <f t="shared" si="14"/>
        <v/>
      </c>
      <c r="AC281" t="b">
        <f t="shared" si="15"/>
        <v>0</v>
      </c>
      <c r="AD281" t="str">
        <f>IFERROR(ABS(ABS(K281-'Data Transformation'!$R$5)-ABS(K281-'Data Transformation'!$R$6)),"")</f>
        <v/>
      </c>
      <c r="AE281" t="b">
        <f>IF(C281=FALSE,"",IF(AND(OR(V281=$Z$6,V281=$Z$8),OR(AC281=TRUE,AD281&lt;='Data Transformation'!$X$8)),TRUE,FALSE))</f>
        <v>0</v>
      </c>
    </row>
    <row r="282" spans="2:31" x14ac:dyDescent="0.25">
      <c r="B282" t="str">
        <v xml:space="preserve"> </v>
      </c>
      <c r="C282" t="str">
        <v xml:space="preserve"> </v>
      </c>
      <c r="D282" t="str">
        <v xml:space="preserve"> </v>
      </c>
      <c r="E282" t="str">
        <v xml:space="preserve"> </v>
      </c>
      <c r="F282" t="str">
        <v xml:space="preserve"> </v>
      </c>
      <c r="G282" t="str">
        <v xml:space="preserve"> </v>
      </c>
      <c r="H282" t="str">
        <v xml:space="preserve"> </v>
      </c>
      <c r="I282" t="str">
        <v xml:space="preserve"> </v>
      </c>
      <c r="K282" s="59" t="str">
        <f>IFERROR(AVERAGEIF('Data Transformation'!$B$425:$B$8425,B282,IF('Input and Summary Results'!$J$4="no",'Data Transformation'!$C$425:$C$8425,'Data Transformation'!$E$425:$E$8425)),"")</f>
        <v/>
      </c>
      <c r="L282" s="60" t="str" cm="1">
        <f t="array" ref="L282">IFERROR(_xlfn.STDEV.S(IF('Data Transformation'!$B$425:$B$8425=B282,IF('Input and Summary Results'!$J$4="no",'Data Transformation'!$C$425:$C$8425,'Data Transformation'!$E$425:$E$8425),"")),"")</f>
        <v/>
      </c>
      <c r="M282" s="58"/>
      <c r="N282" t="str">
        <f>IF(E282&gt;='Data Transformation'!$R$29,B282,"")</f>
        <v xml:space="preserve"> </v>
      </c>
      <c r="O282" t="str">
        <f>IFERROR(IF(AND(Assignments!L282&lt;('Data Transformation'!$R$4-'Data Transformation'!$R$3)/2,ABS(K282-'Data Transformation'!$R$6)&gt;ABS(K282-'Data Transformation'!$R$5),NOT(ISNUMBER(N282)),NOT(ISNUMBER(R282)),NOT(ISNUMBER(P282)),NOT(ISNUMBER(R282)),NOT(ISNUMBER(S282)),NOT(ISNUMBER(T282))),Assignments!B282,""),"")</f>
        <v/>
      </c>
      <c r="P282" t="str">
        <f>IF(AND(NOT(ISNUMBER(N282)),NOT(ISNUMBER(R282)),NOT(ISNUMBER(S282)),G282&gt;='Data Transformation'!$R$28),B282,"")</f>
        <v xml:space="preserve"> </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xml:space="preserve"> </v>
      </c>
      <c r="S282" t="str">
        <f>IF(D282&gt;='Data Transformation'!$R$31,B282,"")</f>
        <v xml:space="preserve">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
      </c>
      <c r="W282" t="str">
        <f t="shared" si="13"/>
        <v/>
      </c>
      <c r="X282" t="str">
        <f t="shared" si="14"/>
        <v/>
      </c>
      <c r="AC282" t="b">
        <f t="shared" si="15"/>
        <v>0</v>
      </c>
      <c r="AD282" t="str">
        <f>IFERROR(ABS(ABS(K282-'Data Transformation'!$R$5)-ABS(K282-'Data Transformation'!$R$6)),"")</f>
        <v/>
      </c>
      <c r="AE282" t="b">
        <f>IF(C282=FALSE,"",IF(AND(OR(V282=$Z$6,V282=$Z$8),OR(AC282=TRUE,AD282&lt;='Data Transformation'!$X$8)),TRUE,FALSE))</f>
        <v>0</v>
      </c>
    </row>
    <row r="283" spans="2:31" x14ac:dyDescent="0.25">
      <c r="B283" t="str">
        <v xml:space="preserve"> </v>
      </c>
      <c r="C283" t="str">
        <v xml:space="preserve"> </v>
      </c>
      <c r="D283" t="str">
        <v xml:space="preserve"> </v>
      </c>
      <c r="E283" t="str">
        <v xml:space="preserve"> </v>
      </c>
      <c r="F283" t="str">
        <v xml:space="preserve"> </v>
      </c>
      <c r="G283" t="str">
        <v xml:space="preserve"> </v>
      </c>
      <c r="H283" t="str">
        <v xml:space="preserve"> </v>
      </c>
      <c r="I283" t="str">
        <v xml:space="preserve"> </v>
      </c>
      <c r="K283" s="59" t="str">
        <f>IFERROR(AVERAGEIF('Data Transformation'!$B$425:$B$8425,B283,IF('Input and Summary Results'!$J$4="no",'Data Transformation'!$C$425:$C$8425,'Data Transformation'!$E$425:$E$8425)),"")</f>
        <v/>
      </c>
      <c r="L283" s="60" t="str" cm="1">
        <f t="array" ref="L283">IFERROR(_xlfn.STDEV.S(IF('Data Transformation'!$B$425:$B$8425=B283,IF('Input and Summary Results'!$J$4="no",'Data Transformation'!$C$425:$C$8425,'Data Transformation'!$E$425:$E$8425),"")),"")</f>
        <v/>
      </c>
      <c r="M283" s="58"/>
      <c r="N283" t="str">
        <f>IF(E283&gt;='Data Transformation'!$R$29,B283,"")</f>
        <v xml:space="preserve">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xml:space="preserve"> </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xml:space="preserve"> </v>
      </c>
      <c r="S283" t="str">
        <f>IF(D283&gt;='Data Transformation'!$R$31,B283,"")</f>
        <v xml:space="preserve">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
      </c>
      <c r="W283" t="str">
        <f t="shared" si="13"/>
        <v/>
      </c>
      <c r="X283" t="str">
        <f t="shared" si="14"/>
        <v/>
      </c>
      <c r="AC283" t="b">
        <f t="shared" si="15"/>
        <v>0</v>
      </c>
      <c r="AD283" t="str">
        <f>IFERROR(ABS(ABS(K283-'Data Transformation'!$R$5)-ABS(K283-'Data Transformation'!$R$6)),"")</f>
        <v/>
      </c>
      <c r="AE283" t="b">
        <f>IF(C283=FALSE,"",IF(AND(OR(V283=$Z$6,V283=$Z$8),OR(AC283=TRUE,AD283&lt;='Data Transformation'!$X$8)),TRUE,FALSE))</f>
        <v>0</v>
      </c>
    </row>
    <row r="284" spans="2:31" x14ac:dyDescent="0.25">
      <c r="B284" t="str">
        <v xml:space="preserve"> </v>
      </c>
      <c r="C284" t="str">
        <v xml:space="preserve"> </v>
      </c>
      <c r="D284" t="str">
        <v xml:space="preserve"> </v>
      </c>
      <c r="E284" t="str">
        <v xml:space="preserve"> </v>
      </c>
      <c r="F284" t="str">
        <v xml:space="preserve"> </v>
      </c>
      <c r="G284" t="str">
        <v xml:space="preserve"> </v>
      </c>
      <c r="H284" t="str">
        <v xml:space="preserve"> </v>
      </c>
      <c r="I284" t="str">
        <v xml:space="preserve"> </v>
      </c>
      <c r="K284" s="59" t="str">
        <f>IFERROR(AVERAGEIF('Data Transformation'!$B$425:$B$8425,B284,IF('Input and Summary Results'!$J$4="no",'Data Transformation'!$C$425:$C$8425,'Data Transformation'!$E$425:$E$8425)),"")</f>
        <v/>
      </c>
      <c r="L284" s="60" t="str" cm="1">
        <f t="array" ref="L284">IFERROR(_xlfn.STDEV.S(IF('Data Transformation'!$B$425:$B$8425=B284,IF('Input and Summary Results'!$J$4="no",'Data Transformation'!$C$425:$C$8425,'Data Transformation'!$E$425:$E$8425),"")),"")</f>
        <v/>
      </c>
      <c r="M284" s="58"/>
      <c r="N284" t="str">
        <f>IF(E284&gt;='Data Transformation'!$R$29,B284,"")</f>
        <v xml:space="preserve"> </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xml:space="preserve">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xml:space="preserve"> </v>
      </c>
      <c r="S284" t="str">
        <f>IF(D284&gt;='Data Transformation'!$R$31,B284,"")</f>
        <v xml:space="preserve">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
      </c>
      <c r="W284" t="str">
        <f t="shared" si="13"/>
        <v/>
      </c>
      <c r="X284" t="str">
        <f t="shared" si="14"/>
        <v/>
      </c>
      <c r="AC284" t="b">
        <f t="shared" si="15"/>
        <v>0</v>
      </c>
      <c r="AD284" t="str">
        <f>IFERROR(ABS(ABS(K284-'Data Transformation'!$R$5)-ABS(K284-'Data Transformation'!$R$6)),"")</f>
        <v/>
      </c>
      <c r="AE284" t="b">
        <f>IF(C284=FALSE,"",IF(AND(OR(V284=$Z$6,V284=$Z$8),OR(AC284=TRUE,AD284&lt;='Data Transformation'!$X$8)),TRUE,FALSE))</f>
        <v>0</v>
      </c>
    </row>
    <row r="285" spans="2:31" x14ac:dyDescent="0.25">
      <c r="B285" t="str">
        <v xml:space="preserve"> </v>
      </c>
      <c r="C285" t="str">
        <v xml:space="preserve"> </v>
      </c>
      <c r="D285" t="str">
        <v xml:space="preserve"> </v>
      </c>
      <c r="E285" t="str">
        <v xml:space="preserve"> </v>
      </c>
      <c r="F285" t="str">
        <v xml:space="preserve"> </v>
      </c>
      <c r="G285" t="str">
        <v xml:space="preserve"> </v>
      </c>
      <c r="H285" t="str">
        <v xml:space="preserve"> </v>
      </c>
      <c r="I285" t="str">
        <v xml:space="preserve"> </v>
      </c>
      <c r="K285" s="59" t="str">
        <f>IFERROR(AVERAGEIF('Data Transformation'!$B$425:$B$8425,B285,IF('Input and Summary Results'!$J$4="no",'Data Transformation'!$C$425:$C$8425,'Data Transformation'!$E$425:$E$8425)),"")</f>
        <v/>
      </c>
      <c r="L285" s="60" t="str" cm="1">
        <f t="array" ref="L285">IFERROR(_xlfn.STDEV.S(IF('Data Transformation'!$B$425:$B$8425=B285,IF('Input and Summary Results'!$J$4="no",'Data Transformation'!$C$425:$C$8425,'Data Transformation'!$E$425:$E$8425),"")),"")</f>
        <v/>
      </c>
      <c r="M285" s="58"/>
      <c r="N285" t="str">
        <f>IF(E285&gt;='Data Transformation'!$R$29,B285,"")</f>
        <v xml:space="preserve">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xml:space="preserve"> </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xml:space="preserve"> </v>
      </c>
      <c r="S285" t="str">
        <f>IF(D285&gt;='Data Transformation'!$R$31,B285,"")</f>
        <v xml:space="preserve">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
      </c>
      <c r="W285" t="str">
        <f t="shared" si="13"/>
        <v/>
      </c>
      <c r="X285" t="str">
        <f t="shared" si="14"/>
        <v/>
      </c>
      <c r="AC285" t="b">
        <f t="shared" si="15"/>
        <v>0</v>
      </c>
      <c r="AD285" t="str">
        <f>IFERROR(ABS(ABS(K285-'Data Transformation'!$R$5)-ABS(K285-'Data Transformation'!$R$6)),"")</f>
        <v/>
      </c>
      <c r="AE285" t="b">
        <f>IF(C285=FALSE,"",IF(AND(OR(V285=$Z$6,V285=$Z$8),OR(AC285=TRUE,AD285&lt;='Data Transformation'!$X$8)),TRUE,FALSE))</f>
        <v>0</v>
      </c>
    </row>
    <row r="286" spans="2:31" x14ac:dyDescent="0.25">
      <c r="B286" t="str">
        <v xml:space="preserve"> </v>
      </c>
      <c r="C286" t="str">
        <v xml:space="preserve"> </v>
      </c>
      <c r="D286" t="str">
        <v xml:space="preserve"> </v>
      </c>
      <c r="E286" t="str">
        <v xml:space="preserve"> </v>
      </c>
      <c r="F286" t="str">
        <v xml:space="preserve"> </v>
      </c>
      <c r="G286" t="str">
        <v xml:space="preserve"> </v>
      </c>
      <c r="H286" t="str">
        <v xml:space="preserve"> </v>
      </c>
      <c r="I286" t="str">
        <v xml:space="preserve"> </v>
      </c>
      <c r="K286" s="59" t="str">
        <f>IFERROR(AVERAGEIF('Data Transformation'!$B$425:$B$8425,B286,IF('Input and Summary Results'!$J$4="no",'Data Transformation'!$C$425:$C$8425,'Data Transformation'!$E$425:$E$8425)),"")</f>
        <v/>
      </c>
      <c r="L286" s="60" t="str" cm="1">
        <f t="array" ref="L286">IFERROR(_xlfn.STDEV.S(IF('Data Transformation'!$B$425:$B$8425=B286,IF('Input and Summary Results'!$J$4="no",'Data Transformation'!$C$425:$C$8425,'Data Transformation'!$E$425:$E$8425),"")),"")</f>
        <v/>
      </c>
      <c r="M286" s="58"/>
      <c r="N286" t="str">
        <f>IF(E286&gt;='Data Transformation'!$R$29,B286,"")</f>
        <v xml:space="preserve"> </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xml:space="preserve">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xml:space="preserve"> </v>
      </c>
      <c r="S286" t="str">
        <f>IF(D286&gt;='Data Transformation'!$R$31,B286,"")</f>
        <v xml:space="preserve">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
      </c>
      <c r="W286" t="str">
        <f t="shared" si="13"/>
        <v/>
      </c>
      <c r="X286" t="str">
        <f t="shared" si="14"/>
        <v/>
      </c>
      <c r="AC286" t="b">
        <f t="shared" si="15"/>
        <v>0</v>
      </c>
      <c r="AD286" t="str">
        <f>IFERROR(ABS(ABS(K286-'Data Transformation'!$R$5)-ABS(K286-'Data Transformation'!$R$6)),"")</f>
        <v/>
      </c>
      <c r="AE286" t="b">
        <f>IF(C286=FALSE,"",IF(AND(OR(V286=$Z$6,V286=$Z$8),OR(AC286=TRUE,AD286&lt;='Data Transformation'!$X$8)),TRUE,FALSE))</f>
        <v>0</v>
      </c>
    </row>
    <row r="287" spans="2:31" x14ac:dyDescent="0.25">
      <c r="B287" t="str">
        <v xml:space="preserve"> </v>
      </c>
      <c r="C287" t="str">
        <v xml:space="preserve"> </v>
      </c>
      <c r="D287" t="str">
        <v xml:space="preserve"> </v>
      </c>
      <c r="E287" t="str">
        <v xml:space="preserve"> </v>
      </c>
      <c r="F287" t="str">
        <v xml:space="preserve"> </v>
      </c>
      <c r="G287" t="str">
        <v xml:space="preserve"> </v>
      </c>
      <c r="H287" t="str">
        <v xml:space="preserve"> </v>
      </c>
      <c r="I287" t="str">
        <v xml:space="preserve"> </v>
      </c>
      <c r="K287" s="59" t="str">
        <f>IFERROR(AVERAGEIF('Data Transformation'!$B$425:$B$8425,B287,IF('Input and Summary Results'!$J$4="no",'Data Transformation'!$C$425:$C$8425,'Data Transformation'!$E$425:$E$8425)),"")</f>
        <v/>
      </c>
      <c r="L287" s="60" t="str" cm="1">
        <f t="array" ref="L287">IFERROR(_xlfn.STDEV.S(IF('Data Transformation'!$B$425:$B$8425=B287,IF('Input and Summary Results'!$J$4="no",'Data Transformation'!$C$425:$C$8425,'Data Transformation'!$E$425:$E$8425),"")),"")</f>
        <v/>
      </c>
      <c r="M287" s="58"/>
      <c r="N287" t="str">
        <f>IF(E287&gt;='Data Transformation'!$R$29,B287,"")</f>
        <v xml:space="preserve">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xml:space="preserve"> </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xml:space="preserve"> </v>
      </c>
      <c r="S287" t="str">
        <f>IF(D287&gt;='Data Transformation'!$R$31,B287,"")</f>
        <v xml:space="preserve">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
      </c>
      <c r="W287" t="str">
        <f t="shared" si="13"/>
        <v/>
      </c>
      <c r="X287" t="str">
        <f t="shared" si="14"/>
        <v/>
      </c>
      <c r="AC287" t="b">
        <f t="shared" si="15"/>
        <v>0</v>
      </c>
      <c r="AD287" t="str">
        <f>IFERROR(ABS(ABS(K287-'Data Transformation'!$R$5)-ABS(K287-'Data Transformation'!$R$6)),"")</f>
        <v/>
      </c>
      <c r="AE287" t="b">
        <f>IF(C287=FALSE,"",IF(AND(OR(V287=$Z$6,V287=$Z$8),OR(AC287=TRUE,AD287&lt;='Data Transformation'!$X$8)),TRUE,FALSE))</f>
        <v>0</v>
      </c>
    </row>
    <row r="288" spans="2:31" x14ac:dyDescent="0.25">
      <c r="B288" t="str">
        <v xml:space="preserve"> </v>
      </c>
      <c r="C288" t="str">
        <v xml:space="preserve"> </v>
      </c>
      <c r="D288" t="str">
        <v xml:space="preserve"> </v>
      </c>
      <c r="E288" t="str">
        <v xml:space="preserve"> </v>
      </c>
      <c r="F288" t="str">
        <v xml:space="preserve"> </v>
      </c>
      <c r="G288" t="str">
        <v xml:space="preserve"> </v>
      </c>
      <c r="H288" t="str">
        <v xml:space="preserve"> </v>
      </c>
      <c r="I288" t="str">
        <v xml:space="preserve"> </v>
      </c>
      <c r="K288" s="59" t="str">
        <f>IFERROR(AVERAGEIF('Data Transformation'!$B$425:$B$8425,B288,IF('Input and Summary Results'!$J$4="no",'Data Transformation'!$C$425:$C$8425,'Data Transformation'!$E$425:$E$8425)),"")</f>
        <v/>
      </c>
      <c r="L288" s="60" t="str" cm="1">
        <f t="array" ref="L288">IFERROR(_xlfn.STDEV.S(IF('Data Transformation'!$B$425:$B$8425=B288,IF('Input and Summary Results'!$J$4="no",'Data Transformation'!$C$425:$C$8425,'Data Transformation'!$E$425:$E$8425),"")),"")</f>
        <v/>
      </c>
      <c r="M288" s="58"/>
      <c r="N288" t="str">
        <f>IF(E288&gt;='Data Transformation'!$R$29,B288,"")</f>
        <v xml:space="preserve"> </v>
      </c>
      <c r="O288" t="str">
        <f>IFERROR(IF(AND(Assignments!L288&lt;('Data Transformation'!$R$4-'Data Transformation'!$R$3)/2,ABS(K288-'Data Transformation'!$R$6)&gt;ABS(K288-'Data Transformation'!$R$5),NOT(ISNUMBER(N288)),NOT(ISNUMBER(R288)),NOT(ISNUMBER(P288)),NOT(ISNUMBER(R288)),NOT(ISNUMBER(S288)),NOT(ISNUMBER(T288))),Assignments!B288,""),"")</f>
        <v/>
      </c>
      <c r="P288" t="str">
        <f>IF(AND(NOT(ISNUMBER(N288)),NOT(ISNUMBER(R288)),NOT(ISNUMBER(S288)),G288&gt;='Data Transformation'!$R$28),B288,"")</f>
        <v xml:space="preserve">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xml:space="preserve"> </v>
      </c>
      <c r="S288" t="str">
        <f>IF(D288&gt;='Data Transformation'!$R$31,B288,"")</f>
        <v xml:space="preserve">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
      </c>
      <c r="W288" t="str">
        <f t="shared" si="13"/>
        <v/>
      </c>
      <c r="X288" t="str">
        <f t="shared" si="14"/>
        <v/>
      </c>
      <c r="AC288" t="b">
        <f t="shared" si="15"/>
        <v>0</v>
      </c>
      <c r="AD288" t="str">
        <f>IFERROR(ABS(ABS(K288-'Data Transformation'!$R$5)-ABS(K288-'Data Transformation'!$R$6)),"")</f>
        <v/>
      </c>
      <c r="AE288" t="b">
        <f>IF(C288=FALSE,"",IF(AND(OR(V288=$Z$6,V288=$Z$8),OR(AC288=TRUE,AD288&lt;='Data Transformation'!$X$8)),TRUE,FALSE))</f>
        <v>0</v>
      </c>
    </row>
    <row r="289" spans="2:31" x14ac:dyDescent="0.25">
      <c r="B289" t="str">
        <v xml:space="preserve"> </v>
      </c>
      <c r="C289" t="str">
        <v xml:space="preserve"> </v>
      </c>
      <c r="D289" t="str">
        <v xml:space="preserve"> </v>
      </c>
      <c r="E289" t="str">
        <v xml:space="preserve"> </v>
      </c>
      <c r="F289" t="str">
        <v xml:space="preserve"> </v>
      </c>
      <c r="G289" t="str">
        <v xml:space="preserve"> </v>
      </c>
      <c r="H289" t="str">
        <v xml:space="preserve"> </v>
      </c>
      <c r="I289" t="str">
        <v xml:space="preserve"> </v>
      </c>
      <c r="K289" s="59" t="str">
        <f>IFERROR(AVERAGEIF('Data Transformation'!$B$425:$B$8425,B289,IF('Input and Summary Results'!$J$4="no",'Data Transformation'!$C$425:$C$8425,'Data Transformation'!$E$425:$E$8425)),"")</f>
        <v/>
      </c>
      <c r="L289" s="60" t="str" cm="1">
        <f t="array" ref="L289">IFERROR(_xlfn.STDEV.S(IF('Data Transformation'!$B$425:$B$8425=B289,IF('Input and Summary Results'!$J$4="no",'Data Transformation'!$C$425:$C$8425,'Data Transformation'!$E$425:$E$8425),"")),"")</f>
        <v/>
      </c>
      <c r="M289" s="58"/>
      <c r="N289" t="str">
        <f>IF(E289&gt;='Data Transformation'!$R$29,B289,"")</f>
        <v xml:space="preserve"> </v>
      </c>
      <c r="O289" t="str">
        <f>IFERROR(IF(AND(Assignments!L289&lt;('Data Transformation'!$R$4-'Data Transformation'!$R$3)/2,ABS(K289-'Data Transformation'!$R$6)&gt;ABS(K289-'Data Transformation'!$R$5),NOT(ISNUMBER(N289)),NOT(ISNUMBER(R289)),NOT(ISNUMBER(P289)),NOT(ISNUMBER(R289)),NOT(ISNUMBER(S289)),NOT(ISNUMBER(T289))),Assignments!B289,""),"")</f>
        <v/>
      </c>
      <c r="P289" t="str">
        <f>IF(AND(NOT(ISNUMBER(N289)),NOT(ISNUMBER(R289)),NOT(ISNUMBER(S289)),G289&gt;='Data Transformation'!$R$28),B289,"")</f>
        <v xml:space="preserve">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xml:space="preserve"> </v>
      </c>
      <c r="S289" t="str">
        <f>IF(D289&gt;='Data Transformation'!$R$31,B289,"")</f>
        <v xml:space="preserve">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
      </c>
      <c r="W289" t="str">
        <f t="shared" si="13"/>
        <v/>
      </c>
      <c r="X289" t="str">
        <f t="shared" si="14"/>
        <v/>
      </c>
      <c r="AC289" t="b">
        <f t="shared" si="15"/>
        <v>0</v>
      </c>
      <c r="AD289" t="str">
        <f>IFERROR(ABS(ABS(K289-'Data Transformation'!$R$5)-ABS(K289-'Data Transformation'!$R$6)),"")</f>
        <v/>
      </c>
      <c r="AE289" t="b">
        <f>IF(C289=FALSE,"",IF(AND(OR(V289=$Z$6,V289=$Z$8),OR(AC289=TRUE,AD289&lt;='Data Transformation'!$X$8)),TRUE,FALSE))</f>
        <v>0</v>
      </c>
    </row>
    <row r="290" spans="2:31" x14ac:dyDescent="0.25">
      <c r="B290" t="str">
        <v xml:space="preserve"> </v>
      </c>
      <c r="C290" t="str">
        <v xml:space="preserve"> </v>
      </c>
      <c r="D290" t="str">
        <v xml:space="preserve"> </v>
      </c>
      <c r="E290" t="str">
        <v xml:space="preserve"> </v>
      </c>
      <c r="F290" t="str">
        <v xml:space="preserve"> </v>
      </c>
      <c r="G290" t="str">
        <v xml:space="preserve"> </v>
      </c>
      <c r="H290" t="str">
        <v xml:space="preserve"> </v>
      </c>
      <c r="I290" t="str">
        <v xml:space="preserve"> </v>
      </c>
      <c r="K290" s="59" t="str">
        <f>IFERROR(AVERAGEIF('Data Transformation'!$B$425:$B$8425,B290,IF('Input and Summary Results'!$J$4="no",'Data Transformation'!$C$425:$C$8425,'Data Transformation'!$E$425:$E$8425)),"")</f>
        <v/>
      </c>
      <c r="L290" s="60" t="str" cm="1">
        <f t="array" ref="L290">IFERROR(_xlfn.STDEV.S(IF('Data Transformation'!$B$425:$B$8425=B290,IF('Input and Summary Results'!$J$4="no",'Data Transformation'!$C$425:$C$8425,'Data Transformation'!$E$425:$E$8425),"")),"")</f>
        <v/>
      </c>
      <c r="M290" s="58"/>
      <c r="N290" t="str">
        <f>IF(E290&gt;='Data Transformation'!$R$29,B290,"")</f>
        <v xml:space="preserve">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xml:space="preserve"> </v>
      </c>
      <c r="Q290" t="str">
        <f>IFERROR(IF(AND(Assignments!L290&lt;('Data Transformation'!$R$4-'Data Transformation'!$R$3)/2,ABS(K290-'Data Transformation'!$R$6)&lt;ABS(K290-'Data Transformation'!$R$5),NOT(ISNUMBER(N290)),NOT(ISNUMBER(T290)),NOT(ISNUMBER(P290)),NOT(ISNUMBER(R290)),NOT(ISNUMBER(T290)),NOT(ISNUMBER(S290))),Assignments!B290,""),"")</f>
        <v/>
      </c>
      <c r="R290" t="str">
        <f>IF(H290&gt;='Data Transformation'!$R$30,B290,"")</f>
        <v xml:space="preserve"> </v>
      </c>
      <c r="S290" t="str">
        <f>IF(D290&gt;='Data Transformation'!$R$31,B290,"")</f>
        <v xml:space="preserve">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
      </c>
      <c r="W290" t="str">
        <f t="shared" si="13"/>
        <v/>
      </c>
      <c r="X290" t="str">
        <f t="shared" si="14"/>
        <v/>
      </c>
      <c r="AC290" t="b">
        <f t="shared" si="15"/>
        <v>0</v>
      </c>
      <c r="AD290" t="str">
        <f>IFERROR(ABS(ABS(K290-'Data Transformation'!$R$5)-ABS(K290-'Data Transformation'!$R$6)),"")</f>
        <v/>
      </c>
      <c r="AE290" t="b">
        <f>IF(C290=FALSE,"",IF(AND(OR(V290=$Z$6,V290=$Z$8),OR(AC290=TRUE,AD290&lt;='Data Transformation'!$X$8)),TRUE,FALSE))</f>
        <v>0</v>
      </c>
    </row>
    <row r="291" spans="2:31" x14ac:dyDescent="0.25">
      <c r="B291" t="str">
        <v xml:space="preserve"> </v>
      </c>
      <c r="C291" t="str">
        <v xml:space="preserve"> </v>
      </c>
      <c r="D291" t="str">
        <v xml:space="preserve"> </v>
      </c>
      <c r="E291" t="str">
        <v xml:space="preserve"> </v>
      </c>
      <c r="F291" t="str">
        <v xml:space="preserve"> </v>
      </c>
      <c r="G291" t="str">
        <v xml:space="preserve"> </v>
      </c>
      <c r="H291" t="str">
        <v xml:space="preserve"> </v>
      </c>
      <c r="I291" t="str">
        <v xml:space="preserve"> </v>
      </c>
      <c r="K291" s="59" t="str">
        <f>IFERROR(AVERAGEIF('Data Transformation'!$B$425:$B$8425,B291,IF('Input and Summary Results'!$J$4="no",'Data Transformation'!$C$425:$C$8425,'Data Transformation'!$E$425:$E$8425)),"")</f>
        <v/>
      </c>
      <c r="L291" s="60" t="str" cm="1">
        <f t="array" ref="L291">IFERROR(_xlfn.STDEV.S(IF('Data Transformation'!$B$425:$B$8425=B291,IF('Input and Summary Results'!$J$4="no",'Data Transformation'!$C$425:$C$8425,'Data Transformation'!$E$425:$E$8425),"")),"")</f>
        <v/>
      </c>
      <c r="M291" s="58"/>
      <c r="N291" t="str">
        <f>IF(E291&gt;='Data Transformation'!$R$29,B291,"")</f>
        <v xml:space="preserve">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xml:space="preserve"> </v>
      </c>
      <c r="Q291" t="str">
        <f>IFERROR(IF(AND(Assignments!L291&lt;('Data Transformation'!$R$4-'Data Transformation'!$R$3)/2,ABS(K291-'Data Transformation'!$R$6)&lt;ABS(K291-'Data Transformation'!$R$5),NOT(ISNUMBER(N291)),NOT(ISNUMBER(T291)),NOT(ISNUMBER(P291)),NOT(ISNUMBER(R291)),NOT(ISNUMBER(T291)),NOT(ISNUMBER(S291))),Assignments!B291,""),"")</f>
        <v/>
      </c>
      <c r="R291" t="str">
        <f>IF(H291&gt;='Data Transformation'!$R$30,B291,"")</f>
        <v xml:space="preserve"> </v>
      </c>
      <c r="S291" t="str">
        <f>IF(D291&gt;='Data Transformation'!$R$31,B291,"")</f>
        <v xml:space="preserve">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
      </c>
      <c r="W291" t="str">
        <f t="shared" si="13"/>
        <v/>
      </c>
      <c r="X291" t="str">
        <f t="shared" si="14"/>
        <v/>
      </c>
      <c r="AC291" t="b">
        <f t="shared" si="15"/>
        <v>0</v>
      </c>
      <c r="AD291" t="str">
        <f>IFERROR(ABS(ABS(K291-'Data Transformation'!$R$5)-ABS(K291-'Data Transformation'!$R$6)),"")</f>
        <v/>
      </c>
      <c r="AE291" t="b">
        <f>IF(C291=FALSE,"",IF(AND(OR(V291=$Z$6,V291=$Z$8),OR(AC291=TRUE,AD291&lt;='Data Transformation'!$X$8)),TRUE,FALSE))</f>
        <v>0</v>
      </c>
    </row>
    <row r="292" spans="2:31" x14ac:dyDescent="0.25">
      <c r="B292" t="str">
        <v xml:space="preserve"> </v>
      </c>
      <c r="C292" t="str">
        <v xml:space="preserve"> </v>
      </c>
      <c r="D292" t="str">
        <v xml:space="preserve"> </v>
      </c>
      <c r="E292" t="str">
        <v xml:space="preserve"> </v>
      </c>
      <c r="F292" t="str">
        <v xml:space="preserve"> </v>
      </c>
      <c r="G292" t="str">
        <v xml:space="preserve"> </v>
      </c>
      <c r="H292" t="str">
        <v xml:space="preserve"> </v>
      </c>
      <c r="I292" t="str">
        <v xml:space="preserve"> </v>
      </c>
      <c r="K292" s="59" t="str">
        <f>IFERROR(AVERAGEIF('Data Transformation'!$B$425:$B$8425,B292,IF('Input and Summary Results'!$J$4="no",'Data Transformation'!$C$425:$C$8425,'Data Transformation'!$E$425:$E$8425)),"")</f>
        <v/>
      </c>
      <c r="L292" s="60" t="str" cm="1">
        <f t="array" ref="L292">IFERROR(_xlfn.STDEV.S(IF('Data Transformation'!$B$425:$B$8425=B292,IF('Input and Summary Results'!$J$4="no",'Data Transformation'!$C$425:$C$8425,'Data Transformation'!$E$425:$E$8425),"")),"")</f>
        <v/>
      </c>
      <c r="M292" s="58"/>
      <c r="N292" t="str">
        <f>IF(E292&gt;='Data Transformation'!$R$29,B292,"")</f>
        <v xml:space="preserve">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xml:space="preserve"> </v>
      </c>
      <c r="Q292" t="str">
        <f>IFERROR(IF(AND(Assignments!L292&lt;('Data Transformation'!$R$4-'Data Transformation'!$R$3)/2,ABS(K292-'Data Transformation'!$R$6)&lt;ABS(K292-'Data Transformation'!$R$5),NOT(ISNUMBER(N292)),NOT(ISNUMBER(T292)),NOT(ISNUMBER(P292)),NOT(ISNUMBER(R292)),NOT(ISNUMBER(T292)),NOT(ISNUMBER(S292))),Assignments!B292,""),"")</f>
        <v/>
      </c>
      <c r="R292" t="str">
        <f>IF(H292&gt;='Data Transformation'!$R$30,B292,"")</f>
        <v xml:space="preserve"> </v>
      </c>
      <c r="S292" t="str">
        <f>IF(D292&gt;='Data Transformation'!$R$31,B292,"")</f>
        <v xml:space="preserve">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
      </c>
      <c r="W292" t="str">
        <f t="shared" si="13"/>
        <v/>
      </c>
      <c r="X292" t="str">
        <f t="shared" si="14"/>
        <v/>
      </c>
      <c r="AC292" t="b">
        <f t="shared" si="15"/>
        <v>0</v>
      </c>
      <c r="AD292" t="str">
        <f>IFERROR(ABS(ABS(K292-'Data Transformation'!$R$5)-ABS(K292-'Data Transformation'!$R$6)),"")</f>
        <v/>
      </c>
      <c r="AE292" t="b">
        <f>IF(C292=FALSE,"",IF(AND(OR(V292=$Z$6,V292=$Z$8),OR(AC292=TRUE,AD292&lt;='Data Transformation'!$X$8)),TRUE,FALSE))</f>
        <v>0</v>
      </c>
    </row>
    <row r="293" spans="2:31" x14ac:dyDescent="0.25">
      <c r="B293" t="str">
        <v xml:space="preserve"> </v>
      </c>
      <c r="C293" t="str">
        <v xml:space="preserve"> </v>
      </c>
      <c r="D293" t="str">
        <v xml:space="preserve"> </v>
      </c>
      <c r="E293" t="str">
        <v xml:space="preserve"> </v>
      </c>
      <c r="F293" t="str">
        <v xml:space="preserve"> </v>
      </c>
      <c r="G293" t="str">
        <v xml:space="preserve"> </v>
      </c>
      <c r="H293" t="str">
        <v xml:space="preserve"> </v>
      </c>
      <c r="I293" t="str">
        <v xml:space="preserve"> </v>
      </c>
      <c r="K293" s="59" t="str">
        <f>IFERROR(AVERAGEIF('Data Transformation'!$B$425:$B$8425,B293,IF('Input and Summary Results'!$J$4="no",'Data Transformation'!$C$425:$C$8425,'Data Transformation'!$E$425:$E$8425)),"")</f>
        <v/>
      </c>
      <c r="L293" s="60" t="str" cm="1">
        <f t="array" ref="L293">IFERROR(_xlfn.STDEV.S(IF('Data Transformation'!$B$425:$B$8425=B293,IF('Input and Summary Results'!$J$4="no",'Data Transformation'!$C$425:$C$8425,'Data Transformation'!$E$425:$E$8425),"")),"")</f>
        <v/>
      </c>
      <c r="M293" s="58"/>
      <c r="N293" t="str">
        <f>IF(E293&gt;='Data Transformation'!$R$29,B293,"")</f>
        <v xml:space="preserve"> </v>
      </c>
      <c r="O293" t="str">
        <f>IFERROR(IF(AND(Assignments!L293&lt;('Data Transformation'!$R$4-'Data Transformation'!$R$3)/2,ABS(K293-'Data Transformation'!$R$6)&gt;ABS(K293-'Data Transformation'!$R$5),NOT(ISNUMBER(N293)),NOT(ISNUMBER(R293)),NOT(ISNUMBER(P293)),NOT(ISNUMBER(R293)),NOT(ISNUMBER(S293)),NOT(ISNUMBER(T293))),Assignments!B293,""),"")</f>
        <v/>
      </c>
      <c r="P293" t="str">
        <f>IF(AND(NOT(ISNUMBER(N293)),NOT(ISNUMBER(R293)),NOT(ISNUMBER(S293)),G293&gt;='Data Transformation'!$R$28),B293,"")</f>
        <v xml:space="preserve"> </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xml:space="preserve"> </v>
      </c>
      <c r="S293" t="str">
        <f>IF(D293&gt;='Data Transformation'!$R$31,B293,"")</f>
        <v xml:space="preserve">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
      </c>
      <c r="W293" t="str">
        <f t="shared" si="13"/>
        <v/>
      </c>
      <c r="X293" t="str">
        <f t="shared" si="14"/>
        <v/>
      </c>
      <c r="AC293" t="b">
        <f t="shared" si="15"/>
        <v>0</v>
      </c>
      <c r="AD293" t="str">
        <f>IFERROR(ABS(ABS(K293-'Data Transformation'!$R$5)-ABS(K293-'Data Transformation'!$R$6)),"")</f>
        <v/>
      </c>
      <c r="AE293" t="b">
        <f>IF(C293=FALSE,"",IF(AND(OR(V293=$Z$6,V293=$Z$8),OR(AC293=TRUE,AD293&lt;='Data Transformation'!$X$8)),TRUE,FALSE))</f>
        <v>0</v>
      </c>
    </row>
    <row r="294" spans="2:31" x14ac:dyDescent="0.25">
      <c r="B294" t="str">
        <v xml:space="preserve"> </v>
      </c>
      <c r="C294" t="str">
        <v xml:space="preserve"> </v>
      </c>
      <c r="D294" t="str">
        <v xml:space="preserve"> </v>
      </c>
      <c r="E294" t="str">
        <v xml:space="preserve"> </v>
      </c>
      <c r="F294" t="str">
        <v xml:space="preserve"> </v>
      </c>
      <c r="G294" t="str">
        <v xml:space="preserve"> </v>
      </c>
      <c r="H294" t="str">
        <v xml:space="preserve"> </v>
      </c>
      <c r="I294" t="str">
        <v xml:space="preserve"> </v>
      </c>
      <c r="K294" s="59" t="str">
        <f>IFERROR(AVERAGEIF('Data Transformation'!$B$425:$B$8425,B294,IF('Input and Summary Results'!$J$4="no",'Data Transformation'!$C$425:$C$8425,'Data Transformation'!$E$425:$E$8425)),"")</f>
        <v/>
      </c>
      <c r="L294" s="60" t="str" cm="1">
        <f t="array" ref="L294">IFERROR(_xlfn.STDEV.S(IF('Data Transformation'!$B$425:$B$8425=B294,IF('Input and Summary Results'!$J$4="no",'Data Transformation'!$C$425:$C$8425,'Data Transformation'!$E$425:$E$8425),"")),"")</f>
        <v/>
      </c>
      <c r="M294" s="58"/>
      <c r="N294" t="str">
        <f>IF(E294&gt;='Data Transformation'!$R$29,B294,"")</f>
        <v xml:space="preserve"> </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xml:space="preserve">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xml:space="preserve"> </v>
      </c>
      <c r="S294" t="str">
        <f>IF(D294&gt;='Data Transformation'!$R$31,B294,"")</f>
        <v xml:space="preserve">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
      </c>
      <c r="W294" t="str">
        <f t="shared" si="13"/>
        <v/>
      </c>
      <c r="X294" t="str">
        <f t="shared" si="14"/>
        <v/>
      </c>
      <c r="AC294" t="b">
        <f t="shared" si="15"/>
        <v>0</v>
      </c>
      <c r="AD294" t="str">
        <f>IFERROR(ABS(ABS(K294-'Data Transformation'!$R$5)-ABS(K294-'Data Transformation'!$R$6)),"")</f>
        <v/>
      </c>
      <c r="AE294" t="b">
        <f>IF(C294=FALSE,"",IF(AND(OR(V294=$Z$6,V294=$Z$8),OR(AC294=TRUE,AD294&lt;='Data Transformation'!$X$8)),TRUE,FALSE))</f>
        <v>0</v>
      </c>
    </row>
    <row r="295" spans="2:31" x14ac:dyDescent="0.25">
      <c r="B295" t="str">
        <v xml:space="preserve"> </v>
      </c>
      <c r="C295" t="str">
        <v xml:space="preserve"> </v>
      </c>
      <c r="D295" t="str">
        <v xml:space="preserve"> </v>
      </c>
      <c r="E295" t="str">
        <v xml:space="preserve"> </v>
      </c>
      <c r="F295" t="str">
        <v xml:space="preserve"> </v>
      </c>
      <c r="G295" t="str">
        <v xml:space="preserve"> </v>
      </c>
      <c r="H295" t="str">
        <v xml:space="preserve"> </v>
      </c>
      <c r="I295" t="str">
        <v xml:space="preserve"> </v>
      </c>
      <c r="K295" s="59" t="str">
        <f>IFERROR(AVERAGEIF('Data Transformation'!$B$425:$B$8425,B295,IF('Input and Summary Results'!$J$4="no",'Data Transformation'!$C$425:$C$8425,'Data Transformation'!$E$425:$E$8425)),"")</f>
        <v/>
      </c>
      <c r="L295" s="60" t="str" cm="1">
        <f t="array" ref="L295">IFERROR(_xlfn.STDEV.S(IF('Data Transformation'!$B$425:$B$8425=B295,IF('Input and Summary Results'!$J$4="no",'Data Transformation'!$C$425:$C$8425,'Data Transformation'!$E$425:$E$8425),"")),"")</f>
        <v/>
      </c>
      <c r="M295" s="58"/>
      <c r="N295" t="str">
        <f>IF(E295&gt;='Data Transformation'!$R$29,B295,"")</f>
        <v xml:space="preserve"> </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xml:space="preserve">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xml:space="preserve"> </v>
      </c>
      <c r="S295" t="str">
        <f>IF(D295&gt;='Data Transformation'!$R$31,B295,"")</f>
        <v xml:space="preserve">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
      </c>
      <c r="W295" t="str">
        <f t="shared" si="13"/>
        <v/>
      </c>
      <c r="X295" t="str">
        <f t="shared" si="14"/>
        <v/>
      </c>
      <c r="AC295" t="b">
        <f t="shared" si="15"/>
        <v>0</v>
      </c>
      <c r="AD295" t="str">
        <f>IFERROR(ABS(ABS(K295-'Data Transformation'!$R$5)-ABS(K295-'Data Transformation'!$R$6)),"")</f>
        <v/>
      </c>
      <c r="AE295" t="b">
        <f>IF(C295=FALSE,"",IF(AND(OR(V295=$Z$6,V295=$Z$8),OR(AC295=TRUE,AD295&lt;='Data Transformation'!$X$8)),TRUE,FALSE))</f>
        <v>0</v>
      </c>
    </row>
    <row r="296" spans="2:31" x14ac:dyDescent="0.25">
      <c r="B296" t="str">
        <v xml:space="preserve"> </v>
      </c>
      <c r="C296" t="str">
        <v xml:space="preserve"> </v>
      </c>
      <c r="D296" t="str">
        <v xml:space="preserve"> </v>
      </c>
      <c r="E296" t="str">
        <v xml:space="preserve"> </v>
      </c>
      <c r="F296" t="str">
        <v xml:space="preserve"> </v>
      </c>
      <c r="G296" t="str">
        <v xml:space="preserve"> </v>
      </c>
      <c r="H296" t="str">
        <v xml:space="preserve"> </v>
      </c>
      <c r="I296" t="str">
        <v xml:space="preserve"> </v>
      </c>
      <c r="K296" s="59" t="str">
        <f>IFERROR(AVERAGEIF('Data Transformation'!$B$425:$B$8425,B296,IF('Input and Summary Results'!$J$4="no",'Data Transformation'!$C$425:$C$8425,'Data Transformation'!$E$425:$E$8425)),"")</f>
        <v/>
      </c>
      <c r="L296" s="60" t="str" cm="1">
        <f t="array" ref="L296">IFERROR(_xlfn.STDEV.S(IF('Data Transformation'!$B$425:$B$8425=B296,IF('Input and Summary Results'!$J$4="no",'Data Transformation'!$C$425:$C$8425,'Data Transformation'!$E$425:$E$8425),"")),"")</f>
        <v/>
      </c>
      <c r="M296" s="58"/>
      <c r="N296" t="str">
        <f>IF(E296&gt;='Data Transformation'!$R$29,B296,"")</f>
        <v xml:space="preserve"> </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xml:space="preserve">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xml:space="preserve"> </v>
      </c>
      <c r="S296" t="str">
        <f>IF(D296&gt;='Data Transformation'!$R$31,B296,"")</f>
        <v xml:space="preserve">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
      </c>
      <c r="W296" t="str">
        <f t="shared" si="13"/>
        <v/>
      </c>
      <c r="X296" t="str">
        <f t="shared" si="14"/>
        <v/>
      </c>
      <c r="AC296" t="b">
        <f t="shared" si="15"/>
        <v>0</v>
      </c>
      <c r="AD296" t="str">
        <f>IFERROR(ABS(ABS(K296-'Data Transformation'!$R$5)-ABS(K296-'Data Transformation'!$R$6)),"")</f>
        <v/>
      </c>
      <c r="AE296" t="b">
        <f>IF(C296=FALSE,"",IF(AND(OR(V296=$Z$6,V296=$Z$8),OR(AC296=TRUE,AD296&lt;='Data Transformation'!$X$8)),TRUE,FALSE))</f>
        <v>0</v>
      </c>
    </row>
    <row r="297" spans="2:31" x14ac:dyDescent="0.25">
      <c r="B297" t="str">
        <v xml:space="preserve"> </v>
      </c>
      <c r="C297" t="str">
        <v xml:space="preserve"> </v>
      </c>
      <c r="D297" t="str">
        <v xml:space="preserve"> </v>
      </c>
      <c r="E297" t="str">
        <v xml:space="preserve"> </v>
      </c>
      <c r="F297" t="str">
        <v xml:space="preserve"> </v>
      </c>
      <c r="G297" t="str">
        <v xml:space="preserve"> </v>
      </c>
      <c r="H297" t="str">
        <v xml:space="preserve"> </v>
      </c>
      <c r="I297" t="str">
        <v xml:space="preserve"> </v>
      </c>
      <c r="K297" s="59" t="str">
        <f>IFERROR(AVERAGEIF('Data Transformation'!$B$425:$B$8425,B297,IF('Input and Summary Results'!$J$4="no",'Data Transformation'!$C$425:$C$8425,'Data Transformation'!$E$425:$E$8425)),"")</f>
        <v/>
      </c>
      <c r="L297" s="60" t="str" cm="1">
        <f t="array" ref="L297">IFERROR(_xlfn.STDEV.S(IF('Data Transformation'!$B$425:$B$8425=B297,IF('Input and Summary Results'!$J$4="no",'Data Transformation'!$C$425:$C$8425,'Data Transformation'!$E$425:$E$8425),"")),"")</f>
        <v/>
      </c>
      <c r="M297" s="58"/>
      <c r="N297" t="str">
        <f>IF(E297&gt;='Data Transformation'!$R$29,B297,"")</f>
        <v xml:space="preserve"> </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xml:space="preserve">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xml:space="preserve"> </v>
      </c>
      <c r="S297" t="str">
        <f>IF(D297&gt;='Data Transformation'!$R$31,B297,"")</f>
        <v xml:space="preserve">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
      </c>
      <c r="W297" t="str">
        <f t="shared" si="13"/>
        <v/>
      </c>
      <c r="X297" t="str">
        <f t="shared" si="14"/>
        <v/>
      </c>
      <c r="AC297" t="b">
        <f t="shared" si="15"/>
        <v>0</v>
      </c>
      <c r="AD297" t="str">
        <f>IFERROR(ABS(ABS(K297-'Data Transformation'!$R$5)-ABS(K297-'Data Transformation'!$R$6)),"")</f>
        <v/>
      </c>
      <c r="AE297" t="b">
        <f>IF(C297=FALSE,"",IF(AND(OR(V297=$Z$6,V297=$Z$8),OR(AC297=TRUE,AD297&lt;='Data Transformation'!$X$8)),TRUE,FALSE))</f>
        <v>0</v>
      </c>
    </row>
    <row r="298" spans="2:31" x14ac:dyDescent="0.25">
      <c r="B298" t="str">
        <v xml:space="preserve"> </v>
      </c>
      <c r="C298" t="str">
        <v xml:space="preserve"> </v>
      </c>
      <c r="D298" t="str">
        <v xml:space="preserve"> </v>
      </c>
      <c r="E298" t="str">
        <v xml:space="preserve"> </v>
      </c>
      <c r="F298" t="str">
        <v xml:space="preserve"> </v>
      </c>
      <c r="G298" t="str">
        <v xml:space="preserve"> </v>
      </c>
      <c r="H298" t="str">
        <v xml:space="preserve"> </v>
      </c>
      <c r="I298" t="str">
        <v xml:space="preserve"> </v>
      </c>
      <c r="K298" s="59" t="str">
        <f>IFERROR(AVERAGEIF('Data Transformation'!$B$425:$B$8425,B298,IF('Input and Summary Results'!$J$4="no",'Data Transformation'!$C$425:$C$8425,'Data Transformation'!$E$425:$E$8425)),"")</f>
        <v/>
      </c>
      <c r="L298" s="60" t="str" cm="1">
        <f t="array" ref="L298">IFERROR(_xlfn.STDEV.S(IF('Data Transformation'!$B$425:$B$8425=B298,IF('Input and Summary Results'!$J$4="no",'Data Transformation'!$C$425:$C$8425,'Data Transformation'!$E$425:$E$8425),"")),"")</f>
        <v/>
      </c>
      <c r="M298" s="58"/>
      <c r="N298" t="str">
        <f>IF(E298&gt;='Data Transformation'!$R$29,B298,"")</f>
        <v xml:space="preserve"> </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xml:space="preserve">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xml:space="preserve"> </v>
      </c>
      <c r="S298" t="str">
        <f>IF(D298&gt;='Data Transformation'!$R$31,B298,"")</f>
        <v xml:space="preserve">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
      </c>
      <c r="W298" t="str">
        <f t="shared" si="13"/>
        <v/>
      </c>
      <c r="X298" t="str">
        <f t="shared" si="14"/>
        <v/>
      </c>
      <c r="AC298" t="b">
        <f t="shared" si="15"/>
        <v>0</v>
      </c>
      <c r="AD298" t="str">
        <f>IFERROR(ABS(ABS(K298-'Data Transformation'!$R$5)-ABS(K298-'Data Transformation'!$R$6)),"")</f>
        <v/>
      </c>
      <c r="AE298" t="b">
        <f>IF(C298=FALSE,"",IF(AND(OR(V298=$Z$6,V298=$Z$8),OR(AC298=TRUE,AD298&lt;='Data Transformation'!$X$8)),TRUE,FALSE))</f>
        <v>0</v>
      </c>
    </row>
    <row r="299" spans="2:31" x14ac:dyDescent="0.25">
      <c r="B299" t="str">
        <v xml:space="preserve"> </v>
      </c>
      <c r="C299" t="str">
        <v xml:space="preserve"> </v>
      </c>
      <c r="D299" t="str">
        <v xml:space="preserve"> </v>
      </c>
      <c r="E299" t="str">
        <v xml:space="preserve"> </v>
      </c>
      <c r="F299" t="str">
        <v xml:space="preserve"> </v>
      </c>
      <c r="G299" t="str">
        <v xml:space="preserve"> </v>
      </c>
      <c r="H299" t="str">
        <v xml:space="preserve"> </v>
      </c>
      <c r="I299" t="str">
        <v xml:space="preserve"> </v>
      </c>
      <c r="K299" s="59" t="str">
        <f>IFERROR(AVERAGEIF('Data Transformation'!$B$425:$B$8425,B299,IF('Input and Summary Results'!$J$4="no",'Data Transformation'!$C$425:$C$8425,'Data Transformation'!$E$425:$E$8425)),"")</f>
        <v/>
      </c>
      <c r="L299" s="60" t="str" cm="1">
        <f t="array" ref="L299">IFERROR(_xlfn.STDEV.S(IF('Data Transformation'!$B$425:$B$8425=B299,IF('Input and Summary Results'!$J$4="no",'Data Transformation'!$C$425:$C$8425,'Data Transformation'!$E$425:$E$8425),"")),"")</f>
        <v/>
      </c>
      <c r="M299" s="58"/>
      <c r="N299" t="str">
        <f>IF(E299&gt;='Data Transformation'!$R$29,B299,"")</f>
        <v xml:space="preserve"> </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xml:space="preserve">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xml:space="preserve"> </v>
      </c>
      <c r="S299" t="str">
        <f>IF(D299&gt;='Data Transformation'!$R$31,B299,"")</f>
        <v xml:space="preserve">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
      </c>
      <c r="W299" t="str">
        <f t="shared" si="13"/>
        <v/>
      </c>
      <c r="X299" t="str">
        <f t="shared" si="14"/>
        <v/>
      </c>
      <c r="AC299" t="b">
        <f t="shared" si="15"/>
        <v>0</v>
      </c>
      <c r="AD299" t="str">
        <f>IFERROR(ABS(ABS(K299-'Data Transformation'!$R$5)-ABS(K299-'Data Transformation'!$R$6)),"")</f>
        <v/>
      </c>
      <c r="AE299" t="b">
        <f>IF(C299=FALSE,"",IF(AND(OR(V299=$Z$6,V299=$Z$8),OR(AC299=TRUE,AD299&lt;='Data Transformation'!$X$8)),TRUE,FALSE))</f>
        <v>0</v>
      </c>
    </row>
    <row r="300" spans="2:31" x14ac:dyDescent="0.25">
      <c r="B300" t="str">
        <v xml:space="preserve"> </v>
      </c>
      <c r="C300" t="str">
        <v xml:space="preserve"> </v>
      </c>
      <c r="D300" t="str">
        <v xml:space="preserve"> </v>
      </c>
      <c r="E300" t="str">
        <v xml:space="preserve"> </v>
      </c>
      <c r="F300" t="str">
        <v xml:space="preserve"> </v>
      </c>
      <c r="G300" t="str">
        <v xml:space="preserve"> </v>
      </c>
      <c r="H300" t="str">
        <v xml:space="preserve"> </v>
      </c>
      <c r="I300" t="str">
        <v xml:space="preserve"> </v>
      </c>
      <c r="K300" s="59" t="str">
        <f>IFERROR(AVERAGEIF('Data Transformation'!$B$425:$B$8425,B300,IF('Input and Summary Results'!$J$4="no",'Data Transformation'!$C$425:$C$8425,'Data Transformation'!$E$425:$E$8425)),"")</f>
        <v/>
      </c>
      <c r="L300" s="60" t="str" cm="1">
        <f t="array" ref="L300">IFERROR(_xlfn.STDEV.S(IF('Data Transformation'!$B$425:$B$8425=B300,IF('Input and Summary Results'!$J$4="no",'Data Transformation'!$C$425:$C$8425,'Data Transformation'!$E$425:$E$8425),"")),"")</f>
        <v/>
      </c>
      <c r="M300" s="58"/>
      <c r="N300" t="str">
        <f>IF(E300&gt;='Data Transformation'!$R$29,B300,"")</f>
        <v xml:space="preserve"> </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xml:space="preserve">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xml:space="preserve"> </v>
      </c>
      <c r="S300" t="str">
        <f>IF(D300&gt;='Data Transformation'!$R$31,B300,"")</f>
        <v xml:space="preserve">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
      </c>
      <c r="W300" t="str">
        <f t="shared" si="13"/>
        <v/>
      </c>
      <c r="X300" t="str">
        <f t="shared" si="14"/>
        <v/>
      </c>
      <c r="AC300" t="b">
        <f t="shared" si="15"/>
        <v>0</v>
      </c>
      <c r="AD300" t="str">
        <f>IFERROR(ABS(ABS(K300-'Data Transformation'!$R$5)-ABS(K300-'Data Transformation'!$R$6)),"")</f>
        <v/>
      </c>
      <c r="AE300" t="b">
        <f>IF(C300=FALSE,"",IF(AND(OR(V300=$Z$6,V300=$Z$8),OR(AC300=TRUE,AD300&lt;='Data Transformation'!$X$8)),TRUE,FALSE))</f>
        <v>0</v>
      </c>
    </row>
    <row r="301" spans="2:31" x14ac:dyDescent="0.25">
      <c r="B301" t="str">
        <v xml:space="preserve"> </v>
      </c>
      <c r="C301" t="str">
        <v xml:space="preserve"> </v>
      </c>
      <c r="D301" t="str">
        <v xml:space="preserve"> </v>
      </c>
      <c r="E301" t="str">
        <v xml:space="preserve"> </v>
      </c>
      <c r="F301" t="str">
        <v xml:space="preserve"> </v>
      </c>
      <c r="G301" t="str">
        <v xml:space="preserve"> </v>
      </c>
      <c r="H301" t="str">
        <v xml:space="preserve"> </v>
      </c>
      <c r="I301" t="str">
        <v xml:space="preserve"> </v>
      </c>
      <c r="K301" s="59" t="str">
        <f>IFERROR(AVERAGEIF('Data Transformation'!$B$425:$B$8425,B301,IF('Input and Summary Results'!$J$4="no",'Data Transformation'!$C$425:$C$8425,'Data Transformation'!$E$425:$E$8425)),"")</f>
        <v/>
      </c>
      <c r="L301" s="60" t="str" cm="1">
        <f t="array" ref="L301">IFERROR(_xlfn.STDEV.S(IF('Data Transformation'!$B$425:$B$8425=B301,IF('Input and Summary Results'!$J$4="no",'Data Transformation'!$C$425:$C$8425,'Data Transformation'!$E$425:$E$8425),"")),"")</f>
        <v/>
      </c>
      <c r="M301" s="58"/>
      <c r="N301" t="str">
        <f>IF(E301&gt;='Data Transformation'!$R$29,B301,"")</f>
        <v xml:space="preserve">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xml:space="preserve"> </v>
      </c>
      <c r="Q301" t="str">
        <f>IFERROR(IF(AND(Assignments!L301&lt;('Data Transformation'!$R$4-'Data Transformation'!$R$3)/2,ABS(K301-'Data Transformation'!$R$6)&lt;ABS(K301-'Data Transformation'!$R$5),NOT(ISNUMBER(N301)),NOT(ISNUMBER(T301)),NOT(ISNUMBER(P301)),NOT(ISNUMBER(R301)),NOT(ISNUMBER(T301)),NOT(ISNUMBER(S301))),Assignments!B301,""),"")</f>
        <v/>
      </c>
      <c r="R301" t="str">
        <f>IF(H301&gt;='Data Transformation'!$R$30,B301,"")</f>
        <v xml:space="preserve"> </v>
      </c>
      <c r="S301" t="str">
        <f>IF(D301&gt;='Data Transformation'!$R$31,B301,"")</f>
        <v xml:space="preserve">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
      </c>
      <c r="W301" t="str">
        <f t="shared" si="13"/>
        <v/>
      </c>
      <c r="X301" t="str">
        <f t="shared" si="14"/>
        <v/>
      </c>
      <c r="AC301" t="b">
        <f t="shared" si="15"/>
        <v>0</v>
      </c>
      <c r="AD301" t="str">
        <f>IFERROR(ABS(ABS(K301-'Data Transformation'!$R$5)-ABS(K301-'Data Transformation'!$R$6)),"")</f>
        <v/>
      </c>
      <c r="AE301" t="b">
        <f>IF(C301=FALSE,"",IF(AND(OR(V301=$Z$6,V301=$Z$8),OR(AC301=TRUE,AD301&lt;='Data Transformation'!$X$8)),TRUE,FALSE))</f>
        <v>0</v>
      </c>
    </row>
    <row r="302" spans="2:31" x14ac:dyDescent="0.25">
      <c r="B302" t="str">
        <v xml:space="preserve"> </v>
      </c>
      <c r="C302" t="str">
        <v xml:space="preserve"> </v>
      </c>
      <c r="D302" t="str">
        <v xml:space="preserve"> </v>
      </c>
      <c r="E302" t="str">
        <v xml:space="preserve"> </v>
      </c>
      <c r="F302" t="str">
        <v xml:space="preserve"> </v>
      </c>
      <c r="G302" t="str">
        <v xml:space="preserve"> </v>
      </c>
      <c r="H302" t="str">
        <v xml:space="preserve"> </v>
      </c>
      <c r="I302" t="str">
        <v xml:space="preserve"> </v>
      </c>
      <c r="K302" s="59" t="str">
        <f>IFERROR(AVERAGEIF('Data Transformation'!$B$425:$B$8425,B302,IF('Input and Summary Results'!$J$4="no",'Data Transformation'!$C$425:$C$8425,'Data Transformation'!$E$425:$E$8425)),"")</f>
        <v/>
      </c>
      <c r="L302" s="60" t="str" cm="1">
        <f t="array" ref="L302">IFERROR(_xlfn.STDEV.S(IF('Data Transformation'!$B$425:$B$8425=B302,IF('Input and Summary Results'!$J$4="no",'Data Transformation'!$C$425:$C$8425,'Data Transformation'!$E$425:$E$8425),"")),"")</f>
        <v/>
      </c>
      <c r="M302" s="58"/>
      <c r="N302" t="str">
        <f>IF(E302&gt;='Data Transformation'!$R$29,B302,"")</f>
        <v xml:space="preserve"> </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xml:space="preserve">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xml:space="preserve"> </v>
      </c>
      <c r="S302" t="str">
        <f>IF(D302&gt;='Data Transformation'!$R$31,B302,"")</f>
        <v xml:space="preserve">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
      </c>
      <c r="W302" t="str">
        <f t="shared" si="13"/>
        <v/>
      </c>
      <c r="X302" t="str">
        <f t="shared" si="14"/>
        <v/>
      </c>
      <c r="AC302" t="b">
        <f t="shared" si="15"/>
        <v>0</v>
      </c>
      <c r="AD302" t="str">
        <f>IFERROR(ABS(ABS(K302-'Data Transformation'!$R$5)-ABS(K302-'Data Transformation'!$R$6)),"")</f>
        <v/>
      </c>
      <c r="AE302" t="b">
        <f>IF(C302=FALSE,"",IF(AND(OR(V302=$Z$6,V302=$Z$8),OR(AC302=TRUE,AD302&lt;='Data Transformation'!$X$8)),TRUE,FALSE))</f>
        <v>0</v>
      </c>
    </row>
    <row r="303" spans="2:31" x14ac:dyDescent="0.25">
      <c r="B303" t="str">
        <v xml:space="preserve"> </v>
      </c>
      <c r="C303" t="str">
        <v xml:space="preserve"> </v>
      </c>
      <c r="D303" t="str">
        <v xml:space="preserve"> </v>
      </c>
      <c r="E303" t="str">
        <v xml:space="preserve"> </v>
      </c>
      <c r="F303" t="str">
        <v xml:space="preserve"> </v>
      </c>
      <c r="G303" t="str">
        <v xml:space="preserve"> </v>
      </c>
      <c r="H303" t="str">
        <v xml:space="preserve"> </v>
      </c>
      <c r="I303" t="str">
        <v xml:space="preserve"> </v>
      </c>
      <c r="K303" s="59" t="str">
        <f>IFERROR(AVERAGEIF('Data Transformation'!$B$425:$B$8425,B303,IF('Input and Summary Results'!$J$4="no",'Data Transformation'!$C$425:$C$8425,'Data Transformation'!$E$425:$E$8425)),"")</f>
        <v/>
      </c>
      <c r="L303" s="60" t="str" cm="1">
        <f t="array" ref="L303">IFERROR(_xlfn.STDEV.S(IF('Data Transformation'!$B$425:$B$8425=B303,IF('Input and Summary Results'!$J$4="no",'Data Transformation'!$C$425:$C$8425,'Data Transformation'!$E$425:$E$8425),"")),"")</f>
        <v/>
      </c>
      <c r="M303" s="58"/>
      <c r="N303" t="str">
        <f>IF(E303&gt;='Data Transformation'!$R$29,B303,"")</f>
        <v xml:space="preserve">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xml:space="preserve"> </v>
      </c>
      <c r="Q303" t="str">
        <f>IFERROR(IF(AND(Assignments!L303&lt;('Data Transformation'!$R$4-'Data Transformation'!$R$3)/2,ABS(K303-'Data Transformation'!$R$6)&lt;ABS(K303-'Data Transformation'!$R$5),NOT(ISNUMBER(N303)),NOT(ISNUMBER(T303)),NOT(ISNUMBER(P303)),NOT(ISNUMBER(R303)),NOT(ISNUMBER(T303)),NOT(ISNUMBER(S303))),Assignments!B303,""),"")</f>
        <v/>
      </c>
      <c r="R303" t="str">
        <f>IF(H303&gt;='Data Transformation'!$R$30,B303,"")</f>
        <v xml:space="preserve"> </v>
      </c>
      <c r="S303" t="str">
        <f>IF(D303&gt;='Data Transformation'!$R$31,B303,"")</f>
        <v xml:space="preserve">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
      </c>
      <c r="W303" t="str">
        <f t="shared" si="13"/>
        <v/>
      </c>
      <c r="X303" t="str">
        <f t="shared" si="14"/>
        <v/>
      </c>
      <c r="AC303" t="b">
        <f t="shared" si="15"/>
        <v>0</v>
      </c>
      <c r="AD303" t="str">
        <f>IFERROR(ABS(ABS(K303-'Data Transformation'!$R$5)-ABS(K303-'Data Transformation'!$R$6)),"")</f>
        <v/>
      </c>
      <c r="AE303" t="b">
        <f>IF(C303=FALSE,"",IF(AND(OR(V303=$Z$6,V303=$Z$8),OR(AC303=TRUE,AD303&lt;='Data Transformation'!$X$8)),TRUE,FALSE))</f>
        <v>0</v>
      </c>
    </row>
    <row r="304" spans="2:31" x14ac:dyDescent="0.25">
      <c r="B304" t="str">
        <v xml:space="preserve"> </v>
      </c>
      <c r="C304" t="str">
        <v xml:space="preserve"> </v>
      </c>
      <c r="D304" t="str">
        <v xml:space="preserve"> </v>
      </c>
      <c r="E304" t="str">
        <v xml:space="preserve"> </v>
      </c>
      <c r="F304" t="str">
        <v xml:space="preserve"> </v>
      </c>
      <c r="G304" t="str">
        <v xml:space="preserve"> </v>
      </c>
      <c r="H304" t="str">
        <v xml:space="preserve"> </v>
      </c>
      <c r="I304" t="str">
        <v xml:space="preserve"> </v>
      </c>
      <c r="K304" s="59" t="str">
        <f>IFERROR(AVERAGEIF('Data Transformation'!$B$425:$B$8425,B304,IF('Input and Summary Results'!$J$4="no",'Data Transformation'!$C$425:$C$8425,'Data Transformation'!$E$425:$E$8425)),"")</f>
        <v/>
      </c>
      <c r="L304" s="60" t="str" cm="1">
        <f t="array" ref="L304">IFERROR(_xlfn.STDEV.S(IF('Data Transformation'!$B$425:$B$8425=B304,IF('Input and Summary Results'!$J$4="no",'Data Transformation'!$C$425:$C$8425,'Data Transformation'!$E$425:$E$8425),"")),"")</f>
        <v/>
      </c>
      <c r="M304" s="58"/>
      <c r="N304" t="str">
        <f>IF(E304&gt;='Data Transformation'!$R$29,B304,"")</f>
        <v xml:space="preserve"> </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xml:space="preserve">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xml:space="preserve"> </v>
      </c>
      <c r="S304" t="str">
        <f>IF(D304&gt;='Data Transformation'!$R$31,B304,"")</f>
        <v xml:space="preserve">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
      </c>
      <c r="W304" t="str">
        <f t="shared" si="13"/>
        <v/>
      </c>
      <c r="X304" t="str">
        <f t="shared" si="14"/>
        <v/>
      </c>
      <c r="AC304" t="b">
        <f t="shared" si="15"/>
        <v>0</v>
      </c>
      <c r="AD304" t="str">
        <f>IFERROR(ABS(ABS(K304-'Data Transformation'!$R$5)-ABS(K304-'Data Transformation'!$R$6)),"")</f>
        <v/>
      </c>
      <c r="AE304" t="b">
        <f>IF(C304=FALSE,"",IF(AND(OR(V304=$Z$6,V304=$Z$8),OR(AC304=TRUE,AD304&lt;='Data Transformation'!$X$8)),TRUE,FALSE))</f>
        <v>0</v>
      </c>
    </row>
    <row r="305" spans="2:31" x14ac:dyDescent="0.25">
      <c r="B305" t="str">
        <v xml:space="preserve"> </v>
      </c>
      <c r="C305" t="str">
        <v xml:space="preserve"> </v>
      </c>
      <c r="D305" t="str">
        <v xml:space="preserve"> </v>
      </c>
      <c r="E305" t="str">
        <v xml:space="preserve"> </v>
      </c>
      <c r="F305" t="str">
        <v xml:space="preserve"> </v>
      </c>
      <c r="G305" t="str">
        <v xml:space="preserve"> </v>
      </c>
      <c r="H305" t="str">
        <v xml:space="preserve"> </v>
      </c>
      <c r="I305" t="str">
        <v xml:space="preserve"> </v>
      </c>
      <c r="K305" s="59" t="str">
        <f>IFERROR(AVERAGEIF('Data Transformation'!$B$425:$B$8425,B305,IF('Input and Summary Results'!$J$4="no",'Data Transformation'!$C$425:$C$8425,'Data Transformation'!$E$425:$E$8425)),"")</f>
        <v/>
      </c>
      <c r="L305" s="60" t="str" cm="1">
        <f t="array" ref="L305">IFERROR(_xlfn.STDEV.S(IF('Data Transformation'!$B$425:$B$8425=B305,IF('Input and Summary Results'!$J$4="no",'Data Transformation'!$C$425:$C$8425,'Data Transformation'!$E$425:$E$8425),"")),"")</f>
        <v/>
      </c>
      <c r="M305" s="58"/>
      <c r="N305" t="str">
        <f>IF(E305&gt;='Data Transformation'!$R$29,B305,"")</f>
        <v xml:space="preserve">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xml:space="preserve"> </v>
      </c>
      <c r="Q305" t="str">
        <f>IFERROR(IF(AND(Assignments!L305&lt;('Data Transformation'!$R$4-'Data Transformation'!$R$3)/2,ABS(K305-'Data Transformation'!$R$6)&lt;ABS(K305-'Data Transformation'!$R$5),NOT(ISNUMBER(N305)),NOT(ISNUMBER(T305)),NOT(ISNUMBER(P305)),NOT(ISNUMBER(R305)),NOT(ISNUMBER(T305)),NOT(ISNUMBER(S305))),Assignments!B305,""),"")</f>
        <v/>
      </c>
      <c r="R305" t="str">
        <f>IF(H305&gt;='Data Transformation'!$R$30,B305,"")</f>
        <v xml:space="preserve"> </v>
      </c>
      <c r="S305" t="str">
        <f>IF(D305&gt;='Data Transformation'!$R$31,B305,"")</f>
        <v xml:space="preserve">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
      </c>
      <c r="W305" t="str">
        <f t="shared" si="13"/>
        <v/>
      </c>
      <c r="X305" t="str">
        <f t="shared" si="14"/>
        <v/>
      </c>
      <c r="AC305" t="b">
        <f t="shared" si="15"/>
        <v>0</v>
      </c>
      <c r="AD305" t="str">
        <f>IFERROR(ABS(ABS(K305-'Data Transformation'!$R$5)-ABS(K305-'Data Transformation'!$R$6)),"")</f>
        <v/>
      </c>
      <c r="AE305" t="b">
        <f>IF(C305=FALSE,"",IF(AND(OR(V305=$Z$6,V305=$Z$8),OR(AC305=TRUE,AD305&lt;='Data Transformation'!$X$8)),TRUE,FALSE))</f>
        <v>0</v>
      </c>
    </row>
    <row r="306" spans="2:31" x14ac:dyDescent="0.25">
      <c r="B306" t="str">
        <v xml:space="preserve"> </v>
      </c>
      <c r="C306" t="str">
        <v xml:space="preserve"> </v>
      </c>
      <c r="D306" t="str">
        <v xml:space="preserve"> </v>
      </c>
      <c r="E306" t="str">
        <v xml:space="preserve"> </v>
      </c>
      <c r="F306" t="str">
        <v xml:space="preserve"> </v>
      </c>
      <c r="G306" t="str">
        <v xml:space="preserve"> </v>
      </c>
      <c r="H306" t="str">
        <v xml:space="preserve"> </v>
      </c>
      <c r="I306" t="str">
        <v xml:space="preserve"> </v>
      </c>
      <c r="K306" s="59" t="str">
        <f>IFERROR(AVERAGEIF('Data Transformation'!$B$425:$B$8425,B306,IF('Input and Summary Results'!$J$4="no",'Data Transformation'!$C$425:$C$8425,'Data Transformation'!$E$425:$E$8425)),"")</f>
        <v/>
      </c>
      <c r="L306" s="60" t="str" cm="1">
        <f t="array" ref="L306">IFERROR(_xlfn.STDEV.S(IF('Data Transformation'!$B$425:$B$8425=B306,IF('Input and Summary Results'!$J$4="no",'Data Transformation'!$C$425:$C$8425,'Data Transformation'!$E$425:$E$8425),"")),"")</f>
        <v/>
      </c>
      <c r="M306" s="58"/>
      <c r="N306" t="str">
        <f>IF(E306&gt;='Data Transformation'!$R$29,B306,"")</f>
        <v xml:space="preserve">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xml:space="preserve"> </v>
      </c>
      <c r="Q306" t="str">
        <f>IFERROR(IF(AND(Assignments!L306&lt;('Data Transformation'!$R$4-'Data Transformation'!$R$3)/2,ABS(K306-'Data Transformation'!$R$6)&lt;ABS(K306-'Data Transformation'!$R$5),NOT(ISNUMBER(N306)),NOT(ISNUMBER(T306)),NOT(ISNUMBER(P306)),NOT(ISNUMBER(R306)),NOT(ISNUMBER(T306)),NOT(ISNUMBER(S306))),Assignments!B306,""),"")</f>
        <v/>
      </c>
      <c r="R306" t="str">
        <f>IF(H306&gt;='Data Transformation'!$R$30,B306,"")</f>
        <v xml:space="preserve"> </v>
      </c>
      <c r="S306" t="str">
        <f>IF(D306&gt;='Data Transformation'!$R$31,B306,"")</f>
        <v xml:space="preserve">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
      </c>
      <c r="W306" t="str">
        <f t="shared" si="13"/>
        <v/>
      </c>
      <c r="X306" t="str">
        <f t="shared" si="14"/>
        <v/>
      </c>
      <c r="AC306" t="b">
        <f t="shared" si="15"/>
        <v>0</v>
      </c>
      <c r="AD306" t="str">
        <f>IFERROR(ABS(ABS(K306-'Data Transformation'!$R$5)-ABS(K306-'Data Transformation'!$R$6)),"")</f>
        <v/>
      </c>
      <c r="AE306" t="b">
        <f>IF(C306=FALSE,"",IF(AND(OR(V306=$Z$6,V306=$Z$8),OR(AC306=TRUE,AD306&lt;='Data Transformation'!$X$8)),TRUE,FALSE))</f>
        <v>0</v>
      </c>
    </row>
    <row r="307" spans="2:31" x14ac:dyDescent="0.25">
      <c r="B307" t="str">
        <v xml:space="preserve"> </v>
      </c>
      <c r="C307" t="str">
        <v xml:space="preserve"> </v>
      </c>
      <c r="D307" t="str">
        <v xml:space="preserve"> </v>
      </c>
      <c r="E307" t="str">
        <v xml:space="preserve"> </v>
      </c>
      <c r="F307" t="str">
        <v xml:space="preserve"> </v>
      </c>
      <c r="G307" t="str">
        <v xml:space="preserve"> </v>
      </c>
      <c r="H307" t="str">
        <v xml:space="preserve"> </v>
      </c>
      <c r="I307" t="str">
        <v xml:space="preserve"> </v>
      </c>
      <c r="K307" s="59" t="str">
        <f>IFERROR(AVERAGEIF('Data Transformation'!$B$425:$B$8425,B307,IF('Input and Summary Results'!$J$4="no",'Data Transformation'!$C$425:$C$8425,'Data Transformation'!$E$425:$E$8425)),"")</f>
        <v/>
      </c>
      <c r="L307" s="60" t="str" cm="1">
        <f t="array" ref="L307">IFERROR(_xlfn.STDEV.S(IF('Data Transformation'!$B$425:$B$8425=B307,IF('Input and Summary Results'!$J$4="no",'Data Transformation'!$C$425:$C$8425,'Data Transformation'!$E$425:$E$8425),"")),"")</f>
        <v/>
      </c>
      <c r="M307" s="58"/>
      <c r="N307" t="str">
        <f>IF(E307&gt;='Data Transformation'!$R$29,B307,"")</f>
        <v xml:space="preserve">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xml:space="preserve"> </v>
      </c>
      <c r="Q307" t="str">
        <f>IFERROR(IF(AND(Assignments!L307&lt;('Data Transformation'!$R$4-'Data Transformation'!$R$3)/2,ABS(K307-'Data Transformation'!$R$6)&lt;ABS(K307-'Data Transformation'!$R$5),NOT(ISNUMBER(N307)),NOT(ISNUMBER(T307)),NOT(ISNUMBER(P307)),NOT(ISNUMBER(R307)),NOT(ISNUMBER(T307)),NOT(ISNUMBER(S307))),Assignments!B307,""),"")</f>
        <v/>
      </c>
      <c r="R307" t="str">
        <f>IF(H307&gt;='Data Transformation'!$R$30,B307,"")</f>
        <v xml:space="preserve"> </v>
      </c>
      <c r="S307" t="str">
        <f>IF(D307&gt;='Data Transformation'!$R$31,B307,"")</f>
        <v xml:space="preserve">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
      </c>
      <c r="W307" t="str">
        <f t="shared" si="13"/>
        <v/>
      </c>
      <c r="X307" t="str">
        <f t="shared" si="14"/>
        <v/>
      </c>
      <c r="AC307" t="b">
        <f t="shared" si="15"/>
        <v>0</v>
      </c>
      <c r="AD307" t="str">
        <f>IFERROR(ABS(ABS(K307-'Data Transformation'!$R$5)-ABS(K307-'Data Transformation'!$R$6)),"")</f>
        <v/>
      </c>
      <c r="AE307" t="b">
        <f>IF(C307=FALSE,"",IF(AND(OR(V307=$Z$6,V307=$Z$8),OR(AC307=TRUE,AD307&lt;='Data Transformation'!$X$8)),TRUE,FALSE))</f>
        <v>0</v>
      </c>
    </row>
    <row r="308" spans="2:31" x14ac:dyDescent="0.25">
      <c r="B308" t="str">
        <v xml:space="preserve"> </v>
      </c>
      <c r="C308" t="str">
        <v xml:space="preserve"> </v>
      </c>
      <c r="D308" t="str">
        <v xml:space="preserve"> </v>
      </c>
      <c r="E308" t="str">
        <v xml:space="preserve"> </v>
      </c>
      <c r="F308" t="str">
        <v xml:space="preserve"> </v>
      </c>
      <c r="G308" t="str">
        <v xml:space="preserve"> </v>
      </c>
      <c r="H308" t="str">
        <v xml:space="preserve"> </v>
      </c>
      <c r="I308" t="str">
        <v xml:space="preserve"> </v>
      </c>
      <c r="K308" s="59" t="str">
        <f>IFERROR(AVERAGEIF('Data Transformation'!$B$425:$B$8425,B308,IF('Input and Summary Results'!$J$4="no",'Data Transformation'!$C$425:$C$8425,'Data Transformation'!$E$425:$E$8425)),"")</f>
        <v/>
      </c>
      <c r="L308" s="60" t="str" cm="1">
        <f t="array" ref="L308">IFERROR(_xlfn.STDEV.S(IF('Data Transformation'!$B$425:$B$8425=B308,IF('Input and Summary Results'!$J$4="no",'Data Transformation'!$C$425:$C$8425,'Data Transformation'!$E$425:$E$8425),"")),"")</f>
        <v/>
      </c>
      <c r="M308" s="58"/>
      <c r="N308" t="str">
        <f>IF(E308&gt;='Data Transformation'!$R$29,B308,"")</f>
        <v xml:space="preserve">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xml:space="preserve"> </v>
      </c>
      <c r="Q308" t="str">
        <f>IFERROR(IF(AND(Assignments!L308&lt;('Data Transformation'!$R$4-'Data Transformation'!$R$3)/2,ABS(K308-'Data Transformation'!$R$6)&lt;ABS(K308-'Data Transformation'!$R$5),NOT(ISNUMBER(N308)),NOT(ISNUMBER(T308)),NOT(ISNUMBER(P308)),NOT(ISNUMBER(R308)),NOT(ISNUMBER(T308)),NOT(ISNUMBER(S308))),Assignments!B308,""),"")</f>
        <v/>
      </c>
      <c r="R308" t="str">
        <f>IF(H308&gt;='Data Transformation'!$R$30,B308,"")</f>
        <v xml:space="preserve"> </v>
      </c>
      <c r="S308" t="str">
        <f>IF(D308&gt;='Data Transformation'!$R$31,B308,"")</f>
        <v xml:space="preserve">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
      </c>
      <c r="W308" t="str">
        <f t="shared" si="13"/>
        <v/>
      </c>
      <c r="X308" t="str">
        <f t="shared" si="14"/>
        <v/>
      </c>
      <c r="AC308" t="b">
        <f t="shared" si="15"/>
        <v>0</v>
      </c>
      <c r="AD308" t="str">
        <f>IFERROR(ABS(ABS(K308-'Data Transformation'!$R$5)-ABS(K308-'Data Transformation'!$R$6)),"")</f>
        <v/>
      </c>
      <c r="AE308" t="b">
        <f>IF(C308=FALSE,"",IF(AND(OR(V308=$Z$6,V308=$Z$8),OR(AC308=TRUE,AD308&lt;='Data Transformation'!$X$8)),TRUE,FALSE))</f>
        <v>0</v>
      </c>
    </row>
    <row r="309" spans="2:31" x14ac:dyDescent="0.25">
      <c r="B309" t="str">
        <v xml:space="preserve"> </v>
      </c>
      <c r="C309" t="str">
        <v xml:space="preserve"> </v>
      </c>
      <c r="D309" t="str">
        <v xml:space="preserve"> </v>
      </c>
      <c r="E309" t="str">
        <v xml:space="preserve"> </v>
      </c>
      <c r="F309" t="str">
        <v xml:space="preserve"> </v>
      </c>
      <c r="G309" t="str">
        <v xml:space="preserve"> </v>
      </c>
      <c r="H309" t="str">
        <v xml:space="preserve"> </v>
      </c>
      <c r="I309" t="str">
        <v xml:space="preserve"> </v>
      </c>
      <c r="K309" s="59" t="str">
        <f>IFERROR(AVERAGEIF('Data Transformation'!$B$425:$B$8425,B309,IF('Input and Summary Results'!$J$4="no",'Data Transformation'!$C$425:$C$8425,'Data Transformation'!$E$425:$E$8425)),"")</f>
        <v/>
      </c>
      <c r="L309" s="60" t="str" cm="1">
        <f t="array" ref="L309">IFERROR(_xlfn.STDEV.S(IF('Data Transformation'!$B$425:$B$8425=B309,IF('Input and Summary Results'!$J$4="no",'Data Transformation'!$C$425:$C$8425,'Data Transformation'!$E$425:$E$8425),"")),"")</f>
        <v/>
      </c>
      <c r="M309" s="58"/>
      <c r="N309" t="str">
        <f>IF(E309&gt;='Data Transformation'!$R$29,B309,"")</f>
        <v xml:space="preserve">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xml:space="preserve"> </v>
      </c>
      <c r="Q309" t="str">
        <f>IFERROR(IF(AND(Assignments!L309&lt;('Data Transformation'!$R$4-'Data Transformation'!$R$3)/2,ABS(K309-'Data Transformation'!$R$6)&lt;ABS(K309-'Data Transformation'!$R$5),NOT(ISNUMBER(N309)),NOT(ISNUMBER(T309)),NOT(ISNUMBER(P309)),NOT(ISNUMBER(R309)),NOT(ISNUMBER(T309)),NOT(ISNUMBER(S309))),Assignments!B309,""),"")</f>
        <v/>
      </c>
      <c r="R309" t="str">
        <f>IF(H309&gt;='Data Transformation'!$R$30,B309,"")</f>
        <v xml:space="preserve"> </v>
      </c>
      <c r="S309" t="str">
        <f>IF(D309&gt;='Data Transformation'!$R$31,B309,"")</f>
        <v xml:space="preserve">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
      </c>
      <c r="W309" t="str">
        <f t="shared" si="13"/>
        <v/>
      </c>
      <c r="X309" t="str">
        <f t="shared" si="14"/>
        <v/>
      </c>
      <c r="AC309" t="b">
        <f t="shared" si="15"/>
        <v>0</v>
      </c>
      <c r="AD309" t="str">
        <f>IFERROR(ABS(ABS(K309-'Data Transformation'!$R$5)-ABS(K309-'Data Transformation'!$R$6)),"")</f>
        <v/>
      </c>
      <c r="AE309" t="b">
        <f>IF(C309=FALSE,"",IF(AND(OR(V309=$Z$6,V309=$Z$8),OR(AC309=TRUE,AD309&lt;='Data Transformation'!$X$8)),TRUE,FALSE))</f>
        <v>0</v>
      </c>
    </row>
    <row r="310" spans="2:31" x14ac:dyDescent="0.25">
      <c r="B310" t="str">
        <v xml:space="preserve"> </v>
      </c>
      <c r="C310" t="str">
        <v xml:space="preserve"> </v>
      </c>
      <c r="D310" t="str">
        <v xml:space="preserve"> </v>
      </c>
      <c r="E310" t="str">
        <v xml:space="preserve"> </v>
      </c>
      <c r="F310" t="str">
        <v xml:space="preserve"> </v>
      </c>
      <c r="G310" t="str">
        <v xml:space="preserve"> </v>
      </c>
      <c r="H310" t="str">
        <v xml:space="preserve"> </v>
      </c>
      <c r="I310" t="str">
        <v xml:space="preserve"> </v>
      </c>
      <c r="K310" s="59" t="str">
        <f>IFERROR(AVERAGEIF('Data Transformation'!$B$425:$B$8425,B310,IF('Input and Summary Results'!$J$4="no",'Data Transformation'!$C$425:$C$8425,'Data Transformation'!$E$425:$E$8425)),"")</f>
        <v/>
      </c>
      <c r="L310" s="60" t="str" cm="1">
        <f t="array" ref="L310">IFERROR(_xlfn.STDEV.S(IF('Data Transformation'!$B$425:$B$8425=B310,IF('Input and Summary Results'!$J$4="no",'Data Transformation'!$C$425:$C$8425,'Data Transformation'!$E$425:$E$8425),"")),"")</f>
        <v/>
      </c>
      <c r="M310" s="58"/>
      <c r="N310" t="str">
        <f>IF(E310&gt;='Data Transformation'!$R$29,B310,"")</f>
        <v xml:space="preserve">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xml:space="preserve"> </v>
      </c>
      <c r="Q310" t="str">
        <f>IFERROR(IF(AND(Assignments!L310&lt;('Data Transformation'!$R$4-'Data Transformation'!$R$3)/2,ABS(K310-'Data Transformation'!$R$6)&lt;ABS(K310-'Data Transformation'!$R$5),NOT(ISNUMBER(N310)),NOT(ISNUMBER(T310)),NOT(ISNUMBER(P310)),NOT(ISNUMBER(R310)),NOT(ISNUMBER(T310)),NOT(ISNUMBER(S310))),Assignments!B310,""),"")</f>
        <v/>
      </c>
      <c r="R310" t="str">
        <f>IF(H310&gt;='Data Transformation'!$R$30,B310,"")</f>
        <v xml:space="preserve"> </v>
      </c>
      <c r="S310" t="str">
        <f>IF(D310&gt;='Data Transformation'!$R$31,B310,"")</f>
        <v xml:space="preserve">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
      </c>
      <c r="W310" t="str">
        <f t="shared" si="13"/>
        <v/>
      </c>
      <c r="X310" t="str">
        <f t="shared" si="14"/>
        <v/>
      </c>
      <c r="AC310" t="b">
        <f t="shared" si="15"/>
        <v>0</v>
      </c>
      <c r="AD310" t="str">
        <f>IFERROR(ABS(ABS(K310-'Data Transformation'!$R$5)-ABS(K310-'Data Transformation'!$R$6)),"")</f>
        <v/>
      </c>
      <c r="AE310" t="b">
        <f>IF(C310=FALSE,"",IF(AND(OR(V310=$Z$6,V310=$Z$8),OR(AC310=TRUE,AD310&lt;='Data Transformation'!$X$8)),TRUE,FALSE))</f>
        <v>0</v>
      </c>
    </row>
    <row r="311" spans="2:31" x14ac:dyDescent="0.25">
      <c r="B311" t="str">
        <v xml:space="preserve"> </v>
      </c>
      <c r="C311" t="str">
        <v xml:space="preserve"> </v>
      </c>
      <c r="D311" t="str">
        <v xml:space="preserve"> </v>
      </c>
      <c r="E311" t="str">
        <v xml:space="preserve"> </v>
      </c>
      <c r="F311" t="str">
        <v xml:space="preserve"> </v>
      </c>
      <c r="G311" t="str">
        <v xml:space="preserve"> </v>
      </c>
      <c r="H311" t="str">
        <v xml:space="preserve"> </v>
      </c>
      <c r="I311" t="str">
        <v xml:space="preserve"> </v>
      </c>
      <c r="K311" s="59" t="str">
        <f>IFERROR(AVERAGEIF('Data Transformation'!$B$425:$B$8425,B311,IF('Input and Summary Results'!$J$4="no",'Data Transformation'!$C$425:$C$8425,'Data Transformation'!$E$425:$E$8425)),"")</f>
        <v/>
      </c>
      <c r="L311" s="60" t="str" cm="1">
        <f t="array" ref="L311">IFERROR(_xlfn.STDEV.S(IF('Data Transformation'!$B$425:$B$8425=B311,IF('Input and Summary Results'!$J$4="no",'Data Transformation'!$C$425:$C$8425,'Data Transformation'!$E$425:$E$8425),"")),"")</f>
        <v/>
      </c>
      <c r="M311" s="58"/>
      <c r="N311" t="str">
        <f>IF(E311&gt;='Data Transformation'!$R$29,B311,"")</f>
        <v xml:space="preserve"> </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xml:space="preserve">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xml:space="preserve"> </v>
      </c>
      <c r="S311" t="str">
        <f>IF(D311&gt;='Data Transformation'!$R$31,B311,"")</f>
        <v xml:space="preserve">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
      </c>
      <c r="W311" t="str">
        <f t="shared" si="13"/>
        <v/>
      </c>
      <c r="X311" t="str">
        <f t="shared" si="14"/>
        <v/>
      </c>
      <c r="AC311" t="b">
        <f t="shared" si="15"/>
        <v>0</v>
      </c>
      <c r="AD311" t="str">
        <f>IFERROR(ABS(ABS(K311-'Data Transformation'!$R$5)-ABS(K311-'Data Transformation'!$R$6)),"")</f>
        <v/>
      </c>
      <c r="AE311" t="b">
        <f>IF(C311=FALSE,"",IF(AND(OR(V311=$Z$6,V311=$Z$8),OR(AC311=TRUE,AD311&lt;='Data Transformation'!$X$8)),TRUE,FALSE))</f>
        <v>0</v>
      </c>
    </row>
    <row r="312" spans="2:31" x14ac:dyDescent="0.25">
      <c r="B312" t="str">
        <v xml:space="preserve"> </v>
      </c>
      <c r="C312" t="str">
        <v xml:space="preserve"> </v>
      </c>
      <c r="D312" t="str">
        <v xml:space="preserve"> </v>
      </c>
      <c r="E312" t="str">
        <v xml:space="preserve"> </v>
      </c>
      <c r="F312" t="str">
        <v xml:space="preserve"> </v>
      </c>
      <c r="G312" t="str">
        <v xml:space="preserve"> </v>
      </c>
      <c r="H312" t="str">
        <v xml:space="preserve"> </v>
      </c>
      <c r="I312" t="str">
        <v xml:space="preserve"> </v>
      </c>
      <c r="K312" s="59" t="str">
        <f>IFERROR(AVERAGEIF('Data Transformation'!$B$425:$B$8425,B312,IF('Input and Summary Results'!$J$4="no",'Data Transformation'!$C$425:$C$8425,'Data Transformation'!$E$425:$E$8425)),"")</f>
        <v/>
      </c>
      <c r="L312" s="60" t="str" cm="1">
        <f t="array" ref="L312">IFERROR(_xlfn.STDEV.S(IF('Data Transformation'!$B$425:$B$8425=B312,IF('Input and Summary Results'!$J$4="no",'Data Transformation'!$C$425:$C$8425,'Data Transformation'!$E$425:$E$8425),"")),"")</f>
        <v/>
      </c>
      <c r="M312" s="58"/>
      <c r="N312" t="str">
        <f>IF(E312&gt;='Data Transformation'!$R$29,B312,"")</f>
        <v xml:space="preserve"> </v>
      </c>
      <c r="O312" t="str">
        <f>IFERROR(IF(AND(Assignments!L312&lt;('Data Transformation'!$R$4-'Data Transformation'!$R$3)/2,ABS(K312-'Data Transformation'!$R$6)&gt;ABS(K312-'Data Transformation'!$R$5),NOT(ISNUMBER(N312)),NOT(ISNUMBER(R312)),NOT(ISNUMBER(P312)),NOT(ISNUMBER(R312)),NOT(ISNUMBER(S312)),NOT(ISNUMBER(T312))),Assignments!B312,""),"")</f>
        <v/>
      </c>
      <c r="P312" t="str">
        <f>IF(AND(NOT(ISNUMBER(N312)),NOT(ISNUMBER(R312)),NOT(ISNUMBER(S312)),G312&gt;='Data Transformation'!$R$28),B312,"")</f>
        <v xml:space="preserve"> </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xml:space="preserve"> </v>
      </c>
      <c r="S312" t="str">
        <f>IF(D312&gt;='Data Transformation'!$R$31,B312,"")</f>
        <v xml:space="preserve">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
      </c>
      <c r="W312" t="str">
        <f t="shared" si="13"/>
        <v/>
      </c>
      <c r="X312" t="str">
        <f t="shared" si="14"/>
        <v/>
      </c>
      <c r="AC312" t="b">
        <f t="shared" si="15"/>
        <v>0</v>
      </c>
      <c r="AD312" t="str">
        <f>IFERROR(ABS(ABS(K312-'Data Transformation'!$R$5)-ABS(K312-'Data Transformation'!$R$6)),"")</f>
        <v/>
      </c>
      <c r="AE312" t="b">
        <f>IF(C312=FALSE,"",IF(AND(OR(V312=$Z$6,V312=$Z$8),OR(AC312=TRUE,AD312&lt;='Data Transformation'!$X$8)),TRUE,FALSE))</f>
        <v>0</v>
      </c>
    </row>
    <row r="313" spans="2:31" x14ac:dyDescent="0.25">
      <c r="B313" t="str">
        <v xml:space="preserve"> </v>
      </c>
      <c r="C313" t="str">
        <v xml:space="preserve"> </v>
      </c>
      <c r="D313" t="str">
        <v xml:space="preserve"> </v>
      </c>
      <c r="E313" t="str">
        <v xml:space="preserve"> </v>
      </c>
      <c r="F313" t="str">
        <v xml:space="preserve"> </v>
      </c>
      <c r="G313" t="str">
        <v xml:space="preserve"> </v>
      </c>
      <c r="H313" t="str">
        <v xml:space="preserve"> </v>
      </c>
      <c r="I313" t="str">
        <v xml:space="preserve"> </v>
      </c>
      <c r="K313" s="59" t="str">
        <f>IFERROR(AVERAGEIF('Data Transformation'!$B$425:$B$8425,B313,IF('Input and Summary Results'!$J$4="no",'Data Transformation'!$C$425:$C$8425,'Data Transformation'!$E$425:$E$8425)),"")</f>
        <v/>
      </c>
      <c r="L313" s="60" t="str" cm="1">
        <f t="array" ref="L313">IFERROR(_xlfn.STDEV.S(IF('Data Transformation'!$B$425:$B$8425=B313,IF('Input and Summary Results'!$J$4="no",'Data Transformation'!$C$425:$C$8425,'Data Transformation'!$E$425:$E$8425),"")),"")</f>
        <v/>
      </c>
      <c r="M313" s="58"/>
      <c r="N313" t="str">
        <f>IF(E313&gt;='Data Transformation'!$R$29,B313,"")</f>
        <v xml:space="preserve"> </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xml:space="preserve">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xml:space="preserve"> </v>
      </c>
      <c r="S313" t="str">
        <f>IF(D313&gt;='Data Transformation'!$R$31,B313,"")</f>
        <v xml:space="preserve">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
      </c>
      <c r="W313" t="str">
        <f t="shared" si="13"/>
        <v/>
      </c>
      <c r="X313" t="str">
        <f t="shared" si="14"/>
        <v/>
      </c>
      <c r="AC313" t="b">
        <f t="shared" si="15"/>
        <v>0</v>
      </c>
      <c r="AD313" t="str">
        <f>IFERROR(ABS(ABS(K313-'Data Transformation'!$R$5)-ABS(K313-'Data Transformation'!$R$6)),"")</f>
        <v/>
      </c>
      <c r="AE313" t="b">
        <f>IF(C313=FALSE,"",IF(AND(OR(V313=$Z$6,V313=$Z$8),OR(AC313=TRUE,AD313&lt;='Data Transformation'!$X$8)),TRUE,FALSE))</f>
        <v>0</v>
      </c>
    </row>
    <row r="314" spans="2:31" x14ac:dyDescent="0.25">
      <c r="B314" t="str">
        <v xml:space="preserve"> </v>
      </c>
      <c r="C314" t="str">
        <v xml:space="preserve"> </v>
      </c>
      <c r="D314" t="str">
        <v xml:space="preserve"> </v>
      </c>
      <c r="E314" t="str">
        <v xml:space="preserve"> </v>
      </c>
      <c r="F314" t="str">
        <v xml:space="preserve"> </v>
      </c>
      <c r="G314" t="str">
        <v xml:space="preserve"> </v>
      </c>
      <c r="H314" t="str">
        <v xml:space="preserve"> </v>
      </c>
      <c r="I314" t="str">
        <v xml:space="preserve"> </v>
      </c>
      <c r="K314" s="59" t="str">
        <f>IFERROR(AVERAGEIF('Data Transformation'!$B$425:$B$8425,B314,IF('Input and Summary Results'!$J$4="no",'Data Transformation'!$C$425:$C$8425,'Data Transformation'!$E$425:$E$8425)),"")</f>
        <v/>
      </c>
      <c r="L314" s="60" t="str" cm="1">
        <f t="array" ref="L314">IFERROR(_xlfn.STDEV.S(IF('Data Transformation'!$B$425:$B$8425=B314,IF('Input and Summary Results'!$J$4="no",'Data Transformation'!$C$425:$C$8425,'Data Transformation'!$E$425:$E$8425),"")),"")</f>
        <v/>
      </c>
      <c r="M314" s="58"/>
      <c r="N314" t="str">
        <f>IF(E314&gt;='Data Transformation'!$R$29,B314,"")</f>
        <v xml:space="preserve"> </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xml:space="preserve">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xml:space="preserve"> </v>
      </c>
      <c r="S314" t="str">
        <f>IF(D314&gt;='Data Transformation'!$R$31,B314,"")</f>
        <v xml:space="preserve">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
      </c>
      <c r="W314" t="str">
        <f t="shared" si="13"/>
        <v/>
      </c>
      <c r="X314" t="str">
        <f t="shared" si="14"/>
        <v/>
      </c>
      <c r="AC314" t="b">
        <f t="shared" si="15"/>
        <v>0</v>
      </c>
      <c r="AD314" t="str">
        <f>IFERROR(ABS(ABS(K314-'Data Transformation'!$R$5)-ABS(K314-'Data Transformation'!$R$6)),"")</f>
        <v/>
      </c>
      <c r="AE314" t="b">
        <f>IF(C314=FALSE,"",IF(AND(OR(V314=$Z$6,V314=$Z$8),OR(AC314=TRUE,AD314&lt;='Data Transformation'!$X$8)),TRUE,FALSE))</f>
        <v>0</v>
      </c>
    </row>
    <row r="315" spans="2:31" x14ac:dyDescent="0.25">
      <c r="B315" t="str">
        <v xml:space="preserve"> </v>
      </c>
      <c r="C315" t="str">
        <v xml:space="preserve"> </v>
      </c>
      <c r="D315" t="str">
        <v xml:space="preserve"> </v>
      </c>
      <c r="E315" t="str">
        <v xml:space="preserve"> </v>
      </c>
      <c r="F315" t="str">
        <v xml:space="preserve"> </v>
      </c>
      <c r="G315" t="str">
        <v xml:space="preserve"> </v>
      </c>
      <c r="H315" t="str">
        <v xml:space="preserve"> </v>
      </c>
      <c r="I315" t="str">
        <v xml:space="preserve"> </v>
      </c>
      <c r="K315" s="59" t="str">
        <f>IFERROR(AVERAGEIF('Data Transformation'!$B$425:$B$8425,B315,IF('Input and Summary Results'!$J$4="no",'Data Transformation'!$C$425:$C$8425,'Data Transformation'!$E$425:$E$8425)),"")</f>
        <v/>
      </c>
      <c r="L315" s="60" t="str" cm="1">
        <f t="array" ref="L315">IFERROR(_xlfn.STDEV.S(IF('Data Transformation'!$B$425:$B$8425=B315,IF('Input and Summary Results'!$J$4="no",'Data Transformation'!$C$425:$C$8425,'Data Transformation'!$E$425:$E$8425),"")),"")</f>
        <v/>
      </c>
      <c r="M315" s="58"/>
      <c r="N315" t="str">
        <f>IF(E315&gt;='Data Transformation'!$R$29,B315,"")</f>
        <v xml:space="preserve"> </v>
      </c>
      <c r="O315" t="str">
        <f>IFERROR(IF(AND(Assignments!L315&lt;('Data Transformation'!$R$4-'Data Transformation'!$R$3)/2,ABS(K315-'Data Transformation'!$R$6)&gt;ABS(K315-'Data Transformation'!$R$5),NOT(ISNUMBER(N315)),NOT(ISNUMBER(R315)),NOT(ISNUMBER(P315)),NOT(ISNUMBER(R315)),NOT(ISNUMBER(S315)),NOT(ISNUMBER(T315))),Assignments!B315,""),"")</f>
        <v/>
      </c>
      <c r="P315" t="str">
        <f>IF(AND(NOT(ISNUMBER(N315)),NOT(ISNUMBER(R315)),NOT(ISNUMBER(S315)),G315&gt;='Data Transformation'!$R$28),B315,"")</f>
        <v xml:space="preserve">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xml:space="preserve"> </v>
      </c>
      <c r="S315" t="str">
        <f>IF(D315&gt;='Data Transformation'!$R$31,B315,"")</f>
        <v xml:space="preserve">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
      </c>
      <c r="W315" t="str">
        <f t="shared" si="13"/>
        <v/>
      </c>
      <c r="X315" t="str">
        <f t="shared" si="14"/>
        <v/>
      </c>
      <c r="AC315" t="b">
        <f t="shared" si="15"/>
        <v>0</v>
      </c>
      <c r="AD315" t="str">
        <f>IFERROR(ABS(ABS(K315-'Data Transformation'!$R$5)-ABS(K315-'Data Transformation'!$R$6)),"")</f>
        <v/>
      </c>
      <c r="AE315" t="b">
        <f>IF(C315=FALSE,"",IF(AND(OR(V315=$Z$6,V315=$Z$8),OR(AC315=TRUE,AD315&lt;='Data Transformation'!$X$8)),TRUE,FALSE))</f>
        <v>0</v>
      </c>
    </row>
    <row r="316" spans="2:31" x14ac:dyDescent="0.25">
      <c r="B316" t="str">
        <v xml:space="preserve"> </v>
      </c>
      <c r="C316" t="str">
        <v xml:space="preserve"> </v>
      </c>
      <c r="D316" t="str">
        <v xml:space="preserve"> </v>
      </c>
      <c r="E316" t="str">
        <v xml:space="preserve"> </v>
      </c>
      <c r="F316" t="str">
        <v xml:space="preserve"> </v>
      </c>
      <c r="G316" t="str">
        <v xml:space="preserve"> </v>
      </c>
      <c r="H316" t="str">
        <v xml:space="preserve"> </v>
      </c>
      <c r="I316" t="str">
        <v xml:space="preserve"> </v>
      </c>
      <c r="K316" s="59" t="str">
        <f>IFERROR(AVERAGEIF('Data Transformation'!$B$425:$B$8425,B316,IF('Input and Summary Results'!$J$4="no",'Data Transformation'!$C$425:$C$8425,'Data Transformation'!$E$425:$E$8425)),"")</f>
        <v/>
      </c>
      <c r="L316" s="60" t="str" cm="1">
        <f t="array" ref="L316">IFERROR(_xlfn.STDEV.S(IF('Data Transformation'!$B$425:$B$8425=B316,IF('Input and Summary Results'!$J$4="no",'Data Transformation'!$C$425:$C$8425,'Data Transformation'!$E$425:$E$8425),"")),"")</f>
        <v/>
      </c>
      <c r="M316" s="58"/>
      <c r="N316" t="str">
        <f>IF(E316&gt;='Data Transformation'!$R$29,B316,"")</f>
        <v xml:space="preserve"> </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xml:space="preserve">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xml:space="preserve"> </v>
      </c>
      <c r="S316" t="str">
        <f>IF(D316&gt;='Data Transformation'!$R$31,B316,"")</f>
        <v xml:space="preserve">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
      </c>
      <c r="W316" t="str">
        <f t="shared" si="13"/>
        <v/>
      </c>
      <c r="X316" t="str">
        <f t="shared" si="14"/>
        <v/>
      </c>
      <c r="AC316" t="b">
        <f t="shared" si="15"/>
        <v>0</v>
      </c>
      <c r="AD316" t="str">
        <f>IFERROR(ABS(ABS(K316-'Data Transformation'!$R$5)-ABS(K316-'Data Transformation'!$R$6)),"")</f>
        <v/>
      </c>
      <c r="AE316" t="b">
        <f>IF(C316=FALSE,"",IF(AND(OR(V316=$Z$6,V316=$Z$8),OR(AC316=TRUE,AD316&lt;='Data Transformation'!$X$8)),TRUE,FALSE))</f>
        <v>0</v>
      </c>
    </row>
    <row r="317" spans="2:31" x14ac:dyDescent="0.25">
      <c r="B317" t="str">
        <v xml:space="preserve"> </v>
      </c>
      <c r="C317" t="str">
        <v xml:space="preserve"> </v>
      </c>
      <c r="D317" t="str">
        <v xml:space="preserve"> </v>
      </c>
      <c r="E317" t="str">
        <v xml:space="preserve"> </v>
      </c>
      <c r="F317" t="str">
        <v xml:space="preserve"> </v>
      </c>
      <c r="G317" t="str">
        <v xml:space="preserve"> </v>
      </c>
      <c r="H317" t="str">
        <v xml:space="preserve"> </v>
      </c>
      <c r="I317" t="str">
        <v xml:space="preserve"> </v>
      </c>
      <c r="K317" s="59" t="str">
        <f>IFERROR(AVERAGEIF('Data Transformation'!$B$425:$B$8425,B317,IF('Input and Summary Results'!$J$4="no",'Data Transformation'!$C$425:$C$8425,'Data Transformation'!$E$425:$E$8425)),"")</f>
        <v/>
      </c>
      <c r="L317" s="60" t="str" cm="1">
        <f t="array" ref="L317">IFERROR(_xlfn.STDEV.S(IF('Data Transformation'!$B$425:$B$8425=B317,IF('Input and Summary Results'!$J$4="no",'Data Transformation'!$C$425:$C$8425,'Data Transformation'!$E$425:$E$8425),"")),"")</f>
        <v/>
      </c>
      <c r="M317" s="58"/>
      <c r="N317" t="str">
        <f>IF(E317&gt;='Data Transformation'!$R$29,B317,"")</f>
        <v xml:space="preserve"> </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xml:space="preserve">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xml:space="preserve"> </v>
      </c>
      <c r="S317" t="str">
        <f>IF(D317&gt;='Data Transformation'!$R$31,B317,"")</f>
        <v xml:space="preserve">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
      </c>
      <c r="W317" t="str">
        <f t="shared" si="13"/>
        <v/>
      </c>
      <c r="X317" t="str">
        <f t="shared" si="14"/>
        <v/>
      </c>
      <c r="AC317" t="b">
        <f t="shared" si="15"/>
        <v>0</v>
      </c>
      <c r="AD317" t="str">
        <f>IFERROR(ABS(ABS(K317-'Data Transformation'!$R$5)-ABS(K317-'Data Transformation'!$R$6)),"")</f>
        <v/>
      </c>
      <c r="AE317" t="b">
        <f>IF(C317=FALSE,"",IF(AND(OR(V317=$Z$6,V317=$Z$8),OR(AC317=TRUE,AD317&lt;='Data Transformation'!$X$8)),TRUE,FALSE))</f>
        <v>0</v>
      </c>
    </row>
    <row r="318" spans="2:31" x14ac:dyDescent="0.25">
      <c r="B318" t="str">
        <v xml:space="preserve"> </v>
      </c>
      <c r="C318" t="str">
        <v xml:space="preserve"> </v>
      </c>
      <c r="D318" t="str">
        <v xml:space="preserve"> </v>
      </c>
      <c r="E318" t="str">
        <v xml:space="preserve"> </v>
      </c>
      <c r="F318" t="str">
        <v xml:space="preserve"> </v>
      </c>
      <c r="G318" t="str">
        <v xml:space="preserve"> </v>
      </c>
      <c r="H318" t="str">
        <v xml:space="preserve"> </v>
      </c>
      <c r="I318" t="str">
        <v xml:space="preserve"> </v>
      </c>
      <c r="K318" s="59" t="str">
        <f>IFERROR(AVERAGEIF('Data Transformation'!$B$425:$B$8425,B318,IF('Input and Summary Results'!$J$4="no",'Data Transformation'!$C$425:$C$8425,'Data Transformation'!$E$425:$E$8425)),"")</f>
        <v/>
      </c>
      <c r="L318" s="60" t="str" cm="1">
        <f t="array" ref="L318">IFERROR(_xlfn.STDEV.S(IF('Data Transformation'!$B$425:$B$8425=B318,IF('Input and Summary Results'!$J$4="no",'Data Transformation'!$C$425:$C$8425,'Data Transformation'!$E$425:$E$8425),"")),"")</f>
        <v/>
      </c>
      <c r="M318" s="58"/>
      <c r="N318" t="str">
        <f>IF(E318&gt;='Data Transformation'!$R$29,B318,"")</f>
        <v xml:space="preserve"> </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xml:space="preserve">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xml:space="preserve"> </v>
      </c>
      <c r="S318" t="str">
        <f>IF(D318&gt;='Data Transformation'!$R$31,B318,"")</f>
        <v xml:space="preserve">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
      </c>
      <c r="W318" t="str">
        <f t="shared" si="13"/>
        <v/>
      </c>
      <c r="X318" t="str">
        <f t="shared" si="14"/>
        <v/>
      </c>
      <c r="AC318" t="b">
        <f t="shared" si="15"/>
        <v>0</v>
      </c>
      <c r="AD318" t="str">
        <f>IFERROR(ABS(ABS(K318-'Data Transformation'!$R$5)-ABS(K318-'Data Transformation'!$R$6)),"")</f>
        <v/>
      </c>
      <c r="AE318" t="b">
        <f>IF(C318=FALSE,"",IF(AND(OR(V318=$Z$6,V318=$Z$8),OR(AC318=TRUE,AD318&lt;='Data Transformation'!$X$8)),TRUE,FALSE))</f>
        <v>0</v>
      </c>
    </row>
    <row r="319" spans="2:31" x14ac:dyDescent="0.25">
      <c r="B319" t="str">
        <v xml:space="preserve"> </v>
      </c>
      <c r="C319" t="str">
        <v xml:space="preserve"> </v>
      </c>
      <c r="D319" t="str">
        <v xml:space="preserve"> </v>
      </c>
      <c r="E319" t="str">
        <v xml:space="preserve"> </v>
      </c>
      <c r="F319" t="str">
        <v xml:space="preserve"> </v>
      </c>
      <c r="G319" t="str">
        <v xml:space="preserve"> </v>
      </c>
      <c r="H319" t="str">
        <v xml:space="preserve"> </v>
      </c>
      <c r="I319" t="str">
        <v xml:space="preserve"> </v>
      </c>
      <c r="K319" s="59" t="str">
        <f>IFERROR(AVERAGEIF('Data Transformation'!$B$425:$B$8425,B319,IF('Input and Summary Results'!$J$4="no",'Data Transformation'!$C$425:$C$8425,'Data Transformation'!$E$425:$E$8425)),"")</f>
        <v/>
      </c>
      <c r="L319" s="60" t="str" cm="1">
        <f t="array" ref="L319">IFERROR(_xlfn.STDEV.S(IF('Data Transformation'!$B$425:$B$8425=B319,IF('Input and Summary Results'!$J$4="no",'Data Transformation'!$C$425:$C$8425,'Data Transformation'!$E$425:$E$8425),"")),"")</f>
        <v/>
      </c>
      <c r="M319" s="58"/>
      <c r="N319" t="str">
        <f>IF(E319&gt;='Data Transformation'!$R$29,B319,"")</f>
        <v xml:space="preserve">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xml:space="preserve">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xml:space="preserve"> </v>
      </c>
      <c r="S319" t="str">
        <f>IF(D319&gt;='Data Transformation'!$R$31,B319,"")</f>
        <v xml:space="preserve">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
      </c>
      <c r="W319" t="str">
        <f t="shared" si="13"/>
        <v/>
      </c>
      <c r="X319" t="str">
        <f t="shared" si="14"/>
        <v/>
      </c>
      <c r="AC319" t="b">
        <f t="shared" si="15"/>
        <v>0</v>
      </c>
      <c r="AD319" t="str">
        <f>IFERROR(ABS(ABS(K319-'Data Transformation'!$R$5)-ABS(K319-'Data Transformation'!$R$6)),"")</f>
        <v/>
      </c>
      <c r="AE319" t="b">
        <f>IF(C319=FALSE,"",IF(AND(OR(V319=$Z$6,V319=$Z$8),OR(AC319=TRUE,AD319&lt;='Data Transformation'!$X$8)),TRUE,FALSE))</f>
        <v>0</v>
      </c>
    </row>
    <row r="320" spans="2:31" x14ac:dyDescent="0.25">
      <c r="B320" t="str">
        <v xml:space="preserve"> </v>
      </c>
      <c r="C320" t="str">
        <v xml:space="preserve"> </v>
      </c>
      <c r="D320" t="str">
        <v xml:space="preserve"> </v>
      </c>
      <c r="E320" t="str">
        <v xml:space="preserve"> </v>
      </c>
      <c r="F320" t="str">
        <v xml:space="preserve"> </v>
      </c>
      <c r="G320" t="str">
        <v xml:space="preserve"> </v>
      </c>
      <c r="H320" t="str">
        <v xml:space="preserve"> </v>
      </c>
      <c r="I320" t="str">
        <v xml:space="preserve"> </v>
      </c>
      <c r="K320" s="59" t="str">
        <f>IFERROR(AVERAGEIF('Data Transformation'!$B$425:$B$8425,B320,IF('Input and Summary Results'!$J$4="no",'Data Transformation'!$C$425:$C$8425,'Data Transformation'!$E$425:$E$8425)),"")</f>
        <v/>
      </c>
      <c r="L320" s="60" t="str" cm="1">
        <f t="array" ref="L320">IFERROR(_xlfn.STDEV.S(IF('Data Transformation'!$B$425:$B$8425=B320,IF('Input and Summary Results'!$J$4="no",'Data Transformation'!$C$425:$C$8425,'Data Transformation'!$E$425:$E$8425),"")),"")</f>
        <v/>
      </c>
      <c r="M320" s="58"/>
      <c r="N320" t="str">
        <f>IF(E320&gt;='Data Transformation'!$R$29,B320,"")</f>
        <v xml:space="preserve">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xml:space="preserve">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xml:space="preserve"> </v>
      </c>
      <c r="S320" t="str">
        <f>IF(D320&gt;='Data Transformation'!$R$31,B320,"")</f>
        <v xml:space="preserve">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
      </c>
      <c r="W320" t="str">
        <f t="shared" si="13"/>
        <v/>
      </c>
      <c r="X320" t="str">
        <f t="shared" si="14"/>
        <v/>
      </c>
      <c r="AC320" t="b">
        <f t="shared" si="15"/>
        <v>0</v>
      </c>
      <c r="AD320" t="str">
        <f>IFERROR(ABS(ABS(K320-'Data Transformation'!$R$5)-ABS(K320-'Data Transformation'!$R$6)),"")</f>
        <v/>
      </c>
      <c r="AE320" t="b">
        <f>IF(C320=FALSE,"",IF(AND(OR(V320=$Z$6,V320=$Z$8),OR(AC320=TRUE,AD320&lt;='Data Transformation'!$X$8)),TRUE,FALSE))</f>
        <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IF(C321=FALSE,"",IF(AND(OR(V321=$Z$6,V321=$Z$8),OR(AC321=TRUE,AD321&lt;='Data Transformation'!$X$8)),TRUE,FALSE))</f>
        <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IF(C322=FALSE,"",IF(AND(OR(V322=$Z$6,V322=$Z$8),OR(AC322=TRUE,AD322&lt;='Data Transformation'!$X$8)),TRUE,FALSE))</f>
        <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IF(C323=FALSE,"",IF(AND(OR(V323=$Z$6,V323=$Z$8),OR(AC323=TRUE,AD323&lt;='Data Transformation'!$X$8)),TRUE,FALSE))</f>
        <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IF(C324=FALSE,"",IF(AND(OR(V324=$Z$6,V324=$Z$8),OR(AC324=TRUE,AD324&lt;='Data Transformation'!$X$8)),TRUE,FALSE))</f>
        <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IF(C325=FALSE,"",IF(AND(OR(V325=$Z$6,V325=$Z$8),OR(AC325=TRUE,AD325&lt;='Data Transformation'!$X$8)),TRUE,FALSE))</f>
        <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IF(C326=FALSE,"",IF(AND(OR(V326=$Z$6,V326=$Z$8),OR(AC326=TRUE,AD326&lt;='Data Transformation'!$X$8)),TRUE,FALSE))</f>
        <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IF(C327=FALSE,"",IF(AND(OR(V327=$Z$6,V327=$Z$8),OR(AC327=TRUE,AD327&lt;='Data Transformation'!$X$8)),TRUE,FALSE))</f>
        <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IF(C328=FALSE,"",IF(AND(OR(V328=$Z$6,V328=$Z$8),OR(AC328=TRUE,AD328&lt;='Data Transformation'!$X$8)),TRUE,FALSE))</f>
        <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IF(C329=FALSE,"",IF(AND(OR(V329=$Z$6,V329=$Z$8),OR(AC329=TRUE,AD329&lt;='Data Transformation'!$X$8)),TRUE,FALSE))</f>
        <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IF(C330=FALSE,"",IF(AND(OR(V330=$Z$6,V330=$Z$8),OR(AC330=TRUE,AD330&lt;='Data Transformation'!$X$8)),TRUE,FALSE))</f>
        <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IF(C331=FALSE,"",IF(AND(OR(V331=$Z$6,V331=$Z$8),OR(AC331=TRUE,AD331&lt;='Data Transformation'!$X$8)),TRUE,FALSE))</f>
        <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IF(C332=FALSE,"",IF(AND(OR(V332=$Z$6,V332=$Z$8),OR(AC332=TRUE,AD332&lt;='Data Transformation'!$X$8)),TRUE,FALSE))</f>
        <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IF(C333=FALSE,"",IF(AND(OR(V333=$Z$6,V333=$Z$8),OR(AC333=TRUE,AD333&lt;='Data Transformation'!$X$8)),TRUE,FALSE))</f>
        <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IF(C334=FALSE,"",IF(AND(OR(V334=$Z$6,V334=$Z$8),OR(AC334=TRUE,AD334&lt;='Data Transformation'!$X$8)),TRUE,FALSE))</f>
        <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IF(C335=FALSE,"",IF(AND(OR(V335=$Z$6,V335=$Z$8),OR(AC335=TRUE,AD335&lt;='Data Transformation'!$X$8)),TRUE,FALSE))</f>
        <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IF(C336=FALSE,"",IF(AND(OR(V336=$Z$6,V336=$Z$8),OR(AC336=TRUE,AD336&lt;='Data Transformation'!$X$8)),TRUE,FALSE))</f>
        <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IF(C337=FALSE,"",IF(AND(OR(V337=$Z$6,V337=$Z$8),OR(AC337=TRUE,AD337&lt;='Data Transformation'!$X$8)),TRUE,FALSE))</f>
        <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IF(C338=FALSE,"",IF(AND(OR(V338=$Z$6,V338=$Z$8),OR(AC338=TRUE,AD338&lt;='Data Transformation'!$X$8)),TRUE,FALSE))</f>
        <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IF(C339=FALSE,"",IF(AND(OR(V339=$Z$6,V339=$Z$8),OR(AC339=TRUE,AD339&lt;='Data Transformation'!$X$8)),TRUE,FALSE))</f>
        <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IF(C340=FALSE,"",IF(AND(OR(V340=$Z$6,V340=$Z$8),OR(AC340=TRUE,AD340&lt;='Data Transformation'!$X$8)),TRUE,FALSE))</f>
        <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IF(C341=FALSE,"",IF(AND(OR(V341=$Z$6,V341=$Z$8),OR(AC341=TRUE,AD341&lt;='Data Transformation'!$X$8)),TRUE,FALSE))</f>
        <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IF(C342=FALSE,"",IF(AND(OR(V342=$Z$6,V342=$Z$8),OR(AC342=TRUE,AD342&lt;='Data Transformation'!$X$8)),TRUE,FALSE))</f>
        <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IF(C343=FALSE,"",IF(AND(OR(V343=$Z$6,V343=$Z$8),OR(AC343=TRUE,AD343&lt;='Data Transformation'!$X$8)),TRUE,FALSE))</f>
        <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IF(C344=FALSE,"",IF(AND(OR(V344=$Z$6,V344=$Z$8),OR(AC344=TRUE,AD344&lt;='Data Transformation'!$X$8)),TRUE,FALSE))</f>
        <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IF(C345=FALSE,"",IF(AND(OR(V345=$Z$6,V345=$Z$8),OR(AC345=TRUE,AD345&lt;='Data Transformation'!$X$8)),TRUE,FALSE))</f>
        <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IF(C346=FALSE,"",IF(AND(OR(V346=$Z$6,V346=$Z$8),OR(AC346=TRUE,AD346&lt;='Data Transformation'!$X$8)),TRUE,FALSE))</f>
        <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IF(C347=FALSE,"",IF(AND(OR(V347=$Z$6,V347=$Z$8),OR(AC347=TRUE,AD347&lt;='Data Transformation'!$X$8)),TRUE,FALSE))</f>
        <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IF(C348=FALSE,"",IF(AND(OR(V348=$Z$6,V348=$Z$8),OR(AC348=TRUE,AD348&lt;='Data Transformation'!$X$8)),TRUE,FALSE))</f>
        <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IF(C349=FALSE,"",IF(AND(OR(V349=$Z$6,V349=$Z$8),OR(AC349=TRUE,AD349&lt;='Data Transformation'!$X$8)),TRUE,FALSE))</f>
        <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IF(C350=FALSE,"",IF(AND(OR(V350=$Z$6,V350=$Z$8),OR(AC350=TRUE,AD350&lt;='Data Transformation'!$X$8)),TRUE,FALSE))</f>
        <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IF(C351=FALSE,"",IF(AND(OR(V351=$Z$6,V351=$Z$8),OR(AC351=TRUE,AD351&lt;='Data Transformation'!$X$8)),TRUE,FALSE))</f>
        <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IF(C352=FALSE,"",IF(AND(OR(V352=$Z$6,V352=$Z$8),OR(AC352=TRUE,AD352&lt;='Data Transformation'!$X$8)),TRUE,FALSE))</f>
        <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IF(C353=FALSE,"",IF(AND(OR(V353=$Z$6,V353=$Z$8),OR(AC353=TRUE,AD353&lt;='Data Transformation'!$X$8)),TRUE,FALSE))</f>
        <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IF(C354=FALSE,"",IF(AND(OR(V354=$Z$6,V354=$Z$8),OR(AC354=TRUE,AD354&lt;='Data Transformation'!$X$8)),TRUE,FALSE))</f>
        <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IF(C355=FALSE,"",IF(AND(OR(V355=$Z$6,V355=$Z$8),OR(AC355=TRUE,AD355&lt;='Data Transformation'!$X$8)),TRUE,FALSE))</f>
        <v>0</v>
      </c>
    </row>
    <row r="428" spans="1:33" s="58"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O1" sqref="O1:R1"/>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6"/>
      <c r="O1" s="87" t="s">
        <v>49</v>
      </c>
      <c r="P1" s="87"/>
      <c r="Q1" s="87"/>
      <c r="R1" s="87"/>
      <c r="W1"/>
      <c r="X1"/>
      <c r="Y1"/>
    </row>
    <row r="2" spans="1:25" ht="21" x14ac:dyDescent="0.35">
      <c r="M2" s="25" t="s">
        <v>61</v>
      </c>
      <c r="N2" s="19" t="s">
        <v>107</v>
      </c>
      <c r="O2" s="19" t="s">
        <v>50</v>
      </c>
      <c r="P2" s="19" t="s">
        <v>51</v>
      </c>
      <c r="Q2" s="19" t="s">
        <v>52</v>
      </c>
      <c r="R2" s="19" t="s">
        <v>53</v>
      </c>
      <c r="S2" s="19" t="s">
        <v>71</v>
      </c>
      <c r="W2"/>
      <c r="X2" s="33" t="s">
        <v>109</v>
      </c>
      <c r="Y2" s="33" t="s">
        <v>110</v>
      </c>
    </row>
    <row r="3" spans="1:25" ht="23.25" x14ac:dyDescent="0.35">
      <c r="B3" s="21" t="s">
        <v>48</v>
      </c>
      <c r="C3" s="29"/>
      <c r="D3" s="29"/>
      <c r="E3" s="29"/>
      <c r="F3" s="29"/>
      <c r="G3" s="29"/>
      <c r="H3" s="30"/>
      <c r="I3" s="30"/>
      <c r="J3" s="30"/>
      <c r="L3" s="29"/>
      <c r="M3" s="23" t="b">
        <f>INDEX('Data Transformation'!$O$4:$O$424,MATCH($B$3,'Data Transformation'!$M$4:$M$424,0),MATCH($M$2,'Data Transformation'!$O$3,0))</f>
        <v>0</v>
      </c>
      <c r="N3" s="27">
        <f>IF('Input and Summary Results'!$J$16="minimum",'Bin Analysis'!X4/(M3-1),'Bin Analysis'!Y3/('Bin Analysis'!M3-1))</f>
        <v>0</v>
      </c>
      <c r="O3" s="27" t="e">
        <f>IF(M3=FALSE,NA(),(VLOOKUP(1,C6:K25,4,FALSE))/(M3-1))</f>
        <v>#N/A</v>
      </c>
      <c r="P3" s="27" t="e">
        <f>IF(M3=FALSE,NA(),SUM(J6:J25)/Weighting!$S$5)</f>
        <v>#N/A</v>
      </c>
      <c r="Q3" s="27" t="e">
        <f>IF(M3=FALSE,NA(),SUM(K6:K25)/Weighting!$S$6)</f>
        <v>#N/A</v>
      </c>
      <c r="R3" s="27" t="e">
        <f>IF(M3=FALSE,NA(),(VLOOKUP(1,G6:K25,3,FALSE))/(M3-1))</f>
        <v>#N/A</v>
      </c>
      <c r="S3" s="22" t="e">
        <f>IF(M3=FALSE,NA(),IF(SUM(J6:J25)=2,"yes","no"))</f>
        <v>#N/A</v>
      </c>
      <c r="X3" s="2" cm="2">
        <f t="array" ref="X3:X4">FREQUENCY('Data Transformation'!G425:G6424,'Data Transformation'!$U$11)</f>
        <v>0</v>
      </c>
      <c r="Y3" s="2" cm="2">
        <f t="array" ref="Y3:Y4">FREQUENCY('Data Transformation'!G425:G8425,'Data Transformation'!$U$12)</f>
        <v>0</v>
      </c>
    </row>
    <row r="4" spans="1:25" x14ac:dyDescent="0.25">
      <c r="B4" t="s">
        <v>47</v>
      </c>
      <c r="C4" t="s">
        <v>5</v>
      </c>
      <c r="D4" t="s">
        <v>100</v>
      </c>
      <c r="E4" t="s">
        <v>101</v>
      </c>
      <c r="F4" t="s">
        <v>102</v>
      </c>
      <c r="G4" t="s">
        <v>70</v>
      </c>
      <c r="H4" t="s">
        <v>31</v>
      </c>
      <c r="I4" t="s">
        <v>32</v>
      </c>
      <c r="J4" t="s">
        <v>46</v>
      </c>
      <c r="K4" s="14" t="s">
        <v>45</v>
      </c>
      <c r="M4" s="14"/>
      <c r="X4" s="2">
        <v>0</v>
      </c>
      <c r="Y4" s="2">
        <v>0</v>
      </c>
    </row>
    <row r="5" spans="1:25" x14ac:dyDescent="0.25">
      <c r="D5" t="e">
        <f>IF(C5=1,'Data Transformation'!$G$3+0.5*'Data Transformation'!$W$25,IF(C6=1,D6-'Data Transformation'!$W$25,FALSE))</f>
        <v>#NUM!</v>
      </c>
      <c r="E5">
        <f>IF(ISLOGICAL(D5),"",FREQUENCY('Data Transformation'!$G$425:$G$8425,D5))</f>
        <v>0</v>
      </c>
      <c r="F5" t="e">
        <f>IF(ISLOGICAL(D5),"",E5-E4)</f>
        <v>#VALUE!</v>
      </c>
      <c r="M5" s="14"/>
    </row>
    <row r="6" spans="1:25" x14ac:dyDescent="0.25">
      <c r="A6" s="32" t="e">
        <f>IF(Weighting!$P$6&gt;0,B6,"")</f>
        <v>#NUM!</v>
      </c>
      <c r="B6" t="e">
        <f>Weighting!$C$6</f>
        <v>#DIV/0!</v>
      </c>
      <c r="C6" t="e">
        <f>Weighting!$F$6</f>
        <v>#NUM!</v>
      </c>
      <c r="D6" t="e">
        <f>IF(C6=1,'Data Transformation'!$G$3+0.5*'Data Transformation'!$W$25,IF(C7=1,D7-'Data Transformation'!$W$25,FALSE))</f>
        <v>#NUM!</v>
      </c>
      <c r="E6">
        <f>IF(ISLOGICAL(D6),"",FREQUENCY('Data Transformation'!$G$425:$G$8425,D6))</f>
        <v>0</v>
      </c>
      <c r="F6">
        <f>IF(ISLOGICAL(D6),"",E6-E5)</f>
        <v>0</v>
      </c>
      <c r="G6">
        <f>Weighting!$H$6</f>
        <v>1</v>
      </c>
      <c r="H6">
        <f>FREQUENCY('Data Transformation'!$G$425:$G$8425, $B$6)</f>
        <v>0</v>
      </c>
      <c r="I6" t="e">
        <f>H6-H5+C6</f>
        <v>#NUM!</v>
      </c>
      <c r="J6" t="e">
        <f>IF(I6=0,0,1)</f>
        <v>#NUM!</v>
      </c>
      <c r="K6" t="e">
        <f>J6*Weighting!$W$6</f>
        <v>#NUM!</v>
      </c>
      <c r="M6" s="14"/>
    </row>
    <row r="7" spans="1:25" x14ac:dyDescent="0.25">
      <c r="A7" s="32" t="str">
        <f>IF(Weighting!$P$7&gt;0,B7,"")</f>
        <v/>
      </c>
      <c r="B7" t="e">
        <f>Weighting!$C$7</f>
        <v>#DIV/0!</v>
      </c>
      <c r="C7" t="e">
        <f>Weighting!$F$7</f>
        <v>#NUM!</v>
      </c>
      <c r="D7" t="e">
        <f>IF(C7=1,'Data Transformation'!$G$3+0.5*'Data Transformation'!$W$25,IF(C8=1,D8-'Data Transformation'!$W$25,FALSE))</f>
        <v>#NUM!</v>
      </c>
      <c r="E7">
        <f>IF(ISLOGICAL(D7),"",FREQUENCY('Data Transformation'!$G$425:$G$8425,D7))</f>
        <v>0</v>
      </c>
      <c r="F7">
        <f t="shared" ref="F7:F25" si="0">IF(ISLOGICAL(D7),"",E7-E6)</f>
        <v>0</v>
      </c>
      <c r="G7">
        <f>Weighting!$H$7</f>
        <v>0</v>
      </c>
      <c r="H7">
        <f>FREQUENCY('Data Transformation'!$G$425:$G$8425, $B$7)</f>
        <v>0</v>
      </c>
      <c r="I7" t="e">
        <f t="shared" ref="I7:I25" si="1">H7-H6+C7</f>
        <v>#NUM!</v>
      </c>
      <c r="J7" t="e">
        <f>IF(I7=0,0,1)</f>
        <v>#NUM!</v>
      </c>
      <c r="K7" t="e">
        <f>J7*Weighting!$W$7</f>
        <v>#NUM!</v>
      </c>
      <c r="M7" s="14"/>
    </row>
    <row r="8" spans="1:25" x14ac:dyDescent="0.25">
      <c r="A8" s="32" t="str">
        <f>IF(Weighting!$P$8&gt;0,B8,"")</f>
        <v/>
      </c>
      <c r="B8" t="e">
        <f>Weighting!$C$8</f>
        <v>#DIV/0!</v>
      </c>
      <c r="C8" t="e">
        <f>Weighting!$F$8</f>
        <v>#NUM!</v>
      </c>
      <c r="D8" t="e">
        <f>IF(C8=1,'Data Transformation'!$G$3+0.5*'Data Transformation'!$W$25,IF(C9=1,D9-'Data Transformation'!$W$25,FALSE))</f>
        <v>#NUM!</v>
      </c>
      <c r="E8">
        <f>IF(ISLOGICAL(D8),"",FREQUENCY('Data Transformation'!$G$425:$G$8425,D8))</f>
        <v>0</v>
      </c>
      <c r="F8">
        <f t="shared" si="0"/>
        <v>0</v>
      </c>
      <c r="G8">
        <f>Weighting!$H$8</f>
        <v>0</v>
      </c>
      <c r="H8">
        <f>FREQUENCY('Data Transformation'!$G$425:$G$8425, $B$8)</f>
        <v>0</v>
      </c>
      <c r="I8" t="e">
        <f t="shared" si="1"/>
        <v>#NUM!</v>
      </c>
      <c r="J8" t="e">
        <f t="shared" ref="J8:J25" si="2">IF(I8=0,0,1)</f>
        <v>#NUM!</v>
      </c>
      <c r="K8" t="e">
        <f>J8*Weighting!$W$8</f>
        <v>#NUM!</v>
      </c>
      <c r="M8" s="14"/>
    </row>
    <row r="9" spans="1:25" x14ac:dyDescent="0.25">
      <c r="A9" s="32" t="str">
        <f>IF(Weighting!$P$9&gt;0,B9,"")</f>
        <v/>
      </c>
      <c r="B9" s="50" t="e">
        <f>Weighting!$C$9</f>
        <v>#DIV/0!</v>
      </c>
      <c r="C9" t="e">
        <f>Weighting!$F$9</f>
        <v>#NUM!</v>
      </c>
      <c r="D9" t="e">
        <f>IF(C9=1,'Data Transformation'!$G$3+0.5*'Data Transformation'!$W$25,IF(C10=1,D10-'Data Transformation'!$W$25,FALSE))</f>
        <v>#NUM!</v>
      </c>
      <c r="E9">
        <f>IF(ISLOGICAL(D9),"",FREQUENCY('Data Transformation'!$G$425:$G$8425,D9))</f>
        <v>0</v>
      </c>
      <c r="F9">
        <f t="shared" si="0"/>
        <v>0</v>
      </c>
      <c r="G9">
        <f>Weighting!$H$9</f>
        <v>0</v>
      </c>
      <c r="H9">
        <f>FREQUENCY('Data Transformation'!$G$425:$G$8425, $B$9)</f>
        <v>0</v>
      </c>
      <c r="I9" t="e">
        <f t="shared" si="1"/>
        <v>#NUM!</v>
      </c>
      <c r="J9" t="e">
        <f t="shared" si="2"/>
        <v>#NUM!</v>
      </c>
      <c r="K9" t="e">
        <f>J9*Weighting!$W$9</f>
        <v>#NUM!</v>
      </c>
      <c r="M9" s="14"/>
    </row>
    <row r="10" spans="1:25" x14ac:dyDescent="0.25">
      <c r="A10" s="32" t="str">
        <f>IF(Weighting!$P$10&gt;0,B10,"")</f>
        <v/>
      </c>
      <c r="B10" t="e">
        <f>Weighting!$C$10</f>
        <v>#DIV/0!</v>
      </c>
      <c r="C10" t="e">
        <f>Weighting!$F$10</f>
        <v>#NUM!</v>
      </c>
      <c r="D10" t="e">
        <f>IF(C10=1,'Data Transformation'!$G$3+0.5*'Data Transformation'!$W$25,IF(C11=1,D11-'Data Transformation'!$W$25,FALSE))</f>
        <v>#NUM!</v>
      </c>
      <c r="E10">
        <f>IF(ISLOGICAL(D10),"",FREQUENCY('Data Transformation'!$G$425:$G$8425,D10))</f>
        <v>0</v>
      </c>
      <c r="F10">
        <f t="shared" si="0"/>
        <v>0</v>
      </c>
      <c r="G10">
        <f>Weighting!$H$10</f>
        <v>0</v>
      </c>
      <c r="H10">
        <f>FREQUENCY('Data Transformation'!$G$425:$G$8425, $B$10)</f>
        <v>0</v>
      </c>
      <c r="I10" t="e">
        <f t="shared" si="1"/>
        <v>#NUM!</v>
      </c>
      <c r="J10" t="e">
        <f t="shared" si="2"/>
        <v>#NUM!</v>
      </c>
      <c r="K10" t="e">
        <f>J10*Weighting!$W$10</f>
        <v>#NUM!</v>
      </c>
      <c r="M10" s="14"/>
    </row>
    <row r="11" spans="1:25" x14ac:dyDescent="0.25">
      <c r="A11" s="32" t="str">
        <f>IF(Weighting!$P$11&gt;0,B11,"")</f>
        <v/>
      </c>
      <c r="B11" t="e">
        <f>Weighting!$C$11</f>
        <v>#DIV/0!</v>
      </c>
      <c r="C11" t="e">
        <f>Weighting!$F$11</f>
        <v>#NUM!</v>
      </c>
      <c r="D11" t="e">
        <f>IF(C11=1,'Data Transformation'!$G$3+0.5*'Data Transformation'!$W$25,IF(C12=1,D12-'Data Transformation'!$W$25,FALSE))</f>
        <v>#NUM!</v>
      </c>
      <c r="E11">
        <f>IF(ISLOGICAL(D11),"",FREQUENCY('Data Transformation'!$G$425:$G$8425,D11))</f>
        <v>0</v>
      </c>
      <c r="F11">
        <f t="shared" si="0"/>
        <v>0</v>
      </c>
      <c r="G11">
        <f>Weighting!$H$11</f>
        <v>0</v>
      </c>
      <c r="H11">
        <f>FREQUENCY('Data Transformation'!$G$425:$G$8425, $B$11)</f>
        <v>0</v>
      </c>
      <c r="I11" t="e">
        <f t="shared" si="1"/>
        <v>#NUM!</v>
      </c>
      <c r="J11" t="e">
        <f t="shared" si="2"/>
        <v>#NUM!</v>
      </c>
      <c r="K11" t="e">
        <f>J11*Weighting!$W$11</f>
        <v>#NUM!</v>
      </c>
      <c r="M11" s="14"/>
    </row>
    <row r="12" spans="1:25" x14ac:dyDescent="0.25">
      <c r="A12" s="32" t="str">
        <f>IF(Weighting!$P$12&gt;0,B12,"")</f>
        <v/>
      </c>
      <c r="B12" t="e">
        <f>Weighting!$C$12</f>
        <v>#DIV/0!</v>
      </c>
      <c r="C12" t="e">
        <f>Weighting!$F$12</f>
        <v>#NUM!</v>
      </c>
      <c r="D12" t="e">
        <f>IF(C12=1,'Data Transformation'!$G$3+0.5*'Data Transformation'!$W$25,IF(C13=1,D13-'Data Transformation'!$W$25,FALSE))</f>
        <v>#NUM!</v>
      </c>
      <c r="E12">
        <f>IF(ISLOGICAL(D12),"",FREQUENCY('Data Transformation'!$G$425:$G$8425,D12))</f>
        <v>0</v>
      </c>
      <c r="F12">
        <f t="shared" si="0"/>
        <v>0</v>
      </c>
      <c r="G12">
        <f>Weighting!$H$12</f>
        <v>0</v>
      </c>
      <c r="H12">
        <f>FREQUENCY('Data Transformation'!$G$425:$G$8425, $B$12)</f>
        <v>0</v>
      </c>
      <c r="I12" t="e">
        <f t="shared" si="1"/>
        <v>#NUM!</v>
      </c>
      <c r="J12" t="e">
        <f t="shared" si="2"/>
        <v>#NUM!</v>
      </c>
      <c r="K12" t="e">
        <f>J12*Weighting!$W$12</f>
        <v>#NUM!</v>
      </c>
      <c r="M12" s="14"/>
    </row>
    <row r="13" spans="1:25" x14ac:dyDescent="0.25">
      <c r="A13" s="32" t="str">
        <f>IF(Weighting!$P$13&gt;0,B13,"")</f>
        <v/>
      </c>
      <c r="B13" t="e">
        <f>Weighting!$C$13</f>
        <v>#DIV/0!</v>
      </c>
      <c r="C13" t="e">
        <f>Weighting!$F$13</f>
        <v>#NUM!</v>
      </c>
      <c r="D13" t="e">
        <f>IF(C13=1,'Data Transformation'!$G$3+0.5*'Data Transformation'!$W$25,IF(C14=1,D14-'Data Transformation'!$W$25,FALSE))</f>
        <v>#NUM!</v>
      </c>
      <c r="E13">
        <f>IF(ISLOGICAL(D13),"",FREQUENCY('Data Transformation'!$G$425:$G$8425,D13))</f>
        <v>0</v>
      </c>
      <c r="F13">
        <f t="shared" si="0"/>
        <v>0</v>
      </c>
      <c r="G13">
        <f>Weighting!$H$13</f>
        <v>0</v>
      </c>
      <c r="H13">
        <f>FREQUENCY('Data Transformation'!$G$425:$G$8425, $B$13)</f>
        <v>0</v>
      </c>
      <c r="I13" t="e">
        <f t="shared" si="1"/>
        <v>#NUM!</v>
      </c>
      <c r="J13" t="e">
        <f t="shared" si="2"/>
        <v>#NUM!</v>
      </c>
      <c r="K13" t="e">
        <f>J13*Weighting!$W$13</f>
        <v>#NUM!</v>
      </c>
      <c r="M13" s="14"/>
    </row>
    <row r="14" spans="1:25" x14ac:dyDescent="0.25">
      <c r="A14" s="32" t="str">
        <f>IF(Weighting!$P$14&gt;0,B14,"")</f>
        <v/>
      </c>
      <c r="B14" t="e">
        <f>Weighting!$C$14</f>
        <v>#DIV/0!</v>
      </c>
      <c r="C14" t="e">
        <f>Weighting!$F$14</f>
        <v>#NUM!</v>
      </c>
      <c r="D14" t="e">
        <f>IF(C14=1,'Data Transformation'!$G$3+0.5*'Data Transformation'!$W$25,IF(C15=1,D15-'Data Transformation'!$W$25,FALSE))</f>
        <v>#NUM!</v>
      </c>
      <c r="E14">
        <f>IF(ISLOGICAL(D14),"",FREQUENCY('Data Transformation'!$G$425:$G$8425,D14))</f>
        <v>0</v>
      </c>
      <c r="F14">
        <f t="shared" si="0"/>
        <v>0</v>
      </c>
      <c r="G14">
        <f>Weighting!$H$14</f>
        <v>0</v>
      </c>
      <c r="H14">
        <f>FREQUENCY('Data Transformation'!$G$425:$G$8425, $B$14)</f>
        <v>0</v>
      </c>
      <c r="I14" t="e">
        <f t="shared" si="1"/>
        <v>#NUM!</v>
      </c>
      <c r="J14" t="e">
        <f t="shared" si="2"/>
        <v>#NUM!</v>
      </c>
      <c r="K14" t="e">
        <f>J14*Weighting!$W$14</f>
        <v>#NUM!</v>
      </c>
      <c r="M14" s="14"/>
    </row>
    <row r="15" spans="1:25" x14ac:dyDescent="0.25">
      <c r="A15" s="32" t="str">
        <f>IF(Weighting!$P$15&gt;0,B15,"")</f>
        <v/>
      </c>
      <c r="B15" t="e">
        <f>Weighting!$C$15</f>
        <v>#DIV/0!</v>
      </c>
      <c r="C15" t="e">
        <f>Weighting!$F$15</f>
        <v>#NUM!</v>
      </c>
      <c r="D15" t="e">
        <f>IF(C15=1,'Data Transformation'!$G$3+0.5*'Data Transformation'!$W$25,IF(C16=1,D16-'Data Transformation'!$W$25,FALSE))</f>
        <v>#NUM!</v>
      </c>
      <c r="E15">
        <f>IF(ISLOGICAL(D15),"",FREQUENCY('Data Transformation'!$G$425:$G$8425,D15))</f>
        <v>0</v>
      </c>
      <c r="F15">
        <f t="shared" si="0"/>
        <v>0</v>
      </c>
      <c r="G15">
        <f>Weighting!$H$15</f>
        <v>0</v>
      </c>
      <c r="H15">
        <f>FREQUENCY('Data Transformation'!$G$425:$G$8425, $B$15)</f>
        <v>0</v>
      </c>
      <c r="I15" t="e">
        <f t="shared" si="1"/>
        <v>#NUM!</v>
      </c>
      <c r="J15" t="e">
        <f t="shared" si="2"/>
        <v>#NUM!</v>
      </c>
      <c r="K15" t="e">
        <f>J15*Weighting!$W$15</f>
        <v>#NUM!</v>
      </c>
      <c r="M15" s="14"/>
    </row>
    <row r="16" spans="1:25" x14ac:dyDescent="0.25">
      <c r="A16" s="32" t="str">
        <f>IF(Weighting!$P$16&gt;0,B16,"")</f>
        <v/>
      </c>
      <c r="B16" t="e">
        <f>Weighting!$C$16</f>
        <v>#DIV/0!</v>
      </c>
      <c r="C16" t="e">
        <f>Weighting!$F$16</f>
        <v>#NUM!</v>
      </c>
      <c r="D16" t="e">
        <f>IF(C16=1,'Data Transformation'!$G$3+0.5*'Data Transformation'!$W$25,IF(C17=1,D17-'Data Transformation'!$W$25,FALSE))</f>
        <v>#NUM!</v>
      </c>
      <c r="E16">
        <f>IF(ISLOGICAL(D16),"",FREQUENCY('Data Transformation'!$G$425:$G$8425,D16))</f>
        <v>0</v>
      </c>
      <c r="F16">
        <f t="shared" si="0"/>
        <v>0</v>
      </c>
      <c r="G16">
        <f>Weighting!$H$16</f>
        <v>0</v>
      </c>
      <c r="H16">
        <f>FREQUENCY('Data Transformation'!$G$425:$G$8425, $B$16)</f>
        <v>0</v>
      </c>
      <c r="I16" t="e">
        <f t="shared" si="1"/>
        <v>#NUM!</v>
      </c>
      <c r="J16" t="e">
        <f t="shared" si="2"/>
        <v>#NUM!</v>
      </c>
      <c r="K16" t="e">
        <f>J16*Weighting!$W$16</f>
        <v>#NUM!</v>
      </c>
      <c r="M16" s="14"/>
    </row>
    <row r="17" spans="1:25" x14ac:dyDescent="0.25">
      <c r="A17" s="32" t="str">
        <f>IF(Weighting!$P$17&gt;0,B17,"")</f>
        <v/>
      </c>
      <c r="B17" t="e">
        <f>Weighting!$C$17</f>
        <v>#DIV/0!</v>
      </c>
      <c r="C17" t="e">
        <f>Weighting!$F$17</f>
        <v>#NUM!</v>
      </c>
      <c r="D17" t="e">
        <f>IF(C17=1,'Data Transformation'!$G$3+0.5*'Data Transformation'!$W$25,IF(C18=1,D18-'Data Transformation'!$W$25,FALSE))</f>
        <v>#NUM!</v>
      </c>
      <c r="E17">
        <f>IF(ISLOGICAL(D17),"",FREQUENCY('Data Transformation'!$G$425:$G$8425,D17))</f>
        <v>0</v>
      </c>
      <c r="F17">
        <f t="shared" si="0"/>
        <v>0</v>
      </c>
      <c r="G17">
        <f>Weighting!$H$17</f>
        <v>0</v>
      </c>
      <c r="H17">
        <f>FREQUENCY('Data Transformation'!$G$425:$G$8425, $B$17)</f>
        <v>0</v>
      </c>
      <c r="I17" t="e">
        <f t="shared" si="1"/>
        <v>#NUM!</v>
      </c>
      <c r="J17" t="e">
        <f t="shared" si="2"/>
        <v>#NUM!</v>
      </c>
      <c r="K17" t="e">
        <f>J17*Weighting!$W$17</f>
        <v>#NUM!</v>
      </c>
      <c r="M17" s="14"/>
    </row>
    <row r="18" spans="1:25" x14ac:dyDescent="0.25">
      <c r="A18" s="32" t="str">
        <f>IF(Weighting!$P$18&gt;0,B18,"")</f>
        <v/>
      </c>
      <c r="B18" t="e">
        <f>Weighting!$C$18</f>
        <v>#DIV/0!</v>
      </c>
      <c r="C18" t="e">
        <f>Weighting!$F$18</f>
        <v>#NUM!</v>
      </c>
      <c r="D18" t="e">
        <f>IF(C18=1,'Data Transformation'!$G$3+0.5*'Data Transformation'!$W$25,IF(C19=1,D19-'Data Transformation'!$W$25,FALSE))</f>
        <v>#NUM!</v>
      </c>
      <c r="E18">
        <f>IF(ISLOGICAL(D18),"",FREQUENCY('Data Transformation'!$G$425:$G$8425,D18))</f>
        <v>0</v>
      </c>
      <c r="F18">
        <f t="shared" si="0"/>
        <v>0</v>
      </c>
      <c r="G18">
        <f>Weighting!$H$18</f>
        <v>0</v>
      </c>
      <c r="H18">
        <f>FREQUENCY('Data Transformation'!$G$425:$G$8425, $B$18)</f>
        <v>0</v>
      </c>
      <c r="I18" t="e">
        <f t="shared" si="1"/>
        <v>#NUM!</v>
      </c>
      <c r="J18" t="e">
        <f t="shared" si="2"/>
        <v>#NUM!</v>
      </c>
      <c r="K18" t="e">
        <f>J18*Weighting!$W$18</f>
        <v>#NUM!</v>
      </c>
      <c r="M18" s="14"/>
    </row>
    <row r="19" spans="1:25" x14ac:dyDescent="0.25">
      <c r="A19" s="32" t="str">
        <f>IF(Weighting!$P$19&gt;0,B19,"")</f>
        <v/>
      </c>
      <c r="B19" t="e">
        <f>Weighting!$C$19</f>
        <v>#DIV/0!</v>
      </c>
      <c r="C19" t="e">
        <f>Weighting!$F$19</f>
        <v>#NUM!</v>
      </c>
      <c r="D19" t="e">
        <f>IF(C19=1,'Data Transformation'!$G$3+0.5*'Data Transformation'!$W$25,IF(C20=1,D20-'Data Transformation'!$W$25,FALSE))</f>
        <v>#NUM!</v>
      </c>
      <c r="E19">
        <f>IF(ISLOGICAL(D19),"",FREQUENCY('Data Transformation'!$G$425:$G$8425,D19))</f>
        <v>0</v>
      </c>
      <c r="F19">
        <f t="shared" si="0"/>
        <v>0</v>
      </c>
      <c r="G19">
        <f>Weighting!$H$19</f>
        <v>0</v>
      </c>
      <c r="H19">
        <f>FREQUENCY('Data Transformation'!$G$425:$G$8425, $B$19)</f>
        <v>0</v>
      </c>
      <c r="I19" t="e">
        <f t="shared" si="1"/>
        <v>#NUM!</v>
      </c>
      <c r="J19" t="e">
        <f t="shared" si="2"/>
        <v>#NUM!</v>
      </c>
      <c r="K19" t="e">
        <f>J19*Weighting!$W$19</f>
        <v>#NUM!</v>
      </c>
      <c r="M19" s="14"/>
    </row>
    <row r="20" spans="1:25" x14ac:dyDescent="0.25">
      <c r="A20" s="32" t="str">
        <f>IF(Weighting!$P$20&gt;0,B20,"")</f>
        <v/>
      </c>
      <c r="B20" t="e">
        <f>Weighting!$C$20</f>
        <v>#DIV/0!</v>
      </c>
      <c r="C20" t="e">
        <f>Weighting!$F$20</f>
        <v>#NUM!</v>
      </c>
      <c r="D20" t="e">
        <f>IF(C20=1,'Data Transformation'!$G$3+0.5*'Data Transformation'!$W$25,IF(C21=1,D21-'Data Transformation'!$W$25,FALSE))</f>
        <v>#NUM!</v>
      </c>
      <c r="E20">
        <f>IF(ISLOGICAL(D20),"",FREQUENCY('Data Transformation'!$G$425:$G$8425,D20))</f>
        <v>0</v>
      </c>
      <c r="F20">
        <f t="shared" si="0"/>
        <v>0</v>
      </c>
      <c r="G20">
        <f>Weighting!$H$20</f>
        <v>0</v>
      </c>
      <c r="H20">
        <f>FREQUENCY('Data Transformation'!$G$425:$G$8425, $B$20)</f>
        <v>0</v>
      </c>
      <c r="I20" t="e">
        <f t="shared" si="1"/>
        <v>#NUM!</v>
      </c>
      <c r="J20" t="e">
        <f t="shared" si="2"/>
        <v>#NUM!</v>
      </c>
      <c r="K20" t="e">
        <f>J20*Weighting!$W$20</f>
        <v>#NUM!</v>
      </c>
      <c r="M20" s="14"/>
    </row>
    <row r="21" spans="1:25" x14ac:dyDescent="0.25">
      <c r="A21" s="32" t="str">
        <f>IF(Weighting!$P$21&gt;0,B21,"")</f>
        <v/>
      </c>
      <c r="B21" t="e">
        <f>Weighting!$C$21</f>
        <v>#DIV/0!</v>
      </c>
      <c r="C21" t="e">
        <f>Weighting!$F$21</f>
        <v>#NUM!</v>
      </c>
      <c r="D21" t="e">
        <f>IF(C21=1,'Data Transformation'!$G$3+0.5*'Data Transformation'!$W$25,IF(C22=1,D22-'Data Transformation'!$W$25,FALSE))</f>
        <v>#NUM!</v>
      </c>
      <c r="E21">
        <f>IF(ISLOGICAL(D21),"",FREQUENCY('Data Transformation'!$G$425:$G$8425,D21))</f>
        <v>0</v>
      </c>
      <c r="F21">
        <f t="shared" si="0"/>
        <v>0</v>
      </c>
      <c r="G21">
        <f>Weighting!$H$21</f>
        <v>0</v>
      </c>
      <c r="H21">
        <f>FREQUENCY('Data Transformation'!$G$425:$G$8425, $B$21)</f>
        <v>0</v>
      </c>
      <c r="I21" t="e">
        <f t="shared" si="1"/>
        <v>#NUM!</v>
      </c>
      <c r="J21" t="e">
        <f t="shared" si="2"/>
        <v>#NUM!</v>
      </c>
      <c r="K21" t="e">
        <f>J21*Weighting!$W$21</f>
        <v>#NUM!</v>
      </c>
      <c r="M21" s="14"/>
    </row>
    <row r="22" spans="1:25" x14ac:dyDescent="0.25">
      <c r="A22" s="32" t="str">
        <f>IF(Weighting!$P$22&gt;0,B22,"")</f>
        <v/>
      </c>
      <c r="B22" t="e">
        <f>Weighting!$C$22</f>
        <v>#DIV/0!</v>
      </c>
      <c r="C22" t="e">
        <f>Weighting!$F$22</f>
        <v>#NUM!</v>
      </c>
      <c r="D22" t="e">
        <f>IF(C22=1,'Data Transformation'!$G$3+0.5*'Data Transformation'!$W$25,IF(C23=1,D23-'Data Transformation'!$W$25,FALSE))</f>
        <v>#NUM!</v>
      </c>
      <c r="E22">
        <f>IF(ISLOGICAL(D22),"",FREQUENCY('Data Transformation'!$G$425:$G$8425,D22))</f>
        <v>0</v>
      </c>
      <c r="F22">
        <f t="shared" si="0"/>
        <v>0</v>
      </c>
      <c r="G22">
        <f>Weighting!$H$22</f>
        <v>0</v>
      </c>
      <c r="H22">
        <f>FREQUENCY('Data Transformation'!$G$425:$G$8425, $B$22)</f>
        <v>0</v>
      </c>
      <c r="I22" t="e">
        <f t="shared" si="1"/>
        <v>#NUM!</v>
      </c>
      <c r="J22" t="e">
        <f t="shared" si="2"/>
        <v>#NUM!</v>
      </c>
      <c r="K22" t="e">
        <f>J22*Weighting!$W$22</f>
        <v>#NUM!</v>
      </c>
      <c r="M22" s="14"/>
    </row>
    <row r="23" spans="1:25" x14ac:dyDescent="0.25">
      <c r="A23" s="32" t="str">
        <f>IF(Weighting!$P$23&gt;0,B23,"")</f>
        <v/>
      </c>
      <c r="B23" t="e">
        <f>Weighting!$C$23</f>
        <v>#DIV/0!</v>
      </c>
      <c r="C23" t="e">
        <f>Weighting!$F$23</f>
        <v>#NUM!</v>
      </c>
      <c r="D23" t="e">
        <f>IF(C23=1,'Data Transformation'!$G$3+0.5*'Data Transformation'!$W$25,IF(C24=1,D24-'Data Transformation'!$W$25,FALSE))</f>
        <v>#NUM!</v>
      </c>
      <c r="E23">
        <f>IF(ISLOGICAL(D23),"",FREQUENCY('Data Transformation'!$G$425:$G$8425,D23))</f>
        <v>0</v>
      </c>
      <c r="F23">
        <f t="shared" si="0"/>
        <v>0</v>
      </c>
      <c r="G23">
        <f>Weighting!$H$23</f>
        <v>0</v>
      </c>
      <c r="H23">
        <f>FREQUENCY('Data Transformation'!$G$425:$G$8425, $B$23)</f>
        <v>0</v>
      </c>
      <c r="I23" t="e">
        <f t="shared" si="1"/>
        <v>#NUM!</v>
      </c>
      <c r="J23" t="e">
        <f t="shared" si="2"/>
        <v>#NUM!</v>
      </c>
      <c r="K23" t="e">
        <f>J23*Weighting!$W$23</f>
        <v>#NUM!</v>
      </c>
      <c r="M23" s="14"/>
    </row>
    <row r="24" spans="1:25" x14ac:dyDescent="0.25">
      <c r="A24" s="32" t="str">
        <f>IF(Weighting!$P$24&gt;0,B24,"")</f>
        <v/>
      </c>
      <c r="B24" t="e">
        <f>Weighting!$C$24</f>
        <v>#DIV/0!</v>
      </c>
      <c r="C24" t="e">
        <f>Weighting!$F$24</f>
        <v>#NUM!</v>
      </c>
      <c r="D24" t="e">
        <f>IF(C24=1,'Data Transformation'!$G$3+0.5*'Data Transformation'!$W$25,IF(C25=1,D25-'Data Transformation'!$W$25,FALSE))</f>
        <v>#NUM!</v>
      </c>
      <c r="E24">
        <f>IF(ISLOGICAL(D24),"",FREQUENCY('Data Transformation'!$G$425:$G$8425,D24))</f>
        <v>0</v>
      </c>
      <c r="F24">
        <f t="shared" si="0"/>
        <v>0</v>
      </c>
      <c r="G24">
        <f>Weighting!$H$24</f>
        <v>0</v>
      </c>
      <c r="H24">
        <f>FREQUENCY('Data Transformation'!$G$425:$G$8425, $B$24)</f>
        <v>0</v>
      </c>
      <c r="I24" t="e">
        <f t="shared" si="1"/>
        <v>#NUM!</v>
      </c>
      <c r="J24" t="e">
        <f t="shared" si="2"/>
        <v>#NUM!</v>
      </c>
      <c r="K24" t="e">
        <f>J24*Weighting!$W$24</f>
        <v>#NUM!</v>
      </c>
      <c r="M24" s="14"/>
    </row>
    <row r="25" spans="1:25" x14ac:dyDescent="0.25">
      <c r="A25" s="32" t="str">
        <f>IF(Weighting!$P$25&gt;0,B25,"")</f>
        <v/>
      </c>
      <c r="B25" t="e">
        <f>Weighting!$C$25</f>
        <v>#DIV/0!</v>
      </c>
      <c r="C25" t="e">
        <f>Weighting!$F$25</f>
        <v>#NUM!</v>
      </c>
      <c r="D25" t="e">
        <f>IF(C25=1,'Data Transformation'!$G$3+0.5*'Data Transformation'!$W$25,IF(C26=1,D26-'Data Transformation'!$W$25,FALSE))</f>
        <v>#NUM!</v>
      </c>
      <c r="E25">
        <f>IF(ISLOGICAL(D25),"",FREQUENCY('Data Transformation'!$G$425:$G$8425,D25))</f>
        <v>0</v>
      </c>
      <c r="F25">
        <f t="shared" si="0"/>
        <v>0</v>
      </c>
      <c r="G25">
        <f>Weighting!$H$25</f>
        <v>0</v>
      </c>
      <c r="H25">
        <f>FREQUENCY('Data Transformation'!$G$425:$G$8425, $B$25)</f>
        <v>0</v>
      </c>
      <c r="I25" t="e">
        <f t="shared" si="1"/>
        <v>#NUM!</v>
      </c>
      <c r="J25" t="e">
        <f t="shared" si="2"/>
        <v>#NUM!</v>
      </c>
      <c r="K25" t="e">
        <f>J25*Weighting!$W$25</f>
        <v>#NUM!</v>
      </c>
      <c r="M25" s="14"/>
    </row>
    <row r="26" spans="1:25" x14ac:dyDescent="0.25">
      <c r="M26" s="14"/>
    </row>
    <row r="27" spans="1:25" ht="23.25" x14ac:dyDescent="0.35">
      <c r="A27" s="21" t="s">
        <v>0</v>
      </c>
      <c r="B27" s="21" t="str">
        <f>IFERROR(VLOOKUP(C27,'Data Transformation'!$L$6:$M$426,2,FALSE),"")</f>
        <v/>
      </c>
      <c r="C27" s="21">
        <v>1</v>
      </c>
      <c r="D27" s="21"/>
      <c r="E27" s="21"/>
      <c r="F27" s="21"/>
      <c r="G27" s="21"/>
      <c r="H27" s="22"/>
      <c r="I27" s="22"/>
      <c r="L27" s="21" t="str">
        <f>B27</f>
        <v/>
      </c>
      <c r="M27" s="23" t="e">
        <f>INDEX('Data Transformation'!$O$4:$O$424,MATCH($B$27,'Data Transformation'!$M$4:$M$424,0),MATCH($M$2,'Data Transformation'!$O$3,0))</f>
        <v>#N/A</v>
      </c>
      <c r="N27" s="27" t="e">
        <f>IF('Input and Summary Results'!$J$16="minimum",'Bin Analysis'!X28/(M27-1),'Bin Analysis'!Y27/('Bin Analysis'!M27-1))</f>
        <v>#N/A</v>
      </c>
      <c r="O27" s="27" t="e">
        <f>IF(M27=FALSE,NA(),(VLOOKUP(1,C30:K49,4,FALSE))/(M27-1))</f>
        <v>#N/A</v>
      </c>
      <c r="P27" s="27" t="e">
        <f>IF(M27=FALSE,NA(),SUM(J30:J49)/Weighting!$S$5)</f>
        <v>#N/A</v>
      </c>
      <c r="Q27" s="27" t="e">
        <f>IF(M27=FALSE,NA(),SUM(K30:K49)/Weighting!$S$6)</f>
        <v>#N/A</v>
      </c>
      <c r="R27" s="27" t="e">
        <f>IF(M27=FALSE,NA(),(VLOOKUP(1,G30:K49,3,FALSE))/(M27-1))</f>
        <v>#N/A</v>
      </c>
      <c r="S27" s="22" t="e">
        <f>IF(M27=FALSE,NA(),IF(SUM(J30:J49)=2,"yes","no"))</f>
        <v>#N/A</v>
      </c>
      <c r="T27" s="21"/>
      <c r="U27" s="21"/>
      <c r="V27" s="21"/>
      <c r="X27" s="2" cm="2">
        <f t="array" ref="X27:X28">FREQUENCY(IF('Data Transformation'!$B$425:$B$6424='Bin Analysis'!L27,'Data Transformation'!$G$425:$G$6424),'Data Transformation'!$U$11)</f>
        <v>0</v>
      </c>
      <c r="Y27" s="2" cm="2">
        <f t="array" ref="Y27:Y28">FREQUENCY(IF('Data Transformation'!$B$425:$B$6424='Bin Analysis'!L27,'Data Transformation'!$G$425:$G$6424),'Data Transformation'!$U$12)</f>
        <v>0</v>
      </c>
    </row>
    <row r="28" spans="1:25" x14ac:dyDescent="0.25">
      <c r="A28" s="14" t="s">
        <v>67</v>
      </c>
      <c r="B28" t="s">
        <v>47</v>
      </c>
      <c r="C28" t="s">
        <v>5</v>
      </c>
      <c r="D28" t="s">
        <v>100</v>
      </c>
      <c r="E28" t="s">
        <v>101</v>
      </c>
      <c r="F28" t="s">
        <v>102</v>
      </c>
      <c r="G28" t="s">
        <v>70</v>
      </c>
      <c r="H28" t="s">
        <v>31</v>
      </c>
      <c r="I28" t="s">
        <v>32</v>
      </c>
      <c r="J28" t="s">
        <v>46</v>
      </c>
      <c r="K28" s="14" t="s">
        <v>45</v>
      </c>
      <c r="M28" s="14"/>
      <c r="X28" s="2">
        <v>0</v>
      </c>
      <c r="Y28" s="2">
        <v>0</v>
      </c>
    </row>
    <row r="29" spans="1:25" x14ac:dyDescent="0.25">
      <c r="D29" t="e">
        <f>IF(C29=1,'Data Transformation'!$G$3+0.5*'Data Transformation'!$W$25,IF(C30=1,D30-'Data Transformation'!$W$25,FALSE))</f>
        <v>#NUM!</v>
      </c>
      <c r="E29">
        <f t="array" ref="E29">IF(ISLOGICAL(D29),"",FREQUENCY(IF('Data Transformation'!$B$425:$B$8425='Bin Analysis'!$B$27,'Data Transformation'!$G$425:$G$8425),D29))</f>
        <v>2001</v>
      </c>
      <c r="F29" t="e">
        <f>IF(ISLOGICAL(D29),"",E29-E28)</f>
        <v>#VALUE!</v>
      </c>
      <c r="M29" s="14"/>
    </row>
    <row r="30" spans="1:25" x14ac:dyDescent="0.25">
      <c r="A30" s="32" t="e">
        <f>IF(Weighting!$P$6&gt;0,B30,"")</f>
        <v>#NUM!</v>
      </c>
      <c r="B30" t="e">
        <f>Weighting!$C$6</f>
        <v>#DIV/0!</v>
      </c>
      <c r="C30" t="e">
        <f>Weighting!$F$6</f>
        <v>#NUM!</v>
      </c>
      <c r="D30" t="e">
        <f>IF(C30=1,'Data Transformation'!$G$3+0.5*'Data Transformation'!$W$25,IF(C31=1,D31-'Data Transformation'!$W$25,FALSE))</f>
        <v>#NUM!</v>
      </c>
      <c r="E30">
        <f t="array" ref="E30">IF(ISLOGICAL(D30),"",FREQUENCY(IF('Data Transformation'!$B$425:$B$8425='Bin Analysis'!$B$27,'Data Transformation'!$G$425:$G$8425),D30))</f>
        <v>2001</v>
      </c>
      <c r="F30">
        <f>IF(ISLOGICAL(D30),"",E30-E29)</f>
        <v>0</v>
      </c>
      <c r="G30">
        <f>Weighting!$H$6</f>
        <v>1</v>
      </c>
      <c r="H30">
        <f t="array" ref="H30">FREQUENCY(IF('Data Transformation'!$B$4:$B$8425=$B$27,'Data Transformation'!$G$4:$G$8425),'Bin Analysis'!$B30)</f>
        <v>2073</v>
      </c>
      <c r="I30">
        <f>H30-H29</f>
        <v>2073</v>
      </c>
      <c r="J30">
        <f>IF(I30=0,0,1)</f>
        <v>1</v>
      </c>
      <c r="K30" t="e">
        <f>J30*Weighting!$W$6</f>
        <v>#NUM!</v>
      </c>
      <c r="M30" s="14"/>
    </row>
    <row r="31" spans="1:25" x14ac:dyDescent="0.25">
      <c r="A31" s="32" t="str">
        <f>IF(Weighting!$P$7&gt;0,B31,"")</f>
        <v/>
      </c>
      <c r="B31" t="e">
        <f>Weighting!$C$7</f>
        <v>#DIV/0!</v>
      </c>
      <c r="C31" t="e">
        <f>Weighting!$F$7</f>
        <v>#NUM!</v>
      </c>
      <c r="D31" t="e">
        <f>IF(C31=1,'Data Transformation'!$G$3+0.5*'Data Transformation'!$W$25,IF(C32=1,D32-'Data Transformation'!$W$25,FALSE))</f>
        <v>#NUM!</v>
      </c>
      <c r="E31">
        <f t="array" ref="E31">IF(ISLOGICAL(D31),"",FREQUENCY(IF('Data Transformation'!$B$425:$B$8425='Bin Analysis'!$B$27,'Data Transformation'!$G$425:$G$8425),D31))</f>
        <v>2001</v>
      </c>
      <c r="F31">
        <f t="shared" ref="F31:F49" si="3">IF(ISLOGICAL(D31),"",E31-E30)</f>
        <v>0</v>
      </c>
      <c r="G31">
        <f>Weighting!$H$7</f>
        <v>0</v>
      </c>
      <c r="H31">
        <f t="array" ref="H31">FREQUENCY(IF('Data Transformation'!$B$4:$B$8425=$B$27,'Data Transformation'!$G$4:$G$8425),'Bin Analysis'!$B31)</f>
        <v>2073</v>
      </c>
      <c r="I31">
        <f t="shared" ref="I31:I49" si="4">H31-H30</f>
        <v>0</v>
      </c>
      <c r="J31">
        <f>IF(I31=0,0,1)</f>
        <v>0</v>
      </c>
      <c r="K31">
        <f>J31*Weighting!$W$7</f>
        <v>0</v>
      </c>
      <c r="M31" s="14"/>
    </row>
    <row r="32" spans="1:25" x14ac:dyDescent="0.25">
      <c r="A32" s="32" t="str">
        <f>IF(Weighting!$P$8&gt;0,B32,"")</f>
        <v/>
      </c>
      <c r="B32" t="e">
        <f>Weighting!$C$8</f>
        <v>#DIV/0!</v>
      </c>
      <c r="C32" t="e">
        <f>Weighting!$F$8</f>
        <v>#NUM!</v>
      </c>
      <c r="D32" t="e">
        <f>IF(C32=1,'Data Transformation'!$G$3+0.5*'Data Transformation'!$W$25,IF(C33=1,D33-'Data Transformation'!$W$25,FALSE))</f>
        <v>#NUM!</v>
      </c>
      <c r="E32">
        <f t="array" ref="E32">IF(ISLOGICAL(D32),"",FREQUENCY(IF('Data Transformation'!$B$425:$B$8425='Bin Analysis'!$B$27,'Data Transformation'!$G$425:$G$8425),D32))</f>
        <v>2001</v>
      </c>
      <c r="F32">
        <f t="shared" si="3"/>
        <v>0</v>
      </c>
      <c r="G32">
        <f>Weighting!$H$8</f>
        <v>0</v>
      </c>
      <c r="H32">
        <f t="array" ref="H32">FREQUENCY(IF('Data Transformation'!$B$4:$B$8425=$B$27,'Data Transformation'!$G$4:$G$8425),'Bin Analysis'!$B32)</f>
        <v>2073</v>
      </c>
      <c r="I32">
        <f t="shared" si="4"/>
        <v>0</v>
      </c>
      <c r="J32">
        <f t="shared" ref="J32:J49" si="5">IF(I32=0,0,1)</f>
        <v>0</v>
      </c>
      <c r="K32">
        <f>J32*Weighting!$W$8</f>
        <v>0</v>
      </c>
      <c r="M32" s="14"/>
    </row>
    <row r="33" spans="1:13" x14ac:dyDescent="0.25">
      <c r="A33" s="32" t="str">
        <f>IF(Weighting!$P$9&gt;0,B33,"")</f>
        <v/>
      </c>
      <c r="B33" s="50" t="e">
        <f>Weighting!$C$9</f>
        <v>#DIV/0!</v>
      </c>
      <c r="C33" t="e">
        <f>Weighting!$F$9</f>
        <v>#NUM!</v>
      </c>
      <c r="D33" t="e">
        <f>IF(C33=1,'Data Transformation'!$G$3+0.5*'Data Transformation'!$W$25,IF(C34=1,D34-'Data Transformation'!$W$25,FALSE))</f>
        <v>#NUM!</v>
      </c>
      <c r="E33">
        <f t="array" ref="E33">IF(ISLOGICAL(D33),"",FREQUENCY(IF('Data Transformation'!$B$425:$B$8425='Bin Analysis'!$B$27,'Data Transformation'!$G$425:$G$8425),D33))</f>
        <v>2001</v>
      </c>
      <c r="F33">
        <f t="shared" si="3"/>
        <v>0</v>
      </c>
      <c r="G33">
        <f>Weighting!$H$9</f>
        <v>0</v>
      </c>
      <c r="H33">
        <f t="array" ref="H33">FREQUENCY(IF('Data Transformation'!$B$4:$B$8425=$B$27,'Data Transformation'!$G$4:$G$8425),'Bin Analysis'!$B33)</f>
        <v>2073</v>
      </c>
      <c r="I33">
        <f t="shared" si="4"/>
        <v>0</v>
      </c>
      <c r="J33">
        <f t="shared" si="5"/>
        <v>0</v>
      </c>
      <c r="K33">
        <f>J33*Weighting!$W$9</f>
        <v>0</v>
      </c>
      <c r="M33" s="14"/>
    </row>
    <row r="34" spans="1:13" x14ac:dyDescent="0.25">
      <c r="A34" s="32" t="str">
        <f>IF(Weighting!$P$10&gt;0,B34,"")</f>
        <v/>
      </c>
      <c r="B34" t="e">
        <f>Weighting!$C$10</f>
        <v>#DIV/0!</v>
      </c>
      <c r="C34" t="e">
        <f>Weighting!$F$10</f>
        <v>#NUM!</v>
      </c>
      <c r="D34" t="e">
        <f>IF(C34=1,'Data Transformation'!$G$3+0.5*'Data Transformation'!$W$25,IF(C35=1,D35-'Data Transformation'!$W$25,FALSE))</f>
        <v>#NUM!</v>
      </c>
      <c r="E34">
        <f t="array" ref="E34">IF(ISLOGICAL(D34),"",FREQUENCY(IF('Data Transformation'!$B$425:$B$8425='Bin Analysis'!$B$27,'Data Transformation'!$G$425:$G$8425),D34))</f>
        <v>2001</v>
      </c>
      <c r="F34">
        <f t="shared" si="3"/>
        <v>0</v>
      </c>
      <c r="G34">
        <f>Weighting!$H$10</f>
        <v>0</v>
      </c>
      <c r="H34">
        <f t="array" ref="H34">FREQUENCY(IF('Data Transformation'!$B$4:$B$8425=$B$27,'Data Transformation'!$G$4:$G$8425),'Bin Analysis'!$B34)</f>
        <v>2073</v>
      </c>
      <c r="I34">
        <f t="shared" si="4"/>
        <v>0</v>
      </c>
      <c r="J34">
        <f t="shared" si="5"/>
        <v>0</v>
      </c>
      <c r="K34">
        <f>J34*Weighting!$W$10</f>
        <v>0</v>
      </c>
      <c r="M34" s="14"/>
    </row>
    <row r="35" spans="1:13" x14ac:dyDescent="0.25">
      <c r="A35" s="32" t="str">
        <f>IF(Weighting!$P$11&gt;0,B35,"")</f>
        <v/>
      </c>
      <c r="B35" t="e">
        <f>Weighting!$C$11</f>
        <v>#DIV/0!</v>
      </c>
      <c r="C35" t="e">
        <f>Weighting!$F$11</f>
        <v>#NUM!</v>
      </c>
      <c r="D35" t="e">
        <f>IF(C35=1,'Data Transformation'!$G$3+0.5*'Data Transformation'!$W$25,IF(C36=1,D36-'Data Transformation'!$W$25,FALSE))</f>
        <v>#NUM!</v>
      </c>
      <c r="E35">
        <f t="array" ref="E35">IF(ISLOGICAL(D35),"",FREQUENCY(IF('Data Transformation'!$B$425:$B$8425='Bin Analysis'!$B$27,'Data Transformation'!$G$425:$G$8425),D35))</f>
        <v>2001</v>
      </c>
      <c r="F35">
        <f t="shared" si="3"/>
        <v>0</v>
      </c>
      <c r="G35">
        <f>Weighting!$H$11</f>
        <v>0</v>
      </c>
      <c r="H35">
        <f t="array" ref="H35">FREQUENCY(IF('Data Transformation'!$B$4:$B$8425=$B$27,'Data Transformation'!$G$4:$G$8425),'Bin Analysis'!$B35)</f>
        <v>2073</v>
      </c>
      <c r="I35">
        <f t="shared" si="4"/>
        <v>0</v>
      </c>
      <c r="J35">
        <f t="shared" si="5"/>
        <v>0</v>
      </c>
      <c r="K35">
        <f>J35*Weighting!$W$11</f>
        <v>0</v>
      </c>
      <c r="M35" s="14"/>
    </row>
    <row r="36" spans="1:13" x14ac:dyDescent="0.25">
      <c r="A36" s="32" t="str">
        <f>IF(Weighting!$P$12&gt;0,B36,"")</f>
        <v/>
      </c>
      <c r="B36" t="e">
        <f>Weighting!$C$12</f>
        <v>#DIV/0!</v>
      </c>
      <c r="C36" t="e">
        <f>Weighting!$F$12</f>
        <v>#NUM!</v>
      </c>
      <c r="D36" t="e">
        <f>IF(C36=1,'Data Transformation'!$G$3+0.5*'Data Transformation'!$W$25,IF(C37=1,D37-'Data Transformation'!$W$25,FALSE))</f>
        <v>#NUM!</v>
      </c>
      <c r="E36">
        <f t="array" ref="E36">IF(ISLOGICAL(D36),"",FREQUENCY(IF('Data Transformation'!$B$425:$B$8425='Bin Analysis'!$B$27,'Data Transformation'!$G$425:$G$8425),D36))</f>
        <v>2001</v>
      </c>
      <c r="F36">
        <f t="shared" si="3"/>
        <v>0</v>
      </c>
      <c r="G36">
        <f>Weighting!$H$12</f>
        <v>0</v>
      </c>
      <c r="H36">
        <f t="array" ref="H36">FREQUENCY(IF('Data Transformation'!$B$4:$B$8425=$B$27,'Data Transformation'!$G$4:$G$8425),'Bin Analysis'!$B36)</f>
        <v>2073</v>
      </c>
      <c r="I36">
        <f t="shared" si="4"/>
        <v>0</v>
      </c>
      <c r="J36">
        <f t="shared" si="5"/>
        <v>0</v>
      </c>
      <c r="K36">
        <f>J36*Weighting!$W$12</f>
        <v>0</v>
      </c>
      <c r="M36" s="14"/>
    </row>
    <row r="37" spans="1:13" x14ac:dyDescent="0.25">
      <c r="A37" s="32" t="str">
        <f>IF(Weighting!$P$13&gt;0,B37,"")</f>
        <v/>
      </c>
      <c r="B37" t="e">
        <f>Weighting!$C$13</f>
        <v>#DIV/0!</v>
      </c>
      <c r="C37" t="e">
        <f>Weighting!$F$13</f>
        <v>#NUM!</v>
      </c>
      <c r="D37" t="e">
        <f>IF(C37=1,'Data Transformation'!$G$3+0.5*'Data Transformation'!$W$25,IF(C38=1,D38-'Data Transformation'!$W$25,FALSE))</f>
        <v>#NUM!</v>
      </c>
      <c r="E37">
        <f t="array" ref="E37">IF(ISLOGICAL(D37),"",FREQUENCY(IF('Data Transformation'!$B$425:$B$8425='Bin Analysis'!$B$27,'Data Transformation'!$G$425:$G$8425),D37))</f>
        <v>2001</v>
      </c>
      <c r="F37">
        <f t="shared" si="3"/>
        <v>0</v>
      </c>
      <c r="G37">
        <f>Weighting!$H$13</f>
        <v>0</v>
      </c>
      <c r="H37">
        <f t="array" ref="H37">FREQUENCY(IF('Data Transformation'!$B$4:$B$8425=$B$27,'Data Transformation'!$G$4:$G$8425),'Bin Analysis'!$B37)</f>
        <v>2073</v>
      </c>
      <c r="I37">
        <f t="shared" si="4"/>
        <v>0</v>
      </c>
      <c r="J37">
        <f t="shared" si="5"/>
        <v>0</v>
      </c>
      <c r="K37">
        <f>J37*Weighting!$W$13</f>
        <v>0</v>
      </c>
      <c r="M37" s="14"/>
    </row>
    <row r="38" spans="1:13" x14ac:dyDescent="0.25">
      <c r="A38" s="32" t="str">
        <f>IF(Weighting!$P$14&gt;0,B38,"")</f>
        <v/>
      </c>
      <c r="B38" t="e">
        <f>Weighting!$C$14</f>
        <v>#DIV/0!</v>
      </c>
      <c r="C38" t="e">
        <f>Weighting!$F$14</f>
        <v>#NUM!</v>
      </c>
      <c r="D38" t="e">
        <f>IF(C38=1,'Data Transformation'!$G$3+0.5*'Data Transformation'!$W$25,IF(C39=1,D39-'Data Transformation'!$W$25,FALSE))</f>
        <v>#NUM!</v>
      </c>
      <c r="E38">
        <f t="array" ref="E38">IF(ISLOGICAL(D38),"",FREQUENCY(IF('Data Transformation'!$B$425:$B$8425='Bin Analysis'!$B$27,'Data Transformation'!$G$425:$G$8425),D38))</f>
        <v>2001</v>
      </c>
      <c r="F38">
        <f t="shared" si="3"/>
        <v>0</v>
      </c>
      <c r="G38">
        <f>Weighting!$H$14</f>
        <v>0</v>
      </c>
      <c r="H38">
        <f t="array" ref="H38">FREQUENCY(IF('Data Transformation'!$B$4:$B$8425=$B$27,'Data Transformation'!$G$4:$G$8425),'Bin Analysis'!$B38)</f>
        <v>2073</v>
      </c>
      <c r="I38">
        <f t="shared" si="4"/>
        <v>0</v>
      </c>
      <c r="J38">
        <f t="shared" si="5"/>
        <v>0</v>
      </c>
      <c r="K38">
        <f>J38*Weighting!$W$14</f>
        <v>0</v>
      </c>
      <c r="M38" s="14"/>
    </row>
    <row r="39" spans="1:13" x14ac:dyDescent="0.25">
      <c r="A39" s="32" t="str">
        <f>IF(Weighting!$P$15&gt;0,B39,"")</f>
        <v/>
      </c>
      <c r="B39" t="e">
        <f>Weighting!$C$15</f>
        <v>#DIV/0!</v>
      </c>
      <c r="C39" t="e">
        <f>Weighting!$F$15</f>
        <v>#NUM!</v>
      </c>
      <c r="D39" t="e">
        <f>IF(C39=1,'Data Transformation'!$G$3+0.5*'Data Transformation'!$W$25,IF(C40=1,D40-'Data Transformation'!$W$25,FALSE))</f>
        <v>#NUM!</v>
      </c>
      <c r="E39">
        <f t="array" ref="E39">IF(ISLOGICAL(D39),"",FREQUENCY(IF('Data Transformation'!$B$425:$B$8425='Bin Analysis'!$B$27,'Data Transformation'!$G$425:$G$8425),D39))</f>
        <v>2001</v>
      </c>
      <c r="F39">
        <f t="shared" si="3"/>
        <v>0</v>
      </c>
      <c r="G39">
        <f>Weighting!$H$15</f>
        <v>0</v>
      </c>
      <c r="H39">
        <f t="array" ref="H39">FREQUENCY(IF('Data Transformation'!$B$4:$B$8425=$B$27,'Data Transformation'!$G$4:$G$8425),'Bin Analysis'!$B39)</f>
        <v>2073</v>
      </c>
      <c r="I39">
        <f t="shared" si="4"/>
        <v>0</v>
      </c>
      <c r="J39">
        <f t="shared" si="5"/>
        <v>0</v>
      </c>
      <c r="K39">
        <f>J39*Weighting!$W$15</f>
        <v>0</v>
      </c>
      <c r="M39" s="14"/>
    </row>
    <row r="40" spans="1:13" x14ac:dyDescent="0.25">
      <c r="A40" s="32" t="str">
        <f>IF(Weighting!$P$16&gt;0,B40,"")</f>
        <v/>
      </c>
      <c r="B40" t="e">
        <f>Weighting!$C$16</f>
        <v>#DIV/0!</v>
      </c>
      <c r="C40" t="e">
        <f>Weighting!$F$16</f>
        <v>#NUM!</v>
      </c>
      <c r="D40" t="e">
        <f>IF(C40=1,'Data Transformation'!$G$3+0.5*'Data Transformation'!$W$25,IF(C41=1,D41-'Data Transformation'!$W$25,FALSE))</f>
        <v>#NUM!</v>
      </c>
      <c r="E40">
        <f t="array" ref="E40">IF(ISLOGICAL(D40),"",FREQUENCY(IF('Data Transformation'!$B$425:$B$8425='Bin Analysis'!$B$27,'Data Transformation'!$G$425:$G$8425),D40))</f>
        <v>2001</v>
      </c>
      <c r="F40">
        <f t="shared" si="3"/>
        <v>0</v>
      </c>
      <c r="G40">
        <f>Weighting!$H$16</f>
        <v>0</v>
      </c>
      <c r="H40">
        <f t="array" ref="H40">FREQUENCY(IF('Data Transformation'!$B$4:$B$8425=$B$27,'Data Transformation'!$G$4:$G$8425),'Bin Analysis'!$B40)</f>
        <v>2073</v>
      </c>
      <c r="I40">
        <f t="shared" si="4"/>
        <v>0</v>
      </c>
      <c r="J40">
        <f t="shared" si="5"/>
        <v>0</v>
      </c>
      <c r="K40">
        <f>J40*Weighting!$W$16</f>
        <v>0</v>
      </c>
      <c r="M40" s="14"/>
    </row>
    <row r="41" spans="1:13" x14ac:dyDescent="0.25">
      <c r="A41" s="32" t="str">
        <f>IF(Weighting!$P$17&gt;0,B41,"")</f>
        <v/>
      </c>
      <c r="B41" t="e">
        <f>Weighting!$C$17</f>
        <v>#DIV/0!</v>
      </c>
      <c r="C41" t="e">
        <f>Weighting!$F$17</f>
        <v>#NUM!</v>
      </c>
      <c r="D41" t="e">
        <f>IF(C41=1,'Data Transformation'!$G$3+0.5*'Data Transformation'!$W$25,IF(C42=1,D42-'Data Transformation'!$W$25,FALSE))</f>
        <v>#NUM!</v>
      </c>
      <c r="E41">
        <f t="array" ref="E41">IF(ISLOGICAL(D41),"",FREQUENCY(IF('Data Transformation'!$B$425:$B$8425='Bin Analysis'!$B$27,'Data Transformation'!$G$425:$G$8425),D41))</f>
        <v>2001</v>
      </c>
      <c r="F41">
        <f t="shared" si="3"/>
        <v>0</v>
      </c>
      <c r="G41">
        <f>Weighting!$H$17</f>
        <v>0</v>
      </c>
      <c r="H41">
        <f t="array" ref="H41">FREQUENCY(IF('Data Transformation'!$B$4:$B$8425=$B$27,'Data Transformation'!$G$4:$G$8425),'Bin Analysis'!$B41)</f>
        <v>2073</v>
      </c>
      <c r="I41">
        <f t="shared" si="4"/>
        <v>0</v>
      </c>
      <c r="J41">
        <f t="shared" si="5"/>
        <v>0</v>
      </c>
      <c r="K41">
        <f>J41*Weighting!$W$17</f>
        <v>0</v>
      </c>
      <c r="M41" s="14"/>
    </row>
    <row r="42" spans="1:13" x14ac:dyDescent="0.25">
      <c r="A42" s="32" t="str">
        <f>IF(Weighting!$P$18&gt;0,B42,"")</f>
        <v/>
      </c>
      <c r="B42" t="e">
        <f>Weighting!$C$18</f>
        <v>#DIV/0!</v>
      </c>
      <c r="C42" t="e">
        <f>Weighting!$F$18</f>
        <v>#NUM!</v>
      </c>
      <c r="D42" t="e">
        <f>IF(C42=1,'Data Transformation'!$G$3+0.5*'Data Transformation'!$W$25,IF(C43=1,D43-'Data Transformation'!$W$25,FALSE))</f>
        <v>#NUM!</v>
      </c>
      <c r="E42">
        <f t="array" ref="E42">IF(ISLOGICAL(D42),"",FREQUENCY(IF('Data Transformation'!$B$425:$B$8425='Bin Analysis'!$B$27,'Data Transformation'!$G$425:$G$8425),D42))</f>
        <v>2001</v>
      </c>
      <c r="F42">
        <f t="shared" si="3"/>
        <v>0</v>
      </c>
      <c r="G42">
        <f>Weighting!$H$18</f>
        <v>0</v>
      </c>
      <c r="H42">
        <f t="array" ref="H42">FREQUENCY(IF('Data Transformation'!$B$4:$B$8425=$B$27,'Data Transformation'!$G$4:$G$8425),'Bin Analysis'!$B42)</f>
        <v>2073</v>
      </c>
      <c r="I42">
        <f t="shared" si="4"/>
        <v>0</v>
      </c>
      <c r="J42">
        <f t="shared" si="5"/>
        <v>0</v>
      </c>
      <c r="K42">
        <f>J42*Weighting!$W$18</f>
        <v>0</v>
      </c>
      <c r="M42" s="14"/>
    </row>
    <row r="43" spans="1:13" x14ac:dyDescent="0.25">
      <c r="A43" s="32" t="str">
        <f>IF(Weighting!$P$19&gt;0,B43,"")</f>
        <v/>
      </c>
      <c r="B43" t="e">
        <f>Weighting!$C$19</f>
        <v>#DIV/0!</v>
      </c>
      <c r="C43" t="e">
        <f>Weighting!$F$19</f>
        <v>#NUM!</v>
      </c>
      <c r="D43" t="e">
        <f>IF(C43=1,'Data Transformation'!$G$3+0.5*'Data Transformation'!$W$25,IF(C44=1,D44-'Data Transformation'!$W$25,FALSE))</f>
        <v>#NUM!</v>
      </c>
      <c r="E43">
        <f t="array" ref="E43">IF(ISLOGICAL(D43),"",FREQUENCY(IF('Data Transformation'!$B$425:$B$8425='Bin Analysis'!$B$27,'Data Transformation'!$G$425:$G$8425),D43))</f>
        <v>2001</v>
      </c>
      <c r="F43">
        <f t="shared" si="3"/>
        <v>0</v>
      </c>
      <c r="G43">
        <f>Weighting!$H$19</f>
        <v>0</v>
      </c>
      <c r="H43">
        <f t="array" ref="H43">FREQUENCY(IF('Data Transformation'!$B$4:$B$8425=$B$27,'Data Transformation'!$G$4:$G$8425),'Bin Analysis'!$B43)</f>
        <v>2073</v>
      </c>
      <c r="I43">
        <f t="shared" si="4"/>
        <v>0</v>
      </c>
      <c r="J43">
        <f t="shared" si="5"/>
        <v>0</v>
      </c>
      <c r="K43">
        <f>J43*Weighting!$W$19</f>
        <v>0</v>
      </c>
      <c r="M43" s="14"/>
    </row>
    <row r="44" spans="1:13" x14ac:dyDescent="0.25">
      <c r="A44" s="32" t="str">
        <f>IF(Weighting!$P$20&gt;0,B44,"")</f>
        <v/>
      </c>
      <c r="B44" t="e">
        <f>Weighting!$C$20</f>
        <v>#DIV/0!</v>
      </c>
      <c r="C44" t="e">
        <f>Weighting!$F$20</f>
        <v>#NUM!</v>
      </c>
      <c r="D44" t="e">
        <f>IF(C44=1,'Data Transformation'!$G$3+0.5*'Data Transformation'!$W$25,IF(C45=1,D45-'Data Transformation'!$W$25,FALSE))</f>
        <v>#NUM!</v>
      </c>
      <c r="E44">
        <f t="array" ref="E44">IF(ISLOGICAL(D44),"",FREQUENCY(IF('Data Transformation'!$B$425:$B$8425='Bin Analysis'!$B$27,'Data Transformation'!$G$425:$G$8425),D44))</f>
        <v>2001</v>
      </c>
      <c r="F44">
        <f t="shared" si="3"/>
        <v>0</v>
      </c>
      <c r="G44">
        <f>Weighting!$H$20</f>
        <v>0</v>
      </c>
      <c r="H44">
        <f t="array" ref="H44">FREQUENCY(IF('Data Transformation'!$B$4:$B$8425=$B$27,'Data Transformation'!$G$4:$G$8425),'Bin Analysis'!$B44)</f>
        <v>2073</v>
      </c>
      <c r="I44">
        <f t="shared" si="4"/>
        <v>0</v>
      </c>
      <c r="J44">
        <f t="shared" si="5"/>
        <v>0</v>
      </c>
      <c r="K44">
        <f>J44*Weighting!$W$20</f>
        <v>0</v>
      </c>
      <c r="M44" s="14"/>
    </row>
    <row r="45" spans="1:13" x14ac:dyDescent="0.25">
      <c r="A45" s="32" t="str">
        <f>IF(Weighting!$P$21&gt;0,B45,"")</f>
        <v/>
      </c>
      <c r="B45" t="e">
        <f>Weighting!$C$21</f>
        <v>#DIV/0!</v>
      </c>
      <c r="C45" t="e">
        <f>Weighting!$F$21</f>
        <v>#NUM!</v>
      </c>
      <c r="D45" t="e">
        <f>IF(C45=1,'Data Transformation'!$G$3+0.5*'Data Transformation'!$W$25,IF(C46=1,D46-'Data Transformation'!$W$25,FALSE))</f>
        <v>#NUM!</v>
      </c>
      <c r="E45">
        <f t="array" ref="E45">IF(ISLOGICAL(D45),"",FREQUENCY(IF('Data Transformation'!$B$425:$B$8425='Bin Analysis'!$B$27,'Data Transformation'!$G$425:$G$8425),D45))</f>
        <v>2001</v>
      </c>
      <c r="F45">
        <f t="shared" si="3"/>
        <v>0</v>
      </c>
      <c r="G45">
        <f>Weighting!$H$21</f>
        <v>0</v>
      </c>
      <c r="H45">
        <f t="array" ref="H45">FREQUENCY(IF('Data Transformation'!$B$4:$B$8425=$B$27,'Data Transformation'!$G$4:$G$8425),'Bin Analysis'!$B45)</f>
        <v>2073</v>
      </c>
      <c r="I45">
        <f t="shared" si="4"/>
        <v>0</v>
      </c>
      <c r="J45">
        <f t="shared" si="5"/>
        <v>0</v>
      </c>
      <c r="K45">
        <f>J45*Weighting!$W$21</f>
        <v>0</v>
      </c>
      <c r="M45" s="14"/>
    </row>
    <row r="46" spans="1:13" x14ac:dyDescent="0.25">
      <c r="A46" s="32" t="str">
        <f>IF(Weighting!$P$22&gt;0,B46,"")</f>
        <v/>
      </c>
      <c r="B46" t="e">
        <f>Weighting!$C$22</f>
        <v>#DIV/0!</v>
      </c>
      <c r="C46" t="e">
        <f>Weighting!$F$22</f>
        <v>#NUM!</v>
      </c>
      <c r="D46" t="e">
        <f>IF(C46=1,'Data Transformation'!$G$3+0.5*'Data Transformation'!$W$25,IF(C47=1,D47-'Data Transformation'!$W$25,FALSE))</f>
        <v>#NUM!</v>
      </c>
      <c r="E46">
        <f t="array" ref="E46">IF(ISLOGICAL(D46),"",FREQUENCY(IF('Data Transformation'!$B$425:$B$8425='Bin Analysis'!$B$27,'Data Transformation'!$G$425:$G$8425),D46))</f>
        <v>2001</v>
      </c>
      <c r="F46">
        <f t="shared" si="3"/>
        <v>0</v>
      </c>
      <c r="G46">
        <f>Weighting!$H$22</f>
        <v>0</v>
      </c>
      <c r="H46">
        <f t="array" ref="H46">FREQUENCY(IF('Data Transformation'!$B$4:$B$8425=$B$27,'Data Transformation'!$G$4:$G$8425),'Bin Analysis'!$B46)</f>
        <v>2073</v>
      </c>
      <c r="I46">
        <f t="shared" si="4"/>
        <v>0</v>
      </c>
      <c r="J46">
        <f t="shared" si="5"/>
        <v>0</v>
      </c>
      <c r="K46">
        <f>J46*Weighting!$W$22</f>
        <v>0</v>
      </c>
      <c r="M46" s="14"/>
    </row>
    <row r="47" spans="1:13" x14ac:dyDescent="0.25">
      <c r="A47" s="32" t="str">
        <f>IF(Weighting!$P$23&gt;0,B47,"")</f>
        <v/>
      </c>
      <c r="B47" t="e">
        <f>Weighting!$C$23</f>
        <v>#DIV/0!</v>
      </c>
      <c r="C47" t="e">
        <f>Weighting!$F$23</f>
        <v>#NUM!</v>
      </c>
      <c r="D47" t="e">
        <f>IF(C47=1,'Data Transformation'!$G$3+0.5*'Data Transformation'!$W$25,IF(C48=1,D48-'Data Transformation'!$W$25,FALSE))</f>
        <v>#NUM!</v>
      </c>
      <c r="E47">
        <f t="array" ref="E47">IF(ISLOGICAL(D47),"",FREQUENCY(IF('Data Transformation'!$B$425:$B$8425='Bin Analysis'!$B$27,'Data Transformation'!$G$425:$G$8425),D47))</f>
        <v>2001</v>
      </c>
      <c r="F47">
        <f t="shared" si="3"/>
        <v>0</v>
      </c>
      <c r="G47">
        <f>Weighting!$H$23</f>
        <v>0</v>
      </c>
      <c r="H47">
        <f t="array" ref="H47">FREQUENCY(IF('Data Transformation'!$B$4:$B$8425=$B$27,'Data Transformation'!$G$4:$G$8425),'Bin Analysis'!$B47)</f>
        <v>2073</v>
      </c>
      <c r="I47">
        <f t="shared" si="4"/>
        <v>0</v>
      </c>
      <c r="J47">
        <f t="shared" si="5"/>
        <v>0</v>
      </c>
      <c r="K47">
        <f>J47*Weighting!$W$23</f>
        <v>0</v>
      </c>
      <c r="M47" s="14"/>
    </row>
    <row r="48" spans="1:13" x14ac:dyDescent="0.25">
      <c r="A48" s="32" t="str">
        <f>IF(Weighting!$P$24&gt;0,B48,"")</f>
        <v/>
      </c>
      <c r="B48" t="e">
        <f>Weighting!$C$24</f>
        <v>#DIV/0!</v>
      </c>
      <c r="C48" t="e">
        <f>Weighting!$F$24</f>
        <v>#NUM!</v>
      </c>
      <c r="D48" t="e">
        <f>IF(C48=1,'Data Transformation'!$G$3+0.5*'Data Transformation'!$W$25,IF(C49=1,D49-'Data Transformation'!$W$25,FALSE))</f>
        <v>#NUM!</v>
      </c>
      <c r="E48">
        <f t="array" ref="E48">IF(ISLOGICAL(D48),"",FREQUENCY(IF('Data Transformation'!$B$425:$B$8425='Bin Analysis'!$B$27,'Data Transformation'!$G$425:$G$8425),D48))</f>
        <v>2001</v>
      </c>
      <c r="F48">
        <f t="shared" si="3"/>
        <v>0</v>
      </c>
      <c r="G48">
        <f>Weighting!$H$24</f>
        <v>0</v>
      </c>
      <c r="H48">
        <f t="array" ref="H48">FREQUENCY(IF('Data Transformation'!$B$4:$B$8425=$B$27,'Data Transformation'!$G$4:$G$8425),'Bin Analysis'!$B48)</f>
        <v>2073</v>
      </c>
      <c r="I48">
        <f t="shared" si="4"/>
        <v>0</v>
      </c>
      <c r="J48">
        <f t="shared" si="5"/>
        <v>0</v>
      </c>
      <c r="K48">
        <f>J48*Weighting!$W$24</f>
        <v>0</v>
      </c>
      <c r="M48" s="14"/>
    </row>
    <row r="49" spans="1:25" x14ac:dyDescent="0.25">
      <c r="A49" s="32" t="str">
        <f>IF(Weighting!$P$25&gt;0,B49,"")</f>
        <v/>
      </c>
      <c r="B49" t="e">
        <f>Weighting!$C$25</f>
        <v>#DIV/0!</v>
      </c>
      <c r="C49" t="e">
        <f>Weighting!$F$25</f>
        <v>#NUM!</v>
      </c>
      <c r="D49" t="e">
        <f>IF(C49=1,'Data Transformation'!$G$3+0.5*'Data Transformation'!$W$25,IF(C50=1,D50-'Data Transformation'!$W$25,FALSE))</f>
        <v>#NUM!</v>
      </c>
      <c r="E49">
        <f t="array" ref="E49">IF(ISLOGICAL(D49),"",FREQUENCY(IF('Data Transformation'!$B$425:$B$8425='Bin Analysis'!$B$27,'Data Transformation'!$G$425:$G$8425),D49))</f>
        <v>2001</v>
      </c>
      <c r="F49">
        <f t="shared" si="3"/>
        <v>0</v>
      </c>
      <c r="G49">
        <f>Weighting!$H$25</f>
        <v>0</v>
      </c>
      <c r="H49">
        <f t="array" ref="H49">FREQUENCY(IF('Data Transformation'!$B$4:$B$8425=$B$27,'Data Transformation'!$G$4:$G$8425),'Bin Analysis'!$B49)</f>
        <v>2073</v>
      </c>
      <c r="I49">
        <f t="shared" si="4"/>
        <v>0</v>
      </c>
      <c r="J49">
        <f t="shared" si="5"/>
        <v>0</v>
      </c>
      <c r="K49">
        <f>J49*Weighting!$W$25</f>
        <v>0</v>
      </c>
      <c r="M49" s="14"/>
    </row>
    <row r="50" spans="1:25" x14ac:dyDescent="0.25">
      <c r="A50" s="32"/>
      <c r="M50" s="14"/>
    </row>
    <row r="51" spans="1:25" ht="23.25" x14ac:dyDescent="0.35">
      <c r="A51" s="21" t="s">
        <v>0</v>
      </c>
      <c r="B51" s="21" t="str">
        <f>IFERROR(VLOOKUP(C51,'Data Transformation'!$L$6:$M$426,2,FALSE),"")</f>
        <v/>
      </c>
      <c r="C51" s="21">
        <f>C27+1</f>
        <v>2</v>
      </c>
      <c r="D51" s="21"/>
      <c r="E51" s="21"/>
      <c r="F51" s="21"/>
      <c r="G51" s="21"/>
      <c r="H51" s="22"/>
      <c r="I51" s="22"/>
      <c r="J51" s="22"/>
      <c r="K51" s="21"/>
      <c r="L51" s="21" t="str">
        <f>B51</f>
        <v/>
      </c>
      <c r="M51" s="23" t="e">
        <f>INDEX('Data Transformation'!$O$4:$O$424,MATCH($B51,'Data Transformation'!$M$4:$M$424,0),MATCH($M$2,'Data Transformation'!$O$3,0))</f>
        <v>#N/A</v>
      </c>
      <c r="N51" s="27" t="e">
        <f>IF('Input and Summary Results'!$J$16="minimum",'Bin Analysis'!X52/(M51-1),'Bin Analysis'!Y51/('Bin Analysis'!M51-1))</f>
        <v>#N/A</v>
      </c>
      <c r="O51" s="27" t="e">
        <f>IF(M51=FALSE,NA(),(VLOOKUP(1,C54:K73,4,FALSE))/(M51-1))</f>
        <v>#N/A</v>
      </c>
      <c r="P51" s="27" t="e">
        <f>IF(M51=FALSE,NA(),SUM(J54:J73)/Weighting!$S$5)</f>
        <v>#N/A</v>
      </c>
      <c r="Q51" s="27" t="e">
        <f>IF(M51=FALSE,NA(),SUM(K54:K73)/Weighting!$S$6)</f>
        <v>#N/A</v>
      </c>
      <c r="R51" s="27" t="e">
        <f>IF(M51=FALSE,NA(),(VLOOKUP(1,G54:K73,3,FALSE))/(M51-1))</f>
        <v>#N/A</v>
      </c>
      <c r="S51" s="22" t="e">
        <f>IF(M51=FALSE,NA(),IF(SUM(J54:J73)=2,"yes","no"))</f>
        <v>#N/A</v>
      </c>
      <c r="X51" s="2" cm="2">
        <f t="array" ref="X51:X52">FREQUENCY(IF('Data Transformation'!$B$425:$B$6424='Bin Analysis'!L51,'Data Transformation'!$G$425:$G$6424),'Data Transformation'!$U$11)</f>
        <v>0</v>
      </c>
      <c r="Y51" s="2" cm="2">
        <f t="array" ref="Y51:Y52">FREQUENCY(IF('Data Transformation'!$B$425:$B$6424='Bin Analysis'!L51,'Data Transformation'!$G$425:$G$6424),'Data Transformation'!$U$12)</f>
        <v>0</v>
      </c>
    </row>
    <row r="52" spans="1:25" x14ac:dyDescent="0.25">
      <c r="A52" s="14" t="s">
        <v>67</v>
      </c>
      <c r="B52" t="s">
        <v>47</v>
      </c>
      <c r="C52" t="s">
        <v>5</v>
      </c>
      <c r="D52" t="s">
        <v>100</v>
      </c>
      <c r="E52" t="s">
        <v>101</v>
      </c>
      <c r="F52" t="s">
        <v>102</v>
      </c>
      <c r="G52" t="s">
        <v>70</v>
      </c>
      <c r="H52" t="s">
        <v>31</v>
      </c>
      <c r="I52" t="s">
        <v>32</v>
      </c>
      <c r="J52" t="s">
        <v>46</v>
      </c>
      <c r="K52" s="14" t="s">
        <v>45</v>
      </c>
      <c r="M52" s="14"/>
      <c r="X52" s="2">
        <v>0</v>
      </c>
      <c r="Y52" s="2">
        <v>0</v>
      </c>
    </row>
    <row r="53" spans="1:25" x14ac:dyDescent="0.25">
      <c r="A53" s="32"/>
      <c r="D53" t="e">
        <f>IF(C53=1,'Data Transformation'!$G$3+0.5*'Data Transformation'!$W$25,IF(C54=1,D54-'Data Transformation'!$W$25,FALSE))</f>
        <v>#NUM!</v>
      </c>
      <c r="E53">
        <f t="array" ref="E53">IF(ISLOGICAL(D53),"",FREQUENCY(IF('Data Transformation'!$B$425:$B$8425='Bin Analysis'!$B51,'Data Transformation'!$G$425:$G$8425),D53))</f>
        <v>2001</v>
      </c>
      <c r="F53" t="e">
        <f>IF(ISLOGICAL(D53),"",E53-E52)</f>
        <v>#VALUE!</v>
      </c>
      <c r="M53" s="14"/>
    </row>
    <row r="54" spans="1:25" x14ac:dyDescent="0.25">
      <c r="A54" s="32" t="e">
        <f>IF(Weighting!$P$6&gt;0,B54,"")</f>
        <v>#NUM!</v>
      </c>
      <c r="B54" t="e">
        <f>Weighting!$C$6</f>
        <v>#DIV/0!</v>
      </c>
      <c r="C54" t="e">
        <f>Weighting!$F$6</f>
        <v>#NUM!</v>
      </c>
      <c r="D54" t="e">
        <f>IF(C54=1,'Data Transformation'!$G$3+0.5*'Data Transformation'!$W$25,IF(C55=1,D55-'Data Transformation'!$W$25,FALSE))</f>
        <v>#NUM!</v>
      </c>
      <c r="E54">
        <f t="array" ref="E54">IF(ISLOGICAL(D54),"",FREQUENCY(IF('Data Transformation'!$B$425:$B$8425='Bin Analysis'!$B51,'Data Transformation'!$G$425:$G$8425),D54))</f>
        <v>2001</v>
      </c>
      <c r="F54">
        <f>IF(ISLOGICAL(D54),"",E54-E53)</f>
        <v>0</v>
      </c>
      <c r="G54">
        <f>Weighting!$H$6</f>
        <v>1</v>
      </c>
      <c r="H54">
        <f t="array" ref="H54">FREQUENCY(IF('Data Transformation'!$B$4:$B$8425=B51,'Data Transformation'!$G$4:$G$8425),'Bin Analysis'!$B54)</f>
        <v>2073</v>
      </c>
      <c r="I54">
        <f>H54-H53</f>
        <v>2073</v>
      </c>
      <c r="J54">
        <f>IF(I54=0,0,1)</f>
        <v>1</v>
      </c>
      <c r="K54" t="e">
        <f>J54*Weighting!$W$6</f>
        <v>#NUM!</v>
      </c>
      <c r="M54" s="14"/>
    </row>
    <row r="55" spans="1:25" x14ac:dyDescent="0.25">
      <c r="A55" s="32" t="str">
        <f>IF(Weighting!$P$7&gt;0,B55,"")</f>
        <v/>
      </c>
      <c r="B55" t="e">
        <f>Weighting!$C$7</f>
        <v>#DIV/0!</v>
      </c>
      <c r="C55" t="e">
        <f>Weighting!$F$7</f>
        <v>#NUM!</v>
      </c>
      <c r="D55" t="e">
        <f>IF(C55=1,'Data Transformation'!$G$3+0.5*'Data Transformation'!$W$25,IF(C56=1,D56-'Data Transformation'!$W$25,FALSE))</f>
        <v>#NUM!</v>
      </c>
      <c r="E55">
        <f t="array" ref="E55">IF(ISLOGICAL(D55),"",FREQUENCY(IF('Data Transformation'!$B$425:$B$8425='Bin Analysis'!$B51,'Data Transformation'!$G$425:$G$8425),D55))</f>
        <v>2001</v>
      </c>
      <c r="F55">
        <f t="shared" ref="F55:F73" si="6">IF(ISLOGICAL(D55),"",E55-E54)</f>
        <v>0</v>
      </c>
      <c r="G55">
        <f>Weighting!$H$7</f>
        <v>0</v>
      </c>
      <c r="H55">
        <f t="array" ref="H55">FREQUENCY(IF('Data Transformation'!$B$4:$B$8425=B51,'Data Transformation'!$G$4:$G$8425),'Bin Analysis'!$B55)</f>
        <v>2073</v>
      </c>
      <c r="I55">
        <f t="shared" ref="I55:I73" si="7">H55-H54</f>
        <v>0</v>
      </c>
      <c r="J55">
        <f>IF(I55=0,0,1)</f>
        <v>0</v>
      </c>
      <c r="K55">
        <f>J55*Weighting!$W$7</f>
        <v>0</v>
      </c>
      <c r="M55" s="14"/>
    </row>
    <row r="56" spans="1:25" x14ac:dyDescent="0.25">
      <c r="A56" s="32" t="str">
        <f>IF(Weighting!$P$8&gt;0,B56,"")</f>
        <v/>
      </c>
      <c r="B56" t="e">
        <f>Weighting!$C$8</f>
        <v>#DIV/0!</v>
      </c>
      <c r="C56" t="e">
        <f>Weighting!$F$8</f>
        <v>#NUM!</v>
      </c>
      <c r="D56" t="e">
        <f>IF(C56=1,'Data Transformation'!$G$3+0.5*'Data Transformation'!$W$25,IF(C57=1,D57-'Data Transformation'!$W$25,FALSE))</f>
        <v>#NUM!</v>
      </c>
      <c r="E56">
        <f t="array" ref="E56">IF(ISLOGICAL(D56),"",FREQUENCY(IF('Data Transformation'!$B$425:$B$8425='Bin Analysis'!$B51,'Data Transformation'!$G$425:$G$8425),D56))</f>
        <v>2001</v>
      </c>
      <c r="F56">
        <f t="shared" si="6"/>
        <v>0</v>
      </c>
      <c r="G56">
        <f>Weighting!$H$8</f>
        <v>0</v>
      </c>
      <c r="H56">
        <f t="array" ref="H56">FREQUENCY(IF('Data Transformation'!$B$4:$B$8425=B51,'Data Transformation'!$G$4:$G$8425),'Bin Analysis'!$B56)</f>
        <v>2073</v>
      </c>
      <c r="I56">
        <f t="shared" si="7"/>
        <v>0</v>
      </c>
      <c r="J56">
        <f t="shared" ref="J56:J73" si="8">IF(I56=0,0,1)</f>
        <v>0</v>
      </c>
      <c r="K56">
        <f>J56*Weighting!$W$8</f>
        <v>0</v>
      </c>
      <c r="M56" s="14"/>
    </row>
    <row r="57" spans="1:25" x14ac:dyDescent="0.25">
      <c r="A57" s="32" t="str">
        <f>IF(Weighting!$P$9&gt;0,B57,"")</f>
        <v/>
      </c>
      <c r="B57" s="50" t="e">
        <f>Weighting!$C$9</f>
        <v>#DIV/0!</v>
      </c>
      <c r="C57" t="e">
        <f>Weighting!$F$9</f>
        <v>#NUM!</v>
      </c>
      <c r="D57" t="e">
        <f>IF(C57=1,'Data Transformation'!$G$3+0.5*'Data Transformation'!$W$25,IF(C58=1,D58-'Data Transformation'!$W$25,FALSE))</f>
        <v>#NUM!</v>
      </c>
      <c r="E57">
        <f t="array" ref="E57">IF(ISLOGICAL(D57),"",FREQUENCY(IF('Data Transformation'!$B$425:$B$8425='Bin Analysis'!$B51,'Data Transformation'!$G$425:$G$8425),D57))</f>
        <v>2001</v>
      </c>
      <c r="F57">
        <f t="shared" si="6"/>
        <v>0</v>
      </c>
      <c r="G57">
        <f>Weighting!$H$9</f>
        <v>0</v>
      </c>
      <c r="H57">
        <f t="array" ref="H57">FREQUENCY(IF('Data Transformation'!$B$4:$B$8425=B51,'Data Transformation'!$G$4:$G$8425),'Bin Analysis'!$B57)</f>
        <v>2073</v>
      </c>
      <c r="I57">
        <f t="shared" si="7"/>
        <v>0</v>
      </c>
      <c r="J57">
        <f t="shared" si="8"/>
        <v>0</v>
      </c>
      <c r="K57">
        <f>J57*Weighting!$W$9</f>
        <v>0</v>
      </c>
      <c r="M57" s="14"/>
    </row>
    <row r="58" spans="1:25" x14ac:dyDescent="0.25">
      <c r="A58" s="32" t="str">
        <f>IF(Weighting!$P$10&gt;0,B58,"")</f>
        <v/>
      </c>
      <c r="B58" t="e">
        <f>Weighting!$C$10</f>
        <v>#DIV/0!</v>
      </c>
      <c r="C58" t="e">
        <f>Weighting!$F$10</f>
        <v>#NUM!</v>
      </c>
      <c r="D58" t="e">
        <f>IF(C58=1,'Data Transformation'!$G$3+0.5*'Data Transformation'!$W$25,IF(C59=1,D59-'Data Transformation'!$W$25,FALSE))</f>
        <v>#NUM!</v>
      </c>
      <c r="E58">
        <f t="array" ref="E58">IF(ISLOGICAL(D58),"",FREQUENCY(IF('Data Transformation'!$B$425:$B$8425='Bin Analysis'!$B51,'Data Transformation'!$G$425:$G$8425),D58))</f>
        <v>2001</v>
      </c>
      <c r="F58">
        <f t="shared" si="6"/>
        <v>0</v>
      </c>
      <c r="G58">
        <f>Weighting!$H$10</f>
        <v>0</v>
      </c>
      <c r="H58">
        <f t="array" ref="H58">FREQUENCY(IF('Data Transformation'!$B$4:$B$8425=B51,'Data Transformation'!$G$4:$G$8425),'Bin Analysis'!$B58)</f>
        <v>2073</v>
      </c>
      <c r="I58">
        <f t="shared" si="7"/>
        <v>0</v>
      </c>
      <c r="J58">
        <f t="shared" si="8"/>
        <v>0</v>
      </c>
      <c r="K58">
        <f>J58*Weighting!$W$10</f>
        <v>0</v>
      </c>
      <c r="M58" s="14"/>
    </row>
    <row r="59" spans="1:25" x14ac:dyDescent="0.25">
      <c r="A59" s="32" t="str">
        <f>IF(Weighting!$P$11&gt;0,B59,"")</f>
        <v/>
      </c>
      <c r="B59" t="e">
        <f>Weighting!$C$11</f>
        <v>#DIV/0!</v>
      </c>
      <c r="C59" t="e">
        <f>Weighting!$F$11</f>
        <v>#NUM!</v>
      </c>
      <c r="D59" t="e">
        <f>IF(C59=1,'Data Transformation'!$G$3+0.5*'Data Transformation'!$W$25,IF(C60=1,D60-'Data Transformation'!$W$25,FALSE))</f>
        <v>#NUM!</v>
      </c>
      <c r="E59">
        <f t="array" ref="E59">IF(ISLOGICAL(D59),"",FREQUENCY(IF('Data Transformation'!$B$425:$B$8425='Bin Analysis'!$B51,'Data Transformation'!$G$425:$G$8425),D59))</f>
        <v>2001</v>
      </c>
      <c r="F59">
        <f t="shared" si="6"/>
        <v>0</v>
      </c>
      <c r="G59">
        <f>Weighting!$H$11</f>
        <v>0</v>
      </c>
      <c r="H59">
        <f t="array" ref="H59">FREQUENCY(IF('Data Transformation'!$B$4:$B$8425=B51,'Data Transformation'!$G$4:$G$8425),'Bin Analysis'!$B59)</f>
        <v>2073</v>
      </c>
      <c r="I59">
        <f t="shared" si="7"/>
        <v>0</v>
      </c>
      <c r="J59">
        <f t="shared" si="8"/>
        <v>0</v>
      </c>
      <c r="K59">
        <f>J59*Weighting!$W$11</f>
        <v>0</v>
      </c>
      <c r="M59" s="14"/>
    </row>
    <row r="60" spans="1:25" x14ac:dyDescent="0.25">
      <c r="A60" s="32" t="str">
        <f>IF(Weighting!$P$12&gt;0,B60,"")</f>
        <v/>
      </c>
      <c r="B60" t="e">
        <f>Weighting!$C$12</f>
        <v>#DIV/0!</v>
      </c>
      <c r="C60" t="e">
        <f>Weighting!$F$12</f>
        <v>#NUM!</v>
      </c>
      <c r="D60" t="e">
        <f>IF(C60=1,'Data Transformation'!$G$3+0.5*'Data Transformation'!$W$25,IF(C61=1,D61-'Data Transformation'!$W$25,FALSE))</f>
        <v>#NUM!</v>
      </c>
      <c r="E60">
        <f t="array" ref="E60">IF(ISLOGICAL(D60),"",FREQUENCY(IF('Data Transformation'!$B$425:$B$8425='Bin Analysis'!$B51,'Data Transformation'!$G$425:$G$8425),D60))</f>
        <v>2001</v>
      </c>
      <c r="F60">
        <f t="shared" si="6"/>
        <v>0</v>
      </c>
      <c r="G60">
        <f>Weighting!$H$12</f>
        <v>0</v>
      </c>
      <c r="H60">
        <f t="array" ref="H60">FREQUENCY(IF('Data Transformation'!$B$4:$B$8425=B51,'Data Transformation'!$G$4:$G$8425),'Bin Analysis'!$B60)</f>
        <v>2073</v>
      </c>
      <c r="I60">
        <f t="shared" si="7"/>
        <v>0</v>
      </c>
      <c r="J60">
        <f t="shared" si="8"/>
        <v>0</v>
      </c>
      <c r="K60">
        <f>J60*Weighting!$W$12</f>
        <v>0</v>
      </c>
      <c r="M60" s="14"/>
    </row>
    <row r="61" spans="1:25" x14ac:dyDescent="0.25">
      <c r="A61" s="32" t="str">
        <f>IF(Weighting!$P$13&gt;0,B61,"")</f>
        <v/>
      </c>
      <c r="B61" t="e">
        <f>Weighting!$C$13</f>
        <v>#DIV/0!</v>
      </c>
      <c r="C61" t="e">
        <f>Weighting!$F$13</f>
        <v>#NUM!</v>
      </c>
      <c r="D61" t="e">
        <f>IF(C61=1,'Data Transformation'!$G$3+0.5*'Data Transformation'!$W$25,IF(C62=1,D62-'Data Transformation'!$W$25,FALSE))</f>
        <v>#NUM!</v>
      </c>
      <c r="E61">
        <f t="array" ref="E61">IF(ISLOGICAL(D61),"",FREQUENCY(IF('Data Transformation'!$B$425:$B$8425='Bin Analysis'!$B51,'Data Transformation'!$G$425:$G$8425),D61))</f>
        <v>2001</v>
      </c>
      <c r="F61">
        <f t="shared" si="6"/>
        <v>0</v>
      </c>
      <c r="G61">
        <f>Weighting!$H$13</f>
        <v>0</v>
      </c>
      <c r="H61">
        <f t="array" ref="H61">FREQUENCY(IF('Data Transformation'!$B$4:$B$8425=B51,'Data Transformation'!$G$4:$G$8425),'Bin Analysis'!$B61)</f>
        <v>2073</v>
      </c>
      <c r="I61">
        <f t="shared" si="7"/>
        <v>0</v>
      </c>
      <c r="J61">
        <f t="shared" si="8"/>
        <v>0</v>
      </c>
      <c r="K61">
        <f>J61*Weighting!$W$13</f>
        <v>0</v>
      </c>
      <c r="M61" s="14"/>
    </row>
    <row r="62" spans="1:25" x14ac:dyDescent="0.25">
      <c r="A62" s="32" t="str">
        <f>IF(Weighting!$P$14&gt;0,B62,"")</f>
        <v/>
      </c>
      <c r="B62" t="e">
        <f>Weighting!$C$14</f>
        <v>#DIV/0!</v>
      </c>
      <c r="C62" t="e">
        <f>Weighting!$F$14</f>
        <v>#NUM!</v>
      </c>
      <c r="D62" t="e">
        <f>IF(C62=1,'Data Transformation'!$G$3+0.5*'Data Transformation'!$W$25,IF(C63=1,D63-'Data Transformation'!$W$25,FALSE))</f>
        <v>#NUM!</v>
      </c>
      <c r="E62">
        <f t="array" ref="E62">IF(ISLOGICAL(D62),"",FREQUENCY(IF('Data Transformation'!$B$425:$B$8425='Bin Analysis'!$B51,'Data Transformation'!$G$425:$G$8425),D62))</f>
        <v>2001</v>
      </c>
      <c r="F62">
        <f t="shared" si="6"/>
        <v>0</v>
      </c>
      <c r="G62">
        <f>Weighting!$H$14</f>
        <v>0</v>
      </c>
      <c r="H62">
        <f t="array" ref="H62">FREQUENCY(IF('Data Transformation'!$B$4:$B$8425=B51,'Data Transformation'!$G$4:$G$8425),'Bin Analysis'!$B62)</f>
        <v>2073</v>
      </c>
      <c r="I62">
        <f t="shared" si="7"/>
        <v>0</v>
      </c>
      <c r="J62">
        <f t="shared" si="8"/>
        <v>0</v>
      </c>
      <c r="K62">
        <f>J62*Weighting!$W$14</f>
        <v>0</v>
      </c>
      <c r="M62" s="14"/>
    </row>
    <row r="63" spans="1:25" x14ac:dyDescent="0.25">
      <c r="A63" s="32" t="str">
        <f>IF(Weighting!$P$15&gt;0,B63,"")</f>
        <v/>
      </c>
      <c r="B63" t="e">
        <f>Weighting!$C$15</f>
        <v>#DIV/0!</v>
      </c>
      <c r="C63" t="e">
        <f>Weighting!$F$15</f>
        <v>#NUM!</v>
      </c>
      <c r="D63" t="e">
        <f>IF(C63=1,'Data Transformation'!$G$3+0.5*'Data Transformation'!$W$25,IF(C64=1,D64-'Data Transformation'!$W$25,FALSE))</f>
        <v>#NUM!</v>
      </c>
      <c r="E63">
        <f t="array" ref="E63">IF(ISLOGICAL(D63),"",FREQUENCY(IF('Data Transformation'!$B$425:$B$8425='Bin Analysis'!$B51,'Data Transformation'!$G$425:$G$8425),D63))</f>
        <v>2001</v>
      </c>
      <c r="F63">
        <f t="shared" si="6"/>
        <v>0</v>
      </c>
      <c r="G63">
        <f>Weighting!$H$15</f>
        <v>0</v>
      </c>
      <c r="H63">
        <f t="array" ref="H63">FREQUENCY(IF('Data Transformation'!$B$4:$B$8425=B51,'Data Transformation'!$G$4:$G$8425),'Bin Analysis'!$B63)</f>
        <v>2073</v>
      </c>
      <c r="I63">
        <f t="shared" si="7"/>
        <v>0</v>
      </c>
      <c r="J63">
        <f t="shared" si="8"/>
        <v>0</v>
      </c>
      <c r="K63">
        <f>J63*Weighting!$W$15</f>
        <v>0</v>
      </c>
      <c r="M63" s="14"/>
    </row>
    <row r="64" spans="1:25" x14ac:dyDescent="0.25">
      <c r="A64" s="32" t="str">
        <f>IF(Weighting!$P$16&gt;0,B64,"")</f>
        <v/>
      </c>
      <c r="B64" t="e">
        <f>Weighting!$C$16</f>
        <v>#DIV/0!</v>
      </c>
      <c r="C64" t="e">
        <f>Weighting!$F$16</f>
        <v>#NUM!</v>
      </c>
      <c r="D64" t="e">
        <f>IF(C64=1,'Data Transformation'!$G$3+0.5*'Data Transformation'!$W$25,IF(C65=1,D65-'Data Transformation'!$W$25,FALSE))</f>
        <v>#NUM!</v>
      </c>
      <c r="E64">
        <f t="array" ref="E64">IF(ISLOGICAL(D64),"",FREQUENCY(IF('Data Transformation'!$B$425:$B$8425='Bin Analysis'!$B51,'Data Transformation'!$G$425:$G$8425),D64))</f>
        <v>2001</v>
      </c>
      <c r="F64">
        <f t="shared" si="6"/>
        <v>0</v>
      </c>
      <c r="G64">
        <f>Weighting!$H$16</f>
        <v>0</v>
      </c>
      <c r="H64">
        <f t="array" ref="H64">FREQUENCY(IF('Data Transformation'!$B$4:$B$8425=B51,'Data Transformation'!$G$4:$G$8425),'Bin Analysis'!$B64)</f>
        <v>2073</v>
      </c>
      <c r="I64">
        <f t="shared" si="7"/>
        <v>0</v>
      </c>
      <c r="J64">
        <f t="shared" si="8"/>
        <v>0</v>
      </c>
      <c r="K64">
        <f>J64*Weighting!$W$16</f>
        <v>0</v>
      </c>
      <c r="M64" s="14"/>
    </row>
    <row r="65" spans="1:25" x14ac:dyDescent="0.25">
      <c r="A65" s="32" t="str">
        <f>IF(Weighting!$P$17&gt;0,B65,"")</f>
        <v/>
      </c>
      <c r="B65" t="e">
        <f>Weighting!$C$17</f>
        <v>#DIV/0!</v>
      </c>
      <c r="C65" t="e">
        <f>Weighting!$F$17</f>
        <v>#NUM!</v>
      </c>
      <c r="D65" t="e">
        <f>IF(C65=1,'Data Transformation'!$G$3+0.5*'Data Transformation'!$W$25,IF(C66=1,D66-'Data Transformation'!$W$25,FALSE))</f>
        <v>#NUM!</v>
      </c>
      <c r="E65">
        <f t="array" ref="E65">IF(ISLOGICAL(D65),"",FREQUENCY(IF('Data Transformation'!$B$425:$B$8425='Bin Analysis'!$B51,'Data Transformation'!$G$425:$G$8425),D65))</f>
        <v>2001</v>
      </c>
      <c r="F65">
        <f t="shared" si="6"/>
        <v>0</v>
      </c>
      <c r="G65">
        <f>Weighting!$H$17</f>
        <v>0</v>
      </c>
      <c r="H65">
        <f t="array" ref="H65">FREQUENCY(IF('Data Transformation'!$B$4:$B$8425=B51,'Data Transformation'!$G$4:$G$8425),'Bin Analysis'!$B65)</f>
        <v>2073</v>
      </c>
      <c r="I65">
        <f t="shared" si="7"/>
        <v>0</v>
      </c>
      <c r="J65">
        <f t="shared" si="8"/>
        <v>0</v>
      </c>
      <c r="K65">
        <f>J65*Weighting!$W$17</f>
        <v>0</v>
      </c>
      <c r="M65" s="14"/>
    </row>
    <row r="66" spans="1:25" x14ac:dyDescent="0.25">
      <c r="A66" s="32" t="str">
        <f>IF(Weighting!$P$18&gt;0,B66,"")</f>
        <v/>
      </c>
      <c r="B66" t="e">
        <f>Weighting!$C$18</f>
        <v>#DIV/0!</v>
      </c>
      <c r="C66" t="e">
        <f>Weighting!$F$18</f>
        <v>#NUM!</v>
      </c>
      <c r="D66" t="e">
        <f>IF(C66=1,'Data Transformation'!$G$3+0.5*'Data Transformation'!$W$25,IF(C67=1,D67-'Data Transformation'!$W$25,FALSE))</f>
        <v>#NUM!</v>
      </c>
      <c r="E66">
        <f t="array" ref="E66">IF(ISLOGICAL(D66),"",FREQUENCY(IF('Data Transformation'!$B$425:$B$8425='Bin Analysis'!$B51,'Data Transformation'!$G$425:$G$8425),D66))</f>
        <v>2001</v>
      </c>
      <c r="F66">
        <f t="shared" si="6"/>
        <v>0</v>
      </c>
      <c r="G66">
        <f>Weighting!$H$18</f>
        <v>0</v>
      </c>
      <c r="H66">
        <f t="array" ref="H66">FREQUENCY(IF('Data Transformation'!$B$4:$B$8425=B51,'Data Transformation'!$G$4:$G$8425),'Bin Analysis'!$B66)</f>
        <v>2073</v>
      </c>
      <c r="I66">
        <f t="shared" si="7"/>
        <v>0</v>
      </c>
      <c r="J66">
        <f t="shared" si="8"/>
        <v>0</v>
      </c>
      <c r="K66">
        <f>J66*Weighting!$W$18</f>
        <v>0</v>
      </c>
      <c r="M66" s="14"/>
    </row>
    <row r="67" spans="1:25" x14ac:dyDescent="0.25">
      <c r="A67" s="32" t="str">
        <f>IF(Weighting!$P$19&gt;0,B67,"")</f>
        <v/>
      </c>
      <c r="B67" t="e">
        <f>Weighting!$C$19</f>
        <v>#DIV/0!</v>
      </c>
      <c r="C67" t="e">
        <f>Weighting!$F$19</f>
        <v>#NUM!</v>
      </c>
      <c r="D67" t="e">
        <f>IF(C67=1,'Data Transformation'!$G$3+0.5*'Data Transformation'!$W$25,IF(C68=1,D68-'Data Transformation'!$W$25,FALSE))</f>
        <v>#NUM!</v>
      </c>
      <c r="E67">
        <f t="array" ref="E67">IF(ISLOGICAL(D67),"",FREQUENCY(IF('Data Transformation'!$B$425:$B$8425='Bin Analysis'!$B51,'Data Transformation'!$G$425:$G$8425),D67))</f>
        <v>2001</v>
      </c>
      <c r="F67">
        <f t="shared" si="6"/>
        <v>0</v>
      </c>
      <c r="G67">
        <f>Weighting!$H$19</f>
        <v>0</v>
      </c>
      <c r="H67">
        <f t="array" ref="H67">FREQUENCY(IF('Data Transformation'!$B$4:$B$8425=B51,'Data Transformation'!$G$4:$G$8425),'Bin Analysis'!$B67)</f>
        <v>2073</v>
      </c>
      <c r="I67">
        <f t="shared" si="7"/>
        <v>0</v>
      </c>
      <c r="J67">
        <f t="shared" si="8"/>
        <v>0</v>
      </c>
      <c r="K67">
        <f>J67*Weighting!$W$19</f>
        <v>0</v>
      </c>
      <c r="M67" s="14"/>
    </row>
    <row r="68" spans="1:25" x14ac:dyDescent="0.25">
      <c r="A68" s="32" t="str">
        <f>IF(Weighting!$P$20&gt;0,B68,"")</f>
        <v/>
      </c>
      <c r="B68" t="e">
        <f>Weighting!$C$20</f>
        <v>#DIV/0!</v>
      </c>
      <c r="C68" t="e">
        <f>Weighting!$F$20</f>
        <v>#NUM!</v>
      </c>
      <c r="D68" t="e">
        <f>IF(C68=1,'Data Transformation'!$G$3+0.5*'Data Transformation'!$W$25,IF(C69=1,D69-'Data Transformation'!$W$25,FALSE))</f>
        <v>#NUM!</v>
      </c>
      <c r="E68">
        <f t="array" ref="E68">IF(ISLOGICAL(D68),"",FREQUENCY(IF('Data Transformation'!$B$425:$B$8425='Bin Analysis'!$B51,'Data Transformation'!$G$425:$G$8425),D68))</f>
        <v>2001</v>
      </c>
      <c r="F68">
        <f t="shared" si="6"/>
        <v>0</v>
      </c>
      <c r="G68">
        <f>Weighting!$H$20</f>
        <v>0</v>
      </c>
      <c r="H68">
        <f t="array" ref="H68">FREQUENCY(IF('Data Transformation'!$B$4:$B$8425=B51,'Data Transformation'!$G$4:$G$8425),'Bin Analysis'!$B68)</f>
        <v>2073</v>
      </c>
      <c r="I68">
        <f t="shared" si="7"/>
        <v>0</v>
      </c>
      <c r="J68">
        <f t="shared" si="8"/>
        <v>0</v>
      </c>
      <c r="K68">
        <f>J68*Weighting!$W$20</f>
        <v>0</v>
      </c>
      <c r="M68" s="14"/>
    </row>
    <row r="69" spans="1:25" x14ac:dyDescent="0.25">
      <c r="A69" s="32" t="str">
        <f>IF(Weighting!$P$21&gt;0,B69,"")</f>
        <v/>
      </c>
      <c r="B69" t="e">
        <f>Weighting!$C$21</f>
        <v>#DIV/0!</v>
      </c>
      <c r="C69" t="e">
        <f>Weighting!$F$21</f>
        <v>#NUM!</v>
      </c>
      <c r="D69" t="e">
        <f>IF(C69=1,'Data Transformation'!$G$3+0.5*'Data Transformation'!$W$25,IF(C70=1,D70-'Data Transformation'!$W$25,FALSE))</f>
        <v>#NUM!</v>
      </c>
      <c r="E69">
        <f t="array" ref="E69">IF(ISLOGICAL(D69),"",FREQUENCY(IF('Data Transformation'!$B$425:$B$8425='Bin Analysis'!$B51,'Data Transformation'!$G$425:$G$8425),D69))</f>
        <v>2001</v>
      </c>
      <c r="F69">
        <f t="shared" si="6"/>
        <v>0</v>
      </c>
      <c r="G69">
        <f>Weighting!$H$21</f>
        <v>0</v>
      </c>
      <c r="H69">
        <f t="array" ref="H69">FREQUENCY(IF('Data Transformation'!$B$4:$B$8425=B51,'Data Transformation'!$G$4:$G$8425),'Bin Analysis'!$B69)</f>
        <v>2073</v>
      </c>
      <c r="I69">
        <f t="shared" si="7"/>
        <v>0</v>
      </c>
      <c r="J69">
        <f t="shared" si="8"/>
        <v>0</v>
      </c>
      <c r="K69">
        <f>J69*Weighting!$W$21</f>
        <v>0</v>
      </c>
      <c r="M69" s="14"/>
    </row>
    <row r="70" spans="1:25" x14ac:dyDescent="0.25">
      <c r="A70" s="32" t="str">
        <f>IF(Weighting!$P$22&gt;0,B70,"")</f>
        <v/>
      </c>
      <c r="B70" t="e">
        <f>Weighting!$C$22</f>
        <v>#DIV/0!</v>
      </c>
      <c r="C70" t="e">
        <f>Weighting!$F$22</f>
        <v>#NUM!</v>
      </c>
      <c r="D70" t="e">
        <f>IF(C70=1,'Data Transformation'!$G$3+0.5*'Data Transformation'!$W$25,IF(C71=1,D71-'Data Transformation'!$W$25,FALSE))</f>
        <v>#NUM!</v>
      </c>
      <c r="E70">
        <f t="array" ref="E70">IF(ISLOGICAL(D70),"",FREQUENCY(IF('Data Transformation'!$B$425:$B$8425='Bin Analysis'!$B51,'Data Transformation'!$G$425:$G$8425),D70))</f>
        <v>2001</v>
      </c>
      <c r="F70">
        <f t="shared" si="6"/>
        <v>0</v>
      </c>
      <c r="G70">
        <f>Weighting!$H$22</f>
        <v>0</v>
      </c>
      <c r="H70">
        <f t="array" ref="H70">FREQUENCY(IF('Data Transformation'!$B$4:$B$8425=B51,'Data Transformation'!$G$4:$G$8425),'Bin Analysis'!$B70)</f>
        <v>2073</v>
      </c>
      <c r="I70">
        <f t="shared" si="7"/>
        <v>0</v>
      </c>
      <c r="J70">
        <f t="shared" si="8"/>
        <v>0</v>
      </c>
      <c r="K70">
        <f>J70*Weighting!$W$22</f>
        <v>0</v>
      </c>
      <c r="M70" s="14"/>
    </row>
    <row r="71" spans="1:25" x14ac:dyDescent="0.25">
      <c r="A71" s="32" t="str">
        <f>IF(Weighting!$P$23&gt;0,B71,"")</f>
        <v/>
      </c>
      <c r="B71" t="e">
        <f>Weighting!$C$23</f>
        <v>#DIV/0!</v>
      </c>
      <c r="C71" t="e">
        <f>Weighting!$F$23</f>
        <v>#NUM!</v>
      </c>
      <c r="D71" t="e">
        <f>IF(C71=1,'Data Transformation'!$G$3+0.5*'Data Transformation'!$W$25,IF(C72=1,D72-'Data Transformation'!$W$25,FALSE))</f>
        <v>#NUM!</v>
      </c>
      <c r="E71">
        <f t="array" ref="E71">IF(ISLOGICAL(D71),"",FREQUENCY(IF('Data Transformation'!$B$425:$B$8425='Bin Analysis'!$B51,'Data Transformation'!$G$425:$G$8425),D71))</f>
        <v>2001</v>
      </c>
      <c r="F71">
        <f t="shared" si="6"/>
        <v>0</v>
      </c>
      <c r="G71">
        <f>Weighting!$H$23</f>
        <v>0</v>
      </c>
      <c r="H71">
        <f t="array" ref="H71">FREQUENCY(IF('Data Transformation'!$B$4:$B$8425=B51,'Data Transformation'!$G$4:$G$8425),'Bin Analysis'!$B71)</f>
        <v>2073</v>
      </c>
      <c r="I71">
        <f t="shared" si="7"/>
        <v>0</v>
      </c>
      <c r="J71">
        <f t="shared" si="8"/>
        <v>0</v>
      </c>
      <c r="K71">
        <f>J71*Weighting!$W$23</f>
        <v>0</v>
      </c>
      <c r="M71" s="14"/>
    </row>
    <row r="72" spans="1:25" x14ac:dyDescent="0.25">
      <c r="A72" s="32" t="str">
        <f>IF(Weighting!$P$24&gt;0,B72,"")</f>
        <v/>
      </c>
      <c r="B72" t="e">
        <f>Weighting!$C$24</f>
        <v>#DIV/0!</v>
      </c>
      <c r="C72" t="e">
        <f>Weighting!$F$24</f>
        <v>#NUM!</v>
      </c>
      <c r="D72" t="e">
        <f>IF(C72=1,'Data Transformation'!$G$3+0.5*'Data Transformation'!$W$25,IF(C73=1,D73-'Data Transformation'!$W$25,FALSE))</f>
        <v>#NUM!</v>
      </c>
      <c r="E72">
        <f t="array" ref="E72">IF(ISLOGICAL(D72),"",FREQUENCY(IF('Data Transformation'!$B$425:$B$8425='Bin Analysis'!$B51,'Data Transformation'!$G$425:$G$8425),D72))</f>
        <v>2001</v>
      </c>
      <c r="F72">
        <f t="shared" si="6"/>
        <v>0</v>
      </c>
      <c r="G72">
        <f>Weighting!$H$24</f>
        <v>0</v>
      </c>
      <c r="H72">
        <f t="array" ref="H72">FREQUENCY(IF('Data Transformation'!$B$4:$B$8425=B51,'Data Transformation'!$G$4:$G$8425),'Bin Analysis'!$B72)</f>
        <v>2073</v>
      </c>
      <c r="I72">
        <f t="shared" si="7"/>
        <v>0</v>
      </c>
      <c r="J72">
        <f t="shared" si="8"/>
        <v>0</v>
      </c>
      <c r="K72">
        <f>J72*Weighting!$W$24</f>
        <v>0</v>
      </c>
      <c r="M72" s="14"/>
    </row>
    <row r="73" spans="1:25" x14ac:dyDescent="0.25">
      <c r="A73" s="32" t="str">
        <f>IF(Weighting!$P$25&gt;0,B73,"")</f>
        <v/>
      </c>
      <c r="B73" t="e">
        <f>Weighting!$C$25</f>
        <v>#DIV/0!</v>
      </c>
      <c r="C73" t="e">
        <f>Weighting!$F$25</f>
        <v>#NUM!</v>
      </c>
      <c r="D73" t="e">
        <f>IF(C73=1,'Data Transformation'!$G$3+0.5*'Data Transformation'!$W$25,IF(C74=1,D74-'Data Transformation'!$W$25,FALSE))</f>
        <v>#NUM!</v>
      </c>
      <c r="E73">
        <f t="array" ref="E73">IF(ISLOGICAL(D73),"",FREQUENCY(IF('Data Transformation'!$B$425:$B$8425='Bin Analysis'!$B51,'Data Transformation'!$G$425:$G$8425),D73))</f>
        <v>2001</v>
      </c>
      <c r="F73">
        <f t="shared" si="6"/>
        <v>0</v>
      </c>
      <c r="G73">
        <f>Weighting!$H$25</f>
        <v>0</v>
      </c>
      <c r="H73">
        <f t="array" ref="H73">FREQUENCY(IF('Data Transformation'!$B$4:$B$8425=B51,'Data Transformation'!$G$4:$G$8425),'Bin Analysis'!$B73)</f>
        <v>2073</v>
      </c>
      <c r="I73">
        <f t="shared" si="7"/>
        <v>0</v>
      </c>
      <c r="J73">
        <f t="shared" si="8"/>
        <v>0</v>
      </c>
      <c r="K73">
        <f>J73*Weighting!$W$25</f>
        <v>0</v>
      </c>
      <c r="M73" s="14"/>
    </row>
    <row r="74" spans="1:25" x14ac:dyDescent="0.25">
      <c r="A74" s="32"/>
      <c r="M74" s="14"/>
    </row>
    <row r="75" spans="1:25" ht="23.25" x14ac:dyDescent="0.35">
      <c r="A75" s="21" t="s">
        <v>0</v>
      </c>
      <c r="B75" s="21" t="str">
        <f>IFERROR(VLOOKUP(C75,'Data Transformation'!$L$6:$M$426,2,FALSE),"")</f>
        <v/>
      </c>
      <c r="C75" s="21">
        <f>C51+1</f>
        <v>3</v>
      </c>
      <c r="D75" s="21"/>
      <c r="E75" s="21"/>
      <c r="F75" s="21"/>
      <c r="G75" s="21"/>
      <c r="H75" s="22"/>
      <c r="I75" s="22"/>
      <c r="J75" s="22"/>
      <c r="K75" s="21"/>
      <c r="L75" s="21" t="str">
        <f>B75</f>
        <v/>
      </c>
      <c r="M75" s="23" t="e">
        <f>INDEX('Data Transformation'!$O$4:$O$424,MATCH($B75,'Data Transformation'!$M$4:$M$424,0),MATCH($M$2,'Data Transformation'!$O$3,0))</f>
        <v>#N/A</v>
      </c>
      <c r="N75" s="27" t="e">
        <f>IF('Input and Summary Results'!$J$16="minimum",'Bin Analysis'!X76/(M75-1),'Bin Analysis'!Y75/('Bin Analysis'!M75-1))</f>
        <v>#N/A</v>
      </c>
      <c r="O75" s="27" t="e">
        <f>IF(M75=FALSE,NA(),(VLOOKUP(1,C78:K97,4,FALSE))/(M75-1))</f>
        <v>#N/A</v>
      </c>
      <c r="P75" s="27" t="e">
        <f>IF(M75=FALSE,NA(),SUM(J78:J97)/Weighting!$S$5)</f>
        <v>#N/A</v>
      </c>
      <c r="Q75" s="27" t="e">
        <f>IF(M75=FALSE,NA(),SUM(K78:K97)/Weighting!$S$6)</f>
        <v>#N/A</v>
      </c>
      <c r="R75" s="27" t="e">
        <f>IF(M75=FALSE,NA(),(VLOOKUP(1,G78:K97,3,FALSE))/(M75-1))</f>
        <v>#N/A</v>
      </c>
      <c r="S75" s="22" t="e">
        <f>IF(M75=FALSE,NA(),IF(SUM(J78:J97)=2,"yes","no"))</f>
        <v>#N/A</v>
      </c>
      <c r="X75" s="2" cm="2">
        <f t="array" ref="X75:X76">FREQUENCY(IF('Data Transformation'!$B$425:$B$6424='Bin Analysis'!L75,'Data Transformation'!$G$425:$G$6424),'Data Transformation'!$U$11)</f>
        <v>0</v>
      </c>
      <c r="Y75" s="2" cm="2">
        <f t="array" ref="Y75:Y76">FREQUENCY(IF('Data Transformation'!$B$425:$B$6424='Bin Analysis'!L75,'Data Transformation'!$G$425:$G$6424),'Data Transformation'!$U$12)</f>
        <v>0</v>
      </c>
    </row>
    <row r="76" spans="1:25" x14ac:dyDescent="0.25">
      <c r="A76" s="14" t="s">
        <v>67</v>
      </c>
      <c r="B76" t="s">
        <v>47</v>
      </c>
      <c r="C76" t="s">
        <v>5</v>
      </c>
      <c r="D76" t="s">
        <v>100</v>
      </c>
      <c r="E76" t="s">
        <v>101</v>
      </c>
      <c r="F76" t="s">
        <v>102</v>
      </c>
      <c r="G76" t="s">
        <v>70</v>
      </c>
      <c r="H76" t="s">
        <v>31</v>
      </c>
      <c r="I76" t="s">
        <v>32</v>
      </c>
      <c r="J76" t="s">
        <v>46</v>
      </c>
      <c r="K76" s="14" t="s">
        <v>45</v>
      </c>
      <c r="M76" s="14"/>
      <c r="X76" s="2">
        <v>0</v>
      </c>
      <c r="Y76" s="2">
        <v>0</v>
      </c>
    </row>
    <row r="77" spans="1:25" x14ac:dyDescent="0.25">
      <c r="A77" s="32"/>
      <c r="D77" t="e">
        <f>IF(C77=1,'Data Transformation'!$G$3+0.5*'Data Transformation'!$W$25,IF(C78=1,D78-'Data Transformation'!$W$25,FALSE))</f>
        <v>#NUM!</v>
      </c>
      <c r="E77">
        <f t="array" ref="E77">IF(ISLOGICAL(D77),"",FREQUENCY(IF('Data Transformation'!$B$425:$B$8425='Bin Analysis'!$B75,'Data Transformation'!$G$425:$G$8425),D77))</f>
        <v>2001</v>
      </c>
      <c r="F77" t="e">
        <f>IF(ISLOGICAL(D77),"",E77-E76)</f>
        <v>#VALUE!</v>
      </c>
      <c r="M77" s="14"/>
    </row>
    <row r="78" spans="1:25" x14ac:dyDescent="0.25">
      <c r="A78" s="32" t="e">
        <f>IF(Weighting!$P$6&gt;0,B78,"")</f>
        <v>#NUM!</v>
      </c>
      <c r="B78" t="e">
        <f>Weighting!$C$6</f>
        <v>#DIV/0!</v>
      </c>
      <c r="C78" t="e">
        <f>Weighting!$F$6</f>
        <v>#NUM!</v>
      </c>
      <c r="D78" t="e">
        <f>IF(C78=1,'Data Transformation'!$G$3+0.5*'Data Transformation'!$W$25,IF(C79=1,D79-'Data Transformation'!$W$25,FALSE))</f>
        <v>#NUM!</v>
      </c>
      <c r="E78">
        <f t="array" ref="E78">IF(ISLOGICAL(D78),"",FREQUENCY(IF('Data Transformation'!$B$425:$B$8425='Bin Analysis'!$B75,'Data Transformation'!$G$425:$G$8425),D78))</f>
        <v>2001</v>
      </c>
      <c r="F78">
        <f>IF(ISLOGICAL(D78),"",E78-E77)</f>
        <v>0</v>
      </c>
      <c r="G78">
        <f>Weighting!$H$6</f>
        <v>1</v>
      </c>
      <c r="H78">
        <f t="array" ref="H78">FREQUENCY(IF('Data Transformation'!$B$4:$B$8425=B75,'Data Transformation'!$G$4:$G$8425),'Bin Analysis'!$B78)</f>
        <v>2073</v>
      </c>
      <c r="I78">
        <f>H78-H77</f>
        <v>2073</v>
      </c>
      <c r="J78">
        <f>IF(I78=0,0,1)</f>
        <v>1</v>
      </c>
      <c r="K78" t="e">
        <f>J78*Weighting!$W$6</f>
        <v>#NUM!</v>
      </c>
      <c r="M78" s="14"/>
    </row>
    <row r="79" spans="1:25" x14ac:dyDescent="0.25">
      <c r="A79" s="32" t="str">
        <f>IF(Weighting!$P$7&gt;0,B79,"")</f>
        <v/>
      </c>
      <c r="B79" t="e">
        <f>Weighting!$C$7</f>
        <v>#DIV/0!</v>
      </c>
      <c r="C79" t="e">
        <f>Weighting!$F$7</f>
        <v>#NUM!</v>
      </c>
      <c r="D79" t="e">
        <f>IF(C79=1,'Data Transformation'!$G$3+0.5*'Data Transformation'!$W$25,IF(C80=1,D80-'Data Transformation'!$W$25,FALSE))</f>
        <v>#NUM!</v>
      </c>
      <c r="E79">
        <f t="array" ref="E79">IF(ISLOGICAL(D79),"",FREQUENCY(IF('Data Transformation'!$B$425:$B$8425='Bin Analysis'!$B75,'Data Transformation'!$G$425:$G$8425),D79))</f>
        <v>2001</v>
      </c>
      <c r="F79">
        <f t="shared" ref="F79:F97" si="9">IF(ISLOGICAL(D79),"",E79-E78)</f>
        <v>0</v>
      </c>
      <c r="G79">
        <f>Weighting!$H$7</f>
        <v>0</v>
      </c>
      <c r="H79">
        <f t="array" ref="H79">FREQUENCY(IF('Data Transformation'!$B$4:$B$8425=B75,'Data Transformation'!$G$4:$G$8425),'Bin Analysis'!$B79)</f>
        <v>2073</v>
      </c>
      <c r="I79">
        <f t="shared" ref="I79:I97" si="10">H79-H78</f>
        <v>0</v>
      </c>
      <c r="J79">
        <f>IF(I79=0,0,1)</f>
        <v>0</v>
      </c>
      <c r="K79">
        <f>J79*Weighting!$W$7</f>
        <v>0</v>
      </c>
      <c r="M79" s="14"/>
    </row>
    <row r="80" spans="1:25" x14ac:dyDescent="0.25">
      <c r="A80" s="32" t="str">
        <f>IF(Weighting!$P$8&gt;0,B80,"")</f>
        <v/>
      </c>
      <c r="B80" t="e">
        <f>Weighting!$C$8</f>
        <v>#DIV/0!</v>
      </c>
      <c r="C80" t="e">
        <f>Weighting!$F$8</f>
        <v>#NUM!</v>
      </c>
      <c r="D80" t="e">
        <f>IF(C80=1,'Data Transformation'!$G$3+0.5*'Data Transformation'!$W$25,IF(C81=1,D81-'Data Transformation'!$W$25,FALSE))</f>
        <v>#NUM!</v>
      </c>
      <c r="E80">
        <f t="array" ref="E80">IF(ISLOGICAL(D80),"",FREQUENCY(IF('Data Transformation'!$B$425:$B$8425='Bin Analysis'!$B75,'Data Transformation'!$G$425:$G$8425),D80))</f>
        <v>2001</v>
      </c>
      <c r="F80">
        <f t="shared" si="9"/>
        <v>0</v>
      </c>
      <c r="G80">
        <f>Weighting!$H$8</f>
        <v>0</v>
      </c>
      <c r="H80">
        <f t="array" ref="H80">FREQUENCY(IF('Data Transformation'!$B$4:$B$8425=B75,'Data Transformation'!$G$4:$G$8425),'Bin Analysis'!$B80)</f>
        <v>2073</v>
      </c>
      <c r="I80">
        <f t="shared" si="10"/>
        <v>0</v>
      </c>
      <c r="J80">
        <f t="shared" ref="J80:J97" si="11">IF(I80=0,0,1)</f>
        <v>0</v>
      </c>
      <c r="K80">
        <f>J80*Weighting!$W$8</f>
        <v>0</v>
      </c>
      <c r="M80" s="14"/>
    </row>
    <row r="81" spans="1:13" x14ac:dyDescent="0.25">
      <c r="A81" s="32" t="str">
        <f>IF(Weighting!$P$9&gt;0,B81,"")</f>
        <v/>
      </c>
      <c r="B81" s="50" t="e">
        <f>Weighting!$C$9</f>
        <v>#DIV/0!</v>
      </c>
      <c r="C81" t="e">
        <f>Weighting!$F$9</f>
        <v>#NUM!</v>
      </c>
      <c r="D81" t="e">
        <f>IF(C81=1,'Data Transformation'!$G$3+0.5*'Data Transformation'!$W$25,IF(C82=1,D82-'Data Transformation'!$W$25,FALSE))</f>
        <v>#NUM!</v>
      </c>
      <c r="E81">
        <f t="array" ref="E81">IF(ISLOGICAL(D81),"",FREQUENCY(IF('Data Transformation'!$B$425:$B$8425='Bin Analysis'!$B75,'Data Transformation'!$G$425:$G$8425),D81))</f>
        <v>2001</v>
      </c>
      <c r="F81">
        <f t="shared" si="9"/>
        <v>0</v>
      </c>
      <c r="G81">
        <f>Weighting!$H$9</f>
        <v>0</v>
      </c>
      <c r="H81">
        <f t="array" ref="H81">FREQUENCY(IF('Data Transformation'!$B$4:$B$8425=B75,'Data Transformation'!$G$4:$G$8425),'Bin Analysis'!$B81)</f>
        <v>2073</v>
      </c>
      <c r="I81">
        <f t="shared" si="10"/>
        <v>0</v>
      </c>
      <c r="J81">
        <f t="shared" si="11"/>
        <v>0</v>
      </c>
      <c r="K81">
        <f>J81*Weighting!$W$9</f>
        <v>0</v>
      </c>
      <c r="M81" s="14"/>
    </row>
    <row r="82" spans="1:13" x14ac:dyDescent="0.25">
      <c r="A82" s="32" t="str">
        <f>IF(Weighting!$P$10&gt;0,B82,"")</f>
        <v/>
      </c>
      <c r="B82" t="e">
        <f>Weighting!$C$10</f>
        <v>#DIV/0!</v>
      </c>
      <c r="C82" t="e">
        <f>Weighting!$F$10</f>
        <v>#NUM!</v>
      </c>
      <c r="D82" t="e">
        <f>IF(C82=1,'Data Transformation'!$G$3+0.5*'Data Transformation'!$W$25,IF(C83=1,D83-'Data Transformation'!$W$25,FALSE))</f>
        <v>#NUM!</v>
      </c>
      <c r="E82">
        <f t="array" ref="E82">IF(ISLOGICAL(D82),"",FREQUENCY(IF('Data Transformation'!$B$425:$B$8425='Bin Analysis'!$B75,'Data Transformation'!$G$425:$G$8425),D82))</f>
        <v>2001</v>
      </c>
      <c r="F82">
        <f t="shared" si="9"/>
        <v>0</v>
      </c>
      <c r="G82">
        <f>Weighting!$H$10</f>
        <v>0</v>
      </c>
      <c r="H82">
        <f t="array" ref="H82">FREQUENCY(IF('Data Transformation'!$B$4:$B$8425=B75,'Data Transformation'!$G$4:$G$8425),'Bin Analysis'!$B82)</f>
        <v>2073</v>
      </c>
      <c r="I82">
        <f t="shared" si="10"/>
        <v>0</v>
      </c>
      <c r="J82">
        <f t="shared" si="11"/>
        <v>0</v>
      </c>
      <c r="K82">
        <f>J82*Weighting!$W$10</f>
        <v>0</v>
      </c>
      <c r="M82" s="14"/>
    </row>
    <row r="83" spans="1:13" x14ac:dyDescent="0.25">
      <c r="A83" s="32" t="str">
        <f>IF(Weighting!$P$11&gt;0,B83,"")</f>
        <v/>
      </c>
      <c r="B83" t="e">
        <f>Weighting!$C$11</f>
        <v>#DIV/0!</v>
      </c>
      <c r="C83" t="e">
        <f>Weighting!$F$11</f>
        <v>#NUM!</v>
      </c>
      <c r="D83" t="e">
        <f>IF(C83=1,'Data Transformation'!$G$3+0.5*'Data Transformation'!$W$25,IF(C84=1,D84-'Data Transformation'!$W$25,FALSE))</f>
        <v>#NUM!</v>
      </c>
      <c r="E83">
        <f t="array" ref="E83">IF(ISLOGICAL(D83),"",FREQUENCY(IF('Data Transformation'!$B$425:$B$8425='Bin Analysis'!$B75,'Data Transformation'!$G$425:$G$8425),D83))</f>
        <v>2001</v>
      </c>
      <c r="F83">
        <f t="shared" si="9"/>
        <v>0</v>
      </c>
      <c r="G83">
        <f>Weighting!$H$11</f>
        <v>0</v>
      </c>
      <c r="H83">
        <f t="array" ref="H83">FREQUENCY(IF('Data Transformation'!$B$4:$B$8425=B75,'Data Transformation'!$G$4:$G$8425),'Bin Analysis'!$B83)</f>
        <v>2073</v>
      </c>
      <c r="I83">
        <f t="shared" si="10"/>
        <v>0</v>
      </c>
      <c r="J83">
        <f t="shared" si="11"/>
        <v>0</v>
      </c>
      <c r="K83">
        <f>J83*Weighting!$W$11</f>
        <v>0</v>
      </c>
      <c r="M83" s="14"/>
    </row>
    <row r="84" spans="1:13" x14ac:dyDescent="0.25">
      <c r="A84" s="32" t="str">
        <f>IF(Weighting!$P$12&gt;0,B84,"")</f>
        <v/>
      </c>
      <c r="B84" t="e">
        <f>Weighting!$C$12</f>
        <v>#DIV/0!</v>
      </c>
      <c r="C84" t="e">
        <f>Weighting!$F$12</f>
        <v>#NUM!</v>
      </c>
      <c r="D84" t="e">
        <f>IF(C84=1,'Data Transformation'!$G$3+0.5*'Data Transformation'!$W$25,IF(C85=1,D85-'Data Transformation'!$W$25,FALSE))</f>
        <v>#NUM!</v>
      </c>
      <c r="E84">
        <f t="array" ref="E84">IF(ISLOGICAL(D84),"",FREQUENCY(IF('Data Transformation'!$B$425:$B$8425='Bin Analysis'!$B75,'Data Transformation'!$G$425:$G$8425),D84))</f>
        <v>2001</v>
      </c>
      <c r="F84">
        <f t="shared" si="9"/>
        <v>0</v>
      </c>
      <c r="G84">
        <f>Weighting!$H$12</f>
        <v>0</v>
      </c>
      <c r="H84">
        <f t="array" ref="H84">FREQUENCY(IF('Data Transformation'!$B$4:$B$8425=B75,'Data Transformation'!$G$4:$G$8425),'Bin Analysis'!$B84)</f>
        <v>2073</v>
      </c>
      <c r="I84">
        <f t="shared" si="10"/>
        <v>0</v>
      </c>
      <c r="J84">
        <f t="shared" si="11"/>
        <v>0</v>
      </c>
      <c r="K84">
        <f>J84*Weighting!$W$12</f>
        <v>0</v>
      </c>
      <c r="M84" s="14"/>
    </row>
    <row r="85" spans="1:13" x14ac:dyDescent="0.25">
      <c r="A85" s="32" t="str">
        <f>IF(Weighting!$P$13&gt;0,B85,"")</f>
        <v/>
      </c>
      <c r="B85" t="e">
        <f>Weighting!$C$13</f>
        <v>#DIV/0!</v>
      </c>
      <c r="C85" t="e">
        <f>Weighting!$F$13</f>
        <v>#NUM!</v>
      </c>
      <c r="D85" t="e">
        <f>IF(C85=1,'Data Transformation'!$G$3+0.5*'Data Transformation'!$W$25,IF(C86=1,D86-'Data Transformation'!$W$25,FALSE))</f>
        <v>#NUM!</v>
      </c>
      <c r="E85">
        <f t="array" ref="E85">IF(ISLOGICAL(D85),"",FREQUENCY(IF('Data Transformation'!$B$425:$B$8425='Bin Analysis'!$B75,'Data Transformation'!$G$425:$G$8425),D85))</f>
        <v>2001</v>
      </c>
      <c r="F85">
        <f t="shared" si="9"/>
        <v>0</v>
      </c>
      <c r="G85">
        <f>Weighting!$H$13</f>
        <v>0</v>
      </c>
      <c r="H85">
        <f t="array" ref="H85">FREQUENCY(IF('Data Transformation'!$B$4:$B$8425=B75,'Data Transformation'!$G$4:$G$8425),'Bin Analysis'!$B85)</f>
        <v>2073</v>
      </c>
      <c r="I85">
        <f t="shared" si="10"/>
        <v>0</v>
      </c>
      <c r="J85">
        <f t="shared" si="11"/>
        <v>0</v>
      </c>
      <c r="K85">
        <f>J85*Weighting!$W$13</f>
        <v>0</v>
      </c>
      <c r="M85" s="14"/>
    </row>
    <row r="86" spans="1:13" x14ac:dyDescent="0.25">
      <c r="A86" s="32" t="str">
        <f>IF(Weighting!$P$14&gt;0,B86,"")</f>
        <v/>
      </c>
      <c r="B86" t="e">
        <f>Weighting!$C$14</f>
        <v>#DIV/0!</v>
      </c>
      <c r="C86" t="e">
        <f>Weighting!$F$14</f>
        <v>#NUM!</v>
      </c>
      <c r="D86" t="e">
        <f>IF(C86=1,'Data Transformation'!$G$3+0.5*'Data Transformation'!$W$25,IF(C87=1,D87-'Data Transformation'!$W$25,FALSE))</f>
        <v>#NUM!</v>
      </c>
      <c r="E86">
        <f t="array" ref="E86">IF(ISLOGICAL(D86),"",FREQUENCY(IF('Data Transformation'!$B$425:$B$8425='Bin Analysis'!$B75,'Data Transformation'!$G$425:$G$8425),D86))</f>
        <v>2001</v>
      </c>
      <c r="F86">
        <f t="shared" si="9"/>
        <v>0</v>
      </c>
      <c r="G86">
        <f>Weighting!$H$14</f>
        <v>0</v>
      </c>
      <c r="H86">
        <f t="array" ref="H86">FREQUENCY(IF('Data Transformation'!$B$4:$B$8425=B75,'Data Transformation'!$G$4:$G$8425),'Bin Analysis'!$B86)</f>
        <v>2073</v>
      </c>
      <c r="I86">
        <f t="shared" si="10"/>
        <v>0</v>
      </c>
      <c r="J86">
        <f t="shared" si="11"/>
        <v>0</v>
      </c>
      <c r="K86">
        <f>J86*Weighting!$W$14</f>
        <v>0</v>
      </c>
      <c r="M86" s="14"/>
    </row>
    <row r="87" spans="1:13" x14ac:dyDescent="0.25">
      <c r="A87" s="32" t="str">
        <f>IF(Weighting!$P$15&gt;0,B87,"")</f>
        <v/>
      </c>
      <c r="B87" t="e">
        <f>Weighting!$C$15</f>
        <v>#DIV/0!</v>
      </c>
      <c r="C87" t="e">
        <f>Weighting!$F$15</f>
        <v>#NUM!</v>
      </c>
      <c r="D87" t="e">
        <f>IF(C87=1,'Data Transformation'!$G$3+0.5*'Data Transformation'!$W$25,IF(C88=1,D88-'Data Transformation'!$W$25,FALSE))</f>
        <v>#NUM!</v>
      </c>
      <c r="E87">
        <f t="array" ref="E87">IF(ISLOGICAL(D87),"",FREQUENCY(IF('Data Transformation'!$B$425:$B$8425='Bin Analysis'!$B75,'Data Transformation'!$G$425:$G$8425),D87))</f>
        <v>2001</v>
      </c>
      <c r="F87">
        <f t="shared" si="9"/>
        <v>0</v>
      </c>
      <c r="G87">
        <f>Weighting!$H$15</f>
        <v>0</v>
      </c>
      <c r="H87">
        <f t="array" ref="H87">FREQUENCY(IF('Data Transformation'!$B$4:$B$8425=B75,'Data Transformation'!$G$4:$G$8425),'Bin Analysis'!$B87)</f>
        <v>2073</v>
      </c>
      <c r="I87">
        <f t="shared" si="10"/>
        <v>0</v>
      </c>
      <c r="J87">
        <f t="shared" si="11"/>
        <v>0</v>
      </c>
      <c r="K87">
        <f>J87*Weighting!$W$15</f>
        <v>0</v>
      </c>
      <c r="M87" s="14"/>
    </row>
    <row r="88" spans="1:13" x14ac:dyDescent="0.25">
      <c r="A88" s="32" t="str">
        <f>IF(Weighting!$P$16&gt;0,B88,"")</f>
        <v/>
      </c>
      <c r="B88" t="e">
        <f>Weighting!$C$16</f>
        <v>#DIV/0!</v>
      </c>
      <c r="C88" t="e">
        <f>Weighting!$F$16</f>
        <v>#NUM!</v>
      </c>
      <c r="D88" t="e">
        <f>IF(C88=1,'Data Transformation'!$G$3+0.5*'Data Transformation'!$W$25,IF(C89=1,D89-'Data Transformation'!$W$25,FALSE))</f>
        <v>#NUM!</v>
      </c>
      <c r="E88">
        <f t="array" ref="E88">IF(ISLOGICAL(D88),"",FREQUENCY(IF('Data Transformation'!$B$425:$B$8425='Bin Analysis'!$B75,'Data Transformation'!$G$425:$G$8425),D88))</f>
        <v>2001</v>
      </c>
      <c r="F88">
        <f t="shared" si="9"/>
        <v>0</v>
      </c>
      <c r="G88">
        <f>Weighting!$H$16</f>
        <v>0</v>
      </c>
      <c r="H88">
        <f t="array" ref="H88">FREQUENCY(IF('Data Transformation'!$B$4:$B$8425=B75,'Data Transformation'!$G$4:$G$8425),'Bin Analysis'!$B88)</f>
        <v>2073</v>
      </c>
      <c r="I88">
        <f t="shared" si="10"/>
        <v>0</v>
      </c>
      <c r="J88">
        <f t="shared" si="11"/>
        <v>0</v>
      </c>
      <c r="K88">
        <f>J88*Weighting!$W$16</f>
        <v>0</v>
      </c>
      <c r="M88" s="14"/>
    </row>
    <row r="89" spans="1:13" x14ac:dyDescent="0.25">
      <c r="A89" s="32" t="str">
        <f>IF(Weighting!$P$17&gt;0,B89,"")</f>
        <v/>
      </c>
      <c r="B89" t="e">
        <f>Weighting!$C$17</f>
        <v>#DIV/0!</v>
      </c>
      <c r="C89" t="e">
        <f>Weighting!$F$17</f>
        <v>#NUM!</v>
      </c>
      <c r="D89" t="e">
        <f>IF(C89=1,'Data Transformation'!$G$3+0.5*'Data Transformation'!$W$25,IF(C90=1,D90-'Data Transformation'!$W$25,FALSE))</f>
        <v>#NUM!</v>
      </c>
      <c r="E89">
        <f t="array" ref="E89">IF(ISLOGICAL(D89),"",FREQUENCY(IF('Data Transformation'!$B$425:$B$8425='Bin Analysis'!$B75,'Data Transformation'!$G$425:$G$8425),D89))</f>
        <v>2001</v>
      </c>
      <c r="F89">
        <f t="shared" si="9"/>
        <v>0</v>
      </c>
      <c r="G89">
        <f>Weighting!$H$17</f>
        <v>0</v>
      </c>
      <c r="H89">
        <f t="array" ref="H89">FREQUENCY(IF('Data Transformation'!$B$4:$B$8425=B75,'Data Transformation'!$G$4:$G$8425),'Bin Analysis'!$B89)</f>
        <v>2073</v>
      </c>
      <c r="I89">
        <f t="shared" si="10"/>
        <v>0</v>
      </c>
      <c r="J89">
        <f t="shared" si="11"/>
        <v>0</v>
      </c>
      <c r="K89">
        <f>J89*Weighting!$W$17</f>
        <v>0</v>
      </c>
      <c r="M89" s="14"/>
    </row>
    <row r="90" spans="1:13" x14ac:dyDescent="0.25">
      <c r="A90" s="32" t="str">
        <f>IF(Weighting!$P$18&gt;0,B90,"")</f>
        <v/>
      </c>
      <c r="B90" t="e">
        <f>Weighting!$C$18</f>
        <v>#DIV/0!</v>
      </c>
      <c r="C90" t="e">
        <f>Weighting!$F$18</f>
        <v>#NUM!</v>
      </c>
      <c r="D90" t="e">
        <f>IF(C90=1,'Data Transformation'!$G$3+0.5*'Data Transformation'!$W$25,IF(C91=1,D91-'Data Transformation'!$W$25,FALSE))</f>
        <v>#NUM!</v>
      </c>
      <c r="E90">
        <f t="array" ref="E90">IF(ISLOGICAL(D90),"",FREQUENCY(IF('Data Transformation'!$B$425:$B$8425='Bin Analysis'!$B75,'Data Transformation'!$G$425:$G$8425),D90))</f>
        <v>2001</v>
      </c>
      <c r="F90">
        <f t="shared" si="9"/>
        <v>0</v>
      </c>
      <c r="G90">
        <f>Weighting!$H$18</f>
        <v>0</v>
      </c>
      <c r="H90">
        <f t="array" ref="H90">FREQUENCY(IF('Data Transformation'!$B$4:$B$8425=B75,'Data Transformation'!$G$4:$G$8425),'Bin Analysis'!$B90)</f>
        <v>2073</v>
      </c>
      <c r="I90">
        <f t="shared" si="10"/>
        <v>0</v>
      </c>
      <c r="J90">
        <f t="shared" si="11"/>
        <v>0</v>
      </c>
      <c r="K90">
        <f>J90*Weighting!$W$18</f>
        <v>0</v>
      </c>
      <c r="M90" s="14"/>
    </row>
    <row r="91" spans="1:13" x14ac:dyDescent="0.25">
      <c r="A91" s="32" t="str">
        <f>IF(Weighting!$P$19&gt;0,B91,"")</f>
        <v/>
      </c>
      <c r="B91" t="e">
        <f>Weighting!$C$19</f>
        <v>#DIV/0!</v>
      </c>
      <c r="C91" t="e">
        <f>Weighting!$F$19</f>
        <v>#NUM!</v>
      </c>
      <c r="D91" t="e">
        <f>IF(C91=1,'Data Transformation'!$G$3+0.5*'Data Transformation'!$W$25,IF(C92=1,D92-'Data Transformation'!$W$25,FALSE))</f>
        <v>#NUM!</v>
      </c>
      <c r="E91">
        <f t="array" ref="E91">IF(ISLOGICAL(D91),"",FREQUENCY(IF('Data Transformation'!$B$425:$B$8425='Bin Analysis'!$B75,'Data Transformation'!$G$425:$G$8425),D91))</f>
        <v>2001</v>
      </c>
      <c r="F91">
        <f t="shared" si="9"/>
        <v>0</v>
      </c>
      <c r="G91">
        <f>Weighting!$H$19</f>
        <v>0</v>
      </c>
      <c r="H91">
        <f t="array" ref="H91">FREQUENCY(IF('Data Transformation'!$B$4:$B$8425=B75,'Data Transformation'!$G$4:$G$8425),'Bin Analysis'!$B91)</f>
        <v>2073</v>
      </c>
      <c r="I91">
        <f t="shared" si="10"/>
        <v>0</v>
      </c>
      <c r="J91">
        <f t="shared" si="11"/>
        <v>0</v>
      </c>
      <c r="K91">
        <f>J91*Weighting!$W$19</f>
        <v>0</v>
      </c>
      <c r="M91" s="14"/>
    </row>
    <row r="92" spans="1:13" x14ac:dyDescent="0.25">
      <c r="A92" s="32" t="str">
        <f>IF(Weighting!$P$20&gt;0,B92,"")</f>
        <v/>
      </c>
      <c r="B92" t="e">
        <f>Weighting!$C$20</f>
        <v>#DIV/0!</v>
      </c>
      <c r="C92" t="e">
        <f>Weighting!$F$20</f>
        <v>#NUM!</v>
      </c>
      <c r="D92" t="e">
        <f>IF(C92=1,'Data Transformation'!$G$3+0.5*'Data Transformation'!$W$25,IF(C93=1,D93-'Data Transformation'!$W$25,FALSE))</f>
        <v>#NUM!</v>
      </c>
      <c r="E92">
        <f t="array" ref="E92">IF(ISLOGICAL(D92),"",FREQUENCY(IF('Data Transformation'!$B$425:$B$8425='Bin Analysis'!$B75,'Data Transformation'!$G$425:$G$8425),D92))</f>
        <v>2001</v>
      </c>
      <c r="F92">
        <f t="shared" si="9"/>
        <v>0</v>
      </c>
      <c r="G92">
        <f>Weighting!$H$20</f>
        <v>0</v>
      </c>
      <c r="H92">
        <f t="array" ref="H92">FREQUENCY(IF('Data Transformation'!$B$4:$B$8425=B75,'Data Transformation'!$G$4:$G$8425),'Bin Analysis'!$B92)</f>
        <v>2073</v>
      </c>
      <c r="I92">
        <f t="shared" si="10"/>
        <v>0</v>
      </c>
      <c r="J92">
        <f t="shared" si="11"/>
        <v>0</v>
      </c>
      <c r="K92">
        <f>J92*Weighting!$W$20</f>
        <v>0</v>
      </c>
      <c r="M92" s="14"/>
    </row>
    <row r="93" spans="1:13" x14ac:dyDescent="0.25">
      <c r="A93" s="32" t="str">
        <f>IF(Weighting!$P$21&gt;0,B93,"")</f>
        <v/>
      </c>
      <c r="B93" t="e">
        <f>Weighting!$C$21</f>
        <v>#DIV/0!</v>
      </c>
      <c r="C93" t="e">
        <f>Weighting!$F$21</f>
        <v>#NUM!</v>
      </c>
      <c r="D93" t="e">
        <f>IF(C93=1,'Data Transformation'!$G$3+0.5*'Data Transformation'!$W$25,IF(C94=1,D94-'Data Transformation'!$W$25,FALSE))</f>
        <v>#NUM!</v>
      </c>
      <c r="E93">
        <f t="array" ref="E93">IF(ISLOGICAL(D93),"",FREQUENCY(IF('Data Transformation'!$B$425:$B$8425='Bin Analysis'!$B75,'Data Transformation'!$G$425:$G$8425),D93))</f>
        <v>2001</v>
      </c>
      <c r="F93">
        <f t="shared" si="9"/>
        <v>0</v>
      </c>
      <c r="G93">
        <f>Weighting!$H$21</f>
        <v>0</v>
      </c>
      <c r="H93">
        <f t="array" ref="H93">FREQUENCY(IF('Data Transformation'!$B$4:$B$8425=B75,'Data Transformation'!$G$4:$G$8425),'Bin Analysis'!$B93)</f>
        <v>2073</v>
      </c>
      <c r="I93">
        <f t="shared" si="10"/>
        <v>0</v>
      </c>
      <c r="J93">
        <f t="shared" si="11"/>
        <v>0</v>
      </c>
      <c r="K93">
        <f>J93*Weighting!$W$21</f>
        <v>0</v>
      </c>
      <c r="M93" s="14"/>
    </row>
    <row r="94" spans="1:13" x14ac:dyDescent="0.25">
      <c r="A94" s="32" t="str">
        <f>IF(Weighting!$P$22&gt;0,B94,"")</f>
        <v/>
      </c>
      <c r="B94" t="e">
        <f>Weighting!$C$22</f>
        <v>#DIV/0!</v>
      </c>
      <c r="C94" t="e">
        <f>Weighting!$F$22</f>
        <v>#NUM!</v>
      </c>
      <c r="D94" t="e">
        <f>IF(C94=1,'Data Transformation'!$G$3+0.5*'Data Transformation'!$W$25,IF(C95=1,D95-'Data Transformation'!$W$25,FALSE))</f>
        <v>#NUM!</v>
      </c>
      <c r="E94">
        <f t="array" ref="E94">IF(ISLOGICAL(D94),"",FREQUENCY(IF('Data Transformation'!$B$425:$B$8425='Bin Analysis'!$B75,'Data Transformation'!$G$425:$G$8425),D94))</f>
        <v>2001</v>
      </c>
      <c r="F94">
        <f t="shared" si="9"/>
        <v>0</v>
      </c>
      <c r="G94">
        <f>Weighting!$H$22</f>
        <v>0</v>
      </c>
      <c r="H94">
        <f t="array" ref="H94">FREQUENCY(IF('Data Transformation'!$B$4:$B$8425=B75,'Data Transformation'!$G$4:$G$8425),'Bin Analysis'!$B94)</f>
        <v>2073</v>
      </c>
      <c r="I94">
        <f t="shared" si="10"/>
        <v>0</v>
      </c>
      <c r="J94">
        <f t="shared" si="11"/>
        <v>0</v>
      </c>
      <c r="K94">
        <f>J94*Weighting!$W$22</f>
        <v>0</v>
      </c>
      <c r="M94" s="14"/>
    </row>
    <row r="95" spans="1:13" x14ac:dyDescent="0.25">
      <c r="A95" s="32" t="str">
        <f>IF(Weighting!$P$23&gt;0,B95,"")</f>
        <v/>
      </c>
      <c r="B95" t="e">
        <f>Weighting!$C$23</f>
        <v>#DIV/0!</v>
      </c>
      <c r="C95" t="e">
        <f>Weighting!$F$23</f>
        <v>#NUM!</v>
      </c>
      <c r="D95" t="e">
        <f>IF(C95=1,'Data Transformation'!$G$3+0.5*'Data Transformation'!$W$25,IF(C96=1,D96-'Data Transformation'!$W$25,FALSE))</f>
        <v>#NUM!</v>
      </c>
      <c r="E95">
        <f t="array" ref="E95">IF(ISLOGICAL(D95),"",FREQUENCY(IF('Data Transformation'!$B$425:$B$8425='Bin Analysis'!$B75,'Data Transformation'!$G$425:$G$8425),D95))</f>
        <v>2001</v>
      </c>
      <c r="F95">
        <f t="shared" si="9"/>
        <v>0</v>
      </c>
      <c r="G95">
        <f>Weighting!$H$23</f>
        <v>0</v>
      </c>
      <c r="H95">
        <f t="array" ref="H95">FREQUENCY(IF('Data Transformation'!$B$4:$B$8425=B75,'Data Transformation'!$G$4:$G$8425),'Bin Analysis'!$B95)</f>
        <v>2073</v>
      </c>
      <c r="I95">
        <f t="shared" si="10"/>
        <v>0</v>
      </c>
      <c r="J95">
        <f t="shared" si="11"/>
        <v>0</v>
      </c>
      <c r="K95">
        <f>J95*Weighting!$W$23</f>
        <v>0</v>
      </c>
      <c r="M95" s="14"/>
    </row>
    <row r="96" spans="1:13" x14ac:dyDescent="0.25">
      <c r="A96" s="32" t="str">
        <f>IF(Weighting!$P$24&gt;0,B96,"")</f>
        <v/>
      </c>
      <c r="B96" t="e">
        <f>Weighting!$C$24</f>
        <v>#DIV/0!</v>
      </c>
      <c r="C96" t="e">
        <f>Weighting!$F$24</f>
        <v>#NUM!</v>
      </c>
      <c r="D96" t="e">
        <f>IF(C96=1,'Data Transformation'!$G$3+0.5*'Data Transformation'!$W$25,IF(C97=1,D97-'Data Transformation'!$W$25,FALSE))</f>
        <v>#NUM!</v>
      </c>
      <c r="E96">
        <f t="array" ref="E96">IF(ISLOGICAL(D96),"",FREQUENCY(IF('Data Transformation'!$B$425:$B$8425='Bin Analysis'!$B75,'Data Transformation'!$G$425:$G$8425),D96))</f>
        <v>2001</v>
      </c>
      <c r="F96">
        <f t="shared" si="9"/>
        <v>0</v>
      </c>
      <c r="G96">
        <f>Weighting!$H$24</f>
        <v>0</v>
      </c>
      <c r="H96">
        <f t="array" ref="H96">FREQUENCY(IF('Data Transformation'!$B$4:$B$8425=B75,'Data Transformation'!$G$4:$G$8425),'Bin Analysis'!$B96)</f>
        <v>2073</v>
      </c>
      <c r="I96">
        <f t="shared" si="10"/>
        <v>0</v>
      </c>
      <c r="J96">
        <f t="shared" si="11"/>
        <v>0</v>
      </c>
      <c r="K96">
        <f>J96*Weighting!$W$24</f>
        <v>0</v>
      </c>
      <c r="M96" s="14"/>
    </row>
    <row r="97" spans="1:25" x14ac:dyDescent="0.25">
      <c r="A97" s="32" t="str">
        <f>IF(Weighting!$P$25&gt;0,B97,"")</f>
        <v/>
      </c>
      <c r="B97" t="e">
        <f>Weighting!$C$25</f>
        <v>#DIV/0!</v>
      </c>
      <c r="C97" t="e">
        <f>Weighting!$F$25</f>
        <v>#NUM!</v>
      </c>
      <c r="D97" t="e">
        <f>IF(C97=1,'Data Transformation'!$G$3+0.5*'Data Transformation'!$W$25,IF(C98=1,D98-'Data Transformation'!$W$25,FALSE))</f>
        <v>#NUM!</v>
      </c>
      <c r="E97">
        <f t="array" ref="E97">IF(ISLOGICAL(D97),"",FREQUENCY(IF('Data Transformation'!$B$425:$B$8425='Bin Analysis'!$B75,'Data Transformation'!$G$425:$G$8425),D97))</f>
        <v>2001</v>
      </c>
      <c r="F97">
        <f t="shared" si="9"/>
        <v>0</v>
      </c>
      <c r="G97">
        <f>Weighting!$H$25</f>
        <v>0</v>
      </c>
      <c r="H97">
        <f t="array" ref="H97">FREQUENCY(IF('Data Transformation'!$B$4:$B$8425=B75,'Data Transformation'!$G$4:$G$8425),'Bin Analysis'!$B97)</f>
        <v>2073</v>
      </c>
      <c r="I97">
        <f t="shared" si="10"/>
        <v>0</v>
      </c>
      <c r="J97">
        <f t="shared" si="11"/>
        <v>0</v>
      </c>
      <c r="K97">
        <f>J97*Weighting!$W$25</f>
        <v>0</v>
      </c>
      <c r="M97" s="14"/>
    </row>
    <row r="98" spans="1:25" x14ac:dyDescent="0.25">
      <c r="O98"/>
      <c r="P98"/>
      <c r="Q98"/>
      <c r="R98"/>
    </row>
    <row r="99" spans="1:25" ht="23.25" x14ac:dyDescent="0.35">
      <c r="A99" s="21" t="s">
        <v>0</v>
      </c>
      <c r="B99" s="21" t="str">
        <f>IFERROR(VLOOKUP(C99,'Data Transformation'!$L$6:$M$426,2,FALSE),"")</f>
        <v/>
      </c>
      <c r="C99" s="21">
        <f>C75+1</f>
        <v>4</v>
      </c>
      <c r="D99" s="21"/>
      <c r="E99" s="21"/>
      <c r="F99" s="21"/>
      <c r="G99" s="21"/>
      <c r="H99" s="22"/>
      <c r="I99" s="22"/>
      <c r="J99" s="22"/>
      <c r="K99" s="21"/>
      <c r="L99" s="21" t="str">
        <f>B99</f>
        <v/>
      </c>
      <c r="M99" s="23" t="e">
        <f>INDEX('Data Transformation'!$O$4:$O$424,MATCH($B99,'Data Transformation'!$M$4:$M$424,0),MATCH($M$2,'Data Transformation'!$O$3,0))</f>
        <v>#N/A</v>
      </c>
      <c r="N99" s="27" t="e">
        <f>IF('Input and Summary Results'!$J$16="minimum",'Bin Analysis'!X100/(M99-1),'Bin Analysis'!Y99/('Bin Analysis'!M99-1))</f>
        <v>#N/A</v>
      </c>
      <c r="O99" s="27" t="e">
        <f>IF(M99=FALSE,NA(),(VLOOKUP(1,C102:K121,4,FALSE))/(M99-1))</f>
        <v>#N/A</v>
      </c>
      <c r="P99" s="27" t="e">
        <f>IF(M99=FALSE,NA(),SUM(J102:J121)/Weighting!$S$5)</f>
        <v>#N/A</v>
      </c>
      <c r="Q99" s="27" t="e">
        <f>IF(M99=FALSE,NA(),SUM(K102:K121)/Weighting!$S$6)</f>
        <v>#N/A</v>
      </c>
      <c r="R99" s="27" t="e">
        <f>IF(M99=FALSE,NA(),(VLOOKUP(1,G102:K121,3,FALSE))/(M99-1))</f>
        <v>#N/A</v>
      </c>
      <c r="S99" s="22" t="e">
        <f>IF(M99=FALSE,NA(),IF(SUM(J102:J121)=2,"yes","no"))</f>
        <v>#N/A</v>
      </c>
      <c r="X99" s="2" cm="2">
        <f t="array" ref="X99:X100">FREQUENCY(IF('Data Transformation'!$B$425:$B$6424='Bin Analysis'!L99,'Data Transformation'!$G$425:$G$6424),'Data Transformation'!$U$11)</f>
        <v>0</v>
      </c>
      <c r="Y99" s="2" cm="2">
        <f t="array" ref="Y99:Y100">FREQUENCY(IF('Data Transformation'!$B$425:$B$6424='Bin Analysis'!L99,'Data Transformation'!$G$425:$G$6424),'Data Transformation'!$U$12)</f>
        <v>0</v>
      </c>
    </row>
    <row r="100" spans="1:25" x14ac:dyDescent="0.25">
      <c r="A100" s="14" t="s">
        <v>67</v>
      </c>
      <c r="B100" t="s">
        <v>47</v>
      </c>
      <c r="C100" t="s">
        <v>5</v>
      </c>
      <c r="D100" t="s">
        <v>100</v>
      </c>
      <c r="E100" t="s">
        <v>101</v>
      </c>
      <c r="F100" t="s">
        <v>102</v>
      </c>
      <c r="G100" t="s">
        <v>70</v>
      </c>
      <c r="H100" t="s">
        <v>31</v>
      </c>
      <c r="I100" t="s">
        <v>32</v>
      </c>
      <c r="J100" t="s">
        <v>46</v>
      </c>
      <c r="K100" s="14" t="s">
        <v>45</v>
      </c>
      <c r="M100" s="14"/>
      <c r="X100" s="2">
        <v>0</v>
      </c>
      <c r="Y100" s="2">
        <v>0</v>
      </c>
    </row>
    <row r="101" spans="1:25" x14ac:dyDescent="0.25">
      <c r="A101" s="32"/>
      <c r="D101" t="e">
        <f>IF(C101=1,'Data Transformation'!$G$3+0.5*'Data Transformation'!$W$25,IF(C102=1,D102-'Data Transformation'!$W$25,FALSE))</f>
        <v>#NUM!</v>
      </c>
      <c r="E101">
        <f t="array" ref="E101">IF(ISLOGICAL(D101),"",FREQUENCY(IF('Data Transformation'!$B$425:$B$8425='Bin Analysis'!$B99,'Data Transformation'!$G$425:$G$8425),D101))</f>
        <v>2001</v>
      </c>
      <c r="F101" t="e">
        <f>IF(ISLOGICAL(D101),"",E101-E100)</f>
        <v>#VALUE!</v>
      </c>
      <c r="M101" s="14"/>
    </row>
    <row r="102" spans="1:25" x14ac:dyDescent="0.25">
      <c r="A102" s="32" t="e">
        <f>IF(Weighting!$P$6&gt;0,B102,"")</f>
        <v>#NUM!</v>
      </c>
      <c r="B102" t="e">
        <f>Weighting!$C$6</f>
        <v>#DIV/0!</v>
      </c>
      <c r="C102" t="e">
        <f>Weighting!$F$6</f>
        <v>#NUM!</v>
      </c>
      <c r="D102" t="e">
        <f>IF(C102=1,'Data Transformation'!$G$3+0.5*'Data Transformation'!$W$25,IF(C103=1,D103-'Data Transformation'!$W$25,FALSE))</f>
        <v>#NUM!</v>
      </c>
      <c r="E102">
        <f t="array" ref="E102">IF(ISLOGICAL(D102),"",FREQUENCY(IF('Data Transformation'!$B$425:$B$8425='Bin Analysis'!$B99,'Data Transformation'!$G$425:$G$8425),D102))</f>
        <v>2001</v>
      </c>
      <c r="F102">
        <f>IF(ISLOGICAL(D102),"",E102-E101)</f>
        <v>0</v>
      </c>
      <c r="G102">
        <f>Weighting!$H$6</f>
        <v>1</v>
      </c>
      <c r="H102">
        <f t="array" ref="H102">FREQUENCY(IF('Data Transformation'!$B$4:$B$8425=B99,'Data Transformation'!$G$4:$G$8425),'Bin Analysis'!$B102)</f>
        <v>2073</v>
      </c>
      <c r="I102">
        <f>H102-H101</f>
        <v>2073</v>
      </c>
      <c r="J102">
        <f>IF(I102=0,0,1)</f>
        <v>1</v>
      </c>
      <c r="K102" t="e">
        <f>J102*Weighting!$W$6</f>
        <v>#NUM!</v>
      </c>
      <c r="M102" s="14"/>
    </row>
    <row r="103" spans="1:25" x14ac:dyDescent="0.25">
      <c r="A103" s="32" t="str">
        <f>IF(Weighting!$P$7&gt;0,B103,"")</f>
        <v/>
      </c>
      <c r="B103" t="e">
        <f>Weighting!$C$7</f>
        <v>#DIV/0!</v>
      </c>
      <c r="C103" t="e">
        <f>Weighting!$F$7</f>
        <v>#NUM!</v>
      </c>
      <c r="D103" t="e">
        <f>IF(C103=1,'Data Transformation'!$G$3+0.5*'Data Transformation'!$W$25,IF(C104=1,D104-'Data Transformation'!$W$25,FALSE))</f>
        <v>#NUM!</v>
      </c>
      <c r="E103">
        <f t="array" ref="E103">IF(ISLOGICAL(D103),"",FREQUENCY(IF('Data Transformation'!$B$425:$B$8425='Bin Analysis'!$B99,'Data Transformation'!$G$425:$G$8425),D103))</f>
        <v>2001</v>
      </c>
      <c r="F103">
        <f t="shared" ref="F103:F121" si="12">IF(ISLOGICAL(D103),"",E103-E102)</f>
        <v>0</v>
      </c>
      <c r="G103">
        <f>Weighting!$H$7</f>
        <v>0</v>
      </c>
      <c r="H103">
        <f t="array" ref="H103">FREQUENCY(IF('Data Transformation'!$B$4:$B$8425=B99,'Data Transformation'!$G$4:$G$8425),'Bin Analysis'!$B103)</f>
        <v>2073</v>
      </c>
      <c r="I103">
        <f t="shared" ref="I103:I121" si="13">H103-H102</f>
        <v>0</v>
      </c>
      <c r="J103">
        <f>IF(I103=0,0,1)</f>
        <v>0</v>
      </c>
      <c r="K103">
        <f>J103*Weighting!$W$7</f>
        <v>0</v>
      </c>
      <c r="M103" s="14"/>
    </row>
    <row r="104" spans="1:25" x14ac:dyDescent="0.25">
      <c r="A104" s="32" t="str">
        <f>IF(Weighting!$P$8&gt;0,B104,"")</f>
        <v/>
      </c>
      <c r="B104" t="e">
        <f>Weighting!$C$8</f>
        <v>#DIV/0!</v>
      </c>
      <c r="C104" t="e">
        <f>Weighting!$F$8</f>
        <v>#NUM!</v>
      </c>
      <c r="D104" t="e">
        <f>IF(C104=1,'Data Transformation'!$G$3+0.5*'Data Transformation'!$W$25,IF(C105=1,D105-'Data Transformation'!$W$25,FALSE))</f>
        <v>#NUM!</v>
      </c>
      <c r="E104">
        <f t="array" ref="E104">IF(ISLOGICAL(D104),"",FREQUENCY(IF('Data Transformation'!$B$425:$B$8425='Bin Analysis'!$B99,'Data Transformation'!$G$425:$G$8425),D104))</f>
        <v>2001</v>
      </c>
      <c r="F104">
        <f t="shared" si="12"/>
        <v>0</v>
      </c>
      <c r="G104">
        <f>Weighting!$H$8</f>
        <v>0</v>
      </c>
      <c r="H104">
        <f t="array" ref="H104">FREQUENCY(IF('Data Transformation'!$B$4:$B$8425=B99,'Data Transformation'!$G$4:$G$8425),'Bin Analysis'!$B104)</f>
        <v>2073</v>
      </c>
      <c r="I104">
        <f t="shared" si="13"/>
        <v>0</v>
      </c>
      <c r="J104">
        <f t="shared" ref="J104:J121" si="14">IF(I104=0,0,1)</f>
        <v>0</v>
      </c>
      <c r="K104">
        <f>J104*Weighting!$W$8</f>
        <v>0</v>
      </c>
      <c r="M104" s="14"/>
    </row>
    <row r="105" spans="1:25" x14ac:dyDescent="0.25">
      <c r="A105" s="32" t="str">
        <f>IF(Weighting!$P$9&gt;0,B105,"")</f>
        <v/>
      </c>
      <c r="B105" s="50" t="e">
        <f>Weighting!$C$9</f>
        <v>#DIV/0!</v>
      </c>
      <c r="C105" t="e">
        <f>Weighting!$F$9</f>
        <v>#NUM!</v>
      </c>
      <c r="D105" t="e">
        <f>IF(C105=1,'Data Transformation'!$G$3+0.5*'Data Transformation'!$W$25,IF(C106=1,D106-'Data Transformation'!$W$25,FALSE))</f>
        <v>#NUM!</v>
      </c>
      <c r="E105">
        <f t="array" ref="E105">IF(ISLOGICAL(D105),"",FREQUENCY(IF('Data Transformation'!$B$425:$B$8425='Bin Analysis'!$B99,'Data Transformation'!$G$425:$G$8425),D105))</f>
        <v>2001</v>
      </c>
      <c r="F105">
        <f t="shared" si="12"/>
        <v>0</v>
      </c>
      <c r="G105">
        <f>Weighting!$H$9</f>
        <v>0</v>
      </c>
      <c r="H105">
        <f t="array" ref="H105">FREQUENCY(IF('Data Transformation'!$B$4:$B$8425=B99,'Data Transformation'!$G$4:$G$8425),'Bin Analysis'!$B105)</f>
        <v>2073</v>
      </c>
      <c r="I105">
        <f t="shared" si="13"/>
        <v>0</v>
      </c>
      <c r="J105">
        <f t="shared" si="14"/>
        <v>0</v>
      </c>
      <c r="K105">
        <f>J105*Weighting!$W$9</f>
        <v>0</v>
      </c>
      <c r="M105" s="14"/>
    </row>
    <row r="106" spans="1:25" x14ac:dyDescent="0.25">
      <c r="A106" s="32" t="str">
        <f>IF(Weighting!$P$10&gt;0,B106,"")</f>
        <v/>
      </c>
      <c r="B106" t="e">
        <f>Weighting!$C$10</f>
        <v>#DIV/0!</v>
      </c>
      <c r="C106" t="e">
        <f>Weighting!$F$10</f>
        <v>#NUM!</v>
      </c>
      <c r="D106" t="e">
        <f>IF(C106=1,'Data Transformation'!$G$3+0.5*'Data Transformation'!$W$25,IF(C107=1,D107-'Data Transformation'!$W$25,FALSE))</f>
        <v>#NUM!</v>
      </c>
      <c r="E106">
        <f t="array" ref="E106">IF(ISLOGICAL(D106),"",FREQUENCY(IF('Data Transformation'!$B$425:$B$8425='Bin Analysis'!$B99,'Data Transformation'!$G$425:$G$8425),D106))</f>
        <v>2001</v>
      </c>
      <c r="F106">
        <f t="shared" si="12"/>
        <v>0</v>
      </c>
      <c r="G106">
        <f>Weighting!$H$10</f>
        <v>0</v>
      </c>
      <c r="H106">
        <f t="array" ref="H106">FREQUENCY(IF('Data Transformation'!$B$4:$B$8425=B99,'Data Transformation'!$G$4:$G$8425),'Bin Analysis'!$B106)</f>
        <v>2073</v>
      </c>
      <c r="I106">
        <f t="shared" si="13"/>
        <v>0</v>
      </c>
      <c r="J106">
        <f t="shared" si="14"/>
        <v>0</v>
      </c>
      <c r="K106">
        <f>J106*Weighting!$W$10</f>
        <v>0</v>
      </c>
      <c r="M106" s="14"/>
    </row>
    <row r="107" spans="1:25" x14ac:dyDescent="0.25">
      <c r="A107" s="32" t="str">
        <f>IF(Weighting!$P$11&gt;0,B107,"")</f>
        <v/>
      </c>
      <c r="B107" t="e">
        <f>Weighting!$C$11</f>
        <v>#DIV/0!</v>
      </c>
      <c r="C107" t="e">
        <f>Weighting!$F$11</f>
        <v>#NUM!</v>
      </c>
      <c r="D107" t="e">
        <f>IF(C107=1,'Data Transformation'!$G$3+0.5*'Data Transformation'!$W$25,IF(C108=1,D108-'Data Transformation'!$W$25,FALSE))</f>
        <v>#NUM!</v>
      </c>
      <c r="E107">
        <f t="array" ref="E107">IF(ISLOGICAL(D107),"",FREQUENCY(IF('Data Transformation'!$B$425:$B$8425='Bin Analysis'!$B99,'Data Transformation'!$G$425:$G$8425),D107))</f>
        <v>2001</v>
      </c>
      <c r="F107">
        <f t="shared" si="12"/>
        <v>0</v>
      </c>
      <c r="G107">
        <f>Weighting!$H$11</f>
        <v>0</v>
      </c>
      <c r="H107">
        <f t="array" ref="H107">FREQUENCY(IF('Data Transformation'!$B$4:$B$8425=B99,'Data Transformation'!$G$4:$G$8425),'Bin Analysis'!$B107)</f>
        <v>2073</v>
      </c>
      <c r="I107">
        <f t="shared" si="13"/>
        <v>0</v>
      </c>
      <c r="J107">
        <f t="shared" si="14"/>
        <v>0</v>
      </c>
      <c r="K107">
        <f>J107*Weighting!$W$11</f>
        <v>0</v>
      </c>
      <c r="M107" s="14"/>
    </row>
    <row r="108" spans="1:25" x14ac:dyDescent="0.25">
      <c r="A108" s="32" t="str">
        <f>IF(Weighting!$P$12&gt;0,B108,"")</f>
        <v/>
      </c>
      <c r="B108" t="e">
        <f>Weighting!$C$12</f>
        <v>#DIV/0!</v>
      </c>
      <c r="C108" t="e">
        <f>Weighting!$F$12</f>
        <v>#NUM!</v>
      </c>
      <c r="D108" t="e">
        <f>IF(C108=1,'Data Transformation'!$G$3+0.5*'Data Transformation'!$W$25,IF(C109=1,D109-'Data Transformation'!$W$25,FALSE))</f>
        <v>#NUM!</v>
      </c>
      <c r="E108">
        <f t="array" ref="E108">IF(ISLOGICAL(D108),"",FREQUENCY(IF('Data Transformation'!$B$425:$B$8425='Bin Analysis'!$B99,'Data Transformation'!$G$425:$G$8425),D108))</f>
        <v>2001</v>
      </c>
      <c r="F108">
        <f t="shared" si="12"/>
        <v>0</v>
      </c>
      <c r="G108">
        <f>Weighting!$H$12</f>
        <v>0</v>
      </c>
      <c r="H108">
        <f t="array" ref="H108">FREQUENCY(IF('Data Transformation'!$B$4:$B$8425=B99,'Data Transformation'!$G$4:$G$8425),'Bin Analysis'!$B108)</f>
        <v>2073</v>
      </c>
      <c r="I108">
        <f t="shared" si="13"/>
        <v>0</v>
      </c>
      <c r="J108">
        <f t="shared" si="14"/>
        <v>0</v>
      </c>
      <c r="K108">
        <f>J108*Weighting!$W$12</f>
        <v>0</v>
      </c>
      <c r="M108" s="14"/>
    </row>
    <row r="109" spans="1:25" x14ac:dyDescent="0.25">
      <c r="A109" s="32" t="str">
        <f>IF(Weighting!$P$13&gt;0,B109,"")</f>
        <v/>
      </c>
      <c r="B109" t="e">
        <f>Weighting!$C$13</f>
        <v>#DIV/0!</v>
      </c>
      <c r="C109" t="e">
        <f>Weighting!$F$13</f>
        <v>#NUM!</v>
      </c>
      <c r="D109" t="e">
        <f>IF(C109=1,'Data Transformation'!$G$3+0.5*'Data Transformation'!$W$25,IF(C110=1,D110-'Data Transformation'!$W$25,FALSE))</f>
        <v>#NUM!</v>
      </c>
      <c r="E109">
        <f t="array" ref="E109">IF(ISLOGICAL(D109),"",FREQUENCY(IF('Data Transformation'!$B$425:$B$8425='Bin Analysis'!$B99,'Data Transformation'!$G$425:$G$8425),D109))</f>
        <v>2001</v>
      </c>
      <c r="F109">
        <f t="shared" si="12"/>
        <v>0</v>
      </c>
      <c r="G109">
        <f>Weighting!$H$13</f>
        <v>0</v>
      </c>
      <c r="H109">
        <f t="array" ref="H109">FREQUENCY(IF('Data Transformation'!$B$4:$B$8425=B99,'Data Transformation'!$G$4:$G$8425),'Bin Analysis'!$B109)</f>
        <v>2073</v>
      </c>
      <c r="I109">
        <f t="shared" si="13"/>
        <v>0</v>
      </c>
      <c r="J109">
        <f t="shared" si="14"/>
        <v>0</v>
      </c>
      <c r="K109">
        <f>J109*Weighting!$W$13</f>
        <v>0</v>
      </c>
      <c r="M109" s="14"/>
    </row>
    <row r="110" spans="1:25" x14ac:dyDescent="0.25">
      <c r="A110" s="32" t="str">
        <f>IF(Weighting!$P$14&gt;0,B110,"")</f>
        <v/>
      </c>
      <c r="B110" t="e">
        <f>Weighting!$C$14</f>
        <v>#DIV/0!</v>
      </c>
      <c r="C110" t="e">
        <f>Weighting!$F$14</f>
        <v>#NUM!</v>
      </c>
      <c r="D110" t="e">
        <f>IF(C110=1,'Data Transformation'!$G$3+0.5*'Data Transformation'!$W$25,IF(C111=1,D111-'Data Transformation'!$W$25,FALSE))</f>
        <v>#NUM!</v>
      </c>
      <c r="E110">
        <f t="array" ref="E110">IF(ISLOGICAL(D110),"",FREQUENCY(IF('Data Transformation'!$B$425:$B$8425='Bin Analysis'!$B99,'Data Transformation'!$G$425:$G$8425),D110))</f>
        <v>2001</v>
      </c>
      <c r="F110">
        <f t="shared" si="12"/>
        <v>0</v>
      </c>
      <c r="G110">
        <f>Weighting!$H$14</f>
        <v>0</v>
      </c>
      <c r="H110">
        <f t="array" ref="H110">FREQUENCY(IF('Data Transformation'!$B$4:$B$8425=B99,'Data Transformation'!$G$4:$G$8425),'Bin Analysis'!$B110)</f>
        <v>2073</v>
      </c>
      <c r="I110">
        <f t="shared" si="13"/>
        <v>0</v>
      </c>
      <c r="J110">
        <f t="shared" si="14"/>
        <v>0</v>
      </c>
      <c r="K110">
        <f>J110*Weighting!$W$14</f>
        <v>0</v>
      </c>
      <c r="M110" s="14"/>
    </row>
    <row r="111" spans="1:25" x14ac:dyDescent="0.25">
      <c r="A111" s="32" t="str">
        <f>IF(Weighting!$P$15&gt;0,B111,"")</f>
        <v/>
      </c>
      <c r="B111" t="e">
        <f>Weighting!$C$15</f>
        <v>#DIV/0!</v>
      </c>
      <c r="C111" t="e">
        <f>Weighting!$F$15</f>
        <v>#NUM!</v>
      </c>
      <c r="D111" t="e">
        <f>IF(C111=1,'Data Transformation'!$G$3+0.5*'Data Transformation'!$W$25,IF(C112=1,D112-'Data Transformation'!$W$25,FALSE))</f>
        <v>#NUM!</v>
      </c>
      <c r="E111">
        <f t="array" ref="E111">IF(ISLOGICAL(D111),"",FREQUENCY(IF('Data Transformation'!$B$425:$B$8425='Bin Analysis'!$B99,'Data Transformation'!$G$425:$G$8425),D111))</f>
        <v>2001</v>
      </c>
      <c r="F111">
        <f t="shared" si="12"/>
        <v>0</v>
      </c>
      <c r="G111">
        <f>Weighting!$H$15</f>
        <v>0</v>
      </c>
      <c r="H111">
        <f t="array" ref="H111">FREQUENCY(IF('Data Transformation'!$B$4:$B$8425=B99,'Data Transformation'!$G$4:$G$8425),'Bin Analysis'!$B111)</f>
        <v>2073</v>
      </c>
      <c r="I111">
        <f t="shared" si="13"/>
        <v>0</v>
      </c>
      <c r="J111">
        <f t="shared" si="14"/>
        <v>0</v>
      </c>
      <c r="K111">
        <f>J111*Weighting!$W$15</f>
        <v>0</v>
      </c>
      <c r="M111" s="14"/>
    </row>
    <row r="112" spans="1:25" x14ac:dyDescent="0.25">
      <c r="A112" s="32" t="str">
        <f>IF(Weighting!$P$16&gt;0,B112,"")</f>
        <v/>
      </c>
      <c r="B112" t="e">
        <f>Weighting!$C$16</f>
        <v>#DIV/0!</v>
      </c>
      <c r="C112" t="e">
        <f>Weighting!$F$16</f>
        <v>#NUM!</v>
      </c>
      <c r="D112" t="e">
        <f>IF(C112=1,'Data Transformation'!$G$3+0.5*'Data Transformation'!$W$25,IF(C113=1,D113-'Data Transformation'!$W$25,FALSE))</f>
        <v>#NUM!</v>
      </c>
      <c r="E112">
        <f t="array" ref="E112">IF(ISLOGICAL(D112),"",FREQUENCY(IF('Data Transformation'!$B$425:$B$8425='Bin Analysis'!$B99,'Data Transformation'!$G$425:$G$8425),D112))</f>
        <v>2001</v>
      </c>
      <c r="F112">
        <f t="shared" si="12"/>
        <v>0</v>
      </c>
      <c r="G112">
        <f>Weighting!$H$16</f>
        <v>0</v>
      </c>
      <c r="H112">
        <f t="array" ref="H112">FREQUENCY(IF('Data Transformation'!$B$4:$B$8425=B99,'Data Transformation'!$G$4:$G$8425),'Bin Analysis'!$B112)</f>
        <v>2073</v>
      </c>
      <c r="I112">
        <f t="shared" si="13"/>
        <v>0</v>
      </c>
      <c r="J112">
        <f t="shared" si="14"/>
        <v>0</v>
      </c>
      <c r="K112">
        <f>J112*Weighting!$W$16</f>
        <v>0</v>
      </c>
      <c r="M112" s="14"/>
    </row>
    <row r="113" spans="1:25" x14ac:dyDescent="0.25">
      <c r="A113" s="32" t="str">
        <f>IF(Weighting!$P$17&gt;0,B113,"")</f>
        <v/>
      </c>
      <c r="B113" t="e">
        <f>Weighting!$C$17</f>
        <v>#DIV/0!</v>
      </c>
      <c r="C113" t="e">
        <f>Weighting!$F$17</f>
        <v>#NUM!</v>
      </c>
      <c r="D113" t="e">
        <f>IF(C113=1,'Data Transformation'!$G$3+0.5*'Data Transformation'!$W$25,IF(C114=1,D114-'Data Transformation'!$W$25,FALSE))</f>
        <v>#NUM!</v>
      </c>
      <c r="E113">
        <f t="array" ref="E113">IF(ISLOGICAL(D113),"",FREQUENCY(IF('Data Transformation'!$B$425:$B$8425='Bin Analysis'!$B99,'Data Transformation'!$G$425:$G$8425),D113))</f>
        <v>2001</v>
      </c>
      <c r="F113">
        <f t="shared" si="12"/>
        <v>0</v>
      </c>
      <c r="G113">
        <f>Weighting!$H$17</f>
        <v>0</v>
      </c>
      <c r="H113">
        <f t="array" ref="H113">FREQUENCY(IF('Data Transformation'!$B$4:$B$8425=B99,'Data Transformation'!$G$4:$G$8425),'Bin Analysis'!$B113)</f>
        <v>2073</v>
      </c>
      <c r="I113">
        <f t="shared" si="13"/>
        <v>0</v>
      </c>
      <c r="J113">
        <f t="shared" si="14"/>
        <v>0</v>
      </c>
      <c r="K113">
        <f>J113*Weighting!$W$17</f>
        <v>0</v>
      </c>
      <c r="M113" s="14"/>
    </row>
    <row r="114" spans="1:25" x14ac:dyDescent="0.25">
      <c r="A114" s="32" t="str">
        <f>IF(Weighting!$P$18&gt;0,B114,"")</f>
        <v/>
      </c>
      <c r="B114" t="e">
        <f>Weighting!$C$18</f>
        <v>#DIV/0!</v>
      </c>
      <c r="C114" t="e">
        <f>Weighting!$F$18</f>
        <v>#NUM!</v>
      </c>
      <c r="D114" t="e">
        <f>IF(C114=1,'Data Transformation'!$G$3+0.5*'Data Transformation'!$W$25,IF(C115=1,D115-'Data Transformation'!$W$25,FALSE))</f>
        <v>#NUM!</v>
      </c>
      <c r="E114">
        <f t="array" ref="E114">IF(ISLOGICAL(D114),"",FREQUENCY(IF('Data Transformation'!$B$425:$B$8425='Bin Analysis'!$B99,'Data Transformation'!$G$425:$G$8425),D114))</f>
        <v>2001</v>
      </c>
      <c r="F114">
        <f t="shared" si="12"/>
        <v>0</v>
      </c>
      <c r="G114">
        <f>Weighting!$H$18</f>
        <v>0</v>
      </c>
      <c r="H114">
        <f t="array" ref="H114">FREQUENCY(IF('Data Transformation'!$B$4:$B$8425=B99,'Data Transformation'!$G$4:$G$8425),'Bin Analysis'!$B114)</f>
        <v>2073</v>
      </c>
      <c r="I114">
        <f t="shared" si="13"/>
        <v>0</v>
      </c>
      <c r="J114">
        <f t="shared" si="14"/>
        <v>0</v>
      </c>
      <c r="K114">
        <f>J114*Weighting!$W$18</f>
        <v>0</v>
      </c>
      <c r="M114" s="14"/>
    </row>
    <row r="115" spans="1:25" x14ac:dyDescent="0.25">
      <c r="A115" s="32" t="str">
        <f>IF(Weighting!$P$19&gt;0,B115,"")</f>
        <v/>
      </c>
      <c r="B115" t="e">
        <f>Weighting!$C$19</f>
        <v>#DIV/0!</v>
      </c>
      <c r="C115" t="e">
        <f>Weighting!$F$19</f>
        <v>#NUM!</v>
      </c>
      <c r="D115" t="e">
        <f>IF(C115=1,'Data Transformation'!$G$3+0.5*'Data Transformation'!$W$25,IF(C116=1,D116-'Data Transformation'!$W$25,FALSE))</f>
        <v>#NUM!</v>
      </c>
      <c r="E115">
        <f t="array" ref="E115">IF(ISLOGICAL(D115),"",FREQUENCY(IF('Data Transformation'!$B$425:$B$8425='Bin Analysis'!$B99,'Data Transformation'!$G$425:$G$8425),D115))</f>
        <v>2001</v>
      </c>
      <c r="F115">
        <f t="shared" si="12"/>
        <v>0</v>
      </c>
      <c r="G115">
        <f>Weighting!$H$19</f>
        <v>0</v>
      </c>
      <c r="H115">
        <f t="array" ref="H115">FREQUENCY(IF('Data Transformation'!$B$4:$B$8425=B99,'Data Transformation'!$G$4:$G$8425),'Bin Analysis'!$B115)</f>
        <v>2073</v>
      </c>
      <c r="I115">
        <f t="shared" si="13"/>
        <v>0</v>
      </c>
      <c r="J115">
        <f t="shared" si="14"/>
        <v>0</v>
      </c>
      <c r="K115">
        <f>J115*Weighting!$W$19</f>
        <v>0</v>
      </c>
      <c r="M115" s="14"/>
    </row>
    <row r="116" spans="1:25" x14ac:dyDescent="0.25">
      <c r="A116" s="32" t="str">
        <f>IF(Weighting!$P$20&gt;0,B116,"")</f>
        <v/>
      </c>
      <c r="B116" t="e">
        <f>Weighting!$C$20</f>
        <v>#DIV/0!</v>
      </c>
      <c r="C116" t="e">
        <f>Weighting!$F$20</f>
        <v>#NUM!</v>
      </c>
      <c r="D116" t="e">
        <f>IF(C116=1,'Data Transformation'!$G$3+0.5*'Data Transformation'!$W$25,IF(C117=1,D117-'Data Transformation'!$W$25,FALSE))</f>
        <v>#NUM!</v>
      </c>
      <c r="E116">
        <f t="array" ref="E116">IF(ISLOGICAL(D116),"",FREQUENCY(IF('Data Transformation'!$B$425:$B$8425='Bin Analysis'!$B99,'Data Transformation'!$G$425:$G$8425),D116))</f>
        <v>2001</v>
      </c>
      <c r="F116">
        <f t="shared" si="12"/>
        <v>0</v>
      </c>
      <c r="G116">
        <f>Weighting!$H$20</f>
        <v>0</v>
      </c>
      <c r="H116">
        <f t="array" ref="H116">FREQUENCY(IF('Data Transformation'!$B$4:$B$8425=B99,'Data Transformation'!$G$4:$G$8425),'Bin Analysis'!$B116)</f>
        <v>2073</v>
      </c>
      <c r="I116">
        <f t="shared" si="13"/>
        <v>0</v>
      </c>
      <c r="J116">
        <f t="shared" si="14"/>
        <v>0</v>
      </c>
      <c r="K116">
        <f>J116*Weighting!$W$20</f>
        <v>0</v>
      </c>
      <c r="M116" s="14"/>
    </row>
    <row r="117" spans="1:25" x14ac:dyDescent="0.25">
      <c r="A117" s="32" t="str">
        <f>IF(Weighting!$P$21&gt;0,B117,"")</f>
        <v/>
      </c>
      <c r="B117" t="e">
        <f>Weighting!$C$21</f>
        <v>#DIV/0!</v>
      </c>
      <c r="C117" t="e">
        <f>Weighting!$F$21</f>
        <v>#NUM!</v>
      </c>
      <c r="D117" t="e">
        <f>IF(C117=1,'Data Transformation'!$G$3+0.5*'Data Transformation'!$W$25,IF(C118=1,D118-'Data Transformation'!$W$25,FALSE))</f>
        <v>#NUM!</v>
      </c>
      <c r="E117">
        <f t="array" ref="E117">IF(ISLOGICAL(D117),"",FREQUENCY(IF('Data Transformation'!$B$425:$B$8425='Bin Analysis'!$B99,'Data Transformation'!$G$425:$G$8425),D117))</f>
        <v>2001</v>
      </c>
      <c r="F117">
        <f t="shared" si="12"/>
        <v>0</v>
      </c>
      <c r="G117">
        <f>Weighting!$H$21</f>
        <v>0</v>
      </c>
      <c r="H117">
        <f t="array" ref="H117">FREQUENCY(IF('Data Transformation'!$B$4:$B$8425=B99,'Data Transformation'!$G$4:$G$8425),'Bin Analysis'!$B117)</f>
        <v>2073</v>
      </c>
      <c r="I117">
        <f t="shared" si="13"/>
        <v>0</v>
      </c>
      <c r="J117">
        <f t="shared" si="14"/>
        <v>0</v>
      </c>
      <c r="K117">
        <f>J117*Weighting!$W$21</f>
        <v>0</v>
      </c>
      <c r="M117" s="14"/>
    </row>
    <row r="118" spans="1:25" x14ac:dyDescent="0.25">
      <c r="A118" s="32" t="str">
        <f>IF(Weighting!$P$22&gt;0,B118,"")</f>
        <v/>
      </c>
      <c r="B118" t="e">
        <f>Weighting!$C$22</f>
        <v>#DIV/0!</v>
      </c>
      <c r="C118" t="e">
        <f>Weighting!$F$22</f>
        <v>#NUM!</v>
      </c>
      <c r="D118" t="e">
        <f>IF(C118=1,'Data Transformation'!$G$3+0.5*'Data Transformation'!$W$25,IF(C119=1,D119-'Data Transformation'!$W$25,FALSE))</f>
        <v>#NUM!</v>
      </c>
      <c r="E118">
        <f t="array" ref="E118">IF(ISLOGICAL(D118),"",FREQUENCY(IF('Data Transformation'!$B$425:$B$8425='Bin Analysis'!$B99,'Data Transformation'!$G$425:$G$8425),D118))</f>
        <v>2001</v>
      </c>
      <c r="F118">
        <f t="shared" si="12"/>
        <v>0</v>
      </c>
      <c r="G118">
        <f>Weighting!$H$22</f>
        <v>0</v>
      </c>
      <c r="H118">
        <f t="array" ref="H118">FREQUENCY(IF('Data Transformation'!$B$4:$B$8425=B99,'Data Transformation'!$G$4:$G$8425),'Bin Analysis'!$B118)</f>
        <v>2073</v>
      </c>
      <c r="I118">
        <f t="shared" si="13"/>
        <v>0</v>
      </c>
      <c r="J118">
        <f t="shared" si="14"/>
        <v>0</v>
      </c>
      <c r="K118">
        <f>J118*Weighting!$W$22</f>
        <v>0</v>
      </c>
      <c r="M118" s="14"/>
    </row>
    <row r="119" spans="1:25" x14ac:dyDescent="0.25">
      <c r="A119" s="32" t="str">
        <f>IF(Weighting!$P$23&gt;0,B119,"")</f>
        <v/>
      </c>
      <c r="B119" t="e">
        <f>Weighting!$C$23</f>
        <v>#DIV/0!</v>
      </c>
      <c r="C119" t="e">
        <f>Weighting!$F$23</f>
        <v>#NUM!</v>
      </c>
      <c r="D119" t="e">
        <f>IF(C119=1,'Data Transformation'!$G$3+0.5*'Data Transformation'!$W$25,IF(C120=1,D120-'Data Transformation'!$W$25,FALSE))</f>
        <v>#NUM!</v>
      </c>
      <c r="E119">
        <f t="array" ref="E119">IF(ISLOGICAL(D119),"",FREQUENCY(IF('Data Transformation'!$B$425:$B$8425='Bin Analysis'!$B99,'Data Transformation'!$G$425:$G$8425),D119))</f>
        <v>2001</v>
      </c>
      <c r="F119">
        <f t="shared" si="12"/>
        <v>0</v>
      </c>
      <c r="G119">
        <f>Weighting!$H$23</f>
        <v>0</v>
      </c>
      <c r="H119">
        <f t="array" ref="H119">FREQUENCY(IF('Data Transformation'!$B$4:$B$8425=B99,'Data Transformation'!$G$4:$G$8425),'Bin Analysis'!$B119)</f>
        <v>2073</v>
      </c>
      <c r="I119">
        <f t="shared" si="13"/>
        <v>0</v>
      </c>
      <c r="J119">
        <f t="shared" si="14"/>
        <v>0</v>
      </c>
      <c r="K119">
        <f>J119*Weighting!$W$23</f>
        <v>0</v>
      </c>
      <c r="M119" s="14"/>
    </row>
    <row r="120" spans="1:25" x14ac:dyDescent="0.25">
      <c r="A120" s="32" t="str">
        <f>IF(Weighting!$P$24&gt;0,B120,"")</f>
        <v/>
      </c>
      <c r="B120" t="e">
        <f>Weighting!$C$24</f>
        <v>#DIV/0!</v>
      </c>
      <c r="C120" t="e">
        <f>Weighting!$F$24</f>
        <v>#NUM!</v>
      </c>
      <c r="D120" t="e">
        <f>IF(C120=1,'Data Transformation'!$G$3+0.5*'Data Transformation'!$W$25,IF(C121=1,D121-'Data Transformation'!$W$25,FALSE))</f>
        <v>#NUM!</v>
      </c>
      <c r="E120">
        <f t="array" ref="E120">IF(ISLOGICAL(D120),"",FREQUENCY(IF('Data Transformation'!$B$425:$B$8425='Bin Analysis'!$B99,'Data Transformation'!$G$425:$G$8425),D120))</f>
        <v>2001</v>
      </c>
      <c r="F120">
        <f t="shared" si="12"/>
        <v>0</v>
      </c>
      <c r="G120">
        <f>Weighting!$H$24</f>
        <v>0</v>
      </c>
      <c r="H120">
        <f t="array" ref="H120">FREQUENCY(IF('Data Transformation'!$B$4:$B$8425=B99,'Data Transformation'!$G$4:$G$8425),'Bin Analysis'!$B120)</f>
        <v>2073</v>
      </c>
      <c r="I120">
        <f t="shared" si="13"/>
        <v>0</v>
      </c>
      <c r="J120">
        <f t="shared" si="14"/>
        <v>0</v>
      </c>
      <c r="K120">
        <f>J120*Weighting!$W$24</f>
        <v>0</v>
      </c>
      <c r="M120" s="14"/>
    </row>
    <row r="121" spans="1:25" x14ac:dyDescent="0.25">
      <c r="A121" s="32" t="str">
        <f>IF(Weighting!$P$25&gt;0,B121,"")</f>
        <v/>
      </c>
      <c r="B121" t="e">
        <f>Weighting!$C$25</f>
        <v>#DIV/0!</v>
      </c>
      <c r="C121" t="e">
        <f>Weighting!$F$25</f>
        <v>#NUM!</v>
      </c>
      <c r="D121" t="e">
        <f>IF(C121=1,'Data Transformation'!$G$3+0.5*'Data Transformation'!$W$25,IF(C122=1,D122-'Data Transformation'!$W$25,FALSE))</f>
        <v>#NUM!</v>
      </c>
      <c r="E121">
        <f t="array" ref="E121">IF(ISLOGICAL(D121),"",FREQUENCY(IF('Data Transformation'!$B$425:$B$8425='Bin Analysis'!$B99,'Data Transformation'!$G$425:$G$8425),D121))</f>
        <v>2001</v>
      </c>
      <c r="F121">
        <f t="shared" si="12"/>
        <v>0</v>
      </c>
      <c r="G121">
        <f>Weighting!$H$25</f>
        <v>0</v>
      </c>
      <c r="H121">
        <f t="array" ref="H121">FREQUENCY(IF('Data Transformation'!$B$4:$B$8425=B99,'Data Transformation'!$G$4:$G$8425),'Bin Analysis'!$B121)</f>
        <v>2073</v>
      </c>
      <c r="I121">
        <f t="shared" si="13"/>
        <v>0</v>
      </c>
      <c r="J121">
        <f t="shared" si="14"/>
        <v>0</v>
      </c>
      <c r="K121">
        <f>J121*Weighting!$W$25</f>
        <v>0</v>
      </c>
      <c r="M121" s="14"/>
    </row>
    <row r="122" spans="1:25" x14ac:dyDescent="0.25">
      <c r="N122" s="57"/>
      <c r="O122"/>
      <c r="P122"/>
      <c r="Q122"/>
      <c r="R122"/>
    </row>
    <row r="123" spans="1:25" ht="23.25" x14ac:dyDescent="0.35">
      <c r="A123" s="21" t="s">
        <v>0</v>
      </c>
      <c r="B123" s="21" t="str">
        <f>IFERROR(VLOOKUP(C123,'Data Transformation'!$L$6:$M$426,2,FALSE),"")</f>
        <v/>
      </c>
      <c r="C123" s="21">
        <f>C99+1</f>
        <v>5</v>
      </c>
      <c r="D123" s="21"/>
      <c r="E123" s="21"/>
      <c r="F123" s="21"/>
      <c r="G123" s="21"/>
      <c r="H123" s="22"/>
      <c r="I123" s="22"/>
      <c r="J123" s="22"/>
      <c r="K123" s="21"/>
      <c r="L123" s="21" t="str">
        <f>B123</f>
        <v/>
      </c>
      <c r="M123" s="23" t="e">
        <f>INDEX('Data Transformation'!$O$4:$O$424,MATCH($B123,'Data Transformation'!$M$4:$M$424,0),MATCH($M$2,'Data Transformation'!$O$3,0))</f>
        <v>#N/A</v>
      </c>
      <c r="N123" s="27" t="e">
        <f>IF('Input and Summary Results'!$J$16="minimum",'Bin Analysis'!X124/(M123-1),'Bin Analysis'!Y123/('Bin Analysis'!M123-1))</f>
        <v>#N/A</v>
      </c>
      <c r="O123" s="27" t="e">
        <f>IF(M123=FALSE,NA(),(VLOOKUP(1,C126:K145,4,FALSE))/(M123-1))</f>
        <v>#N/A</v>
      </c>
      <c r="P123" s="27" t="e">
        <f>IF(M123=FALSE,NA(),SUM(J126:J145)/Weighting!$S$5)</f>
        <v>#N/A</v>
      </c>
      <c r="Q123" s="27" t="e">
        <f>IF(M123=FALSE,NA(),SUM(K126:K145)/Weighting!$S$6)</f>
        <v>#N/A</v>
      </c>
      <c r="R123" s="27" t="e">
        <f>IF(M123=FALSE,NA(),(VLOOKUP(1,G126:K145,3,FALSE))/(M123-1))</f>
        <v>#N/A</v>
      </c>
      <c r="S123" s="22" t="e">
        <f>IF(M123=FALSE,NA(),IF(SUM(J126:J145)=2,"yes","no"))</f>
        <v>#N/A</v>
      </c>
      <c r="X123" s="2" cm="2">
        <f t="array" ref="X123:X124">FREQUENCY(IF('Data Transformation'!$B$425:$B$6424='Bin Analysis'!L123,'Data Transformation'!$G$425:$G$6424),'Data Transformation'!$U$11)</f>
        <v>0</v>
      </c>
      <c r="Y123" s="2" cm="2">
        <f t="array" ref="Y123:Y124">FREQUENCY(IF('Data Transformation'!$B$425:$B$6424='Bin Analysis'!L123,'Data Transformation'!$G$425:$G$6424),'Data Transformation'!$U$12)</f>
        <v>0</v>
      </c>
    </row>
    <row r="124" spans="1:25" x14ac:dyDescent="0.25">
      <c r="A124" s="14" t="s">
        <v>67</v>
      </c>
      <c r="B124" t="s">
        <v>47</v>
      </c>
      <c r="C124" t="s">
        <v>5</v>
      </c>
      <c r="D124" t="s">
        <v>100</v>
      </c>
      <c r="E124" t="s">
        <v>101</v>
      </c>
      <c r="F124" t="s">
        <v>102</v>
      </c>
      <c r="G124" t="s">
        <v>70</v>
      </c>
      <c r="H124" t="s">
        <v>31</v>
      </c>
      <c r="I124" t="s">
        <v>32</v>
      </c>
      <c r="J124" t="s">
        <v>46</v>
      </c>
      <c r="K124" s="14" t="s">
        <v>45</v>
      </c>
      <c r="M124" s="14"/>
      <c r="X124" s="2">
        <v>0</v>
      </c>
      <c r="Y124" s="2">
        <v>0</v>
      </c>
    </row>
    <row r="125" spans="1:25" x14ac:dyDescent="0.25">
      <c r="A125" s="32"/>
      <c r="D125" t="e">
        <f>IF(C125=1,'Data Transformation'!$G$3+0.5*'Data Transformation'!$W$25,IF(C126=1,D126-'Data Transformation'!$W$25,FALSE))</f>
        <v>#NUM!</v>
      </c>
      <c r="E125">
        <f t="array" ref="E125">IF(ISLOGICAL(D125),"",FREQUENCY(IF('Data Transformation'!$B$425:$B$8425='Bin Analysis'!$B123,'Data Transformation'!$G$425:$G$8425),D125))</f>
        <v>2001</v>
      </c>
      <c r="F125" t="e">
        <f>IF(ISLOGICAL(D125),"",E125-E124)</f>
        <v>#VALUE!</v>
      </c>
      <c r="M125" s="14"/>
    </row>
    <row r="126" spans="1:25" x14ac:dyDescent="0.25">
      <c r="A126" s="32" t="e">
        <f>IF(Weighting!$P$6&gt;0,B126,"")</f>
        <v>#NUM!</v>
      </c>
      <c r="B126" t="e">
        <f>Weighting!$C$6</f>
        <v>#DIV/0!</v>
      </c>
      <c r="C126" t="e">
        <f>Weighting!$F$6</f>
        <v>#NUM!</v>
      </c>
      <c r="D126" t="e">
        <f>IF(C126=1,'Data Transformation'!$G$3+0.5*'Data Transformation'!$W$25,IF(C127=1,D127-'Data Transformation'!$W$25,FALSE))</f>
        <v>#NUM!</v>
      </c>
      <c r="E126">
        <f t="array" ref="E126">IF(ISLOGICAL(D126),"",FREQUENCY(IF('Data Transformation'!$B$425:$B$8425='Bin Analysis'!$B123,'Data Transformation'!$G$425:$G$8425),D126))</f>
        <v>2001</v>
      </c>
      <c r="F126">
        <f>IF(ISLOGICAL(D126),"",E126-E125)</f>
        <v>0</v>
      </c>
      <c r="G126">
        <f>Weighting!$H$6</f>
        <v>1</v>
      </c>
      <c r="H126">
        <f t="array" ref="H126">FREQUENCY(IF('Data Transformation'!$B$4:$B$8425=B123,'Data Transformation'!$G$4:$G$8425),'Bin Analysis'!$B126)</f>
        <v>2073</v>
      </c>
      <c r="I126">
        <f>H126-H125</f>
        <v>2073</v>
      </c>
      <c r="J126">
        <f>IF(I126=0,0,1)</f>
        <v>1</v>
      </c>
      <c r="K126" t="e">
        <f>J126*Weighting!$W$6</f>
        <v>#NUM!</v>
      </c>
      <c r="M126" s="14"/>
    </row>
    <row r="127" spans="1:25" x14ac:dyDescent="0.25">
      <c r="A127" s="32" t="str">
        <f>IF(Weighting!$P$7&gt;0,B127,"")</f>
        <v/>
      </c>
      <c r="B127" t="e">
        <f>Weighting!$C$7</f>
        <v>#DIV/0!</v>
      </c>
      <c r="C127" t="e">
        <f>Weighting!$F$7</f>
        <v>#NUM!</v>
      </c>
      <c r="D127" t="e">
        <f>IF(C127=1,'Data Transformation'!$G$3+0.5*'Data Transformation'!$W$25,IF(C128=1,D128-'Data Transformation'!$W$25,FALSE))</f>
        <v>#NUM!</v>
      </c>
      <c r="E127">
        <f t="array" ref="E127">IF(ISLOGICAL(D127),"",FREQUENCY(IF('Data Transformation'!$B$425:$B$8425='Bin Analysis'!$B123,'Data Transformation'!$G$425:$G$8425),D127))</f>
        <v>2001</v>
      </c>
      <c r="F127">
        <f t="shared" ref="F127:F145" si="15">IF(ISLOGICAL(D127),"",E127-E126)</f>
        <v>0</v>
      </c>
      <c r="G127">
        <f>Weighting!$H$7</f>
        <v>0</v>
      </c>
      <c r="H127">
        <f t="array" ref="H127">FREQUENCY(IF('Data Transformation'!$B$4:$B$8425=B123,'Data Transformation'!$G$4:$G$8425),'Bin Analysis'!$B127)</f>
        <v>2073</v>
      </c>
      <c r="I127">
        <f t="shared" ref="I127:I145" si="16">H127-H126</f>
        <v>0</v>
      </c>
      <c r="J127">
        <f>IF(I127=0,0,1)</f>
        <v>0</v>
      </c>
      <c r="K127">
        <f>J127*Weighting!$W$7</f>
        <v>0</v>
      </c>
      <c r="M127" s="14"/>
    </row>
    <row r="128" spans="1:25" x14ac:dyDescent="0.25">
      <c r="A128" s="32" t="str">
        <f>IF(Weighting!$P$8&gt;0,B128,"")</f>
        <v/>
      </c>
      <c r="B128" t="e">
        <f>Weighting!$C$8</f>
        <v>#DIV/0!</v>
      </c>
      <c r="C128" t="e">
        <f>Weighting!$F$8</f>
        <v>#NUM!</v>
      </c>
      <c r="D128" t="e">
        <f>IF(C128=1,'Data Transformation'!$G$3+0.5*'Data Transformation'!$W$25,IF(C129=1,D129-'Data Transformation'!$W$25,FALSE))</f>
        <v>#NUM!</v>
      </c>
      <c r="E128">
        <f t="array" ref="E128">IF(ISLOGICAL(D128),"",FREQUENCY(IF('Data Transformation'!$B$425:$B$8425='Bin Analysis'!$B123,'Data Transformation'!$G$425:$G$8425),D128))</f>
        <v>2001</v>
      </c>
      <c r="F128">
        <f t="shared" si="15"/>
        <v>0</v>
      </c>
      <c r="G128">
        <f>Weighting!$H$8</f>
        <v>0</v>
      </c>
      <c r="H128">
        <f t="array" ref="H128">FREQUENCY(IF('Data Transformation'!$B$4:$B$8425=B123,'Data Transformation'!$G$4:$G$8425),'Bin Analysis'!$B128)</f>
        <v>2073</v>
      </c>
      <c r="I128">
        <f t="shared" si="16"/>
        <v>0</v>
      </c>
      <c r="J128">
        <f t="shared" ref="J128:J145" si="17">IF(I128=0,0,1)</f>
        <v>0</v>
      </c>
      <c r="K128">
        <f>J128*Weighting!$W$8</f>
        <v>0</v>
      </c>
      <c r="M128" s="14"/>
    </row>
    <row r="129" spans="1:13" x14ac:dyDescent="0.25">
      <c r="A129" s="32" t="str">
        <f>IF(Weighting!$P$9&gt;0,B129,"")</f>
        <v/>
      </c>
      <c r="B129" s="50" t="e">
        <f>Weighting!$C$9</f>
        <v>#DIV/0!</v>
      </c>
      <c r="C129" t="e">
        <f>Weighting!$F$9</f>
        <v>#NUM!</v>
      </c>
      <c r="D129" t="e">
        <f>IF(C129=1,'Data Transformation'!$G$3+0.5*'Data Transformation'!$W$25,IF(C130=1,D130-'Data Transformation'!$W$25,FALSE))</f>
        <v>#NUM!</v>
      </c>
      <c r="E129">
        <f t="array" ref="E129">IF(ISLOGICAL(D129),"",FREQUENCY(IF('Data Transformation'!$B$425:$B$8425='Bin Analysis'!$B123,'Data Transformation'!$G$425:$G$8425),D129))</f>
        <v>2001</v>
      </c>
      <c r="F129">
        <f t="shared" si="15"/>
        <v>0</v>
      </c>
      <c r="G129">
        <f>Weighting!$H$9</f>
        <v>0</v>
      </c>
      <c r="H129">
        <f t="array" ref="H129">FREQUENCY(IF('Data Transformation'!$B$4:$B$8425=B123,'Data Transformation'!$G$4:$G$8425),'Bin Analysis'!$B129)</f>
        <v>2073</v>
      </c>
      <c r="I129">
        <f t="shared" si="16"/>
        <v>0</v>
      </c>
      <c r="J129">
        <f t="shared" si="17"/>
        <v>0</v>
      </c>
      <c r="K129">
        <f>J129*Weighting!$W$9</f>
        <v>0</v>
      </c>
      <c r="M129" s="14"/>
    </row>
    <row r="130" spans="1:13" x14ac:dyDescent="0.25">
      <c r="A130" s="32" t="str">
        <f>IF(Weighting!$P$10&gt;0,B130,"")</f>
        <v/>
      </c>
      <c r="B130" t="e">
        <f>Weighting!$C$10</f>
        <v>#DIV/0!</v>
      </c>
      <c r="C130" t="e">
        <f>Weighting!$F$10</f>
        <v>#NUM!</v>
      </c>
      <c r="D130" t="e">
        <f>IF(C130=1,'Data Transformation'!$G$3+0.5*'Data Transformation'!$W$25,IF(C131=1,D131-'Data Transformation'!$W$25,FALSE))</f>
        <v>#NUM!</v>
      </c>
      <c r="E130">
        <f t="array" ref="E130">IF(ISLOGICAL(D130),"",FREQUENCY(IF('Data Transformation'!$B$425:$B$8425='Bin Analysis'!$B123,'Data Transformation'!$G$425:$G$8425),D130))</f>
        <v>2001</v>
      </c>
      <c r="F130">
        <f t="shared" si="15"/>
        <v>0</v>
      </c>
      <c r="G130">
        <f>Weighting!$H$10</f>
        <v>0</v>
      </c>
      <c r="H130">
        <f t="array" ref="H130">FREQUENCY(IF('Data Transformation'!$B$4:$B$8425=B123,'Data Transformation'!$G$4:$G$8425),'Bin Analysis'!$B130)</f>
        <v>2073</v>
      </c>
      <c r="I130">
        <f t="shared" si="16"/>
        <v>0</v>
      </c>
      <c r="J130">
        <f t="shared" si="17"/>
        <v>0</v>
      </c>
      <c r="K130">
        <f>J130*Weighting!$W$10</f>
        <v>0</v>
      </c>
      <c r="M130" s="14"/>
    </row>
    <row r="131" spans="1:13" x14ac:dyDescent="0.25">
      <c r="A131" s="32" t="str">
        <f>IF(Weighting!$P$11&gt;0,B131,"")</f>
        <v/>
      </c>
      <c r="B131" t="e">
        <f>Weighting!$C$11</f>
        <v>#DIV/0!</v>
      </c>
      <c r="C131" t="e">
        <f>Weighting!$F$11</f>
        <v>#NUM!</v>
      </c>
      <c r="D131" t="e">
        <f>IF(C131=1,'Data Transformation'!$G$3+0.5*'Data Transformation'!$W$25,IF(C132=1,D132-'Data Transformation'!$W$25,FALSE))</f>
        <v>#NUM!</v>
      </c>
      <c r="E131">
        <f t="array" ref="E131">IF(ISLOGICAL(D131),"",FREQUENCY(IF('Data Transformation'!$B$425:$B$8425='Bin Analysis'!$B123,'Data Transformation'!$G$425:$G$8425),D131))</f>
        <v>2001</v>
      </c>
      <c r="F131">
        <f t="shared" si="15"/>
        <v>0</v>
      </c>
      <c r="G131">
        <f>Weighting!$H$11</f>
        <v>0</v>
      </c>
      <c r="H131">
        <f t="array" ref="H131">FREQUENCY(IF('Data Transformation'!$B$4:$B$8425=B123,'Data Transformation'!$G$4:$G$8425),'Bin Analysis'!$B131)</f>
        <v>2073</v>
      </c>
      <c r="I131">
        <f t="shared" si="16"/>
        <v>0</v>
      </c>
      <c r="J131">
        <f t="shared" si="17"/>
        <v>0</v>
      </c>
      <c r="K131">
        <f>J131*Weighting!$W$11</f>
        <v>0</v>
      </c>
      <c r="M131" s="14"/>
    </row>
    <row r="132" spans="1:13" x14ac:dyDescent="0.25">
      <c r="A132" s="32" t="str">
        <f>IF(Weighting!$P$12&gt;0,B132,"")</f>
        <v/>
      </c>
      <c r="B132" t="e">
        <f>Weighting!$C$12</f>
        <v>#DIV/0!</v>
      </c>
      <c r="C132" t="e">
        <f>Weighting!$F$12</f>
        <v>#NUM!</v>
      </c>
      <c r="D132" t="e">
        <f>IF(C132=1,'Data Transformation'!$G$3+0.5*'Data Transformation'!$W$25,IF(C133=1,D133-'Data Transformation'!$W$25,FALSE))</f>
        <v>#NUM!</v>
      </c>
      <c r="E132">
        <f t="array" ref="E132">IF(ISLOGICAL(D132),"",FREQUENCY(IF('Data Transformation'!$B$425:$B$8425='Bin Analysis'!$B123,'Data Transformation'!$G$425:$G$8425),D132))</f>
        <v>2001</v>
      </c>
      <c r="F132">
        <f t="shared" si="15"/>
        <v>0</v>
      </c>
      <c r="G132">
        <f>Weighting!$H$12</f>
        <v>0</v>
      </c>
      <c r="H132">
        <f t="array" ref="H132">FREQUENCY(IF('Data Transformation'!$B$4:$B$8425=B123,'Data Transformation'!$G$4:$G$8425),'Bin Analysis'!$B132)</f>
        <v>2073</v>
      </c>
      <c r="I132">
        <f t="shared" si="16"/>
        <v>0</v>
      </c>
      <c r="J132">
        <f t="shared" si="17"/>
        <v>0</v>
      </c>
      <c r="K132">
        <f>J132*Weighting!$W$12</f>
        <v>0</v>
      </c>
      <c r="M132" s="14"/>
    </row>
    <row r="133" spans="1:13" x14ac:dyDescent="0.25">
      <c r="A133" s="32" t="str">
        <f>IF(Weighting!$P$13&gt;0,B133,"")</f>
        <v/>
      </c>
      <c r="B133" t="e">
        <f>Weighting!$C$13</f>
        <v>#DIV/0!</v>
      </c>
      <c r="C133" t="e">
        <f>Weighting!$F$13</f>
        <v>#NUM!</v>
      </c>
      <c r="D133" t="e">
        <f>IF(C133=1,'Data Transformation'!$G$3+0.5*'Data Transformation'!$W$25,IF(C134=1,D134-'Data Transformation'!$W$25,FALSE))</f>
        <v>#NUM!</v>
      </c>
      <c r="E133">
        <f t="array" ref="E133">IF(ISLOGICAL(D133),"",FREQUENCY(IF('Data Transformation'!$B$425:$B$8425='Bin Analysis'!$B123,'Data Transformation'!$G$425:$G$8425),D133))</f>
        <v>2001</v>
      </c>
      <c r="F133">
        <f t="shared" si="15"/>
        <v>0</v>
      </c>
      <c r="G133">
        <f>Weighting!$H$13</f>
        <v>0</v>
      </c>
      <c r="H133">
        <f t="array" ref="H133">FREQUENCY(IF('Data Transformation'!$B$4:$B$8425=B123,'Data Transformation'!$G$4:$G$8425),'Bin Analysis'!$B133)</f>
        <v>2073</v>
      </c>
      <c r="I133">
        <f t="shared" si="16"/>
        <v>0</v>
      </c>
      <c r="J133">
        <f t="shared" si="17"/>
        <v>0</v>
      </c>
      <c r="K133">
        <f>J133*Weighting!$W$13</f>
        <v>0</v>
      </c>
      <c r="M133" s="14"/>
    </row>
    <row r="134" spans="1:13" x14ac:dyDescent="0.25">
      <c r="A134" s="32" t="str">
        <f>IF(Weighting!$P$14&gt;0,B134,"")</f>
        <v/>
      </c>
      <c r="B134" t="e">
        <f>Weighting!$C$14</f>
        <v>#DIV/0!</v>
      </c>
      <c r="C134" t="e">
        <f>Weighting!$F$14</f>
        <v>#NUM!</v>
      </c>
      <c r="D134" t="e">
        <f>IF(C134=1,'Data Transformation'!$G$3+0.5*'Data Transformation'!$W$25,IF(C135=1,D135-'Data Transformation'!$W$25,FALSE))</f>
        <v>#NUM!</v>
      </c>
      <c r="E134">
        <f t="array" ref="E134">IF(ISLOGICAL(D134),"",FREQUENCY(IF('Data Transformation'!$B$425:$B$8425='Bin Analysis'!$B123,'Data Transformation'!$G$425:$G$8425),D134))</f>
        <v>2001</v>
      </c>
      <c r="F134">
        <f t="shared" si="15"/>
        <v>0</v>
      </c>
      <c r="G134">
        <f>Weighting!$H$14</f>
        <v>0</v>
      </c>
      <c r="H134">
        <f t="array" ref="H134">FREQUENCY(IF('Data Transformation'!$B$4:$B$8425=B123,'Data Transformation'!$G$4:$G$8425),'Bin Analysis'!$B134)</f>
        <v>2073</v>
      </c>
      <c r="I134">
        <f t="shared" si="16"/>
        <v>0</v>
      </c>
      <c r="J134">
        <f t="shared" si="17"/>
        <v>0</v>
      </c>
      <c r="K134">
        <f>J134*Weighting!$W$14</f>
        <v>0</v>
      </c>
      <c r="M134" s="14"/>
    </row>
    <row r="135" spans="1:13" x14ac:dyDescent="0.25">
      <c r="A135" s="32" t="str">
        <f>IF(Weighting!$P$15&gt;0,B135,"")</f>
        <v/>
      </c>
      <c r="B135" t="e">
        <f>Weighting!$C$15</f>
        <v>#DIV/0!</v>
      </c>
      <c r="C135" t="e">
        <f>Weighting!$F$15</f>
        <v>#NUM!</v>
      </c>
      <c r="D135" t="e">
        <f>IF(C135=1,'Data Transformation'!$G$3+0.5*'Data Transformation'!$W$25,IF(C136=1,D136-'Data Transformation'!$W$25,FALSE))</f>
        <v>#NUM!</v>
      </c>
      <c r="E135">
        <f t="array" ref="E135">IF(ISLOGICAL(D135),"",FREQUENCY(IF('Data Transformation'!$B$425:$B$8425='Bin Analysis'!$B123,'Data Transformation'!$G$425:$G$8425),D135))</f>
        <v>2001</v>
      </c>
      <c r="F135">
        <f t="shared" si="15"/>
        <v>0</v>
      </c>
      <c r="G135">
        <f>Weighting!$H$15</f>
        <v>0</v>
      </c>
      <c r="H135">
        <f t="array" ref="H135">FREQUENCY(IF('Data Transformation'!$B$4:$B$8425=B123,'Data Transformation'!$G$4:$G$8425),'Bin Analysis'!$B135)</f>
        <v>2073</v>
      </c>
      <c r="I135">
        <f t="shared" si="16"/>
        <v>0</v>
      </c>
      <c r="J135">
        <f t="shared" si="17"/>
        <v>0</v>
      </c>
      <c r="K135">
        <f>J135*Weighting!$W$15</f>
        <v>0</v>
      </c>
      <c r="M135" s="14"/>
    </row>
    <row r="136" spans="1:13" x14ac:dyDescent="0.25">
      <c r="A136" s="32" t="str">
        <f>IF(Weighting!$P$16&gt;0,B136,"")</f>
        <v/>
      </c>
      <c r="B136" t="e">
        <f>Weighting!$C$16</f>
        <v>#DIV/0!</v>
      </c>
      <c r="C136" t="e">
        <f>Weighting!$F$16</f>
        <v>#NUM!</v>
      </c>
      <c r="D136" t="e">
        <f>IF(C136=1,'Data Transformation'!$G$3+0.5*'Data Transformation'!$W$25,IF(C137=1,D137-'Data Transformation'!$W$25,FALSE))</f>
        <v>#NUM!</v>
      </c>
      <c r="E136">
        <f t="array" ref="E136">IF(ISLOGICAL(D136),"",FREQUENCY(IF('Data Transformation'!$B$425:$B$8425='Bin Analysis'!$B123,'Data Transformation'!$G$425:$G$8425),D136))</f>
        <v>2001</v>
      </c>
      <c r="F136">
        <f t="shared" si="15"/>
        <v>0</v>
      </c>
      <c r="G136">
        <f>Weighting!$H$16</f>
        <v>0</v>
      </c>
      <c r="H136">
        <f t="array" ref="H136">FREQUENCY(IF('Data Transformation'!$B$4:$B$8425=B123,'Data Transformation'!$G$4:$G$8425),'Bin Analysis'!$B136)</f>
        <v>2073</v>
      </c>
      <c r="I136">
        <f t="shared" si="16"/>
        <v>0</v>
      </c>
      <c r="J136">
        <f t="shared" si="17"/>
        <v>0</v>
      </c>
      <c r="K136">
        <f>J136*Weighting!$W$16</f>
        <v>0</v>
      </c>
      <c r="M136" s="14"/>
    </row>
    <row r="137" spans="1:13" x14ac:dyDescent="0.25">
      <c r="A137" s="32" t="str">
        <f>IF(Weighting!$P$17&gt;0,B137,"")</f>
        <v/>
      </c>
      <c r="B137" t="e">
        <f>Weighting!$C$17</f>
        <v>#DIV/0!</v>
      </c>
      <c r="C137" t="e">
        <f>Weighting!$F$17</f>
        <v>#NUM!</v>
      </c>
      <c r="D137" t="e">
        <f>IF(C137=1,'Data Transformation'!$G$3+0.5*'Data Transformation'!$W$25,IF(C138=1,D138-'Data Transformation'!$W$25,FALSE))</f>
        <v>#NUM!</v>
      </c>
      <c r="E137">
        <f t="array" ref="E137">IF(ISLOGICAL(D137),"",FREQUENCY(IF('Data Transformation'!$B$425:$B$8425='Bin Analysis'!$B123,'Data Transformation'!$G$425:$G$8425),D137))</f>
        <v>2001</v>
      </c>
      <c r="F137">
        <f t="shared" si="15"/>
        <v>0</v>
      </c>
      <c r="G137">
        <f>Weighting!$H$17</f>
        <v>0</v>
      </c>
      <c r="H137">
        <f t="array" ref="H137">FREQUENCY(IF('Data Transformation'!$B$4:$B$8425=B123,'Data Transformation'!$G$4:$G$8425),'Bin Analysis'!$B137)</f>
        <v>2073</v>
      </c>
      <c r="I137">
        <f t="shared" si="16"/>
        <v>0</v>
      </c>
      <c r="J137">
        <f t="shared" si="17"/>
        <v>0</v>
      </c>
      <c r="K137">
        <f>J137*Weighting!$W$17</f>
        <v>0</v>
      </c>
      <c r="M137" s="14"/>
    </row>
    <row r="138" spans="1:13" x14ac:dyDescent="0.25">
      <c r="A138" s="32" t="str">
        <f>IF(Weighting!$P$18&gt;0,B138,"")</f>
        <v/>
      </c>
      <c r="B138" t="e">
        <f>Weighting!$C$18</f>
        <v>#DIV/0!</v>
      </c>
      <c r="C138" t="e">
        <f>Weighting!$F$18</f>
        <v>#NUM!</v>
      </c>
      <c r="D138" t="e">
        <f>IF(C138=1,'Data Transformation'!$G$3+0.5*'Data Transformation'!$W$25,IF(C139=1,D139-'Data Transformation'!$W$25,FALSE))</f>
        <v>#NUM!</v>
      </c>
      <c r="E138">
        <f t="array" ref="E138">IF(ISLOGICAL(D138),"",FREQUENCY(IF('Data Transformation'!$B$425:$B$8425='Bin Analysis'!$B123,'Data Transformation'!$G$425:$G$8425),D138))</f>
        <v>2001</v>
      </c>
      <c r="F138">
        <f t="shared" si="15"/>
        <v>0</v>
      </c>
      <c r="G138">
        <f>Weighting!$H$18</f>
        <v>0</v>
      </c>
      <c r="H138">
        <f t="array" ref="H138">FREQUENCY(IF('Data Transformation'!$B$4:$B$8425=B123,'Data Transformation'!$G$4:$G$8425),'Bin Analysis'!$B138)</f>
        <v>2073</v>
      </c>
      <c r="I138">
        <f t="shared" si="16"/>
        <v>0</v>
      </c>
      <c r="J138">
        <f t="shared" si="17"/>
        <v>0</v>
      </c>
      <c r="K138">
        <f>J138*Weighting!$W$18</f>
        <v>0</v>
      </c>
      <c r="M138" s="14"/>
    </row>
    <row r="139" spans="1:13" x14ac:dyDescent="0.25">
      <c r="A139" s="32" t="str">
        <f>IF(Weighting!$P$19&gt;0,B139,"")</f>
        <v/>
      </c>
      <c r="B139" t="e">
        <f>Weighting!$C$19</f>
        <v>#DIV/0!</v>
      </c>
      <c r="C139" t="e">
        <f>Weighting!$F$19</f>
        <v>#NUM!</v>
      </c>
      <c r="D139" t="e">
        <f>IF(C139=1,'Data Transformation'!$G$3+0.5*'Data Transformation'!$W$25,IF(C140=1,D140-'Data Transformation'!$W$25,FALSE))</f>
        <v>#NUM!</v>
      </c>
      <c r="E139">
        <f t="array" ref="E139">IF(ISLOGICAL(D139),"",FREQUENCY(IF('Data Transformation'!$B$425:$B$8425='Bin Analysis'!$B123,'Data Transformation'!$G$425:$G$8425),D139))</f>
        <v>2001</v>
      </c>
      <c r="F139">
        <f t="shared" si="15"/>
        <v>0</v>
      </c>
      <c r="G139">
        <f>Weighting!$H$19</f>
        <v>0</v>
      </c>
      <c r="H139">
        <f t="array" ref="H139">FREQUENCY(IF('Data Transformation'!$B$4:$B$8425=B123,'Data Transformation'!$G$4:$G$8425),'Bin Analysis'!$B139)</f>
        <v>2073</v>
      </c>
      <c r="I139">
        <f t="shared" si="16"/>
        <v>0</v>
      </c>
      <c r="J139">
        <f t="shared" si="17"/>
        <v>0</v>
      </c>
      <c r="K139">
        <f>J139*Weighting!$W$19</f>
        <v>0</v>
      </c>
      <c r="M139" s="14"/>
    </row>
    <row r="140" spans="1:13" x14ac:dyDescent="0.25">
      <c r="A140" s="32" t="str">
        <f>IF(Weighting!$P$20&gt;0,B140,"")</f>
        <v/>
      </c>
      <c r="B140" t="e">
        <f>Weighting!$C$20</f>
        <v>#DIV/0!</v>
      </c>
      <c r="C140" t="e">
        <f>Weighting!$F$20</f>
        <v>#NUM!</v>
      </c>
      <c r="D140" t="e">
        <f>IF(C140=1,'Data Transformation'!$G$3+0.5*'Data Transformation'!$W$25,IF(C141=1,D141-'Data Transformation'!$W$25,FALSE))</f>
        <v>#NUM!</v>
      </c>
      <c r="E140">
        <f t="array" ref="E140">IF(ISLOGICAL(D140),"",FREQUENCY(IF('Data Transformation'!$B$425:$B$8425='Bin Analysis'!$B123,'Data Transformation'!$G$425:$G$8425),D140))</f>
        <v>2001</v>
      </c>
      <c r="F140">
        <f t="shared" si="15"/>
        <v>0</v>
      </c>
      <c r="G140">
        <f>Weighting!$H$20</f>
        <v>0</v>
      </c>
      <c r="H140">
        <f t="array" ref="H140">FREQUENCY(IF('Data Transformation'!$B$4:$B$8425=B123,'Data Transformation'!$G$4:$G$8425),'Bin Analysis'!$B140)</f>
        <v>2073</v>
      </c>
      <c r="I140">
        <f t="shared" si="16"/>
        <v>0</v>
      </c>
      <c r="J140">
        <f t="shared" si="17"/>
        <v>0</v>
      </c>
      <c r="K140">
        <f>J140*Weighting!$W$20</f>
        <v>0</v>
      </c>
      <c r="M140" s="14"/>
    </row>
    <row r="141" spans="1:13" x14ac:dyDescent="0.25">
      <c r="A141" s="32" t="str">
        <f>IF(Weighting!$P$21&gt;0,B141,"")</f>
        <v/>
      </c>
      <c r="B141" t="e">
        <f>Weighting!$C$21</f>
        <v>#DIV/0!</v>
      </c>
      <c r="C141" t="e">
        <f>Weighting!$F$21</f>
        <v>#NUM!</v>
      </c>
      <c r="D141" t="e">
        <f>IF(C141=1,'Data Transformation'!$G$3+0.5*'Data Transformation'!$W$25,IF(C142=1,D142-'Data Transformation'!$W$25,FALSE))</f>
        <v>#NUM!</v>
      </c>
      <c r="E141">
        <f t="array" ref="E141">IF(ISLOGICAL(D141),"",FREQUENCY(IF('Data Transformation'!$B$425:$B$8425='Bin Analysis'!$B123,'Data Transformation'!$G$425:$G$8425),D141))</f>
        <v>2001</v>
      </c>
      <c r="F141">
        <f t="shared" si="15"/>
        <v>0</v>
      </c>
      <c r="G141">
        <f>Weighting!$H$21</f>
        <v>0</v>
      </c>
      <c r="H141">
        <f t="array" ref="H141">FREQUENCY(IF('Data Transformation'!$B$4:$B$8425=B123,'Data Transformation'!$G$4:$G$8425),'Bin Analysis'!$B141)</f>
        <v>2073</v>
      </c>
      <c r="I141">
        <f t="shared" si="16"/>
        <v>0</v>
      </c>
      <c r="J141">
        <f t="shared" si="17"/>
        <v>0</v>
      </c>
      <c r="K141">
        <f>J141*Weighting!$W$21</f>
        <v>0</v>
      </c>
      <c r="M141" s="14"/>
    </row>
    <row r="142" spans="1:13" x14ac:dyDescent="0.25">
      <c r="A142" s="32" t="str">
        <f>IF(Weighting!$P$22&gt;0,B142,"")</f>
        <v/>
      </c>
      <c r="B142" t="e">
        <f>Weighting!$C$22</f>
        <v>#DIV/0!</v>
      </c>
      <c r="C142" t="e">
        <f>Weighting!$F$22</f>
        <v>#NUM!</v>
      </c>
      <c r="D142" t="e">
        <f>IF(C142=1,'Data Transformation'!$G$3+0.5*'Data Transformation'!$W$25,IF(C143=1,D143-'Data Transformation'!$W$25,FALSE))</f>
        <v>#NUM!</v>
      </c>
      <c r="E142">
        <f t="array" ref="E142">IF(ISLOGICAL(D142),"",FREQUENCY(IF('Data Transformation'!$B$425:$B$8425='Bin Analysis'!$B123,'Data Transformation'!$G$425:$G$8425),D142))</f>
        <v>2001</v>
      </c>
      <c r="F142">
        <f t="shared" si="15"/>
        <v>0</v>
      </c>
      <c r="G142">
        <f>Weighting!$H$22</f>
        <v>0</v>
      </c>
      <c r="H142">
        <f t="array" ref="H142">FREQUENCY(IF('Data Transformation'!$B$4:$B$8425=B123,'Data Transformation'!$G$4:$G$8425),'Bin Analysis'!$B142)</f>
        <v>2073</v>
      </c>
      <c r="I142">
        <f t="shared" si="16"/>
        <v>0</v>
      </c>
      <c r="J142">
        <f t="shared" si="17"/>
        <v>0</v>
      </c>
      <c r="K142">
        <f>J142*Weighting!$W$22</f>
        <v>0</v>
      </c>
      <c r="M142" s="14"/>
    </row>
    <row r="143" spans="1:13" x14ac:dyDescent="0.25">
      <c r="A143" s="32" t="str">
        <f>IF(Weighting!$P$23&gt;0,B143,"")</f>
        <v/>
      </c>
      <c r="B143" t="e">
        <f>Weighting!$C$23</f>
        <v>#DIV/0!</v>
      </c>
      <c r="C143" t="e">
        <f>Weighting!$F$23</f>
        <v>#NUM!</v>
      </c>
      <c r="D143" t="e">
        <f>IF(C143=1,'Data Transformation'!$G$3+0.5*'Data Transformation'!$W$25,IF(C144=1,D144-'Data Transformation'!$W$25,FALSE))</f>
        <v>#NUM!</v>
      </c>
      <c r="E143">
        <f t="array" ref="E143">IF(ISLOGICAL(D143),"",FREQUENCY(IF('Data Transformation'!$B$425:$B$8425='Bin Analysis'!$B123,'Data Transformation'!$G$425:$G$8425),D143))</f>
        <v>2001</v>
      </c>
      <c r="F143">
        <f t="shared" si="15"/>
        <v>0</v>
      </c>
      <c r="G143">
        <f>Weighting!$H$23</f>
        <v>0</v>
      </c>
      <c r="H143">
        <f t="array" ref="H143">FREQUENCY(IF('Data Transformation'!$B$4:$B$8425=B123,'Data Transformation'!$G$4:$G$8425),'Bin Analysis'!$B143)</f>
        <v>2073</v>
      </c>
      <c r="I143">
        <f t="shared" si="16"/>
        <v>0</v>
      </c>
      <c r="J143">
        <f t="shared" si="17"/>
        <v>0</v>
      </c>
      <c r="K143">
        <f>J143*Weighting!$W$23</f>
        <v>0</v>
      </c>
      <c r="M143" s="14"/>
    </row>
    <row r="144" spans="1:13" x14ac:dyDescent="0.25">
      <c r="A144" s="32" t="str">
        <f>IF(Weighting!$P$24&gt;0,B144,"")</f>
        <v/>
      </c>
      <c r="B144" t="e">
        <f>Weighting!$C$24</f>
        <v>#DIV/0!</v>
      </c>
      <c r="C144" t="e">
        <f>Weighting!$F$24</f>
        <v>#NUM!</v>
      </c>
      <c r="D144" t="e">
        <f>IF(C144=1,'Data Transformation'!$G$3+0.5*'Data Transformation'!$W$25,IF(C145=1,D145-'Data Transformation'!$W$25,FALSE))</f>
        <v>#NUM!</v>
      </c>
      <c r="E144">
        <f t="array" ref="E144">IF(ISLOGICAL(D144),"",FREQUENCY(IF('Data Transformation'!$B$425:$B$8425='Bin Analysis'!$B123,'Data Transformation'!$G$425:$G$8425),D144))</f>
        <v>2001</v>
      </c>
      <c r="F144">
        <f t="shared" si="15"/>
        <v>0</v>
      </c>
      <c r="G144">
        <f>Weighting!$H$24</f>
        <v>0</v>
      </c>
      <c r="H144">
        <f t="array" ref="H144">FREQUENCY(IF('Data Transformation'!$B$4:$B$8425=B123,'Data Transformation'!$G$4:$G$8425),'Bin Analysis'!$B144)</f>
        <v>2073</v>
      </c>
      <c r="I144">
        <f t="shared" si="16"/>
        <v>0</v>
      </c>
      <c r="J144">
        <f t="shared" si="17"/>
        <v>0</v>
      </c>
      <c r="K144">
        <f>J144*Weighting!$W$24</f>
        <v>0</v>
      </c>
      <c r="M144" s="14"/>
    </row>
    <row r="145" spans="1:25" x14ac:dyDescent="0.25">
      <c r="A145" s="32" t="str">
        <f>IF(Weighting!$P$25&gt;0,B145,"")</f>
        <v/>
      </c>
      <c r="B145" t="e">
        <f>Weighting!$C$25</f>
        <v>#DIV/0!</v>
      </c>
      <c r="C145" t="e">
        <f>Weighting!$F$25</f>
        <v>#NUM!</v>
      </c>
      <c r="D145" t="e">
        <f>IF(C145=1,'Data Transformation'!$G$3+0.5*'Data Transformation'!$W$25,IF(C146=1,D146-'Data Transformation'!$W$25,FALSE))</f>
        <v>#NUM!</v>
      </c>
      <c r="E145">
        <f t="array" ref="E145">IF(ISLOGICAL(D145),"",FREQUENCY(IF('Data Transformation'!$B$425:$B$8425='Bin Analysis'!$B123,'Data Transformation'!$G$425:$G$8425),D145))</f>
        <v>2001</v>
      </c>
      <c r="F145">
        <f t="shared" si="15"/>
        <v>0</v>
      </c>
      <c r="G145">
        <f>Weighting!$H$25</f>
        <v>0</v>
      </c>
      <c r="H145">
        <f t="array" ref="H145">FREQUENCY(IF('Data Transformation'!$B$4:$B$8425=B123,'Data Transformation'!$G$4:$G$8425),'Bin Analysis'!$B145)</f>
        <v>2073</v>
      </c>
      <c r="I145">
        <f t="shared" si="16"/>
        <v>0</v>
      </c>
      <c r="J145">
        <f t="shared" si="17"/>
        <v>0</v>
      </c>
      <c r="K145">
        <f>J145*Weighting!$W$25</f>
        <v>0</v>
      </c>
      <c r="M145" s="14"/>
    </row>
    <row r="146" spans="1:25" x14ac:dyDescent="0.25">
      <c r="O146"/>
      <c r="P146"/>
      <c r="Q146"/>
      <c r="R146"/>
    </row>
    <row r="147" spans="1:25" ht="23.25" x14ac:dyDescent="0.35">
      <c r="A147" s="21" t="s">
        <v>0</v>
      </c>
      <c r="B147" s="21" t="str">
        <f>IFERROR(VLOOKUP(C147,'Data Transformation'!$L$6:$M$426,2,FALSE),"")</f>
        <v/>
      </c>
      <c r="C147" s="21">
        <f>C123+1</f>
        <v>6</v>
      </c>
      <c r="D147" s="21"/>
      <c r="E147" s="21"/>
      <c r="F147" s="21"/>
      <c r="G147" s="21"/>
      <c r="H147" s="22"/>
      <c r="I147" s="22"/>
      <c r="J147" s="22"/>
      <c r="K147" s="21"/>
      <c r="L147" s="21" t="str">
        <f>B147</f>
        <v/>
      </c>
      <c r="M147" s="23" t="e">
        <f>INDEX('Data Transformation'!$O$4:$O$424,MATCH($B147,'Data Transformation'!$M$4:$M$424,0),MATCH($M$2,'Data Transformation'!$O$3,0))</f>
        <v>#N/A</v>
      </c>
      <c r="N147" s="27" t="e">
        <f>IF('Input and Summary Results'!$J$16="minimum",'Bin Analysis'!X148/(M147-1),'Bin Analysis'!Y147/('Bin Analysis'!M147-1))</f>
        <v>#N/A</v>
      </c>
      <c r="O147" s="27" t="e">
        <f>IF(M147=FALSE,NA(),(VLOOKUP(1,C150:K169,4,FALSE))/(M147-1))</f>
        <v>#N/A</v>
      </c>
      <c r="P147" s="27" t="e">
        <f>IF(M147=FALSE,NA(),SUM(J150:J169)/Weighting!$S$5)</f>
        <v>#N/A</v>
      </c>
      <c r="Q147" s="27" t="e">
        <f>IF(M147=FALSE,NA(),SUM(K150:K169)/Weighting!$S$6)</f>
        <v>#N/A</v>
      </c>
      <c r="R147" s="27" t="e">
        <f>IF(M147=FALSE,NA(),(VLOOKUP(1,G150:K169,3,FALSE))/(M147-1))</f>
        <v>#N/A</v>
      </c>
      <c r="S147" s="22" t="e">
        <f>IF(M147=FALSE,NA(),IF(SUM(J150:J169)=2,"yes","no"))</f>
        <v>#N/A</v>
      </c>
      <c r="X147" s="2" cm="2">
        <f t="array" ref="X147:X148">FREQUENCY(IF('Data Transformation'!$B$425:$B$6424='Bin Analysis'!L147,'Data Transformation'!$G$425:$G$6424),'Data Transformation'!$U$11)</f>
        <v>0</v>
      </c>
      <c r="Y147" s="2" cm="2">
        <f t="array" ref="Y147:Y148">FREQUENCY(IF('Data Transformation'!$B$425:$B$6424='Bin Analysis'!L147,'Data Transformation'!$G$425:$G$6424),'Data Transformation'!$U$12)</f>
        <v>0</v>
      </c>
    </row>
    <row r="148" spans="1:25" x14ac:dyDescent="0.25">
      <c r="A148" s="14" t="s">
        <v>67</v>
      </c>
      <c r="B148" t="s">
        <v>47</v>
      </c>
      <c r="C148" t="s">
        <v>5</v>
      </c>
      <c r="D148" t="s">
        <v>100</v>
      </c>
      <c r="E148" t="s">
        <v>101</v>
      </c>
      <c r="F148" t="s">
        <v>102</v>
      </c>
      <c r="G148" t="s">
        <v>70</v>
      </c>
      <c r="H148" t="s">
        <v>31</v>
      </c>
      <c r="I148" t="s">
        <v>32</v>
      </c>
      <c r="J148" t="s">
        <v>46</v>
      </c>
      <c r="K148" s="14" t="s">
        <v>45</v>
      </c>
      <c r="M148" s="14"/>
      <c r="X148" s="2">
        <v>0</v>
      </c>
      <c r="Y148" s="2">
        <v>0</v>
      </c>
    </row>
    <row r="149" spans="1:25" x14ac:dyDescent="0.25">
      <c r="A149" s="32"/>
      <c r="D149" t="e">
        <f>IF(C149=1,'Data Transformation'!$G$3+0.5*'Data Transformation'!$W$25,IF(C150=1,D150-'Data Transformation'!$W$25,FALSE))</f>
        <v>#NUM!</v>
      </c>
      <c r="E149">
        <f t="array" ref="E149">IF(ISLOGICAL(D149),"",FREQUENCY(IF('Data Transformation'!$B$425:$B$8425='Bin Analysis'!$B147,'Data Transformation'!$G$425:$G$8425),D149))</f>
        <v>2001</v>
      </c>
      <c r="F149" t="e">
        <f>IF(ISLOGICAL(D149),"",E149-E148)</f>
        <v>#VALUE!</v>
      </c>
      <c r="M149" s="14"/>
    </row>
    <row r="150" spans="1:25" x14ac:dyDescent="0.25">
      <c r="A150" s="32" t="e">
        <f>IF(Weighting!$P$6&gt;0,B150,"")</f>
        <v>#NUM!</v>
      </c>
      <c r="B150" t="e">
        <f>Weighting!$C$6</f>
        <v>#DIV/0!</v>
      </c>
      <c r="C150" t="e">
        <f>Weighting!$F$6</f>
        <v>#NUM!</v>
      </c>
      <c r="D150" t="e">
        <f>IF(C150=1,'Data Transformation'!$G$3+0.5*'Data Transformation'!$W$25,IF(C151=1,D151-'Data Transformation'!$W$25,FALSE))</f>
        <v>#NUM!</v>
      </c>
      <c r="E150">
        <f t="array" ref="E150">IF(ISLOGICAL(D150),"",FREQUENCY(IF('Data Transformation'!$B$425:$B$8425='Bin Analysis'!$B147,'Data Transformation'!$G$425:$G$8425),D150))</f>
        <v>2001</v>
      </c>
      <c r="F150">
        <f>IF(ISLOGICAL(D150),"",E150-E149)</f>
        <v>0</v>
      </c>
      <c r="G150">
        <f>Weighting!$H$6</f>
        <v>1</v>
      </c>
      <c r="H150">
        <f t="array" ref="H150">FREQUENCY(IF('Data Transformation'!$B$4:$B$8425=B147,'Data Transformation'!$G$4:$G$8425),'Bin Analysis'!$B150)</f>
        <v>2073</v>
      </c>
      <c r="I150">
        <f>H150-H149</f>
        <v>2073</v>
      </c>
      <c r="J150">
        <f>IF(I150=0,0,1)</f>
        <v>1</v>
      </c>
      <c r="K150" t="e">
        <f>J150*Weighting!$W$6</f>
        <v>#NUM!</v>
      </c>
      <c r="M150" s="14"/>
    </row>
    <row r="151" spans="1:25" x14ac:dyDescent="0.25">
      <c r="A151" s="32" t="str">
        <f>IF(Weighting!$P$7&gt;0,B151,"")</f>
        <v/>
      </c>
      <c r="B151" t="e">
        <f>Weighting!$C$7</f>
        <v>#DIV/0!</v>
      </c>
      <c r="C151" t="e">
        <f>Weighting!$F$7</f>
        <v>#NUM!</v>
      </c>
      <c r="D151" t="e">
        <f>IF(C151=1,'Data Transformation'!$G$3+0.5*'Data Transformation'!$W$25,IF(C152=1,D152-'Data Transformation'!$W$25,FALSE))</f>
        <v>#NUM!</v>
      </c>
      <c r="E151">
        <f t="array" ref="E151">IF(ISLOGICAL(D151),"",FREQUENCY(IF('Data Transformation'!$B$425:$B$8425='Bin Analysis'!$B147,'Data Transformation'!$G$425:$G$8425),D151))</f>
        <v>2001</v>
      </c>
      <c r="F151">
        <f t="shared" ref="F151:F169" si="18">IF(ISLOGICAL(D151),"",E151-E150)</f>
        <v>0</v>
      </c>
      <c r="G151">
        <f>Weighting!$H$7</f>
        <v>0</v>
      </c>
      <c r="H151">
        <f t="array" ref="H151">FREQUENCY(IF('Data Transformation'!$B$4:$B$8425=B147,'Data Transformation'!$G$4:$G$8425),'Bin Analysis'!$B151)</f>
        <v>2073</v>
      </c>
      <c r="I151">
        <f t="shared" ref="I151:I169" si="19">H151-H150</f>
        <v>0</v>
      </c>
      <c r="J151">
        <f>IF(I151=0,0,1)</f>
        <v>0</v>
      </c>
      <c r="K151">
        <f>J151*Weighting!$W$7</f>
        <v>0</v>
      </c>
      <c r="M151" s="14"/>
    </row>
    <row r="152" spans="1:25" x14ac:dyDescent="0.25">
      <c r="A152" s="32" t="str">
        <f>IF(Weighting!$P$8&gt;0,B152,"")</f>
        <v/>
      </c>
      <c r="B152" t="e">
        <f>Weighting!$C$8</f>
        <v>#DIV/0!</v>
      </c>
      <c r="C152" t="e">
        <f>Weighting!$F$8</f>
        <v>#NUM!</v>
      </c>
      <c r="D152" t="e">
        <f>IF(C152=1,'Data Transformation'!$G$3+0.5*'Data Transformation'!$W$25,IF(C153=1,D153-'Data Transformation'!$W$25,FALSE))</f>
        <v>#NUM!</v>
      </c>
      <c r="E152">
        <f t="array" ref="E152">IF(ISLOGICAL(D152),"",FREQUENCY(IF('Data Transformation'!$B$425:$B$8425='Bin Analysis'!$B147,'Data Transformation'!$G$425:$G$8425),D152))</f>
        <v>2001</v>
      </c>
      <c r="F152">
        <f t="shared" si="18"/>
        <v>0</v>
      </c>
      <c r="G152">
        <f>Weighting!$H$8</f>
        <v>0</v>
      </c>
      <c r="H152">
        <f t="array" ref="H152">FREQUENCY(IF('Data Transformation'!$B$4:$B$8425=B147,'Data Transformation'!$G$4:$G$8425),'Bin Analysis'!$B152)</f>
        <v>2073</v>
      </c>
      <c r="I152">
        <f t="shared" si="19"/>
        <v>0</v>
      </c>
      <c r="J152">
        <f t="shared" ref="J152:J169" si="20">IF(I152=0,0,1)</f>
        <v>0</v>
      </c>
      <c r="K152">
        <f>J152*Weighting!$W$8</f>
        <v>0</v>
      </c>
      <c r="M152" s="14"/>
    </row>
    <row r="153" spans="1:25" x14ac:dyDescent="0.25">
      <c r="A153" s="32" t="str">
        <f>IF(Weighting!$P$9&gt;0,B153,"")</f>
        <v/>
      </c>
      <c r="B153" s="50" t="e">
        <f>Weighting!$C$9</f>
        <v>#DIV/0!</v>
      </c>
      <c r="C153" t="e">
        <f>Weighting!$F$9</f>
        <v>#NUM!</v>
      </c>
      <c r="D153" t="e">
        <f>IF(C153=1,'Data Transformation'!$G$3+0.5*'Data Transformation'!$W$25,IF(C154=1,D154-'Data Transformation'!$W$25,FALSE))</f>
        <v>#NUM!</v>
      </c>
      <c r="E153">
        <f t="array" ref="E153">IF(ISLOGICAL(D153),"",FREQUENCY(IF('Data Transformation'!$B$425:$B$8425='Bin Analysis'!$B147,'Data Transformation'!$G$425:$G$8425),D153))</f>
        <v>2001</v>
      </c>
      <c r="F153">
        <f t="shared" si="18"/>
        <v>0</v>
      </c>
      <c r="G153">
        <f>Weighting!$H$9</f>
        <v>0</v>
      </c>
      <c r="H153">
        <f t="array" ref="H153">FREQUENCY(IF('Data Transformation'!$B$4:$B$8425=B147,'Data Transformation'!$G$4:$G$8425),'Bin Analysis'!$B153)</f>
        <v>2073</v>
      </c>
      <c r="I153">
        <f t="shared" si="19"/>
        <v>0</v>
      </c>
      <c r="J153">
        <f t="shared" si="20"/>
        <v>0</v>
      </c>
      <c r="K153">
        <f>J153*Weighting!$W$9</f>
        <v>0</v>
      </c>
      <c r="M153" s="14"/>
    </row>
    <row r="154" spans="1:25" x14ac:dyDescent="0.25">
      <c r="A154" s="32" t="str">
        <f>IF(Weighting!$P$10&gt;0,B154,"")</f>
        <v/>
      </c>
      <c r="B154" t="e">
        <f>Weighting!$C$10</f>
        <v>#DIV/0!</v>
      </c>
      <c r="C154" t="e">
        <f>Weighting!$F$10</f>
        <v>#NUM!</v>
      </c>
      <c r="D154" t="e">
        <f>IF(C154=1,'Data Transformation'!$G$3+0.5*'Data Transformation'!$W$25,IF(C155=1,D155-'Data Transformation'!$W$25,FALSE))</f>
        <v>#NUM!</v>
      </c>
      <c r="E154">
        <f t="array" ref="E154">IF(ISLOGICAL(D154),"",FREQUENCY(IF('Data Transformation'!$B$425:$B$8425='Bin Analysis'!$B147,'Data Transformation'!$G$425:$G$8425),D154))</f>
        <v>2001</v>
      </c>
      <c r="F154">
        <f t="shared" si="18"/>
        <v>0</v>
      </c>
      <c r="G154">
        <f>Weighting!$H$10</f>
        <v>0</v>
      </c>
      <c r="H154">
        <f t="array" ref="H154">FREQUENCY(IF('Data Transformation'!$B$4:$B$8425=B147,'Data Transformation'!$G$4:$G$8425),'Bin Analysis'!$B154)</f>
        <v>2073</v>
      </c>
      <c r="I154">
        <f t="shared" si="19"/>
        <v>0</v>
      </c>
      <c r="J154">
        <f t="shared" si="20"/>
        <v>0</v>
      </c>
      <c r="K154">
        <f>J154*Weighting!$W$10</f>
        <v>0</v>
      </c>
      <c r="M154" s="14"/>
    </row>
    <row r="155" spans="1:25" x14ac:dyDescent="0.25">
      <c r="A155" s="32" t="str">
        <f>IF(Weighting!$P$11&gt;0,B155,"")</f>
        <v/>
      </c>
      <c r="B155" t="e">
        <f>Weighting!$C$11</f>
        <v>#DIV/0!</v>
      </c>
      <c r="C155" t="e">
        <f>Weighting!$F$11</f>
        <v>#NUM!</v>
      </c>
      <c r="D155" t="e">
        <f>IF(C155=1,'Data Transformation'!$G$3+0.5*'Data Transformation'!$W$25,IF(C156=1,D156-'Data Transformation'!$W$25,FALSE))</f>
        <v>#NUM!</v>
      </c>
      <c r="E155">
        <f t="array" ref="E155">IF(ISLOGICAL(D155),"",FREQUENCY(IF('Data Transformation'!$B$425:$B$8425='Bin Analysis'!$B147,'Data Transformation'!$G$425:$G$8425),D155))</f>
        <v>2001</v>
      </c>
      <c r="F155">
        <f t="shared" si="18"/>
        <v>0</v>
      </c>
      <c r="G155">
        <f>Weighting!$H$11</f>
        <v>0</v>
      </c>
      <c r="H155">
        <f t="array" ref="H155">FREQUENCY(IF('Data Transformation'!$B$4:$B$8425=B147,'Data Transformation'!$G$4:$G$8425),'Bin Analysis'!$B155)</f>
        <v>2073</v>
      </c>
      <c r="I155">
        <f t="shared" si="19"/>
        <v>0</v>
      </c>
      <c r="J155">
        <f t="shared" si="20"/>
        <v>0</v>
      </c>
      <c r="K155">
        <f>J155*Weighting!$W$11</f>
        <v>0</v>
      </c>
      <c r="M155" s="14"/>
    </row>
    <row r="156" spans="1:25" x14ac:dyDescent="0.25">
      <c r="A156" s="32" t="str">
        <f>IF(Weighting!$P$12&gt;0,B156,"")</f>
        <v/>
      </c>
      <c r="B156" t="e">
        <f>Weighting!$C$12</f>
        <v>#DIV/0!</v>
      </c>
      <c r="C156" t="e">
        <f>Weighting!$F$12</f>
        <v>#NUM!</v>
      </c>
      <c r="D156" t="e">
        <f>IF(C156=1,'Data Transformation'!$G$3+0.5*'Data Transformation'!$W$25,IF(C157=1,D157-'Data Transformation'!$W$25,FALSE))</f>
        <v>#NUM!</v>
      </c>
      <c r="E156">
        <f t="array" ref="E156">IF(ISLOGICAL(D156),"",FREQUENCY(IF('Data Transformation'!$B$425:$B$8425='Bin Analysis'!$B147,'Data Transformation'!$G$425:$G$8425),D156))</f>
        <v>2001</v>
      </c>
      <c r="F156">
        <f t="shared" si="18"/>
        <v>0</v>
      </c>
      <c r="G156">
        <f>Weighting!$H$12</f>
        <v>0</v>
      </c>
      <c r="H156">
        <f t="array" ref="H156">FREQUENCY(IF('Data Transformation'!$B$4:$B$8425=B147,'Data Transformation'!$G$4:$G$8425),'Bin Analysis'!$B156)</f>
        <v>2073</v>
      </c>
      <c r="I156">
        <f t="shared" si="19"/>
        <v>0</v>
      </c>
      <c r="J156">
        <f t="shared" si="20"/>
        <v>0</v>
      </c>
      <c r="K156">
        <f>J156*Weighting!$W$12</f>
        <v>0</v>
      </c>
      <c r="M156" s="14"/>
    </row>
    <row r="157" spans="1:25" x14ac:dyDescent="0.25">
      <c r="A157" s="32" t="str">
        <f>IF(Weighting!$P$13&gt;0,B157,"")</f>
        <v/>
      </c>
      <c r="B157" t="e">
        <f>Weighting!$C$13</f>
        <v>#DIV/0!</v>
      </c>
      <c r="C157" t="e">
        <f>Weighting!$F$13</f>
        <v>#NUM!</v>
      </c>
      <c r="D157" t="e">
        <f>IF(C157=1,'Data Transformation'!$G$3+0.5*'Data Transformation'!$W$25,IF(C158=1,D158-'Data Transformation'!$W$25,FALSE))</f>
        <v>#NUM!</v>
      </c>
      <c r="E157">
        <f t="array" ref="E157">IF(ISLOGICAL(D157),"",FREQUENCY(IF('Data Transformation'!$B$425:$B$8425='Bin Analysis'!$B147,'Data Transformation'!$G$425:$G$8425),D157))</f>
        <v>2001</v>
      </c>
      <c r="F157">
        <f t="shared" si="18"/>
        <v>0</v>
      </c>
      <c r="G157">
        <f>Weighting!$H$13</f>
        <v>0</v>
      </c>
      <c r="H157">
        <f t="array" ref="H157">FREQUENCY(IF('Data Transformation'!$B$4:$B$8425=B147,'Data Transformation'!$G$4:$G$8425),'Bin Analysis'!$B157)</f>
        <v>2073</v>
      </c>
      <c r="I157">
        <f t="shared" si="19"/>
        <v>0</v>
      </c>
      <c r="J157">
        <f t="shared" si="20"/>
        <v>0</v>
      </c>
      <c r="K157">
        <f>J157*Weighting!$W$13</f>
        <v>0</v>
      </c>
      <c r="M157" s="14"/>
    </row>
    <row r="158" spans="1:25" x14ac:dyDescent="0.25">
      <c r="A158" s="32" t="str">
        <f>IF(Weighting!$P$14&gt;0,B158,"")</f>
        <v/>
      </c>
      <c r="B158" t="e">
        <f>Weighting!$C$14</f>
        <v>#DIV/0!</v>
      </c>
      <c r="C158" t="e">
        <f>Weighting!$F$14</f>
        <v>#NUM!</v>
      </c>
      <c r="D158" t="e">
        <f>IF(C158=1,'Data Transformation'!$G$3+0.5*'Data Transformation'!$W$25,IF(C159=1,D159-'Data Transformation'!$W$25,FALSE))</f>
        <v>#NUM!</v>
      </c>
      <c r="E158">
        <f t="array" ref="E158">IF(ISLOGICAL(D158),"",FREQUENCY(IF('Data Transformation'!$B$425:$B$8425='Bin Analysis'!$B147,'Data Transformation'!$G$425:$G$8425),D158))</f>
        <v>2001</v>
      </c>
      <c r="F158">
        <f t="shared" si="18"/>
        <v>0</v>
      </c>
      <c r="G158">
        <f>Weighting!$H$14</f>
        <v>0</v>
      </c>
      <c r="H158">
        <f t="array" ref="H158">FREQUENCY(IF('Data Transformation'!$B$4:$B$8425=B147,'Data Transformation'!$G$4:$G$8425),'Bin Analysis'!$B158)</f>
        <v>2073</v>
      </c>
      <c r="I158">
        <f t="shared" si="19"/>
        <v>0</v>
      </c>
      <c r="J158">
        <f t="shared" si="20"/>
        <v>0</v>
      </c>
      <c r="K158">
        <f>J158*Weighting!$W$14</f>
        <v>0</v>
      </c>
      <c r="M158" s="14"/>
    </row>
    <row r="159" spans="1:25" x14ac:dyDescent="0.25">
      <c r="A159" s="32" t="str">
        <f>IF(Weighting!$P$15&gt;0,B159,"")</f>
        <v/>
      </c>
      <c r="B159" t="e">
        <f>Weighting!$C$15</f>
        <v>#DIV/0!</v>
      </c>
      <c r="C159" t="e">
        <f>Weighting!$F$15</f>
        <v>#NUM!</v>
      </c>
      <c r="D159" t="e">
        <f>IF(C159=1,'Data Transformation'!$G$3+0.5*'Data Transformation'!$W$25,IF(C160=1,D160-'Data Transformation'!$W$25,FALSE))</f>
        <v>#NUM!</v>
      </c>
      <c r="E159">
        <f t="array" ref="E159">IF(ISLOGICAL(D159),"",FREQUENCY(IF('Data Transformation'!$B$425:$B$8425='Bin Analysis'!$B147,'Data Transformation'!$G$425:$G$8425),D159))</f>
        <v>2001</v>
      </c>
      <c r="F159">
        <f t="shared" si="18"/>
        <v>0</v>
      </c>
      <c r="G159">
        <f>Weighting!$H$15</f>
        <v>0</v>
      </c>
      <c r="H159">
        <f t="array" ref="H159">FREQUENCY(IF('Data Transformation'!$B$4:$B$8425=B147,'Data Transformation'!$G$4:$G$8425),'Bin Analysis'!$B159)</f>
        <v>2073</v>
      </c>
      <c r="I159">
        <f t="shared" si="19"/>
        <v>0</v>
      </c>
      <c r="J159">
        <f t="shared" si="20"/>
        <v>0</v>
      </c>
      <c r="K159">
        <f>J159*Weighting!$W$15</f>
        <v>0</v>
      </c>
      <c r="M159" s="14"/>
    </row>
    <row r="160" spans="1:25" x14ac:dyDescent="0.25">
      <c r="A160" s="32" t="str">
        <f>IF(Weighting!$P$16&gt;0,B160,"")</f>
        <v/>
      </c>
      <c r="B160" t="e">
        <f>Weighting!$C$16</f>
        <v>#DIV/0!</v>
      </c>
      <c r="C160" t="e">
        <f>Weighting!$F$16</f>
        <v>#NUM!</v>
      </c>
      <c r="D160" t="e">
        <f>IF(C160=1,'Data Transformation'!$G$3+0.5*'Data Transformation'!$W$25,IF(C161=1,D161-'Data Transformation'!$W$25,FALSE))</f>
        <v>#NUM!</v>
      </c>
      <c r="E160">
        <f t="array" ref="E160">IF(ISLOGICAL(D160),"",FREQUENCY(IF('Data Transformation'!$B$425:$B$8425='Bin Analysis'!$B147,'Data Transformation'!$G$425:$G$8425),D160))</f>
        <v>2001</v>
      </c>
      <c r="F160">
        <f t="shared" si="18"/>
        <v>0</v>
      </c>
      <c r="G160">
        <f>Weighting!$H$16</f>
        <v>0</v>
      </c>
      <c r="H160">
        <f t="array" ref="H160">FREQUENCY(IF('Data Transformation'!$B$4:$B$8425=B147,'Data Transformation'!$G$4:$G$8425),'Bin Analysis'!$B160)</f>
        <v>2073</v>
      </c>
      <c r="I160">
        <f t="shared" si="19"/>
        <v>0</v>
      </c>
      <c r="J160">
        <f t="shared" si="20"/>
        <v>0</v>
      </c>
      <c r="K160">
        <f>J160*Weighting!$W$16</f>
        <v>0</v>
      </c>
      <c r="M160" s="14"/>
    </row>
    <row r="161" spans="1:25" x14ac:dyDescent="0.25">
      <c r="A161" s="32" t="str">
        <f>IF(Weighting!$P$17&gt;0,B161,"")</f>
        <v/>
      </c>
      <c r="B161" t="e">
        <f>Weighting!$C$17</f>
        <v>#DIV/0!</v>
      </c>
      <c r="C161" t="e">
        <f>Weighting!$F$17</f>
        <v>#NUM!</v>
      </c>
      <c r="D161" t="e">
        <f>IF(C161=1,'Data Transformation'!$G$3+0.5*'Data Transformation'!$W$25,IF(C162=1,D162-'Data Transformation'!$W$25,FALSE))</f>
        <v>#NUM!</v>
      </c>
      <c r="E161">
        <f t="array" ref="E161">IF(ISLOGICAL(D161),"",FREQUENCY(IF('Data Transformation'!$B$425:$B$8425='Bin Analysis'!$B147,'Data Transformation'!$G$425:$G$8425),D161))</f>
        <v>2001</v>
      </c>
      <c r="F161">
        <f t="shared" si="18"/>
        <v>0</v>
      </c>
      <c r="G161">
        <f>Weighting!$H$17</f>
        <v>0</v>
      </c>
      <c r="H161">
        <f t="array" ref="H161">FREQUENCY(IF('Data Transformation'!$B$4:$B$8425=B147,'Data Transformation'!$G$4:$G$8425),'Bin Analysis'!$B161)</f>
        <v>2073</v>
      </c>
      <c r="I161">
        <f t="shared" si="19"/>
        <v>0</v>
      </c>
      <c r="J161">
        <f t="shared" si="20"/>
        <v>0</v>
      </c>
      <c r="K161">
        <f>J161*Weighting!$W$17</f>
        <v>0</v>
      </c>
      <c r="M161" s="14"/>
    </row>
    <row r="162" spans="1:25" x14ac:dyDescent="0.25">
      <c r="A162" s="32" t="str">
        <f>IF(Weighting!$P$18&gt;0,B162,"")</f>
        <v/>
      </c>
      <c r="B162" t="e">
        <f>Weighting!$C$18</f>
        <v>#DIV/0!</v>
      </c>
      <c r="C162" t="e">
        <f>Weighting!$F$18</f>
        <v>#NUM!</v>
      </c>
      <c r="D162" t="e">
        <f>IF(C162=1,'Data Transformation'!$G$3+0.5*'Data Transformation'!$W$25,IF(C163=1,D163-'Data Transformation'!$W$25,FALSE))</f>
        <v>#NUM!</v>
      </c>
      <c r="E162">
        <f t="array" ref="E162">IF(ISLOGICAL(D162),"",FREQUENCY(IF('Data Transformation'!$B$425:$B$8425='Bin Analysis'!$B147,'Data Transformation'!$G$425:$G$8425),D162))</f>
        <v>2001</v>
      </c>
      <c r="F162">
        <f t="shared" si="18"/>
        <v>0</v>
      </c>
      <c r="G162">
        <f>Weighting!$H$18</f>
        <v>0</v>
      </c>
      <c r="H162">
        <f t="array" ref="H162">FREQUENCY(IF('Data Transformation'!$B$4:$B$8425=B147,'Data Transformation'!$G$4:$G$8425),'Bin Analysis'!$B162)</f>
        <v>2073</v>
      </c>
      <c r="I162">
        <f t="shared" si="19"/>
        <v>0</v>
      </c>
      <c r="J162">
        <f t="shared" si="20"/>
        <v>0</v>
      </c>
      <c r="K162">
        <f>J162*Weighting!$W$18</f>
        <v>0</v>
      </c>
      <c r="M162" s="14"/>
    </row>
    <row r="163" spans="1:25" x14ac:dyDescent="0.25">
      <c r="A163" s="32" t="str">
        <f>IF(Weighting!$P$19&gt;0,B163,"")</f>
        <v/>
      </c>
      <c r="B163" t="e">
        <f>Weighting!$C$19</f>
        <v>#DIV/0!</v>
      </c>
      <c r="C163" t="e">
        <f>Weighting!$F$19</f>
        <v>#NUM!</v>
      </c>
      <c r="D163" t="e">
        <f>IF(C163=1,'Data Transformation'!$G$3+0.5*'Data Transformation'!$W$25,IF(C164=1,D164-'Data Transformation'!$W$25,FALSE))</f>
        <v>#NUM!</v>
      </c>
      <c r="E163">
        <f t="array" ref="E163">IF(ISLOGICAL(D163),"",FREQUENCY(IF('Data Transformation'!$B$425:$B$8425='Bin Analysis'!$B147,'Data Transformation'!$G$425:$G$8425),D163))</f>
        <v>2001</v>
      </c>
      <c r="F163">
        <f t="shared" si="18"/>
        <v>0</v>
      </c>
      <c r="G163">
        <f>Weighting!$H$19</f>
        <v>0</v>
      </c>
      <c r="H163">
        <f t="array" ref="H163">FREQUENCY(IF('Data Transformation'!$B$4:$B$8425=B147,'Data Transformation'!$G$4:$G$8425),'Bin Analysis'!$B163)</f>
        <v>2073</v>
      </c>
      <c r="I163">
        <f t="shared" si="19"/>
        <v>0</v>
      </c>
      <c r="J163">
        <f t="shared" si="20"/>
        <v>0</v>
      </c>
      <c r="K163">
        <f>J163*Weighting!$W$19</f>
        <v>0</v>
      </c>
      <c r="M163" s="14"/>
    </row>
    <row r="164" spans="1:25" x14ac:dyDescent="0.25">
      <c r="A164" s="32" t="str">
        <f>IF(Weighting!$P$20&gt;0,B164,"")</f>
        <v/>
      </c>
      <c r="B164" t="e">
        <f>Weighting!$C$20</f>
        <v>#DIV/0!</v>
      </c>
      <c r="C164" t="e">
        <f>Weighting!$F$20</f>
        <v>#NUM!</v>
      </c>
      <c r="D164" t="e">
        <f>IF(C164=1,'Data Transformation'!$G$3+0.5*'Data Transformation'!$W$25,IF(C165=1,D165-'Data Transformation'!$W$25,FALSE))</f>
        <v>#NUM!</v>
      </c>
      <c r="E164">
        <f t="array" ref="E164">IF(ISLOGICAL(D164),"",FREQUENCY(IF('Data Transformation'!$B$425:$B$8425='Bin Analysis'!$B147,'Data Transformation'!$G$425:$G$8425),D164))</f>
        <v>2001</v>
      </c>
      <c r="F164">
        <f t="shared" si="18"/>
        <v>0</v>
      </c>
      <c r="G164">
        <f>Weighting!$H$20</f>
        <v>0</v>
      </c>
      <c r="H164">
        <f t="array" ref="H164">FREQUENCY(IF('Data Transformation'!$B$4:$B$8425=B147,'Data Transformation'!$G$4:$G$8425),'Bin Analysis'!$B164)</f>
        <v>2073</v>
      </c>
      <c r="I164">
        <f t="shared" si="19"/>
        <v>0</v>
      </c>
      <c r="J164">
        <f t="shared" si="20"/>
        <v>0</v>
      </c>
      <c r="K164">
        <f>J164*Weighting!$W$20</f>
        <v>0</v>
      </c>
      <c r="M164" s="14"/>
    </row>
    <row r="165" spans="1:25" x14ac:dyDescent="0.25">
      <c r="A165" s="32" t="str">
        <f>IF(Weighting!$P$21&gt;0,B165,"")</f>
        <v/>
      </c>
      <c r="B165" t="e">
        <f>Weighting!$C$21</f>
        <v>#DIV/0!</v>
      </c>
      <c r="C165" t="e">
        <f>Weighting!$F$21</f>
        <v>#NUM!</v>
      </c>
      <c r="D165" t="e">
        <f>IF(C165=1,'Data Transformation'!$G$3+0.5*'Data Transformation'!$W$25,IF(C166=1,D166-'Data Transformation'!$W$25,FALSE))</f>
        <v>#NUM!</v>
      </c>
      <c r="E165">
        <f t="array" ref="E165">IF(ISLOGICAL(D165),"",FREQUENCY(IF('Data Transformation'!$B$425:$B$8425='Bin Analysis'!$B147,'Data Transformation'!$G$425:$G$8425),D165))</f>
        <v>2001</v>
      </c>
      <c r="F165">
        <f t="shared" si="18"/>
        <v>0</v>
      </c>
      <c r="G165">
        <f>Weighting!$H$21</f>
        <v>0</v>
      </c>
      <c r="H165">
        <f t="array" ref="H165">FREQUENCY(IF('Data Transformation'!$B$4:$B$8425=B147,'Data Transformation'!$G$4:$G$8425),'Bin Analysis'!$B165)</f>
        <v>2073</v>
      </c>
      <c r="I165">
        <f t="shared" si="19"/>
        <v>0</v>
      </c>
      <c r="J165">
        <f t="shared" si="20"/>
        <v>0</v>
      </c>
      <c r="K165">
        <f>J165*Weighting!$W$21</f>
        <v>0</v>
      </c>
      <c r="M165" s="14"/>
    </row>
    <row r="166" spans="1:25" x14ac:dyDescent="0.25">
      <c r="A166" s="32" t="str">
        <f>IF(Weighting!$P$22&gt;0,B166,"")</f>
        <v/>
      </c>
      <c r="B166" t="e">
        <f>Weighting!$C$22</f>
        <v>#DIV/0!</v>
      </c>
      <c r="C166" t="e">
        <f>Weighting!$F$22</f>
        <v>#NUM!</v>
      </c>
      <c r="D166" t="e">
        <f>IF(C166=1,'Data Transformation'!$G$3+0.5*'Data Transformation'!$W$25,IF(C167=1,D167-'Data Transformation'!$W$25,FALSE))</f>
        <v>#NUM!</v>
      </c>
      <c r="E166">
        <f t="array" ref="E166">IF(ISLOGICAL(D166),"",FREQUENCY(IF('Data Transformation'!$B$425:$B$8425='Bin Analysis'!$B147,'Data Transformation'!$G$425:$G$8425),D166))</f>
        <v>2001</v>
      </c>
      <c r="F166">
        <f t="shared" si="18"/>
        <v>0</v>
      </c>
      <c r="G166">
        <f>Weighting!$H$22</f>
        <v>0</v>
      </c>
      <c r="H166">
        <f t="array" ref="H166">FREQUENCY(IF('Data Transformation'!$B$4:$B$8425=B147,'Data Transformation'!$G$4:$G$8425),'Bin Analysis'!$B166)</f>
        <v>2073</v>
      </c>
      <c r="I166">
        <f t="shared" si="19"/>
        <v>0</v>
      </c>
      <c r="J166">
        <f t="shared" si="20"/>
        <v>0</v>
      </c>
      <c r="K166">
        <f>J166*Weighting!$W$22</f>
        <v>0</v>
      </c>
      <c r="M166" s="14"/>
    </row>
    <row r="167" spans="1:25" x14ac:dyDescent="0.25">
      <c r="A167" s="32" t="str">
        <f>IF(Weighting!$P$23&gt;0,B167,"")</f>
        <v/>
      </c>
      <c r="B167" t="e">
        <f>Weighting!$C$23</f>
        <v>#DIV/0!</v>
      </c>
      <c r="C167" t="e">
        <f>Weighting!$F$23</f>
        <v>#NUM!</v>
      </c>
      <c r="D167" t="e">
        <f>IF(C167=1,'Data Transformation'!$G$3+0.5*'Data Transformation'!$W$25,IF(C168=1,D168-'Data Transformation'!$W$25,FALSE))</f>
        <v>#NUM!</v>
      </c>
      <c r="E167">
        <f t="array" ref="E167">IF(ISLOGICAL(D167),"",FREQUENCY(IF('Data Transformation'!$B$425:$B$8425='Bin Analysis'!$B147,'Data Transformation'!$G$425:$G$8425),D167))</f>
        <v>2001</v>
      </c>
      <c r="F167">
        <f t="shared" si="18"/>
        <v>0</v>
      </c>
      <c r="G167">
        <f>Weighting!$H$23</f>
        <v>0</v>
      </c>
      <c r="H167">
        <f t="array" ref="H167">FREQUENCY(IF('Data Transformation'!$B$4:$B$8425=B147,'Data Transformation'!$G$4:$G$8425),'Bin Analysis'!$B167)</f>
        <v>2073</v>
      </c>
      <c r="I167">
        <f t="shared" si="19"/>
        <v>0</v>
      </c>
      <c r="J167">
        <f t="shared" si="20"/>
        <v>0</v>
      </c>
      <c r="K167">
        <f>J167*Weighting!$W$23</f>
        <v>0</v>
      </c>
      <c r="M167" s="14"/>
    </row>
    <row r="168" spans="1:25" x14ac:dyDescent="0.25">
      <c r="A168" s="32" t="str">
        <f>IF(Weighting!$P$24&gt;0,B168,"")</f>
        <v/>
      </c>
      <c r="B168" t="e">
        <f>Weighting!$C$24</f>
        <v>#DIV/0!</v>
      </c>
      <c r="C168" t="e">
        <f>Weighting!$F$24</f>
        <v>#NUM!</v>
      </c>
      <c r="D168" t="e">
        <f>IF(C168=1,'Data Transformation'!$G$3+0.5*'Data Transformation'!$W$25,IF(C169=1,D169-'Data Transformation'!$W$25,FALSE))</f>
        <v>#NUM!</v>
      </c>
      <c r="E168">
        <f t="array" ref="E168">IF(ISLOGICAL(D168),"",FREQUENCY(IF('Data Transformation'!$B$425:$B$8425='Bin Analysis'!$B147,'Data Transformation'!$G$425:$G$8425),D168))</f>
        <v>2001</v>
      </c>
      <c r="F168">
        <f t="shared" si="18"/>
        <v>0</v>
      </c>
      <c r="G168">
        <f>Weighting!$H$24</f>
        <v>0</v>
      </c>
      <c r="H168">
        <f t="array" ref="H168">FREQUENCY(IF('Data Transformation'!$B$4:$B$8425=B147,'Data Transformation'!$G$4:$G$8425),'Bin Analysis'!$B168)</f>
        <v>2073</v>
      </c>
      <c r="I168">
        <f t="shared" si="19"/>
        <v>0</v>
      </c>
      <c r="J168">
        <f t="shared" si="20"/>
        <v>0</v>
      </c>
      <c r="K168">
        <f>J168*Weighting!$W$24</f>
        <v>0</v>
      </c>
      <c r="M168" s="14"/>
    </row>
    <row r="169" spans="1:25" x14ac:dyDescent="0.25">
      <c r="A169" s="32" t="str">
        <f>IF(Weighting!$P$25&gt;0,B169,"")</f>
        <v/>
      </c>
      <c r="B169" t="e">
        <f>Weighting!$C$25</f>
        <v>#DIV/0!</v>
      </c>
      <c r="C169" t="e">
        <f>Weighting!$F$25</f>
        <v>#NUM!</v>
      </c>
      <c r="D169" t="e">
        <f>IF(C169=1,'Data Transformation'!$G$3+0.5*'Data Transformation'!$W$25,IF(C170=1,D170-'Data Transformation'!$W$25,FALSE))</f>
        <v>#NUM!</v>
      </c>
      <c r="E169">
        <f t="array" ref="E169">IF(ISLOGICAL(D169),"",FREQUENCY(IF('Data Transformation'!$B$425:$B$8425='Bin Analysis'!$B147,'Data Transformation'!$G$425:$G$8425),D169))</f>
        <v>2001</v>
      </c>
      <c r="F169">
        <f t="shared" si="18"/>
        <v>0</v>
      </c>
      <c r="G169">
        <f>Weighting!$H$25</f>
        <v>0</v>
      </c>
      <c r="H169">
        <f t="array" ref="H169">FREQUENCY(IF('Data Transformation'!$B$4:$B$8425=B147,'Data Transformation'!$G$4:$G$8425),'Bin Analysis'!$B169)</f>
        <v>2073</v>
      </c>
      <c r="I169">
        <f t="shared" si="19"/>
        <v>0</v>
      </c>
      <c r="J169">
        <f t="shared" si="20"/>
        <v>0</v>
      </c>
      <c r="K169">
        <f>J169*Weighting!$W$25</f>
        <v>0</v>
      </c>
      <c r="M169" s="14"/>
    </row>
    <row r="170" spans="1:25" x14ac:dyDescent="0.25">
      <c r="O170"/>
      <c r="P170"/>
      <c r="Q170"/>
      <c r="R170"/>
    </row>
    <row r="171" spans="1:25" ht="23.25" x14ac:dyDescent="0.35">
      <c r="A171" s="21" t="s">
        <v>0</v>
      </c>
      <c r="B171" s="21" t="str">
        <f>IFERROR(VLOOKUP(C171,'Data Transformation'!$L$6:$M$426,2,FALSE),"")</f>
        <v/>
      </c>
      <c r="C171" s="21">
        <f>C147+1</f>
        <v>7</v>
      </c>
      <c r="D171" s="21"/>
      <c r="E171" s="21"/>
      <c r="F171" s="21"/>
      <c r="G171" s="21"/>
      <c r="H171" s="22"/>
      <c r="I171" s="22"/>
      <c r="J171" s="22"/>
      <c r="K171" s="21"/>
      <c r="L171" s="21" t="str">
        <f>B171</f>
        <v/>
      </c>
      <c r="M171" s="23" t="e">
        <f>INDEX('Data Transformation'!$O$4:$O$424,MATCH($B171,'Data Transformation'!$M$4:$M$424,0),MATCH($M$2,'Data Transformation'!$O$3,0))</f>
        <v>#N/A</v>
      </c>
      <c r="N171" s="27" t="e">
        <f>IF('Input and Summary Results'!$J$16="minimum",'Bin Analysis'!X172/(M171-1),'Bin Analysis'!Y171/('Bin Analysis'!M171-1))</f>
        <v>#N/A</v>
      </c>
      <c r="O171" s="27" t="e">
        <f>IF(M171=FALSE,NA(),(VLOOKUP(1,C174:K193,4,FALSE))/(M171-1))</f>
        <v>#N/A</v>
      </c>
      <c r="P171" s="27" t="e">
        <f>IF(M171=FALSE,NA(),SUM(J174:J193)/Weighting!$S$5)</f>
        <v>#N/A</v>
      </c>
      <c r="Q171" s="27" t="e">
        <f>IF(M171=FALSE,NA(),SUM(K174:K193)/Weighting!$S$6)</f>
        <v>#N/A</v>
      </c>
      <c r="R171" s="27" t="e">
        <f>IF(M171=FALSE,NA(),(VLOOKUP(1,G174:K193,3,FALSE))/(M171-1))</f>
        <v>#N/A</v>
      </c>
      <c r="S171" s="22" t="e">
        <f>IF(M171=FALSE,NA(),IF(SUM(J174:J193)=2,"yes","no"))</f>
        <v>#N/A</v>
      </c>
      <c r="X171" s="2" cm="2">
        <f t="array" ref="X171:X172">FREQUENCY(IF('Data Transformation'!$B$425:$B$6424='Bin Analysis'!L171,'Data Transformation'!$G$425:$G$6424),'Data Transformation'!$U$11)</f>
        <v>0</v>
      </c>
      <c r="Y171" s="2" cm="2">
        <f t="array" ref="Y171:Y172">FREQUENCY(IF('Data Transformation'!$B$425:$B$6424='Bin Analysis'!L171,'Data Transformation'!$G$425:$G$6424),'Data Transformation'!$U$12)</f>
        <v>0</v>
      </c>
    </row>
    <row r="172" spans="1:25" x14ac:dyDescent="0.25">
      <c r="A172" s="14" t="s">
        <v>67</v>
      </c>
      <c r="B172" t="s">
        <v>47</v>
      </c>
      <c r="C172" t="s">
        <v>5</v>
      </c>
      <c r="D172" t="s">
        <v>100</v>
      </c>
      <c r="E172" t="s">
        <v>101</v>
      </c>
      <c r="F172" t="s">
        <v>102</v>
      </c>
      <c r="G172" t="s">
        <v>70</v>
      </c>
      <c r="H172" t="s">
        <v>31</v>
      </c>
      <c r="I172" t="s">
        <v>32</v>
      </c>
      <c r="J172" t="s">
        <v>46</v>
      </c>
      <c r="K172" s="14" t="s">
        <v>45</v>
      </c>
      <c r="M172" s="14"/>
      <c r="X172" s="2">
        <v>0</v>
      </c>
      <c r="Y172" s="2">
        <v>0</v>
      </c>
    </row>
    <row r="173" spans="1:25" x14ac:dyDescent="0.25">
      <c r="A173" s="32"/>
      <c r="D173" t="e">
        <f>IF(C173=1,'Data Transformation'!$G$3+0.5*'Data Transformation'!$W$25,IF(C174=1,D174-'Data Transformation'!$W$25,FALSE))</f>
        <v>#NUM!</v>
      </c>
      <c r="E173">
        <f t="array" ref="E173">IF(ISLOGICAL(D173),"",FREQUENCY(IF('Data Transformation'!$B$425:$B$8425='Bin Analysis'!$B171,'Data Transformation'!$G$425:$G$8425),D173))</f>
        <v>2001</v>
      </c>
      <c r="F173" t="e">
        <f>IF(ISLOGICAL(D173),"",E173-E172)</f>
        <v>#VALUE!</v>
      </c>
      <c r="M173" s="14"/>
    </row>
    <row r="174" spans="1:25" x14ac:dyDescent="0.25">
      <c r="A174" s="32" t="e">
        <f>IF(Weighting!$P$6&gt;0,B174,"")</f>
        <v>#NUM!</v>
      </c>
      <c r="B174" t="e">
        <f>Weighting!$C$6</f>
        <v>#DIV/0!</v>
      </c>
      <c r="C174" t="e">
        <f>Weighting!$F$6</f>
        <v>#NUM!</v>
      </c>
      <c r="D174" t="e">
        <f>IF(C174=1,'Data Transformation'!$G$3+0.5*'Data Transformation'!$W$25,IF(C175=1,D175-'Data Transformation'!$W$25,FALSE))</f>
        <v>#NUM!</v>
      </c>
      <c r="E174">
        <f t="array" ref="E174">IF(ISLOGICAL(D174),"",FREQUENCY(IF('Data Transformation'!$B$425:$B$8425='Bin Analysis'!$B171,'Data Transformation'!$G$425:$G$8425),D174))</f>
        <v>2001</v>
      </c>
      <c r="F174">
        <f>IF(ISLOGICAL(D174),"",E174-E173)</f>
        <v>0</v>
      </c>
      <c r="G174">
        <f>Weighting!$H$6</f>
        <v>1</v>
      </c>
      <c r="H174">
        <f t="array" ref="H174">FREQUENCY(IF('Data Transformation'!$B$4:$B$8425=B171,'Data Transformation'!$G$4:$G$8425),'Bin Analysis'!$B174)</f>
        <v>2073</v>
      </c>
      <c r="I174">
        <f>H174-H173</f>
        <v>2073</v>
      </c>
      <c r="J174">
        <f>IF(I174=0,0,1)</f>
        <v>1</v>
      </c>
      <c r="K174" t="e">
        <f>J174*Weighting!$W$6</f>
        <v>#NUM!</v>
      </c>
      <c r="M174" s="14"/>
    </row>
    <row r="175" spans="1:25" x14ac:dyDescent="0.25">
      <c r="A175" s="32" t="str">
        <f>IF(Weighting!$P$7&gt;0,B175,"")</f>
        <v/>
      </c>
      <c r="B175" t="e">
        <f>Weighting!$C$7</f>
        <v>#DIV/0!</v>
      </c>
      <c r="C175" t="e">
        <f>Weighting!$F$7</f>
        <v>#NUM!</v>
      </c>
      <c r="D175" t="e">
        <f>IF(C175=1,'Data Transformation'!$G$3+0.5*'Data Transformation'!$W$25,IF(C176=1,D176-'Data Transformation'!$W$25,FALSE))</f>
        <v>#NUM!</v>
      </c>
      <c r="E175">
        <f t="array" ref="E175">IF(ISLOGICAL(D175),"",FREQUENCY(IF('Data Transformation'!$B$425:$B$8425='Bin Analysis'!$B171,'Data Transformation'!$G$425:$G$8425),D175))</f>
        <v>2001</v>
      </c>
      <c r="F175">
        <f t="shared" ref="F175:F193" si="21">IF(ISLOGICAL(D175),"",E175-E174)</f>
        <v>0</v>
      </c>
      <c r="G175">
        <f>Weighting!$H$7</f>
        <v>0</v>
      </c>
      <c r="H175">
        <f t="array" ref="H175">FREQUENCY(IF('Data Transformation'!$B$4:$B$8425=B171,'Data Transformation'!$G$4:$G$8425),'Bin Analysis'!$B175)</f>
        <v>2073</v>
      </c>
      <c r="I175">
        <f t="shared" ref="I175:I193" si="22">H175-H174</f>
        <v>0</v>
      </c>
      <c r="J175">
        <f>IF(I175=0,0,1)</f>
        <v>0</v>
      </c>
      <c r="K175">
        <f>J175*Weighting!$W$7</f>
        <v>0</v>
      </c>
      <c r="M175" s="14"/>
    </row>
    <row r="176" spans="1:25" x14ac:dyDescent="0.25">
      <c r="A176" s="32" t="str">
        <f>IF(Weighting!$P$8&gt;0,B176,"")</f>
        <v/>
      </c>
      <c r="B176" t="e">
        <f>Weighting!$C$8</f>
        <v>#DIV/0!</v>
      </c>
      <c r="C176" t="e">
        <f>Weighting!$F$8</f>
        <v>#NUM!</v>
      </c>
      <c r="D176" t="e">
        <f>IF(C176=1,'Data Transformation'!$G$3+0.5*'Data Transformation'!$W$25,IF(C177=1,D177-'Data Transformation'!$W$25,FALSE))</f>
        <v>#NUM!</v>
      </c>
      <c r="E176">
        <f t="array" ref="E176">IF(ISLOGICAL(D176),"",FREQUENCY(IF('Data Transformation'!$B$425:$B$8425='Bin Analysis'!$B171,'Data Transformation'!$G$425:$G$8425),D176))</f>
        <v>2001</v>
      </c>
      <c r="F176">
        <f t="shared" si="21"/>
        <v>0</v>
      </c>
      <c r="G176">
        <f>Weighting!$H$8</f>
        <v>0</v>
      </c>
      <c r="H176">
        <f t="array" ref="H176">FREQUENCY(IF('Data Transformation'!$B$4:$B$8425=B171,'Data Transformation'!$G$4:$G$8425),'Bin Analysis'!$B176)</f>
        <v>2073</v>
      </c>
      <c r="I176">
        <f t="shared" si="22"/>
        <v>0</v>
      </c>
      <c r="J176">
        <f t="shared" ref="J176:J193" si="23">IF(I176=0,0,1)</f>
        <v>0</v>
      </c>
      <c r="K176">
        <f>J176*Weighting!$W$8</f>
        <v>0</v>
      </c>
      <c r="M176" s="14"/>
    </row>
    <row r="177" spans="1:13" x14ac:dyDescent="0.25">
      <c r="A177" s="32" t="str">
        <f>IF(Weighting!$P$9&gt;0,B177,"")</f>
        <v/>
      </c>
      <c r="B177" s="50" t="e">
        <f>Weighting!$C$9</f>
        <v>#DIV/0!</v>
      </c>
      <c r="C177" t="e">
        <f>Weighting!$F$9</f>
        <v>#NUM!</v>
      </c>
      <c r="D177" t="e">
        <f>IF(C177=1,'Data Transformation'!$G$3+0.5*'Data Transformation'!$W$25,IF(C178=1,D178-'Data Transformation'!$W$25,FALSE))</f>
        <v>#NUM!</v>
      </c>
      <c r="E177">
        <f t="array" ref="E177">IF(ISLOGICAL(D177),"",FREQUENCY(IF('Data Transformation'!$B$425:$B$8425='Bin Analysis'!$B171,'Data Transformation'!$G$425:$G$8425),D177))</f>
        <v>2001</v>
      </c>
      <c r="F177">
        <f t="shared" si="21"/>
        <v>0</v>
      </c>
      <c r="G177">
        <f>Weighting!$H$9</f>
        <v>0</v>
      </c>
      <c r="H177">
        <f t="array" ref="H177">FREQUENCY(IF('Data Transformation'!$B$4:$B$8425=B171,'Data Transformation'!$G$4:$G$8425),'Bin Analysis'!$B177)</f>
        <v>2073</v>
      </c>
      <c r="I177">
        <f t="shared" si="22"/>
        <v>0</v>
      </c>
      <c r="J177">
        <f t="shared" si="23"/>
        <v>0</v>
      </c>
      <c r="K177">
        <f>J177*Weighting!$W$9</f>
        <v>0</v>
      </c>
      <c r="M177" s="14"/>
    </row>
    <row r="178" spans="1:13" x14ac:dyDescent="0.25">
      <c r="A178" s="32" t="str">
        <f>IF(Weighting!$P$10&gt;0,B178,"")</f>
        <v/>
      </c>
      <c r="B178" t="e">
        <f>Weighting!$C$10</f>
        <v>#DIV/0!</v>
      </c>
      <c r="C178" t="e">
        <f>Weighting!$F$10</f>
        <v>#NUM!</v>
      </c>
      <c r="D178" t="e">
        <f>IF(C178=1,'Data Transformation'!$G$3+0.5*'Data Transformation'!$W$25,IF(C179=1,D179-'Data Transformation'!$W$25,FALSE))</f>
        <v>#NUM!</v>
      </c>
      <c r="E178">
        <f t="array" ref="E178">IF(ISLOGICAL(D178),"",FREQUENCY(IF('Data Transformation'!$B$425:$B$8425='Bin Analysis'!$B171,'Data Transformation'!$G$425:$G$8425),D178))</f>
        <v>2001</v>
      </c>
      <c r="F178">
        <f t="shared" si="21"/>
        <v>0</v>
      </c>
      <c r="G178">
        <f>Weighting!$H$10</f>
        <v>0</v>
      </c>
      <c r="H178">
        <f t="array" ref="H178">FREQUENCY(IF('Data Transformation'!$B$4:$B$8425=B171,'Data Transformation'!$G$4:$G$8425),'Bin Analysis'!$B178)</f>
        <v>2073</v>
      </c>
      <c r="I178">
        <f t="shared" si="22"/>
        <v>0</v>
      </c>
      <c r="J178">
        <f t="shared" si="23"/>
        <v>0</v>
      </c>
      <c r="K178">
        <f>J178*Weighting!$W$10</f>
        <v>0</v>
      </c>
      <c r="M178" s="14"/>
    </row>
    <row r="179" spans="1:13" x14ac:dyDescent="0.25">
      <c r="A179" s="32" t="str">
        <f>IF(Weighting!$P$11&gt;0,B179,"")</f>
        <v/>
      </c>
      <c r="B179" t="e">
        <f>Weighting!$C$11</f>
        <v>#DIV/0!</v>
      </c>
      <c r="C179" t="e">
        <f>Weighting!$F$11</f>
        <v>#NUM!</v>
      </c>
      <c r="D179" t="e">
        <f>IF(C179=1,'Data Transformation'!$G$3+0.5*'Data Transformation'!$W$25,IF(C180=1,D180-'Data Transformation'!$W$25,FALSE))</f>
        <v>#NUM!</v>
      </c>
      <c r="E179">
        <f t="array" ref="E179">IF(ISLOGICAL(D179),"",FREQUENCY(IF('Data Transformation'!$B$425:$B$8425='Bin Analysis'!$B171,'Data Transformation'!$G$425:$G$8425),D179))</f>
        <v>2001</v>
      </c>
      <c r="F179">
        <f t="shared" si="21"/>
        <v>0</v>
      </c>
      <c r="G179">
        <f>Weighting!$H$11</f>
        <v>0</v>
      </c>
      <c r="H179">
        <f t="array" ref="H179">FREQUENCY(IF('Data Transformation'!$B$4:$B$8425=B171,'Data Transformation'!$G$4:$G$8425),'Bin Analysis'!$B179)</f>
        <v>2073</v>
      </c>
      <c r="I179">
        <f t="shared" si="22"/>
        <v>0</v>
      </c>
      <c r="J179">
        <f t="shared" si="23"/>
        <v>0</v>
      </c>
      <c r="K179">
        <f>J179*Weighting!$W$11</f>
        <v>0</v>
      </c>
      <c r="M179" s="14"/>
    </row>
    <row r="180" spans="1:13" x14ac:dyDescent="0.25">
      <c r="A180" s="32" t="str">
        <f>IF(Weighting!$P$12&gt;0,B180,"")</f>
        <v/>
      </c>
      <c r="B180" t="e">
        <f>Weighting!$C$12</f>
        <v>#DIV/0!</v>
      </c>
      <c r="C180" t="e">
        <f>Weighting!$F$12</f>
        <v>#NUM!</v>
      </c>
      <c r="D180" t="e">
        <f>IF(C180=1,'Data Transformation'!$G$3+0.5*'Data Transformation'!$W$25,IF(C181=1,D181-'Data Transformation'!$W$25,FALSE))</f>
        <v>#NUM!</v>
      </c>
      <c r="E180">
        <f t="array" ref="E180">IF(ISLOGICAL(D180),"",FREQUENCY(IF('Data Transformation'!$B$425:$B$8425='Bin Analysis'!$B171,'Data Transformation'!$G$425:$G$8425),D180))</f>
        <v>2001</v>
      </c>
      <c r="F180">
        <f t="shared" si="21"/>
        <v>0</v>
      </c>
      <c r="G180">
        <f>Weighting!$H$12</f>
        <v>0</v>
      </c>
      <c r="H180">
        <f t="array" ref="H180">FREQUENCY(IF('Data Transformation'!$B$4:$B$8425=B171,'Data Transformation'!$G$4:$G$8425),'Bin Analysis'!$B180)</f>
        <v>2073</v>
      </c>
      <c r="I180">
        <f t="shared" si="22"/>
        <v>0</v>
      </c>
      <c r="J180">
        <f t="shared" si="23"/>
        <v>0</v>
      </c>
      <c r="K180">
        <f>J180*Weighting!$W$12</f>
        <v>0</v>
      </c>
      <c r="M180" s="14"/>
    </row>
    <row r="181" spans="1:13" x14ac:dyDescent="0.25">
      <c r="A181" s="32" t="str">
        <f>IF(Weighting!$P$13&gt;0,B181,"")</f>
        <v/>
      </c>
      <c r="B181" t="e">
        <f>Weighting!$C$13</f>
        <v>#DIV/0!</v>
      </c>
      <c r="C181" t="e">
        <f>Weighting!$F$13</f>
        <v>#NUM!</v>
      </c>
      <c r="D181" t="e">
        <f>IF(C181=1,'Data Transformation'!$G$3+0.5*'Data Transformation'!$W$25,IF(C182=1,D182-'Data Transformation'!$W$25,FALSE))</f>
        <v>#NUM!</v>
      </c>
      <c r="E181">
        <f t="array" ref="E181">IF(ISLOGICAL(D181),"",FREQUENCY(IF('Data Transformation'!$B$425:$B$8425='Bin Analysis'!$B171,'Data Transformation'!$G$425:$G$8425),D181))</f>
        <v>2001</v>
      </c>
      <c r="F181">
        <f t="shared" si="21"/>
        <v>0</v>
      </c>
      <c r="G181">
        <f>Weighting!$H$13</f>
        <v>0</v>
      </c>
      <c r="H181">
        <f t="array" ref="H181">FREQUENCY(IF('Data Transformation'!$B$4:$B$8425=B171,'Data Transformation'!$G$4:$G$8425),'Bin Analysis'!$B181)</f>
        <v>2073</v>
      </c>
      <c r="I181">
        <f t="shared" si="22"/>
        <v>0</v>
      </c>
      <c r="J181">
        <f t="shared" si="23"/>
        <v>0</v>
      </c>
      <c r="K181">
        <f>J181*Weighting!$W$13</f>
        <v>0</v>
      </c>
      <c r="M181" s="14"/>
    </row>
    <row r="182" spans="1:13" x14ac:dyDescent="0.25">
      <c r="A182" s="32" t="str">
        <f>IF(Weighting!$P$14&gt;0,B182,"")</f>
        <v/>
      </c>
      <c r="B182" t="e">
        <f>Weighting!$C$14</f>
        <v>#DIV/0!</v>
      </c>
      <c r="C182" t="e">
        <f>Weighting!$F$14</f>
        <v>#NUM!</v>
      </c>
      <c r="D182" t="e">
        <f>IF(C182=1,'Data Transformation'!$G$3+0.5*'Data Transformation'!$W$25,IF(C183=1,D183-'Data Transformation'!$W$25,FALSE))</f>
        <v>#NUM!</v>
      </c>
      <c r="E182">
        <f t="array" ref="E182">IF(ISLOGICAL(D182),"",FREQUENCY(IF('Data Transformation'!$B$425:$B$8425='Bin Analysis'!$B171,'Data Transformation'!$G$425:$G$8425),D182))</f>
        <v>2001</v>
      </c>
      <c r="F182">
        <f t="shared" si="21"/>
        <v>0</v>
      </c>
      <c r="G182">
        <f>Weighting!$H$14</f>
        <v>0</v>
      </c>
      <c r="H182">
        <f t="array" ref="H182">FREQUENCY(IF('Data Transformation'!$B$4:$B$8425=B171,'Data Transformation'!$G$4:$G$8425),'Bin Analysis'!$B182)</f>
        <v>2073</v>
      </c>
      <c r="I182">
        <f t="shared" si="22"/>
        <v>0</v>
      </c>
      <c r="J182">
        <f t="shared" si="23"/>
        <v>0</v>
      </c>
      <c r="K182">
        <f>J182*Weighting!$W$14</f>
        <v>0</v>
      </c>
      <c r="M182" s="14"/>
    </row>
    <row r="183" spans="1:13" x14ac:dyDescent="0.25">
      <c r="A183" s="32" t="str">
        <f>IF(Weighting!$P$15&gt;0,B183,"")</f>
        <v/>
      </c>
      <c r="B183" t="e">
        <f>Weighting!$C$15</f>
        <v>#DIV/0!</v>
      </c>
      <c r="C183" t="e">
        <f>Weighting!$F$15</f>
        <v>#NUM!</v>
      </c>
      <c r="D183" t="e">
        <f>IF(C183=1,'Data Transformation'!$G$3+0.5*'Data Transformation'!$W$25,IF(C184=1,D184-'Data Transformation'!$W$25,FALSE))</f>
        <v>#NUM!</v>
      </c>
      <c r="E183">
        <f t="array" ref="E183">IF(ISLOGICAL(D183),"",FREQUENCY(IF('Data Transformation'!$B$425:$B$8425='Bin Analysis'!$B171,'Data Transformation'!$G$425:$G$8425),D183))</f>
        <v>2001</v>
      </c>
      <c r="F183">
        <f t="shared" si="21"/>
        <v>0</v>
      </c>
      <c r="G183">
        <f>Weighting!$H$15</f>
        <v>0</v>
      </c>
      <c r="H183">
        <f t="array" ref="H183">FREQUENCY(IF('Data Transformation'!$B$4:$B$8425=B171,'Data Transformation'!$G$4:$G$8425),'Bin Analysis'!$B183)</f>
        <v>2073</v>
      </c>
      <c r="I183">
        <f t="shared" si="22"/>
        <v>0</v>
      </c>
      <c r="J183">
        <f t="shared" si="23"/>
        <v>0</v>
      </c>
      <c r="K183">
        <f>J183*Weighting!$W$15</f>
        <v>0</v>
      </c>
      <c r="M183" s="14"/>
    </row>
    <row r="184" spans="1:13" x14ac:dyDescent="0.25">
      <c r="A184" s="32" t="str">
        <f>IF(Weighting!$P$16&gt;0,B184,"")</f>
        <v/>
      </c>
      <c r="B184" t="e">
        <f>Weighting!$C$16</f>
        <v>#DIV/0!</v>
      </c>
      <c r="C184" t="e">
        <f>Weighting!$F$16</f>
        <v>#NUM!</v>
      </c>
      <c r="D184" t="e">
        <f>IF(C184=1,'Data Transformation'!$G$3+0.5*'Data Transformation'!$W$25,IF(C185=1,D185-'Data Transformation'!$W$25,FALSE))</f>
        <v>#NUM!</v>
      </c>
      <c r="E184">
        <f t="array" ref="E184">IF(ISLOGICAL(D184),"",FREQUENCY(IF('Data Transformation'!$B$425:$B$8425='Bin Analysis'!$B171,'Data Transformation'!$G$425:$G$8425),D184))</f>
        <v>2001</v>
      </c>
      <c r="F184">
        <f t="shared" si="21"/>
        <v>0</v>
      </c>
      <c r="G184">
        <f>Weighting!$H$16</f>
        <v>0</v>
      </c>
      <c r="H184">
        <f t="array" ref="H184">FREQUENCY(IF('Data Transformation'!$B$4:$B$8425=B171,'Data Transformation'!$G$4:$G$8425),'Bin Analysis'!$B184)</f>
        <v>2073</v>
      </c>
      <c r="I184">
        <f t="shared" si="22"/>
        <v>0</v>
      </c>
      <c r="J184">
        <f t="shared" si="23"/>
        <v>0</v>
      </c>
      <c r="K184">
        <f>J184*Weighting!$W$16</f>
        <v>0</v>
      </c>
      <c r="M184" s="14"/>
    </row>
    <row r="185" spans="1:13" x14ac:dyDescent="0.25">
      <c r="A185" s="32" t="str">
        <f>IF(Weighting!$P$17&gt;0,B185,"")</f>
        <v/>
      </c>
      <c r="B185" t="e">
        <f>Weighting!$C$17</f>
        <v>#DIV/0!</v>
      </c>
      <c r="C185" t="e">
        <f>Weighting!$F$17</f>
        <v>#NUM!</v>
      </c>
      <c r="D185" t="e">
        <f>IF(C185=1,'Data Transformation'!$G$3+0.5*'Data Transformation'!$W$25,IF(C186=1,D186-'Data Transformation'!$W$25,FALSE))</f>
        <v>#NUM!</v>
      </c>
      <c r="E185">
        <f t="array" ref="E185">IF(ISLOGICAL(D185),"",FREQUENCY(IF('Data Transformation'!$B$425:$B$8425='Bin Analysis'!$B171,'Data Transformation'!$G$425:$G$8425),D185))</f>
        <v>2001</v>
      </c>
      <c r="F185">
        <f t="shared" si="21"/>
        <v>0</v>
      </c>
      <c r="G185">
        <f>Weighting!$H$17</f>
        <v>0</v>
      </c>
      <c r="H185">
        <f t="array" ref="H185">FREQUENCY(IF('Data Transformation'!$B$4:$B$8425=B171,'Data Transformation'!$G$4:$G$8425),'Bin Analysis'!$B185)</f>
        <v>2073</v>
      </c>
      <c r="I185">
        <f t="shared" si="22"/>
        <v>0</v>
      </c>
      <c r="J185">
        <f t="shared" si="23"/>
        <v>0</v>
      </c>
      <c r="K185">
        <f>J185*Weighting!$W$17</f>
        <v>0</v>
      </c>
      <c r="M185" s="14"/>
    </row>
    <row r="186" spans="1:13" x14ac:dyDescent="0.25">
      <c r="A186" s="32" t="str">
        <f>IF(Weighting!$P$18&gt;0,B186,"")</f>
        <v/>
      </c>
      <c r="B186" t="e">
        <f>Weighting!$C$18</f>
        <v>#DIV/0!</v>
      </c>
      <c r="C186" t="e">
        <f>Weighting!$F$18</f>
        <v>#NUM!</v>
      </c>
      <c r="D186" t="e">
        <f>IF(C186=1,'Data Transformation'!$G$3+0.5*'Data Transformation'!$W$25,IF(C187=1,D187-'Data Transformation'!$W$25,FALSE))</f>
        <v>#NUM!</v>
      </c>
      <c r="E186">
        <f t="array" ref="E186">IF(ISLOGICAL(D186),"",FREQUENCY(IF('Data Transformation'!$B$425:$B$8425='Bin Analysis'!$B171,'Data Transformation'!$G$425:$G$8425),D186))</f>
        <v>2001</v>
      </c>
      <c r="F186">
        <f t="shared" si="21"/>
        <v>0</v>
      </c>
      <c r="G186">
        <f>Weighting!$H$18</f>
        <v>0</v>
      </c>
      <c r="H186">
        <f t="array" ref="H186">FREQUENCY(IF('Data Transformation'!$B$4:$B$8425=B171,'Data Transformation'!$G$4:$G$8425),'Bin Analysis'!$B186)</f>
        <v>2073</v>
      </c>
      <c r="I186">
        <f t="shared" si="22"/>
        <v>0</v>
      </c>
      <c r="J186">
        <f t="shared" si="23"/>
        <v>0</v>
      </c>
      <c r="K186">
        <f>J186*Weighting!$W$18</f>
        <v>0</v>
      </c>
      <c r="M186" s="14"/>
    </row>
    <row r="187" spans="1:13" x14ac:dyDescent="0.25">
      <c r="A187" s="32" t="str">
        <f>IF(Weighting!$P$19&gt;0,B187,"")</f>
        <v/>
      </c>
      <c r="B187" t="e">
        <f>Weighting!$C$19</f>
        <v>#DIV/0!</v>
      </c>
      <c r="C187" t="e">
        <f>Weighting!$F$19</f>
        <v>#NUM!</v>
      </c>
      <c r="D187" t="e">
        <f>IF(C187=1,'Data Transformation'!$G$3+0.5*'Data Transformation'!$W$25,IF(C188=1,D188-'Data Transformation'!$W$25,FALSE))</f>
        <v>#NUM!</v>
      </c>
      <c r="E187">
        <f t="array" ref="E187">IF(ISLOGICAL(D187),"",FREQUENCY(IF('Data Transformation'!$B$425:$B$8425='Bin Analysis'!$B171,'Data Transformation'!$G$425:$G$8425),D187))</f>
        <v>2001</v>
      </c>
      <c r="F187">
        <f t="shared" si="21"/>
        <v>0</v>
      </c>
      <c r="G187">
        <f>Weighting!$H$19</f>
        <v>0</v>
      </c>
      <c r="H187">
        <f t="array" ref="H187">FREQUENCY(IF('Data Transformation'!$B$4:$B$8425=B171,'Data Transformation'!$G$4:$G$8425),'Bin Analysis'!$B187)</f>
        <v>2073</v>
      </c>
      <c r="I187">
        <f t="shared" si="22"/>
        <v>0</v>
      </c>
      <c r="J187">
        <f t="shared" si="23"/>
        <v>0</v>
      </c>
      <c r="K187">
        <f>J187*Weighting!$W$19</f>
        <v>0</v>
      </c>
      <c r="M187" s="14"/>
    </row>
    <row r="188" spans="1:13" x14ac:dyDescent="0.25">
      <c r="A188" s="32" t="str">
        <f>IF(Weighting!$P$20&gt;0,B188,"")</f>
        <v/>
      </c>
      <c r="B188" t="e">
        <f>Weighting!$C$20</f>
        <v>#DIV/0!</v>
      </c>
      <c r="C188" t="e">
        <f>Weighting!$F$20</f>
        <v>#NUM!</v>
      </c>
      <c r="D188" t="e">
        <f>IF(C188=1,'Data Transformation'!$G$3+0.5*'Data Transformation'!$W$25,IF(C189=1,D189-'Data Transformation'!$W$25,FALSE))</f>
        <v>#NUM!</v>
      </c>
      <c r="E188">
        <f t="array" ref="E188">IF(ISLOGICAL(D188),"",FREQUENCY(IF('Data Transformation'!$B$425:$B$8425='Bin Analysis'!$B171,'Data Transformation'!$G$425:$G$8425),D188))</f>
        <v>2001</v>
      </c>
      <c r="F188">
        <f t="shared" si="21"/>
        <v>0</v>
      </c>
      <c r="G188">
        <f>Weighting!$H$20</f>
        <v>0</v>
      </c>
      <c r="H188">
        <f t="array" ref="H188">FREQUENCY(IF('Data Transformation'!$B$4:$B$8425=B171,'Data Transformation'!$G$4:$G$8425),'Bin Analysis'!$B188)</f>
        <v>2073</v>
      </c>
      <c r="I188">
        <f t="shared" si="22"/>
        <v>0</v>
      </c>
      <c r="J188">
        <f t="shared" si="23"/>
        <v>0</v>
      </c>
      <c r="K188">
        <f>J188*Weighting!$W$20</f>
        <v>0</v>
      </c>
      <c r="M188" s="14"/>
    </row>
    <row r="189" spans="1:13" x14ac:dyDescent="0.25">
      <c r="A189" s="32" t="str">
        <f>IF(Weighting!$P$21&gt;0,B189,"")</f>
        <v/>
      </c>
      <c r="B189" t="e">
        <f>Weighting!$C$21</f>
        <v>#DIV/0!</v>
      </c>
      <c r="C189" t="e">
        <f>Weighting!$F$21</f>
        <v>#NUM!</v>
      </c>
      <c r="D189" t="e">
        <f>IF(C189=1,'Data Transformation'!$G$3+0.5*'Data Transformation'!$W$25,IF(C190=1,D190-'Data Transformation'!$W$25,FALSE))</f>
        <v>#NUM!</v>
      </c>
      <c r="E189">
        <f t="array" ref="E189">IF(ISLOGICAL(D189),"",FREQUENCY(IF('Data Transformation'!$B$425:$B$8425='Bin Analysis'!$B171,'Data Transformation'!$G$425:$G$8425),D189))</f>
        <v>2001</v>
      </c>
      <c r="F189">
        <f t="shared" si="21"/>
        <v>0</v>
      </c>
      <c r="G189">
        <f>Weighting!$H$21</f>
        <v>0</v>
      </c>
      <c r="H189">
        <f t="array" ref="H189">FREQUENCY(IF('Data Transformation'!$B$4:$B$8425=B171,'Data Transformation'!$G$4:$G$8425),'Bin Analysis'!$B189)</f>
        <v>2073</v>
      </c>
      <c r="I189">
        <f t="shared" si="22"/>
        <v>0</v>
      </c>
      <c r="J189">
        <f t="shared" si="23"/>
        <v>0</v>
      </c>
      <c r="K189">
        <f>J189*Weighting!$W$21</f>
        <v>0</v>
      </c>
      <c r="M189" s="14"/>
    </row>
    <row r="190" spans="1:13" x14ac:dyDescent="0.25">
      <c r="A190" s="32" t="str">
        <f>IF(Weighting!$P$22&gt;0,B190,"")</f>
        <v/>
      </c>
      <c r="B190" t="e">
        <f>Weighting!$C$22</f>
        <v>#DIV/0!</v>
      </c>
      <c r="C190" t="e">
        <f>Weighting!$F$22</f>
        <v>#NUM!</v>
      </c>
      <c r="D190" t="e">
        <f>IF(C190=1,'Data Transformation'!$G$3+0.5*'Data Transformation'!$W$25,IF(C191=1,D191-'Data Transformation'!$W$25,FALSE))</f>
        <v>#NUM!</v>
      </c>
      <c r="E190">
        <f t="array" ref="E190">IF(ISLOGICAL(D190),"",FREQUENCY(IF('Data Transformation'!$B$425:$B$8425='Bin Analysis'!$B171,'Data Transformation'!$G$425:$G$8425),D190))</f>
        <v>2001</v>
      </c>
      <c r="F190">
        <f t="shared" si="21"/>
        <v>0</v>
      </c>
      <c r="G190">
        <f>Weighting!$H$22</f>
        <v>0</v>
      </c>
      <c r="H190">
        <f t="array" ref="H190">FREQUENCY(IF('Data Transformation'!$B$4:$B$8425=B171,'Data Transformation'!$G$4:$G$8425),'Bin Analysis'!$B190)</f>
        <v>2073</v>
      </c>
      <c r="I190">
        <f t="shared" si="22"/>
        <v>0</v>
      </c>
      <c r="J190">
        <f t="shared" si="23"/>
        <v>0</v>
      </c>
      <c r="K190">
        <f>J190*Weighting!$W$22</f>
        <v>0</v>
      </c>
      <c r="M190" s="14"/>
    </row>
    <row r="191" spans="1:13" x14ac:dyDescent="0.25">
      <c r="A191" s="32" t="str">
        <f>IF(Weighting!$P$23&gt;0,B191,"")</f>
        <v/>
      </c>
      <c r="B191" t="e">
        <f>Weighting!$C$23</f>
        <v>#DIV/0!</v>
      </c>
      <c r="C191" t="e">
        <f>Weighting!$F$23</f>
        <v>#NUM!</v>
      </c>
      <c r="D191" t="e">
        <f>IF(C191=1,'Data Transformation'!$G$3+0.5*'Data Transformation'!$W$25,IF(C192=1,D192-'Data Transformation'!$W$25,FALSE))</f>
        <v>#NUM!</v>
      </c>
      <c r="E191">
        <f t="array" ref="E191">IF(ISLOGICAL(D191),"",FREQUENCY(IF('Data Transformation'!$B$425:$B$8425='Bin Analysis'!$B171,'Data Transformation'!$G$425:$G$8425),D191))</f>
        <v>2001</v>
      </c>
      <c r="F191">
        <f t="shared" si="21"/>
        <v>0</v>
      </c>
      <c r="G191">
        <f>Weighting!$H$23</f>
        <v>0</v>
      </c>
      <c r="H191">
        <f t="array" ref="H191">FREQUENCY(IF('Data Transformation'!$B$4:$B$8425=B171,'Data Transformation'!$G$4:$G$8425),'Bin Analysis'!$B191)</f>
        <v>2073</v>
      </c>
      <c r="I191">
        <f t="shared" si="22"/>
        <v>0</v>
      </c>
      <c r="J191">
        <f t="shared" si="23"/>
        <v>0</v>
      </c>
      <c r="K191">
        <f>J191*Weighting!$W$23</f>
        <v>0</v>
      </c>
      <c r="M191" s="14"/>
    </row>
    <row r="192" spans="1:13" x14ac:dyDescent="0.25">
      <c r="A192" s="32" t="str">
        <f>IF(Weighting!$P$24&gt;0,B192,"")</f>
        <v/>
      </c>
      <c r="B192" t="e">
        <f>Weighting!$C$24</f>
        <v>#DIV/0!</v>
      </c>
      <c r="C192" t="e">
        <f>Weighting!$F$24</f>
        <v>#NUM!</v>
      </c>
      <c r="D192" t="e">
        <f>IF(C192=1,'Data Transformation'!$G$3+0.5*'Data Transformation'!$W$25,IF(C193=1,D193-'Data Transformation'!$W$25,FALSE))</f>
        <v>#NUM!</v>
      </c>
      <c r="E192">
        <f t="array" ref="E192">IF(ISLOGICAL(D192),"",FREQUENCY(IF('Data Transformation'!$B$425:$B$8425='Bin Analysis'!$B171,'Data Transformation'!$G$425:$G$8425),D192))</f>
        <v>2001</v>
      </c>
      <c r="F192">
        <f t="shared" si="21"/>
        <v>0</v>
      </c>
      <c r="G192">
        <f>Weighting!$H$24</f>
        <v>0</v>
      </c>
      <c r="H192">
        <f t="array" ref="H192">FREQUENCY(IF('Data Transformation'!$B$4:$B$8425=B171,'Data Transformation'!$G$4:$G$8425),'Bin Analysis'!$B192)</f>
        <v>2073</v>
      </c>
      <c r="I192">
        <f t="shared" si="22"/>
        <v>0</v>
      </c>
      <c r="J192">
        <f t="shared" si="23"/>
        <v>0</v>
      </c>
      <c r="K192">
        <f>J192*Weighting!$W$24</f>
        <v>0</v>
      </c>
      <c r="M192" s="14"/>
    </row>
    <row r="193" spans="1:25" x14ac:dyDescent="0.25">
      <c r="A193" s="32" t="str">
        <f>IF(Weighting!$P$25&gt;0,B193,"")</f>
        <v/>
      </c>
      <c r="B193" t="e">
        <f>Weighting!$C$25</f>
        <v>#DIV/0!</v>
      </c>
      <c r="C193" t="e">
        <f>Weighting!$F$25</f>
        <v>#NUM!</v>
      </c>
      <c r="D193" t="e">
        <f>IF(C193=1,'Data Transformation'!$G$3+0.5*'Data Transformation'!$W$25,IF(C194=1,D194-'Data Transformation'!$W$25,FALSE))</f>
        <v>#NUM!</v>
      </c>
      <c r="E193">
        <f t="array" ref="E193">IF(ISLOGICAL(D193),"",FREQUENCY(IF('Data Transformation'!$B$425:$B$8425='Bin Analysis'!$B171,'Data Transformation'!$G$425:$G$8425),D193))</f>
        <v>2001</v>
      </c>
      <c r="F193">
        <f t="shared" si="21"/>
        <v>0</v>
      </c>
      <c r="G193">
        <f>Weighting!$H$25</f>
        <v>0</v>
      </c>
      <c r="H193">
        <f t="array" ref="H193">FREQUENCY(IF('Data Transformation'!$B$4:$B$8425=B171,'Data Transformation'!$G$4:$G$8425),'Bin Analysis'!$B193)</f>
        <v>2073</v>
      </c>
      <c r="I193">
        <f t="shared" si="22"/>
        <v>0</v>
      </c>
      <c r="J193">
        <f t="shared" si="23"/>
        <v>0</v>
      </c>
      <c r="K193">
        <f>J193*Weighting!$W$25</f>
        <v>0</v>
      </c>
      <c r="M193" s="14"/>
    </row>
    <row r="194" spans="1:25" x14ac:dyDescent="0.25">
      <c r="O194"/>
      <c r="P194"/>
      <c r="Q194"/>
      <c r="R194"/>
    </row>
    <row r="195" spans="1:25" ht="23.25" x14ac:dyDescent="0.35">
      <c r="A195" s="21" t="s">
        <v>0</v>
      </c>
      <c r="B195" s="21" t="str">
        <f>IFERROR(VLOOKUP(C195,'Data Transformation'!$L$6:$M$426,2,FALSE),"")</f>
        <v/>
      </c>
      <c r="C195" s="21">
        <f>C171+1</f>
        <v>8</v>
      </c>
      <c r="D195" s="21"/>
      <c r="E195" s="21"/>
      <c r="F195" s="21"/>
      <c r="G195" s="21"/>
      <c r="H195" s="22"/>
      <c r="I195" s="22"/>
      <c r="J195" s="22"/>
      <c r="K195" s="21"/>
      <c r="L195" s="21" t="str">
        <f>B195</f>
        <v/>
      </c>
      <c r="M195" s="23" t="e">
        <f>INDEX('Data Transformation'!$O$4:$O$424,MATCH($B195,'Data Transformation'!$M$4:$M$424,0),MATCH($M$2,'Data Transformation'!$O$3,0))</f>
        <v>#N/A</v>
      </c>
      <c r="N195" s="27" t="e">
        <f>IF('Input and Summary Results'!$J$16="minimum",'Bin Analysis'!X196/(M195-1),'Bin Analysis'!Y195/('Bin Analysis'!M195-1))</f>
        <v>#N/A</v>
      </c>
      <c r="O195" s="27" t="e">
        <f>IF(M195=FALSE,NA(),(VLOOKUP(1,C198:K217,4,FALSE))/(M195-1))</f>
        <v>#N/A</v>
      </c>
      <c r="P195" s="27" t="e">
        <f>IF(M195=FALSE,NA(),SUM(J198:J217)/Weighting!$S$5)</f>
        <v>#N/A</v>
      </c>
      <c r="Q195" s="27" t="e">
        <f>IF(M195=FALSE,NA(),SUM(K198:K217)/Weighting!$S$6)</f>
        <v>#N/A</v>
      </c>
      <c r="R195" s="27" t="e">
        <f>IF(M195=FALSE,NA(),(VLOOKUP(1,G198:K217,3,FALSE))/(M195-1))</f>
        <v>#N/A</v>
      </c>
      <c r="S195" s="22" t="e">
        <f>IF(M195=FALSE,NA(),IF(SUM(J198:J217)=2,"yes","no"))</f>
        <v>#N/A</v>
      </c>
      <c r="X195" s="2" cm="2">
        <f t="array" ref="X195:X196">FREQUENCY(IF('Data Transformation'!$B$425:$B$6424='Bin Analysis'!L195,'Data Transformation'!$G$425:$G$6424),'Data Transformation'!$U$11)</f>
        <v>0</v>
      </c>
      <c r="Y195" s="2" cm="2">
        <f t="array" ref="Y195:Y196">FREQUENCY(IF('Data Transformation'!$B$425:$B$6424='Bin Analysis'!L195,'Data Transformation'!$G$425:$G$6424),'Data Transformation'!$U$12)</f>
        <v>0</v>
      </c>
    </row>
    <row r="196" spans="1:25" x14ac:dyDescent="0.25">
      <c r="A196" s="14" t="s">
        <v>67</v>
      </c>
      <c r="B196" t="s">
        <v>47</v>
      </c>
      <c r="C196" t="s">
        <v>5</v>
      </c>
      <c r="D196" t="s">
        <v>100</v>
      </c>
      <c r="E196" t="s">
        <v>101</v>
      </c>
      <c r="F196" t="s">
        <v>102</v>
      </c>
      <c r="G196" t="s">
        <v>70</v>
      </c>
      <c r="H196" t="s">
        <v>31</v>
      </c>
      <c r="I196" t="s">
        <v>32</v>
      </c>
      <c r="J196" t="s">
        <v>46</v>
      </c>
      <c r="K196" s="14" t="s">
        <v>45</v>
      </c>
      <c r="M196" s="14"/>
      <c r="X196" s="2">
        <v>0</v>
      </c>
      <c r="Y196" s="2">
        <v>0</v>
      </c>
    </row>
    <row r="197" spans="1:25" x14ac:dyDescent="0.25">
      <c r="A197" s="32"/>
      <c r="D197" t="e">
        <f>IF(C197=1,'Data Transformation'!$G$3+0.5*'Data Transformation'!$W$25,IF(C198=1,D198-'Data Transformation'!$W$25,FALSE))</f>
        <v>#NUM!</v>
      </c>
      <c r="E197">
        <f t="array" ref="E197">IF(ISLOGICAL(D197),"",FREQUENCY(IF('Data Transformation'!$B$425:$B$8425='Bin Analysis'!$B195,'Data Transformation'!$G$425:$G$8425),D197))</f>
        <v>2001</v>
      </c>
      <c r="F197" t="e">
        <f>IF(ISLOGICAL(D197),"",E197-E196)</f>
        <v>#VALUE!</v>
      </c>
      <c r="M197" s="14"/>
    </row>
    <row r="198" spans="1:25" x14ac:dyDescent="0.25">
      <c r="A198" s="32" t="e">
        <f>IF(Weighting!$P$6&gt;0,B198,"")</f>
        <v>#NUM!</v>
      </c>
      <c r="B198" t="e">
        <f>Weighting!$C$6</f>
        <v>#DIV/0!</v>
      </c>
      <c r="C198" t="e">
        <f>Weighting!$F$6</f>
        <v>#NUM!</v>
      </c>
      <c r="D198" t="e">
        <f>IF(C198=1,'Data Transformation'!$G$3+0.5*'Data Transformation'!$W$25,IF(C199=1,D199-'Data Transformation'!$W$25,FALSE))</f>
        <v>#NUM!</v>
      </c>
      <c r="E198">
        <f t="array" ref="E198">IF(ISLOGICAL(D198),"",FREQUENCY(IF('Data Transformation'!$B$425:$B$8425='Bin Analysis'!$B195,'Data Transformation'!$G$425:$G$8425),D198))</f>
        <v>2001</v>
      </c>
      <c r="F198">
        <f>IF(ISLOGICAL(D198),"",E198-E197)</f>
        <v>0</v>
      </c>
      <c r="G198">
        <f>Weighting!$H$6</f>
        <v>1</v>
      </c>
      <c r="H198">
        <f t="array" ref="H198">FREQUENCY(IF('Data Transformation'!$B$4:$B$8425=B195,'Data Transformation'!$G$4:$G$8425),'Bin Analysis'!$B198)</f>
        <v>2073</v>
      </c>
      <c r="I198">
        <f>H198-H197</f>
        <v>2073</v>
      </c>
      <c r="J198">
        <f>IF(I198=0,0,1)</f>
        <v>1</v>
      </c>
      <c r="K198" t="e">
        <f>J198*Weighting!$W$6</f>
        <v>#NUM!</v>
      </c>
      <c r="M198" s="14"/>
    </row>
    <row r="199" spans="1:25" x14ac:dyDescent="0.25">
      <c r="A199" s="32" t="str">
        <f>IF(Weighting!$P$7&gt;0,B199,"")</f>
        <v/>
      </c>
      <c r="B199" t="e">
        <f>Weighting!$C$7</f>
        <v>#DIV/0!</v>
      </c>
      <c r="C199" t="e">
        <f>Weighting!$F$7</f>
        <v>#NUM!</v>
      </c>
      <c r="D199" t="e">
        <f>IF(C199=1,'Data Transformation'!$G$3+0.5*'Data Transformation'!$W$25,IF(C200=1,D200-'Data Transformation'!$W$25,FALSE))</f>
        <v>#NUM!</v>
      </c>
      <c r="E199">
        <f t="array" ref="E199">IF(ISLOGICAL(D199),"",FREQUENCY(IF('Data Transformation'!$B$425:$B$8425='Bin Analysis'!$B195,'Data Transformation'!$G$425:$G$8425),D199))</f>
        <v>2001</v>
      </c>
      <c r="F199">
        <f t="shared" ref="F199:F217" si="24">IF(ISLOGICAL(D199),"",E199-E198)</f>
        <v>0</v>
      </c>
      <c r="G199">
        <f>Weighting!$H$7</f>
        <v>0</v>
      </c>
      <c r="H199">
        <f t="array" ref="H199">FREQUENCY(IF('Data Transformation'!$B$4:$B$8425=B195,'Data Transformation'!$G$4:$G$8425),'Bin Analysis'!$B199)</f>
        <v>2073</v>
      </c>
      <c r="I199">
        <f t="shared" ref="I199:I217" si="25">H199-H198</f>
        <v>0</v>
      </c>
      <c r="J199">
        <f>IF(I199=0,0,1)</f>
        <v>0</v>
      </c>
      <c r="K199">
        <f>J199*Weighting!$W$7</f>
        <v>0</v>
      </c>
      <c r="M199" s="14"/>
    </row>
    <row r="200" spans="1:25" x14ac:dyDescent="0.25">
      <c r="A200" s="32" t="str">
        <f>IF(Weighting!$P$8&gt;0,B200,"")</f>
        <v/>
      </c>
      <c r="B200" t="e">
        <f>Weighting!$C$8</f>
        <v>#DIV/0!</v>
      </c>
      <c r="C200" t="e">
        <f>Weighting!$F$8</f>
        <v>#NUM!</v>
      </c>
      <c r="D200" t="e">
        <f>IF(C200=1,'Data Transformation'!$G$3+0.5*'Data Transformation'!$W$25,IF(C201=1,D201-'Data Transformation'!$W$25,FALSE))</f>
        <v>#NUM!</v>
      </c>
      <c r="E200">
        <f t="array" ref="E200">IF(ISLOGICAL(D200),"",FREQUENCY(IF('Data Transformation'!$B$425:$B$8425='Bin Analysis'!$B195,'Data Transformation'!$G$425:$G$8425),D200))</f>
        <v>2001</v>
      </c>
      <c r="F200">
        <f t="shared" si="24"/>
        <v>0</v>
      </c>
      <c r="G200">
        <f>Weighting!$H$8</f>
        <v>0</v>
      </c>
      <c r="H200">
        <f t="array" ref="H200">FREQUENCY(IF('Data Transformation'!$B$4:$B$8425=B195,'Data Transformation'!$G$4:$G$8425),'Bin Analysis'!$B200)</f>
        <v>2073</v>
      </c>
      <c r="I200">
        <f t="shared" si="25"/>
        <v>0</v>
      </c>
      <c r="J200">
        <f t="shared" ref="J200:J217" si="26">IF(I200=0,0,1)</f>
        <v>0</v>
      </c>
      <c r="K200">
        <f>J200*Weighting!$W$8</f>
        <v>0</v>
      </c>
      <c r="M200" s="14"/>
    </row>
    <row r="201" spans="1:25" x14ac:dyDescent="0.25">
      <c r="A201" s="32" t="str">
        <f>IF(Weighting!$P$9&gt;0,B201,"")</f>
        <v/>
      </c>
      <c r="B201" s="50" t="e">
        <f>Weighting!$C$9</f>
        <v>#DIV/0!</v>
      </c>
      <c r="C201" t="e">
        <f>Weighting!$F$9</f>
        <v>#NUM!</v>
      </c>
      <c r="D201" t="e">
        <f>IF(C201=1,'Data Transformation'!$G$3+0.5*'Data Transformation'!$W$25,IF(C202=1,D202-'Data Transformation'!$W$25,FALSE))</f>
        <v>#NUM!</v>
      </c>
      <c r="E201">
        <f t="array" ref="E201">IF(ISLOGICAL(D201),"",FREQUENCY(IF('Data Transformation'!$B$425:$B$8425='Bin Analysis'!$B195,'Data Transformation'!$G$425:$G$8425),D201))</f>
        <v>2001</v>
      </c>
      <c r="F201">
        <f t="shared" si="24"/>
        <v>0</v>
      </c>
      <c r="G201">
        <f>Weighting!$H$9</f>
        <v>0</v>
      </c>
      <c r="H201">
        <f t="array" ref="H201">FREQUENCY(IF('Data Transformation'!$B$4:$B$8425=B195,'Data Transformation'!$G$4:$G$8425),'Bin Analysis'!$B201)</f>
        <v>2073</v>
      </c>
      <c r="I201">
        <f t="shared" si="25"/>
        <v>0</v>
      </c>
      <c r="J201">
        <f t="shared" si="26"/>
        <v>0</v>
      </c>
      <c r="K201">
        <f>J201*Weighting!$W$9</f>
        <v>0</v>
      </c>
      <c r="M201" s="14"/>
    </row>
    <row r="202" spans="1:25" x14ac:dyDescent="0.25">
      <c r="A202" s="32" t="str">
        <f>IF(Weighting!$P$10&gt;0,B202,"")</f>
        <v/>
      </c>
      <c r="B202" t="e">
        <f>Weighting!$C$10</f>
        <v>#DIV/0!</v>
      </c>
      <c r="C202" t="e">
        <f>Weighting!$F$10</f>
        <v>#NUM!</v>
      </c>
      <c r="D202" t="e">
        <f>IF(C202=1,'Data Transformation'!$G$3+0.5*'Data Transformation'!$W$25,IF(C203=1,D203-'Data Transformation'!$W$25,FALSE))</f>
        <v>#NUM!</v>
      </c>
      <c r="E202">
        <f t="array" ref="E202">IF(ISLOGICAL(D202),"",FREQUENCY(IF('Data Transformation'!$B$425:$B$8425='Bin Analysis'!$B195,'Data Transformation'!$G$425:$G$8425),D202))</f>
        <v>2001</v>
      </c>
      <c r="F202">
        <f t="shared" si="24"/>
        <v>0</v>
      </c>
      <c r="G202">
        <f>Weighting!$H$10</f>
        <v>0</v>
      </c>
      <c r="H202">
        <f t="array" ref="H202">FREQUENCY(IF('Data Transformation'!$B$4:$B$8425=B195,'Data Transformation'!$G$4:$G$8425),'Bin Analysis'!$B202)</f>
        <v>2073</v>
      </c>
      <c r="I202">
        <f t="shared" si="25"/>
        <v>0</v>
      </c>
      <c r="J202">
        <f t="shared" si="26"/>
        <v>0</v>
      </c>
      <c r="K202">
        <f>J202*Weighting!$W$10</f>
        <v>0</v>
      </c>
      <c r="M202" s="14"/>
    </row>
    <row r="203" spans="1:25" x14ac:dyDescent="0.25">
      <c r="A203" s="32" t="str">
        <f>IF(Weighting!$P$11&gt;0,B203,"")</f>
        <v/>
      </c>
      <c r="B203" t="e">
        <f>Weighting!$C$11</f>
        <v>#DIV/0!</v>
      </c>
      <c r="C203" t="e">
        <f>Weighting!$F$11</f>
        <v>#NUM!</v>
      </c>
      <c r="D203" t="e">
        <f>IF(C203=1,'Data Transformation'!$G$3+0.5*'Data Transformation'!$W$25,IF(C204=1,D204-'Data Transformation'!$W$25,FALSE))</f>
        <v>#NUM!</v>
      </c>
      <c r="E203">
        <f t="array" ref="E203">IF(ISLOGICAL(D203),"",FREQUENCY(IF('Data Transformation'!$B$425:$B$8425='Bin Analysis'!$B195,'Data Transformation'!$G$425:$G$8425),D203))</f>
        <v>2001</v>
      </c>
      <c r="F203">
        <f t="shared" si="24"/>
        <v>0</v>
      </c>
      <c r="G203">
        <f>Weighting!$H$11</f>
        <v>0</v>
      </c>
      <c r="H203">
        <f t="array" ref="H203">FREQUENCY(IF('Data Transformation'!$B$4:$B$8425=B195,'Data Transformation'!$G$4:$G$8425),'Bin Analysis'!$B203)</f>
        <v>2073</v>
      </c>
      <c r="I203">
        <f t="shared" si="25"/>
        <v>0</v>
      </c>
      <c r="J203">
        <f t="shared" si="26"/>
        <v>0</v>
      </c>
      <c r="K203">
        <f>J203*Weighting!$W$11</f>
        <v>0</v>
      </c>
      <c r="M203" s="14"/>
    </row>
    <row r="204" spans="1:25" x14ac:dyDescent="0.25">
      <c r="A204" s="32" t="str">
        <f>IF(Weighting!$P$12&gt;0,B204,"")</f>
        <v/>
      </c>
      <c r="B204" t="e">
        <f>Weighting!$C$12</f>
        <v>#DIV/0!</v>
      </c>
      <c r="C204" t="e">
        <f>Weighting!$F$12</f>
        <v>#NUM!</v>
      </c>
      <c r="D204" t="e">
        <f>IF(C204=1,'Data Transformation'!$G$3+0.5*'Data Transformation'!$W$25,IF(C205=1,D205-'Data Transformation'!$W$25,FALSE))</f>
        <v>#NUM!</v>
      </c>
      <c r="E204">
        <f t="array" ref="E204">IF(ISLOGICAL(D204),"",FREQUENCY(IF('Data Transformation'!$B$425:$B$8425='Bin Analysis'!$B195,'Data Transformation'!$G$425:$G$8425),D204))</f>
        <v>2001</v>
      </c>
      <c r="F204">
        <f t="shared" si="24"/>
        <v>0</v>
      </c>
      <c r="G204">
        <f>Weighting!$H$12</f>
        <v>0</v>
      </c>
      <c r="H204">
        <f t="array" ref="H204">FREQUENCY(IF('Data Transformation'!$B$4:$B$8425=B195,'Data Transformation'!$G$4:$G$8425),'Bin Analysis'!$B204)</f>
        <v>2073</v>
      </c>
      <c r="I204">
        <f t="shared" si="25"/>
        <v>0</v>
      </c>
      <c r="J204">
        <f t="shared" si="26"/>
        <v>0</v>
      </c>
      <c r="K204">
        <f>J204*Weighting!$W$12</f>
        <v>0</v>
      </c>
      <c r="M204" s="14"/>
    </row>
    <row r="205" spans="1:25" x14ac:dyDescent="0.25">
      <c r="A205" s="32" t="str">
        <f>IF(Weighting!$P$13&gt;0,B205,"")</f>
        <v/>
      </c>
      <c r="B205" t="e">
        <f>Weighting!$C$13</f>
        <v>#DIV/0!</v>
      </c>
      <c r="C205" t="e">
        <f>Weighting!$F$13</f>
        <v>#NUM!</v>
      </c>
      <c r="D205" t="e">
        <f>IF(C205=1,'Data Transformation'!$G$3+0.5*'Data Transformation'!$W$25,IF(C206=1,D206-'Data Transformation'!$W$25,FALSE))</f>
        <v>#NUM!</v>
      </c>
      <c r="E205">
        <f t="array" ref="E205">IF(ISLOGICAL(D205),"",FREQUENCY(IF('Data Transformation'!$B$425:$B$8425='Bin Analysis'!$B195,'Data Transformation'!$G$425:$G$8425),D205))</f>
        <v>2001</v>
      </c>
      <c r="F205">
        <f t="shared" si="24"/>
        <v>0</v>
      </c>
      <c r="G205">
        <f>Weighting!$H$13</f>
        <v>0</v>
      </c>
      <c r="H205">
        <f t="array" ref="H205">FREQUENCY(IF('Data Transformation'!$B$4:$B$8425=B195,'Data Transformation'!$G$4:$G$8425),'Bin Analysis'!$B205)</f>
        <v>2073</v>
      </c>
      <c r="I205">
        <f t="shared" si="25"/>
        <v>0</v>
      </c>
      <c r="J205">
        <f t="shared" si="26"/>
        <v>0</v>
      </c>
      <c r="K205">
        <f>J205*Weighting!$W$13</f>
        <v>0</v>
      </c>
      <c r="M205" s="14"/>
    </row>
    <row r="206" spans="1:25" x14ac:dyDescent="0.25">
      <c r="A206" s="32" t="str">
        <f>IF(Weighting!$P$14&gt;0,B206,"")</f>
        <v/>
      </c>
      <c r="B206" t="e">
        <f>Weighting!$C$14</f>
        <v>#DIV/0!</v>
      </c>
      <c r="C206" t="e">
        <f>Weighting!$F$14</f>
        <v>#NUM!</v>
      </c>
      <c r="D206" t="e">
        <f>IF(C206=1,'Data Transformation'!$G$3+0.5*'Data Transformation'!$W$25,IF(C207=1,D207-'Data Transformation'!$W$25,FALSE))</f>
        <v>#NUM!</v>
      </c>
      <c r="E206">
        <f t="array" ref="E206">IF(ISLOGICAL(D206),"",FREQUENCY(IF('Data Transformation'!$B$425:$B$8425='Bin Analysis'!$B195,'Data Transformation'!$G$425:$G$8425),D206))</f>
        <v>2001</v>
      </c>
      <c r="F206">
        <f t="shared" si="24"/>
        <v>0</v>
      </c>
      <c r="G206">
        <f>Weighting!$H$14</f>
        <v>0</v>
      </c>
      <c r="H206">
        <f t="array" ref="H206">FREQUENCY(IF('Data Transformation'!$B$4:$B$8425=B195,'Data Transformation'!$G$4:$G$8425),'Bin Analysis'!$B206)</f>
        <v>2073</v>
      </c>
      <c r="I206">
        <f t="shared" si="25"/>
        <v>0</v>
      </c>
      <c r="J206">
        <f t="shared" si="26"/>
        <v>0</v>
      </c>
      <c r="K206">
        <f>J206*Weighting!$W$14</f>
        <v>0</v>
      </c>
      <c r="M206" s="14"/>
    </row>
    <row r="207" spans="1:25" x14ac:dyDescent="0.25">
      <c r="A207" s="32" t="str">
        <f>IF(Weighting!$P$15&gt;0,B207,"")</f>
        <v/>
      </c>
      <c r="B207" t="e">
        <f>Weighting!$C$15</f>
        <v>#DIV/0!</v>
      </c>
      <c r="C207" t="e">
        <f>Weighting!$F$15</f>
        <v>#NUM!</v>
      </c>
      <c r="D207" t="e">
        <f>IF(C207=1,'Data Transformation'!$G$3+0.5*'Data Transformation'!$W$25,IF(C208=1,D208-'Data Transformation'!$W$25,FALSE))</f>
        <v>#NUM!</v>
      </c>
      <c r="E207">
        <f t="array" ref="E207">IF(ISLOGICAL(D207),"",FREQUENCY(IF('Data Transformation'!$B$425:$B$8425='Bin Analysis'!$B195,'Data Transformation'!$G$425:$G$8425),D207))</f>
        <v>2001</v>
      </c>
      <c r="F207">
        <f t="shared" si="24"/>
        <v>0</v>
      </c>
      <c r="G207">
        <f>Weighting!$H$15</f>
        <v>0</v>
      </c>
      <c r="H207">
        <f t="array" ref="H207">FREQUENCY(IF('Data Transformation'!$B$4:$B$8425=B195,'Data Transformation'!$G$4:$G$8425),'Bin Analysis'!$B207)</f>
        <v>2073</v>
      </c>
      <c r="I207">
        <f t="shared" si="25"/>
        <v>0</v>
      </c>
      <c r="J207">
        <f t="shared" si="26"/>
        <v>0</v>
      </c>
      <c r="K207">
        <f>J207*Weighting!$W$15</f>
        <v>0</v>
      </c>
      <c r="M207" s="14"/>
    </row>
    <row r="208" spans="1:25" x14ac:dyDescent="0.25">
      <c r="A208" s="32" t="str">
        <f>IF(Weighting!$P$16&gt;0,B208,"")</f>
        <v/>
      </c>
      <c r="B208" t="e">
        <f>Weighting!$C$16</f>
        <v>#DIV/0!</v>
      </c>
      <c r="C208" t="e">
        <f>Weighting!$F$16</f>
        <v>#NUM!</v>
      </c>
      <c r="D208" t="e">
        <f>IF(C208=1,'Data Transformation'!$G$3+0.5*'Data Transformation'!$W$25,IF(C209=1,D209-'Data Transformation'!$W$25,FALSE))</f>
        <v>#NUM!</v>
      </c>
      <c r="E208">
        <f t="array" ref="E208">IF(ISLOGICAL(D208),"",FREQUENCY(IF('Data Transformation'!$B$425:$B$8425='Bin Analysis'!$B195,'Data Transformation'!$G$425:$G$8425),D208))</f>
        <v>2001</v>
      </c>
      <c r="F208">
        <f t="shared" si="24"/>
        <v>0</v>
      </c>
      <c r="G208">
        <f>Weighting!$H$16</f>
        <v>0</v>
      </c>
      <c r="H208">
        <f t="array" ref="H208">FREQUENCY(IF('Data Transformation'!$B$4:$B$8425=B195,'Data Transformation'!$G$4:$G$8425),'Bin Analysis'!$B208)</f>
        <v>2073</v>
      </c>
      <c r="I208">
        <f t="shared" si="25"/>
        <v>0</v>
      </c>
      <c r="J208">
        <f t="shared" si="26"/>
        <v>0</v>
      </c>
      <c r="K208">
        <f>J208*Weighting!$W$16</f>
        <v>0</v>
      </c>
      <c r="M208" s="14"/>
    </row>
    <row r="209" spans="1:25" x14ac:dyDescent="0.25">
      <c r="A209" s="32" t="str">
        <f>IF(Weighting!$P$17&gt;0,B209,"")</f>
        <v/>
      </c>
      <c r="B209" t="e">
        <f>Weighting!$C$17</f>
        <v>#DIV/0!</v>
      </c>
      <c r="C209" t="e">
        <f>Weighting!$F$17</f>
        <v>#NUM!</v>
      </c>
      <c r="D209" t="e">
        <f>IF(C209=1,'Data Transformation'!$G$3+0.5*'Data Transformation'!$W$25,IF(C210=1,D210-'Data Transformation'!$W$25,FALSE))</f>
        <v>#NUM!</v>
      </c>
      <c r="E209">
        <f t="array" ref="E209">IF(ISLOGICAL(D209),"",FREQUENCY(IF('Data Transformation'!$B$425:$B$8425='Bin Analysis'!$B195,'Data Transformation'!$G$425:$G$8425),D209))</f>
        <v>2001</v>
      </c>
      <c r="F209">
        <f t="shared" si="24"/>
        <v>0</v>
      </c>
      <c r="G209">
        <f>Weighting!$H$17</f>
        <v>0</v>
      </c>
      <c r="H209">
        <f t="array" ref="H209">FREQUENCY(IF('Data Transformation'!$B$4:$B$8425=B195,'Data Transformation'!$G$4:$G$8425),'Bin Analysis'!$B209)</f>
        <v>2073</v>
      </c>
      <c r="I209">
        <f t="shared" si="25"/>
        <v>0</v>
      </c>
      <c r="J209">
        <f t="shared" si="26"/>
        <v>0</v>
      </c>
      <c r="K209">
        <f>J209*Weighting!$W$17</f>
        <v>0</v>
      </c>
      <c r="M209" s="14"/>
    </row>
    <row r="210" spans="1:25" x14ac:dyDescent="0.25">
      <c r="A210" s="32" t="str">
        <f>IF(Weighting!$P$18&gt;0,B210,"")</f>
        <v/>
      </c>
      <c r="B210" t="e">
        <f>Weighting!$C$18</f>
        <v>#DIV/0!</v>
      </c>
      <c r="C210" t="e">
        <f>Weighting!$F$18</f>
        <v>#NUM!</v>
      </c>
      <c r="D210" t="e">
        <f>IF(C210=1,'Data Transformation'!$G$3+0.5*'Data Transformation'!$W$25,IF(C211=1,D211-'Data Transformation'!$W$25,FALSE))</f>
        <v>#NUM!</v>
      </c>
      <c r="E210">
        <f t="array" ref="E210">IF(ISLOGICAL(D210),"",FREQUENCY(IF('Data Transformation'!$B$425:$B$8425='Bin Analysis'!$B195,'Data Transformation'!$G$425:$G$8425),D210))</f>
        <v>2001</v>
      </c>
      <c r="F210">
        <f t="shared" si="24"/>
        <v>0</v>
      </c>
      <c r="G210">
        <f>Weighting!$H$18</f>
        <v>0</v>
      </c>
      <c r="H210">
        <f t="array" ref="H210">FREQUENCY(IF('Data Transformation'!$B$4:$B$8425=B195,'Data Transformation'!$G$4:$G$8425),'Bin Analysis'!$B210)</f>
        <v>2073</v>
      </c>
      <c r="I210">
        <f t="shared" si="25"/>
        <v>0</v>
      </c>
      <c r="J210">
        <f t="shared" si="26"/>
        <v>0</v>
      </c>
      <c r="K210">
        <f>J210*Weighting!$W$18</f>
        <v>0</v>
      </c>
      <c r="M210" s="14"/>
    </row>
    <row r="211" spans="1:25" x14ac:dyDescent="0.25">
      <c r="A211" s="32" t="str">
        <f>IF(Weighting!$P$19&gt;0,B211,"")</f>
        <v/>
      </c>
      <c r="B211" t="e">
        <f>Weighting!$C$19</f>
        <v>#DIV/0!</v>
      </c>
      <c r="C211" t="e">
        <f>Weighting!$F$19</f>
        <v>#NUM!</v>
      </c>
      <c r="D211" t="e">
        <f>IF(C211=1,'Data Transformation'!$G$3+0.5*'Data Transformation'!$W$25,IF(C212=1,D212-'Data Transformation'!$W$25,FALSE))</f>
        <v>#NUM!</v>
      </c>
      <c r="E211">
        <f t="array" ref="E211">IF(ISLOGICAL(D211),"",FREQUENCY(IF('Data Transformation'!$B$425:$B$8425='Bin Analysis'!$B195,'Data Transformation'!$G$425:$G$8425),D211))</f>
        <v>2001</v>
      </c>
      <c r="F211">
        <f t="shared" si="24"/>
        <v>0</v>
      </c>
      <c r="G211">
        <f>Weighting!$H$19</f>
        <v>0</v>
      </c>
      <c r="H211">
        <f t="array" ref="H211">FREQUENCY(IF('Data Transformation'!$B$4:$B$8425=B195,'Data Transformation'!$G$4:$G$8425),'Bin Analysis'!$B211)</f>
        <v>2073</v>
      </c>
      <c r="I211">
        <f t="shared" si="25"/>
        <v>0</v>
      </c>
      <c r="J211">
        <f t="shared" si="26"/>
        <v>0</v>
      </c>
      <c r="K211">
        <f>J211*Weighting!$W$19</f>
        <v>0</v>
      </c>
      <c r="M211" s="14"/>
    </row>
    <row r="212" spans="1:25" x14ac:dyDescent="0.25">
      <c r="A212" s="32" t="str">
        <f>IF(Weighting!$P$20&gt;0,B212,"")</f>
        <v/>
      </c>
      <c r="B212" t="e">
        <f>Weighting!$C$20</f>
        <v>#DIV/0!</v>
      </c>
      <c r="C212" t="e">
        <f>Weighting!$F$20</f>
        <v>#NUM!</v>
      </c>
      <c r="D212" t="e">
        <f>IF(C212=1,'Data Transformation'!$G$3+0.5*'Data Transformation'!$W$25,IF(C213=1,D213-'Data Transformation'!$W$25,FALSE))</f>
        <v>#NUM!</v>
      </c>
      <c r="E212">
        <f t="array" ref="E212">IF(ISLOGICAL(D212),"",FREQUENCY(IF('Data Transformation'!$B$425:$B$8425='Bin Analysis'!$B195,'Data Transformation'!$G$425:$G$8425),D212))</f>
        <v>2001</v>
      </c>
      <c r="F212">
        <f t="shared" si="24"/>
        <v>0</v>
      </c>
      <c r="G212">
        <f>Weighting!$H$20</f>
        <v>0</v>
      </c>
      <c r="H212">
        <f t="array" ref="H212">FREQUENCY(IF('Data Transformation'!$B$4:$B$8425=B195,'Data Transformation'!$G$4:$G$8425),'Bin Analysis'!$B212)</f>
        <v>2073</v>
      </c>
      <c r="I212">
        <f t="shared" si="25"/>
        <v>0</v>
      </c>
      <c r="J212">
        <f t="shared" si="26"/>
        <v>0</v>
      </c>
      <c r="K212">
        <f>J212*Weighting!$W$20</f>
        <v>0</v>
      </c>
      <c r="M212" s="14"/>
    </row>
    <row r="213" spans="1:25" x14ac:dyDescent="0.25">
      <c r="A213" s="32" t="str">
        <f>IF(Weighting!$P$21&gt;0,B213,"")</f>
        <v/>
      </c>
      <c r="B213" t="e">
        <f>Weighting!$C$21</f>
        <v>#DIV/0!</v>
      </c>
      <c r="C213" t="e">
        <f>Weighting!$F$21</f>
        <v>#NUM!</v>
      </c>
      <c r="D213" t="e">
        <f>IF(C213=1,'Data Transformation'!$G$3+0.5*'Data Transformation'!$W$25,IF(C214=1,D214-'Data Transformation'!$W$25,FALSE))</f>
        <v>#NUM!</v>
      </c>
      <c r="E213">
        <f t="array" ref="E213">IF(ISLOGICAL(D213),"",FREQUENCY(IF('Data Transformation'!$B$425:$B$8425='Bin Analysis'!$B195,'Data Transformation'!$G$425:$G$8425),D213))</f>
        <v>2001</v>
      </c>
      <c r="F213">
        <f t="shared" si="24"/>
        <v>0</v>
      </c>
      <c r="G213">
        <f>Weighting!$H$21</f>
        <v>0</v>
      </c>
      <c r="H213">
        <f t="array" ref="H213">FREQUENCY(IF('Data Transformation'!$B$4:$B$8425=B195,'Data Transformation'!$G$4:$G$8425),'Bin Analysis'!$B213)</f>
        <v>2073</v>
      </c>
      <c r="I213">
        <f t="shared" si="25"/>
        <v>0</v>
      </c>
      <c r="J213">
        <f t="shared" si="26"/>
        <v>0</v>
      </c>
      <c r="K213">
        <f>J213*Weighting!$W$21</f>
        <v>0</v>
      </c>
      <c r="M213" s="14"/>
    </row>
    <row r="214" spans="1:25" x14ac:dyDescent="0.25">
      <c r="A214" s="32" t="str">
        <f>IF(Weighting!$P$22&gt;0,B214,"")</f>
        <v/>
      </c>
      <c r="B214" t="e">
        <f>Weighting!$C$22</f>
        <v>#DIV/0!</v>
      </c>
      <c r="C214" t="e">
        <f>Weighting!$F$22</f>
        <v>#NUM!</v>
      </c>
      <c r="D214" t="e">
        <f>IF(C214=1,'Data Transformation'!$G$3+0.5*'Data Transformation'!$W$25,IF(C215=1,D215-'Data Transformation'!$W$25,FALSE))</f>
        <v>#NUM!</v>
      </c>
      <c r="E214">
        <f t="array" ref="E214">IF(ISLOGICAL(D214),"",FREQUENCY(IF('Data Transformation'!$B$425:$B$8425='Bin Analysis'!$B195,'Data Transformation'!$G$425:$G$8425),D214))</f>
        <v>2001</v>
      </c>
      <c r="F214">
        <f t="shared" si="24"/>
        <v>0</v>
      </c>
      <c r="G214">
        <f>Weighting!$H$22</f>
        <v>0</v>
      </c>
      <c r="H214">
        <f t="array" ref="H214">FREQUENCY(IF('Data Transformation'!$B$4:$B$8425=B195,'Data Transformation'!$G$4:$G$8425),'Bin Analysis'!$B214)</f>
        <v>2073</v>
      </c>
      <c r="I214">
        <f t="shared" si="25"/>
        <v>0</v>
      </c>
      <c r="J214">
        <f t="shared" si="26"/>
        <v>0</v>
      </c>
      <c r="K214">
        <f>J214*Weighting!$W$22</f>
        <v>0</v>
      </c>
      <c r="M214" s="14"/>
    </row>
    <row r="215" spans="1:25" x14ac:dyDescent="0.25">
      <c r="A215" s="32" t="str">
        <f>IF(Weighting!$P$23&gt;0,B215,"")</f>
        <v/>
      </c>
      <c r="B215" t="e">
        <f>Weighting!$C$23</f>
        <v>#DIV/0!</v>
      </c>
      <c r="C215" t="e">
        <f>Weighting!$F$23</f>
        <v>#NUM!</v>
      </c>
      <c r="D215" t="e">
        <f>IF(C215=1,'Data Transformation'!$G$3+0.5*'Data Transformation'!$W$25,IF(C216=1,D216-'Data Transformation'!$W$25,FALSE))</f>
        <v>#NUM!</v>
      </c>
      <c r="E215">
        <f t="array" ref="E215">IF(ISLOGICAL(D215),"",FREQUENCY(IF('Data Transformation'!$B$425:$B$8425='Bin Analysis'!$B195,'Data Transformation'!$G$425:$G$8425),D215))</f>
        <v>2001</v>
      </c>
      <c r="F215">
        <f t="shared" si="24"/>
        <v>0</v>
      </c>
      <c r="G215">
        <f>Weighting!$H$23</f>
        <v>0</v>
      </c>
      <c r="H215">
        <f t="array" ref="H215">FREQUENCY(IF('Data Transformation'!$B$4:$B$8425=B195,'Data Transformation'!$G$4:$G$8425),'Bin Analysis'!$B215)</f>
        <v>2073</v>
      </c>
      <c r="I215">
        <f t="shared" si="25"/>
        <v>0</v>
      </c>
      <c r="J215">
        <f t="shared" si="26"/>
        <v>0</v>
      </c>
      <c r="K215">
        <f>J215*Weighting!$W$23</f>
        <v>0</v>
      </c>
      <c r="M215" s="14"/>
    </row>
    <row r="216" spans="1:25" x14ac:dyDescent="0.25">
      <c r="A216" s="32" t="str">
        <f>IF(Weighting!$P$24&gt;0,B216,"")</f>
        <v/>
      </c>
      <c r="B216" t="e">
        <f>Weighting!$C$24</f>
        <v>#DIV/0!</v>
      </c>
      <c r="C216" t="e">
        <f>Weighting!$F$24</f>
        <v>#NUM!</v>
      </c>
      <c r="D216" t="e">
        <f>IF(C216=1,'Data Transformation'!$G$3+0.5*'Data Transformation'!$W$25,IF(C217=1,D217-'Data Transformation'!$W$25,FALSE))</f>
        <v>#NUM!</v>
      </c>
      <c r="E216">
        <f t="array" ref="E216">IF(ISLOGICAL(D216),"",FREQUENCY(IF('Data Transformation'!$B$425:$B$8425='Bin Analysis'!$B195,'Data Transformation'!$G$425:$G$8425),D216))</f>
        <v>2001</v>
      </c>
      <c r="F216">
        <f t="shared" si="24"/>
        <v>0</v>
      </c>
      <c r="G216">
        <f>Weighting!$H$24</f>
        <v>0</v>
      </c>
      <c r="H216">
        <f t="array" ref="H216">FREQUENCY(IF('Data Transformation'!$B$4:$B$8425=B195,'Data Transformation'!$G$4:$G$8425),'Bin Analysis'!$B216)</f>
        <v>2073</v>
      </c>
      <c r="I216">
        <f t="shared" si="25"/>
        <v>0</v>
      </c>
      <c r="J216">
        <f t="shared" si="26"/>
        <v>0</v>
      </c>
      <c r="K216">
        <f>J216*Weighting!$W$24</f>
        <v>0</v>
      </c>
      <c r="M216" s="14"/>
    </row>
    <row r="217" spans="1:25" x14ac:dyDescent="0.25">
      <c r="A217" s="32" t="str">
        <f>IF(Weighting!$P$25&gt;0,B217,"")</f>
        <v/>
      </c>
      <c r="B217" t="e">
        <f>Weighting!$C$25</f>
        <v>#DIV/0!</v>
      </c>
      <c r="C217" t="e">
        <f>Weighting!$F$25</f>
        <v>#NUM!</v>
      </c>
      <c r="D217" t="e">
        <f>IF(C217=1,'Data Transformation'!$G$3+0.5*'Data Transformation'!$W$25,IF(C218=1,D218-'Data Transformation'!$W$25,FALSE))</f>
        <v>#NUM!</v>
      </c>
      <c r="E217">
        <f t="array" ref="E217">IF(ISLOGICAL(D217),"",FREQUENCY(IF('Data Transformation'!$B$425:$B$8425='Bin Analysis'!$B195,'Data Transformation'!$G$425:$G$8425),D217))</f>
        <v>2001</v>
      </c>
      <c r="F217">
        <f t="shared" si="24"/>
        <v>0</v>
      </c>
      <c r="G217">
        <f>Weighting!$H$25</f>
        <v>0</v>
      </c>
      <c r="H217">
        <f t="array" ref="H217">FREQUENCY(IF('Data Transformation'!$B$4:$B$8425=B195,'Data Transformation'!$G$4:$G$8425),'Bin Analysis'!$B217)</f>
        <v>2073</v>
      </c>
      <c r="I217">
        <f t="shared" si="25"/>
        <v>0</v>
      </c>
      <c r="J217">
        <f t="shared" si="26"/>
        <v>0</v>
      </c>
      <c r="K217">
        <f>J217*Weighting!$W$25</f>
        <v>0</v>
      </c>
      <c r="M217" s="14"/>
    </row>
    <row r="218" spans="1:25" x14ac:dyDescent="0.25">
      <c r="O218"/>
      <c r="P218"/>
      <c r="Q218"/>
      <c r="R218"/>
    </row>
    <row r="219" spans="1:25" ht="23.25" x14ac:dyDescent="0.35">
      <c r="A219" s="21" t="s">
        <v>0</v>
      </c>
      <c r="B219" s="21" t="str">
        <f>IFERROR(VLOOKUP(C219,'Data Transformation'!$L$6:$M$426,2,FALSE),"")</f>
        <v/>
      </c>
      <c r="C219" s="21">
        <f>C195+1</f>
        <v>9</v>
      </c>
      <c r="D219" s="21"/>
      <c r="E219" s="21"/>
      <c r="F219" s="21"/>
      <c r="G219" s="21"/>
      <c r="H219" s="22"/>
      <c r="I219" s="22"/>
      <c r="J219" s="22"/>
      <c r="K219" s="21"/>
      <c r="L219" s="21" t="str">
        <f>B219</f>
        <v/>
      </c>
      <c r="M219" s="23" t="e">
        <f>INDEX('Data Transformation'!$O$4:$O$424,MATCH($B219,'Data Transformation'!$M$4:$M$424,0),MATCH($M$2,'Data Transformation'!$O$3,0))</f>
        <v>#N/A</v>
      </c>
      <c r="N219" s="27" t="e">
        <f>IF('Input and Summary Results'!$J$16="minimum",'Bin Analysis'!X220/(M219-1),'Bin Analysis'!Y219/('Bin Analysis'!M219-1))</f>
        <v>#N/A</v>
      </c>
      <c r="O219" s="27" t="e">
        <f>IF(M219=FALSE,NA(),(VLOOKUP(1,C222:K241,4,FALSE))/(M219-1))</f>
        <v>#N/A</v>
      </c>
      <c r="P219" s="27" t="e">
        <f>IF(M219=FALSE,NA(),SUM(J222:J241)/Weighting!$S$5)</f>
        <v>#N/A</v>
      </c>
      <c r="Q219" s="27" t="e">
        <f>IF(M219=FALSE,NA(),SUM(K222:K241)/Weighting!$S$6)</f>
        <v>#N/A</v>
      </c>
      <c r="R219" s="27" t="e">
        <f>IF(M219=FALSE,NA(),(VLOOKUP(1,G222:K241,3,FALSE))/(M219-1))</f>
        <v>#N/A</v>
      </c>
      <c r="S219" s="22" t="e">
        <f>IF(M219=FALSE,NA(),IF(SUM(J222:J241)=2,"yes","no"))</f>
        <v>#N/A</v>
      </c>
      <c r="X219" s="2" cm="2">
        <f t="array" ref="X219:X220">FREQUENCY(IF('Data Transformation'!$B$425:$B$6424='Bin Analysis'!L219,'Data Transformation'!$G$425:$G$6424),'Data Transformation'!$U$11)</f>
        <v>0</v>
      </c>
      <c r="Y219" s="2" cm="2">
        <f t="array" ref="Y219:Y220">FREQUENCY(IF('Data Transformation'!$B$425:$B$6424='Bin Analysis'!L219,'Data Transformation'!$G$425:$G$6424),'Data Transformation'!$U$12)</f>
        <v>0</v>
      </c>
    </row>
    <row r="220" spans="1:25" x14ac:dyDescent="0.25">
      <c r="A220" s="14" t="s">
        <v>67</v>
      </c>
      <c r="B220" t="s">
        <v>47</v>
      </c>
      <c r="C220" t="s">
        <v>5</v>
      </c>
      <c r="D220" t="s">
        <v>100</v>
      </c>
      <c r="E220" t="s">
        <v>101</v>
      </c>
      <c r="F220" t="s">
        <v>102</v>
      </c>
      <c r="G220" t="s">
        <v>70</v>
      </c>
      <c r="H220" t="s">
        <v>31</v>
      </c>
      <c r="I220" t="s">
        <v>32</v>
      </c>
      <c r="J220" t="s">
        <v>46</v>
      </c>
      <c r="K220" s="14" t="s">
        <v>45</v>
      </c>
      <c r="M220" s="14"/>
      <c r="X220" s="2">
        <v>0</v>
      </c>
      <c r="Y220" s="2">
        <v>0</v>
      </c>
    </row>
    <row r="221" spans="1:25" x14ac:dyDescent="0.25">
      <c r="A221" s="32"/>
      <c r="D221" t="e">
        <f>IF(C221=1,'Data Transformation'!$G$3+0.5*'Data Transformation'!$W$25,IF(C222=1,D222-'Data Transformation'!$W$25,FALSE))</f>
        <v>#NUM!</v>
      </c>
      <c r="E221">
        <f t="array" ref="E221">IF(ISLOGICAL(D221),"",FREQUENCY(IF('Data Transformation'!$B$425:$B$8425='Bin Analysis'!$B219,'Data Transformation'!$G$425:$G$8425),D221))</f>
        <v>2001</v>
      </c>
      <c r="F221" t="e">
        <f>IF(ISLOGICAL(D221),"",E221-E220)</f>
        <v>#VALUE!</v>
      </c>
      <c r="M221" s="14"/>
    </row>
    <row r="222" spans="1:25" x14ac:dyDescent="0.25">
      <c r="A222" s="32" t="e">
        <f>IF(Weighting!$P$6&gt;0,B222,"")</f>
        <v>#NUM!</v>
      </c>
      <c r="B222" t="e">
        <f>Weighting!$C$6</f>
        <v>#DIV/0!</v>
      </c>
      <c r="C222" t="e">
        <f>Weighting!$F$6</f>
        <v>#NUM!</v>
      </c>
      <c r="D222" t="e">
        <f>IF(C222=1,'Data Transformation'!$G$3+0.5*'Data Transformation'!$W$25,IF(C223=1,D223-'Data Transformation'!$W$25,FALSE))</f>
        <v>#NUM!</v>
      </c>
      <c r="E222">
        <f t="array" ref="E222">IF(ISLOGICAL(D222),"",FREQUENCY(IF('Data Transformation'!$B$425:$B$8425='Bin Analysis'!$B219,'Data Transformation'!$G$425:$G$8425),D222))</f>
        <v>2001</v>
      </c>
      <c r="F222">
        <f>IF(ISLOGICAL(D222),"",E222-E221)</f>
        <v>0</v>
      </c>
      <c r="G222">
        <f>Weighting!$H$6</f>
        <v>1</v>
      </c>
      <c r="H222">
        <f t="array" ref="H222">FREQUENCY(IF('Data Transformation'!$B$4:$B$8425=B219,'Data Transformation'!$G$4:$G$8425),'Bin Analysis'!$B222)</f>
        <v>2073</v>
      </c>
      <c r="I222">
        <f>H222-H221</f>
        <v>2073</v>
      </c>
      <c r="J222">
        <f>IF(I222=0,0,1)</f>
        <v>1</v>
      </c>
      <c r="K222" t="e">
        <f>J222*Weighting!$W$6</f>
        <v>#NUM!</v>
      </c>
      <c r="M222" s="14"/>
    </row>
    <row r="223" spans="1:25" x14ac:dyDescent="0.25">
      <c r="A223" s="32" t="str">
        <f>IF(Weighting!$P$7&gt;0,B223,"")</f>
        <v/>
      </c>
      <c r="B223" t="e">
        <f>Weighting!$C$7</f>
        <v>#DIV/0!</v>
      </c>
      <c r="C223" t="e">
        <f>Weighting!$F$7</f>
        <v>#NUM!</v>
      </c>
      <c r="D223" t="e">
        <f>IF(C223=1,'Data Transformation'!$G$3+0.5*'Data Transformation'!$W$25,IF(C224=1,D224-'Data Transformation'!$W$25,FALSE))</f>
        <v>#NUM!</v>
      </c>
      <c r="E223">
        <f t="array" ref="E223">IF(ISLOGICAL(D223),"",FREQUENCY(IF('Data Transformation'!$B$425:$B$8425='Bin Analysis'!$B219,'Data Transformation'!$G$425:$G$8425),D223))</f>
        <v>2001</v>
      </c>
      <c r="F223">
        <f t="shared" ref="F223:F241" si="27">IF(ISLOGICAL(D223),"",E223-E222)</f>
        <v>0</v>
      </c>
      <c r="G223">
        <f>Weighting!$H$7</f>
        <v>0</v>
      </c>
      <c r="H223">
        <f t="array" ref="H223">FREQUENCY(IF('Data Transformation'!$B$4:$B$8425=B219,'Data Transformation'!$G$4:$G$8425),'Bin Analysis'!$B223)</f>
        <v>2073</v>
      </c>
      <c r="I223">
        <f t="shared" ref="I223:I241" si="28">H223-H222</f>
        <v>0</v>
      </c>
      <c r="J223">
        <f>IF(I223=0,0,1)</f>
        <v>0</v>
      </c>
      <c r="K223">
        <f>J223*Weighting!$W$7</f>
        <v>0</v>
      </c>
      <c r="M223" s="14"/>
    </row>
    <row r="224" spans="1:25" x14ac:dyDescent="0.25">
      <c r="A224" s="32" t="str">
        <f>IF(Weighting!$P$8&gt;0,B224,"")</f>
        <v/>
      </c>
      <c r="B224" t="e">
        <f>Weighting!$C$8</f>
        <v>#DIV/0!</v>
      </c>
      <c r="C224" t="e">
        <f>Weighting!$F$8</f>
        <v>#NUM!</v>
      </c>
      <c r="D224" t="e">
        <f>IF(C224=1,'Data Transformation'!$G$3+0.5*'Data Transformation'!$W$25,IF(C225=1,D225-'Data Transformation'!$W$25,FALSE))</f>
        <v>#NUM!</v>
      </c>
      <c r="E224">
        <f t="array" ref="E224">IF(ISLOGICAL(D224),"",FREQUENCY(IF('Data Transformation'!$B$425:$B$8425='Bin Analysis'!$B219,'Data Transformation'!$G$425:$G$8425),D224))</f>
        <v>2001</v>
      </c>
      <c r="F224">
        <f t="shared" si="27"/>
        <v>0</v>
      </c>
      <c r="G224">
        <f>Weighting!$H$8</f>
        <v>0</v>
      </c>
      <c r="H224">
        <f t="array" ref="H224">FREQUENCY(IF('Data Transformation'!$B$4:$B$8425=B219,'Data Transformation'!$G$4:$G$8425),'Bin Analysis'!$B224)</f>
        <v>2073</v>
      </c>
      <c r="I224">
        <f t="shared" si="28"/>
        <v>0</v>
      </c>
      <c r="J224">
        <f t="shared" ref="J224:J241" si="29">IF(I224=0,0,1)</f>
        <v>0</v>
      </c>
      <c r="K224">
        <f>J224*Weighting!$W$8</f>
        <v>0</v>
      </c>
      <c r="M224" s="14"/>
    </row>
    <row r="225" spans="1:13" x14ac:dyDescent="0.25">
      <c r="A225" s="32" t="str">
        <f>IF(Weighting!$P$9&gt;0,B225,"")</f>
        <v/>
      </c>
      <c r="B225" s="50" t="e">
        <f>Weighting!$C$9</f>
        <v>#DIV/0!</v>
      </c>
      <c r="C225" t="e">
        <f>Weighting!$F$9</f>
        <v>#NUM!</v>
      </c>
      <c r="D225" t="e">
        <f>IF(C225=1,'Data Transformation'!$G$3+0.5*'Data Transformation'!$W$25,IF(C226=1,D226-'Data Transformation'!$W$25,FALSE))</f>
        <v>#NUM!</v>
      </c>
      <c r="E225">
        <f t="array" ref="E225">IF(ISLOGICAL(D225),"",FREQUENCY(IF('Data Transformation'!$B$425:$B$8425='Bin Analysis'!$B219,'Data Transformation'!$G$425:$G$8425),D225))</f>
        <v>2001</v>
      </c>
      <c r="F225">
        <f t="shared" si="27"/>
        <v>0</v>
      </c>
      <c r="G225">
        <f>Weighting!$H$9</f>
        <v>0</v>
      </c>
      <c r="H225">
        <f t="array" ref="H225">FREQUENCY(IF('Data Transformation'!$B$4:$B$8425=B219,'Data Transformation'!$G$4:$G$8425),'Bin Analysis'!$B225)</f>
        <v>2073</v>
      </c>
      <c r="I225">
        <f t="shared" si="28"/>
        <v>0</v>
      </c>
      <c r="J225">
        <f t="shared" si="29"/>
        <v>0</v>
      </c>
      <c r="K225">
        <f>J225*Weighting!$W$9</f>
        <v>0</v>
      </c>
      <c r="M225" s="14"/>
    </row>
    <row r="226" spans="1:13" x14ac:dyDescent="0.25">
      <c r="A226" s="32" t="str">
        <f>IF(Weighting!$P$10&gt;0,B226,"")</f>
        <v/>
      </c>
      <c r="B226" t="e">
        <f>Weighting!$C$10</f>
        <v>#DIV/0!</v>
      </c>
      <c r="C226" t="e">
        <f>Weighting!$F$10</f>
        <v>#NUM!</v>
      </c>
      <c r="D226" t="e">
        <f>IF(C226=1,'Data Transformation'!$G$3+0.5*'Data Transformation'!$W$25,IF(C227=1,D227-'Data Transformation'!$W$25,FALSE))</f>
        <v>#NUM!</v>
      </c>
      <c r="E226">
        <f t="array" ref="E226">IF(ISLOGICAL(D226),"",FREQUENCY(IF('Data Transformation'!$B$425:$B$8425='Bin Analysis'!$B219,'Data Transformation'!$G$425:$G$8425),D226))</f>
        <v>2001</v>
      </c>
      <c r="F226">
        <f t="shared" si="27"/>
        <v>0</v>
      </c>
      <c r="G226">
        <f>Weighting!$H$10</f>
        <v>0</v>
      </c>
      <c r="H226">
        <f t="array" ref="H226">FREQUENCY(IF('Data Transformation'!$B$4:$B$8425=B219,'Data Transformation'!$G$4:$G$8425),'Bin Analysis'!$B226)</f>
        <v>2073</v>
      </c>
      <c r="I226">
        <f t="shared" si="28"/>
        <v>0</v>
      </c>
      <c r="J226">
        <f t="shared" si="29"/>
        <v>0</v>
      </c>
      <c r="K226">
        <f>J226*Weighting!$W$10</f>
        <v>0</v>
      </c>
      <c r="M226" s="14"/>
    </row>
    <row r="227" spans="1:13" x14ac:dyDescent="0.25">
      <c r="A227" s="32" t="str">
        <f>IF(Weighting!$P$11&gt;0,B227,"")</f>
        <v/>
      </c>
      <c r="B227" t="e">
        <f>Weighting!$C$11</f>
        <v>#DIV/0!</v>
      </c>
      <c r="C227" t="e">
        <f>Weighting!$F$11</f>
        <v>#NUM!</v>
      </c>
      <c r="D227" t="e">
        <f>IF(C227=1,'Data Transformation'!$G$3+0.5*'Data Transformation'!$W$25,IF(C228=1,D228-'Data Transformation'!$W$25,FALSE))</f>
        <v>#NUM!</v>
      </c>
      <c r="E227">
        <f t="array" ref="E227">IF(ISLOGICAL(D227),"",FREQUENCY(IF('Data Transformation'!$B$425:$B$8425='Bin Analysis'!$B219,'Data Transformation'!$G$425:$G$8425),D227))</f>
        <v>2001</v>
      </c>
      <c r="F227">
        <f t="shared" si="27"/>
        <v>0</v>
      </c>
      <c r="G227">
        <f>Weighting!$H$11</f>
        <v>0</v>
      </c>
      <c r="H227">
        <f t="array" ref="H227">FREQUENCY(IF('Data Transformation'!$B$4:$B$8425=B219,'Data Transformation'!$G$4:$G$8425),'Bin Analysis'!$B227)</f>
        <v>2073</v>
      </c>
      <c r="I227">
        <f t="shared" si="28"/>
        <v>0</v>
      </c>
      <c r="J227">
        <f t="shared" si="29"/>
        <v>0</v>
      </c>
      <c r="K227">
        <f>J227*Weighting!$W$11</f>
        <v>0</v>
      </c>
      <c r="M227" s="14"/>
    </row>
    <row r="228" spans="1:13" x14ac:dyDescent="0.25">
      <c r="A228" s="32" t="str">
        <f>IF(Weighting!$P$12&gt;0,B228,"")</f>
        <v/>
      </c>
      <c r="B228" t="e">
        <f>Weighting!$C$12</f>
        <v>#DIV/0!</v>
      </c>
      <c r="C228" t="e">
        <f>Weighting!$F$12</f>
        <v>#NUM!</v>
      </c>
      <c r="D228" t="e">
        <f>IF(C228=1,'Data Transformation'!$G$3+0.5*'Data Transformation'!$W$25,IF(C229=1,D229-'Data Transformation'!$W$25,FALSE))</f>
        <v>#NUM!</v>
      </c>
      <c r="E228">
        <f t="array" ref="E228">IF(ISLOGICAL(D228),"",FREQUENCY(IF('Data Transformation'!$B$425:$B$8425='Bin Analysis'!$B219,'Data Transformation'!$G$425:$G$8425),D228))</f>
        <v>2001</v>
      </c>
      <c r="F228">
        <f t="shared" si="27"/>
        <v>0</v>
      </c>
      <c r="G228">
        <f>Weighting!$H$12</f>
        <v>0</v>
      </c>
      <c r="H228">
        <f t="array" ref="H228">FREQUENCY(IF('Data Transformation'!$B$4:$B$8425=B219,'Data Transformation'!$G$4:$G$8425),'Bin Analysis'!$B228)</f>
        <v>2073</v>
      </c>
      <c r="I228">
        <f t="shared" si="28"/>
        <v>0</v>
      </c>
      <c r="J228">
        <f t="shared" si="29"/>
        <v>0</v>
      </c>
      <c r="K228">
        <f>J228*Weighting!$W$12</f>
        <v>0</v>
      </c>
      <c r="M228" s="14"/>
    </row>
    <row r="229" spans="1:13" x14ac:dyDescent="0.25">
      <c r="A229" s="32" t="str">
        <f>IF(Weighting!$P$13&gt;0,B229,"")</f>
        <v/>
      </c>
      <c r="B229" t="e">
        <f>Weighting!$C$13</f>
        <v>#DIV/0!</v>
      </c>
      <c r="C229" t="e">
        <f>Weighting!$F$13</f>
        <v>#NUM!</v>
      </c>
      <c r="D229" t="e">
        <f>IF(C229=1,'Data Transformation'!$G$3+0.5*'Data Transformation'!$W$25,IF(C230=1,D230-'Data Transformation'!$W$25,FALSE))</f>
        <v>#NUM!</v>
      </c>
      <c r="E229">
        <f t="array" ref="E229">IF(ISLOGICAL(D229),"",FREQUENCY(IF('Data Transformation'!$B$425:$B$8425='Bin Analysis'!$B219,'Data Transformation'!$G$425:$G$8425),D229))</f>
        <v>2001</v>
      </c>
      <c r="F229">
        <f t="shared" si="27"/>
        <v>0</v>
      </c>
      <c r="G229">
        <f>Weighting!$H$13</f>
        <v>0</v>
      </c>
      <c r="H229">
        <f t="array" ref="H229">FREQUENCY(IF('Data Transformation'!$B$4:$B$8425=B219,'Data Transformation'!$G$4:$G$8425),'Bin Analysis'!$B229)</f>
        <v>2073</v>
      </c>
      <c r="I229">
        <f t="shared" si="28"/>
        <v>0</v>
      </c>
      <c r="J229">
        <f t="shared" si="29"/>
        <v>0</v>
      </c>
      <c r="K229">
        <f>J229*Weighting!$W$13</f>
        <v>0</v>
      </c>
      <c r="M229" s="14"/>
    </row>
    <row r="230" spans="1:13" x14ac:dyDescent="0.25">
      <c r="A230" s="32" t="str">
        <f>IF(Weighting!$P$14&gt;0,B230,"")</f>
        <v/>
      </c>
      <c r="B230" t="e">
        <f>Weighting!$C$14</f>
        <v>#DIV/0!</v>
      </c>
      <c r="C230" t="e">
        <f>Weighting!$F$14</f>
        <v>#NUM!</v>
      </c>
      <c r="D230" t="e">
        <f>IF(C230=1,'Data Transformation'!$G$3+0.5*'Data Transformation'!$W$25,IF(C231=1,D231-'Data Transformation'!$W$25,FALSE))</f>
        <v>#NUM!</v>
      </c>
      <c r="E230">
        <f t="array" ref="E230">IF(ISLOGICAL(D230),"",FREQUENCY(IF('Data Transformation'!$B$425:$B$8425='Bin Analysis'!$B219,'Data Transformation'!$G$425:$G$8425),D230))</f>
        <v>2001</v>
      </c>
      <c r="F230">
        <f t="shared" si="27"/>
        <v>0</v>
      </c>
      <c r="G230">
        <f>Weighting!$H$14</f>
        <v>0</v>
      </c>
      <c r="H230">
        <f t="array" ref="H230">FREQUENCY(IF('Data Transformation'!$B$4:$B$8425=B219,'Data Transformation'!$G$4:$G$8425),'Bin Analysis'!$B230)</f>
        <v>2073</v>
      </c>
      <c r="I230">
        <f t="shared" si="28"/>
        <v>0</v>
      </c>
      <c r="J230">
        <f t="shared" si="29"/>
        <v>0</v>
      </c>
      <c r="K230">
        <f>J230*Weighting!$W$14</f>
        <v>0</v>
      </c>
      <c r="M230" s="14"/>
    </row>
    <row r="231" spans="1:13" x14ac:dyDescent="0.25">
      <c r="A231" s="32" t="str">
        <f>IF(Weighting!$P$15&gt;0,B231,"")</f>
        <v/>
      </c>
      <c r="B231" t="e">
        <f>Weighting!$C$15</f>
        <v>#DIV/0!</v>
      </c>
      <c r="C231" t="e">
        <f>Weighting!$F$15</f>
        <v>#NUM!</v>
      </c>
      <c r="D231" t="e">
        <f>IF(C231=1,'Data Transformation'!$G$3+0.5*'Data Transformation'!$W$25,IF(C232=1,D232-'Data Transformation'!$W$25,FALSE))</f>
        <v>#NUM!</v>
      </c>
      <c r="E231">
        <f t="array" ref="E231">IF(ISLOGICAL(D231),"",FREQUENCY(IF('Data Transformation'!$B$425:$B$8425='Bin Analysis'!$B219,'Data Transformation'!$G$425:$G$8425),D231))</f>
        <v>2001</v>
      </c>
      <c r="F231">
        <f t="shared" si="27"/>
        <v>0</v>
      </c>
      <c r="G231">
        <f>Weighting!$H$15</f>
        <v>0</v>
      </c>
      <c r="H231">
        <f t="array" ref="H231">FREQUENCY(IF('Data Transformation'!$B$4:$B$8425=B219,'Data Transformation'!$G$4:$G$8425),'Bin Analysis'!$B231)</f>
        <v>2073</v>
      </c>
      <c r="I231">
        <f t="shared" si="28"/>
        <v>0</v>
      </c>
      <c r="J231">
        <f t="shared" si="29"/>
        <v>0</v>
      </c>
      <c r="K231">
        <f>J231*Weighting!$W$15</f>
        <v>0</v>
      </c>
      <c r="M231" s="14"/>
    </row>
    <row r="232" spans="1:13" x14ac:dyDescent="0.25">
      <c r="A232" s="32" t="str">
        <f>IF(Weighting!$P$16&gt;0,B232,"")</f>
        <v/>
      </c>
      <c r="B232" t="e">
        <f>Weighting!$C$16</f>
        <v>#DIV/0!</v>
      </c>
      <c r="C232" t="e">
        <f>Weighting!$F$16</f>
        <v>#NUM!</v>
      </c>
      <c r="D232" t="e">
        <f>IF(C232=1,'Data Transformation'!$G$3+0.5*'Data Transformation'!$W$25,IF(C233=1,D233-'Data Transformation'!$W$25,FALSE))</f>
        <v>#NUM!</v>
      </c>
      <c r="E232">
        <f t="array" ref="E232">IF(ISLOGICAL(D232),"",FREQUENCY(IF('Data Transformation'!$B$425:$B$8425='Bin Analysis'!$B219,'Data Transformation'!$G$425:$G$8425),D232))</f>
        <v>2001</v>
      </c>
      <c r="F232">
        <f t="shared" si="27"/>
        <v>0</v>
      </c>
      <c r="G232">
        <f>Weighting!$H$16</f>
        <v>0</v>
      </c>
      <c r="H232">
        <f t="array" ref="H232">FREQUENCY(IF('Data Transformation'!$B$4:$B$8425=B219,'Data Transformation'!$G$4:$G$8425),'Bin Analysis'!$B232)</f>
        <v>2073</v>
      </c>
      <c r="I232">
        <f t="shared" si="28"/>
        <v>0</v>
      </c>
      <c r="J232">
        <f t="shared" si="29"/>
        <v>0</v>
      </c>
      <c r="K232">
        <f>J232*Weighting!$W$16</f>
        <v>0</v>
      </c>
      <c r="M232" s="14"/>
    </row>
    <row r="233" spans="1:13" x14ac:dyDescent="0.25">
      <c r="A233" s="32" t="str">
        <f>IF(Weighting!$P$17&gt;0,B233,"")</f>
        <v/>
      </c>
      <c r="B233" t="e">
        <f>Weighting!$C$17</f>
        <v>#DIV/0!</v>
      </c>
      <c r="C233" t="e">
        <f>Weighting!$F$17</f>
        <v>#NUM!</v>
      </c>
      <c r="D233" t="e">
        <f>IF(C233=1,'Data Transformation'!$G$3+0.5*'Data Transformation'!$W$25,IF(C234=1,D234-'Data Transformation'!$W$25,FALSE))</f>
        <v>#NUM!</v>
      </c>
      <c r="E233">
        <f t="array" ref="E233">IF(ISLOGICAL(D233),"",FREQUENCY(IF('Data Transformation'!$B$425:$B$8425='Bin Analysis'!$B219,'Data Transformation'!$G$425:$G$8425),D233))</f>
        <v>2001</v>
      </c>
      <c r="F233">
        <f t="shared" si="27"/>
        <v>0</v>
      </c>
      <c r="G233">
        <f>Weighting!$H$17</f>
        <v>0</v>
      </c>
      <c r="H233">
        <f t="array" ref="H233">FREQUENCY(IF('Data Transformation'!$B$4:$B$8425=B219,'Data Transformation'!$G$4:$G$8425),'Bin Analysis'!$B233)</f>
        <v>2073</v>
      </c>
      <c r="I233">
        <f t="shared" si="28"/>
        <v>0</v>
      </c>
      <c r="J233">
        <f t="shared" si="29"/>
        <v>0</v>
      </c>
      <c r="K233">
        <f>J233*Weighting!$W$17</f>
        <v>0</v>
      </c>
      <c r="M233" s="14"/>
    </row>
    <row r="234" spans="1:13" x14ac:dyDescent="0.25">
      <c r="A234" s="32" t="str">
        <f>IF(Weighting!$P$18&gt;0,B234,"")</f>
        <v/>
      </c>
      <c r="B234" t="e">
        <f>Weighting!$C$18</f>
        <v>#DIV/0!</v>
      </c>
      <c r="C234" t="e">
        <f>Weighting!$F$18</f>
        <v>#NUM!</v>
      </c>
      <c r="D234" t="e">
        <f>IF(C234=1,'Data Transformation'!$G$3+0.5*'Data Transformation'!$W$25,IF(C235=1,D235-'Data Transformation'!$W$25,FALSE))</f>
        <v>#NUM!</v>
      </c>
      <c r="E234">
        <f t="array" ref="E234">IF(ISLOGICAL(D234),"",FREQUENCY(IF('Data Transformation'!$B$425:$B$8425='Bin Analysis'!$B219,'Data Transformation'!$G$425:$G$8425),D234))</f>
        <v>2001</v>
      </c>
      <c r="F234">
        <f t="shared" si="27"/>
        <v>0</v>
      </c>
      <c r="G234">
        <f>Weighting!$H$18</f>
        <v>0</v>
      </c>
      <c r="H234">
        <f t="array" ref="H234">FREQUENCY(IF('Data Transformation'!$B$4:$B$8425=B219,'Data Transformation'!$G$4:$G$8425),'Bin Analysis'!$B234)</f>
        <v>2073</v>
      </c>
      <c r="I234">
        <f t="shared" si="28"/>
        <v>0</v>
      </c>
      <c r="J234">
        <f t="shared" si="29"/>
        <v>0</v>
      </c>
      <c r="K234">
        <f>J234*Weighting!$W$18</f>
        <v>0</v>
      </c>
      <c r="M234" s="14"/>
    </row>
    <row r="235" spans="1:13" x14ac:dyDescent="0.25">
      <c r="A235" s="32" t="str">
        <f>IF(Weighting!$P$19&gt;0,B235,"")</f>
        <v/>
      </c>
      <c r="B235" t="e">
        <f>Weighting!$C$19</f>
        <v>#DIV/0!</v>
      </c>
      <c r="C235" t="e">
        <f>Weighting!$F$19</f>
        <v>#NUM!</v>
      </c>
      <c r="D235" t="e">
        <f>IF(C235=1,'Data Transformation'!$G$3+0.5*'Data Transformation'!$W$25,IF(C236=1,D236-'Data Transformation'!$W$25,FALSE))</f>
        <v>#NUM!</v>
      </c>
      <c r="E235">
        <f t="array" ref="E235">IF(ISLOGICAL(D235),"",FREQUENCY(IF('Data Transformation'!$B$425:$B$8425='Bin Analysis'!$B219,'Data Transformation'!$G$425:$G$8425),D235))</f>
        <v>2001</v>
      </c>
      <c r="F235">
        <f t="shared" si="27"/>
        <v>0</v>
      </c>
      <c r="G235">
        <f>Weighting!$H$19</f>
        <v>0</v>
      </c>
      <c r="H235">
        <f t="array" ref="H235">FREQUENCY(IF('Data Transformation'!$B$4:$B$8425=B219,'Data Transformation'!$G$4:$G$8425),'Bin Analysis'!$B235)</f>
        <v>2073</v>
      </c>
      <c r="I235">
        <f t="shared" si="28"/>
        <v>0</v>
      </c>
      <c r="J235">
        <f t="shared" si="29"/>
        <v>0</v>
      </c>
      <c r="K235">
        <f>J235*Weighting!$W$19</f>
        <v>0</v>
      </c>
      <c r="M235" s="14"/>
    </row>
    <row r="236" spans="1:13" x14ac:dyDescent="0.25">
      <c r="A236" s="32" t="str">
        <f>IF(Weighting!$P$20&gt;0,B236,"")</f>
        <v/>
      </c>
      <c r="B236" t="e">
        <f>Weighting!$C$20</f>
        <v>#DIV/0!</v>
      </c>
      <c r="C236" t="e">
        <f>Weighting!$F$20</f>
        <v>#NUM!</v>
      </c>
      <c r="D236" t="e">
        <f>IF(C236=1,'Data Transformation'!$G$3+0.5*'Data Transformation'!$W$25,IF(C237=1,D237-'Data Transformation'!$W$25,FALSE))</f>
        <v>#NUM!</v>
      </c>
      <c r="E236">
        <f t="array" ref="E236">IF(ISLOGICAL(D236),"",FREQUENCY(IF('Data Transformation'!$B$425:$B$8425='Bin Analysis'!$B219,'Data Transformation'!$G$425:$G$8425),D236))</f>
        <v>2001</v>
      </c>
      <c r="F236">
        <f t="shared" si="27"/>
        <v>0</v>
      </c>
      <c r="G236">
        <f>Weighting!$H$20</f>
        <v>0</v>
      </c>
      <c r="H236">
        <f t="array" ref="H236">FREQUENCY(IF('Data Transformation'!$B$4:$B$8425=B219,'Data Transformation'!$G$4:$G$8425),'Bin Analysis'!$B236)</f>
        <v>2073</v>
      </c>
      <c r="I236">
        <f t="shared" si="28"/>
        <v>0</v>
      </c>
      <c r="J236">
        <f t="shared" si="29"/>
        <v>0</v>
      </c>
      <c r="K236">
        <f>J236*Weighting!$W$20</f>
        <v>0</v>
      </c>
      <c r="M236" s="14"/>
    </row>
    <row r="237" spans="1:13" x14ac:dyDescent="0.25">
      <c r="A237" s="32" t="str">
        <f>IF(Weighting!$P$21&gt;0,B237,"")</f>
        <v/>
      </c>
      <c r="B237" t="e">
        <f>Weighting!$C$21</f>
        <v>#DIV/0!</v>
      </c>
      <c r="C237" t="e">
        <f>Weighting!$F$21</f>
        <v>#NUM!</v>
      </c>
      <c r="D237" t="e">
        <f>IF(C237=1,'Data Transformation'!$G$3+0.5*'Data Transformation'!$W$25,IF(C238=1,D238-'Data Transformation'!$W$25,FALSE))</f>
        <v>#NUM!</v>
      </c>
      <c r="E237">
        <f t="array" ref="E237">IF(ISLOGICAL(D237),"",FREQUENCY(IF('Data Transformation'!$B$425:$B$8425='Bin Analysis'!$B219,'Data Transformation'!$G$425:$G$8425),D237))</f>
        <v>2001</v>
      </c>
      <c r="F237">
        <f t="shared" si="27"/>
        <v>0</v>
      </c>
      <c r="G237">
        <f>Weighting!$H$21</f>
        <v>0</v>
      </c>
      <c r="H237">
        <f t="array" ref="H237">FREQUENCY(IF('Data Transformation'!$B$4:$B$8425=B219,'Data Transformation'!$G$4:$G$8425),'Bin Analysis'!$B237)</f>
        <v>2073</v>
      </c>
      <c r="I237">
        <f t="shared" si="28"/>
        <v>0</v>
      </c>
      <c r="J237">
        <f t="shared" si="29"/>
        <v>0</v>
      </c>
      <c r="K237">
        <f>J237*Weighting!$W$21</f>
        <v>0</v>
      </c>
      <c r="M237" s="14"/>
    </row>
    <row r="238" spans="1:13" x14ac:dyDescent="0.25">
      <c r="A238" s="32" t="str">
        <f>IF(Weighting!$P$22&gt;0,B238,"")</f>
        <v/>
      </c>
      <c r="B238" t="e">
        <f>Weighting!$C$22</f>
        <v>#DIV/0!</v>
      </c>
      <c r="C238" t="e">
        <f>Weighting!$F$22</f>
        <v>#NUM!</v>
      </c>
      <c r="D238" t="e">
        <f>IF(C238=1,'Data Transformation'!$G$3+0.5*'Data Transformation'!$W$25,IF(C239=1,D239-'Data Transformation'!$W$25,FALSE))</f>
        <v>#NUM!</v>
      </c>
      <c r="E238">
        <f t="array" ref="E238">IF(ISLOGICAL(D238),"",FREQUENCY(IF('Data Transformation'!$B$425:$B$8425='Bin Analysis'!$B219,'Data Transformation'!$G$425:$G$8425),D238))</f>
        <v>2001</v>
      </c>
      <c r="F238">
        <f t="shared" si="27"/>
        <v>0</v>
      </c>
      <c r="G238">
        <f>Weighting!$H$22</f>
        <v>0</v>
      </c>
      <c r="H238">
        <f t="array" ref="H238">FREQUENCY(IF('Data Transformation'!$B$4:$B$8425=B219,'Data Transformation'!$G$4:$G$8425),'Bin Analysis'!$B238)</f>
        <v>2073</v>
      </c>
      <c r="I238">
        <f t="shared" si="28"/>
        <v>0</v>
      </c>
      <c r="J238">
        <f t="shared" si="29"/>
        <v>0</v>
      </c>
      <c r="K238">
        <f>J238*Weighting!$W$22</f>
        <v>0</v>
      </c>
      <c r="M238" s="14"/>
    </row>
    <row r="239" spans="1:13" x14ac:dyDescent="0.25">
      <c r="A239" s="32" t="str">
        <f>IF(Weighting!$P$23&gt;0,B239,"")</f>
        <v/>
      </c>
      <c r="B239" t="e">
        <f>Weighting!$C$23</f>
        <v>#DIV/0!</v>
      </c>
      <c r="C239" t="e">
        <f>Weighting!$F$23</f>
        <v>#NUM!</v>
      </c>
      <c r="D239" t="e">
        <f>IF(C239=1,'Data Transformation'!$G$3+0.5*'Data Transformation'!$W$25,IF(C240=1,D240-'Data Transformation'!$W$25,FALSE))</f>
        <v>#NUM!</v>
      </c>
      <c r="E239">
        <f t="array" ref="E239">IF(ISLOGICAL(D239),"",FREQUENCY(IF('Data Transformation'!$B$425:$B$8425='Bin Analysis'!$B219,'Data Transformation'!$G$425:$G$8425),D239))</f>
        <v>2001</v>
      </c>
      <c r="F239">
        <f t="shared" si="27"/>
        <v>0</v>
      </c>
      <c r="G239">
        <f>Weighting!$H$23</f>
        <v>0</v>
      </c>
      <c r="H239">
        <f t="array" ref="H239">FREQUENCY(IF('Data Transformation'!$B$4:$B$8425=B219,'Data Transformation'!$G$4:$G$8425),'Bin Analysis'!$B239)</f>
        <v>2073</v>
      </c>
      <c r="I239">
        <f t="shared" si="28"/>
        <v>0</v>
      </c>
      <c r="J239">
        <f t="shared" si="29"/>
        <v>0</v>
      </c>
      <c r="K239">
        <f>J239*Weighting!$W$23</f>
        <v>0</v>
      </c>
      <c r="M239" s="14"/>
    </row>
    <row r="240" spans="1:13" x14ac:dyDescent="0.25">
      <c r="A240" s="32" t="str">
        <f>IF(Weighting!$P$24&gt;0,B240,"")</f>
        <v/>
      </c>
      <c r="B240" t="e">
        <f>Weighting!$C$24</f>
        <v>#DIV/0!</v>
      </c>
      <c r="C240" t="e">
        <f>Weighting!$F$24</f>
        <v>#NUM!</v>
      </c>
      <c r="D240" t="e">
        <f>IF(C240=1,'Data Transformation'!$G$3+0.5*'Data Transformation'!$W$25,IF(C241=1,D241-'Data Transformation'!$W$25,FALSE))</f>
        <v>#NUM!</v>
      </c>
      <c r="E240">
        <f t="array" ref="E240">IF(ISLOGICAL(D240),"",FREQUENCY(IF('Data Transformation'!$B$425:$B$8425='Bin Analysis'!$B219,'Data Transformation'!$G$425:$G$8425),D240))</f>
        <v>2001</v>
      </c>
      <c r="F240">
        <f t="shared" si="27"/>
        <v>0</v>
      </c>
      <c r="G240">
        <f>Weighting!$H$24</f>
        <v>0</v>
      </c>
      <c r="H240">
        <f t="array" ref="H240">FREQUENCY(IF('Data Transformation'!$B$4:$B$8425=B219,'Data Transformation'!$G$4:$G$8425),'Bin Analysis'!$B240)</f>
        <v>2073</v>
      </c>
      <c r="I240">
        <f t="shared" si="28"/>
        <v>0</v>
      </c>
      <c r="J240">
        <f t="shared" si="29"/>
        <v>0</v>
      </c>
      <c r="K240">
        <f>J240*Weighting!$W$24</f>
        <v>0</v>
      </c>
      <c r="M240" s="14"/>
    </row>
    <row r="241" spans="1:25" x14ac:dyDescent="0.25">
      <c r="A241" s="32" t="str">
        <f>IF(Weighting!$P$25&gt;0,B241,"")</f>
        <v/>
      </c>
      <c r="B241" t="e">
        <f>Weighting!$C$25</f>
        <v>#DIV/0!</v>
      </c>
      <c r="C241" t="e">
        <f>Weighting!$F$25</f>
        <v>#NUM!</v>
      </c>
      <c r="D241" t="e">
        <f>IF(C241=1,'Data Transformation'!$G$3+0.5*'Data Transformation'!$W$25,IF(C242=1,D242-'Data Transformation'!$W$25,FALSE))</f>
        <v>#NUM!</v>
      </c>
      <c r="E241">
        <f t="array" ref="E241">IF(ISLOGICAL(D241),"",FREQUENCY(IF('Data Transformation'!$B$425:$B$8425='Bin Analysis'!$B219,'Data Transformation'!$G$425:$G$8425),D241))</f>
        <v>2001</v>
      </c>
      <c r="F241">
        <f t="shared" si="27"/>
        <v>0</v>
      </c>
      <c r="G241">
        <f>Weighting!$H$25</f>
        <v>0</v>
      </c>
      <c r="H241">
        <f t="array" ref="H241">FREQUENCY(IF('Data Transformation'!$B$4:$B$8425=B219,'Data Transformation'!$G$4:$G$8425),'Bin Analysis'!$B241)</f>
        <v>2073</v>
      </c>
      <c r="I241">
        <f t="shared" si="28"/>
        <v>0</v>
      </c>
      <c r="J241">
        <f t="shared" si="29"/>
        <v>0</v>
      </c>
      <c r="K241">
        <f>J241*Weighting!$W$25</f>
        <v>0</v>
      </c>
      <c r="M241" s="14"/>
    </row>
    <row r="242" spans="1:25" x14ac:dyDescent="0.25">
      <c r="N242" s="57"/>
      <c r="O242"/>
      <c r="P242"/>
      <c r="Q242"/>
      <c r="R242"/>
    </row>
    <row r="243" spans="1:25" ht="23.25" x14ac:dyDescent="0.35">
      <c r="A243" s="21" t="s">
        <v>0</v>
      </c>
      <c r="B243" s="21" t="str">
        <f>IFERROR(VLOOKUP(C243,'Data Transformation'!$L$6:$M$426,2,FALSE),"")</f>
        <v/>
      </c>
      <c r="C243" s="21">
        <f>C219+1</f>
        <v>10</v>
      </c>
      <c r="D243" s="21"/>
      <c r="E243" s="21"/>
      <c r="F243" s="21"/>
      <c r="G243" s="21"/>
      <c r="H243" s="22"/>
      <c r="I243" s="22"/>
      <c r="J243" s="22"/>
      <c r="K243" s="21"/>
      <c r="L243" s="21" t="str">
        <f>B243</f>
        <v/>
      </c>
      <c r="M243" s="23" t="e">
        <f>INDEX('Data Transformation'!$O$4:$O$424,MATCH($B243,'Data Transformation'!$M$4:$M$424,0),MATCH($M$2,'Data Transformation'!$O$3,0))</f>
        <v>#N/A</v>
      </c>
      <c r="N243" s="27" t="e">
        <f>IF('Input and Summary Results'!$J$16="minimum",'Bin Analysis'!X244/(M243-1),'Bin Analysis'!Y243/('Bin Analysis'!M243-1))</f>
        <v>#N/A</v>
      </c>
      <c r="O243" s="27" t="e">
        <f>IF(M243=FALSE,NA(),(VLOOKUP(1,C246:K265,4,FALSE))/(M243-1))</f>
        <v>#N/A</v>
      </c>
      <c r="P243" s="27" t="e">
        <f>IF(M243=FALSE,NA(),SUM(J246:J265)/Weighting!$S$5)</f>
        <v>#N/A</v>
      </c>
      <c r="Q243" s="27" t="e">
        <f>IF(M243=FALSE,NA(),SUM(K246:K265)/Weighting!$S$6)</f>
        <v>#N/A</v>
      </c>
      <c r="R243" s="27" t="e">
        <f>IF(M243=FALSE,NA(),(VLOOKUP(1,G246:K265,3,FALSE))/(M243-1))</f>
        <v>#N/A</v>
      </c>
      <c r="S243" s="22" t="e">
        <f>IF(M243=FALSE,NA(),IF(SUM(J246:J265)=2,"yes","no"))</f>
        <v>#N/A</v>
      </c>
      <c r="X243" s="2" cm="2">
        <f t="array" ref="X243:X244">FREQUENCY(IF('Data Transformation'!$B$425:$B$6424='Bin Analysis'!L243,'Data Transformation'!$G$425:$G$6424),'Data Transformation'!$U$11)</f>
        <v>0</v>
      </c>
      <c r="Y243" s="2" cm="2">
        <f t="array" ref="Y243:Y244">FREQUENCY(IF('Data Transformation'!$B$425:$B$6424='Bin Analysis'!L243,'Data Transformation'!$G$425:$G$6424),'Data Transformation'!$U$12)</f>
        <v>0</v>
      </c>
    </row>
    <row r="244" spans="1:25" x14ac:dyDescent="0.25">
      <c r="A244" s="14" t="s">
        <v>67</v>
      </c>
      <c r="B244" t="s">
        <v>47</v>
      </c>
      <c r="C244" t="s">
        <v>5</v>
      </c>
      <c r="D244" t="s">
        <v>100</v>
      </c>
      <c r="E244" t="s">
        <v>101</v>
      </c>
      <c r="F244" t="s">
        <v>102</v>
      </c>
      <c r="G244" t="s">
        <v>70</v>
      </c>
      <c r="H244" t="s">
        <v>31</v>
      </c>
      <c r="I244" t="s">
        <v>32</v>
      </c>
      <c r="J244" t="s">
        <v>46</v>
      </c>
      <c r="K244" s="14" t="s">
        <v>45</v>
      </c>
      <c r="M244" s="14"/>
      <c r="X244" s="2">
        <v>0</v>
      </c>
      <c r="Y244" s="2">
        <v>0</v>
      </c>
    </row>
    <row r="245" spans="1:25" x14ac:dyDescent="0.25">
      <c r="A245" s="32"/>
      <c r="D245" t="e">
        <f>IF(C245=1,'Data Transformation'!$G$3+0.5*'Data Transformation'!$W$25,IF(C246=1,D246-'Data Transformation'!$W$25,FALSE))</f>
        <v>#NUM!</v>
      </c>
      <c r="E245">
        <f t="array" ref="E245">IF(ISLOGICAL(D245),"",FREQUENCY(IF('Data Transformation'!$B$425:$B$8425='Bin Analysis'!$B243,'Data Transformation'!$G$425:$G$8425),D245))</f>
        <v>2001</v>
      </c>
      <c r="F245" t="e">
        <f>IF(ISLOGICAL(D245),"",E245-E244)</f>
        <v>#VALUE!</v>
      </c>
      <c r="M245" s="14"/>
    </row>
    <row r="246" spans="1:25" x14ac:dyDescent="0.25">
      <c r="A246" s="32" t="e">
        <f>IF(Weighting!$P$6&gt;0,B246,"")</f>
        <v>#NUM!</v>
      </c>
      <c r="B246" t="e">
        <f>Weighting!$C$6</f>
        <v>#DIV/0!</v>
      </c>
      <c r="C246" t="e">
        <f>Weighting!$F$6</f>
        <v>#NUM!</v>
      </c>
      <c r="D246" t="e">
        <f>IF(C246=1,'Data Transformation'!$G$3+0.5*'Data Transformation'!$W$25,IF(C247=1,D247-'Data Transformation'!$W$25,FALSE))</f>
        <v>#NUM!</v>
      </c>
      <c r="E246">
        <f t="array" ref="E246">IF(ISLOGICAL(D246),"",FREQUENCY(IF('Data Transformation'!$B$425:$B$8425='Bin Analysis'!$B243,'Data Transformation'!$G$425:$G$8425),D246))</f>
        <v>2001</v>
      </c>
      <c r="F246">
        <f>IF(ISLOGICAL(D246),"",E246-E245)</f>
        <v>0</v>
      </c>
      <c r="G246">
        <f>Weighting!$H$6</f>
        <v>1</v>
      </c>
      <c r="H246">
        <f t="array" ref="H246">FREQUENCY(IF('Data Transformation'!$B$4:$B$8425=B243,'Data Transformation'!$G$4:$G$8425),'Bin Analysis'!$B246)</f>
        <v>2073</v>
      </c>
      <c r="I246">
        <f>H246-H245</f>
        <v>2073</v>
      </c>
      <c r="J246">
        <f>IF(I246=0,0,1)</f>
        <v>1</v>
      </c>
      <c r="K246" t="e">
        <f>J246*Weighting!$W$6</f>
        <v>#NUM!</v>
      </c>
      <c r="M246" s="14"/>
    </row>
    <row r="247" spans="1:25" x14ac:dyDescent="0.25">
      <c r="A247" s="32" t="str">
        <f>IF(Weighting!$P$7&gt;0,B247,"")</f>
        <v/>
      </c>
      <c r="B247" t="e">
        <f>Weighting!$C$7</f>
        <v>#DIV/0!</v>
      </c>
      <c r="C247" t="e">
        <f>Weighting!$F$7</f>
        <v>#NUM!</v>
      </c>
      <c r="D247" t="e">
        <f>IF(C247=1,'Data Transformation'!$G$3+0.5*'Data Transformation'!$W$25,IF(C248=1,D248-'Data Transformation'!$W$25,FALSE))</f>
        <v>#NUM!</v>
      </c>
      <c r="E247">
        <f t="array" ref="E247">IF(ISLOGICAL(D247),"",FREQUENCY(IF('Data Transformation'!$B$425:$B$8425='Bin Analysis'!$B243,'Data Transformation'!$G$425:$G$8425),D247))</f>
        <v>2001</v>
      </c>
      <c r="F247">
        <f t="shared" ref="F247:F265" si="30">IF(ISLOGICAL(D247),"",E247-E246)</f>
        <v>0</v>
      </c>
      <c r="G247">
        <f>Weighting!$H$7</f>
        <v>0</v>
      </c>
      <c r="H247">
        <f t="array" ref="H247">FREQUENCY(IF('Data Transformation'!$B$4:$B$8425=B243,'Data Transformation'!$G$4:$G$8425),'Bin Analysis'!$B247)</f>
        <v>2073</v>
      </c>
      <c r="I247">
        <f t="shared" ref="I247:I265" si="31">H247-H246</f>
        <v>0</v>
      </c>
      <c r="J247">
        <f>IF(I247=0,0,1)</f>
        <v>0</v>
      </c>
      <c r="K247">
        <f>J247*Weighting!$W$7</f>
        <v>0</v>
      </c>
      <c r="M247" s="14"/>
    </row>
    <row r="248" spans="1:25" x14ac:dyDescent="0.25">
      <c r="A248" s="32" t="str">
        <f>IF(Weighting!$P$8&gt;0,B248,"")</f>
        <v/>
      </c>
      <c r="B248" t="e">
        <f>Weighting!$C$8</f>
        <v>#DIV/0!</v>
      </c>
      <c r="C248" t="e">
        <f>Weighting!$F$8</f>
        <v>#NUM!</v>
      </c>
      <c r="D248" t="e">
        <f>IF(C248=1,'Data Transformation'!$G$3+0.5*'Data Transformation'!$W$25,IF(C249=1,D249-'Data Transformation'!$W$25,FALSE))</f>
        <v>#NUM!</v>
      </c>
      <c r="E248">
        <f t="array" ref="E248">IF(ISLOGICAL(D248),"",FREQUENCY(IF('Data Transformation'!$B$425:$B$8425='Bin Analysis'!$B243,'Data Transformation'!$G$425:$G$8425),D248))</f>
        <v>2001</v>
      </c>
      <c r="F248">
        <f t="shared" si="30"/>
        <v>0</v>
      </c>
      <c r="G248">
        <f>Weighting!$H$8</f>
        <v>0</v>
      </c>
      <c r="H248">
        <f t="array" ref="H248">FREQUENCY(IF('Data Transformation'!$B$4:$B$8425=B243,'Data Transformation'!$G$4:$G$8425),'Bin Analysis'!$B248)</f>
        <v>2073</v>
      </c>
      <c r="I248">
        <f t="shared" si="31"/>
        <v>0</v>
      </c>
      <c r="J248">
        <f t="shared" ref="J248:J265" si="32">IF(I248=0,0,1)</f>
        <v>0</v>
      </c>
      <c r="K248">
        <f>J248*Weighting!$W$8</f>
        <v>0</v>
      </c>
      <c r="M248" s="14"/>
    </row>
    <row r="249" spans="1:25" x14ac:dyDescent="0.25">
      <c r="A249" s="32" t="str">
        <f>IF(Weighting!$P$9&gt;0,B249,"")</f>
        <v/>
      </c>
      <c r="B249" s="50" t="e">
        <f>Weighting!$C$9</f>
        <v>#DIV/0!</v>
      </c>
      <c r="C249" t="e">
        <f>Weighting!$F$9</f>
        <v>#NUM!</v>
      </c>
      <c r="D249" t="e">
        <f>IF(C249=1,'Data Transformation'!$G$3+0.5*'Data Transformation'!$W$25,IF(C250=1,D250-'Data Transformation'!$W$25,FALSE))</f>
        <v>#NUM!</v>
      </c>
      <c r="E249">
        <f t="array" ref="E249">IF(ISLOGICAL(D249),"",FREQUENCY(IF('Data Transformation'!$B$425:$B$8425='Bin Analysis'!$B243,'Data Transformation'!$G$425:$G$8425),D249))</f>
        <v>2001</v>
      </c>
      <c r="F249">
        <f t="shared" si="30"/>
        <v>0</v>
      </c>
      <c r="G249">
        <f>Weighting!$H$9</f>
        <v>0</v>
      </c>
      <c r="H249">
        <f t="array" ref="H249">FREQUENCY(IF('Data Transformation'!$B$4:$B$8425=B243,'Data Transformation'!$G$4:$G$8425),'Bin Analysis'!$B249)</f>
        <v>2073</v>
      </c>
      <c r="I249">
        <f t="shared" si="31"/>
        <v>0</v>
      </c>
      <c r="J249">
        <f t="shared" si="32"/>
        <v>0</v>
      </c>
      <c r="K249">
        <f>J249*Weighting!$W$9</f>
        <v>0</v>
      </c>
      <c r="M249" s="14"/>
    </row>
    <row r="250" spans="1:25" x14ac:dyDescent="0.25">
      <c r="A250" s="32" t="str">
        <f>IF(Weighting!$P$10&gt;0,B250,"")</f>
        <v/>
      </c>
      <c r="B250" t="e">
        <f>Weighting!$C$10</f>
        <v>#DIV/0!</v>
      </c>
      <c r="C250" t="e">
        <f>Weighting!$F$10</f>
        <v>#NUM!</v>
      </c>
      <c r="D250" t="e">
        <f>IF(C250=1,'Data Transformation'!$G$3+0.5*'Data Transformation'!$W$25,IF(C251=1,D251-'Data Transformation'!$W$25,FALSE))</f>
        <v>#NUM!</v>
      </c>
      <c r="E250">
        <f t="array" ref="E250">IF(ISLOGICAL(D250),"",FREQUENCY(IF('Data Transformation'!$B$425:$B$8425='Bin Analysis'!$B243,'Data Transformation'!$G$425:$G$8425),D250))</f>
        <v>2001</v>
      </c>
      <c r="F250">
        <f t="shared" si="30"/>
        <v>0</v>
      </c>
      <c r="G250">
        <f>Weighting!$H$10</f>
        <v>0</v>
      </c>
      <c r="H250">
        <f t="array" ref="H250">FREQUENCY(IF('Data Transformation'!$B$4:$B$8425=B243,'Data Transformation'!$G$4:$G$8425),'Bin Analysis'!$B250)</f>
        <v>2073</v>
      </c>
      <c r="I250">
        <f t="shared" si="31"/>
        <v>0</v>
      </c>
      <c r="J250">
        <f t="shared" si="32"/>
        <v>0</v>
      </c>
      <c r="K250">
        <f>J250*Weighting!$W$10</f>
        <v>0</v>
      </c>
      <c r="M250" s="14"/>
    </row>
    <row r="251" spans="1:25" x14ac:dyDescent="0.25">
      <c r="A251" s="32" t="str">
        <f>IF(Weighting!$P$11&gt;0,B251,"")</f>
        <v/>
      </c>
      <c r="B251" t="e">
        <f>Weighting!$C$11</f>
        <v>#DIV/0!</v>
      </c>
      <c r="C251" t="e">
        <f>Weighting!$F$11</f>
        <v>#NUM!</v>
      </c>
      <c r="D251" t="e">
        <f>IF(C251=1,'Data Transformation'!$G$3+0.5*'Data Transformation'!$W$25,IF(C252=1,D252-'Data Transformation'!$W$25,FALSE))</f>
        <v>#NUM!</v>
      </c>
      <c r="E251">
        <f t="array" ref="E251">IF(ISLOGICAL(D251),"",FREQUENCY(IF('Data Transformation'!$B$425:$B$8425='Bin Analysis'!$B243,'Data Transformation'!$G$425:$G$8425),D251))</f>
        <v>2001</v>
      </c>
      <c r="F251">
        <f t="shared" si="30"/>
        <v>0</v>
      </c>
      <c r="G251">
        <f>Weighting!$H$11</f>
        <v>0</v>
      </c>
      <c r="H251">
        <f t="array" ref="H251">FREQUENCY(IF('Data Transformation'!$B$4:$B$8425=B243,'Data Transformation'!$G$4:$G$8425),'Bin Analysis'!$B251)</f>
        <v>2073</v>
      </c>
      <c r="I251">
        <f t="shared" si="31"/>
        <v>0</v>
      </c>
      <c r="J251">
        <f t="shared" si="32"/>
        <v>0</v>
      </c>
      <c r="K251">
        <f>J251*Weighting!$W$11</f>
        <v>0</v>
      </c>
      <c r="M251" s="14"/>
    </row>
    <row r="252" spans="1:25" x14ac:dyDescent="0.25">
      <c r="A252" s="32" t="str">
        <f>IF(Weighting!$P$12&gt;0,B252,"")</f>
        <v/>
      </c>
      <c r="B252" t="e">
        <f>Weighting!$C$12</f>
        <v>#DIV/0!</v>
      </c>
      <c r="C252" t="e">
        <f>Weighting!$F$12</f>
        <v>#NUM!</v>
      </c>
      <c r="D252" t="e">
        <f>IF(C252=1,'Data Transformation'!$G$3+0.5*'Data Transformation'!$W$25,IF(C253=1,D253-'Data Transformation'!$W$25,FALSE))</f>
        <v>#NUM!</v>
      </c>
      <c r="E252">
        <f t="array" ref="E252">IF(ISLOGICAL(D252),"",FREQUENCY(IF('Data Transformation'!$B$425:$B$8425='Bin Analysis'!$B243,'Data Transformation'!$G$425:$G$8425),D252))</f>
        <v>2001</v>
      </c>
      <c r="F252">
        <f t="shared" si="30"/>
        <v>0</v>
      </c>
      <c r="G252">
        <f>Weighting!$H$12</f>
        <v>0</v>
      </c>
      <c r="H252">
        <f t="array" ref="H252">FREQUENCY(IF('Data Transformation'!$B$4:$B$8425=B243,'Data Transformation'!$G$4:$G$8425),'Bin Analysis'!$B252)</f>
        <v>2073</v>
      </c>
      <c r="I252">
        <f t="shared" si="31"/>
        <v>0</v>
      </c>
      <c r="J252">
        <f t="shared" si="32"/>
        <v>0</v>
      </c>
      <c r="K252">
        <f>J252*Weighting!$W$12</f>
        <v>0</v>
      </c>
      <c r="M252" s="14"/>
    </row>
    <row r="253" spans="1:25" x14ac:dyDescent="0.25">
      <c r="A253" s="32" t="str">
        <f>IF(Weighting!$P$13&gt;0,B253,"")</f>
        <v/>
      </c>
      <c r="B253" t="e">
        <f>Weighting!$C$13</f>
        <v>#DIV/0!</v>
      </c>
      <c r="C253" t="e">
        <f>Weighting!$F$13</f>
        <v>#NUM!</v>
      </c>
      <c r="D253" t="e">
        <f>IF(C253=1,'Data Transformation'!$G$3+0.5*'Data Transformation'!$W$25,IF(C254=1,D254-'Data Transformation'!$W$25,FALSE))</f>
        <v>#NUM!</v>
      </c>
      <c r="E253">
        <f t="array" ref="E253">IF(ISLOGICAL(D253),"",FREQUENCY(IF('Data Transformation'!$B$425:$B$8425='Bin Analysis'!$B243,'Data Transformation'!$G$425:$G$8425),D253))</f>
        <v>2001</v>
      </c>
      <c r="F253">
        <f t="shared" si="30"/>
        <v>0</v>
      </c>
      <c r="G253">
        <f>Weighting!$H$13</f>
        <v>0</v>
      </c>
      <c r="H253">
        <f t="array" ref="H253">FREQUENCY(IF('Data Transformation'!$B$4:$B$8425=B243,'Data Transformation'!$G$4:$G$8425),'Bin Analysis'!$B253)</f>
        <v>2073</v>
      </c>
      <c r="I253">
        <f t="shared" si="31"/>
        <v>0</v>
      </c>
      <c r="J253">
        <f t="shared" si="32"/>
        <v>0</v>
      </c>
      <c r="K253">
        <f>J253*Weighting!$W$13</f>
        <v>0</v>
      </c>
      <c r="M253" s="14"/>
    </row>
    <row r="254" spans="1:25" x14ac:dyDescent="0.25">
      <c r="A254" s="32" t="str">
        <f>IF(Weighting!$P$14&gt;0,B254,"")</f>
        <v/>
      </c>
      <c r="B254" t="e">
        <f>Weighting!$C$14</f>
        <v>#DIV/0!</v>
      </c>
      <c r="C254" t="e">
        <f>Weighting!$F$14</f>
        <v>#NUM!</v>
      </c>
      <c r="D254" t="e">
        <f>IF(C254=1,'Data Transformation'!$G$3+0.5*'Data Transformation'!$W$25,IF(C255=1,D255-'Data Transformation'!$W$25,FALSE))</f>
        <v>#NUM!</v>
      </c>
      <c r="E254">
        <f t="array" ref="E254">IF(ISLOGICAL(D254),"",FREQUENCY(IF('Data Transformation'!$B$425:$B$8425='Bin Analysis'!$B243,'Data Transformation'!$G$425:$G$8425),D254))</f>
        <v>2001</v>
      </c>
      <c r="F254">
        <f t="shared" si="30"/>
        <v>0</v>
      </c>
      <c r="G254">
        <f>Weighting!$H$14</f>
        <v>0</v>
      </c>
      <c r="H254">
        <f t="array" ref="H254">FREQUENCY(IF('Data Transformation'!$B$4:$B$8425=B243,'Data Transformation'!$G$4:$G$8425),'Bin Analysis'!$B254)</f>
        <v>2073</v>
      </c>
      <c r="I254">
        <f t="shared" si="31"/>
        <v>0</v>
      </c>
      <c r="J254">
        <f t="shared" si="32"/>
        <v>0</v>
      </c>
      <c r="K254">
        <f>J254*Weighting!$W$14</f>
        <v>0</v>
      </c>
      <c r="M254" s="14"/>
    </row>
    <row r="255" spans="1:25" x14ac:dyDescent="0.25">
      <c r="A255" s="32" t="str">
        <f>IF(Weighting!$P$15&gt;0,B255,"")</f>
        <v/>
      </c>
      <c r="B255" t="e">
        <f>Weighting!$C$15</f>
        <v>#DIV/0!</v>
      </c>
      <c r="C255" t="e">
        <f>Weighting!$F$15</f>
        <v>#NUM!</v>
      </c>
      <c r="D255" t="e">
        <f>IF(C255=1,'Data Transformation'!$G$3+0.5*'Data Transformation'!$W$25,IF(C256=1,D256-'Data Transformation'!$W$25,FALSE))</f>
        <v>#NUM!</v>
      </c>
      <c r="E255">
        <f t="array" ref="E255">IF(ISLOGICAL(D255),"",FREQUENCY(IF('Data Transformation'!$B$425:$B$8425='Bin Analysis'!$B243,'Data Transformation'!$G$425:$G$8425),D255))</f>
        <v>2001</v>
      </c>
      <c r="F255">
        <f t="shared" si="30"/>
        <v>0</v>
      </c>
      <c r="G255">
        <f>Weighting!$H$15</f>
        <v>0</v>
      </c>
      <c r="H255">
        <f t="array" ref="H255">FREQUENCY(IF('Data Transformation'!$B$4:$B$8425=B243,'Data Transformation'!$G$4:$G$8425),'Bin Analysis'!$B255)</f>
        <v>2073</v>
      </c>
      <c r="I255">
        <f t="shared" si="31"/>
        <v>0</v>
      </c>
      <c r="J255">
        <f t="shared" si="32"/>
        <v>0</v>
      </c>
      <c r="K255">
        <f>J255*Weighting!$W$15</f>
        <v>0</v>
      </c>
      <c r="M255" s="14"/>
    </row>
    <row r="256" spans="1:25" x14ac:dyDescent="0.25">
      <c r="A256" s="32" t="str">
        <f>IF(Weighting!$P$16&gt;0,B256,"")</f>
        <v/>
      </c>
      <c r="B256" t="e">
        <f>Weighting!$C$16</f>
        <v>#DIV/0!</v>
      </c>
      <c r="C256" t="e">
        <f>Weighting!$F$16</f>
        <v>#NUM!</v>
      </c>
      <c r="D256" t="e">
        <f>IF(C256=1,'Data Transformation'!$G$3+0.5*'Data Transformation'!$W$25,IF(C257=1,D257-'Data Transformation'!$W$25,FALSE))</f>
        <v>#NUM!</v>
      </c>
      <c r="E256">
        <f t="array" ref="E256">IF(ISLOGICAL(D256),"",FREQUENCY(IF('Data Transformation'!$B$425:$B$8425='Bin Analysis'!$B243,'Data Transformation'!$G$425:$G$8425),D256))</f>
        <v>2001</v>
      </c>
      <c r="F256">
        <f t="shared" si="30"/>
        <v>0</v>
      </c>
      <c r="G256">
        <f>Weighting!$H$16</f>
        <v>0</v>
      </c>
      <c r="H256">
        <f t="array" ref="H256">FREQUENCY(IF('Data Transformation'!$B$4:$B$8425=B243,'Data Transformation'!$G$4:$G$8425),'Bin Analysis'!$B256)</f>
        <v>2073</v>
      </c>
      <c r="I256">
        <f t="shared" si="31"/>
        <v>0</v>
      </c>
      <c r="J256">
        <f t="shared" si="32"/>
        <v>0</v>
      </c>
      <c r="K256">
        <f>J256*Weighting!$W$16</f>
        <v>0</v>
      </c>
      <c r="M256" s="14"/>
    </row>
    <row r="257" spans="1:25" x14ac:dyDescent="0.25">
      <c r="A257" s="32" t="str">
        <f>IF(Weighting!$P$17&gt;0,B257,"")</f>
        <v/>
      </c>
      <c r="B257" t="e">
        <f>Weighting!$C$17</f>
        <v>#DIV/0!</v>
      </c>
      <c r="C257" t="e">
        <f>Weighting!$F$17</f>
        <v>#NUM!</v>
      </c>
      <c r="D257" t="e">
        <f>IF(C257=1,'Data Transformation'!$G$3+0.5*'Data Transformation'!$W$25,IF(C258=1,D258-'Data Transformation'!$W$25,FALSE))</f>
        <v>#NUM!</v>
      </c>
      <c r="E257">
        <f t="array" ref="E257">IF(ISLOGICAL(D257),"",FREQUENCY(IF('Data Transformation'!$B$425:$B$8425='Bin Analysis'!$B243,'Data Transformation'!$G$425:$G$8425),D257))</f>
        <v>2001</v>
      </c>
      <c r="F257">
        <f t="shared" si="30"/>
        <v>0</v>
      </c>
      <c r="G257">
        <f>Weighting!$H$17</f>
        <v>0</v>
      </c>
      <c r="H257">
        <f t="array" ref="H257">FREQUENCY(IF('Data Transformation'!$B$4:$B$8425=B243,'Data Transformation'!$G$4:$G$8425),'Bin Analysis'!$B257)</f>
        <v>2073</v>
      </c>
      <c r="I257">
        <f t="shared" si="31"/>
        <v>0</v>
      </c>
      <c r="J257">
        <f t="shared" si="32"/>
        <v>0</v>
      </c>
      <c r="K257">
        <f>J257*Weighting!$W$17</f>
        <v>0</v>
      </c>
      <c r="M257" s="14"/>
    </row>
    <row r="258" spans="1:25" x14ac:dyDescent="0.25">
      <c r="A258" s="32" t="str">
        <f>IF(Weighting!$P$18&gt;0,B258,"")</f>
        <v/>
      </c>
      <c r="B258" t="e">
        <f>Weighting!$C$18</f>
        <v>#DIV/0!</v>
      </c>
      <c r="C258" t="e">
        <f>Weighting!$F$18</f>
        <v>#NUM!</v>
      </c>
      <c r="D258" t="e">
        <f>IF(C258=1,'Data Transformation'!$G$3+0.5*'Data Transformation'!$W$25,IF(C259=1,D259-'Data Transformation'!$W$25,FALSE))</f>
        <v>#NUM!</v>
      </c>
      <c r="E258">
        <f t="array" ref="E258">IF(ISLOGICAL(D258),"",FREQUENCY(IF('Data Transformation'!$B$425:$B$8425='Bin Analysis'!$B243,'Data Transformation'!$G$425:$G$8425),D258))</f>
        <v>2001</v>
      </c>
      <c r="F258">
        <f t="shared" si="30"/>
        <v>0</v>
      </c>
      <c r="G258">
        <f>Weighting!$H$18</f>
        <v>0</v>
      </c>
      <c r="H258">
        <f t="array" ref="H258">FREQUENCY(IF('Data Transformation'!$B$4:$B$8425=B243,'Data Transformation'!$G$4:$G$8425),'Bin Analysis'!$B258)</f>
        <v>2073</v>
      </c>
      <c r="I258">
        <f t="shared" si="31"/>
        <v>0</v>
      </c>
      <c r="J258">
        <f t="shared" si="32"/>
        <v>0</v>
      </c>
      <c r="K258">
        <f>J258*Weighting!$W$18</f>
        <v>0</v>
      </c>
      <c r="M258" s="14"/>
    </row>
    <row r="259" spans="1:25" x14ac:dyDescent="0.25">
      <c r="A259" s="32" t="str">
        <f>IF(Weighting!$P$19&gt;0,B259,"")</f>
        <v/>
      </c>
      <c r="B259" t="e">
        <f>Weighting!$C$19</f>
        <v>#DIV/0!</v>
      </c>
      <c r="C259" t="e">
        <f>Weighting!$F$19</f>
        <v>#NUM!</v>
      </c>
      <c r="D259" t="e">
        <f>IF(C259=1,'Data Transformation'!$G$3+0.5*'Data Transformation'!$W$25,IF(C260=1,D260-'Data Transformation'!$W$25,FALSE))</f>
        <v>#NUM!</v>
      </c>
      <c r="E259">
        <f t="array" ref="E259">IF(ISLOGICAL(D259),"",FREQUENCY(IF('Data Transformation'!$B$425:$B$8425='Bin Analysis'!$B243,'Data Transformation'!$G$425:$G$8425),D259))</f>
        <v>2001</v>
      </c>
      <c r="F259">
        <f t="shared" si="30"/>
        <v>0</v>
      </c>
      <c r="G259">
        <f>Weighting!$H$19</f>
        <v>0</v>
      </c>
      <c r="H259">
        <f t="array" ref="H259">FREQUENCY(IF('Data Transformation'!$B$4:$B$8425=B243,'Data Transformation'!$G$4:$G$8425),'Bin Analysis'!$B259)</f>
        <v>2073</v>
      </c>
      <c r="I259">
        <f t="shared" si="31"/>
        <v>0</v>
      </c>
      <c r="J259">
        <f t="shared" si="32"/>
        <v>0</v>
      </c>
      <c r="K259">
        <f>J259*Weighting!$W$19</f>
        <v>0</v>
      </c>
      <c r="M259" s="14"/>
    </row>
    <row r="260" spans="1:25" x14ac:dyDescent="0.25">
      <c r="A260" s="32" t="str">
        <f>IF(Weighting!$P$20&gt;0,B260,"")</f>
        <v/>
      </c>
      <c r="B260" t="e">
        <f>Weighting!$C$20</f>
        <v>#DIV/0!</v>
      </c>
      <c r="C260" t="e">
        <f>Weighting!$F$20</f>
        <v>#NUM!</v>
      </c>
      <c r="D260" t="e">
        <f>IF(C260=1,'Data Transformation'!$G$3+0.5*'Data Transformation'!$W$25,IF(C261=1,D261-'Data Transformation'!$W$25,FALSE))</f>
        <v>#NUM!</v>
      </c>
      <c r="E260">
        <f t="array" ref="E260">IF(ISLOGICAL(D260),"",FREQUENCY(IF('Data Transformation'!$B$425:$B$8425='Bin Analysis'!$B243,'Data Transformation'!$G$425:$G$8425),D260))</f>
        <v>2001</v>
      </c>
      <c r="F260">
        <f t="shared" si="30"/>
        <v>0</v>
      </c>
      <c r="G260">
        <f>Weighting!$H$20</f>
        <v>0</v>
      </c>
      <c r="H260">
        <f t="array" ref="H260">FREQUENCY(IF('Data Transformation'!$B$4:$B$8425=B243,'Data Transformation'!$G$4:$G$8425),'Bin Analysis'!$B260)</f>
        <v>2073</v>
      </c>
      <c r="I260">
        <f t="shared" si="31"/>
        <v>0</v>
      </c>
      <c r="J260">
        <f t="shared" si="32"/>
        <v>0</v>
      </c>
      <c r="K260">
        <f>J260*Weighting!$W$20</f>
        <v>0</v>
      </c>
      <c r="M260" s="14"/>
    </row>
    <row r="261" spans="1:25" x14ac:dyDescent="0.25">
      <c r="A261" s="32" t="str">
        <f>IF(Weighting!$P$21&gt;0,B261,"")</f>
        <v/>
      </c>
      <c r="B261" t="e">
        <f>Weighting!$C$21</f>
        <v>#DIV/0!</v>
      </c>
      <c r="C261" t="e">
        <f>Weighting!$F$21</f>
        <v>#NUM!</v>
      </c>
      <c r="D261" t="e">
        <f>IF(C261=1,'Data Transformation'!$G$3+0.5*'Data Transformation'!$W$25,IF(C262=1,D262-'Data Transformation'!$W$25,FALSE))</f>
        <v>#NUM!</v>
      </c>
      <c r="E261">
        <f t="array" ref="E261">IF(ISLOGICAL(D261),"",FREQUENCY(IF('Data Transformation'!$B$425:$B$8425='Bin Analysis'!$B243,'Data Transformation'!$G$425:$G$8425),D261))</f>
        <v>2001</v>
      </c>
      <c r="F261">
        <f t="shared" si="30"/>
        <v>0</v>
      </c>
      <c r="G261">
        <f>Weighting!$H$21</f>
        <v>0</v>
      </c>
      <c r="H261">
        <f t="array" ref="H261">FREQUENCY(IF('Data Transformation'!$B$4:$B$8425=B243,'Data Transformation'!$G$4:$G$8425),'Bin Analysis'!$B261)</f>
        <v>2073</v>
      </c>
      <c r="I261">
        <f t="shared" si="31"/>
        <v>0</v>
      </c>
      <c r="J261">
        <f t="shared" si="32"/>
        <v>0</v>
      </c>
      <c r="K261">
        <f>J261*Weighting!$W$21</f>
        <v>0</v>
      </c>
      <c r="M261" s="14"/>
    </row>
    <row r="262" spans="1:25" x14ac:dyDescent="0.25">
      <c r="A262" s="32" t="str">
        <f>IF(Weighting!$P$22&gt;0,B262,"")</f>
        <v/>
      </c>
      <c r="B262" t="e">
        <f>Weighting!$C$22</f>
        <v>#DIV/0!</v>
      </c>
      <c r="C262" t="e">
        <f>Weighting!$F$22</f>
        <v>#NUM!</v>
      </c>
      <c r="D262" t="e">
        <f>IF(C262=1,'Data Transformation'!$G$3+0.5*'Data Transformation'!$W$25,IF(C263=1,D263-'Data Transformation'!$W$25,FALSE))</f>
        <v>#NUM!</v>
      </c>
      <c r="E262">
        <f t="array" ref="E262">IF(ISLOGICAL(D262),"",FREQUENCY(IF('Data Transformation'!$B$425:$B$8425='Bin Analysis'!$B243,'Data Transformation'!$G$425:$G$8425),D262))</f>
        <v>2001</v>
      </c>
      <c r="F262">
        <f t="shared" si="30"/>
        <v>0</v>
      </c>
      <c r="G262">
        <f>Weighting!$H$22</f>
        <v>0</v>
      </c>
      <c r="H262">
        <f t="array" ref="H262">FREQUENCY(IF('Data Transformation'!$B$4:$B$8425=B243,'Data Transformation'!$G$4:$G$8425),'Bin Analysis'!$B262)</f>
        <v>2073</v>
      </c>
      <c r="I262">
        <f t="shared" si="31"/>
        <v>0</v>
      </c>
      <c r="J262">
        <f t="shared" si="32"/>
        <v>0</v>
      </c>
      <c r="K262">
        <f>J262*Weighting!$W$22</f>
        <v>0</v>
      </c>
      <c r="M262" s="14"/>
    </row>
    <row r="263" spans="1:25" x14ac:dyDescent="0.25">
      <c r="A263" s="32" t="str">
        <f>IF(Weighting!$P$23&gt;0,B263,"")</f>
        <v/>
      </c>
      <c r="B263" t="e">
        <f>Weighting!$C$23</f>
        <v>#DIV/0!</v>
      </c>
      <c r="C263" t="e">
        <f>Weighting!$F$23</f>
        <v>#NUM!</v>
      </c>
      <c r="D263" t="e">
        <f>IF(C263=1,'Data Transformation'!$G$3+0.5*'Data Transformation'!$W$25,IF(C264=1,D264-'Data Transformation'!$W$25,FALSE))</f>
        <v>#NUM!</v>
      </c>
      <c r="E263">
        <f t="array" ref="E263">IF(ISLOGICAL(D263),"",FREQUENCY(IF('Data Transformation'!$B$425:$B$8425='Bin Analysis'!$B243,'Data Transformation'!$G$425:$G$8425),D263))</f>
        <v>2001</v>
      </c>
      <c r="F263">
        <f t="shared" si="30"/>
        <v>0</v>
      </c>
      <c r="G263">
        <f>Weighting!$H$23</f>
        <v>0</v>
      </c>
      <c r="H263">
        <f t="array" ref="H263">FREQUENCY(IF('Data Transformation'!$B$4:$B$8425=B243,'Data Transformation'!$G$4:$G$8425),'Bin Analysis'!$B263)</f>
        <v>2073</v>
      </c>
      <c r="I263">
        <f t="shared" si="31"/>
        <v>0</v>
      </c>
      <c r="J263">
        <f t="shared" si="32"/>
        <v>0</v>
      </c>
      <c r="K263">
        <f>J263*Weighting!$W$23</f>
        <v>0</v>
      </c>
      <c r="M263" s="14"/>
    </row>
    <row r="264" spans="1:25" x14ac:dyDescent="0.25">
      <c r="A264" s="32" t="str">
        <f>IF(Weighting!$P$24&gt;0,B264,"")</f>
        <v/>
      </c>
      <c r="B264" t="e">
        <f>Weighting!$C$24</f>
        <v>#DIV/0!</v>
      </c>
      <c r="C264" t="e">
        <f>Weighting!$F$24</f>
        <v>#NUM!</v>
      </c>
      <c r="D264" t="e">
        <f>IF(C264=1,'Data Transformation'!$G$3+0.5*'Data Transformation'!$W$25,IF(C265=1,D265-'Data Transformation'!$W$25,FALSE))</f>
        <v>#NUM!</v>
      </c>
      <c r="E264">
        <f t="array" ref="E264">IF(ISLOGICAL(D264),"",FREQUENCY(IF('Data Transformation'!$B$425:$B$8425='Bin Analysis'!$B243,'Data Transformation'!$G$425:$G$8425),D264))</f>
        <v>2001</v>
      </c>
      <c r="F264">
        <f t="shared" si="30"/>
        <v>0</v>
      </c>
      <c r="G264">
        <f>Weighting!$H$24</f>
        <v>0</v>
      </c>
      <c r="H264">
        <f t="array" ref="H264">FREQUENCY(IF('Data Transformation'!$B$4:$B$8425=B243,'Data Transformation'!$G$4:$G$8425),'Bin Analysis'!$B264)</f>
        <v>2073</v>
      </c>
      <c r="I264">
        <f t="shared" si="31"/>
        <v>0</v>
      </c>
      <c r="J264">
        <f t="shared" si="32"/>
        <v>0</v>
      </c>
      <c r="K264">
        <f>J264*Weighting!$W$24</f>
        <v>0</v>
      </c>
      <c r="M264" s="14"/>
    </row>
    <row r="265" spans="1:25" x14ac:dyDescent="0.25">
      <c r="A265" s="32" t="str">
        <f>IF(Weighting!$P$25&gt;0,B265,"")</f>
        <v/>
      </c>
      <c r="B265" t="e">
        <f>Weighting!$C$25</f>
        <v>#DIV/0!</v>
      </c>
      <c r="C265" t="e">
        <f>Weighting!$F$25</f>
        <v>#NUM!</v>
      </c>
      <c r="D265" t="e">
        <f>IF(C265=1,'Data Transformation'!$G$3+0.5*'Data Transformation'!$W$25,IF(C266=1,D266-'Data Transformation'!$W$25,FALSE))</f>
        <v>#NUM!</v>
      </c>
      <c r="E265">
        <f t="array" ref="E265">IF(ISLOGICAL(D265),"",FREQUENCY(IF('Data Transformation'!$B$425:$B$8425='Bin Analysis'!$B243,'Data Transformation'!$G$425:$G$8425),D265))</f>
        <v>2001</v>
      </c>
      <c r="F265">
        <f t="shared" si="30"/>
        <v>0</v>
      </c>
      <c r="G265">
        <f>Weighting!$H$25</f>
        <v>0</v>
      </c>
      <c r="H265">
        <f t="array" ref="H265">FREQUENCY(IF('Data Transformation'!$B$4:$B$8425=B243,'Data Transformation'!$G$4:$G$8425),'Bin Analysis'!$B265)</f>
        <v>2073</v>
      </c>
      <c r="I265">
        <f t="shared" si="31"/>
        <v>0</v>
      </c>
      <c r="J265">
        <f t="shared" si="32"/>
        <v>0</v>
      </c>
      <c r="K265">
        <f>J265*Weighting!$W$25</f>
        <v>0</v>
      </c>
      <c r="M265" s="14"/>
    </row>
    <row r="266" spans="1:25" x14ac:dyDescent="0.25">
      <c r="O266"/>
      <c r="P266"/>
      <c r="Q266"/>
      <c r="R266"/>
    </row>
    <row r="267" spans="1:25" ht="23.25" x14ac:dyDescent="0.35">
      <c r="A267" s="21" t="s">
        <v>0</v>
      </c>
      <c r="B267" s="21" t="str">
        <f>IFERROR(VLOOKUP(C267,'Data Transformation'!$L$6:$M$426,2,FALSE),"")</f>
        <v/>
      </c>
      <c r="C267" s="21">
        <f>C243+1</f>
        <v>11</v>
      </c>
      <c r="D267" s="21"/>
      <c r="E267" s="21"/>
      <c r="F267" s="21"/>
      <c r="G267" s="21"/>
      <c r="H267" s="22"/>
      <c r="I267" s="22"/>
      <c r="J267" s="22"/>
      <c r="K267" s="21"/>
      <c r="L267" s="21" t="str">
        <f>B267</f>
        <v/>
      </c>
      <c r="M267" s="23" t="e">
        <f>INDEX('Data Transformation'!$O$4:$O$424,MATCH($B267,'Data Transformation'!$M$4:$M$424,0),MATCH($M$2,'Data Transformation'!$O$3,0))</f>
        <v>#N/A</v>
      </c>
      <c r="N267" s="27" t="e">
        <f>IF('Input and Summary Results'!$J$16="minimum",'Bin Analysis'!X268/(M267-1),'Bin Analysis'!Y267/('Bin Analysis'!M267-1))</f>
        <v>#N/A</v>
      </c>
      <c r="O267" s="27" t="e">
        <f>IF(M267=FALSE,NA(),(VLOOKUP(1,C270:K289,4,FALSE))/(M267-1))</f>
        <v>#N/A</v>
      </c>
      <c r="P267" s="27" t="e">
        <f>IF(M267=FALSE,NA(),SUM(J270:J289)/Weighting!$S$5)</f>
        <v>#N/A</v>
      </c>
      <c r="Q267" s="27" t="e">
        <f>IF(M267=FALSE,NA(),SUM(K270:K289)/Weighting!$S$6)</f>
        <v>#N/A</v>
      </c>
      <c r="R267" s="27" t="e">
        <f>IF(M267=FALSE,NA(),(VLOOKUP(1,G270:K289,3,FALSE))/(M267-1))</f>
        <v>#N/A</v>
      </c>
      <c r="S267" s="22" t="e">
        <f>IF(M267=FALSE,NA(),IF(SUM(J270:J289)=2,"yes","no"))</f>
        <v>#N/A</v>
      </c>
      <c r="X267" s="2" cm="2">
        <f t="array" ref="X267:X268">FREQUENCY(IF('Data Transformation'!$B$425:$B$6424='Bin Analysis'!L267,'Data Transformation'!$G$425:$G$6424),'Data Transformation'!$U$11)</f>
        <v>0</v>
      </c>
      <c r="Y267" s="2" cm="2">
        <f t="array" ref="Y267:Y268">FREQUENCY(IF('Data Transformation'!$B$425:$B$6424='Bin Analysis'!L267,'Data Transformation'!$G$425:$G$6424),'Data Transformation'!$U$12)</f>
        <v>0</v>
      </c>
    </row>
    <row r="268" spans="1:25" x14ac:dyDescent="0.25">
      <c r="A268" s="14" t="s">
        <v>67</v>
      </c>
      <c r="B268" t="s">
        <v>47</v>
      </c>
      <c r="C268" t="s">
        <v>5</v>
      </c>
      <c r="D268" t="s">
        <v>100</v>
      </c>
      <c r="E268" t="s">
        <v>101</v>
      </c>
      <c r="F268" t="s">
        <v>102</v>
      </c>
      <c r="G268" t="s">
        <v>70</v>
      </c>
      <c r="H268" t="s">
        <v>31</v>
      </c>
      <c r="I268" t="s">
        <v>32</v>
      </c>
      <c r="J268" t="s">
        <v>46</v>
      </c>
      <c r="K268" s="14" t="s">
        <v>45</v>
      </c>
      <c r="M268" s="14"/>
      <c r="X268" s="2">
        <v>0</v>
      </c>
      <c r="Y268" s="2">
        <v>0</v>
      </c>
    </row>
    <row r="269" spans="1:25" x14ac:dyDescent="0.25">
      <c r="A269" s="32"/>
      <c r="D269" t="e">
        <f>IF(C269=1,'Data Transformation'!$G$3+0.5*'Data Transformation'!$W$25,IF(C270=1,D270-'Data Transformation'!$W$25,FALSE))</f>
        <v>#NUM!</v>
      </c>
      <c r="E269">
        <f t="array" ref="E269">IF(ISLOGICAL(D269),"",FREQUENCY(IF('Data Transformation'!$B$425:$B$8425='Bin Analysis'!$B267,'Data Transformation'!$G$425:$G$8425),D269))</f>
        <v>2001</v>
      </c>
      <c r="F269" t="e">
        <f>IF(ISLOGICAL(D269),"",E269-E268)</f>
        <v>#VALUE!</v>
      </c>
      <c r="M269" s="14"/>
    </row>
    <row r="270" spans="1:25" x14ac:dyDescent="0.25">
      <c r="A270" s="32" t="e">
        <f>IF(Weighting!$P$6&gt;0,B270,"")</f>
        <v>#NUM!</v>
      </c>
      <c r="B270" t="e">
        <f>Weighting!$C$6</f>
        <v>#DIV/0!</v>
      </c>
      <c r="C270" t="e">
        <f>Weighting!$F$6</f>
        <v>#NUM!</v>
      </c>
      <c r="D270" t="e">
        <f>IF(C270=1,'Data Transformation'!$G$3+0.5*'Data Transformation'!$W$25,IF(C271=1,D271-'Data Transformation'!$W$25,FALSE))</f>
        <v>#NUM!</v>
      </c>
      <c r="E270">
        <f t="array" ref="E270">IF(ISLOGICAL(D270),"",FREQUENCY(IF('Data Transformation'!$B$425:$B$8425='Bin Analysis'!$B267,'Data Transformation'!$G$425:$G$8425),D270))</f>
        <v>2001</v>
      </c>
      <c r="F270">
        <f>IF(ISLOGICAL(D270),"",E270-E269)</f>
        <v>0</v>
      </c>
      <c r="G270">
        <f>Weighting!$H$6</f>
        <v>1</v>
      </c>
      <c r="H270">
        <f t="array" ref="H270">FREQUENCY(IF('Data Transformation'!$B$4:$B$8425=B267,'Data Transformation'!$G$4:$G$8425),'Bin Analysis'!$B270)</f>
        <v>2073</v>
      </c>
      <c r="I270">
        <f>H270-H269</f>
        <v>2073</v>
      </c>
      <c r="J270">
        <f>IF(I270=0,0,1)</f>
        <v>1</v>
      </c>
      <c r="K270" t="e">
        <f>J270*Weighting!$W$6</f>
        <v>#NUM!</v>
      </c>
      <c r="M270" s="14"/>
    </row>
    <row r="271" spans="1:25" x14ac:dyDescent="0.25">
      <c r="A271" s="32" t="str">
        <f>IF(Weighting!$P$7&gt;0,B271,"")</f>
        <v/>
      </c>
      <c r="B271" t="e">
        <f>Weighting!$C$7</f>
        <v>#DIV/0!</v>
      </c>
      <c r="C271" t="e">
        <f>Weighting!$F$7</f>
        <v>#NUM!</v>
      </c>
      <c r="D271" t="e">
        <f>IF(C271=1,'Data Transformation'!$G$3+0.5*'Data Transformation'!$W$25,IF(C272=1,D272-'Data Transformation'!$W$25,FALSE))</f>
        <v>#NUM!</v>
      </c>
      <c r="E271">
        <f t="array" ref="E271">IF(ISLOGICAL(D271),"",FREQUENCY(IF('Data Transformation'!$B$425:$B$8425='Bin Analysis'!$B267,'Data Transformation'!$G$425:$G$8425),D271))</f>
        <v>2001</v>
      </c>
      <c r="F271">
        <f t="shared" ref="F271:F289" si="33">IF(ISLOGICAL(D271),"",E271-E270)</f>
        <v>0</v>
      </c>
      <c r="G271">
        <f>Weighting!$H$7</f>
        <v>0</v>
      </c>
      <c r="H271">
        <f t="array" ref="H271">FREQUENCY(IF('Data Transformation'!$B$4:$B$8425=B267,'Data Transformation'!$G$4:$G$8425),'Bin Analysis'!$B271)</f>
        <v>2073</v>
      </c>
      <c r="I271">
        <f t="shared" ref="I271:I289" si="34">H271-H270</f>
        <v>0</v>
      </c>
      <c r="J271">
        <f>IF(I271=0,0,1)</f>
        <v>0</v>
      </c>
      <c r="K271">
        <f>J271*Weighting!$W$7</f>
        <v>0</v>
      </c>
      <c r="M271" s="14"/>
    </row>
    <row r="272" spans="1:25" x14ac:dyDescent="0.25">
      <c r="A272" s="32" t="str">
        <f>IF(Weighting!$P$8&gt;0,B272,"")</f>
        <v/>
      </c>
      <c r="B272" t="e">
        <f>Weighting!$C$8</f>
        <v>#DIV/0!</v>
      </c>
      <c r="C272" t="e">
        <f>Weighting!$F$8</f>
        <v>#NUM!</v>
      </c>
      <c r="D272" t="e">
        <f>IF(C272=1,'Data Transformation'!$G$3+0.5*'Data Transformation'!$W$25,IF(C273=1,D273-'Data Transformation'!$W$25,FALSE))</f>
        <v>#NUM!</v>
      </c>
      <c r="E272">
        <f t="array" ref="E272">IF(ISLOGICAL(D272),"",FREQUENCY(IF('Data Transformation'!$B$425:$B$8425='Bin Analysis'!$B267,'Data Transformation'!$G$425:$G$8425),D272))</f>
        <v>2001</v>
      </c>
      <c r="F272">
        <f t="shared" si="33"/>
        <v>0</v>
      </c>
      <c r="G272">
        <f>Weighting!$H$8</f>
        <v>0</v>
      </c>
      <c r="H272">
        <f t="array" ref="H272">FREQUENCY(IF('Data Transformation'!$B$4:$B$8425=B267,'Data Transformation'!$G$4:$G$8425),'Bin Analysis'!$B272)</f>
        <v>2073</v>
      </c>
      <c r="I272">
        <f t="shared" si="34"/>
        <v>0</v>
      </c>
      <c r="J272">
        <f t="shared" ref="J272:J289" si="35">IF(I272=0,0,1)</f>
        <v>0</v>
      </c>
      <c r="K272">
        <f>J272*Weighting!$W$8</f>
        <v>0</v>
      </c>
      <c r="M272" s="14"/>
    </row>
    <row r="273" spans="1:13" x14ac:dyDescent="0.25">
      <c r="A273" s="32" t="str">
        <f>IF(Weighting!$P$9&gt;0,B273,"")</f>
        <v/>
      </c>
      <c r="B273" s="50" t="e">
        <f>Weighting!$C$9</f>
        <v>#DIV/0!</v>
      </c>
      <c r="C273" t="e">
        <f>Weighting!$F$9</f>
        <v>#NUM!</v>
      </c>
      <c r="D273" t="e">
        <f>IF(C273=1,'Data Transformation'!$G$3+0.5*'Data Transformation'!$W$25,IF(C274=1,D274-'Data Transformation'!$W$25,FALSE))</f>
        <v>#NUM!</v>
      </c>
      <c r="E273">
        <f t="array" ref="E273">IF(ISLOGICAL(D273),"",FREQUENCY(IF('Data Transformation'!$B$425:$B$8425='Bin Analysis'!$B267,'Data Transformation'!$G$425:$G$8425),D273))</f>
        <v>2001</v>
      </c>
      <c r="F273">
        <f t="shared" si="33"/>
        <v>0</v>
      </c>
      <c r="G273">
        <f>Weighting!$H$9</f>
        <v>0</v>
      </c>
      <c r="H273">
        <f t="array" ref="H273">FREQUENCY(IF('Data Transformation'!$B$4:$B$8425=B267,'Data Transformation'!$G$4:$G$8425),'Bin Analysis'!$B273)</f>
        <v>2073</v>
      </c>
      <c r="I273">
        <f t="shared" si="34"/>
        <v>0</v>
      </c>
      <c r="J273">
        <f t="shared" si="35"/>
        <v>0</v>
      </c>
      <c r="K273">
        <f>J273*Weighting!$W$9</f>
        <v>0</v>
      </c>
      <c r="M273" s="14"/>
    </row>
    <row r="274" spans="1:13" x14ac:dyDescent="0.25">
      <c r="A274" s="32" t="str">
        <f>IF(Weighting!$P$10&gt;0,B274,"")</f>
        <v/>
      </c>
      <c r="B274" t="e">
        <f>Weighting!$C$10</f>
        <v>#DIV/0!</v>
      </c>
      <c r="C274" t="e">
        <f>Weighting!$F$10</f>
        <v>#NUM!</v>
      </c>
      <c r="D274" t="e">
        <f>IF(C274=1,'Data Transformation'!$G$3+0.5*'Data Transformation'!$W$25,IF(C275=1,D275-'Data Transformation'!$W$25,FALSE))</f>
        <v>#NUM!</v>
      </c>
      <c r="E274">
        <f t="array" ref="E274">IF(ISLOGICAL(D274),"",FREQUENCY(IF('Data Transformation'!$B$425:$B$8425='Bin Analysis'!$B267,'Data Transformation'!$G$425:$G$8425),D274))</f>
        <v>2001</v>
      </c>
      <c r="F274">
        <f t="shared" si="33"/>
        <v>0</v>
      </c>
      <c r="G274">
        <f>Weighting!$H$10</f>
        <v>0</v>
      </c>
      <c r="H274">
        <f t="array" ref="H274">FREQUENCY(IF('Data Transformation'!$B$4:$B$8425=B267,'Data Transformation'!$G$4:$G$8425),'Bin Analysis'!$B274)</f>
        <v>2073</v>
      </c>
      <c r="I274">
        <f t="shared" si="34"/>
        <v>0</v>
      </c>
      <c r="J274">
        <f t="shared" si="35"/>
        <v>0</v>
      </c>
      <c r="K274">
        <f>J274*Weighting!$W$10</f>
        <v>0</v>
      </c>
      <c r="M274" s="14"/>
    </row>
    <row r="275" spans="1:13" x14ac:dyDescent="0.25">
      <c r="A275" s="32" t="str">
        <f>IF(Weighting!$P$11&gt;0,B275,"")</f>
        <v/>
      </c>
      <c r="B275" t="e">
        <f>Weighting!$C$11</f>
        <v>#DIV/0!</v>
      </c>
      <c r="C275" t="e">
        <f>Weighting!$F$11</f>
        <v>#NUM!</v>
      </c>
      <c r="D275" t="e">
        <f>IF(C275=1,'Data Transformation'!$G$3+0.5*'Data Transformation'!$W$25,IF(C276=1,D276-'Data Transformation'!$W$25,FALSE))</f>
        <v>#NUM!</v>
      </c>
      <c r="E275">
        <f t="array" ref="E275">IF(ISLOGICAL(D275),"",FREQUENCY(IF('Data Transformation'!$B$425:$B$8425='Bin Analysis'!$B267,'Data Transformation'!$G$425:$G$8425),D275))</f>
        <v>2001</v>
      </c>
      <c r="F275">
        <f t="shared" si="33"/>
        <v>0</v>
      </c>
      <c r="G275">
        <f>Weighting!$H$11</f>
        <v>0</v>
      </c>
      <c r="H275">
        <f t="array" ref="H275">FREQUENCY(IF('Data Transformation'!$B$4:$B$8425=B267,'Data Transformation'!$G$4:$G$8425),'Bin Analysis'!$B275)</f>
        <v>2073</v>
      </c>
      <c r="I275">
        <f t="shared" si="34"/>
        <v>0</v>
      </c>
      <c r="J275">
        <f t="shared" si="35"/>
        <v>0</v>
      </c>
      <c r="K275">
        <f>J275*Weighting!$W$11</f>
        <v>0</v>
      </c>
      <c r="M275" s="14"/>
    </row>
    <row r="276" spans="1:13" x14ac:dyDescent="0.25">
      <c r="A276" s="32" t="str">
        <f>IF(Weighting!$P$12&gt;0,B276,"")</f>
        <v/>
      </c>
      <c r="B276" t="e">
        <f>Weighting!$C$12</f>
        <v>#DIV/0!</v>
      </c>
      <c r="C276" t="e">
        <f>Weighting!$F$12</f>
        <v>#NUM!</v>
      </c>
      <c r="D276" t="e">
        <f>IF(C276=1,'Data Transformation'!$G$3+0.5*'Data Transformation'!$W$25,IF(C277=1,D277-'Data Transformation'!$W$25,FALSE))</f>
        <v>#NUM!</v>
      </c>
      <c r="E276">
        <f t="array" ref="E276">IF(ISLOGICAL(D276),"",FREQUENCY(IF('Data Transformation'!$B$425:$B$8425='Bin Analysis'!$B267,'Data Transformation'!$G$425:$G$8425),D276))</f>
        <v>2001</v>
      </c>
      <c r="F276">
        <f t="shared" si="33"/>
        <v>0</v>
      </c>
      <c r="G276">
        <f>Weighting!$H$12</f>
        <v>0</v>
      </c>
      <c r="H276">
        <f t="array" ref="H276">FREQUENCY(IF('Data Transformation'!$B$4:$B$8425=B267,'Data Transformation'!$G$4:$G$8425),'Bin Analysis'!$B276)</f>
        <v>2073</v>
      </c>
      <c r="I276">
        <f t="shared" si="34"/>
        <v>0</v>
      </c>
      <c r="J276">
        <f t="shared" si="35"/>
        <v>0</v>
      </c>
      <c r="K276">
        <f>J276*Weighting!$W$12</f>
        <v>0</v>
      </c>
      <c r="M276" s="14"/>
    </row>
    <row r="277" spans="1:13" x14ac:dyDescent="0.25">
      <c r="A277" s="32" t="str">
        <f>IF(Weighting!$P$13&gt;0,B277,"")</f>
        <v/>
      </c>
      <c r="B277" t="e">
        <f>Weighting!$C$13</f>
        <v>#DIV/0!</v>
      </c>
      <c r="C277" t="e">
        <f>Weighting!$F$13</f>
        <v>#NUM!</v>
      </c>
      <c r="D277" t="e">
        <f>IF(C277=1,'Data Transformation'!$G$3+0.5*'Data Transformation'!$W$25,IF(C278=1,D278-'Data Transformation'!$W$25,FALSE))</f>
        <v>#NUM!</v>
      </c>
      <c r="E277">
        <f t="array" ref="E277">IF(ISLOGICAL(D277),"",FREQUENCY(IF('Data Transformation'!$B$425:$B$8425='Bin Analysis'!$B267,'Data Transformation'!$G$425:$G$8425),D277))</f>
        <v>2001</v>
      </c>
      <c r="F277">
        <f t="shared" si="33"/>
        <v>0</v>
      </c>
      <c r="G277">
        <f>Weighting!$H$13</f>
        <v>0</v>
      </c>
      <c r="H277">
        <f t="array" ref="H277">FREQUENCY(IF('Data Transformation'!$B$4:$B$8425=B267,'Data Transformation'!$G$4:$G$8425),'Bin Analysis'!$B277)</f>
        <v>2073</v>
      </c>
      <c r="I277">
        <f t="shared" si="34"/>
        <v>0</v>
      </c>
      <c r="J277">
        <f t="shared" si="35"/>
        <v>0</v>
      </c>
      <c r="K277">
        <f>J277*Weighting!$W$13</f>
        <v>0</v>
      </c>
      <c r="M277" s="14"/>
    </row>
    <row r="278" spans="1:13" x14ac:dyDescent="0.25">
      <c r="A278" s="32" t="str">
        <f>IF(Weighting!$P$14&gt;0,B278,"")</f>
        <v/>
      </c>
      <c r="B278" t="e">
        <f>Weighting!$C$14</f>
        <v>#DIV/0!</v>
      </c>
      <c r="C278" t="e">
        <f>Weighting!$F$14</f>
        <v>#NUM!</v>
      </c>
      <c r="D278" t="e">
        <f>IF(C278=1,'Data Transformation'!$G$3+0.5*'Data Transformation'!$W$25,IF(C279=1,D279-'Data Transformation'!$W$25,FALSE))</f>
        <v>#NUM!</v>
      </c>
      <c r="E278">
        <f t="array" ref="E278">IF(ISLOGICAL(D278),"",FREQUENCY(IF('Data Transformation'!$B$425:$B$8425='Bin Analysis'!$B267,'Data Transformation'!$G$425:$G$8425),D278))</f>
        <v>2001</v>
      </c>
      <c r="F278">
        <f t="shared" si="33"/>
        <v>0</v>
      </c>
      <c r="G278">
        <f>Weighting!$H$14</f>
        <v>0</v>
      </c>
      <c r="H278">
        <f t="array" ref="H278">FREQUENCY(IF('Data Transformation'!$B$4:$B$8425=B267,'Data Transformation'!$G$4:$G$8425),'Bin Analysis'!$B278)</f>
        <v>2073</v>
      </c>
      <c r="I278">
        <f t="shared" si="34"/>
        <v>0</v>
      </c>
      <c r="J278">
        <f t="shared" si="35"/>
        <v>0</v>
      </c>
      <c r="K278">
        <f>J278*Weighting!$W$14</f>
        <v>0</v>
      </c>
      <c r="M278" s="14"/>
    </row>
    <row r="279" spans="1:13" x14ac:dyDescent="0.25">
      <c r="A279" s="32" t="str">
        <f>IF(Weighting!$P$15&gt;0,B279,"")</f>
        <v/>
      </c>
      <c r="B279" t="e">
        <f>Weighting!$C$15</f>
        <v>#DIV/0!</v>
      </c>
      <c r="C279" t="e">
        <f>Weighting!$F$15</f>
        <v>#NUM!</v>
      </c>
      <c r="D279" t="e">
        <f>IF(C279=1,'Data Transformation'!$G$3+0.5*'Data Transformation'!$W$25,IF(C280=1,D280-'Data Transformation'!$W$25,FALSE))</f>
        <v>#NUM!</v>
      </c>
      <c r="E279">
        <f t="array" ref="E279">IF(ISLOGICAL(D279),"",FREQUENCY(IF('Data Transformation'!$B$425:$B$8425='Bin Analysis'!$B267,'Data Transformation'!$G$425:$G$8425),D279))</f>
        <v>2001</v>
      </c>
      <c r="F279">
        <f t="shared" si="33"/>
        <v>0</v>
      </c>
      <c r="G279">
        <f>Weighting!$H$15</f>
        <v>0</v>
      </c>
      <c r="H279">
        <f t="array" ref="H279">FREQUENCY(IF('Data Transformation'!$B$4:$B$8425=B267,'Data Transformation'!$G$4:$G$8425),'Bin Analysis'!$B279)</f>
        <v>2073</v>
      </c>
      <c r="I279">
        <f t="shared" si="34"/>
        <v>0</v>
      </c>
      <c r="J279">
        <f t="shared" si="35"/>
        <v>0</v>
      </c>
      <c r="K279">
        <f>J279*Weighting!$W$15</f>
        <v>0</v>
      </c>
      <c r="M279" s="14"/>
    </row>
    <row r="280" spans="1:13" x14ac:dyDescent="0.25">
      <c r="A280" s="32" t="str">
        <f>IF(Weighting!$P$16&gt;0,B280,"")</f>
        <v/>
      </c>
      <c r="B280" t="e">
        <f>Weighting!$C$16</f>
        <v>#DIV/0!</v>
      </c>
      <c r="C280" t="e">
        <f>Weighting!$F$16</f>
        <v>#NUM!</v>
      </c>
      <c r="D280" t="e">
        <f>IF(C280=1,'Data Transformation'!$G$3+0.5*'Data Transformation'!$W$25,IF(C281=1,D281-'Data Transformation'!$W$25,FALSE))</f>
        <v>#NUM!</v>
      </c>
      <c r="E280">
        <f t="array" ref="E280">IF(ISLOGICAL(D280),"",FREQUENCY(IF('Data Transformation'!$B$425:$B$8425='Bin Analysis'!$B267,'Data Transformation'!$G$425:$G$8425),D280))</f>
        <v>2001</v>
      </c>
      <c r="F280">
        <f t="shared" si="33"/>
        <v>0</v>
      </c>
      <c r="G280">
        <f>Weighting!$H$16</f>
        <v>0</v>
      </c>
      <c r="H280">
        <f t="array" ref="H280">FREQUENCY(IF('Data Transformation'!$B$4:$B$8425=B267,'Data Transformation'!$G$4:$G$8425),'Bin Analysis'!$B280)</f>
        <v>2073</v>
      </c>
      <c r="I280">
        <f t="shared" si="34"/>
        <v>0</v>
      </c>
      <c r="J280">
        <f t="shared" si="35"/>
        <v>0</v>
      </c>
      <c r="K280">
        <f>J280*Weighting!$W$16</f>
        <v>0</v>
      </c>
      <c r="M280" s="14"/>
    </row>
    <row r="281" spans="1:13" x14ac:dyDescent="0.25">
      <c r="A281" s="32" t="str">
        <f>IF(Weighting!$P$17&gt;0,B281,"")</f>
        <v/>
      </c>
      <c r="B281" t="e">
        <f>Weighting!$C$17</f>
        <v>#DIV/0!</v>
      </c>
      <c r="C281" t="e">
        <f>Weighting!$F$17</f>
        <v>#NUM!</v>
      </c>
      <c r="D281" t="e">
        <f>IF(C281=1,'Data Transformation'!$G$3+0.5*'Data Transformation'!$W$25,IF(C282=1,D282-'Data Transformation'!$W$25,FALSE))</f>
        <v>#NUM!</v>
      </c>
      <c r="E281">
        <f t="array" ref="E281">IF(ISLOGICAL(D281),"",FREQUENCY(IF('Data Transformation'!$B$425:$B$8425='Bin Analysis'!$B267,'Data Transformation'!$G$425:$G$8425),D281))</f>
        <v>2001</v>
      </c>
      <c r="F281">
        <f t="shared" si="33"/>
        <v>0</v>
      </c>
      <c r="G281">
        <f>Weighting!$H$17</f>
        <v>0</v>
      </c>
      <c r="H281">
        <f t="array" ref="H281">FREQUENCY(IF('Data Transformation'!$B$4:$B$8425=B267,'Data Transformation'!$G$4:$G$8425),'Bin Analysis'!$B281)</f>
        <v>2073</v>
      </c>
      <c r="I281">
        <f t="shared" si="34"/>
        <v>0</v>
      </c>
      <c r="J281">
        <f t="shared" si="35"/>
        <v>0</v>
      </c>
      <c r="K281">
        <f>J281*Weighting!$W$17</f>
        <v>0</v>
      </c>
      <c r="M281" s="14"/>
    </row>
    <row r="282" spans="1:13" x14ac:dyDescent="0.25">
      <c r="A282" s="32" t="str">
        <f>IF(Weighting!$P$18&gt;0,B282,"")</f>
        <v/>
      </c>
      <c r="B282" t="e">
        <f>Weighting!$C$18</f>
        <v>#DIV/0!</v>
      </c>
      <c r="C282" t="e">
        <f>Weighting!$F$18</f>
        <v>#NUM!</v>
      </c>
      <c r="D282" t="e">
        <f>IF(C282=1,'Data Transformation'!$G$3+0.5*'Data Transformation'!$W$25,IF(C283=1,D283-'Data Transformation'!$W$25,FALSE))</f>
        <v>#NUM!</v>
      </c>
      <c r="E282">
        <f t="array" ref="E282">IF(ISLOGICAL(D282),"",FREQUENCY(IF('Data Transformation'!$B$425:$B$8425='Bin Analysis'!$B267,'Data Transformation'!$G$425:$G$8425),D282))</f>
        <v>2001</v>
      </c>
      <c r="F282">
        <f t="shared" si="33"/>
        <v>0</v>
      </c>
      <c r="G282">
        <f>Weighting!$H$18</f>
        <v>0</v>
      </c>
      <c r="H282">
        <f t="array" ref="H282">FREQUENCY(IF('Data Transformation'!$B$4:$B$8425=B267,'Data Transformation'!$G$4:$G$8425),'Bin Analysis'!$B282)</f>
        <v>2073</v>
      </c>
      <c r="I282">
        <f t="shared" si="34"/>
        <v>0</v>
      </c>
      <c r="J282">
        <f t="shared" si="35"/>
        <v>0</v>
      </c>
      <c r="K282">
        <f>J282*Weighting!$W$18</f>
        <v>0</v>
      </c>
      <c r="M282" s="14"/>
    </row>
    <row r="283" spans="1:13" x14ac:dyDescent="0.25">
      <c r="A283" s="32" t="str">
        <f>IF(Weighting!$P$19&gt;0,B283,"")</f>
        <v/>
      </c>
      <c r="B283" t="e">
        <f>Weighting!$C$19</f>
        <v>#DIV/0!</v>
      </c>
      <c r="C283" t="e">
        <f>Weighting!$F$19</f>
        <v>#NUM!</v>
      </c>
      <c r="D283" t="e">
        <f>IF(C283=1,'Data Transformation'!$G$3+0.5*'Data Transformation'!$W$25,IF(C284=1,D284-'Data Transformation'!$W$25,FALSE))</f>
        <v>#NUM!</v>
      </c>
      <c r="E283">
        <f t="array" ref="E283">IF(ISLOGICAL(D283),"",FREQUENCY(IF('Data Transformation'!$B$425:$B$8425='Bin Analysis'!$B267,'Data Transformation'!$G$425:$G$8425),D283))</f>
        <v>2001</v>
      </c>
      <c r="F283">
        <f t="shared" si="33"/>
        <v>0</v>
      </c>
      <c r="G283">
        <f>Weighting!$H$19</f>
        <v>0</v>
      </c>
      <c r="H283">
        <f t="array" ref="H283">FREQUENCY(IF('Data Transformation'!$B$4:$B$8425=B267,'Data Transformation'!$G$4:$G$8425),'Bin Analysis'!$B283)</f>
        <v>2073</v>
      </c>
      <c r="I283">
        <f t="shared" si="34"/>
        <v>0</v>
      </c>
      <c r="J283">
        <f t="shared" si="35"/>
        <v>0</v>
      </c>
      <c r="K283">
        <f>J283*Weighting!$W$19</f>
        <v>0</v>
      </c>
      <c r="M283" s="14"/>
    </row>
    <row r="284" spans="1:13" x14ac:dyDescent="0.25">
      <c r="A284" s="32" t="str">
        <f>IF(Weighting!$P$20&gt;0,B284,"")</f>
        <v/>
      </c>
      <c r="B284" t="e">
        <f>Weighting!$C$20</f>
        <v>#DIV/0!</v>
      </c>
      <c r="C284" t="e">
        <f>Weighting!$F$20</f>
        <v>#NUM!</v>
      </c>
      <c r="D284" t="e">
        <f>IF(C284=1,'Data Transformation'!$G$3+0.5*'Data Transformation'!$W$25,IF(C285=1,D285-'Data Transformation'!$W$25,FALSE))</f>
        <v>#NUM!</v>
      </c>
      <c r="E284">
        <f t="array" ref="E284">IF(ISLOGICAL(D284),"",FREQUENCY(IF('Data Transformation'!$B$425:$B$8425='Bin Analysis'!$B267,'Data Transformation'!$G$425:$G$8425),D284))</f>
        <v>2001</v>
      </c>
      <c r="F284">
        <f t="shared" si="33"/>
        <v>0</v>
      </c>
      <c r="G284">
        <f>Weighting!$H$20</f>
        <v>0</v>
      </c>
      <c r="H284">
        <f t="array" ref="H284">FREQUENCY(IF('Data Transformation'!$B$4:$B$8425=B267,'Data Transformation'!$G$4:$G$8425),'Bin Analysis'!$B284)</f>
        <v>2073</v>
      </c>
      <c r="I284">
        <f t="shared" si="34"/>
        <v>0</v>
      </c>
      <c r="J284">
        <f t="shared" si="35"/>
        <v>0</v>
      </c>
      <c r="K284">
        <f>J284*Weighting!$W$20</f>
        <v>0</v>
      </c>
      <c r="M284" s="14"/>
    </row>
    <row r="285" spans="1:13" x14ac:dyDescent="0.25">
      <c r="A285" s="32" t="str">
        <f>IF(Weighting!$P$21&gt;0,B285,"")</f>
        <v/>
      </c>
      <c r="B285" t="e">
        <f>Weighting!$C$21</f>
        <v>#DIV/0!</v>
      </c>
      <c r="C285" t="e">
        <f>Weighting!$F$21</f>
        <v>#NUM!</v>
      </c>
      <c r="D285" t="e">
        <f>IF(C285=1,'Data Transformation'!$G$3+0.5*'Data Transformation'!$W$25,IF(C286=1,D286-'Data Transformation'!$W$25,FALSE))</f>
        <v>#NUM!</v>
      </c>
      <c r="E285">
        <f t="array" ref="E285">IF(ISLOGICAL(D285),"",FREQUENCY(IF('Data Transformation'!$B$425:$B$8425='Bin Analysis'!$B267,'Data Transformation'!$G$425:$G$8425),D285))</f>
        <v>2001</v>
      </c>
      <c r="F285">
        <f t="shared" si="33"/>
        <v>0</v>
      </c>
      <c r="G285">
        <f>Weighting!$H$21</f>
        <v>0</v>
      </c>
      <c r="H285">
        <f t="array" ref="H285">FREQUENCY(IF('Data Transformation'!$B$4:$B$8425=B267,'Data Transformation'!$G$4:$G$8425),'Bin Analysis'!$B285)</f>
        <v>2073</v>
      </c>
      <c r="I285">
        <f t="shared" si="34"/>
        <v>0</v>
      </c>
      <c r="J285">
        <f t="shared" si="35"/>
        <v>0</v>
      </c>
      <c r="K285">
        <f>J285*Weighting!$W$21</f>
        <v>0</v>
      </c>
      <c r="M285" s="14"/>
    </row>
    <row r="286" spans="1:13" x14ac:dyDescent="0.25">
      <c r="A286" s="32" t="str">
        <f>IF(Weighting!$P$22&gt;0,B286,"")</f>
        <v/>
      </c>
      <c r="B286" t="e">
        <f>Weighting!$C$22</f>
        <v>#DIV/0!</v>
      </c>
      <c r="C286" t="e">
        <f>Weighting!$F$22</f>
        <v>#NUM!</v>
      </c>
      <c r="D286" t="e">
        <f>IF(C286=1,'Data Transformation'!$G$3+0.5*'Data Transformation'!$W$25,IF(C287=1,D287-'Data Transformation'!$W$25,FALSE))</f>
        <v>#NUM!</v>
      </c>
      <c r="E286">
        <f t="array" ref="E286">IF(ISLOGICAL(D286),"",FREQUENCY(IF('Data Transformation'!$B$425:$B$8425='Bin Analysis'!$B267,'Data Transformation'!$G$425:$G$8425),D286))</f>
        <v>2001</v>
      </c>
      <c r="F286">
        <f t="shared" si="33"/>
        <v>0</v>
      </c>
      <c r="G286">
        <f>Weighting!$H$22</f>
        <v>0</v>
      </c>
      <c r="H286">
        <f t="array" ref="H286">FREQUENCY(IF('Data Transformation'!$B$4:$B$8425=B267,'Data Transformation'!$G$4:$G$8425),'Bin Analysis'!$B286)</f>
        <v>2073</v>
      </c>
      <c r="I286">
        <f t="shared" si="34"/>
        <v>0</v>
      </c>
      <c r="J286">
        <f t="shared" si="35"/>
        <v>0</v>
      </c>
      <c r="K286">
        <f>J286*Weighting!$W$22</f>
        <v>0</v>
      </c>
      <c r="M286" s="14"/>
    </row>
    <row r="287" spans="1:13" x14ac:dyDescent="0.25">
      <c r="A287" s="32" t="str">
        <f>IF(Weighting!$P$23&gt;0,B287,"")</f>
        <v/>
      </c>
      <c r="B287" t="e">
        <f>Weighting!$C$23</f>
        <v>#DIV/0!</v>
      </c>
      <c r="C287" t="e">
        <f>Weighting!$F$23</f>
        <v>#NUM!</v>
      </c>
      <c r="D287" t="e">
        <f>IF(C287=1,'Data Transformation'!$G$3+0.5*'Data Transformation'!$W$25,IF(C288=1,D288-'Data Transformation'!$W$25,FALSE))</f>
        <v>#NUM!</v>
      </c>
      <c r="E287">
        <f t="array" ref="E287">IF(ISLOGICAL(D287),"",FREQUENCY(IF('Data Transformation'!$B$425:$B$8425='Bin Analysis'!$B267,'Data Transformation'!$G$425:$G$8425),D287))</f>
        <v>2001</v>
      </c>
      <c r="F287">
        <f t="shared" si="33"/>
        <v>0</v>
      </c>
      <c r="G287">
        <f>Weighting!$H$23</f>
        <v>0</v>
      </c>
      <c r="H287">
        <f t="array" ref="H287">FREQUENCY(IF('Data Transformation'!$B$4:$B$8425=B267,'Data Transformation'!$G$4:$G$8425),'Bin Analysis'!$B287)</f>
        <v>2073</v>
      </c>
      <c r="I287">
        <f t="shared" si="34"/>
        <v>0</v>
      </c>
      <c r="J287">
        <f t="shared" si="35"/>
        <v>0</v>
      </c>
      <c r="K287">
        <f>J287*Weighting!$W$23</f>
        <v>0</v>
      </c>
      <c r="M287" s="14"/>
    </row>
    <row r="288" spans="1:13" x14ac:dyDescent="0.25">
      <c r="A288" s="32" t="str">
        <f>IF(Weighting!$P$24&gt;0,B288,"")</f>
        <v/>
      </c>
      <c r="B288" t="e">
        <f>Weighting!$C$24</f>
        <v>#DIV/0!</v>
      </c>
      <c r="C288" t="e">
        <f>Weighting!$F$24</f>
        <v>#NUM!</v>
      </c>
      <c r="D288" t="e">
        <f>IF(C288=1,'Data Transformation'!$G$3+0.5*'Data Transformation'!$W$25,IF(C289=1,D289-'Data Transformation'!$W$25,FALSE))</f>
        <v>#NUM!</v>
      </c>
      <c r="E288">
        <f t="array" ref="E288">IF(ISLOGICAL(D288),"",FREQUENCY(IF('Data Transformation'!$B$425:$B$8425='Bin Analysis'!$B267,'Data Transformation'!$G$425:$G$8425),D288))</f>
        <v>2001</v>
      </c>
      <c r="F288">
        <f t="shared" si="33"/>
        <v>0</v>
      </c>
      <c r="G288">
        <f>Weighting!$H$24</f>
        <v>0</v>
      </c>
      <c r="H288">
        <f t="array" ref="H288">FREQUENCY(IF('Data Transformation'!$B$4:$B$8425=B267,'Data Transformation'!$G$4:$G$8425),'Bin Analysis'!$B288)</f>
        <v>2073</v>
      </c>
      <c r="I288">
        <f t="shared" si="34"/>
        <v>0</v>
      </c>
      <c r="J288">
        <f t="shared" si="35"/>
        <v>0</v>
      </c>
      <c r="K288">
        <f>J288*Weighting!$W$24</f>
        <v>0</v>
      </c>
      <c r="M288" s="14"/>
    </row>
    <row r="289" spans="1:25" x14ac:dyDescent="0.25">
      <c r="A289" s="32" t="str">
        <f>IF(Weighting!$P$25&gt;0,B289,"")</f>
        <v/>
      </c>
      <c r="B289" t="e">
        <f>Weighting!$C$25</f>
        <v>#DIV/0!</v>
      </c>
      <c r="C289" t="e">
        <f>Weighting!$F$25</f>
        <v>#NUM!</v>
      </c>
      <c r="D289" t="e">
        <f>IF(C289=1,'Data Transformation'!$G$3+0.5*'Data Transformation'!$W$25,IF(C290=1,D290-'Data Transformation'!$W$25,FALSE))</f>
        <v>#NUM!</v>
      </c>
      <c r="E289">
        <f t="array" ref="E289">IF(ISLOGICAL(D289),"",FREQUENCY(IF('Data Transformation'!$B$425:$B$8425='Bin Analysis'!$B267,'Data Transformation'!$G$425:$G$8425),D289))</f>
        <v>2001</v>
      </c>
      <c r="F289">
        <f t="shared" si="33"/>
        <v>0</v>
      </c>
      <c r="G289">
        <f>Weighting!$H$25</f>
        <v>0</v>
      </c>
      <c r="H289">
        <f t="array" ref="H289">FREQUENCY(IF('Data Transformation'!$B$4:$B$8425=B267,'Data Transformation'!$G$4:$G$8425),'Bin Analysis'!$B289)</f>
        <v>2073</v>
      </c>
      <c r="I289">
        <f t="shared" si="34"/>
        <v>0</v>
      </c>
      <c r="J289">
        <f t="shared" si="35"/>
        <v>0</v>
      </c>
      <c r="K289">
        <f>J289*Weighting!$W$25</f>
        <v>0</v>
      </c>
      <c r="M289" s="14"/>
    </row>
    <row r="290" spans="1:25" x14ac:dyDescent="0.25">
      <c r="O290"/>
      <c r="P290"/>
      <c r="Q290"/>
      <c r="R290"/>
    </row>
    <row r="291" spans="1:25" ht="23.25" x14ac:dyDescent="0.35">
      <c r="A291" s="21" t="s">
        <v>0</v>
      </c>
      <c r="B291" s="21" t="str">
        <f>IFERROR(VLOOKUP(C291,'Data Transformation'!$L$6:$M$426,2,FALSE),"")</f>
        <v/>
      </c>
      <c r="C291" s="21">
        <f>C267+1</f>
        <v>12</v>
      </c>
      <c r="D291" s="21"/>
      <c r="E291" s="21"/>
      <c r="F291" s="21"/>
      <c r="G291" s="21"/>
      <c r="H291" s="22"/>
      <c r="I291" s="22"/>
      <c r="J291" s="22"/>
      <c r="K291" s="21"/>
      <c r="L291" s="21" t="str">
        <f>B291</f>
        <v/>
      </c>
      <c r="M291" s="23" t="e">
        <f>INDEX('Data Transformation'!$O$4:$O$424,MATCH($B291,'Data Transformation'!$M$4:$M$424,0),MATCH($M$2,'Data Transformation'!$O$3,0))</f>
        <v>#N/A</v>
      </c>
      <c r="N291" s="27" t="e">
        <f>IF('Input and Summary Results'!$J$16="minimum",'Bin Analysis'!X292/(M291-1),'Bin Analysis'!Y291/('Bin Analysis'!M291-1))</f>
        <v>#N/A</v>
      </c>
      <c r="O291" s="27" t="e">
        <f>IF(M291=FALSE,NA(),(VLOOKUP(1,C294:K313,4,FALSE))/(M291-1))</f>
        <v>#N/A</v>
      </c>
      <c r="P291" s="27" t="e">
        <f>IF(M291=FALSE,NA(),SUM(J294:J313)/Weighting!$S$5)</f>
        <v>#N/A</v>
      </c>
      <c r="Q291" s="27" t="e">
        <f>IF(M291=FALSE,NA(),SUM(K294:K313)/Weighting!$S$6)</f>
        <v>#N/A</v>
      </c>
      <c r="R291" s="27" t="e">
        <f>IF(M291=FALSE,NA(),(VLOOKUP(1,G294:K313,3,FALSE))/(M291-1))</f>
        <v>#N/A</v>
      </c>
      <c r="S291" s="22" t="e">
        <f>IF(M291=FALSE,NA(),IF(SUM(J294:J313)=2,"yes","no"))</f>
        <v>#N/A</v>
      </c>
      <c r="X291" s="2" cm="2">
        <f t="array" ref="X291:X292">FREQUENCY(IF('Data Transformation'!$B$425:$B$6424='Bin Analysis'!L291,'Data Transformation'!$G$425:$G$6424),'Data Transformation'!$U$11)</f>
        <v>0</v>
      </c>
      <c r="Y291" s="2" cm="2">
        <f t="array" ref="Y291:Y292">FREQUENCY(IF('Data Transformation'!$B$425:$B$6424='Bin Analysis'!L291,'Data Transformation'!$G$425:$G$6424),'Data Transformation'!$U$12)</f>
        <v>0</v>
      </c>
    </row>
    <row r="292" spans="1:25" x14ac:dyDescent="0.25">
      <c r="A292" s="14" t="s">
        <v>67</v>
      </c>
      <c r="B292" t="s">
        <v>47</v>
      </c>
      <c r="C292" t="s">
        <v>5</v>
      </c>
      <c r="D292" t="s">
        <v>100</v>
      </c>
      <c r="E292" t="s">
        <v>101</v>
      </c>
      <c r="F292" t="s">
        <v>102</v>
      </c>
      <c r="G292" t="s">
        <v>70</v>
      </c>
      <c r="H292" t="s">
        <v>31</v>
      </c>
      <c r="I292" t="s">
        <v>32</v>
      </c>
      <c r="J292" t="s">
        <v>46</v>
      </c>
      <c r="K292" s="14" t="s">
        <v>45</v>
      </c>
      <c r="M292" s="14"/>
      <c r="X292" s="2">
        <v>0</v>
      </c>
      <c r="Y292" s="2">
        <v>0</v>
      </c>
    </row>
    <row r="293" spans="1:25" x14ac:dyDescent="0.25">
      <c r="A293" s="32"/>
      <c r="D293" t="e">
        <f>IF(C293=1,'Data Transformation'!$G$3+0.5*'Data Transformation'!$W$25,IF(C294=1,D294-'Data Transformation'!$W$25,FALSE))</f>
        <v>#NUM!</v>
      </c>
      <c r="E293">
        <f t="array" ref="E293">IF(ISLOGICAL(D293),"",FREQUENCY(IF('Data Transformation'!$B$425:$B$8425='Bin Analysis'!$B291,'Data Transformation'!$G$425:$G$8425),D293))</f>
        <v>2001</v>
      </c>
      <c r="F293" t="e">
        <f>IF(ISLOGICAL(D293),"",E293-E292)</f>
        <v>#VALUE!</v>
      </c>
      <c r="M293" s="14"/>
    </row>
    <row r="294" spans="1:25" x14ac:dyDescent="0.25">
      <c r="A294" s="32" t="e">
        <f>IF(Weighting!$P$6&gt;0,B294,"")</f>
        <v>#NUM!</v>
      </c>
      <c r="B294" t="e">
        <f>Weighting!$C$6</f>
        <v>#DIV/0!</v>
      </c>
      <c r="C294" t="e">
        <f>Weighting!$F$6</f>
        <v>#NUM!</v>
      </c>
      <c r="D294" t="e">
        <f>IF(C294=1,'Data Transformation'!$G$3+0.5*'Data Transformation'!$W$25,IF(C295=1,D295-'Data Transformation'!$W$25,FALSE))</f>
        <v>#NUM!</v>
      </c>
      <c r="E294">
        <f t="array" ref="E294">IF(ISLOGICAL(D294),"",FREQUENCY(IF('Data Transformation'!$B$425:$B$8425='Bin Analysis'!$B291,'Data Transformation'!$G$425:$G$8425),D294))</f>
        <v>2001</v>
      </c>
      <c r="F294">
        <f>IF(ISLOGICAL(D294),"",E294-E293)</f>
        <v>0</v>
      </c>
      <c r="G294">
        <f>Weighting!$H$6</f>
        <v>1</v>
      </c>
      <c r="H294">
        <f t="array" ref="H294">FREQUENCY(IF('Data Transformation'!$B$4:$B$8425=B291,'Data Transformation'!$G$4:$G$8425),'Bin Analysis'!$B294)</f>
        <v>2073</v>
      </c>
      <c r="I294">
        <f>H294-H293</f>
        <v>2073</v>
      </c>
      <c r="J294">
        <f>IF(I294=0,0,1)</f>
        <v>1</v>
      </c>
      <c r="K294" t="e">
        <f>J294*Weighting!$W$6</f>
        <v>#NUM!</v>
      </c>
      <c r="M294" s="14"/>
    </row>
    <row r="295" spans="1:25" x14ac:dyDescent="0.25">
      <c r="A295" s="32" t="str">
        <f>IF(Weighting!$P$7&gt;0,B295,"")</f>
        <v/>
      </c>
      <c r="B295" t="e">
        <f>Weighting!$C$7</f>
        <v>#DIV/0!</v>
      </c>
      <c r="C295" t="e">
        <f>Weighting!$F$7</f>
        <v>#NUM!</v>
      </c>
      <c r="D295" t="e">
        <f>IF(C295=1,'Data Transformation'!$G$3+0.5*'Data Transformation'!$W$25,IF(C296=1,D296-'Data Transformation'!$W$25,FALSE))</f>
        <v>#NUM!</v>
      </c>
      <c r="E295">
        <f t="array" ref="E295">IF(ISLOGICAL(D295),"",FREQUENCY(IF('Data Transformation'!$B$425:$B$8425='Bin Analysis'!$B291,'Data Transformation'!$G$425:$G$8425),D295))</f>
        <v>2001</v>
      </c>
      <c r="F295">
        <f t="shared" ref="F295:F313" si="36">IF(ISLOGICAL(D295),"",E295-E294)</f>
        <v>0</v>
      </c>
      <c r="G295">
        <f>Weighting!$H$7</f>
        <v>0</v>
      </c>
      <c r="H295">
        <f t="array" ref="H295">FREQUENCY(IF('Data Transformation'!$B$4:$B$8425=B291,'Data Transformation'!$G$4:$G$8425),'Bin Analysis'!$B295)</f>
        <v>2073</v>
      </c>
      <c r="I295">
        <f t="shared" ref="I295:I313" si="37">H295-H294</f>
        <v>0</v>
      </c>
      <c r="J295">
        <f>IF(I295=0,0,1)</f>
        <v>0</v>
      </c>
      <c r="K295">
        <f>J295*Weighting!$W$7</f>
        <v>0</v>
      </c>
      <c r="M295" s="14"/>
    </row>
    <row r="296" spans="1:25" x14ac:dyDescent="0.25">
      <c r="A296" s="32" t="str">
        <f>IF(Weighting!$P$8&gt;0,B296,"")</f>
        <v/>
      </c>
      <c r="B296" t="e">
        <f>Weighting!$C$8</f>
        <v>#DIV/0!</v>
      </c>
      <c r="C296" t="e">
        <f>Weighting!$F$8</f>
        <v>#NUM!</v>
      </c>
      <c r="D296" t="e">
        <f>IF(C296=1,'Data Transformation'!$G$3+0.5*'Data Transformation'!$W$25,IF(C297=1,D297-'Data Transformation'!$W$25,FALSE))</f>
        <v>#NUM!</v>
      </c>
      <c r="E296">
        <f t="array" ref="E296">IF(ISLOGICAL(D296),"",FREQUENCY(IF('Data Transformation'!$B$425:$B$8425='Bin Analysis'!$B291,'Data Transformation'!$G$425:$G$8425),D296))</f>
        <v>2001</v>
      </c>
      <c r="F296">
        <f t="shared" si="36"/>
        <v>0</v>
      </c>
      <c r="G296">
        <f>Weighting!$H$8</f>
        <v>0</v>
      </c>
      <c r="H296">
        <f t="array" ref="H296">FREQUENCY(IF('Data Transformation'!$B$4:$B$8425=B291,'Data Transformation'!$G$4:$G$8425),'Bin Analysis'!$B296)</f>
        <v>2073</v>
      </c>
      <c r="I296">
        <f t="shared" si="37"/>
        <v>0</v>
      </c>
      <c r="J296">
        <f t="shared" ref="J296:J313" si="38">IF(I296=0,0,1)</f>
        <v>0</v>
      </c>
      <c r="K296">
        <f>J296*Weighting!$W$8</f>
        <v>0</v>
      </c>
      <c r="M296" s="14"/>
    </row>
    <row r="297" spans="1:25" x14ac:dyDescent="0.25">
      <c r="A297" s="32" t="str">
        <f>IF(Weighting!$P$9&gt;0,B297,"")</f>
        <v/>
      </c>
      <c r="B297" s="50" t="e">
        <f>Weighting!$C$9</f>
        <v>#DIV/0!</v>
      </c>
      <c r="C297" t="e">
        <f>Weighting!$F$9</f>
        <v>#NUM!</v>
      </c>
      <c r="D297" t="e">
        <f>IF(C297=1,'Data Transformation'!$G$3+0.5*'Data Transformation'!$W$25,IF(C298=1,D298-'Data Transformation'!$W$25,FALSE))</f>
        <v>#NUM!</v>
      </c>
      <c r="E297">
        <f t="array" ref="E297">IF(ISLOGICAL(D297),"",FREQUENCY(IF('Data Transformation'!$B$425:$B$8425='Bin Analysis'!$B291,'Data Transformation'!$G$425:$G$8425),D297))</f>
        <v>2001</v>
      </c>
      <c r="F297">
        <f t="shared" si="36"/>
        <v>0</v>
      </c>
      <c r="G297">
        <f>Weighting!$H$9</f>
        <v>0</v>
      </c>
      <c r="H297">
        <f t="array" ref="H297">FREQUENCY(IF('Data Transformation'!$B$4:$B$8425=B291,'Data Transformation'!$G$4:$G$8425),'Bin Analysis'!$B297)</f>
        <v>2073</v>
      </c>
      <c r="I297">
        <f t="shared" si="37"/>
        <v>0</v>
      </c>
      <c r="J297">
        <f t="shared" si="38"/>
        <v>0</v>
      </c>
      <c r="K297">
        <f>J297*Weighting!$W$9</f>
        <v>0</v>
      </c>
      <c r="M297" s="14"/>
    </row>
    <row r="298" spans="1:25" x14ac:dyDescent="0.25">
      <c r="A298" s="32" t="str">
        <f>IF(Weighting!$P$10&gt;0,B298,"")</f>
        <v/>
      </c>
      <c r="B298" t="e">
        <f>Weighting!$C$10</f>
        <v>#DIV/0!</v>
      </c>
      <c r="C298" t="e">
        <f>Weighting!$F$10</f>
        <v>#NUM!</v>
      </c>
      <c r="D298" t="e">
        <f>IF(C298=1,'Data Transformation'!$G$3+0.5*'Data Transformation'!$W$25,IF(C299=1,D299-'Data Transformation'!$W$25,FALSE))</f>
        <v>#NUM!</v>
      </c>
      <c r="E298">
        <f t="array" ref="E298">IF(ISLOGICAL(D298),"",FREQUENCY(IF('Data Transformation'!$B$425:$B$8425='Bin Analysis'!$B291,'Data Transformation'!$G$425:$G$8425),D298))</f>
        <v>2001</v>
      </c>
      <c r="F298">
        <f t="shared" si="36"/>
        <v>0</v>
      </c>
      <c r="G298">
        <f>Weighting!$H$10</f>
        <v>0</v>
      </c>
      <c r="H298">
        <f t="array" ref="H298">FREQUENCY(IF('Data Transformation'!$B$4:$B$8425=B291,'Data Transformation'!$G$4:$G$8425),'Bin Analysis'!$B298)</f>
        <v>2073</v>
      </c>
      <c r="I298">
        <f t="shared" si="37"/>
        <v>0</v>
      </c>
      <c r="J298">
        <f t="shared" si="38"/>
        <v>0</v>
      </c>
      <c r="K298">
        <f>J298*Weighting!$W$10</f>
        <v>0</v>
      </c>
      <c r="M298" s="14"/>
    </row>
    <row r="299" spans="1:25" x14ac:dyDescent="0.25">
      <c r="A299" s="32" t="str">
        <f>IF(Weighting!$P$11&gt;0,B299,"")</f>
        <v/>
      </c>
      <c r="B299" t="e">
        <f>Weighting!$C$11</f>
        <v>#DIV/0!</v>
      </c>
      <c r="C299" t="e">
        <f>Weighting!$F$11</f>
        <v>#NUM!</v>
      </c>
      <c r="D299" t="e">
        <f>IF(C299=1,'Data Transformation'!$G$3+0.5*'Data Transformation'!$W$25,IF(C300=1,D300-'Data Transformation'!$W$25,FALSE))</f>
        <v>#NUM!</v>
      </c>
      <c r="E299">
        <f t="array" ref="E299">IF(ISLOGICAL(D299),"",FREQUENCY(IF('Data Transformation'!$B$425:$B$8425='Bin Analysis'!$B291,'Data Transformation'!$G$425:$G$8425),D299))</f>
        <v>2001</v>
      </c>
      <c r="F299">
        <f t="shared" si="36"/>
        <v>0</v>
      </c>
      <c r="G299">
        <f>Weighting!$H$11</f>
        <v>0</v>
      </c>
      <c r="H299">
        <f t="array" ref="H299">FREQUENCY(IF('Data Transformation'!$B$4:$B$8425=B291,'Data Transformation'!$G$4:$G$8425),'Bin Analysis'!$B299)</f>
        <v>2073</v>
      </c>
      <c r="I299">
        <f t="shared" si="37"/>
        <v>0</v>
      </c>
      <c r="J299">
        <f t="shared" si="38"/>
        <v>0</v>
      </c>
      <c r="K299">
        <f>J299*Weighting!$W$11</f>
        <v>0</v>
      </c>
      <c r="M299" s="14"/>
    </row>
    <row r="300" spans="1:25" x14ac:dyDescent="0.25">
      <c r="A300" s="32" t="str">
        <f>IF(Weighting!$P$12&gt;0,B300,"")</f>
        <v/>
      </c>
      <c r="B300" t="e">
        <f>Weighting!$C$12</f>
        <v>#DIV/0!</v>
      </c>
      <c r="C300" t="e">
        <f>Weighting!$F$12</f>
        <v>#NUM!</v>
      </c>
      <c r="D300" t="e">
        <f>IF(C300=1,'Data Transformation'!$G$3+0.5*'Data Transformation'!$W$25,IF(C301=1,D301-'Data Transformation'!$W$25,FALSE))</f>
        <v>#NUM!</v>
      </c>
      <c r="E300">
        <f t="array" ref="E300">IF(ISLOGICAL(D300),"",FREQUENCY(IF('Data Transformation'!$B$425:$B$8425='Bin Analysis'!$B291,'Data Transformation'!$G$425:$G$8425),D300))</f>
        <v>2001</v>
      </c>
      <c r="F300">
        <f t="shared" si="36"/>
        <v>0</v>
      </c>
      <c r="G300">
        <f>Weighting!$H$12</f>
        <v>0</v>
      </c>
      <c r="H300">
        <f t="array" ref="H300">FREQUENCY(IF('Data Transformation'!$B$4:$B$8425=B291,'Data Transformation'!$G$4:$G$8425),'Bin Analysis'!$B300)</f>
        <v>2073</v>
      </c>
      <c r="I300">
        <f t="shared" si="37"/>
        <v>0</v>
      </c>
      <c r="J300">
        <f t="shared" si="38"/>
        <v>0</v>
      </c>
      <c r="K300">
        <f>J300*Weighting!$W$12</f>
        <v>0</v>
      </c>
      <c r="M300" s="14"/>
    </row>
    <row r="301" spans="1:25" x14ac:dyDescent="0.25">
      <c r="A301" s="32" t="str">
        <f>IF(Weighting!$P$13&gt;0,B301,"")</f>
        <v/>
      </c>
      <c r="B301" t="e">
        <f>Weighting!$C$13</f>
        <v>#DIV/0!</v>
      </c>
      <c r="C301" t="e">
        <f>Weighting!$F$13</f>
        <v>#NUM!</v>
      </c>
      <c r="D301" t="e">
        <f>IF(C301=1,'Data Transformation'!$G$3+0.5*'Data Transformation'!$W$25,IF(C302=1,D302-'Data Transformation'!$W$25,FALSE))</f>
        <v>#NUM!</v>
      </c>
      <c r="E301">
        <f t="array" ref="E301">IF(ISLOGICAL(D301),"",FREQUENCY(IF('Data Transformation'!$B$425:$B$8425='Bin Analysis'!$B291,'Data Transformation'!$G$425:$G$8425),D301))</f>
        <v>2001</v>
      </c>
      <c r="F301">
        <f t="shared" si="36"/>
        <v>0</v>
      </c>
      <c r="G301">
        <f>Weighting!$H$13</f>
        <v>0</v>
      </c>
      <c r="H301">
        <f t="array" ref="H301">FREQUENCY(IF('Data Transformation'!$B$4:$B$8425=B291,'Data Transformation'!$G$4:$G$8425),'Bin Analysis'!$B301)</f>
        <v>2073</v>
      </c>
      <c r="I301">
        <f t="shared" si="37"/>
        <v>0</v>
      </c>
      <c r="J301">
        <f t="shared" si="38"/>
        <v>0</v>
      </c>
      <c r="K301">
        <f>J301*Weighting!$W$13</f>
        <v>0</v>
      </c>
      <c r="M301" s="14"/>
    </row>
    <row r="302" spans="1:25" x14ac:dyDescent="0.25">
      <c r="A302" s="32" t="str">
        <f>IF(Weighting!$P$14&gt;0,B302,"")</f>
        <v/>
      </c>
      <c r="B302" t="e">
        <f>Weighting!$C$14</f>
        <v>#DIV/0!</v>
      </c>
      <c r="C302" t="e">
        <f>Weighting!$F$14</f>
        <v>#NUM!</v>
      </c>
      <c r="D302" t="e">
        <f>IF(C302=1,'Data Transformation'!$G$3+0.5*'Data Transformation'!$W$25,IF(C303=1,D303-'Data Transformation'!$W$25,FALSE))</f>
        <v>#NUM!</v>
      </c>
      <c r="E302">
        <f t="array" ref="E302">IF(ISLOGICAL(D302),"",FREQUENCY(IF('Data Transformation'!$B$425:$B$8425='Bin Analysis'!$B291,'Data Transformation'!$G$425:$G$8425),D302))</f>
        <v>2001</v>
      </c>
      <c r="F302">
        <f t="shared" si="36"/>
        <v>0</v>
      </c>
      <c r="G302">
        <f>Weighting!$H$14</f>
        <v>0</v>
      </c>
      <c r="H302">
        <f t="array" ref="H302">FREQUENCY(IF('Data Transformation'!$B$4:$B$8425=B291,'Data Transformation'!$G$4:$G$8425),'Bin Analysis'!$B302)</f>
        <v>2073</v>
      </c>
      <c r="I302">
        <f t="shared" si="37"/>
        <v>0</v>
      </c>
      <c r="J302">
        <f t="shared" si="38"/>
        <v>0</v>
      </c>
      <c r="K302">
        <f>J302*Weighting!$W$14</f>
        <v>0</v>
      </c>
      <c r="M302" s="14"/>
    </row>
    <row r="303" spans="1:25" x14ac:dyDescent="0.25">
      <c r="A303" s="32" t="str">
        <f>IF(Weighting!$P$15&gt;0,B303,"")</f>
        <v/>
      </c>
      <c r="B303" t="e">
        <f>Weighting!$C$15</f>
        <v>#DIV/0!</v>
      </c>
      <c r="C303" t="e">
        <f>Weighting!$F$15</f>
        <v>#NUM!</v>
      </c>
      <c r="D303" t="e">
        <f>IF(C303=1,'Data Transformation'!$G$3+0.5*'Data Transformation'!$W$25,IF(C304=1,D304-'Data Transformation'!$W$25,FALSE))</f>
        <v>#NUM!</v>
      </c>
      <c r="E303">
        <f t="array" ref="E303">IF(ISLOGICAL(D303),"",FREQUENCY(IF('Data Transformation'!$B$425:$B$8425='Bin Analysis'!$B291,'Data Transformation'!$G$425:$G$8425),D303))</f>
        <v>2001</v>
      </c>
      <c r="F303">
        <f t="shared" si="36"/>
        <v>0</v>
      </c>
      <c r="G303">
        <f>Weighting!$H$15</f>
        <v>0</v>
      </c>
      <c r="H303">
        <f t="array" ref="H303">FREQUENCY(IF('Data Transformation'!$B$4:$B$8425=B291,'Data Transformation'!$G$4:$G$8425),'Bin Analysis'!$B303)</f>
        <v>2073</v>
      </c>
      <c r="I303">
        <f t="shared" si="37"/>
        <v>0</v>
      </c>
      <c r="J303">
        <f t="shared" si="38"/>
        <v>0</v>
      </c>
      <c r="K303">
        <f>J303*Weighting!$W$15</f>
        <v>0</v>
      </c>
      <c r="M303" s="14"/>
    </row>
    <row r="304" spans="1:25" x14ac:dyDescent="0.25">
      <c r="A304" s="32" t="str">
        <f>IF(Weighting!$P$16&gt;0,B304,"")</f>
        <v/>
      </c>
      <c r="B304" t="e">
        <f>Weighting!$C$16</f>
        <v>#DIV/0!</v>
      </c>
      <c r="C304" t="e">
        <f>Weighting!$F$16</f>
        <v>#NUM!</v>
      </c>
      <c r="D304" t="e">
        <f>IF(C304=1,'Data Transformation'!$G$3+0.5*'Data Transformation'!$W$25,IF(C305=1,D305-'Data Transformation'!$W$25,FALSE))</f>
        <v>#NUM!</v>
      </c>
      <c r="E304">
        <f t="array" ref="E304">IF(ISLOGICAL(D304),"",FREQUENCY(IF('Data Transformation'!$B$425:$B$8425='Bin Analysis'!$B291,'Data Transformation'!$G$425:$G$8425),D304))</f>
        <v>2001</v>
      </c>
      <c r="F304">
        <f t="shared" si="36"/>
        <v>0</v>
      </c>
      <c r="G304">
        <f>Weighting!$H$16</f>
        <v>0</v>
      </c>
      <c r="H304">
        <f t="array" ref="H304">FREQUENCY(IF('Data Transformation'!$B$4:$B$8425=B291,'Data Transformation'!$G$4:$G$8425),'Bin Analysis'!$B304)</f>
        <v>2073</v>
      </c>
      <c r="I304">
        <f t="shared" si="37"/>
        <v>0</v>
      </c>
      <c r="J304">
        <f t="shared" si="38"/>
        <v>0</v>
      </c>
      <c r="K304">
        <f>J304*Weighting!$W$16</f>
        <v>0</v>
      </c>
      <c r="M304" s="14"/>
    </row>
    <row r="305" spans="1:25" x14ac:dyDescent="0.25">
      <c r="A305" s="32" t="str">
        <f>IF(Weighting!$P$17&gt;0,B305,"")</f>
        <v/>
      </c>
      <c r="B305" t="e">
        <f>Weighting!$C$17</f>
        <v>#DIV/0!</v>
      </c>
      <c r="C305" t="e">
        <f>Weighting!$F$17</f>
        <v>#NUM!</v>
      </c>
      <c r="D305" t="e">
        <f>IF(C305=1,'Data Transformation'!$G$3+0.5*'Data Transformation'!$W$25,IF(C306=1,D306-'Data Transformation'!$W$25,FALSE))</f>
        <v>#NUM!</v>
      </c>
      <c r="E305">
        <f t="array" ref="E305">IF(ISLOGICAL(D305),"",FREQUENCY(IF('Data Transformation'!$B$425:$B$8425='Bin Analysis'!$B291,'Data Transformation'!$G$425:$G$8425),D305))</f>
        <v>2001</v>
      </c>
      <c r="F305">
        <f t="shared" si="36"/>
        <v>0</v>
      </c>
      <c r="G305">
        <f>Weighting!$H$17</f>
        <v>0</v>
      </c>
      <c r="H305">
        <f t="array" ref="H305">FREQUENCY(IF('Data Transformation'!$B$4:$B$8425=B291,'Data Transformation'!$G$4:$G$8425),'Bin Analysis'!$B305)</f>
        <v>2073</v>
      </c>
      <c r="I305">
        <f t="shared" si="37"/>
        <v>0</v>
      </c>
      <c r="J305">
        <f t="shared" si="38"/>
        <v>0</v>
      </c>
      <c r="K305">
        <f>J305*Weighting!$W$17</f>
        <v>0</v>
      </c>
      <c r="M305" s="14"/>
    </row>
    <row r="306" spans="1:25" x14ac:dyDescent="0.25">
      <c r="A306" s="32" t="str">
        <f>IF(Weighting!$P$18&gt;0,B306,"")</f>
        <v/>
      </c>
      <c r="B306" t="e">
        <f>Weighting!$C$18</f>
        <v>#DIV/0!</v>
      </c>
      <c r="C306" t="e">
        <f>Weighting!$F$18</f>
        <v>#NUM!</v>
      </c>
      <c r="D306" t="e">
        <f>IF(C306=1,'Data Transformation'!$G$3+0.5*'Data Transformation'!$W$25,IF(C307=1,D307-'Data Transformation'!$W$25,FALSE))</f>
        <v>#NUM!</v>
      </c>
      <c r="E306">
        <f t="array" ref="E306">IF(ISLOGICAL(D306),"",FREQUENCY(IF('Data Transformation'!$B$425:$B$8425='Bin Analysis'!$B291,'Data Transformation'!$G$425:$G$8425),D306))</f>
        <v>2001</v>
      </c>
      <c r="F306">
        <f t="shared" si="36"/>
        <v>0</v>
      </c>
      <c r="G306">
        <f>Weighting!$H$18</f>
        <v>0</v>
      </c>
      <c r="H306">
        <f t="array" ref="H306">FREQUENCY(IF('Data Transformation'!$B$4:$B$8425=B291,'Data Transformation'!$G$4:$G$8425),'Bin Analysis'!$B306)</f>
        <v>2073</v>
      </c>
      <c r="I306">
        <f t="shared" si="37"/>
        <v>0</v>
      </c>
      <c r="J306">
        <f t="shared" si="38"/>
        <v>0</v>
      </c>
      <c r="K306">
        <f>J306*Weighting!$W$18</f>
        <v>0</v>
      </c>
      <c r="M306" s="14"/>
    </row>
    <row r="307" spans="1:25" x14ac:dyDescent="0.25">
      <c r="A307" s="32" t="str">
        <f>IF(Weighting!$P$19&gt;0,B307,"")</f>
        <v/>
      </c>
      <c r="B307" t="e">
        <f>Weighting!$C$19</f>
        <v>#DIV/0!</v>
      </c>
      <c r="C307" t="e">
        <f>Weighting!$F$19</f>
        <v>#NUM!</v>
      </c>
      <c r="D307" t="e">
        <f>IF(C307=1,'Data Transformation'!$G$3+0.5*'Data Transformation'!$W$25,IF(C308=1,D308-'Data Transformation'!$W$25,FALSE))</f>
        <v>#NUM!</v>
      </c>
      <c r="E307">
        <f t="array" ref="E307">IF(ISLOGICAL(D307),"",FREQUENCY(IF('Data Transformation'!$B$425:$B$8425='Bin Analysis'!$B291,'Data Transformation'!$G$425:$G$8425),D307))</f>
        <v>2001</v>
      </c>
      <c r="F307">
        <f t="shared" si="36"/>
        <v>0</v>
      </c>
      <c r="G307">
        <f>Weighting!$H$19</f>
        <v>0</v>
      </c>
      <c r="H307">
        <f t="array" ref="H307">FREQUENCY(IF('Data Transformation'!$B$4:$B$8425=B291,'Data Transformation'!$G$4:$G$8425),'Bin Analysis'!$B307)</f>
        <v>2073</v>
      </c>
      <c r="I307">
        <f t="shared" si="37"/>
        <v>0</v>
      </c>
      <c r="J307">
        <f t="shared" si="38"/>
        <v>0</v>
      </c>
      <c r="K307">
        <f>J307*Weighting!$W$19</f>
        <v>0</v>
      </c>
      <c r="M307" s="14"/>
    </row>
    <row r="308" spans="1:25" x14ac:dyDescent="0.25">
      <c r="A308" s="32" t="str">
        <f>IF(Weighting!$P$20&gt;0,B308,"")</f>
        <v/>
      </c>
      <c r="B308" t="e">
        <f>Weighting!$C$20</f>
        <v>#DIV/0!</v>
      </c>
      <c r="C308" t="e">
        <f>Weighting!$F$20</f>
        <v>#NUM!</v>
      </c>
      <c r="D308" t="e">
        <f>IF(C308=1,'Data Transformation'!$G$3+0.5*'Data Transformation'!$W$25,IF(C309=1,D309-'Data Transformation'!$W$25,FALSE))</f>
        <v>#NUM!</v>
      </c>
      <c r="E308">
        <f t="array" ref="E308">IF(ISLOGICAL(D308),"",FREQUENCY(IF('Data Transformation'!$B$425:$B$8425='Bin Analysis'!$B291,'Data Transformation'!$G$425:$G$8425),D308))</f>
        <v>2001</v>
      </c>
      <c r="F308">
        <f t="shared" si="36"/>
        <v>0</v>
      </c>
      <c r="G308">
        <f>Weighting!$H$20</f>
        <v>0</v>
      </c>
      <c r="H308">
        <f t="array" ref="H308">FREQUENCY(IF('Data Transformation'!$B$4:$B$8425=B291,'Data Transformation'!$G$4:$G$8425),'Bin Analysis'!$B308)</f>
        <v>2073</v>
      </c>
      <c r="I308">
        <f t="shared" si="37"/>
        <v>0</v>
      </c>
      <c r="J308">
        <f t="shared" si="38"/>
        <v>0</v>
      </c>
      <c r="K308">
        <f>J308*Weighting!$W$20</f>
        <v>0</v>
      </c>
      <c r="M308" s="14"/>
    </row>
    <row r="309" spans="1:25" x14ac:dyDescent="0.25">
      <c r="A309" s="32" t="str">
        <f>IF(Weighting!$P$21&gt;0,B309,"")</f>
        <v/>
      </c>
      <c r="B309" t="e">
        <f>Weighting!$C$21</f>
        <v>#DIV/0!</v>
      </c>
      <c r="C309" t="e">
        <f>Weighting!$F$21</f>
        <v>#NUM!</v>
      </c>
      <c r="D309" t="e">
        <f>IF(C309=1,'Data Transformation'!$G$3+0.5*'Data Transformation'!$W$25,IF(C310=1,D310-'Data Transformation'!$W$25,FALSE))</f>
        <v>#NUM!</v>
      </c>
      <c r="E309">
        <f t="array" ref="E309">IF(ISLOGICAL(D309),"",FREQUENCY(IF('Data Transformation'!$B$425:$B$8425='Bin Analysis'!$B291,'Data Transformation'!$G$425:$G$8425),D309))</f>
        <v>2001</v>
      </c>
      <c r="F309">
        <f t="shared" si="36"/>
        <v>0</v>
      </c>
      <c r="G309">
        <f>Weighting!$H$21</f>
        <v>0</v>
      </c>
      <c r="H309">
        <f t="array" ref="H309">FREQUENCY(IF('Data Transformation'!$B$4:$B$8425=B291,'Data Transformation'!$G$4:$G$8425),'Bin Analysis'!$B309)</f>
        <v>2073</v>
      </c>
      <c r="I309">
        <f t="shared" si="37"/>
        <v>0</v>
      </c>
      <c r="J309">
        <f t="shared" si="38"/>
        <v>0</v>
      </c>
      <c r="K309">
        <f>J309*Weighting!$W$21</f>
        <v>0</v>
      </c>
      <c r="M309" s="14"/>
    </row>
    <row r="310" spans="1:25" x14ac:dyDescent="0.25">
      <c r="A310" s="32" t="str">
        <f>IF(Weighting!$P$22&gt;0,B310,"")</f>
        <v/>
      </c>
      <c r="B310" t="e">
        <f>Weighting!$C$22</f>
        <v>#DIV/0!</v>
      </c>
      <c r="C310" t="e">
        <f>Weighting!$F$22</f>
        <v>#NUM!</v>
      </c>
      <c r="D310" t="e">
        <f>IF(C310=1,'Data Transformation'!$G$3+0.5*'Data Transformation'!$W$25,IF(C311=1,D311-'Data Transformation'!$W$25,FALSE))</f>
        <v>#NUM!</v>
      </c>
      <c r="E310">
        <f t="array" ref="E310">IF(ISLOGICAL(D310),"",FREQUENCY(IF('Data Transformation'!$B$425:$B$8425='Bin Analysis'!$B291,'Data Transformation'!$G$425:$G$8425),D310))</f>
        <v>2001</v>
      </c>
      <c r="F310">
        <f t="shared" si="36"/>
        <v>0</v>
      </c>
      <c r="G310">
        <f>Weighting!$H$22</f>
        <v>0</v>
      </c>
      <c r="H310">
        <f t="array" ref="H310">FREQUENCY(IF('Data Transformation'!$B$4:$B$8425=B291,'Data Transformation'!$G$4:$G$8425),'Bin Analysis'!$B310)</f>
        <v>2073</v>
      </c>
      <c r="I310">
        <f t="shared" si="37"/>
        <v>0</v>
      </c>
      <c r="J310">
        <f t="shared" si="38"/>
        <v>0</v>
      </c>
      <c r="K310">
        <f>J310*Weighting!$W$22</f>
        <v>0</v>
      </c>
      <c r="M310" s="14"/>
    </row>
    <row r="311" spans="1:25" x14ac:dyDescent="0.25">
      <c r="A311" s="32" t="str">
        <f>IF(Weighting!$P$23&gt;0,B311,"")</f>
        <v/>
      </c>
      <c r="B311" t="e">
        <f>Weighting!$C$23</f>
        <v>#DIV/0!</v>
      </c>
      <c r="C311" t="e">
        <f>Weighting!$F$23</f>
        <v>#NUM!</v>
      </c>
      <c r="D311" t="e">
        <f>IF(C311=1,'Data Transformation'!$G$3+0.5*'Data Transformation'!$W$25,IF(C312=1,D312-'Data Transformation'!$W$25,FALSE))</f>
        <v>#NUM!</v>
      </c>
      <c r="E311">
        <f t="array" ref="E311">IF(ISLOGICAL(D311),"",FREQUENCY(IF('Data Transformation'!$B$425:$B$8425='Bin Analysis'!$B291,'Data Transformation'!$G$425:$G$8425),D311))</f>
        <v>2001</v>
      </c>
      <c r="F311">
        <f t="shared" si="36"/>
        <v>0</v>
      </c>
      <c r="G311">
        <f>Weighting!$H$23</f>
        <v>0</v>
      </c>
      <c r="H311">
        <f t="array" ref="H311">FREQUENCY(IF('Data Transformation'!$B$4:$B$8425=B291,'Data Transformation'!$G$4:$G$8425),'Bin Analysis'!$B311)</f>
        <v>2073</v>
      </c>
      <c r="I311">
        <f t="shared" si="37"/>
        <v>0</v>
      </c>
      <c r="J311">
        <f t="shared" si="38"/>
        <v>0</v>
      </c>
      <c r="K311">
        <f>J311*Weighting!$W$23</f>
        <v>0</v>
      </c>
      <c r="M311" s="14"/>
    </row>
    <row r="312" spans="1:25" x14ac:dyDescent="0.25">
      <c r="A312" s="32" t="str">
        <f>IF(Weighting!$P$24&gt;0,B312,"")</f>
        <v/>
      </c>
      <c r="B312" t="e">
        <f>Weighting!$C$24</f>
        <v>#DIV/0!</v>
      </c>
      <c r="C312" t="e">
        <f>Weighting!$F$24</f>
        <v>#NUM!</v>
      </c>
      <c r="D312" t="e">
        <f>IF(C312=1,'Data Transformation'!$G$3+0.5*'Data Transformation'!$W$25,IF(C313=1,D313-'Data Transformation'!$W$25,FALSE))</f>
        <v>#NUM!</v>
      </c>
      <c r="E312">
        <f t="array" ref="E312">IF(ISLOGICAL(D312),"",FREQUENCY(IF('Data Transformation'!$B$425:$B$8425='Bin Analysis'!$B291,'Data Transformation'!$G$425:$G$8425),D312))</f>
        <v>2001</v>
      </c>
      <c r="F312">
        <f t="shared" si="36"/>
        <v>0</v>
      </c>
      <c r="G312">
        <f>Weighting!$H$24</f>
        <v>0</v>
      </c>
      <c r="H312">
        <f t="array" ref="H312">FREQUENCY(IF('Data Transformation'!$B$4:$B$8425=B291,'Data Transformation'!$G$4:$G$8425),'Bin Analysis'!$B312)</f>
        <v>2073</v>
      </c>
      <c r="I312">
        <f t="shared" si="37"/>
        <v>0</v>
      </c>
      <c r="J312">
        <f t="shared" si="38"/>
        <v>0</v>
      </c>
      <c r="K312">
        <f>J312*Weighting!$W$24</f>
        <v>0</v>
      </c>
      <c r="M312" s="14"/>
    </row>
    <row r="313" spans="1:25" x14ac:dyDescent="0.25">
      <c r="A313" s="32" t="str">
        <f>IF(Weighting!$P$25&gt;0,B313,"")</f>
        <v/>
      </c>
      <c r="B313" t="e">
        <f>Weighting!$C$25</f>
        <v>#DIV/0!</v>
      </c>
      <c r="C313" t="e">
        <f>Weighting!$F$25</f>
        <v>#NUM!</v>
      </c>
      <c r="D313" t="e">
        <f>IF(C313=1,'Data Transformation'!$G$3+0.5*'Data Transformation'!$W$25,IF(C314=1,D314-'Data Transformation'!$W$25,FALSE))</f>
        <v>#NUM!</v>
      </c>
      <c r="E313">
        <f t="array" ref="E313">IF(ISLOGICAL(D313),"",FREQUENCY(IF('Data Transformation'!$B$425:$B$8425='Bin Analysis'!$B291,'Data Transformation'!$G$425:$G$8425),D313))</f>
        <v>2001</v>
      </c>
      <c r="F313">
        <f t="shared" si="36"/>
        <v>0</v>
      </c>
      <c r="G313">
        <f>Weighting!$H$25</f>
        <v>0</v>
      </c>
      <c r="H313">
        <f t="array" ref="H313">FREQUENCY(IF('Data Transformation'!$B$4:$B$8425=B291,'Data Transformation'!$G$4:$G$8425),'Bin Analysis'!$B313)</f>
        <v>2073</v>
      </c>
      <c r="I313">
        <f t="shared" si="37"/>
        <v>0</v>
      </c>
      <c r="J313">
        <f t="shared" si="38"/>
        <v>0</v>
      </c>
      <c r="K313">
        <f>J313*Weighting!$W$25</f>
        <v>0</v>
      </c>
      <c r="M313" s="14"/>
    </row>
    <row r="314" spans="1:25" x14ac:dyDescent="0.25">
      <c r="O314"/>
      <c r="P314"/>
      <c r="Q314"/>
      <c r="R314"/>
    </row>
    <row r="315" spans="1:25" ht="23.25" x14ac:dyDescent="0.35">
      <c r="A315" s="21" t="s">
        <v>0</v>
      </c>
      <c r="B315" s="21" t="str">
        <f>IFERROR(VLOOKUP(C315,'Data Transformation'!$L$6:$M$426,2,FALSE),"")</f>
        <v/>
      </c>
      <c r="C315" s="21">
        <f>C291+1</f>
        <v>13</v>
      </c>
      <c r="D315" s="21"/>
      <c r="E315" s="21"/>
      <c r="F315" s="21"/>
      <c r="G315" s="21"/>
      <c r="H315" s="22"/>
      <c r="I315" s="22"/>
      <c r="J315" s="22"/>
      <c r="K315" s="21"/>
      <c r="L315" s="21" t="str">
        <f>B315</f>
        <v/>
      </c>
      <c r="M315" s="23" t="e">
        <f>INDEX('Data Transformation'!$O$4:$O$424,MATCH($B315,'Data Transformation'!$M$4:$M$424,0),MATCH($M$2,'Data Transformation'!$O$3,0))</f>
        <v>#N/A</v>
      </c>
      <c r="N315" s="27" t="e">
        <f>IF('Input and Summary Results'!$J$16="minimum",'Bin Analysis'!X316/(M315-1),'Bin Analysis'!Y315/('Bin Analysis'!M315-1))</f>
        <v>#N/A</v>
      </c>
      <c r="O315" s="27" t="e">
        <f>IF(M315=FALSE,NA(),(VLOOKUP(1,C318:K337,4,FALSE))/(M315-1))</f>
        <v>#N/A</v>
      </c>
      <c r="P315" s="27" t="e">
        <f>IF(M315=FALSE,NA(),SUM(J318:J337)/Weighting!$S$5)</f>
        <v>#N/A</v>
      </c>
      <c r="Q315" s="27" t="e">
        <f>IF(M315=FALSE,NA(),SUM(K318:K337)/Weighting!$S$6)</f>
        <v>#N/A</v>
      </c>
      <c r="R315" s="27" t="e">
        <f>IF(M315=FALSE,NA(),(VLOOKUP(1,G318:K337,3,FALSE))/(M315-1))</f>
        <v>#N/A</v>
      </c>
      <c r="S315" s="22" t="e">
        <f>IF(M315=FALSE,NA(),IF(SUM(J318:J337)=2,"yes","no"))</f>
        <v>#N/A</v>
      </c>
      <c r="X315" s="2" cm="2">
        <f t="array" ref="X315:X316">FREQUENCY(IF('Data Transformation'!$B$425:$B$6424='Bin Analysis'!L315,'Data Transformation'!$G$425:$G$6424),'Data Transformation'!$U$11)</f>
        <v>0</v>
      </c>
      <c r="Y315" s="2" cm="2">
        <f t="array" ref="Y315:Y316">FREQUENCY(IF('Data Transformation'!$B$425:$B$6424='Bin Analysis'!L315,'Data Transformation'!$G$425:$G$6424),'Data Transformation'!$U$12)</f>
        <v>0</v>
      </c>
    </row>
    <row r="316" spans="1:25" x14ac:dyDescent="0.25">
      <c r="A316" s="14" t="s">
        <v>67</v>
      </c>
      <c r="B316" t="s">
        <v>47</v>
      </c>
      <c r="C316" t="s">
        <v>5</v>
      </c>
      <c r="D316" t="s">
        <v>100</v>
      </c>
      <c r="E316" t="s">
        <v>101</v>
      </c>
      <c r="F316" t="s">
        <v>102</v>
      </c>
      <c r="G316" t="s">
        <v>70</v>
      </c>
      <c r="H316" t="s">
        <v>31</v>
      </c>
      <c r="I316" t="s">
        <v>32</v>
      </c>
      <c r="J316" t="s">
        <v>46</v>
      </c>
      <c r="K316" s="14" t="s">
        <v>45</v>
      </c>
      <c r="M316" s="14"/>
      <c r="X316" s="2">
        <v>0</v>
      </c>
      <c r="Y316" s="2">
        <v>0</v>
      </c>
    </row>
    <row r="317" spans="1:25" x14ac:dyDescent="0.25">
      <c r="A317" s="32"/>
      <c r="D317" t="e">
        <f>IF(C317=1,'Data Transformation'!$G$3+0.5*'Data Transformation'!$W$25,IF(C318=1,D318-'Data Transformation'!$W$25,FALSE))</f>
        <v>#NUM!</v>
      </c>
      <c r="E317">
        <f t="array" ref="E317">IF(ISLOGICAL(D317),"",FREQUENCY(IF('Data Transformation'!$B$425:$B$8425='Bin Analysis'!$B315,'Data Transformation'!$G$425:$G$8425),D317))</f>
        <v>2001</v>
      </c>
      <c r="F317" t="e">
        <f>IF(ISLOGICAL(D317),"",E317-E316)</f>
        <v>#VALUE!</v>
      </c>
      <c r="M317" s="14"/>
    </row>
    <row r="318" spans="1:25" x14ac:dyDescent="0.25">
      <c r="A318" s="32" t="e">
        <f>IF(Weighting!$P$6&gt;0,B318,"")</f>
        <v>#NUM!</v>
      </c>
      <c r="B318" t="e">
        <f>Weighting!$C$6</f>
        <v>#DIV/0!</v>
      </c>
      <c r="C318" t="e">
        <f>Weighting!$F$6</f>
        <v>#NUM!</v>
      </c>
      <c r="D318" t="e">
        <f>IF(C318=1,'Data Transformation'!$G$3+0.5*'Data Transformation'!$W$25,IF(C319=1,D319-'Data Transformation'!$W$25,FALSE))</f>
        <v>#NUM!</v>
      </c>
      <c r="E318">
        <f t="array" ref="E318">IF(ISLOGICAL(D318),"",FREQUENCY(IF('Data Transformation'!$B$425:$B$8425='Bin Analysis'!$B315,'Data Transformation'!$G$425:$G$8425),D318))</f>
        <v>2001</v>
      </c>
      <c r="F318">
        <f>IF(ISLOGICAL(D318),"",E318-E317)</f>
        <v>0</v>
      </c>
      <c r="G318">
        <f>Weighting!$H$6</f>
        <v>1</v>
      </c>
      <c r="H318">
        <f t="array" ref="H318">FREQUENCY(IF('Data Transformation'!$B$4:$B$8425=B315,'Data Transformation'!$G$4:$G$8425),'Bin Analysis'!$B318)</f>
        <v>2073</v>
      </c>
      <c r="I318">
        <f>H318-H317</f>
        <v>2073</v>
      </c>
      <c r="J318">
        <f>IF(I318=0,0,1)</f>
        <v>1</v>
      </c>
      <c r="K318" t="e">
        <f>J318*Weighting!$W$6</f>
        <v>#NUM!</v>
      </c>
      <c r="M318" s="14"/>
    </row>
    <row r="319" spans="1:25" x14ac:dyDescent="0.25">
      <c r="A319" s="32" t="str">
        <f>IF(Weighting!$P$7&gt;0,B319,"")</f>
        <v/>
      </c>
      <c r="B319" t="e">
        <f>Weighting!$C$7</f>
        <v>#DIV/0!</v>
      </c>
      <c r="C319" t="e">
        <f>Weighting!$F$7</f>
        <v>#NUM!</v>
      </c>
      <c r="D319" t="e">
        <f>IF(C319=1,'Data Transformation'!$G$3+0.5*'Data Transformation'!$W$25,IF(C320=1,D320-'Data Transformation'!$W$25,FALSE))</f>
        <v>#NUM!</v>
      </c>
      <c r="E319">
        <f t="array" ref="E319">IF(ISLOGICAL(D319),"",FREQUENCY(IF('Data Transformation'!$B$425:$B$8425='Bin Analysis'!$B315,'Data Transformation'!$G$425:$G$8425),D319))</f>
        <v>2001</v>
      </c>
      <c r="F319">
        <f t="shared" ref="F319:F337" si="39">IF(ISLOGICAL(D319),"",E319-E318)</f>
        <v>0</v>
      </c>
      <c r="G319">
        <f>Weighting!$H$7</f>
        <v>0</v>
      </c>
      <c r="H319">
        <f t="array" ref="H319">FREQUENCY(IF('Data Transformation'!$B$4:$B$8425=B315,'Data Transformation'!$G$4:$G$8425),'Bin Analysis'!$B319)</f>
        <v>2073</v>
      </c>
      <c r="I319">
        <f t="shared" ref="I319:I337" si="40">H319-H318</f>
        <v>0</v>
      </c>
      <c r="J319">
        <f>IF(I319=0,0,1)</f>
        <v>0</v>
      </c>
      <c r="K319">
        <f>J319*Weighting!$W$7</f>
        <v>0</v>
      </c>
      <c r="M319" s="14"/>
    </row>
    <row r="320" spans="1:25" x14ac:dyDescent="0.25">
      <c r="A320" s="32" t="str">
        <f>IF(Weighting!$P$8&gt;0,B320,"")</f>
        <v/>
      </c>
      <c r="B320" t="e">
        <f>Weighting!$C$8</f>
        <v>#DIV/0!</v>
      </c>
      <c r="C320" t="e">
        <f>Weighting!$F$8</f>
        <v>#NUM!</v>
      </c>
      <c r="D320" t="e">
        <f>IF(C320=1,'Data Transformation'!$G$3+0.5*'Data Transformation'!$W$25,IF(C321=1,D321-'Data Transformation'!$W$25,FALSE))</f>
        <v>#NUM!</v>
      </c>
      <c r="E320">
        <f t="array" ref="E320">IF(ISLOGICAL(D320),"",FREQUENCY(IF('Data Transformation'!$B$425:$B$8425='Bin Analysis'!$B315,'Data Transformation'!$G$425:$G$8425),D320))</f>
        <v>2001</v>
      </c>
      <c r="F320">
        <f t="shared" si="39"/>
        <v>0</v>
      </c>
      <c r="G320">
        <f>Weighting!$H$8</f>
        <v>0</v>
      </c>
      <c r="H320">
        <f t="array" ref="H320">FREQUENCY(IF('Data Transformation'!$B$4:$B$8425=B315,'Data Transformation'!$G$4:$G$8425),'Bin Analysis'!$B320)</f>
        <v>2073</v>
      </c>
      <c r="I320">
        <f t="shared" si="40"/>
        <v>0</v>
      </c>
      <c r="J320">
        <f t="shared" ref="J320:J337" si="41">IF(I320=0,0,1)</f>
        <v>0</v>
      </c>
      <c r="K320">
        <f>J320*Weighting!$W$8</f>
        <v>0</v>
      </c>
      <c r="M320" s="14"/>
    </row>
    <row r="321" spans="1:13" x14ac:dyDescent="0.25">
      <c r="A321" s="32" t="str">
        <f>IF(Weighting!$P$9&gt;0,B321,"")</f>
        <v/>
      </c>
      <c r="B321" s="50" t="e">
        <f>Weighting!$C$9</f>
        <v>#DIV/0!</v>
      </c>
      <c r="C321" t="e">
        <f>Weighting!$F$9</f>
        <v>#NUM!</v>
      </c>
      <c r="D321" t="e">
        <f>IF(C321=1,'Data Transformation'!$G$3+0.5*'Data Transformation'!$W$25,IF(C322=1,D322-'Data Transformation'!$W$25,FALSE))</f>
        <v>#NUM!</v>
      </c>
      <c r="E321">
        <f t="array" ref="E321">IF(ISLOGICAL(D321),"",FREQUENCY(IF('Data Transformation'!$B$425:$B$8425='Bin Analysis'!$B315,'Data Transformation'!$G$425:$G$8425),D321))</f>
        <v>2001</v>
      </c>
      <c r="F321">
        <f t="shared" si="39"/>
        <v>0</v>
      </c>
      <c r="G321">
        <f>Weighting!$H$9</f>
        <v>0</v>
      </c>
      <c r="H321">
        <f t="array" ref="H321">FREQUENCY(IF('Data Transformation'!$B$4:$B$8425=B315,'Data Transformation'!$G$4:$G$8425),'Bin Analysis'!$B321)</f>
        <v>2073</v>
      </c>
      <c r="I321">
        <f t="shared" si="40"/>
        <v>0</v>
      </c>
      <c r="J321">
        <f t="shared" si="41"/>
        <v>0</v>
      </c>
      <c r="K321">
        <f>J321*Weighting!$W$9</f>
        <v>0</v>
      </c>
      <c r="M321" s="14"/>
    </row>
    <row r="322" spans="1:13" x14ac:dyDescent="0.25">
      <c r="A322" s="32" t="str">
        <f>IF(Weighting!$P$10&gt;0,B322,"")</f>
        <v/>
      </c>
      <c r="B322" t="e">
        <f>Weighting!$C$10</f>
        <v>#DIV/0!</v>
      </c>
      <c r="C322" t="e">
        <f>Weighting!$F$10</f>
        <v>#NUM!</v>
      </c>
      <c r="D322" t="e">
        <f>IF(C322=1,'Data Transformation'!$G$3+0.5*'Data Transformation'!$W$25,IF(C323=1,D323-'Data Transformation'!$W$25,FALSE))</f>
        <v>#NUM!</v>
      </c>
      <c r="E322">
        <f t="array" ref="E322">IF(ISLOGICAL(D322),"",FREQUENCY(IF('Data Transformation'!$B$425:$B$8425='Bin Analysis'!$B315,'Data Transformation'!$G$425:$G$8425),D322))</f>
        <v>2001</v>
      </c>
      <c r="F322">
        <f t="shared" si="39"/>
        <v>0</v>
      </c>
      <c r="G322">
        <f>Weighting!$H$10</f>
        <v>0</v>
      </c>
      <c r="H322">
        <f t="array" ref="H322">FREQUENCY(IF('Data Transformation'!$B$4:$B$8425=B315,'Data Transformation'!$G$4:$G$8425),'Bin Analysis'!$B322)</f>
        <v>2073</v>
      </c>
      <c r="I322">
        <f t="shared" si="40"/>
        <v>0</v>
      </c>
      <c r="J322">
        <f t="shared" si="41"/>
        <v>0</v>
      </c>
      <c r="K322">
        <f>J322*Weighting!$W$10</f>
        <v>0</v>
      </c>
      <c r="M322" s="14"/>
    </row>
    <row r="323" spans="1:13" x14ac:dyDescent="0.25">
      <c r="A323" s="32" t="str">
        <f>IF(Weighting!$P$11&gt;0,B323,"")</f>
        <v/>
      </c>
      <c r="B323" t="e">
        <f>Weighting!$C$11</f>
        <v>#DIV/0!</v>
      </c>
      <c r="C323" t="e">
        <f>Weighting!$F$11</f>
        <v>#NUM!</v>
      </c>
      <c r="D323" t="e">
        <f>IF(C323=1,'Data Transformation'!$G$3+0.5*'Data Transformation'!$W$25,IF(C324=1,D324-'Data Transformation'!$W$25,FALSE))</f>
        <v>#NUM!</v>
      </c>
      <c r="E323">
        <f t="array" ref="E323">IF(ISLOGICAL(D323),"",FREQUENCY(IF('Data Transformation'!$B$425:$B$8425='Bin Analysis'!$B315,'Data Transformation'!$G$425:$G$8425),D323))</f>
        <v>2001</v>
      </c>
      <c r="F323">
        <f t="shared" si="39"/>
        <v>0</v>
      </c>
      <c r="G323">
        <f>Weighting!$H$11</f>
        <v>0</v>
      </c>
      <c r="H323">
        <f t="array" ref="H323">FREQUENCY(IF('Data Transformation'!$B$4:$B$8425=B315,'Data Transformation'!$G$4:$G$8425),'Bin Analysis'!$B323)</f>
        <v>2073</v>
      </c>
      <c r="I323">
        <f t="shared" si="40"/>
        <v>0</v>
      </c>
      <c r="J323">
        <f t="shared" si="41"/>
        <v>0</v>
      </c>
      <c r="K323">
        <f>J323*Weighting!$W$11</f>
        <v>0</v>
      </c>
      <c r="M323" s="14"/>
    </row>
    <row r="324" spans="1:13" x14ac:dyDescent="0.25">
      <c r="A324" s="32" t="str">
        <f>IF(Weighting!$P$12&gt;0,B324,"")</f>
        <v/>
      </c>
      <c r="B324" t="e">
        <f>Weighting!$C$12</f>
        <v>#DIV/0!</v>
      </c>
      <c r="C324" t="e">
        <f>Weighting!$F$12</f>
        <v>#NUM!</v>
      </c>
      <c r="D324" t="e">
        <f>IF(C324=1,'Data Transformation'!$G$3+0.5*'Data Transformation'!$W$25,IF(C325=1,D325-'Data Transformation'!$W$25,FALSE))</f>
        <v>#NUM!</v>
      </c>
      <c r="E324">
        <f t="array" ref="E324">IF(ISLOGICAL(D324),"",FREQUENCY(IF('Data Transformation'!$B$425:$B$8425='Bin Analysis'!$B315,'Data Transformation'!$G$425:$G$8425),D324))</f>
        <v>2001</v>
      </c>
      <c r="F324">
        <f t="shared" si="39"/>
        <v>0</v>
      </c>
      <c r="G324">
        <f>Weighting!$H$12</f>
        <v>0</v>
      </c>
      <c r="H324">
        <f t="array" ref="H324">FREQUENCY(IF('Data Transformation'!$B$4:$B$8425=B315,'Data Transformation'!$G$4:$G$8425),'Bin Analysis'!$B324)</f>
        <v>2073</v>
      </c>
      <c r="I324">
        <f t="shared" si="40"/>
        <v>0</v>
      </c>
      <c r="J324">
        <f t="shared" si="41"/>
        <v>0</v>
      </c>
      <c r="K324">
        <f>J324*Weighting!$W$12</f>
        <v>0</v>
      </c>
      <c r="M324" s="14"/>
    </row>
    <row r="325" spans="1:13" x14ac:dyDescent="0.25">
      <c r="A325" s="32" t="str">
        <f>IF(Weighting!$P$13&gt;0,B325,"")</f>
        <v/>
      </c>
      <c r="B325" t="e">
        <f>Weighting!$C$13</f>
        <v>#DIV/0!</v>
      </c>
      <c r="C325" t="e">
        <f>Weighting!$F$13</f>
        <v>#NUM!</v>
      </c>
      <c r="D325" t="e">
        <f>IF(C325=1,'Data Transformation'!$G$3+0.5*'Data Transformation'!$W$25,IF(C326=1,D326-'Data Transformation'!$W$25,FALSE))</f>
        <v>#NUM!</v>
      </c>
      <c r="E325">
        <f t="array" ref="E325">IF(ISLOGICAL(D325),"",FREQUENCY(IF('Data Transformation'!$B$425:$B$8425='Bin Analysis'!$B315,'Data Transformation'!$G$425:$G$8425),D325))</f>
        <v>2001</v>
      </c>
      <c r="F325">
        <f t="shared" si="39"/>
        <v>0</v>
      </c>
      <c r="G325">
        <f>Weighting!$H$13</f>
        <v>0</v>
      </c>
      <c r="H325">
        <f t="array" ref="H325">FREQUENCY(IF('Data Transformation'!$B$4:$B$8425=B315,'Data Transformation'!$G$4:$G$8425),'Bin Analysis'!$B325)</f>
        <v>2073</v>
      </c>
      <c r="I325">
        <f t="shared" si="40"/>
        <v>0</v>
      </c>
      <c r="J325">
        <f t="shared" si="41"/>
        <v>0</v>
      </c>
      <c r="K325">
        <f>J325*Weighting!$W$13</f>
        <v>0</v>
      </c>
      <c r="M325" s="14"/>
    </row>
    <row r="326" spans="1:13" x14ac:dyDescent="0.25">
      <c r="A326" s="32" t="str">
        <f>IF(Weighting!$P$14&gt;0,B326,"")</f>
        <v/>
      </c>
      <c r="B326" t="e">
        <f>Weighting!$C$14</f>
        <v>#DIV/0!</v>
      </c>
      <c r="C326" t="e">
        <f>Weighting!$F$14</f>
        <v>#NUM!</v>
      </c>
      <c r="D326" t="e">
        <f>IF(C326=1,'Data Transformation'!$G$3+0.5*'Data Transformation'!$W$25,IF(C327=1,D327-'Data Transformation'!$W$25,FALSE))</f>
        <v>#NUM!</v>
      </c>
      <c r="E326">
        <f t="array" ref="E326">IF(ISLOGICAL(D326),"",FREQUENCY(IF('Data Transformation'!$B$425:$B$8425='Bin Analysis'!$B315,'Data Transformation'!$G$425:$G$8425),D326))</f>
        <v>2001</v>
      </c>
      <c r="F326">
        <f t="shared" si="39"/>
        <v>0</v>
      </c>
      <c r="G326">
        <f>Weighting!$H$14</f>
        <v>0</v>
      </c>
      <c r="H326">
        <f t="array" ref="H326">FREQUENCY(IF('Data Transformation'!$B$4:$B$8425=B315,'Data Transformation'!$G$4:$G$8425),'Bin Analysis'!$B326)</f>
        <v>2073</v>
      </c>
      <c r="I326">
        <f t="shared" si="40"/>
        <v>0</v>
      </c>
      <c r="J326">
        <f t="shared" si="41"/>
        <v>0</v>
      </c>
      <c r="K326">
        <f>J326*Weighting!$W$14</f>
        <v>0</v>
      </c>
      <c r="M326" s="14"/>
    </row>
    <row r="327" spans="1:13" x14ac:dyDescent="0.25">
      <c r="A327" s="32" t="str">
        <f>IF(Weighting!$P$15&gt;0,B327,"")</f>
        <v/>
      </c>
      <c r="B327" t="e">
        <f>Weighting!$C$15</f>
        <v>#DIV/0!</v>
      </c>
      <c r="C327" t="e">
        <f>Weighting!$F$15</f>
        <v>#NUM!</v>
      </c>
      <c r="D327" t="e">
        <f>IF(C327=1,'Data Transformation'!$G$3+0.5*'Data Transformation'!$W$25,IF(C328=1,D328-'Data Transformation'!$W$25,FALSE))</f>
        <v>#NUM!</v>
      </c>
      <c r="E327">
        <f t="array" ref="E327">IF(ISLOGICAL(D327),"",FREQUENCY(IF('Data Transformation'!$B$425:$B$8425='Bin Analysis'!$B315,'Data Transformation'!$G$425:$G$8425),D327))</f>
        <v>2001</v>
      </c>
      <c r="F327">
        <f t="shared" si="39"/>
        <v>0</v>
      </c>
      <c r="G327">
        <f>Weighting!$H$15</f>
        <v>0</v>
      </c>
      <c r="H327">
        <f t="array" ref="H327">FREQUENCY(IF('Data Transformation'!$B$4:$B$8425=B315,'Data Transformation'!$G$4:$G$8425),'Bin Analysis'!$B327)</f>
        <v>2073</v>
      </c>
      <c r="I327">
        <f t="shared" si="40"/>
        <v>0</v>
      </c>
      <c r="J327">
        <f t="shared" si="41"/>
        <v>0</v>
      </c>
      <c r="K327">
        <f>J327*Weighting!$W$15</f>
        <v>0</v>
      </c>
      <c r="M327" s="14"/>
    </row>
    <row r="328" spans="1:13" x14ac:dyDescent="0.25">
      <c r="A328" s="32" t="str">
        <f>IF(Weighting!$P$16&gt;0,B328,"")</f>
        <v/>
      </c>
      <c r="B328" t="e">
        <f>Weighting!$C$16</f>
        <v>#DIV/0!</v>
      </c>
      <c r="C328" t="e">
        <f>Weighting!$F$16</f>
        <v>#NUM!</v>
      </c>
      <c r="D328" t="e">
        <f>IF(C328=1,'Data Transformation'!$G$3+0.5*'Data Transformation'!$W$25,IF(C329=1,D329-'Data Transformation'!$W$25,FALSE))</f>
        <v>#NUM!</v>
      </c>
      <c r="E328">
        <f t="array" ref="E328">IF(ISLOGICAL(D328),"",FREQUENCY(IF('Data Transformation'!$B$425:$B$8425='Bin Analysis'!$B315,'Data Transformation'!$G$425:$G$8425),D328))</f>
        <v>2001</v>
      </c>
      <c r="F328">
        <f t="shared" si="39"/>
        <v>0</v>
      </c>
      <c r="G328">
        <f>Weighting!$H$16</f>
        <v>0</v>
      </c>
      <c r="H328">
        <f t="array" ref="H328">FREQUENCY(IF('Data Transformation'!$B$4:$B$8425=B315,'Data Transformation'!$G$4:$G$8425),'Bin Analysis'!$B328)</f>
        <v>2073</v>
      </c>
      <c r="I328">
        <f t="shared" si="40"/>
        <v>0</v>
      </c>
      <c r="J328">
        <f t="shared" si="41"/>
        <v>0</v>
      </c>
      <c r="K328">
        <f>J328*Weighting!$W$16</f>
        <v>0</v>
      </c>
      <c r="M328" s="14"/>
    </row>
    <row r="329" spans="1:13" x14ac:dyDescent="0.25">
      <c r="A329" s="32" t="str">
        <f>IF(Weighting!$P$17&gt;0,B329,"")</f>
        <v/>
      </c>
      <c r="B329" t="e">
        <f>Weighting!$C$17</f>
        <v>#DIV/0!</v>
      </c>
      <c r="C329" t="e">
        <f>Weighting!$F$17</f>
        <v>#NUM!</v>
      </c>
      <c r="D329" t="e">
        <f>IF(C329=1,'Data Transformation'!$G$3+0.5*'Data Transformation'!$W$25,IF(C330=1,D330-'Data Transformation'!$W$25,FALSE))</f>
        <v>#NUM!</v>
      </c>
      <c r="E329">
        <f t="array" ref="E329">IF(ISLOGICAL(D329),"",FREQUENCY(IF('Data Transformation'!$B$425:$B$8425='Bin Analysis'!$B315,'Data Transformation'!$G$425:$G$8425),D329))</f>
        <v>2001</v>
      </c>
      <c r="F329">
        <f t="shared" si="39"/>
        <v>0</v>
      </c>
      <c r="G329">
        <f>Weighting!$H$17</f>
        <v>0</v>
      </c>
      <c r="H329">
        <f t="array" ref="H329">FREQUENCY(IF('Data Transformation'!$B$4:$B$8425=B315,'Data Transformation'!$G$4:$G$8425),'Bin Analysis'!$B329)</f>
        <v>2073</v>
      </c>
      <c r="I329">
        <f t="shared" si="40"/>
        <v>0</v>
      </c>
      <c r="J329">
        <f t="shared" si="41"/>
        <v>0</v>
      </c>
      <c r="K329">
        <f>J329*Weighting!$W$17</f>
        <v>0</v>
      </c>
      <c r="M329" s="14"/>
    </row>
    <row r="330" spans="1:13" x14ac:dyDescent="0.25">
      <c r="A330" s="32" t="str">
        <f>IF(Weighting!$P$18&gt;0,B330,"")</f>
        <v/>
      </c>
      <c r="B330" t="e">
        <f>Weighting!$C$18</f>
        <v>#DIV/0!</v>
      </c>
      <c r="C330" t="e">
        <f>Weighting!$F$18</f>
        <v>#NUM!</v>
      </c>
      <c r="D330" t="e">
        <f>IF(C330=1,'Data Transformation'!$G$3+0.5*'Data Transformation'!$W$25,IF(C331=1,D331-'Data Transformation'!$W$25,FALSE))</f>
        <v>#NUM!</v>
      </c>
      <c r="E330">
        <f t="array" ref="E330">IF(ISLOGICAL(D330),"",FREQUENCY(IF('Data Transformation'!$B$425:$B$8425='Bin Analysis'!$B315,'Data Transformation'!$G$425:$G$8425),D330))</f>
        <v>2001</v>
      </c>
      <c r="F330">
        <f t="shared" si="39"/>
        <v>0</v>
      </c>
      <c r="G330">
        <f>Weighting!$H$18</f>
        <v>0</v>
      </c>
      <c r="H330">
        <f t="array" ref="H330">FREQUENCY(IF('Data Transformation'!$B$4:$B$8425=B315,'Data Transformation'!$G$4:$G$8425),'Bin Analysis'!$B330)</f>
        <v>2073</v>
      </c>
      <c r="I330">
        <f t="shared" si="40"/>
        <v>0</v>
      </c>
      <c r="J330">
        <f t="shared" si="41"/>
        <v>0</v>
      </c>
      <c r="K330">
        <f>J330*Weighting!$W$18</f>
        <v>0</v>
      </c>
      <c r="M330" s="14"/>
    </row>
    <row r="331" spans="1:13" x14ac:dyDescent="0.25">
      <c r="A331" s="32" t="str">
        <f>IF(Weighting!$P$19&gt;0,B331,"")</f>
        <v/>
      </c>
      <c r="B331" t="e">
        <f>Weighting!$C$19</f>
        <v>#DIV/0!</v>
      </c>
      <c r="C331" t="e">
        <f>Weighting!$F$19</f>
        <v>#NUM!</v>
      </c>
      <c r="D331" t="e">
        <f>IF(C331=1,'Data Transformation'!$G$3+0.5*'Data Transformation'!$W$25,IF(C332=1,D332-'Data Transformation'!$W$25,FALSE))</f>
        <v>#NUM!</v>
      </c>
      <c r="E331">
        <f t="array" ref="E331">IF(ISLOGICAL(D331),"",FREQUENCY(IF('Data Transformation'!$B$425:$B$8425='Bin Analysis'!$B315,'Data Transformation'!$G$425:$G$8425),D331))</f>
        <v>2001</v>
      </c>
      <c r="F331">
        <f t="shared" si="39"/>
        <v>0</v>
      </c>
      <c r="G331">
        <f>Weighting!$H$19</f>
        <v>0</v>
      </c>
      <c r="H331">
        <f t="array" ref="H331">FREQUENCY(IF('Data Transformation'!$B$4:$B$8425=B315,'Data Transformation'!$G$4:$G$8425),'Bin Analysis'!$B331)</f>
        <v>2073</v>
      </c>
      <c r="I331">
        <f t="shared" si="40"/>
        <v>0</v>
      </c>
      <c r="J331">
        <f t="shared" si="41"/>
        <v>0</v>
      </c>
      <c r="K331">
        <f>J331*Weighting!$W$19</f>
        <v>0</v>
      </c>
      <c r="M331" s="14"/>
    </row>
    <row r="332" spans="1:13" x14ac:dyDescent="0.25">
      <c r="A332" s="32" t="str">
        <f>IF(Weighting!$P$20&gt;0,B332,"")</f>
        <v/>
      </c>
      <c r="B332" t="e">
        <f>Weighting!$C$20</f>
        <v>#DIV/0!</v>
      </c>
      <c r="C332" t="e">
        <f>Weighting!$F$20</f>
        <v>#NUM!</v>
      </c>
      <c r="D332" t="e">
        <f>IF(C332=1,'Data Transformation'!$G$3+0.5*'Data Transformation'!$W$25,IF(C333=1,D333-'Data Transformation'!$W$25,FALSE))</f>
        <v>#NUM!</v>
      </c>
      <c r="E332">
        <f t="array" ref="E332">IF(ISLOGICAL(D332),"",FREQUENCY(IF('Data Transformation'!$B$425:$B$8425='Bin Analysis'!$B315,'Data Transformation'!$G$425:$G$8425),D332))</f>
        <v>2001</v>
      </c>
      <c r="F332">
        <f t="shared" si="39"/>
        <v>0</v>
      </c>
      <c r="G332">
        <f>Weighting!$H$20</f>
        <v>0</v>
      </c>
      <c r="H332">
        <f t="array" ref="H332">FREQUENCY(IF('Data Transformation'!$B$4:$B$8425=B315,'Data Transformation'!$G$4:$G$8425),'Bin Analysis'!$B332)</f>
        <v>2073</v>
      </c>
      <c r="I332">
        <f t="shared" si="40"/>
        <v>0</v>
      </c>
      <c r="J332">
        <f t="shared" si="41"/>
        <v>0</v>
      </c>
      <c r="K332">
        <f>J332*Weighting!$W$20</f>
        <v>0</v>
      </c>
      <c r="M332" s="14"/>
    </row>
    <row r="333" spans="1:13" x14ac:dyDescent="0.25">
      <c r="A333" s="32" t="str">
        <f>IF(Weighting!$P$21&gt;0,B333,"")</f>
        <v/>
      </c>
      <c r="B333" t="e">
        <f>Weighting!$C$21</f>
        <v>#DIV/0!</v>
      </c>
      <c r="C333" t="e">
        <f>Weighting!$F$21</f>
        <v>#NUM!</v>
      </c>
      <c r="D333" t="e">
        <f>IF(C333=1,'Data Transformation'!$G$3+0.5*'Data Transformation'!$W$25,IF(C334=1,D334-'Data Transformation'!$W$25,FALSE))</f>
        <v>#NUM!</v>
      </c>
      <c r="E333">
        <f t="array" ref="E333">IF(ISLOGICAL(D333),"",FREQUENCY(IF('Data Transformation'!$B$425:$B$8425='Bin Analysis'!$B315,'Data Transformation'!$G$425:$G$8425),D333))</f>
        <v>2001</v>
      </c>
      <c r="F333">
        <f t="shared" si="39"/>
        <v>0</v>
      </c>
      <c r="G333">
        <f>Weighting!$H$21</f>
        <v>0</v>
      </c>
      <c r="H333">
        <f t="array" ref="H333">FREQUENCY(IF('Data Transformation'!$B$4:$B$8425=B315,'Data Transformation'!$G$4:$G$8425),'Bin Analysis'!$B333)</f>
        <v>2073</v>
      </c>
      <c r="I333">
        <f t="shared" si="40"/>
        <v>0</v>
      </c>
      <c r="J333">
        <f t="shared" si="41"/>
        <v>0</v>
      </c>
      <c r="K333">
        <f>J333*Weighting!$W$21</f>
        <v>0</v>
      </c>
      <c r="M333" s="14"/>
    </row>
    <row r="334" spans="1:13" x14ac:dyDescent="0.25">
      <c r="A334" s="32" t="str">
        <f>IF(Weighting!$P$22&gt;0,B334,"")</f>
        <v/>
      </c>
      <c r="B334" t="e">
        <f>Weighting!$C$22</f>
        <v>#DIV/0!</v>
      </c>
      <c r="C334" t="e">
        <f>Weighting!$F$22</f>
        <v>#NUM!</v>
      </c>
      <c r="D334" t="e">
        <f>IF(C334=1,'Data Transformation'!$G$3+0.5*'Data Transformation'!$W$25,IF(C335=1,D335-'Data Transformation'!$W$25,FALSE))</f>
        <v>#NUM!</v>
      </c>
      <c r="E334">
        <f t="array" ref="E334">IF(ISLOGICAL(D334),"",FREQUENCY(IF('Data Transformation'!$B$425:$B$8425='Bin Analysis'!$B315,'Data Transformation'!$G$425:$G$8425),D334))</f>
        <v>2001</v>
      </c>
      <c r="F334">
        <f t="shared" si="39"/>
        <v>0</v>
      </c>
      <c r="G334">
        <f>Weighting!$H$22</f>
        <v>0</v>
      </c>
      <c r="H334">
        <f t="array" ref="H334">FREQUENCY(IF('Data Transformation'!$B$4:$B$8425=B315,'Data Transformation'!$G$4:$G$8425),'Bin Analysis'!$B334)</f>
        <v>2073</v>
      </c>
      <c r="I334">
        <f t="shared" si="40"/>
        <v>0</v>
      </c>
      <c r="J334">
        <f t="shared" si="41"/>
        <v>0</v>
      </c>
      <c r="K334">
        <f>J334*Weighting!$W$22</f>
        <v>0</v>
      </c>
      <c r="M334" s="14"/>
    </row>
    <row r="335" spans="1:13" x14ac:dyDescent="0.25">
      <c r="A335" s="32" t="str">
        <f>IF(Weighting!$P$23&gt;0,B335,"")</f>
        <v/>
      </c>
      <c r="B335" t="e">
        <f>Weighting!$C$23</f>
        <v>#DIV/0!</v>
      </c>
      <c r="C335" t="e">
        <f>Weighting!$F$23</f>
        <v>#NUM!</v>
      </c>
      <c r="D335" t="e">
        <f>IF(C335=1,'Data Transformation'!$G$3+0.5*'Data Transformation'!$W$25,IF(C336=1,D336-'Data Transformation'!$W$25,FALSE))</f>
        <v>#NUM!</v>
      </c>
      <c r="E335">
        <f t="array" ref="E335">IF(ISLOGICAL(D335),"",FREQUENCY(IF('Data Transformation'!$B$425:$B$8425='Bin Analysis'!$B315,'Data Transformation'!$G$425:$G$8425),D335))</f>
        <v>2001</v>
      </c>
      <c r="F335">
        <f t="shared" si="39"/>
        <v>0</v>
      </c>
      <c r="G335">
        <f>Weighting!$H$23</f>
        <v>0</v>
      </c>
      <c r="H335">
        <f t="array" ref="H335">FREQUENCY(IF('Data Transformation'!$B$4:$B$8425=B315,'Data Transformation'!$G$4:$G$8425),'Bin Analysis'!$B335)</f>
        <v>2073</v>
      </c>
      <c r="I335">
        <f t="shared" si="40"/>
        <v>0</v>
      </c>
      <c r="J335">
        <f t="shared" si="41"/>
        <v>0</v>
      </c>
      <c r="K335">
        <f>J335*Weighting!$W$23</f>
        <v>0</v>
      </c>
      <c r="M335" s="14"/>
    </row>
    <row r="336" spans="1:13" x14ac:dyDescent="0.25">
      <c r="A336" s="32" t="str">
        <f>IF(Weighting!$P$24&gt;0,B336,"")</f>
        <v/>
      </c>
      <c r="B336" t="e">
        <f>Weighting!$C$24</f>
        <v>#DIV/0!</v>
      </c>
      <c r="C336" t="e">
        <f>Weighting!$F$24</f>
        <v>#NUM!</v>
      </c>
      <c r="D336" t="e">
        <f>IF(C336=1,'Data Transformation'!$G$3+0.5*'Data Transformation'!$W$25,IF(C337=1,D337-'Data Transformation'!$W$25,FALSE))</f>
        <v>#NUM!</v>
      </c>
      <c r="E336">
        <f t="array" ref="E336">IF(ISLOGICAL(D336),"",FREQUENCY(IF('Data Transformation'!$B$425:$B$8425='Bin Analysis'!$B315,'Data Transformation'!$G$425:$G$8425),D336))</f>
        <v>2001</v>
      </c>
      <c r="F336">
        <f t="shared" si="39"/>
        <v>0</v>
      </c>
      <c r="G336">
        <f>Weighting!$H$24</f>
        <v>0</v>
      </c>
      <c r="H336">
        <f t="array" ref="H336">FREQUENCY(IF('Data Transformation'!$B$4:$B$8425=B315,'Data Transformation'!$G$4:$G$8425),'Bin Analysis'!$B336)</f>
        <v>2073</v>
      </c>
      <c r="I336">
        <f t="shared" si="40"/>
        <v>0</v>
      </c>
      <c r="J336">
        <f t="shared" si="41"/>
        <v>0</v>
      </c>
      <c r="K336">
        <f>J336*Weighting!$W$24</f>
        <v>0</v>
      </c>
      <c r="M336" s="14"/>
    </row>
    <row r="337" spans="1:25" x14ac:dyDescent="0.25">
      <c r="A337" s="32" t="str">
        <f>IF(Weighting!$P$25&gt;0,B337,"")</f>
        <v/>
      </c>
      <c r="B337" t="e">
        <f>Weighting!$C$25</f>
        <v>#DIV/0!</v>
      </c>
      <c r="C337" t="e">
        <f>Weighting!$F$25</f>
        <v>#NUM!</v>
      </c>
      <c r="D337" t="e">
        <f>IF(C337=1,'Data Transformation'!$G$3+0.5*'Data Transformation'!$W$25,IF(C338=1,D338-'Data Transformation'!$W$25,FALSE))</f>
        <v>#NUM!</v>
      </c>
      <c r="E337">
        <f t="array" ref="E337">IF(ISLOGICAL(D337),"",FREQUENCY(IF('Data Transformation'!$B$425:$B$8425='Bin Analysis'!$B315,'Data Transformation'!$G$425:$G$8425),D337))</f>
        <v>2001</v>
      </c>
      <c r="F337">
        <f t="shared" si="39"/>
        <v>0</v>
      </c>
      <c r="G337">
        <f>Weighting!$H$25</f>
        <v>0</v>
      </c>
      <c r="H337">
        <f t="array" ref="H337">FREQUENCY(IF('Data Transformation'!$B$4:$B$8425=B315,'Data Transformation'!$G$4:$G$8425),'Bin Analysis'!$B337)</f>
        <v>2073</v>
      </c>
      <c r="I337">
        <f t="shared" si="40"/>
        <v>0</v>
      </c>
      <c r="J337">
        <f t="shared" si="41"/>
        <v>0</v>
      </c>
      <c r="K337">
        <f>J337*Weighting!$W$25</f>
        <v>0</v>
      </c>
      <c r="M337" s="14"/>
    </row>
    <row r="338" spans="1:25" x14ac:dyDescent="0.25">
      <c r="O338"/>
      <c r="P338"/>
      <c r="Q338"/>
      <c r="R338"/>
    </row>
    <row r="339" spans="1:25" ht="23.25" x14ac:dyDescent="0.35">
      <c r="A339" s="21" t="s">
        <v>0</v>
      </c>
      <c r="B339" s="21" t="str">
        <f>IFERROR(VLOOKUP(C339,'Data Transformation'!$L$6:$M$426,2,FALSE),"")</f>
        <v/>
      </c>
      <c r="C339" s="21">
        <f>C315+1</f>
        <v>14</v>
      </c>
      <c r="D339" s="21"/>
      <c r="E339" s="21"/>
      <c r="F339" s="21"/>
      <c r="G339" s="21"/>
      <c r="H339" s="22"/>
      <c r="I339" s="22"/>
      <c r="J339" s="22"/>
      <c r="K339" s="21"/>
      <c r="L339" s="21" t="str">
        <f>B339</f>
        <v/>
      </c>
      <c r="M339" s="23" t="e">
        <f>INDEX('Data Transformation'!$O$4:$O$424,MATCH($B339,'Data Transformation'!$M$4:$M$424,0),MATCH($M$2,'Data Transformation'!$O$3,0))</f>
        <v>#N/A</v>
      </c>
      <c r="N339" s="27" t="e">
        <f>IF('Input and Summary Results'!$J$16="minimum",'Bin Analysis'!X340/(M339-1),'Bin Analysis'!Y339/('Bin Analysis'!M339-1))</f>
        <v>#N/A</v>
      </c>
      <c r="O339" s="27" t="e">
        <f>IF(M339=FALSE,NA(),(VLOOKUP(1,C342:K361,4,FALSE))/(M339-1))</f>
        <v>#N/A</v>
      </c>
      <c r="P339" s="27" t="e">
        <f>IF(M339=FALSE,NA(),SUM(J342:J361)/Weighting!$S$5)</f>
        <v>#N/A</v>
      </c>
      <c r="Q339" s="27" t="e">
        <f>IF(M339=FALSE,NA(),SUM(K342:K361)/Weighting!$S$6)</f>
        <v>#N/A</v>
      </c>
      <c r="R339" s="27" t="e">
        <f>IF(M339=FALSE,NA(),(VLOOKUP(1,G342:K361,3,FALSE))/(M339-1))</f>
        <v>#N/A</v>
      </c>
      <c r="S339" s="22" t="e">
        <f>IF(M339=FALSE,NA(),IF(SUM(J342:J361)=2,"yes","no"))</f>
        <v>#N/A</v>
      </c>
      <c r="X339" s="2" cm="2">
        <f t="array" ref="X339:X340">FREQUENCY(IF('Data Transformation'!$B$425:$B$6424='Bin Analysis'!L339,'Data Transformation'!$G$425:$G$6424),'Data Transformation'!$U$11)</f>
        <v>0</v>
      </c>
      <c r="Y339" s="2" cm="2">
        <f t="array" ref="Y339:Y340">FREQUENCY(IF('Data Transformation'!$B$425:$B$6424='Bin Analysis'!L339,'Data Transformation'!$G$425:$G$6424),'Data Transformation'!$U$12)</f>
        <v>0</v>
      </c>
    </row>
    <row r="340" spans="1:25" x14ac:dyDescent="0.25">
      <c r="A340" s="14" t="s">
        <v>67</v>
      </c>
      <c r="B340" t="s">
        <v>47</v>
      </c>
      <c r="C340" t="s">
        <v>5</v>
      </c>
      <c r="D340" t="s">
        <v>100</v>
      </c>
      <c r="E340" t="s">
        <v>101</v>
      </c>
      <c r="F340" t="s">
        <v>102</v>
      </c>
      <c r="G340" t="s">
        <v>70</v>
      </c>
      <c r="H340" t="s">
        <v>31</v>
      </c>
      <c r="I340" t="s">
        <v>32</v>
      </c>
      <c r="J340" t="s">
        <v>46</v>
      </c>
      <c r="K340" s="14" t="s">
        <v>45</v>
      </c>
      <c r="M340" s="14"/>
      <c r="X340" s="2">
        <v>0</v>
      </c>
      <c r="Y340" s="2">
        <v>0</v>
      </c>
    </row>
    <row r="341" spans="1:25" x14ac:dyDescent="0.25">
      <c r="A341" s="32"/>
      <c r="D341" t="e">
        <f>IF(C341=1,'Data Transformation'!$G$3+0.5*'Data Transformation'!$W$25,IF(C342=1,D342-'Data Transformation'!$W$25,FALSE))</f>
        <v>#NUM!</v>
      </c>
      <c r="E341">
        <f t="array" ref="E341">IF(ISLOGICAL(D341),"",FREQUENCY(IF('Data Transformation'!$B$425:$B$8425='Bin Analysis'!$B339,'Data Transformation'!$G$425:$G$8425),D341))</f>
        <v>2001</v>
      </c>
      <c r="F341" t="e">
        <f>IF(ISLOGICAL(D341),"",E341-E340)</f>
        <v>#VALUE!</v>
      </c>
      <c r="M341" s="14"/>
    </row>
    <row r="342" spans="1:25" x14ac:dyDescent="0.25">
      <c r="A342" s="32" t="e">
        <f>IF(Weighting!$P$6&gt;0,B342,"")</f>
        <v>#NUM!</v>
      </c>
      <c r="B342" t="e">
        <f>Weighting!$C$6</f>
        <v>#DIV/0!</v>
      </c>
      <c r="C342" t="e">
        <f>Weighting!$F$6</f>
        <v>#NUM!</v>
      </c>
      <c r="D342" t="e">
        <f>IF(C342=1,'Data Transformation'!$G$3+0.5*'Data Transformation'!$W$25,IF(C343=1,D343-'Data Transformation'!$W$25,FALSE))</f>
        <v>#NUM!</v>
      </c>
      <c r="E342">
        <f t="array" ref="E342">IF(ISLOGICAL(D342),"",FREQUENCY(IF('Data Transformation'!$B$425:$B$8425='Bin Analysis'!$B339,'Data Transformation'!$G$425:$G$8425),D342))</f>
        <v>2001</v>
      </c>
      <c r="F342">
        <f>IF(ISLOGICAL(D342),"",E342-E341)</f>
        <v>0</v>
      </c>
      <c r="G342">
        <f>Weighting!$H$6</f>
        <v>1</v>
      </c>
      <c r="H342">
        <f t="array" ref="H342">FREQUENCY(IF('Data Transformation'!$B$4:$B$8425=B339,'Data Transformation'!$G$4:$G$8425),'Bin Analysis'!$B342)</f>
        <v>2073</v>
      </c>
      <c r="I342">
        <f>H342-H341</f>
        <v>2073</v>
      </c>
      <c r="J342">
        <f>IF(I342=0,0,1)</f>
        <v>1</v>
      </c>
      <c r="K342" t="e">
        <f>J342*Weighting!$W$6</f>
        <v>#NUM!</v>
      </c>
      <c r="M342" s="14"/>
    </row>
    <row r="343" spans="1:25" x14ac:dyDescent="0.25">
      <c r="A343" s="32" t="str">
        <f>IF(Weighting!$P$7&gt;0,B343,"")</f>
        <v/>
      </c>
      <c r="B343" t="e">
        <f>Weighting!$C$7</f>
        <v>#DIV/0!</v>
      </c>
      <c r="C343" t="e">
        <f>Weighting!$F$7</f>
        <v>#NUM!</v>
      </c>
      <c r="D343" t="e">
        <f>IF(C343=1,'Data Transformation'!$G$3+0.5*'Data Transformation'!$W$25,IF(C344=1,D344-'Data Transformation'!$W$25,FALSE))</f>
        <v>#NUM!</v>
      </c>
      <c r="E343">
        <f t="array" ref="E343">IF(ISLOGICAL(D343),"",FREQUENCY(IF('Data Transformation'!$B$425:$B$8425='Bin Analysis'!$B339,'Data Transformation'!$G$425:$G$8425),D343))</f>
        <v>2001</v>
      </c>
      <c r="F343">
        <f t="shared" ref="F343:F361" si="42">IF(ISLOGICAL(D343),"",E343-E342)</f>
        <v>0</v>
      </c>
      <c r="G343">
        <f>Weighting!$H$7</f>
        <v>0</v>
      </c>
      <c r="H343">
        <f t="array" ref="H343">FREQUENCY(IF('Data Transformation'!$B$4:$B$8425=B339,'Data Transformation'!$G$4:$G$8425),'Bin Analysis'!$B343)</f>
        <v>2073</v>
      </c>
      <c r="I343">
        <f t="shared" ref="I343:I361" si="43">H343-H342</f>
        <v>0</v>
      </c>
      <c r="J343">
        <f>IF(I343=0,0,1)</f>
        <v>0</v>
      </c>
      <c r="K343">
        <f>J343*Weighting!$W$7</f>
        <v>0</v>
      </c>
      <c r="M343" s="14"/>
    </row>
    <row r="344" spans="1:25" x14ac:dyDescent="0.25">
      <c r="A344" s="32" t="str">
        <f>IF(Weighting!$P$8&gt;0,B344,"")</f>
        <v/>
      </c>
      <c r="B344" t="e">
        <f>Weighting!$C$8</f>
        <v>#DIV/0!</v>
      </c>
      <c r="C344" t="e">
        <f>Weighting!$F$8</f>
        <v>#NUM!</v>
      </c>
      <c r="D344" t="e">
        <f>IF(C344=1,'Data Transformation'!$G$3+0.5*'Data Transformation'!$W$25,IF(C345=1,D345-'Data Transformation'!$W$25,FALSE))</f>
        <v>#NUM!</v>
      </c>
      <c r="E344">
        <f t="array" ref="E344">IF(ISLOGICAL(D344),"",FREQUENCY(IF('Data Transformation'!$B$425:$B$8425='Bin Analysis'!$B339,'Data Transformation'!$G$425:$G$8425),D344))</f>
        <v>2001</v>
      </c>
      <c r="F344">
        <f t="shared" si="42"/>
        <v>0</v>
      </c>
      <c r="G344">
        <f>Weighting!$H$8</f>
        <v>0</v>
      </c>
      <c r="H344">
        <f t="array" ref="H344">FREQUENCY(IF('Data Transformation'!$B$4:$B$8425=B339,'Data Transformation'!$G$4:$G$8425),'Bin Analysis'!$B344)</f>
        <v>2073</v>
      </c>
      <c r="I344">
        <f t="shared" si="43"/>
        <v>0</v>
      </c>
      <c r="J344">
        <f t="shared" ref="J344:J361" si="44">IF(I344=0,0,1)</f>
        <v>0</v>
      </c>
      <c r="K344">
        <f>J344*Weighting!$W$8</f>
        <v>0</v>
      </c>
      <c r="M344" s="14"/>
    </row>
    <row r="345" spans="1:25" x14ac:dyDescent="0.25">
      <c r="A345" s="32" t="str">
        <f>IF(Weighting!$P$9&gt;0,B345,"")</f>
        <v/>
      </c>
      <c r="B345" s="50" t="e">
        <f>Weighting!$C$9</f>
        <v>#DIV/0!</v>
      </c>
      <c r="C345" t="e">
        <f>Weighting!$F$9</f>
        <v>#NUM!</v>
      </c>
      <c r="D345" t="e">
        <f>IF(C345=1,'Data Transformation'!$G$3+0.5*'Data Transformation'!$W$25,IF(C346=1,D346-'Data Transformation'!$W$25,FALSE))</f>
        <v>#NUM!</v>
      </c>
      <c r="E345">
        <f t="array" ref="E345">IF(ISLOGICAL(D345),"",FREQUENCY(IF('Data Transformation'!$B$425:$B$8425='Bin Analysis'!$B339,'Data Transformation'!$G$425:$G$8425),D345))</f>
        <v>2001</v>
      </c>
      <c r="F345">
        <f t="shared" si="42"/>
        <v>0</v>
      </c>
      <c r="G345">
        <f>Weighting!$H$9</f>
        <v>0</v>
      </c>
      <c r="H345">
        <f t="array" ref="H345">FREQUENCY(IF('Data Transformation'!$B$4:$B$8425=B339,'Data Transformation'!$G$4:$G$8425),'Bin Analysis'!$B345)</f>
        <v>2073</v>
      </c>
      <c r="I345">
        <f t="shared" si="43"/>
        <v>0</v>
      </c>
      <c r="J345">
        <f t="shared" si="44"/>
        <v>0</v>
      </c>
      <c r="K345">
        <f>J345*Weighting!$W$9</f>
        <v>0</v>
      </c>
      <c r="M345" s="14"/>
    </row>
    <row r="346" spans="1:25" x14ac:dyDescent="0.25">
      <c r="A346" s="32" t="str">
        <f>IF(Weighting!$P$10&gt;0,B346,"")</f>
        <v/>
      </c>
      <c r="B346" t="e">
        <f>Weighting!$C$10</f>
        <v>#DIV/0!</v>
      </c>
      <c r="C346" t="e">
        <f>Weighting!$F$10</f>
        <v>#NUM!</v>
      </c>
      <c r="D346" t="e">
        <f>IF(C346=1,'Data Transformation'!$G$3+0.5*'Data Transformation'!$W$25,IF(C347=1,D347-'Data Transformation'!$W$25,FALSE))</f>
        <v>#NUM!</v>
      </c>
      <c r="E346">
        <f t="array" ref="E346">IF(ISLOGICAL(D346),"",FREQUENCY(IF('Data Transformation'!$B$425:$B$8425='Bin Analysis'!$B339,'Data Transformation'!$G$425:$G$8425),D346))</f>
        <v>2001</v>
      </c>
      <c r="F346">
        <f t="shared" si="42"/>
        <v>0</v>
      </c>
      <c r="G346">
        <f>Weighting!$H$10</f>
        <v>0</v>
      </c>
      <c r="H346">
        <f t="array" ref="H346">FREQUENCY(IF('Data Transformation'!$B$4:$B$8425=B339,'Data Transformation'!$G$4:$G$8425),'Bin Analysis'!$B346)</f>
        <v>2073</v>
      </c>
      <c r="I346">
        <f t="shared" si="43"/>
        <v>0</v>
      </c>
      <c r="J346">
        <f t="shared" si="44"/>
        <v>0</v>
      </c>
      <c r="K346">
        <f>J346*Weighting!$W$10</f>
        <v>0</v>
      </c>
      <c r="M346" s="14"/>
    </row>
    <row r="347" spans="1:25" x14ac:dyDescent="0.25">
      <c r="A347" s="32" t="str">
        <f>IF(Weighting!$P$11&gt;0,B347,"")</f>
        <v/>
      </c>
      <c r="B347" t="e">
        <f>Weighting!$C$11</f>
        <v>#DIV/0!</v>
      </c>
      <c r="C347" t="e">
        <f>Weighting!$F$11</f>
        <v>#NUM!</v>
      </c>
      <c r="D347" t="e">
        <f>IF(C347=1,'Data Transformation'!$G$3+0.5*'Data Transformation'!$W$25,IF(C348=1,D348-'Data Transformation'!$W$25,FALSE))</f>
        <v>#NUM!</v>
      </c>
      <c r="E347">
        <f t="array" ref="E347">IF(ISLOGICAL(D347),"",FREQUENCY(IF('Data Transformation'!$B$425:$B$8425='Bin Analysis'!$B339,'Data Transformation'!$G$425:$G$8425),D347))</f>
        <v>2001</v>
      </c>
      <c r="F347">
        <f t="shared" si="42"/>
        <v>0</v>
      </c>
      <c r="G347">
        <f>Weighting!$H$11</f>
        <v>0</v>
      </c>
      <c r="H347">
        <f t="array" ref="H347">FREQUENCY(IF('Data Transformation'!$B$4:$B$8425=B339,'Data Transformation'!$G$4:$G$8425),'Bin Analysis'!$B347)</f>
        <v>2073</v>
      </c>
      <c r="I347">
        <f t="shared" si="43"/>
        <v>0</v>
      </c>
      <c r="J347">
        <f t="shared" si="44"/>
        <v>0</v>
      </c>
      <c r="K347">
        <f>J347*Weighting!$W$11</f>
        <v>0</v>
      </c>
      <c r="M347" s="14"/>
    </row>
    <row r="348" spans="1:25" x14ac:dyDescent="0.25">
      <c r="A348" s="32" t="str">
        <f>IF(Weighting!$P$12&gt;0,B348,"")</f>
        <v/>
      </c>
      <c r="B348" t="e">
        <f>Weighting!$C$12</f>
        <v>#DIV/0!</v>
      </c>
      <c r="C348" t="e">
        <f>Weighting!$F$12</f>
        <v>#NUM!</v>
      </c>
      <c r="D348" t="e">
        <f>IF(C348=1,'Data Transformation'!$G$3+0.5*'Data Transformation'!$W$25,IF(C349=1,D349-'Data Transformation'!$W$25,FALSE))</f>
        <v>#NUM!</v>
      </c>
      <c r="E348">
        <f t="array" ref="E348">IF(ISLOGICAL(D348),"",FREQUENCY(IF('Data Transformation'!$B$425:$B$8425='Bin Analysis'!$B339,'Data Transformation'!$G$425:$G$8425),D348))</f>
        <v>2001</v>
      </c>
      <c r="F348">
        <f t="shared" si="42"/>
        <v>0</v>
      </c>
      <c r="G348">
        <f>Weighting!$H$12</f>
        <v>0</v>
      </c>
      <c r="H348">
        <f t="array" ref="H348">FREQUENCY(IF('Data Transformation'!$B$4:$B$8425=B339,'Data Transformation'!$G$4:$G$8425),'Bin Analysis'!$B348)</f>
        <v>2073</v>
      </c>
      <c r="I348">
        <f t="shared" si="43"/>
        <v>0</v>
      </c>
      <c r="J348">
        <f t="shared" si="44"/>
        <v>0</v>
      </c>
      <c r="K348">
        <f>J348*Weighting!$W$12</f>
        <v>0</v>
      </c>
      <c r="M348" s="14"/>
    </row>
    <row r="349" spans="1:25" x14ac:dyDescent="0.25">
      <c r="A349" s="32" t="str">
        <f>IF(Weighting!$P$13&gt;0,B349,"")</f>
        <v/>
      </c>
      <c r="B349" t="e">
        <f>Weighting!$C$13</f>
        <v>#DIV/0!</v>
      </c>
      <c r="C349" t="e">
        <f>Weighting!$F$13</f>
        <v>#NUM!</v>
      </c>
      <c r="D349" t="e">
        <f>IF(C349=1,'Data Transformation'!$G$3+0.5*'Data Transformation'!$W$25,IF(C350=1,D350-'Data Transformation'!$W$25,FALSE))</f>
        <v>#NUM!</v>
      </c>
      <c r="E349">
        <f t="array" ref="E349">IF(ISLOGICAL(D349),"",FREQUENCY(IF('Data Transformation'!$B$425:$B$8425='Bin Analysis'!$B339,'Data Transformation'!$G$425:$G$8425),D349))</f>
        <v>2001</v>
      </c>
      <c r="F349">
        <f t="shared" si="42"/>
        <v>0</v>
      </c>
      <c r="G349">
        <f>Weighting!$H$13</f>
        <v>0</v>
      </c>
      <c r="H349">
        <f t="array" ref="H349">FREQUENCY(IF('Data Transformation'!$B$4:$B$8425=B339,'Data Transformation'!$G$4:$G$8425),'Bin Analysis'!$B349)</f>
        <v>2073</v>
      </c>
      <c r="I349">
        <f t="shared" si="43"/>
        <v>0</v>
      </c>
      <c r="J349">
        <f t="shared" si="44"/>
        <v>0</v>
      </c>
      <c r="K349">
        <f>J349*Weighting!$W$13</f>
        <v>0</v>
      </c>
      <c r="M349" s="14"/>
    </row>
    <row r="350" spans="1:25" x14ac:dyDescent="0.25">
      <c r="A350" s="32" t="str">
        <f>IF(Weighting!$P$14&gt;0,B350,"")</f>
        <v/>
      </c>
      <c r="B350" t="e">
        <f>Weighting!$C$14</f>
        <v>#DIV/0!</v>
      </c>
      <c r="C350" t="e">
        <f>Weighting!$F$14</f>
        <v>#NUM!</v>
      </c>
      <c r="D350" t="e">
        <f>IF(C350=1,'Data Transformation'!$G$3+0.5*'Data Transformation'!$W$25,IF(C351=1,D351-'Data Transformation'!$W$25,FALSE))</f>
        <v>#NUM!</v>
      </c>
      <c r="E350">
        <f t="array" ref="E350">IF(ISLOGICAL(D350),"",FREQUENCY(IF('Data Transformation'!$B$425:$B$8425='Bin Analysis'!$B339,'Data Transformation'!$G$425:$G$8425),D350))</f>
        <v>2001</v>
      </c>
      <c r="F350">
        <f t="shared" si="42"/>
        <v>0</v>
      </c>
      <c r="G350">
        <f>Weighting!$H$14</f>
        <v>0</v>
      </c>
      <c r="H350">
        <f t="array" ref="H350">FREQUENCY(IF('Data Transformation'!$B$4:$B$8425=B339,'Data Transformation'!$G$4:$G$8425),'Bin Analysis'!$B350)</f>
        <v>2073</v>
      </c>
      <c r="I350">
        <f t="shared" si="43"/>
        <v>0</v>
      </c>
      <c r="J350">
        <f t="shared" si="44"/>
        <v>0</v>
      </c>
      <c r="K350">
        <f>J350*Weighting!$W$14</f>
        <v>0</v>
      </c>
      <c r="M350" s="14"/>
    </row>
    <row r="351" spans="1:25" x14ac:dyDescent="0.25">
      <c r="A351" s="32" t="str">
        <f>IF(Weighting!$P$15&gt;0,B351,"")</f>
        <v/>
      </c>
      <c r="B351" t="e">
        <f>Weighting!$C$15</f>
        <v>#DIV/0!</v>
      </c>
      <c r="C351" t="e">
        <f>Weighting!$F$15</f>
        <v>#NUM!</v>
      </c>
      <c r="D351" t="e">
        <f>IF(C351=1,'Data Transformation'!$G$3+0.5*'Data Transformation'!$W$25,IF(C352=1,D352-'Data Transformation'!$W$25,FALSE))</f>
        <v>#NUM!</v>
      </c>
      <c r="E351">
        <f t="array" ref="E351">IF(ISLOGICAL(D351),"",FREQUENCY(IF('Data Transformation'!$B$425:$B$8425='Bin Analysis'!$B339,'Data Transformation'!$G$425:$G$8425),D351))</f>
        <v>2001</v>
      </c>
      <c r="F351">
        <f t="shared" si="42"/>
        <v>0</v>
      </c>
      <c r="G351">
        <f>Weighting!$H$15</f>
        <v>0</v>
      </c>
      <c r="H351">
        <f t="array" ref="H351">FREQUENCY(IF('Data Transformation'!$B$4:$B$8425=B339,'Data Transformation'!$G$4:$G$8425),'Bin Analysis'!$B351)</f>
        <v>2073</v>
      </c>
      <c r="I351">
        <f t="shared" si="43"/>
        <v>0</v>
      </c>
      <c r="J351">
        <f t="shared" si="44"/>
        <v>0</v>
      </c>
      <c r="K351">
        <f>J351*Weighting!$W$15</f>
        <v>0</v>
      </c>
      <c r="M351" s="14"/>
    </row>
    <row r="352" spans="1:25" x14ac:dyDescent="0.25">
      <c r="A352" s="32" t="str">
        <f>IF(Weighting!$P$16&gt;0,B352,"")</f>
        <v/>
      </c>
      <c r="B352" t="e">
        <f>Weighting!$C$16</f>
        <v>#DIV/0!</v>
      </c>
      <c r="C352" t="e">
        <f>Weighting!$F$16</f>
        <v>#NUM!</v>
      </c>
      <c r="D352" t="e">
        <f>IF(C352=1,'Data Transformation'!$G$3+0.5*'Data Transformation'!$W$25,IF(C353=1,D353-'Data Transformation'!$W$25,FALSE))</f>
        <v>#NUM!</v>
      </c>
      <c r="E352">
        <f t="array" ref="E352">IF(ISLOGICAL(D352),"",FREQUENCY(IF('Data Transformation'!$B$425:$B$8425='Bin Analysis'!$B339,'Data Transformation'!$G$425:$G$8425),D352))</f>
        <v>2001</v>
      </c>
      <c r="F352">
        <f t="shared" si="42"/>
        <v>0</v>
      </c>
      <c r="G352">
        <f>Weighting!$H$16</f>
        <v>0</v>
      </c>
      <c r="H352">
        <f t="array" ref="H352">FREQUENCY(IF('Data Transformation'!$B$4:$B$8425=B339,'Data Transformation'!$G$4:$G$8425),'Bin Analysis'!$B352)</f>
        <v>2073</v>
      </c>
      <c r="I352">
        <f t="shared" si="43"/>
        <v>0</v>
      </c>
      <c r="J352">
        <f t="shared" si="44"/>
        <v>0</v>
      </c>
      <c r="K352">
        <f>J352*Weighting!$W$16</f>
        <v>0</v>
      </c>
      <c r="M352" s="14"/>
    </row>
    <row r="353" spans="1:25" x14ac:dyDescent="0.25">
      <c r="A353" s="32" t="str">
        <f>IF(Weighting!$P$17&gt;0,B353,"")</f>
        <v/>
      </c>
      <c r="B353" t="e">
        <f>Weighting!$C$17</f>
        <v>#DIV/0!</v>
      </c>
      <c r="C353" t="e">
        <f>Weighting!$F$17</f>
        <v>#NUM!</v>
      </c>
      <c r="D353" t="e">
        <f>IF(C353=1,'Data Transformation'!$G$3+0.5*'Data Transformation'!$W$25,IF(C354=1,D354-'Data Transformation'!$W$25,FALSE))</f>
        <v>#NUM!</v>
      </c>
      <c r="E353">
        <f t="array" ref="E353">IF(ISLOGICAL(D353),"",FREQUENCY(IF('Data Transformation'!$B$425:$B$8425='Bin Analysis'!$B339,'Data Transformation'!$G$425:$G$8425),D353))</f>
        <v>2001</v>
      </c>
      <c r="F353">
        <f t="shared" si="42"/>
        <v>0</v>
      </c>
      <c r="G353">
        <f>Weighting!$H$17</f>
        <v>0</v>
      </c>
      <c r="H353">
        <f t="array" ref="H353">FREQUENCY(IF('Data Transformation'!$B$4:$B$8425=B339,'Data Transformation'!$G$4:$G$8425),'Bin Analysis'!$B353)</f>
        <v>2073</v>
      </c>
      <c r="I353">
        <f t="shared" si="43"/>
        <v>0</v>
      </c>
      <c r="J353">
        <f t="shared" si="44"/>
        <v>0</v>
      </c>
      <c r="K353">
        <f>J353*Weighting!$W$17</f>
        <v>0</v>
      </c>
      <c r="M353" s="14"/>
    </row>
    <row r="354" spans="1:25" x14ac:dyDescent="0.25">
      <c r="A354" s="32" t="str">
        <f>IF(Weighting!$P$18&gt;0,B354,"")</f>
        <v/>
      </c>
      <c r="B354" t="e">
        <f>Weighting!$C$18</f>
        <v>#DIV/0!</v>
      </c>
      <c r="C354" t="e">
        <f>Weighting!$F$18</f>
        <v>#NUM!</v>
      </c>
      <c r="D354" t="e">
        <f>IF(C354=1,'Data Transformation'!$G$3+0.5*'Data Transformation'!$W$25,IF(C355=1,D355-'Data Transformation'!$W$25,FALSE))</f>
        <v>#NUM!</v>
      </c>
      <c r="E354">
        <f t="array" ref="E354">IF(ISLOGICAL(D354),"",FREQUENCY(IF('Data Transformation'!$B$425:$B$8425='Bin Analysis'!$B339,'Data Transformation'!$G$425:$G$8425),D354))</f>
        <v>2001</v>
      </c>
      <c r="F354">
        <f t="shared" si="42"/>
        <v>0</v>
      </c>
      <c r="G354">
        <f>Weighting!$H$18</f>
        <v>0</v>
      </c>
      <c r="H354">
        <f t="array" ref="H354">FREQUENCY(IF('Data Transformation'!$B$4:$B$8425=B339,'Data Transformation'!$G$4:$G$8425),'Bin Analysis'!$B354)</f>
        <v>2073</v>
      </c>
      <c r="I354">
        <f t="shared" si="43"/>
        <v>0</v>
      </c>
      <c r="J354">
        <f t="shared" si="44"/>
        <v>0</v>
      </c>
      <c r="K354">
        <f>J354*Weighting!$W$18</f>
        <v>0</v>
      </c>
      <c r="M354" s="14"/>
    </row>
    <row r="355" spans="1:25" x14ac:dyDescent="0.25">
      <c r="A355" s="32" t="str">
        <f>IF(Weighting!$P$19&gt;0,B355,"")</f>
        <v/>
      </c>
      <c r="B355" t="e">
        <f>Weighting!$C$19</f>
        <v>#DIV/0!</v>
      </c>
      <c r="C355" t="e">
        <f>Weighting!$F$19</f>
        <v>#NUM!</v>
      </c>
      <c r="D355" t="e">
        <f>IF(C355=1,'Data Transformation'!$G$3+0.5*'Data Transformation'!$W$25,IF(C356=1,D356-'Data Transformation'!$W$25,FALSE))</f>
        <v>#NUM!</v>
      </c>
      <c r="E355">
        <f t="array" ref="E355">IF(ISLOGICAL(D355),"",FREQUENCY(IF('Data Transformation'!$B$425:$B$8425='Bin Analysis'!$B339,'Data Transformation'!$G$425:$G$8425),D355))</f>
        <v>2001</v>
      </c>
      <c r="F355">
        <f t="shared" si="42"/>
        <v>0</v>
      </c>
      <c r="G355">
        <f>Weighting!$H$19</f>
        <v>0</v>
      </c>
      <c r="H355">
        <f t="array" ref="H355">FREQUENCY(IF('Data Transformation'!$B$4:$B$8425=B339,'Data Transformation'!$G$4:$G$8425),'Bin Analysis'!$B355)</f>
        <v>2073</v>
      </c>
      <c r="I355">
        <f t="shared" si="43"/>
        <v>0</v>
      </c>
      <c r="J355">
        <f t="shared" si="44"/>
        <v>0</v>
      </c>
      <c r="K355">
        <f>J355*Weighting!$W$19</f>
        <v>0</v>
      </c>
      <c r="M355" s="14"/>
    </row>
    <row r="356" spans="1:25" x14ac:dyDescent="0.25">
      <c r="A356" s="32" t="str">
        <f>IF(Weighting!$P$20&gt;0,B356,"")</f>
        <v/>
      </c>
      <c r="B356" t="e">
        <f>Weighting!$C$20</f>
        <v>#DIV/0!</v>
      </c>
      <c r="C356" t="e">
        <f>Weighting!$F$20</f>
        <v>#NUM!</v>
      </c>
      <c r="D356" t="e">
        <f>IF(C356=1,'Data Transformation'!$G$3+0.5*'Data Transformation'!$W$25,IF(C357=1,D357-'Data Transformation'!$W$25,FALSE))</f>
        <v>#NUM!</v>
      </c>
      <c r="E356">
        <f t="array" ref="E356">IF(ISLOGICAL(D356),"",FREQUENCY(IF('Data Transformation'!$B$425:$B$8425='Bin Analysis'!$B339,'Data Transformation'!$G$425:$G$8425),D356))</f>
        <v>2001</v>
      </c>
      <c r="F356">
        <f t="shared" si="42"/>
        <v>0</v>
      </c>
      <c r="G356">
        <f>Weighting!$H$20</f>
        <v>0</v>
      </c>
      <c r="H356">
        <f t="array" ref="H356">FREQUENCY(IF('Data Transformation'!$B$4:$B$8425=B339,'Data Transformation'!$G$4:$G$8425),'Bin Analysis'!$B356)</f>
        <v>2073</v>
      </c>
      <c r="I356">
        <f t="shared" si="43"/>
        <v>0</v>
      </c>
      <c r="J356">
        <f t="shared" si="44"/>
        <v>0</v>
      </c>
      <c r="K356">
        <f>J356*Weighting!$W$20</f>
        <v>0</v>
      </c>
      <c r="M356" s="14"/>
    </row>
    <row r="357" spans="1:25" x14ac:dyDescent="0.25">
      <c r="A357" s="32" t="str">
        <f>IF(Weighting!$P$21&gt;0,B357,"")</f>
        <v/>
      </c>
      <c r="B357" t="e">
        <f>Weighting!$C$21</f>
        <v>#DIV/0!</v>
      </c>
      <c r="C357" t="e">
        <f>Weighting!$F$21</f>
        <v>#NUM!</v>
      </c>
      <c r="D357" t="e">
        <f>IF(C357=1,'Data Transformation'!$G$3+0.5*'Data Transformation'!$W$25,IF(C358=1,D358-'Data Transformation'!$W$25,FALSE))</f>
        <v>#NUM!</v>
      </c>
      <c r="E357">
        <f t="array" ref="E357">IF(ISLOGICAL(D357),"",FREQUENCY(IF('Data Transformation'!$B$425:$B$8425='Bin Analysis'!$B339,'Data Transformation'!$G$425:$G$8425),D357))</f>
        <v>2001</v>
      </c>
      <c r="F357">
        <f t="shared" si="42"/>
        <v>0</v>
      </c>
      <c r="G357">
        <f>Weighting!$H$21</f>
        <v>0</v>
      </c>
      <c r="H357">
        <f t="array" ref="H357">FREQUENCY(IF('Data Transformation'!$B$4:$B$8425=B339,'Data Transformation'!$G$4:$G$8425),'Bin Analysis'!$B357)</f>
        <v>2073</v>
      </c>
      <c r="I357">
        <f t="shared" si="43"/>
        <v>0</v>
      </c>
      <c r="J357">
        <f t="shared" si="44"/>
        <v>0</v>
      </c>
      <c r="K357">
        <f>J357*Weighting!$W$21</f>
        <v>0</v>
      </c>
      <c r="M357" s="14"/>
    </row>
    <row r="358" spans="1:25" x14ac:dyDescent="0.25">
      <c r="A358" s="32" t="str">
        <f>IF(Weighting!$P$22&gt;0,B358,"")</f>
        <v/>
      </c>
      <c r="B358" t="e">
        <f>Weighting!$C$22</f>
        <v>#DIV/0!</v>
      </c>
      <c r="C358" t="e">
        <f>Weighting!$F$22</f>
        <v>#NUM!</v>
      </c>
      <c r="D358" t="e">
        <f>IF(C358=1,'Data Transformation'!$G$3+0.5*'Data Transformation'!$W$25,IF(C359=1,D359-'Data Transformation'!$W$25,FALSE))</f>
        <v>#NUM!</v>
      </c>
      <c r="E358">
        <f t="array" ref="E358">IF(ISLOGICAL(D358),"",FREQUENCY(IF('Data Transformation'!$B$425:$B$8425='Bin Analysis'!$B339,'Data Transformation'!$G$425:$G$8425),D358))</f>
        <v>2001</v>
      </c>
      <c r="F358">
        <f t="shared" si="42"/>
        <v>0</v>
      </c>
      <c r="G358">
        <f>Weighting!$H$22</f>
        <v>0</v>
      </c>
      <c r="H358">
        <f t="array" ref="H358">FREQUENCY(IF('Data Transformation'!$B$4:$B$8425=B339,'Data Transformation'!$G$4:$G$8425),'Bin Analysis'!$B358)</f>
        <v>2073</v>
      </c>
      <c r="I358">
        <f t="shared" si="43"/>
        <v>0</v>
      </c>
      <c r="J358">
        <f t="shared" si="44"/>
        <v>0</v>
      </c>
      <c r="K358">
        <f>J358*Weighting!$W$22</f>
        <v>0</v>
      </c>
      <c r="M358" s="14"/>
    </row>
    <row r="359" spans="1:25" x14ac:dyDescent="0.25">
      <c r="A359" s="32" t="str">
        <f>IF(Weighting!$P$23&gt;0,B359,"")</f>
        <v/>
      </c>
      <c r="B359" t="e">
        <f>Weighting!$C$23</f>
        <v>#DIV/0!</v>
      </c>
      <c r="C359" t="e">
        <f>Weighting!$F$23</f>
        <v>#NUM!</v>
      </c>
      <c r="D359" t="e">
        <f>IF(C359=1,'Data Transformation'!$G$3+0.5*'Data Transformation'!$W$25,IF(C360=1,D360-'Data Transformation'!$W$25,FALSE))</f>
        <v>#NUM!</v>
      </c>
      <c r="E359">
        <f t="array" ref="E359">IF(ISLOGICAL(D359),"",FREQUENCY(IF('Data Transformation'!$B$425:$B$8425='Bin Analysis'!$B339,'Data Transformation'!$G$425:$G$8425),D359))</f>
        <v>2001</v>
      </c>
      <c r="F359">
        <f t="shared" si="42"/>
        <v>0</v>
      </c>
      <c r="G359">
        <f>Weighting!$H$23</f>
        <v>0</v>
      </c>
      <c r="H359">
        <f t="array" ref="H359">FREQUENCY(IF('Data Transformation'!$B$4:$B$8425=B339,'Data Transformation'!$G$4:$G$8425),'Bin Analysis'!$B359)</f>
        <v>2073</v>
      </c>
      <c r="I359">
        <f t="shared" si="43"/>
        <v>0</v>
      </c>
      <c r="J359">
        <f t="shared" si="44"/>
        <v>0</v>
      </c>
      <c r="K359">
        <f>J359*Weighting!$W$23</f>
        <v>0</v>
      </c>
      <c r="M359" s="14"/>
    </row>
    <row r="360" spans="1:25" x14ac:dyDescent="0.25">
      <c r="A360" s="32" t="str">
        <f>IF(Weighting!$P$24&gt;0,B360,"")</f>
        <v/>
      </c>
      <c r="B360" t="e">
        <f>Weighting!$C$24</f>
        <v>#DIV/0!</v>
      </c>
      <c r="C360" t="e">
        <f>Weighting!$F$24</f>
        <v>#NUM!</v>
      </c>
      <c r="D360" t="e">
        <f>IF(C360=1,'Data Transformation'!$G$3+0.5*'Data Transformation'!$W$25,IF(C361=1,D361-'Data Transformation'!$W$25,FALSE))</f>
        <v>#NUM!</v>
      </c>
      <c r="E360">
        <f t="array" ref="E360">IF(ISLOGICAL(D360),"",FREQUENCY(IF('Data Transformation'!$B$425:$B$8425='Bin Analysis'!$B339,'Data Transformation'!$G$425:$G$8425),D360))</f>
        <v>2001</v>
      </c>
      <c r="F360">
        <f t="shared" si="42"/>
        <v>0</v>
      </c>
      <c r="G360">
        <f>Weighting!$H$24</f>
        <v>0</v>
      </c>
      <c r="H360">
        <f t="array" ref="H360">FREQUENCY(IF('Data Transformation'!$B$4:$B$8425=B339,'Data Transformation'!$G$4:$G$8425),'Bin Analysis'!$B360)</f>
        <v>2073</v>
      </c>
      <c r="I360">
        <f t="shared" si="43"/>
        <v>0</v>
      </c>
      <c r="J360">
        <f t="shared" si="44"/>
        <v>0</v>
      </c>
      <c r="K360">
        <f>J360*Weighting!$W$24</f>
        <v>0</v>
      </c>
      <c r="M360" s="14"/>
    </row>
    <row r="361" spans="1:25" x14ac:dyDescent="0.25">
      <c r="A361" s="32" t="str">
        <f>IF(Weighting!$P$25&gt;0,B361,"")</f>
        <v/>
      </c>
      <c r="B361" t="e">
        <f>Weighting!$C$25</f>
        <v>#DIV/0!</v>
      </c>
      <c r="C361" t="e">
        <f>Weighting!$F$25</f>
        <v>#NUM!</v>
      </c>
      <c r="D361" t="e">
        <f>IF(C361=1,'Data Transformation'!$G$3+0.5*'Data Transformation'!$W$25,IF(C362=1,D362-'Data Transformation'!$W$25,FALSE))</f>
        <v>#NUM!</v>
      </c>
      <c r="E361">
        <f t="array" ref="E361">IF(ISLOGICAL(D361),"",FREQUENCY(IF('Data Transformation'!$B$425:$B$8425='Bin Analysis'!$B339,'Data Transformation'!$G$425:$G$8425),D361))</f>
        <v>2001</v>
      </c>
      <c r="F361">
        <f t="shared" si="42"/>
        <v>0</v>
      </c>
      <c r="G361">
        <f>Weighting!$H$25</f>
        <v>0</v>
      </c>
      <c r="H361">
        <f t="array" ref="H361">FREQUENCY(IF('Data Transformation'!$B$4:$B$8425=B339,'Data Transformation'!$G$4:$G$8425),'Bin Analysis'!$B361)</f>
        <v>2073</v>
      </c>
      <c r="I361">
        <f t="shared" si="43"/>
        <v>0</v>
      </c>
      <c r="J361">
        <f t="shared" si="44"/>
        <v>0</v>
      </c>
      <c r="K361">
        <f>J361*Weighting!$W$25</f>
        <v>0</v>
      </c>
      <c r="M361" s="14"/>
    </row>
    <row r="362" spans="1:25" x14ac:dyDescent="0.25">
      <c r="N362" s="57"/>
      <c r="O362"/>
      <c r="P362"/>
      <c r="Q362"/>
      <c r="R362"/>
    </row>
    <row r="363" spans="1:25" ht="23.25" x14ac:dyDescent="0.35">
      <c r="A363" s="21" t="s">
        <v>0</v>
      </c>
      <c r="B363" s="21" t="str">
        <f>IFERROR(VLOOKUP(C363,'Data Transformation'!$L$6:$M$426,2,FALSE),"")</f>
        <v/>
      </c>
      <c r="C363" s="21">
        <f>C339+1</f>
        <v>15</v>
      </c>
      <c r="D363" s="21"/>
      <c r="E363" s="21"/>
      <c r="F363" s="21"/>
      <c r="G363" s="21"/>
      <c r="H363" s="22"/>
      <c r="I363" s="22"/>
      <c r="J363" s="22"/>
      <c r="K363" s="21"/>
      <c r="L363" s="21" t="str">
        <f>B363</f>
        <v/>
      </c>
      <c r="M363" s="23" t="e">
        <f>INDEX('Data Transformation'!$O$4:$O$424,MATCH($B363,'Data Transformation'!$M$4:$M$424,0),MATCH($M$2,'Data Transformation'!$O$3,0))</f>
        <v>#N/A</v>
      </c>
      <c r="N363" s="27" t="e">
        <f>IF('Input and Summary Results'!$J$16="minimum",'Bin Analysis'!X364/(M363-1),'Bin Analysis'!Y363/('Bin Analysis'!M363-1))</f>
        <v>#N/A</v>
      </c>
      <c r="O363" s="27" t="e">
        <f>IF(M363=FALSE,NA(),(VLOOKUP(1,C366:K385,4,FALSE))/(M363-1))</f>
        <v>#N/A</v>
      </c>
      <c r="P363" s="27" t="e">
        <f>IF(M363=FALSE,NA(),SUM(J366:J385)/Weighting!$S$5)</f>
        <v>#N/A</v>
      </c>
      <c r="Q363" s="27" t="e">
        <f>IF(M363=FALSE,NA(),SUM(K366:K385)/Weighting!$S$6)</f>
        <v>#N/A</v>
      </c>
      <c r="R363" s="27" t="e">
        <f>IF(M363=FALSE,NA(),(VLOOKUP(1,G366:K385,3,FALSE))/(M363-1))</f>
        <v>#N/A</v>
      </c>
      <c r="S363" s="22" t="e">
        <f>IF(M363=FALSE,NA(),IF(SUM(J366:J385)=2,"yes","no"))</f>
        <v>#N/A</v>
      </c>
      <c r="X363" s="2" cm="2">
        <f t="array" ref="X363:X364">FREQUENCY(IF('Data Transformation'!$B$425:$B$6424='Bin Analysis'!L363,'Data Transformation'!$G$425:$G$6424),'Data Transformation'!$U$11)</f>
        <v>0</v>
      </c>
      <c r="Y363" s="2" cm="2">
        <f t="array" ref="Y363:Y364">FREQUENCY(IF('Data Transformation'!$B$425:$B$6424='Bin Analysis'!L363,'Data Transformation'!$G$425:$G$6424),'Data Transformation'!$U$12)</f>
        <v>0</v>
      </c>
    </row>
    <row r="364" spans="1:25" x14ac:dyDescent="0.25">
      <c r="A364" s="14" t="s">
        <v>67</v>
      </c>
      <c r="B364" t="s">
        <v>47</v>
      </c>
      <c r="C364" t="s">
        <v>5</v>
      </c>
      <c r="D364" t="s">
        <v>100</v>
      </c>
      <c r="E364" t="s">
        <v>101</v>
      </c>
      <c r="F364" t="s">
        <v>102</v>
      </c>
      <c r="G364" t="s">
        <v>70</v>
      </c>
      <c r="H364" t="s">
        <v>31</v>
      </c>
      <c r="I364" t="s">
        <v>32</v>
      </c>
      <c r="J364" t="s">
        <v>46</v>
      </c>
      <c r="K364" s="14" t="s">
        <v>45</v>
      </c>
      <c r="M364" s="14"/>
      <c r="X364" s="2">
        <v>0</v>
      </c>
      <c r="Y364" s="2">
        <v>0</v>
      </c>
    </row>
    <row r="365" spans="1:25" x14ac:dyDescent="0.25">
      <c r="A365" s="32"/>
      <c r="D365" t="e">
        <f>IF(C365=1,'Data Transformation'!$G$3+0.5*'Data Transformation'!$W$25,IF(C366=1,D366-'Data Transformation'!$W$25,FALSE))</f>
        <v>#NUM!</v>
      </c>
      <c r="E365">
        <f t="array" ref="E365">IF(ISLOGICAL(D365),"",FREQUENCY(IF('Data Transformation'!$B$425:$B$8425='Bin Analysis'!$B363,'Data Transformation'!$G$425:$G$8425),D365))</f>
        <v>2001</v>
      </c>
      <c r="F365" t="e">
        <f>IF(ISLOGICAL(D365),"",E365-E364)</f>
        <v>#VALUE!</v>
      </c>
      <c r="M365" s="14"/>
    </row>
    <row r="366" spans="1:25" x14ac:dyDescent="0.25">
      <c r="A366" s="32" t="e">
        <f>IF(Weighting!$P$6&gt;0,B366,"")</f>
        <v>#NUM!</v>
      </c>
      <c r="B366" t="e">
        <f>Weighting!$C$6</f>
        <v>#DIV/0!</v>
      </c>
      <c r="C366" t="e">
        <f>Weighting!$F$6</f>
        <v>#NUM!</v>
      </c>
      <c r="D366" t="e">
        <f>IF(C366=1,'Data Transformation'!$G$3+0.5*'Data Transformation'!$W$25,IF(C367=1,D367-'Data Transformation'!$W$25,FALSE))</f>
        <v>#NUM!</v>
      </c>
      <c r="E366">
        <f t="array" ref="E366">IF(ISLOGICAL(D366),"",FREQUENCY(IF('Data Transformation'!$B$425:$B$8425='Bin Analysis'!$B363,'Data Transformation'!$G$425:$G$8425),D366))</f>
        <v>2001</v>
      </c>
      <c r="F366">
        <f>IF(ISLOGICAL(D366),"",E366-E365)</f>
        <v>0</v>
      </c>
      <c r="G366">
        <f>Weighting!$H$6</f>
        <v>1</v>
      </c>
      <c r="H366">
        <f t="array" ref="H366">FREQUENCY(IF('Data Transformation'!$B$4:$B$8425=B363,'Data Transformation'!$G$4:$G$8425),'Bin Analysis'!$B366)</f>
        <v>2073</v>
      </c>
      <c r="I366">
        <f>H366-H365</f>
        <v>2073</v>
      </c>
      <c r="J366">
        <f>IF(I366=0,0,1)</f>
        <v>1</v>
      </c>
      <c r="K366" t="e">
        <f>J366*Weighting!$W$6</f>
        <v>#NUM!</v>
      </c>
      <c r="M366" s="14"/>
    </row>
    <row r="367" spans="1:25" x14ac:dyDescent="0.25">
      <c r="A367" s="32" t="str">
        <f>IF(Weighting!$P$7&gt;0,B367,"")</f>
        <v/>
      </c>
      <c r="B367" t="e">
        <f>Weighting!$C$7</f>
        <v>#DIV/0!</v>
      </c>
      <c r="C367" t="e">
        <f>Weighting!$F$7</f>
        <v>#NUM!</v>
      </c>
      <c r="D367" t="e">
        <f>IF(C367=1,'Data Transformation'!$G$3+0.5*'Data Transformation'!$W$25,IF(C368=1,D368-'Data Transformation'!$W$25,FALSE))</f>
        <v>#NUM!</v>
      </c>
      <c r="E367">
        <f t="array" ref="E367">IF(ISLOGICAL(D367),"",FREQUENCY(IF('Data Transformation'!$B$425:$B$8425='Bin Analysis'!$B363,'Data Transformation'!$G$425:$G$8425),D367))</f>
        <v>2001</v>
      </c>
      <c r="F367">
        <f t="shared" ref="F367:F385" si="45">IF(ISLOGICAL(D367),"",E367-E366)</f>
        <v>0</v>
      </c>
      <c r="G367">
        <f>Weighting!$H$7</f>
        <v>0</v>
      </c>
      <c r="H367">
        <f t="array" ref="H367">FREQUENCY(IF('Data Transformation'!$B$4:$B$8425=B363,'Data Transformation'!$G$4:$G$8425),'Bin Analysis'!$B367)</f>
        <v>2073</v>
      </c>
      <c r="I367">
        <f t="shared" ref="I367:I385" si="46">H367-H366</f>
        <v>0</v>
      </c>
      <c r="J367">
        <f>IF(I367=0,0,1)</f>
        <v>0</v>
      </c>
      <c r="K367">
        <f>J367*Weighting!$W$7</f>
        <v>0</v>
      </c>
      <c r="M367" s="14"/>
    </row>
    <row r="368" spans="1:25" x14ac:dyDescent="0.25">
      <c r="A368" s="32" t="str">
        <f>IF(Weighting!$P$8&gt;0,B368,"")</f>
        <v/>
      </c>
      <c r="B368" t="e">
        <f>Weighting!$C$8</f>
        <v>#DIV/0!</v>
      </c>
      <c r="C368" t="e">
        <f>Weighting!$F$8</f>
        <v>#NUM!</v>
      </c>
      <c r="D368" t="e">
        <f>IF(C368=1,'Data Transformation'!$G$3+0.5*'Data Transformation'!$W$25,IF(C369=1,D369-'Data Transformation'!$W$25,FALSE))</f>
        <v>#NUM!</v>
      </c>
      <c r="E368">
        <f t="array" ref="E368">IF(ISLOGICAL(D368),"",FREQUENCY(IF('Data Transformation'!$B$425:$B$8425='Bin Analysis'!$B363,'Data Transformation'!$G$425:$G$8425),D368))</f>
        <v>2001</v>
      </c>
      <c r="F368">
        <f t="shared" si="45"/>
        <v>0</v>
      </c>
      <c r="G368">
        <f>Weighting!$H$8</f>
        <v>0</v>
      </c>
      <c r="H368">
        <f t="array" ref="H368">FREQUENCY(IF('Data Transformation'!$B$4:$B$8425=B363,'Data Transformation'!$G$4:$G$8425),'Bin Analysis'!$B368)</f>
        <v>2073</v>
      </c>
      <c r="I368">
        <f t="shared" si="46"/>
        <v>0</v>
      </c>
      <c r="J368">
        <f t="shared" ref="J368:J385" si="47">IF(I368=0,0,1)</f>
        <v>0</v>
      </c>
      <c r="K368">
        <f>J368*Weighting!$W$8</f>
        <v>0</v>
      </c>
      <c r="M368" s="14"/>
    </row>
    <row r="369" spans="1:13" x14ac:dyDescent="0.25">
      <c r="A369" s="32" t="str">
        <f>IF(Weighting!$P$9&gt;0,B369,"")</f>
        <v/>
      </c>
      <c r="B369" s="50" t="e">
        <f>Weighting!$C$9</f>
        <v>#DIV/0!</v>
      </c>
      <c r="C369" t="e">
        <f>Weighting!$F$9</f>
        <v>#NUM!</v>
      </c>
      <c r="D369" t="e">
        <f>IF(C369=1,'Data Transformation'!$G$3+0.5*'Data Transformation'!$W$25,IF(C370=1,D370-'Data Transformation'!$W$25,FALSE))</f>
        <v>#NUM!</v>
      </c>
      <c r="E369">
        <f t="array" ref="E369">IF(ISLOGICAL(D369),"",FREQUENCY(IF('Data Transformation'!$B$425:$B$8425='Bin Analysis'!$B363,'Data Transformation'!$G$425:$G$8425),D369))</f>
        <v>2001</v>
      </c>
      <c r="F369">
        <f t="shared" si="45"/>
        <v>0</v>
      </c>
      <c r="G369">
        <f>Weighting!$H$9</f>
        <v>0</v>
      </c>
      <c r="H369">
        <f t="array" ref="H369">FREQUENCY(IF('Data Transformation'!$B$4:$B$8425=B363,'Data Transformation'!$G$4:$G$8425),'Bin Analysis'!$B369)</f>
        <v>2073</v>
      </c>
      <c r="I369">
        <f t="shared" si="46"/>
        <v>0</v>
      </c>
      <c r="J369">
        <f t="shared" si="47"/>
        <v>0</v>
      </c>
      <c r="K369">
        <f>J369*Weighting!$W$9</f>
        <v>0</v>
      </c>
      <c r="M369" s="14"/>
    </row>
    <row r="370" spans="1:13" x14ac:dyDescent="0.25">
      <c r="A370" s="32" t="str">
        <f>IF(Weighting!$P$10&gt;0,B370,"")</f>
        <v/>
      </c>
      <c r="B370" t="e">
        <f>Weighting!$C$10</f>
        <v>#DIV/0!</v>
      </c>
      <c r="C370" t="e">
        <f>Weighting!$F$10</f>
        <v>#NUM!</v>
      </c>
      <c r="D370" t="e">
        <f>IF(C370=1,'Data Transformation'!$G$3+0.5*'Data Transformation'!$W$25,IF(C371=1,D371-'Data Transformation'!$W$25,FALSE))</f>
        <v>#NUM!</v>
      </c>
      <c r="E370">
        <f t="array" ref="E370">IF(ISLOGICAL(D370),"",FREQUENCY(IF('Data Transformation'!$B$425:$B$8425='Bin Analysis'!$B363,'Data Transformation'!$G$425:$G$8425),D370))</f>
        <v>2001</v>
      </c>
      <c r="F370">
        <f t="shared" si="45"/>
        <v>0</v>
      </c>
      <c r="G370">
        <f>Weighting!$H$10</f>
        <v>0</v>
      </c>
      <c r="H370">
        <f t="array" ref="H370">FREQUENCY(IF('Data Transformation'!$B$4:$B$8425=B363,'Data Transformation'!$G$4:$G$8425),'Bin Analysis'!$B370)</f>
        <v>2073</v>
      </c>
      <c r="I370">
        <f t="shared" si="46"/>
        <v>0</v>
      </c>
      <c r="J370">
        <f t="shared" si="47"/>
        <v>0</v>
      </c>
      <c r="K370">
        <f>J370*Weighting!$W$10</f>
        <v>0</v>
      </c>
      <c r="M370" s="14"/>
    </row>
    <row r="371" spans="1:13" x14ac:dyDescent="0.25">
      <c r="A371" s="32" t="str">
        <f>IF(Weighting!$P$11&gt;0,B371,"")</f>
        <v/>
      </c>
      <c r="B371" t="e">
        <f>Weighting!$C$11</f>
        <v>#DIV/0!</v>
      </c>
      <c r="C371" t="e">
        <f>Weighting!$F$11</f>
        <v>#NUM!</v>
      </c>
      <c r="D371" t="e">
        <f>IF(C371=1,'Data Transformation'!$G$3+0.5*'Data Transformation'!$W$25,IF(C372=1,D372-'Data Transformation'!$W$25,FALSE))</f>
        <v>#NUM!</v>
      </c>
      <c r="E371">
        <f t="array" ref="E371">IF(ISLOGICAL(D371),"",FREQUENCY(IF('Data Transformation'!$B$425:$B$8425='Bin Analysis'!$B363,'Data Transformation'!$G$425:$G$8425),D371))</f>
        <v>2001</v>
      </c>
      <c r="F371">
        <f t="shared" si="45"/>
        <v>0</v>
      </c>
      <c r="G371">
        <f>Weighting!$H$11</f>
        <v>0</v>
      </c>
      <c r="H371">
        <f t="array" ref="H371">FREQUENCY(IF('Data Transformation'!$B$4:$B$8425=B363,'Data Transformation'!$G$4:$G$8425),'Bin Analysis'!$B371)</f>
        <v>2073</v>
      </c>
      <c r="I371">
        <f t="shared" si="46"/>
        <v>0</v>
      </c>
      <c r="J371">
        <f t="shared" si="47"/>
        <v>0</v>
      </c>
      <c r="K371">
        <f>J371*Weighting!$W$11</f>
        <v>0</v>
      </c>
      <c r="M371" s="14"/>
    </row>
    <row r="372" spans="1:13" x14ac:dyDescent="0.25">
      <c r="A372" s="32" t="str">
        <f>IF(Weighting!$P$12&gt;0,B372,"")</f>
        <v/>
      </c>
      <c r="B372" t="e">
        <f>Weighting!$C$12</f>
        <v>#DIV/0!</v>
      </c>
      <c r="C372" t="e">
        <f>Weighting!$F$12</f>
        <v>#NUM!</v>
      </c>
      <c r="D372" t="e">
        <f>IF(C372=1,'Data Transformation'!$G$3+0.5*'Data Transformation'!$W$25,IF(C373=1,D373-'Data Transformation'!$W$25,FALSE))</f>
        <v>#NUM!</v>
      </c>
      <c r="E372">
        <f t="array" ref="E372">IF(ISLOGICAL(D372),"",FREQUENCY(IF('Data Transformation'!$B$425:$B$8425='Bin Analysis'!$B363,'Data Transformation'!$G$425:$G$8425),D372))</f>
        <v>2001</v>
      </c>
      <c r="F372">
        <f t="shared" si="45"/>
        <v>0</v>
      </c>
      <c r="G372">
        <f>Weighting!$H$12</f>
        <v>0</v>
      </c>
      <c r="H372">
        <f t="array" ref="H372">FREQUENCY(IF('Data Transformation'!$B$4:$B$8425=B363,'Data Transformation'!$G$4:$G$8425),'Bin Analysis'!$B372)</f>
        <v>2073</v>
      </c>
      <c r="I372">
        <f t="shared" si="46"/>
        <v>0</v>
      </c>
      <c r="J372">
        <f t="shared" si="47"/>
        <v>0</v>
      </c>
      <c r="K372">
        <f>J372*Weighting!$W$12</f>
        <v>0</v>
      </c>
      <c r="M372" s="14"/>
    </row>
    <row r="373" spans="1:13" x14ac:dyDescent="0.25">
      <c r="A373" s="32" t="str">
        <f>IF(Weighting!$P$13&gt;0,B373,"")</f>
        <v/>
      </c>
      <c r="B373" t="e">
        <f>Weighting!$C$13</f>
        <v>#DIV/0!</v>
      </c>
      <c r="C373" t="e">
        <f>Weighting!$F$13</f>
        <v>#NUM!</v>
      </c>
      <c r="D373" t="e">
        <f>IF(C373=1,'Data Transformation'!$G$3+0.5*'Data Transformation'!$W$25,IF(C374=1,D374-'Data Transformation'!$W$25,FALSE))</f>
        <v>#NUM!</v>
      </c>
      <c r="E373">
        <f t="array" ref="E373">IF(ISLOGICAL(D373),"",FREQUENCY(IF('Data Transformation'!$B$425:$B$8425='Bin Analysis'!$B363,'Data Transformation'!$G$425:$G$8425),D373))</f>
        <v>2001</v>
      </c>
      <c r="F373">
        <f t="shared" si="45"/>
        <v>0</v>
      </c>
      <c r="G373">
        <f>Weighting!$H$13</f>
        <v>0</v>
      </c>
      <c r="H373">
        <f t="array" ref="H373">FREQUENCY(IF('Data Transformation'!$B$4:$B$8425=B363,'Data Transformation'!$G$4:$G$8425),'Bin Analysis'!$B373)</f>
        <v>2073</v>
      </c>
      <c r="I373">
        <f t="shared" si="46"/>
        <v>0</v>
      </c>
      <c r="J373">
        <f t="shared" si="47"/>
        <v>0</v>
      </c>
      <c r="K373">
        <f>J373*Weighting!$W$13</f>
        <v>0</v>
      </c>
      <c r="M373" s="14"/>
    </row>
    <row r="374" spans="1:13" x14ac:dyDescent="0.25">
      <c r="A374" s="32" t="str">
        <f>IF(Weighting!$P$14&gt;0,B374,"")</f>
        <v/>
      </c>
      <c r="B374" t="e">
        <f>Weighting!$C$14</f>
        <v>#DIV/0!</v>
      </c>
      <c r="C374" t="e">
        <f>Weighting!$F$14</f>
        <v>#NUM!</v>
      </c>
      <c r="D374" t="e">
        <f>IF(C374=1,'Data Transformation'!$G$3+0.5*'Data Transformation'!$W$25,IF(C375=1,D375-'Data Transformation'!$W$25,FALSE))</f>
        <v>#NUM!</v>
      </c>
      <c r="E374">
        <f t="array" ref="E374">IF(ISLOGICAL(D374),"",FREQUENCY(IF('Data Transformation'!$B$425:$B$8425='Bin Analysis'!$B363,'Data Transformation'!$G$425:$G$8425),D374))</f>
        <v>2001</v>
      </c>
      <c r="F374">
        <f t="shared" si="45"/>
        <v>0</v>
      </c>
      <c r="G374">
        <f>Weighting!$H$14</f>
        <v>0</v>
      </c>
      <c r="H374">
        <f t="array" ref="H374">FREQUENCY(IF('Data Transformation'!$B$4:$B$8425=B363,'Data Transformation'!$G$4:$G$8425),'Bin Analysis'!$B374)</f>
        <v>2073</v>
      </c>
      <c r="I374">
        <f t="shared" si="46"/>
        <v>0</v>
      </c>
      <c r="J374">
        <f t="shared" si="47"/>
        <v>0</v>
      </c>
      <c r="K374">
        <f>J374*Weighting!$W$14</f>
        <v>0</v>
      </c>
      <c r="M374" s="14"/>
    </row>
    <row r="375" spans="1:13" x14ac:dyDescent="0.25">
      <c r="A375" s="32" t="str">
        <f>IF(Weighting!$P$15&gt;0,B375,"")</f>
        <v/>
      </c>
      <c r="B375" t="e">
        <f>Weighting!$C$15</f>
        <v>#DIV/0!</v>
      </c>
      <c r="C375" t="e">
        <f>Weighting!$F$15</f>
        <v>#NUM!</v>
      </c>
      <c r="D375" t="e">
        <f>IF(C375=1,'Data Transformation'!$G$3+0.5*'Data Transformation'!$W$25,IF(C376=1,D376-'Data Transformation'!$W$25,FALSE))</f>
        <v>#NUM!</v>
      </c>
      <c r="E375">
        <f t="array" ref="E375">IF(ISLOGICAL(D375),"",FREQUENCY(IF('Data Transformation'!$B$425:$B$8425='Bin Analysis'!$B363,'Data Transformation'!$G$425:$G$8425),D375))</f>
        <v>2001</v>
      </c>
      <c r="F375">
        <f t="shared" si="45"/>
        <v>0</v>
      </c>
      <c r="G375">
        <f>Weighting!$H$15</f>
        <v>0</v>
      </c>
      <c r="H375">
        <f t="array" ref="H375">FREQUENCY(IF('Data Transformation'!$B$4:$B$8425=B363,'Data Transformation'!$G$4:$G$8425),'Bin Analysis'!$B375)</f>
        <v>2073</v>
      </c>
      <c r="I375">
        <f t="shared" si="46"/>
        <v>0</v>
      </c>
      <c r="J375">
        <f t="shared" si="47"/>
        <v>0</v>
      </c>
      <c r="K375">
        <f>J375*Weighting!$W$15</f>
        <v>0</v>
      </c>
      <c r="M375" s="14"/>
    </row>
    <row r="376" spans="1:13" x14ac:dyDescent="0.25">
      <c r="A376" s="32" t="str">
        <f>IF(Weighting!$P$16&gt;0,B376,"")</f>
        <v/>
      </c>
      <c r="B376" t="e">
        <f>Weighting!$C$16</f>
        <v>#DIV/0!</v>
      </c>
      <c r="C376" t="e">
        <f>Weighting!$F$16</f>
        <v>#NUM!</v>
      </c>
      <c r="D376" t="e">
        <f>IF(C376=1,'Data Transformation'!$G$3+0.5*'Data Transformation'!$W$25,IF(C377=1,D377-'Data Transformation'!$W$25,FALSE))</f>
        <v>#NUM!</v>
      </c>
      <c r="E376">
        <f t="array" ref="E376">IF(ISLOGICAL(D376),"",FREQUENCY(IF('Data Transformation'!$B$425:$B$8425='Bin Analysis'!$B363,'Data Transformation'!$G$425:$G$8425),D376))</f>
        <v>2001</v>
      </c>
      <c r="F376">
        <f t="shared" si="45"/>
        <v>0</v>
      </c>
      <c r="G376">
        <f>Weighting!$H$16</f>
        <v>0</v>
      </c>
      <c r="H376">
        <f t="array" ref="H376">FREQUENCY(IF('Data Transformation'!$B$4:$B$8425=B363,'Data Transformation'!$G$4:$G$8425),'Bin Analysis'!$B376)</f>
        <v>2073</v>
      </c>
      <c r="I376">
        <f t="shared" si="46"/>
        <v>0</v>
      </c>
      <c r="J376">
        <f t="shared" si="47"/>
        <v>0</v>
      </c>
      <c r="K376">
        <f>J376*Weighting!$W$16</f>
        <v>0</v>
      </c>
      <c r="M376" s="14"/>
    </row>
    <row r="377" spans="1:13" x14ac:dyDescent="0.25">
      <c r="A377" s="32" t="str">
        <f>IF(Weighting!$P$17&gt;0,B377,"")</f>
        <v/>
      </c>
      <c r="B377" t="e">
        <f>Weighting!$C$17</f>
        <v>#DIV/0!</v>
      </c>
      <c r="C377" t="e">
        <f>Weighting!$F$17</f>
        <v>#NUM!</v>
      </c>
      <c r="D377" t="e">
        <f>IF(C377=1,'Data Transformation'!$G$3+0.5*'Data Transformation'!$W$25,IF(C378=1,D378-'Data Transformation'!$W$25,FALSE))</f>
        <v>#NUM!</v>
      </c>
      <c r="E377">
        <f t="array" ref="E377">IF(ISLOGICAL(D377),"",FREQUENCY(IF('Data Transformation'!$B$425:$B$8425='Bin Analysis'!$B363,'Data Transformation'!$G$425:$G$8425),D377))</f>
        <v>2001</v>
      </c>
      <c r="F377">
        <f t="shared" si="45"/>
        <v>0</v>
      </c>
      <c r="G377">
        <f>Weighting!$H$17</f>
        <v>0</v>
      </c>
      <c r="H377">
        <f t="array" ref="H377">FREQUENCY(IF('Data Transformation'!$B$4:$B$8425=B363,'Data Transformation'!$G$4:$G$8425),'Bin Analysis'!$B377)</f>
        <v>2073</v>
      </c>
      <c r="I377">
        <f t="shared" si="46"/>
        <v>0</v>
      </c>
      <c r="J377">
        <f t="shared" si="47"/>
        <v>0</v>
      </c>
      <c r="K377">
        <f>J377*Weighting!$W$17</f>
        <v>0</v>
      </c>
      <c r="M377" s="14"/>
    </row>
    <row r="378" spans="1:13" x14ac:dyDescent="0.25">
      <c r="A378" s="32" t="str">
        <f>IF(Weighting!$P$18&gt;0,B378,"")</f>
        <v/>
      </c>
      <c r="B378" t="e">
        <f>Weighting!$C$18</f>
        <v>#DIV/0!</v>
      </c>
      <c r="C378" t="e">
        <f>Weighting!$F$18</f>
        <v>#NUM!</v>
      </c>
      <c r="D378" t="e">
        <f>IF(C378=1,'Data Transformation'!$G$3+0.5*'Data Transformation'!$W$25,IF(C379=1,D379-'Data Transformation'!$W$25,FALSE))</f>
        <v>#NUM!</v>
      </c>
      <c r="E378">
        <f t="array" ref="E378">IF(ISLOGICAL(D378),"",FREQUENCY(IF('Data Transformation'!$B$425:$B$8425='Bin Analysis'!$B363,'Data Transformation'!$G$425:$G$8425),D378))</f>
        <v>2001</v>
      </c>
      <c r="F378">
        <f t="shared" si="45"/>
        <v>0</v>
      </c>
      <c r="G378">
        <f>Weighting!$H$18</f>
        <v>0</v>
      </c>
      <c r="H378">
        <f t="array" ref="H378">FREQUENCY(IF('Data Transformation'!$B$4:$B$8425=B363,'Data Transformation'!$G$4:$G$8425),'Bin Analysis'!$B378)</f>
        <v>2073</v>
      </c>
      <c r="I378">
        <f t="shared" si="46"/>
        <v>0</v>
      </c>
      <c r="J378">
        <f t="shared" si="47"/>
        <v>0</v>
      </c>
      <c r="K378">
        <f>J378*Weighting!$W$18</f>
        <v>0</v>
      </c>
      <c r="M378" s="14"/>
    </row>
    <row r="379" spans="1:13" x14ac:dyDescent="0.25">
      <c r="A379" s="32" t="str">
        <f>IF(Weighting!$P$19&gt;0,B379,"")</f>
        <v/>
      </c>
      <c r="B379" t="e">
        <f>Weighting!$C$19</f>
        <v>#DIV/0!</v>
      </c>
      <c r="C379" t="e">
        <f>Weighting!$F$19</f>
        <v>#NUM!</v>
      </c>
      <c r="D379" t="e">
        <f>IF(C379=1,'Data Transformation'!$G$3+0.5*'Data Transformation'!$W$25,IF(C380=1,D380-'Data Transformation'!$W$25,FALSE))</f>
        <v>#NUM!</v>
      </c>
      <c r="E379">
        <f t="array" ref="E379">IF(ISLOGICAL(D379),"",FREQUENCY(IF('Data Transformation'!$B$425:$B$8425='Bin Analysis'!$B363,'Data Transformation'!$G$425:$G$8425),D379))</f>
        <v>2001</v>
      </c>
      <c r="F379">
        <f t="shared" si="45"/>
        <v>0</v>
      </c>
      <c r="G379">
        <f>Weighting!$H$19</f>
        <v>0</v>
      </c>
      <c r="H379">
        <f t="array" ref="H379">FREQUENCY(IF('Data Transformation'!$B$4:$B$8425=B363,'Data Transformation'!$G$4:$G$8425),'Bin Analysis'!$B379)</f>
        <v>2073</v>
      </c>
      <c r="I379">
        <f t="shared" si="46"/>
        <v>0</v>
      </c>
      <c r="J379">
        <f t="shared" si="47"/>
        <v>0</v>
      </c>
      <c r="K379">
        <f>J379*Weighting!$W$19</f>
        <v>0</v>
      </c>
      <c r="M379" s="14"/>
    </row>
    <row r="380" spans="1:13" x14ac:dyDescent="0.25">
      <c r="A380" s="32" t="str">
        <f>IF(Weighting!$P$20&gt;0,B380,"")</f>
        <v/>
      </c>
      <c r="B380" t="e">
        <f>Weighting!$C$20</f>
        <v>#DIV/0!</v>
      </c>
      <c r="C380" t="e">
        <f>Weighting!$F$20</f>
        <v>#NUM!</v>
      </c>
      <c r="D380" t="e">
        <f>IF(C380=1,'Data Transformation'!$G$3+0.5*'Data Transformation'!$W$25,IF(C381=1,D381-'Data Transformation'!$W$25,FALSE))</f>
        <v>#NUM!</v>
      </c>
      <c r="E380">
        <f t="array" ref="E380">IF(ISLOGICAL(D380),"",FREQUENCY(IF('Data Transformation'!$B$425:$B$8425='Bin Analysis'!$B363,'Data Transformation'!$G$425:$G$8425),D380))</f>
        <v>2001</v>
      </c>
      <c r="F380">
        <f t="shared" si="45"/>
        <v>0</v>
      </c>
      <c r="G380">
        <f>Weighting!$H$20</f>
        <v>0</v>
      </c>
      <c r="H380">
        <f t="array" ref="H380">FREQUENCY(IF('Data Transformation'!$B$4:$B$8425=B363,'Data Transformation'!$G$4:$G$8425),'Bin Analysis'!$B380)</f>
        <v>2073</v>
      </c>
      <c r="I380">
        <f t="shared" si="46"/>
        <v>0</v>
      </c>
      <c r="J380">
        <f t="shared" si="47"/>
        <v>0</v>
      </c>
      <c r="K380">
        <f>J380*Weighting!$W$20</f>
        <v>0</v>
      </c>
      <c r="M380" s="14"/>
    </row>
    <row r="381" spans="1:13" x14ac:dyDescent="0.25">
      <c r="A381" s="32" t="str">
        <f>IF(Weighting!$P$21&gt;0,B381,"")</f>
        <v/>
      </c>
      <c r="B381" t="e">
        <f>Weighting!$C$21</f>
        <v>#DIV/0!</v>
      </c>
      <c r="C381" t="e">
        <f>Weighting!$F$21</f>
        <v>#NUM!</v>
      </c>
      <c r="D381" t="e">
        <f>IF(C381=1,'Data Transformation'!$G$3+0.5*'Data Transformation'!$W$25,IF(C382=1,D382-'Data Transformation'!$W$25,FALSE))</f>
        <v>#NUM!</v>
      </c>
      <c r="E381">
        <f t="array" ref="E381">IF(ISLOGICAL(D381),"",FREQUENCY(IF('Data Transformation'!$B$425:$B$8425='Bin Analysis'!$B363,'Data Transformation'!$G$425:$G$8425),D381))</f>
        <v>2001</v>
      </c>
      <c r="F381">
        <f t="shared" si="45"/>
        <v>0</v>
      </c>
      <c r="G381">
        <f>Weighting!$H$21</f>
        <v>0</v>
      </c>
      <c r="H381">
        <f t="array" ref="H381">FREQUENCY(IF('Data Transformation'!$B$4:$B$8425=B363,'Data Transformation'!$G$4:$G$8425),'Bin Analysis'!$B381)</f>
        <v>2073</v>
      </c>
      <c r="I381">
        <f t="shared" si="46"/>
        <v>0</v>
      </c>
      <c r="J381">
        <f t="shared" si="47"/>
        <v>0</v>
      </c>
      <c r="K381">
        <f>J381*Weighting!$W$21</f>
        <v>0</v>
      </c>
      <c r="M381" s="14"/>
    </row>
    <row r="382" spans="1:13" x14ac:dyDescent="0.25">
      <c r="A382" s="32" t="str">
        <f>IF(Weighting!$P$22&gt;0,B382,"")</f>
        <v/>
      </c>
      <c r="B382" t="e">
        <f>Weighting!$C$22</f>
        <v>#DIV/0!</v>
      </c>
      <c r="C382" t="e">
        <f>Weighting!$F$22</f>
        <v>#NUM!</v>
      </c>
      <c r="D382" t="e">
        <f>IF(C382=1,'Data Transformation'!$G$3+0.5*'Data Transformation'!$W$25,IF(C383=1,D383-'Data Transformation'!$W$25,FALSE))</f>
        <v>#NUM!</v>
      </c>
      <c r="E382">
        <f t="array" ref="E382">IF(ISLOGICAL(D382),"",FREQUENCY(IF('Data Transformation'!$B$425:$B$8425='Bin Analysis'!$B363,'Data Transformation'!$G$425:$G$8425),D382))</f>
        <v>2001</v>
      </c>
      <c r="F382">
        <f t="shared" si="45"/>
        <v>0</v>
      </c>
      <c r="G382">
        <f>Weighting!$H$22</f>
        <v>0</v>
      </c>
      <c r="H382">
        <f t="array" ref="H382">FREQUENCY(IF('Data Transformation'!$B$4:$B$8425=B363,'Data Transformation'!$G$4:$G$8425),'Bin Analysis'!$B382)</f>
        <v>2073</v>
      </c>
      <c r="I382">
        <f t="shared" si="46"/>
        <v>0</v>
      </c>
      <c r="J382">
        <f t="shared" si="47"/>
        <v>0</v>
      </c>
      <c r="K382">
        <f>J382*Weighting!$W$22</f>
        <v>0</v>
      </c>
      <c r="M382" s="14"/>
    </row>
    <row r="383" spans="1:13" x14ac:dyDescent="0.25">
      <c r="A383" s="32" t="str">
        <f>IF(Weighting!$P$23&gt;0,B383,"")</f>
        <v/>
      </c>
      <c r="B383" t="e">
        <f>Weighting!$C$23</f>
        <v>#DIV/0!</v>
      </c>
      <c r="C383" t="e">
        <f>Weighting!$F$23</f>
        <v>#NUM!</v>
      </c>
      <c r="D383" t="e">
        <f>IF(C383=1,'Data Transformation'!$G$3+0.5*'Data Transformation'!$W$25,IF(C384=1,D384-'Data Transformation'!$W$25,FALSE))</f>
        <v>#NUM!</v>
      </c>
      <c r="E383">
        <f t="array" ref="E383">IF(ISLOGICAL(D383),"",FREQUENCY(IF('Data Transformation'!$B$425:$B$8425='Bin Analysis'!$B363,'Data Transformation'!$G$425:$G$8425),D383))</f>
        <v>2001</v>
      </c>
      <c r="F383">
        <f t="shared" si="45"/>
        <v>0</v>
      </c>
      <c r="G383">
        <f>Weighting!$H$23</f>
        <v>0</v>
      </c>
      <c r="H383">
        <f t="array" ref="H383">FREQUENCY(IF('Data Transformation'!$B$4:$B$8425=B363,'Data Transformation'!$G$4:$G$8425),'Bin Analysis'!$B383)</f>
        <v>2073</v>
      </c>
      <c r="I383">
        <f t="shared" si="46"/>
        <v>0</v>
      </c>
      <c r="J383">
        <f t="shared" si="47"/>
        <v>0</v>
      </c>
      <c r="K383">
        <f>J383*Weighting!$W$23</f>
        <v>0</v>
      </c>
      <c r="M383" s="14"/>
    </row>
    <row r="384" spans="1:13" x14ac:dyDescent="0.25">
      <c r="A384" s="32" t="str">
        <f>IF(Weighting!$P$24&gt;0,B384,"")</f>
        <v/>
      </c>
      <c r="B384" t="e">
        <f>Weighting!$C$24</f>
        <v>#DIV/0!</v>
      </c>
      <c r="C384" t="e">
        <f>Weighting!$F$24</f>
        <v>#NUM!</v>
      </c>
      <c r="D384" t="e">
        <f>IF(C384=1,'Data Transformation'!$G$3+0.5*'Data Transformation'!$W$25,IF(C385=1,D385-'Data Transformation'!$W$25,FALSE))</f>
        <v>#NUM!</v>
      </c>
      <c r="E384">
        <f t="array" ref="E384">IF(ISLOGICAL(D384),"",FREQUENCY(IF('Data Transformation'!$B$425:$B$8425='Bin Analysis'!$B363,'Data Transformation'!$G$425:$G$8425),D384))</f>
        <v>2001</v>
      </c>
      <c r="F384">
        <f t="shared" si="45"/>
        <v>0</v>
      </c>
      <c r="G384">
        <f>Weighting!$H$24</f>
        <v>0</v>
      </c>
      <c r="H384">
        <f t="array" ref="H384">FREQUENCY(IF('Data Transformation'!$B$4:$B$8425=B363,'Data Transformation'!$G$4:$G$8425),'Bin Analysis'!$B384)</f>
        <v>2073</v>
      </c>
      <c r="I384">
        <f t="shared" si="46"/>
        <v>0</v>
      </c>
      <c r="J384">
        <f t="shared" si="47"/>
        <v>0</v>
      </c>
      <c r="K384">
        <f>J384*Weighting!$W$24</f>
        <v>0</v>
      </c>
      <c r="M384" s="14"/>
    </row>
    <row r="385" spans="1:25" x14ac:dyDescent="0.25">
      <c r="A385" s="32" t="str">
        <f>IF(Weighting!$P$25&gt;0,B385,"")</f>
        <v/>
      </c>
      <c r="B385" t="e">
        <f>Weighting!$C$25</f>
        <v>#DIV/0!</v>
      </c>
      <c r="C385" t="e">
        <f>Weighting!$F$25</f>
        <v>#NUM!</v>
      </c>
      <c r="D385" t="e">
        <f>IF(C385=1,'Data Transformation'!$G$3+0.5*'Data Transformation'!$W$25,IF(C386=1,D386-'Data Transformation'!$W$25,FALSE))</f>
        <v>#NUM!</v>
      </c>
      <c r="E385">
        <f t="array" ref="E385">IF(ISLOGICAL(D385),"",FREQUENCY(IF('Data Transformation'!$B$425:$B$8425='Bin Analysis'!$B363,'Data Transformation'!$G$425:$G$8425),D385))</f>
        <v>2001</v>
      </c>
      <c r="F385">
        <f t="shared" si="45"/>
        <v>0</v>
      </c>
      <c r="G385">
        <f>Weighting!$H$25</f>
        <v>0</v>
      </c>
      <c r="H385">
        <f t="array" ref="H385">FREQUENCY(IF('Data Transformation'!$B$4:$B$8425=B363,'Data Transformation'!$G$4:$G$8425),'Bin Analysis'!$B385)</f>
        <v>2073</v>
      </c>
      <c r="I385">
        <f t="shared" si="46"/>
        <v>0</v>
      </c>
      <c r="J385">
        <f t="shared" si="47"/>
        <v>0</v>
      </c>
      <c r="K385">
        <f>J385*Weighting!$W$25</f>
        <v>0</v>
      </c>
      <c r="M385" s="14"/>
    </row>
    <row r="386" spans="1:25" x14ac:dyDescent="0.25">
      <c r="O386"/>
      <c r="P386"/>
      <c r="Q386"/>
      <c r="R386"/>
    </row>
    <row r="387" spans="1:25" ht="23.25" x14ac:dyDescent="0.35">
      <c r="A387" s="21" t="s">
        <v>0</v>
      </c>
      <c r="B387" s="21" t="str">
        <f>IFERROR(VLOOKUP(C387,'Data Transformation'!$L$6:$M$426,2,FALSE),"")</f>
        <v/>
      </c>
      <c r="C387" s="21">
        <f>C363+1</f>
        <v>16</v>
      </c>
      <c r="D387" s="21"/>
      <c r="E387" s="21"/>
      <c r="F387" s="21"/>
      <c r="G387" s="21"/>
      <c r="H387" s="22"/>
      <c r="I387" s="22"/>
      <c r="J387" s="22"/>
      <c r="K387" s="21"/>
      <c r="L387" s="21" t="str">
        <f>B387</f>
        <v/>
      </c>
      <c r="M387" s="23" t="e">
        <f>INDEX('Data Transformation'!$O$4:$O$424,MATCH($B387,'Data Transformation'!$M$4:$M$424,0),MATCH($M$2,'Data Transformation'!$O$3,0))</f>
        <v>#N/A</v>
      </c>
      <c r="N387" s="27" t="e">
        <f>IF('Input and Summary Results'!$J$16="minimum",'Bin Analysis'!X388/(M387-1),'Bin Analysis'!Y387/('Bin Analysis'!M387-1))</f>
        <v>#N/A</v>
      </c>
      <c r="O387" s="27" t="e">
        <f>IF(M387=FALSE,NA(),(VLOOKUP(1,C390:K409,4,FALSE))/(M387-1))</f>
        <v>#N/A</v>
      </c>
      <c r="P387" s="27" t="e">
        <f>IF(M387=FALSE,NA(),SUM(J390:J409)/Weighting!$S$5)</f>
        <v>#N/A</v>
      </c>
      <c r="Q387" s="27" t="e">
        <f>IF(M387=FALSE,NA(),SUM(K390:K409)/Weighting!$S$6)</f>
        <v>#N/A</v>
      </c>
      <c r="R387" s="27" t="e">
        <f>IF(M387=FALSE,NA(),(VLOOKUP(1,G390:K409,3,FALSE))/(M387-1))</f>
        <v>#N/A</v>
      </c>
      <c r="S387" s="22" t="e">
        <f>IF(M387=FALSE,NA(),IF(SUM(J390:J409)=2,"yes","no"))</f>
        <v>#N/A</v>
      </c>
      <c r="X387" s="2" cm="2">
        <f t="array" ref="X387:X388">FREQUENCY(IF('Data Transformation'!$B$425:$B$6424='Bin Analysis'!L387,'Data Transformation'!$G$425:$G$6424),'Data Transformation'!$U$11)</f>
        <v>0</v>
      </c>
      <c r="Y387" s="2" cm="2">
        <f t="array" ref="Y387:Y388">FREQUENCY(IF('Data Transformation'!$B$425:$B$6424='Bin Analysis'!L387,'Data Transformation'!$G$425:$G$6424),'Data Transformation'!$U$12)</f>
        <v>0</v>
      </c>
    </row>
    <row r="388" spans="1:25" x14ac:dyDescent="0.25">
      <c r="A388" s="14" t="s">
        <v>67</v>
      </c>
      <c r="B388" t="s">
        <v>47</v>
      </c>
      <c r="C388" t="s">
        <v>5</v>
      </c>
      <c r="D388" t="s">
        <v>100</v>
      </c>
      <c r="E388" t="s">
        <v>101</v>
      </c>
      <c r="F388" t="s">
        <v>102</v>
      </c>
      <c r="G388" t="s">
        <v>70</v>
      </c>
      <c r="H388" t="s">
        <v>31</v>
      </c>
      <c r="I388" t="s">
        <v>32</v>
      </c>
      <c r="J388" t="s">
        <v>46</v>
      </c>
      <c r="K388" s="14" t="s">
        <v>45</v>
      </c>
      <c r="M388" s="14"/>
      <c r="X388" s="2">
        <v>0</v>
      </c>
      <c r="Y388" s="2">
        <v>0</v>
      </c>
    </row>
    <row r="389" spans="1:25" x14ac:dyDescent="0.25">
      <c r="A389" s="32"/>
      <c r="D389" t="e">
        <f>IF(C389=1,'Data Transformation'!$G$3+0.5*'Data Transformation'!$W$25,IF(C390=1,D390-'Data Transformation'!$W$25,FALSE))</f>
        <v>#NUM!</v>
      </c>
      <c r="E389">
        <f t="array" ref="E389">IF(ISLOGICAL(D389),"",FREQUENCY(IF('Data Transformation'!$B$425:$B$8425='Bin Analysis'!$B387,'Data Transformation'!$G$425:$G$8425),D389))</f>
        <v>2001</v>
      </c>
      <c r="F389" t="e">
        <f>IF(ISLOGICAL(D389),"",E389-E388)</f>
        <v>#VALUE!</v>
      </c>
      <c r="M389" s="14"/>
    </row>
    <row r="390" spans="1:25" x14ac:dyDescent="0.25">
      <c r="A390" s="32" t="e">
        <f>IF(Weighting!$P$6&gt;0,B390,"")</f>
        <v>#NUM!</v>
      </c>
      <c r="B390" t="e">
        <f>Weighting!$C$6</f>
        <v>#DIV/0!</v>
      </c>
      <c r="C390" t="e">
        <f>Weighting!$F$6</f>
        <v>#NUM!</v>
      </c>
      <c r="D390" t="e">
        <f>IF(C390=1,'Data Transformation'!$G$3+0.5*'Data Transformation'!$W$25,IF(C391=1,D391-'Data Transformation'!$W$25,FALSE))</f>
        <v>#NUM!</v>
      </c>
      <c r="E390">
        <f t="array" ref="E390">IF(ISLOGICAL(D390),"",FREQUENCY(IF('Data Transformation'!$B$425:$B$8425='Bin Analysis'!$B387,'Data Transformation'!$G$425:$G$8425),D390))</f>
        <v>2001</v>
      </c>
      <c r="F390">
        <f>IF(ISLOGICAL(D390),"",E390-E389)</f>
        <v>0</v>
      </c>
      <c r="G390">
        <f>Weighting!$H$6</f>
        <v>1</v>
      </c>
      <c r="H390">
        <f t="array" ref="H390">FREQUENCY(IF('Data Transformation'!$B$4:$B$8425=B387,'Data Transformation'!$G$4:$G$8425),'Bin Analysis'!$B390)</f>
        <v>2073</v>
      </c>
      <c r="I390">
        <f>H390-H389</f>
        <v>2073</v>
      </c>
      <c r="J390">
        <f>IF(I390=0,0,1)</f>
        <v>1</v>
      </c>
      <c r="K390" t="e">
        <f>J390*Weighting!$W$6</f>
        <v>#NUM!</v>
      </c>
      <c r="M390" s="14"/>
    </row>
    <row r="391" spans="1:25" x14ac:dyDescent="0.25">
      <c r="A391" s="32" t="str">
        <f>IF(Weighting!$P$7&gt;0,B391,"")</f>
        <v/>
      </c>
      <c r="B391" t="e">
        <f>Weighting!$C$7</f>
        <v>#DIV/0!</v>
      </c>
      <c r="C391" t="e">
        <f>Weighting!$F$7</f>
        <v>#NUM!</v>
      </c>
      <c r="D391" t="e">
        <f>IF(C391=1,'Data Transformation'!$G$3+0.5*'Data Transformation'!$W$25,IF(C392=1,D392-'Data Transformation'!$W$25,FALSE))</f>
        <v>#NUM!</v>
      </c>
      <c r="E391">
        <f t="array" ref="E391">IF(ISLOGICAL(D391),"",FREQUENCY(IF('Data Transformation'!$B$425:$B$8425='Bin Analysis'!$B387,'Data Transformation'!$G$425:$G$8425),D391))</f>
        <v>2001</v>
      </c>
      <c r="F391">
        <f t="shared" ref="F391:F409" si="48">IF(ISLOGICAL(D391),"",E391-E390)</f>
        <v>0</v>
      </c>
      <c r="G391">
        <f>Weighting!$H$7</f>
        <v>0</v>
      </c>
      <c r="H391">
        <f t="array" ref="H391">FREQUENCY(IF('Data Transformation'!$B$4:$B$8425=B387,'Data Transformation'!$G$4:$G$8425),'Bin Analysis'!$B391)</f>
        <v>2073</v>
      </c>
      <c r="I391">
        <f t="shared" ref="I391:I409" si="49">H391-H390</f>
        <v>0</v>
      </c>
      <c r="J391">
        <f>IF(I391=0,0,1)</f>
        <v>0</v>
      </c>
      <c r="K391">
        <f>J391*Weighting!$W$7</f>
        <v>0</v>
      </c>
      <c r="M391" s="14"/>
    </row>
    <row r="392" spans="1:25" x14ac:dyDescent="0.25">
      <c r="A392" s="32" t="str">
        <f>IF(Weighting!$P$8&gt;0,B392,"")</f>
        <v/>
      </c>
      <c r="B392" t="e">
        <f>Weighting!$C$8</f>
        <v>#DIV/0!</v>
      </c>
      <c r="C392" t="e">
        <f>Weighting!$F$8</f>
        <v>#NUM!</v>
      </c>
      <c r="D392" t="e">
        <f>IF(C392=1,'Data Transformation'!$G$3+0.5*'Data Transformation'!$W$25,IF(C393=1,D393-'Data Transformation'!$W$25,FALSE))</f>
        <v>#NUM!</v>
      </c>
      <c r="E392">
        <f t="array" ref="E392">IF(ISLOGICAL(D392),"",FREQUENCY(IF('Data Transformation'!$B$425:$B$8425='Bin Analysis'!$B387,'Data Transformation'!$G$425:$G$8425),D392))</f>
        <v>2001</v>
      </c>
      <c r="F392">
        <f t="shared" si="48"/>
        <v>0</v>
      </c>
      <c r="G392">
        <f>Weighting!$H$8</f>
        <v>0</v>
      </c>
      <c r="H392">
        <f t="array" ref="H392">FREQUENCY(IF('Data Transformation'!$B$4:$B$8425=B387,'Data Transformation'!$G$4:$G$8425),'Bin Analysis'!$B392)</f>
        <v>2073</v>
      </c>
      <c r="I392">
        <f t="shared" si="49"/>
        <v>0</v>
      </c>
      <c r="J392">
        <f t="shared" ref="J392:J409" si="50">IF(I392=0,0,1)</f>
        <v>0</v>
      </c>
      <c r="K392">
        <f>J392*Weighting!$W$8</f>
        <v>0</v>
      </c>
      <c r="M392" s="14"/>
    </row>
    <row r="393" spans="1:25" x14ac:dyDescent="0.25">
      <c r="A393" s="32" t="str">
        <f>IF(Weighting!$P$9&gt;0,B393,"")</f>
        <v/>
      </c>
      <c r="B393" s="50" t="e">
        <f>Weighting!$C$9</f>
        <v>#DIV/0!</v>
      </c>
      <c r="C393" t="e">
        <f>Weighting!$F$9</f>
        <v>#NUM!</v>
      </c>
      <c r="D393" t="e">
        <f>IF(C393=1,'Data Transformation'!$G$3+0.5*'Data Transformation'!$W$25,IF(C394=1,D394-'Data Transformation'!$W$25,FALSE))</f>
        <v>#NUM!</v>
      </c>
      <c r="E393">
        <f t="array" ref="E393">IF(ISLOGICAL(D393),"",FREQUENCY(IF('Data Transformation'!$B$425:$B$8425='Bin Analysis'!$B387,'Data Transformation'!$G$425:$G$8425),D393))</f>
        <v>2001</v>
      </c>
      <c r="F393">
        <f t="shared" si="48"/>
        <v>0</v>
      </c>
      <c r="G393">
        <f>Weighting!$H$9</f>
        <v>0</v>
      </c>
      <c r="H393">
        <f t="array" ref="H393">FREQUENCY(IF('Data Transformation'!$B$4:$B$8425=B387,'Data Transformation'!$G$4:$G$8425),'Bin Analysis'!$B393)</f>
        <v>2073</v>
      </c>
      <c r="I393">
        <f t="shared" si="49"/>
        <v>0</v>
      </c>
      <c r="J393">
        <f t="shared" si="50"/>
        <v>0</v>
      </c>
      <c r="K393">
        <f>J393*Weighting!$W$9</f>
        <v>0</v>
      </c>
      <c r="M393" s="14"/>
    </row>
    <row r="394" spans="1:25" x14ac:dyDescent="0.25">
      <c r="A394" s="32" t="str">
        <f>IF(Weighting!$P$10&gt;0,B394,"")</f>
        <v/>
      </c>
      <c r="B394" t="e">
        <f>Weighting!$C$10</f>
        <v>#DIV/0!</v>
      </c>
      <c r="C394" t="e">
        <f>Weighting!$F$10</f>
        <v>#NUM!</v>
      </c>
      <c r="D394" t="e">
        <f>IF(C394=1,'Data Transformation'!$G$3+0.5*'Data Transformation'!$W$25,IF(C395=1,D395-'Data Transformation'!$W$25,FALSE))</f>
        <v>#NUM!</v>
      </c>
      <c r="E394">
        <f t="array" ref="E394">IF(ISLOGICAL(D394),"",FREQUENCY(IF('Data Transformation'!$B$425:$B$8425='Bin Analysis'!$B387,'Data Transformation'!$G$425:$G$8425),D394))</f>
        <v>2001</v>
      </c>
      <c r="F394">
        <f t="shared" si="48"/>
        <v>0</v>
      </c>
      <c r="G394">
        <f>Weighting!$H$10</f>
        <v>0</v>
      </c>
      <c r="H394">
        <f t="array" ref="H394">FREQUENCY(IF('Data Transformation'!$B$4:$B$8425=B387,'Data Transformation'!$G$4:$G$8425),'Bin Analysis'!$B394)</f>
        <v>2073</v>
      </c>
      <c r="I394">
        <f t="shared" si="49"/>
        <v>0</v>
      </c>
      <c r="J394">
        <f t="shared" si="50"/>
        <v>0</v>
      </c>
      <c r="K394">
        <f>J394*Weighting!$W$10</f>
        <v>0</v>
      </c>
      <c r="M394" s="14"/>
    </row>
    <row r="395" spans="1:25" x14ac:dyDescent="0.25">
      <c r="A395" s="32" t="str">
        <f>IF(Weighting!$P$11&gt;0,B395,"")</f>
        <v/>
      </c>
      <c r="B395" t="e">
        <f>Weighting!$C$11</f>
        <v>#DIV/0!</v>
      </c>
      <c r="C395" t="e">
        <f>Weighting!$F$11</f>
        <v>#NUM!</v>
      </c>
      <c r="D395" t="e">
        <f>IF(C395=1,'Data Transformation'!$G$3+0.5*'Data Transformation'!$W$25,IF(C396=1,D396-'Data Transformation'!$W$25,FALSE))</f>
        <v>#NUM!</v>
      </c>
      <c r="E395">
        <f t="array" ref="E395">IF(ISLOGICAL(D395),"",FREQUENCY(IF('Data Transformation'!$B$425:$B$8425='Bin Analysis'!$B387,'Data Transformation'!$G$425:$G$8425),D395))</f>
        <v>2001</v>
      </c>
      <c r="F395">
        <f t="shared" si="48"/>
        <v>0</v>
      </c>
      <c r="G395">
        <f>Weighting!$H$11</f>
        <v>0</v>
      </c>
      <c r="H395">
        <f t="array" ref="H395">FREQUENCY(IF('Data Transformation'!$B$4:$B$8425=B387,'Data Transformation'!$G$4:$G$8425),'Bin Analysis'!$B395)</f>
        <v>2073</v>
      </c>
      <c r="I395">
        <f t="shared" si="49"/>
        <v>0</v>
      </c>
      <c r="J395">
        <f t="shared" si="50"/>
        <v>0</v>
      </c>
      <c r="K395">
        <f>J395*Weighting!$W$11</f>
        <v>0</v>
      </c>
      <c r="M395" s="14"/>
    </row>
    <row r="396" spans="1:25" x14ac:dyDescent="0.25">
      <c r="A396" s="32" t="str">
        <f>IF(Weighting!$P$12&gt;0,B396,"")</f>
        <v/>
      </c>
      <c r="B396" t="e">
        <f>Weighting!$C$12</f>
        <v>#DIV/0!</v>
      </c>
      <c r="C396" t="e">
        <f>Weighting!$F$12</f>
        <v>#NUM!</v>
      </c>
      <c r="D396" t="e">
        <f>IF(C396=1,'Data Transformation'!$G$3+0.5*'Data Transformation'!$W$25,IF(C397=1,D397-'Data Transformation'!$W$25,FALSE))</f>
        <v>#NUM!</v>
      </c>
      <c r="E396">
        <f t="array" ref="E396">IF(ISLOGICAL(D396),"",FREQUENCY(IF('Data Transformation'!$B$425:$B$8425='Bin Analysis'!$B387,'Data Transformation'!$G$425:$G$8425),D396))</f>
        <v>2001</v>
      </c>
      <c r="F396">
        <f t="shared" si="48"/>
        <v>0</v>
      </c>
      <c r="G396">
        <f>Weighting!$H$12</f>
        <v>0</v>
      </c>
      <c r="H396">
        <f t="array" ref="H396">FREQUENCY(IF('Data Transformation'!$B$4:$B$8425=B387,'Data Transformation'!$G$4:$G$8425),'Bin Analysis'!$B396)</f>
        <v>2073</v>
      </c>
      <c r="I396">
        <f t="shared" si="49"/>
        <v>0</v>
      </c>
      <c r="J396">
        <f t="shared" si="50"/>
        <v>0</v>
      </c>
      <c r="K396">
        <f>J396*Weighting!$W$12</f>
        <v>0</v>
      </c>
      <c r="M396" s="14"/>
    </row>
    <row r="397" spans="1:25" x14ac:dyDescent="0.25">
      <c r="A397" s="32" t="str">
        <f>IF(Weighting!$P$13&gt;0,B397,"")</f>
        <v/>
      </c>
      <c r="B397" t="e">
        <f>Weighting!$C$13</f>
        <v>#DIV/0!</v>
      </c>
      <c r="C397" t="e">
        <f>Weighting!$F$13</f>
        <v>#NUM!</v>
      </c>
      <c r="D397" t="e">
        <f>IF(C397=1,'Data Transformation'!$G$3+0.5*'Data Transformation'!$W$25,IF(C398=1,D398-'Data Transformation'!$W$25,FALSE))</f>
        <v>#NUM!</v>
      </c>
      <c r="E397">
        <f t="array" ref="E397">IF(ISLOGICAL(D397),"",FREQUENCY(IF('Data Transformation'!$B$425:$B$8425='Bin Analysis'!$B387,'Data Transformation'!$G$425:$G$8425),D397))</f>
        <v>2001</v>
      </c>
      <c r="F397">
        <f t="shared" si="48"/>
        <v>0</v>
      </c>
      <c r="G397">
        <f>Weighting!$H$13</f>
        <v>0</v>
      </c>
      <c r="H397">
        <f t="array" ref="H397">FREQUENCY(IF('Data Transformation'!$B$4:$B$8425=B387,'Data Transformation'!$G$4:$G$8425),'Bin Analysis'!$B397)</f>
        <v>2073</v>
      </c>
      <c r="I397">
        <f t="shared" si="49"/>
        <v>0</v>
      </c>
      <c r="J397">
        <f t="shared" si="50"/>
        <v>0</v>
      </c>
      <c r="K397">
        <f>J397*Weighting!$W$13</f>
        <v>0</v>
      </c>
      <c r="M397" s="14"/>
    </row>
    <row r="398" spans="1:25" x14ac:dyDescent="0.25">
      <c r="A398" s="32" t="str">
        <f>IF(Weighting!$P$14&gt;0,B398,"")</f>
        <v/>
      </c>
      <c r="B398" t="e">
        <f>Weighting!$C$14</f>
        <v>#DIV/0!</v>
      </c>
      <c r="C398" t="e">
        <f>Weighting!$F$14</f>
        <v>#NUM!</v>
      </c>
      <c r="D398" t="e">
        <f>IF(C398=1,'Data Transformation'!$G$3+0.5*'Data Transformation'!$W$25,IF(C399=1,D399-'Data Transformation'!$W$25,FALSE))</f>
        <v>#NUM!</v>
      </c>
      <c r="E398">
        <f t="array" ref="E398">IF(ISLOGICAL(D398),"",FREQUENCY(IF('Data Transformation'!$B$425:$B$8425='Bin Analysis'!$B387,'Data Transformation'!$G$425:$G$8425),D398))</f>
        <v>2001</v>
      </c>
      <c r="F398">
        <f t="shared" si="48"/>
        <v>0</v>
      </c>
      <c r="G398">
        <f>Weighting!$H$14</f>
        <v>0</v>
      </c>
      <c r="H398">
        <f t="array" ref="H398">FREQUENCY(IF('Data Transformation'!$B$4:$B$8425=B387,'Data Transformation'!$G$4:$G$8425),'Bin Analysis'!$B398)</f>
        <v>2073</v>
      </c>
      <c r="I398">
        <f t="shared" si="49"/>
        <v>0</v>
      </c>
      <c r="J398">
        <f t="shared" si="50"/>
        <v>0</v>
      </c>
      <c r="K398">
        <f>J398*Weighting!$W$14</f>
        <v>0</v>
      </c>
      <c r="M398" s="14"/>
    </row>
    <row r="399" spans="1:25" x14ac:dyDescent="0.25">
      <c r="A399" s="32" t="str">
        <f>IF(Weighting!$P$15&gt;0,B399,"")</f>
        <v/>
      </c>
      <c r="B399" t="e">
        <f>Weighting!$C$15</f>
        <v>#DIV/0!</v>
      </c>
      <c r="C399" t="e">
        <f>Weighting!$F$15</f>
        <v>#NUM!</v>
      </c>
      <c r="D399" t="e">
        <f>IF(C399=1,'Data Transformation'!$G$3+0.5*'Data Transformation'!$W$25,IF(C400=1,D400-'Data Transformation'!$W$25,FALSE))</f>
        <v>#NUM!</v>
      </c>
      <c r="E399">
        <f t="array" ref="E399">IF(ISLOGICAL(D399),"",FREQUENCY(IF('Data Transformation'!$B$425:$B$8425='Bin Analysis'!$B387,'Data Transformation'!$G$425:$G$8425),D399))</f>
        <v>2001</v>
      </c>
      <c r="F399">
        <f t="shared" si="48"/>
        <v>0</v>
      </c>
      <c r="G399">
        <f>Weighting!$H$15</f>
        <v>0</v>
      </c>
      <c r="H399">
        <f t="array" ref="H399">FREQUENCY(IF('Data Transformation'!$B$4:$B$8425=B387,'Data Transformation'!$G$4:$G$8425),'Bin Analysis'!$B399)</f>
        <v>2073</v>
      </c>
      <c r="I399">
        <f t="shared" si="49"/>
        <v>0</v>
      </c>
      <c r="J399">
        <f t="shared" si="50"/>
        <v>0</v>
      </c>
      <c r="K399">
        <f>J399*Weighting!$W$15</f>
        <v>0</v>
      </c>
      <c r="M399" s="14"/>
    </row>
    <row r="400" spans="1:25" x14ac:dyDescent="0.25">
      <c r="A400" s="32" t="str">
        <f>IF(Weighting!$P$16&gt;0,B400,"")</f>
        <v/>
      </c>
      <c r="B400" t="e">
        <f>Weighting!$C$16</f>
        <v>#DIV/0!</v>
      </c>
      <c r="C400" t="e">
        <f>Weighting!$F$16</f>
        <v>#NUM!</v>
      </c>
      <c r="D400" t="e">
        <f>IF(C400=1,'Data Transformation'!$G$3+0.5*'Data Transformation'!$W$25,IF(C401=1,D401-'Data Transformation'!$W$25,FALSE))</f>
        <v>#NUM!</v>
      </c>
      <c r="E400">
        <f t="array" ref="E400">IF(ISLOGICAL(D400),"",FREQUENCY(IF('Data Transformation'!$B$425:$B$8425='Bin Analysis'!$B387,'Data Transformation'!$G$425:$G$8425),D400))</f>
        <v>2001</v>
      </c>
      <c r="F400">
        <f t="shared" si="48"/>
        <v>0</v>
      </c>
      <c r="G400">
        <f>Weighting!$H$16</f>
        <v>0</v>
      </c>
      <c r="H400">
        <f t="array" ref="H400">FREQUENCY(IF('Data Transformation'!$B$4:$B$8425=B387,'Data Transformation'!$G$4:$G$8425),'Bin Analysis'!$B400)</f>
        <v>2073</v>
      </c>
      <c r="I400">
        <f t="shared" si="49"/>
        <v>0</v>
      </c>
      <c r="J400">
        <f t="shared" si="50"/>
        <v>0</v>
      </c>
      <c r="K400">
        <f>J400*Weighting!$W$16</f>
        <v>0</v>
      </c>
      <c r="M400" s="14"/>
    </row>
    <row r="401" spans="1:25" x14ac:dyDescent="0.25">
      <c r="A401" s="32" t="str">
        <f>IF(Weighting!$P$17&gt;0,B401,"")</f>
        <v/>
      </c>
      <c r="B401" t="e">
        <f>Weighting!$C$17</f>
        <v>#DIV/0!</v>
      </c>
      <c r="C401" t="e">
        <f>Weighting!$F$17</f>
        <v>#NUM!</v>
      </c>
      <c r="D401" t="e">
        <f>IF(C401=1,'Data Transformation'!$G$3+0.5*'Data Transformation'!$W$25,IF(C402=1,D402-'Data Transformation'!$W$25,FALSE))</f>
        <v>#NUM!</v>
      </c>
      <c r="E401">
        <f t="array" ref="E401">IF(ISLOGICAL(D401),"",FREQUENCY(IF('Data Transformation'!$B$425:$B$8425='Bin Analysis'!$B387,'Data Transformation'!$G$425:$G$8425),D401))</f>
        <v>2001</v>
      </c>
      <c r="F401">
        <f t="shared" si="48"/>
        <v>0</v>
      </c>
      <c r="G401">
        <f>Weighting!$H$17</f>
        <v>0</v>
      </c>
      <c r="H401">
        <f t="array" ref="H401">FREQUENCY(IF('Data Transformation'!$B$4:$B$8425=B387,'Data Transformation'!$G$4:$G$8425),'Bin Analysis'!$B401)</f>
        <v>2073</v>
      </c>
      <c r="I401">
        <f t="shared" si="49"/>
        <v>0</v>
      </c>
      <c r="J401">
        <f t="shared" si="50"/>
        <v>0</v>
      </c>
      <c r="K401">
        <f>J401*Weighting!$W$17</f>
        <v>0</v>
      </c>
      <c r="M401" s="14"/>
    </row>
    <row r="402" spans="1:25" x14ac:dyDescent="0.25">
      <c r="A402" s="32" t="str">
        <f>IF(Weighting!$P$18&gt;0,B402,"")</f>
        <v/>
      </c>
      <c r="B402" t="e">
        <f>Weighting!$C$18</f>
        <v>#DIV/0!</v>
      </c>
      <c r="C402" t="e">
        <f>Weighting!$F$18</f>
        <v>#NUM!</v>
      </c>
      <c r="D402" t="e">
        <f>IF(C402=1,'Data Transformation'!$G$3+0.5*'Data Transformation'!$W$25,IF(C403=1,D403-'Data Transformation'!$W$25,FALSE))</f>
        <v>#NUM!</v>
      </c>
      <c r="E402">
        <f t="array" ref="E402">IF(ISLOGICAL(D402),"",FREQUENCY(IF('Data Transformation'!$B$425:$B$8425='Bin Analysis'!$B387,'Data Transformation'!$G$425:$G$8425),D402))</f>
        <v>2001</v>
      </c>
      <c r="F402">
        <f t="shared" si="48"/>
        <v>0</v>
      </c>
      <c r="G402">
        <f>Weighting!$H$18</f>
        <v>0</v>
      </c>
      <c r="H402">
        <f t="array" ref="H402">FREQUENCY(IF('Data Transformation'!$B$4:$B$8425=B387,'Data Transformation'!$G$4:$G$8425),'Bin Analysis'!$B402)</f>
        <v>2073</v>
      </c>
      <c r="I402">
        <f t="shared" si="49"/>
        <v>0</v>
      </c>
      <c r="J402">
        <f t="shared" si="50"/>
        <v>0</v>
      </c>
      <c r="K402">
        <f>J402*Weighting!$W$18</f>
        <v>0</v>
      </c>
      <c r="M402" s="14"/>
    </row>
    <row r="403" spans="1:25" x14ac:dyDescent="0.25">
      <c r="A403" s="32" t="str">
        <f>IF(Weighting!$P$19&gt;0,B403,"")</f>
        <v/>
      </c>
      <c r="B403" t="e">
        <f>Weighting!$C$19</f>
        <v>#DIV/0!</v>
      </c>
      <c r="C403" t="e">
        <f>Weighting!$F$19</f>
        <v>#NUM!</v>
      </c>
      <c r="D403" t="e">
        <f>IF(C403=1,'Data Transformation'!$G$3+0.5*'Data Transformation'!$W$25,IF(C404=1,D404-'Data Transformation'!$W$25,FALSE))</f>
        <v>#NUM!</v>
      </c>
      <c r="E403">
        <f t="array" ref="E403">IF(ISLOGICAL(D403),"",FREQUENCY(IF('Data Transformation'!$B$425:$B$8425='Bin Analysis'!$B387,'Data Transformation'!$G$425:$G$8425),D403))</f>
        <v>2001</v>
      </c>
      <c r="F403">
        <f t="shared" si="48"/>
        <v>0</v>
      </c>
      <c r="G403">
        <f>Weighting!$H$19</f>
        <v>0</v>
      </c>
      <c r="H403">
        <f t="array" ref="H403">FREQUENCY(IF('Data Transformation'!$B$4:$B$8425=B387,'Data Transformation'!$G$4:$G$8425),'Bin Analysis'!$B403)</f>
        <v>2073</v>
      </c>
      <c r="I403">
        <f t="shared" si="49"/>
        <v>0</v>
      </c>
      <c r="J403">
        <f t="shared" si="50"/>
        <v>0</v>
      </c>
      <c r="K403">
        <f>J403*Weighting!$W$19</f>
        <v>0</v>
      </c>
      <c r="M403" s="14"/>
    </row>
    <row r="404" spans="1:25" x14ac:dyDescent="0.25">
      <c r="A404" s="32" t="str">
        <f>IF(Weighting!$P$20&gt;0,B404,"")</f>
        <v/>
      </c>
      <c r="B404" t="e">
        <f>Weighting!$C$20</f>
        <v>#DIV/0!</v>
      </c>
      <c r="C404" t="e">
        <f>Weighting!$F$20</f>
        <v>#NUM!</v>
      </c>
      <c r="D404" t="e">
        <f>IF(C404=1,'Data Transformation'!$G$3+0.5*'Data Transformation'!$W$25,IF(C405=1,D405-'Data Transformation'!$W$25,FALSE))</f>
        <v>#NUM!</v>
      </c>
      <c r="E404">
        <f t="array" ref="E404">IF(ISLOGICAL(D404),"",FREQUENCY(IF('Data Transformation'!$B$425:$B$8425='Bin Analysis'!$B387,'Data Transformation'!$G$425:$G$8425),D404))</f>
        <v>2001</v>
      </c>
      <c r="F404">
        <f t="shared" si="48"/>
        <v>0</v>
      </c>
      <c r="G404">
        <f>Weighting!$H$20</f>
        <v>0</v>
      </c>
      <c r="H404">
        <f t="array" ref="H404">FREQUENCY(IF('Data Transformation'!$B$4:$B$8425=B387,'Data Transformation'!$G$4:$G$8425),'Bin Analysis'!$B404)</f>
        <v>2073</v>
      </c>
      <c r="I404">
        <f t="shared" si="49"/>
        <v>0</v>
      </c>
      <c r="J404">
        <f t="shared" si="50"/>
        <v>0</v>
      </c>
      <c r="K404">
        <f>J404*Weighting!$W$20</f>
        <v>0</v>
      </c>
      <c r="M404" s="14"/>
    </row>
    <row r="405" spans="1:25" x14ac:dyDescent="0.25">
      <c r="A405" s="32" t="str">
        <f>IF(Weighting!$P$21&gt;0,B405,"")</f>
        <v/>
      </c>
      <c r="B405" t="e">
        <f>Weighting!$C$21</f>
        <v>#DIV/0!</v>
      </c>
      <c r="C405" t="e">
        <f>Weighting!$F$21</f>
        <v>#NUM!</v>
      </c>
      <c r="D405" t="e">
        <f>IF(C405=1,'Data Transformation'!$G$3+0.5*'Data Transformation'!$W$25,IF(C406=1,D406-'Data Transformation'!$W$25,FALSE))</f>
        <v>#NUM!</v>
      </c>
      <c r="E405">
        <f t="array" ref="E405">IF(ISLOGICAL(D405),"",FREQUENCY(IF('Data Transformation'!$B$425:$B$8425='Bin Analysis'!$B387,'Data Transformation'!$G$425:$G$8425),D405))</f>
        <v>2001</v>
      </c>
      <c r="F405">
        <f t="shared" si="48"/>
        <v>0</v>
      </c>
      <c r="G405">
        <f>Weighting!$H$21</f>
        <v>0</v>
      </c>
      <c r="H405">
        <f t="array" ref="H405">FREQUENCY(IF('Data Transformation'!$B$4:$B$8425=B387,'Data Transformation'!$G$4:$G$8425),'Bin Analysis'!$B405)</f>
        <v>2073</v>
      </c>
      <c r="I405">
        <f t="shared" si="49"/>
        <v>0</v>
      </c>
      <c r="J405">
        <f t="shared" si="50"/>
        <v>0</v>
      </c>
      <c r="K405">
        <f>J405*Weighting!$W$21</f>
        <v>0</v>
      </c>
      <c r="M405" s="14"/>
    </row>
    <row r="406" spans="1:25" x14ac:dyDescent="0.25">
      <c r="A406" s="32" t="str">
        <f>IF(Weighting!$P$22&gt;0,B406,"")</f>
        <v/>
      </c>
      <c r="B406" t="e">
        <f>Weighting!$C$22</f>
        <v>#DIV/0!</v>
      </c>
      <c r="C406" t="e">
        <f>Weighting!$F$22</f>
        <v>#NUM!</v>
      </c>
      <c r="D406" t="e">
        <f>IF(C406=1,'Data Transformation'!$G$3+0.5*'Data Transformation'!$W$25,IF(C407=1,D407-'Data Transformation'!$W$25,FALSE))</f>
        <v>#NUM!</v>
      </c>
      <c r="E406">
        <f t="array" ref="E406">IF(ISLOGICAL(D406),"",FREQUENCY(IF('Data Transformation'!$B$425:$B$8425='Bin Analysis'!$B387,'Data Transformation'!$G$425:$G$8425),D406))</f>
        <v>2001</v>
      </c>
      <c r="F406">
        <f t="shared" si="48"/>
        <v>0</v>
      </c>
      <c r="G406">
        <f>Weighting!$H$22</f>
        <v>0</v>
      </c>
      <c r="H406">
        <f t="array" ref="H406">FREQUENCY(IF('Data Transformation'!$B$4:$B$8425=B387,'Data Transformation'!$G$4:$G$8425),'Bin Analysis'!$B406)</f>
        <v>2073</v>
      </c>
      <c r="I406">
        <f t="shared" si="49"/>
        <v>0</v>
      </c>
      <c r="J406">
        <f t="shared" si="50"/>
        <v>0</v>
      </c>
      <c r="K406">
        <f>J406*Weighting!$W$22</f>
        <v>0</v>
      </c>
      <c r="M406" s="14"/>
    </row>
    <row r="407" spans="1:25" x14ac:dyDescent="0.25">
      <c r="A407" s="32" t="str">
        <f>IF(Weighting!$P$23&gt;0,B407,"")</f>
        <v/>
      </c>
      <c r="B407" t="e">
        <f>Weighting!$C$23</f>
        <v>#DIV/0!</v>
      </c>
      <c r="C407" t="e">
        <f>Weighting!$F$23</f>
        <v>#NUM!</v>
      </c>
      <c r="D407" t="e">
        <f>IF(C407=1,'Data Transformation'!$G$3+0.5*'Data Transformation'!$W$25,IF(C408=1,D408-'Data Transformation'!$W$25,FALSE))</f>
        <v>#NUM!</v>
      </c>
      <c r="E407">
        <f t="array" ref="E407">IF(ISLOGICAL(D407),"",FREQUENCY(IF('Data Transformation'!$B$425:$B$8425='Bin Analysis'!$B387,'Data Transformation'!$G$425:$G$8425),D407))</f>
        <v>2001</v>
      </c>
      <c r="F407">
        <f t="shared" si="48"/>
        <v>0</v>
      </c>
      <c r="G407">
        <f>Weighting!$H$23</f>
        <v>0</v>
      </c>
      <c r="H407">
        <f t="array" ref="H407">FREQUENCY(IF('Data Transformation'!$B$4:$B$8425=B387,'Data Transformation'!$G$4:$G$8425),'Bin Analysis'!$B407)</f>
        <v>2073</v>
      </c>
      <c r="I407">
        <f t="shared" si="49"/>
        <v>0</v>
      </c>
      <c r="J407">
        <f t="shared" si="50"/>
        <v>0</v>
      </c>
      <c r="K407">
        <f>J407*Weighting!$W$23</f>
        <v>0</v>
      </c>
      <c r="M407" s="14"/>
    </row>
    <row r="408" spans="1:25" x14ac:dyDescent="0.25">
      <c r="A408" s="32" t="str">
        <f>IF(Weighting!$P$24&gt;0,B408,"")</f>
        <v/>
      </c>
      <c r="B408" t="e">
        <f>Weighting!$C$24</f>
        <v>#DIV/0!</v>
      </c>
      <c r="C408" t="e">
        <f>Weighting!$F$24</f>
        <v>#NUM!</v>
      </c>
      <c r="D408" t="e">
        <f>IF(C408=1,'Data Transformation'!$G$3+0.5*'Data Transformation'!$W$25,IF(C409=1,D409-'Data Transformation'!$W$25,FALSE))</f>
        <v>#NUM!</v>
      </c>
      <c r="E408">
        <f t="array" ref="E408">IF(ISLOGICAL(D408),"",FREQUENCY(IF('Data Transformation'!$B$425:$B$8425='Bin Analysis'!$B387,'Data Transformation'!$G$425:$G$8425),D408))</f>
        <v>2001</v>
      </c>
      <c r="F408">
        <f t="shared" si="48"/>
        <v>0</v>
      </c>
      <c r="G408">
        <f>Weighting!$H$24</f>
        <v>0</v>
      </c>
      <c r="H408">
        <f t="array" ref="H408">FREQUENCY(IF('Data Transformation'!$B$4:$B$8425=B387,'Data Transformation'!$G$4:$G$8425),'Bin Analysis'!$B408)</f>
        <v>2073</v>
      </c>
      <c r="I408">
        <f t="shared" si="49"/>
        <v>0</v>
      </c>
      <c r="J408">
        <f t="shared" si="50"/>
        <v>0</v>
      </c>
      <c r="K408">
        <f>J408*Weighting!$W$24</f>
        <v>0</v>
      </c>
      <c r="M408" s="14"/>
    </row>
    <row r="409" spans="1:25" x14ac:dyDescent="0.25">
      <c r="A409" s="32" t="str">
        <f>IF(Weighting!$P$25&gt;0,B409,"")</f>
        <v/>
      </c>
      <c r="B409" t="e">
        <f>Weighting!$C$25</f>
        <v>#DIV/0!</v>
      </c>
      <c r="C409" t="e">
        <f>Weighting!$F$25</f>
        <v>#NUM!</v>
      </c>
      <c r="D409" t="e">
        <f>IF(C409=1,'Data Transformation'!$G$3+0.5*'Data Transformation'!$W$25,IF(C410=1,D410-'Data Transformation'!$W$25,FALSE))</f>
        <v>#NUM!</v>
      </c>
      <c r="E409">
        <f t="array" ref="E409">IF(ISLOGICAL(D409),"",FREQUENCY(IF('Data Transformation'!$B$425:$B$8425='Bin Analysis'!$B387,'Data Transformation'!$G$425:$G$8425),D409))</f>
        <v>2001</v>
      </c>
      <c r="F409">
        <f t="shared" si="48"/>
        <v>0</v>
      </c>
      <c r="G409">
        <f>Weighting!$H$25</f>
        <v>0</v>
      </c>
      <c r="H409">
        <f t="array" ref="H409">FREQUENCY(IF('Data Transformation'!$B$4:$B$8425=B387,'Data Transformation'!$G$4:$G$8425),'Bin Analysis'!$B409)</f>
        <v>2073</v>
      </c>
      <c r="I409">
        <f t="shared" si="49"/>
        <v>0</v>
      </c>
      <c r="J409">
        <f t="shared" si="50"/>
        <v>0</v>
      </c>
      <c r="K409">
        <f>J409*Weighting!$W$25</f>
        <v>0</v>
      </c>
      <c r="M409" s="14"/>
    </row>
    <row r="410" spans="1:25" x14ac:dyDescent="0.25">
      <c r="O410"/>
      <c r="P410"/>
      <c r="Q410"/>
      <c r="R410"/>
    </row>
    <row r="411" spans="1:25" ht="23.25" x14ac:dyDescent="0.35">
      <c r="A411" s="21" t="s">
        <v>0</v>
      </c>
      <c r="B411" s="21" t="str">
        <f>IFERROR(VLOOKUP(C411,'Data Transformation'!$L$6:$M$426,2,FALSE),"")</f>
        <v/>
      </c>
      <c r="C411" s="21">
        <f>C387+1</f>
        <v>17</v>
      </c>
      <c r="D411" s="21"/>
      <c r="E411" s="21"/>
      <c r="F411" s="21"/>
      <c r="G411" s="21"/>
      <c r="H411" s="22"/>
      <c r="I411" s="22"/>
      <c r="J411" s="22"/>
      <c r="K411" s="21"/>
      <c r="L411" s="21" t="str">
        <f>B411</f>
        <v/>
      </c>
      <c r="M411" s="23" t="e">
        <f>INDEX('Data Transformation'!$O$4:$O$424,MATCH($B411,'Data Transformation'!$M$4:$M$424,0),MATCH($M$2,'Data Transformation'!$O$3,0))</f>
        <v>#N/A</v>
      </c>
      <c r="N411" s="27" t="e">
        <f>IF('Input and Summary Results'!$J$16="minimum",'Bin Analysis'!X412/(M411-1),'Bin Analysis'!Y411/('Bin Analysis'!M411-1))</f>
        <v>#N/A</v>
      </c>
      <c r="O411" s="27" t="e">
        <f>IF(M411=FALSE,NA(),(VLOOKUP(1,C414:K433,4,FALSE))/(M411-1))</f>
        <v>#N/A</v>
      </c>
      <c r="P411" s="27" t="e">
        <f>IF(M411=FALSE,NA(),SUM(J414:J433)/Weighting!$S$5)</f>
        <v>#N/A</v>
      </c>
      <c r="Q411" s="27" t="e">
        <f>IF(M411=FALSE,NA(),SUM(K414:K433)/Weighting!$S$6)</f>
        <v>#N/A</v>
      </c>
      <c r="R411" s="27" t="e">
        <f>IF(M411=FALSE,NA(),(VLOOKUP(1,G414:K433,3,FALSE))/(M411-1))</f>
        <v>#N/A</v>
      </c>
      <c r="S411" s="22" t="e">
        <f>IF(M411=FALSE,NA(),IF(SUM(J414:J433)=2,"yes","no"))</f>
        <v>#N/A</v>
      </c>
      <c r="X411" s="2" cm="2">
        <f t="array" ref="X411:X412">FREQUENCY(IF('Data Transformation'!$B$425:$B$6424='Bin Analysis'!L411,'Data Transformation'!$G$425:$G$6424),'Data Transformation'!$U$11)</f>
        <v>0</v>
      </c>
      <c r="Y411" s="2" cm="2">
        <f t="array" ref="Y411:Y412">FREQUENCY(IF('Data Transformation'!$B$425:$B$6424='Bin Analysis'!L411,'Data Transformation'!$G$425:$G$6424),'Data Transformation'!$U$12)</f>
        <v>0</v>
      </c>
    </row>
    <row r="412" spans="1:25" x14ac:dyDescent="0.25">
      <c r="A412" s="14" t="s">
        <v>67</v>
      </c>
      <c r="B412" t="s">
        <v>47</v>
      </c>
      <c r="C412" t="s">
        <v>5</v>
      </c>
      <c r="D412" t="s">
        <v>100</v>
      </c>
      <c r="E412" t="s">
        <v>101</v>
      </c>
      <c r="F412" t="s">
        <v>102</v>
      </c>
      <c r="G412" t="s">
        <v>70</v>
      </c>
      <c r="H412" t="s">
        <v>31</v>
      </c>
      <c r="I412" t="s">
        <v>32</v>
      </c>
      <c r="J412" t="s">
        <v>46</v>
      </c>
      <c r="K412" s="14" t="s">
        <v>45</v>
      </c>
      <c r="M412" s="14"/>
      <c r="X412" s="2">
        <v>0</v>
      </c>
      <c r="Y412" s="2">
        <v>0</v>
      </c>
    </row>
    <row r="413" spans="1:25" x14ac:dyDescent="0.25">
      <c r="A413" s="32"/>
      <c r="D413" t="e">
        <f>IF(C413=1,'Data Transformation'!$G$3+0.5*'Data Transformation'!$W$25,IF(C414=1,D414-'Data Transformation'!$W$25,FALSE))</f>
        <v>#NUM!</v>
      </c>
      <c r="E413">
        <f t="array" ref="E413">IF(ISLOGICAL(D413),"",FREQUENCY(IF('Data Transformation'!$B$425:$B$8425='Bin Analysis'!$B411,'Data Transformation'!$G$425:$G$8425),D413))</f>
        <v>2001</v>
      </c>
      <c r="F413" t="e">
        <f>IF(ISLOGICAL(D413),"",E413-E412)</f>
        <v>#VALUE!</v>
      </c>
      <c r="M413" s="14"/>
    </row>
    <row r="414" spans="1:25" x14ac:dyDescent="0.25">
      <c r="A414" s="32" t="e">
        <f>IF(Weighting!$P$6&gt;0,B414,"")</f>
        <v>#NUM!</v>
      </c>
      <c r="B414" t="e">
        <f>Weighting!$C$6</f>
        <v>#DIV/0!</v>
      </c>
      <c r="C414" t="e">
        <f>Weighting!$F$6</f>
        <v>#NUM!</v>
      </c>
      <c r="D414" t="e">
        <f>IF(C414=1,'Data Transformation'!$G$3+0.5*'Data Transformation'!$W$25,IF(C415=1,D415-'Data Transformation'!$W$25,FALSE))</f>
        <v>#NUM!</v>
      </c>
      <c r="E414">
        <f t="array" ref="E414">IF(ISLOGICAL(D414),"",FREQUENCY(IF('Data Transformation'!$B$425:$B$8425='Bin Analysis'!$B411,'Data Transformation'!$G$425:$G$8425),D414))</f>
        <v>2001</v>
      </c>
      <c r="F414">
        <f>IF(ISLOGICAL(D414),"",E414-E413)</f>
        <v>0</v>
      </c>
      <c r="G414">
        <f>Weighting!$H$6</f>
        <v>1</v>
      </c>
      <c r="H414">
        <f t="array" ref="H414">FREQUENCY(IF('Data Transformation'!$B$4:$B$8425=B411,'Data Transformation'!$G$4:$G$8425),'Bin Analysis'!$B414)</f>
        <v>2073</v>
      </c>
      <c r="I414">
        <f>H414-H413</f>
        <v>2073</v>
      </c>
      <c r="J414">
        <f>IF(I414=0,0,1)</f>
        <v>1</v>
      </c>
      <c r="K414" t="e">
        <f>J414*Weighting!$W$6</f>
        <v>#NUM!</v>
      </c>
      <c r="M414" s="14"/>
    </row>
    <row r="415" spans="1:25" x14ac:dyDescent="0.25">
      <c r="A415" s="32" t="str">
        <f>IF(Weighting!$P$7&gt;0,B415,"")</f>
        <v/>
      </c>
      <c r="B415" t="e">
        <f>Weighting!$C$7</f>
        <v>#DIV/0!</v>
      </c>
      <c r="C415" t="e">
        <f>Weighting!$F$7</f>
        <v>#NUM!</v>
      </c>
      <c r="D415" t="e">
        <f>IF(C415=1,'Data Transformation'!$G$3+0.5*'Data Transformation'!$W$25,IF(C416=1,D416-'Data Transformation'!$W$25,FALSE))</f>
        <v>#NUM!</v>
      </c>
      <c r="E415">
        <f t="array" ref="E415">IF(ISLOGICAL(D415),"",FREQUENCY(IF('Data Transformation'!$B$425:$B$8425='Bin Analysis'!$B411,'Data Transformation'!$G$425:$G$8425),D415))</f>
        <v>2001</v>
      </c>
      <c r="F415">
        <f t="shared" ref="F415:F433" si="51">IF(ISLOGICAL(D415),"",E415-E414)</f>
        <v>0</v>
      </c>
      <c r="G415">
        <f>Weighting!$H$7</f>
        <v>0</v>
      </c>
      <c r="H415">
        <f t="array" ref="H415">FREQUENCY(IF('Data Transformation'!$B$4:$B$8425=B411,'Data Transformation'!$G$4:$G$8425),'Bin Analysis'!$B415)</f>
        <v>2073</v>
      </c>
      <c r="I415">
        <f t="shared" ref="I415:I433" si="52">H415-H414</f>
        <v>0</v>
      </c>
      <c r="J415">
        <f>IF(I415=0,0,1)</f>
        <v>0</v>
      </c>
      <c r="K415">
        <f>J415*Weighting!$W$7</f>
        <v>0</v>
      </c>
      <c r="M415" s="14"/>
    </row>
    <row r="416" spans="1:25" x14ac:dyDescent="0.25">
      <c r="A416" s="32" t="str">
        <f>IF(Weighting!$P$8&gt;0,B416,"")</f>
        <v/>
      </c>
      <c r="B416" t="e">
        <f>Weighting!$C$8</f>
        <v>#DIV/0!</v>
      </c>
      <c r="C416" t="e">
        <f>Weighting!$F$8</f>
        <v>#NUM!</v>
      </c>
      <c r="D416" t="e">
        <f>IF(C416=1,'Data Transformation'!$G$3+0.5*'Data Transformation'!$W$25,IF(C417=1,D417-'Data Transformation'!$W$25,FALSE))</f>
        <v>#NUM!</v>
      </c>
      <c r="E416">
        <f t="array" ref="E416">IF(ISLOGICAL(D416),"",FREQUENCY(IF('Data Transformation'!$B$425:$B$8425='Bin Analysis'!$B411,'Data Transformation'!$G$425:$G$8425),D416))</f>
        <v>2001</v>
      </c>
      <c r="F416">
        <f t="shared" si="51"/>
        <v>0</v>
      </c>
      <c r="G416">
        <f>Weighting!$H$8</f>
        <v>0</v>
      </c>
      <c r="H416">
        <f t="array" ref="H416">FREQUENCY(IF('Data Transformation'!$B$4:$B$8425=B411,'Data Transformation'!$G$4:$G$8425),'Bin Analysis'!$B416)</f>
        <v>2073</v>
      </c>
      <c r="I416">
        <f t="shared" si="52"/>
        <v>0</v>
      </c>
      <c r="J416">
        <f t="shared" ref="J416:J433" si="53">IF(I416=0,0,1)</f>
        <v>0</v>
      </c>
      <c r="K416">
        <f>J416*Weighting!$W$8</f>
        <v>0</v>
      </c>
      <c r="M416" s="14"/>
    </row>
    <row r="417" spans="1:13" x14ac:dyDescent="0.25">
      <c r="A417" s="32" t="str">
        <f>IF(Weighting!$P$9&gt;0,B417,"")</f>
        <v/>
      </c>
      <c r="B417" s="50" t="e">
        <f>Weighting!$C$9</f>
        <v>#DIV/0!</v>
      </c>
      <c r="C417" t="e">
        <f>Weighting!$F$9</f>
        <v>#NUM!</v>
      </c>
      <c r="D417" t="e">
        <f>IF(C417=1,'Data Transformation'!$G$3+0.5*'Data Transformation'!$W$25,IF(C418=1,D418-'Data Transformation'!$W$25,FALSE))</f>
        <v>#NUM!</v>
      </c>
      <c r="E417">
        <f t="array" ref="E417">IF(ISLOGICAL(D417),"",FREQUENCY(IF('Data Transformation'!$B$425:$B$8425='Bin Analysis'!$B411,'Data Transformation'!$G$425:$G$8425),D417))</f>
        <v>2001</v>
      </c>
      <c r="F417">
        <f t="shared" si="51"/>
        <v>0</v>
      </c>
      <c r="G417">
        <f>Weighting!$H$9</f>
        <v>0</v>
      </c>
      <c r="H417">
        <f t="array" ref="H417">FREQUENCY(IF('Data Transformation'!$B$4:$B$8425=B411,'Data Transformation'!$G$4:$G$8425),'Bin Analysis'!$B417)</f>
        <v>2073</v>
      </c>
      <c r="I417">
        <f t="shared" si="52"/>
        <v>0</v>
      </c>
      <c r="J417">
        <f t="shared" si="53"/>
        <v>0</v>
      </c>
      <c r="K417">
        <f>J417*Weighting!$W$9</f>
        <v>0</v>
      </c>
      <c r="M417" s="14"/>
    </row>
    <row r="418" spans="1:13" x14ac:dyDescent="0.25">
      <c r="A418" s="32" t="str">
        <f>IF(Weighting!$P$10&gt;0,B418,"")</f>
        <v/>
      </c>
      <c r="B418" t="e">
        <f>Weighting!$C$10</f>
        <v>#DIV/0!</v>
      </c>
      <c r="C418" t="e">
        <f>Weighting!$F$10</f>
        <v>#NUM!</v>
      </c>
      <c r="D418" t="e">
        <f>IF(C418=1,'Data Transformation'!$G$3+0.5*'Data Transformation'!$W$25,IF(C419=1,D419-'Data Transformation'!$W$25,FALSE))</f>
        <v>#NUM!</v>
      </c>
      <c r="E418">
        <f t="array" ref="E418">IF(ISLOGICAL(D418),"",FREQUENCY(IF('Data Transformation'!$B$425:$B$8425='Bin Analysis'!$B411,'Data Transformation'!$G$425:$G$8425),D418))</f>
        <v>2001</v>
      </c>
      <c r="F418">
        <f t="shared" si="51"/>
        <v>0</v>
      </c>
      <c r="G418">
        <f>Weighting!$H$10</f>
        <v>0</v>
      </c>
      <c r="H418">
        <f t="array" ref="H418">FREQUENCY(IF('Data Transformation'!$B$4:$B$8425=B411,'Data Transformation'!$G$4:$G$8425),'Bin Analysis'!$B418)</f>
        <v>2073</v>
      </c>
      <c r="I418">
        <f t="shared" si="52"/>
        <v>0</v>
      </c>
      <c r="J418">
        <f t="shared" si="53"/>
        <v>0</v>
      </c>
      <c r="K418">
        <f>J418*Weighting!$W$10</f>
        <v>0</v>
      </c>
      <c r="M418" s="14"/>
    </row>
    <row r="419" spans="1:13" x14ac:dyDescent="0.25">
      <c r="A419" s="32" t="str">
        <f>IF(Weighting!$P$11&gt;0,B419,"")</f>
        <v/>
      </c>
      <c r="B419" t="e">
        <f>Weighting!$C$11</f>
        <v>#DIV/0!</v>
      </c>
      <c r="C419" t="e">
        <f>Weighting!$F$11</f>
        <v>#NUM!</v>
      </c>
      <c r="D419" t="e">
        <f>IF(C419=1,'Data Transformation'!$G$3+0.5*'Data Transformation'!$W$25,IF(C420=1,D420-'Data Transformation'!$W$25,FALSE))</f>
        <v>#NUM!</v>
      </c>
      <c r="E419">
        <f t="array" ref="E419">IF(ISLOGICAL(D419),"",FREQUENCY(IF('Data Transformation'!$B$425:$B$8425='Bin Analysis'!$B411,'Data Transformation'!$G$425:$G$8425),D419))</f>
        <v>2001</v>
      </c>
      <c r="F419">
        <f t="shared" si="51"/>
        <v>0</v>
      </c>
      <c r="G419">
        <f>Weighting!$H$11</f>
        <v>0</v>
      </c>
      <c r="H419">
        <f t="array" ref="H419">FREQUENCY(IF('Data Transformation'!$B$4:$B$8425=B411,'Data Transformation'!$G$4:$G$8425),'Bin Analysis'!$B419)</f>
        <v>2073</v>
      </c>
      <c r="I419">
        <f t="shared" si="52"/>
        <v>0</v>
      </c>
      <c r="J419">
        <f t="shared" si="53"/>
        <v>0</v>
      </c>
      <c r="K419">
        <f>J419*Weighting!$W$11</f>
        <v>0</v>
      </c>
      <c r="M419" s="14"/>
    </row>
    <row r="420" spans="1:13" x14ac:dyDescent="0.25">
      <c r="A420" s="32" t="str">
        <f>IF(Weighting!$P$12&gt;0,B420,"")</f>
        <v/>
      </c>
      <c r="B420" t="e">
        <f>Weighting!$C$12</f>
        <v>#DIV/0!</v>
      </c>
      <c r="C420" t="e">
        <f>Weighting!$F$12</f>
        <v>#NUM!</v>
      </c>
      <c r="D420" t="e">
        <f>IF(C420=1,'Data Transformation'!$G$3+0.5*'Data Transformation'!$W$25,IF(C421=1,D421-'Data Transformation'!$W$25,FALSE))</f>
        <v>#NUM!</v>
      </c>
      <c r="E420">
        <f t="array" ref="E420">IF(ISLOGICAL(D420),"",FREQUENCY(IF('Data Transformation'!$B$425:$B$8425='Bin Analysis'!$B411,'Data Transformation'!$G$425:$G$8425),D420))</f>
        <v>2001</v>
      </c>
      <c r="F420">
        <f t="shared" si="51"/>
        <v>0</v>
      </c>
      <c r="G420">
        <f>Weighting!$H$12</f>
        <v>0</v>
      </c>
      <c r="H420">
        <f t="array" ref="H420">FREQUENCY(IF('Data Transformation'!$B$4:$B$8425=B411,'Data Transformation'!$G$4:$G$8425),'Bin Analysis'!$B420)</f>
        <v>2073</v>
      </c>
      <c r="I420">
        <f t="shared" si="52"/>
        <v>0</v>
      </c>
      <c r="J420">
        <f t="shared" si="53"/>
        <v>0</v>
      </c>
      <c r="K420">
        <f>J420*Weighting!$W$12</f>
        <v>0</v>
      </c>
      <c r="M420" s="14"/>
    </row>
    <row r="421" spans="1:13" x14ac:dyDescent="0.25">
      <c r="A421" s="32" t="str">
        <f>IF(Weighting!$P$13&gt;0,B421,"")</f>
        <v/>
      </c>
      <c r="B421" t="e">
        <f>Weighting!$C$13</f>
        <v>#DIV/0!</v>
      </c>
      <c r="C421" t="e">
        <f>Weighting!$F$13</f>
        <v>#NUM!</v>
      </c>
      <c r="D421" t="e">
        <f>IF(C421=1,'Data Transformation'!$G$3+0.5*'Data Transformation'!$W$25,IF(C422=1,D422-'Data Transformation'!$W$25,FALSE))</f>
        <v>#NUM!</v>
      </c>
      <c r="E421">
        <f t="array" ref="E421">IF(ISLOGICAL(D421),"",FREQUENCY(IF('Data Transformation'!$B$425:$B$8425='Bin Analysis'!$B411,'Data Transformation'!$G$425:$G$8425),D421))</f>
        <v>2001</v>
      </c>
      <c r="F421">
        <f t="shared" si="51"/>
        <v>0</v>
      </c>
      <c r="G421">
        <f>Weighting!$H$13</f>
        <v>0</v>
      </c>
      <c r="H421">
        <f t="array" ref="H421">FREQUENCY(IF('Data Transformation'!$B$4:$B$8425=B411,'Data Transformation'!$G$4:$G$8425),'Bin Analysis'!$B421)</f>
        <v>2073</v>
      </c>
      <c r="I421">
        <f t="shared" si="52"/>
        <v>0</v>
      </c>
      <c r="J421">
        <f t="shared" si="53"/>
        <v>0</v>
      </c>
      <c r="K421">
        <f>J421*Weighting!$W$13</f>
        <v>0</v>
      </c>
      <c r="M421" s="14"/>
    </row>
    <row r="422" spans="1:13" x14ac:dyDescent="0.25">
      <c r="A422" s="32" t="str">
        <f>IF(Weighting!$P$14&gt;0,B422,"")</f>
        <v/>
      </c>
      <c r="B422" t="e">
        <f>Weighting!$C$14</f>
        <v>#DIV/0!</v>
      </c>
      <c r="C422" t="e">
        <f>Weighting!$F$14</f>
        <v>#NUM!</v>
      </c>
      <c r="D422" t="e">
        <f>IF(C422=1,'Data Transformation'!$G$3+0.5*'Data Transformation'!$W$25,IF(C423=1,D423-'Data Transformation'!$W$25,FALSE))</f>
        <v>#NUM!</v>
      </c>
      <c r="E422">
        <f t="array" ref="E422">IF(ISLOGICAL(D422),"",FREQUENCY(IF('Data Transformation'!$B$425:$B$8425='Bin Analysis'!$B411,'Data Transformation'!$G$425:$G$8425),D422))</f>
        <v>2001</v>
      </c>
      <c r="F422">
        <f t="shared" si="51"/>
        <v>0</v>
      </c>
      <c r="G422">
        <f>Weighting!$H$14</f>
        <v>0</v>
      </c>
      <c r="H422">
        <f t="array" ref="H422">FREQUENCY(IF('Data Transformation'!$B$4:$B$8425=B411,'Data Transformation'!$G$4:$G$8425),'Bin Analysis'!$B422)</f>
        <v>2073</v>
      </c>
      <c r="I422">
        <f t="shared" si="52"/>
        <v>0</v>
      </c>
      <c r="J422">
        <f t="shared" si="53"/>
        <v>0</v>
      </c>
      <c r="K422">
        <f>J422*Weighting!$W$14</f>
        <v>0</v>
      </c>
      <c r="M422" s="14"/>
    </row>
    <row r="423" spans="1:13" x14ac:dyDescent="0.25">
      <c r="A423" s="32" t="str">
        <f>IF(Weighting!$P$15&gt;0,B423,"")</f>
        <v/>
      </c>
      <c r="B423" t="e">
        <f>Weighting!$C$15</f>
        <v>#DIV/0!</v>
      </c>
      <c r="C423" t="e">
        <f>Weighting!$F$15</f>
        <v>#NUM!</v>
      </c>
      <c r="D423" t="e">
        <f>IF(C423=1,'Data Transformation'!$G$3+0.5*'Data Transformation'!$W$25,IF(C424=1,D424-'Data Transformation'!$W$25,FALSE))</f>
        <v>#NUM!</v>
      </c>
      <c r="E423">
        <f t="array" ref="E423">IF(ISLOGICAL(D423),"",FREQUENCY(IF('Data Transformation'!$B$425:$B$8425='Bin Analysis'!$B411,'Data Transformation'!$G$425:$G$8425),D423))</f>
        <v>2001</v>
      </c>
      <c r="F423">
        <f t="shared" si="51"/>
        <v>0</v>
      </c>
      <c r="G423">
        <f>Weighting!$H$15</f>
        <v>0</v>
      </c>
      <c r="H423">
        <f t="array" ref="H423">FREQUENCY(IF('Data Transformation'!$B$4:$B$8425=B411,'Data Transformation'!$G$4:$G$8425),'Bin Analysis'!$B423)</f>
        <v>2073</v>
      </c>
      <c r="I423">
        <f t="shared" si="52"/>
        <v>0</v>
      </c>
      <c r="J423">
        <f t="shared" si="53"/>
        <v>0</v>
      </c>
      <c r="K423">
        <f>J423*Weighting!$W$15</f>
        <v>0</v>
      </c>
      <c r="M423" s="14"/>
    </row>
    <row r="424" spans="1:13" x14ac:dyDescent="0.25">
      <c r="A424" s="32" t="str">
        <f>IF(Weighting!$P$16&gt;0,B424,"")</f>
        <v/>
      </c>
      <c r="B424" t="e">
        <f>Weighting!$C$16</f>
        <v>#DIV/0!</v>
      </c>
      <c r="C424" t="e">
        <f>Weighting!$F$16</f>
        <v>#NUM!</v>
      </c>
      <c r="D424" t="e">
        <f>IF(C424=1,'Data Transformation'!$G$3+0.5*'Data Transformation'!$W$25,IF(C425=1,D425-'Data Transformation'!$W$25,FALSE))</f>
        <v>#NUM!</v>
      </c>
      <c r="E424">
        <f t="array" ref="E424">IF(ISLOGICAL(D424),"",FREQUENCY(IF('Data Transformation'!$B$425:$B$8425='Bin Analysis'!$B411,'Data Transformation'!$G$425:$G$8425),D424))</f>
        <v>2001</v>
      </c>
      <c r="F424">
        <f t="shared" si="51"/>
        <v>0</v>
      </c>
      <c r="G424">
        <f>Weighting!$H$16</f>
        <v>0</v>
      </c>
      <c r="H424">
        <f t="array" ref="H424">FREQUENCY(IF('Data Transformation'!$B$4:$B$8425=B411,'Data Transformation'!$G$4:$G$8425),'Bin Analysis'!$B424)</f>
        <v>2073</v>
      </c>
      <c r="I424">
        <f t="shared" si="52"/>
        <v>0</v>
      </c>
      <c r="J424">
        <f t="shared" si="53"/>
        <v>0</v>
      </c>
      <c r="K424">
        <f>J424*Weighting!$W$16</f>
        <v>0</v>
      </c>
      <c r="M424" s="14"/>
    </row>
    <row r="425" spans="1:13" x14ac:dyDescent="0.25">
      <c r="A425" s="32" t="str">
        <f>IF(Weighting!$P$17&gt;0,B425,"")</f>
        <v/>
      </c>
      <c r="B425" t="e">
        <f>Weighting!$C$17</f>
        <v>#DIV/0!</v>
      </c>
      <c r="C425" t="e">
        <f>Weighting!$F$17</f>
        <v>#NUM!</v>
      </c>
      <c r="D425" t="e">
        <f>IF(C425=1,'Data Transformation'!$G$3+0.5*'Data Transformation'!$W$25,IF(C426=1,D426-'Data Transformation'!$W$25,FALSE))</f>
        <v>#NUM!</v>
      </c>
      <c r="E425">
        <f t="array" ref="E425">IF(ISLOGICAL(D425),"",FREQUENCY(IF('Data Transformation'!$B$425:$B$8425='Bin Analysis'!$B411,'Data Transformation'!$G$425:$G$8425),D425))</f>
        <v>2001</v>
      </c>
      <c r="F425">
        <f t="shared" si="51"/>
        <v>0</v>
      </c>
      <c r="G425">
        <f>Weighting!$H$17</f>
        <v>0</v>
      </c>
      <c r="H425">
        <f t="array" ref="H425">FREQUENCY(IF('Data Transformation'!$B$4:$B$8425=B411,'Data Transformation'!$G$4:$G$8425),'Bin Analysis'!$B425)</f>
        <v>2073</v>
      </c>
      <c r="I425">
        <f t="shared" si="52"/>
        <v>0</v>
      </c>
      <c r="J425">
        <f t="shared" si="53"/>
        <v>0</v>
      </c>
      <c r="K425">
        <f>J425*Weighting!$W$17</f>
        <v>0</v>
      </c>
      <c r="M425" s="14"/>
    </row>
    <row r="426" spans="1:13" x14ac:dyDescent="0.25">
      <c r="A426" s="32" t="str">
        <f>IF(Weighting!$P$18&gt;0,B426,"")</f>
        <v/>
      </c>
      <c r="B426" t="e">
        <f>Weighting!$C$18</f>
        <v>#DIV/0!</v>
      </c>
      <c r="C426" t="e">
        <f>Weighting!$F$18</f>
        <v>#NUM!</v>
      </c>
      <c r="D426" t="e">
        <f>IF(C426=1,'Data Transformation'!$G$3+0.5*'Data Transformation'!$W$25,IF(C427=1,D427-'Data Transformation'!$W$25,FALSE))</f>
        <v>#NUM!</v>
      </c>
      <c r="E426">
        <f t="array" ref="E426">IF(ISLOGICAL(D426),"",FREQUENCY(IF('Data Transformation'!$B$425:$B$8425='Bin Analysis'!$B411,'Data Transformation'!$G$425:$G$8425),D426))</f>
        <v>2001</v>
      </c>
      <c r="F426">
        <f t="shared" si="51"/>
        <v>0</v>
      </c>
      <c r="G426">
        <f>Weighting!$H$18</f>
        <v>0</v>
      </c>
      <c r="H426">
        <f t="array" ref="H426">FREQUENCY(IF('Data Transformation'!$B$4:$B$8425=B411,'Data Transformation'!$G$4:$G$8425),'Bin Analysis'!$B426)</f>
        <v>2073</v>
      </c>
      <c r="I426">
        <f t="shared" si="52"/>
        <v>0</v>
      </c>
      <c r="J426">
        <f t="shared" si="53"/>
        <v>0</v>
      </c>
      <c r="K426">
        <f>J426*Weighting!$W$18</f>
        <v>0</v>
      </c>
      <c r="M426" s="14"/>
    </row>
    <row r="427" spans="1:13" x14ac:dyDescent="0.25">
      <c r="A427" s="32" t="str">
        <f>IF(Weighting!$P$19&gt;0,B427,"")</f>
        <v/>
      </c>
      <c r="B427" t="e">
        <f>Weighting!$C$19</f>
        <v>#DIV/0!</v>
      </c>
      <c r="C427" t="e">
        <f>Weighting!$F$19</f>
        <v>#NUM!</v>
      </c>
      <c r="D427" t="e">
        <f>IF(C427=1,'Data Transformation'!$G$3+0.5*'Data Transformation'!$W$25,IF(C428=1,D428-'Data Transformation'!$W$25,FALSE))</f>
        <v>#NUM!</v>
      </c>
      <c r="E427">
        <f t="array" ref="E427">IF(ISLOGICAL(D427),"",FREQUENCY(IF('Data Transformation'!$B$425:$B$8425='Bin Analysis'!$B411,'Data Transformation'!$G$425:$G$8425),D427))</f>
        <v>2001</v>
      </c>
      <c r="F427">
        <f t="shared" si="51"/>
        <v>0</v>
      </c>
      <c r="G427">
        <f>Weighting!$H$19</f>
        <v>0</v>
      </c>
      <c r="H427">
        <f t="array" ref="H427">FREQUENCY(IF('Data Transformation'!$B$4:$B$8425=B411,'Data Transformation'!$G$4:$G$8425),'Bin Analysis'!$B427)</f>
        <v>2073</v>
      </c>
      <c r="I427">
        <f t="shared" si="52"/>
        <v>0</v>
      </c>
      <c r="J427">
        <f t="shared" si="53"/>
        <v>0</v>
      </c>
      <c r="K427">
        <f>J427*Weighting!$W$19</f>
        <v>0</v>
      </c>
      <c r="M427" s="14"/>
    </row>
    <row r="428" spans="1:13" x14ac:dyDescent="0.25">
      <c r="A428" s="32" t="str">
        <f>IF(Weighting!$P$20&gt;0,B428,"")</f>
        <v/>
      </c>
      <c r="B428" t="e">
        <f>Weighting!$C$20</f>
        <v>#DIV/0!</v>
      </c>
      <c r="C428" t="e">
        <f>Weighting!$F$20</f>
        <v>#NUM!</v>
      </c>
      <c r="D428" t="e">
        <f>IF(C428=1,'Data Transformation'!$G$3+0.5*'Data Transformation'!$W$25,IF(C429=1,D429-'Data Transformation'!$W$25,FALSE))</f>
        <v>#NUM!</v>
      </c>
      <c r="E428">
        <f t="array" ref="E428">IF(ISLOGICAL(D428),"",FREQUENCY(IF('Data Transformation'!$B$425:$B$8425='Bin Analysis'!$B411,'Data Transformation'!$G$425:$G$8425),D428))</f>
        <v>2001</v>
      </c>
      <c r="F428">
        <f t="shared" si="51"/>
        <v>0</v>
      </c>
      <c r="G428">
        <f>Weighting!$H$20</f>
        <v>0</v>
      </c>
      <c r="H428">
        <f t="array" ref="H428">FREQUENCY(IF('Data Transformation'!$B$4:$B$8425=B411,'Data Transformation'!$G$4:$G$8425),'Bin Analysis'!$B428)</f>
        <v>2073</v>
      </c>
      <c r="I428">
        <f t="shared" si="52"/>
        <v>0</v>
      </c>
      <c r="J428">
        <f t="shared" si="53"/>
        <v>0</v>
      </c>
      <c r="K428">
        <f>J428*Weighting!$W$20</f>
        <v>0</v>
      </c>
      <c r="M428" s="14"/>
    </row>
    <row r="429" spans="1:13" x14ac:dyDescent="0.25">
      <c r="A429" s="32" t="str">
        <f>IF(Weighting!$P$21&gt;0,B429,"")</f>
        <v/>
      </c>
      <c r="B429" t="e">
        <f>Weighting!$C$21</f>
        <v>#DIV/0!</v>
      </c>
      <c r="C429" t="e">
        <f>Weighting!$F$21</f>
        <v>#NUM!</v>
      </c>
      <c r="D429" t="e">
        <f>IF(C429=1,'Data Transformation'!$G$3+0.5*'Data Transformation'!$W$25,IF(C430=1,D430-'Data Transformation'!$W$25,FALSE))</f>
        <v>#NUM!</v>
      </c>
      <c r="E429">
        <f t="array" ref="E429">IF(ISLOGICAL(D429),"",FREQUENCY(IF('Data Transformation'!$B$425:$B$8425='Bin Analysis'!$B411,'Data Transformation'!$G$425:$G$8425),D429))</f>
        <v>2001</v>
      </c>
      <c r="F429">
        <f t="shared" si="51"/>
        <v>0</v>
      </c>
      <c r="G429">
        <f>Weighting!$H$21</f>
        <v>0</v>
      </c>
      <c r="H429">
        <f t="array" ref="H429">FREQUENCY(IF('Data Transformation'!$B$4:$B$8425=B411,'Data Transformation'!$G$4:$G$8425),'Bin Analysis'!$B429)</f>
        <v>2073</v>
      </c>
      <c r="I429">
        <f t="shared" si="52"/>
        <v>0</v>
      </c>
      <c r="J429">
        <f t="shared" si="53"/>
        <v>0</v>
      </c>
      <c r="K429">
        <f>J429*Weighting!$W$21</f>
        <v>0</v>
      </c>
      <c r="M429" s="14"/>
    </row>
    <row r="430" spans="1:13" x14ac:dyDescent="0.25">
      <c r="A430" s="32" t="str">
        <f>IF(Weighting!$P$22&gt;0,B430,"")</f>
        <v/>
      </c>
      <c r="B430" t="e">
        <f>Weighting!$C$22</f>
        <v>#DIV/0!</v>
      </c>
      <c r="C430" t="e">
        <f>Weighting!$F$22</f>
        <v>#NUM!</v>
      </c>
      <c r="D430" t="e">
        <f>IF(C430=1,'Data Transformation'!$G$3+0.5*'Data Transformation'!$W$25,IF(C431=1,D431-'Data Transformation'!$W$25,FALSE))</f>
        <v>#NUM!</v>
      </c>
      <c r="E430">
        <f t="array" ref="E430">IF(ISLOGICAL(D430),"",FREQUENCY(IF('Data Transformation'!$B$425:$B$8425='Bin Analysis'!$B411,'Data Transformation'!$G$425:$G$8425),D430))</f>
        <v>2001</v>
      </c>
      <c r="F430">
        <f t="shared" si="51"/>
        <v>0</v>
      </c>
      <c r="G430">
        <f>Weighting!$H$22</f>
        <v>0</v>
      </c>
      <c r="H430">
        <f t="array" ref="H430">FREQUENCY(IF('Data Transformation'!$B$4:$B$8425=B411,'Data Transformation'!$G$4:$G$8425),'Bin Analysis'!$B430)</f>
        <v>2073</v>
      </c>
      <c r="I430">
        <f t="shared" si="52"/>
        <v>0</v>
      </c>
      <c r="J430">
        <f t="shared" si="53"/>
        <v>0</v>
      </c>
      <c r="K430">
        <f>J430*Weighting!$W$22</f>
        <v>0</v>
      </c>
      <c r="M430" s="14"/>
    </row>
    <row r="431" spans="1:13" x14ac:dyDescent="0.25">
      <c r="A431" s="32" t="str">
        <f>IF(Weighting!$P$23&gt;0,B431,"")</f>
        <v/>
      </c>
      <c r="B431" t="e">
        <f>Weighting!$C$23</f>
        <v>#DIV/0!</v>
      </c>
      <c r="C431" t="e">
        <f>Weighting!$F$23</f>
        <v>#NUM!</v>
      </c>
      <c r="D431" t="e">
        <f>IF(C431=1,'Data Transformation'!$G$3+0.5*'Data Transformation'!$W$25,IF(C432=1,D432-'Data Transformation'!$W$25,FALSE))</f>
        <v>#NUM!</v>
      </c>
      <c r="E431">
        <f t="array" ref="E431">IF(ISLOGICAL(D431),"",FREQUENCY(IF('Data Transformation'!$B$425:$B$8425='Bin Analysis'!$B411,'Data Transformation'!$G$425:$G$8425),D431))</f>
        <v>2001</v>
      </c>
      <c r="F431">
        <f t="shared" si="51"/>
        <v>0</v>
      </c>
      <c r="G431">
        <f>Weighting!$H$23</f>
        <v>0</v>
      </c>
      <c r="H431">
        <f t="array" ref="H431">FREQUENCY(IF('Data Transformation'!$B$4:$B$8425=B411,'Data Transformation'!$G$4:$G$8425),'Bin Analysis'!$B431)</f>
        <v>2073</v>
      </c>
      <c r="I431">
        <f t="shared" si="52"/>
        <v>0</v>
      </c>
      <c r="J431">
        <f t="shared" si="53"/>
        <v>0</v>
      </c>
      <c r="K431">
        <f>J431*Weighting!$W$23</f>
        <v>0</v>
      </c>
      <c r="M431" s="14"/>
    </row>
    <row r="432" spans="1:13" x14ac:dyDescent="0.25">
      <c r="A432" s="32" t="str">
        <f>IF(Weighting!$P$24&gt;0,B432,"")</f>
        <v/>
      </c>
      <c r="B432" t="e">
        <f>Weighting!$C$24</f>
        <v>#DIV/0!</v>
      </c>
      <c r="C432" t="e">
        <f>Weighting!$F$24</f>
        <v>#NUM!</v>
      </c>
      <c r="D432" t="e">
        <f>IF(C432=1,'Data Transformation'!$G$3+0.5*'Data Transformation'!$W$25,IF(C433=1,D433-'Data Transformation'!$W$25,FALSE))</f>
        <v>#NUM!</v>
      </c>
      <c r="E432">
        <f t="array" ref="E432">IF(ISLOGICAL(D432),"",FREQUENCY(IF('Data Transformation'!$B$425:$B$8425='Bin Analysis'!$B411,'Data Transformation'!$G$425:$G$8425),D432))</f>
        <v>2001</v>
      </c>
      <c r="F432">
        <f t="shared" si="51"/>
        <v>0</v>
      </c>
      <c r="G432">
        <f>Weighting!$H$24</f>
        <v>0</v>
      </c>
      <c r="H432">
        <f t="array" ref="H432">FREQUENCY(IF('Data Transformation'!$B$4:$B$8425=B411,'Data Transformation'!$G$4:$G$8425),'Bin Analysis'!$B432)</f>
        <v>2073</v>
      </c>
      <c r="I432">
        <f t="shared" si="52"/>
        <v>0</v>
      </c>
      <c r="J432">
        <f t="shared" si="53"/>
        <v>0</v>
      </c>
      <c r="K432">
        <f>J432*Weighting!$W$24</f>
        <v>0</v>
      </c>
      <c r="M432" s="14"/>
    </row>
    <row r="433" spans="1:25" x14ac:dyDescent="0.25">
      <c r="A433" s="32" t="str">
        <f>IF(Weighting!$P$25&gt;0,B433,"")</f>
        <v/>
      </c>
      <c r="B433" t="e">
        <f>Weighting!$C$25</f>
        <v>#DIV/0!</v>
      </c>
      <c r="C433" t="e">
        <f>Weighting!$F$25</f>
        <v>#NUM!</v>
      </c>
      <c r="D433" t="e">
        <f>IF(C433=1,'Data Transformation'!$G$3+0.5*'Data Transformation'!$W$25,IF(C434=1,D434-'Data Transformation'!$W$25,FALSE))</f>
        <v>#NUM!</v>
      </c>
      <c r="E433">
        <f t="array" ref="E433">IF(ISLOGICAL(D433),"",FREQUENCY(IF('Data Transformation'!$B$425:$B$8425='Bin Analysis'!$B411,'Data Transformation'!$G$425:$G$8425),D433))</f>
        <v>2001</v>
      </c>
      <c r="F433">
        <f t="shared" si="51"/>
        <v>0</v>
      </c>
      <c r="G433">
        <f>Weighting!$H$25</f>
        <v>0</v>
      </c>
      <c r="H433">
        <f t="array" ref="H433">FREQUENCY(IF('Data Transformation'!$B$4:$B$8425=B411,'Data Transformation'!$G$4:$G$8425),'Bin Analysis'!$B433)</f>
        <v>2073</v>
      </c>
      <c r="I433">
        <f t="shared" si="52"/>
        <v>0</v>
      </c>
      <c r="J433">
        <f t="shared" si="53"/>
        <v>0</v>
      </c>
      <c r="K433">
        <f>J433*Weighting!$W$25</f>
        <v>0</v>
      </c>
      <c r="M433" s="14"/>
    </row>
    <row r="434" spans="1:25" x14ac:dyDescent="0.25">
      <c r="O434"/>
      <c r="P434"/>
      <c r="Q434"/>
      <c r="R434"/>
    </row>
    <row r="435" spans="1:25" ht="23.25" x14ac:dyDescent="0.35">
      <c r="A435" s="21" t="s">
        <v>0</v>
      </c>
      <c r="B435" s="21" t="str">
        <f>IFERROR(VLOOKUP(C435,'Data Transformation'!$L$6:$M$426,2,FALSE),"")</f>
        <v/>
      </c>
      <c r="C435" s="21">
        <f>C411+1</f>
        <v>18</v>
      </c>
      <c r="D435" s="21"/>
      <c r="E435" s="21"/>
      <c r="F435" s="21"/>
      <c r="G435" s="21"/>
      <c r="H435" s="22"/>
      <c r="I435" s="22"/>
      <c r="J435" s="22"/>
      <c r="K435" s="21"/>
      <c r="L435" s="21" t="str">
        <f>B435</f>
        <v/>
      </c>
      <c r="M435" s="23" t="e">
        <f>INDEX('Data Transformation'!$O$4:$O$424,MATCH($B435,'Data Transformation'!$M$4:$M$424,0),MATCH($M$2,'Data Transformation'!$O$3,0))</f>
        <v>#N/A</v>
      </c>
      <c r="N435" s="27" t="e">
        <f>IF('Input and Summary Results'!$J$16="minimum",'Bin Analysis'!X436/(M435-1),'Bin Analysis'!Y435/('Bin Analysis'!M435-1))</f>
        <v>#N/A</v>
      </c>
      <c r="O435" s="27" t="e">
        <f>IF(M435=FALSE,NA(),(VLOOKUP(1,C438:K457,4,FALSE))/(M435-1))</f>
        <v>#N/A</v>
      </c>
      <c r="P435" s="27" t="e">
        <f>IF(M435=FALSE,NA(),SUM(J438:J457)/Weighting!$S$5)</f>
        <v>#N/A</v>
      </c>
      <c r="Q435" s="27" t="e">
        <f>IF(M435=FALSE,NA(),SUM(K438:K457)/Weighting!$S$6)</f>
        <v>#N/A</v>
      </c>
      <c r="R435" s="27" t="e">
        <f>IF(M435=FALSE,NA(),(VLOOKUP(1,G438:K457,3,FALSE))/(M435-1))</f>
        <v>#N/A</v>
      </c>
      <c r="S435" s="22" t="e">
        <f>IF(M435=FALSE,NA(),IF(SUM(J438:J457)=2,"yes","no"))</f>
        <v>#N/A</v>
      </c>
      <c r="X435" s="2" cm="2">
        <f t="array" ref="X435:X436">FREQUENCY(IF('Data Transformation'!$B$425:$B$6424='Bin Analysis'!L435,'Data Transformation'!$G$425:$G$6424),'Data Transformation'!$U$11)</f>
        <v>0</v>
      </c>
      <c r="Y435" s="2" cm="2">
        <f t="array" ref="Y435:Y436">FREQUENCY(IF('Data Transformation'!$B$425:$B$6424='Bin Analysis'!L435,'Data Transformation'!$G$425:$G$6424),'Data Transformation'!$U$12)</f>
        <v>0</v>
      </c>
    </row>
    <row r="436" spans="1:25" x14ac:dyDescent="0.25">
      <c r="A436" s="14" t="s">
        <v>67</v>
      </c>
      <c r="B436" t="s">
        <v>47</v>
      </c>
      <c r="C436" t="s">
        <v>5</v>
      </c>
      <c r="D436" t="s">
        <v>100</v>
      </c>
      <c r="E436" t="s">
        <v>101</v>
      </c>
      <c r="F436" t="s">
        <v>102</v>
      </c>
      <c r="G436" t="s">
        <v>70</v>
      </c>
      <c r="H436" t="s">
        <v>31</v>
      </c>
      <c r="I436" t="s">
        <v>32</v>
      </c>
      <c r="J436" t="s">
        <v>46</v>
      </c>
      <c r="K436" s="14" t="s">
        <v>45</v>
      </c>
      <c r="M436" s="14"/>
      <c r="X436" s="2">
        <v>0</v>
      </c>
      <c r="Y436" s="2">
        <v>0</v>
      </c>
    </row>
    <row r="437" spans="1:25" x14ac:dyDescent="0.25">
      <c r="A437" s="32"/>
      <c r="D437" t="e">
        <f>IF(C437=1,'Data Transformation'!$G$3+0.5*'Data Transformation'!$W$25,IF(C438=1,D438-'Data Transformation'!$W$25,FALSE))</f>
        <v>#NUM!</v>
      </c>
      <c r="E437">
        <f t="array" ref="E437">IF(ISLOGICAL(D437),"",FREQUENCY(IF('Data Transformation'!$B$425:$B$8425='Bin Analysis'!$B435,'Data Transformation'!$G$425:$G$8425),D437))</f>
        <v>2001</v>
      </c>
      <c r="F437" t="e">
        <f>IF(ISLOGICAL(D437),"",E437-E436)</f>
        <v>#VALUE!</v>
      </c>
      <c r="M437" s="14"/>
    </row>
    <row r="438" spans="1:25" x14ac:dyDescent="0.25">
      <c r="A438" s="32" t="e">
        <f>IF(Weighting!$P$6&gt;0,B438,"")</f>
        <v>#NUM!</v>
      </c>
      <c r="B438" t="e">
        <f>Weighting!$C$6</f>
        <v>#DIV/0!</v>
      </c>
      <c r="C438" t="e">
        <f>Weighting!$F$6</f>
        <v>#NUM!</v>
      </c>
      <c r="D438" t="e">
        <f>IF(C438=1,'Data Transformation'!$G$3+0.5*'Data Transformation'!$W$25,IF(C439=1,D439-'Data Transformation'!$W$25,FALSE))</f>
        <v>#NUM!</v>
      </c>
      <c r="E438">
        <f t="array" ref="E438">IF(ISLOGICAL(D438),"",FREQUENCY(IF('Data Transformation'!$B$425:$B$8425='Bin Analysis'!$B435,'Data Transformation'!$G$425:$G$8425),D438))</f>
        <v>2001</v>
      </c>
      <c r="F438">
        <f>IF(ISLOGICAL(D438),"",E438-E437)</f>
        <v>0</v>
      </c>
      <c r="G438">
        <f>Weighting!$H$6</f>
        <v>1</v>
      </c>
      <c r="H438">
        <f t="array" ref="H438">FREQUENCY(IF('Data Transformation'!$B$4:$B$8425=B435,'Data Transformation'!$G$4:$G$8425),'Bin Analysis'!$B438)</f>
        <v>2073</v>
      </c>
      <c r="I438">
        <f>H438-H437</f>
        <v>2073</v>
      </c>
      <c r="J438">
        <f>IF(I438=0,0,1)</f>
        <v>1</v>
      </c>
      <c r="K438" t="e">
        <f>J438*Weighting!$W$6</f>
        <v>#NUM!</v>
      </c>
      <c r="M438" s="14"/>
    </row>
    <row r="439" spans="1:25" x14ac:dyDescent="0.25">
      <c r="A439" s="32" t="str">
        <f>IF(Weighting!$P$7&gt;0,B439,"")</f>
        <v/>
      </c>
      <c r="B439" t="e">
        <f>Weighting!$C$7</f>
        <v>#DIV/0!</v>
      </c>
      <c r="C439" t="e">
        <f>Weighting!$F$7</f>
        <v>#NUM!</v>
      </c>
      <c r="D439" t="e">
        <f>IF(C439=1,'Data Transformation'!$G$3+0.5*'Data Transformation'!$W$25,IF(C440=1,D440-'Data Transformation'!$W$25,FALSE))</f>
        <v>#NUM!</v>
      </c>
      <c r="E439">
        <f t="array" ref="E439">IF(ISLOGICAL(D439),"",FREQUENCY(IF('Data Transformation'!$B$425:$B$8425='Bin Analysis'!$B435,'Data Transformation'!$G$425:$G$8425),D439))</f>
        <v>2001</v>
      </c>
      <c r="F439">
        <f t="shared" ref="F439:F457" si="54">IF(ISLOGICAL(D439),"",E439-E438)</f>
        <v>0</v>
      </c>
      <c r="G439">
        <f>Weighting!$H$7</f>
        <v>0</v>
      </c>
      <c r="H439">
        <f t="array" ref="H439">FREQUENCY(IF('Data Transformation'!$B$4:$B$8425=B435,'Data Transformation'!$G$4:$G$8425),'Bin Analysis'!$B439)</f>
        <v>2073</v>
      </c>
      <c r="I439">
        <f t="shared" ref="I439:I457" si="55">H439-H438</f>
        <v>0</v>
      </c>
      <c r="J439">
        <f>IF(I439=0,0,1)</f>
        <v>0</v>
      </c>
      <c r="K439">
        <f>J439*Weighting!$W$7</f>
        <v>0</v>
      </c>
      <c r="M439" s="14"/>
    </row>
    <row r="440" spans="1:25" x14ac:dyDescent="0.25">
      <c r="A440" s="32" t="str">
        <f>IF(Weighting!$P$8&gt;0,B440,"")</f>
        <v/>
      </c>
      <c r="B440" t="e">
        <f>Weighting!$C$8</f>
        <v>#DIV/0!</v>
      </c>
      <c r="C440" t="e">
        <f>Weighting!$F$8</f>
        <v>#NUM!</v>
      </c>
      <c r="D440" t="e">
        <f>IF(C440=1,'Data Transformation'!$G$3+0.5*'Data Transformation'!$W$25,IF(C441=1,D441-'Data Transformation'!$W$25,FALSE))</f>
        <v>#NUM!</v>
      </c>
      <c r="E440">
        <f t="array" ref="E440">IF(ISLOGICAL(D440),"",FREQUENCY(IF('Data Transformation'!$B$425:$B$8425='Bin Analysis'!$B435,'Data Transformation'!$G$425:$G$8425),D440))</f>
        <v>2001</v>
      </c>
      <c r="F440">
        <f t="shared" si="54"/>
        <v>0</v>
      </c>
      <c r="G440">
        <f>Weighting!$H$8</f>
        <v>0</v>
      </c>
      <c r="H440">
        <f t="array" ref="H440">FREQUENCY(IF('Data Transformation'!$B$4:$B$8425=B435,'Data Transformation'!$G$4:$G$8425),'Bin Analysis'!$B440)</f>
        <v>2073</v>
      </c>
      <c r="I440">
        <f t="shared" si="55"/>
        <v>0</v>
      </c>
      <c r="J440">
        <f t="shared" ref="J440:J457" si="56">IF(I440=0,0,1)</f>
        <v>0</v>
      </c>
      <c r="K440">
        <f>J440*Weighting!$W$8</f>
        <v>0</v>
      </c>
      <c r="M440" s="14"/>
    </row>
    <row r="441" spans="1:25" x14ac:dyDescent="0.25">
      <c r="A441" s="32" t="str">
        <f>IF(Weighting!$P$9&gt;0,B441,"")</f>
        <v/>
      </c>
      <c r="B441" s="50" t="e">
        <f>Weighting!$C$9</f>
        <v>#DIV/0!</v>
      </c>
      <c r="C441" t="e">
        <f>Weighting!$F$9</f>
        <v>#NUM!</v>
      </c>
      <c r="D441" t="e">
        <f>IF(C441=1,'Data Transformation'!$G$3+0.5*'Data Transformation'!$W$25,IF(C442=1,D442-'Data Transformation'!$W$25,FALSE))</f>
        <v>#NUM!</v>
      </c>
      <c r="E441">
        <f t="array" ref="E441">IF(ISLOGICAL(D441),"",FREQUENCY(IF('Data Transformation'!$B$425:$B$8425='Bin Analysis'!$B435,'Data Transformation'!$G$425:$G$8425),D441))</f>
        <v>2001</v>
      </c>
      <c r="F441">
        <f t="shared" si="54"/>
        <v>0</v>
      </c>
      <c r="G441">
        <f>Weighting!$H$9</f>
        <v>0</v>
      </c>
      <c r="H441">
        <f t="array" ref="H441">FREQUENCY(IF('Data Transformation'!$B$4:$B$8425=B435,'Data Transformation'!$G$4:$G$8425),'Bin Analysis'!$B441)</f>
        <v>2073</v>
      </c>
      <c r="I441">
        <f t="shared" si="55"/>
        <v>0</v>
      </c>
      <c r="J441">
        <f t="shared" si="56"/>
        <v>0</v>
      </c>
      <c r="K441">
        <f>J441*Weighting!$W$9</f>
        <v>0</v>
      </c>
      <c r="M441" s="14"/>
    </row>
    <row r="442" spans="1:25" x14ac:dyDescent="0.25">
      <c r="A442" s="32" t="str">
        <f>IF(Weighting!$P$10&gt;0,B442,"")</f>
        <v/>
      </c>
      <c r="B442" t="e">
        <f>Weighting!$C$10</f>
        <v>#DIV/0!</v>
      </c>
      <c r="C442" t="e">
        <f>Weighting!$F$10</f>
        <v>#NUM!</v>
      </c>
      <c r="D442" t="e">
        <f>IF(C442=1,'Data Transformation'!$G$3+0.5*'Data Transformation'!$W$25,IF(C443=1,D443-'Data Transformation'!$W$25,FALSE))</f>
        <v>#NUM!</v>
      </c>
      <c r="E442">
        <f t="array" ref="E442">IF(ISLOGICAL(D442),"",FREQUENCY(IF('Data Transformation'!$B$425:$B$8425='Bin Analysis'!$B435,'Data Transformation'!$G$425:$G$8425),D442))</f>
        <v>2001</v>
      </c>
      <c r="F442">
        <f t="shared" si="54"/>
        <v>0</v>
      </c>
      <c r="G442">
        <f>Weighting!$H$10</f>
        <v>0</v>
      </c>
      <c r="H442">
        <f t="array" ref="H442">FREQUENCY(IF('Data Transformation'!$B$4:$B$8425=B435,'Data Transformation'!$G$4:$G$8425),'Bin Analysis'!$B442)</f>
        <v>2073</v>
      </c>
      <c r="I442">
        <f t="shared" si="55"/>
        <v>0</v>
      </c>
      <c r="J442">
        <f t="shared" si="56"/>
        <v>0</v>
      </c>
      <c r="K442">
        <f>J442*Weighting!$W$10</f>
        <v>0</v>
      </c>
      <c r="M442" s="14"/>
    </row>
    <row r="443" spans="1:25" x14ac:dyDescent="0.25">
      <c r="A443" s="32" t="str">
        <f>IF(Weighting!$P$11&gt;0,B443,"")</f>
        <v/>
      </c>
      <c r="B443" t="e">
        <f>Weighting!$C$11</f>
        <v>#DIV/0!</v>
      </c>
      <c r="C443" t="e">
        <f>Weighting!$F$11</f>
        <v>#NUM!</v>
      </c>
      <c r="D443" t="e">
        <f>IF(C443=1,'Data Transformation'!$G$3+0.5*'Data Transformation'!$W$25,IF(C444=1,D444-'Data Transformation'!$W$25,FALSE))</f>
        <v>#NUM!</v>
      </c>
      <c r="E443">
        <f t="array" ref="E443">IF(ISLOGICAL(D443),"",FREQUENCY(IF('Data Transformation'!$B$425:$B$8425='Bin Analysis'!$B435,'Data Transformation'!$G$425:$G$8425),D443))</f>
        <v>2001</v>
      </c>
      <c r="F443">
        <f t="shared" si="54"/>
        <v>0</v>
      </c>
      <c r="G443">
        <f>Weighting!$H$11</f>
        <v>0</v>
      </c>
      <c r="H443">
        <f t="array" ref="H443">FREQUENCY(IF('Data Transformation'!$B$4:$B$8425=B435,'Data Transformation'!$G$4:$G$8425),'Bin Analysis'!$B443)</f>
        <v>2073</v>
      </c>
      <c r="I443">
        <f t="shared" si="55"/>
        <v>0</v>
      </c>
      <c r="J443">
        <f t="shared" si="56"/>
        <v>0</v>
      </c>
      <c r="K443">
        <f>J443*Weighting!$W$11</f>
        <v>0</v>
      </c>
      <c r="M443" s="14"/>
    </row>
    <row r="444" spans="1:25" x14ac:dyDescent="0.25">
      <c r="A444" s="32" t="str">
        <f>IF(Weighting!$P$12&gt;0,B444,"")</f>
        <v/>
      </c>
      <c r="B444" t="e">
        <f>Weighting!$C$12</f>
        <v>#DIV/0!</v>
      </c>
      <c r="C444" t="e">
        <f>Weighting!$F$12</f>
        <v>#NUM!</v>
      </c>
      <c r="D444" t="e">
        <f>IF(C444=1,'Data Transformation'!$G$3+0.5*'Data Transformation'!$W$25,IF(C445=1,D445-'Data Transformation'!$W$25,FALSE))</f>
        <v>#NUM!</v>
      </c>
      <c r="E444">
        <f t="array" ref="E444">IF(ISLOGICAL(D444),"",FREQUENCY(IF('Data Transformation'!$B$425:$B$8425='Bin Analysis'!$B435,'Data Transformation'!$G$425:$G$8425),D444))</f>
        <v>2001</v>
      </c>
      <c r="F444">
        <f t="shared" si="54"/>
        <v>0</v>
      </c>
      <c r="G444">
        <f>Weighting!$H$12</f>
        <v>0</v>
      </c>
      <c r="H444">
        <f t="array" ref="H444">FREQUENCY(IF('Data Transformation'!$B$4:$B$8425=B435,'Data Transformation'!$G$4:$G$8425),'Bin Analysis'!$B444)</f>
        <v>2073</v>
      </c>
      <c r="I444">
        <f t="shared" si="55"/>
        <v>0</v>
      </c>
      <c r="J444">
        <f t="shared" si="56"/>
        <v>0</v>
      </c>
      <c r="K444">
        <f>J444*Weighting!$W$12</f>
        <v>0</v>
      </c>
      <c r="M444" s="14"/>
    </row>
    <row r="445" spans="1:25" x14ac:dyDescent="0.25">
      <c r="A445" s="32" t="str">
        <f>IF(Weighting!$P$13&gt;0,B445,"")</f>
        <v/>
      </c>
      <c r="B445" t="e">
        <f>Weighting!$C$13</f>
        <v>#DIV/0!</v>
      </c>
      <c r="C445" t="e">
        <f>Weighting!$F$13</f>
        <v>#NUM!</v>
      </c>
      <c r="D445" t="e">
        <f>IF(C445=1,'Data Transformation'!$G$3+0.5*'Data Transformation'!$W$25,IF(C446=1,D446-'Data Transformation'!$W$25,FALSE))</f>
        <v>#NUM!</v>
      </c>
      <c r="E445">
        <f t="array" ref="E445">IF(ISLOGICAL(D445),"",FREQUENCY(IF('Data Transformation'!$B$425:$B$8425='Bin Analysis'!$B435,'Data Transformation'!$G$425:$G$8425),D445))</f>
        <v>2001</v>
      </c>
      <c r="F445">
        <f t="shared" si="54"/>
        <v>0</v>
      </c>
      <c r="G445">
        <f>Weighting!$H$13</f>
        <v>0</v>
      </c>
      <c r="H445">
        <f t="array" ref="H445">FREQUENCY(IF('Data Transformation'!$B$4:$B$8425=B435,'Data Transformation'!$G$4:$G$8425),'Bin Analysis'!$B445)</f>
        <v>2073</v>
      </c>
      <c r="I445">
        <f t="shared" si="55"/>
        <v>0</v>
      </c>
      <c r="J445">
        <f t="shared" si="56"/>
        <v>0</v>
      </c>
      <c r="K445">
        <f>J445*Weighting!$W$13</f>
        <v>0</v>
      </c>
      <c r="M445" s="14"/>
    </row>
    <row r="446" spans="1:25" x14ac:dyDescent="0.25">
      <c r="A446" s="32" t="str">
        <f>IF(Weighting!$P$14&gt;0,B446,"")</f>
        <v/>
      </c>
      <c r="B446" t="e">
        <f>Weighting!$C$14</f>
        <v>#DIV/0!</v>
      </c>
      <c r="C446" t="e">
        <f>Weighting!$F$14</f>
        <v>#NUM!</v>
      </c>
      <c r="D446" t="e">
        <f>IF(C446=1,'Data Transformation'!$G$3+0.5*'Data Transformation'!$W$25,IF(C447=1,D447-'Data Transformation'!$W$25,FALSE))</f>
        <v>#NUM!</v>
      </c>
      <c r="E446">
        <f t="array" ref="E446">IF(ISLOGICAL(D446),"",FREQUENCY(IF('Data Transformation'!$B$425:$B$8425='Bin Analysis'!$B435,'Data Transformation'!$G$425:$G$8425),D446))</f>
        <v>2001</v>
      </c>
      <c r="F446">
        <f t="shared" si="54"/>
        <v>0</v>
      </c>
      <c r="G446">
        <f>Weighting!$H$14</f>
        <v>0</v>
      </c>
      <c r="H446">
        <f t="array" ref="H446">FREQUENCY(IF('Data Transformation'!$B$4:$B$8425=B435,'Data Transformation'!$G$4:$G$8425),'Bin Analysis'!$B446)</f>
        <v>2073</v>
      </c>
      <c r="I446">
        <f t="shared" si="55"/>
        <v>0</v>
      </c>
      <c r="J446">
        <f t="shared" si="56"/>
        <v>0</v>
      </c>
      <c r="K446">
        <f>J446*Weighting!$W$14</f>
        <v>0</v>
      </c>
      <c r="M446" s="14"/>
    </row>
    <row r="447" spans="1:25" x14ac:dyDescent="0.25">
      <c r="A447" s="32" t="str">
        <f>IF(Weighting!$P$15&gt;0,B447,"")</f>
        <v/>
      </c>
      <c r="B447" t="e">
        <f>Weighting!$C$15</f>
        <v>#DIV/0!</v>
      </c>
      <c r="C447" t="e">
        <f>Weighting!$F$15</f>
        <v>#NUM!</v>
      </c>
      <c r="D447" t="e">
        <f>IF(C447=1,'Data Transformation'!$G$3+0.5*'Data Transformation'!$W$25,IF(C448=1,D448-'Data Transformation'!$W$25,FALSE))</f>
        <v>#NUM!</v>
      </c>
      <c r="E447">
        <f t="array" ref="E447">IF(ISLOGICAL(D447),"",FREQUENCY(IF('Data Transformation'!$B$425:$B$8425='Bin Analysis'!$B435,'Data Transformation'!$G$425:$G$8425),D447))</f>
        <v>2001</v>
      </c>
      <c r="F447">
        <f t="shared" si="54"/>
        <v>0</v>
      </c>
      <c r="G447">
        <f>Weighting!$H$15</f>
        <v>0</v>
      </c>
      <c r="H447">
        <f t="array" ref="H447">FREQUENCY(IF('Data Transformation'!$B$4:$B$8425=B435,'Data Transformation'!$G$4:$G$8425),'Bin Analysis'!$B447)</f>
        <v>2073</v>
      </c>
      <c r="I447">
        <f t="shared" si="55"/>
        <v>0</v>
      </c>
      <c r="J447">
        <f t="shared" si="56"/>
        <v>0</v>
      </c>
      <c r="K447">
        <f>J447*Weighting!$W$15</f>
        <v>0</v>
      </c>
      <c r="M447" s="14"/>
    </row>
    <row r="448" spans="1:25" x14ac:dyDescent="0.25">
      <c r="A448" s="32" t="str">
        <f>IF(Weighting!$P$16&gt;0,B448,"")</f>
        <v/>
      </c>
      <c r="B448" t="e">
        <f>Weighting!$C$16</f>
        <v>#DIV/0!</v>
      </c>
      <c r="C448" t="e">
        <f>Weighting!$F$16</f>
        <v>#NUM!</v>
      </c>
      <c r="D448" t="e">
        <f>IF(C448=1,'Data Transformation'!$G$3+0.5*'Data Transformation'!$W$25,IF(C449=1,D449-'Data Transformation'!$W$25,FALSE))</f>
        <v>#NUM!</v>
      </c>
      <c r="E448">
        <f t="array" ref="E448">IF(ISLOGICAL(D448),"",FREQUENCY(IF('Data Transformation'!$B$425:$B$8425='Bin Analysis'!$B435,'Data Transformation'!$G$425:$G$8425),D448))</f>
        <v>2001</v>
      </c>
      <c r="F448">
        <f t="shared" si="54"/>
        <v>0</v>
      </c>
      <c r="G448">
        <f>Weighting!$H$16</f>
        <v>0</v>
      </c>
      <c r="H448">
        <f t="array" ref="H448">FREQUENCY(IF('Data Transformation'!$B$4:$B$8425=B435,'Data Transformation'!$G$4:$G$8425),'Bin Analysis'!$B448)</f>
        <v>2073</v>
      </c>
      <c r="I448">
        <f t="shared" si="55"/>
        <v>0</v>
      </c>
      <c r="J448">
        <f t="shared" si="56"/>
        <v>0</v>
      </c>
      <c r="K448">
        <f>J448*Weighting!$W$16</f>
        <v>0</v>
      </c>
      <c r="M448" s="14"/>
    </row>
    <row r="449" spans="1:25" x14ac:dyDescent="0.25">
      <c r="A449" s="32" t="str">
        <f>IF(Weighting!$P$17&gt;0,B449,"")</f>
        <v/>
      </c>
      <c r="B449" t="e">
        <f>Weighting!$C$17</f>
        <v>#DIV/0!</v>
      </c>
      <c r="C449" t="e">
        <f>Weighting!$F$17</f>
        <v>#NUM!</v>
      </c>
      <c r="D449" t="e">
        <f>IF(C449=1,'Data Transformation'!$G$3+0.5*'Data Transformation'!$W$25,IF(C450=1,D450-'Data Transformation'!$W$25,FALSE))</f>
        <v>#NUM!</v>
      </c>
      <c r="E449">
        <f t="array" ref="E449">IF(ISLOGICAL(D449),"",FREQUENCY(IF('Data Transformation'!$B$425:$B$8425='Bin Analysis'!$B435,'Data Transformation'!$G$425:$G$8425),D449))</f>
        <v>2001</v>
      </c>
      <c r="F449">
        <f t="shared" si="54"/>
        <v>0</v>
      </c>
      <c r="G449">
        <f>Weighting!$H$17</f>
        <v>0</v>
      </c>
      <c r="H449">
        <f t="array" ref="H449">FREQUENCY(IF('Data Transformation'!$B$4:$B$8425=B435,'Data Transformation'!$G$4:$G$8425),'Bin Analysis'!$B449)</f>
        <v>2073</v>
      </c>
      <c r="I449">
        <f t="shared" si="55"/>
        <v>0</v>
      </c>
      <c r="J449">
        <f t="shared" si="56"/>
        <v>0</v>
      </c>
      <c r="K449">
        <f>J449*Weighting!$W$17</f>
        <v>0</v>
      </c>
      <c r="M449" s="14"/>
    </row>
    <row r="450" spans="1:25" x14ac:dyDescent="0.25">
      <c r="A450" s="32" t="str">
        <f>IF(Weighting!$P$18&gt;0,B450,"")</f>
        <v/>
      </c>
      <c r="B450" t="e">
        <f>Weighting!$C$18</f>
        <v>#DIV/0!</v>
      </c>
      <c r="C450" t="e">
        <f>Weighting!$F$18</f>
        <v>#NUM!</v>
      </c>
      <c r="D450" t="e">
        <f>IF(C450=1,'Data Transformation'!$G$3+0.5*'Data Transformation'!$W$25,IF(C451=1,D451-'Data Transformation'!$W$25,FALSE))</f>
        <v>#NUM!</v>
      </c>
      <c r="E450">
        <f t="array" ref="E450">IF(ISLOGICAL(D450),"",FREQUENCY(IF('Data Transformation'!$B$425:$B$8425='Bin Analysis'!$B435,'Data Transformation'!$G$425:$G$8425),D450))</f>
        <v>2001</v>
      </c>
      <c r="F450">
        <f t="shared" si="54"/>
        <v>0</v>
      </c>
      <c r="G450">
        <f>Weighting!$H$18</f>
        <v>0</v>
      </c>
      <c r="H450">
        <f t="array" ref="H450">FREQUENCY(IF('Data Transformation'!$B$4:$B$8425=B435,'Data Transformation'!$G$4:$G$8425),'Bin Analysis'!$B450)</f>
        <v>2073</v>
      </c>
      <c r="I450">
        <f t="shared" si="55"/>
        <v>0</v>
      </c>
      <c r="J450">
        <f t="shared" si="56"/>
        <v>0</v>
      </c>
      <c r="K450">
        <f>J450*Weighting!$W$18</f>
        <v>0</v>
      </c>
      <c r="M450" s="14"/>
    </row>
    <row r="451" spans="1:25" x14ac:dyDescent="0.25">
      <c r="A451" s="32" t="str">
        <f>IF(Weighting!$P$19&gt;0,B451,"")</f>
        <v/>
      </c>
      <c r="B451" t="e">
        <f>Weighting!$C$19</f>
        <v>#DIV/0!</v>
      </c>
      <c r="C451" t="e">
        <f>Weighting!$F$19</f>
        <v>#NUM!</v>
      </c>
      <c r="D451" t="e">
        <f>IF(C451=1,'Data Transformation'!$G$3+0.5*'Data Transformation'!$W$25,IF(C452=1,D452-'Data Transformation'!$W$25,FALSE))</f>
        <v>#NUM!</v>
      </c>
      <c r="E451">
        <f t="array" ref="E451">IF(ISLOGICAL(D451),"",FREQUENCY(IF('Data Transformation'!$B$425:$B$8425='Bin Analysis'!$B435,'Data Transformation'!$G$425:$G$8425),D451))</f>
        <v>2001</v>
      </c>
      <c r="F451">
        <f t="shared" si="54"/>
        <v>0</v>
      </c>
      <c r="G451">
        <f>Weighting!$H$19</f>
        <v>0</v>
      </c>
      <c r="H451">
        <f t="array" ref="H451">FREQUENCY(IF('Data Transformation'!$B$4:$B$8425=B435,'Data Transformation'!$G$4:$G$8425),'Bin Analysis'!$B451)</f>
        <v>2073</v>
      </c>
      <c r="I451">
        <f t="shared" si="55"/>
        <v>0</v>
      </c>
      <c r="J451">
        <f t="shared" si="56"/>
        <v>0</v>
      </c>
      <c r="K451">
        <f>J451*Weighting!$W$19</f>
        <v>0</v>
      </c>
      <c r="M451" s="14"/>
    </row>
    <row r="452" spans="1:25" x14ac:dyDescent="0.25">
      <c r="A452" s="32" t="str">
        <f>IF(Weighting!$P$20&gt;0,B452,"")</f>
        <v/>
      </c>
      <c r="B452" t="e">
        <f>Weighting!$C$20</f>
        <v>#DIV/0!</v>
      </c>
      <c r="C452" t="e">
        <f>Weighting!$F$20</f>
        <v>#NUM!</v>
      </c>
      <c r="D452" t="e">
        <f>IF(C452=1,'Data Transformation'!$G$3+0.5*'Data Transformation'!$W$25,IF(C453=1,D453-'Data Transformation'!$W$25,FALSE))</f>
        <v>#NUM!</v>
      </c>
      <c r="E452">
        <f t="array" ref="E452">IF(ISLOGICAL(D452),"",FREQUENCY(IF('Data Transformation'!$B$425:$B$8425='Bin Analysis'!$B435,'Data Transformation'!$G$425:$G$8425),D452))</f>
        <v>2001</v>
      </c>
      <c r="F452">
        <f t="shared" si="54"/>
        <v>0</v>
      </c>
      <c r="G452">
        <f>Weighting!$H$20</f>
        <v>0</v>
      </c>
      <c r="H452">
        <f t="array" ref="H452">FREQUENCY(IF('Data Transformation'!$B$4:$B$8425=B435,'Data Transformation'!$G$4:$G$8425),'Bin Analysis'!$B452)</f>
        <v>2073</v>
      </c>
      <c r="I452">
        <f t="shared" si="55"/>
        <v>0</v>
      </c>
      <c r="J452">
        <f t="shared" si="56"/>
        <v>0</v>
      </c>
      <c r="K452">
        <f>J452*Weighting!$W$20</f>
        <v>0</v>
      </c>
      <c r="M452" s="14"/>
    </row>
    <row r="453" spans="1:25" x14ac:dyDescent="0.25">
      <c r="A453" s="32" t="str">
        <f>IF(Weighting!$P$21&gt;0,B453,"")</f>
        <v/>
      </c>
      <c r="B453" t="e">
        <f>Weighting!$C$21</f>
        <v>#DIV/0!</v>
      </c>
      <c r="C453" t="e">
        <f>Weighting!$F$21</f>
        <v>#NUM!</v>
      </c>
      <c r="D453" t="e">
        <f>IF(C453=1,'Data Transformation'!$G$3+0.5*'Data Transformation'!$W$25,IF(C454=1,D454-'Data Transformation'!$W$25,FALSE))</f>
        <v>#NUM!</v>
      </c>
      <c r="E453">
        <f t="array" ref="E453">IF(ISLOGICAL(D453),"",FREQUENCY(IF('Data Transformation'!$B$425:$B$8425='Bin Analysis'!$B435,'Data Transformation'!$G$425:$G$8425),D453))</f>
        <v>2001</v>
      </c>
      <c r="F453">
        <f t="shared" si="54"/>
        <v>0</v>
      </c>
      <c r="G453">
        <f>Weighting!$H$21</f>
        <v>0</v>
      </c>
      <c r="H453">
        <f t="array" ref="H453">FREQUENCY(IF('Data Transformation'!$B$4:$B$8425=B435,'Data Transformation'!$G$4:$G$8425),'Bin Analysis'!$B453)</f>
        <v>2073</v>
      </c>
      <c r="I453">
        <f t="shared" si="55"/>
        <v>0</v>
      </c>
      <c r="J453">
        <f t="shared" si="56"/>
        <v>0</v>
      </c>
      <c r="K453">
        <f>J453*Weighting!$W$21</f>
        <v>0</v>
      </c>
      <c r="M453" s="14"/>
    </row>
    <row r="454" spans="1:25" x14ac:dyDescent="0.25">
      <c r="A454" s="32" t="str">
        <f>IF(Weighting!$P$22&gt;0,B454,"")</f>
        <v/>
      </c>
      <c r="B454" t="e">
        <f>Weighting!$C$22</f>
        <v>#DIV/0!</v>
      </c>
      <c r="C454" t="e">
        <f>Weighting!$F$22</f>
        <v>#NUM!</v>
      </c>
      <c r="D454" t="e">
        <f>IF(C454=1,'Data Transformation'!$G$3+0.5*'Data Transformation'!$W$25,IF(C455=1,D455-'Data Transformation'!$W$25,FALSE))</f>
        <v>#NUM!</v>
      </c>
      <c r="E454">
        <f t="array" ref="E454">IF(ISLOGICAL(D454),"",FREQUENCY(IF('Data Transformation'!$B$425:$B$8425='Bin Analysis'!$B435,'Data Transformation'!$G$425:$G$8425),D454))</f>
        <v>2001</v>
      </c>
      <c r="F454">
        <f t="shared" si="54"/>
        <v>0</v>
      </c>
      <c r="G454">
        <f>Weighting!$H$22</f>
        <v>0</v>
      </c>
      <c r="H454">
        <f t="array" ref="H454">FREQUENCY(IF('Data Transformation'!$B$4:$B$8425=B435,'Data Transformation'!$G$4:$G$8425),'Bin Analysis'!$B454)</f>
        <v>2073</v>
      </c>
      <c r="I454">
        <f t="shared" si="55"/>
        <v>0</v>
      </c>
      <c r="J454">
        <f t="shared" si="56"/>
        <v>0</v>
      </c>
      <c r="K454">
        <f>J454*Weighting!$W$22</f>
        <v>0</v>
      </c>
      <c r="M454" s="14"/>
    </row>
    <row r="455" spans="1:25" x14ac:dyDescent="0.25">
      <c r="A455" s="32" t="str">
        <f>IF(Weighting!$P$23&gt;0,B455,"")</f>
        <v/>
      </c>
      <c r="B455" t="e">
        <f>Weighting!$C$23</f>
        <v>#DIV/0!</v>
      </c>
      <c r="C455" t="e">
        <f>Weighting!$F$23</f>
        <v>#NUM!</v>
      </c>
      <c r="D455" t="e">
        <f>IF(C455=1,'Data Transformation'!$G$3+0.5*'Data Transformation'!$W$25,IF(C456=1,D456-'Data Transformation'!$W$25,FALSE))</f>
        <v>#NUM!</v>
      </c>
      <c r="E455">
        <f t="array" ref="E455">IF(ISLOGICAL(D455),"",FREQUENCY(IF('Data Transformation'!$B$425:$B$8425='Bin Analysis'!$B435,'Data Transformation'!$G$425:$G$8425),D455))</f>
        <v>2001</v>
      </c>
      <c r="F455">
        <f t="shared" si="54"/>
        <v>0</v>
      </c>
      <c r="G455">
        <f>Weighting!$H$23</f>
        <v>0</v>
      </c>
      <c r="H455">
        <f t="array" ref="H455">FREQUENCY(IF('Data Transformation'!$B$4:$B$8425=B435,'Data Transformation'!$G$4:$G$8425),'Bin Analysis'!$B455)</f>
        <v>2073</v>
      </c>
      <c r="I455">
        <f t="shared" si="55"/>
        <v>0</v>
      </c>
      <c r="J455">
        <f t="shared" si="56"/>
        <v>0</v>
      </c>
      <c r="K455">
        <f>J455*Weighting!$W$23</f>
        <v>0</v>
      </c>
      <c r="M455" s="14"/>
    </row>
    <row r="456" spans="1:25" x14ac:dyDescent="0.25">
      <c r="A456" s="32" t="str">
        <f>IF(Weighting!$P$24&gt;0,B456,"")</f>
        <v/>
      </c>
      <c r="B456" t="e">
        <f>Weighting!$C$24</f>
        <v>#DIV/0!</v>
      </c>
      <c r="C456" t="e">
        <f>Weighting!$F$24</f>
        <v>#NUM!</v>
      </c>
      <c r="D456" t="e">
        <f>IF(C456=1,'Data Transformation'!$G$3+0.5*'Data Transformation'!$W$25,IF(C457=1,D457-'Data Transformation'!$W$25,FALSE))</f>
        <v>#NUM!</v>
      </c>
      <c r="E456">
        <f t="array" ref="E456">IF(ISLOGICAL(D456),"",FREQUENCY(IF('Data Transformation'!$B$425:$B$8425='Bin Analysis'!$B435,'Data Transformation'!$G$425:$G$8425),D456))</f>
        <v>2001</v>
      </c>
      <c r="F456">
        <f t="shared" si="54"/>
        <v>0</v>
      </c>
      <c r="G456">
        <f>Weighting!$H$24</f>
        <v>0</v>
      </c>
      <c r="H456">
        <f t="array" ref="H456">FREQUENCY(IF('Data Transformation'!$B$4:$B$8425=B435,'Data Transformation'!$G$4:$G$8425),'Bin Analysis'!$B456)</f>
        <v>2073</v>
      </c>
      <c r="I456">
        <f t="shared" si="55"/>
        <v>0</v>
      </c>
      <c r="J456">
        <f t="shared" si="56"/>
        <v>0</v>
      </c>
      <c r="K456">
        <f>J456*Weighting!$W$24</f>
        <v>0</v>
      </c>
      <c r="M456" s="14"/>
    </row>
    <row r="457" spans="1:25" x14ac:dyDescent="0.25">
      <c r="A457" s="32" t="str">
        <f>IF(Weighting!$P$25&gt;0,B457,"")</f>
        <v/>
      </c>
      <c r="B457" t="e">
        <f>Weighting!$C$25</f>
        <v>#DIV/0!</v>
      </c>
      <c r="C457" t="e">
        <f>Weighting!$F$25</f>
        <v>#NUM!</v>
      </c>
      <c r="D457" t="e">
        <f>IF(C457=1,'Data Transformation'!$G$3+0.5*'Data Transformation'!$W$25,IF(C458=1,D458-'Data Transformation'!$W$25,FALSE))</f>
        <v>#NUM!</v>
      </c>
      <c r="E457">
        <f t="array" ref="E457">IF(ISLOGICAL(D457),"",FREQUENCY(IF('Data Transformation'!$B$425:$B$8425='Bin Analysis'!$B435,'Data Transformation'!$G$425:$G$8425),D457))</f>
        <v>2001</v>
      </c>
      <c r="F457">
        <f t="shared" si="54"/>
        <v>0</v>
      </c>
      <c r="G457">
        <f>Weighting!$H$25</f>
        <v>0</v>
      </c>
      <c r="H457">
        <f t="array" ref="H457">FREQUENCY(IF('Data Transformation'!$B$4:$B$8425=B435,'Data Transformation'!$G$4:$G$8425),'Bin Analysis'!$B457)</f>
        <v>2073</v>
      </c>
      <c r="I457">
        <f t="shared" si="55"/>
        <v>0</v>
      </c>
      <c r="J457">
        <f t="shared" si="56"/>
        <v>0</v>
      </c>
      <c r="K457">
        <f>J457*Weighting!$W$25</f>
        <v>0</v>
      </c>
      <c r="M457" s="14"/>
    </row>
    <row r="458" spans="1:25" x14ac:dyDescent="0.25">
      <c r="O458"/>
      <c r="P458"/>
      <c r="Q458"/>
      <c r="R458"/>
    </row>
    <row r="459" spans="1:25" ht="23.25" x14ac:dyDescent="0.35">
      <c r="A459" s="21" t="s">
        <v>0</v>
      </c>
      <c r="B459" s="21" t="str">
        <f>IFERROR(VLOOKUP(C459,'Data Transformation'!$L$6:$M$426,2,FALSE),"")</f>
        <v/>
      </c>
      <c r="C459" s="21">
        <f>C435+1</f>
        <v>19</v>
      </c>
      <c r="D459" s="21"/>
      <c r="E459" s="21"/>
      <c r="F459" s="21"/>
      <c r="G459" s="21"/>
      <c r="H459" s="22"/>
      <c r="I459" s="22"/>
      <c r="J459" s="22"/>
      <c r="K459" s="21"/>
      <c r="L459" s="21" t="str">
        <f>B459</f>
        <v/>
      </c>
      <c r="M459" s="23" t="e">
        <f>INDEX('Data Transformation'!$O$4:$O$424,MATCH($B459,'Data Transformation'!$M$4:$M$424,0),MATCH($M$2,'Data Transformation'!$O$3,0))</f>
        <v>#N/A</v>
      </c>
      <c r="N459" s="27" t="e">
        <f>IF('Input and Summary Results'!$J$16="minimum",'Bin Analysis'!X460/(M459-1),'Bin Analysis'!Y459/('Bin Analysis'!M459-1))</f>
        <v>#N/A</v>
      </c>
      <c r="O459" s="27" t="e">
        <f>IF(M459=FALSE,NA(),(VLOOKUP(1,C462:K481,4,FALSE))/(M459-1))</f>
        <v>#N/A</v>
      </c>
      <c r="P459" s="27" t="e">
        <f>IF(M459=FALSE,NA(),SUM(J462:J481)/Weighting!$S$5)</f>
        <v>#N/A</v>
      </c>
      <c r="Q459" s="27" t="e">
        <f>IF(M459=FALSE,NA(),SUM(K462:K481)/Weighting!$S$6)</f>
        <v>#N/A</v>
      </c>
      <c r="R459" s="27" t="e">
        <f>IF(M459=FALSE,NA(),(VLOOKUP(1,G462:K481,3,FALSE))/(M459-1))</f>
        <v>#N/A</v>
      </c>
      <c r="S459" s="22" t="e">
        <f>IF(M459=FALSE,NA(),IF(SUM(J462:J481)=2,"yes","no"))</f>
        <v>#N/A</v>
      </c>
      <c r="X459" s="2" cm="2">
        <f t="array" ref="X459:X460">FREQUENCY(IF('Data Transformation'!$B$425:$B$6424='Bin Analysis'!L459,'Data Transformation'!$G$425:$G$6424),'Data Transformation'!$U$11)</f>
        <v>0</v>
      </c>
      <c r="Y459" s="2" cm="2">
        <f t="array" ref="Y459:Y460">FREQUENCY(IF('Data Transformation'!$B$425:$B$6424='Bin Analysis'!L459,'Data Transformation'!$G$425:$G$6424),'Data Transformation'!$U$12)</f>
        <v>0</v>
      </c>
    </row>
    <row r="460" spans="1:25" x14ac:dyDescent="0.25">
      <c r="A460" s="14" t="s">
        <v>67</v>
      </c>
      <c r="B460" t="s">
        <v>47</v>
      </c>
      <c r="C460" t="s">
        <v>5</v>
      </c>
      <c r="D460" t="s">
        <v>100</v>
      </c>
      <c r="E460" t="s">
        <v>101</v>
      </c>
      <c r="F460" t="s">
        <v>102</v>
      </c>
      <c r="G460" t="s">
        <v>70</v>
      </c>
      <c r="H460" t="s">
        <v>31</v>
      </c>
      <c r="I460" t="s">
        <v>32</v>
      </c>
      <c r="J460" t="s">
        <v>46</v>
      </c>
      <c r="K460" s="14" t="s">
        <v>45</v>
      </c>
      <c r="M460" s="14"/>
      <c r="X460" s="2">
        <v>0</v>
      </c>
      <c r="Y460" s="2">
        <v>0</v>
      </c>
    </row>
    <row r="461" spans="1:25" x14ac:dyDescent="0.25">
      <c r="A461" s="32"/>
      <c r="D461" t="e">
        <f>IF(C461=1,'Data Transformation'!$G$3+0.5*'Data Transformation'!$W$25,IF(C462=1,D462-'Data Transformation'!$W$25,FALSE))</f>
        <v>#NUM!</v>
      </c>
      <c r="E461">
        <f t="array" ref="E461">IF(ISLOGICAL(D461),"",FREQUENCY(IF('Data Transformation'!$B$425:$B$8425='Bin Analysis'!$B459,'Data Transformation'!$G$425:$G$8425),D461))</f>
        <v>2001</v>
      </c>
      <c r="F461" t="e">
        <f>IF(ISLOGICAL(D461),"",E461-E460)</f>
        <v>#VALUE!</v>
      </c>
      <c r="M461" s="14"/>
    </row>
    <row r="462" spans="1:25" x14ac:dyDescent="0.25">
      <c r="A462" s="32" t="e">
        <f>IF(Weighting!$P$6&gt;0,B462,"")</f>
        <v>#NUM!</v>
      </c>
      <c r="B462" t="e">
        <f>Weighting!$C$6</f>
        <v>#DIV/0!</v>
      </c>
      <c r="C462" t="e">
        <f>Weighting!$F$6</f>
        <v>#NUM!</v>
      </c>
      <c r="D462" t="e">
        <f>IF(C462=1,'Data Transformation'!$G$3+0.5*'Data Transformation'!$W$25,IF(C463=1,D463-'Data Transformation'!$W$25,FALSE))</f>
        <v>#NUM!</v>
      </c>
      <c r="E462">
        <f t="array" ref="E462">IF(ISLOGICAL(D462),"",FREQUENCY(IF('Data Transformation'!$B$425:$B$8425='Bin Analysis'!$B459,'Data Transformation'!$G$425:$G$8425),D462))</f>
        <v>2001</v>
      </c>
      <c r="F462">
        <f>IF(ISLOGICAL(D462),"",E462-E461)</f>
        <v>0</v>
      </c>
      <c r="G462">
        <f>Weighting!$H$6</f>
        <v>1</v>
      </c>
      <c r="H462">
        <f t="array" ref="H462">FREQUENCY(IF('Data Transformation'!$B$4:$B$8425=B459,'Data Transformation'!$G$4:$G$8425),'Bin Analysis'!$B462)</f>
        <v>2073</v>
      </c>
      <c r="I462">
        <f>H462-H461</f>
        <v>2073</v>
      </c>
      <c r="J462">
        <f>IF(I462=0,0,1)</f>
        <v>1</v>
      </c>
      <c r="K462" t="e">
        <f>J462*Weighting!$W$6</f>
        <v>#NUM!</v>
      </c>
      <c r="M462" s="14"/>
    </row>
    <row r="463" spans="1:25" x14ac:dyDescent="0.25">
      <c r="A463" s="32" t="str">
        <f>IF(Weighting!$P$7&gt;0,B463,"")</f>
        <v/>
      </c>
      <c r="B463" t="e">
        <f>Weighting!$C$7</f>
        <v>#DIV/0!</v>
      </c>
      <c r="C463" t="e">
        <f>Weighting!$F$7</f>
        <v>#NUM!</v>
      </c>
      <c r="D463" t="e">
        <f>IF(C463=1,'Data Transformation'!$G$3+0.5*'Data Transformation'!$W$25,IF(C464=1,D464-'Data Transformation'!$W$25,FALSE))</f>
        <v>#NUM!</v>
      </c>
      <c r="E463">
        <f t="array" ref="E463">IF(ISLOGICAL(D463),"",FREQUENCY(IF('Data Transformation'!$B$425:$B$8425='Bin Analysis'!$B459,'Data Transformation'!$G$425:$G$8425),D463))</f>
        <v>2001</v>
      </c>
      <c r="F463">
        <f t="shared" ref="F463:F481" si="57">IF(ISLOGICAL(D463),"",E463-E462)</f>
        <v>0</v>
      </c>
      <c r="G463">
        <f>Weighting!$H$7</f>
        <v>0</v>
      </c>
      <c r="H463">
        <f t="array" ref="H463">FREQUENCY(IF('Data Transformation'!$B$4:$B$8425=B459,'Data Transformation'!$G$4:$G$8425),'Bin Analysis'!$B463)</f>
        <v>2073</v>
      </c>
      <c r="I463">
        <f t="shared" ref="I463:I481" si="58">H463-H462</f>
        <v>0</v>
      </c>
      <c r="J463">
        <f>IF(I463=0,0,1)</f>
        <v>0</v>
      </c>
      <c r="K463">
        <f>J463*Weighting!$W$7</f>
        <v>0</v>
      </c>
      <c r="M463" s="14"/>
    </row>
    <row r="464" spans="1:25" x14ac:dyDescent="0.25">
      <c r="A464" s="32" t="str">
        <f>IF(Weighting!$P$8&gt;0,B464,"")</f>
        <v/>
      </c>
      <c r="B464" t="e">
        <f>Weighting!$C$8</f>
        <v>#DIV/0!</v>
      </c>
      <c r="C464" t="e">
        <f>Weighting!$F$8</f>
        <v>#NUM!</v>
      </c>
      <c r="D464" t="e">
        <f>IF(C464=1,'Data Transformation'!$G$3+0.5*'Data Transformation'!$W$25,IF(C465=1,D465-'Data Transformation'!$W$25,FALSE))</f>
        <v>#NUM!</v>
      </c>
      <c r="E464">
        <f t="array" ref="E464">IF(ISLOGICAL(D464),"",FREQUENCY(IF('Data Transformation'!$B$425:$B$8425='Bin Analysis'!$B459,'Data Transformation'!$G$425:$G$8425),D464))</f>
        <v>2001</v>
      </c>
      <c r="F464">
        <f t="shared" si="57"/>
        <v>0</v>
      </c>
      <c r="G464">
        <f>Weighting!$H$8</f>
        <v>0</v>
      </c>
      <c r="H464">
        <f t="array" ref="H464">FREQUENCY(IF('Data Transformation'!$B$4:$B$8425=B459,'Data Transformation'!$G$4:$G$8425),'Bin Analysis'!$B464)</f>
        <v>2073</v>
      </c>
      <c r="I464">
        <f t="shared" si="58"/>
        <v>0</v>
      </c>
      <c r="J464">
        <f t="shared" ref="J464:J481" si="59">IF(I464=0,0,1)</f>
        <v>0</v>
      </c>
      <c r="K464">
        <f>J464*Weighting!$W$8</f>
        <v>0</v>
      </c>
      <c r="M464" s="14"/>
    </row>
    <row r="465" spans="1:13" x14ac:dyDescent="0.25">
      <c r="A465" s="32" t="str">
        <f>IF(Weighting!$P$9&gt;0,B465,"")</f>
        <v/>
      </c>
      <c r="B465" s="50" t="e">
        <f>Weighting!$C$9</f>
        <v>#DIV/0!</v>
      </c>
      <c r="C465" t="e">
        <f>Weighting!$F$9</f>
        <v>#NUM!</v>
      </c>
      <c r="D465" t="e">
        <f>IF(C465=1,'Data Transformation'!$G$3+0.5*'Data Transformation'!$W$25,IF(C466=1,D466-'Data Transformation'!$W$25,FALSE))</f>
        <v>#NUM!</v>
      </c>
      <c r="E465">
        <f t="array" ref="E465">IF(ISLOGICAL(D465),"",FREQUENCY(IF('Data Transformation'!$B$425:$B$8425='Bin Analysis'!$B459,'Data Transformation'!$G$425:$G$8425),D465))</f>
        <v>2001</v>
      </c>
      <c r="F465">
        <f t="shared" si="57"/>
        <v>0</v>
      </c>
      <c r="G465">
        <f>Weighting!$H$9</f>
        <v>0</v>
      </c>
      <c r="H465">
        <f t="array" ref="H465">FREQUENCY(IF('Data Transformation'!$B$4:$B$8425=B459,'Data Transformation'!$G$4:$G$8425),'Bin Analysis'!$B465)</f>
        <v>2073</v>
      </c>
      <c r="I465">
        <f t="shared" si="58"/>
        <v>0</v>
      </c>
      <c r="J465">
        <f t="shared" si="59"/>
        <v>0</v>
      </c>
      <c r="K465">
        <f>J465*Weighting!$W$9</f>
        <v>0</v>
      </c>
      <c r="M465" s="14"/>
    </row>
    <row r="466" spans="1:13" x14ac:dyDescent="0.25">
      <c r="A466" s="32" t="str">
        <f>IF(Weighting!$P$10&gt;0,B466,"")</f>
        <v/>
      </c>
      <c r="B466" t="e">
        <f>Weighting!$C$10</f>
        <v>#DIV/0!</v>
      </c>
      <c r="C466" t="e">
        <f>Weighting!$F$10</f>
        <v>#NUM!</v>
      </c>
      <c r="D466" t="e">
        <f>IF(C466=1,'Data Transformation'!$G$3+0.5*'Data Transformation'!$W$25,IF(C467=1,D467-'Data Transformation'!$W$25,FALSE))</f>
        <v>#NUM!</v>
      </c>
      <c r="E466">
        <f t="array" ref="E466">IF(ISLOGICAL(D466),"",FREQUENCY(IF('Data Transformation'!$B$425:$B$8425='Bin Analysis'!$B459,'Data Transformation'!$G$425:$G$8425),D466))</f>
        <v>2001</v>
      </c>
      <c r="F466">
        <f t="shared" si="57"/>
        <v>0</v>
      </c>
      <c r="G466">
        <f>Weighting!$H$10</f>
        <v>0</v>
      </c>
      <c r="H466">
        <f t="array" ref="H466">FREQUENCY(IF('Data Transformation'!$B$4:$B$8425=B459,'Data Transformation'!$G$4:$G$8425),'Bin Analysis'!$B466)</f>
        <v>2073</v>
      </c>
      <c r="I466">
        <f t="shared" si="58"/>
        <v>0</v>
      </c>
      <c r="J466">
        <f t="shared" si="59"/>
        <v>0</v>
      </c>
      <c r="K466">
        <f>J466*Weighting!$W$10</f>
        <v>0</v>
      </c>
      <c r="M466" s="14"/>
    </row>
    <row r="467" spans="1:13" x14ac:dyDescent="0.25">
      <c r="A467" s="32" t="str">
        <f>IF(Weighting!$P$11&gt;0,B467,"")</f>
        <v/>
      </c>
      <c r="B467" t="e">
        <f>Weighting!$C$11</f>
        <v>#DIV/0!</v>
      </c>
      <c r="C467" t="e">
        <f>Weighting!$F$11</f>
        <v>#NUM!</v>
      </c>
      <c r="D467" t="e">
        <f>IF(C467=1,'Data Transformation'!$G$3+0.5*'Data Transformation'!$W$25,IF(C468=1,D468-'Data Transformation'!$W$25,FALSE))</f>
        <v>#NUM!</v>
      </c>
      <c r="E467">
        <f t="array" ref="E467">IF(ISLOGICAL(D467),"",FREQUENCY(IF('Data Transformation'!$B$425:$B$8425='Bin Analysis'!$B459,'Data Transformation'!$G$425:$G$8425),D467))</f>
        <v>2001</v>
      </c>
      <c r="F467">
        <f t="shared" si="57"/>
        <v>0</v>
      </c>
      <c r="G467">
        <f>Weighting!$H$11</f>
        <v>0</v>
      </c>
      <c r="H467">
        <f t="array" ref="H467">FREQUENCY(IF('Data Transformation'!$B$4:$B$8425=B459,'Data Transformation'!$G$4:$G$8425),'Bin Analysis'!$B467)</f>
        <v>2073</v>
      </c>
      <c r="I467">
        <f t="shared" si="58"/>
        <v>0</v>
      </c>
      <c r="J467">
        <f t="shared" si="59"/>
        <v>0</v>
      </c>
      <c r="K467">
        <f>J467*Weighting!$W$11</f>
        <v>0</v>
      </c>
      <c r="M467" s="14"/>
    </row>
    <row r="468" spans="1:13" x14ac:dyDescent="0.25">
      <c r="A468" s="32" t="str">
        <f>IF(Weighting!$P$12&gt;0,B468,"")</f>
        <v/>
      </c>
      <c r="B468" t="e">
        <f>Weighting!$C$12</f>
        <v>#DIV/0!</v>
      </c>
      <c r="C468" t="e">
        <f>Weighting!$F$12</f>
        <v>#NUM!</v>
      </c>
      <c r="D468" t="e">
        <f>IF(C468=1,'Data Transformation'!$G$3+0.5*'Data Transformation'!$W$25,IF(C469=1,D469-'Data Transformation'!$W$25,FALSE))</f>
        <v>#NUM!</v>
      </c>
      <c r="E468">
        <f t="array" ref="E468">IF(ISLOGICAL(D468),"",FREQUENCY(IF('Data Transformation'!$B$425:$B$8425='Bin Analysis'!$B459,'Data Transformation'!$G$425:$G$8425),D468))</f>
        <v>2001</v>
      </c>
      <c r="F468">
        <f t="shared" si="57"/>
        <v>0</v>
      </c>
      <c r="G468">
        <f>Weighting!$H$12</f>
        <v>0</v>
      </c>
      <c r="H468">
        <f t="array" ref="H468">FREQUENCY(IF('Data Transformation'!$B$4:$B$8425=B459,'Data Transformation'!$G$4:$G$8425),'Bin Analysis'!$B468)</f>
        <v>2073</v>
      </c>
      <c r="I468">
        <f t="shared" si="58"/>
        <v>0</v>
      </c>
      <c r="J468">
        <f t="shared" si="59"/>
        <v>0</v>
      </c>
      <c r="K468">
        <f>J468*Weighting!$W$12</f>
        <v>0</v>
      </c>
      <c r="M468" s="14"/>
    </row>
    <row r="469" spans="1:13" x14ac:dyDescent="0.25">
      <c r="A469" s="32" t="str">
        <f>IF(Weighting!$P$13&gt;0,B469,"")</f>
        <v/>
      </c>
      <c r="B469" t="e">
        <f>Weighting!$C$13</f>
        <v>#DIV/0!</v>
      </c>
      <c r="C469" t="e">
        <f>Weighting!$F$13</f>
        <v>#NUM!</v>
      </c>
      <c r="D469" t="e">
        <f>IF(C469=1,'Data Transformation'!$G$3+0.5*'Data Transformation'!$W$25,IF(C470=1,D470-'Data Transformation'!$W$25,FALSE))</f>
        <v>#NUM!</v>
      </c>
      <c r="E469">
        <f t="array" ref="E469">IF(ISLOGICAL(D469),"",FREQUENCY(IF('Data Transformation'!$B$425:$B$8425='Bin Analysis'!$B459,'Data Transformation'!$G$425:$G$8425),D469))</f>
        <v>2001</v>
      </c>
      <c r="F469">
        <f t="shared" si="57"/>
        <v>0</v>
      </c>
      <c r="G469">
        <f>Weighting!$H$13</f>
        <v>0</v>
      </c>
      <c r="H469">
        <f t="array" ref="H469">FREQUENCY(IF('Data Transformation'!$B$4:$B$8425=B459,'Data Transformation'!$G$4:$G$8425),'Bin Analysis'!$B469)</f>
        <v>2073</v>
      </c>
      <c r="I469">
        <f t="shared" si="58"/>
        <v>0</v>
      </c>
      <c r="J469">
        <f t="shared" si="59"/>
        <v>0</v>
      </c>
      <c r="K469">
        <f>J469*Weighting!$W$13</f>
        <v>0</v>
      </c>
      <c r="M469" s="14"/>
    </row>
    <row r="470" spans="1:13" x14ac:dyDescent="0.25">
      <c r="A470" s="32" t="str">
        <f>IF(Weighting!$P$14&gt;0,B470,"")</f>
        <v/>
      </c>
      <c r="B470" t="e">
        <f>Weighting!$C$14</f>
        <v>#DIV/0!</v>
      </c>
      <c r="C470" t="e">
        <f>Weighting!$F$14</f>
        <v>#NUM!</v>
      </c>
      <c r="D470" t="e">
        <f>IF(C470=1,'Data Transformation'!$G$3+0.5*'Data Transformation'!$W$25,IF(C471=1,D471-'Data Transformation'!$W$25,FALSE))</f>
        <v>#NUM!</v>
      </c>
      <c r="E470">
        <f t="array" ref="E470">IF(ISLOGICAL(D470),"",FREQUENCY(IF('Data Transformation'!$B$425:$B$8425='Bin Analysis'!$B459,'Data Transformation'!$G$425:$G$8425),D470))</f>
        <v>2001</v>
      </c>
      <c r="F470">
        <f t="shared" si="57"/>
        <v>0</v>
      </c>
      <c r="G470">
        <f>Weighting!$H$14</f>
        <v>0</v>
      </c>
      <c r="H470">
        <f t="array" ref="H470">FREQUENCY(IF('Data Transformation'!$B$4:$B$8425=B459,'Data Transformation'!$G$4:$G$8425),'Bin Analysis'!$B470)</f>
        <v>2073</v>
      </c>
      <c r="I470">
        <f t="shared" si="58"/>
        <v>0</v>
      </c>
      <c r="J470">
        <f t="shared" si="59"/>
        <v>0</v>
      </c>
      <c r="K470">
        <f>J470*Weighting!$W$14</f>
        <v>0</v>
      </c>
      <c r="M470" s="14"/>
    </row>
    <row r="471" spans="1:13" x14ac:dyDescent="0.25">
      <c r="A471" s="32" t="str">
        <f>IF(Weighting!$P$15&gt;0,B471,"")</f>
        <v/>
      </c>
      <c r="B471" t="e">
        <f>Weighting!$C$15</f>
        <v>#DIV/0!</v>
      </c>
      <c r="C471" t="e">
        <f>Weighting!$F$15</f>
        <v>#NUM!</v>
      </c>
      <c r="D471" t="e">
        <f>IF(C471=1,'Data Transformation'!$G$3+0.5*'Data Transformation'!$W$25,IF(C472=1,D472-'Data Transformation'!$W$25,FALSE))</f>
        <v>#NUM!</v>
      </c>
      <c r="E471">
        <f t="array" ref="E471">IF(ISLOGICAL(D471),"",FREQUENCY(IF('Data Transformation'!$B$425:$B$8425='Bin Analysis'!$B459,'Data Transformation'!$G$425:$G$8425),D471))</f>
        <v>2001</v>
      </c>
      <c r="F471">
        <f t="shared" si="57"/>
        <v>0</v>
      </c>
      <c r="G471">
        <f>Weighting!$H$15</f>
        <v>0</v>
      </c>
      <c r="H471">
        <f t="array" ref="H471">FREQUENCY(IF('Data Transformation'!$B$4:$B$8425=B459,'Data Transformation'!$G$4:$G$8425),'Bin Analysis'!$B471)</f>
        <v>2073</v>
      </c>
      <c r="I471">
        <f t="shared" si="58"/>
        <v>0</v>
      </c>
      <c r="J471">
        <f t="shared" si="59"/>
        <v>0</v>
      </c>
      <c r="K471">
        <f>J471*Weighting!$W$15</f>
        <v>0</v>
      </c>
      <c r="M471" s="14"/>
    </row>
    <row r="472" spans="1:13" x14ac:dyDescent="0.25">
      <c r="A472" s="32" t="str">
        <f>IF(Weighting!$P$16&gt;0,B472,"")</f>
        <v/>
      </c>
      <c r="B472" t="e">
        <f>Weighting!$C$16</f>
        <v>#DIV/0!</v>
      </c>
      <c r="C472" t="e">
        <f>Weighting!$F$16</f>
        <v>#NUM!</v>
      </c>
      <c r="D472" t="e">
        <f>IF(C472=1,'Data Transformation'!$G$3+0.5*'Data Transformation'!$W$25,IF(C473=1,D473-'Data Transformation'!$W$25,FALSE))</f>
        <v>#NUM!</v>
      </c>
      <c r="E472">
        <f t="array" ref="E472">IF(ISLOGICAL(D472),"",FREQUENCY(IF('Data Transformation'!$B$425:$B$8425='Bin Analysis'!$B459,'Data Transformation'!$G$425:$G$8425),D472))</f>
        <v>2001</v>
      </c>
      <c r="F472">
        <f t="shared" si="57"/>
        <v>0</v>
      </c>
      <c r="G472">
        <f>Weighting!$H$16</f>
        <v>0</v>
      </c>
      <c r="H472">
        <f t="array" ref="H472">FREQUENCY(IF('Data Transformation'!$B$4:$B$8425=B459,'Data Transformation'!$G$4:$G$8425),'Bin Analysis'!$B472)</f>
        <v>2073</v>
      </c>
      <c r="I472">
        <f t="shared" si="58"/>
        <v>0</v>
      </c>
      <c r="J472">
        <f t="shared" si="59"/>
        <v>0</v>
      </c>
      <c r="K472">
        <f>J472*Weighting!$W$16</f>
        <v>0</v>
      </c>
      <c r="M472" s="14"/>
    </row>
    <row r="473" spans="1:13" x14ac:dyDescent="0.25">
      <c r="A473" s="32" t="str">
        <f>IF(Weighting!$P$17&gt;0,B473,"")</f>
        <v/>
      </c>
      <c r="B473" t="e">
        <f>Weighting!$C$17</f>
        <v>#DIV/0!</v>
      </c>
      <c r="C473" t="e">
        <f>Weighting!$F$17</f>
        <v>#NUM!</v>
      </c>
      <c r="D473" t="e">
        <f>IF(C473=1,'Data Transformation'!$G$3+0.5*'Data Transformation'!$W$25,IF(C474=1,D474-'Data Transformation'!$W$25,FALSE))</f>
        <v>#NUM!</v>
      </c>
      <c r="E473">
        <f t="array" ref="E473">IF(ISLOGICAL(D473),"",FREQUENCY(IF('Data Transformation'!$B$425:$B$8425='Bin Analysis'!$B459,'Data Transformation'!$G$425:$G$8425),D473))</f>
        <v>2001</v>
      </c>
      <c r="F473">
        <f t="shared" si="57"/>
        <v>0</v>
      </c>
      <c r="G473">
        <f>Weighting!$H$17</f>
        <v>0</v>
      </c>
      <c r="H473">
        <f t="array" ref="H473">FREQUENCY(IF('Data Transformation'!$B$4:$B$8425=B459,'Data Transformation'!$G$4:$G$8425),'Bin Analysis'!$B473)</f>
        <v>2073</v>
      </c>
      <c r="I473">
        <f t="shared" si="58"/>
        <v>0</v>
      </c>
      <c r="J473">
        <f t="shared" si="59"/>
        <v>0</v>
      </c>
      <c r="K473">
        <f>J473*Weighting!$W$17</f>
        <v>0</v>
      </c>
      <c r="M473" s="14"/>
    </row>
    <row r="474" spans="1:13" x14ac:dyDescent="0.25">
      <c r="A474" s="32" t="str">
        <f>IF(Weighting!$P$18&gt;0,B474,"")</f>
        <v/>
      </c>
      <c r="B474" t="e">
        <f>Weighting!$C$18</f>
        <v>#DIV/0!</v>
      </c>
      <c r="C474" t="e">
        <f>Weighting!$F$18</f>
        <v>#NUM!</v>
      </c>
      <c r="D474" t="e">
        <f>IF(C474=1,'Data Transformation'!$G$3+0.5*'Data Transformation'!$W$25,IF(C475=1,D475-'Data Transformation'!$W$25,FALSE))</f>
        <v>#NUM!</v>
      </c>
      <c r="E474">
        <f t="array" ref="E474">IF(ISLOGICAL(D474),"",FREQUENCY(IF('Data Transformation'!$B$425:$B$8425='Bin Analysis'!$B459,'Data Transformation'!$G$425:$G$8425),D474))</f>
        <v>2001</v>
      </c>
      <c r="F474">
        <f t="shared" si="57"/>
        <v>0</v>
      </c>
      <c r="G474">
        <f>Weighting!$H$18</f>
        <v>0</v>
      </c>
      <c r="H474">
        <f t="array" ref="H474">FREQUENCY(IF('Data Transformation'!$B$4:$B$8425=B459,'Data Transformation'!$G$4:$G$8425),'Bin Analysis'!$B474)</f>
        <v>2073</v>
      </c>
      <c r="I474">
        <f t="shared" si="58"/>
        <v>0</v>
      </c>
      <c r="J474">
        <f t="shared" si="59"/>
        <v>0</v>
      </c>
      <c r="K474">
        <f>J474*Weighting!$W$18</f>
        <v>0</v>
      </c>
      <c r="M474" s="14"/>
    </row>
    <row r="475" spans="1:13" x14ac:dyDescent="0.25">
      <c r="A475" s="32" t="str">
        <f>IF(Weighting!$P$19&gt;0,B475,"")</f>
        <v/>
      </c>
      <c r="B475" t="e">
        <f>Weighting!$C$19</f>
        <v>#DIV/0!</v>
      </c>
      <c r="C475" t="e">
        <f>Weighting!$F$19</f>
        <v>#NUM!</v>
      </c>
      <c r="D475" t="e">
        <f>IF(C475=1,'Data Transformation'!$G$3+0.5*'Data Transformation'!$W$25,IF(C476=1,D476-'Data Transformation'!$W$25,FALSE))</f>
        <v>#NUM!</v>
      </c>
      <c r="E475">
        <f t="array" ref="E475">IF(ISLOGICAL(D475),"",FREQUENCY(IF('Data Transformation'!$B$425:$B$8425='Bin Analysis'!$B459,'Data Transformation'!$G$425:$G$8425),D475))</f>
        <v>2001</v>
      </c>
      <c r="F475">
        <f t="shared" si="57"/>
        <v>0</v>
      </c>
      <c r="G475">
        <f>Weighting!$H$19</f>
        <v>0</v>
      </c>
      <c r="H475">
        <f t="array" ref="H475">FREQUENCY(IF('Data Transformation'!$B$4:$B$8425=B459,'Data Transformation'!$G$4:$G$8425),'Bin Analysis'!$B475)</f>
        <v>2073</v>
      </c>
      <c r="I475">
        <f t="shared" si="58"/>
        <v>0</v>
      </c>
      <c r="J475">
        <f t="shared" si="59"/>
        <v>0</v>
      </c>
      <c r="K475">
        <f>J475*Weighting!$W$19</f>
        <v>0</v>
      </c>
      <c r="M475" s="14"/>
    </row>
    <row r="476" spans="1:13" x14ac:dyDescent="0.25">
      <c r="A476" s="32" t="str">
        <f>IF(Weighting!$P$20&gt;0,B476,"")</f>
        <v/>
      </c>
      <c r="B476" t="e">
        <f>Weighting!$C$20</f>
        <v>#DIV/0!</v>
      </c>
      <c r="C476" t="e">
        <f>Weighting!$F$20</f>
        <v>#NUM!</v>
      </c>
      <c r="D476" t="e">
        <f>IF(C476=1,'Data Transformation'!$G$3+0.5*'Data Transformation'!$W$25,IF(C477=1,D477-'Data Transformation'!$W$25,FALSE))</f>
        <v>#NUM!</v>
      </c>
      <c r="E476">
        <f t="array" ref="E476">IF(ISLOGICAL(D476),"",FREQUENCY(IF('Data Transformation'!$B$425:$B$8425='Bin Analysis'!$B459,'Data Transformation'!$G$425:$G$8425),D476))</f>
        <v>2001</v>
      </c>
      <c r="F476">
        <f t="shared" si="57"/>
        <v>0</v>
      </c>
      <c r="G476">
        <f>Weighting!$H$20</f>
        <v>0</v>
      </c>
      <c r="H476">
        <f t="array" ref="H476">FREQUENCY(IF('Data Transformation'!$B$4:$B$8425=B459,'Data Transformation'!$G$4:$G$8425),'Bin Analysis'!$B476)</f>
        <v>2073</v>
      </c>
      <c r="I476">
        <f t="shared" si="58"/>
        <v>0</v>
      </c>
      <c r="J476">
        <f t="shared" si="59"/>
        <v>0</v>
      </c>
      <c r="K476">
        <f>J476*Weighting!$W$20</f>
        <v>0</v>
      </c>
      <c r="M476" s="14"/>
    </row>
    <row r="477" spans="1:13" x14ac:dyDescent="0.25">
      <c r="A477" s="32" t="str">
        <f>IF(Weighting!$P$21&gt;0,B477,"")</f>
        <v/>
      </c>
      <c r="B477" t="e">
        <f>Weighting!$C$21</f>
        <v>#DIV/0!</v>
      </c>
      <c r="C477" t="e">
        <f>Weighting!$F$21</f>
        <v>#NUM!</v>
      </c>
      <c r="D477" t="e">
        <f>IF(C477=1,'Data Transformation'!$G$3+0.5*'Data Transformation'!$W$25,IF(C478=1,D478-'Data Transformation'!$W$25,FALSE))</f>
        <v>#NUM!</v>
      </c>
      <c r="E477">
        <f t="array" ref="E477">IF(ISLOGICAL(D477),"",FREQUENCY(IF('Data Transformation'!$B$425:$B$8425='Bin Analysis'!$B459,'Data Transformation'!$G$425:$G$8425),D477))</f>
        <v>2001</v>
      </c>
      <c r="F477">
        <f t="shared" si="57"/>
        <v>0</v>
      </c>
      <c r="G477">
        <f>Weighting!$H$21</f>
        <v>0</v>
      </c>
      <c r="H477">
        <f t="array" ref="H477">FREQUENCY(IF('Data Transformation'!$B$4:$B$8425=B459,'Data Transformation'!$G$4:$G$8425),'Bin Analysis'!$B477)</f>
        <v>2073</v>
      </c>
      <c r="I477">
        <f t="shared" si="58"/>
        <v>0</v>
      </c>
      <c r="J477">
        <f t="shared" si="59"/>
        <v>0</v>
      </c>
      <c r="K477">
        <f>J477*Weighting!$W$21</f>
        <v>0</v>
      </c>
      <c r="M477" s="14"/>
    </row>
    <row r="478" spans="1:13" x14ac:dyDescent="0.25">
      <c r="A478" s="32" t="str">
        <f>IF(Weighting!$P$22&gt;0,B478,"")</f>
        <v/>
      </c>
      <c r="B478" t="e">
        <f>Weighting!$C$22</f>
        <v>#DIV/0!</v>
      </c>
      <c r="C478" t="e">
        <f>Weighting!$F$22</f>
        <v>#NUM!</v>
      </c>
      <c r="D478" t="e">
        <f>IF(C478=1,'Data Transformation'!$G$3+0.5*'Data Transformation'!$W$25,IF(C479=1,D479-'Data Transformation'!$W$25,FALSE))</f>
        <v>#NUM!</v>
      </c>
      <c r="E478">
        <f t="array" ref="E478">IF(ISLOGICAL(D478),"",FREQUENCY(IF('Data Transformation'!$B$425:$B$8425='Bin Analysis'!$B459,'Data Transformation'!$G$425:$G$8425),D478))</f>
        <v>2001</v>
      </c>
      <c r="F478">
        <f t="shared" si="57"/>
        <v>0</v>
      </c>
      <c r="G478">
        <f>Weighting!$H$22</f>
        <v>0</v>
      </c>
      <c r="H478">
        <f t="array" ref="H478">FREQUENCY(IF('Data Transformation'!$B$4:$B$8425=B459,'Data Transformation'!$G$4:$G$8425),'Bin Analysis'!$B478)</f>
        <v>2073</v>
      </c>
      <c r="I478">
        <f t="shared" si="58"/>
        <v>0</v>
      </c>
      <c r="J478">
        <f t="shared" si="59"/>
        <v>0</v>
      </c>
      <c r="K478">
        <f>J478*Weighting!$W$22</f>
        <v>0</v>
      </c>
      <c r="M478" s="14"/>
    </row>
    <row r="479" spans="1:13" x14ac:dyDescent="0.25">
      <c r="A479" s="32" t="str">
        <f>IF(Weighting!$P$23&gt;0,B479,"")</f>
        <v/>
      </c>
      <c r="B479" t="e">
        <f>Weighting!$C$23</f>
        <v>#DIV/0!</v>
      </c>
      <c r="C479" t="e">
        <f>Weighting!$F$23</f>
        <v>#NUM!</v>
      </c>
      <c r="D479" t="e">
        <f>IF(C479=1,'Data Transformation'!$G$3+0.5*'Data Transformation'!$W$25,IF(C480=1,D480-'Data Transformation'!$W$25,FALSE))</f>
        <v>#NUM!</v>
      </c>
      <c r="E479">
        <f t="array" ref="E479">IF(ISLOGICAL(D479),"",FREQUENCY(IF('Data Transformation'!$B$425:$B$8425='Bin Analysis'!$B459,'Data Transformation'!$G$425:$G$8425),D479))</f>
        <v>2001</v>
      </c>
      <c r="F479">
        <f t="shared" si="57"/>
        <v>0</v>
      </c>
      <c r="G479">
        <f>Weighting!$H$23</f>
        <v>0</v>
      </c>
      <c r="H479">
        <f t="array" ref="H479">FREQUENCY(IF('Data Transformation'!$B$4:$B$8425=B459,'Data Transformation'!$G$4:$G$8425),'Bin Analysis'!$B479)</f>
        <v>2073</v>
      </c>
      <c r="I479">
        <f t="shared" si="58"/>
        <v>0</v>
      </c>
      <c r="J479">
        <f t="shared" si="59"/>
        <v>0</v>
      </c>
      <c r="K479">
        <f>J479*Weighting!$W$23</f>
        <v>0</v>
      </c>
      <c r="M479" s="14"/>
    </row>
    <row r="480" spans="1:13" x14ac:dyDescent="0.25">
      <c r="A480" s="32" t="str">
        <f>IF(Weighting!$P$24&gt;0,B480,"")</f>
        <v/>
      </c>
      <c r="B480" t="e">
        <f>Weighting!$C$24</f>
        <v>#DIV/0!</v>
      </c>
      <c r="C480" t="e">
        <f>Weighting!$F$24</f>
        <v>#NUM!</v>
      </c>
      <c r="D480" t="e">
        <f>IF(C480=1,'Data Transformation'!$G$3+0.5*'Data Transformation'!$W$25,IF(C481=1,D481-'Data Transformation'!$W$25,FALSE))</f>
        <v>#NUM!</v>
      </c>
      <c r="E480">
        <f t="array" ref="E480">IF(ISLOGICAL(D480),"",FREQUENCY(IF('Data Transformation'!$B$425:$B$8425='Bin Analysis'!$B459,'Data Transformation'!$G$425:$G$8425),D480))</f>
        <v>2001</v>
      </c>
      <c r="F480">
        <f t="shared" si="57"/>
        <v>0</v>
      </c>
      <c r="G480">
        <f>Weighting!$H$24</f>
        <v>0</v>
      </c>
      <c r="H480">
        <f t="array" ref="H480">FREQUENCY(IF('Data Transformation'!$B$4:$B$8425=B459,'Data Transformation'!$G$4:$G$8425),'Bin Analysis'!$B480)</f>
        <v>2073</v>
      </c>
      <c r="I480">
        <f t="shared" si="58"/>
        <v>0</v>
      </c>
      <c r="J480">
        <f t="shared" si="59"/>
        <v>0</v>
      </c>
      <c r="K480">
        <f>J480*Weighting!$W$24</f>
        <v>0</v>
      </c>
      <c r="M480" s="14"/>
    </row>
    <row r="481" spans="1:25" x14ac:dyDescent="0.25">
      <c r="A481" s="32" t="str">
        <f>IF(Weighting!$P$25&gt;0,B481,"")</f>
        <v/>
      </c>
      <c r="B481" t="e">
        <f>Weighting!$C$25</f>
        <v>#DIV/0!</v>
      </c>
      <c r="C481" t="e">
        <f>Weighting!$F$25</f>
        <v>#NUM!</v>
      </c>
      <c r="D481" t="e">
        <f>IF(C481=1,'Data Transformation'!$G$3+0.5*'Data Transformation'!$W$25,IF(C482=1,D482-'Data Transformation'!$W$25,FALSE))</f>
        <v>#NUM!</v>
      </c>
      <c r="E481">
        <f t="array" ref="E481">IF(ISLOGICAL(D481),"",FREQUENCY(IF('Data Transformation'!$B$425:$B$8425='Bin Analysis'!$B459,'Data Transformation'!$G$425:$G$8425),D481))</f>
        <v>2001</v>
      </c>
      <c r="F481">
        <f t="shared" si="57"/>
        <v>0</v>
      </c>
      <c r="G481">
        <f>Weighting!$H$25</f>
        <v>0</v>
      </c>
      <c r="H481">
        <f t="array" ref="H481">FREQUENCY(IF('Data Transformation'!$B$4:$B$8425=B459,'Data Transformation'!$G$4:$G$8425),'Bin Analysis'!$B481)</f>
        <v>2073</v>
      </c>
      <c r="I481">
        <f t="shared" si="58"/>
        <v>0</v>
      </c>
      <c r="J481">
        <f t="shared" si="59"/>
        <v>0</v>
      </c>
      <c r="K481">
        <f>J481*Weighting!$W$25</f>
        <v>0</v>
      </c>
      <c r="M481" s="14"/>
    </row>
    <row r="482" spans="1:25" x14ac:dyDescent="0.25">
      <c r="A482" s="32"/>
      <c r="M482" s="14"/>
      <c r="N482" s="57"/>
    </row>
    <row r="483" spans="1:25" ht="23.25" x14ac:dyDescent="0.35">
      <c r="A483" s="21" t="s">
        <v>0</v>
      </c>
      <c r="B483" s="21" t="str">
        <f>IFERROR(VLOOKUP(C483,'Data Transformation'!$L$6:$M$426,2,FALSE),"")</f>
        <v/>
      </c>
      <c r="C483" s="21">
        <f>C459+1</f>
        <v>20</v>
      </c>
      <c r="D483" s="21"/>
      <c r="E483" s="21"/>
      <c r="F483" s="21"/>
      <c r="G483" s="21"/>
      <c r="H483" s="22"/>
      <c r="I483" s="22"/>
      <c r="J483" s="22"/>
      <c r="K483" s="21"/>
      <c r="L483" s="21" t="str">
        <f>B483</f>
        <v/>
      </c>
      <c r="M483" s="23" t="e">
        <f>INDEX('Data Transformation'!$O$4:$O$424,MATCH($B483,'Data Transformation'!$M$4:$M$424,0),MATCH($M$2,'Data Transformation'!$O$3,0))</f>
        <v>#N/A</v>
      </c>
      <c r="N483" s="27" t="e">
        <f>IF('Input and Summary Results'!$J$16="minimum",'Bin Analysis'!X484/(M483-1),'Bin Analysis'!Y483/('Bin Analysis'!M483-1))</f>
        <v>#N/A</v>
      </c>
      <c r="O483" s="27" t="e">
        <f>IF(M483=FALSE,NA(),(VLOOKUP(1,C486:K505,4,FALSE))/(M483-1))</f>
        <v>#N/A</v>
      </c>
      <c r="P483" s="27" t="e">
        <f>IF(M483=FALSE,NA(),SUM(J486:J505)/Weighting!$S$5)</f>
        <v>#N/A</v>
      </c>
      <c r="Q483" s="27" t="e">
        <f>IF(M483=FALSE,NA(),SUM(K486:K505)/Weighting!$S$6)</f>
        <v>#N/A</v>
      </c>
      <c r="R483" s="27" t="e">
        <f>IF(M483=FALSE,NA(),(VLOOKUP(1,G486:K505,3,FALSE))/(M483-1))</f>
        <v>#N/A</v>
      </c>
      <c r="S483" s="22" t="e">
        <f>IF(M483=FALSE,NA(),IF(SUM(J486:J505)=2,"yes","no"))</f>
        <v>#N/A</v>
      </c>
      <c r="X483" s="2" cm="2">
        <f t="array" ref="X483:X484">FREQUENCY(IF('Data Transformation'!$B$425:$B$6424='Bin Analysis'!L483,'Data Transformation'!$G$425:$G$6424),'Data Transformation'!$U$11)</f>
        <v>0</v>
      </c>
      <c r="Y483" s="2" cm="2">
        <f t="array" ref="Y483:Y484">FREQUENCY(IF('Data Transformation'!$B$425:$B$6424='Bin Analysis'!L483,'Data Transformation'!$G$425:$G$6424),'Data Transformation'!$U$12)</f>
        <v>0</v>
      </c>
    </row>
    <row r="484" spans="1:25" x14ac:dyDescent="0.25">
      <c r="A484" s="14" t="s">
        <v>67</v>
      </c>
      <c r="B484" t="s">
        <v>47</v>
      </c>
      <c r="C484" t="s">
        <v>5</v>
      </c>
      <c r="D484" t="s">
        <v>100</v>
      </c>
      <c r="E484" t="s">
        <v>101</v>
      </c>
      <c r="F484" t="s">
        <v>102</v>
      </c>
      <c r="G484" t="s">
        <v>70</v>
      </c>
      <c r="H484" t="s">
        <v>31</v>
      </c>
      <c r="I484" t="s">
        <v>32</v>
      </c>
      <c r="J484" t="s">
        <v>46</v>
      </c>
      <c r="K484" s="14" t="s">
        <v>45</v>
      </c>
      <c r="M484" s="14"/>
      <c r="X484" s="2">
        <v>0</v>
      </c>
      <c r="Y484" s="2">
        <v>0</v>
      </c>
    </row>
    <row r="485" spans="1:25" x14ac:dyDescent="0.25">
      <c r="A485" s="32"/>
      <c r="D485" t="e">
        <f>IF(C485=1,'Data Transformation'!$G$3+0.5*'Data Transformation'!$W$25,IF(C486=1,D486-'Data Transformation'!$W$25,FALSE))</f>
        <v>#NUM!</v>
      </c>
      <c r="E485">
        <f t="array" ref="E485">IF(ISLOGICAL(D485),"",FREQUENCY(IF('Data Transformation'!$B$425:$B$8425='Bin Analysis'!$B483,'Data Transformation'!$G$425:$G$8425),D485))</f>
        <v>2001</v>
      </c>
      <c r="F485" t="e">
        <f>IF(ISLOGICAL(D485),"",E485-E484)</f>
        <v>#VALUE!</v>
      </c>
      <c r="M485" s="14"/>
    </row>
    <row r="486" spans="1:25" x14ac:dyDescent="0.25">
      <c r="A486" s="32" t="e">
        <f>IF(Weighting!$P$6&gt;0,B486,"")</f>
        <v>#NUM!</v>
      </c>
      <c r="B486" t="e">
        <f>Weighting!$C$6</f>
        <v>#DIV/0!</v>
      </c>
      <c r="C486" t="e">
        <f>Weighting!$F$6</f>
        <v>#NUM!</v>
      </c>
      <c r="D486" t="e">
        <f>IF(C486=1,'Data Transformation'!$G$3+0.5*'Data Transformation'!$W$25,IF(C487=1,D487-'Data Transformation'!$W$25,FALSE))</f>
        <v>#NUM!</v>
      </c>
      <c r="E486">
        <f t="array" ref="E486">IF(ISLOGICAL(D486),"",FREQUENCY(IF('Data Transformation'!$B$425:$B$8425='Bin Analysis'!$B483,'Data Transformation'!$G$425:$G$8425),D486))</f>
        <v>2001</v>
      </c>
      <c r="F486">
        <f>IF(ISLOGICAL(D486),"",E486-E485)</f>
        <v>0</v>
      </c>
      <c r="G486">
        <f>Weighting!$H$6</f>
        <v>1</v>
      </c>
      <c r="H486">
        <f t="array" ref="H486">FREQUENCY(IF('Data Transformation'!$B$4:$B$8425=B483,'Data Transformation'!$G$4:$G$8425),'Bin Analysis'!$B486)</f>
        <v>2073</v>
      </c>
      <c r="I486">
        <f>H486-H485</f>
        <v>2073</v>
      </c>
      <c r="J486">
        <f>IF(I486=0,0,1)</f>
        <v>1</v>
      </c>
      <c r="K486" t="e">
        <f>J486*Weighting!$W$6</f>
        <v>#NUM!</v>
      </c>
      <c r="M486" s="14"/>
    </row>
    <row r="487" spans="1:25" x14ac:dyDescent="0.25">
      <c r="A487" s="32" t="str">
        <f>IF(Weighting!$P$7&gt;0,B487,"")</f>
        <v/>
      </c>
      <c r="B487" t="e">
        <f>Weighting!$C$7</f>
        <v>#DIV/0!</v>
      </c>
      <c r="C487" t="e">
        <f>Weighting!$F$7</f>
        <v>#NUM!</v>
      </c>
      <c r="D487" t="e">
        <f>IF(C487=1,'Data Transformation'!$G$3+0.5*'Data Transformation'!$W$25,IF(C488=1,D488-'Data Transformation'!$W$25,FALSE))</f>
        <v>#NUM!</v>
      </c>
      <c r="E487">
        <f t="array" ref="E487">IF(ISLOGICAL(D487),"",FREQUENCY(IF('Data Transformation'!$B$425:$B$8425='Bin Analysis'!$B483,'Data Transformation'!$G$425:$G$8425),D487))</f>
        <v>2001</v>
      </c>
      <c r="F487">
        <f t="shared" ref="F487:F505" si="60">IF(ISLOGICAL(D487),"",E487-E486)</f>
        <v>0</v>
      </c>
      <c r="G487">
        <f>Weighting!$H$7</f>
        <v>0</v>
      </c>
      <c r="H487">
        <f t="array" ref="H487">FREQUENCY(IF('Data Transformation'!$B$4:$B$8425=B483,'Data Transformation'!$G$4:$G$8425),'Bin Analysis'!$B487)</f>
        <v>2073</v>
      </c>
      <c r="I487">
        <f t="shared" ref="I487:I505" si="61">H487-H486</f>
        <v>0</v>
      </c>
      <c r="J487">
        <f>IF(I487=0,0,1)</f>
        <v>0</v>
      </c>
      <c r="K487">
        <f>J487*Weighting!$W$7</f>
        <v>0</v>
      </c>
      <c r="M487" s="14"/>
    </row>
    <row r="488" spans="1:25" x14ac:dyDescent="0.25">
      <c r="A488" s="32" t="str">
        <f>IF(Weighting!$P$8&gt;0,B488,"")</f>
        <v/>
      </c>
      <c r="B488" t="e">
        <f>Weighting!$C$8</f>
        <v>#DIV/0!</v>
      </c>
      <c r="C488" t="e">
        <f>Weighting!$F$8</f>
        <v>#NUM!</v>
      </c>
      <c r="D488" t="e">
        <f>IF(C488=1,'Data Transformation'!$G$3+0.5*'Data Transformation'!$W$25,IF(C489=1,D489-'Data Transformation'!$W$25,FALSE))</f>
        <v>#NUM!</v>
      </c>
      <c r="E488">
        <f t="array" ref="E488">IF(ISLOGICAL(D488),"",FREQUENCY(IF('Data Transformation'!$B$425:$B$8425='Bin Analysis'!$B483,'Data Transformation'!$G$425:$G$8425),D488))</f>
        <v>2001</v>
      </c>
      <c r="F488">
        <f t="shared" si="60"/>
        <v>0</v>
      </c>
      <c r="G488">
        <f>Weighting!$H$8</f>
        <v>0</v>
      </c>
      <c r="H488">
        <f t="array" ref="H488">FREQUENCY(IF('Data Transformation'!$B$4:$B$8425=B483,'Data Transformation'!$G$4:$G$8425),'Bin Analysis'!$B488)</f>
        <v>2073</v>
      </c>
      <c r="I488">
        <f t="shared" si="61"/>
        <v>0</v>
      </c>
      <c r="J488">
        <f t="shared" ref="J488:J505" si="62">IF(I488=0,0,1)</f>
        <v>0</v>
      </c>
      <c r="K488">
        <f>J488*Weighting!$W$8</f>
        <v>0</v>
      </c>
      <c r="M488" s="14"/>
    </row>
    <row r="489" spans="1:25" x14ac:dyDescent="0.25">
      <c r="A489" s="32" t="str">
        <f>IF(Weighting!$P$9&gt;0,B489,"")</f>
        <v/>
      </c>
      <c r="B489" s="50" t="e">
        <f>Weighting!$C$9</f>
        <v>#DIV/0!</v>
      </c>
      <c r="C489" t="e">
        <f>Weighting!$F$9</f>
        <v>#NUM!</v>
      </c>
      <c r="D489" t="e">
        <f>IF(C489=1,'Data Transformation'!$G$3+0.5*'Data Transformation'!$W$25,IF(C490=1,D490-'Data Transformation'!$W$25,FALSE))</f>
        <v>#NUM!</v>
      </c>
      <c r="E489">
        <f t="array" ref="E489">IF(ISLOGICAL(D489),"",FREQUENCY(IF('Data Transformation'!$B$425:$B$8425='Bin Analysis'!$B483,'Data Transformation'!$G$425:$G$8425),D489))</f>
        <v>2001</v>
      </c>
      <c r="F489">
        <f t="shared" si="60"/>
        <v>0</v>
      </c>
      <c r="G489">
        <f>Weighting!$H$9</f>
        <v>0</v>
      </c>
      <c r="H489">
        <f t="array" ref="H489">FREQUENCY(IF('Data Transformation'!$B$4:$B$8425=B483,'Data Transformation'!$G$4:$G$8425),'Bin Analysis'!$B489)</f>
        <v>2073</v>
      </c>
      <c r="I489">
        <f t="shared" si="61"/>
        <v>0</v>
      </c>
      <c r="J489">
        <f t="shared" si="62"/>
        <v>0</v>
      </c>
      <c r="K489">
        <f>J489*Weighting!$W$9</f>
        <v>0</v>
      </c>
      <c r="M489" s="14"/>
    </row>
    <row r="490" spans="1:25" x14ac:dyDescent="0.25">
      <c r="A490" s="32" t="str">
        <f>IF(Weighting!$P$10&gt;0,B490,"")</f>
        <v/>
      </c>
      <c r="B490" t="e">
        <f>Weighting!$C$10</f>
        <v>#DIV/0!</v>
      </c>
      <c r="C490" t="e">
        <f>Weighting!$F$10</f>
        <v>#NUM!</v>
      </c>
      <c r="D490" t="e">
        <f>IF(C490=1,'Data Transformation'!$G$3+0.5*'Data Transformation'!$W$25,IF(C491=1,D491-'Data Transformation'!$W$25,FALSE))</f>
        <v>#NUM!</v>
      </c>
      <c r="E490">
        <f t="array" ref="E490">IF(ISLOGICAL(D490),"",FREQUENCY(IF('Data Transformation'!$B$425:$B$8425='Bin Analysis'!$B483,'Data Transformation'!$G$425:$G$8425),D490))</f>
        <v>2001</v>
      </c>
      <c r="F490">
        <f t="shared" si="60"/>
        <v>0</v>
      </c>
      <c r="G490">
        <f>Weighting!$H$10</f>
        <v>0</v>
      </c>
      <c r="H490">
        <f t="array" ref="H490">FREQUENCY(IF('Data Transformation'!$B$4:$B$8425=B483,'Data Transformation'!$G$4:$G$8425),'Bin Analysis'!$B490)</f>
        <v>2073</v>
      </c>
      <c r="I490">
        <f t="shared" si="61"/>
        <v>0</v>
      </c>
      <c r="J490">
        <f t="shared" si="62"/>
        <v>0</v>
      </c>
      <c r="K490">
        <f>J490*Weighting!$W$10</f>
        <v>0</v>
      </c>
      <c r="M490" s="14"/>
    </row>
    <row r="491" spans="1:25" x14ac:dyDescent="0.25">
      <c r="A491" s="32" t="str">
        <f>IF(Weighting!$P$11&gt;0,B491,"")</f>
        <v/>
      </c>
      <c r="B491" t="e">
        <f>Weighting!$C$11</f>
        <v>#DIV/0!</v>
      </c>
      <c r="C491" t="e">
        <f>Weighting!$F$11</f>
        <v>#NUM!</v>
      </c>
      <c r="D491" t="e">
        <f>IF(C491=1,'Data Transformation'!$G$3+0.5*'Data Transformation'!$W$25,IF(C492=1,D492-'Data Transformation'!$W$25,FALSE))</f>
        <v>#NUM!</v>
      </c>
      <c r="E491">
        <f t="array" ref="E491">IF(ISLOGICAL(D491),"",FREQUENCY(IF('Data Transformation'!$B$425:$B$8425='Bin Analysis'!$B483,'Data Transformation'!$G$425:$G$8425),D491))</f>
        <v>2001</v>
      </c>
      <c r="F491">
        <f t="shared" si="60"/>
        <v>0</v>
      </c>
      <c r="G491">
        <f>Weighting!$H$11</f>
        <v>0</v>
      </c>
      <c r="H491">
        <f t="array" ref="H491">FREQUENCY(IF('Data Transformation'!$B$4:$B$8425=B483,'Data Transformation'!$G$4:$G$8425),'Bin Analysis'!$B491)</f>
        <v>2073</v>
      </c>
      <c r="I491">
        <f t="shared" si="61"/>
        <v>0</v>
      </c>
      <c r="J491">
        <f t="shared" si="62"/>
        <v>0</v>
      </c>
      <c r="K491">
        <f>J491*Weighting!$W$11</f>
        <v>0</v>
      </c>
      <c r="M491" s="14"/>
    </row>
    <row r="492" spans="1:25" x14ac:dyDescent="0.25">
      <c r="A492" s="32" t="str">
        <f>IF(Weighting!$P$12&gt;0,B492,"")</f>
        <v/>
      </c>
      <c r="B492" t="e">
        <f>Weighting!$C$12</f>
        <v>#DIV/0!</v>
      </c>
      <c r="C492" t="e">
        <f>Weighting!$F$12</f>
        <v>#NUM!</v>
      </c>
      <c r="D492" t="e">
        <f>IF(C492=1,'Data Transformation'!$G$3+0.5*'Data Transformation'!$W$25,IF(C493=1,D493-'Data Transformation'!$W$25,FALSE))</f>
        <v>#NUM!</v>
      </c>
      <c r="E492">
        <f t="array" ref="E492">IF(ISLOGICAL(D492),"",FREQUENCY(IF('Data Transformation'!$B$425:$B$8425='Bin Analysis'!$B483,'Data Transformation'!$G$425:$G$8425),D492))</f>
        <v>2001</v>
      </c>
      <c r="F492">
        <f t="shared" si="60"/>
        <v>0</v>
      </c>
      <c r="G492">
        <f>Weighting!$H$12</f>
        <v>0</v>
      </c>
      <c r="H492">
        <f t="array" ref="H492">FREQUENCY(IF('Data Transformation'!$B$4:$B$8425=B483,'Data Transformation'!$G$4:$G$8425),'Bin Analysis'!$B492)</f>
        <v>2073</v>
      </c>
      <c r="I492">
        <f t="shared" si="61"/>
        <v>0</v>
      </c>
      <c r="J492">
        <f t="shared" si="62"/>
        <v>0</v>
      </c>
      <c r="K492">
        <f>J492*Weighting!$W$12</f>
        <v>0</v>
      </c>
      <c r="M492" s="14"/>
    </row>
    <row r="493" spans="1:25" x14ac:dyDescent="0.25">
      <c r="A493" s="32" t="str">
        <f>IF(Weighting!$P$13&gt;0,B493,"")</f>
        <v/>
      </c>
      <c r="B493" t="e">
        <f>Weighting!$C$13</f>
        <v>#DIV/0!</v>
      </c>
      <c r="C493" t="e">
        <f>Weighting!$F$13</f>
        <v>#NUM!</v>
      </c>
      <c r="D493" t="e">
        <f>IF(C493=1,'Data Transformation'!$G$3+0.5*'Data Transformation'!$W$25,IF(C494=1,D494-'Data Transformation'!$W$25,FALSE))</f>
        <v>#NUM!</v>
      </c>
      <c r="E493">
        <f t="array" ref="E493">IF(ISLOGICAL(D493),"",FREQUENCY(IF('Data Transformation'!$B$425:$B$8425='Bin Analysis'!$B483,'Data Transformation'!$G$425:$G$8425),D493))</f>
        <v>2001</v>
      </c>
      <c r="F493">
        <f t="shared" si="60"/>
        <v>0</v>
      </c>
      <c r="G493">
        <f>Weighting!$H$13</f>
        <v>0</v>
      </c>
      <c r="H493">
        <f t="array" ref="H493">FREQUENCY(IF('Data Transformation'!$B$4:$B$8425=B483,'Data Transformation'!$G$4:$G$8425),'Bin Analysis'!$B493)</f>
        <v>2073</v>
      </c>
      <c r="I493">
        <f t="shared" si="61"/>
        <v>0</v>
      </c>
      <c r="J493">
        <f t="shared" si="62"/>
        <v>0</v>
      </c>
      <c r="K493">
        <f>J493*Weighting!$W$13</f>
        <v>0</v>
      </c>
      <c r="M493" s="14"/>
    </row>
    <row r="494" spans="1:25" x14ac:dyDescent="0.25">
      <c r="A494" s="32" t="str">
        <f>IF(Weighting!$P$14&gt;0,B494,"")</f>
        <v/>
      </c>
      <c r="B494" t="e">
        <f>Weighting!$C$14</f>
        <v>#DIV/0!</v>
      </c>
      <c r="C494" t="e">
        <f>Weighting!$F$14</f>
        <v>#NUM!</v>
      </c>
      <c r="D494" t="e">
        <f>IF(C494=1,'Data Transformation'!$G$3+0.5*'Data Transformation'!$W$25,IF(C495=1,D495-'Data Transformation'!$W$25,FALSE))</f>
        <v>#NUM!</v>
      </c>
      <c r="E494">
        <f t="array" ref="E494">IF(ISLOGICAL(D494),"",FREQUENCY(IF('Data Transformation'!$B$425:$B$8425='Bin Analysis'!$B483,'Data Transformation'!$G$425:$G$8425),D494))</f>
        <v>2001</v>
      </c>
      <c r="F494">
        <f t="shared" si="60"/>
        <v>0</v>
      </c>
      <c r="G494">
        <f>Weighting!$H$14</f>
        <v>0</v>
      </c>
      <c r="H494">
        <f t="array" ref="H494">FREQUENCY(IF('Data Transformation'!$B$4:$B$8425=B483,'Data Transformation'!$G$4:$G$8425),'Bin Analysis'!$B494)</f>
        <v>2073</v>
      </c>
      <c r="I494">
        <f t="shared" si="61"/>
        <v>0</v>
      </c>
      <c r="J494">
        <f t="shared" si="62"/>
        <v>0</v>
      </c>
      <c r="K494">
        <f>J494*Weighting!$W$14</f>
        <v>0</v>
      </c>
      <c r="M494" s="14"/>
    </row>
    <row r="495" spans="1:25" x14ac:dyDescent="0.25">
      <c r="A495" s="32" t="str">
        <f>IF(Weighting!$P$15&gt;0,B495,"")</f>
        <v/>
      </c>
      <c r="B495" t="e">
        <f>Weighting!$C$15</f>
        <v>#DIV/0!</v>
      </c>
      <c r="C495" t="e">
        <f>Weighting!$F$15</f>
        <v>#NUM!</v>
      </c>
      <c r="D495" t="e">
        <f>IF(C495=1,'Data Transformation'!$G$3+0.5*'Data Transformation'!$W$25,IF(C496=1,D496-'Data Transformation'!$W$25,FALSE))</f>
        <v>#NUM!</v>
      </c>
      <c r="E495">
        <f t="array" ref="E495">IF(ISLOGICAL(D495),"",FREQUENCY(IF('Data Transformation'!$B$425:$B$8425='Bin Analysis'!$B483,'Data Transformation'!$G$425:$G$8425),D495))</f>
        <v>2001</v>
      </c>
      <c r="F495">
        <f t="shared" si="60"/>
        <v>0</v>
      </c>
      <c r="G495">
        <f>Weighting!$H$15</f>
        <v>0</v>
      </c>
      <c r="H495">
        <f t="array" ref="H495">FREQUENCY(IF('Data Transformation'!$B$4:$B$8425=B483,'Data Transformation'!$G$4:$G$8425),'Bin Analysis'!$B495)</f>
        <v>2073</v>
      </c>
      <c r="I495">
        <f t="shared" si="61"/>
        <v>0</v>
      </c>
      <c r="J495">
        <f t="shared" si="62"/>
        <v>0</v>
      </c>
      <c r="K495">
        <f>J495*Weighting!$W$15</f>
        <v>0</v>
      </c>
      <c r="M495" s="14"/>
    </row>
    <row r="496" spans="1:25" x14ac:dyDescent="0.25">
      <c r="A496" s="32" t="str">
        <f>IF(Weighting!$P$16&gt;0,B496,"")</f>
        <v/>
      </c>
      <c r="B496" t="e">
        <f>Weighting!$C$16</f>
        <v>#DIV/0!</v>
      </c>
      <c r="C496" t="e">
        <f>Weighting!$F$16</f>
        <v>#NUM!</v>
      </c>
      <c r="D496" t="e">
        <f>IF(C496=1,'Data Transformation'!$G$3+0.5*'Data Transformation'!$W$25,IF(C497=1,D497-'Data Transformation'!$W$25,FALSE))</f>
        <v>#NUM!</v>
      </c>
      <c r="E496">
        <f t="array" ref="E496">IF(ISLOGICAL(D496),"",FREQUENCY(IF('Data Transformation'!$B$425:$B$8425='Bin Analysis'!$B483,'Data Transformation'!$G$425:$G$8425),D496))</f>
        <v>2001</v>
      </c>
      <c r="F496">
        <f t="shared" si="60"/>
        <v>0</v>
      </c>
      <c r="G496">
        <f>Weighting!$H$16</f>
        <v>0</v>
      </c>
      <c r="H496">
        <f t="array" ref="H496">FREQUENCY(IF('Data Transformation'!$B$4:$B$8425=B483,'Data Transformation'!$G$4:$G$8425),'Bin Analysis'!$B496)</f>
        <v>2073</v>
      </c>
      <c r="I496">
        <f t="shared" si="61"/>
        <v>0</v>
      </c>
      <c r="J496">
        <f t="shared" si="62"/>
        <v>0</v>
      </c>
      <c r="K496">
        <f>J496*Weighting!$W$16</f>
        <v>0</v>
      </c>
      <c r="M496" s="14"/>
    </row>
    <row r="497" spans="1:25" x14ac:dyDescent="0.25">
      <c r="A497" s="32" t="str">
        <f>IF(Weighting!$P$17&gt;0,B497,"")</f>
        <v/>
      </c>
      <c r="B497" t="e">
        <f>Weighting!$C$17</f>
        <v>#DIV/0!</v>
      </c>
      <c r="C497" t="e">
        <f>Weighting!$F$17</f>
        <v>#NUM!</v>
      </c>
      <c r="D497" t="e">
        <f>IF(C497=1,'Data Transformation'!$G$3+0.5*'Data Transformation'!$W$25,IF(C498=1,D498-'Data Transformation'!$W$25,FALSE))</f>
        <v>#NUM!</v>
      </c>
      <c r="E497">
        <f t="array" ref="E497">IF(ISLOGICAL(D497),"",FREQUENCY(IF('Data Transformation'!$B$425:$B$8425='Bin Analysis'!$B483,'Data Transformation'!$G$425:$G$8425),D497))</f>
        <v>2001</v>
      </c>
      <c r="F497">
        <f t="shared" si="60"/>
        <v>0</v>
      </c>
      <c r="G497">
        <f>Weighting!$H$17</f>
        <v>0</v>
      </c>
      <c r="H497">
        <f t="array" ref="H497">FREQUENCY(IF('Data Transformation'!$B$4:$B$8425=B483,'Data Transformation'!$G$4:$G$8425),'Bin Analysis'!$B497)</f>
        <v>2073</v>
      </c>
      <c r="I497">
        <f t="shared" si="61"/>
        <v>0</v>
      </c>
      <c r="J497">
        <f t="shared" si="62"/>
        <v>0</v>
      </c>
      <c r="K497">
        <f>J497*Weighting!$W$17</f>
        <v>0</v>
      </c>
      <c r="M497" s="14"/>
    </row>
    <row r="498" spans="1:25" x14ac:dyDescent="0.25">
      <c r="A498" s="32" t="str">
        <f>IF(Weighting!$P$18&gt;0,B498,"")</f>
        <v/>
      </c>
      <c r="B498" t="e">
        <f>Weighting!$C$18</f>
        <v>#DIV/0!</v>
      </c>
      <c r="C498" t="e">
        <f>Weighting!$F$18</f>
        <v>#NUM!</v>
      </c>
      <c r="D498" t="e">
        <f>IF(C498=1,'Data Transformation'!$G$3+0.5*'Data Transformation'!$W$25,IF(C499=1,D499-'Data Transformation'!$W$25,FALSE))</f>
        <v>#NUM!</v>
      </c>
      <c r="E498">
        <f t="array" ref="E498">IF(ISLOGICAL(D498),"",FREQUENCY(IF('Data Transformation'!$B$425:$B$8425='Bin Analysis'!$B483,'Data Transformation'!$G$425:$G$8425),D498))</f>
        <v>2001</v>
      </c>
      <c r="F498">
        <f t="shared" si="60"/>
        <v>0</v>
      </c>
      <c r="G498">
        <f>Weighting!$H$18</f>
        <v>0</v>
      </c>
      <c r="H498">
        <f t="array" ref="H498">FREQUENCY(IF('Data Transformation'!$B$4:$B$8425=B483,'Data Transformation'!$G$4:$G$8425),'Bin Analysis'!$B498)</f>
        <v>2073</v>
      </c>
      <c r="I498">
        <f t="shared" si="61"/>
        <v>0</v>
      </c>
      <c r="J498">
        <f t="shared" si="62"/>
        <v>0</v>
      </c>
      <c r="K498">
        <f>J498*Weighting!$W$18</f>
        <v>0</v>
      </c>
      <c r="M498" s="14"/>
    </row>
    <row r="499" spans="1:25" x14ac:dyDescent="0.25">
      <c r="A499" s="32" t="str">
        <f>IF(Weighting!$P$19&gt;0,B499,"")</f>
        <v/>
      </c>
      <c r="B499" t="e">
        <f>Weighting!$C$19</f>
        <v>#DIV/0!</v>
      </c>
      <c r="C499" t="e">
        <f>Weighting!$F$19</f>
        <v>#NUM!</v>
      </c>
      <c r="D499" t="e">
        <f>IF(C499=1,'Data Transformation'!$G$3+0.5*'Data Transformation'!$W$25,IF(C500=1,D500-'Data Transformation'!$W$25,FALSE))</f>
        <v>#NUM!</v>
      </c>
      <c r="E499">
        <f t="array" ref="E499">IF(ISLOGICAL(D499),"",FREQUENCY(IF('Data Transformation'!$B$425:$B$8425='Bin Analysis'!$B483,'Data Transformation'!$G$425:$G$8425),D499))</f>
        <v>2001</v>
      </c>
      <c r="F499">
        <f t="shared" si="60"/>
        <v>0</v>
      </c>
      <c r="G499">
        <f>Weighting!$H$19</f>
        <v>0</v>
      </c>
      <c r="H499">
        <f t="array" ref="H499">FREQUENCY(IF('Data Transformation'!$B$4:$B$8425=B483,'Data Transformation'!$G$4:$G$8425),'Bin Analysis'!$B499)</f>
        <v>2073</v>
      </c>
      <c r="I499">
        <f t="shared" si="61"/>
        <v>0</v>
      </c>
      <c r="J499">
        <f t="shared" si="62"/>
        <v>0</v>
      </c>
      <c r="K499">
        <f>J499*Weighting!$W$19</f>
        <v>0</v>
      </c>
      <c r="M499" s="14"/>
    </row>
    <row r="500" spans="1:25" x14ac:dyDescent="0.25">
      <c r="A500" s="32" t="str">
        <f>IF(Weighting!$P$20&gt;0,B500,"")</f>
        <v/>
      </c>
      <c r="B500" t="e">
        <f>Weighting!$C$20</f>
        <v>#DIV/0!</v>
      </c>
      <c r="C500" t="e">
        <f>Weighting!$F$20</f>
        <v>#NUM!</v>
      </c>
      <c r="D500" t="e">
        <f>IF(C500=1,'Data Transformation'!$G$3+0.5*'Data Transformation'!$W$25,IF(C501=1,D501-'Data Transformation'!$W$25,FALSE))</f>
        <v>#NUM!</v>
      </c>
      <c r="E500">
        <f t="array" ref="E500">IF(ISLOGICAL(D500),"",FREQUENCY(IF('Data Transformation'!$B$425:$B$8425='Bin Analysis'!$B483,'Data Transformation'!$G$425:$G$8425),D500))</f>
        <v>2001</v>
      </c>
      <c r="F500">
        <f t="shared" si="60"/>
        <v>0</v>
      </c>
      <c r="G500">
        <f>Weighting!$H$20</f>
        <v>0</v>
      </c>
      <c r="H500">
        <f t="array" ref="H500">FREQUENCY(IF('Data Transformation'!$B$4:$B$8425=B483,'Data Transformation'!$G$4:$G$8425),'Bin Analysis'!$B500)</f>
        <v>2073</v>
      </c>
      <c r="I500">
        <f t="shared" si="61"/>
        <v>0</v>
      </c>
      <c r="J500">
        <f t="shared" si="62"/>
        <v>0</v>
      </c>
      <c r="K500">
        <f>J500*Weighting!$W$20</f>
        <v>0</v>
      </c>
      <c r="M500" s="14"/>
    </row>
    <row r="501" spans="1:25" x14ac:dyDescent="0.25">
      <c r="A501" s="32" t="str">
        <f>IF(Weighting!$P$21&gt;0,B501,"")</f>
        <v/>
      </c>
      <c r="B501" t="e">
        <f>Weighting!$C$21</f>
        <v>#DIV/0!</v>
      </c>
      <c r="C501" t="e">
        <f>Weighting!$F$21</f>
        <v>#NUM!</v>
      </c>
      <c r="D501" t="e">
        <f>IF(C501=1,'Data Transformation'!$G$3+0.5*'Data Transformation'!$W$25,IF(C502=1,D502-'Data Transformation'!$W$25,FALSE))</f>
        <v>#NUM!</v>
      </c>
      <c r="E501">
        <f t="array" ref="E501">IF(ISLOGICAL(D501),"",FREQUENCY(IF('Data Transformation'!$B$425:$B$8425='Bin Analysis'!$B483,'Data Transformation'!$G$425:$G$8425),D501))</f>
        <v>2001</v>
      </c>
      <c r="F501">
        <f t="shared" si="60"/>
        <v>0</v>
      </c>
      <c r="G501">
        <f>Weighting!$H$21</f>
        <v>0</v>
      </c>
      <c r="H501">
        <f t="array" ref="H501">FREQUENCY(IF('Data Transformation'!$B$4:$B$8425=B483,'Data Transformation'!$G$4:$G$8425),'Bin Analysis'!$B501)</f>
        <v>2073</v>
      </c>
      <c r="I501">
        <f t="shared" si="61"/>
        <v>0</v>
      </c>
      <c r="J501">
        <f t="shared" si="62"/>
        <v>0</v>
      </c>
      <c r="K501">
        <f>J501*Weighting!$W$21</f>
        <v>0</v>
      </c>
      <c r="M501" s="14"/>
    </row>
    <row r="502" spans="1:25" x14ac:dyDescent="0.25">
      <c r="A502" s="32" t="str">
        <f>IF(Weighting!$P$22&gt;0,B502,"")</f>
        <v/>
      </c>
      <c r="B502" t="e">
        <f>Weighting!$C$22</f>
        <v>#DIV/0!</v>
      </c>
      <c r="C502" t="e">
        <f>Weighting!$F$22</f>
        <v>#NUM!</v>
      </c>
      <c r="D502" t="e">
        <f>IF(C502=1,'Data Transformation'!$G$3+0.5*'Data Transformation'!$W$25,IF(C503=1,D503-'Data Transformation'!$W$25,FALSE))</f>
        <v>#NUM!</v>
      </c>
      <c r="E502">
        <f t="array" ref="E502">IF(ISLOGICAL(D502),"",FREQUENCY(IF('Data Transformation'!$B$425:$B$8425='Bin Analysis'!$B483,'Data Transformation'!$G$425:$G$8425),D502))</f>
        <v>2001</v>
      </c>
      <c r="F502">
        <f t="shared" si="60"/>
        <v>0</v>
      </c>
      <c r="G502">
        <f>Weighting!$H$22</f>
        <v>0</v>
      </c>
      <c r="H502">
        <f t="array" ref="H502">FREQUENCY(IF('Data Transformation'!$B$4:$B$8425=B483,'Data Transformation'!$G$4:$G$8425),'Bin Analysis'!$B502)</f>
        <v>2073</v>
      </c>
      <c r="I502">
        <f t="shared" si="61"/>
        <v>0</v>
      </c>
      <c r="J502">
        <f t="shared" si="62"/>
        <v>0</v>
      </c>
      <c r="K502">
        <f>J502*Weighting!$W$22</f>
        <v>0</v>
      </c>
      <c r="M502" s="14"/>
    </row>
    <row r="503" spans="1:25" x14ac:dyDescent="0.25">
      <c r="A503" s="32" t="str">
        <f>IF(Weighting!$P$23&gt;0,B503,"")</f>
        <v/>
      </c>
      <c r="B503" t="e">
        <f>Weighting!$C$23</f>
        <v>#DIV/0!</v>
      </c>
      <c r="C503" t="e">
        <f>Weighting!$F$23</f>
        <v>#NUM!</v>
      </c>
      <c r="D503" t="e">
        <f>IF(C503=1,'Data Transformation'!$G$3+0.5*'Data Transformation'!$W$25,IF(C504=1,D504-'Data Transformation'!$W$25,FALSE))</f>
        <v>#NUM!</v>
      </c>
      <c r="E503">
        <f t="array" ref="E503">IF(ISLOGICAL(D503),"",FREQUENCY(IF('Data Transformation'!$B$425:$B$8425='Bin Analysis'!$B483,'Data Transformation'!$G$425:$G$8425),D503))</f>
        <v>2001</v>
      </c>
      <c r="F503">
        <f t="shared" si="60"/>
        <v>0</v>
      </c>
      <c r="G503">
        <f>Weighting!$H$23</f>
        <v>0</v>
      </c>
      <c r="H503">
        <f t="array" ref="H503">FREQUENCY(IF('Data Transformation'!$B$4:$B$8425=B483,'Data Transformation'!$G$4:$G$8425),'Bin Analysis'!$B503)</f>
        <v>2073</v>
      </c>
      <c r="I503">
        <f t="shared" si="61"/>
        <v>0</v>
      </c>
      <c r="J503">
        <f t="shared" si="62"/>
        <v>0</v>
      </c>
      <c r="K503">
        <f>J503*Weighting!$W$23</f>
        <v>0</v>
      </c>
      <c r="M503" s="14"/>
    </row>
    <row r="504" spans="1:25" x14ac:dyDescent="0.25">
      <c r="A504" s="32" t="str">
        <f>IF(Weighting!$P$24&gt;0,B504,"")</f>
        <v/>
      </c>
      <c r="B504" t="e">
        <f>Weighting!$C$24</f>
        <v>#DIV/0!</v>
      </c>
      <c r="C504" t="e">
        <f>Weighting!$F$24</f>
        <v>#NUM!</v>
      </c>
      <c r="D504" t="e">
        <f>IF(C504=1,'Data Transformation'!$G$3+0.5*'Data Transformation'!$W$25,IF(C505=1,D505-'Data Transformation'!$W$25,FALSE))</f>
        <v>#NUM!</v>
      </c>
      <c r="E504">
        <f t="array" ref="E504">IF(ISLOGICAL(D504),"",FREQUENCY(IF('Data Transformation'!$B$425:$B$8425='Bin Analysis'!$B483,'Data Transformation'!$G$425:$G$8425),D504))</f>
        <v>2001</v>
      </c>
      <c r="F504">
        <f t="shared" si="60"/>
        <v>0</v>
      </c>
      <c r="G504">
        <f>Weighting!$H$24</f>
        <v>0</v>
      </c>
      <c r="H504">
        <f t="array" ref="H504">FREQUENCY(IF('Data Transformation'!$B$4:$B$8425=B483,'Data Transformation'!$G$4:$G$8425),'Bin Analysis'!$B504)</f>
        <v>2073</v>
      </c>
      <c r="I504">
        <f t="shared" si="61"/>
        <v>0</v>
      </c>
      <c r="J504">
        <f t="shared" si="62"/>
        <v>0</v>
      </c>
      <c r="K504">
        <f>J504*Weighting!$W$24</f>
        <v>0</v>
      </c>
      <c r="M504" s="14"/>
    </row>
    <row r="505" spans="1:25" x14ac:dyDescent="0.25">
      <c r="A505" s="32" t="str">
        <f>IF(Weighting!$P$25&gt;0,B505,"")</f>
        <v/>
      </c>
      <c r="B505" t="e">
        <f>Weighting!$C$25</f>
        <v>#DIV/0!</v>
      </c>
      <c r="C505" t="e">
        <f>Weighting!$F$25</f>
        <v>#NUM!</v>
      </c>
      <c r="D505" t="e">
        <f>IF(C505=1,'Data Transformation'!$G$3+0.5*'Data Transformation'!$W$25,IF(C506=1,D506-'Data Transformation'!$W$25,FALSE))</f>
        <v>#NUM!</v>
      </c>
      <c r="E505">
        <f t="array" ref="E505">IF(ISLOGICAL(D505),"",FREQUENCY(IF('Data Transformation'!$B$425:$B$8425='Bin Analysis'!$B483,'Data Transformation'!$G$425:$G$8425),D505))</f>
        <v>2001</v>
      </c>
      <c r="F505">
        <f t="shared" si="60"/>
        <v>0</v>
      </c>
      <c r="G505">
        <f>Weighting!$H$25</f>
        <v>0</v>
      </c>
      <c r="H505">
        <f t="array" ref="H505">FREQUENCY(IF('Data Transformation'!$B$4:$B$8425=B483,'Data Transformation'!$G$4:$G$8425),'Bin Analysis'!$B505)</f>
        <v>2073</v>
      </c>
      <c r="I505">
        <f t="shared" si="61"/>
        <v>0</v>
      </c>
      <c r="J505">
        <f t="shared" si="62"/>
        <v>0</v>
      </c>
      <c r="K505">
        <f>J505*Weighting!$W$25</f>
        <v>0</v>
      </c>
      <c r="M505" s="14"/>
    </row>
    <row r="506" spans="1:25" x14ac:dyDescent="0.25">
      <c r="O506"/>
      <c r="P506"/>
      <c r="Q506"/>
      <c r="R506"/>
    </row>
    <row r="507" spans="1:25" ht="23.25" x14ac:dyDescent="0.35">
      <c r="A507" s="21" t="s">
        <v>0</v>
      </c>
      <c r="B507" s="21" t="str">
        <f>IFERROR(VLOOKUP(C507,'Data Transformation'!$L$6:$M$426,2,FALSE),"")</f>
        <v/>
      </c>
      <c r="C507" s="21">
        <f>C483+1</f>
        <v>21</v>
      </c>
      <c r="D507" s="21"/>
      <c r="E507" s="21"/>
      <c r="F507" s="21"/>
      <c r="G507" s="21"/>
      <c r="H507" s="22"/>
      <c r="I507" s="22"/>
      <c r="J507" s="22"/>
      <c r="K507" s="21"/>
      <c r="L507" s="21" t="str">
        <f>B507</f>
        <v/>
      </c>
      <c r="M507" s="23" t="e">
        <f>INDEX('Data Transformation'!$O$4:$O$424,MATCH($B507,'Data Transformation'!$M$4:$M$424,0),MATCH($M$2,'Data Transformation'!$O$3,0))</f>
        <v>#N/A</v>
      </c>
      <c r="N507" s="27" t="e">
        <f>IF('Input and Summary Results'!$J$16="minimum",'Bin Analysis'!X508/(M507-1),'Bin Analysis'!Y507/('Bin Analysis'!M507-1))</f>
        <v>#N/A</v>
      </c>
      <c r="O507" s="27" t="e">
        <f>IF(M507=FALSE,NA(),(VLOOKUP(1,C510:K529,4,FALSE))/(M507-1))</f>
        <v>#N/A</v>
      </c>
      <c r="P507" s="27" t="e">
        <f>IF(M507=FALSE,NA(),SUM(J510:J529)/Weighting!$S$5)</f>
        <v>#N/A</v>
      </c>
      <c r="Q507" s="27" t="e">
        <f>IF(M507=FALSE,NA(),SUM(K510:K529)/Weighting!$S$6)</f>
        <v>#N/A</v>
      </c>
      <c r="R507" s="27" t="e">
        <f>IF(M507=FALSE,NA(),(VLOOKUP(1,G510:K529,3,FALSE))/(M507-1))</f>
        <v>#N/A</v>
      </c>
      <c r="S507" s="22" t="e">
        <f>IF(M507=FALSE,NA(),IF(SUM(J510:J529)=2,"yes","no"))</f>
        <v>#N/A</v>
      </c>
      <c r="X507" s="2" cm="2">
        <f t="array" ref="X507:X508">FREQUENCY(IF('Data Transformation'!$B$425:$B$6424='Bin Analysis'!L507,'Data Transformation'!$G$425:$G$6424),'Data Transformation'!$U$11)</f>
        <v>0</v>
      </c>
      <c r="Y507" s="2" cm="2">
        <f t="array" ref="Y507:Y508">FREQUENCY(IF('Data Transformation'!$B$425:$B$6424='Bin Analysis'!L507,'Data Transformation'!$G$425:$G$6424),'Data Transformation'!$U$12)</f>
        <v>0</v>
      </c>
    </row>
    <row r="508" spans="1:25" x14ac:dyDescent="0.25">
      <c r="A508" s="14" t="s">
        <v>67</v>
      </c>
      <c r="B508" t="s">
        <v>47</v>
      </c>
      <c r="C508" t="s">
        <v>5</v>
      </c>
      <c r="D508" t="s">
        <v>100</v>
      </c>
      <c r="E508" t="s">
        <v>101</v>
      </c>
      <c r="F508" t="s">
        <v>102</v>
      </c>
      <c r="G508" t="s">
        <v>70</v>
      </c>
      <c r="H508" t="s">
        <v>31</v>
      </c>
      <c r="I508" t="s">
        <v>32</v>
      </c>
      <c r="J508" t="s">
        <v>46</v>
      </c>
      <c r="K508" s="14" t="s">
        <v>45</v>
      </c>
      <c r="M508" s="14"/>
      <c r="X508" s="2">
        <v>0</v>
      </c>
      <c r="Y508" s="2">
        <v>0</v>
      </c>
    </row>
    <row r="509" spans="1:25" x14ac:dyDescent="0.25">
      <c r="A509" s="32"/>
      <c r="D509" t="e">
        <f>IF(C509=1,'Data Transformation'!$G$3+0.5*'Data Transformation'!$W$25,IF(C510=1,D510-'Data Transformation'!$W$25,FALSE))</f>
        <v>#NUM!</v>
      </c>
      <c r="E509">
        <f t="array" ref="E509">IF(ISLOGICAL(D509),"",FREQUENCY(IF('Data Transformation'!$B$425:$B$8425='Bin Analysis'!$B507,'Data Transformation'!$G$425:$G$8425),D509))</f>
        <v>2001</v>
      </c>
      <c r="F509" t="e">
        <f>IF(ISLOGICAL(D509),"",E509-E508)</f>
        <v>#VALUE!</v>
      </c>
      <c r="M509" s="14"/>
    </row>
    <row r="510" spans="1:25" x14ac:dyDescent="0.25">
      <c r="A510" s="32" t="e">
        <f>IF(Weighting!$P$6&gt;0,B510,"")</f>
        <v>#NUM!</v>
      </c>
      <c r="B510" t="e">
        <f>Weighting!$C$6</f>
        <v>#DIV/0!</v>
      </c>
      <c r="C510" t="e">
        <f>Weighting!$F$6</f>
        <v>#NUM!</v>
      </c>
      <c r="D510" t="e">
        <f>IF(C510=1,'Data Transformation'!$G$3+0.5*'Data Transformation'!$W$25,IF(C511=1,D511-'Data Transformation'!$W$25,FALSE))</f>
        <v>#NUM!</v>
      </c>
      <c r="E510">
        <f t="array" ref="E510">IF(ISLOGICAL(D510),"",FREQUENCY(IF('Data Transformation'!$B$425:$B$8425='Bin Analysis'!$B507,'Data Transformation'!$G$425:$G$8425),D510))</f>
        <v>2001</v>
      </c>
      <c r="F510">
        <f>IF(ISLOGICAL(D510),"",E510-E509)</f>
        <v>0</v>
      </c>
      <c r="G510">
        <f>Weighting!$H$6</f>
        <v>1</v>
      </c>
      <c r="H510">
        <f t="array" ref="H510">FREQUENCY(IF('Data Transformation'!$B$4:$B$8425=B507,'Data Transformation'!$G$4:$G$8425),'Bin Analysis'!$B510)</f>
        <v>2073</v>
      </c>
      <c r="I510">
        <f>H510-H509</f>
        <v>2073</v>
      </c>
      <c r="J510">
        <f>IF(I510=0,0,1)</f>
        <v>1</v>
      </c>
      <c r="K510" t="e">
        <f>J510*Weighting!$W$6</f>
        <v>#NUM!</v>
      </c>
      <c r="M510" s="14"/>
    </row>
    <row r="511" spans="1:25" x14ac:dyDescent="0.25">
      <c r="A511" s="32" t="str">
        <f>IF(Weighting!$P$7&gt;0,B511,"")</f>
        <v/>
      </c>
      <c r="B511" t="e">
        <f>Weighting!$C$7</f>
        <v>#DIV/0!</v>
      </c>
      <c r="C511" t="e">
        <f>Weighting!$F$7</f>
        <v>#NUM!</v>
      </c>
      <c r="D511" t="e">
        <f>IF(C511=1,'Data Transformation'!$G$3+0.5*'Data Transformation'!$W$25,IF(C512=1,D512-'Data Transformation'!$W$25,FALSE))</f>
        <v>#NUM!</v>
      </c>
      <c r="E511">
        <f t="array" ref="E511">IF(ISLOGICAL(D511),"",FREQUENCY(IF('Data Transformation'!$B$425:$B$8425='Bin Analysis'!$B507,'Data Transformation'!$G$425:$G$8425),D511))</f>
        <v>2001</v>
      </c>
      <c r="F511">
        <f t="shared" ref="F511:F529" si="63">IF(ISLOGICAL(D511),"",E511-E510)</f>
        <v>0</v>
      </c>
      <c r="G511">
        <f>Weighting!$H$7</f>
        <v>0</v>
      </c>
      <c r="H511">
        <f t="array" ref="H511">FREQUENCY(IF('Data Transformation'!$B$4:$B$8425=B507,'Data Transformation'!$G$4:$G$8425),'Bin Analysis'!$B511)</f>
        <v>2073</v>
      </c>
      <c r="I511">
        <f t="shared" ref="I511:I529" si="64">H511-H510</f>
        <v>0</v>
      </c>
      <c r="J511">
        <f>IF(I511=0,0,1)</f>
        <v>0</v>
      </c>
      <c r="K511">
        <f>J511*Weighting!$W$7</f>
        <v>0</v>
      </c>
      <c r="M511" s="14"/>
    </row>
    <row r="512" spans="1:25" x14ac:dyDescent="0.25">
      <c r="A512" s="32" t="str">
        <f>IF(Weighting!$P$8&gt;0,B512,"")</f>
        <v/>
      </c>
      <c r="B512" t="e">
        <f>Weighting!$C$8</f>
        <v>#DIV/0!</v>
      </c>
      <c r="C512" t="e">
        <f>Weighting!$F$8</f>
        <v>#NUM!</v>
      </c>
      <c r="D512" t="e">
        <f>IF(C512=1,'Data Transformation'!$G$3+0.5*'Data Transformation'!$W$25,IF(C513=1,D513-'Data Transformation'!$W$25,FALSE))</f>
        <v>#NUM!</v>
      </c>
      <c r="E512">
        <f t="array" ref="E512">IF(ISLOGICAL(D512),"",FREQUENCY(IF('Data Transformation'!$B$425:$B$8425='Bin Analysis'!$B507,'Data Transformation'!$G$425:$G$8425),D512))</f>
        <v>2001</v>
      </c>
      <c r="F512">
        <f t="shared" si="63"/>
        <v>0</v>
      </c>
      <c r="G512">
        <f>Weighting!$H$8</f>
        <v>0</v>
      </c>
      <c r="H512">
        <f t="array" ref="H512">FREQUENCY(IF('Data Transformation'!$B$4:$B$8425=B507,'Data Transformation'!$G$4:$G$8425),'Bin Analysis'!$B512)</f>
        <v>2073</v>
      </c>
      <c r="I512">
        <f t="shared" si="64"/>
        <v>0</v>
      </c>
      <c r="J512">
        <f t="shared" ref="J512:J529" si="65">IF(I512=0,0,1)</f>
        <v>0</v>
      </c>
      <c r="K512">
        <f>J512*Weighting!$W$8</f>
        <v>0</v>
      </c>
      <c r="M512" s="14"/>
    </row>
    <row r="513" spans="1:13" x14ac:dyDescent="0.25">
      <c r="A513" s="32" t="str">
        <f>IF(Weighting!$P$9&gt;0,B513,"")</f>
        <v/>
      </c>
      <c r="B513" s="50" t="e">
        <f>Weighting!$C$9</f>
        <v>#DIV/0!</v>
      </c>
      <c r="C513" t="e">
        <f>Weighting!$F$9</f>
        <v>#NUM!</v>
      </c>
      <c r="D513" t="e">
        <f>IF(C513=1,'Data Transformation'!$G$3+0.5*'Data Transformation'!$W$25,IF(C514=1,D514-'Data Transformation'!$W$25,FALSE))</f>
        <v>#NUM!</v>
      </c>
      <c r="E513">
        <f t="array" ref="E513">IF(ISLOGICAL(D513),"",FREQUENCY(IF('Data Transformation'!$B$425:$B$8425='Bin Analysis'!$B507,'Data Transformation'!$G$425:$G$8425),D513))</f>
        <v>2001</v>
      </c>
      <c r="F513">
        <f t="shared" si="63"/>
        <v>0</v>
      </c>
      <c r="G513">
        <f>Weighting!$H$9</f>
        <v>0</v>
      </c>
      <c r="H513">
        <f t="array" ref="H513">FREQUENCY(IF('Data Transformation'!$B$4:$B$8425=B507,'Data Transformation'!$G$4:$G$8425),'Bin Analysis'!$B513)</f>
        <v>2073</v>
      </c>
      <c r="I513">
        <f t="shared" si="64"/>
        <v>0</v>
      </c>
      <c r="J513">
        <f t="shared" si="65"/>
        <v>0</v>
      </c>
      <c r="K513">
        <f>J513*Weighting!$W$9</f>
        <v>0</v>
      </c>
      <c r="M513" s="14"/>
    </row>
    <row r="514" spans="1:13" x14ac:dyDescent="0.25">
      <c r="A514" s="32" t="str">
        <f>IF(Weighting!$P$10&gt;0,B514,"")</f>
        <v/>
      </c>
      <c r="B514" t="e">
        <f>Weighting!$C$10</f>
        <v>#DIV/0!</v>
      </c>
      <c r="C514" t="e">
        <f>Weighting!$F$10</f>
        <v>#NUM!</v>
      </c>
      <c r="D514" t="e">
        <f>IF(C514=1,'Data Transformation'!$G$3+0.5*'Data Transformation'!$W$25,IF(C515=1,D515-'Data Transformation'!$W$25,FALSE))</f>
        <v>#NUM!</v>
      </c>
      <c r="E514">
        <f t="array" ref="E514">IF(ISLOGICAL(D514),"",FREQUENCY(IF('Data Transformation'!$B$425:$B$8425='Bin Analysis'!$B507,'Data Transformation'!$G$425:$G$8425),D514))</f>
        <v>2001</v>
      </c>
      <c r="F514">
        <f t="shared" si="63"/>
        <v>0</v>
      </c>
      <c r="G514">
        <f>Weighting!$H$10</f>
        <v>0</v>
      </c>
      <c r="H514">
        <f t="array" ref="H514">FREQUENCY(IF('Data Transformation'!$B$4:$B$8425=B507,'Data Transformation'!$G$4:$G$8425),'Bin Analysis'!$B514)</f>
        <v>2073</v>
      </c>
      <c r="I514">
        <f t="shared" si="64"/>
        <v>0</v>
      </c>
      <c r="J514">
        <f t="shared" si="65"/>
        <v>0</v>
      </c>
      <c r="K514">
        <f>J514*Weighting!$W$10</f>
        <v>0</v>
      </c>
      <c r="M514" s="14"/>
    </row>
    <row r="515" spans="1:13" x14ac:dyDescent="0.25">
      <c r="A515" s="32" t="str">
        <f>IF(Weighting!$P$11&gt;0,B515,"")</f>
        <v/>
      </c>
      <c r="B515" t="e">
        <f>Weighting!$C$11</f>
        <v>#DIV/0!</v>
      </c>
      <c r="C515" t="e">
        <f>Weighting!$F$11</f>
        <v>#NUM!</v>
      </c>
      <c r="D515" t="e">
        <f>IF(C515=1,'Data Transformation'!$G$3+0.5*'Data Transformation'!$W$25,IF(C516=1,D516-'Data Transformation'!$W$25,FALSE))</f>
        <v>#NUM!</v>
      </c>
      <c r="E515">
        <f t="array" ref="E515">IF(ISLOGICAL(D515),"",FREQUENCY(IF('Data Transformation'!$B$425:$B$8425='Bin Analysis'!$B507,'Data Transformation'!$G$425:$G$8425),D515))</f>
        <v>2001</v>
      </c>
      <c r="F515">
        <f t="shared" si="63"/>
        <v>0</v>
      </c>
      <c r="G515">
        <f>Weighting!$H$11</f>
        <v>0</v>
      </c>
      <c r="H515">
        <f t="array" ref="H515">FREQUENCY(IF('Data Transformation'!$B$4:$B$8425=B507,'Data Transformation'!$G$4:$G$8425),'Bin Analysis'!$B515)</f>
        <v>2073</v>
      </c>
      <c r="I515">
        <f t="shared" si="64"/>
        <v>0</v>
      </c>
      <c r="J515">
        <f t="shared" si="65"/>
        <v>0</v>
      </c>
      <c r="K515">
        <f>J515*Weighting!$W$11</f>
        <v>0</v>
      </c>
      <c r="M515" s="14"/>
    </row>
    <row r="516" spans="1:13" x14ac:dyDescent="0.25">
      <c r="A516" s="32" t="str">
        <f>IF(Weighting!$P$12&gt;0,B516,"")</f>
        <v/>
      </c>
      <c r="B516" t="e">
        <f>Weighting!$C$12</f>
        <v>#DIV/0!</v>
      </c>
      <c r="C516" t="e">
        <f>Weighting!$F$12</f>
        <v>#NUM!</v>
      </c>
      <c r="D516" t="e">
        <f>IF(C516=1,'Data Transformation'!$G$3+0.5*'Data Transformation'!$W$25,IF(C517=1,D517-'Data Transformation'!$W$25,FALSE))</f>
        <v>#NUM!</v>
      </c>
      <c r="E516">
        <f t="array" ref="E516">IF(ISLOGICAL(D516),"",FREQUENCY(IF('Data Transformation'!$B$425:$B$8425='Bin Analysis'!$B507,'Data Transformation'!$G$425:$G$8425),D516))</f>
        <v>2001</v>
      </c>
      <c r="F516">
        <f t="shared" si="63"/>
        <v>0</v>
      </c>
      <c r="G516">
        <f>Weighting!$H$12</f>
        <v>0</v>
      </c>
      <c r="H516">
        <f t="array" ref="H516">FREQUENCY(IF('Data Transformation'!$B$4:$B$8425=B507,'Data Transformation'!$G$4:$G$8425),'Bin Analysis'!$B516)</f>
        <v>2073</v>
      </c>
      <c r="I516">
        <f t="shared" si="64"/>
        <v>0</v>
      </c>
      <c r="J516">
        <f t="shared" si="65"/>
        <v>0</v>
      </c>
      <c r="K516">
        <f>J516*Weighting!$W$12</f>
        <v>0</v>
      </c>
      <c r="M516" s="14"/>
    </row>
    <row r="517" spans="1:13" x14ac:dyDescent="0.25">
      <c r="A517" s="32" t="str">
        <f>IF(Weighting!$P$13&gt;0,B517,"")</f>
        <v/>
      </c>
      <c r="B517" t="e">
        <f>Weighting!$C$13</f>
        <v>#DIV/0!</v>
      </c>
      <c r="C517" t="e">
        <f>Weighting!$F$13</f>
        <v>#NUM!</v>
      </c>
      <c r="D517" t="e">
        <f>IF(C517=1,'Data Transformation'!$G$3+0.5*'Data Transformation'!$W$25,IF(C518=1,D518-'Data Transformation'!$W$25,FALSE))</f>
        <v>#NUM!</v>
      </c>
      <c r="E517">
        <f t="array" ref="E517">IF(ISLOGICAL(D517),"",FREQUENCY(IF('Data Transformation'!$B$425:$B$8425='Bin Analysis'!$B507,'Data Transformation'!$G$425:$G$8425),D517))</f>
        <v>2001</v>
      </c>
      <c r="F517">
        <f t="shared" si="63"/>
        <v>0</v>
      </c>
      <c r="G517">
        <f>Weighting!$H$13</f>
        <v>0</v>
      </c>
      <c r="H517">
        <f t="array" ref="H517">FREQUENCY(IF('Data Transformation'!$B$4:$B$8425=B507,'Data Transformation'!$G$4:$G$8425),'Bin Analysis'!$B517)</f>
        <v>2073</v>
      </c>
      <c r="I517">
        <f t="shared" si="64"/>
        <v>0</v>
      </c>
      <c r="J517">
        <f t="shared" si="65"/>
        <v>0</v>
      </c>
      <c r="K517">
        <f>J517*Weighting!$W$13</f>
        <v>0</v>
      </c>
      <c r="M517" s="14"/>
    </row>
    <row r="518" spans="1:13" x14ac:dyDescent="0.25">
      <c r="A518" s="32" t="str">
        <f>IF(Weighting!$P$14&gt;0,B518,"")</f>
        <v/>
      </c>
      <c r="B518" t="e">
        <f>Weighting!$C$14</f>
        <v>#DIV/0!</v>
      </c>
      <c r="C518" t="e">
        <f>Weighting!$F$14</f>
        <v>#NUM!</v>
      </c>
      <c r="D518" t="e">
        <f>IF(C518=1,'Data Transformation'!$G$3+0.5*'Data Transformation'!$W$25,IF(C519=1,D519-'Data Transformation'!$W$25,FALSE))</f>
        <v>#NUM!</v>
      </c>
      <c r="E518">
        <f t="array" ref="E518">IF(ISLOGICAL(D518),"",FREQUENCY(IF('Data Transformation'!$B$425:$B$8425='Bin Analysis'!$B507,'Data Transformation'!$G$425:$G$8425),D518))</f>
        <v>2001</v>
      </c>
      <c r="F518">
        <f t="shared" si="63"/>
        <v>0</v>
      </c>
      <c r="G518">
        <f>Weighting!$H$14</f>
        <v>0</v>
      </c>
      <c r="H518">
        <f t="array" ref="H518">FREQUENCY(IF('Data Transformation'!$B$4:$B$8425=B507,'Data Transformation'!$G$4:$G$8425),'Bin Analysis'!$B518)</f>
        <v>2073</v>
      </c>
      <c r="I518">
        <f t="shared" si="64"/>
        <v>0</v>
      </c>
      <c r="J518">
        <f t="shared" si="65"/>
        <v>0</v>
      </c>
      <c r="K518">
        <f>J518*Weighting!$W$14</f>
        <v>0</v>
      </c>
      <c r="M518" s="14"/>
    </row>
    <row r="519" spans="1:13" x14ac:dyDescent="0.25">
      <c r="A519" s="32" t="str">
        <f>IF(Weighting!$P$15&gt;0,B519,"")</f>
        <v/>
      </c>
      <c r="B519" t="e">
        <f>Weighting!$C$15</f>
        <v>#DIV/0!</v>
      </c>
      <c r="C519" t="e">
        <f>Weighting!$F$15</f>
        <v>#NUM!</v>
      </c>
      <c r="D519" t="e">
        <f>IF(C519=1,'Data Transformation'!$G$3+0.5*'Data Transformation'!$W$25,IF(C520=1,D520-'Data Transformation'!$W$25,FALSE))</f>
        <v>#NUM!</v>
      </c>
      <c r="E519">
        <f t="array" ref="E519">IF(ISLOGICAL(D519),"",FREQUENCY(IF('Data Transformation'!$B$425:$B$8425='Bin Analysis'!$B507,'Data Transformation'!$G$425:$G$8425),D519))</f>
        <v>2001</v>
      </c>
      <c r="F519">
        <f t="shared" si="63"/>
        <v>0</v>
      </c>
      <c r="G519">
        <f>Weighting!$H$15</f>
        <v>0</v>
      </c>
      <c r="H519">
        <f t="array" ref="H519">FREQUENCY(IF('Data Transformation'!$B$4:$B$8425=B507,'Data Transformation'!$G$4:$G$8425),'Bin Analysis'!$B519)</f>
        <v>2073</v>
      </c>
      <c r="I519">
        <f t="shared" si="64"/>
        <v>0</v>
      </c>
      <c r="J519">
        <f t="shared" si="65"/>
        <v>0</v>
      </c>
      <c r="K519">
        <f>J519*Weighting!$W$15</f>
        <v>0</v>
      </c>
      <c r="M519" s="14"/>
    </row>
    <row r="520" spans="1:13" x14ac:dyDescent="0.25">
      <c r="A520" s="32" t="str">
        <f>IF(Weighting!$P$16&gt;0,B520,"")</f>
        <v/>
      </c>
      <c r="B520" t="e">
        <f>Weighting!$C$16</f>
        <v>#DIV/0!</v>
      </c>
      <c r="C520" t="e">
        <f>Weighting!$F$16</f>
        <v>#NUM!</v>
      </c>
      <c r="D520" t="e">
        <f>IF(C520=1,'Data Transformation'!$G$3+0.5*'Data Transformation'!$W$25,IF(C521=1,D521-'Data Transformation'!$W$25,FALSE))</f>
        <v>#NUM!</v>
      </c>
      <c r="E520">
        <f t="array" ref="E520">IF(ISLOGICAL(D520),"",FREQUENCY(IF('Data Transformation'!$B$425:$B$8425='Bin Analysis'!$B507,'Data Transformation'!$G$425:$G$8425),D520))</f>
        <v>2001</v>
      </c>
      <c r="F520">
        <f t="shared" si="63"/>
        <v>0</v>
      </c>
      <c r="G520">
        <f>Weighting!$H$16</f>
        <v>0</v>
      </c>
      <c r="H520">
        <f t="array" ref="H520">FREQUENCY(IF('Data Transformation'!$B$4:$B$8425=B507,'Data Transformation'!$G$4:$G$8425),'Bin Analysis'!$B520)</f>
        <v>2073</v>
      </c>
      <c r="I520">
        <f t="shared" si="64"/>
        <v>0</v>
      </c>
      <c r="J520">
        <f t="shared" si="65"/>
        <v>0</v>
      </c>
      <c r="K520">
        <f>J520*Weighting!$W$16</f>
        <v>0</v>
      </c>
      <c r="M520" s="14"/>
    </row>
    <row r="521" spans="1:13" x14ac:dyDescent="0.25">
      <c r="A521" s="32" t="str">
        <f>IF(Weighting!$P$17&gt;0,B521,"")</f>
        <v/>
      </c>
      <c r="B521" t="e">
        <f>Weighting!$C$17</f>
        <v>#DIV/0!</v>
      </c>
      <c r="C521" t="e">
        <f>Weighting!$F$17</f>
        <v>#NUM!</v>
      </c>
      <c r="D521" t="e">
        <f>IF(C521=1,'Data Transformation'!$G$3+0.5*'Data Transformation'!$W$25,IF(C522=1,D522-'Data Transformation'!$W$25,FALSE))</f>
        <v>#NUM!</v>
      </c>
      <c r="E521">
        <f t="array" ref="E521">IF(ISLOGICAL(D521),"",FREQUENCY(IF('Data Transformation'!$B$425:$B$8425='Bin Analysis'!$B507,'Data Transformation'!$G$425:$G$8425),D521))</f>
        <v>2001</v>
      </c>
      <c r="F521">
        <f t="shared" si="63"/>
        <v>0</v>
      </c>
      <c r="G521">
        <f>Weighting!$H$17</f>
        <v>0</v>
      </c>
      <c r="H521">
        <f t="array" ref="H521">FREQUENCY(IF('Data Transformation'!$B$4:$B$8425=B507,'Data Transformation'!$G$4:$G$8425),'Bin Analysis'!$B521)</f>
        <v>2073</v>
      </c>
      <c r="I521">
        <f t="shared" si="64"/>
        <v>0</v>
      </c>
      <c r="J521">
        <f t="shared" si="65"/>
        <v>0</v>
      </c>
      <c r="K521">
        <f>J521*Weighting!$W$17</f>
        <v>0</v>
      </c>
      <c r="M521" s="14"/>
    </row>
    <row r="522" spans="1:13" x14ac:dyDescent="0.25">
      <c r="A522" s="32" t="str">
        <f>IF(Weighting!$P$18&gt;0,B522,"")</f>
        <v/>
      </c>
      <c r="B522" t="e">
        <f>Weighting!$C$18</f>
        <v>#DIV/0!</v>
      </c>
      <c r="C522" t="e">
        <f>Weighting!$F$18</f>
        <v>#NUM!</v>
      </c>
      <c r="D522" t="e">
        <f>IF(C522=1,'Data Transformation'!$G$3+0.5*'Data Transformation'!$W$25,IF(C523=1,D523-'Data Transformation'!$W$25,FALSE))</f>
        <v>#NUM!</v>
      </c>
      <c r="E522">
        <f t="array" ref="E522">IF(ISLOGICAL(D522),"",FREQUENCY(IF('Data Transformation'!$B$425:$B$8425='Bin Analysis'!$B507,'Data Transformation'!$G$425:$G$8425),D522))</f>
        <v>2001</v>
      </c>
      <c r="F522">
        <f t="shared" si="63"/>
        <v>0</v>
      </c>
      <c r="G522">
        <f>Weighting!$H$18</f>
        <v>0</v>
      </c>
      <c r="H522">
        <f t="array" ref="H522">FREQUENCY(IF('Data Transformation'!$B$4:$B$8425=B507,'Data Transformation'!$G$4:$G$8425),'Bin Analysis'!$B522)</f>
        <v>2073</v>
      </c>
      <c r="I522">
        <f t="shared" si="64"/>
        <v>0</v>
      </c>
      <c r="J522">
        <f t="shared" si="65"/>
        <v>0</v>
      </c>
      <c r="K522">
        <f>J522*Weighting!$W$18</f>
        <v>0</v>
      </c>
      <c r="M522" s="14"/>
    </row>
    <row r="523" spans="1:13" x14ac:dyDescent="0.25">
      <c r="A523" s="32" t="str">
        <f>IF(Weighting!$P$19&gt;0,B523,"")</f>
        <v/>
      </c>
      <c r="B523" t="e">
        <f>Weighting!$C$19</f>
        <v>#DIV/0!</v>
      </c>
      <c r="C523" t="e">
        <f>Weighting!$F$19</f>
        <v>#NUM!</v>
      </c>
      <c r="D523" t="e">
        <f>IF(C523=1,'Data Transformation'!$G$3+0.5*'Data Transformation'!$W$25,IF(C524=1,D524-'Data Transformation'!$W$25,FALSE))</f>
        <v>#NUM!</v>
      </c>
      <c r="E523">
        <f t="array" ref="E523">IF(ISLOGICAL(D523),"",FREQUENCY(IF('Data Transformation'!$B$425:$B$8425='Bin Analysis'!$B507,'Data Transformation'!$G$425:$G$8425),D523))</f>
        <v>2001</v>
      </c>
      <c r="F523">
        <f t="shared" si="63"/>
        <v>0</v>
      </c>
      <c r="G523">
        <f>Weighting!$H$19</f>
        <v>0</v>
      </c>
      <c r="H523">
        <f t="array" ref="H523">FREQUENCY(IF('Data Transformation'!$B$4:$B$8425=B507,'Data Transformation'!$G$4:$G$8425),'Bin Analysis'!$B523)</f>
        <v>2073</v>
      </c>
      <c r="I523">
        <f t="shared" si="64"/>
        <v>0</v>
      </c>
      <c r="J523">
        <f t="shared" si="65"/>
        <v>0</v>
      </c>
      <c r="K523">
        <f>J523*Weighting!$W$19</f>
        <v>0</v>
      </c>
      <c r="M523" s="14"/>
    </row>
    <row r="524" spans="1:13" x14ac:dyDescent="0.25">
      <c r="A524" s="32" t="str">
        <f>IF(Weighting!$P$20&gt;0,B524,"")</f>
        <v/>
      </c>
      <c r="B524" t="e">
        <f>Weighting!$C$20</f>
        <v>#DIV/0!</v>
      </c>
      <c r="C524" t="e">
        <f>Weighting!$F$20</f>
        <v>#NUM!</v>
      </c>
      <c r="D524" t="e">
        <f>IF(C524=1,'Data Transformation'!$G$3+0.5*'Data Transformation'!$W$25,IF(C525=1,D525-'Data Transformation'!$W$25,FALSE))</f>
        <v>#NUM!</v>
      </c>
      <c r="E524">
        <f t="array" ref="E524">IF(ISLOGICAL(D524),"",FREQUENCY(IF('Data Transformation'!$B$425:$B$8425='Bin Analysis'!$B507,'Data Transformation'!$G$425:$G$8425),D524))</f>
        <v>2001</v>
      </c>
      <c r="F524">
        <f t="shared" si="63"/>
        <v>0</v>
      </c>
      <c r="G524">
        <f>Weighting!$H$20</f>
        <v>0</v>
      </c>
      <c r="H524">
        <f t="array" ref="H524">FREQUENCY(IF('Data Transformation'!$B$4:$B$8425=B507,'Data Transformation'!$G$4:$G$8425),'Bin Analysis'!$B524)</f>
        <v>2073</v>
      </c>
      <c r="I524">
        <f t="shared" si="64"/>
        <v>0</v>
      </c>
      <c r="J524">
        <f t="shared" si="65"/>
        <v>0</v>
      </c>
      <c r="K524">
        <f>J524*Weighting!$W$20</f>
        <v>0</v>
      </c>
      <c r="M524" s="14"/>
    </row>
    <row r="525" spans="1:13" x14ac:dyDescent="0.25">
      <c r="A525" s="32" t="str">
        <f>IF(Weighting!$P$21&gt;0,B525,"")</f>
        <v/>
      </c>
      <c r="B525" t="e">
        <f>Weighting!$C$21</f>
        <v>#DIV/0!</v>
      </c>
      <c r="C525" t="e">
        <f>Weighting!$F$21</f>
        <v>#NUM!</v>
      </c>
      <c r="D525" t="e">
        <f>IF(C525=1,'Data Transformation'!$G$3+0.5*'Data Transformation'!$W$25,IF(C526=1,D526-'Data Transformation'!$W$25,FALSE))</f>
        <v>#NUM!</v>
      </c>
      <c r="E525">
        <f t="array" ref="E525">IF(ISLOGICAL(D525),"",FREQUENCY(IF('Data Transformation'!$B$425:$B$8425='Bin Analysis'!$B507,'Data Transformation'!$G$425:$G$8425),D525))</f>
        <v>2001</v>
      </c>
      <c r="F525">
        <f t="shared" si="63"/>
        <v>0</v>
      </c>
      <c r="G525">
        <f>Weighting!$H$21</f>
        <v>0</v>
      </c>
      <c r="H525">
        <f t="array" ref="H525">FREQUENCY(IF('Data Transformation'!$B$4:$B$8425=B507,'Data Transformation'!$G$4:$G$8425),'Bin Analysis'!$B525)</f>
        <v>2073</v>
      </c>
      <c r="I525">
        <f t="shared" si="64"/>
        <v>0</v>
      </c>
      <c r="J525">
        <f t="shared" si="65"/>
        <v>0</v>
      </c>
      <c r="K525">
        <f>J525*Weighting!$W$21</f>
        <v>0</v>
      </c>
      <c r="M525" s="14"/>
    </row>
    <row r="526" spans="1:13" x14ac:dyDescent="0.25">
      <c r="A526" s="32" t="str">
        <f>IF(Weighting!$P$22&gt;0,B526,"")</f>
        <v/>
      </c>
      <c r="B526" t="e">
        <f>Weighting!$C$22</f>
        <v>#DIV/0!</v>
      </c>
      <c r="C526" t="e">
        <f>Weighting!$F$22</f>
        <v>#NUM!</v>
      </c>
      <c r="D526" t="e">
        <f>IF(C526=1,'Data Transformation'!$G$3+0.5*'Data Transformation'!$W$25,IF(C527=1,D527-'Data Transformation'!$W$25,FALSE))</f>
        <v>#NUM!</v>
      </c>
      <c r="E526">
        <f t="array" ref="E526">IF(ISLOGICAL(D526),"",FREQUENCY(IF('Data Transformation'!$B$425:$B$8425='Bin Analysis'!$B507,'Data Transformation'!$G$425:$G$8425),D526))</f>
        <v>2001</v>
      </c>
      <c r="F526">
        <f t="shared" si="63"/>
        <v>0</v>
      </c>
      <c r="G526">
        <f>Weighting!$H$22</f>
        <v>0</v>
      </c>
      <c r="H526">
        <f t="array" ref="H526">FREQUENCY(IF('Data Transformation'!$B$4:$B$8425=B507,'Data Transformation'!$G$4:$G$8425),'Bin Analysis'!$B526)</f>
        <v>2073</v>
      </c>
      <c r="I526">
        <f t="shared" si="64"/>
        <v>0</v>
      </c>
      <c r="J526">
        <f t="shared" si="65"/>
        <v>0</v>
      </c>
      <c r="K526">
        <f>J526*Weighting!$W$22</f>
        <v>0</v>
      </c>
      <c r="M526" s="14"/>
    </row>
    <row r="527" spans="1:13" x14ac:dyDescent="0.25">
      <c r="A527" s="32" t="str">
        <f>IF(Weighting!$P$23&gt;0,B527,"")</f>
        <v/>
      </c>
      <c r="B527" t="e">
        <f>Weighting!$C$23</f>
        <v>#DIV/0!</v>
      </c>
      <c r="C527" t="e">
        <f>Weighting!$F$23</f>
        <v>#NUM!</v>
      </c>
      <c r="D527" t="e">
        <f>IF(C527=1,'Data Transformation'!$G$3+0.5*'Data Transformation'!$W$25,IF(C528=1,D528-'Data Transformation'!$W$25,FALSE))</f>
        <v>#NUM!</v>
      </c>
      <c r="E527">
        <f t="array" ref="E527">IF(ISLOGICAL(D527),"",FREQUENCY(IF('Data Transformation'!$B$425:$B$8425='Bin Analysis'!$B507,'Data Transformation'!$G$425:$G$8425),D527))</f>
        <v>2001</v>
      </c>
      <c r="F527">
        <f t="shared" si="63"/>
        <v>0</v>
      </c>
      <c r="G527">
        <f>Weighting!$H$23</f>
        <v>0</v>
      </c>
      <c r="H527">
        <f t="array" ref="H527">FREQUENCY(IF('Data Transformation'!$B$4:$B$8425=B507,'Data Transformation'!$G$4:$G$8425),'Bin Analysis'!$B527)</f>
        <v>2073</v>
      </c>
      <c r="I527">
        <f t="shared" si="64"/>
        <v>0</v>
      </c>
      <c r="J527">
        <f t="shared" si="65"/>
        <v>0</v>
      </c>
      <c r="K527">
        <f>J527*Weighting!$W$23</f>
        <v>0</v>
      </c>
      <c r="M527" s="14"/>
    </row>
    <row r="528" spans="1:13" x14ac:dyDescent="0.25">
      <c r="A528" s="32" t="str">
        <f>IF(Weighting!$P$24&gt;0,B528,"")</f>
        <v/>
      </c>
      <c r="B528" t="e">
        <f>Weighting!$C$24</f>
        <v>#DIV/0!</v>
      </c>
      <c r="C528" t="e">
        <f>Weighting!$F$24</f>
        <v>#NUM!</v>
      </c>
      <c r="D528" t="e">
        <f>IF(C528=1,'Data Transformation'!$G$3+0.5*'Data Transformation'!$W$25,IF(C529=1,D529-'Data Transformation'!$W$25,FALSE))</f>
        <v>#NUM!</v>
      </c>
      <c r="E528">
        <f t="array" ref="E528">IF(ISLOGICAL(D528),"",FREQUENCY(IF('Data Transformation'!$B$425:$B$8425='Bin Analysis'!$B507,'Data Transformation'!$G$425:$G$8425),D528))</f>
        <v>2001</v>
      </c>
      <c r="F528">
        <f t="shared" si="63"/>
        <v>0</v>
      </c>
      <c r="G528">
        <f>Weighting!$H$24</f>
        <v>0</v>
      </c>
      <c r="H528">
        <f t="array" ref="H528">FREQUENCY(IF('Data Transformation'!$B$4:$B$8425=B507,'Data Transformation'!$G$4:$G$8425),'Bin Analysis'!$B528)</f>
        <v>2073</v>
      </c>
      <c r="I528">
        <f t="shared" si="64"/>
        <v>0</v>
      </c>
      <c r="J528">
        <f t="shared" si="65"/>
        <v>0</v>
      </c>
      <c r="K528">
        <f>J528*Weighting!$W$24</f>
        <v>0</v>
      </c>
      <c r="M528" s="14"/>
    </row>
    <row r="529" spans="1:25" x14ac:dyDescent="0.25">
      <c r="A529" s="32" t="str">
        <f>IF(Weighting!$P$25&gt;0,B529,"")</f>
        <v/>
      </c>
      <c r="B529" t="e">
        <f>Weighting!$C$25</f>
        <v>#DIV/0!</v>
      </c>
      <c r="C529" t="e">
        <f>Weighting!$F$25</f>
        <v>#NUM!</v>
      </c>
      <c r="D529" t="e">
        <f>IF(C529=1,'Data Transformation'!$G$3+0.5*'Data Transformation'!$W$25,IF(C530=1,D530-'Data Transformation'!$W$25,FALSE))</f>
        <v>#NUM!</v>
      </c>
      <c r="E529">
        <f t="array" ref="E529">IF(ISLOGICAL(D529),"",FREQUENCY(IF('Data Transformation'!$B$425:$B$8425='Bin Analysis'!$B507,'Data Transformation'!$G$425:$G$8425),D529))</f>
        <v>2001</v>
      </c>
      <c r="F529">
        <f t="shared" si="63"/>
        <v>0</v>
      </c>
      <c r="G529">
        <f>Weighting!$H$25</f>
        <v>0</v>
      </c>
      <c r="H529">
        <f t="array" ref="H529">FREQUENCY(IF('Data Transformation'!$B$4:$B$8425=B507,'Data Transformation'!$G$4:$G$8425),'Bin Analysis'!$B529)</f>
        <v>2073</v>
      </c>
      <c r="I529">
        <f t="shared" si="64"/>
        <v>0</v>
      </c>
      <c r="J529">
        <f t="shared" si="65"/>
        <v>0</v>
      </c>
      <c r="K529">
        <f>J529*Weighting!$W$25</f>
        <v>0</v>
      </c>
      <c r="M529" s="14"/>
    </row>
    <row r="530" spans="1:25" x14ac:dyDescent="0.25">
      <c r="O530"/>
      <c r="P530"/>
      <c r="Q530"/>
      <c r="R530"/>
    </row>
    <row r="531" spans="1:25" ht="23.25" x14ac:dyDescent="0.35">
      <c r="A531" s="21" t="s">
        <v>0</v>
      </c>
      <c r="B531" s="21" t="str">
        <f>IFERROR(VLOOKUP(C531,'Data Transformation'!$L$6:$M$426,2,FALSE),"")</f>
        <v/>
      </c>
      <c r="C531" s="21">
        <f>C507+1</f>
        <v>22</v>
      </c>
      <c r="D531" s="21"/>
      <c r="E531" s="21"/>
      <c r="F531" s="21"/>
      <c r="G531" s="21"/>
      <c r="H531" s="22"/>
      <c r="I531" s="22"/>
      <c r="J531" s="22"/>
      <c r="K531" s="21"/>
      <c r="L531" s="21" t="str">
        <f>B531</f>
        <v/>
      </c>
      <c r="M531" s="23" t="e">
        <f>INDEX('Data Transformation'!$O$4:$O$424,MATCH($B531,'Data Transformation'!$M$4:$M$424,0),MATCH($M$2,'Data Transformation'!$O$3,0))</f>
        <v>#N/A</v>
      </c>
      <c r="N531" s="27" t="e">
        <f>IF('Input and Summary Results'!$J$16="minimum",'Bin Analysis'!X532/(M531-1),'Bin Analysis'!Y531/('Bin Analysis'!M531-1))</f>
        <v>#N/A</v>
      </c>
      <c r="O531" s="27" t="e">
        <f>IF(M531=FALSE,NA(),(VLOOKUP(1,C534:K553,4,FALSE))/(M531-1))</f>
        <v>#N/A</v>
      </c>
      <c r="P531" s="27" t="e">
        <f>IF(M531=FALSE,NA(),SUM(J534:J553)/Weighting!$S$5)</f>
        <v>#N/A</v>
      </c>
      <c r="Q531" s="27" t="e">
        <f>IF(M531=FALSE,NA(),SUM(K534:K553)/Weighting!$S$6)</f>
        <v>#N/A</v>
      </c>
      <c r="R531" s="27" t="e">
        <f>IF(M531=FALSE,NA(),(VLOOKUP(1,G534:K553,3,FALSE))/(M531-1))</f>
        <v>#N/A</v>
      </c>
      <c r="S531" s="22" t="e">
        <f>IF(M531=FALSE,NA(),IF(SUM(J534:J553)=2,"yes","no"))</f>
        <v>#N/A</v>
      </c>
      <c r="X531" s="2" cm="2">
        <f t="array" ref="X531:X532">FREQUENCY(IF('Data Transformation'!$B$425:$B$6424='Bin Analysis'!L531,'Data Transformation'!$G$425:$G$6424),'Data Transformation'!$U$11)</f>
        <v>0</v>
      </c>
      <c r="Y531" s="2" cm="2">
        <f t="array" ref="Y531:Y532">FREQUENCY(IF('Data Transformation'!$B$425:$B$6424='Bin Analysis'!L531,'Data Transformation'!$G$425:$G$6424),'Data Transformation'!$U$12)</f>
        <v>0</v>
      </c>
    </row>
    <row r="532" spans="1:25" x14ac:dyDescent="0.25">
      <c r="A532" s="14" t="s">
        <v>67</v>
      </c>
      <c r="B532" t="s">
        <v>47</v>
      </c>
      <c r="C532" t="s">
        <v>5</v>
      </c>
      <c r="D532" t="s">
        <v>100</v>
      </c>
      <c r="E532" t="s">
        <v>101</v>
      </c>
      <c r="F532" t="s">
        <v>102</v>
      </c>
      <c r="G532" t="s">
        <v>70</v>
      </c>
      <c r="H532" t="s">
        <v>31</v>
      </c>
      <c r="I532" t="s">
        <v>32</v>
      </c>
      <c r="J532" t="s">
        <v>46</v>
      </c>
      <c r="K532" s="14" t="s">
        <v>45</v>
      </c>
      <c r="M532" s="14"/>
      <c r="X532" s="2">
        <v>0</v>
      </c>
      <c r="Y532" s="2">
        <v>0</v>
      </c>
    </row>
    <row r="533" spans="1:25" x14ac:dyDescent="0.25">
      <c r="A533" s="32"/>
      <c r="D533" t="e">
        <f>IF(C533=1,'Data Transformation'!$G$3+0.5*'Data Transformation'!$W$25,IF(C534=1,D534-'Data Transformation'!$W$25,FALSE))</f>
        <v>#NUM!</v>
      </c>
      <c r="E533">
        <f t="array" ref="E533">IF(ISLOGICAL(D533),"",FREQUENCY(IF('Data Transformation'!$B$425:$B$8425='Bin Analysis'!$B531,'Data Transformation'!$G$425:$G$8425),D533))</f>
        <v>2001</v>
      </c>
      <c r="F533" t="e">
        <f>IF(ISLOGICAL(D533),"",E533-E532)</f>
        <v>#VALUE!</v>
      </c>
      <c r="M533" s="14"/>
    </row>
    <row r="534" spans="1:25" x14ac:dyDescent="0.25">
      <c r="A534" s="32" t="e">
        <f>IF(Weighting!$P$6&gt;0,B534,"")</f>
        <v>#NUM!</v>
      </c>
      <c r="B534" t="e">
        <f>Weighting!$C$6</f>
        <v>#DIV/0!</v>
      </c>
      <c r="C534" t="e">
        <f>Weighting!$F$6</f>
        <v>#NUM!</v>
      </c>
      <c r="D534" t="e">
        <f>IF(C534=1,'Data Transformation'!$G$3+0.5*'Data Transformation'!$W$25,IF(C535=1,D535-'Data Transformation'!$W$25,FALSE))</f>
        <v>#NUM!</v>
      </c>
      <c r="E534">
        <f t="array" ref="E534">IF(ISLOGICAL(D534),"",FREQUENCY(IF('Data Transformation'!$B$425:$B$8425='Bin Analysis'!$B531,'Data Transformation'!$G$425:$G$8425),D534))</f>
        <v>2001</v>
      </c>
      <c r="F534">
        <f>IF(ISLOGICAL(D534),"",E534-E533)</f>
        <v>0</v>
      </c>
      <c r="G534">
        <f>Weighting!$H$6</f>
        <v>1</v>
      </c>
      <c r="H534">
        <f t="array" ref="H534">FREQUENCY(IF('Data Transformation'!$B$4:$B$8425=B531,'Data Transformation'!$G$4:$G$8425),'Bin Analysis'!$B534)</f>
        <v>2073</v>
      </c>
      <c r="I534">
        <f>H534-H533</f>
        <v>2073</v>
      </c>
      <c r="J534">
        <f>IF(I534=0,0,1)</f>
        <v>1</v>
      </c>
      <c r="K534" t="e">
        <f>J534*Weighting!$W$6</f>
        <v>#NUM!</v>
      </c>
      <c r="M534" s="14"/>
    </row>
    <row r="535" spans="1:25" x14ac:dyDescent="0.25">
      <c r="A535" s="32" t="str">
        <f>IF(Weighting!$P$7&gt;0,B535,"")</f>
        <v/>
      </c>
      <c r="B535" t="e">
        <f>Weighting!$C$7</f>
        <v>#DIV/0!</v>
      </c>
      <c r="C535" t="e">
        <f>Weighting!$F$7</f>
        <v>#NUM!</v>
      </c>
      <c r="D535" t="e">
        <f>IF(C535=1,'Data Transformation'!$G$3+0.5*'Data Transformation'!$W$25,IF(C536=1,D536-'Data Transformation'!$W$25,FALSE))</f>
        <v>#NUM!</v>
      </c>
      <c r="E535">
        <f t="array" ref="E535">IF(ISLOGICAL(D535),"",FREQUENCY(IF('Data Transformation'!$B$425:$B$8425='Bin Analysis'!$B531,'Data Transformation'!$G$425:$G$8425),D535))</f>
        <v>2001</v>
      </c>
      <c r="F535">
        <f t="shared" ref="F535:F553" si="66">IF(ISLOGICAL(D535),"",E535-E534)</f>
        <v>0</v>
      </c>
      <c r="G535">
        <f>Weighting!$H$7</f>
        <v>0</v>
      </c>
      <c r="H535">
        <f t="array" ref="H535">FREQUENCY(IF('Data Transformation'!$B$4:$B$8425=B531,'Data Transformation'!$G$4:$G$8425),'Bin Analysis'!$B535)</f>
        <v>2073</v>
      </c>
      <c r="I535">
        <f t="shared" ref="I535:I553" si="67">H535-H534</f>
        <v>0</v>
      </c>
      <c r="J535">
        <f>IF(I535=0,0,1)</f>
        <v>0</v>
      </c>
      <c r="K535">
        <f>J535*Weighting!$W$7</f>
        <v>0</v>
      </c>
      <c r="M535" s="14"/>
    </row>
    <row r="536" spans="1:25" x14ac:dyDescent="0.25">
      <c r="A536" s="32" t="str">
        <f>IF(Weighting!$P$8&gt;0,B536,"")</f>
        <v/>
      </c>
      <c r="B536" t="e">
        <f>Weighting!$C$8</f>
        <v>#DIV/0!</v>
      </c>
      <c r="C536" t="e">
        <f>Weighting!$F$8</f>
        <v>#NUM!</v>
      </c>
      <c r="D536" t="e">
        <f>IF(C536=1,'Data Transformation'!$G$3+0.5*'Data Transformation'!$W$25,IF(C537=1,D537-'Data Transformation'!$W$25,FALSE))</f>
        <v>#NUM!</v>
      </c>
      <c r="E536">
        <f t="array" ref="E536">IF(ISLOGICAL(D536),"",FREQUENCY(IF('Data Transformation'!$B$425:$B$8425='Bin Analysis'!$B531,'Data Transformation'!$G$425:$G$8425),D536))</f>
        <v>2001</v>
      </c>
      <c r="F536">
        <f t="shared" si="66"/>
        <v>0</v>
      </c>
      <c r="G536">
        <f>Weighting!$H$8</f>
        <v>0</v>
      </c>
      <c r="H536">
        <f t="array" ref="H536">FREQUENCY(IF('Data Transformation'!$B$4:$B$8425=B531,'Data Transformation'!$G$4:$G$8425),'Bin Analysis'!$B536)</f>
        <v>2073</v>
      </c>
      <c r="I536">
        <f t="shared" si="67"/>
        <v>0</v>
      </c>
      <c r="J536">
        <f t="shared" ref="J536:J553" si="68">IF(I536=0,0,1)</f>
        <v>0</v>
      </c>
      <c r="K536">
        <f>J536*Weighting!$W$8</f>
        <v>0</v>
      </c>
      <c r="M536" s="14"/>
    </row>
    <row r="537" spans="1:25" x14ac:dyDescent="0.25">
      <c r="A537" s="32" t="str">
        <f>IF(Weighting!$P$9&gt;0,B537,"")</f>
        <v/>
      </c>
      <c r="B537" s="50" t="e">
        <f>Weighting!$C$9</f>
        <v>#DIV/0!</v>
      </c>
      <c r="C537" t="e">
        <f>Weighting!$F$9</f>
        <v>#NUM!</v>
      </c>
      <c r="D537" t="e">
        <f>IF(C537=1,'Data Transformation'!$G$3+0.5*'Data Transformation'!$W$25,IF(C538=1,D538-'Data Transformation'!$W$25,FALSE))</f>
        <v>#NUM!</v>
      </c>
      <c r="E537">
        <f t="array" ref="E537">IF(ISLOGICAL(D537),"",FREQUENCY(IF('Data Transformation'!$B$425:$B$8425='Bin Analysis'!$B531,'Data Transformation'!$G$425:$G$8425),D537))</f>
        <v>2001</v>
      </c>
      <c r="F537">
        <f t="shared" si="66"/>
        <v>0</v>
      </c>
      <c r="G537">
        <f>Weighting!$H$9</f>
        <v>0</v>
      </c>
      <c r="H537">
        <f t="array" ref="H537">FREQUENCY(IF('Data Transformation'!$B$4:$B$8425=B531,'Data Transformation'!$G$4:$G$8425),'Bin Analysis'!$B537)</f>
        <v>2073</v>
      </c>
      <c r="I537">
        <f t="shared" si="67"/>
        <v>0</v>
      </c>
      <c r="J537">
        <f t="shared" si="68"/>
        <v>0</v>
      </c>
      <c r="K537">
        <f>J537*Weighting!$W$9</f>
        <v>0</v>
      </c>
      <c r="M537" s="14"/>
    </row>
    <row r="538" spans="1:25" x14ac:dyDescent="0.25">
      <c r="A538" s="32" t="str">
        <f>IF(Weighting!$P$10&gt;0,B538,"")</f>
        <v/>
      </c>
      <c r="B538" t="e">
        <f>Weighting!$C$10</f>
        <v>#DIV/0!</v>
      </c>
      <c r="C538" t="e">
        <f>Weighting!$F$10</f>
        <v>#NUM!</v>
      </c>
      <c r="D538" t="e">
        <f>IF(C538=1,'Data Transformation'!$G$3+0.5*'Data Transformation'!$W$25,IF(C539=1,D539-'Data Transformation'!$W$25,FALSE))</f>
        <v>#NUM!</v>
      </c>
      <c r="E538">
        <f t="array" ref="E538">IF(ISLOGICAL(D538),"",FREQUENCY(IF('Data Transformation'!$B$425:$B$8425='Bin Analysis'!$B531,'Data Transformation'!$G$425:$G$8425),D538))</f>
        <v>2001</v>
      </c>
      <c r="F538">
        <f t="shared" si="66"/>
        <v>0</v>
      </c>
      <c r="G538">
        <f>Weighting!$H$10</f>
        <v>0</v>
      </c>
      <c r="H538">
        <f t="array" ref="H538">FREQUENCY(IF('Data Transformation'!$B$4:$B$8425=B531,'Data Transformation'!$G$4:$G$8425),'Bin Analysis'!$B538)</f>
        <v>2073</v>
      </c>
      <c r="I538">
        <f t="shared" si="67"/>
        <v>0</v>
      </c>
      <c r="J538">
        <f t="shared" si="68"/>
        <v>0</v>
      </c>
      <c r="K538">
        <f>J538*Weighting!$W$10</f>
        <v>0</v>
      </c>
      <c r="M538" s="14"/>
    </row>
    <row r="539" spans="1:25" x14ac:dyDescent="0.25">
      <c r="A539" s="32" t="str">
        <f>IF(Weighting!$P$11&gt;0,B539,"")</f>
        <v/>
      </c>
      <c r="B539" t="e">
        <f>Weighting!$C$11</f>
        <v>#DIV/0!</v>
      </c>
      <c r="C539" t="e">
        <f>Weighting!$F$11</f>
        <v>#NUM!</v>
      </c>
      <c r="D539" t="e">
        <f>IF(C539=1,'Data Transformation'!$G$3+0.5*'Data Transformation'!$W$25,IF(C540=1,D540-'Data Transformation'!$W$25,FALSE))</f>
        <v>#NUM!</v>
      </c>
      <c r="E539">
        <f t="array" ref="E539">IF(ISLOGICAL(D539),"",FREQUENCY(IF('Data Transformation'!$B$425:$B$8425='Bin Analysis'!$B531,'Data Transformation'!$G$425:$G$8425),D539))</f>
        <v>2001</v>
      </c>
      <c r="F539">
        <f t="shared" si="66"/>
        <v>0</v>
      </c>
      <c r="G539">
        <f>Weighting!$H$11</f>
        <v>0</v>
      </c>
      <c r="H539">
        <f t="array" ref="H539">FREQUENCY(IF('Data Transformation'!$B$4:$B$8425=B531,'Data Transformation'!$G$4:$G$8425),'Bin Analysis'!$B539)</f>
        <v>2073</v>
      </c>
      <c r="I539">
        <f t="shared" si="67"/>
        <v>0</v>
      </c>
      <c r="J539">
        <f t="shared" si="68"/>
        <v>0</v>
      </c>
      <c r="K539">
        <f>J539*Weighting!$W$11</f>
        <v>0</v>
      </c>
      <c r="M539" s="14"/>
    </row>
    <row r="540" spans="1:25" x14ac:dyDescent="0.25">
      <c r="A540" s="32" t="str">
        <f>IF(Weighting!$P$12&gt;0,B540,"")</f>
        <v/>
      </c>
      <c r="B540" t="e">
        <f>Weighting!$C$12</f>
        <v>#DIV/0!</v>
      </c>
      <c r="C540" t="e">
        <f>Weighting!$F$12</f>
        <v>#NUM!</v>
      </c>
      <c r="D540" t="e">
        <f>IF(C540=1,'Data Transformation'!$G$3+0.5*'Data Transformation'!$W$25,IF(C541=1,D541-'Data Transformation'!$W$25,FALSE))</f>
        <v>#NUM!</v>
      </c>
      <c r="E540">
        <f t="array" ref="E540">IF(ISLOGICAL(D540),"",FREQUENCY(IF('Data Transformation'!$B$425:$B$8425='Bin Analysis'!$B531,'Data Transformation'!$G$425:$G$8425),D540))</f>
        <v>2001</v>
      </c>
      <c r="F540">
        <f t="shared" si="66"/>
        <v>0</v>
      </c>
      <c r="G540">
        <f>Weighting!$H$12</f>
        <v>0</v>
      </c>
      <c r="H540">
        <f t="array" ref="H540">FREQUENCY(IF('Data Transformation'!$B$4:$B$8425=B531,'Data Transformation'!$G$4:$G$8425),'Bin Analysis'!$B540)</f>
        <v>2073</v>
      </c>
      <c r="I540">
        <f t="shared" si="67"/>
        <v>0</v>
      </c>
      <c r="J540">
        <f t="shared" si="68"/>
        <v>0</v>
      </c>
      <c r="K540">
        <f>J540*Weighting!$W$12</f>
        <v>0</v>
      </c>
      <c r="M540" s="14"/>
    </row>
    <row r="541" spans="1:25" x14ac:dyDescent="0.25">
      <c r="A541" s="32" t="str">
        <f>IF(Weighting!$P$13&gt;0,B541,"")</f>
        <v/>
      </c>
      <c r="B541" t="e">
        <f>Weighting!$C$13</f>
        <v>#DIV/0!</v>
      </c>
      <c r="C541" t="e">
        <f>Weighting!$F$13</f>
        <v>#NUM!</v>
      </c>
      <c r="D541" t="e">
        <f>IF(C541=1,'Data Transformation'!$G$3+0.5*'Data Transformation'!$W$25,IF(C542=1,D542-'Data Transformation'!$W$25,FALSE))</f>
        <v>#NUM!</v>
      </c>
      <c r="E541">
        <f t="array" ref="E541">IF(ISLOGICAL(D541),"",FREQUENCY(IF('Data Transformation'!$B$425:$B$8425='Bin Analysis'!$B531,'Data Transformation'!$G$425:$G$8425),D541))</f>
        <v>2001</v>
      </c>
      <c r="F541">
        <f t="shared" si="66"/>
        <v>0</v>
      </c>
      <c r="G541">
        <f>Weighting!$H$13</f>
        <v>0</v>
      </c>
      <c r="H541">
        <f t="array" ref="H541">FREQUENCY(IF('Data Transformation'!$B$4:$B$8425=B531,'Data Transformation'!$G$4:$G$8425),'Bin Analysis'!$B541)</f>
        <v>2073</v>
      </c>
      <c r="I541">
        <f t="shared" si="67"/>
        <v>0</v>
      </c>
      <c r="J541">
        <f t="shared" si="68"/>
        <v>0</v>
      </c>
      <c r="K541">
        <f>J541*Weighting!$W$13</f>
        <v>0</v>
      </c>
      <c r="M541" s="14"/>
    </row>
    <row r="542" spans="1:25" x14ac:dyDescent="0.25">
      <c r="A542" s="32" t="str">
        <f>IF(Weighting!$P$14&gt;0,B542,"")</f>
        <v/>
      </c>
      <c r="B542" t="e">
        <f>Weighting!$C$14</f>
        <v>#DIV/0!</v>
      </c>
      <c r="C542" t="e">
        <f>Weighting!$F$14</f>
        <v>#NUM!</v>
      </c>
      <c r="D542" t="e">
        <f>IF(C542=1,'Data Transformation'!$G$3+0.5*'Data Transformation'!$W$25,IF(C543=1,D543-'Data Transformation'!$W$25,FALSE))</f>
        <v>#NUM!</v>
      </c>
      <c r="E542">
        <f t="array" ref="E542">IF(ISLOGICAL(D542),"",FREQUENCY(IF('Data Transformation'!$B$425:$B$8425='Bin Analysis'!$B531,'Data Transformation'!$G$425:$G$8425),D542))</f>
        <v>2001</v>
      </c>
      <c r="F542">
        <f t="shared" si="66"/>
        <v>0</v>
      </c>
      <c r="G542">
        <f>Weighting!$H$14</f>
        <v>0</v>
      </c>
      <c r="H542">
        <f t="array" ref="H542">FREQUENCY(IF('Data Transformation'!$B$4:$B$8425=B531,'Data Transformation'!$G$4:$G$8425),'Bin Analysis'!$B542)</f>
        <v>2073</v>
      </c>
      <c r="I542">
        <f t="shared" si="67"/>
        <v>0</v>
      </c>
      <c r="J542">
        <f t="shared" si="68"/>
        <v>0</v>
      </c>
      <c r="K542">
        <f>J542*Weighting!$W$14</f>
        <v>0</v>
      </c>
      <c r="M542" s="14"/>
    </row>
    <row r="543" spans="1:25" x14ac:dyDescent="0.25">
      <c r="A543" s="32" t="str">
        <f>IF(Weighting!$P$15&gt;0,B543,"")</f>
        <v/>
      </c>
      <c r="B543" t="e">
        <f>Weighting!$C$15</f>
        <v>#DIV/0!</v>
      </c>
      <c r="C543" t="e">
        <f>Weighting!$F$15</f>
        <v>#NUM!</v>
      </c>
      <c r="D543" t="e">
        <f>IF(C543=1,'Data Transformation'!$G$3+0.5*'Data Transformation'!$W$25,IF(C544=1,D544-'Data Transformation'!$W$25,FALSE))</f>
        <v>#NUM!</v>
      </c>
      <c r="E543">
        <f t="array" ref="E543">IF(ISLOGICAL(D543),"",FREQUENCY(IF('Data Transformation'!$B$425:$B$8425='Bin Analysis'!$B531,'Data Transformation'!$G$425:$G$8425),D543))</f>
        <v>2001</v>
      </c>
      <c r="F543">
        <f t="shared" si="66"/>
        <v>0</v>
      </c>
      <c r="G543">
        <f>Weighting!$H$15</f>
        <v>0</v>
      </c>
      <c r="H543">
        <f t="array" ref="H543">FREQUENCY(IF('Data Transformation'!$B$4:$B$8425=B531,'Data Transformation'!$G$4:$G$8425),'Bin Analysis'!$B543)</f>
        <v>2073</v>
      </c>
      <c r="I543">
        <f t="shared" si="67"/>
        <v>0</v>
      </c>
      <c r="J543">
        <f t="shared" si="68"/>
        <v>0</v>
      </c>
      <c r="K543">
        <f>J543*Weighting!$W$15</f>
        <v>0</v>
      </c>
      <c r="M543" s="14"/>
    </row>
    <row r="544" spans="1:25" x14ac:dyDescent="0.25">
      <c r="A544" s="32" t="str">
        <f>IF(Weighting!$P$16&gt;0,B544,"")</f>
        <v/>
      </c>
      <c r="B544" t="e">
        <f>Weighting!$C$16</f>
        <v>#DIV/0!</v>
      </c>
      <c r="C544" t="e">
        <f>Weighting!$F$16</f>
        <v>#NUM!</v>
      </c>
      <c r="D544" t="e">
        <f>IF(C544=1,'Data Transformation'!$G$3+0.5*'Data Transformation'!$W$25,IF(C545=1,D545-'Data Transformation'!$W$25,FALSE))</f>
        <v>#NUM!</v>
      </c>
      <c r="E544">
        <f t="array" ref="E544">IF(ISLOGICAL(D544),"",FREQUENCY(IF('Data Transformation'!$B$425:$B$8425='Bin Analysis'!$B531,'Data Transformation'!$G$425:$G$8425),D544))</f>
        <v>2001</v>
      </c>
      <c r="F544">
        <f t="shared" si="66"/>
        <v>0</v>
      </c>
      <c r="G544">
        <f>Weighting!$H$16</f>
        <v>0</v>
      </c>
      <c r="H544">
        <f t="array" ref="H544">FREQUENCY(IF('Data Transformation'!$B$4:$B$8425=B531,'Data Transformation'!$G$4:$G$8425),'Bin Analysis'!$B544)</f>
        <v>2073</v>
      </c>
      <c r="I544">
        <f t="shared" si="67"/>
        <v>0</v>
      </c>
      <c r="J544">
        <f t="shared" si="68"/>
        <v>0</v>
      </c>
      <c r="K544">
        <f>J544*Weighting!$W$16</f>
        <v>0</v>
      </c>
      <c r="M544" s="14"/>
    </row>
    <row r="545" spans="1:25" x14ac:dyDescent="0.25">
      <c r="A545" s="32" t="str">
        <f>IF(Weighting!$P$17&gt;0,B545,"")</f>
        <v/>
      </c>
      <c r="B545" t="e">
        <f>Weighting!$C$17</f>
        <v>#DIV/0!</v>
      </c>
      <c r="C545" t="e">
        <f>Weighting!$F$17</f>
        <v>#NUM!</v>
      </c>
      <c r="D545" t="e">
        <f>IF(C545=1,'Data Transformation'!$G$3+0.5*'Data Transformation'!$W$25,IF(C546=1,D546-'Data Transformation'!$W$25,FALSE))</f>
        <v>#NUM!</v>
      </c>
      <c r="E545">
        <f t="array" ref="E545">IF(ISLOGICAL(D545),"",FREQUENCY(IF('Data Transformation'!$B$425:$B$8425='Bin Analysis'!$B531,'Data Transformation'!$G$425:$G$8425),D545))</f>
        <v>2001</v>
      </c>
      <c r="F545">
        <f t="shared" si="66"/>
        <v>0</v>
      </c>
      <c r="G545">
        <f>Weighting!$H$17</f>
        <v>0</v>
      </c>
      <c r="H545">
        <f t="array" ref="H545">FREQUENCY(IF('Data Transformation'!$B$4:$B$8425=B531,'Data Transformation'!$G$4:$G$8425),'Bin Analysis'!$B545)</f>
        <v>2073</v>
      </c>
      <c r="I545">
        <f t="shared" si="67"/>
        <v>0</v>
      </c>
      <c r="J545">
        <f t="shared" si="68"/>
        <v>0</v>
      </c>
      <c r="K545">
        <f>J545*Weighting!$W$17</f>
        <v>0</v>
      </c>
      <c r="M545" s="14"/>
    </row>
    <row r="546" spans="1:25" x14ac:dyDescent="0.25">
      <c r="A546" s="32" t="str">
        <f>IF(Weighting!$P$18&gt;0,B546,"")</f>
        <v/>
      </c>
      <c r="B546" t="e">
        <f>Weighting!$C$18</f>
        <v>#DIV/0!</v>
      </c>
      <c r="C546" t="e">
        <f>Weighting!$F$18</f>
        <v>#NUM!</v>
      </c>
      <c r="D546" t="e">
        <f>IF(C546=1,'Data Transformation'!$G$3+0.5*'Data Transformation'!$W$25,IF(C547=1,D547-'Data Transformation'!$W$25,FALSE))</f>
        <v>#NUM!</v>
      </c>
      <c r="E546">
        <f t="array" ref="E546">IF(ISLOGICAL(D546),"",FREQUENCY(IF('Data Transformation'!$B$425:$B$8425='Bin Analysis'!$B531,'Data Transformation'!$G$425:$G$8425),D546))</f>
        <v>2001</v>
      </c>
      <c r="F546">
        <f t="shared" si="66"/>
        <v>0</v>
      </c>
      <c r="G546">
        <f>Weighting!$H$18</f>
        <v>0</v>
      </c>
      <c r="H546">
        <f t="array" ref="H546">FREQUENCY(IF('Data Transformation'!$B$4:$B$8425=B531,'Data Transformation'!$G$4:$G$8425),'Bin Analysis'!$B546)</f>
        <v>2073</v>
      </c>
      <c r="I546">
        <f t="shared" si="67"/>
        <v>0</v>
      </c>
      <c r="J546">
        <f t="shared" si="68"/>
        <v>0</v>
      </c>
      <c r="K546">
        <f>J546*Weighting!$W$18</f>
        <v>0</v>
      </c>
      <c r="M546" s="14"/>
    </row>
    <row r="547" spans="1:25" x14ac:dyDescent="0.25">
      <c r="A547" s="32" t="str">
        <f>IF(Weighting!$P$19&gt;0,B547,"")</f>
        <v/>
      </c>
      <c r="B547" t="e">
        <f>Weighting!$C$19</f>
        <v>#DIV/0!</v>
      </c>
      <c r="C547" t="e">
        <f>Weighting!$F$19</f>
        <v>#NUM!</v>
      </c>
      <c r="D547" t="e">
        <f>IF(C547=1,'Data Transformation'!$G$3+0.5*'Data Transformation'!$W$25,IF(C548=1,D548-'Data Transformation'!$W$25,FALSE))</f>
        <v>#NUM!</v>
      </c>
      <c r="E547">
        <f t="array" ref="E547">IF(ISLOGICAL(D547),"",FREQUENCY(IF('Data Transformation'!$B$425:$B$8425='Bin Analysis'!$B531,'Data Transformation'!$G$425:$G$8425),D547))</f>
        <v>2001</v>
      </c>
      <c r="F547">
        <f t="shared" si="66"/>
        <v>0</v>
      </c>
      <c r="G547">
        <f>Weighting!$H$19</f>
        <v>0</v>
      </c>
      <c r="H547">
        <f t="array" ref="H547">FREQUENCY(IF('Data Transformation'!$B$4:$B$8425=B531,'Data Transformation'!$G$4:$G$8425),'Bin Analysis'!$B547)</f>
        <v>2073</v>
      </c>
      <c r="I547">
        <f t="shared" si="67"/>
        <v>0</v>
      </c>
      <c r="J547">
        <f t="shared" si="68"/>
        <v>0</v>
      </c>
      <c r="K547">
        <f>J547*Weighting!$W$19</f>
        <v>0</v>
      </c>
      <c r="M547" s="14"/>
    </row>
    <row r="548" spans="1:25" x14ac:dyDescent="0.25">
      <c r="A548" s="32" t="str">
        <f>IF(Weighting!$P$20&gt;0,B548,"")</f>
        <v/>
      </c>
      <c r="B548" t="e">
        <f>Weighting!$C$20</f>
        <v>#DIV/0!</v>
      </c>
      <c r="C548" t="e">
        <f>Weighting!$F$20</f>
        <v>#NUM!</v>
      </c>
      <c r="D548" t="e">
        <f>IF(C548=1,'Data Transformation'!$G$3+0.5*'Data Transformation'!$W$25,IF(C549=1,D549-'Data Transformation'!$W$25,FALSE))</f>
        <v>#NUM!</v>
      </c>
      <c r="E548">
        <f t="array" ref="E548">IF(ISLOGICAL(D548),"",FREQUENCY(IF('Data Transformation'!$B$425:$B$8425='Bin Analysis'!$B531,'Data Transformation'!$G$425:$G$8425),D548))</f>
        <v>2001</v>
      </c>
      <c r="F548">
        <f t="shared" si="66"/>
        <v>0</v>
      </c>
      <c r="G548">
        <f>Weighting!$H$20</f>
        <v>0</v>
      </c>
      <c r="H548">
        <f t="array" ref="H548">FREQUENCY(IF('Data Transformation'!$B$4:$B$8425=B531,'Data Transformation'!$G$4:$G$8425),'Bin Analysis'!$B548)</f>
        <v>2073</v>
      </c>
      <c r="I548">
        <f t="shared" si="67"/>
        <v>0</v>
      </c>
      <c r="J548">
        <f t="shared" si="68"/>
        <v>0</v>
      </c>
      <c r="K548">
        <f>J548*Weighting!$W$20</f>
        <v>0</v>
      </c>
      <c r="M548" s="14"/>
    </row>
    <row r="549" spans="1:25" x14ac:dyDescent="0.25">
      <c r="A549" s="32" t="str">
        <f>IF(Weighting!$P$21&gt;0,B549,"")</f>
        <v/>
      </c>
      <c r="B549" t="e">
        <f>Weighting!$C$21</f>
        <v>#DIV/0!</v>
      </c>
      <c r="C549" t="e">
        <f>Weighting!$F$21</f>
        <v>#NUM!</v>
      </c>
      <c r="D549" t="e">
        <f>IF(C549=1,'Data Transformation'!$G$3+0.5*'Data Transformation'!$W$25,IF(C550=1,D550-'Data Transformation'!$W$25,FALSE))</f>
        <v>#NUM!</v>
      </c>
      <c r="E549">
        <f t="array" ref="E549">IF(ISLOGICAL(D549),"",FREQUENCY(IF('Data Transformation'!$B$425:$B$8425='Bin Analysis'!$B531,'Data Transformation'!$G$425:$G$8425),D549))</f>
        <v>2001</v>
      </c>
      <c r="F549">
        <f t="shared" si="66"/>
        <v>0</v>
      </c>
      <c r="G549">
        <f>Weighting!$H$21</f>
        <v>0</v>
      </c>
      <c r="H549">
        <f t="array" ref="H549">FREQUENCY(IF('Data Transformation'!$B$4:$B$8425=B531,'Data Transformation'!$G$4:$G$8425),'Bin Analysis'!$B549)</f>
        <v>2073</v>
      </c>
      <c r="I549">
        <f t="shared" si="67"/>
        <v>0</v>
      </c>
      <c r="J549">
        <f t="shared" si="68"/>
        <v>0</v>
      </c>
      <c r="K549">
        <f>J549*Weighting!$W$21</f>
        <v>0</v>
      </c>
      <c r="M549" s="14"/>
    </row>
    <row r="550" spans="1:25" x14ac:dyDescent="0.25">
      <c r="A550" s="32" t="str">
        <f>IF(Weighting!$P$22&gt;0,B550,"")</f>
        <v/>
      </c>
      <c r="B550" t="e">
        <f>Weighting!$C$22</f>
        <v>#DIV/0!</v>
      </c>
      <c r="C550" t="e">
        <f>Weighting!$F$22</f>
        <v>#NUM!</v>
      </c>
      <c r="D550" t="e">
        <f>IF(C550=1,'Data Transformation'!$G$3+0.5*'Data Transformation'!$W$25,IF(C551=1,D551-'Data Transformation'!$W$25,FALSE))</f>
        <v>#NUM!</v>
      </c>
      <c r="E550">
        <f t="array" ref="E550">IF(ISLOGICAL(D550),"",FREQUENCY(IF('Data Transformation'!$B$425:$B$8425='Bin Analysis'!$B531,'Data Transformation'!$G$425:$G$8425),D550))</f>
        <v>2001</v>
      </c>
      <c r="F550">
        <f t="shared" si="66"/>
        <v>0</v>
      </c>
      <c r="G550">
        <f>Weighting!$H$22</f>
        <v>0</v>
      </c>
      <c r="H550">
        <f t="array" ref="H550">FREQUENCY(IF('Data Transformation'!$B$4:$B$8425=B531,'Data Transformation'!$G$4:$G$8425),'Bin Analysis'!$B550)</f>
        <v>2073</v>
      </c>
      <c r="I550">
        <f t="shared" si="67"/>
        <v>0</v>
      </c>
      <c r="J550">
        <f t="shared" si="68"/>
        <v>0</v>
      </c>
      <c r="K550">
        <f>J550*Weighting!$W$22</f>
        <v>0</v>
      </c>
      <c r="M550" s="14"/>
    </row>
    <row r="551" spans="1:25" x14ac:dyDescent="0.25">
      <c r="A551" s="32" t="str">
        <f>IF(Weighting!$P$23&gt;0,B551,"")</f>
        <v/>
      </c>
      <c r="B551" t="e">
        <f>Weighting!$C$23</f>
        <v>#DIV/0!</v>
      </c>
      <c r="C551" t="e">
        <f>Weighting!$F$23</f>
        <v>#NUM!</v>
      </c>
      <c r="D551" t="e">
        <f>IF(C551=1,'Data Transformation'!$G$3+0.5*'Data Transformation'!$W$25,IF(C552=1,D552-'Data Transformation'!$W$25,FALSE))</f>
        <v>#NUM!</v>
      </c>
      <c r="E551">
        <f t="array" ref="E551">IF(ISLOGICAL(D551),"",FREQUENCY(IF('Data Transformation'!$B$425:$B$8425='Bin Analysis'!$B531,'Data Transformation'!$G$425:$G$8425),D551))</f>
        <v>2001</v>
      </c>
      <c r="F551">
        <f t="shared" si="66"/>
        <v>0</v>
      </c>
      <c r="G551">
        <f>Weighting!$H$23</f>
        <v>0</v>
      </c>
      <c r="H551">
        <f t="array" ref="H551">FREQUENCY(IF('Data Transformation'!$B$4:$B$8425=B531,'Data Transformation'!$G$4:$G$8425),'Bin Analysis'!$B551)</f>
        <v>2073</v>
      </c>
      <c r="I551">
        <f t="shared" si="67"/>
        <v>0</v>
      </c>
      <c r="J551">
        <f t="shared" si="68"/>
        <v>0</v>
      </c>
      <c r="K551">
        <f>J551*Weighting!$W$23</f>
        <v>0</v>
      </c>
      <c r="M551" s="14"/>
    </row>
    <row r="552" spans="1:25" x14ac:dyDescent="0.25">
      <c r="A552" s="32" t="str">
        <f>IF(Weighting!$P$24&gt;0,B552,"")</f>
        <v/>
      </c>
      <c r="B552" t="e">
        <f>Weighting!$C$24</f>
        <v>#DIV/0!</v>
      </c>
      <c r="C552" t="e">
        <f>Weighting!$F$24</f>
        <v>#NUM!</v>
      </c>
      <c r="D552" t="e">
        <f>IF(C552=1,'Data Transformation'!$G$3+0.5*'Data Transformation'!$W$25,IF(C553=1,D553-'Data Transformation'!$W$25,FALSE))</f>
        <v>#NUM!</v>
      </c>
      <c r="E552">
        <f t="array" ref="E552">IF(ISLOGICAL(D552),"",FREQUENCY(IF('Data Transformation'!$B$425:$B$8425='Bin Analysis'!$B531,'Data Transformation'!$G$425:$G$8425),D552))</f>
        <v>2001</v>
      </c>
      <c r="F552">
        <f t="shared" si="66"/>
        <v>0</v>
      </c>
      <c r="G552">
        <f>Weighting!$H$24</f>
        <v>0</v>
      </c>
      <c r="H552">
        <f t="array" ref="H552">FREQUENCY(IF('Data Transformation'!$B$4:$B$8425=B531,'Data Transformation'!$G$4:$G$8425),'Bin Analysis'!$B552)</f>
        <v>2073</v>
      </c>
      <c r="I552">
        <f t="shared" si="67"/>
        <v>0</v>
      </c>
      <c r="J552">
        <f t="shared" si="68"/>
        <v>0</v>
      </c>
      <c r="K552">
        <f>J552*Weighting!$W$24</f>
        <v>0</v>
      </c>
      <c r="M552" s="14"/>
    </row>
    <row r="553" spans="1:25" x14ac:dyDescent="0.25">
      <c r="A553" s="32" t="str">
        <f>IF(Weighting!$P$25&gt;0,B553,"")</f>
        <v/>
      </c>
      <c r="B553" t="e">
        <f>Weighting!$C$25</f>
        <v>#DIV/0!</v>
      </c>
      <c r="C553" t="e">
        <f>Weighting!$F$25</f>
        <v>#NUM!</v>
      </c>
      <c r="D553" t="e">
        <f>IF(C553=1,'Data Transformation'!$G$3+0.5*'Data Transformation'!$W$25,IF(C554=1,D554-'Data Transformation'!$W$25,FALSE))</f>
        <v>#NUM!</v>
      </c>
      <c r="E553">
        <f t="array" ref="E553">IF(ISLOGICAL(D553),"",FREQUENCY(IF('Data Transformation'!$B$425:$B$8425='Bin Analysis'!$B531,'Data Transformation'!$G$425:$G$8425),D553))</f>
        <v>2001</v>
      </c>
      <c r="F553">
        <f t="shared" si="66"/>
        <v>0</v>
      </c>
      <c r="G553">
        <f>Weighting!$H$25</f>
        <v>0</v>
      </c>
      <c r="H553">
        <f t="array" ref="H553">FREQUENCY(IF('Data Transformation'!$B$4:$B$8425=B531,'Data Transformation'!$G$4:$G$8425),'Bin Analysis'!$B553)</f>
        <v>2073</v>
      </c>
      <c r="I553">
        <f t="shared" si="67"/>
        <v>0</v>
      </c>
      <c r="J553">
        <f t="shared" si="68"/>
        <v>0</v>
      </c>
      <c r="K553">
        <f>J553*Weighting!$W$25</f>
        <v>0</v>
      </c>
      <c r="M553" s="14"/>
    </row>
    <row r="554" spans="1:25" x14ac:dyDescent="0.25">
      <c r="O554"/>
      <c r="P554"/>
      <c r="Q554"/>
      <c r="R554"/>
    </row>
    <row r="555" spans="1:25" ht="23.25" x14ac:dyDescent="0.35">
      <c r="A555" s="21" t="s">
        <v>0</v>
      </c>
      <c r="B555" s="21" t="str">
        <f>IFERROR(VLOOKUP(C555,'Data Transformation'!$L$6:$M$426,2,FALSE),"")</f>
        <v/>
      </c>
      <c r="C555" s="21">
        <f>C531+1</f>
        <v>23</v>
      </c>
      <c r="D555" s="21"/>
      <c r="E555" s="21"/>
      <c r="F555" s="21"/>
      <c r="G555" s="21"/>
      <c r="H555" s="22"/>
      <c r="I555" s="22"/>
      <c r="J555" s="22"/>
      <c r="K555" s="21"/>
      <c r="L555" s="21" t="str">
        <f>B555</f>
        <v/>
      </c>
      <c r="M555" s="23" t="e">
        <f>INDEX('Data Transformation'!$O$4:$O$424,MATCH($B555,'Data Transformation'!$M$4:$M$424,0),MATCH($M$2,'Data Transformation'!$O$3,0))</f>
        <v>#N/A</v>
      </c>
      <c r="N555" s="27" t="e">
        <f>IF('Input and Summary Results'!$J$16="minimum",'Bin Analysis'!X556/(M555-1),'Bin Analysis'!Y555/('Bin Analysis'!M555-1))</f>
        <v>#N/A</v>
      </c>
      <c r="O555" s="27" t="e">
        <f>IF(M555=FALSE,NA(),(VLOOKUP(1,C558:K577,4,FALSE))/(M555-1))</f>
        <v>#N/A</v>
      </c>
      <c r="P555" s="27" t="e">
        <f>IF(M555=FALSE,NA(),SUM(J558:J577)/Weighting!$S$5)</f>
        <v>#N/A</v>
      </c>
      <c r="Q555" s="27" t="e">
        <f>IF(M555=FALSE,NA(),SUM(K558:K577)/Weighting!$S$6)</f>
        <v>#N/A</v>
      </c>
      <c r="R555" s="27" t="e">
        <f>IF(M555=FALSE,NA(),(VLOOKUP(1,G558:K577,3,FALSE))/(M555-1))</f>
        <v>#N/A</v>
      </c>
      <c r="S555" s="22" t="e">
        <f>IF(M555=FALSE,NA(),IF(SUM(J558:J577)=2,"yes","no"))</f>
        <v>#N/A</v>
      </c>
      <c r="X555" s="2" cm="2">
        <f t="array" ref="X555:X556">FREQUENCY(IF('Data Transformation'!$B$425:$B$6424='Bin Analysis'!L555,'Data Transformation'!$G$425:$G$6424),'Data Transformation'!$U$11)</f>
        <v>0</v>
      </c>
      <c r="Y555" s="2" cm="2">
        <f t="array" ref="Y555:Y556">FREQUENCY(IF('Data Transformation'!$B$425:$B$6424='Bin Analysis'!L555,'Data Transformation'!$G$425:$G$6424),'Data Transformation'!$U$12)</f>
        <v>0</v>
      </c>
    </row>
    <row r="556" spans="1:25" x14ac:dyDescent="0.25">
      <c r="A556" s="14" t="s">
        <v>67</v>
      </c>
      <c r="B556" t="s">
        <v>47</v>
      </c>
      <c r="C556" t="s">
        <v>5</v>
      </c>
      <c r="D556" t="s">
        <v>100</v>
      </c>
      <c r="E556" t="s">
        <v>101</v>
      </c>
      <c r="F556" t="s">
        <v>102</v>
      </c>
      <c r="G556" t="s">
        <v>70</v>
      </c>
      <c r="H556" t="s">
        <v>31</v>
      </c>
      <c r="I556" t="s">
        <v>32</v>
      </c>
      <c r="J556" t="s">
        <v>46</v>
      </c>
      <c r="K556" s="14" t="s">
        <v>45</v>
      </c>
      <c r="M556" s="14"/>
      <c r="X556" s="2">
        <v>0</v>
      </c>
      <c r="Y556" s="2">
        <v>0</v>
      </c>
    </row>
    <row r="557" spans="1:25" x14ac:dyDescent="0.25">
      <c r="A557" s="32"/>
      <c r="D557" t="e">
        <f>IF(C557=1,'Data Transformation'!$G$3+0.5*'Data Transformation'!$W$25,IF(C558=1,D558-'Data Transformation'!$W$25,FALSE))</f>
        <v>#NUM!</v>
      </c>
      <c r="E557">
        <f t="array" ref="E557">IF(ISLOGICAL(D557),"",FREQUENCY(IF('Data Transformation'!$B$425:$B$8425='Bin Analysis'!$B555,'Data Transformation'!$G$425:$G$8425),D557))</f>
        <v>2001</v>
      </c>
      <c r="F557" t="e">
        <f>IF(ISLOGICAL(D557),"",E557-E556)</f>
        <v>#VALUE!</v>
      </c>
      <c r="M557" s="14"/>
    </row>
    <row r="558" spans="1:25" x14ac:dyDescent="0.25">
      <c r="A558" s="32" t="e">
        <f>IF(Weighting!$P$6&gt;0,B558,"")</f>
        <v>#NUM!</v>
      </c>
      <c r="B558" t="e">
        <f>Weighting!$C$6</f>
        <v>#DIV/0!</v>
      </c>
      <c r="C558" t="e">
        <f>Weighting!$F$6</f>
        <v>#NUM!</v>
      </c>
      <c r="D558" t="e">
        <f>IF(C558=1,'Data Transformation'!$G$3+0.5*'Data Transformation'!$W$25,IF(C559=1,D559-'Data Transformation'!$W$25,FALSE))</f>
        <v>#NUM!</v>
      </c>
      <c r="E558">
        <f t="array" ref="E558">IF(ISLOGICAL(D558),"",FREQUENCY(IF('Data Transformation'!$B$425:$B$8425='Bin Analysis'!$B555,'Data Transformation'!$G$425:$G$8425),D558))</f>
        <v>2001</v>
      </c>
      <c r="F558">
        <f>IF(ISLOGICAL(D558),"",E558-E557)</f>
        <v>0</v>
      </c>
      <c r="G558">
        <f>Weighting!$H$6</f>
        <v>1</v>
      </c>
      <c r="H558">
        <f t="array" ref="H558">FREQUENCY(IF('Data Transformation'!$B$4:$B$8425=B555,'Data Transformation'!$G$4:$G$8425),'Bin Analysis'!$B558)</f>
        <v>2073</v>
      </c>
      <c r="I558">
        <f>H558-H557</f>
        <v>2073</v>
      </c>
      <c r="J558">
        <f>IF(I558=0,0,1)</f>
        <v>1</v>
      </c>
      <c r="K558" t="e">
        <f>J558*Weighting!$W$6</f>
        <v>#NUM!</v>
      </c>
      <c r="M558" s="14"/>
    </row>
    <row r="559" spans="1:25" x14ac:dyDescent="0.25">
      <c r="A559" s="32" t="str">
        <f>IF(Weighting!$P$7&gt;0,B559,"")</f>
        <v/>
      </c>
      <c r="B559" t="e">
        <f>Weighting!$C$7</f>
        <v>#DIV/0!</v>
      </c>
      <c r="C559" t="e">
        <f>Weighting!$F$7</f>
        <v>#NUM!</v>
      </c>
      <c r="D559" t="e">
        <f>IF(C559=1,'Data Transformation'!$G$3+0.5*'Data Transformation'!$W$25,IF(C560=1,D560-'Data Transformation'!$W$25,FALSE))</f>
        <v>#NUM!</v>
      </c>
      <c r="E559">
        <f t="array" ref="E559">IF(ISLOGICAL(D559),"",FREQUENCY(IF('Data Transformation'!$B$425:$B$8425='Bin Analysis'!$B555,'Data Transformation'!$G$425:$G$8425),D559))</f>
        <v>2001</v>
      </c>
      <c r="F559">
        <f t="shared" ref="F559:F577" si="69">IF(ISLOGICAL(D559),"",E559-E558)</f>
        <v>0</v>
      </c>
      <c r="G559">
        <f>Weighting!$H$7</f>
        <v>0</v>
      </c>
      <c r="H559">
        <f t="array" ref="H559">FREQUENCY(IF('Data Transformation'!$B$4:$B$8425=B555,'Data Transformation'!$G$4:$G$8425),'Bin Analysis'!$B559)</f>
        <v>2073</v>
      </c>
      <c r="I559">
        <f t="shared" ref="I559:I577" si="70">H559-H558</f>
        <v>0</v>
      </c>
      <c r="J559">
        <f>IF(I559=0,0,1)</f>
        <v>0</v>
      </c>
      <c r="K559">
        <f>J559*Weighting!$W$7</f>
        <v>0</v>
      </c>
      <c r="M559" s="14"/>
    </row>
    <row r="560" spans="1:25" x14ac:dyDescent="0.25">
      <c r="A560" s="32" t="str">
        <f>IF(Weighting!$P$8&gt;0,B560,"")</f>
        <v/>
      </c>
      <c r="B560" t="e">
        <f>Weighting!$C$8</f>
        <v>#DIV/0!</v>
      </c>
      <c r="C560" t="e">
        <f>Weighting!$F$8</f>
        <v>#NUM!</v>
      </c>
      <c r="D560" t="e">
        <f>IF(C560=1,'Data Transformation'!$G$3+0.5*'Data Transformation'!$W$25,IF(C561=1,D561-'Data Transformation'!$W$25,FALSE))</f>
        <v>#NUM!</v>
      </c>
      <c r="E560">
        <f t="array" ref="E560">IF(ISLOGICAL(D560),"",FREQUENCY(IF('Data Transformation'!$B$425:$B$8425='Bin Analysis'!$B555,'Data Transformation'!$G$425:$G$8425),D560))</f>
        <v>2001</v>
      </c>
      <c r="F560">
        <f t="shared" si="69"/>
        <v>0</v>
      </c>
      <c r="G560">
        <f>Weighting!$H$8</f>
        <v>0</v>
      </c>
      <c r="H560">
        <f t="array" ref="H560">FREQUENCY(IF('Data Transformation'!$B$4:$B$8425=B555,'Data Transformation'!$G$4:$G$8425),'Bin Analysis'!$B560)</f>
        <v>2073</v>
      </c>
      <c r="I560">
        <f t="shared" si="70"/>
        <v>0</v>
      </c>
      <c r="J560">
        <f t="shared" ref="J560:J577" si="71">IF(I560=0,0,1)</f>
        <v>0</v>
      </c>
      <c r="K560">
        <f>J560*Weighting!$W$8</f>
        <v>0</v>
      </c>
      <c r="M560" s="14"/>
    </row>
    <row r="561" spans="1:13" x14ac:dyDescent="0.25">
      <c r="A561" s="32" t="str">
        <f>IF(Weighting!$P$9&gt;0,B561,"")</f>
        <v/>
      </c>
      <c r="B561" s="50" t="e">
        <f>Weighting!$C$9</f>
        <v>#DIV/0!</v>
      </c>
      <c r="C561" t="e">
        <f>Weighting!$F$9</f>
        <v>#NUM!</v>
      </c>
      <c r="D561" t="e">
        <f>IF(C561=1,'Data Transformation'!$G$3+0.5*'Data Transformation'!$W$25,IF(C562=1,D562-'Data Transformation'!$W$25,FALSE))</f>
        <v>#NUM!</v>
      </c>
      <c r="E561">
        <f t="array" ref="E561">IF(ISLOGICAL(D561),"",FREQUENCY(IF('Data Transformation'!$B$425:$B$8425='Bin Analysis'!$B555,'Data Transformation'!$G$425:$G$8425),D561))</f>
        <v>2001</v>
      </c>
      <c r="F561">
        <f t="shared" si="69"/>
        <v>0</v>
      </c>
      <c r="G561">
        <f>Weighting!$H$9</f>
        <v>0</v>
      </c>
      <c r="H561">
        <f t="array" ref="H561">FREQUENCY(IF('Data Transformation'!$B$4:$B$8425=B555,'Data Transformation'!$G$4:$G$8425),'Bin Analysis'!$B561)</f>
        <v>2073</v>
      </c>
      <c r="I561">
        <f t="shared" si="70"/>
        <v>0</v>
      </c>
      <c r="J561">
        <f t="shared" si="71"/>
        <v>0</v>
      </c>
      <c r="K561">
        <f>J561*Weighting!$W$9</f>
        <v>0</v>
      </c>
      <c r="M561" s="14"/>
    </row>
    <row r="562" spans="1:13" x14ac:dyDescent="0.25">
      <c r="A562" s="32" t="str">
        <f>IF(Weighting!$P$10&gt;0,B562,"")</f>
        <v/>
      </c>
      <c r="B562" t="e">
        <f>Weighting!$C$10</f>
        <v>#DIV/0!</v>
      </c>
      <c r="C562" t="e">
        <f>Weighting!$F$10</f>
        <v>#NUM!</v>
      </c>
      <c r="D562" t="e">
        <f>IF(C562=1,'Data Transformation'!$G$3+0.5*'Data Transformation'!$W$25,IF(C563=1,D563-'Data Transformation'!$W$25,FALSE))</f>
        <v>#NUM!</v>
      </c>
      <c r="E562">
        <f t="array" ref="E562">IF(ISLOGICAL(D562),"",FREQUENCY(IF('Data Transformation'!$B$425:$B$8425='Bin Analysis'!$B555,'Data Transformation'!$G$425:$G$8425),D562))</f>
        <v>2001</v>
      </c>
      <c r="F562">
        <f t="shared" si="69"/>
        <v>0</v>
      </c>
      <c r="G562">
        <f>Weighting!$H$10</f>
        <v>0</v>
      </c>
      <c r="H562">
        <f t="array" ref="H562">FREQUENCY(IF('Data Transformation'!$B$4:$B$8425=B555,'Data Transformation'!$G$4:$G$8425),'Bin Analysis'!$B562)</f>
        <v>2073</v>
      </c>
      <c r="I562">
        <f t="shared" si="70"/>
        <v>0</v>
      </c>
      <c r="J562">
        <f t="shared" si="71"/>
        <v>0</v>
      </c>
      <c r="K562">
        <f>J562*Weighting!$W$10</f>
        <v>0</v>
      </c>
      <c r="M562" s="14"/>
    </row>
    <row r="563" spans="1:13" x14ac:dyDescent="0.25">
      <c r="A563" s="32" t="str">
        <f>IF(Weighting!$P$11&gt;0,B563,"")</f>
        <v/>
      </c>
      <c r="B563" t="e">
        <f>Weighting!$C$11</f>
        <v>#DIV/0!</v>
      </c>
      <c r="C563" t="e">
        <f>Weighting!$F$11</f>
        <v>#NUM!</v>
      </c>
      <c r="D563" t="e">
        <f>IF(C563=1,'Data Transformation'!$G$3+0.5*'Data Transformation'!$W$25,IF(C564=1,D564-'Data Transformation'!$W$25,FALSE))</f>
        <v>#NUM!</v>
      </c>
      <c r="E563">
        <f t="array" ref="E563">IF(ISLOGICAL(D563),"",FREQUENCY(IF('Data Transformation'!$B$425:$B$8425='Bin Analysis'!$B555,'Data Transformation'!$G$425:$G$8425),D563))</f>
        <v>2001</v>
      </c>
      <c r="F563">
        <f t="shared" si="69"/>
        <v>0</v>
      </c>
      <c r="G563">
        <f>Weighting!$H$11</f>
        <v>0</v>
      </c>
      <c r="H563">
        <f t="array" ref="H563">FREQUENCY(IF('Data Transformation'!$B$4:$B$8425=B555,'Data Transformation'!$G$4:$G$8425),'Bin Analysis'!$B563)</f>
        <v>2073</v>
      </c>
      <c r="I563">
        <f t="shared" si="70"/>
        <v>0</v>
      </c>
      <c r="J563">
        <f t="shared" si="71"/>
        <v>0</v>
      </c>
      <c r="K563">
        <f>J563*Weighting!$W$11</f>
        <v>0</v>
      </c>
      <c r="M563" s="14"/>
    </row>
    <row r="564" spans="1:13" x14ac:dyDescent="0.25">
      <c r="A564" s="32" t="str">
        <f>IF(Weighting!$P$12&gt;0,B564,"")</f>
        <v/>
      </c>
      <c r="B564" t="e">
        <f>Weighting!$C$12</f>
        <v>#DIV/0!</v>
      </c>
      <c r="C564" t="e">
        <f>Weighting!$F$12</f>
        <v>#NUM!</v>
      </c>
      <c r="D564" t="e">
        <f>IF(C564=1,'Data Transformation'!$G$3+0.5*'Data Transformation'!$W$25,IF(C565=1,D565-'Data Transformation'!$W$25,FALSE))</f>
        <v>#NUM!</v>
      </c>
      <c r="E564">
        <f t="array" ref="E564">IF(ISLOGICAL(D564),"",FREQUENCY(IF('Data Transformation'!$B$425:$B$8425='Bin Analysis'!$B555,'Data Transformation'!$G$425:$G$8425),D564))</f>
        <v>2001</v>
      </c>
      <c r="F564">
        <f t="shared" si="69"/>
        <v>0</v>
      </c>
      <c r="G564">
        <f>Weighting!$H$12</f>
        <v>0</v>
      </c>
      <c r="H564">
        <f t="array" ref="H564">FREQUENCY(IF('Data Transformation'!$B$4:$B$8425=B555,'Data Transformation'!$G$4:$G$8425),'Bin Analysis'!$B564)</f>
        <v>2073</v>
      </c>
      <c r="I564">
        <f t="shared" si="70"/>
        <v>0</v>
      </c>
      <c r="J564">
        <f t="shared" si="71"/>
        <v>0</v>
      </c>
      <c r="K564">
        <f>J564*Weighting!$W$12</f>
        <v>0</v>
      </c>
      <c r="M564" s="14"/>
    </row>
    <row r="565" spans="1:13" x14ac:dyDescent="0.25">
      <c r="A565" s="32" t="str">
        <f>IF(Weighting!$P$13&gt;0,B565,"")</f>
        <v/>
      </c>
      <c r="B565" t="e">
        <f>Weighting!$C$13</f>
        <v>#DIV/0!</v>
      </c>
      <c r="C565" t="e">
        <f>Weighting!$F$13</f>
        <v>#NUM!</v>
      </c>
      <c r="D565" t="e">
        <f>IF(C565=1,'Data Transformation'!$G$3+0.5*'Data Transformation'!$W$25,IF(C566=1,D566-'Data Transformation'!$W$25,FALSE))</f>
        <v>#NUM!</v>
      </c>
      <c r="E565">
        <f t="array" ref="E565">IF(ISLOGICAL(D565),"",FREQUENCY(IF('Data Transformation'!$B$425:$B$8425='Bin Analysis'!$B555,'Data Transformation'!$G$425:$G$8425),D565))</f>
        <v>2001</v>
      </c>
      <c r="F565">
        <f t="shared" si="69"/>
        <v>0</v>
      </c>
      <c r="G565">
        <f>Weighting!$H$13</f>
        <v>0</v>
      </c>
      <c r="H565">
        <f t="array" ref="H565">FREQUENCY(IF('Data Transformation'!$B$4:$B$8425=B555,'Data Transformation'!$G$4:$G$8425),'Bin Analysis'!$B565)</f>
        <v>2073</v>
      </c>
      <c r="I565">
        <f t="shared" si="70"/>
        <v>0</v>
      </c>
      <c r="J565">
        <f t="shared" si="71"/>
        <v>0</v>
      </c>
      <c r="K565">
        <f>J565*Weighting!$W$13</f>
        <v>0</v>
      </c>
      <c r="M565" s="14"/>
    </row>
    <row r="566" spans="1:13" x14ac:dyDescent="0.25">
      <c r="A566" s="32" t="str">
        <f>IF(Weighting!$P$14&gt;0,B566,"")</f>
        <v/>
      </c>
      <c r="B566" t="e">
        <f>Weighting!$C$14</f>
        <v>#DIV/0!</v>
      </c>
      <c r="C566" t="e">
        <f>Weighting!$F$14</f>
        <v>#NUM!</v>
      </c>
      <c r="D566" t="e">
        <f>IF(C566=1,'Data Transformation'!$G$3+0.5*'Data Transformation'!$W$25,IF(C567=1,D567-'Data Transformation'!$W$25,FALSE))</f>
        <v>#NUM!</v>
      </c>
      <c r="E566">
        <f t="array" ref="E566">IF(ISLOGICAL(D566),"",FREQUENCY(IF('Data Transformation'!$B$425:$B$8425='Bin Analysis'!$B555,'Data Transformation'!$G$425:$G$8425),D566))</f>
        <v>2001</v>
      </c>
      <c r="F566">
        <f t="shared" si="69"/>
        <v>0</v>
      </c>
      <c r="G566">
        <f>Weighting!$H$14</f>
        <v>0</v>
      </c>
      <c r="H566">
        <f t="array" ref="H566">FREQUENCY(IF('Data Transformation'!$B$4:$B$8425=B555,'Data Transformation'!$G$4:$G$8425),'Bin Analysis'!$B566)</f>
        <v>2073</v>
      </c>
      <c r="I566">
        <f t="shared" si="70"/>
        <v>0</v>
      </c>
      <c r="J566">
        <f t="shared" si="71"/>
        <v>0</v>
      </c>
      <c r="K566">
        <f>J566*Weighting!$W$14</f>
        <v>0</v>
      </c>
      <c r="M566" s="14"/>
    </row>
    <row r="567" spans="1:13" x14ac:dyDescent="0.25">
      <c r="A567" s="32" t="str">
        <f>IF(Weighting!$P$15&gt;0,B567,"")</f>
        <v/>
      </c>
      <c r="B567" t="e">
        <f>Weighting!$C$15</f>
        <v>#DIV/0!</v>
      </c>
      <c r="C567" t="e">
        <f>Weighting!$F$15</f>
        <v>#NUM!</v>
      </c>
      <c r="D567" t="e">
        <f>IF(C567=1,'Data Transformation'!$G$3+0.5*'Data Transformation'!$W$25,IF(C568=1,D568-'Data Transformation'!$W$25,FALSE))</f>
        <v>#NUM!</v>
      </c>
      <c r="E567">
        <f t="array" ref="E567">IF(ISLOGICAL(D567),"",FREQUENCY(IF('Data Transformation'!$B$425:$B$8425='Bin Analysis'!$B555,'Data Transformation'!$G$425:$G$8425),D567))</f>
        <v>2001</v>
      </c>
      <c r="F567">
        <f t="shared" si="69"/>
        <v>0</v>
      </c>
      <c r="G567">
        <f>Weighting!$H$15</f>
        <v>0</v>
      </c>
      <c r="H567">
        <f t="array" ref="H567">FREQUENCY(IF('Data Transformation'!$B$4:$B$8425=B555,'Data Transformation'!$G$4:$G$8425),'Bin Analysis'!$B567)</f>
        <v>2073</v>
      </c>
      <c r="I567">
        <f t="shared" si="70"/>
        <v>0</v>
      </c>
      <c r="J567">
        <f t="shared" si="71"/>
        <v>0</v>
      </c>
      <c r="K567">
        <f>J567*Weighting!$W$15</f>
        <v>0</v>
      </c>
      <c r="M567" s="14"/>
    </row>
    <row r="568" spans="1:13" x14ac:dyDescent="0.25">
      <c r="A568" s="32" t="str">
        <f>IF(Weighting!$P$16&gt;0,B568,"")</f>
        <v/>
      </c>
      <c r="B568" t="e">
        <f>Weighting!$C$16</f>
        <v>#DIV/0!</v>
      </c>
      <c r="C568" t="e">
        <f>Weighting!$F$16</f>
        <v>#NUM!</v>
      </c>
      <c r="D568" t="e">
        <f>IF(C568=1,'Data Transformation'!$G$3+0.5*'Data Transformation'!$W$25,IF(C569=1,D569-'Data Transformation'!$W$25,FALSE))</f>
        <v>#NUM!</v>
      </c>
      <c r="E568">
        <f t="array" ref="E568">IF(ISLOGICAL(D568),"",FREQUENCY(IF('Data Transformation'!$B$425:$B$8425='Bin Analysis'!$B555,'Data Transformation'!$G$425:$G$8425),D568))</f>
        <v>2001</v>
      </c>
      <c r="F568">
        <f t="shared" si="69"/>
        <v>0</v>
      </c>
      <c r="G568">
        <f>Weighting!$H$16</f>
        <v>0</v>
      </c>
      <c r="H568">
        <f t="array" ref="H568">FREQUENCY(IF('Data Transformation'!$B$4:$B$8425=B555,'Data Transformation'!$G$4:$G$8425),'Bin Analysis'!$B568)</f>
        <v>2073</v>
      </c>
      <c r="I568">
        <f t="shared" si="70"/>
        <v>0</v>
      </c>
      <c r="J568">
        <f t="shared" si="71"/>
        <v>0</v>
      </c>
      <c r="K568">
        <f>J568*Weighting!$W$16</f>
        <v>0</v>
      </c>
      <c r="M568" s="14"/>
    </row>
    <row r="569" spans="1:13" x14ac:dyDescent="0.25">
      <c r="A569" s="32" t="str">
        <f>IF(Weighting!$P$17&gt;0,B569,"")</f>
        <v/>
      </c>
      <c r="B569" t="e">
        <f>Weighting!$C$17</f>
        <v>#DIV/0!</v>
      </c>
      <c r="C569" t="e">
        <f>Weighting!$F$17</f>
        <v>#NUM!</v>
      </c>
      <c r="D569" t="e">
        <f>IF(C569=1,'Data Transformation'!$G$3+0.5*'Data Transformation'!$W$25,IF(C570=1,D570-'Data Transformation'!$W$25,FALSE))</f>
        <v>#NUM!</v>
      </c>
      <c r="E569">
        <f t="array" ref="E569">IF(ISLOGICAL(D569),"",FREQUENCY(IF('Data Transformation'!$B$425:$B$8425='Bin Analysis'!$B555,'Data Transformation'!$G$425:$G$8425),D569))</f>
        <v>2001</v>
      </c>
      <c r="F569">
        <f t="shared" si="69"/>
        <v>0</v>
      </c>
      <c r="G569">
        <f>Weighting!$H$17</f>
        <v>0</v>
      </c>
      <c r="H569">
        <f t="array" ref="H569">FREQUENCY(IF('Data Transformation'!$B$4:$B$8425=B555,'Data Transformation'!$G$4:$G$8425),'Bin Analysis'!$B569)</f>
        <v>2073</v>
      </c>
      <c r="I569">
        <f t="shared" si="70"/>
        <v>0</v>
      </c>
      <c r="J569">
        <f t="shared" si="71"/>
        <v>0</v>
      </c>
      <c r="K569">
        <f>J569*Weighting!$W$17</f>
        <v>0</v>
      </c>
      <c r="M569" s="14"/>
    </row>
    <row r="570" spans="1:13" x14ac:dyDescent="0.25">
      <c r="A570" s="32" t="str">
        <f>IF(Weighting!$P$18&gt;0,B570,"")</f>
        <v/>
      </c>
      <c r="B570" t="e">
        <f>Weighting!$C$18</f>
        <v>#DIV/0!</v>
      </c>
      <c r="C570" t="e">
        <f>Weighting!$F$18</f>
        <v>#NUM!</v>
      </c>
      <c r="D570" t="e">
        <f>IF(C570=1,'Data Transformation'!$G$3+0.5*'Data Transformation'!$W$25,IF(C571=1,D571-'Data Transformation'!$W$25,FALSE))</f>
        <v>#NUM!</v>
      </c>
      <c r="E570">
        <f t="array" ref="E570">IF(ISLOGICAL(D570),"",FREQUENCY(IF('Data Transformation'!$B$425:$B$8425='Bin Analysis'!$B555,'Data Transformation'!$G$425:$G$8425),D570))</f>
        <v>2001</v>
      </c>
      <c r="F570">
        <f t="shared" si="69"/>
        <v>0</v>
      </c>
      <c r="G570">
        <f>Weighting!$H$18</f>
        <v>0</v>
      </c>
      <c r="H570">
        <f t="array" ref="H570">FREQUENCY(IF('Data Transformation'!$B$4:$B$8425=B555,'Data Transformation'!$G$4:$G$8425),'Bin Analysis'!$B570)</f>
        <v>2073</v>
      </c>
      <c r="I570">
        <f t="shared" si="70"/>
        <v>0</v>
      </c>
      <c r="J570">
        <f t="shared" si="71"/>
        <v>0</v>
      </c>
      <c r="K570">
        <f>J570*Weighting!$W$18</f>
        <v>0</v>
      </c>
      <c r="M570" s="14"/>
    </row>
    <row r="571" spans="1:13" x14ac:dyDescent="0.25">
      <c r="A571" s="32" t="str">
        <f>IF(Weighting!$P$19&gt;0,B571,"")</f>
        <v/>
      </c>
      <c r="B571" t="e">
        <f>Weighting!$C$19</f>
        <v>#DIV/0!</v>
      </c>
      <c r="C571" t="e">
        <f>Weighting!$F$19</f>
        <v>#NUM!</v>
      </c>
      <c r="D571" t="e">
        <f>IF(C571=1,'Data Transformation'!$G$3+0.5*'Data Transformation'!$W$25,IF(C572=1,D572-'Data Transformation'!$W$25,FALSE))</f>
        <v>#NUM!</v>
      </c>
      <c r="E571">
        <f t="array" ref="E571">IF(ISLOGICAL(D571),"",FREQUENCY(IF('Data Transformation'!$B$425:$B$8425='Bin Analysis'!$B555,'Data Transformation'!$G$425:$G$8425),D571))</f>
        <v>2001</v>
      </c>
      <c r="F571">
        <f t="shared" si="69"/>
        <v>0</v>
      </c>
      <c r="G571">
        <f>Weighting!$H$19</f>
        <v>0</v>
      </c>
      <c r="H571">
        <f t="array" ref="H571">FREQUENCY(IF('Data Transformation'!$B$4:$B$8425=B555,'Data Transformation'!$G$4:$G$8425),'Bin Analysis'!$B571)</f>
        <v>2073</v>
      </c>
      <c r="I571">
        <f t="shared" si="70"/>
        <v>0</v>
      </c>
      <c r="J571">
        <f t="shared" si="71"/>
        <v>0</v>
      </c>
      <c r="K571">
        <f>J571*Weighting!$W$19</f>
        <v>0</v>
      </c>
      <c r="M571" s="14"/>
    </row>
    <row r="572" spans="1:13" x14ac:dyDescent="0.25">
      <c r="A572" s="32" t="str">
        <f>IF(Weighting!$P$20&gt;0,B572,"")</f>
        <v/>
      </c>
      <c r="B572" t="e">
        <f>Weighting!$C$20</f>
        <v>#DIV/0!</v>
      </c>
      <c r="C572" t="e">
        <f>Weighting!$F$20</f>
        <v>#NUM!</v>
      </c>
      <c r="D572" t="e">
        <f>IF(C572=1,'Data Transformation'!$G$3+0.5*'Data Transformation'!$W$25,IF(C573=1,D573-'Data Transformation'!$W$25,FALSE))</f>
        <v>#NUM!</v>
      </c>
      <c r="E572">
        <f t="array" ref="E572">IF(ISLOGICAL(D572),"",FREQUENCY(IF('Data Transformation'!$B$425:$B$8425='Bin Analysis'!$B555,'Data Transformation'!$G$425:$G$8425),D572))</f>
        <v>2001</v>
      </c>
      <c r="F572">
        <f t="shared" si="69"/>
        <v>0</v>
      </c>
      <c r="G572">
        <f>Weighting!$H$20</f>
        <v>0</v>
      </c>
      <c r="H572">
        <f t="array" ref="H572">FREQUENCY(IF('Data Transformation'!$B$4:$B$8425=B555,'Data Transformation'!$G$4:$G$8425),'Bin Analysis'!$B572)</f>
        <v>2073</v>
      </c>
      <c r="I572">
        <f t="shared" si="70"/>
        <v>0</v>
      </c>
      <c r="J572">
        <f t="shared" si="71"/>
        <v>0</v>
      </c>
      <c r="K572">
        <f>J572*Weighting!$W$20</f>
        <v>0</v>
      </c>
      <c r="M572" s="14"/>
    </row>
    <row r="573" spans="1:13" x14ac:dyDescent="0.25">
      <c r="A573" s="32" t="str">
        <f>IF(Weighting!$P$21&gt;0,B573,"")</f>
        <v/>
      </c>
      <c r="B573" t="e">
        <f>Weighting!$C$21</f>
        <v>#DIV/0!</v>
      </c>
      <c r="C573" t="e">
        <f>Weighting!$F$21</f>
        <v>#NUM!</v>
      </c>
      <c r="D573" t="e">
        <f>IF(C573=1,'Data Transformation'!$G$3+0.5*'Data Transformation'!$W$25,IF(C574=1,D574-'Data Transformation'!$W$25,FALSE))</f>
        <v>#NUM!</v>
      </c>
      <c r="E573">
        <f t="array" ref="E573">IF(ISLOGICAL(D573),"",FREQUENCY(IF('Data Transformation'!$B$425:$B$8425='Bin Analysis'!$B555,'Data Transformation'!$G$425:$G$8425),D573))</f>
        <v>2001</v>
      </c>
      <c r="F573">
        <f t="shared" si="69"/>
        <v>0</v>
      </c>
      <c r="G573">
        <f>Weighting!$H$21</f>
        <v>0</v>
      </c>
      <c r="H573">
        <f t="array" ref="H573">FREQUENCY(IF('Data Transformation'!$B$4:$B$8425=B555,'Data Transformation'!$G$4:$G$8425),'Bin Analysis'!$B573)</f>
        <v>2073</v>
      </c>
      <c r="I573">
        <f t="shared" si="70"/>
        <v>0</v>
      </c>
      <c r="J573">
        <f t="shared" si="71"/>
        <v>0</v>
      </c>
      <c r="K573">
        <f>J573*Weighting!$W$21</f>
        <v>0</v>
      </c>
      <c r="M573" s="14"/>
    </row>
    <row r="574" spans="1:13" x14ac:dyDescent="0.25">
      <c r="A574" s="32" t="str">
        <f>IF(Weighting!$P$22&gt;0,B574,"")</f>
        <v/>
      </c>
      <c r="B574" t="e">
        <f>Weighting!$C$22</f>
        <v>#DIV/0!</v>
      </c>
      <c r="C574" t="e">
        <f>Weighting!$F$22</f>
        <v>#NUM!</v>
      </c>
      <c r="D574" t="e">
        <f>IF(C574=1,'Data Transformation'!$G$3+0.5*'Data Transformation'!$W$25,IF(C575=1,D575-'Data Transformation'!$W$25,FALSE))</f>
        <v>#NUM!</v>
      </c>
      <c r="E574">
        <f t="array" ref="E574">IF(ISLOGICAL(D574),"",FREQUENCY(IF('Data Transformation'!$B$425:$B$8425='Bin Analysis'!$B555,'Data Transformation'!$G$425:$G$8425),D574))</f>
        <v>2001</v>
      </c>
      <c r="F574">
        <f t="shared" si="69"/>
        <v>0</v>
      </c>
      <c r="G574">
        <f>Weighting!$H$22</f>
        <v>0</v>
      </c>
      <c r="H574">
        <f t="array" ref="H574">FREQUENCY(IF('Data Transformation'!$B$4:$B$8425=B555,'Data Transformation'!$G$4:$G$8425),'Bin Analysis'!$B574)</f>
        <v>2073</v>
      </c>
      <c r="I574">
        <f t="shared" si="70"/>
        <v>0</v>
      </c>
      <c r="J574">
        <f t="shared" si="71"/>
        <v>0</v>
      </c>
      <c r="K574">
        <f>J574*Weighting!$W$22</f>
        <v>0</v>
      </c>
      <c r="M574" s="14"/>
    </row>
    <row r="575" spans="1:13" x14ac:dyDescent="0.25">
      <c r="A575" s="32" t="str">
        <f>IF(Weighting!$P$23&gt;0,B575,"")</f>
        <v/>
      </c>
      <c r="B575" t="e">
        <f>Weighting!$C$23</f>
        <v>#DIV/0!</v>
      </c>
      <c r="C575" t="e">
        <f>Weighting!$F$23</f>
        <v>#NUM!</v>
      </c>
      <c r="D575" t="e">
        <f>IF(C575=1,'Data Transformation'!$G$3+0.5*'Data Transformation'!$W$25,IF(C576=1,D576-'Data Transformation'!$W$25,FALSE))</f>
        <v>#NUM!</v>
      </c>
      <c r="E575">
        <f t="array" ref="E575">IF(ISLOGICAL(D575),"",FREQUENCY(IF('Data Transformation'!$B$425:$B$8425='Bin Analysis'!$B555,'Data Transformation'!$G$425:$G$8425),D575))</f>
        <v>2001</v>
      </c>
      <c r="F575">
        <f t="shared" si="69"/>
        <v>0</v>
      </c>
      <c r="G575">
        <f>Weighting!$H$23</f>
        <v>0</v>
      </c>
      <c r="H575">
        <f t="array" ref="H575">FREQUENCY(IF('Data Transformation'!$B$4:$B$8425=B555,'Data Transformation'!$G$4:$G$8425),'Bin Analysis'!$B575)</f>
        <v>2073</v>
      </c>
      <c r="I575">
        <f t="shared" si="70"/>
        <v>0</v>
      </c>
      <c r="J575">
        <f t="shared" si="71"/>
        <v>0</v>
      </c>
      <c r="K575">
        <f>J575*Weighting!$W$23</f>
        <v>0</v>
      </c>
      <c r="M575" s="14"/>
    </row>
    <row r="576" spans="1:13" x14ac:dyDescent="0.25">
      <c r="A576" s="32" t="str">
        <f>IF(Weighting!$P$24&gt;0,B576,"")</f>
        <v/>
      </c>
      <c r="B576" t="e">
        <f>Weighting!$C$24</f>
        <v>#DIV/0!</v>
      </c>
      <c r="C576" t="e">
        <f>Weighting!$F$24</f>
        <v>#NUM!</v>
      </c>
      <c r="D576" t="e">
        <f>IF(C576=1,'Data Transformation'!$G$3+0.5*'Data Transformation'!$W$25,IF(C577=1,D577-'Data Transformation'!$W$25,FALSE))</f>
        <v>#NUM!</v>
      </c>
      <c r="E576">
        <f t="array" ref="E576">IF(ISLOGICAL(D576),"",FREQUENCY(IF('Data Transformation'!$B$425:$B$8425='Bin Analysis'!$B555,'Data Transformation'!$G$425:$G$8425),D576))</f>
        <v>2001</v>
      </c>
      <c r="F576">
        <f t="shared" si="69"/>
        <v>0</v>
      </c>
      <c r="G576">
        <f>Weighting!$H$24</f>
        <v>0</v>
      </c>
      <c r="H576">
        <f t="array" ref="H576">FREQUENCY(IF('Data Transformation'!$B$4:$B$8425=B555,'Data Transformation'!$G$4:$G$8425),'Bin Analysis'!$B576)</f>
        <v>2073</v>
      </c>
      <c r="I576">
        <f t="shared" si="70"/>
        <v>0</v>
      </c>
      <c r="J576">
        <f t="shared" si="71"/>
        <v>0</v>
      </c>
      <c r="K576">
        <f>J576*Weighting!$W$24</f>
        <v>0</v>
      </c>
      <c r="M576" s="14"/>
    </row>
    <row r="577" spans="1:25" x14ac:dyDescent="0.25">
      <c r="A577" s="32" t="str">
        <f>IF(Weighting!$P$25&gt;0,B577,"")</f>
        <v/>
      </c>
      <c r="B577" t="e">
        <f>Weighting!$C$25</f>
        <v>#DIV/0!</v>
      </c>
      <c r="C577" t="e">
        <f>Weighting!$F$25</f>
        <v>#NUM!</v>
      </c>
      <c r="D577" t="e">
        <f>IF(C577=1,'Data Transformation'!$G$3+0.5*'Data Transformation'!$W$25,IF(C578=1,D578-'Data Transformation'!$W$25,FALSE))</f>
        <v>#NUM!</v>
      </c>
      <c r="E577">
        <f t="array" ref="E577">IF(ISLOGICAL(D577),"",FREQUENCY(IF('Data Transformation'!$B$425:$B$8425='Bin Analysis'!$B555,'Data Transformation'!$G$425:$G$8425),D577))</f>
        <v>2001</v>
      </c>
      <c r="F577">
        <f t="shared" si="69"/>
        <v>0</v>
      </c>
      <c r="G577">
        <f>Weighting!$H$25</f>
        <v>0</v>
      </c>
      <c r="H577">
        <f t="array" ref="H577">FREQUENCY(IF('Data Transformation'!$B$4:$B$8425=B555,'Data Transformation'!$G$4:$G$8425),'Bin Analysis'!$B577)</f>
        <v>2073</v>
      </c>
      <c r="I577">
        <f t="shared" si="70"/>
        <v>0</v>
      </c>
      <c r="J577">
        <f t="shared" si="71"/>
        <v>0</v>
      </c>
      <c r="K577">
        <f>J577*Weighting!$W$25</f>
        <v>0</v>
      </c>
      <c r="M577" s="14"/>
    </row>
    <row r="578" spans="1:25" x14ac:dyDescent="0.25">
      <c r="O578"/>
      <c r="P578"/>
      <c r="Q578"/>
      <c r="R578"/>
    </row>
    <row r="579" spans="1:25" ht="23.25" x14ac:dyDescent="0.35">
      <c r="A579" s="21" t="s">
        <v>0</v>
      </c>
      <c r="B579" s="21" t="str">
        <f>IFERROR(VLOOKUP(C579,'Data Transformation'!$L$6:$M$426,2,FALSE),"")</f>
        <v/>
      </c>
      <c r="C579" s="21">
        <f>C555+1</f>
        <v>24</v>
      </c>
      <c r="D579" s="21"/>
      <c r="E579" s="21"/>
      <c r="F579" s="21"/>
      <c r="G579" s="21"/>
      <c r="H579" s="22"/>
      <c r="I579" s="22"/>
      <c r="J579" s="22"/>
      <c r="K579" s="21"/>
      <c r="L579" s="21" t="str">
        <f>B579</f>
        <v/>
      </c>
      <c r="M579" s="23" t="e">
        <f>INDEX('Data Transformation'!$O$4:$O$424,MATCH($B579,'Data Transformation'!$M$4:$M$424,0),MATCH($M$2,'Data Transformation'!$O$3,0))</f>
        <v>#N/A</v>
      </c>
      <c r="N579" s="27" t="e">
        <f>IF('Input and Summary Results'!$J$16="minimum",'Bin Analysis'!X580/(M579-1),'Bin Analysis'!Y579/('Bin Analysis'!M579-1))</f>
        <v>#N/A</v>
      </c>
      <c r="O579" s="27" t="e">
        <f>IF(M579=FALSE,NA(),(VLOOKUP(1,C582:K601,4,FALSE))/(M579-1))</f>
        <v>#N/A</v>
      </c>
      <c r="P579" s="27" t="e">
        <f>IF(M579=FALSE,NA(),SUM(J582:J601)/Weighting!$S$5)</f>
        <v>#N/A</v>
      </c>
      <c r="Q579" s="27" t="e">
        <f>IF(M579=FALSE,NA(),SUM(K582:K601)/Weighting!$S$6)</f>
        <v>#N/A</v>
      </c>
      <c r="R579" s="27" t="e">
        <f>IF(M579=FALSE,NA(),(VLOOKUP(1,G582:K601,3,FALSE))/(M579-1))</f>
        <v>#N/A</v>
      </c>
      <c r="S579" s="22" t="e">
        <f>IF(M579=FALSE,NA(),IF(SUM(J582:J601)=2,"yes","no"))</f>
        <v>#N/A</v>
      </c>
      <c r="X579" s="2" cm="2">
        <f t="array" ref="X579:X580">FREQUENCY(IF('Data Transformation'!$B$425:$B$6424='Bin Analysis'!L579,'Data Transformation'!$G$425:$G$6424),'Data Transformation'!$U$11)</f>
        <v>0</v>
      </c>
      <c r="Y579" s="2" cm="2">
        <f t="array" ref="Y579:Y580">FREQUENCY(IF('Data Transformation'!$B$425:$B$6424='Bin Analysis'!L579,'Data Transformation'!$G$425:$G$6424),'Data Transformation'!$U$12)</f>
        <v>0</v>
      </c>
    </row>
    <row r="580" spans="1:25" x14ac:dyDescent="0.25">
      <c r="A580" s="14" t="s">
        <v>67</v>
      </c>
      <c r="B580" t="s">
        <v>47</v>
      </c>
      <c r="C580" t="s">
        <v>5</v>
      </c>
      <c r="D580" t="s">
        <v>100</v>
      </c>
      <c r="E580" t="s">
        <v>101</v>
      </c>
      <c r="F580" t="s">
        <v>102</v>
      </c>
      <c r="G580" t="s">
        <v>70</v>
      </c>
      <c r="H580" t="s">
        <v>31</v>
      </c>
      <c r="I580" t="s">
        <v>32</v>
      </c>
      <c r="J580" t="s">
        <v>46</v>
      </c>
      <c r="K580" s="14" t="s">
        <v>45</v>
      </c>
      <c r="M580" s="14"/>
      <c r="X580" s="2">
        <v>0</v>
      </c>
      <c r="Y580" s="2">
        <v>0</v>
      </c>
    </row>
    <row r="581" spans="1:25" x14ac:dyDescent="0.25">
      <c r="A581" s="32"/>
      <c r="D581" t="e">
        <f>IF(C581=1,'Data Transformation'!$G$3+0.5*'Data Transformation'!$W$25,IF(C582=1,D582-'Data Transformation'!$W$25,FALSE))</f>
        <v>#NUM!</v>
      </c>
      <c r="E581">
        <f t="array" ref="E581">IF(ISLOGICAL(D581),"",FREQUENCY(IF('Data Transformation'!$B$425:$B$8425='Bin Analysis'!$B579,'Data Transformation'!$G$425:$G$8425),D581))</f>
        <v>2001</v>
      </c>
      <c r="F581" t="e">
        <f>IF(ISLOGICAL(D581),"",E581-E580)</f>
        <v>#VALUE!</v>
      </c>
      <c r="M581" s="14"/>
    </row>
    <row r="582" spans="1:25" x14ac:dyDescent="0.25">
      <c r="A582" s="32" t="e">
        <f>IF(Weighting!$P$6&gt;0,B582,"")</f>
        <v>#NUM!</v>
      </c>
      <c r="B582" t="e">
        <f>Weighting!$C$6</f>
        <v>#DIV/0!</v>
      </c>
      <c r="C582" t="e">
        <f>Weighting!$F$6</f>
        <v>#NUM!</v>
      </c>
      <c r="D582" t="e">
        <f>IF(C582=1,'Data Transformation'!$G$3+0.5*'Data Transformation'!$W$25,IF(C583=1,D583-'Data Transformation'!$W$25,FALSE))</f>
        <v>#NUM!</v>
      </c>
      <c r="E582">
        <f t="array" ref="E582">IF(ISLOGICAL(D582),"",FREQUENCY(IF('Data Transformation'!$B$425:$B$8425='Bin Analysis'!$B579,'Data Transformation'!$G$425:$G$8425),D582))</f>
        <v>2001</v>
      </c>
      <c r="F582">
        <f>IF(ISLOGICAL(D582),"",E582-E581)</f>
        <v>0</v>
      </c>
      <c r="G582">
        <f>Weighting!$H$6</f>
        <v>1</v>
      </c>
      <c r="H582">
        <f t="array" ref="H582">FREQUENCY(IF('Data Transformation'!$B$4:$B$8425=B579,'Data Transformation'!$G$4:$G$8425),'Bin Analysis'!$B582)</f>
        <v>2073</v>
      </c>
      <c r="I582">
        <f>H582-H581</f>
        <v>2073</v>
      </c>
      <c r="J582">
        <f>IF(I582=0,0,1)</f>
        <v>1</v>
      </c>
      <c r="K582" t="e">
        <f>J582*Weighting!$W$6</f>
        <v>#NUM!</v>
      </c>
      <c r="M582" s="14"/>
    </row>
    <row r="583" spans="1:25" x14ac:dyDescent="0.25">
      <c r="A583" s="32" t="str">
        <f>IF(Weighting!$P$7&gt;0,B583,"")</f>
        <v/>
      </c>
      <c r="B583" t="e">
        <f>Weighting!$C$7</f>
        <v>#DIV/0!</v>
      </c>
      <c r="C583" t="e">
        <f>Weighting!$F$7</f>
        <v>#NUM!</v>
      </c>
      <c r="D583" t="e">
        <f>IF(C583=1,'Data Transformation'!$G$3+0.5*'Data Transformation'!$W$25,IF(C584=1,D584-'Data Transformation'!$W$25,FALSE))</f>
        <v>#NUM!</v>
      </c>
      <c r="E583">
        <f t="array" ref="E583">IF(ISLOGICAL(D583),"",FREQUENCY(IF('Data Transformation'!$B$425:$B$8425='Bin Analysis'!$B579,'Data Transformation'!$G$425:$G$8425),D583))</f>
        <v>2001</v>
      </c>
      <c r="F583">
        <f t="shared" ref="F583:F601" si="72">IF(ISLOGICAL(D583),"",E583-E582)</f>
        <v>0</v>
      </c>
      <c r="G583">
        <f>Weighting!$H$7</f>
        <v>0</v>
      </c>
      <c r="H583">
        <f t="array" ref="H583">FREQUENCY(IF('Data Transformation'!$B$4:$B$8425=B579,'Data Transformation'!$G$4:$G$8425),'Bin Analysis'!$B583)</f>
        <v>2073</v>
      </c>
      <c r="I583">
        <f t="shared" ref="I583:I601" si="73">H583-H582</f>
        <v>0</v>
      </c>
      <c r="J583">
        <f>IF(I583=0,0,1)</f>
        <v>0</v>
      </c>
      <c r="K583">
        <f>J583*Weighting!$W$7</f>
        <v>0</v>
      </c>
      <c r="M583" s="14"/>
    </row>
    <row r="584" spans="1:25" x14ac:dyDescent="0.25">
      <c r="A584" s="32" t="str">
        <f>IF(Weighting!$P$8&gt;0,B584,"")</f>
        <v/>
      </c>
      <c r="B584" t="e">
        <f>Weighting!$C$8</f>
        <v>#DIV/0!</v>
      </c>
      <c r="C584" t="e">
        <f>Weighting!$F$8</f>
        <v>#NUM!</v>
      </c>
      <c r="D584" t="e">
        <f>IF(C584=1,'Data Transformation'!$G$3+0.5*'Data Transformation'!$W$25,IF(C585=1,D585-'Data Transformation'!$W$25,FALSE))</f>
        <v>#NUM!</v>
      </c>
      <c r="E584">
        <f t="array" ref="E584">IF(ISLOGICAL(D584),"",FREQUENCY(IF('Data Transformation'!$B$425:$B$8425='Bin Analysis'!$B579,'Data Transformation'!$G$425:$G$8425),D584))</f>
        <v>2001</v>
      </c>
      <c r="F584">
        <f t="shared" si="72"/>
        <v>0</v>
      </c>
      <c r="G584">
        <f>Weighting!$H$8</f>
        <v>0</v>
      </c>
      <c r="H584">
        <f t="array" ref="H584">FREQUENCY(IF('Data Transformation'!$B$4:$B$8425=B579,'Data Transformation'!$G$4:$G$8425),'Bin Analysis'!$B584)</f>
        <v>2073</v>
      </c>
      <c r="I584">
        <f t="shared" si="73"/>
        <v>0</v>
      </c>
      <c r="J584">
        <f t="shared" ref="J584:J601" si="74">IF(I584=0,0,1)</f>
        <v>0</v>
      </c>
      <c r="K584">
        <f>J584*Weighting!$W$8</f>
        <v>0</v>
      </c>
      <c r="M584" s="14"/>
    </row>
    <row r="585" spans="1:25" x14ac:dyDescent="0.25">
      <c r="A585" s="32" t="str">
        <f>IF(Weighting!$P$9&gt;0,B585,"")</f>
        <v/>
      </c>
      <c r="B585" s="50" t="e">
        <f>Weighting!$C$9</f>
        <v>#DIV/0!</v>
      </c>
      <c r="C585" t="e">
        <f>Weighting!$F$9</f>
        <v>#NUM!</v>
      </c>
      <c r="D585" t="e">
        <f>IF(C585=1,'Data Transformation'!$G$3+0.5*'Data Transformation'!$W$25,IF(C586=1,D586-'Data Transformation'!$W$25,FALSE))</f>
        <v>#NUM!</v>
      </c>
      <c r="E585">
        <f t="array" ref="E585">IF(ISLOGICAL(D585),"",FREQUENCY(IF('Data Transformation'!$B$425:$B$8425='Bin Analysis'!$B579,'Data Transformation'!$G$425:$G$8425),D585))</f>
        <v>2001</v>
      </c>
      <c r="F585">
        <f t="shared" si="72"/>
        <v>0</v>
      </c>
      <c r="G585">
        <f>Weighting!$H$9</f>
        <v>0</v>
      </c>
      <c r="H585">
        <f t="array" ref="H585">FREQUENCY(IF('Data Transformation'!$B$4:$B$8425=B579,'Data Transformation'!$G$4:$G$8425),'Bin Analysis'!$B585)</f>
        <v>2073</v>
      </c>
      <c r="I585">
        <f t="shared" si="73"/>
        <v>0</v>
      </c>
      <c r="J585">
        <f t="shared" si="74"/>
        <v>0</v>
      </c>
      <c r="K585">
        <f>J585*Weighting!$W$9</f>
        <v>0</v>
      </c>
      <c r="M585" s="14"/>
    </row>
    <row r="586" spans="1:25" x14ac:dyDescent="0.25">
      <c r="A586" s="32" t="str">
        <f>IF(Weighting!$P$10&gt;0,B586,"")</f>
        <v/>
      </c>
      <c r="B586" t="e">
        <f>Weighting!$C$10</f>
        <v>#DIV/0!</v>
      </c>
      <c r="C586" t="e">
        <f>Weighting!$F$10</f>
        <v>#NUM!</v>
      </c>
      <c r="D586" t="e">
        <f>IF(C586=1,'Data Transformation'!$G$3+0.5*'Data Transformation'!$W$25,IF(C587=1,D587-'Data Transformation'!$W$25,FALSE))</f>
        <v>#NUM!</v>
      </c>
      <c r="E586">
        <f t="array" ref="E586">IF(ISLOGICAL(D586),"",FREQUENCY(IF('Data Transformation'!$B$425:$B$8425='Bin Analysis'!$B579,'Data Transformation'!$G$425:$G$8425),D586))</f>
        <v>2001</v>
      </c>
      <c r="F586">
        <f t="shared" si="72"/>
        <v>0</v>
      </c>
      <c r="G586">
        <f>Weighting!$H$10</f>
        <v>0</v>
      </c>
      <c r="H586">
        <f t="array" ref="H586">FREQUENCY(IF('Data Transformation'!$B$4:$B$8425=B579,'Data Transformation'!$G$4:$G$8425),'Bin Analysis'!$B586)</f>
        <v>2073</v>
      </c>
      <c r="I586">
        <f t="shared" si="73"/>
        <v>0</v>
      </c>
      <c r="J586">
        <f t="shared" si="74"/>
        <v>0</v>
      </c>
      <c r="K586">
        <f>J586*Weighting!$W$10</f>
        <v>0</v>
      </c>
      <c r="M586" s="14"/>
    </row>
    <row r="587" spans="1:25" x14ac:dyDescent="0.25">
      <c r="A587" s="32" t="str">
        <f>IF(Weighting!$P$11&gt;0,B587,"")</f>
        <v/>
      </c>
      <c r="B587" t="e">
        <f>Weighting!$C$11</f>
        <v>#DIV/0!</v>
      </c>
      <c r="C587" t="e">
        <f>Weighting!$F$11</f>
        <v>#NUM!</v>
      </c>
      <c r="D587" t="e">
        <f>IF(C587=1,'Data Transformation'!$G$3+0.5*'Data Transformation'!$W$25,IF(C588=1,D588-'Data Transformation'!$W$25,FALSE))</f>
        <v>#NUM!</v>
      </c>
      <c r="E587">
        <f t="array" ref="E587">IF(ISLOGICAL(D587),"",FREQUENCY(IF('Data Transformation'!$B$425:$B$8425='Bin Analysis'!$B579,'Data Transformation'!$G$425:$G$8425),D587))</f>
        <v>2001</v>
      </c>
      <c r="F587">
        <f t="shared" si="72"/>
        <v>0</v>
      </c>
      <c r="G587">
        <f>Weighting!$H$11</f>
        <v>0</v>
      </c>
      <c r="H587">
        <f t="array" ref="H587">FREQUENCY(IF('Data Transformation'!$B$4:$B$8425=B579,'Data Transformation'!$G$4:$G$8425),'Bin Analysis'!$B587)</f>
        <v>2073</v>
      </c>
      <c r="I587">
        <f t="shared" si="73"/>
        <v>0</v>
      </c>
      <c r="J587">
        <f t="shared" si="74"/>
        <v>0</v>
      </c>
      <c r="K587">
        <f>J587*Weighting!$W$11</f>
        <v>0</v>
      </c>
      <c r="M587" s="14"/>
    </row>
    <row r="588" spans="1:25" x14ac:dyDescent="0.25">
      <c r="A588" s="32" t="str">
        <f>IF(Weighting!$P$12&gt;0,B588,"")</f>
        <v/>
      </c>
      <c r="B588" t="e">
        <f>Weighting!$C$12</f>
        <v>#DIV/0!</v>
      </c>
      <c r="C588" t="e">
        <f>Weighting!$F$12</f>
        <v>#NUM!</v>
      </c>
      <c r="D588" t="e">
        <f>IF(C588=1,'Data Transformation'!$G$3+0.5*'Data Transformation'!$W$25,IF(C589=1,D589-'Data Transformation'!$W$25,FALSE))</f>
        <v>#NUM!</v>
      </c>
      <c r="E588">
        <f t="array" ref="E588">IF(ISLOGICAL(D588),"",FREQUENCY(IF('Data Transformation'!$B$425:$B$8425='Bin Analysis'!$B579,'Data Transformation'!$G$425:$G$8425),D588))</f>
        <v>2001</v>
      </c>
      <c r="F588">
        <f t="shared" si="72"/>
        <v>0</v>
      </c>
      <c r="G588">
        <f>Weighting!$H$12</f>
        <v>0</v>
      </c>
      <c r="H588">
        <f t="array" ref="H588">FREQUENCY(IF('Data Transformation'!$B$4:$B$8425=B579,'Data Transformation'!$G$4:$G$8425),'Bin Analysis'!$B588)</f>
        <v>2073</v>
      </c>
      <c r="I588">
        <f t="shared" si="73"/>
        <v>0</v>
      </c>
      <c r="J588">
        <f t="shared" si="74"/>
        <v>0</v>
      </c>
      <c r="K588">
        <f>J588*Weighting!$W$12</f>
        <v>0</v>
      </c>
      <c r="M588" s="14"/>
    </row>
    <row r="589" spans="1:25" x14ac:dyDescent="0.25">
      <c r="A589" s="32" t="str">
        <f>IF(Weighting!$P$13&gt;0,B589,"")</f>
        <v/>
      </c>
      <c r="B589" t="e">
        <f>Weighting!$C$13</f>
        <v>#DIV/0!</v>
      </c>
      <c r="C589" t="e">
        <f>Weighting!$F$13</f>
        <v>#NUM!</v>
      </c>
      <c r="D589" t="e">
        <f>IF(C589=1,'Data Transformation'!$G$3+0.5*'Data Transformation'!$W$25,IF(C590=1,D590-'Data Transformation'!$W$25,FALSE))</f>
        <v>#NUM!</v>
      </c>
      <c r="E589">
        <f t="array" ref="E589">IF(ISLOGICAL(D589),"",FREQUENCY(IF('Data Transformation'!$B$425:$B$8425='Bin Analysis'!$B579,'Data Transformation'!$G$425:$G$8425),D589))</f>
        <v>2001</v>
      </c>
      <c r="F589">
        <f t="shared" si="72"/>
        <v>0</v>
      </c>
      <c r="G589">
        <f>Weighting!$H$13</f>
        <v>0</v>
      </c>
      <c r="H589">
        <f t="array" ref="H589">FREQUENCY(IF('Data Transformation'!$B$4:$B$8425=B579,'Data Transformation'!$G$4:$G$8425),'Bin Analysis'!$B589)</f>
        <v>2073</v>
      </c>
      <c r="I589">
        <f t="shared" si="73"/>
        <v>0</v>
      </c>
      <c r="J589">
        <f t="shared" si="74"/>
        <v>0</v>
      </c>
      <c r="K589">
        <f>J589*Weighting!$W$13</f>
        <v>0</v>
      </c>
      <c r="M589" s="14"/>
    </row>
    <row r="590" spans="1:25" x14ac:dyDescent="0.25">
      <c r="A590" s="32" t="str">
        <f>IF(Weighting!$P$14&gt;0,B590,"")</f>
        <v/>
      </c>
      <c r="B590" t="e">
        <f>Weighting!$C$14</f>
        <v>#DIV/0!</v>
      </c>
      <c r="C590" t="e">
        <f>Weighting!$F$14</f>
        <v>#NUM!</v>
      </c>
      <c r="D590" t="e">
        <f>IF(C590=1,'Data Transformation'!$G$3+0.5*'Data Transformation'!$W$25,IF(C591=1,D591-'Data Transformation'!$W$25,FALSE))</f>
        <v>#NUM!</v>
      </c>
      <c r="E590">
        <f t="array" ref="E590">IF(ISLOGICAL(D590),"",FREQUENCY(IF('Data Transformation'!$B$425:$B$8425='Bin Analysis'!$B579,'Data Transformation'!$G$425:$G$8425),D590))</f>
        <v>2001</v>
      </c>
      <c r="F590">
        <f t="shared" si="72"/>
        <v>0</v>
      </c>
      <c r="G590">
        <f>Weighting!$H$14</f>
        <v>0</v>
      </c>
      <c r="H590">
        <f t="array" ref="H590">FREQUENCY(IF('Data Transformation'!$B$4:$B$8425=B579,'Data Transformation'!$G$4:$G$8425),'Bin Analysis'!$B590)</f>
        <v>2073</v>
      </c>
      <c r="I590">
        <f t="shared" si="73"/>
        <v>0</v>
      </c>
      <c r="J590">
        <f t="shared" si="74"/>
        <v>0</v>
      </c>
      <c r="K590">
        <f>J590*Weighting!$W$14</f>
        <v>0</v>
      </c>
      <c r="M590" s="14"/>
    </row>
    <row r="591" spans="1:25" x14ac:dyDescent="0.25">
      <c r="A591" s="32" t="str">
        <f>IF(Weighting!$P$15&gt;0,B591,"")</f>
        <v/>
      </c>
      <c r="B591" t="e">
        <f>Weighting!$C$15</f>
        <v>#DIV/0!</v>
      </c>
      <c r="C591" t="e">
        <f>Weighting!$F$15</f>
        <v>#NUM!</v>
      </c>
      <c r="D591" t="e">
        <f>IF(C591=1,'Data Transformation'!$G$3+0.5*'Data Transformation'!$W$25,IF(C592=1,D592-'Data Transformation'!$W$25,FALSE))</f>
        <v>#NUM!</v>
      </c>
      <c r="E591">
        <f t="array" ref="E591">IF(ISLOGICAL(D591),"",FREQUENCY(IF('Data Transformation'!$B$425:$B$8425='Bin Analysis'!$B579,'Data Transformation'!$G$425:$G$8425),D591))</f>
        <v>2001</v>
      </c>
      <c r="F591">
        <f t="shared" si="72"/>
        <v>0</v>
      </c>
      <c r="G591">
        <f>Weighting!$H$15</f>
        <v>0</v>
      </c>
      <c r="H591">
        <f t="array" ref="H591">FREQUENCY(IF('Data Transformation'!$B$4:$B$8425=B579,'Data Transformation'!$G$4:$G$8425),'Bin Analysis'!$B591)</f>
        <v>2073</v>
      </c>
      <c r="I591">
        <f t="shared" si="73"/>
        <v>0</v>
      </c>
      <c r="J591">
        <f t="shared" si="74"/>
        <v>0</v>
      </c>
      <c r="K591">
        <f>J591*Weighting!$W$15</f>
        <v>0</v>
      </c>
      <c r="M591" s="14"/>
    </row>
    <row r="592" spans="1:25" x14ac:dyDescent="0.25">
      <c r="A592" s="32" t="str">
        <f>IF(Weighting!$P$16&gt;0,B592,"")</f>
        <v/>
      </c>
      <c r="B592" t="e">
        <f>Weighting!$C$16</f>
        <v>#DIV/0!</v>
      </c>
      <c r="C592" t="e">
        <f>Weighting!$F$16</f>
        <v>#NUM!</v>
      </c>
      <c r="D592" t="e">
        <f>IF(C592=1,'Data Transformation'!$G$3+0.5*'Data Transformation'!$W$25,IF(C593=1,D593-'Data Transformation'!$W$25,FALSE))</f>
        <v>#NUM!</v>
      </c>
      <c r="E592">
        <f t="array" ref="E592">IF(ISLOGICAL(D592),"",FREQUENCY(IF('Data Transformation'!$B$425:$B$8425='Bin Analysis'!$B579,'Data Transformation'!$G$425:$G$8425),D592))</f>
        <v>2001</v>
      </c>
      <c r="F592">
        <f t="shared" si="72"/>
        <v>0</v>
      </c>
      <c r="G592">
        <f>Weighting!$H$16</f>
        <v>0</v>
      </c>
      <c r="H592">
        <f t="array" ref="H592">FREQUENCY(IF('Data Transformation'!$B$4:$B$8425=B579,'Data Transformation'!$G$4:$G$8425),'Bin Analysis'!$B592)</f>
        <v>2073</v>
      </c>
      <c r="I592">
        <f t="shared" si="73"/>
        <v>0</v>
      </c>
      <c r="J592">
        <f t="shared" si="74"/>
        <v>0</v>
      </c>
      <c r="K592">
        <f>J592*Weighting!$W$16</f>
        <v>0</v>
      </c>
      <c r="M592" s="14"/>
    </row>
    <row r="593" spans="1:25" x14ac:dyDescent="0.25">
      <c r="A593" s="32" t="str">
        <f>IF(Weighting!$P$17&gt;0,B593,"")</f>
        <v/>
      </c>
      <c r="B593" t="e">
        <f>Weighting!$C$17</f>
        <v>#DIV/0!</v>
      </c>
      <c r="C593" t="e">
        <f>Weighting!$F$17</f>
        <v>#NUM!</v>
      </c>
      <c r="D593" t="e">
        <f>IF(C593=1,'Data Transformation'!$G$3+0.5*'Data Transformation'!$W$25,IF(C594=1,D594-'Data Transformation'!$W$25,FALSE))</f>
        <v>#NUM!</v>
      </c>
      <c r="E593">
        <f t="array" ref="E593">IF(ISLOGICAL(D593),"",FREQUENCY(IF('Data Transformation'!$B$425:$B$8425='Bin Analysis'!$B579,'Data Transformation'!$G$425:$G$8425),D593))</f>
        <v>2001</v>
      </c>
      <c r="F593">
        <f t="shared" si="72"/>
        <v>0</v>
      </c>
      <c r="G593">
        <f>Weighting!$H$17</f>
        <v>0</v>
      </c>
      <c r="H593">
        <f t="array" ref="H593">FREQUENCY(IF('Data Transformation'!$B$4:$B$8425=B579,'Data Transformation'!$G$4:$G$8425),'Bin Analysis'!$B593)</f>
        <v>2073</v>
      </c>
      <c r="I593">
        <f t="shared" si="73"/>
        <v>0</v>
      </c>
      <c r="J593">
        <f t="shared" si="74"/>
        <v>0</v>
      </c>
      <c r="K593">
        <f>J593*Weighting!$W$17</f>
        <v>0</v>
      </c>
      <c r="M593" s="14"/>
    </row>
    <row r="594" spans="1:25" x14ac:dyDescent="0.25">
      <c r="A594" s="32" t="str">
        <f>IF(Weighting!$P$18&gt;0,B594,"")</f>
        <v/>
      </c>
      <c r="B594" t="e">
        <f>Weighting!$C$18</f>
        <v>#DIV/0!</v>
      </c>
      <c r="C594" t="e">
        <f>Weighting!$F$18</f>
        <v>#NUM!</v>
      </c>
      <c r="D594" t="e">
        <f>IF(C594=1,'Data Transformation'!$G$3+0.5*'Data Transformation'!$W$25,IF(C595=1,D595-'Data Transformation'!$W$25,FALSE))</f>
        <v>#NUM!</v>
      </c>
      <c r="E594">
        <f t="array" ref="E594">IF(ISLOGICAL(D594),"",FREQUENCY(IF('Data Transformation'!$B$425:$B$8425='Bin Analysis'!$B579,'Data Transformation'!$G$425:$G$8425),D594))</f>
        <v>2001</v>
      </c>
      <c r="F594">
        <f t="shared" si="72"/>
        <v>0</v>
      </c>
      <c r="G594">
        <f>Weighting!$H$18</f>
        <v>0</v>
      </c>
      <c r="H594">
        <f t="array" ref="H594">FREQUENCY(IF('Data Transformation'!$B$4:$B$8425=B579,'Data Transformation'!$G$4:$G$8425),'Bin Analysis'!$B594)</f>
        <v>2073</v>
      </c>
      <c r="I594">
        <f t="shared" si="73"/>
        <v>0</v>
      </c>
      <c r="J594">
        <f t="shared" si="74"/>
        <v>0</v>
      </c>
      <c r="K594">
        <f>J594*Weighting!$W$18</f>
        <v>0</v>
      </c>
      <c r="M594" s="14"/>
    </row>
    <row r="595" spans="1:25" x14ac:dyDescent="0.25">
      <c r="A595" s="32" t="str">
        <f>IF(Weighting!$P$19&gt;0,B595,"")</f>
        <v/>
      </c>
      <c r="B595" t="e">
        <f>Weighting!$C$19</f>
        <v>#DIV/0!</v>
      </c>
      <c r="C595" t="e">
        <f>Weighting!$F$19</f>
        <v>#NUM!</v>
      </c>
      <c r="D595" t="e">
        <f>IF(C595=1,'Data Transformation'!$G$3+0.5*'Data Transformation'!$W$25,IF(C596=1,D596-'Data Transformation'!$W$25,FALSE))</f>
        <v>#NUM!</v>
      </c>
      <c r="E595">
        <f t="array" ref="E595">IF(ISLOGICAL(D595),"",FREQUENCY(IF('Data Transformation'!$B$425:$B$8425='Bin Analysis'!$B579,'Data Transformation'!$G$425:$G$8425),D595))</f>
        <v>2001</v>
      </c>
      <c r="F595">
        <f t="shared" si="72"/>
        <v>0</v>
      </c>
      <c r="G595">
        <f>Weighting!$H$19</f>
        <v>0</v>
      </c>
      <c r="H595">
        <f t="array" ref="H595">FREQUENCY(IF('Data Transformation'!$B$4:$B$8425=B579,'Data Transformation'!$G$4:$G$8425),'Bin Analysis'!$B595)</f>
        <v>2073</v>
      </c>
      <c r="I595">
        <f t="shared" si="73"/>
        <v>0</v>
      </c>
      <c r="J595">
        <f t="shared" si="74"/>
        <v>0</v>
      </c>
      <c r="K595">
        <f>J595*Weighting!$W$19</f>
        <v>0</v>
      </c>
      <c r="M595" s="14"/>
    </row>
    <row r="596" spans="1:25" x14ac:dyDescent="0.25">
      <c r="A596" s="32" t="str">
        <f>IF(Weighting!$P$20&gt;0,B596,"")</f>
        <v/>
      </c>
      <c r="B596" t="e">
        <f>Weighting!$C$20</f>
        <v>#DIV/0!</v>
      </c>
      <c r="C596" t="e">
        <f>Weighting!$F$20</f>
        <v>#NUM!</v>
      </c>
      <c r="D596" t="e">
        <f>IF(C596=1,'Data Transformation'!$G$3+0.5*'Data Transformation'!$W$25,IF(C597=1,D597-'Data Transformation'!$W$25,FALSE))</f>
        <v>#NUM!</v>
      </c>
      <c r="E596">
        <f t="array" ref="E596">IF(ISLOGICAL(D596),"",FREQUENCY(IF('Data Transformation'!$B$425:$B$8425='Bin Analysis'!$B579,'Data Transformation'!$G$425:$G$8425),D596))</f>
        <v>2001</v>
      </c>
      <c r="F596">
        <f t="shared" si="72"/>
        <v>0</v>
      </c>
      <c r="G596">
        <f>Weighting!$H$20</f>
        <v>0</v>
      </c>
      <c r="H596">
        <f t="array" ref="H596">FREQUENCY(IF('Data Transformation'!$B$4:$B$8425=B579,'Data Transformation'!$G$4:$G$8425),'Bin Analysis'!$B596)</f>
        <v>2073</v>
      </c>
      <c r="I596">
        <f t="shared" si="73"/>
        <v>0</v>
      </c>
      <c r="J596">
        <f t="shared" si="74"/>
        <v>0</v>
      </c>
      <c r="K596">
        <f>J596*Weighting!$W$20</f>
        <v>0</v>
      </c>
      <c r="M596" s="14"/>
    </row>
    <row r="597" spans="1:25" x14ac:dyDescent="0.25">
      <c r="A597" s="32" t="str">
        <f>IF(Weighting!$P$21&gt;0,B597,"")</f>
        <v/>
      </c>
      <c r="B597" t="e">
        <f>Weighting!$C$21</f>
        <v>#DIV/0!</v>
      </c>
      <c r="C597" t="e">
        <f>Weighting!$F$21</f>
        <v>#NUM!</v>
      </c>
      <c r="D597" t="e">
        <f>IF(C597=1,'Data Transformation'!$G$3+0.5*'Data Transformation'!$W$25,IF(C598=1,D598-'Data Transformation'!$W$25,FALSE))</f>
        <v>#NUM!</v>
      </c>
      <c r="E597">
        <f t="array" ref="E597">IF(ISLOGICAL(D597),"",FREQUENCY(IF('Data Transformation'!$B$425:$B$8425='Bin Analysis'!$B579,'Data Transformation'!$G$425:$G$8425),D597))</f>
        <v>2001</v>
      </c>
      <c r="F597">
        <f t="shared" si="72"/>
        <v>0</v>
      </c>
      <c r="G597">
        <f>Weighting!$H$21</f>
        <v>0</v>
      </c>
      <c r="H597">
        <f t="array" ref="H597">FREQUENCY(IF('Data Transformation'!$B$4:$B$8425=B579,'Data Transformation'!$G$4:$G$8425),'Bin Analysis'!$B597)</f>
        <v>2073</v>
      </c>
      <c r="I597">
        <f t="shared" si="73"/>
        <v>0</v>
      </c>
      <c r="J597">
        <f t="shared" si="74"/>
        <v>0</v>
      </c>
      <c r="K597">
        <f>J597*Weighting!$W$21</f>
        <v>0</v>
      </c>
      <c r="M597" s="14"/>
    </row>
    <row r="598" spans="1:25" x14ac:dyDescent="0.25">
      <c r="A598" s="32" t="str">
        <f>IF(Weighting!$P$22&gt;0,B598,"")</f>
        <v/>
      </c>
      <c r="B598" t="e">
        <f>Weighting!$C$22</f>
        <v>#DIV/0!</v>
      </c>
      <c r="C598" t="e">
        <f>Weighting!$F$22</f>
        <v>#NUM!</v>
      </c>
      <c r="D598" t="e">
        <f>IF(C598=1,'Data Transformation'!$G$3+0.5*'Data Transformation'!$W$25,IF(C599=1,D599-'Data Transformation'!$W$25,FALSE))</f>
        <v>#NUM!</v>
      </c>
      <c r="E598">
        <f t="array" ref="E598">IF(ISLOGICAL(D598),"",FREQUENCY(IF('Data Transformation'!$B$425:$B$8425='Bin Analysis'!$B579,'Data Transformation'!$G$425:$G$8425),D598))</f>
        <v>2001</v>
      </c>
      <c r="F598">
        <f t="shared" si="72"/>
        <v>0</v>
      </c>
      <c r="G598">
        <f>Weighting!$H$22</f>
        <v>0</v>
      </c>
      <c r="H598">
        <f t="array" ref="H598">FREQUENCY(IF('Data Transformation'!$B$4:$B$8425=B579,'Data Transformation'!$G$4:$G$8425),'Bin Analysis'!$B598)</f>
        <v>2073</v>
      </c>
      <c r="I598">
        <f t="shared" si="73"/>
        <v>0</v>
      </c>
      <c r="J598">
        <f t="shared" si="74"/>
        <v>0</v>
      </c>
      <c r="K598">
        <f>J598*Weighting!$W$22</f>
        <v>0</v>
      </c>
      <c r="M598" s="14"/>
    </row>
    <row r="599" spans="1:25" x14ac:dyDescent="0.25">
      <c r="A599" s="32" t="str">
        <f>IF(Weighting!$P$23&gt;0,B599,"")</f>
        <v/>
      </c>
      <c r="B599" t="e">
        <f>Weighting!$C$23</f>
        <v>#DIV/0!</v>
      </c>
      <c r="C599" t="e">
        <f>Weighting!$F$23</f>
        <v>#NUM!</v>
      </c>
      <c r="D599" t="e">
        <f>IF(C599=1,'Data Transformation'!$G$3+0.5*'Data Transformation'!$W$25,IF(C600=1,D600-'Data Transformation'!$W$25,FALSE))</f>
        <v>#NUM!</v>
      </c>
      <c r="E599">
        <f t="array" ref="E599">IF(ISLOGICAL(D599),"",FREQUENCY(IF('Data Transformation'!$B$425:$B$8425='Bin Analysis'!$B579,'Data Transformation'!$G$425:$G$8425),D599))</f>
        <v>2001</v>
      </c>
      <c r="F599">
        <f t="shared" si="72"/>
        <v>0</v>
      </c>
      <c r="G599">
        <f>Weighting!$H$23</f>
        <v>0</v>
      </c>
      <c r="H599">
        <f t="array" ref="H599">FREQUENCY(IF('Data Transformation'!$B$4:$B$8425=B579,'Data Transformation'!$G$4:$G$8425),'Bin Analysis'!$B599)</f>
        <v>2073</v>
      </c>
      <c r="I599">
        <f t="shared" si="73"/>
        <v>0</v>
      </c>
      <c r="J599">
        <f t="shared" si="74"/>
        <v>0</v>
      </c>
      <c r="K599">
        <f>J599*Weighting!$W$23</f>
        <v>0</v>
      </c>
      <c r="M599" s="14"/>
    </row>
    <row r="600" spans="1:25" x14ac:dyDescent="0.25">
      <c r="A600" s="32" t="str">
        <f>IF(Weighting!$P$24&gt;0,B600,"")</f>
        <v/>
      </c>
      <c r="B600" t="e">
        <f>Weighting!$C$24</f>
        <v>#DIV/0!</v>
      </c>
      <c r="C600" t="e">
        <f>Weighting!$F$24</f>
        <v>#NUM!</v>
      </c>
      <c r="D600" t="e">
        <f>IF(C600=1,'Data Transformation'!$G$3+0.5*'Data Transformation'!$W$25,IF(C601=1,D601-'Data Transformation'!$W$25,FALSE))</f>
        <v>#NUM!</v>
      </c>
      <c r="E600">
        <f t="array" ref="E600">IF(ISLOGICAL(D600),"",FREQUENCY(IF('Data Transformation'!$B$425:$B$8425='Bin Analysis'!$B579,'Data Transformation'!$G$425:$G$8425),D600))</f>
        <v>2001</v>
      </c>
      <c r="F600">
        <f t="shared" si="72"/>
        <v>0</v>
      </c>
      <c r="G600">
        <f>Weighting!$H$24</f>
        <v>0</v>
      </c>
      <c r="H600">
        <f t="array" ref="H600">FREQUENCY(IF('Data Transformation'!$B$4:$B$8425=B579,'Data Transformation'!$G$4:$G$8425),'Bin Analysis'!$B600)</f>
        <v>2073</v>
      </c>
      <c r="I600">
        <f t="shared" si="73"/>
        <v>0</v>
      </c>
      <c r="J600">
        <f t="shared" si="74"/>
        <v>0</v>
      </c>
      <c r="K600">
        <f>J600*Weighting!$W$24</f>
        <v>0</v>
      </c>
      <c r="M600" s="14"/>
    </row>
    <row r="601" spans="1:25" x14ac:dyDescent="0.25">
      <c r="A601" s="32" t="str">
        <f>IF(Weighting!$P$25&gt;0,B601,"")</f>
        <v/>
      </c>
      <c r="B601" t="e">
        <f>Weighting!$C$25</f>
        <v>#DIV/0!</v>
      </c>
      <c r="C601" t="e">
        <f>Weighting!$F$25</f>
        <v>#NUM!</v>
      </c>
      <c r="D601" t="e">
        <f>IF(C601=1,'Data Transformation'!$G$3+0.5*'Data Transformation'!$W$25,IF(C602=1,D602-'Data Transformation'!$W$25,FALSE))</f>
        <v>#NUM!</v>
      </c>
      <c r="E601">
        <f t="array" ref="E601">IF(ISLOGICAL(D601),"",FREQUENCY(IF('Data Transformation'!$B$425:$B$8425='Bin Analysis'!$B579,'Data Transformation'!$G$425:$G$8425),D601))</f>
        <v>2001</v>
      </c>
      <c r="F601">
        <f t="shared" si="72"/>
        <v>0</v>
      </c>
      <c r="G601">
        <f>Weighting!$H$25</f>
        <v>0</v>
      </c>
      <c r="H601">
        <f t="array" ref="H601">FREQUENCY(IF('Data Transformation'!$B$4:$B$8425=B579,'Data Transformation'!$G$4:$G$8425),'Bin Analysis'!$B601)</f>
        <v>2073</v>
      </c>
      <c r="I601">
        <f t="shared" si="73"/>
        <v>0</v>
      </c>
      <c r="J601">
        <f t="shared" si="74"/>
        <v>0</v>
      </c>
      <c r="K601">
        <f>J601*Weighting!$W$25</f>
        <v>0</v>
      </c>
      <c r="M601" s="14"/>
    </row>
    <row r="602" spans="1:25" x14ac:dyDescent="0.25">
      <c r="N602" s="57"/>
      <c r="O602"/>
      <c r="P602"/>
      <c r="Q602"/>
      <c r="R602"/>
    </row>
    <row r="603" spans="1:25" ht="23.25" x14ac:dyDescent="0.35">
      <c r="A603" s="21" t="s">
        <v>0</v>
      </c>
      <c r="B603" s="21" t="str">
        <f>IFERROR(VLOOKUP(C603,'Data Transformation'!$L$6:$M$426,2,FALSE),"")</f>
        <v/>
      </c>
      <c r="C603" s="21">
        <f>C579+1</f>
        <v>25</v>
      </c>
      <c r="D603" s="21"/>
      <c r="E603" s="21"/>
      <c r="F603" s="21"/>
      <c r="G603" s="21"/>
      <c r="H603" s="22"/>
      <c r="I603" s="22"/>
      <c r="J603" s="22"/>
      <c r="K603" s="21"/>
      <c r="L603" s="21" t="str">
        <f>B603</f>
        <v/>
      </c>
      <c r="M603" s="23" t="e">
        <f>INDEX('Data Transformation'!$O$4:$O$424,MATCH($B603,'Data Transformation'!$M$4:$M$424,0),MATCH($M$2,'Data Transformation'!$O$3,0))</f>
        <v>#N/A</v>
      </c>
      <c r="N603" s="27" t="e">
        <f>IF('Input and Summary Results'!$J$16="minimum",'Bin Analysis'!X604/(M603-1),'Bin Analysis'!Y603/('Bin Analysis'!M603-1))</f>
        <v>#N/A</v>
      </c>
      <c r="O603" s="27" t="e">
        <f>IF(M603=FALSE,NA(),(VLOOKUP(1,C606:K625,4,FALSE))/(M603-1))</f>
        <v>#N/A</v>
      </c>
      <c r="P603" s="27" t="e">
        <f>IF(M603=FALSE,NA(),SUM(J606:J625)/Weighting!$S$5)</f>
        <v>#N/A</v>
      </c>
      <c r="Q603" s="27" t="e">
        <f>IF(M603=FALSE,NA(),SUM(K606:K625)/Weighting!$S$6)</f>
        <v>#N/A</v>
      </c>
      <c r="R603" s="27" t="e">
        <f>IF(M603=FALSE,NA(),(VLOOKUP(1,G606:K625,3,FALSE))/(M603-1))</f>
        <v>#N/A</v>
      </c>
      <c r="S603" s="22" t="e">
        <f>IF(M603=FALSE,NA(),IF(SUM(J606:J625)=2,"yes","no"))</f>
        <v>#N/A</v>
      </c>
      <c r="X603" s="2" cm="2">
        <f t="array" ref="X603:X604">FREQUENCY(IF('Data Transformation'!$B$425:$B$6424='Bin Analysis'!L603,'Data Transformation'!$G$425:$G$6424),'Data Transformation'!$U$11)</f>
        <v>0</v>
      </c>
      <c r="Y603" s="2" cm="2">
        <f t="array" ref="Y603:Y604">FREQUENCY(IF('Data Transformation'!$B$425:$B$6424='Bin Analysis'!L603,'Data Transformation'!$G$425:$G$6424),'Data Transformation'!$U$12)</f>
        <v>0</v>
      </c>
    </row>
    <row r="604" spans="1:25" x14ac:dyDescent="0.25">
      <c r="A604" s="14" t="s">
        <v>67</v>
      </c>
      <c r="B604" t="s">
        <v>47</v>
      </c>
      <c r="C604" t="s">
        <v>5</v>
      </c>
      <c r="D604" t="s">
        <v>100</v>
      </c>
      <c r="E604" t="s">
        <v>101</v>
      </c>
      <c r="F604" t="s">
        <v>102</v>
      </c>
      <c r="G604" t="s">
        <v>70</v>
      </c>
      <c r="H604" t="s">
        <v>31</v>
      </c>
      <c r="I604" t="s">
        <v>32</v>
      </c>
      <c r="J604" t="s">
        <v>46</v>
      </c>
      <c r="K604" s="14" t="s">
        <v>45</v>
      </c>
      <c r="M604" s="14"/>
      <c r="X604" s="2">
        <v>0</v>
      </c>
      <c r="Y604" s="2">
        <v>0</v>
      </c>
    </row>
    <row r="605" spans="1:25" x14ac:dyDescent="0.25">
      <c r="A605" s="32"/>
      <c r="D605" t="e">
        <f>IF(C605=1,'Data Transformation'!$G$3+0.5*'Data Transformation'!$W$25,IF(C606=1,D606-'Data Transformation'!$W$25,FALSE))</f>
        <v>#NUM!</v>
      </c>
      <c r="E605">
        <f t="array" ref="E605">IF(ISLOGICAL(D605),"",FREQUENCY(IF('Data Transformation'!$B$425:$B$8425='Bin Analysis'!$B603,'Data Transformation'!$G$425:$G$8425),D605))</f>
        <v>2001</v>
      </c>
      <c r="F605" t="e">
        <f>IF(ISLOGICAL(D605),"",E605-E604)</f>
        <v>#VALUE!</v>
      </c>
      <c r="M605" s="14"/>
    </row>
    <row r="606" spans="1:25" x14ac:dyDescent="0.25">
      <c r="A606" s="32" t="e">
        <f>IF(Weighting!$P$6&gt;0,B606,"")</f>
        <v>#NUM!</v>
      </c>
      <c r="B606" t="e">
        <f>Weighting!$C$6</f>
        <v>#DIV/0!</v>
      </c>
      <c r="C606" t="e">
        <f>Weighting!$F$6</f>
        <v>#NUM!</v>
      </c>
      <c r="D606" t="e">
        <f>IF(C606=1,'Data Transformation'!$G$3+0.5*'Data Transformation'!$W$25,IF(C607=1,D607-'Data Transformation'!$W$25,FALSE))</f>
        <v>#NUM!</v>
      </c>
      <c r="E606">
        <f t="array" ref="E606">IF(ISLOGICAL(D606),"",FREQUENCY(IF('Data Transformation'!$B$425:$B$8425='Bin Analysis'!$B603,'Data Transformation'!$G$425:$G$8425),D606))</f>
        <v>2001</v>
      </c>
      <c r="F606">
        <f>IF(ISLOGICAL(D606),"",E606-E605)</f>
        <v>0</v>
      </c>
      <c r="G606">
        <f>Weighting!$H$6</f>
        <v>1</v>
      </c>
      <c r="H606">
        <f t="array" ref="H606">FREQUENCY(IF('Data Transformation'!$B$4:$B$8425=B603,'Data Transformation'!$G$4:$G$8425),'Bin Analysis'!$B606)</f>
        <v>2073</v>
      </c>
      <c r="I606">
        <f>H606-H605</f>
        <v>2073</v>
      </c>
      <c r="J606">
        <f>IF(I606=0,0,1)</f>
        <v>1</v>
      </c>
      <c r="K606" t="e">
        <f>J606*Weighting!$W$6</f>
        <v>#NUM!</v>
      </c>
      <c r="M606" s="14"/>
    </row>
    <row r="607" spans="1:25" x14ac:dyDescent="0.25">
      <c r="A607" s="32" t="str">
        <f>IF(Weighting!$P$7&gt;0,B607,"")</f>
        <v/>
      </c>
      <c r="B607" t="e">
        <f>Weighting!$C$7</f>
        <v>#DIV/0!</v>
      </c>
      <c r="C607" t="e">
        <f>Weighting!$F$7</f>
        <v>#NUM!</v>
      </c>
      <c r="D607" t="e">
        <f>IF(C607=1,'Data Transformation'!$G$3+0.5*'Data Transformation'!$W$25,IF(C608=1,D608-'Data Transformation'!$W$25,FALSE))</f>
        <v>#NUM!</v>
      </c>
      <c r="E607">
        <f t="array" ref="E607">IF(ISLOGICAL(D607),"",FREQUENCY(IF('Data Transformation'!$B$425:$B$8425='Bin Analysis'!$B603,'Data Transformation'!$G$425:$G$8425),D607))</f>
        <v>2001</v>
      </c>
      <c r="F607">
        <f t="shared" ref="F607:F625" si="75">IF(ISLOGICAL(D607),"",E607-E606)</f>
        <v>0</v>
      </c>
      <c r="G607">
        <f>Weighting!$H$7</f>
        <v>0</v>
      </c>
      <c r="H607">
        <f t="array" ref="H607">FREQUENCY(IF('Data Transformation'!$B$4:$B$8425=B603,'Data Transformation'!$G$4:$G$8425),'Bin Analysis'!$B607)</f>
        <v>2073</v>
      </c>
      <c r="I607">
        <f t="shared" ref="I607:I625" si="76">H607-H606</f>
        <v>0</v>
      </c>
      <c r="J607">
        <f>IF(I607=0,0,1)</f>
        <v>0</v>
      </c>
      <c r="K607">
        <f>J607*Weighting!$W$7</f>
        <v>0</v>
      </c>
      <c r="M607" s="14"/>
    </row>
    <row r="608" spans="1:25" x14ac:dyDescent="0.25">
      <c r="A608" s="32" t="str">
        <f>IF(Weighting!$P$8&gt;0,B608,"")</f>
        <v/>
      </c>
      <c r="B608" t="e">
        <f>Weighting!$C$8</f>
        <v>#DIV/0!</v>
      </c>
      <c r="C608" t="e">
        <f>Weighting!$F$8</f>
        <v>#NUM!</v>
      </c>
      <c r="D608" t="e">
        <f>IF(C608=1,'Data Transformation'!$G$3+0.5*'Data Transformation'!$W$25,IF(C609=1,D609-'Data Transformation'!$W$25,FALSE))</f>
        <v>#NUM!</v>
      </c>
      <c r="E608">
        <f t="array" ref="E608">IF(ISLOGICAL(D608),"",FREQUENCY(IF('Data Transformation'!$B$425:$B$8425='Bin Analysis'!$B603,'Data Transformation'!$G$425:$G$8425),D608))</f>
        <v>2001</v>
      </c>
      <c r="F608">
        <f t="shared" si="75"/>
        <v>0</v>
      </c>
      <c r="G608">
        <f>Weighting!$H$8</f>
        <v>0</v>
      </c>
      <c r="H608">
        <f t="array" ref="H608">FREQUENCY(IF('Data Transformation'!$B$4:$B$8425=B603,'Data Transformation'!$G$4:$G$8425),'Bin Analysis'!$B608)</f>
        <v>2073</v>
      </c>
      <c r="I608">
        <f t="shared" si="76"/>
        <v>0</v>
      </c>
      <c r="J608">
        <f t="shared" ref="J608:J625" si="77">IF(I608=0,0,1)</f>
        <v>0</v>
      </c>
      <c r="K608">
        <f>J608*Weighting!$W$8</f>
        <v>0</v>
      </c>
      <c r="M608" s="14"/>
    </row>
    <row r="609" spans="1:13" x14ac:dyDescent="0.25">
      <c r="A609" s="32" t="str">
        <f>IF(Weighting!$P$9&gt;0,B609,"")</f>
        <v/>
      </c>
      <c r="B609" s="50" t="e">
        <f>Weighting!$C$9</f>
        <v>#DIV/0!</v>
      </c>
      <c r="C609" t="e">
        <f>Weighting!$F$9</f>
        <v>#NUM!</v>
      </c>
      <c r="D609" t="e">
        <f>IF(C609=1,'Data Transformation'!$G$3+0.5*'Data Transformation'!$W$25,IF(C610=1,D610-'Data Transformation'!$W$25,FALSE))</f>
        <v>#NUM!</v>
      </c>
      <c r="E609">
        <f t="array" ref="E609">IF(ISLOGICAL(D609),"",FREQUENCY(IF('Data Transformation'!$B$425:$B$8425='Bin Analysis'!$B603,'Data Transformation'!$G$425:$G$8425),D609))</f>
        <v>2001</v>
      </c>
      <c r="F609">
        <f t="shared" si="75"/>
        <v>0</v>
      </c>
      <c r="G609">
        <f>Weighting!$H$9</f>
        <v>0</v>
      </c>
      <c r="H609">
        <f t="array" ref="H609">FREQUENCY(IF('Data Transformation'!$B$4:$B$8425=B603,'Data Transformation'!$G$4:$G$8425),'Bin Analysis'!$B609)</f>
        <v>2073</v>
      </c>
      <c r="I609">
        <f t="shared" si="76"/>
        <v>0</v>
      </c>
      <c r="J609">
        <f t="shared" si="77"/>
        <v>0</v>
      </c>
      <c r="K609">
        <f>J609*Weighting!$W$9</f>
        <v>0</v>
      </c>
      <c r="M609" s="14"/>
    </row>
    <row r="610" spans="1:13" x14ac:dyDescent="0.25">
      <c r="A610" s="32" t="str">
        <f>IF(Weighting!$P$10&gt;0,B610,"")</f>
        <v/>
      </c>
      <c r="B610" t="e">
        <f>Weighting!$C$10</f>
        <v>#DIV/0!</v>
      </c>
      <c r="C610" t="e">
        <f>Weighting!$F$10</f>
        <v>#NUM!</v>
      </c>
      <c r="D610" t="e">
        <f>IF(C610=1,'Data Transformation'!$G$3+0.5*'Data Transformation'!$W$25,IF(C611=1,D611-'Data Transformation'!$W$25,FALSE))</f>
        <v>#NUM!</v>
      </c>
      <c r="E610">
        <f t="array" ref="E610">IF(ISLOGICAL(D610),"",FREQUENCY(IF('Data Transformation'!$B$425:$B$8425='Bin Analysis'!$B603,'Data Transformation'!$G$425:$G$8425),D610))</f>
        <v>2001</v>
      </c>
      <c r="F610">
        <f t="shared" si="75"/>
        <v>0</v>
      </c>
      <c r="G610">
        <f>Weighting!$H$10</f>
        <v>0</v>
      </c>
      <c r="H610">
        <f t="array" ref="H610">FREQUENCY(IF('Data Transformation'!$B$4:$B$8425=B603,'Data Transformation'!$G$4:$G$8425),'Bin Analysis'!$B610)</f>
        <v>2073</v>
      </c>
      <c r="I610">
        <f t="shared" si="76"/>
        <v>0</v>
      </c>
      <c r="J610">
        <f t="shared" si="77"/>
        <v>0</v>
      </c>
      <c r="K610">
        <f>J610*Weighting!$W$10</f>
        <v>0</v>
      </c>
      <c r="M610" s="14"/>
    </row>
    <row r="611" spans="1:13" x14ac:dyDescent="0.25">
      <c r="A611" s="32" t="str">
        <f>IF(Weighting!$P$11&gt;0,B611,"")</f>
        <v/>
      </c>
      <c r="B611" t="e">
        <f>Weighting!$C$11</f>
        <v>#DIV/0!</v>
      </c>
      <c r="C611" t="e">
        <f>Weighting!$F$11</f>
        <v>#NUM!</v>
      </c>
      <c r="D611" t="e">
        <f>IF(C611=1,'Data Transformation'!$G$3+0.5*'Data Transformation'!$W$25,IF(C612=1,D612-'Data Transformation'!$W$25,FALSE))</f>
        <v>#NUM!</v>
      </c>
      <c r="E611">
        <f t="array" ref="E611">IF(ISLOGICAL(D611),"",FREQUENCY(IF('Data Transformation'!$B$425:$B$8425='Bin Analysis'!$B603,'Data Transformation'!$G$425:$G$8425),D611))</f>
        <v>2001</v>
      </c>
      <c r="F611">
        <f t="shared" si="75"/>
        <v>0</v>
      </c>
      <c r="G611">
        <f>Weighting!$H$11</f>
        <v>0</v>
      </c>
      <c r="H611">
        <f t="array" ref="H611">FREQUENCY(IF('Data Transformation'!$B$4:$B$8425=B603,'Data Transformation'!$G$4:$G$8425),'Bin Analysis'!$B611)</f>
        <v>2073</v>
      </c>
      <c r="I611">
        <f t="shared" si="76"/>
        <v>0</v>
      </c>
      <c r="J611">
        <f t="shared" si="77"/>
        <v>0</v>
      </c>
      <c r="K611">
        <f>J611*Weighting!$W$11</f>
        <v>0</v>
      </c>
      <c r="M611" s="14"/>
    </row>
    <row r="612" spans="1:13" x14ac:dyDescent="0.25">
      <c r="A612" s="32" t="str">
        <f>IF(Weighting!$P$12&gt;0,B612,"")</f>
        <v/>
      </c>
      <c r="B612" t="e">
        <f>Weighting!$C$12</f>
        <v>#DIV/0!</v>
      </c>
      <c r="C612" t="e">
        <f>Weighting!$F$12</f>
        <v>#NUM!</v>
      </c>
      <c r="D612" t="e">
        <f>IF(C612=1,'Data Transformation'!$G$3+0.5*'Data Transformation'!$W$25,IF(C613=1,D613-'Data Transformation'!$W$25,FALSE))</f>
        <v>#NUM!</v>
      </c>
      <c r="E612">
        <f t="array" ref="E612">IF(ISLOGICAL(D612),"",FREQUENCY(IF('Data Transformation'!$B$425:$B$8425='Bin Analysis'!$B603,'Data Transformation'!$G$425:$G$8425),D612))</f>
        <v>2001</v>
      </c>
      <c r="F612">
        <f t="shared" si="75"/>
        <v>0</v>
      </c>
      <c r="G612">
        <f>Weighting!$H$12</f>
        <v>0</v>
      </c>
      <c r="H612">
        <f t="array" ref="H612">FREQUENCY(IF('Data Transformation'!$B$4:$B$8425=B603,'Data Transformation'!$G$4:$G$8425),'Bin Analysis'!$B612)</f>
        <v>2073</v>
      </c>
      <c r="I612">
        <f t="shared" si="76"/>
        <v>0</v>
      </c>
      <c r="J612">
        <f t="shared" si="77"/>
        <v>0</v>
      </c>
      <c r="K612">
        <f>J612*Weighting!$W$12</f>
        <v>0</v>
      </c>
      <c r="M612" s="14"/>
    </row>
    <row r="613" spans="1:13" x14ac:dyDescent="0.25">
      <c r="A613" s="32" t="str">
        <f>IF(Weighting!$P$13&gt;0,B613,"")</f>
        <v/>
      </c>
      <c r="B613" t="e">
        <f>Weighting!$C$13</f>
        <v>#DIV/0!</v>
      </c>
      <c r="C613" t="e">
        <f>Weighting!$F$13</f>
        <v>#NUM!</v>
      </c>
      <c r="D613" t="e">
        <f>IF(C613=1,'Data Transformation'!$G$3+0.5*'Data Transformation'!$W$25,IF(C614=1,D614-'Data Transformation'!$W$25,FALSE))</f>
        <v>#NUM!</v>
      </c>
      <c r="E613">
        <f t="array" ref="E613">IF(ISLOGICAL(D613),"",FREQUENCY(IF('Data Transformation'!$B$425:$B$8425='Bin Analysis'!$B603,'Data Transformation'!$G$425:$G$8425),D613))</f>
        <v>2001</v>
      </c>
      <c r="F613">
        <f t="shared" si="75"/>
        <v>0</v>
      </c>
      <c r="G613">
        <f>Weighting!$H$13</f>
        <v>0</v>
      </c>
      <c r="H613">
        <f t="array" ref="H613">FREQUENCY(IF('Data Transformation'!$B$4:$B$8425=B603,'Data Transformation'!$G$4:$G$8425),'Bin Analysis'!$B613)</f>
        <v>2073</v>
      </c>
      <c r="I613">
        <f t="shared" si="76"/>
        <v>0</v>
      </c>
      <c r="J613">
        <f t="shared" si="77"/>
        <v>0</v>
      </c>
      <c r="K613">
        <f>J613*Weighting!$W$13</f>
        <v>0</v>
      </c>
      <c r="M613" s="14"/>
    </row>
    <row r="614" spans="1:13" x14ac:dyDescent="0.25">
      <c r="A614" s="32" t="str">
        <f>IF(Weighting!$P$14&gt;0,B614,"")</f>
        <v/>
      </c>
      <c r="B614" t="e">
        <f>Weighting!$C$14</f>
        <v>#DIV/0!</v>
      </c>
      <c r="C614" t="e">
        <f>Weighting!$F$14</f>
        <v>#NUM!</v>
      </c>
      <c r="D614" t="e">
        <f>IF(C614=1,'Data Transformation'!$G$3+0.5*'Data Transformation'!$W$25,IF(C615=1,D615-'Data Transformation'!$W$25,FALSE))</f>
        <v>#NUM!</v>
      </c>
      <c r="E614">
        <f t="array" ref="E614">IF(ISLOGICAL(D614),"",FREQUENCY(IF('Data Transformation'!$B$425:$B$8425='Bin Analysis'!$B603,'Data Transformation'!$G$425:$G$8425),D614))</f>
        <v>2001</v>
      </c>
      <c r="F614">
        <f t="shared" si="75"/>
        <v>0</v>
      </c>
      <c r="G614">
        <f>Weighting!$H$14</f>
        <v>0</v>
      </c>
      <c r="H614">
        <f t="array" ref="H614">FREQUENCY(IF('Data Transformation'!$B$4:$B$8425=B603,'Data Transformation'!$G$4:$G$8425),'Bin Analysis'!$B614)</f>
        <v>2073</v>
      </c>
      <c r="I614">
        <f t="shared" si="76"/>
        <v>0</v>
      </c>
      <c r="J614">
        <f t="shared" si="77"/>
        <v>0</v>
      </c>
      <c r="K614">
        <f>J614*Weighting!$W$14</f>
        <v>0</v>
      </c>
      <c r="M614" s="14"/>
    </row>
    <row r="615" spans="1:13" x14ac:dyDescent="0.25">
      <c r="A615" s="32" t="str">
        <f>IF(Weighting!$P$15&gt;0,B615,"")</f>
        <v/>
      </c>
      <c r="B615" t="e">
        <f>Weighting!$C$15</f>
        <v>#DIV/0!</v>
      </c>
      <c r="C615" t="e">
        <f>Weighting!$F$15</f>
        <v>#NUM!</v>
      </c>
      <c r="D615" t="e">
        <f>IF(C615=1,'Data Transformation'!$G$3+0.5*'Data Transformation'!$W$25,IF(C616=1,D616-'Data Transformation'!$W$25,FALSE))</f>
        <v>#NUM!</v>
      </c>
      <c r="E615">
        <f t="array" ref="E615">IF(ISLOGICAL(D615),"",FREQUENCY(IF('Data Transformation'!$B$425:$B$8425='Bin Analysis'!$B603,'Data Transformation'!$G$425:$G$8425),D615))</f>
        <v>2001</v>
      </c>
      <c r="F615">
        <f t="shared" si="75"/>
        <v>0</v>
      </c>
      <c r="G615">
        <f>Weighting!$H$15</f>
        <v>0</v>
      </c>
      <c r="H615">
        <f t="array" ref="H615">FREQUENCY(IF('Data Transformation'!$B$4:$B$8425=B603,'Data Transformation'!$G$4:$G$8425),'Bin Analysis'!$B615)</f>
        <v>2073</v>
      </c>
      <c r="I615">
        <f t="shared" si="76"/>
        <v>0</v>
      </c>
      <c r="J615">
        <f t="shared" si="77"/>
        <v>0</v>
      </c>
      <c r="K615">
        <f>J615*Weighting!$W$15</f>
        <v>0</v>
      </c>
      <c r="M615" s="14"/>
    </row>
    <row r="616" spans="1:13" x14ac:dyDescent="0.25">
      <c r="A616" s="32" t="str">
        <f>IF(Weighting!$P$16&gt;0,B616,"")</f>
        <v/>
      </c>
      <c r="B616" t="e">
        <f>Weighting!$C$16</f>
        <v>#DIV/0!</v>
      </c>
      <c r="C616" t="e">
        <f>Weighting!$F$16</f>
        <v>#NUM!</v>
      </c>
      <c r="D616" t="e">
        <f>IF(C616=1,'Data Transformation'!$G$3+0.5*'Data Transformation'!$W$25,IF(C617=1,D617-'Data Transformation'!$W$25,FALSE))</f>
        <v>#NUM!</v>
      </c>
      <c r="E616">
        <f t="array" ref="E616">IF(ISLOGICAL(D616),"",FREQUENCY(IF('Data Transformation'!$B$425:$B$8425='Bin Analysis'!$B603,'Data Transformation'!$G$425:$G$8425),D616))</f>
        <v>2001</v>
      </c>
      <c r="F616">
        <f t="shared" si="75"/>
        <v>0</v>
      </c>
      <c r="G616">
        <f>Weighting!$H$16</f>
        <v>0</v>
      </c>
      <c r="H616">
        <f t="array" ref="H616">FREQUENCY(IF('Data Transformation'!$B$4:$B$8425=B603,'Data Transformation'!$G$4:$G$8425),'Bin Analysis'!$B616)</f>
        <v>2073</v>
      </c>
      <c r="I616">
        <f t="shared" si="76"/>
        <v>0</v>
      </c>
      <c r="J616">
        <f t="shared" si="77"/>
        <v>0</v>
      </c>
      <c r="K616">
        <f>J616*Weighting!$W$16</f>
        <v>0</v>
      </c>
      <c r="M616" s="14"/>
    </row>
    <row r="617" spans="1:13" x14ac:dyDescent="0.25">
      <c r="A617" s="32" t="str">
        <f>IF(Weighting!$P$17&gt;0,B617,"")</f>
        <v/>
      </c>
      <c r="B617" t="e">
        <f>Weighting!$C$17</f>
        <v>#DIV/0!</v>
      </c>
      <c r="C617" t="e">
        <f>Weighting!$F$17</f>
        <v>#NUM!</v>
      </c>
      <c r="D617" t="e">
        <f>IF(C617=1,'Data Transformation'!$G$3+0.5*'Data Transformation'!$W$25,IF(C618=1,D618-'Data Transformation'!$W$25,FALSE))</f>
        <v>#NUM!</v>
      </c>
      <c r="E617">
        <f t="array" ref="E617">IF(ISLOGICAL(D617),"",FREQUENCY(IF('Data Transformation'!$B$425:$B$8425='Bin Analysis'!$B603,'Data Transformation'!$G$425:$G$8425),D617))</f>
        <v>2001</v>
      </c>
      <c r="F617">
        <f t="shared" si="75"/>
        <v>0</v>
      </c>
      <c r="G617">
        <f>Weighting!$H$17</f>
        <v>0</v>
      </c>
      <c r="H617">
        <f t="array" ref="H617">FREQUENCY(IF('Data Transformation'!$B$4:$B$8425=B603,'Data Transformation'!$G$4:$G$8425),'Bin Analysis'!$B617)</f>
        <v>2073</v>
      </c>
      <c r="I617">
        <f t="shared" si="76"/>
        <v>0</v>
      </c>
      <c r="J617">
        <f t="shared" si="77"/>
        <v>0</v>
      </c>
      <c r="K617">
        <f>J617*Weighting!$W$17</f>
        <v>0</v>
      </c>
      <c r="M617" s="14"/>
    </row>
    <row r="618" spans="1:13" x14ac:dyDescent="0.25">
      <c r="A618" s="32" t="str">
        <f>IF(Weighting!$P$18&gt;0,B618,"")</f>
        <v/>
      </c>
      <c r="B618" t="e">
        <f>Weighting!$C$18</f>
        <v>#DIV/0!</v>
      </c>
      <c r="C618" t="e">
        <f>Weighting!$F$18</f>
        <v>#NUM!</v>
      </c>
      <c r="D618" t="e">
        <f>IF(C618=1,'Data Transformation'!$G$3+0.5*'Data Transformation'!$W$25,IF(C619=1,D619-'Data Transformation'!$W$25,FALSE))</f>
        <v>#NUM!</v>
      </c>
      <c r="E618">
        <f t="array" ref="E618">IF(ISLOGICAL(D618),"",FREQUENCY(IF('Data Transformation'!$B$425:$B$8425='Bin Analysis'!$B603,'Data Transformation'!$G$425:$G$8425),D618))</f>
        <v>2001</v>
      </c>
      <c r="F618">
        <f t="shared" si="75"/>
        <v>0</v>
      </c>
      <c r="G618">
        <f>Weighting!$H$18</f>
        <v>0</v>
      </c>
      <c r="H618">
        <f t="array" ref="H618">FREQUENCY(IF('Data Transformation'!$B$4:$B$8425=B603,'Data Transformation'!$G$4:$G$8425),'Bin Analysis'!$B618)</f>
        <v>2073</v>
      </c>
      <c r="I618">
        <f t="shared" si="76"/>
        <v>0</v>
      </c>
      <c r="J618">
        <f t="shared" si="77"/>
        <v>0</v>
      </c>
      <c r="K618">
        <f>J618*Weighting!$W$18</f>
        <v>0</v>
      </c>
      <c r="M618" s="14"/>
    </row>
    <row r="619" spans="1:13" x14ac:dyDescent="0.25">
      <c r="A619" s="32" t="str">
        <f>IF(Weighting!$P$19&gt;0,B619,"")</f>
        <v/>
      </c>
      <c r="B619" t="e">
        <f>Weighting!$C$19</f>
        <v>#DIV/0!</v>
      </c>
      <c r="C619" t="e">
        <f>Weighting!$F$19</f>
        <v>#NUM!</v>
      </c>
      <c r="D619" t="e">
        <f>IF(C619=1,'Data Transformation'!$G$3+0.5*'Data Transformation'!$W$25,IF(C620=1,D620-'Data Transformation'!$W$25,FALSE))</f>
        <v>#NUM!</v>
      </c>
      <c r="E619">
        <f t="array" ref="E619">IF(ISLOGICAL(D619),"",FREQUENCY(IF('Data Transformation'!$B$425:$B$8425='Bin Analysis'!$B603,'Data Transformation'!$G$425:$G$8425),D619))</f>
        <v>2001</v>
      </c>
      <c r="F619">
        <f t="shared" si="75"/>
        <v>0</v>
      </c>
      <c r="G619">
        <f>Weighting!$H$19</f>
        <v>0</v>
      </c>
      <c r="H619">
        <f t="array" ref="H619">FREQUENCY(IF('Data Transformation'!$B$4:$B$8425=B603,'Data Transformation'!$G$4:$G$8425),'Bin Analysis'!$B619)</f>
        <v>2073</v>
      </c>
      <c r="I619">
        <f t="shared" si="76"/>
        <v>0</v>
      </c>
      <c r="J619">
        <f t="shared" si="77"/>
        <v>0</v>
      </c>
      <c r="K619">
        <f>J619*Weighting!$W$19</f>
        <v>0</v>
      </c>
      <c r="M619" s="14"/>
    </row>
    <row r="620" spans="1:13" x14ac:dyDescent="0.25">
      <c r="A620" s="32" t="str">
        <f>IF(Weighting!$P$20&gt;0,B620,"")</f>
        <v/>
      </c>
      <c r="B620" t="e">
        <f>Weighting!$C$20</f>
        <v>#DIV/0!</v>
      </c>
      <c r="C620" t="e">
        <f>Weighting!$F$20</f>
        <v>#NUM!</v>
      </c>
      <c r="D620" t="e">
        <f>IF(C620=1,'Data Transformation'!$G$3+0.5*'Data Transformation'!$W$25,IF(C621=1,D621-'Data Transformation'!$W$25,FALSE))</f>
        <v>#NUM!</v>
      </c>
      <c r="E620">
        <f t="array" ref="E620">IF(ISLOGICAL(D620),"",FREQUENCY(IF('Data Transformation'!$B$425:$B$8425='Bin Analysis'!$B603,'Data Transformation'!$G$425:$G$8425),D620))</f>
        <v>2001</v>
      </c>
      <c r="F620">
        <f t="shared" si="75"/>
        <v>0</v>
      </c>
      <c r="G620">
        <f>Weighting!$H$20</f>
        <v>0</v>
      </c>
      <c r="H620">
        <f t="array" ref="H620">FREQUENCY(IF('Data Transformation'!$B$4:$B$8425=B603,'Data Transformation'!$G$4:$G$8425),'Bin Analysis'!$B620)</f>
        <v>2073</v>
      </c>
      <c r="I620">
        <f t="shared" si="76"/>
        <v>0</v>
      </c>
      <c r="J620">
        <f t="shared" si="77"/>
        <v>0</v>
      </c>
      <c r="K620">
        <f>J620*Weighting!$W$20</f>
        <v>0</v>
      </c>
      <c r="M620" s="14"/>
    </row>
    <row r="621" spans="1:13" x14ac:dyDescent="0.25">
      <c r="A621" s="32" t="str">
        <f>IF(Weighting!$P$21&gt;0,B621,"")</f>
        <v/>
      </c>
      <c r="B621" t="e">
        <f>Weighting!$C$21</f>
        <v>#DIV/0!</v>
      </c>
      <c r="C621" t="e">
        <f>Weighting!$F$21</f>
        <v>#NUM!</v>
      </c>
      <c r="D621" t="e">
        <f>IF(C621=1,'Data Transformation'!$G$3+0.5*'Data Transformation'!$W$25,IF(C622=1,D622-'Data Transformation'!$W$25,FALSE))</f>
        <v>#NUM!</v>
      </c>
      <c r="E621">
        <f t="array" ref="E621">IF(ISLOGICAL(D621),"",FREQUENCY(IF('Data Transformation'!$B$425:$B$8425='Bin Analysis'!$B603,'Data Transformation'!$G$425:$G$8425),D621))</f>
        <v>2001</v>
      </c>
      <c r="F621">
        <f t="shared" si="75"/>
        <v>0</v>
      </c>
      <c r="G621">
        <f>Weighting!$H$21</f>
        <v>0</v>
      </c>
      <c r="H621">
        <f t="array" ref="H621">FREQUENCY(IF('Data Transformation'!$B$4:$B$8425=B603,'Data Transformation'!$G$4:$G$8425),'Bin Analysis'!$B621)</f>
        <v>2073</v>
      </c>
      <c r="I621">
        <f t="shared" si="76"/>
        <v>0</v>
      </c>
      <c r="J621">
        <f t="shared" si="77"/>
        <v>0</v>
      </c>
      <c r="K621">
        <f>J621*Weighting!$W$21</f>
        <v>0</v>
      </c>
      <c r="M621" s="14"/>
    </row>
    <row r="622" spans="1:13" x14ac:dyDescent="0.25">
      <c r="A622" s="32" t="str">
        <f>IF(Weighting!$P$22&gt;0,B622,"")</f>
        <v/>
      </c>
      <c r="B622" t="e">
        <f>Weighting!$C$22</f>
        <v>#DIV/0!</v>
      </c>
      <c r="C622" t="e">
        <f>Weighting!$F$22</f>
        <v>#NUM!</v>
      </c>
      <c r="D622" t="e">
        <f>IF(C622=1,'Data Transformation'!$G$3+0.5*'Data Transformation'!$W$25,IF(C623=1,D623-'Data Transformation'!$W$25,FALSE))</f>
        <v>#NUM!</v>
      </c>
      <c r="E622">
        <f t="array" ref="E622">IF(ISLOGICAL(D622),"",FREQUENCY(IF('Data Transformation'!$B$425:$B$8425='Bin Analysis'!$B603,'Data Transformation'!$G$425:$G$8425),D622))</f>
        <v>2001</v>
      </c>
      <c r="F622">
        <f t="shared" si="75"/>
        <v>0</v>
      </c>
      <c r="G622">
        <f>Weighting!$H$22</f>
        <v>0</v>
      </c>
      <c r="H622">
        <f t="array" ref="H622">FREQUENCY(IF('Data Transformation'!$B$4:$B$8425=B603,'Data Transformation'!$G$4:$G$8425),'Bin Analysis'!$B622)</f>
        <v>2073</v>
      </c>
      <c r="I622">
        <f t="shared" si="76"/>
        <v>0</v>
      </c>
      <c r="J622">
        <f t="shared" si="77"/>
        <v>0</v>
      </c>
      <c r="K622">
        <f>J622*Weighting!$W$22</f>
        <v>0</v>
      </c>
      <c r="M622" s="14"/>
    </row>
    <row r="623" spans="1:13" x14ac:dyDescent="0.25">
      <c r="A623" s="32" t="str">
        <f>IF(Weighting!$P$23&gt;0,B623,"")</f>
        <v/>
      </c>
      <c r="B623" t="e">
        <f>Weighting!$C$23</f>
        <v>#DIV/0!</v>
      </c>
      <c r="C623" t="e">
        <f>Weighting!$F$23</f>
        <v>#NUM!</v>
      </c>
      <c r="D623" t="e">
        <f>IF(C623=1,'Data Transformation'!$G$3+0.5*'Data Transformation'!$W$25,IF(C624=1,D624-'Data Transformation'!$W$25,FALSE))</f>
        <v>#NUM!</v>
      </c>
      <c r="E623">
        <f t="array" ref="E623">IF(ISLOGICAL(D623),"",FREQUENCY(IF('Data Transformation'!$B$425:$B$8425='Bin Analysis'!$B603,'Data Transformation'!$G$425:$G$8425),D623))</f>
        <v>2001</v>
      </c>
      <c r="F623">
        <f t="shared" si="75"/>
        <v>0</v>
      </c>
      <c r="G623">
        <f>Weighting!$H$23</f>
        <v>0</v>
      </c>
      <c r="H623">
        <f t="array" ref="H623">FREQUENCY(IF('Data Transformation'!$B$4:$B$8425=B603,'Data Transformation'!$G$4:$G$8425),'Bin Analysis'!$B623)</f>
        <v>2073</v>
      </c>
      <c r="I623">
        <f t="shared" si="76"/>
        <v>0</v>
      </c>
      <c r="J623">
        <f t="shared" si="77"/>
        <v>0</v>
      </c>
      <c r="K623">
        <f>J623*Weighting!$W$23</f>
        <v>0</v>
      </c>
      <c r="M623" s="14"/>
    </row>
    <row r="624" spans="1:13" x14ac:dyDescent="0.25">
      <c r="A624" s="32" t="str">
        <f>IF(Weighting!$P$24&gt;0,B624,"")</f>
        <v/>
      </c>
      <c r="B624" t="e">
        <f>Weighting!$C$24</f>
        <v>#DIV/0!</v>
      </c>
      <c r="C624" t="e">
        <f>Weighting!$F$24</f>
        <v>#NUM!</v>
      </c>
      <c r="D624" t="e">
        <f>IF(C624=1,'Data Transformation'!$G$3+0.5*'Data Transformation'!$W$25,IF(C625=1,D625-'Data Transformation'!$W$25,FALSE))</f>
        <v>#NUM!</v>
      </c>
      <c r="E624">
        <f t="array" ref="E624">IF(ISLOGICAL(D624),"",FREQUENCY(IF('Data Transformation'!$B$425:$B$8425='Bin Analysis'!$B603,'Data Transformation'!$G$425:$G$8425),D624))</f>
        <v>2001</v>
      </c>
      <c r="F624">
        <f t="shared" si="75"/>
        <v>0</v>
      </c>
      <c r="G624">
        <f>Weighting!$H$24</f>
        <v>0</v>
      </c>
      <c r="H624">
        <f t="array" ref="H624">FREQUENCY(IF('Data Transformation'!$B$4:$B$8425=B603,'Data Transformation'!$G$4:$G$8425),'Bin Analysis'!$B624)</f>
        <v>2073</v>
      </c>
      <c r="I624">
        <f t="shared" si="76"/>
        <v>0</v>
      </c>
      <c r="J624">
        <f t="shared" si="77"/>
        <v>0</v>
      </c>
      <c r="K624">
        <f>J624*Weighting!$W$24</f>
        <v>0</v>
      </c>
      <c r="M624" s="14"/>
    </row>
    <row r="625" spans="1:25" x14ac:dyDescent="0.25">
      <c r="A625" s="32" t="str">
        <f>IF(Weighting!$P$25&gt;0,B625,"")</f>
        <v/>
      </c>
      <c r="B625" t="e">
        <f>Weighting!$C$25</f>
        <v>#DIV/0!</v>
      </c>
      <c r="C625" t="e">
        <f>Weighting!$F$25</f>
        <v>#NUM!</v>
      </c>
      <c r="D625" t="e">
        <f>IF(C625=1,'Data Transformation'!$G$3+0.5*'Data Transformation'!$W$25,IF(C626=1,D626-'Data Transformation'!$W$25,FALSE))</f>
        <v>#NUM!</v>
      </c>
      <c r="E625">
        <f t="array" ref="E625">IF(ISLOGICAL(D625),"",FREQUENCY(IF('Data Transformation'!$B$425:$B$8425='Bin Analysis'!$B603,'Data Transformation'!$G$425:$G$8425),D625))</f>
        <v>2001</v>
      </c>
      <c r="F625">
        <f t="shared" si="75"/>
        <v>0</v>
      </c>
      <c r="G625">
        <f>Weighting!$H$25</f>
        <v>0</v>
      </c>
      <c r="H625">
        <f t="array" ref="H625">FREQUENCY(IF('Data Transformation'!$B$4:$B$8425=B603,'Data Transformation'!$G$4:$G$8425),'Bin Analysis'!$B625)</f>
        <v>2073</v>
      </c>
      <c r="I625">
        <f t="shared" si="76"/>
        <v>0</v>
      </c>
      <c r="J625">
        <f t="shared" si="77"/>
        <v>0</v>
      </c>
      <c r="K625">
        <f>J625*Weighting!$W$25</f>
        <v>0</v>
      </c>
      <c r="M625" s="14"/>
    </row>
    <row r="626" spans="1:25" x14ac:dyDescent="0.25">
      <c r="O626"/>
      <c r="P626"/>
      <c r="Q626"/>
      <c r="R626"/>
    </row>
    <row r="627" spans="1:25" ht="23.25" x14ac:dyDescent="0.35">
      <c r="A627" s="21" t="s">
        <v>0</v>
      </c>
      <c r="B627" s="21" t="str">
        <f>IFERROR(VLOOKUP(C627,'Data Transformation'!$L$6:$M$426,2,FALSE),"")</f>
        <v/>
      </c>
      <c r="C627" s="21">
        <f>C603+1</f>
        <v>26</v>
      </c>
      <c r="D627" s="21"/>
      <c r="E627" s="21"/>
      <c r="F627" s="21"/>
      <c r="G627" s="21"/>
      <c r="H627" s="22"/>
      <c r="I627" s="22"/>
      <c r="J627" s="22"/>
      <c r="K627" s="21"/>
      <c r="L627" s="21" t="str">
        <f>B627</f>
        <v/>
      </c>
      <c r="M627" s="23" t="e">
        <f>INDEX('Data Transformation'!$O$4:$O$424,MATCH($B627,'Data Transformation'!$M$4:$M$424,0),MATCH($M$2,'Data Transformation'!$O$3,0))</f>
        <v>#N/A</v>
      </c>
      <c r="N627" s="27" t="e">
        <f>IF('Input and Summary Results'!$J$16="minimum",'Bin Analysis'!X628/(M627-1),'Bin Analysis'!Y627/('Bin Analysis'!M627-1))</f>
        <v>#N/A</v>
      </c>
      <c r="O627" s="27" t="e">
        <f>IF(M627=FALSE,NA(),(VLOOKUP(1,C630:K649,4,FALSE))/(M627-1))</f>
        <v>#N/A</v>
      </c>
      <c r="P627" s="27" t="e">
        <f>IF(M627=FALSE,NA(),SUM(J630:J649)/Weighting!$S$5)</f>
        <v>#N/A</v>
      </c>
      <c r="Q627" s="27" t="e">
        <f>IF(M627=FALSE,NA(),SUM(K630:K649)/Weighting!$S$6)</f>
        <v>#N/A</v>
      </c>
      <c r="R627" s="27" t="e">
        <f>IF(M627=FALSE,NA(),(VLOOKUP(1,G630:K649,3,FALSE))/(M627-1))</f>
        <v>#N/A</v>
      </c>
      <c r="S627" s="22" t="e">
        <f>IF(M627=FALSE,NA(),IF(SUM(J630:J649)=2,"yes","no"))</f>
        <v>#N/A</v>
      </c>
      <c r="X627" s="2" cm="2">
        <f t="array" ref="X627:X628">FREQUENCY(IF('Data Transformation'!$B$425:$B$6424='Bin Analysis'!L627,'Data Transformation'!$G$425:$G$6424),'Data Transformation'!$U$11)</f>
        <v>0</v>
      </c>
      <c r="Y627" s="2" cm="2">
        <f t="array" ref="Y627:Y628">FREQUENCY(IF('Data Transformation'!$B$425:$B$6424='Bin Analysis'!L627,'Data Transformation'!$G$425:$G$6424),'Data Transformation'!$U$12)</f>
        <v>0</v>
      </c>
    </row>
    <row r="628" spans="1:25" x14ac:dyDescent="0.25">
      <c r="A628" s="14" t="s">
        <v>67</v>
      </c>
      <c r="B628" t="s">
        <v>47</v>
      </c>
      <c r="C628" t="s">
        <v>5</v>
      </c>
      <c r="D628" t="s">
        <v>100</v>
      </c>
      <c r="E628" t="s">
        <v>101</v>
      </c>
      <c r="F628" t="s">
        <v>102</v>
      </c>
      <c r="G628" t="s">
        <v>70</v>
      </c>
      <c r="H628" t="s">
        <v>31</v>
      </c>
      <c r="I628" t="s">
        <v>32</v>
      </c>
      <c r="J628" t="s">
        <v>46</v>
      </c>
      <c r="K628" s="14" t="s">
        <v>45</v>
      </c>
      <c r="M628" s="14"/>
      <c r="X628" s="2">
        <v>0</v>
      </c>
      <c r="Y628" s="2">
        <v>0</v>
      </c>
    </row>
    <row r="629" spans="1:25" x14ac:dyDescent="0.25">
      <c r="A629" s="32"/>
      <c r="D629" t="e">
        <f>IF(C629=1,'Data Transformation'!$G$3+0.5*'Data Transformation'!$W$25,IF(C630=1,D630-'Data Transformation'!$W$25,FALSE))</f>
        <v>#NUM!</v>
      </c>
      <c r="E629">
        <f t="array" ref="E629">IF(ISLOGICAL(D629),"",FREQUENCY(IF('Data Transformation'!$B$425:$B$8425='Bin Analysis'!$B627,'Data Transformation'!$G$425:$G$8425),D629))</f>
        <v>2001</v>
      </c>
      <c r="F629" t="e">
        <f>IF(ISLOGICAL(D629),"",E629-E628)</f>
        <v>#VALUE!</v>
      </c>
      <c r="M629" s="14"/>
    </row>
    <row r="630" spans="1:25" x14ac:dyDescent="0.25">
      <c r="A630" s="32" t="e">
        <f>IF(Weighting!$P$6&gt;0,B630,"")</f>
        <v>#NUM!</v>
      </c>
      <c r="B630" t="e">
        <f>Weighting!$C$6</f>
        <v>#DIV/0!</v>
      </c>
      <c r="C630" t="e">
        <f>Weighting!$F$6</f>
        <v>#NUM!</v>
      </c>
      <c r="D630" t="e">
        <f>IF(C630=1,'Data Transformation'!$G$3+0.5*'Data Transformation'!$W$25,IF(C631=1,D631-'Data Transformation'!$W$25,FALSE))</f>
        <v>#NUM!</v>
      </c>
      <c r="E630">
        <f t="array" ref="E630">IF(ISLOGICAL(D630),"",FREQUENCY(IF('Data Transformation'!$B$425:$B$8425='Bin Analysis'!$B627,'Data Transformation'!$G$425:$G$8425),D630))</f>
        <v>2001</v>
      </c>
      <c r="F630">
        <f>IF(ISLOGICAL(D630),"",E630-E629)</f>
        <v>0</v>
      </c>
      <c r="G630">
        <f>Weighting!$H$6</f>
        <v>1</v>
      </c>
      <c r="H630">
        <f t="array" ref="H630">FREQUENCY(IF('Data Transformation'!$B$4:$B$8425=B627,'Data Transformation'!$G$4:$G$8425),'Bin Analysis'!$B630)</f>
        <v>2073</v>
      </c>
      <c r="I630">
        <f>H630-H629</f>
        <v>2073</v>
      </c>
      <c r="J630">
        <f>IF(I630=0,0,1)</f>
        <v>1</v>
      </c>
      <c r="K630" t="e">
        <f>J630*Weighting!$W$6</f>
        <v>#NUM!</v>
      </c>
      <c r="M630" s="14"/>
    </row>
    <row r="631" spans="1:25" x14ac:dyDescent="0.25">
      <c r="A631" s="32" t="str">
        <f>IF(Weighting!$P$7&gt;0,B631,"")</f>
        <v/>
      </c>
      <c r="B631" t="e">
        <f>Weighting!$C$7</f>
        <v>#DIV/0!</v>
      </c>
      <c r="C631" t="e">
        <f>Weighting!$F$7</f>
        <v>#NUM!</v>
      </c>
      <c r="D631" t="e">
        <f>IF(C631=1,'Data Transformation'!$G$3+0.5*'Data Transformation'!$W$25,IF(C632=1,D632-'Data Transformation'!$W$25,FALSE))</f>
        <v>#NUM!</v>
      </c>
      <c r="E631">
        <f t="array" ref="E631">IF(ISLOGICAL(D631),"",FREQUENCY(IF('Data Transformation'!$B$425:$B$8425='Bin Analysis'!$B627,'Data Transformation'!$G$425:$G$8425),D631))</f>
        <v>2001</v>
      </c>
      <c r="F631">
        <f t="shared" ref="F631:F649" si="78">IF(ISLOGICAL(D631),"",E631-E630)</f>
        <v>0</v>
      </c>
      <c r="G631">
        <f>Weighting!$H$7</f>
        <v>0</v>
      </c>
      <c r="H631">
        <f t="array" ref="H631">FREQUENCY(IF('Data Transformation'!$B$4:$B$8425=B627,'Data Transformation'!$G$4:$G$8425),'Bin Analysis'!$B631)</f>
        <v>2073</v>
      </c>
      <c r="I631">
        <f t="shared" ref="I631:I649" si="79">H631-H630</f>
        <v>0</v>
      </c>
      <c r="J631">
        <f>IF(I631=0,0,1)</f>
        <v>0</v>
      </c>
      <c r="K631">
        <f>J631*Weighting!$W$7</f>
        <v>0</v>
      </c>
      <c r="M631" s="14"/>
    </row>
    <row r="632" spans="1:25" x14ac:dyDescent="0.25">
      <c r="A632" s="32" t="str">
        <f>IF(Weighting!$P$8&gt;0,B632,"")</f>
        <v/>
      </c>
      <c r="B632" t="e">
        <f>Weighting!$C$8</f>
        <v>#DIV/0!</v>
      </c>
      <c r="C632" t="e">
        <f>Weighting!$F$8</f>
        <v>#NUM!</v>
      </c>
      <c r="D632" t="e">
        <f>IF(C632=1,'Data Transformation'!$G$3+0.5*'Data Transformation'!$W$25,IF(C633=1,D633-'Data Transformation'!$W$25,FALSE))</f>
        <v>#NUM!</v>
      </c>
      <c r="E632">
        <f t="array" ref="E632">IF(ISLOGICAL(D632),"",FREQUENCY(IF('Data Transformation'!$B$425:$B$8425='Bin Analysis'!$B627,'Data Transformation'!$G$425:$G$8425),D632))</f>
        <v>2001</v>
      </c>
      <c r="F632">
        <f t="shared" si="78"/>
        <v>0</v>
      </c>
      <c r="G632">
        <f>Weighting!$H$8</f>
        <v>0</v>
      </c>
      <c r="H632">
        <f t="array" ref="H632">FREQUENCY(IF('Data Transformation'!$B$4:$B$8425=B627,'Data Transformation'!$G$4:$G$8425),'Bin Analysis'!$B632)</f>
        <v>2073</v>
      </c>
      <c r="I632">
        <f t="shared" si="79"/>
        <v>0</v>
      </c>
      <c r="J632">
        <f t="shared" ref="J632:J649" si="80">IF(I632=0,0,1)</f>
        <v>0</v>
      </c>
      <c r="K632">
        <f>J632*Weighting!$W$8</f>
        <v>0</v>
      </c>
      <c r="M632" s="14"/>
    </row>
    <row r="633" spans="1:25" x14ac:dyDescent="0.25">
      <c r="A633" s="32" t="str">
        <f>IF(Weighting!$P$9&gt;0,B633,"")</f>
        <v/>
      </c>
      <c r="B633" s="50" t="e">
        <f>Weighting!$C$9</f>
        <v>#DIV/0!</v>
      </c>
      <c r="C633" t="e">
        <f>Weighting!$F$9</f>
        <v>#NUM!</v>
      </c>
      <c r="D633" t="e">
        <f>IF(C633=1,'Data Transformation'!$G$3+0.5*'Data Transformation'!$W$25,IF(C634=1,D634-'Data Transformation'!$W$25,FALSE))</f>
        <v>#NUM!</v>
      </c>
      <c r="E633">
        <f t="array" ref="E633">IF(ISLOGICAL(D633),"",FREQUENCY(IF('Data Transformation'!$B$425:$B$8425='Bin Analysis'!$B627,'Data Transformation'!$G$425:$G$8425),D633))</f>
        <v>2001</v>
      </c>
      <c r="F633">
        <f t="shared" si="78"/>
        <v>0</v>
      </c>
      <c r="G633">
        <f>Weighting!$H$9</f>
        <v>0</v>
      </c>
      <c r="H633">
        <f t="array" ref="H633">FREQUENCY(IF('Data Transformation'!$B$4:$B$8425=B627,'Data Transformation'!$G$4:$G$8425),'Bin Analysis'!$B633)</f>
        <v>2073</v>
      </c>
      <c r="I633">
        <f t="shared" si="79"/>
        <v>0</v>
      </c>
      <c r="J633">
        <f t="shared" si="80"/>
        <v>0</v>
      </c>
      <c r="K633">
        <f>J633*Weighting!$W$9</f>
        <v>0</v>
      </c>
      <c r="M633" s="14"/>
    </row>
    <row r="634" spans="1:25" x14ac:dyDescent="0.25">
      <c r="A634" s="32" t="str">
        <f>IF(Weighting!$P$10&gt;0,B634,"")</f>
        <v/>
      </c>
      <c r="B634" t="e">
        <f>Weighting!$C$10</f>
        <v>#DIV/0!</v>
      </c>
      <c r="C634" t="e">
        <f>Weighting!$F$10</f>
        <v>#NUM!</v>
      </c>
      <c r="D634" t="e">
        <f>IF(C634=1,'Data Transformation'!$G$3+0.5*'Data Transformation'!$W$25,IF(C635=1,D635-'Data Transformation'!$W$25,FALSE))</f>
        <v>#NUM!</v>
      </c>
      <c r="E634">
        <f t="array" ref="E634">IF(ISLOGICAL(D634),"",FREQUENCY(IF('Data Transformation'!$B$425:$B$8425='Bin Analysis'!$B627,'Data Transformation'!$G$425:$G$8425),D634))</f>
        <v>2001</v>
      </c>
      <c r="F634">
        <f t="shared" si="78"/>
        <v>0</v>
      </c>
      <c r="G634">
        <f>Weighting!$H$10</f>
        <v>0</v>
      </c>
      <c r="H634">
        <f t="array" ref="H634">FREQUENCY(IF('Data Transformation'!$B$4:$B$8425=B627,'Data Transformation'!$G$4:$G$8425),'Bin Analysis'!$B634)</f>
        <v>2073</v>
      </c>
      <c r="I634">
        <f t="shared" si="79"/>
        <v>0</v>
      </c>
      <c r="J634">
        <f t="shared" si="80"/>
        <v>0</v>
      </c>
      <c r="K634">
        <f>J634*Weighting!$W$10</f>
        <v>0</v>
      </c>
      <c r="M634" s="14"/>
    </row>
    <row r="635" spans="1:25" x14ac:dyDescent="0.25">
      <c r="A635" s="32" t="str">
        <f>IF(Weighting!$P$11&gt;0,B635,"")</f>
        <v/>
      </c>
      <c r="B635" t="e">
        <f>Weighting!$C$11</f>
        <v>#DIV/0!</v>
      </c>
      <c r="C635" t="e">
        <f>Weighting!$F$11</f>
        <v>#NUM!</v>
      </c>
      <c r="D635" t="e">
        <f>IF(C635=1,'Data Transformation'!$G$3+0.5*'Data Transformation'!$W$25,IF(C636=1,D636-'Data Transformation'!$W$25,FALSE))</f>
        <v>#NUM!</v>
      </c>
      <c r="E635">
        <f t="array" ref="E635">IF(ISLOGICAL(D635),"",FREQUENCY(IF('Data Transformation'!$B$425:$B$8425='Bin Analysis'!$B627,'Data Transformation'!$G$425:$G$8425),D635))</f>
        <v>2001</v>
      </c>
      <c r="F635">
        <f t="shared" si="78"/>
        <v>0</v>
      </c>
      <c r="G635">
        <f>Weighting!$H$11</f>
        <v>0</v>
      </c>
      <c r="H635">
        <f t="array" ref="H635">FREQUENCY(IF('Data Transformation'!$B$4:$B$8425=B627,'Data Transformation'!$G$4:$G$8425),'Bin Analysis'!$B635)</f>
        <v>2073</v>
      </c>
      <c r="I635">
        <f t="shared" si="79"/>
        <v>0</v>
      </c>
      <c r="J635">
        <f t="shared" si="80"/>
        <v>0</v>
      </c>
      <c r="K635">
        <f>J635*Weighting!$W$11</f>
        <v>0</v>
      </c>
      <c r="M635" s="14"/>
    </row>
    <row r="636" spans="1:25" x14ac:dyDescent="0.25">
      <c r="A636" s="32" t="str">
        <f>IF(Weighting!$P$12&gt;0,B636,"")</f>
        <v/>
      </c>
      <c r="B636" t="e">
        <f>Weighting!$C$12</f>
        <v>#DIV/0!</v>
      </c>
      <c r="C636" t="e">
        <f>Weighting!$F$12</f>
        <v>#NUM!</v>
      </c>
      <c r="D636" t="e">
        <f>IF(C636=1,'Data Transformation'!$G$3+0.5*'Data Transformation'!$W$25,IF(C637=1,D637-'Data Transformation'!$W$25,FALSE))</f>
        <v>#NUM!</v>
      </c>
      <c r="E636">
        <f t="array" ref="E636">IF(ISLOGICAL(D636),"",FREQUENCY(IF('Data Transformation'!$B$425:$B$8425='Bin Analysis'!$B627,'Data Transformation'!$G$425:$G$8425),D636))</f>
        <v>2001</v>
      </c>
      <c r="F636">
        <f t="shared" si="78"/>
        <v>0</v>
      </c>
      <c r="G636">
        <f>Weighting!$H$12</f>
        <v>0</v>
      </c>
      <c r="H636">
        <f t="array" ref="H636">FREQUENCY(IF('Data Transformation'!$B$4:$B$8425=B627,'Data Transformation'!$G$4:$G$8425),'Bin Analysis'!$B636)</f>
        <v>2073</v>
      </c>
      <c r="I636">
        <f t="shared" si="79"/>
        <v>0</v>
      </c>
      <c r="J636">
        <f t="shared" si="80"/>
        <v>0</v>
      </c>
      <c r="K636">
        <f>J636*Weighting!$W$12</f>
        <v>0</v>
      </c>
      <c r="M636" s="14"/>
    </row>
    <row r="637" spans="1:25" x14ac:dyDescent="0.25">
      <c r="A637" s="32" t="str">
        <f>IF(Weighting!$P$13&gt;0,B637,"")</f>
        <v/>
      </c>
      <c r="B637" t="e">
        <f>Weighting!$C$13</f>
        <v>#DIV/0!</v>
      </c>
      <c r="C637" t="e">
        <f>Weighting!$F$13</f>
        <v>#NUM!</v>
      </c>
      <c r="D637" t="e">
        <f>IF(C637=1,'Data Transformation'!$G$3+0.5*'Data Transformation'!$W$25,IF(C638=1,D638-'Data Transformation'!$W$25,FALSE))</f>
        <v>#NUM!</v>
      </c>
      <c r="E637">
        <f t="array" ref="E637">IF(ISLOGICAL(D637),"",FREQUENCY(IF('Data Transformation'!$B$425:$B$8425='Bin Analysis'!$B627,'Data Transformation'!$G$425:$G$8425),D637))</f>
        <v>2001</v>
      </c>
      <c r="F637">
        <f t="shared" si="78"/>
        <v>0</v>
      </c>
      <c r="G637">
        <f>Weighting!$H$13</f>
        <v>0</v>
      </c>
      <c r="H637">
        <f t="array" ref="H637">FREQUENCY(IF('Data Transformation'!$B$4:$B$8425=B627,'Data Transformation'!$G$4:$G$8425),'Bin Analysis'!$B637)</f>
        <v>2073</v>
      </c>
      <c r="I637">
        <f t="shared" si="79"/>
        <v>0</v>
      </c>
      <c r="J637">
        <f t="shared" si="80"/>
        <v>0</v>
      </c>
      <c r="K637">
        <f>J637*Weighting!$W$13</f>
        <v>0</v>
      </c>
      <c r="M637" s="14"/>
    </row>
    <row r="638" spans="1:25" x14ac:dyDescent="0.25">
      <c r="A638" s="32" t="str">
        <f>IF(Weighting!$P$14&gt;0,B638,"")</f>
        <v/>
      </c>
      <c r="B638" t="e">
        <f>Weighting!$C$14</f>
        <v>#DIV/0!</v>
      </c>
      <c r="C638" t="e">
        <f>Weighting!$F$14</f>
        <v>#NUM!</v>
      </c>
      <c r="D638" t="e">
        <f>IF(C638=1,'Data Transformation'!$G$3+0.5*'Data Transformation'!$W$25,IF(C639=1,D639-'Data Transformation'!$W$25,FALSE))</f>
        <v>#NUM!</v>
      </c>
      <c r="E638">
        <f t="array" ref="E638">IF(ISLOGICAL(D638),"",FREQUENCY(IF('Data Transformation'!$B$425:$B$8425='Bin Analysis'!$B627,'Data Transformation'!$G$425:$G$8425),D638))</f>
        <v>2001</v>
      </c>
      <c r="F638">
        <f t="shared" si="78"/>
        <v>0</v>
      </c>
      <c r="G638">
        <f>Weighting!$H$14</f>
        <v>0</v>
      </c>
      <c r="H638">
        <f t="array" ref="H638">FREQUENCY(IF('Data Transformation'!$B$4:$B$8425=B627,'Data Transformation'!$G$4:$G$8425),'Bin Analysis'!$B638)</f>
        <v>2073</v>
      </c>
      <c r="I638">
        <f t="shared" si="79"/>
        <v>0</v>
      </c>
      <c r="J638">
        <f t="shared" si="80"/>
        <v>0</v>
      </c>
      <c r="K638">
        <f>J638*Weighting!$W$14</f>
        <v>0</v>
      </c>
      <c r="M638" s="14"/>
    </row>
    <row r="639" spans="1:25" x14ac:dyDescent="0.25">
      <c r="A639" s="32" t="str">
        <f>IF(Weighting!$P$15&gt;0,B639,"")</f>
        <v/>
      </c>
      <c r="B639" t="e">
        <f>Weighting!$C$15</f>
        <v>#DIV/0!</v>
      </c>
      <c r="C639" t="e">
        <f>Weighting!$F$15</f>
        <v>#NUM!</v>
      </c>
      <c r="D639" t="e">
        <f>IF(C639=1,'Data Transformation'!$G$3+0.5*'Data Transformation'!$W$25,IF(C640=1,D640-'Data Transformation'!$W$25,FALSE))</f>
        <v>#NUM!</v>
      </c>
      <c r="E639">
        <f t="array" ref="E639">IF(ISLOGICAL(D639),"",FREQUENCY(IF('Data Transformation'!$B$425:$B$8425='Bin Analysis'!$B627,'Data Transformation'!$G$425:$G$8425),D639))</f>
        <v>2001</v>
      </c>
      <c r="F639">
        <f t="shared" si="78"/>
        <v>0</v>
      </c>
      <c r="G639">
        <f>Weighting!$H$15</f>
        <v>0</v>
      </c>
      <c r="H639">
        <f t="array" ref="H639">FREQUENCY(IF('Data Transformation'!$B$4:$B$8425=B627,'Data Transformation'!$G$4:$G$8425),'Bin Analysis'!$B639)</f>
        <v>2073</v>
      </c>
      <c r="I639">
        <f t="shared" si="79"/>
        <v>0</v>
      </c>
      <c r="J639">
        <f t="shared" si="80"/>
        <v>0</v>
      </c>
      <c r="K639">
        <f>J639*Weighting!$W$15</f>
        <v>0</v>
      </c>
      <c r="M639" s="14"/>
    </row>
    <row r="640" spans="1:25" x14ac:dyDescent="0.25">
      <c r="A640" s="32" t="str">
        <f>IF(Weighting!$P$16&gt;0,B640,"")</f>
        <v/>
      </c>
      <c r="B640" t="e">
        <f>Weighting!$C$16</f>
        <v>#DIV/0!</v>
      </c>
      <c r="C640" t="e">
        <f>Weighting!$F$16</f>
        <v>#NUM!</v>
      </c>
      <c r="D640" t="e">
        <f>IF(C640=1,'Data Transformation'!$G$3+0.5*'Data Transformation'!$W$25,IF(C641=1,D641-'Data Transformation'!$W$25,FALSE))</f>
        <v>#NUM!</v>
      </c>
      <c r="E640">
        <f t="array" ref="E640">IF(ISLOGICAL(D640),"",FREQUENCY(IF('Data Transformation'!$B$425:$B$8425='Bin Analysis'!$B627,'Data Transformation'!$G$425:$G$8425),D640))</f>
        <v>2001</v>
      </c>
      <c r="F640">
        <f t="shared" si="78"/>
        <v>0</v>
      </c>
      <c r="G640">
        <f>Weighting!$H$16</f>
        <v>0</v>
      </c>
      <c r="H640">
        <f t="array" ref="H640">FREQUENCY(IF('Data Transformation'!$B$4:$B$8425=B627,'Data Transformation'!$G$4:$G$8425),'Bin Analysis'!$B640)</f>
        <v>2073</v>
      </c>
      <c r="I640">
        <f t="shared" si="79"/>
        <v>0</v>
      </c>
      <c r="J640">
        <f t="shared" si="80"/>
        <v>0</v>
      </c>
      <c r="K640">
        <f>J640*Weighting!$W$16</f>
        <v>0</v>
      </c>
      <c r="M640" s="14"/>
    </row>
    <row r="641" spans="1:25" x14ac:dyDescent="0.25">
      <c r="A641" s="32" t="str">
        <f>IF(Weighting!$P$17&gt;0,B641,"")</f>
        <v/>
      </c>
      <c r="B641" t="e">
        <f>Weighting!$C$17</f>
        <v>#DIV/0!</v>
      </c>
      <c r="C641" t="e">
        <f>Weighting!$F$17</f>
        <v>#NUM!</v>
      </c>
      <c r="D641" t="e">
        <f>IF(C641=1,'Data Transformation'!$G$3+0.5*'Data Transformation'!$W$25,IF(C642=1,D642-'Data Transformation'!$W$25,FALSE))</f>
        <v>#NUM!</v>
      </c>
      <c r="E641">
        <f t="array" ref="E641">IF(ISLOGICAL(D641),"",FREQUENCY(IF('Data Transformation'!$B$425:$B$8425='Bin Analysis'!$B627,'Data Transformation'!$G$425:$G$8425),D641))</f>
        <v>2001</v>
      </c>
      <c r="F641">
        <f t="shared" si="78"/>
        <v>0</v>
      </c>
      <c r="G641">
        <f>Weighting!$H$17</f>
        <v>0</v>
      </c>
      <c r="H641">
        <f t="array" ref="H641">FREQUENCY(IF('Data Transformation'!$B$4:$B$8425=B627,'Data Transformation'!$G$4:$G$8425),'Bin Analysis'!$B641)</f>
        <v>2073</v>
      </c>
      <c r="I641">
        <f t="shared" si="79"/>
        <v>0</v>
      </c>
      <c r="J641">
        <f t="shared" si="80"/>
        <v>0</v>
      </c>
      <c r="K641">
        <f>J641*Weighting!$W$17</f>
        <v>0</v>
      </c>
      <c r="M641" s="14"/>
    </row>
    <row r="642" spans="1:25" x14ac:dyDescent="0.25">
      <c r="A642" s="32" t="str">
        <f>IF(Weighting!$P$18&gt;0,B642,"")</f>
        <v/>
      </c>
      <c r="B642" t="e">
        <f>Weighting!$C$18</f>
        <v>#DIV/0!</v>
      </c>
      <c r="C642" t="e">
        <f>Weighting!$F$18</f>
        <v>#NUM!</v>
      </c>
      <c r="D642" t="e">
        <f>IF(C642=1,'Data Transformation'!$G$3+0.5*'Data Transformation'!$W$25,IF(C643=1,D643-'Data Transformation'!$W$25,FALSE))</f>
        <v>#NUM!</v>
      </c>
      <c r="E642">
        <f t="array" ref="E642">IF(ISLOGICAL(D642),"",FREQUENCY(IF('Data Transformation'!$B$425:$B$8425='Bin Analysis'!$B627,'Data Transformation'!$G$425:$G$8425),D642))</f>
        <v>2001</v>
      </c>
      <c r="F642">
        <f t="shared" si="78"/>
        <v>0</v>
      </c>
      <c r="G642">
        <f>Weighting!$H$18</f>
        <v>0</v>
      </c>
      <c r="H642">
        <f t="array" ref="H642">FREQUENCY(IF('Data Transformation'!$B$4:$B$8425=B627,'Data Transformation'!$G$4:$G$8425),'Bin Analysis'!$B642)</f>
        <v>2073</v>
      </c>
      <c r="I642">
        <f t="shared" si="79"/>
        <v>0</v>
      </c>
      <c r="J642">
        <f t="shared" si="80"/>
        <v>0</v>
      </c>
      <c r="K642">
        <f>J642*Weighting!$W$18</f>
        <v>0</v>
      </c>
      <c r="M642" s="14"/>
    </row>
    <row r="643" spans="1:25" x14ac:dyDescent="0.25">
      <c r="A643" s="32" t="str">
        <f>IF(Weighting!$P$19&gt;0,B643,"")</f>
        <v/>
      </c>
      <c r="B643" t="e">
        <f>Weighting!$C$19</f>
        <v>#DIV/0!</v>
      </c>
      <c r="C643" t="e">
        <f>Weighting!$F$19</f>
        <v>#NUM!</v>
      </c>
      <c r="D643" t="e">
        <f>IF(C643=1,'Data Transformation'!$G$3+0.5*'Data Transformation'!$W$25,IF(C644=1,D644-'Data Transformation'!$W$25,FALSE))</f>
        <v>#NUM!</v>
      </c>
      <c r="E643">
        <f t="array" ref="E643">IF(ISLOGICAL(D643),"",FREQUENCY(IF('Data Transformation'!$B$425:$B$8425='Bin Analysis'!$B627,'Data Transformation'!$G$425:$G$8425),D643))</f>
        <v>2001</v>
      </c>
      <c r="F643">
        <f t="shared" si="78"/>
        <v>0</v>
      </c>
      <c r="G643">
        <f>Weighting!$H$19</f>
        <v>0</v>
      </c>
      <c r="H643">
        <f t="array" ref="H643">FREQUENCY(IF('Data Transformation'!$B$4:$B$8425=B627,'Data Transformation'!$G$4:$G$8425),'Bin Analysis'!$B643)</f>
        <v>2073</v>
      </c>
      <c r="I643">
        <f t="shared" si="79"/>
        <v>0</v>
      </c>
      <c r="J643">
        <f t="shared" si="80"/>
        <v>0</v>
      </c>
      <c r="K643">
        <f>J643*Weighting!$W$19</f>
        <v>0</v>
      </c>
      <c r="M643" s="14"/>
    </row>
    <row r="644" spans="1:25" x14ac:dyDescent="0.25">
      <c r="A644" s="32" t="str">
        <f>IF(Weighting!$P$20&gt;0,B644,"")</f>
        <v/>
      </c>
      <c r="B644" t="e">
        <f>Weighting!$C$20</f>
        <v>#DIV/0!</v>
      </c>
      <c r="C644" t="e">
        <f>Weighting!$F$20</f>
        <v>#NUM!</v>
      </c>
      <c r="D644" t="e">
        <f>IF(C644=1,'Data Transformation'!$G$3+0.5*'Data Transformation'!$W$25,IF(C645=1,D645-'Data Transformation'!$W$25,FALSE))</f>
        <v>#NUM!</v>
      </c>
      <c r="E644">
        <f t="array" ref="E644">IF(ISLOGICAL(D644),"",FREQUENCY(IF('Data Transformation'!$B$425:$B$8425='Bin Analysis'!$B627,'Data Transformation'!$G$425:$G$8425),D644))</f>
        <v>2001</v>
      </c>
      <c r="F644">
        <f t="shared" si="78"/>
        <v>0</v>
      </c>
      <c r="G644">
        <f>Weighting!$H$20</f>
        <v>0</v>
      </c>
      <c r="H644">
        <f t="array" ref="H644">FREQUENCY(IF('Data Transformation'!$B$4:$B$8425=B627,'Data Transformation'!$G$4:$G$8425),'Bin Analysis'!$B644)</f>
        <v>2073</v>
      </c>
      <c r="I644">
        <f t="shared" si="79"/>
        <v>0</v>
      </c>
      <c r="J644">
        <f t="shared" si="80"/>
        <v>0</v>
      </c>
      <c r="K644">
        <f>J644*Weighting!$W$20</f>
        <v>0</v>
      </c>
      <c r="M644" s="14"/>
    </row>
    <row r="645" spans="1:25" x14ac:dyDescent="0.25">
      <c r="A645" s="32" t="str">
        <f>IF(Weighting!$P$21&gt;0,B645,"")</f>
        <v/>
      </c>
      <c r="B645" t="e">
        <f>Weighting!$C$21</f>
        <v>#DIV/0!</v>
      </c>
      <c r="C645" t="e">
        <f>Weighting!$F$21</f>
        <v>#NUM!</v>
      </c>
      <c r="D645" t="e">
        <f>IF(C645=1,'Data Transformation'!$G$3+0.5*'Data Transformation'!$W$25,IF(C646=1,D646-'Data Transformation'!$W$25,FALSE))</f>
        <v>#NUM!</v>
      </c>
      <c r="E645">
        <f t="array" ref="E645">IF(ISLOGICAL(D645),"",FREQUENCY(IF('Data Transformation'!$B$425:$B$8425='Bin Analysis'!$B627,'Data Transformation'!$G$425:$G$8425),D645))</f>
        <v>2001</v>
      </c>
      <c r="F645">
        <f t="shared" si="78"/>
        <v>0</v>
      </c>
      <c r="G645">
        <f>Weighting!$H$21</f>
        <v>0</v>
      </c>
      <c r="H645">
        <f t="array" ref="H645">FREQUENCY(IF('Data Transformation'!$B$4:$B$8425=B627,'Data Transformation'!$G$4:$G$8425),'Bin Analysis'!$B645)</f>
        <v>2073</v>
      </c>
      <c r="I645">
        <f t="shared" si="79"/>
        <v>0</v>
      </c>
      <c r="J645">
        <f t="shared" si="80"/>
        <v>0</v>
      </c>
      <c r="K645">
        <f>J645*Weighting!$W$21</f>
        <v>0</v>
      </c>
      <c r="M645" s="14"/>
    </row>
    <row r="646" spans="1:25" x14ac:dyDescent="0.25">
      <c r="A646" s="32" t="str">
        <f>IF(Weighting!$P$22&gt;0,B646,"")</f>
        <v/>
      </c>
      <c r="B646" t="e">
        <f>Weighting!$C$22</f>
        <v>#DIV/0!</v>
      </c>
      <c r="C646" t="e">
        <f>Weighting!$F$22</f>
        <v>#NUM!</v>
      </c>
      <c r="D646" t="e">
        <f>IF(C646=1,'Data Transformation'!$G$3+0.5*'Data Transformation'!$W$25,IF(C647=1,D647-'Data Transformation'!$W$25,FALSE))</f>
        <v>#NUM!</v>
      </c>
      <c r="E646">
        <f t="array" ref="E646">IF(ISLOGICAL(D646),"",FREQUENCY(IF('Data Transformation'!$B$425:$B$8425='Bin Analysis'!$B627,'Data Transformation'!$G$425:$G$8425),D646))</f>
        <v>2001</v>
      </c>
      <c r="F646">
        <f t="shared" si="78"/>
        <v>0</v>
      </c>
      <c r="G646">
        <f>Weighting!$H$22</f>
        <v>0</v>
      </c>
      <c r="H646">
        <f t="array" ref="H646">FREQUENCY(IF('Data Transformation'!$B$4:$B$8425=B627,'Data Transformation'!$G$4:$G$8425),'Bin Analysis'!$B646)</f>
        <v>2073</v>
      </c>
      <c r="I646">
        <f t="shared" si="79"/>
        <v>0</v>
      </c>
      <c r="J646">
        <f t="shared" si="80"/>
        <v>0</v>
      </c>
      <c r="K646">
        <f>J646*Weighting!$W$22</f>
        <v>0</v>
      </c>
      <c r="M646" s="14"/>
    </row>
    <row r="647" spans="1:25" x14ac:dyDescent="0.25">
      <c r="A647" s="32" t="str">
        <f>IF(Weighting!$P$23&gt;0,B647,"")</f>
        <v/>
      </c>
      <c r="B647" t="e">
        <f>Weighting!$C$23</f>
        <v>#DIV/0!</v>
      </c>
      <c r="C647" t="e">
        <f>Weighting!$F$23</f>
        <v>#NUM!</v>
      </c>
      <c r="D647" t="e">
        <f>IF(C647=1,'Data Transformation'!$G$3+0.5*'Data Transformation'!$W$25,IF(C648=1,D648-'Data Transformation'!$W$25,FALSE))</f>
        <v>#NUM!</v>
      </c>
      <c r="E647">
        <f t="array" ref="E647">IF(ISLOGICAL(D647),"",FREQUENCY(IF('Data Transformation'!$B$425:$B$8425='Bin Analysis'!$B627,'Data Transformation'!$G$425:$G$8425),D647))</f>
        <v>2001</v>
      </c>
      <c r="F647">
        <f t="shared" si="78"/>
        <v>0</v>
      </c>
      <c r="G647">
        <f>Weighting!$H$23</f>
        <v>0</v>
      </c>
      <c r="H647">
        <f t="array" ref="H647">FREQUENCY(IF('Data Transformation'!$B$4:$B$8425=B627,'Data Transformation'!$G$4:$G$8425),'Bin Analysis'!$B647)</f>
        <v>2073</v>
      </c>
      <c r="I647">
        <f t="shared" si="79"/>
        <v>0</v>
      </c>
      <c r="J647">
        <f t="shared" si="80"/>
        <v>0</v>
      </c>
      <c r="K647">
        <f>J647*Weighting!$W$23</f>
        <v>0</v>
      </c>
      <c r="M647" s="14"/>
    </row>
    <row r="648" spans="1:25" x14ac:dyDescent="0.25">
      <c r="A648" s="32" t="str">
        <f>IF(Weighting!$P$24&gt;0,B648,"")</f>
        <v/>
      </c>
      <c r="B648" t="e">
        <f>Weighting!$C$24</f>
        <v>#DIV/0!</v>
      </c>
      <c r="C648" t="e">
        <f>Weighting!$F$24</f>
        <v>#NUM!</v>
      </c>
      <c r="D648" t="e">
        <f>IF(C648=1,'Data Transformation'!$G$3+0.5*'Data Transformation'!$W$25,IF(C649=1,D649-'Data Transformation'!$W$25,FALSE))</f>
        <v>#NUM!</v>
      </c>
      <c r="E648">
        <f t="array" ref="E648">IF(ISLOGICAL(D648),"",FREQUENCY(IF('Data Transformation'!$B$425:$B$8425='Bin Analysis'!$B627,'Data Transformation'!$G$425:$G$8425),D648))</f>
        <v>2001</v>
      </c>
      <c r="F648">
        <f t="shared" si="78"/>
        <v>0</v>
      </c>
      <c r="G648">
        <f>Weighting!$H$24</f>
        <v>0</v>
      </c>
      <c r="H648">
        <f t="array" ref="H648">FREQUENCY(IF('Data Transformation'!$B$4:$B$8425=B627,'Data Transformation'!$G$4:$G$8425),'Bin Analysis'!$B648)</f>
        <v>2073</v>
      </c>
      <c r="I648">
        <f t="shared" si="79"/>
        <v>0</v>
      </c>
      <c r="J648">
        <f t="shared" si="80"/>
        <v>0</v>
      </c>
      <c r="K648">
        <f>J648*Weighting!$W$24</f>
        <v>0</v>
      </c>
      <c r="M648" s="14"/>
    </row>
    <row r="649" spans="1:25" x14ac:dyDescent="0.25">
      <c r="A649" s="32" t="str">
        <f>IF(Weighting!$P$25&gt;0,B649,"")</f>
        <v/>
      </c>
      <c r="B649" t="e">
        <f>Weighting!$C$25</f>
        <v>#DIV/0!</v>
      </c>
      <c r="C649" t="e">
        <f>Weighting!$F$25</f>
        <v>#NUM!</v>
      </c>
      <c r="D649" t="e">
        <f>IF(C649=1,'Data Transformation'!$G$3+0.5*'Data Transformation'!$W$25,IF(C650=1,D650-'Data Transformation'!$W$25,FALSE))</f>
        <v>#NUM!</v>
      </c>
      <c r="E649">
        <f t="array" ref="E649">IF(ISLOGICAL(D649),"",FREQUENCY(IF('Data Transformation'!$B$425:$B$8425='Bin Analysis'!$B627,'Data Transformation'!$G$425:$G$8425),D649))</f>
        <v>2001</v>
      </c>
      <c r="F649">
        <f t="shared" si="78"/>
        <v>0</v>
      </c>
      <c r="G649">
        <f>Weighting!$H$25</f>
        <v>0</v>
      </c>
      <c r="H649">
        <f t="array" ref="H649">FREQUENCY(IF('Data Transformation'!$B$4:$B$8425=B627,'Data Transformation'!$G$4:$G$8425),'Bin Analysis'!$B649)</f>
        <v>2073</v>
      </c>
      <c r="I649">
        <f t="shared" si="79"/>
        <v>0</v>
      </c>
      <c r="J649">
        <f t="shared" si="80"/>
        <v>0</v>
      </c>
      <c r="K649">
        <f>J649*Weighting!$W$25</f>
        <v>0</v>
      </c>
      <c r="M649" s="14"/>
    </row>
    <row r="650" spans="1:25" x14ac:dyDescent="0.25">
      <c r="O650"/>
      <c r="P650"/>
      <c r="Q650"/>
      <c r="R650"/>
    </row>
    <row r="651" spans="1:25" ht="23.25" x14ac:dyDescent="0.35">
      <c r="A651" s="21" t="s">
        <v>0</v>
      </c>
      <c r="B651" s="21" t="str">
        <f>IFERROR(VLOOKUP(C651,'Data Transformation'!$L$6:$M$426,2,FALSE),"")</f>
        <v/>
      </c>
      <c r="C651" s="21">
        <f>C627+1</f>
        <v>27</v>
      </c>
      <c r="D651" s="21"/>
      <c r="E651" s="21"/>
      <c r="F651" s="21"/>
      <c r="G651" s="21"/>
      <c r="H651" s="22"/>
      <c r="I651" s="22"/>
      <c r="J651" s="22"/>
      <c r="K651" s="21"/>
      <c r="L651" s="21" t="str">
        <f>B651</f>
        <v/>
      </c>
      <c r="M651" s="23" t="e">
        <f>INDEX('Data Transformation'!$O$4:$O$424,MATCH($B651,'Data Transformation'!$M$4:$M$424,0),MATCH($M$2,'Data Transformation'!$O$3,0))</f>
        <v>#N/A</v>
      </c>
      <c r="N651" s="27" t="e">
        <f>IF('Input and Summary Results'!$J$16="minimum",'Bin Analysis'!X652/(M651-1),'Bin Analysis'!Y651/('Bin Analysis'!M651-1))</f>
        <v>#N/A</v>
      </c>
      <c r="O651" s="27" t="e">
        <f>IF(M651=FALSE,NA(),(VLOOKUP(1,C654:K673,4,FALSE))/(M651-1))</f>
        <v>#N/A</v>
      </c>
      <c r="P651" s="27" t="e">
        <f>IF(M651=FALSE,NA(),SUM(J654:J673)/Weighting!$S$5)</f>
        <v>#N/A</v>
      </c>
      <c r="Q651" s="27" t="e">
        <f>IF(M651=FALSE,NA(),SUM(K654:K673)/Weighting!$S$6)</f>
        <v>#N/A</v>
      </c>
      <c r="R651" s="27" t="e">
        <f>IF(M651=FALSE,NA(),(VLOOKUP(1,G654:K673,3,FALSE))/(M651-1))</f>
        <v>#N/A</v>
      </c>
      <c r="S651" s="22" t="e">
        <f>IF(M651=FALSE,NA(),IF(SUM(J654:J673)=2,"yes","no"))</f>
        <v>#N/A</v>
      </c>
      <c r="X651" s="2" cm="2">
        <f t="array" ref="X651:X652">FREQUENCY(IF('Data Transformation'!$B$425:$B$6424='Bin Analysis'!L651,'Data Transformation'!$G$425:$G$6424),'Data Transformation'!$U$11)</f>
        <v>0</v>
      </c>
      <c r="Y651" s="2" cm="2">
        <f t="array" ref="Y651:Y652">FREQUENCY(IF('Data Transformation'!$B$425:$B$6424='Bin Analysis'!L651,'Data Transformation'!$G$425:$G$6424),'Data Transformation'!$U$12)</f>
        <v>0</v>
      </c>
    </row>
    <row r="652" spans="1:25" x14ac:dyDescent="0.25">
      <c r="A652" s="14" t="s">
        <v>67</v>
      </c>
      <c r="B652" t="s">
        <v>47</v>
      </c>
      <c r="C652" t="s">
        <v>5</v>
      </c>
      <c r="D652" t="s">
        <v>100</v>
      </c>
      <c r="E652" t="s">
        <v>101</v>
      </c>
      <c r="F652" t="s">
        <v>102</v>
      </c>
      <c r="G652" t="s">
        <v>70</v>
      </c>
      <c r="H652" t="s">
        <v>31</v>
      </c>
      <c r="I652" t="s">
        <v>32</v>
      </c>
      <c r="J652" t="s">
        <v>46</v>
      </c>
      <c r="K652" s="14" t="s">
        <v>45</v>
      </c>
      <c r="M652" s="14"/>
      <c r="X652" s="2">
        <v>0</v>
      </c>
      <c r="Y652" s="2">
        <v>0</v>
      </c>
    </row>
    <row r="653" spans="1:25" x14ac:dyDescent="0.25">
      <c r="A653" s="32"/>
      <c r="D653" t="e">
        <f>IF(C653=1,'Data Transformation'!$G$3+0.5*'Data Transformation'!$W$25,IF(C654=1,D654-'Data Transformation'!$W$25,FALSE))</f>
        <v>#NUM!</v>
      </c>
      <c r="E653">
        <f t="array" ref="E653">IF(ISLOGICAL(D653),"",FREQUENCY(IF('Data Transformation'!$B$425:$B$8425='Bin Analysis'!$B651,'Data Transformation'!$G$425:$G$8425),D653))</f>
        <v>2001</v>
      </c>
      <c r="F653" t="e">
        <f>IF(ISLOGICAL(D653),"",E653-E652)</f>
        <v>#VALUE!</v>
      </c>
      <c r="M653" s="14"/>
    </row>
    <row r="654" spans="1:25" x14ac:dyDescent="0.25">
      <c r="A654" s="32" t="e">
        <f>IF(Weighting!$P$6&gt;0,B654,"")</f>
        <v>#NUM!</v>
      </c>
      <c r="B654" t="e">
        <f>Weighting!$C$6</f>
        <v>#DIV/0!</v>
      </c>
      <c r="C654" t="e">
        <f>Weighting!$F$6</f>
        <v>#NUM!</v>
      </c>
      <c r="D654" t="e">
        <f>IF(C654=1,'Data Transformation'!$G$3+0.5*'Data Transformation'!$W$25,IF(C655=1,D655-'Data Transformation'!$W$25,FALSE))</f>
        <v>#NUM!</v>
      </c>
      <c r="E654">
        <f t="array" ref="E654">IF(ISLOGICAL(D654),"",FREQUENCY(IF('Data Transformation'!$B$425:$B$8425='Bin Analysis'!$B651,'Data Transformation'!$G$425:$G$8425),D654))</f>
        <v>2001</v>
      </c>
      <c r="F654">
        <f>IF(ISLOGICAL(D654),"",E654-E653)</f>
        <v>0</v>
      </c>
      <c r="G654">
        <f>Weighting!$H$6</f>
        <v>1</v>
      </c>
      <c r="H654">
        <f t="array" ref="H654">FREQUENCY(IF('Data Transformation'!$B$4:$B$8425=B651,'Data Transformation'!$G$4:$G$8425),'Bin Analysis'!$B654)</f>
        <v>2073</v>
      </c>
      <c r="I654">
        <f>H654-H653</f>
        <v>2073</v>
      </c>
      <c r="J654">
        <f>IF(I654=0,0,1)</f>
        <v>1</v>
      </c>
      <c r="K654" t="e">
        <f>J654*Weighting!$W$6</f>
        <v>#NUM!</v>
      </c>
      <c r="M654" s="14"/>
    </row>
    <row r="655" spans="1:25" x14ac:dyDescent="0.25">
      <c r="A655" s="32" t="str">
        <f>IF(Weighting!$P$7&gt;0,B655,"")</f>
        <v/>
      </c>
      <c r="B655" t="e">
        <f>Weighting!$C$7</f>
        <v>#DIV/0!</v>
      </c>
      <c r="C655" t="e">
        <f>Weighting!$F$7</f>
        <v>#NUM!</v>
      </c>
      <c r="D655" t="e">
        <f>IF(C655=1,'Data Transformation'!$G$3+0.5*'Data Transformation'!$W$25,IF(C656=1,D656-'Data Transformation'!$W$25,FALSE))</f>
        <v>#NUM!</v>
      </c>
      <c r="E655">
        <f t="array" ref="E655">IF(ISLOGICAL(D655),"",FREQUENCY(IF('Data Transformation'!$B$425:$B$8425='Bin Analysis'!$B651,'Data Transformation'!$G$425:$G$8425),D655))</f>
        <v>2001</v>
      </c>
      <c r="F655">
        <f t="shared" ref="F655:F673" si="81">IF(ISLOGICAL(D655),"",E655-E654)</f>
        <v>0</v>
      </c>
      <c r="G655">
        <f>Weighting!$H$7</f>
        <v>0</v>
      </c>
      <c r="H655">
        <f t="array" ref="H655">FREQUENCY(IF('Data Transformation'!$B$4:$B$8425=B651,'Data Transformation'!$G$4:$G$8425),'Bin Analysis'!$B655)</f>
        <v>2073</v>
      </c>
      <c r="I655">
        <f t="shared" ref="I655:I673" si="82">H655-H654</f>
        <v>0</v>
      </c>
      <c r="J655">
        <f>IF(I655=0,0,1)</f>
        <v>0</v>
      </c>
      <c r="K655">
        <f>J655*Weighting!$W$7</f>
        <v>0</v>
      </c>
      <c r="M655" s="14"/>
    </row>
    <row r="656" spans="1:25" x14ac:dyDescent="0.25">
      <c r="A656" s="32" t="str">
        <f>IF(Weighting!$P$8&gt;0,B656,"")</f>
        <v/>
      </c>
      <c r="B656" t="e">
        <f>Weighting!$C$8</f>
        <v>#DIV/0!</v>
      </c>
      <c r="C656" t="e">
        <f>Weighting!$F$8</f>
        <v>#NUM!</v>
      </c>
      <c r="D656" t="e">
        <f>IF(C656=1,'Data Transformation'!$G$3+0.5*'Data Transformation'!$W$25,IF(C657=1,D657-'Data Transformation'!$W$25,FALSE))</f>
        <v>#NUM!</v>
      </c>
      <c r="E656">
        <f t="array" ref="E656">IF(ISLOGICAL(D656),"",FREQUENCY(IF('Data Transformation'!$B$425:$B$8425='Bin Analysis'!$B651,'Data Transformation'!$G$425:$G$8425),D656))</f>
        <v>2001</v>
      </c>
      <c r="F656">
        <f t="shared" si="81"/>
        <v>0</v>
      </c>
      <c r="G656">
        <f>Weighting!$H$8</f>
        <v>0</v>
      </c>
      <c r="H656">
        <f t="array" ref="H656">FREQUENCY(IF('Data Transformation'!$B$4:$B$8425=B651,'Data Transformation'!$G$4:$G$8425),'Bin Analysis'!$B656)</f>
        <v>2073</v>
      </c>
      <c r="I656">
        <f t="shared" si="82"/>
        <v>0</v>
      </c>
      <c r="J656">
        <f t="shared" ref="J656:J673" si="83">IF(I656=0,0,1)</f>
        <v>0</v>
      </c>
      <c r="K656">
        <f>J656*Weighting!$W$8</f>
        <v>0</v>
      </c>
      <c r="M656" s="14"/>
    </row>
    <row r="657" spans="1:13" x14ac:dyDescent="0.25">
      <c r="A657" s="32" t="str">
        <f>IF(Weighting!$P$9&gt;0,B657,"")</f>
        <v/>
      </c>
      <c r="B657" s="50" t="e">
        <f>Weighting!$C$9</f>
        <v>#DIV/0!</v>
      </c>
      <c r="C657" t="e">
        <f>Weighting!$F$9</f>
        <v>#NUM!</v>
      </c>
      <c r="D657" t="e">
        <f>IF(C657=1,'Data Transformation'!$G$3+0.5*'Data Transformation'!$W$25,IF(C658=1,D658-'Data Transformation'!$W$25,FALSE))</f>
        <v>#NUM!</v>
      </c>
      <c r="E657">
        <f t="array" ref="E657">IF(ISLOGICAL(D657),"",FREQUENCY(IF('Data Transformation'!$B$425:$B$8425='Bin Analysis'!$B651,'Data Transformation'!$G$425:$G$8425),D657))</f>
        <v>2001</v>
      </c>
      <c r="F657">
        <f t="shared" si="81"/>
        <v>0</v>
      </c>
      <c r="G657">
        <f>Weighting!$H$9</f>
        <v>0</v>
      </c>
      <c r="H657">
        <f t="array" ref="H657">FREQUENCY(IF('Data Transformation'!$B$4:$B$8425=B651,'Data Transformation'!$G$4:$G$8425),'Bin Analysis'!$B657)</f>
        <v>2073</v>
      </c>
      <c r="I657">
        <f t="shared" si="82"/>
        <v>0</v>
      </c>
      <c r="J657">
        <f t="shared" si="83"/>
        <v>0</v>
      </c>
      <c r="K657">
        <f>J657*Weighting!$W$9</f>
        <v>0</v>
      </c>
      <c r="M657" s="14"/>
    </row>
    <row r="658" spans="1:13" x14ac:dyDescent="0.25">
      <c r="A658" s="32" t="str">
        <f>IF(Weighting!$P$10&gt;0,B658,"")</f>
        <v/>
      </c>
      <c r="B658" t="e">
        <f>Weighting!$C$10</f>
        <v>#DIV/0!</v>
      </c>
      <c r="C658" t="e">
        <f>Weighting!$F$10</f>
        <v>#NUM!</v>
      </c>
      <c r="D658" t="e">
        <f>IF(C658=1,'Data Transformation'!$G$3+0.5*'Data Transformation'!$W$25,IF(C659=1,D659-'Data Transformation'!$W$25,FALSE))</f>
        <v>#NUM!</v>
      </c>
      <c r="E658">
        <f t="array" ref="E658">IF(ISLOGICAL(D658),"",FREQUENCY(IF('Data Transformation'!$B$425:$B$8425='Bin Analysis'!$B651,'Data Transformation'!$G$425:$G$8425),D658))</f>
        <v>2001</v>
      </c>
      <c r="F658">
        <f t="shared" si="81"/>
        <v>0</v>
      </c>
      <c r="G658">
        <f>Weighting!$H$10</f>
        <v>0</v>
      </c>
      <c r="H658">
        <f t="array" ref="H658">FREQUENCY(IF('Data Transformation'!$B$4:$B$8425=B651,'Data Transformation'!$G$4:$G$8425),'Bin Analysis'!$B658)</f>
        <v>2073</v>
      </c>
      <c r="I658">
        <f t="shared" si="82"/>
        <v>0</v>
      </c>
      <c r="J658">
        <f t="shared" si="83"/>
        <v>0</v>
      </c>
      <c r="K658">
        <f>J658*Weighting!$W$10</f>
        <v>0</v>
      </c>
      <c r="M658" s="14"/>
    </row>
    <row r="659" spans="1:13" x14ac:dyDescent="0.25">
      <c r="A659" s="32" t="str">
        <f>IF(Weighting!$P$11&gt;0,B659,"")</f>
        <v/>
      </c>
      <c r="B659" t="e">
        <f>Weighting!$C$11</f>
        <v>#DIV/0!</v>
      </c>
      <c r="C659" t="e">
        <f>Weighting!$F$11</f>
        <v>#NUM!</v>
      </c>
      <c r="D659" t="e">
        <f>IF(C659=1,'Data Transformation'!$G$3+0.5*'Data Transformation'!$W$25,IF(C660=1,D660-'Data Transformation'!$W$25,FALSE))</f>
        <v>#NUM!</v>
      </c>
      <c r="E659">
        <f t="array" ref="E659">IF(ISLOGICAL(D659),"",FREQUENCY(IF('Data Transformation'!$B$425:$B$8425='Bin Analysis'!$B651,'Data Transformation'!$G$425:$G$8425),D659))</f>
        <v>2001</v>
      </c>
      <c r="F659">
        <f t="shared" si="81"/>
        <v>0</v>
      </c>
      <c r="G659">
        <f>Weighting!$H$11</f>
        <v>0</v>
      </c>
      <c r="H659">
        <f t="array" ref="H659">FREQUENCY(IF('Data Transformation'!$B$4:$B$8425=B651,'Data Transformation'!$G$4:$G$8425),'Bin Analysis'!$B659)</f>
        <v>2073</v>
      </c>
      <c r="I659">
        <f t="shared" si="82"/>
        <v>0</v>
      </c>
      <c r="J659">
        <f t="shared" si="83"/>
        <v>0</v>
      </c>
      <c r="K659">
        <f>J659*Weighting!$W$11</f>
        <v>0</v>
      </c>
      <c r="M659" s="14"/>
    </row>
    <row r="660" spans="1:13" x14ac:dyDescent="0.25">
      <c r="A660" s="32" t="str">
        <f>IF(Weighting!$P$12&gt;0,B660,"")</f>
        <v/>
      </c>
      <c r="B660" t="e">
        <f>Weighting!$C$12</f>
        <v>#DIV/0!</v>
      </c>
      <c r="C660" t="e">
        <f>Weighting!$F$12</f>
        <v>#NUM!</v>
      </c>
      <c r="D660" t="e">
        <f>IF(C660=1,'Data Transformation'!$G$3+0.5*'Data Transformation'!$W$25,IF(C661=1,D661-'Data Transformation'!$W$25,FALSE))</f>
        <v>#NUM!</v>
      </c>
      <c r="E660">
        <f t="array" ref="E660">IF(ISLOGICAL(D660),"",FREQUENCY(IF('Data Transformation'!$B$425:$B$8425='Bin Analysis'!$B651,'Data Transformation'!$G$425:$G$8425),D660))</f>
        <v>2001</v>
      </c>
      <c r="F660">
        <f t="shared" si="81"/>
        <v>0</v>
      </c>
      <c r="G660">
        <f>Weighting!$H$12</f>
        <v>0</v>
      </c>
      <c r="H660">
        <f t="array" ref="H660">FREQUENCY(IF('Data Transformation'!$B$4:$B$8425=B651,'Data Transformation'!$G$4:$G$8425),'Bin Analysis'!$B660)</f>
        <v>2073</v>
      </c>
      <c r="I660">
        <f t="shared" si="82"/>
        <v>0</v>
      </c>
      <c r="J660">
        <f t="shared" si="83"/>
        <v>0</v>
      </c>
      <c r="K660">
        <f>J660*Weighting!$W$12</f>
        <v>0</v>
      </c>
      <c r="M660" s="14"/>
    </row>
    <row r="661" spans="1:13" x14ac:dyDescent="0.25">
      <c r="A661" s="32" t="str">
        <f>IF(Weighting!$P$13&gt;0,B661,"")</f>
        <v/>
      </c>
      <c r="B661" t="e">
        <f>Weighting!$C$13</f>
        <v>#DIV/0!</v>
      </c>
      <c r="C661" t="e">
        <f>Weighting!$F$13</f>
        <v>#NUM!</v>
      </c>
      <c r="D661" t="e">
        <f>IF(C661=1,'Data Transformation'!$G$3+0.5*'Data Transformation'!$W$25,IF(C662=1,D662-'Data Transformation'!$W$25,FALSE))</f>
        <v>#NUM!</v>
      </c>
      <c r="E661">
        <f t="array" ref="E661">IF(ISLOGICAL(D661),"",FREQUENCY(IF('Data Transformation'!$B$425:$B$8425='Bin Analysis'!$B651,'Data Transformation'!$G$425:$G$8425),D661))</f>
        <v>2001</v>
      </c>
      <c r="F661">
        <f t="shared" si="81"/>
        <v>0</v>
      </c>
      <c r="G661">
        <f>Weighting!$H$13</f>
        <v>0</v>
      </c>
      <c r="H661">
        <f t="array" ref="H661">FREQUENCY(IF('Data Transformation'!$B$4:$B$8425=B651,'Data Transformation'!$G$4:$G$8425),'Bin Analysis'!$B661)</f>
        <v>2073</v>
      </c>
      <c r="I661">
        <f t="shared" si="82"/>
        <v>0</v>
      </c>
      <c r="J661">
        <f t="shared" si="83"/>
        <v>0</v>
      </c>
      <c r="K661">
        <f>J661*Weighting!$W$13</f>
        <v>0</v>
      </c>
      <c r="M661" s="14"/>
    </row>
    <row r="662" spans="1:13" x14ac:dyDescent="0.25">
      <c r="A662" s="32" t="str">
        <f>IF(Weighting!$P$14&gt;0,B662,"")</f>
        <v/>
      </c>
      <c r="B662" t="e">
        <f>Weighting!$C$14</f>
        <v>#DIV/0!</v>
      </c>
      <c r="C662" t="e">
        <f>Weighting!$F$14</f>
        <v>#NUM!</v>
      </c>
      <c r="D662" t="e">
        <f>IF(C662=1,'Data Transformation'!$G$3+0.5*'Data Transformation'!$W$25,IF(C663=1,D663-'Data Transformation'!$W$25,FALSE))</f>
        <v>#NUM!</v>
      </c>
      <c r="E662">
        <f t="array" ref="E662">IF(ISLOGICAL(D662),"",FREQUENCY(IF('Data Transformation'!$B$425:$B$8425='Bin Analysis'!$B651,'Data Transformation'!$G$425:$G$8425),D662))</f>
        <v>2001</v>
      </c>
      <c r="F662">
        <f t="shared" si="81"/>
        <v>0</v>
      </c>
      <c r="G662">
        <f>Weighting!$H$14</f>
        <v>0</v>
      </c>
      <c r="H662">
        <f t="array" ref="H662">FREQUENCY(IF('Data Transformation'!$B$4:$B$8425=B651,'Data Transformation'!$G$4:$G$8425),'Bin Analysis'!$B662)</f>
        <v>2073</v>
      </c>
      <c r="I662">
        <f t="shared" si="82"/>
        <v>0</v>
      </c>
      <c r="J662">
        <f t="shared" si="83"/>
        <v>0</v>
      </c>
      <c r="K662">
        <f>J662*Weighting!$W$14</f>
        <v>0</v>
      </c>
      <c r="M662" s="14"/>
    </row>
    <row r="663" spans="1:13" x14ac:dyDescent="0.25">
      <c r="A663" s="32" t="str">
        <f>IF(Weighting!$P$15&gt;0,B663,"")</f>
        <v/>
      </c>
      <c r="B663" t="e">
        <f>Weighting!$C$15</f>
        <v>#DIV/0!</v>
      </c>
      <c r="C663" t="e">
        <f>Weighting!$F$15</f>
        <v>#NUM!</v>
      </c>
      <c r="D663" t="e">
        <f>IF(C663=1,'Data Transformation'!$G$3+0.5*'Data Transformation'!$W$25,IF(C664=1,D664-'Data Transformation'!$W$25,FALSE))</f>
        <v>#NUM!</v>
      </c>
      <c r="E663">
        <f t="array" ref="E663">IF(ISLOGICAL(D663),"",FREQUENCY(IF('Data Transformation'!$B$425:$B$8425='Bin Analysis'!$B651,'Data Transformation'!$G$425:$G$8425),D663))</f>
        <v>2001</v>
      </c>
      <c r="F663">
        <f t="shared" si="81"/>
        <v>0</v>
      </c>
      <c r="G663">
        <f>Weighting!$H$15</f>
        <v>0</v>
      </c>
      <c r="H663">
        <f t="array" ref="H663">FREQUENCY(IF('Data Transformation'!$B$4:$B$8425=B651,'Data Transformation'!$G$4:$G$8425),'Bin Analysis'!$B663)</f>
        <v>2073</v>
      </c>
      <c r="I663">
        <f t="shared" si="82"/>
        <v>0</v>
      </c>
      <c r="J663">
        <f t="shared" si="83"/>
        <v>0</v>
      </c>
      <c r="K663">
        <f>J663*Weighting!$W$15</f>
        <v>0</v>
      </c>
      <c r="M663" s="14"/>
    </row>
    <row r="664" spans="1:13" x14ac:dyDescent="0.25">
      <c r="A664" s="32" t="str">
        <f>IF(Weighting!$P$16&gt;0,B664,"")</f>
        <v/>
      </c>
      <c r="B664" t="e">
        <f>Weighting!$C$16</f>
        <v>#DIV/0!</v>
      </c>
      <c r="C664" t="e">
        <f>Weighting!$F$16</f>
        <v>#NUM!</v>
      </c>
      <c r="D664" t="e">
        <f>IF(C664=1,'Data Transformation'!$G$3+0.5*'Data Transformation'!$W$25,IF(C665=1,D665-'Data Transformation'!$W$25,FALSE))</f>
        <v>#NUM!</v>
      </c>
      <c r="E664">
        <f t="array" ref="E664">IF(ISLOGICAL(D664),"",FREQUENCY(IF('Data Transformation'!$B$425:$B$8425='Bin Analysis'!$B651,'Data Transformation'!$G$425:$G$8425),D664))</f>
        <v>2001</v>
      </c>
      <c r="F664">
        <f t="shared" si="81"/>
        <v>0</v>
      </c>
      <c r="G664">
        <f>Weighting!$H$16</f>
        <v>0</v>
      </c>
      <c r="H664">
        <f t="array" ref="H664">FREQUENCY(IF('Data Transformation'!$B$4:$B$8425=B651,'Data Transformation'!$G$4:$G$8425),'Bin Analysis'!$B664)</f>
        <v>2073</v>
      </c>
      <c r="I664">
        <f t="shared" si="82"/>
        <v>0</v>
      </c>
      <c r="J664">
        <f t="shared" si="83"/>
        <v>0</v>
      </c>
      <c r="K664">
        <f>J664*Weighting!$W$16</f>
        <v>0</v>
      </c>
      <c r="M664" s="14"/>
    </row>
    <row r="665" spans="1:13" x14ac:dyDescent="0.25">
      <c r="A665" s="32" t="str">
        <f>IF(Weighting!$P$17&gt;0,B665,"")</f>
        <v/>
      </c>
      <c r="B665" t="e">
        <f>Weighting!$C$17</f>
        <v>#DIV/0!</v>
      </c>
      <c r="C665" t="e">
        <f>Weighting!$F$17</f>
        <v>#NUM!</v>
      </c>
      <c r="D665" t="e">
        <f>IF(C665=1,'Data Transformation'!$G$3+0.5*'Data Transformation'!$W$25,IF(C666=1,D666-'Data Transformation'!$W$25,FALSE))</f>
        <v>#NUM!</v>
      </c>
      <c r="E665">
        <f t="array" ref="E665">IF(ISLOGICAL(D665),"",FREQUENCY(IF('Data Transformation'!$B$425:$B$8425='Bin Analysis'!$B651,'Data Transformation'!$G$425:$G$8425),D665))</f>
        <v>2001</v>
      </c>
      <c r="F665">
        <f t="shared" si="81"/>
        <v>0</v>
      </c>
      <c r="G665">
        <f>Weighting!$H$17</f>
        <v>0</v>
      </c>
      <c r="H665">
        <f t="array" ref="H665">FREQUENCY(IF('Data Transformation'!$B$4:$B$8425=B651,'Data Transformation'!$G$4:$G$8425),'Bin Analysis'!$B665)</f>
        <v>2073</v>
      </c>
      <c r="I665">
        <f t="shared" si="82"/>
        <v>0</v>
      </c>
      <c r="J665">
        <f t="shared" si="83"/>
        <v>0</v>
      </c>
      <c r="K665">
        <f>J665*Weighting!$W$17</f>
        <v>0</v>
      </c>
      <c r="M665" s="14"/>
    </row>
    <row r="666" spans="1:13" x14ac:dyDescent="0.25">
      <c r="A666" s="32" t="str">
        <f>IF(Weighting!$P$18&gt;0,B666,"")</f>
        <v/>
      </c>
      <c r="B666" t="e">
        <f>Weighting!$C$18</f>
        <v>#DIV/0!</v>
      </c>
      <c r="C666" t="e">
        <f>Weighting!$F$18</f>
        <v>#NUM!</v>
      </c>
      <c r="D666" t="e">
        <f>IF(C666=1,'Data Transformation'!$G$3+0.5*'Data Transformation'!$W$25,IF(C667=1,D667-'Data Transformation'!$W$25,FALSE))</f>
        <v>#NUM!</v>
      </c>
      <c r="E666">
        <f t="array" ref="E666">IF(ISLOGICAL(D666),"",FREQUENCY(IF('Data Transformation'!$B$425:$B$8425='Bin Analysis'!$B651,'Data Transformation'!$G$425:$G$8425),D666))</f>
        <v>2001</v>
      </c>
      <c r="F666">
        <f t="shared" si="81"/>
        <v>0</v>
      </c>
      <c r="G666">
        <f>Weighting!$H$18</f>
        <v>0</v>
      </c>
      <c r="H666">
        <f t="array" ref="H666">FREQUENCY(IF('Data Transformation'!$B$4:$B$8425=B651,'Data Transformation'!$G$4:$G$8425),'Bin Analysis'!$B666)</f>
        <v>2073</v>
      </c>
      <c r="I666">
        <f t="shared" si="82"/>
        <v>0</v>
      </c>
      <c r="J666">
        <f t="shared" si="83"/>
        <v>0</v>
      </c>
      <c r="K666">
        <f>J666*Weighting!$W$18</f>
        <v>0</v>
      </c>
      <c r="M666" s="14"/>
    </row>
    <row r="667" spans="1:13" x14ac:dyDescent="0.25">
      <c r="A667" s="32" t="str">
        <f>IF(Weighting!$P$19&gt;0,B667,"")</f>
        <v/>
      </c>
      <c r="B667" t="e">
        <f>Weighting!$C$19</f>
        <v>#DIV/0!</v>
      </c>
      <c r="C667" t="e">
        <f>Weighting!$F$19</f>
        <v>#NUM!</v>
      </c>
      <c r="D667" t="e">
        <f>IF(C667=1,'Data Transformation'!$G$3+0.5*'Data Transformation'!$W$25,IF(C668=1,D668-'Data Transformation'!$W$25,FALSE))</f>
        <v>#NUM!</v>
      </c>
      <c r="E667">
        <f t="array" ref="E667">IF(ISLOGICAL(D667),"",FREQUENCY(IF('Data Transformation'!$B$425:$B$8425='Bin Analysis'!$B651,'Data Transformation'!$G$425:$G$8425),D667))</f>
        <v>2001</v>
      </c>
      <c r="F667">
        <f t="shared" si="81"/>
        <v>0</v>
      </c>
      <c r="G667">
        <f>Weighting!$H$19</f>
        <v>0</v>
      </c>
      <c r="H667">
        <f t="array" ref="H667">FREQUENCY(IF('Data Transformation'!$B$4:$B$8425=B651,'Data Transformation'!$G$4:$G$8425),'Bin Analysis'!$B667)</f>
        <v>2073</v>
      </c>
      <c r="I667">
        <f t="shared" si="82"/>
        <v>0</v>
      </c>
      <c r="J667">
        <f t="shared" si="83"/>
        <v>0</v>
      </c>
      <c r="K667">
        <f>J667*Weighting!$W$19</f>
        <v>0</v>
      </c>
      <c r="M667" s="14"/>
    </row>
    <row r="668" spans="1:13" x14ac:dyDescent="0.25">
      <c r="A668" s="32" t="str">
        <f>IF(Weighting!$P$20&gt;0,B668,"")</f>
        <v/>
      </c>
      <c r="B668" t="e">
        <f>Weighting!$C$20</f>
        <v>#DIV/0!</v>
      </c>
      <c r="C668" t="e">
        <f>Weighting!$F$20</f>
        <v>#NUM!</v>
      </c>
      <c r="D668" t="e">
        <f>IF(C668=1,'Data Transformation'!$G$3+0.5*'Data Transformation'!$W$25,IF(C669=1,D669-'Data Transformation'!$W$25,FALSE))</f>
        <v>#NUM!</v>
      </c>
      <c r="E668">
        <f t="array" ref="E668">IF(ISLOGICAL(D668),"",FREQUENCY(IF('Data Transformation'!$B$425:$B$8425='Bin Analysis'!$B651,'Data Transformation'!$G$425:$G$8425),D668))</f>
        <v>2001</v>
      </c>
      <c r="F668">
        <f t="shared" si="81"/>
        <v>0</v>
      </c>
      <c r="G668">
        <f>Weighting!$H$20</f>
        <v>0</v>
      </c>
      <c r="H668">
        <f t="array" ref="H668">FREQUENCY(IF('Data Transformation'!$B$4:$B$8425=B651,'Data Transformation'!$G$4:$G$8425),'Bin Analysis'!$B668)</f>
        <v>2073</v>
      </c>
      <c r="I668">
        <f t="shared" si="82"/>
        <v>0</v>
      </c>
      <c r="J668">
        <f t="shared" si="83"/>
        <v>0</v>
      </c>
      <c r="K668">
        <f>J668*Weighting!$W$20</f>
        <v>0</v>
      </c>
      <c r="M668" s="14"/>
    </row>
    <row r="669" spans="1:13" x14ac:dyDescent="0.25">
      <c r="A669" s="32" t="str">
        <f>IF(Weighting!$P$21&gt;0,B669,"")</f>
        <v/>
      </c>
      <c r="B669" t="e">
        <f>Weighting!$C$21</f>
        <v>#DIV/0!</v>
      </c>
      <c r="C669" t="e">
        <f>Weighting!$F$21</f>
        <v>#NUM!</v>
      </c>
      <c r="D669" t="e">
        <f>IF(C669=1,'Data Transformation'!$G$3+0.5*'Data Transformation'!$W$25,IF(C670=1,D670-'Data Transformation'!$W$25,FALSE))</f>
        <v>#NUM!</v>
      </c>
      <c r="E669">
        <f t="array" ref="E669">IF(ISLOGICAL(D669),"",FREQUENCY(IF('Data Transformation'!$B$425:$B$8425='Bin Analysis'!$B651,'Data Transformation'!$G$425:$G$8425),D669))</f>
        <v>2001</v>
      </c>
      <c r="F669">
        <f t="shared" si="81"/>
        <v>0</v>
      </c>
      <c r="G669">
        <f>Weighting!$H$21</f>
        <v>0</v>
      </c>
      <c r="H669">
        <f t="array" ref="H669">FREQUENCY(IF('Data Transformation'!$B$4:$B$8425=B651,'Data Transformation'!$G$4:$G$8425),'Bin Analysis'!$B669)</f>
        <v>2073</v>
      </c>
      <c r="I669">
        <f t="shared" si="82"/>
        <v>0</v>
      </c>
      <c r="J669">
        <f t="shared" si="83"/>
        <v>0</v>
      </c>
      <c r="K669">
        <f>J669*Weighting!$W$21</f>
        <v>0</v>
      </c>
      <c r="M669" s="14"/>
    </row>
    <row r="670" spans="1:13" x14ac:dyDescent="0.25">
      <c r="A670" s="32" t="str">
        <f>IF(Weighting!$P$22&gt;0,B670,"")</f>
        <v/>
      </c>
      <c r="B670" t="e">
        <f>Weighting!$C$22</f>
        <v>#DIV/0!</v>
      </c>
      <c r="C670" t="e">
        <f>Weighting!$F$22</f>
        <v>#NUM!</v>
      </c>
      <c r="D670" t="e">
        <f>IF(C670=1,'Data Transformation'!$G$3+0.5*'Data Transformation'!$W$25,IF(C671=1,D671-'Data Transformation'!$W$25,FALSE))</f>
        <v>#NUM!</v>
      </c>
      <c r="E670">
        <f t="array" ref="E670">IF(ISLOGICAL(D670),"",FREQUENCY(IF('Data Transformation'!$B$425:$B$8425='Bin Analysis'!$B651,'Data Transformation'!$G$425:$G$8425),D670))</f>
        <v>2001</v>
      </c>
      <c r="F670">
        <f t="shared" si="81"/>
        <v>0</v>
      </c>
      <c r="G670">
        <f>Weighting!$H$22</f>
        <v>0</v>
      </c>
      <c r="H670">
        <f t="array" ref="H670">FREQUENCY(IF('Data Transformation'!$B$4:$B$8425=B651,'Data Transformation'!$G$4:$G$8425),'Bin Analysis'!$B670)</f>
        <v>2073</v>
      </c>
      <c r="I670">
        <f t="shared" si="82"/>
        <v>0</v>
      </c>
      <c r="J670">
        <f t="shared" si="83"/>
        <v>0</v>
      </c>
      <c r="K670">
        <f>J670*Weighting!$W$22</f>
        <v>0</v>
      </c>
      <c r="M670" s="14"/>
    </row>
    <row r="671" spans="1:13" x14ac:dyDescent="0.25">
      <c r="A671" s="32" t="str">
        <f>IF(Weighting!$P$23&gt;0,B671,"")</f>
        <v/>
      </c>
      <c r="B671" t="e">
        <f>Weighting!$C$23</f>
        <v>#DIV/0!</v>
      </c>
      <c r="C671" t="e">
        <f>Weighting!$F$23</f>
        <v>#NUM!</v>
      </c>
      <c r="D671" t="e">
        <f>IF(C671=1,'Data Transformation'!$G$3+0.5*'Data Transformation'!$W$25,IF(C672=1,D672-'Data Transformation'!$W$25,FALSE))</f>
        <v>#NUM!</v>
      </c>
      <c r="E671">
        <f t="array" ref="E671">IF(ISLOGICAL(D671),"",FREQUENCY(IF('Data Transformation'!$B$425:$B$8425='Bin Analysis'!$B651,'Data Transformation'!$G$425:$G$8425),D671))</f>
        <v>2001</v>
      </c>
      <c r="F671">
        <f t="shared" si="81"/>
        <v>0</v>
      </c>
      <c r="G671">
        <f>Weighting!$H$23</f>
        <v>0</v>
      </c>
      <c r="H671">
        <f t="array" ref="H671">FREQUENCY(IF('Data Transformation'!$B$4:$B$8425=B651,'Data Transformation'!$G$4:$G$8425),'Bin Analysis'!$B671)</f>
        <v>2073</v>
      </c>
      <c r="I671">
        <f t="shared" si="82"/>
        <v>0</v>
      </c>
      <c r="J671">
        <f t="shared" si="83"/>
        <v>0</v>
      </c>
      <c r="K671">
        <f>J671*Weighting!$W$23</f>
        <v>0</v>
      </c>
      <c r="M671" s="14"/>
    </row>
    <row r="672" spans="1:13" x14ac:dyDescent="0.25">
      <c r="A672" s="32" t="str">
        <f>IF(Weighting!$P$24&gt;0,B672,"")</f>
        <v/>
      </c>
      <c r="B672" t="e">
        <f>Weighting!$C$24</f>
        <v>#DIV/0!</v>
      </c>
      <c r="C672" t="e">
        <f>Weighting!$F$24</f>
        <v>#NUM!</v>
      </c>
      <c r="D672" t="e">
        <f>IF(C672=1,'Data Transformation'!$G$3+0.5*'Data Transformation'!$W$25,IF(C673=1,D673-'Data Transformation'!$W$25,FALSE))</f>
        <v>#NUM!</v>
      </c>
      <c r="E672">
        <f t="array" ref="E672">IF(ISLOGICAL(D672),"",FREQUENCY(IF('Data Transformation'!$B$425:$B$8425='Bin Analysis'!$B651,'Data Transformation'!$G$425:$G$8425),D672))</f>
        <v>2001</v>
      </c>
      <c r="F672">
        <f t="shared" si="81"/>
        <v>0</v>
      </c>
      <c r="G672">
        <f>Weighting!$H$24</f>
        <v>0</v>
      </c>
      <c r="H672">
        <f t="array" ref="H672">FREQUENCY(IF('Data Transformation'!$B$4:$B$8425=B651,'Data Transformation'!$G$4:$G$8425),'Bin Analysis'!$B672)</f>
        <v>2073</v>
      </c>
      <c r="I672">
        <f t="shared" si="82"/>
        <v>0</v>
      </c>
      <c r="J672">
        <f t="shared" si="83"/>
        <v>0</v>
      </c>
      <c r="K672">
        <f>J672*Weighting!$W$24</f>
        <v>0</v>
      </c>
      <c r="M672" s="14"/>
    </row>
    <row r="673" spans="1:25" x14ac:dyDescent="0.25">
      <c r="A673" s="32" t="str">
        <f>IF(Weighting!$P$25&gt;0,B673,"")</f>
        <v/>
      </c>
      <c r="B673" t="e">
        <f>Weighting!$C$25</f>
        <v>#DIV/0!</v>
      </c>
      <c r="C673" t="e">
        <f>Weighting!$F$25</f>
        <v>#NUM!</v>
      </c>
      <c r="D673" t="e">
        <f>IF(C673=1,'Data Transformation'!$G$3+0.5*'Data Transformation'!$W$25,IF(C674=1,D674-'Data Transformation'!$W$25,FALSE))</f>
        <v>#NUM!</v>
      </c>
      <c r="E673">
        <f t="array" ref="E673">IF(ISLOGICAL(D673),"",FREQUENCY(IF('Data Transformation'!$B$425:$B$8425='Bin Analysis'!$B651,'Data Transformation'!$G$425:$G$8425),D673))</f>
        <v>2001</v>
      </c>
      <c r="F673">
        <f t="shared" si="81"/>
        <v>0</v>
      </c>
      <c r="G673">
        <f>Weighting!$H$25</f>
        <v>0</v>
      </c>
      <c r="H673">
        <f t="array" ref="H673">FREQUENCY(IF('Data Transformation'!$B$4:$B$8425=B651,'Data Transformation'!$G$4:$G$8425),'Bin Analysis'!$B673)</f>
        <v>2073</v>
      </c>
      <c r="I673">
        <f t="shared" si="82"/>
        <v>0</v>
      </c>
      <c r="J673">
        <f t="shared" si="83"/>
        <v>0</v>
      </c>
      <c r="K673">
        <f>J673*Weighting!$W$25</f>
        <v>0</v>
      </c>
      <c r="M673" s="14"/>
    </row>
    <row r="674" spans="1:25" x14ac:dyDescent="0.25">
      <c r="O674"/>
      <c r="P674"/>
      <c r="Q674"/>
      <c r="R674"/>
    </row>
    <row r="675" spans="1:25" ht="23.25" x14ac:dyDescent="0.35">
      <c r="A675" s="21" t="s">
        <v>0</v>
      </c>
      <c r="B675" s="21" t="str">
        <f>IFERROR(VLOOKUP(C675,'Data Transformation'!$L$6:$M$426,2,FALSE),"")</f>
        <v/>
      </c>
      <c r="C675" s="21">
        <f>C651+1</f>
        <v>28</v>
      </c>
      <c r="D675" s="21"/>
      <c r="E675" s="21"/>
      <c r="F675" s="21"/>
      <c r="G675" s="21"/>
      <c r="H675" s="22"/>
      <c r="I675" s="22"/>
      <c r="J675" s="22"/>
      <c r="K675" s="21"/>
      <c r="L675" s="21" t="str">
        <f>B675</f>
        <v/>
      </c>
      <c r="M675" s="23" t="e">
        <f>INDEX('Data Transformation'!$O$4:$O$424,MATCH($B675,'Data Transformation'!$M$4:$M$424,0),MATCH($M$2,'Data Transformation'!$O$3,0))</f>
        <v>#N/A</v>
      </c>
      <c r="N675" s="27" t="e">
        <f>IF('Input and Summary Results'!$J$16="minimum",'Bin Analysis'!X676/(M675-1),'Bin Analysis'!Y675/('Bin Analysis'!M675-1))</f>
        <v>#N/A</v>
      </c>
      <c r="O675" s="27" t="e">
        <f>IF(M675=FALSE,NA(),(VLOOKUP(1,C678:K697,4,FALSE))/(M675-1))</f>
        <v>#N/A</v>
      </c>
      <c r="P675" s="27" t="e">
        <f>IF(M675=FALSE,NA(),SUM(J678:J697)/Weighting!$S$5)</f>
        <v>#N/A</v>
      </c>
      <c r="Q675" s="27" t="e">
        <f>IF(M675=FALSE,NA(),SUM(K678:K697)/Weighting!$S$6)</f>
        <v>#N/A</v>
      </c>
      <c r="R675" s="27" t="e">
        <f>IF(M675=FALSE,NA(),(VLOOKUP(1,G678:K697,3,FALSE))/(M675-1))</f>
        <v>#N/A</v>
      </c>
      <c r="S675" s="22" t="e">
        <f>IF(M675=FALSE,NA(),IF(SUM(J678:J697)=2,"yes","no"))</f>
        <v>#N/A</v>
      </c>
      <c r="X675" s="2" cm="2">
        <f t="array" ref="X675:X676">FREQUENCY(IF('Data Transformation'!$B$425:$B$6424='Bin Analysis'!L675,'Data Transformation'!$G$425:$G$6424),'Data Transformation'!$U$11)</f>
        <v>0</v>
      </c>
      <c r="Y675" s="2" cm="2">
        <f t="array" ref="Y675:Y676">FREQUENCY(IF('Data Transformation'!$B$425:$B$6424='Bin Analysis'!L675,'Data Transformation'!$G$425:$G$6424),'Data Transformation'!$U$12)</f>
        <v>0</v>
      </c>
    </row>
    <row r="676" spans="1:25" x14ac:dyDescent="0.25">
      <c r="A676" s="14" t="s">
        <v>67</v>
      </c>
      <c r="B676" t="s">
        <v>47</v>
      </c>
      <c r="C676" t="s">
        <v>5</v>
      </c>
      <c r="D676" t="s">
        <v>100</v>
      </c>
      <c r="E676" t="s">
        <v>101</v>
      </c>
      <c r="F676" t="s">
        <v>102</v>
      </c>
      <c r="G676" t="s">
        <v>70</v>
      </c>
      <c r="H676" t="s">
        <v>31</v>
      </c>
      <c r="I676" t="s">
        <v>32</v>
      </c>
      <c r="J676" t="s">
        <v>46</v>
      </c>
      <c r="K676" s="14" t="s">
        <v>45</v>
      </c>
      <c r="M676" s="14"/>
      <c r="X676" s="2">
        <v>0</v>
      </c>
      <c r="Y676" s="2">
        <v>0</v>
      </c>
    </row>
    <row r="677" spans="1:25" x14ac:dyDescent="0.25">
      <c r="A677" s="32"/>
      <c r="D677" t="e">
        <f>IF(C677=1,'Data Transformation'!$G$3+0.5*'Data Transformation'!$W$25,IF(C678=1,D678-'Data Transformation'!$W$25,FALSE))</f>
        <v>#NUM!</v>
      </c>
      <c r="E677">
        <f t="array" ref="E677">IF(ISLOGICAL(D677),"",FREQUENCY(IF('Data Transformation'!$B$425:$B$8425='Bin Analysis'!$B675,'Data Transformation'!$G$425:$G$8425),D677))</f>
        <v>2001</v>
      </c>
      <c r="F677" t="e">
        <f>IF(ISLOGICAL(D677),"",E677-E676)</f>
        <v>#VALUE!</v>
      </c>
      <c r="M677" s="14"/>
    </row>
    <row r="678" spans="1:25" x14ac:dyDescent="0.25">
      <c r="A678" s="32" t="e">
        <f>IF(Weighting!$P$6&gt;0,B678,"")</f>
        <v>#NUM!</v>
      </c>
      <c r="B678" t="e">
        <f>Weighting!$C$6</f>
        <v>#DIV/0!</v>
      </c>
      <c r="C678" t="e">
        <f>Weighting!$F$6</f>
        <v>#NUM!</v>
      </c>
      <c r="D678" t="e">
        <f>IF(C678=1,'Data Transformation'!$G$3+0.5*'Data Transformation'!$W$25,IF(C679=1,D679-'Data Transformation'!$W$25,FALSE))</f>
        <v>#NUM!</v>
      </c>
      <c r="E678">
        <f t="array" ref="E678">IF(ISLOGICAL(D678),"",FREQUENCY(IF('Data Transformation'!$B$425:$B$8425='Bin Analysis'!$B675,'Data Transformation'!$G$425:$G$8425),D678))</f>
        <v>2001</v>
      </c>
      <c r="F678">
        <f>IF(ISLOGICAL(D678),"",E678-E677)</f>
        <v>0</v>
      </c>
      <c r="G678">
        <f>Weighting!$H$6</f>
        <v>1</v>
      </c>
      <c r="H678">
        <f t="array" ref="H678">FREQUENCY(IF('Data Transformation'!$B$4:$B$8425=B675,'Data Transformation'!$G$4:$G$8425),'Bin Analysis'!$B678)</f>
        <v>2073</v>
      </c>
      <c r="I678">
        <f>H678-H677</f>
        <v>2073</v>
      </c>
      <c r="J678">
        <f>IF(I678=0,0,1)</f>
        <v>1</v>
      </c>
      <c r="K678" t="e">
        <f>J678*Weighting!$W$6</f>
        <v>#NUM!</v>
      </c>
      <c r="M678" s="14"/>
    </row>
    <row r="679" spans="1:25" x14ac:dyDescent="0.25">
      <c r="A679" s="32" t="str">
        <f>IF(Weighting!$P$7&gt;0,B679,"")</f>
        <v/>
      </c>
      <c r="B679" t="e">
        <f>Weighting!$C$7</f>
        <v>#DIV/0!</v>
      </c>
      <c r="C679" t="e">
        <f>Weighting!$F$7</f>
        <v>#NUM!</v>
      </c>
      <c r="D679" t="e">
        <f>IF(C679=1,'Data Transformation'!$G$3+0.5*'Data Transformation'!$W$25,IF(C680=1,D680-'Data Transformation'!$W$25,FALSE))</f>
        <v>#NUM!</v>
      </c>
      <c r="E679">
        <f t="array" ref="E679">IF(ISLOGICAL(D679),"",FREQUENCY(IF('Data Transformation'!$B$425:$B$8425='Bin Analysis'!$B675,'Data Transformation'!$G$425:$G$8425),D679))</f>
        <v>2001</v>
      </c>
      <c r="F679">
        <f t="shared" ref="F679:F697" si="84">IF(ISLOGICAL(D679),"",E679-E678)</f>
        <v>0</v>
      </c>
      <c r="G679">
        <f>Weighting!$H$7</f>
        <v>0</v>
      </c>
      <c r="H679">
        <f t="array" ref="H679">FREQUENCY(IF('Data Transformation'!$B$4:$B$8425=B675,'Data Transformation'!$G$4:$G$8425),'Bin Analysis'!$B679)</f>
        <v>2073</v>
      </c>
      <c r="I679">
        <f t="shared" ref="I679:I697" si="85">H679-H678</f>
        <v>0</v>
      </c>
      <c r="J679">
        <f>IF(I679=0,0,1)</f>
        <v>0</v>
      </c>
      <c r="K679">
        <f>J679*Weighting!$W$7</f>
        <v>0</v>
      </c>
      <c r="M679" s="14"/>
    </row>
    <row r="680" spans="1:25" x14ac:dyDescent="0.25">
      <c r="A680" s="32" t="str">
        <f>IF(Weighting!$P$8&gt;0,B680,"")</f>
        <v/>
      </c>
      <c r="B680" t="e">
        <f>Weighting!$C$8</f>
        <v>#DIV/0!</v>
      </c>
      <c r="C680" t="e">
        <f>Weighting!$F$8</f>
        <v>#NUM!</v>
      </c>
      <c r="D680" t="e">
        <f>IF(C680=1,'Data Transformation'!$G$3+0.5*'Data Transformation'!$W$25,IF(C681=1,D681-'Data Transformation'!$W$25,FALSE))</f>
        <v>#NUM!</v>
      </c>
      <c r="E680">
        <f t="array" ref="E680">IF(ISLOGICAL(D680),"",FREQUENCY(IF('Data Transformation'!$B$425:$B$8425='Bin Analysis'!$B675,'Data Transformation'!$G$425:$G$8425),D680))</f>
        <v>2001</v>
      </c>
      <c r="F680">
        <f t="shared" si="84"/>
        <v>0</v>
      </c>
      <c r="G680">
        <f>Weighting!$H$8</f>
        <v>0</v>
      </c>
      <c r="H680">
        <f t="array" ref="H680">FREQUENCY(IF('Data Transformation'!$B$4:$B$8425=B675,'Data Transformation'!$G$4:$G$8425),'Bin Analysis'!$B680)</f>
        <v>2073</v>
      </c>
      <c r="I680">
        <f t="shared" si="85"/>
        <v>0</v>
      </c>
      <c r="J680">
        <f t="shared" ref="J680:J697" si="86">IF(I680=0,0,1)</f>
        <v>0</v>
      </c>
      <c r="K680">
        <f>J680*Weighting!$W$8</f>
        <v>0</v>
      </c>
      <c r="M680" s="14"/>
    </row>
    <row r="681" spans="1:25" x14ac:dyDescent="0.25">
      <c r="A681" s="32" t="str">
        <f>IF(Weighting!$P$9&gt;0,B681,"")</f>
        <v/>
      </c>
      <c r="B681" s="50" t="e">
        <f>Weighting!$C$9</f>
        <v>#DIV/0!</v>
      </c>
      <c r="C681" t="e">
        <f>Weighting!$F$9</f>
        <v>#NUM!</v>
      </c>
      <c r="D681" t="e">
        <f>IF(C681=1,'Data Transformation'!$G$3+0.5*'Data Transformation'!$W$25,IF(C682=1,D682-'Data Transformation'!$W$25,FALSE))</f>
        <v>#NUM!</v>
      </c>
      <c r="E681">
        <f t="array" ref="E681">IF(ISLOGICAL(D681),"",FREQUENCY(IF('Data Transformation'!$B$425:$B$8425='Bin Analysis'!$B675,'Data Transformation'!$G$425:$G$8425),D681))</f>
        <v>2001</v>
      </c>
      <c r="F681">
        <f t="shared" si="84"/>
        <v>0</v>
      </c>
      <c r="G681">
        <f>Weighting!$H$9</f>
        <v>0</v>
      </c>
      <c r="H681">
        <f t="array" ref="H681">FREQUENCY(IF('Data Transformation'!$B$4:$B$8425=B675,'Data Transformation'!$G$4:$G$8425),'Bin Analysis'!$B681)</f>
        <v>2073</v>
      </c>
      <c r="I681">
        <f t="shared" si="85"/>
        <v>0</v>
      </c>
      <c r="J681">
        <f t="shared" si="86"/>
        <v>0</v>
      </c>
      <c r="K681">
        <f>J681*Weighting!$W$9</f>
        <v>0</v>
      </c>
      <c r="M681" s="14"/>
    </row>
    <row r="682" spans="1:25" x14ac:dyDescent="0.25">
      <c r="A682" s="32" t="str">
        <f>IF(Weighting!$P$10&gt;0,B682,"")</f>
        <v/>
      </c>
      <c r="B682" t="e">
        <f>Weighting!$C$10</f>
        <v>#DIV/0!</v>
      </c>
      <c r="C682" t="e">
        <f>Weighting!$F$10</f>
        <v>#NUM!</v>
      </c>
      <c r="D682" t="e">
        <f>IF(C682=1,'Data Transformation'!$G$3+0.5*'Data Transformation'!$W$25,IF(C683=1,D683-'Data Transformation'!$W$25,FALSE))</f>
        <v>#NUM!</v>
      </c>
      <c r="E682">
        <f t="array" ref="E682">IF(ISLOGICAL(D682),"",FREQUENCY(IF('Data Transformation'!$B$425:$B$8425='Bin Analysis'!$B675,'Data Transformation'!$G$425:$G$8425),D682))</f>
        <v>2001</v>
      </c>
      <c r="F682">
        <f t="shared" si="84"/>
        <v>0</v>
      </c>
      <c r="G682">
        <f>Weighting!$H$10</f>
        <v>0</v>
      </c>
      <c r="H682">
        <f t="array" ref="H682">FREQUENCY(IF('Data Transformation'!$B$4:$B$8425=B675,'Data Transformation'!$G$4:$G$8425),'Bin Analysis'!$B682)</f>
        <v>2073</v>
      </c>
      <c r="I682">
        <f t="shared" si="85"/>
        <v>0</v>
      </c>
      <c r="J682">
        <f t="shared" si="86"/>
        <v>0</v>
      </c>
      <c r="K682">
        <f>J682*Weighting!$W$10</f>
        <v>0</v>
      </c>
      <c r="M682" s="14"/>
    </row>
    <row r="683" spans="1:25" x14ac:dyDescent="0.25">
      <c r="A683" s="32" t="str">
        <f>IF(Weighting!$P$11&gt;0,B683,"")</f>
        <v/>
      </c>
      <c r="B683" t="e">
        <f>Weighting!$C$11</f>
        <v>#DIV/0!</v>
      </c>
      <c r="C683" t="e">
        <f>Weighting!$F$11</f>
        <v>#NUM!</v>
      </c>
      <c r="D683" t="e">
        <f>IF(C683=1,'Data Transformation'!$G$3+0.5*'Data Transformation'!$W$25,IF(C684=1,D684-'Data Transformation'!$W$25,FALSE))</f>
        <v>#NUM!</v>
      </c>
      <c r="E683">
        <f t="array" ref="E683">IF(ISLOGICAL(D683),"",FREQUENCY(IF('Data Transformation'!$B$425:$B$8425='Bin Analysis'!$B675,'Data Transformation'!$G$425:$G$8425),D683))</f>
        <v>2001</v>
      </c>
      <c r="F683">
        <f t="shared" si="84"/>
        <v>0</v>
      </c>
      <c r="G683">
        <f>Weighting!$H$11</f>
        <v>0</v>
      </c>
      <c r="H683">
        <f t="array" ref="H683">FREQUENCY(IF('Data Transformation'!$B$4:$B$8425=B675,'Data Transformation'!$G$4:$G$8425),'Bin Analysis'!$B683)</f>
        <v>2073</v>
      </c>
      <c r="I683">
        <f t="shared" si="85"/>
        <v>0</v>
      </c>
      <c r="J683">
        <f t="shared" si="86"/>
        <v>0</v>
      </c>
      <c r="K683">
        <f>J683*Weighting!$W$11</f>
        <v>0</v>
      </c>
      <c r="M683" s="14"/>
    </row>
    <row r="684" spans="1:25" x14ac:dyDescent="0.25">
      <c r="A684" s="32" t="str">
        <f>IF(Weighting!$P$12&gt;0,B684,"")</f>
        <v/>
      </c>
      <c r="B684" t="e">
        <f>Weighting!$C$12</f>
        <v>#DIV/0!</v>
      </c>
      <c r="C684" t="e">
        <f>Weighting!$F$12</f>
        <v>#NUM!</v>
      </c>
      <c r="D684" t="e">
        <f>IF(C684=1,'Data Transformation'!$G$3+0.5*'Data Transformation'!$W$25,IF(C685=1,D685-'Data Transformation'!$W$25,FALSE))</f>
        <v>#NUM!</v>
      </c>
      <c r="E684">
        <f t="array" ref="E684">IF(ISLOGICAL(D684),"",FREQUENCY(IF('Data Transformation'!$B$425:$B$8425='Bin Analysis'!$B675,'Data Transformation'!$G$425:$G$8425),D684))</f>
        <v>2001</v>
      </c>
      <c r="F684">
        <f t="shared" si="84"/>
        <v>0</v>
      </c>
      <c r="G684">
        <f>Weighting!$H$12</f>
        <v>0</v>
      </c>
      <c r="H684">
        <f t="array" ref="H684">FREQUENCY(IF('Data Transformation'!$B$4:$B$8425=B675,'Data Transformation'!$G$4:$G$8425),'Bin Analysis'!$B684)</f>
        <v>2073</v>
      </c>
      <c r="I684">
        <f t="shared" si="85"/>
        <v>0</v>
      </c>
      <c r="J684">
        <f t="shared" si="86"/>
        <v>0</v>
      </c>
      <c r="K684">
        <f>J684*Weighting!$W$12</f>
        <v>0</v>
      </c>
      <c r="M684" s="14"/>
    </row>
    <row r="685" spans="1:25" x14ac:dyDescent="0.25">
      <c r="A685" s="32" t="str">
        <f>IF(Weighting!$P$13&gt;0,B685,"")</f>
        <v/>
      </c>
      <c r="B685" t="e">
        <f>Weighting!$C$13</f>
        <v>#DIV/0!</v>
      </c>
      <c r="C685" t="e">
        <f>Weighting!$F$13</f>
        <v>#NUM!</v>
      </c>
      <c r="D685" t="e">
        <f>IF(C685=1,'Data Transformation'!$G$3+0.5*'Data Transformation'!$W$25,IF(C686=1,D686-'Data Transformation'!$W$25,FALSE))</f>
        <v>#NUM!</v>
      </c>
      <c r="E685">
        <f t="array" ref="E685">IF(ISLOGICAL(D685),"",FREQUENCY(IF('Data Transformation'!$B$425:$B$8425='Bin Analysis'!$B675,'Data Transformation'!$G$425:$G$8425),D685))</f>
        <v>2001</v>
      </c>
      <c r="F685">
        <f t="shared" si="84"/>
        <v>0</v>
      </c>
      <c r="G685">
        <f>Weighting!$H$13</f>
        <v>0</v>
      </c>
      <c r="H685">
        <f t="array" ref="H685">FREQUENCY(IF('Data Transformation'!$B$4:$B$8425=B675,'Data Transformation'!$G$4:$G$8425),'Bin Analysis'!$B685)</f>
        <v>2073</v>
      </c>
      <c r="I685">
        <f t="shared" si="85"/>
        <v>0</v>
      </c>
      <c r="J685">
        <f t="shared" si="86"/>
        <v>0</v>
      </c>
      <c r="K685">
        <f>J685*Weighting!$W$13</f>
        <v>0</v>
      </c>
      <c r="M685" s="14"/>
    </row>
    <row r="686" spans="1:25" x14ac:dyDescent="0.25">
      <c r="A686" s="32" t="str">
        <f>IF(Weighting!$P$14&gt;0,B686,"")</f>
        <v/>
      </c>
      <c r="B686" t="e">
        <f>Weighting!$C$14</f>
        <v>#DIV/0!</v>
      </c>
      <c r="C686" t="e">
        <f>Weighting!$F$14</f>
        <v>#NUM!</v>
      </c>
      <c r="D686" t="e">
        <f>IF(C686=1,'Data Transformation'!$G$3+0.5*'Data Transformation'!$W$25,IF(C687=1,D687-'Data Transformation'!$W$25,FALSE))</f>
        <v>#NUM!</v>
      </c>
      <c r="E686">
        <f t="array" ref="E686">IF(ISLOGICAL(D686),"",FREQUENCY(IF('Data Transformation'!$B$425:$B$8425='Bin Analysis'!$B675,'Data Transformation'!$G$425:$G$8425),D686))</f>
        <v>2001</v>
      </c>
      <c r="F686">
        <f t="shared" si="84"/>
        <v>0</v>
      </c>
      <c r="G686">
        <f>Weighting!$H$14</f>
        <v>0</v>
      </c>
      <c r="H686">
        <f t="array" ref="H686">FREQUENCY(IF('Data Transformation'!$B$4:$B$8425=B675,'Data Transformation'!$G$4:$G$8425),'Bin Analysis'!$B686)</f>
        <v>2073</v>
      </c>
      <c r="I686">
        <f t="shared" si="85"/>
        <v>0</v>
      </c>
      <c r="J686">
        <f t="shared" si="86"/>
        <v>0</v>
      </c>
      <c r="K686">
        <f>J686*Weighting!$W$14</f>
        <v>0</v>
      </c>
      <c r="M686" s="14"/>
    </row>
    <row r="687" spans="1:25" x14ac:dyDescent="0.25">
      <c r="A687" s="32" t="str">
        <f>IF(Weighting!$P$15&gt;0,B687,"")</f>
        <v/>
      </c>
      <c r="B687" t="e">
        <f>Weighting!$C$15</f>
        <v>#DIV/0!</v>
      </c>
      <c r="C687" t="e">
        <f>Weighting!$F$15</f>
        <v>#NUM!</v>
      </c>
      <c r="D687" t="e">
        <f>IF(C687=1,'Data Transformation'!$G$3+0.5*'Data Transformation'!$W$25,IF(C688=1,D688-'Data Transformation'!$W$25,FALSE))</f>
        <v>#NUM!</v>
      </c>
      <c r="E687">
        <f t="array" ref="E687">IF(ISLOGICAL(D687),"",FREQUENCY(IF('Data Transformation'!$B$425:$B$8425='Bin Analysis'!$B675,'Data Transformation'!$G$425:$G$8425),D687))</f>
        <v>2001</v>
      </c>
      <c r="F687">
        <f t="shared" si="84"/>
        <v>0</v>
      </c>
      <c r="G687">
        <f>Weighting!$H$15</f>
        <v>0</v>
      </c>
      <c r="H687">
        <f t="array" ref="H687">FREQUENCY(IF('Data Transformation'!$B$4:$B$8425=B675,'Data Transformation'!$G$4:$G$8425),'Bin Analysis'!$B687)</f>
        <v>2073</v>
      </c>
      <c r="I687">
        <f t="shared" si="85"/>
        <v>0</v>
      </c>
      <c r="J687">
        <f t="shared" si="86"/>
        <v>0</v>
      </c>
      <c r="K687">
        <f>J687*Weighting!$W$15</f>
        <v>0</v>
      </c>
      <c r="M687" s="14"/>
    </row>
    <row r="688" spans="1:25" x14ac:dyDescent="0.25">
      <c r="A688" s="32" t="str">
        <f>IF(Weighting!$P$16&gt;0,B688,"")</f>
        <v/>
      </c>
      <c r="B688" t="e">
        <f>Weighting!$C$16</f>
        <v>#DIV/0!</v>
      </c>
      <c r="C688" t="e">
        <f>Weighting!$F$16</f>
        <v>#NUM!</v>
      </c>
      <c r="D688" t="e">
        <f>IF(C688=1,'Data Transformation'!$G$3+0.5*'Data Transformation'!$W$25,IF(C689=1,D689-'Data Transformation'!$W$25,FALSE))</f>
        <v>#NUM!</v>
      </c>
      <c r="E688">
        <f t="array" ref="E688">IF(ISLOGICAL(D688),"",FREQUENCY(IF('Data Transformation'!$B$425:$B$8425='Bin Analysis'!$B675,'Data Transformation'!$G$425:$G$8425),D688))</f>
        <v>2001</v>
      </c>
      <c r="F688">
        <f t="shared" si="84"/>
        <v>0</v>
      </c>
      <c r="G688">
        <f>Weighting!$H$16</f>
        <v>0</v>
      </c>
      <c r="H688">
        <f t="array" ref="H688">FREQUENCY(IF('Data Transformation'!$B$4:$B$8425=B675,'Data Transformation'!$G$4:$G$8425),'Bin Analysis'!$B688)</f>
        <v>2073</v>
      </c>
      <c r="I688">
        <f t="shared" si="85"/>
        <v>0</v>
      </c>
      <c r="J688">
        <f t="shared" si="86"/>
        <v>0</v>
      </c>
      <c r="K688">
        <f>J688*Weighting!$W$16</f>
        <v>0</v>
      </c>
      <c r="M688" s="14"/>
    </row>
    <row r="689" spans="1:25" x14ac:dyDescent="0.25">
      <c r="A689" s="32" t="str">
        <f>IF(Weighting!$P$17&gt;0,B689,"")</f>
        <v/>
      </c>
      <c r="B689" t="e">
        <f>Weighting!$C$17</f>
        <v>#DIV/0!</v>
      </c>
      <c r="C689" t="e">
        <f>Weighting!$F$17</f>
        <v>#NUM!</v>
      </c>
      <c r="D689" t="e">
        <f>IF(C689=1,'Data Transformation'!$G$3+0.5*'Data Transformation'!$W$25,IF(C690=1,D690-'Data Transformation'!$W$25,FALSE))</f>
        <v>#NUM!</v>
      </c>
      <c r="E689">
        <f t="array" ref="E689">IF(ISLOGICAL(D689),"",FREQUENCY(IF('Data Transformation'!$B$425:$B$8425='Bin Analysis'!$B675,'Data Transformation'!$G$425:$G$8425),D689))</f>
        <v>2001</v>
      </c>
      <c r="F689">
        <f t="shared" si="84"/>
        <v>0</v>
      </c>
      <c r="G689">
        <f>Weighting!$H$17</f>
        <v>0</v>
      </c>
      <c r="H689">
        <f t="array" ref="H689">FREQUENCY(IF('Data Transformation'!$B$4:$B$8425=B675,'Data Transformation'!$G$4:$G$8425),'Bin Analysis'!$B689)</f>
        <v>2073</v>
      </c>
      <c r="I689">
        <f t="shared" si="85"/>
        <v>0</v>
      </c>
      <c r="J689">
        <f t="shared" si="86"/>
        <v>0</v>
      </c>
      <c r="K689">
        <f>J689*Weighting!$W$17</f>
        <v>0</v>
      </c>
      <c r="M689" s="14"/>
    </row>
    <row r="690" spans="1:25" x14ac:dyDescent="0.25">
      <c r="A690" s="32" t="str">
        <f>IF(Weighting!$P$18&gt;0,B690,"")</f>
        <v/>
      </c>
      <c r="B690" t="e">
        <f>Weighting!$C$18</f>
        <v>#DIV/0!</v>
      </c>
      <c r="C690" t="e">
        <f>Weighting!$F$18</f>
        <v>#NUM!</v>
      </c>
      <c r="D690" t="e">
        <f>IF(C690=1,'Data Transformation'!$G$3+0.5*'Data Transformation'!$W$25,IF(C691=1,D691-'Data Transformation'!$W$25,FALSE))</f>
        <v>#NUM!</v>
      </c>
      <c r="E690">
        <f t="array" ref="E690">IF(ISLOGICAL(D690),"",FREQUENCY(IF('Data Transformation'!$B$425:$B$8425='Bin Analysis'!$B675,'Data Transformation'!$G$425:$G$8425),D690))</f>
        <v>2001</v>
      </c>
      <c r="F690">
        <f t="shared" si="84"/>
        <v>0</v>
      </c>
      <c r="G690">
        <f>Weighting!$H$18</f>
        <v>0</v>
      </c>
      <c r="H690">
        <f t="array" ref="H690">FREQUENCY(IF('Data Transformation'!$B$4:$B$8425=B675,'Data Transformation'!$G$4:$G$8425),'Bin Analysis'!$B690)</f>
        <v>2073</v>
      </c>
      <c r="I690">
        <f t="shared" si="85"/>
        <v>0</v>
      </c>
      <c r="J690">
        <f t="shared" si="86"/>
        <v>0</v>
      </c>
      <c r="K690">
        <f>J690*Weighting!$W$18</f>
        <v>0</v>
      </c>
      <c r="M690" s="14"/>
    </row>
    <row r="691" spans="1:25" x14ac:dyDescent="0.25">
      <c r="A691" s="32" t="str">
        <f>IF(Weighting!$P$19&gt;0,B691,"")</f>
        <v/>
      </c>
      <c r="B691" t="e">
        <f>Weighting!$C$19</f>
        <v>#DIV/0!</v>
      </c>
      <c r="C691" t="e">
        <f>Weighting!$F$19</f>
        <v>#NUM!</v>
      </c>
      <c r="D691" t="e">
        <f>IF(C691=1,'Data Transformation'!$G$3+0.5*'Data Transformation'!$W$25,IF(C692=1,D692-'Data Transformation'!$W$25,FALSE))</f>
        <v>#NUM!</v>
      </c>
      <c r="E691">
        <f t="array" ref="E691">IF(ISLOGICAL(D691),"",FREQUENCY(IF('Data Transformation'!$B$425:$B$8425='Bin Analysis'!$B675,'Data Transformation'!$G$425:$G$8425),D691))</f>
        <v>2001</v>
      </c>
      <c r="F691">
        <f t="shared" si="84"/>
        <v>0</v>
      </c>
      <c r="G691">
        <f>Weighting!$H$19</f>
        <v>0</v>
      </c>
      <c r="H691">
        <f t="array" ref="H691">FREQUENCY(IF('Data Transformation'!$B$4:$B$8425=B675,'Data Transformation'!$G$4:$G$8425),'Bin Analysis'!$B691)</f>
        <v>2073</v>
      </c>
      <c r="I691">
        <f t="shared" si="85"/>
        <v>0</v>
      </c>
      <c r="J691">
        <f t="shared" si="86"/>
        <v>0</v>
      </c>
      <c r="K691">
        <f>J691*Weighting!$W$19</f>
        <v>0</v>
      </c>
      <c r="M691" s="14"/>
    </row>
    <row r="692" spans="1:25" x14ac:dyDescent="0.25">
      <c r="A692" s="32" t="str">
        <f>IF(Weighting!$P$20&gt;0,B692,"")</f>
        <v/>
      </c>
      <c r="B692" t="e">
        <f>Weighting!$C$20</f>
        <v>#DIV/0!</v>
      </c>
      <c r="C692" t="e">
        <f>Weighting!$F$20</f>
        <v>#NUM!</v>
      </c>
      <c r="D692" t="e">
        <f>IF(C692=1,'Data Transformation'!$G$3+0.5*'Data Transformation'!$W$25,IF(C693=1,D693-'Data Transformation'!$W$25,FALSE))</f>
        <v>#NUM!</v>
      </c>
      <c r="E692">
        <f t="array" ref="E692">IF(ISLOGICAL(D692),"",FREQUENCY(IF('Data Transformation'!$B$425:$B$8425='Bin Analysis'!$B675,'Data Transformation'!$G$425:$G$8425),D692))</f>
        <v>2001</v>
      </c>
      <c r="F692">
        <f t="shared" si="84"/>
        <v>0</v>
      </c>
      <c r="G692">
        <f>Weighting!$H$20</f>
        <v>0</v>
      </c>
      <c r="H692">
        <f t="array" ref="H692">FREQUENCY(IF('Data Transformation'!$B$4:$B$8425=B675,'Data Transformation'!$G$4:$G$8425),'Bin Analysis'!$B692)</f>
        <v>2073</v>
      </c>
      <c r="I692">
        <f t="shared" si="85"/>
        <v>0</v>
      </c>
      <c r="J692">
        <f t="shared" si="86"/>
        <v>0</v>
      </c>
      <c r="K692">
        <f>J692*Weighting!$W$20</f>
        <v>0</v>
      </c>
      <c r="M692" s="14"/>
    </row>
    <row r="693" spans="1:25" x14ac:dyDescent="0.25">
      <c r="A693" s="32" t="str">
        <f>IF(Weighting!$P$21&gt;0,B693,"")</f>
        <v/>
      </c>
      <c r="B693" t="e">
        <f>Weighting!$C$21</f>
        <v>#DIV/0!</v>
      </c>
      <c r="C693" t="e">
        <f>Weighting!$F$21</f>
        <v>#NUM!</v>
      </c>
      <c r="D693" t="e">
        <f>IF(C693=1,'Data Transformation'!$G$3+0.5*'Data Transformation'!$W$25,IF(C694=1,D694-'Data Transformation'!$W$25,FALSE))</f>
        <v>#NUM!</v>
      </c>
      <c r="E693">
        <f t="array" ref="E693">IF(ISLOGICAL(D693),"",FREQUENCY(IF('Data Transformation'!$B$425:$B$8425='Bin Analysis'!$B675,'Data Transformation'!$G$425:$G$8425),D693))</f>
        <v>2001</v>
      </c>
      <c r="F693">
        <f t="shared" si="84"/>
        <v>0</v>
      </c>
      <c r="G693">
        <f>Weighting!$H$21</f>
        <v>0</v>
      </c>
      <c r="H693">
        <f t="array" ref="H693">FREQUENCY(IF('Data Transformation'!$B$4:$B$8425=B675,'Data Transformation'!$G$4:$G$8425),'Bin Analysis'!$B693)</f>
        <v>2073</v>
      </c>
      <c r="I693">
        <f t="shared" si="85"/>
        <v>0</v>
      </c>
      <c r="J693">
        <f t="shared" si="86"/>
        <v>0</v>
      </c>
      <c r="K693">
        <f>J693*Weighting!$W$21</f>
        <v>0</v>
      </c>
      <c r="M693" s="14"/>
    </row>
    <row r="694" spans="1:25" x14ac:dyDescent="0.25">
      <c r="A694" s="32" t="str">
        <f>IF(Weighting!$P$22&gt;0,B694,"")</f>
        <v/>
      </c>
      <c r="B694" t="e">
        <f>Weighting!$C$22</f>
        <v>#DIV/0!</v>
      </c>
      <c r="C694" t="e">
        <f>Weighting!$F$22</f>
        <v>#NUM!</v>
      </c>
      <c r="D694" t="e">
        <f>IF(C694=1,'Data Transformation'!$G$3+0.5*'Data Transformation'!$W$25,IF(C695=1,D695-'Data Transformation'!$W$25,FALSE))</f>
        <v>#NUM!</v>
      </c>
      <c r="E694">
        <f t="array" ref="E694">IF(ISLOGICAL(D694),"",FREQUENCY(IF('Data Transformation'!$B$425:$B$8425='Bin Analysis'!$B675,'Data Transformation'!$G$425:$G$8425),D694))</f>
        <v>2001</v>
      </c>
      <c r="F694">
        <f t="shared" si="84"/>
        <v>0</v>
      </c>
      <c r="G694">
        <f>Weighting!$H$22</f>
        <v>0</v>
      </c>
      <c r="H694">
        <f t="array" ref="H694">FREQUENCY(IF('Data Transformation'!$B$4:$B$8425=B675,'Data Transformation'!$G$4:$G$8425),'Bin Analysis'!$B694)</f>
        <v>2073</v>
      </c>
      <c r="I694">
        <f t="shared" si="85"/>
        <v>0</v>
      </c>
      <c r="J694">
        <f t="shared" si="86"/>
        <v>0</v>
      </c>
      <c r="K694">
        <f>J694*Weighting!$W$22</f>
        <v>0</v>
      </c>
      <c r="M694" s="14"/>
    </row>
    <row r="695" spans="1:25" x14ac:dyDescent="0.25">
      <c r="A695" s="32" t="str">
        <f>IF(Weighting!$P$23&gt;0,B695,"")</f>
        <v/>
      </c>
      <c r="B695" t="e">
        <f>Weighting!$C$23</f>
        <v>#DIV/0!</v>
      </c>
      <c r="C695" t="e">
        <f>Weighting!$F$23</f>
        <v>#NUM!</v>
      </c>
      <c r="D695" t="e">
        <f>IF(C695=1,'Data Transformation'!$G$3+0.5*'Data Transformation'!$W$25,IF(C696=1,D696-'Data Transformation'!$W$25,FALSE))</f>
        <v>#NUM!</v>
      </c>
      <c r="E695">
        <f t="array" ref="E695">IF(ISLOGICAL(D695),"",FREQUENCY(IF('Data Transformation'!$B$425:$B$8425='Bin Analysis'!$B675,'Data Transformation'!$G$425:$G$8425),D695))</f>
        <v>2001</v>
      </c>
      <c r="F695">
        <f t="shared" si="84"/>
        <v>0</v>
      </c>
      <c r="G695">
        <f>Weighting!$H$23</f>
        <v>0</v>
      </c>
      <c r="H695">
        <f t="array" ref="H695">FREQUENCY(IF('Data Transformation'!$B$4:$B$8425=B675,'Data Transformation'!$G$4:$G$8425),'Bin Analysis'!$B695)</f>
        <v>2073</v>
      </c>
      <c r="I695">
        <f t="shared" si="85"/>
        <v>0</v>
      </c>
      <c r="J695">
        <f t="shared" si="86"/>
        <v>0</v>
      </c>
      <c r="K695">
        <f>J695*Weighting!$W$23</f>
        <v>0</v>
      </c>
      <c r="M695" s="14"/>
    </row>
    <row r="696" spans="1:25" x14ac:dyDescent="0.25">
      <c r="A696" s="32" t="str">
        <f>IF(Weighting!$P$24&gt;0,B696,"")</f>
        <v/>
      </c>
      <c r="B696" t="e">
        <f>Weighting!$C$24</f>
        <v>#DIV/0!</v>
      </c>
      <c r="C696" t="e">
        <f>Weighting!$F$24</f>
        <v>#NUM!</v>
      </c>
      <c r="D696" t="e">
        <f>IF(C696=1,'Data Transformation'!$G$3+0.5*'Data Transformation'!$W$25,IF(C697=1,D697-'Data Transformation'!$W$25,FALSE))</f>
        <v>#NUM!</v>
      </c>
      <c r="E696">
        <f t="array" ref="E696">IF(ISLOGICAL(D696),"",FREQUENCY(IF('Data Transformation'!$B$425:$B$8425='Bin Analysis'!$B675,'Data Transformation'!$G$425:$G$8425),D696))</f>
        <v>2001</v>
      </c>
      <c r="F696">
        <f t="shared" si="84"/>
        <v>0</v>
      </c>
      <c r="G696">
        <f>Weighting!$H$24</f>
        <v>0</v>
      </c>
      <c r="H696">
        <f t="array" ref="H696">FREQUENCY(IF('Data Transformation'!$B$4:$B$8425=B675,'Data Transformation'!$G$4:$G$8425),'Bin Analysis'!$B696)</f>
        <v>2073</v>
      </c>
      <c r="I696">
        <f t="shared" si="85"/>
        <v>0</v>
      </c>
      <c r="J696">
        <f t="shared" si="86"/>
        <v>0</v>
      </c>
      <c r="K696">
        <f>J696*Weighting!$W$24</f>
        <v>0</v>
      </c>
      <c r="M696" s="14"/>
    </row>
    <row r="697" spans="1:25" x14ac:dyDescent="0.25">
      <c r="A697" s="32" t="str">
        <f>IF(Weighting!$P$25&gt;0,B697,"")</f>
        <v/>
      </c>
      <c r="B697" t="e">
        <f>Weighting!$C$25</f>
        <v>#DIV/0!</v>
      </c>
      <c r="C697" t="e">
        <f>Weighting!$F$25</f>
        <v>#NUM!</v>
      </c>
      <c r="D697" t="e">
        <f>IF(C697=1,'Data Transformation'!$G$3+0.5*'Data Transformation'!$W$25,IF(C698=1,D698-'Data Transformation'!$W$25,FALSE))</f>
        <v>#NUM!</v>
      </c>
      <c r="E697">
        <f t="array" ref="E697">IF(ISLOGICAL(D697),"",FREQUENCY(IF('Data Transformation'!$B$425:$B$8425='Bin Analysis'!$B675,'Data Transformation'!$G$425:$G$8425),D697))</f>
        <v>2001</v>
      </c>
      <c r="F697">
        <f t="shared" si="84"/>
        <v>0</v>
      </c>
      <c r="G697">
        <f>Weighting!$H$25</f>
        <v>0</v>
      </c>
      <c r="H697">
        <f t="array" ref="H697">FREQUENCY(IF('Data Transformation'!$B$4:$B$8425=B675,'Data Transformation'!$G$4:$G$8425),'Bin Analysis'!$B697)</f>
        <v>2073</v>
      </c>
      <c r="I697">
        <f t="shared" si="85"/>
        <v>0</v>
      </c>
      <c r="J697">
        <f t="shared" si="86"/>
        <v>0</v>
      </c>
      <c r="K697">
        <f>J697*Weighting!$W$25</f>
        <v>0</v>
      </c>
      <c r="M697" s="14"/>
    </row>
    <row r="698" spans="1:25" x14ac:dyDescent="0.25">
      <c r="O698"/>
      <c r="P698"/>
      <c r="Q698"/>
      <c r="R698"/>
    </row>
    <row r="699" spans="1:25" ht="23.25" x14ac:dyDescent="0.35">
      <c r="A699" s="21" t="s">
        <v>0</v>
      </c>
      <c r="B699" s="21" t="str">
        <f>IFERROR(VLOOKUP(C699,'Data Transformation'!$L$6:$M$426,2,FALSE),"")</f>
        <v/>
      </c>
      <c r="C699" s="21">
        <f>C675+1</f>
        <v>29</v>
      </c>
      <c r="D699" s="21"/>
      <c r="E699" s="21"/>
      <c r="F699" s="21"/>
      <c r="G699" s="21"/>
      <c r="H699" s="22"/>
      <c r="I699" s="22"/>
      <c r="J699" s="22"/>
      <c r="K699" s="21"/>
      <c r="L699" s="21" t="str">
        <f>B699</f>
        <v/>
      </c>
      <c r="M699" s="23" t="e">
        <f>INDEX('Data Transformation'!$O$4:$O$424,MATCH($B699,'Data Transformation'!$M$4:$M$424,0),MATCH($M$2,'Data Transformation'!$O$3,0))</f>
        <v>#N/A</v>
      </c>
      <c r="N699" s="27" t="e">
        <f>IF('Input and Summary Results'!$J$16="minimum",'Bin Analysis'!X700/(M699-1),'Bin Analysis'!Y699/('Bin Analysis'!M699-1))</f>
        <v>#N/A</v>
      </c>
      <c r="O699" s="27" t="e">
        <f>IF(M699=FALSE,NA(),(VLOOKUP(1,C702:K721,4,FALSE))/(M699-1))</f>
        <v>#N/A</v>
      </c>
      <c r="P699" s="27" t="e">
        <f>IF(M699=FALSE,NA(),SUM(J702:J721)/Weighting!$S$5)</f>
        <v>#N/A</v>
      </c>
      <c r="Q699" s="27" t="e">
        <f>IF(M699=FALSE,NA(),SUM(K702:K721)/Weighting!$S$6)</f>
        <v>#N/A</v>
      </c>
      <c r="R699" s="27" t="e">
        <f>IF(M699=FALSE,NA(),(VLOOKUP(1,G702:K721,3,FALSE))/(M699-1))</f>
        <v>#N/A</v>
      </c>
      <c r="S699" s="22" t="e">
        <f>IF(M699=FALSE,NA(),IF(SUM(J702:J721)=2,"yes","no"))</f>
        <v>#N/A</v>
      </c>
      <c r="X699" s="2" cm="2">
        <f t="array" ref="X699:X700">FREQUENCY(IF('Data Transformation'!$B$425:$B$6424='Bin Analysis'!L699,'Data Transformation'!$G$425:$G$6424),'Data Transformation'!$U$11)</f>
        <v>0</v>
      </c>
      <c r="Y699" s="2" cm="2">
        <f t="array" ref="Y699:Y700">FREQUENCY(IF('Data Transformation'!$B$425:$B$6424='Bin Analysis'!L699,'Data Transformation'!$G$425:$G$6424),'Data Transformation'!$U$12)</f>
        <v>0</v>
      </c>
    </row>
    <row r="700" spans="1:25" x14ac:dyDescent="0.25">
      <c r="A700" s="14" t="s">
        <v>67</v>
      </c>
      <c r="B700" t="s">
        <v>47</v>
      </c>
      <c r="C700" t="s">
        <v>5</v>
      </c>
      <c r="D700" t="s">
        <v>100</v>
      </c>
      <c r="E700" t="s">
        <v>101</v>
      </c>
      <c r="F700" t="s">
        <v>102</v>
      </c>
      <c r="G700" t="s">
        <v>70</v>
      </c>
      <c r="H700" t="s">
        <v>31</v>
      </c>
      <c r="I700" t="s">
        <v>32</v>
      </c>
      <c r="J700" t="s">
        <v>46</v>
      </c>
      <c r="K700" s="14" t="s">
        <v>45</v>
      </c>
      <c r="M700" s="14"/>
      <c r="X700" s="2">
        <v>0</v>
      </c>
      <c r="Y700" s="2">
        <v>0</v>
      </c>
    </row>
    <row r="701" spans="1:25" x14ac:dyDescent="0.25">
      <c r="A701" s="32"/>
      <c r="D701" t="e">
        <f>IF(C701=1,'Data Transformation'!$G$3+0.5*'Data Transformation'!$W$25,IF(C702=1,D702-'Data Transformation'!$W$25,FALSE))</f>
        <v>#NUM!</v>
      </c>
      <c r="E701">
        <f t="array" ref="E701">IF(ISLOGICAL(D701),"",FREQUENCY(IF('Data Transformation'!$B$425:$B$8425='Bin Analysis'!$B699,'Data Transformation'!$G$425:$G$8425),D701))</f>
        <v>2001</v>
      </c>
      <c r="F701" t="e">
        <f>IF(ISLOGICAL(D701),"",E701-E700)</f>
        <v>#VALUE!</v>
      </c>
      <c r="M701" s="14"/>
    </row>
    <row r="702" spans="1:25" x14ac:dyDescent="0.25">
      <c r="A702" s="32" t="e">
        <f>IF(Weighting!$P$6&gt;0,B702,"")</f>
        <v>#NUM!</v>
      </c>
      <c r="B702" t="e">
        <f>Weighting!$C$6</f>
        <v>#DIV/0!</v>
      </c>
      <c r="C702" t="e">
        <f>Weighting!$F$6</f>
        <v>#NUM!</v>
      </c>
      <c r="D702" t="e">
        <f>IF(C702=1,'Data Transformation'!$G$3+0.5*'Data Transformation'!$W$25,IF(C703=1,D703-'Data Transformation'!$W$25,FALSE))</f>
        <v>#NUM!</v>
      </c>
      <c r="E702">
        <f t="array" ref="E702">IF(ISLOGICAL(D702),"",FREQUENCY(IF('Data Transformation'!$B$425:$B$8425='Bin Analysis'!$B699,'Data Transformation'!$G$425:$G$8425),D702))</f>
        <v>2001</v>
      </c>
      <c r="F702">
        <f>IF(ISLOGICAL(D702),"",E702-E701)</f>
        <v>0</v>
      </c>
      <c r="G702">
        <f>Weighting!$H$6</f>
        <v>1</v>
      </c>
      <c r="H702">
        <f t="array" ref="H702">FREQUENCY(IF('Data Transformation'!$B$4:$B$8425=B699,'Data Transformation'!$G$4:$G$8425),'Bin Analysis'!$B702)</f>
        <v>2073</v>
      </c>
      <c r="I702">
        <f>H702-H701</f>
        <v>2073</v>
      </c>
      <c r="J702">
        <f>IF(I702=0,0,1)</f>
        <v>1</v>
      </c>
      <c r="K702" t="e">
        <f>J702*Weighting!$W$6</f>
        <v>#NUM!</v>
      </c>
      <c r="M702" s="14"/>
    </row>
    <row r="703" spans="1:25" x14ac:dyDescent="0.25">
      <c r="A703" s="32" t="str">
        <f>IF(Weighting!$P$7&gt;0,B703,"")</f>
        <v/>
      </c>
      <c r="B703" t="e">
        <f>Weighting!$C$7</f>
        <v>#DIV/0!</v>
      </c>
      <c r="C703" t="e">
        <f>Weighting!$F$7</f>
        <v>#NUM!</v>
      </c>
      <c r="D703" t="e">
        <f>IF(C703=1,'Data Transformation'!$G$3+0.5*'Data Transformation'!$W$25,IF(C704=1,D704-'Data Transformation'!$W$25,FALSE))</f>
        <v>#NUM!</v>
      </c>
      <c r="E703">
        <f t="array" ref="E703">IF(ISLOGICAL(D703),"",FREQUENCY(IF('Data Transformation'!$B$425:$B$8425='Bin Analysis'!$B699,'Data Transformation'!$G$425:$G$8425),D703))</f>
        <v>2001</v>
      </c>
      <c r="F703">
        <f t="shared" ref="F703:F721" si="87">IF(ISLOGICAL(D703),"",E703-E702)</f>
        <v>0</v>
      </c>
      <c r="G703">
        <f>Weighting!$H$7</f>
        <v>0</v>
      </c>
      <c r="H703">
        <f t="array" ref="H703">FREQUENCY(IF('Data Transformation'!$B$4:$B$8425=B699,'Data Transformation'!$G$4:$G$8425),'Bin Analysis'!$B703)</f>
        <v>2073</v>
      </c>
      <c r="I703">
        <f t="shared" ref="I703:I721" si="88">H703-H702</f>
        <v>0</v>
      </c>
      <c r="J703">
        <f>IF(I703=0,0,1)</f>
        <v>0</v>
      </c>
      <c r="K703">
        <f>J703*Weighting!$W$7</f>
        <v>0</v>
      </c>
      <c r="M703" s="14"/>
    </row>
    <row r="704" spans="1:25" x14ac:dyDescent="0.25">
      <c r="A704" s="32" t="str">
        <f>IF(Weighting!$P$8&gt;0,B704,"")</f>
        <v/>
      </c>
      <c r="B704" t="e">
        <f>Weighting!$C$8</f>
        <v>#DIV/0!</v>
      </c>
      <c r="C704" t="e">
        <f>Weighting!$F$8</f>
        <v>#NUM!</v>
      </c>
      <c r="D704" t="e">
        <f>IF(C704=1,'Data Transformation'!$G$3+0.5*'Data Transformation'!$W$25,IF(C705=1,D705-'Data Transformation'!$W$25,FALSE))</f>
        <v>#NUM!</v>
      </c>
      <c r="E704">
        <f t="array" ref="E704">IF(ISLOGICAL(D704),"",FREQUENCY(IF('Data Transformation'!$B$425:$B$8425='Bin Analysis'!$B699,'Data Transformation'!$G$425:$G$8425),D704))</f>
        <v>2001</v>
      </c>
      <c r="F704">
        <f t="shared" si="87"/>
        <v>0</v>
      </c>
      <c r="G704">
        <f>Weighting!$H$8</f>
        <v>0</v>
      </c>
      <c r="H704">
        <f t="array" ref="H704">FREQUENCY(IF('Data Transformation'!$B$4:$B$8425=B699,'Data Transformation'!$G$4:$G$8425),'Bin Analysis'!$B704)</f>
        <v>2073</v>
      </c>
      <c r="I704">
        <f t="shared" si="88"/>
        <v>0</v>
      </c>
      <c r="J704">
        <f t="shared" ref="J704:J721" si="89">IF(I704=0,0,1)</f>
        <v>0</v>
      </c>
      <c r="K704">
        <f>J704*Weighting!$W$8</f>
        <v>0</v>
      </c>
      <c r="M704" s="14"/>
    </row>
    <row r="705" spans="1:13" x14ac:dyDescent="0.25">
      <c r="A705" s="32" t="str">
        <f>IF(Weighting!$P$9&gt;0,B705,"")</f>
        <v/>
      </c>
      <c r="B705" s="50" t="e">
        <f>Weighting!$C$9</f>
        <v>#DIV/0!</v>
      </c>
      <c r="C705" t="e">
        <f>Weighting!$F$9</f>
        <v>#NUM!</v>
      </c>
      <c r="D705" t="e">
        <f>IF(C705=1,'Data Transformation'!$G$3+0.5*'Data Transformation'!$W$25,IF(C706=1,D706-'Data Transformation'!$W$25,FALSE))</f>
        <v>#NUM!</v>
      </c>
      <c r="E705">
        <f t="array" ref="E705">IF(ISLOGICAL(D705),"",FREQUENCY(IF('Data Transformation'!$B$425:$B$8425='Bin Analysis'!$B699,'Data Transformation'!$G$425:$G$8425),D705))</f>
        <v>2001</v>
      </c>
      <c r="F705">
        <f t="shared" si="87"/>
        <v>0</v>
      </c>
      <c r="G705">
        <f>Weighting!$H$9</f>
        <v>0</v>
      </c>
      <c r="H705">
        <f t="array" ref="H705">FREQUENCY(IF('Data Transformation'!$B$4:$B$8425=B699,'Data Transformation'!$G$4:$G$8425),'Bin Analysis'!$B705)</f>
        <v>2073</v>
      </c>
      <c r="I705">
        <f t="shared" si="88"/>
        <v>0</v>
      </c>
      <c r="J705">
        <f t="shared" si="89"/>
        <v>0</v>
      </c>
      <c r="K705">
        <f>J705*Weighting!$W$9</f>
        <v>0</v>
      </c>
      <c r="M705" s="14"/>
    </row>
    <row r="706" spans="1:13" x14ac:dyDescent="0.25">
      <c r="A706" s="32" t="str">
        <f>IF(Weighting!$P$10&gt;0,B706,"")</f>
        <v/>
      </c>
      <c r="B706" t="e">
        <f>Weighting!$C$10</f>
        <v>#DIV/0!</v>
      </c>
      <c r="C706" t="e">
        <f>Weighting!$F$10</f>
        <v>#NUM!</v>
      </c>
      <c r="D706" t="e">
        <f>IF(C706=1,'Data Transformation'!$G$3+0.5*'Data Transformation'!$W$25,IF(C707=1,D707-'Data Transformation'!$W$25,FALSE))</f>
        <v>#NUM!</v>
      </c>
      <c r="E706">
        <f t="array" ref="E706">IF(ISLOGICAL(D706),"",FREQUENCY(IF('Data Transformation'!$B$425:$B$8425='Bin Analysis'!$B699,'Data Transformation'!$G$425:$G$8425),D706))</f>
        <v>2001</v>
      </c>
      <c r="F706">
        <f t="shared" si="87"/>
        <v>0</v>
      </c>
      <c r="G706">
        <f>Weighting!$H$10</f>
        <v>0</v>
      </c>
      <c r="H706">
        <f t="array" ref="H706">FREQUENCY(IF('Data Transformation'!$B$4:$B$8425=B699,'Data Transformation'!$G$4:$G$8425),'Bin Analysis'!$B706)</f>
        <v>2073</v>
      </c>
      <c r="I706">
        <f t="shared" si="88"/>
        <v>0</v>
      </c>
      <c r="J706">
        <f t="shared" si="89"/>
        <v>0</v>
      </c>
      <c r="K706">
        <f>J706*Weighting!$W$10</f>
        <v>0</v>
      </c>
      <c r="M706" s="14"/>
    </row>
    <row r="707" spans="1:13" x14ac:dyDescent="0.25">
      <c r="A707" s="32" t="str">
        <f>IF(Weighting!$P$11&gt;0,B707,"")</f>
        <v/>
      </c>
      <c r="B707" t="e">
        <f>Weighting!$C$11</f>
        <v>#DIV/0!</v>
      </c>
      <c r="C707" t="e">
        <f>Weighting!$F$11</f>
        <v>#NUM!</v>
      </c>
      <c r="D707" t="e">
        <f>IF(C707=1,'Data Transformation'!$G$3+0.5*'Data Transformation'!$W$25,IF(C708=1,D708-'Data Transformation'!$W$25,FALSE))</f>
        <v>#NUM!</v>
      </c>
      <c r="E707">
        <f t="array" ref="E707">IF(ISLOGICAL(D707),"",FREQUENCY(IF('Data Transformation'!$B$425:$B$8425='Bin Analysis'!$B699,'Data Transformation'!$G$425:$G$8425),D707))</f>
        <v>2001</v>
      </c>
      <c r="F707">
        <f t="shared" si="87"/>
        <v>0</v>
      </c>
      <c r="G707">
        <f>Weighting!$H$11</f>
        <v>0</v>
      </c>
      <c r="H707">
        <f t="array" ref="H707">FREQUENCY(IF('Data Transformation'!$B$4:$B$8425=B699,'Data Transformation'!$G$4:$G$8425),'Bin Analysis'!$B707)</f>
        <v>2073</v>
      </c>
      <c r="I707">
        <f t="shared" si="88"/>
        <v>0</v>
      </c>
      <c r="J707">
        <f t="shared" si="89"/>
        <v>0</v>
      </c>
      <c r="K707">
        <f>J707*Weighting!$W$11</f>
        <v>0</v>
      </c>
      <c r="M707" s="14"/>
    </row>
    <row r="708" spans="1:13" x14ac:dyDescent="0.25">
      <c r="A708" s="32" t="str">
        <f>IF(Weighting!$P$12&gt;0,B708,"")</f>
        <v/>
      </c>
      <c r="B708" t="e">
        <f>Weighting!$C$12</f>
        <v>#DIV/0!</v>
      </c>
      <c r="C708" t="e">
        <f>Weighting!$F$12</f>
        <v>#NUM!</v>
      </c>
      <c r="D708" t="e">
        <f>IF(C708=1,'Data Transformation'!$G$3+0.5*'Data Transformation'!$W$25,IF(C709=1,D709-'Data Transformation'!$W$25,FALSE))</f>
        <v>#NUM!</v>
      </c>
      <c r="E708">
        <f t="array" ref="E708">IF(ISLOGICAL(D708),"",FREQUENCY(IF('Data Transformation'!$B$425:$B$8425='Bin Analysis'!$B699,'Data Transformation'!$G$425:$G$8425),D708))</f>
        <v>2001</v>
      </c>
      <c r="F708">
        <f t="shared" si="87"/>
        <v>0</v>
      </c>
      <c r="G708">
        <f>Weighting!$H$12</f>
        <v>0</v>
      </c>
      <c r="H708">
        <f t="array" ref="H708">FREQUENCY(IF('Data Transformation'!$B$4:$B$8425=B699,'Data Transformation'!$G$4:$G$8425),'Bin Analysis'!$B708)</f>
        <v>2073</v>
      </c>
      <c r="I708">
        <f t="shared" si="88"/>
        <v>0</v>
      </c>
      <c r="J708">
        <f t="shared" si="89"/>
        <v>0</v>
      </c>
      <c r="K708">
        <f>J708*Weighting!$W$12</f>
        <v>0</v>
      </c>
      <c r="M708" s="14"/>
    </row>
    <row r="709" spans="1:13" x14ac:dyDescent="0.25">
      <c r="A709" s="32" t="str">
        <f>IF(Weighting!$P$13&gt;0,B709,"")</f>
        <v/>
      </c>
      <c r="B709" t="e">
        <f>Weighting!$C$13</f>
        <v>#DIV/0!</v>
      </c>
      <c r="C709" t="e">
        <f>Weighting!$F$13</f>
        <v>#NUM!</v>
      </c>
      <c r="D709" t="e">
        <f>IF(C709=1,'Data Transformation'!$G$3+0.5*'Data Transformation'!$W$25,IF(C710=1,D710-'Data Transformation'!$W$25,FALSE))</f>
        <v>#NUM!</v>
      </c>
      <c r="E709">
        <f t="array" ref="E709">IF(ISLOGICAL(D709),"",FREQUENCY(IF('Data Transformation'!$B$425:$B$8425='Bin Analysis'!$B699,'Data Transformation'!$G$425:$G$8425),D709))</f>
        <v>2001</v>
      </c>
      <c r="F709">
        <f t="shared" si="87"/>
        <v>0</v>
      </c>
      <c r="G709">
        <f>Weighting!$H$13</f>
        <v>0</v>
      </c>
      <c r="H709">
        <f t="array" ref="H709">FREQUENCY(IF('Data Transformation'!$B$4:$B$8425=B699,'Data Transformation'!$G$4:$G$8425),'Bin Analysis'!$B709)</f>
        <v>2073</v>
      </c>
      <c r="I709">
        <f t="shared" si="88"/>
        <v>0</v>
      </c>
      <c r="J709">
        <f t="shared" si="89"/>
        <v>0</v>
      </c>
      <c r="K709">
        <f>J709*Weighting!$W$13</f>
        <v>0</v>
      </c>
      <c r="M709" s="14"/>
    </row>
    <row r="710" spans="1:13" x14ac:dyDescent="0.25">
      <c r="A710" s="32" t="str">
        <f>IF(Weighting!$P$14&gt;0,B710,"")</f>
        <v/>
      </c>
      <c r="B710" t="e">
        <f>Weighting!$C$14</f>
        <v>#DIV/0!</v>
      </c>
      <c r="C710" t="e">
        <f>Weighting!$F$14</f>
        <v>#NUM!</v>
      </c>
      <c r="D710" t="e">
        <f>IF(C710=1,'Data Transformation'!$G$3+0.5*'Data Transformation'!$W$25,IF(C711=1,D711-'Data Transformation'!$W$25,FALSE))</f>
        <v>#NUM!</v>
      </c>
      <c r="E710">
        <f t="array" ref="E710">IF(ISLOGICAL(D710),"",FREQUENCY(IF('Data Transformation'!$B$425:$B$8425='Bin Analysis'!$B699,'Data Transformation'!$G$425:$G$8425),D710))</f>
        <v>2001</v>
      </c>
      <c r="F710">
        <f t="shared" si="87"/>
        <v>0</v>
      </c>
      <c r="G710">
        <f>Weighting!$H$14</f>
        <v>0</v>
      </c>
      <c r="H710">
        <f t="array" ref="H710">FREQUENCY(IF('Data Transformation'!$B$4:$B$8425=B699,'Data Transformation'!$G$4:$G$8425),'Bin Analysis'!$B710)</f>
        <v>2073</v>
      </c>
      <c r="I710">
        <f t="shared" si="88"/>
        <v>0</v>
      </c>
      <c r="J710">
        <f t="shared" si="89"/>
        <v>0</v>
      </c>
      <c r="K710">
        <f>J710*Weighting!$W$14</f>
        <v>0</v>
      </c>
      <c r="M710" s="14"/>
    </row>
    <row r="711" spans="1:13" x14ac:dyDescent="0.25">
      <c r="A711" s="32" t="str">
        <f>IF(Weighting!$P$15&gt;0,B711,"")</f>
        <v/>
      </c>
      <c r="B711" t="e">
        <f>Weighting!$C$15</f>
        <v>#DIV/0!</v>
      </c>
      <c r="C711" t="e">
        <f>Weighting!$F$15</f>
        <v>#NUM!</v>
      </c>
      <c r="D711" t="e">
        <f>IF(C711=1,'Data Transformation'!$G$3+0.5*'Data Transformation'!$W$25,IF(C712=1,D712-'Data Transformation'!$W$25,FALSE))</f>
        <v>#NUM!</v>
      </c>
      <c r="E711">
        <f t="array" ref="E711">IF(ISLOGICAL(D711),"",FREQUENCY(IF('Data Transformation'!$B$425:$B$8425='Bin Analysis'!$B699,'Data Transformation'!$G$425:$G$8425),D711))</f>
        <v>2001</v>
      </c>
      <c r="F711">
        <f t="shared" si="87"/>
        <v>0</v>
      </c>
      <c r="G711">
        <f>Weighting!$H$15</f>
        <v>0</v>
      </c>
      <c r="H711">
        <f t="array" ref="H711">FREQUENCY(IF('Data Transformation'!$B$4:$B$8425=B699,'Data Transformation'!$G$4:$G$8425),'Bin Analysis'!$B711)</f>
        <v>2073</v>
      </c>
      <c r="I711">
        <f t="shared" si="88"/>
        <v>0</v>
      </c>
      <c r="J711">
        <f t="shared" si="89"/>
        <v>0</v>
      </c>
      <c r="K711">
        <f>J711*Weighting!$W$15</f>
        <v>0</v>
      </c>
      <c r="M711" s="14"/>
    </row>
    <row r="712" spans="1:13" x14ac:dyDescent="0.25">
      <c r="A712" s="32" t="str">
        <f>IF(Weighting!$P$16&gt;0,B712,"")</f>
        <v/>
      </c>
      <c r="B712" t="e">
        <f>Weighting!$C$16</f>
        <v>#DIV/0!</v>
      </c>
      <c r="C712" t="e">
        <f>Weighting!$F$16</f>
        <v>#NUM!</v>
      </c>
      <c r="D712" t="e">
        <f>IF(C712=1,'Data Transformation'!$G$3+0.5*'Data Transformation'!$W$25,IF(C713=1,D713-'Data Transformation'!$W$25,FALSE))</f>
        <v>#NUM!</v>
      </c>
      <c r="E712">
        <f t="array" ref="E712">IF(ISLOGICAL(D712),"",FREQUENCY(IF('Data Transformation'!$B$425:$B$8425='Bin Analysis'!$B699,'Data Transformation'!$G$425:$G$8425),D712))</f>
        <v>2001</v>
      </c>
      <c r="F712">
        <f t="shared" si="87"/>
        <v>0</v>
      </c>
      <c r="G712">
        <f>Weighting!$H$16</f>
        <v>0</v>
      </c>
      <c r="H712">
        <f t="array" ref="H712">FREQUENCY(IF('Data Transformation'!$B$4:$B$8425=B699,'Data Transformation'!$G$4:$G$8425),'Bin Analysis'!$B712)</f>
        <v>2073</v>
      </c>
      <c r="I712">
        <f t="shared" si="88"/>
        <v>0</v>
      </c>
      <c r="J712">
        <f t="shared" si="89"/>
        <v>0</v>
      </c>
      <c r="K712">
        <f>J712*Weighting!$W$16</f>
        <v>0</v>
      </c>
      <c r="M712" s="14"/>
    </row>
    <row r="713" spans="1:13" x14ac:dyDescent="0.25">
      <c r="A713" s="32" t="str">
        <f>IF(Weighting!$P$17&gt;0,B713,"")</f>
        <v/>
      </c>
      <c r="B713" t="e">
        <f>Weighting!$C$17</f>
        <v>#DIV/0!</v>
      </c>
      <c r="C713" t="e">
        <f>Weighting!$F$17</f>
        <v>#NUM!</v>
      </c>
      <c r="D713" t="e">
        <f>IF(C713=1,'Data Transformation'!$G$3+0.5*'Data Transformation'!$W$25,IF(C714=1,D714-'Data Transformation'!$W$25,FALSE))</f>
        <v>#NUM!</v>
      </c>
      <c r="E713">
        <f t="array" ref="E713">IF(ISLOGICAL(D713),"",FREQUENCY(IF('Data Transformation'!$B$425:$B$8425='Bin Analysis'!$B699,'Data Transformation'!$G$425:$G$8425),D713))</f>
        <v>2001</v>
      </c>
      <c r="F713">
        <f t="shared" si="87"/>
        <v>0</v>
      </c>
      <c r="G713">
        <f>Weighting!$H$17</f>
        <v>0</v>
      </c>
      <c r="H713">
        <f t="array" ref="H713">FREQUENCY(IF('Data Transformation'!$B$4:$B$8425=B699,'Data Transformation'!$G$4:$G$8425),'Bin Analysis'!$B713)</f>
        <v>2073</v>
      </c>
      <c r="I713">
        <f t="shared" si="88"/>
        <v>0</v>
      </c>
      <c r="J713">
        <f t="shared" si="89"/>
        <v>0</v>
      </c>
      <c r="K713">
        <f>J713*Weighting!$W$17</f>
        <v>0</v>
      </c>
      <c r="M713" s="14"/>
    </row>
    <row r="714" spans="1:13" x14ac:dyDescent="0.25">
      <c r="A714" s="32" t="str">
        <f>IF(Weighting!$P$18&gt;0,B714,"")</f>
        <v/>
      </c>
      <c r="B714" t="e">
        <f>Weighting!$C$18</f>
        <v>#DIV/0!</v>
      </c>
      <c r="C714" t="e">
        <f>Weighting!$F$18</f>
        <v>#NUM!</v>
      </c>
      <c r="D714" t="e">
        <f>IF(C714=1,'Data Transformation'!$G$3+0.5*'Data Transformation'!$W$25,IF(C715=1,D715-'Data Transformation'!$W$25,FALSE))</f>
        <v>#NUM!</v>
      </c>
      <c r="E714">
        <f t="array" ref="E714">IF(ISLOGICAL(D714),"",FREQUENCY(IF('Data Transformation'!$B$425:$B$8425='Bin Analysis'!$B699,'Data Transformation'!$G$425:$G$8425),D714))</f>
        <v>2001</v>
      </c>
      <c r="F714">
        <f t="shared" si="87"/>
        <v>0</v>
      </c>
      <c r="G714">
        <f>Weighting!$H$18</f>
        <v>0</v>
      </c>
      <c r="H714">
        <f t="array" ref="H714">FREQUENCY(IF('Data Transformation'!$B$4:$B$8425=B699,'Data Transformation'!$G$4:$G$8425),'Bin Analysis'!$B714)</f>
        <v>2073</v>
      </c>
      <c r="I714">
        <f t="shared" si="88"/>
        <v>0</v>
      </c>
      <c r="J714">
        <f t="shared" si="89"/>
        <v>0</v>
      </c>
      <c r="K714">
        <f>J714*Weighting!$W$18</f>
        <v>0</v>
      </c>
      <c r="M714" s="14"/>
    </row>
    <row r="715" spans="1:13" x14ac:dyDescent="0.25">
      <c r="A715" s="32" t="str">
        <f>IF(Weighting!$P$19&gt;0,B715,"")</f>
        <v/>
      </c>
      <c r="B715" t="e">
        <f>Weighting!$C$19</f>
        <v>#DIV/0!</v>
      </c>
      <c r="C715" t="e">
        <f>Weighting!$F$19</f>
        <v>#NUM!</v>
      </c>
      <c r="D715" t="e">
        <f>IF(C715=1,'Data Transformation'!$G$3+0.5*'Data Transformation'!$W$25,IF(C716=1,D716-'Data Transformation'!$W$25,FALSE))</f>
        <v>#NUM!</v>
      </c>
      <c r="E715">
        <f t="array" ref="E715">IF(ISLOGICAL(D715),"",FREQUENCY(IF('Data Transformation'!$B$425:$B$8425='Bin Analysis'!$B699,'Data Transformation'!$G$425:$G$8425),D715))</f>
        <v>2001</v>
      </c>
      <c r="F715">
        <f t="shared" si="87"/>
        <v>0</v>
      </c>
      <c r="G715">
        <f>Weighting!$H$19</f>
        <v>0</v>
      </c>
      <c r="H715">
        <f t="array" ref="H715">FREQUENCY(IF('Data Transformation'!$B$4:$B$8425=B699,'Data Transformation'!$G$4:$G$8425),'Bin Analysis'!$B715)</f>
        <v>2073</v>
      </c>
      <c r="I715">
        <f t="shared" si="88"/>
        <v>0</v>
      </c>
      <c r="J715">
        <f t="shared" si="89"/>
        <v>0</v>
      </c>
      <c r="K715">
        <f>J715*Weighting!$W$19</f>
        <v>0</v>
      </c>
      <c r="M715" s="14"/>
    </row>
    <row r="716" spans="1:13" x14ac:dyDescent="0.25">
      <c r="A716" s="32" t="str">
        <f>IF(Weighting!$P$20&gt;0,B716,"")</f>
        <v/>
      </c>
      <c r="B716" t="e">
        <f>Weighting!$C$20</f>
        <v>#DIV/0!</v>
      </c>
      <c r="C716" t="e">
        <f>Weighting!$F$20</f>
        <v>#NUM!</v>
      </c>
      <c r="D716" t="e">
        <f>IF(C716=1,'Data Transformation'!$G$3+0.5*'Data Transformation'!$W$25,IF(C717=1,D717-'Data Transformation'!$W$25,FALSE))</f>
        <v>#NUM!</v>
      </c>
      <c r="E716">
        <f t="array" ref="E716">IF(ISLOGICAL(D716),"",FREQUENCY(IF('Data Transformation'!$B$425:$B$8425='Bin Analysis'!$B699,'Data Transformation'!$G$425:$G$8425),D716))</f>
        <v>2001</v>
      </c>
      <c r="F716">
        <f t="shared" si="87"/>
        <v>0</v>
      </c>
      <c r="G716">
        <f>Weighting!$H$20</f>
        <v>0</v>
      </c>
      <c r="H716">
        <f t="array" ref="H716">FREQUENCY(IF('Data Transformation'!$B$4:$B$8425=B699,'Data Transformation'!$G$4:$G$8425),'Bin Analysis'!$B716)</f>
        <v>2073</v>
      </c>
      <c r="I716">
        <f t="shared" si="88"/>
        <v>0</v>
      </c>
      <c r="J716">
        <f t="shared" si="89"/>
        <v>0</v>
      </c>
      <c r="K716">
        <f>J716*Weighting!$W$20</f>
        <v>0</v>
      </c>
      <c r="M716" s="14"/>
    </row>
    <row r="717" spans="1:13" x14ac:dyDescent="0.25">
      <c r="A717" s="32" t="str">
        <f>IF(Weighting!$P$21&gt;0,B717,"")</f>
        <v/>
      </c>
      <c r="B717" t="e">
        <f>Weighting!$C$21</f>
        <v>#DIV/0!</v>
      </c>
      <c r="C717" t="e">
        <f>Weighting!$F$21</f>
        <v>#NUM!</v>
      </c>
      <c r="D717" t="e">
        <f>IF(C717=1,'Data Transformation'!$G$3+0.5*'Data Transformation'!$W$25,IF(C718=1,D718-'Data Transformation'!$W$25,FALSE))</f>
        <v>#NUM!</v>
      </c>
      <c r="E717">
        <f t="array" ref="E717">IF(ISLOGICAL(D717),"",FREQUENCY(IF('Data Transformation'!$B$425:$B$8425='Bin Analysis'!$B699,'Data Transformation'!$G$425:$G$8425),D717))</f>
        <v>2001</v>
      </c>
      <c r="F717">
        <f t="shared" si="87"/>
        <v>0</v>
      </c>
      <c r="G717">
        <f>Weighting!$H$21</f>
        <v>0</v>
      </c>
      <c r="H717">
        <f t="array" ref="H717">FREQUENCY(IF('Data Transformation'!$B$4:$B$8425=B699,'Data Transformation'!$G$4:$G$8425),'Bin Analysis'!$B717)</f>
        <v>2073</v>
      </c>
      <c r="I717">
        <f t="shared" si="88"/>
        <v>0</v>
      </c>
      <c r="J717">
        <f t="shared" si="89"/>
        <v>0</v>
      </c>
      <c r="K717">
        <f>J717*Weighting!$W$21</f>
        <v>0</v>
      </c>
      <c r="M717" s="14"/>
    </row>
    <row r="718" spans="1:13" x14ac:dyDescent="0.25">
      <c r="A718" s="32" t="str">
        <f>IF(Weighting!$P$22&gt;0,B718,"")</f>
        <v/>
      </c>
      <c r="B718" t="e">
        <f>Weighting!$C$22</f>
        <v>#DIV/0!</v>
      </c>
      <c r="C718" t="e">
        <f>Weighting!$F$22</f>
        <v>#NUM!</v>
      </c>
      <c r="D718" t="e">
        <f>IF(C718=1,'Data Transformation'!$G$3+0.5*'Data Transformation'!$W$25,IF(C719=1,D719-'Data Transformation'!$W$25,FALSE))</f>
        <v>#NUM!</v>
      </c>
      <c r="E718">
        <f t="array" ref="E718">IF(ISLOGICAL(D718),"",FREQUENCY(IF('Data Transformation'!$B$425:$B$8425='Bin Analysis'!$B699,'Data Transformation'!$G$425:$G$8425),D718))</f>
        <v>2001</v>
      </c>
      <c r="F718">
        <f t="shared" si="87"/>
        <v>0</v>
      </c>
      <c r="G718">
        <f>Weighting!$H$22</f>
        <v>0</v>
      </c>
      <c r="H718">
        <f t="array" ref="H718">FREQUENCY(IF('Data Transformation'!$B$4:$B$8425=B699,'Data Transformation'!$G$4:$G$8425),'Bin Analysis'!$B718)</f>
        <v>2073</v>
      </c>
      <c r="I718">
        <f t="shared" si="88"/>
        <v>0</v>
      </c>
      <c r="J718">
        <f t="shared" si="89"/>
        <v>0</v>
      </c>
      <c r="K718">
        <f>J718*Weighting!$W$22</f>
        <v>0</v>
      </c>
      <c r="M718" s="14"/>
    </row>
    <row r="719" spans="1:13" x14ac:dyDescent="0.25">
      <c r="A719" s="32" t="str">
        <f>IF(Weighting!$P$23&gt;0,B719,"")</f>
        <v/>
      </c>
      <c r="B719" t="e">
        <f>Weighting!$C$23</f>
        <v>#DIV/0!</v>
      </c>
      <c r="C719" t="e">
        <f>Weighting!$F$23</f>
        <v>#NUM!</v>
      </c>
      <c r="D719" t="e">
        <f>IF(C719=1,'Data Transformation'!$G$3+0.5*'Data Transformation'!$W$25,IF(C720=1,D720-'Data Transformation'!$W$25,FALSE))</f>
        <v>#NUM!</v>
      </c>
      <c r="E719">
        <f t="array" ref="E719">IF(ISLOGICAL(D719),"",FREQUENCY(IF('Data Transformation'!$B$425:$B$8425='Bin Analysis'!$B699,'Data Transformation'!$G$425:$G$8425),D719))</f>
        <v>2001</v>
      </c>
      <c r="F719">
        <f t="shared" si="87"/>
        <v>0</v>
      </c>
      <c r="G719">
        <f>Weighting!$H$23</f>
        <v>0</v>
      </c>
      <c r="H719">
        <f t="array" ref="H719">FREQUENCY(IF('Data Transformation'!$B$4:$B$8425=B699,'Data Transformation'!$G$4:$G$8425),'Bin Analysis'!$B719)</f>
        <v>2073</v>
      </c>
      <c r="I719">
        <f t="shared" si="88"/>
        <v>0</v>
      </c>
      <c r="J719">
        <f t="shared" si="89"/>
        <v>0</v>
      </c>
      <c r="K719">
        <f>J719*Weighting!$W$23</f>
        <v>0</v>
      </c>
      <c r="M719" s="14"/>
    </row>
    <row r="720" spans="1:13" x14ac:dyDescent="0.25">
      <c r="A720" s="32" t="str">
        <f>IF(Weighting!$P$24&gt;0,B720,"")</f>
        <v/>
      </c>
      <c r="B720" t="e">
        <f>Weighting!$C$24</f>
        <v>#DIV/0!</v>
      </c>
      <c r="C720" t="e">
        <f>Weighting!$F$24</f>
        <v>#NUM!</v>
      </c>
      <c r="D720" t="e">
        <f>IF(C720=1,'Data Transformation'!$G$3+0.5*'Data Transformation'!$W$25,IF(C721=1,D721-'Data Transformation'!$W$25,FALSE))</f>
        <v>#NUM!</v>
      </c>
      <c r="E720">
        <f t="array" ref="E720">IF(ISLOGICAL(D720),"",FREQUENCY(IF('Data Transformation'!$B$425:$B$8425='Bin Analysis'!$B699,'Data Transformation'!$G$425:$G$8425),D720))</f>
        <v>2001</v>
      </c>
      <c r="F720">
        <f t="shared" si="87"/>
        <v>0</v>
      </c>
      <c r="G720">
        <f>Weighting!$H$24</f>
        <v>0</v>
      </c>
      <c r="H720">
        <f t="array" ref="H720">FREQUENCY(IF('Data Transformation'!$B$4:$B$8425=B699,'Data Transformation'!$G$4:$G$8425),'Bin Analysis'!$B720)</f>
        <v>2073</v>
      </c>
      <c r="I720">
        <f t="shared" si="88"/>
        <v>0</v>
      </c>
      <c r="J720">
        <f t="shared" si="89"/>
        <v>0</v>
      </c>
      <c r="K720">
        <f>J720*Weighting!$W$24</f>
        <v>0</v>
      </c>
      <c r="M720" s="14"/>
    </row>
    <row r="721" spans="1:25" x14ac:dyDescent="0.25">
      <c r="A721" s="32" t="str">
        <f>IF(Weighting!$P$25&gt;0,B721,"")</f>
        <v/>
      </c>
      <c r="B721" t="e">
        <f>Weighting!$C$25</f>
        <v>#DIV/0!</v>
      </c>
      <c r="C721" t="e">
        <f>Weighting!$F$25</f>
        <v>#NUM!</v>
      </c>
      <c r="D721" t="e">
        <f>IF(C721=1,'Data Transformation'!$G$3+0.5*'Data Transformation'!$W$25,IF(C722=1,D722-'Data Transformation'!$W$25,FALSE))</f>
        <v>#NUM!</v>
      </c>
      <c r="E721">
        <f t="array" ref="E721">IF(ISLOGICAL(D721),"",FREQUENCY(IF('Data Transformation'!$B$425:$B$8425='Bin Analysis'!$B699,'Data Transformation'!$G$425:$G$8425),D721))</f>
        <v>2001</v>
      </c>
      <c r="F721">
        <f t="shared" si="87"/>
        <v>0</v>
      </c>
      <c r="G721">
        <f>Weighting!$H$25</f>
        <v>0</v>
      </c>
      <c r="H721">
        <f t="array" ref="H721">FREQUENCY(IF('Data Transformation'!$B$4:$B$8425=B699,'Data Transformation'!$G$4:$G$8425),'Bin Analysis'!$B721)</f>
        <v>2073</v>
      </c>
      <c r="I721">
        <f t="shared" si="88"/>
        <v>0</v>
      </c>
      <c r="J721">
        <f t="shared" si="89"/>
        <v>0</v>
      </c>
      <c r="K721">
        <f>J721*Weighting!$W$25</f>
        <v>0</v>
      </c>
      <c r="M721" s="14"/>
    </row>
    <row r="722" spans="1:25" x14ac:dyDescent="0.25">
      <c r="N722" s="57"/>
      <c r="O722"/>
      <c r="P722"/>
      <c r="Q722"/>
      <c r="R722"/>
    </row>
    <row r="723" spans="1:25" ht="23.25" x14ac:dyDescent="0.35">
      <c r="A723" s="21" t="s">
        <v>0</v>
      </c>
      <c r="B723" s="21" t="str">
        <f>IFERROR(VLOOKUP(C723,'Data Transformation'!$L$6:$M$426,2,FALSE),"")</f>
        <v/>
      </c>
      <c r="C723" s="21">
        <f>C699+1</f>
        <v>30</v>
      </c>
      <c r="D723" s="21"/>
      <c r="E723" s="21"/>
      <c r="F723" s="21"/>
      <c r="G723" s="21"/>
      <c r="H723" s="22"/>
      <c r="I723" s="22"/>
      <c r="J723" s="22"/>
      <c r="K723" s="21"/>
      <c r="L723" s="21" t="str">
        <f>B723</f>
        <v/>
      </c>
      <c r="M723" s="23" t="e">
        <f>INDEX('Data Transformation'!$O$4:$O$424,MATCH($B723,'Data Transformation'!$M$4:$M$424,0),MATCH($M$2,'Data Transformation'!$O$3,0))</f>
        <v>#N/A</v>
      </c>
      <c r="N723" s="27" t="e">
        <f>IF('Input and Summary Results'!$J$16="minimum",'Bin Analysis'!X724/(M723-1),'Bin Analysis'!Y723/('Bin Analysis'!M723-1))</f>
        <v>#N/A</v>
      </c>
      <c r="O723" s="27" t="e">
        <f>IF(M723=FALSE,NA(),(VLOOKUP(1,C726:K745,4,FALSE))/(M723-1))</f>
        <v>#N/A</v>
      </c>
      <c r="P723" s="27" t="e">
        <f>IF(M723=FALSE,NA(),SUM(J726:J745)/Weighting!$S$5)</f>
        <v>#N/A</v>
      </c>
      <c r="Q723" s="27" t="e">
        <f>IF(M723=FALSE,NA(),SUM(K726:K745)/Weighting!$S$6)</f>
        <v>#N/A</v>
      </c>
      <c r="R723" s="27" t="e">
        <f>IF(M723=FALSE,NA(),(VLOOKUP(1,G726:K745,3,FALSE))/(M723-1))</f>
        <v>#N/A</v>
      </c>
      <c r="S723" s="22" t="e">
        <f>IF(M723=FALSE,NA(),IF(SUM(J726:J745)=2,"yes","no"))</f>
        <v>#N/A</v>
      </c>
      <c r="X723" s="2" cm="2">
        <f t="array" ref="X723:X724">FREQUENCY(IF('Data Transformation'!$B$425:$B$6424='Bin Analysis'!L723,'Data Transformation'!$G$425:$G$6424),'Data Transformation'!$U$11)</f>
        <v>0</v>
      </c>
      <c r="Y723" s="2" cm="2">
        <f t="array" ref="Y723:Y724">FREQUENCY(IF('Data Transformation'!$B$425:$B$6424='Bin Analysis'!L723,'Data Transformation'!$G$425:$G$6424),'Data Transformation'!$U$12)</f>
        <v>0</v>
      </c>
    </row>
    <row r="724" spans="1:25" x14ac:dyDescent="0.25">
      <c r="A724" s="14" t="s">
        <v>67</v>
      </c>
      <c r="B724" t="s">
        <v>47</v>
      </c>
      <c r="C724" t="s">
        <v>5</v>
      </c>
      <c r="D724" t="s">
        <v>100</v>
      </c>
      <c r="E724" t="s">
        <v>101</v>
      </c>
      <c r="F724" t="s">
        <v>102</v>
      </c>
      <c r="G724" t="s">
        <v>70</v>
      </c>
      <c r="H724" t="s">
        <v>31</v>
      </c>
      <c r="I724" t="s">
        <v>32</v>
      </c>
      <c r="J724" t="s">
        <v>46</v>
      </c>
      <c r="K724" s="14" t="s">
        <v>45</v>
      </c>
      <c r="M724" s="14"/>
      <c r="X724" s="2">
        <v>0</v>
      </c>
      <c r="Y724" s="2">
        <v>0</v>
      </c>
    </row>
    <row r="725" spans="1:25" x14ac:dyDescent="0.25">
      <c r="A725" s="32"/>
      <c r="D725" t="e">
        <f>IF(C725=1,'Data Transformation'!$G$3+0.5*'Data Transformation'!$W$25,IF(C726=1,D726-'Data Transformation'!$W$25,FALSE))</f>
        <v>#NUM!</v>
      </c>
      <c r="E725">
        <f t="array" ref="E725">IF(ISLOGICAL(D725),"",FREQUENCY(IF('Data Transformation'!$B$425:$B$8425='Bin Analysis'!$B723,'Data Transformation'!$G$425:$G$8425),D725))</f>
        <v>2001</v>
      </c>
      <c r="F725" t="e">
        <f>IF(ISLOGICAL(D725),"",E725-E724)</f>
        <v>#VALUE!</v>
      </c>
      <c r="M725" s="14"/>
    </row>
    <row r="726" spans="1:25" x14ac:dyDescent="0.25">
      <c r="A726" s="32" t="e">
        <f>IF(Weighting!$P$6&gt;0,B726,"")</f>
        <v>#NUM!</v>
      </c>
      <c r="B726" t="e">
        <f>Weighting!$C$6</f>
        <v>#DIV/0!</v>
      </c>
      <c r="C726" t="e">
        <f>Weighting!$F$6</f>
        <v>#NUM!</v>
      </c>
      <c r="D726" t="e">
        <f>IF(C726=1,'Data Transformation'!$G$3+0.5*'Data Transformation'!$W$25,IF(C727=1,D727-'Data Transformation'!$W$25,FALSE))</f>
        <v>#NUM!</v>
      </c>
      <c r="E726">
        <f t="array" ref="E726">IF(ISLOGICAL(D726),"",FREQUENCY(IF('Data Transformation'!$B$425:$B$8425='Bin Analysis'!$B723,'Data Transformation'!$G$425:$G$8425),D726))</f>
        <v>2001</v>
      </c>
      <c r="F726">
        <f>IF(ISLOGICAL(D726),"",E726-E725)</f>
        <v>0</v>
      </c>
      <c r="G726">
        <f>Weighting!$H$6</f>
        <v>1</v>
      </c>
      <c r="H726">
        <f t="array" ref="H726">FREQUENCY(IF('Data Transformation'!$B$4:$B$8425=B723,'Data Transformation'!$G$4:$G$8425),'Bin Analysis'!$B726)</f>
        <v>2073</v>
      </c>
      <c r="I726">
        <f>H726-H725</f>
        <v>2073</v>
      </c>
      <c r="J726">
        <f>IF(I726=0,0,1)</f>
        <v>1</v>
      </c>
      <c r="K726" t="e">
        <f>J726*Weighting!$W$6</f>
        <v>#NUM!</v>
      </c>
      <c r="M726" s="14"/>
    </row>
    <row r="727" spans="1:25" x14ac:dyDescent="0.25">
      <c r="A727" s="32" t="str">
        <f>IF(Weighting!$P$7&gt;0,B727,"")</f>
        <v/>
      </c>
      <c r="B727" t="e">
        <f>Weighting!$C$7</f>
        <v>#DIV/0!</v>
      </c>
      <c r="C727" t="e">
        <f>Weighting!$F$7</f>
        <v>#NUM!</v>
      </c>
      <c r="D727" t="e">
        <f>IF(C727=1,'Data Transformation'!$G$3+0.5*'Data Transformation'!$W$25,IF(C728=1,D728-'Data Transformation'!$W$25,FALSE))</f>
        <v>#NUM!</v>
      </c>
      <c r="E727">
        <f t="array" ref="E727">IF(ISLOGICAL(D727),"",FREQUENCY(IF('Data Transformation'!$B$425:$B$8425='Bin Analysis'!$B723,'Data Transformation'!$G$425:$G$8425),D727))</f>
        <v>2001</v>
      </c>
      <c r="F727">
        <f t="shared" ref="F727:F745" si="90">IF(ISLOGICAL(D727),"",E727-E726)</f>
        <v>0</v>
      </c>
      <c r="G727">
        <f>Weighting!$H$7</f>
        <v>0</v>
      </c>
      <c r="H727">
        <f t="array" ref="H727">FREQUENCY(IF('Data Transformation'!$B$4:$B$8425=B723,'Data Transformation'!$G$4:$G$8425),'Bin Analysis'!$B727)</f>
        <v>2073</v>
      </c>
      <c r="I727">
        <f t="shared" ref="I727:I745" si="91">H727-H726</f>
        <v>0</v>
      </c>
      <c r="J727">
        <f>IF(I727=0,0,1)</f>
        <v>0</v>
      </c>
      <c r="K727">
        <f>J727*Weighting!$W$7</f>
        <v>0</v>
      </c>
      <c r="M727" s="14"/>
    </row>
    <row r="728" spans="1:25" x14ac:dyDescent="0.25">
      <c r="A728" s="32" t="str">
        <f>IF(Weighting!$P$8&gt;0,B728,"")</f>
        <v/>
      </c>
      <c r="B728" t="e">
        <f>Weighting!$C$8</f>
        <v>#DIV/0!</v>
      </c>
      <c r="C728" t="e">
        <f>Weighting!$F$8</f>
        <v>#NUM!</v>
      </c>
      <c r="D728" t="e">
        <f>IF(C728=1,'Data Transformation'!$G$3+0.5*'Data Transformation'!$W$25,IF(C729=1,D729-'Data Transformation'!$W$25,FALSE))</f>
        <v>#NUM!</v>
      </c>
      <c r="E728">
        <f t="array" ref="E728">IF(ISLOGICAL(D728),"",FREQUENCY(IF('Data Transformation'!$B$425:$B$8425='Bin Analysis'!$B723,'Data Transformation'!$G$425:$G$8425),D728))</f>
        <v>2001</v>
      </c>
      <c r="F728">
        <f t="shared" si="90"/>
        <v>0</v>
      </c>
      <c r="G728">
        <f>Weighting!$H$8</f>
        <v>0</v>
      </c>
      <c r="H728">
        <f t="array" ref="H728">FREQUENCY(IF('Data Transformation'!$B$4:$B$8425=B723,'Data Transformation'!$G$4:$G$8425),'Bin Analysis'!$B728)</f>
        <v>2073</v>
      </c>
      <c r="I728">
        <f t="shared" si="91"/>
        <v>0</v>
      </c>
      <c r="J728">
        <f t="shared" ref="J728:J745" si="92">IF(I728=0,0,1)</f>
        <v>0</v>
      </c>
      <c r="K728">
        <f>J728*Weighting!$W$8</f>
        <v>0</v>
      </c>
      <c r="M728" s="14"/>
    </row>
    <row r="729" spans="1:25" x14ac:dyDescent="0.25">
      <c r="A729" s="32" t="str">
        <f>IF(Weighting!$P$9&gt;0,B729,"")</f>
        <v/>
      </c>
      <c r="B729" s="50" t="e">
        <f>Weighting!$C$9</f>
        <v>#DIV/0!</v>
      </c>
      <c r="C729" t="e">
        <f>Weighting!$F$9</f>
        <v>#NUM!</v>
      </c>
      <c r="D729" t="e">
        <f>IF(C729=1,'Data Transformation'!$G$3+0.5*'Data Transformation'!$W$25,IF(C730=1,D730-'Data Transformation'!$W$25,FALSE))</f>
        <v>#NUM!</v>
      </c>
      <c r="E729">
        <f t="array" ref="E729">IF(ISLOGICAL(D729),"",FREQUENCY(IF('Data Transformation'!$B$425:$B$8425='Bin Analysis'!$B723,'Data Transformation'!$G$425:$G$8425),D729))</f>
        <v>2001</v>
      </c>
      <c r="F729">
        <f t="shared" si="90"/>
        <v>0</v>
      </c>
      <c r="G729">
        <f>Weighting!$H$9</f>
        <v>0</v>
      </c>
      <c r="H729">
        <f t="array" ref="H729">FREQUENCY(IF('Data Transformation'!$B$4:$B$8425=B723,'Data Transformation'!$G$4:$G$8425),'Bin Analysis'!$B729)</f>
        <v>2073</v>
      </c>
      <c r="I729">
        <f t="shared" si="91"/>
        <v>0</v>
      </c>
      <c r="J729">
        <f t="shared" si="92"/>
        <v>0</v>
      </c>
      <c r="K729">
        <f>J729*Weighting!$W$9</f>
        <v>0</v>
      </c>
      <c r="M729" s="14"/>
    </row>
    <row r="730" spans="1:25" x14ac:dyDescent="0.25">
      <c r="A730" s="32" t="str">
        <f>IF(Weighting!$P$10&gt;0,B730,"")</f>
        <v/>
      </c>
      <c r="B730" t="e">
        <f>Weighting!$C$10</f>
        <v>#DIV/0!</v>
      </c>
      <c r="C730" t="e">
        <f>Weighting!$F$10</f>
        <v>#NUM!</v>
      </c>
      <c r="D730" t="e">
        <f>IF(C730=1,'Data Transformation'!$G$3+0.5*'Data Transformation'!$W$25,IF(C731=1,D731-'Data Transformation'!$W$25,FALSE))</f>
        <v>#NUM!</v>
      </c>
      <c r="E730">
        <f t="array" ref="E730">IF(ISLOGICAL(D730),"",FREQUENCY(IF('Data Transformation'!$B$425:$B$8425='Bin Analysis'!$B723,'Data Transformation'!$G$425:$G$8425),D730))</f>
        <v>2001</v>
      </c>
      <c r="F730">
        <f t="shared" si="90"/>
        <v>0</v>
      </c>
      <c r="G730">
        <f>Weighting!$H$10</f>
        <v>0</v>
      </c>
      <c r="H730">
        <f t="array" ref="H730">FREQUENCY(IF('Data Transformation'!$B$4:$B$8425=B723,'Data Transformation'!$G$4:$G$8425),'Bin Analysis'!$B730)</f>
        <v>2073</v>
      </c>
      <c r="I730">
        <f t="shared" si="91"/>
        <v>0</v>
      </c>
      <c r="J730">
        <f t="shared" si="92"/>
        <v>0</v>
      </c>
      <c r="K730">
        <f>J730*Weighting!$W$10</f>
        <v>0</v>
      </c>
      <c r="M730" s="14"/>
    </row>
    <row r="731" spans="1:25" x14ac:dyDescent="0.25">
      <c r="A731" s="32" t="str">
        <f>IF(Weighting!$P$11&gt;0,B731,"")</f>
        <v/>
      </c>
      <c r="B731" t="e">
        <f>Weighting!$C$11</f>
        <v>#DIV/0!</v>
      </c>
      <c r="C731" t="e">
        <f>Weighting!$F$11</f>
        <v>#NUM!</v>
      </c>
      <c r="D731" t="e">
        <f>IF(C731=1,'Data Transformation'!$G$3+0.5*'Data Transformation'!$W$25,IF(C732=1,D732-'Data Transformation'!$W$25,FALSE))</f>
        <v>#NUM!</v>
      </c>
      <c r="E731">
        <f t="array" ref="E731">IF(ISLOGICAL(D731),"",FREQUENCY(IF('Data Transformation'!$B$425:$B$8425='Bin Analysis'!$B723,'Data Transformation'!$G$425:$G$8425),D731))</f>
        <v>2001</v>
      </c>
      <c r="F731">
        <f t="shared" si="90"/>
        <v>0</v>
      </c>
      <c r="G731">
        <f>Weighting!$H$11</f>
        <v>0</v>
      </c>
      <c r="H731">
        <f t="array" ref="H731">FREQUENCY(IF('Data Transformation'!$B$4:$B$8425=B723,'Data Transformation'!$G$4:$G$8425),'Bin Analysis'!$B731)</f>
        <v>2073</v>
      </c>
      <c r="I731">
        <f t="shared" si="91"/>
        <v>0</v>
      </c>
      <c r="J731">
        <f t="shared" si="92"/>
        <v>0</v>
      </c>
      <c r="K731">
        <f>J731*Weighting!$W$11</f>
        <v>0</v>
      </c>
      <c r="M731" s="14"/>
    </row>
    <row r="732" spans="1:25" x14ac:dyDescent="0.25">
      <c r="A732" s="32" t="str">
        <f>IF(Weighting!$P$12&gt;0,B732,"")</f>
        <v/>
      </c>
      <c r="B732" t="e">
        <f>Weighting!$C$12</f>
        <v>#DIV/0!</v>
      </c>
      <c r="C732" t="e">
        <f>Weighting!$F$12</f>
        <v>#NUM!</v>
      </c>
      <c r="D732" t="e">
        <f>IF(C732=1,'Data Transformation'!$G$3+0.5*'Data Transformation'!$W$25,IF(C733=1,D733-'Data Transformation'!$W$25,FALSE))</f>
        <v>#NUM!</v>
      </c>
      <c r="E732">
        <f t="array" ref="E732">IF(ISLOGICAL(D732),"",FREQUENCY(IF('Data Transformation'!$B$425:$B$8425='Bin Analysis'!$B723,'Data Transformation'!$G$425:$G$8425),D732))</f>
        <v>2001</v>
      </c>
      <c r="F732">
        <f t="shared" si="90"/>
        <v>0</v>
      </c>
      <c r="G732">
        <f>Weighting!$H$12</f>
        <v>0</v>
      </c>
      <c r="H732">
        <f t="array" ref="H732">FREQUENCY(IF('Data Transformation'!$B$4:$B$8425=B723,'Data Transformation'!$G$4:$G$8425),'Bin Analysis'!$B732)</f>
        <v>2073</v>
      </c>
      <c r="I732">
        <f t="shared" si="91"/>
        <v>0</v>
      </c>
      <c r="J732">
        <f t="shared" si="92"/>
        <v>0</v>
      </c>
      <c r="K732">
        <f>J732*Weighting!$W$12</f>
        <v>0</v>
      </c>
      <c r="M732" s="14"/>
    </row>
    <row r="733" spans="1:25" x14ac:dyDescent="0.25">
      <c r="A733" s="32" t="str">
        <f>IF(Weighting!$P$13&gt;0,B733,"")</f>
        <v/>
      </c>
      <c r="B733" t="e">
        <f>Weighting!$C$13</f>
        <v>#DIV/0!</v>
      </c>
      <c r="C733" t="e">
        <f>Weighting!$F$13</f>
        <v>#NUM!</v>
      </c>
      <c r="D733" t="e">
        <f>IF(C733=1,'Data Transformation'!$G$3+0.5*'Data Transformation'!$W$25,IF(C734=1,D734-'Data Transformation'!$W$25,FALSE))</f>
        <v>#NUM!</v>
      </c>
      <c r="E733">
        <f t="array" ref="E733">IF(ISLOGICAL(D733),"",FREQUENCY(IF('Data Transformation'!$B$425:$B$8425='Bin Analysis'!$B723,'Data Transformation'!$G$425:$G$8425),D733))</f>
        <v>2001</v>
      </c>
      <c r="F733">
        <f t="shared" si="90"/>
        <v>0</v>
      </c>
      <c r="G733">
        <f>Weighting!$H$13</f>
        <v>0</v>
      </c>
      <c r="H733">
        <f t="array" ref="H733">FREQUENCY(IF('Data Transformation'!$B$4:$B$8425=B723,'Data Transformation'!$G$4:$G$8425),'Bin Analysis'!$B733)</f>
        <v>2073</v>
      </c>
      <c r="I733">
        <f t="shared" si="91"/>
        <v>0</v>
      </c>
      <c r="J733">
        <f t="shared" si="92"/>
        <v>0</v>
      </c>
      <c r="K733">
        <f>J733*Weighting!$W$13</f>
        <v>0</v>
      </c>
      <c r="M733" s="14"/>
    </row>
    <row r="734" spans="1:25" x14ac:dyDescent="0.25">
      <c r="A734" s="32" t="str">
        <f>IF(Weighting!$P$14&gt;0,B734,"")</f>
        <v/>
      </c>
      <c r="B734" t="e">
        <f>Weighting!$C$14</f>
        <v>#DIV/0!</v>
      </c>
      <c r="C734" t="e">
        <f>Weighting!$F$14</f>
        <v>#NUM!</v>
      </c>
      <c r="D734" t="e">
        <f>IF(C734=1,'Data Transformation'!$G$3+0.5*'Data Transformation'!$W$25,IF(C735=1,D735-'Data Transformation'!$W$25,FALSE))</f>
        <v>#NUM!</v>
      </c>
      <c r="E734">
        <f t="array" ref="E734">IF(ISLOGICAL(D734),"",FREQUENCY(IF('Data Transformation'!$B$425:$B$8425='Bin Analysis'!$B723,'Data Transformation'!$G$425:$G$8425),D734))</f>
        <v>2001</v>
      </c>
      <c r="F734">
        <f t="shared" si="90"/>
        <v>0</v>
      </c>
      <c r="G734">
        <f>Weighting!$H$14</f>
        <v>0</v>
      </c>
      <c r="H734">
        <f t="array" ref="H734">FREQUENCY(IF('Data Transformation'!$B$4:$B$8425=B723,'Data Transformation'!$G$4:$G$8425),'Bin Analysis'!$B734)</f>
        <v>2073</v>
      </c>
      <c r="I734">
        <f t="shared" si="91"/>
        <v>0</v>
      </c>
      <c r="J734">
        <f t="shared" si="92"/>
        <v>0</v>
      </c>
      <c r="K734">
        <f>J734*Weighting!$W$14</f>
        <v>0</v>
      </c>
      <c r="M734" s="14"/>
    </row>
    <row r="735" spans="1:25" x14ac:dyDescent="0.25">
      <c r="A735" s="32" t="str">
        <f>IF(Weighting!$P$15&gt;0,B735,"")</f>
        <v/>
      </c>
      <c r="B735" t="e">
        <f>Weighting!$C$15</f>
        <v>#DIV/0!</v>
      </c>
      <c r="C735" t="e">
        <f>Weighting!$F$15</f>
        <v>#NUM!</v>
      </c>
      <c r="D735" t="e">
        <f>IF(C735=1,'Data Transformation'!$G$3+0.5*'Data Transformation'!$W$25,IF(C736=1,D736-'Data Transformation'!$W$25,FALSE))</f>
        <v>#NUM!</v>
      </c>
      <c r="E735">
        <f t="array" ref="E735">IF(ISLOGICAL(D735),"",FREQUENCY(IF('Data Transformation'!$B$425:$B$8425='Bin Analysis'!$B723,'Data Transformation'!$G$425:$G$8425),D735))</f>
        <v>2001</v>
      </c>
      <c r="F735">
        <f t="shared" si="90"/>
        <v>0</v>
      </c>
      <c r="G735">
        <f>Weighting!$H$15</f>
        <v>0</v>
      </c>
      <c r="H735">
        <f t="array" ref="H735">FREQUENCY(IF('Data Transformation'!$B$4:$B$8425=B723,'Data Transformation'!$G$4:$G$8425),'Bin Analysis'!$B735)</f>
        <v>2073</v>
      </c>
      <c r="I735">
        <f t="shared" si="91"/>
        <v>0</v>
      </c>
      <c r="J735">
        <f t="shared" si="92"/>
        <v>0</v>
      </c>
      <c r="K735">
        <f>J735*Weighting!$W$15</f>
        <v>0</v>
      </c>
      <c r="M735" s="14"/>
    </row>
    <row r="736" spans="1:25" x14ac:dyDescent="0.25">
      <c r="A736" s="32" t="str">
        <f>IF(Weighting!$P$16&gt;0,B736,"")</f>
        <v/>
      </c>
      <c r="B736" t="e">
        <f>Weighting!$C$16</f>
        <v>#DIV/0!</v>
      </c>
      <c r="C736" t="e">
        <f>Weighting!$F$16</f>
        <v>#NUM!</v>
      </c>
      <c r="D736" t="e">
        <f>IF(C736=1,'Data Transformation'!$G$3+0.5*'Data Transformation'!$W$25,IF(C737=1,D737-'Data Transformation'!$W$25,FALSE))</f>
        <v>#NUM!</v>
      </c>
      <c r="E736">
        <f t="array" ref="E736">IF(ISLOGICAL(D736),"",FREQUENCY(IF('Data Transformation'!$B$425:$B$8425='Bin Analysis'!$B723,'Data Transformation'!$G$425:$G$8425),D736))</f>
        <v>2001</v>
      </c>
      <c r="F736">
        <f t="shared" si="90"/>
        <v>0</v>
      </c>
      <c r="G736">
        <f>Weighting!$H$16</f>
        <v>0</v>
      </c>
      <c r="H736">
        <f t="array" ref="H736">FREQUENCY(IF('Data Transformation'!$B$4:$B$8425=B723,'Data Transformation'!$G$4:$G$8425),'Bin Analysis'!$B736)</f>
        <v>2073</v>
      </c>
      <c r="I736">
        <f t="shared" si="91"/>
        <v>0</v>
      </c>
      <c r="J736">
        <f t="shared" si="92"/>
        <v>0</v>
      </c>
      <c r="K736">
        <f>J736*Weighting!$W$16</f>
        <v>0</v>
      </c>
      <c r="M736" s="14"/>
    </row>
    <row r="737" spans="1:25" x14ac:dyDescent="0.25">
      <c r="A737" s="32" t="str">
        <f>IF(Weighting!$P$17&gt;0,B737,"")</f>
        <v/>
      </c>
      <c r="B737" t="e">
        <f>Weighting!$C$17</f>
        <v>#DIV/0!</v>
      </c>
      <c r="C737" t="e">
        <f>Weighting!$F$17</f>
        <v>#NUM!</v>
      </c>
      <c r="D737" t="e">
        <f>IF(C737=1,'Data Transformation'!$G$3+0.5*'Data Transformation'!$W$25,IF(C738=1,D738-'Data Transformation'!$W$25,FALSE))</f>
        <v>#NUM!</v>
      </c>
      <c r="E737">
        <f t="array" ref="E737">IF(ISLOGICAL(D737),"",FREQUENCY(IF('Data Transformation'!$B$425:$B$8425='Bin Analysis'!$B723,'Data Transformation'!$G$425:$G$8425),D737))</f>
        <v>2001</v>
      </c>
      <c r="F737">
        <f t="shared" si="90"/>
        <v>0</v>
      </c>
      <c r="G737">
        <f>Weighting!$H$17</f>
        <v>0</v>
      </c>
      <c r="H737">
        <f t="array" ref="H737">FREQUENCY(IF('Data Transformation'!$B$4:$B$8425=B723,'Data Transformation'!$G$4:$G$8425),'Bin Analysis'!$B737)</f>
        <v>2073</v>
      </c>
      <c r="I737">
        <f t="shared" si="91"/>
        <v>0</v>
      </c>
      <c r="J737">
        <f t="shared" si="92"/>
        <v>0</v>
      </c>
      <c r="K737">
        <f>J737*Weighting!$W$17</f>
        <v>0</v>
      </c>
      <c r="M737" s="14"/>
    </row>
    <row r="738" spans="1:25" x14ac:dyDescent="0.25">
      <c r="A738" s="32" t="str">
        <f>IF(Weighting!$P$18&gt;0,B738,"")</f>
        <v/>
      </c>
      <c r="B738" t="e">
        <f>Weighting!$C$18</f>
        <v>#DIV/0!</v>
      </c>
      <c r="C738" t="e">
        <f>Weighting!$F$18</f>
        <v>#NUM!</v>
      </c>
      <c r="D738" t="e">
        <f>IF(C738=1,'Data Transformation'!$G$3+0.5*'Data Transformation'!$W$25,IF(C739=1,D739-'Data Transformation'!$W$25,FALSE))</f>
        <v>#NUM!</v>
      </c>
      <c r="E738">
        <f t="array" ref="E738">IF(ISLOGICAL(D738),"",FREQUENCY(IF('Data Transformation'!$B$425:$B$8425='Bin Analysis'!$B723,'Data Transformation'!$G$425:$G$8425),D738))</f>
        <v>2001</v>
      </c>
      <c r="F738">
        <f t="shared" si="90"/>
        <v>0</v>
      </c>
      <c r="G738">
        <f>Weighting!$H$18</f>
        <v>0</v>
      </c>
      <c r="H738">
        <f t="array" ref="H738">FREQUENCY(IF('Data Transformation'!$B$4:$B$8425=B723,'Data Transformation'!$G$4:$G$8425),'Bin Analysis'!$B738)</f>
        <v>2073</v>
      </c>
      <c r="I738">
        <f t="shared" si="91"/>
        <v>0</v>
      </c>
      <c r="J738">
        <f t="shared" si="92"/>
        <v>0</v>
      </c>
      <c r="K738">
        <f>J738*Weighting!$W$18</f>
        <v>0</v>
      </c>
      <c r="M738" s="14"/>
    </row>
    <row r="739" spans="1:25" x14ac:dyDescent="0.25">
      <c r="A739" s="32" t="str">
        <f>IF(Weighting!$P$19&gt;0,B739,"")</f>
        <v/>
      </c>
      <c r="B739" t="e">
        <f>Weighting!$C$19</f>
        <v>#DIV/0!</v>
      </c>
      <c r="C739" t="e">
        <f>Weighting!$F$19</f>
        <v>#NUM!</v>
      </c>
      <c r="D739" t="e">
        <f>IF(C739=1,'Data Transformation'!$G$3+0.5*'Data Transformation'!$W$25,IF(C740=1,D740-'Data Transformation'!$W$25,FALSE))</f>
        <v>#NUM!</v>
      </c>
      <c r="E739">
        <f t="array" ref="E739">IF(ISLOGICAL(D739),"",FREQUENCY(IF('Data Transformation'!$B$425:$B$8425='Bin Analysis'!$B723,'Data Transformation'!$G$425:$G$8425),D739))</f>
        <v>2001</v>
      </c>
      <c r="F739">
        <f t="shared" si="90"/>
        <v>0</v>
      </c>
      <c r="G739">
        <f>Weighting!$H$19</f>
        <v>0</v>
      </c>
      <c r="H739">
        <f t="array" ref="H739">FREQUENCY(IF('Data Transformation'!$B$4:$B$8425=B723,'Data Transformation'!$G$4:$G$8425),'Bin Analysis'!$B739)</f>
        <v>2073</v>
      </c>
      <c r="I739">
        <f t="shared" si="91"/>
        <v>0</v>
      </c>
      <c r="J739">
        <f t="shared" si="92"/>
        <v>0</v>
      </c>
      <c r="K739">
        <f>J739*Weighting!$W$19</f>
        <v>0</v>
      </c>
      <c r="M739" s="14"/>
    </row>
    <row r="740" spans="1:25" x14ac:dyDescent="0.25">
      <c r="A740" s="32" t="str">
        <f>IF(Weighting!$P$20&gt;0,B740,"")</f>
        <v/>
      </c>
      <c r="B740" t="e">
        <f>Weighting!$C$20</f>
        <v>#DIV/0!</v>
      </c>
      <c r="C740" t="e">
        <f>Weighting!$F$20</f>
        <v>#NUM!</v>
      </c>
      <c r="D740" t="e">
        <f>IF(C740=1,'Data Transformation'!$G$3+0.5*'Data Transformation'!$W$25,IF(C741=1,D741-'Data Transformation'!$W$25,FALSE))</f>
        <v>#NUM!</v>
      </c>
      <c r="E740">
        <f t="array" ref="E740">IF(ISLOGICAL(D740),"",FREQUENCY(IF('Data Transformation'!$B$425:$B$8425='Bin Analysis'!$B723,'Data Transformation'!$G$425:$G$8425),D740))</f>
        <v>2001</v>
      </c>
      <c r="F740">
        <f t="shared" si="90"/>
        <v>0</v>
      </c>
      <c r="G740">
        <f>Weighting!$H$20</f>
        <v>0</v>
      </c>
      <c r="H740">
        <f t="array" ref="H740">FREQUENCY(IF('Data Transformation'!$B$4:$B$8425=B723,'Data Transformation'!$G$4:$G$8425),'Bin Analysis'!$B740)</f>
        <v>2073</v>
      </c>
      <c r="I740">
        <f t="shared" si="91"/>
        <v>0</v>
      </c>
      <c r="J740">
        <f t="shared" si="92"/>
        <v>0</v>
      </c>
      <c r="K740">
        <f>J740*Weighting!$W$20</f>
        <v>0</v>
      </c>
      <c r="M740" s="14"/>
    </row>
    <row r="741" spans="1:25" x14ac:dyDescent="0.25">
      <c r="A741" s="32" t="str">
        <f>IF(Weighting!$P$21&gt;0,B741,"")</f>
        <v/>
      </c>
      <c r="B741" t="e">
        <f>Weighting!$C$21</f>
        <v>#DIV/0!</v>
      </c>
      <c r="C741" t="e">
        <f>Weighting!$F$21</f>
        <v>#NUM!</v>
      </c>
      <c r="D741" t="e">
        <f>IF(C741=1,'Data Transformation'!$G$3+0.5*'Data Transformation'!$W$25,IF(C742=1,D742-'Data Transformation'!$W$25,FALSE))</f>
        <v>#NUM!</v>
      </c>
      <c r="E741">
        <f t="array" ref="E741">IF(ISLOGICAL(D741),"",FREQUENCY(IF('Data Transformation'!$B$425:$B$8425='Bin Analysis'!$B723,'Data Transformation'!$G$425:$G$8425),D741))</f>
        <v>2001</v>
      </c>
      <c r="F741">
        <f t="shared" si="90"/>
        <v>0</v>
      </c>
      <c r="G741">
        <f>Weighting!$H$21</f>
        <v>0</v>
      </c>
      <c r="H741">
        <f t="array" ref="H741">FREQUENCY(IF('Data Transformation'!$B$4:$B$8425=B723,'Data Transformation'!$G$4:$G$8425),'Bin Analysis'!$B741)</f>
        <v>2073</v>
      </c>
      <c r="I741">
        <f t="shared" si="91"/>
        <v>0</v>
      </c>
      <c r="J741">
        <f t="shared" si="92"/>
        <v>0</v>
      </c>
      <c r="K741">
        <f>J741*Weighting!$W$21</f>
        <v>0</v>
      </c>
      <c r="M741" s="14"/>
    </row>
    <row r="742" spans="1:25" x14ac:dyDescent="0.25">
      <c r="A742" s="32" t="str">
        <f>IF(Weighting!$P$22&gt;0,B742,"")</f>
        <v/>
      </c>
      <c r="B742" t="e">
        <f>Weighting!$C$22</f>
        <v>#DIV/0!</v>
      </c>
      <c r="C742" t="e">
        <f>Weighting!$F$22</f>
        <v>#NUM!</v>
      </c>
      <c r="D742" t="e">
        <f>IF(C742=1,'Data Transformation'!$G$3+0.5*'Data Transformation'!$W$25,IF(C743=1,D743-'Data Transformation'!$W$25,FALSE))</f>
        <v>#NUM!</v>
      </c>
      <c r="E742">
        <f t="array" ref="E742">IF(ISLOGICAL(D742),"",FREQUENCY(IF('Data Transformation'!$B$425:$B$8425='Bin Analysis'!$B723,'Data Transformation'!$G$425:$G$8425),D742))</f>
        <v>2001</v>
      </c>
      <c r="F742">
        <f t="shared" si="90"/>
        <v>0</v>
      </c>
      <c r="G742">
        <f>Weighting!$H$22</f>
        <v>0</v>
      </c>
      <c r="H742">
        <f t="array" ref="H742">FREQUENCY(IF('Data Transformation'!$B$4:$B$8425=B723,'Data Transformation'!$G$4:$G$8425),'Bin Analysis'!$B742)</f>
        <v>2073</v>
      </c>
      <c r="I742">
        <f t="shared" si="91"/>
        <v>0</v>
      </c>
      <c r="J742">
        <f t="shared" si="92"/>
        <v>0</v>
      </c>
      <c r="K742">
        <f>J742*Weighting!$W$22</f>
        <v>0</v>
      </c>
      <c r="M742" s="14"/>
    </row>
    <row r="743" spans="1:25" x14ac:dyDescent="0.25">
      <c r="A743" s="32" t="str">
        <f>IF(Weighting!$P$23&gt;0,B743,"")</f>
        <v/>
      </c>
      <c r="B743" t="e">
        <f>Weighting!$C$23</f>
        <v>#DIV/0!</v>
      </c>
      <c r="C743" t="e">
        <f>Weighting!$F$23</f>
        <v>#NUM!</v>
      </c>
      <c r="D743" t="e">
        <f>IF(C743=1,'Data Transformation'!$G$3+0.5*'Data Transformation'!$W$25,IF(C744=1,D744-'Data Transformation'!$W$25,FALSE))</f>
        <v>#NUM!</v>
      </c>
      <c r="E743">
        <f t="array" ref="E743">IF(ISLOGICAL(D743),"",FREQUENCY(IF('Data Transformation'!$B$425:$B$8425='Bin Analysis'!$B723,'Data Transformation'!$G$425:$G$8425),D743))</f>
        <v>2001</v>
      </c>
      <c r="F743">
        <f t="shared" si="90"/>
        <v>0</v>
      </c>
      <c r="G743">
        <f>Weighting!$H$23</f>
        <v>0</v>
      </c>
      <c r="H743">
        <f t="array" ref="H743">FREQUENCY(IF('Data Transformation'!$B$4:$B$8425=B723,'Data Transformation'!$G$4:$G$8425),'Bin Analysis'!$B743)</f>
        <v>2073</v>
      </c>
      <c r="I743">
        <f t="shared" si="91"/>
        <v>0</v>
      </c>
      <c r="J743">
        <f t="shared" si="92"/>
        <v>0</v>
      </c>
      <c r="K743">
        <f>J743*Weighting!$W$23</f>
        <v>0</v>
      </c>
      <c r="M743" s="14"/>
    </row>
    <row r="744" spans="1:25" x14ac:dyDescent="0.25">
      <c r="A744" s="32" t="str">
        <f>IF(Weighting!$P$24&gt;0,B744,"")</f>
        <v/>
      </c>
      <c r="B744" t="e">
        <f>Weighting!$C$24</f>
        <v>#DIV/0!</v>
      </c>
      <c r="C744" t="e">
        <f>Weighting!$F$24</f>
        <v>#NUM!</v>
      </c>
      <c r="D744" t="e">
        <f>IF(C744=1,'Data Transformation'!$G$3+0.5*'Data Transformation'!$W$25,IF(C745=1,D745-'Data Transformation'!$W$25,FALSE))</f>
        <v>#NUM!</v>
      </c>
      <c r="E744">
        <f t="array" ref="E744">IF(ISLOGICAL(D744),"",FREQUENCY(IF('Data Transformation'!$B$425:$B$8425='Bin Analysis'!$B723,'Data Transformation'!$G$425:$G$8425),D744))</f>
        <v>2001</v>
      </c>
      <c r="F744">
        <f t="shared" si="90"/>
        <v>0</v>
      </c>
      <c r="G744">
        <f>Weighting!$H$24</f>
        <v>0</v>
      </c>
      <c r="H744">
        <f t="array" ref="H744">FREQUENCY(IF('Data Transformation'!$B$4:$B$8425=B723,'Data Transformation'!$G$4:$G$8425),'Bin Analysis'!$B744)</f>
        <v>2073</v>
      </c>
      <c r="I744">
        <f t="shared" si="91"/>
        <v>0</v>
      </c>
      <c r="J744">
        <f t="shared" si="92"/>
        <v>0</v>
      </c>
      <c r="K744">
        <f>J744*Weighting!$W$24</f>
        <v>0</v>
      </c>
      <c r="M744" s="14"/>
    </row>
    <row r="745" spans="1:25" x14ac:dyDescent="0.25">
      <c r="A745" s="32" t="str">
        <f>IF(Weighting!$P$25&gt;0,B745,"")</f>
        <v/>
      </c>
      <c r="B745" t="e">
        <f>Weighting!$C$25</f>
        <v>#DIV/0!</v>
      </c>
      <c r="C745" t="e">
        <f>Weighting!$F$25</f>
        <v>#NUM!</v>
      </c>
      <c r="D745" t="e">
        <f>IF(C745=1,'Data Transformation'!$G$3+0.5*'Data Transformation'!$W$25,IF(C746=1,D746-'Data Transformation'!$W$25,FALSE))</f>
        <v>#NUM!</v>
      </c>
      <c r="E745">
        <f t="array" ref="E745">IF(ISLOGICAL(D745),"",FREQUENCY(IF('Data Transformation'!$B$425:$B$8425='Bin Analysis'!$B723,'Data Transformation'!$G$425:$G$8425),D745))</f>
        <v>2001</v>
      </c>
      <c r="F745">
        <f t="shared" si="90"/>
        <v>0</v>
      </c>
      <c r="G745">
        <f>Weighting!$H$25</f>
        <v>0</v>
      </c>
      <c r="H745">
        <f t="array" ref="H745">FREQUENCY(IF('Data Transformation'!$B$4:$B$8425=B723,'Data Transformation'!$G$4:$G$8425),'Bin Analysis'!$B745)</f>
        <v>2073</v>
      </c>
      <c r="I745">
        <f t="shared" si="91"/>
        <v>0</v>
      </c>
      <c r="J745">
        <f t="shared" si="92"/>
        <v>0</v>
      </c>
      <c r="K745">
        <f>J745*Weighting!$W$25</f>
        <v>0</v>
      </c>
      <c r="M745" s="14"/>
    </row>
    <row r="746" spans="1:25" x14ac:dyDescent="0.25">
      <c r="O746"/>
      <c r="P746"/>
      <c r="Q746"/>
      <c r="R746"/>
    </row>
    <row r="747" spans="1:25" ht="23.25" x14ac:dyDescent="0.35">
      <c r="A747" s="21" t="s">
        <v>0</v>
      </c>
      <c r="B747" s="21" t="str">
        <f>IFERROR(VLOOKUP(C747,'Data Transformation'!$L$6:$M$426,2,FALSE),"")</f>
        <v/>
      </c>
      <c r="C747" s="21">
        <f>C723+1</f>
        <v>31</v>
      </c>
      <c r="D747" s="21"/>
      <c r="E747" s="21"/>
      <c r="F747" s="21"/>
      <c r="G747" s="21"/>
      <c r="H747" s="22"/>
      <c r="I747" s="22"/>
      <c r="J747" s="22"/>
      <c r="K747" s="21"/>
      <c r="L747" s="21" t="str">
        <f>B747</f>
        <v/>
      </c>
      <c r="M747" s="23" t="e">
        <f>INDEX('Data Transformation'!$O$4:$O$424,MATCH($B747,'Data Transformation'!$M$4:$M$424,0),MATCH($M$2,'Data Transformation'!$O$3,0))</f>
        <v>#N/A</v>
      </c>
      <c r="N747" s="27" t="e">
        <f>IF('Input and Summary Results'!$J$16="minimum",'Bin Analysis'!X748/(M747-1),'Bin Analysis'!Y747/('Bin Analysis'!M747-1))</f>
        <v>#N/A</v>
      </c>
      <c r="O747" s="27" t="e">
        <f>IF(M747=FALSE,NA(),(VLOOKUP(1,C750:K769,4,FALSE))/(M747-1))</f>
        <v>#N/A</v>
      </c>
      <c r="P747" s="27" t="e">
        <f>IF(M747=FALSE,NA(),SUM(J750:J769)/Weighting!$S$5)</f>
        <v>#N/A</v>
      </c>
      <c r="Q747" s="27" t="e">
        <f>IF(M747=FALSE,NA(),SUM(K750:K769)/Weighting!$S$6)</f>
        <v>#N/A</v>
      </c>
      <c r="R747" s="27" t="e">
        <f>IF(M747=FALSE,NA(),(VLOOKUP(1,G750:K769,3,FALSE))/(M747-1))</f>
        <v>#N/A</v>
      </c>
      <c r="S747" s="22" t="e">
        <f>IF(M747=FALSE,NA(),IF(SUM(J750:J769)=2,"yes","no"))</f>
        <v>#N/A</v>
      </c>
      <c r="X747" s="2" cm="2">
        <f t="array" ref="X747:X748">FREQUENCY(IF('Data Transformation'!$B$425:$B$6424='Bin Analysis'!L747,'Data Transformation'!$G$425:$G$6424),'Data Transformation'!$U$11)</f>
        <v>0</v>
      </c>
      <c r="Y747" s="2" cm="2">
        <f t="array" ref="Y747:Y748">FREQUENCY(IF('Data Transformation'!$B$425:$B$6424='Bin Analysis'!L747,'Data Transformation'!$G$425:$G$6424),'Data Transformation'!$U$12)</f>
        <v>0</v>
      </c>
    </row>
    <row r="748" spans="1:25" x14ac:dyDescent="0.25">
      <c r="A748" s="14" t="s">
        <v>67</v>
      </c>
      <c r="B748" t="s">
        <v>47</v>
      </c>
      <c r="C748" t="s">
        <v>5</v>
      </c>
      <c r="D748" t="s">
        <v>100</v>
      </c>
      <c r="E748" t="s">
        <v>101</v>
      </c>
      <c r="F748" t="s">
        <v>102</v>
      </c>
      <c r="G748" t="s">
        <v>70</v>
      </c>
      <c r="H748" t="s">
        <v>31</v>
      </c>
      <c r="I748" t="s">
        <v>32</v>
      </c>
      <c r="J748" t="s">
        <v>46</v>
      </c>
      <c r="K748" s="14" t="s">
        <v>45</v>
      </c>
      <c r="M748" s="14"/>
      <c r="X748" s="2">
        <v>0</v>
      </c>
      <c r="Y748" s="2">
        <v>0</v>
      </c>
    </row>
    <row r="749" spans="1:25" x14ac:dyDescent="0.25">
      <c r="A749" s="32"/>
      <c r="D749" t="e">
        <f>IF(C749=1,'Data Transformation'!$G$3+0.5*'Data Transformation'!$W$25,IF(C750=1,D750-'Data Transformation'!$W$25,FALSE))</f>
        <v>#NUM!</v>
      </c>
      <c r="E749">
        <f t="array" ref="E749">IF(ISLOGICAL(D749),"",FREQUENCY(IF('Data Transformation'!$B$425:$B$8425='Bin Analysis'!$B747,'Data Transformation'!$G$425:$G$8425),D749))</f>
        <v>2001</v>
      </c>
      <c r="F749" t="e">
        <f>IF(ISLOGICAL(D749),"",E749-E748)</f>
        <v>#VALUE!</v>
      </c>
      <c r="M749" s="14"/>
    </row>
    <row r="750" spans="1:25" x14ac:dyDescent="0.25">
      <c r="A750" s="32" t="e">
        <f>IF(Weighting!$P$6&gt;0,B750,"")</f>
        <v>#NUM!</v>
      </c>
      <c r="B750" t="e">
        <f>Weighting!$C$6</f>
        <v>#DIV/0!</v>
      </c>
      <c r="C750" t="e">
        <f>Weighting!$F$6</f>
        <v>#NUM!</v>
      </c>
      <c r="D750" t="e">
        <f>IF(C750=1,'Data Transformation'!$G$3+0.5*'Data Transformation'!$W$25,IF(C751=1,D751-'Data Transformation'!$W$25,FALSE))</f>
        <v>#NUM!</v>
      </c>
      <c r="E750">
        <f t="array" ref="E750">IF(ISLOGICAL(D750),"",FREQUENCY(IF('Data Transformation'!$B$425:$B$8425='Bin Analysis'!$B747,'Data Transformation'!$G$425:$G$8425),D750))</f>
        <v>2001</v>
      </c>
      <c r="F750">
        <f>IF(ISLOGICAL(D750),"",E750-E749)</f>
        <v>0</v>
      </c>
      <c r="G750">
        <f>Weighting!$H$6</f>
        <v>1</v>
      </c>
      <c r="H750">
        <f t="array" ref="H750">FREQUENCY(IF('Data Transformation'!$B$4:$B$8425=B747,'Data Transformation'!$G$4:$G$8425),'Bin Analysis'!$B750)</f>
        <v>2073</v>
      </c>
      <c r="I750">
        <f>H750-H749</f>
        <v>2073</v>
      </c>
      <c r="J750">
        <f>IF(I750=0,0,1)</f>
        <v>1</v>
      </c>
      <c r="K750" t="e">
        <f>J750*Weighting!$W$6</f>
        <v>#NUM!</v>
      </c>
      <c r="M750" s="14"/>
    </row>
    <row r="751" spans="1:25" x14ac:dyDescent="0.25">
      <c r="A751" s="32" t="str">
        <f>IF(Weighting!$P$7&gt;0,B751,"")</f>
        <v/>
      </c>
      <c r="B751" t="e">
        <f>Weighting!$C$7</f>
        <v>#DIV/0!</v>
      </c>
      <c r="C751" t="e">
        <f>Weighting!$F$7</f>
        <v>#NUM!</v>
      </c>
      <c r="D751" t="e">
        <f>IF(C751=1,'Data Transformation'!$G$3+0.5*'Data Transformation'!$W$25,IF(C752=1,D752-'Data Transformation'!$W$25,FALSE))</f>
        <v>#NUM!</v>
      </c>
      <c r="E751">
        <f t="array" ref="E751">IF(ISLOGICAL(D751),"",FREQUENCY(IF('Data Transformation'!$B$425:$B$8425='Bin Analysis'!$B747,'Data Transformation'!$G$425:$G$8425),D751))</f>
        <v>2001</v>
      </c>
      <c r="F751">
        <f t="shared" ref="F751:F769" si="93">IF(ISLOGICAL(D751),"",E751-E750)</f>
        <v>0</v>
      </c>
      <c r="G751">
        <f>Weighting!$H$7</f>
        <v>0</v>
      </c>
      <c r="H751">
        <f t="array" ref="H751">FREQUENCY(IF('Data Transformation'!$B$4:$B$8425=B747,'Data Transformation'!$G$4:$G$8425),'Bin Analysis'!$B751)</f>
        <v>2073</v>
      </c>
      <c r="I751">
        <f t="shared" ref="I751:I769" si="94">H751-H750</f>
        <v>0</v>
      </c>
      <c r="J751">
        <f>IF(I751=0,0,1)</f>
        <v>0</v>
      </c>
      <c r="K751">
        <f>J751*Weighting!$W$7</f>
        <v>0</v>
      </c>
      <c r="M751" s="14"/>
    </row>
    <row r="752" spans="1:25" x14ac:dyDescent="0.25">
      <c r="A752" s="32" t="str">
        <f>IF(Weighting!$P$8&gt;0,B752,"")</f>
        <v/>
      </c>
      <c r="B752" t="e">
        <f>Weighting!$C$8</f>
        <v>#DIV/0!</v>
      </c>
      <c r="C752" t="e">
        <f>Weighting!$F$8</f>
        <v>#NUM!</v>
      </c>
      <c r="D752" t="e">
        <f>IF(C752=1,'Data Transformation'!$G$3+0.5*'Data Transformation'!$W$25,IF(C753=1,D753-'Data Transformation'!$W$25,FALSE))</f>
        <v>#NUM!</v>
      </c>
      <c r="E752">
        <f t="array" ref="E752">IF(ISLOGICAL(D752),"",FREQUENCY(IF('Data Transformation'!$B$425:$B$8425='Bin Analysis'!$B747,'Data Transformation'!$G$425:$G$8425),D752))</f>
        <v>2001</v>
      </c>
      <c r="F752">
        <f t="shared" si="93"/>
        <v>0</v>
      </c>
      <c r="G752">
        <f>Weighting!$H$8</f>
        <v>0</v>
      </c>
      <c r="H752">
        <f t="array" ref="H752">FREQUENCY(IF('Data Transformation'!$B$4:$B$8425=B747,'Data Transformation'!$G$4:$G$8425),'Bin Analysis'!$B752)</f>
        <v>2073</v>
      </c>
      <c r="I752">
        <f t="shared" si="94"/>
        <v>0</v>
      </c>
      <c r="J752">
        <f t="shared" ref="J752:J769" si="95">IF(I752=0,0,1)</f>
        <v>0</v>
      </c>
      <c r="K752">
        <f>J752*Weighting!$W$8</f>
        <v>0</v>
      </c>
      <c r="M752" s="14"/>
    </row>
    <row r="753" spans="1:13" x14ac:dyDescent="0.25">
      <c r="A753" s="32" t="str">
        <f>IF(Weighting!$P$9&gt;0,B753,"")</f>
        <v/>
      </c>
      <c r="B753" s="50" t="e">
        <f>Weighting!$C$9</f>
        <v>#DIV/0!</v>
      </c>
      <c r="C753" t="e">
        <f>Weighting!$F$9</f>
        <v>#NUM!</v>
      </c>
      <c r="D753" t="e">
        <f>IF(C753=1,'Data Transformation'!$G$3+0.5*'Data Transformation'!$W$25,IF(C754=1,D754-'Data Transformation'!$W$25,FALSE))</f>
        <v>#NUM!</v>
      </c>
      <c r="E753">
        <f t="array" ref="E753">IF(ISLOGICAL(D753),"",FREQUENCY(IF('Data Transformation'!$B$425:$B$8425='Bin Analysis'!$B747,'Data Transformation'!$G$425:$G$8425),D753))</f>
        <v>2001</v>
      </c>
      <c r="F753">
        <f t="shared" si="93"/>
        <v>0</v>
      </c>
      <c r="G753">
        <f>Weighting!$H$9</f>
        <v>0</v>
      </c>
      <c r="H753">
        <f t="array" ref="H753">FREQUENCY(IF('Data Transformation'!$B$4:$B$8425=B747,'Data Transformation'!$G$4:$G$8425),'Bin Analysis'!$B753)</f>
        <v>2073</v>
      </c>
      <c r="I753">
        <f t="shared" si="94"/>
        <v>0</v>
      </c>
      <c r="J753">
        <f t="shared" si="95"/>
        <v>0</v>
      </c>
      <c r="K753">
        <f>J753*Weighting!$W$9</f>
        <v>0</v>
      </c>
      <c r="M753" s="14"/>
    </row>
    <row r="754" spans="1:13" x14ac:dyDescent="0.25">
      <c r="A754" s="32" t="str">
        <f>IF(Weighting!$P$10&gt;0,B754,"")</f>
        <v/>
      </c>
      <c r="B754" t="e">
        <f>Weighting!$C$10</f>
        <v>#DIV/0!</v>
      </c>
      <c r="C754" t="e">
        <f>Weighting!$F$10</f>
        <v>#NUM!</v>
      </c>
      <c r="D754" t="e">
        <f>IF(C754=1,'Data Transformation'!$G$3+0.5*'Data Transformation'!$W$25,IF(C755=1,D755-'Data Transformation'!$W$25,FALSE))</f>
        <v>#NUM!</v>
      </c>
      <c r="E754">
        <f t="array" ref="E754">IF(ISLOGICAL(D754),"",FREQUENCY(IF('Data Transformation'!$B$425:$B$8425='Bin Analysis'!$B747,'Data Transformation'!$G$425:$G$8425),D754))</f>
        <v>2001</v>
      </c>
      <c r="F754">
        <f t="shared" si="93"/>
        <v>0</v>
      </c>
      <c r="G754">
        <f>Weighting!$H$10</f>
        <v>0</v>
      </c>
      <c r="H754">
        <f t="array" ref="H754">FREQUENCY(IF('Data Transformation'!$B$4:$B$8425=B747,'Data Transformation'!$G$4:$G$8425),'Bin Analysis'!$B754)</f>
        <v>2073</v>
      </c>
      <c r="I754">
        <f t="shared" si="94"/>
        <v>0</v>
      </c>
      <c r="J754">
        <f t="shared" si="95"/>
        <v>0</v>
      </c>
      <c r="K754">
        <f>J754*Weighting!$W$10</f>
        <v>0</v>
      </c>
      <c r="M754" s="14"/>
    </row>
    <row r="755" spans="1:13" x14ac:dyDescent="0.25">
      <c r="A755" s="32" t="str">
        <f>IF(Weighting!$P$11&gt;0,B755,"")</f>
        <v/>
      </c>
      <c r="B755" t="e">
        <f>Weighting!$C$11</f>
        <v>#DIV/0!</v>
      </c>
      <c r="C755" t="e">
        <f>Weighting!$F$11</f>
        <v>#NUM!</v>
      </c>
      <c r="D755" t="e">
        <f>IF(C755=1,'Data Transformation'!$G$3+0.5*'Data Transformation'!$W$25,IF(C756=1,D756-'Data Transformation'!$W$25,FALSE))</f>
        <v>#NUM!</v>
      </c>
      <c r="E755">
        <f t="array" ref="E755">IF(ISLOGICAL(D755),"",FREQUENCY(IF('Data Transformation'!$B$425:$B$8425='Bin Analysis'!$B747,'Data Transformation'!$G$425:$G$8425),D755))</f>
        <v>2001</v>
      </c>
      <c r="F755">
        <f t="shared" si="93"/>
        <v>0</v>
      </c>
      <c r="G755">
        <f>Weighting!$H$11</f>
        <v>0</v>
      </c>
      <c r="H755">
        <f t="array" ref="H755">FREQUENCY(IF('Data Transformation'!$B$4:$B$8425=B747,'Data Transformation'!$G$4:$G$8425),'Bin Analysis'!$B755)</f>
        <v>2073</v>
      </c>
      <c r="I755">
        <f t="shared" si="94"/>
        <v>0</v>
      </c>
      <c r="J755">
        <f t="shared" si="95"/>
        <v>0</v>
      </c>
      <c r="K755">
        <f>J755*Weighting!$W$11</f>
        <v>0</v>
      </c>
      <c r="M755" s="14"/>
    </row>
    <row r="756" spans="1:13" x14ac:dyDescent="0.25">
      <c r="A756" s="32" t="str">
        <f>IF(Weighting!$P$12&gt;0,B756,"")</f>
        <v/>
      </c>
      <c r="B756" t="e">
        <f>Weighting!$C$12</f>
        <v>#DIV/0!</v>
      </c>
      <c r="C756" t="e">
        <f>Weighting!$F$12</f>
        <v>#NUM!</v>
      </c>
      <c r="D756" t="e">
        <f>IF(C756=1,'Data Transformation'!$G$3+0.5*'Data Transformation'!$W$25,IF(C757=1,D757-'Data Transformation'!$W$25,FALSE))</f>
        <v>#NUM!</v>
      </c>
      <c r="E756">
        <f t="array" ref="E756">IF(ISLOGICAL(D756),"",FREQUENCY(IF('Data Transformation'!$B$425:$B$8425='Bin Analysis'!$B747,'Data Transformation'!$G$425:$G$8425),D756))</f>
        <v>2001</v>
      </c>
      <c r="F756">
        <f t="shared" si="93"/>
        <v>0</v>
      </c>
      <c r="G756">
        <f>Weighting!$H$12</f>
        <v>0</v>
      </c>
      <c r="H756">
        <f t="array" ref="H756">FREQUENCY(IF('Data Transformation'!$B$4:$B$8425=B747,'Data Transformation'!$G$4:$G$8425),'Bin Analysis'!$B756)</f>
        <v>2073</v>
      </c>
      <c r="I756">
        <f t="shared" si="94"/>
        <v>0</v>
      </c>
      <c r="J756">
        <f t="shared" si="95"/>
        <v>0</v>
      </c>
      <c r="K756">
        <f>J756*Weighting!$W$12</f>
        <v>0</v>
      </c>
      <c r="M756" s="14"/>
    </row>
    <row r="757" spans="1:13" x14ac:dyDescent="0.25">
      <c r="A757" s="32" t="str">
        <f>IF(Weighting!$P$13&gt;0,B757,"")</f>
        <v/>
      </c>
      <c r="B757" t="e">
        <f>Weighting!$C$13</f>
        <v>#DIV/0!</v>
      </c>
      <c r="C757" t="e">
        <f>Weighting!$F$13</f>
        <v>#NUM!</v>
      </c>
      <c r="D757" t="e">
        <f>IF(C757=1,'Data Transformation'!$G$3+0.5*'Data Transformation'!$W$25,IF(C758=1,D758-'Data Transformation'!$W$25,FALSE))</f>
        <v>#NUM!</v>
      </c>
      <c r="E757">
        <f t="array" ref="E757">IF(ISLOGICAL(D757),"",FREQUENCY(IF('Data Transformation'!$B$425:$B$8425='Bin Analysis'!$B747,'Data Transformation'!$G$425:$G$8425),D757))</f>
        <v>2001</v>
      </c>
      <c r="F757">
        <f t="shared" si="93"/>
        <v>0</v>
      </c>
      <c r="G757">
        <f>Weighting!$H$13</f>
        <v>0</v>
      </c>
      <c r="H757">
        <f t="array" ref="H757">FREQUENCY(IF('Data Transformation'!$B$4:$B$8425=B747,'Data Transformation'!$G$4:$G$8425),'Bin Analysis'!$B757)</f>
        <v>2073</v>
      </c>
      <c r="I757">
        <f t="shared" si="94"/>
        <v>0</v>
      </c>
      <c r="J757">
        <f t="shared" si="95"/>
        <v>0</v>
      </c>
      <c r="K757">
        <f>J757*Weighting!$W$13</f>
        <v>0</v>
      </c>
      <c r="M757" s="14"/>
    </row>
    <row r="758" spans="1:13" x14ac:dyDescent="0.25">
      <c r="A758" s="32" t="str">
        <f>IF(Weighting!$P$14&gt;0,B758,"")</f>
        <v/>
      </c>
      <c r="B758" t="e">
        <f>Weighting!$C$14</f>
        <v>#DIV/0!</v>
      </c>
      <c r="C758" t="e">
        <f>Weighting!$F$14</f>
        <v>#NUM!</v>
      </c>
      <c r="D758" t="e">
        <f>IF(C758=1,'Data Transformation'!$G$3+0.5*'Data Transformation'!$W$25,IF(C759=1,D759-'Data Transformation'!$W$25,FALSE))</f>
        <v>#NUM!</v>
      </c>
      <c r="E758">
        <f t="array" ref="E758">IF(ISLOGICAL(D758),"",FREQUENCY(IF('Data Transformation'!$B$425:$B$8425='Bin Analysis'!$B747,'Data Transformation'!$G$425:$G$8425),D758))</f>
        <v>2001</v>
      </c>
      <c r="F758">
        <f t="shared" si="93"/>
        <v>0</v>
      </c>
      <c r="G758">
        <f>Weighting!$H$14</f>
        <v>0</v>
      </c>
      <c r="H758">
        <f t="array" ref="H758">FREQUENCY(IF('Data Transformation'!$B$4:$B$8425=B747,'Data Transformation'!$G$4:$G$8425),'Bin Analysis'!$B758)</f>
        <v>2073</v>
      </c>
      <c r="I758">
        <f t="shared" si="94"/>
        <v>0</v>
      </c>
      <c r="J758">
        <f t="shared" si="95"/>
        <v>0</v>
      </c>
      <c r="K758">
        <f>J758*Weighting!$W$14</f>
        <v>0</v>
      </c>
      <c r="M758" s="14"/>
    </row>
    <row r="759" spans="1:13" x14ac:dyDescent="0.25">
      <c r="A759" s="32" t="str">
        <f>IF(Weighting!$P$15&gt;0,B759,"")</f>
        <v/>
      </c>
      <c r="B759" t="e">
        <f>Weighting!$C$15</f>
        <v>#DIV/0!</v>
      </c>
      <c r="C759" t="e">
        <f>Weighting!$F$15</f>
        <v>#NUM!</v>
      </c>
      <c r="D759" t="e">
        <f>IF(C759=1,'Data Transformation'!$G$3+0.5*'Data Transformation'!$W$25,IF(C760=1,D760-'Data Transformation'!$W$25,FALSE))</f>
        <v>#NUM!</v>
      </c>
      <c r="E759">
        <f t="array" ref="E759">IF(ISLOGICAL(D759),"",FREQUENCY(IF('Data Transformation'!$B$425:$B$8425='Bin Analysis'!$B747,'Data Transformation'!$G$425:$G$8425),D759))</f>
        <v>2001</v>
      </c>
      <c r="F759">
        <f t="shared" si="93"/>
        <v>0</v>
      </c>
      <c r="G759">
        <f>Weighting!$H$15</f>
        <v>0</v>
      </c>
      <c r="H759">
        <f t="array" ref="H759">FREQUENCY(IF('Data Transformation'!$B$4:$B$8425=B747,'Data Transformation'!$G$4:$G$8425),'Bin Analysis'!$B759)</f>
        <v>2073</v>
      </c>
      <c r="I759">
        <f t="shared" si="94"/>
        <v>0</v>
      </c>
      <c r="J759">
        <f t="shared" si="95"/>
        <v>0</v>
      </c>
      <c r="K759">
        <f>J759*Weighting!$W$15</f>
        <v>0</v>
      </c>
      <c r="M759" s="14"/>
    </row>
    <row r="760" spans="1:13" x14ac:dyDescent="0.25">
      <c r="A760" s="32" t="str">
        <f>IF(Weighting!$P$16&gt;0,B760,"")</f>
        <v/>
      </c>
      <c r="B760" t="e">
        <f>Weighting!$C$16</f>
        <v>#DIV/0!</v>
      </c>
      <c r="C760" t="e">
        <f>Weighting!$F$16</f>
        <v>#NUM!</v>
      </c>
      <c r="D760" t="e">
        <f>IF(C760=1,'Data Transformation'!$G$3+0.5*'Data Transformation'!$W$25,IF(C761=1,D761-'Data Transformation'!$W$25,FALSE))</f>
        <v>#NUM!</v>
      </c>
      <c r="E760">
        <f t="array" ref="E760">IF(ISLOGICAL(D760),"",FREQUENCY(IF('Data Transformation'!$B$425:$B$8425='Bin Analysis'!$B747,'Data Transformation'!$G$425:$G$8425),D760))</f>
        <v>2001</v>
      </c>
      <c r="F760">
        <f t="shared" si="93"/>
        <v>0</v>
      </c>
      <c r="G760">
        <f>Weighting!$H$16</f>
        <v>0</v>
      </c>
      <c r="H760">
        <f t="array" ref="H760">FREQUENCY(IF('Data Transformation'!$B$4:$B$8425=B747,'Data Transformation'!$G$4:$G$8425),'Bin Analysis'!$B760)</f>
        <v>2073</v>
      </c>
      <c r="I760">
        <f t="shared" si="94"/>
        <v>0</v>
      </c>
      <c r="J760">
        <f t="shared" si="95"/>
        <v>0</v>
      </c>
      <c r="K760">
        <f>J760*Weighting!$W$16</f>
        <v>0</v>
      </c>
      <c r="M760" s="14"/>
    </row>
    <row r="761" spans="1:13" x14ac:dyDescent="0.25">
      <c r="A761" s="32" t="str">
        <f>IF(Weighting!$P$17&gt;0,B761,"")</f>
        <v/>
      </c>
      <c r="B761" t="e">
        <f>Weighting!$C$17</f>
        <v>#DIV/0!</v>
      </c>
      <c r="C761" t="e">
        <f>Weighting!$F$17</f>
        <v>#NUM!</v>
      </c>
      <c r="D761" t="e">
        <f>IF(C761=1,'Data Transformation'!$G$3+0.5*'Data Transformation'!$W$25,IF(C762=1,D762-'Data Transformation'!$W$25,FALSE))</f>
        <v>#NUM!</v>
      </c>
      <c r="E761">
        <f t="array" ref="E761">IF(ISLOGICAL(D761),"",FREQUENCY(IF('Data Transformation'!$B$425:$B$8425='Bin Analysis'!$B747,'Data Transformation'!$G$425:$G$8425),D761))</f>
        <v>2001</v>
      </c>
      <c r="F761">
        <f t="shared" si="93"/>
        <v>0</v>
      </c>
      <c r="G761">
        <f>Weighting!$H$17</f>
        <v>0</v>
      </c>
      <c r="H761">
        <f t="array" ref="H761">FREQUENCY(IF('Data Transformation'!$B$4:$B$8425=B747,'Data Transformation'!$G$4:$G$8425),'Bin Analysis'!$B761)</f>
        <v>2073</v>
      </c>
      <c r="I761">
        <f t="shared" si="94"/>
        <v>0</v>
      </c>
      <c r="J761">
        <f t="shared" si="95"/>
        <v>0</v>
      </c>
      <c r="K761">
        <f>J761*Weighting!$W$17</f>
        <v>0</v>
      </c>
      <c r="M761" s="14"/>
    </row>
    <row r="762" spans="1:13" x14ac:dyDescent="0.25">
      <c r="A762" s="32" t="str">
        <f>IF(Weighting!$P$18&gt;0,B762,"")</f>
        <v/>
      </c>
      <c r="B762" t="e">
        <f>Weighting!$C$18</f>
        <v>#DIV/0!</v>
      </c>
      <c r="C762" t="e">
        <f>Weighting!$F$18</f>
        <v>#NUM!</v>
      </c>
      <c r="D762" t="e">
        <f>IF(C762=1,'Data Transformation'!$G$3+0.5*'Data Transformation'!$W$25,IF(C763=1,D763-'Data Transformation'!$W$25,FALSE))</f>
        <v>#NUM!</v>
      </c>
      <c r="E762">
        <f t="array" ref="E762">IF(ISLOGICAL(D762),"",FREQUENCY(IF('Data Transformation'!$B$425:$B$8425='Bin Analysis'!$B747,'Data Transformation'!$G$425:$G$8425),D762))</f>
        <v>2001</v>
      </c>
      <c r="F762">
        <f t="shared" si="93"/>
        <v>0</v>
      </c>
      <c r="G762">
        <f>Weighting!$H$18</f>
        <v>0</v>
      </c>
      <c r="H762">
        <f t="array" ref="H762">FREQUENCY(IF('Data Transformation'!$B$4:$B$8425=B747,'Data Transformation'!$G$4:$G$8425),'Bin Analysis'!$B762)</f>
        <v>2073</v>
      </c>
      <c r="I762">
        <f t="shared" si="94"/>
        <v>0</v>
      </c>
      <c r="J762">
        <f t="shared" si="95"/>
        <v>0</v>
      </c>
      <c r="K762">
        <f>J762*Weighting!$W$18</f>
        <v>0</v>
      </c>
      <c r="M762" s="14"/>
    </row>
    <row r="763" spans="1:13" x14ac:dyDescent="0.25">
      <c r="A763" s="32" t="str">
        <f>IF(Weighting!$P$19&gt;0,B763,"")</f>
        <v/>
      </c>
      <c r="B763" t="e">
        <f>Weighting!$C$19</f>
        <v>#DIV/0!</v>
      </c>
      <c r="C763" t="e">
        <f>Weighting!$F$19</f>
        <v>#NUM!</v>
      </c>
      <c r="D763" t="e">
        <f>IF(C763=1,'Data Transformation'!$G$3+0.5*'Data Transformation'!$W$25,IF(C764=1,D764-'Data Transformation'!$W$25,FALSE))</f>
        <v>#NUM!</v>
      </c>
      <c r="E763">
        <f t="array" ref="E763">IF(ISLOGICAL(D763),"",FREQUENCY(IF('Data Transformation'!$B$425:$B$8425='Bin Analysis'!$B747,'Data Transformation'!$G$425:$G$8425),D763))</f>
        <v>2001</v>
      </c>
      <c r="F763">
        <f t="shared" si="93"/>
        <v>0</v>
      </c>
      <c r="G763">
        <f>Weighting!$H$19</f>
        <v>0</v>
      </c>
      <c r="H763">
        <f t="array" ref="H763">FREQUENCY(IF('Data Transformation'!$B$4:$B$8425=B747,'Data Transformation'!$G$4:$G$8425),'Bin Analysis'!$B763)</f>
        <v>2073</v>
      </c>
      <c r="I763">
        <f t="shared" si="94"/>
        <v>0</v>
      </c>
      <c r="J763">
        <f t="shared" si="95"/>
        <v>0</v>
      </c>
      <c r="K763">
        <f>J763*Weighting!$W$19</f>
        <v>0</v>
      </c>
      <c r="M763" s="14"/>
    </row>
    <row r="764" spans="1:13" x14ac:dyDescent="0.25">
      <c r="A764" s="32" t="str">
        <f>IF(Weighting!$P$20&gt;0,B764,"")</f>
        <v/>
      </c>
      <c r="B764" t="e">
        <f>Weighting!$C$20</f>
        <v>#DIV/0!</v>
      </c>
      <c r="C764" t="e">
        <f>Weighting!$F$20</f>
        <v>#NUM!</v>
      </c>
      <c r="D764" t="e">
        <f>IF(C764=1,'Data Transformation'!$G$3+0.5*'Data Transformation'!$W$25,IF(C765=1,D765-'Data Transformation'!$W$25,FALSE))</f>
        <v>#NUM!</v>
      </c>
      <c r="E764">
        <f t="array" ref="E764">IF(ISLOGICAL(D764),"",FREQUENCY(IF('Data Transformation'!$B$425:$B$8425='Bin Analysis'!$B747,'Data Transformation'!$G$425:$G$8425),D764))</f>
        <v>2001</v>
      </c>
      <c r="F764">
        <f t="shared" si="93"/>
        <v>0</v>
      </c>
      <c r="G764">
        <f>Weighting!$H$20</f>
        <v>0</v>
      </c>
      <c r="H764">
        <f t="array" ref="H764">FREQUENCY(IF('Data Transformation'!$B$4:$B$8425=B747,'Data Transformation'!$G$4:$G$8425),'Bin Analysis'!$B764)</f>
        <v>2073</v>
      </c>
      <c r="I764">
        <f t="shared" si="94"/>
        <v>0</v>
      </c>
      <c r="J764">
        <f t="shared" si="95"/>
        <v>0</v>
      </c>
      <c r="K764">
        <f>J764*Weighting!$W$20</f>
        <v>0</v>
      </c>
      <c r="M764" s="14"/>
    </row>
    <row r="765" spans="1:13" x14ac:dyDescent="0.25">
      <c r="A765" s="32" t="str">
        <f>IF(Weighting!$P$21&gt;0,B765,"")</f>
        <v/>
      </c>
      <c r="B765" t="e">
        <f>Weighting!$C$21</f>
        <v>#DIV/0!</v>
      </c>
      <c r="C765" t="e">
        <f>Weighting!$F$21</f>
        <v>#NUM!</v>
      </c>
      <c r="D765" t="e">
        <f>IF(C765=1,'Data Transformation'!$G$3+0.5*'Data Transformation'!$W$25,IF(C766=1,D766-'Data Transformation'!$W$25,FALSE))</f>
        <v>#NUM!</v>
      </c>
      <c r="E765">
        <f t="array" ref="E765">IF(ISLOGICAL(D765),"",FREQUENCY(IF('Data Transformation'!$B$425:$B$8425='Bin Analysis'!$B747,'Data Transformation'!$G$425:$G$8425),D765))</f>
        <v>2001</v>
      </c>
      <c r="F765">
        <f t="shared" si="93"/>
        <v>0</v>
      </c>
      <c r="G765">
        <f>Weighting!$H$21</f>
        <v>0</v>
      </c>
      <c r="H765">
        <f t="array" ref="H765">FREQUENCY(IF('Data Transformation'!$B$4:$B$8425=B747,'Data Transformation'!$G$4:$G$8425),'Bin Analysis'!$B765)</f>
        <v>2073</v>
      </c>
      <c r="I765">
        <f t="shared" si="94"/>
        <v>0</v>
      </c>
      <c r="J765">
        <f t="shared" si="95"/>
        <v>0</v>
      </c>
      <c r="K765">
        <f>J765*Weighting!$W$21</f>
        <v>0</v>
      </c>
      <c r="M765" s="14"/>
    </row>
    <row r="766" spans="1:13" x14ac:dyDescent="0.25">
      <c r="A766" s="32" t="str">
        <f>IF(Weighting!$P$22&gt;0,B766,"")</f>
        <v/>
      </c>
      <c r="B766" t="e">
        <f>Weighting!$C$22</f>
        <v>#DIV/0!</v>
      </c>
      <c r="C766" t="e">
        <f>Weighting!$F$22</f>
        <v>#NUM!</v>
      </c>
      <c r="D766" t="e">
        <f>IF(C766=1,'Data Transformation'!$G$3+0.5*'Data Transformation'!$W$25,IF(C767=1,D767-'Data Transformation'!$W$25,FALSE))</f>
        <v>#NUM!</v>
      </c>
      <c r="E766">
        <f t="array" ref="E766">IF(ISLOGICAL(D766),"",FREQUENCY(IF('Data Transformation'!$B$425:$B$8425='Bin Analysis'!$B747,'Data Transformation'!$G$425:$G$8425),D766))</f>
        <v>2001</v>
      </c>
      <c r="F766">
        <f t="shared" si="93"/>
        <v>0</v>
      </c>
      <c r="G766">
        <f>Weighting!$H$22</f>
        <v>0</v>
      </c>
      <c r="H766">
        <f t="array" ref="H766">FREQUENCY(IF('Data Transformation'!$B$4:$B$8425=B747,'Data Transformation'!$G$4:$G$8425),'Bin Analysis'!$B766)</f>
        <v>2073</v>
      </c>
      <c r="I766">
        <f t="shared" si="94"/>
        <v>0</v>
      </c>
      <c r="J766">
        <f t="shared" si="95"/>
        <v>0</v>
      </c>
      <c r="K766">
        <f>J766*Weighting!$W$22</f>
        <v>0</v>
      </c>
      <c r="M766" s="14"/>
    </row>
    <row r="767" spans="1:13" x14ac:dyDescent="0.25">
      <c r="A767" s="32" t="str">
        <f>IF(Weighting!$P$23&gt;0,B767,"")</f>
        <v/>
      </c>
      <c r="B767" t="e">
        <f>Weighting!$C$23</f>
        <v>#DIV/0!</v>
      </c>
      <c r="C767" t="e">
        <f>Weighting!$F$23</f>
        <v>#NUM!</v>
      </c>
      <c r="D767" t="e">
        <f>IF(C767=1,'Data Transformation'!$G$3+0.5*'Data Transformation'!$W$25,IF(C768=1,D768-'Data Transformation'!$W$25,FALSE))</f>
        <v>#NUM!</v>
      </c>
      <c r="E767">
        <f t="array" ref="E767">IF(ISLOGICAL(D767),"",FREQUENCY(IF('Data Transformation'!$B$425:$B$8425='Bin Analysis'!$B747,'Data Transformation'!$G$425:$G$8425),D767))</f>
        <v>2001</v>
      </c>
      <c r="F767">
        <f t="shared" si="93"/>
        <v>0</v>
      </c>
      <c r="G767">
        <f>Weighting!$H$23</f>
        <v>0</v>
      </c>
      <c r="H767">
        <f t="array" ref="H767">FREQUENCY(IF('Data Transformation'!$B$4:$B$8425=B747,'Data Transformation'!$G$4:$G$8425),'Bin Analysis'!$B767)</f>
        <v>2073</v>
      </c>
      <c r="I767">
        <f t="shared" si="94"/>
        <v>0</v>
      </c>
      <c r="J767">
        <f t="shared" si="95"/>
        <v>0</v>
      </c>
      <c r="K767">
        <f>J767*Weighting!$W$23</f>
        <v>0</v>
      </c>
      <c r="M767" s="14"/>
    </row>
    <row r="768" spans="1:13" x14ac:dyDescent="0.25">
      <c r="A768" s="32" t="str">
        <f>IF(Weighting!$P$24&gt;0,B768,"")</f>
        <v/>
      </c>
      <c r="B768" t="e">
        <f>Weighting!$C$24</f>
        <v>#DIV/0!</v>
      </c>
      <c r="C768" t="e">
        <f>Weighting!$F$24</f>
        <v>#NUM!</v>
      </c>
      <c r="D768" t="e">
        <f>IF(C768=1,'Data Transformation'!$G$3+0.5*'Data Transformation'!$W$25,IF(C769=1,D769-'Data Transformation'!$W$25,FALSE))</f>
        <v>#NUM!</v>
      </c>
      <c r="E768">
        <f t="array" ref="E768">IF(ISLOGICAL(D768),"",FREQUENCY(IF('Data Transformation'!$B$425:$B$8425='Bin Analysis'!$B747,'Data Transformation'!$G$425:$G$8425),D768))</f>
        <v>2001</v>
      </c>
      <c r="F768">
        <f t="shared" si="93"/>
        <v>0</v>
      </c>
      <c r="G768">
        <f>Weighting!$H$24</f>
        <v>0</v>
      </c>
      <c r="H768">
        <f t="array" ref="H768">FREQUENCY(IF('Data Transformation'!$B$4:$B$8425=B747,'Data Transformation'!$G$4:$G$8425),'Bin Analysis'!$B768)</f>
        <v>2073</v>
      </c>
      <c r="I768">
        <f t="shared" si="94"/>
        <v>0</v>
      </c>
      <c r="J768">
        <f t="shared" si="95"/>
        <v>0</v>
      </c>
      <c r="K768">
        <f>J768*Weighting!$W$24</f>
        <v>0</v>
      </c>
      <c r="M768" s="14"/>
    </row>
    <row r="769" spans="1:25" x14ac:dyDescent="0.25">
      <c r="A769" s="32" t="str">
        <f>IF(Weighting!$P$25&gt;0,B769,"")</f>
        <v/>
      </c>
      <c r="B769" t="e">
        <f>Weighting!$C$25</f>
        <v>#DIV/0!</v>
      </c>
      <c r="C769" t="e">
        <f>Weighting!$F$25</f>
        <v>#NUM!</v>
      </c>
      <c r="D769" t="e">
        <f>IF(C769=1,'Data Transformation'!$G$3+0.5*'Data Transformation'!$W$25,IF(C770=1,D770-'Data Transformation'!$W$25,FALSE))</f>
        <v>#NUM!</v>
      </c>
      <c r="E769">
        <f t="array" ref="E769">IF(ISLOGICAL(D769),"",FREQUENCY(IF('Data Transformation'!$B$425:$B$8425='Bin Analysis'!$B747,'Data Transformation'!$G$425:$G$8425),D769))</f>
        <v>2001</v>
      </c>
      <c r="F769">
        <f t="shared" si="93"/>
        <v>0</v>
      </c>
      <c r="G769">
        <f>Weighting!$H$25</f>
        <v>0</v>
      </c>
      <c r="H769">
        <f t="array" ref="H769">FREQUENCY(IF('Data Transformation'!$B$4:$B$8425=B747,'Data Transformation'!$G$4:$G$8425),'Bin Analysis'!$B769)</f>
        <v>2073</v>
      </c>
      <c r="I769">
        <f t="shared" si="94"/>
        <v>0</v>
      </c>
      <c r="J769">
        <f t="shared" si="95"/>
        <v>0</v>
      </c>
      <c r="K769">
        <f>J769*Weighting!$W$25</f>
        <v>0</v>
      </c>
      <c r="M769" s="14"/>
    </row>
    <row r="770" spans="1:25" x14ac:dyDescent="0.25">
      <c r="O770"/>
      <c r="P770"/>
      <c r="Q770"/>
      <c r="R770"/>
    </row>
    <row r="771" spans="1:25" ht="23.25" x14ac:dyDescent="0.35">
      <c r="A771" s="21" t="s">
        <v>0</v>
      </c>
      <c r="B771" s="21" t="str">
        <f>IFERROR(VLOOKUP(C771,'Data Transformation'!$L$6:$M$426,2,FALSE),"")</f>
        <v/>
      </c>
      <c r="C771" s="21">
        <f>C747+1</f>
        <v>32</v>
      </c>
      <c r="D771" s="21"/>
      <c r="E771" s="21"/>
      <c r="F771" s="21"/>
      <c r="G771" s="21"/>
      <c r="H771" s="22"/>
      <c r="I771" s="22"/>
      <c r="J771" s="22"/>
      <c r="K771" s="21"/>
      <c r="L771" s="21" t="str">
        <f>B771</f>
        <v/>
      </c>
      <c r="M771" s="23" t="e">
        <f>INDEX('Data Transformation'!$O$4:$O$424,MATCH($B771,'Data Transformation'!$M$4:$M$424,0),MATCH($M$2,'Data Transformation'!$O$3,0))</f>
        <v>#N/A</v>
      </c>
      <c r="N771" s="27" t="e">
        <f>IF('Input and Summary Results'!$J$16="minimum",'Bin Analysis'!X772/(M771-1),'Bin Analysis'!Y771/('Bin Analysis'!M771-1))</f>
        <v>#N/A</v>
      </c>
      <c r="O771" s="27" t="e">
        <f>IF(M771=FALSE,NA(),(VLOOKUP(1,C774:K793,4,FALSE))/(M771-1))</f>
        <v>#N/A</v>
      </c>
      <c r="P771" s="27" t="e">
        <f>IF(M771=FALSE,NA(),SUM(J774:J793)/Weighting!$S$5)</f>
        <v>#N/A</v>
      </c>
      <c r="Q771" s="27" t="e">
        <f>IF(M771=FALSE,NA(),SUM(K774:K793)/Weighting!$S$6)</f>
        <v>#N/A</v>
      </c>
      <c r="R771" s="27" t="e">
        <f>IF(M771=FALSE,NA(),(VLOOKUP(1,G774:K793,3,FALSE))/(M771-1))</f>
        <v>#N/A</v>
      </c>
      <c r="S771" s="22" t="e">
        <f>IF(M771=FALSE,NA(),IF(SUM(J774:J793)=2,"yes","no"))</f>
        <v>#N/A</v>
      </c>
      <c r="X771" s="2" cm="2">
        <f t="array" ref="X771:X772">FREQUENCY(IF('Data Transformation'!$B$425:$B$6424='Bin Analysis'!L771,'Data Transformation'!$G$425:$G$6424),'Data Transformation'!$U$11)</f>
        <v>0</v>
      </c>
      <c r="Y771" s="2" cm="2">
        <f t="array" ref="Y771:Y772">FREQUENCY(IF('Data Transformation'!$B$425:$B$6424='Bin Analysis'!L771,'Data Transformation'!$G$425:$G$6424),'Data Transformation'!$U$12)</f>
        <v>0</v>
      </c>
    </row>
    <row r="772" spans="1:25" x14ac:dyDescent="0.25">
      <c r="A772" s="14" t="s">
        <v>67</v>
      </c>
      <c r="B772" t="s">
        <v>47</v>
      </c>
      <c r="C772" t="s">
        <v>5</v>
      </c>
      <c r="D772" t="s">
        <v>100</v>
      </c>
      <c r="E772" t="s">
        <v>101</v>
      </c>
      <c r="F772" t="s">
        <v>102</v>
      </c>
      <c r="G772" t="s">
        <v>70</v>
      </c>
      <c r="H772" t="s">
        <v>31</v>
      </c>
      <c r="I772" t="s">
        <v>32</v>
      </c>
      <c r="J772" t="s">
        <v>46</v>
      </c>
      <c r="K772" s="14" t="s">
        <v>45</v>
      </c>
      <c r="M772" s="14"/>
      <c r="X772" s="2">
        <v>0</v>
      </c>
      <c r="Y772" s="2">
        <v>0</v>
      </c>
    </row>
    <row r="773" spans="1:25" x14ac:dyDescent="0.25">
      <c r="A773" s="32"/>
      <c r="D773" t="e">
        <f>IF(C773=1,'Data Transformation'!$G$3+0.5*'Data Transformation'!$W$25,IF(C774=1,D774-'Data Transformation'!$W$25,FALSE))</f>
        <v>#NUM!</v>
      </c>
      <c r="E773">
        <f t="array" ref="E773">IF(ISLOGICAL(D773),"",FREQUENCY(IF('Data Transformation'!$B$425:$B$8425='Bin Analysis'!$B771,'Data Transformation'!$G$425:$G$8425),D773))</f>
        <v>2001</v>
      </c>
      <c r="F773" t="e">
        <f>IF(ISLOGICAL(D773),"",E773-E772)</f>
        <v>#VALUE!</v>
      </c>
      <c r="M773" s="14"/>
    </row>
    <row r="774" spans="1:25" x14ac:dyDescent="0.25">
      <c r="A774" s="32" t="e">
        <f>IF(Weighting!$P$6&gt;0,B774,"")</f>
        <v>#NUM!</v>
      </c>
      <c r="B774" t="e">
        <f>Weighting!$C$6</f>
        <v>#DIV/0!</v>
      </c>
      <c r="C774" t="e">
        <f>Weighting!$F$6</f>
        <v>#NUM!</v>
      </c>
      <c r="D774" t="e">
        <f>IF(C774=1,'Data Transformation'!$G$3+0.5*'Data Transformation'!$W$25,IF(C775=1,D775-'Data Transformation'!$W$25,FALSE))</f>
        <v>#NUM!</v>
      </c>
      <c r="E774">
        <f t="array" ref="E774">IF(ISLOGICAL(D774),"",FREQUENCY(IF('Data Transformation'!$B$425:$B$8425='Bin Analysis'!$B771,'Data Transformation'!$G$425:$G$8425),D774))</f>
        <v>2001</v>
      </c>
      <c r="F774">
        <f>IF(ISLOGICAL(D774),"",E774-E773)</f>
        <v>0</v>
      </c>
      <c r="G774">
        <f>Weighting!$H$6</f>
        <v>1</v>
      </c>
      <c r="H774">
        <f t="array" ref="H774">FREQUENCY(IF('Data Transformation'!$B$4:$B$8425=B771,'Data Transformation'!$G$4:$G$8425),'Bin Analysis'!$B774)</f>
        <v>2073</v>
      </c>
      <c r="I774">
        <f>H774-H773</f>
        <v>2073</v>
      </c>
      <c r="J774">
        <f>IF(I774=0,0,1)</f>
        <v>1</v>
      </c>
      <c r="K774" t="e">
        <f>J774*Weighting!$W$6</f>
        <v>#NUM!</v>
      </c>
      <c r="M774" s="14"/>
    </row>
    <row r="775" spans="1:25" x14ac:dyDescent="0.25">
      <c r="A775" s="32" t="str">
        <f>IF(Weighting!$P$7&gt;0,B775,"")</f>
        <v/>
      </c>
      <c r="B775" t="e">
        <f>Weighting!$C$7</f>
        <v>#DIV/0!</v>
      </c>
      <c r="C775" t="e">
        <f>Weighting!$F$7</f>
        <v>#NUM!</v>
      </c>
      <c r="D775" t="e">
        <f>IF(C775=1,'Data Transformation'!$G$3+0.5*'Data Transformation'!$W$25,IF(C776=1,D776-'Data Transformation'!$W$25,FALSE))</f>
        <v>#NUM!</v>
      </c>
      <c r="E775">
        <f t="array" ref="E775">IF(ISLOGICAL(D775),"",FREQUENCY(IF('Data Transformation'!$B$425:$B$8425='Bin Analysis'!$B771,'Data Transformation'!$G$425:$G$8425),D775))</f>
        <v>2001</v>
      </c>
      <c r="F775">
        <f t="shared" ref="F775:F793" si="96">IF(ISLOGICAL(D775),"",E775-E774)</f>
        <v>0</v>
      </c>
      <c r="G775">
        <f>Weighting!$H$7</f>
        <v>0</v>
      </c>
      <c r="H775">
        <f t="array" ref="H775">FREQUENCY(IF('Data Transformation'!$B$4:$B$8425=B771,'Data Transformation'!$G$4:$G$8425),'Bin Analysis'!$B775)</f>
        <v>2073</v>
      </c>
      <c r="I775">
        <f t="shared" ref="I775:I793" si="97">H775-H774</f>
        <v>0</v>
      </c>
      <c r="J775">
        <f>IF(I775=0,0,1)</f>
        <v>0</v>
      </c>
      <c r="K775">
        <f>J775*Weighting!$W$7</f>
        <v>0</v>
      </c>
      <c r="M775" s="14"/>
    </row>
    <row r="776" spans="1:25" x14ac:dyDescent="0.25">
      <c r="A776" s="32" t="str">
        <f>IF(Weighting!$P$8&gt;0,B776,"")</f>
        <v/>
      </c>
      <c r="B776" t="e">
        <f>Weighting!$C$8</f>
        <v>#DIV/0!</v>
      </c>
      <c r="C776" t="e">
        <f>Weighting!$F$8</f>
        <v>#NUM!</v>
      </c>
      <c r="D776" t="e">
        <f>IF(C776=1,'Data Transformation'!$G$3+0.5*'Data Transformation'!$W$25,IF(C777=1,D777-'Data Transformation'!$W$25,FALSE))</f>
        <v>#NUM!</v>
      </c>
      <c r="E776">
        <f t="array" ref="E776">IF(ISLOGICAL(D776),"",FREQUENCY(IF('Data Transformation'!$B$425:$B$8425='Bin Analysis'!$B771,'Data Transformation'!$G$425:$G$8425),D776))</f>
        <v>2001</v>
      </c>
      <c r="F776">
        <f t="shared" si="96"/>
        <v>0</v>
      </c>
      <c r="G776">
        <f>Weighting!$H$8</f>
        <v>0</v>
      </c>
      <c r="H776">
        <f t="array" ref="H776">FREQUENCY(IF('Data Transformation'!$B$4:$B$8425=B771,'Data Transformation'!$G$4:$G$8425),'Bin Analysis'!$B776)</f>
        <v>2073</v>
      </c>
      <c r="I776">
        <f t="shared" si="97"/>
        <v>0</v>
      </c>
      <c r="J776">
        <f t="shared" ref="J776:J793" si="98">IF(I776=0,0,1)</f>
        <v>0</v>
      </c>
      <c r="K776">
        <f>J776*Weighting!$W$8</f>
        <v>0</v>
      </c>
      <c r="M776" s="14"/>
    </row>
    <row r="777" spans="1:25" x14ac:dyDescent="0.25">
      <c r="A777" s="32" t="str">
        <f>IF(Weighting!$P$9&gt;0,B777,"")</f>
        <v/>
      </c>
      <c r="B777" s="50" t="e">
        <f>Weighting!$C$9</f>
        <v>#DIV/0!</v>
      </c>
      <c r="C777" t="e">
        <f>Weighting!$F$9</f>
        <v>#NUM!</v>
      </c>
      <c r="D777" t="e">
        <f>IF(C777=1,'Data Transformation'!$G$3+0.5*'Data Transformation'!$W$25,IF(C778=1,D778-'Data Transformation'!$W$25,FALSE))</f>
        <v>#NUM!</v>
      </c>
      <c r="E777">
        <f t="array" ref="E777">IF(ISLOGICAL(D777),"",FREQUENCY(IF('Data Transformation'!$B$425:$B$8425='Bin Analysis'!$B771,'Data Transformation'!$G$425:$G$8425),D777))</f>
        <v>2001</v>
      </c>
      <c r="F777">
        <f t="shared" si="96"/>
        <v>0</v>
      </c>
      <c r="G777">
        <f>Weighting!$H$9</f>
        <v>0</v>
      </c>
      <c r="H777">
        <f t="array" ref="H777">FREQUENCY(IF('Data Transformation'!$B$4:$B$8425=B771,'Data Transformation'!$G$4:$G$8425),'Bin Analysis'!$B777)</f>
        <v>2073</v>
      </c>
      <c r="I777">
        <f t="shared" si="97"/>
        <v>0</v>
      </c>
      <c r="J777">
        <f t="shared" si="98"/>
        <v>0</v>
      </c>
      <c r="K777">
        <f>J777*Weighting!$W$9</f>
        <v>0</v>
      </c>
      <c r="M777" s="14"/>
    </row>
    <row r="778" spans="1:25" x14ac:dyDescent="0.25">
      <c r="A778" s="32" t="str">
        <f>IF(Weighting!$P$10&gt;0,B778,"")</f>
        <v/>
      </c>
      <c r="B778" t="e">
        <f>Weighting!$C$10</f>
        <v>#DIV/0!</v>
      </c>
      <c r="C778" t="e">
        <f>Weighting!$F$10</f>
        <v>#NUM!</v>
      </c>
      <c r="D778" t="e">
        <f>IF(C778=1,'Data Transformation'!$G$3+0.5*'Data Transformation'!$W$25,IF(C779=1,D779-'Data Transformation'!$W$25,FALSE))</f>
        <v>#NUM!</v>
      </c>
      <c r="E778">
        <f t="array" ref="E778">IF(ISLOGICAL(D778),"",FREQUENCY(IF('Data Transformation'!$B$425:$B$8425='Bin Analysis'!$B771,'Data Transformation'!$G$425:$G$8425),D778))</f>
        <v>2001</v>
      </c>
      <c r="F778">
        <f t="shared" si="96"/>
        <v>0</v>
      </c>
      <c r="G778">
        <f>Weighting!$H$10</f>
        <v>0</v>
      </c>
      <c r="H778">
        <f t="array" ref="H778">FREQUENCY(IF('Data Transformation'!$B$4:$B$8425=B771,'Data Transformation'!$G$4:$G$8425),'Bin Analysis'!$B778)</f>
        <v>2073</v>
      </c>
      <c r="I778">
        <f t="shared" si="97"/>
        <v>0</v>
      </c>
      <c r="J778">
        <f t="shared" si="98"/>
        <v>0</v>
      </c>
      <c r="K778">
        <f>J778*Weighting!$W$10</f>
        <v>0</v>
      </c>
      <c r="M778" s="14"/>
    </row>
    <row r="779" spans="1:25" x14ac:dyDescent="0.25">
      <c r="A779" s="32" t="str">
        <f>IF(Weighting!$P$11&gt;0,B779,"")</f>
        <v/>
      </c>
      <c r="B779" t="e">
        <f>Weighting!$C$11</f>
        <v>#DIV/0!</v>
      </c>
      <c r="C779" t="e">
        <f>Weighting!$F$11</f>
        <v>#NUM!</v>
      </c>
      <c r="D779" t="e">
        <f>IF(C779=1,'Data Transformation'!$G$3+0.5*'Data Transformation'!$W$25,IF(C780=1,D780-'Data Transformation'!$W$25,FALSE))</f>
        <v>#NUM!</v>
      </c>
      <c r="E779">
        <f t="array" ref="E779">IF(ISLOGICAL(D779),"",FREQUENCY(IF('Data Transformation'!$B$425:$B$8425='Bin Analysis'!$B771,'Data Transformation'!$G$425:$G$8425),D779))</f>
        <v>2001</v>
      </c>
      <c r="F779">
        <f t="shared" si="96"/>
        <v>0</v>
      </c>
      <c r="G779">
        <f>Weighting!$H$11</f>
        <v>0</v>
      </c>
      <c r="H779">
        <f t="array" ref="H779">FREQUENCY(IF('Data Transformation'!$B$4:$B$8425=B771,'Data Transformation'!$G$4:$G$8425),'Bin Analysis'!$B779)</f>
        <v>2073</v>
      </c>
      <c r="I779">
        <f t="shared" si="97"/>
        <v>0</v>
      </c>
      <c r="J779">
        <f t="shared" si="98"/>
        <v>0</v>
      </c>
      <c r="K779">
        <f>J779*Weighting!$W$11</f>
        <v>0</v>
      </c>
      <c r="M779" s="14"/>
    </row>
    <row r="780" spans="1:25" x14ac:dyDescent="0.25">
      <c r="A780" s="32" t="str">
        <f>IF(Weighting!$P$12&gt;0,B780,"")</f>
        <v/>
      </c>
      <c r="B780" t="e">
        <f>Weighting!$C$12</f>
        <v>#DIV/0!</v>
      </c>
      <c r="C780" t="e">
        <f>Weighting!$F$12</f>
        <v>#NUM!</v>
      </c>
      <c r="D780" t="e">
        <f>IF(C780=1,'Data Transformation'!$G$3+0.5*'Data Transformation'!$W$25,IF(C781=1,D781-'Data Transformation'!$W$25,FALSE))</f>
        <v>#NUM!</v>
      </c>
      <c r="E780">
        <f t="array" ref="E780">IF(ISLOGICAL(D780),"",FREQUENCY(IF('Data Transformation'!$B$425:$B$8425='Bin Analysis'!$B771,'Data Transformation'!$G$425:$G$8425),D780))</f>
        <v>2001</v>
      </c>
      <c r="F780">
        <f t="shared" si="96"/>
        <v>0</v>
      </c>
      <c r="G780">
        <f>Weighting!$H$12</f>
        <v>0</v>
      </c>
      <c r="H780">
        <f t="array" ref="H780">FREQUENCY(IF('Data Transformation'!$B$4:$B$8425=B771,'Data Transformation'!$G$4:$G$8425),'Bin Analysis'!$B780)</f>
        <v>2073</v>
      </c>
      <c r="I780">
        <f t="shared" si="97"/>
        <v>0</v>
      </c>
      <c r="J780">
        <f t="shared" si="98"/>
        <v>0</v>
      </c>
      <c r="K780">
        <f>J780*Weighting!$W$12</f>
        <v>0</v>
      </c>
      <c r="M780" s="14"/>
    </row>
    <row r="781" spans="1:25" x14ac:dyDescent="0.25">
      <c r="A781" s="32" t="str">
        <f>IF(Weighting!$P$13&gt;0,B781,"")</f>
        <v/>
      </c>
      <c r="B781" t="e">
        <f>Weighting!$C$13</f>
        <v>#DIV/0!</v>
      </c>
      <c r="C781" t="e">
        <f>Weighting!$F$13</f>
        <v>#NUM!</v>
      </c>
      <c r="D781" t="e">
        <f>IF(C781=1,'Data Transformation'!$G$3+0.5*'Data Transformation'!$W$25,IF(C782=1,D782-'Data Transformation'!$W$25,FALSE))</f>
        <v>#NUM!</v>
      </c>
      <c r="E781">
        <f t="array" ref="E781">IF(ISLOGICAL(D781),"",FREQUENCY(IF('Data Transformation'!$B$425:$B$8425='Bin Analysis'!$B771,'Data Transformation'!$G$425:$G$8425),D781))</f>
        <v>2001</v>
      </c>
      <c r="F781">
        <f t="shared" si="96"/>
        <v>0</v>
      </c>
      <c r="G781">
        <f>Weighting!$H$13</f>
        <v>0</v>
      </c>
      <c r="H781">
        <f t="array" ref="H781">FREQUENCY(IF('Data Transformation'!$B$4:$B$8425=B771,'Data Transformation'!$G$4:$G$8425),'Bin Analysis'!$B781)</f>
        <v>2073</v>
      </c>
      <c r="I781">
        <f t="shared" si="97"/>
        <v>0</v>
      </c>
      <c r="J781">
        <f t="shared" si="98"/>
        <v>0</v>
      </c>
      <c r="K781">
        <f>J781*Weighting!$W$13</f>
        <v>0</v>
      </c>
      <c r="M781" s="14"/>
    </row>
    <row r="782" spans="1:25" x14ac:dyDescent="0.25">
      <c r="A782" s="32" t="str">
        <f>IF(Weighting!$P$14&gt;0,B782,"")</f>
        <v/>
      </c>
      <c r="B782" t="e">
        <f>Weighting!$C$14</f>
        <v>#DIV/0!</v>
      </c>
      <c r="C782" t="e">
        <f>Weighting!$F$14</f>
        <v>#NUM!</v>
      </c>
      <c r="D782" t="e">
        <f>IF(C782=1,'Data Transformation'!$G$3+0.5*'Data Transformation'!$W$25,IF(C783=1,D783-'Data Transformation'!$W$25,FALSE))</f>
        <v>#NUM!</v>
      </c>
      <c r="E782">
        <f t="array" ref="E782">IF(ISLOGICAL(D782),"",FREQUENCY(IF('Data Transformation'!$B$425:$B$8425='Bin Analysis'!$B771,'Data Transformation'!$G$425:$G$8425),D782))</f>
        <v>2001</v>
      </c>
      <c r="F782">
        <f t="shared" si="96"/>
        <v>0</v>
      </c>
      <c r="G782">
        <f>Weighting!$H$14</f>
        <v>0</v>
      </c>
      <c r="H782">
        <f t="array" ref="H782">FREQUENCY(IF('Data Transformation'!$B$4:$B$8425=B771,'Data Transformation'!$G$4:$G$8425),'Bin Analysis'!$B782)</f>
        <v>2073</v>
      </c>
      <c r="I782">
        <f t="shared" si="97"/>
        <v>0</v>
      </c>
      <c r="J782">
        <f t="shared" si="98"/>
        <v>0</v>
      </c>
      <c r="K782">
        <f>J782*Weighting!$W$14</f>
        <v>0</v>
      </c>
      <c r="M782" s="14"/>
    </row>
    <row r="783" spans="1:25" x14ac:dyDescent="0.25">
      <c r="A783" s="32" t="str">
        <f>IF(Weighting!$P$15&gt;0,B783,"")</f>
        <v/>
      </c>
      <c r="B783" t="e">
        <f>Weighting!$C$15</f>
        <v>#DIV/0!</v>
      </c>
      <c r="C783" t="e">
        <f>Weighting!$F$15</f>
        <v>#NUM!</v>
      </c>
      <c r="D783" t="e">
        <f>IF(C783=1,'Data Transformation'!$G$3+0.5*'Data Transformation'!$W$25,IF(C784=1,D784-'Data Transformation'!$W$25,FALSE))</f>
        <v>#NUM!</v>
      </c>
      <c r="E783">
        <f t="array" ref="E783">IF(ISLOGICAL(D783),"",FREQUENCY(IF('Data Transformation'!$B$425:$B$8425='Bin Analysis'!$B771,'Data Transformation'!$G$425:$G$8425),D783))</f>
        <v>2001</v>
      </c>
      <c r="F783">
        <f t="shared" si="96"/>
        <v>0</v>
      </c>
      <c r="G783">
        <f>Weighting!$H$15</f>
        <v>0</v>
      </c>
      <c r="H783">
        <f t="array" ref="H783">FREQUENCY(IF('Data Transformation'!$B$4:$B$8425=B771,'Data Transformation'!$G$4:$G$8425),'Bin Analysis'!$B783)</f>
        <v>2073</v>
      </c>
      <c r="I783">
        <f t="shared" si="97"/>
        <v>0</v>
      </c>
      <c r="J783">
        <f t="shared" si="98"/>
        <v>0</v>
      </c>
      <c r="K783">
        <f>J783*Weighting!$W$15</f>
        <v>0</v>
      </c>
      <c r="M783" s="14"/>
    </row>
    <row r="784" spans="1:25" x14ac:dyDescent="0.25">
      <c r="A784" s="32" t="str">
        <f>IF(Weighting!$P$16&gt;0,B784,"")</f>
        <v/>
      </c>
      <c r="B784" t="e">
        <f>Weighting!$C$16</f>
        <v>#DIV/0!</v>
      </c>
      <c r="C784" t="e">
        <f>Weighting!$F$16</f>
        <v>#NUM!</v>
      </c>
      <c r="D784" t="e">
        <f>IF(C784=1,'Data Transformation'!$G$3+0.5*'Data Transformation'!$W$25,IF(C785=1,D785-'Data Transformation'!$W$25,FALSE))</f>
        <v>#NUM!</v>
      </c>
      <c r="E784">
        <f t="array" ref="E784">IF(ISLOGICAL(D784),"",FREQUENCY(IF('Data Transformation'!$B$425:$B$8425='Bin Analysis'!$B771,'Data Transformation'!$G$425:$G$8425),D784))</f>
        <v>2001</v>
      </c>
      <c r="F784">
        <f t="shared" si="96"/>
        <v>0</v>
      </c>
      <c r="G784">
        <f>Weighting!$H$16</f>
        <v>0</v>
      </c>
      <c r="H784">
        <f t="array" ref="H784">FREQUENCY(IF('Data Transformation'!$B$4:$B$8425=B771,'Data Transformation'!$G$4:$G$8425),'Bin Analysis'!$B784)</f>
        <v>2073</v>
      </c>
      <c r="I784">
        <f t="shared" si="97"/>
        <v>0</v>
      </c>
      <c r="J784">
        <f t="shared" si="98"/>
        <v>0</v>
      </c>
      <c r="K784">
        <f>J784*Weighting!$W$16</f>
        <v>0</v>
      </c>
      <c r="M784" s="14"/>
    </row>
    <row r="785" spans="1:25" x14ac:dyDescent="0.25">
      <c r="A785" s="32" t="str">
        <f>IF(Weighting!$P$17&gt;0,B785,"")</f>
        <v/>
      </c>
      <c r="B785" t="e">
        <f>Weighting!$C$17</f>
        <v>#DIV/0!</v>
      </c>
      <c r="C785" t="e">
        <f>Weighting!$F$17</f>
        <v>#NUM!</v>
      </c>
      <c r="D785" t="e">
        <f>IF(C785=1,'Data Transformation'!$G$3+0.5*'Data Transformation'!$W$25,IF(C786=1,D786-'Data Transformation'!$W$25,FALSE))</f>
        <v>#NUM!</v>
      </c>
      <c r="E785">
        <f t="array" ref="E785">IF(ISLOGICAL(D785),"",FREQUENCY(IF('Data Transformation'!$B$425:$B$8425='Bin Analysis'!$B771,'Data Transformation'!$G$425:$G$8425),D785))</f>
        <v>2001</v>
      </c>
      <c r="F785">
        <f t="shared" si="96"/>
        <v>0</v>
      </c>
      <c r="G785">
        <f>Weighting!$H$17</f>
        <v>0</v>
      </c>
      <c r="H785">
        <f t="array" ref="H785">FREQUENCY(IF('Data Transformation'!$B$4:$B$8425=B771,'Data Transformation'!$G$4:$G$8425),'Bin Analysis'!$B785)</f>
        <v>2073</v>
      </c>
      <c r="I785">
        <f t="shared" si="97"/>
        <v>0</v>
      </c>
      <c r="J785">
        <f t="shared" si="98"/>
        <v>0</v>
      </c>
      <c r="K785">
        <f>J785*Weighting!$W$17</f>
        <v>0</v>
      </c>
      <c r="M785" s="14"/>
    </row>
    <row r="786" spans="1:25" x14ac:dyDescent="0.25">
      <c r="A786" s="32" t="str">
        <f>IF(Weighting!$P$18&gt;0,B786,"")</f>
        <v/>
      </c>
      <c r="B786" t="e">
        <f>Weighting!$C$18</f>
        <v>#DIV/0!</v>
      </c>
      <c r="C786" t="e">
        <f>Weighting!$F$18</f>
        <v>#NUM!</v>
      </c>
      <c r="D786" t="e">
        <f>IF(C786=1,'Data Transformation'!$G$3+0.5*'Data Transformation'!$W$25,IF(C787=1,D787-'Data Transformation'!$W$25,FALSE))</f>
        <v>#NUM!</v>
      </c>
      <c r="E786">
        <f t="array" ref="E786">IF(ISLOGICAL(D786),"",FREQUENCY(IF('Data Transformation'!$B$425:$B$8425='Bin Analysis'!$B771,'Data Transformation'!$G$425:$G$8425),D786))</f>
        <v>2001</v>
      </c>
      <c r="F786">
        <f t="shared" si="96"/>
        <v>0</v>
      </c>
      <c r="G786">
        <f>Weighting!$H$18</f>
        <v>0</v>
      </c>
      <c r="H786">
        <f t="array" ref="H786">FREQUENCY(IF('Data Transformation'!$B$4:$B$8425=B771,'Data Transformation'!$G$4:$G$8425),'Bin Analysis'!$B786)</f>
        <v>2073</v>
      </c>
      <c r="I786">
        <f t="shared" si="97"/>
        <v>0</v>
      </c>
      <c r="J786">
        <f t="shared" si="98"/>
        <v>0</v>
      </c>
      <c r="K786">
        <f>J786*Weighting!$W$18</f>
        <v>0</v>
      </c>
      <c r="M786" s="14"/>
    </row>
    <row r="787" spans="1:25" x14ac:dyDescent="0.25">
      <c r="A787" s="32" t="str">
        <f>IF(Weighting!$P$19&gt;0,B787,"")</f>
        <v/>
      </c>
      <c r="B787" t="e">
        <f>Weighting!$C$19</f>
        <v>#DIV/0!</v>
      </c>
      <c r="C787" t="e">
        <f>Weighting!$F$19</f>
        <v>#NUM!</v>
      </c>
      <c r="D787" t="e">
        <f>IF(C787=1,'Data Transformation'!$G$3+0.5*'Data Transformation'!$W$25,IF(C788=1,D788-'Data Transformation'!$W$25,FALSE))</f>
        <v>#NUM!</v>
      </c>
      <c r="E787">
        <f t="array" ref="E787">IF(ISLOGICAL(D787),"",FREQUENCY(IF('Data Transformation'!$B$425:$B$8425='Bin Analysis'!$B771,'Data Transformation'!$G$425:$G$8425),D787))</f>
        <v>2001</v>
      </c>
      <c r="F787">
        <f t="shared" si="96"/>
        <v>0</v>
      </c>
      <c r="G787">
        <f>Weighting!$H$19</f>
        <v>0</v>
      </c>
      <c r="H787">
        <f t="array" ref="H787">FREQUENCY(IF('Data Transformation'!$B$4:$B$8425=B771,'Data Transformation'!$G$4:$G$8425),'Bin Analysis'!$B787)</f>
        <v>2073</v>
      </c>
      <c r="I787">
        <f t="shared" si="97"/>
        <v>0</v>
      </c>
      <c r="J787">
        <f t="shared" si="98"/>
        <v>0</v>
      </c>
      <c r="K787">
        <f>J787*Weighting!$W$19</f>
        <v>0</v>
      </c>
      <c r="M787" s="14"/>
    </row>
    <row r="788" spans="1:25" x14ac:dyDescent="0.25">
      <c r="A788" s="32" t="str">
        <f>IF(Weighting!$P$20&gt;0,B788,"")</f>
        <v/>
      </c>
      <c r="B788" t="e">
        <f>Weighting!$C$20</f>
        <v>#DIV/0!</v>
      </c>
      <c r="C788" t="e">
        <f>Weighting!$F$20</f>
        <v>#NUM!</v>
      </c>
      <c r="D788" t="e">
        <f>IF(C788=1,'Data Transformation'!$G$3+0.5*'Data Transformation'!$W$25,IF(C789=1,D789-'Data Transformation'!$W$25,FALSE))</f>
        <v>#NUM!</v>
      </c>
      <c r="E788">
        <f t="array" ref="E788">IF(ISLOGICAL(D788),"",FREQUENCY(IF('Data Transformation'!$B$425:$B$8425='Bin Analysis'!$B771,'Data Transformation'!$G$425:$G$8425),D788))</f>
        <v>2001</v>
      </c>
      <c r="F788">
        <f t="shared" si="96"/>
        <v>0</v>
      </c>
      <c r="G788">
        <f>Weighting!$H$20</f>
        <v>0</v>
      </c>
      <c r="H788">
        <f t="array" ref="H788">FREQUENCY(IF('Data Transformation'!$B$4:$B$8425=B771,'Data Transformation'!$G$4:$G$8425),'Bin Analysis'!$B788)</f>
        <v>2073</v>
      </c>
      <c r="I788">
        <f t="shared" si="97"/>
        <v>0</v>
      </c>
      <c r="J788">
        <f t="shared" si="98"/>
        <v>0</v>
      </c>
      <c r="K788">
        <f>J788*Weighting!$W$20</f>
        <v>0</v>
      </c>
      <c r="M788" s="14"/>
    </row>
    <row r="789" spans="1:25" x14ac:dyDescent="0.25">
      <c r="A789" s="32" t="str">
        <f>IF(Weighting!$P$21&gt;0,B789,"")</f>
        <v/>
      </c>
      <c r="B789" t="e">
        <f>Weighting!$C$21</f>
        <v>#DIV/0!</v>
      </c>
      <c r="C789" t="e">
        <f>Weighting!$F$21</f>
        <v>#NUM!</v>
      </c>
      <c r="D789" t="e">
        <f>IF(C789=1,'Data Transformation'!$G$3+0.5*'Data Transformation'!$W$25,IF(C790=1,D790-'Data Transformation'!$W$25,FALSE))</f>
        <v>#NUM!</v>
      </c>
      <c r="E789">
        <f t="array" ref="E789">IF(ISLOGICAL(D789),"",FREQUENCY(IF('Data Transformation'!$B$425:$B$8425='Bin Analysis'!$B771,'Data Transformation'!$G$425:$G$8425),D789))</f>
        <v>2001</v>
      </c>
      <c r="F789">
        <f t="shared" si="96"/>
        <v>0</v>
      </c>
      <c r="G789">
        <f>Weighting!$H$21</f>
        <v>0</v>
      </c>
      <c r="H789">
        <f t="array" ref="H789">FREQUENCY(IF('Data Transformation'!$B$4:$B$8425=B771,'Data Transformation'!$G$4:$G$8425),'Bin Analysis'!$B789)</f>
        <v>2073</v>
      </c>
      <c r="I789">
        <f t="shared" si="97"/>
        <v>0</v>
      </c>
      <c r="J789">
        <f t="shared" si="98"/>
        <v>0</v>
      </c>
      <c r="K789">
        <f>J789*Weighting!$W$21</f>
        <v>0</v>
      </c>
      <c r="M789" s="14"/>
    </row>
    <row r="790" spans="1:25" x14ac:dyDescent="0.25">
      <c r="A790" s="32" t="str">
        <f>IF(Weighting!$P$22&gt;0,B790,"")</f>
        <v/>
      </c>
      <c r="B790" t="e">
        <f>Weighting!$C$22</f>
        <v>#DIV/0!</v>
      </c>
      <c r="C790" t="e">
        <f>Weighting!$F$22</f>
        <v>#NUM!</v>
      </c>
      <c r="D790" t="e">
        <f>IF(C790=1,'Data Transformation'!$G$3+0.5*'Data Transformation'!$W$25,IF(C791=1,D791-'Data Transformation'!$W$25,FALSE))</f>
        <v>#NUM!</v>
      </c>
      <c r="E790">
        <f t="array" ref="E790">IF(ISLOGICAL(D790),"",FREQUENCY(IF('Data Transformation'!$B$425:$B$8425='Bin Analysis'!$B771,'Data Transformation'!$G$425:$G$8425),D790))</f>
        <v>2001</v>
      </c>
      <c r="F790">
        <f t="shared" si="96"/>
        <v>0</v>
      </c>
      <c r="G790">
        <f>Weighting!$H$22</f>
        <v>0</v>
      </c>
      <c r="H790">
        <f t="array" ref="H790">FREQUENCY(IF('Data Transformation'!$B$4:$B$8425=B771,'Data Transformation'!$G$4:$G$8425),'Bin Analysis'!$B790)</f>
        <v>2073</v>
      </c>
      <c r="I790">
        <f t="shared" si="97"/>
        <v>0</v>
      </c>
      <c r="J790">
        <f t="shared" si="98"/>
        <v>0</v>
      </c>
      <c r="K790">
        <f>J790*Weighting!$W$22</f>
        <v>0</v>
      </c>
      <c r="M790" s="14"/>
    </row>
    <row r="791" spans="1:25" x14ac:dyDescent="0.25">
      <c r="A791" s="32" t="str">
        <f>IF(Weighting!$P$23&gt;0,B791,"")</f>
        <v/>
      </c>
      <c r="B791" t="e">
        <f>Weighting!$C$23</f>
        <v>#DIV/0!</v>
      </c>
      <c r="C791" t="e">
        <f>Weighting!$F$23</f>
        <v>#NUM!</v>
      </c>
      <c r="D791" t="e">
        <f>IF(C791=1,'Data Transformation'!$G$3+0.5*'Data Transformation'!$W$25,IF(C792=1,D792-'Data Transformation'!$W$25,FALSE))</f>
        <v>#NUM!</v>
      </c>
      <c r="E791">
        <f t="array" ref="E791">IF(ISLOGICAL(D791),"",FREQUENCY(IF('Data Transformation'!$B$425:$B$8425='Bin Analysis'!$B771,'Data Transformation'!$G$425:$G$8425),D791))</f>
        <v>2001</v>
      </c>
      <c r="F791">
        <f t="shared" si="96"/>
        <v>0</v>
      </c>
      <c r="G791">
        <f>Weighting!$H$23</f>
        <v>0</v>
      </c>
      <c r="H791">
        <f t="array" ref="H791">FREQUENCY(IF('Data Transformation'!$B$4:$B$8425=B771,'Data Transformation'!$G$4:$G$8425),'Bin Analysis'!$B791)</f>
        <v>2073</v>
      </c>
      <c r="I791">
        <f t="shared" si="97"/>
        <v>0</v>
      </c>
      <c r="J791">
        <f t="shared" si="98"/>
        <v>0</v>
      </c>
      <c r="K791">
        <f>J791*Weighting!$W$23</f>
        <v>0</v>
      </c>
      <c r="M791" s="14"/>
    </row>
    <row r="792" spans="1:25" x14ac:dyDescent="0.25">
      <c r="A792" s="32" t="str">
        <f>IF(Weighting!$P$24&gt;0,B792,"")</f>
        <v/>
      </c>
      <c r="B792" t="e">
        <f>Weighting!$C$24</f>
        <v>#DIV/0!</v>
      </c>
      <c r="C792" t="e">
        <f>Weighting!$F$24</f>
        <v>#NUM!</v>
      </c>
      <c r="D792" t="e">
        <f>IF(C792=1,'Data Transformation'!$G$3+0.5*'Data Transformation'!$W$25,IF(C793=1,D793-'Data Transformation'!$W$25,FALSE))</f>
        <v>#NUM!</v>
      </c>
      <c r="E792">
        <f t="array" ref="E792">IF(ISLOGICAL(D792),"",FREQUENCY(IF('Data Transformation'!$B$425:$B$8425='Bin Analysis'!$B771,'Data Transformation'!$G$425:$G$8425),D792))</f>
        <v>2001</v>
      </c>
      <c r="F792">
        <f t="shared" si="96"/>
        <v>0</v>
      </c>
      <c r="G792">
        <f>Weighting!$H$24</f>
        <v>0</v>
      </c>
      <c r="H792">
        <f t="array" ref="H792">FREQUENCY(IF('Data Transformation'!$B$4:$B$8425=B771,'Data Transformation'!$G$4:$G$8425),'Bin Analysis'!$B792)</f>
        <v>2073</v>
      </c>
      <c r="I792">
        <f t="shared" si="97"/>
        <v>0</v>
      </c>
      <c r="J792">
        <f t="shared" si="98"/>
        <v>0</v>
      </c>
      <c r="K792">
        <f>J792*Weighting!$W$24</f>
        <v>0</v>
      </c>
      <c r="M792" s="14"/>
    </row>
    <row r="793" spans="1:25" x14ac:dyDescent="0.25">
      <c r="A793" s="32" t="str">
        <f>IF(Weighting!$P$25&gt;0,B793,"")</f>
        <v/>
      </c>
      <c r="B793" t="e">
        <f>Weighting!$C$25</f>
        <v>#DIV/0!</v>
      </c>
      <c r="C793" t="e">
        <f>Weighting!$F$25</f>
        <v>#NUM!</v>
      </c>
      <c r="D793" t="e">
        <f>IF(C793=1,'Data Transformation'!$G$3+0.5*'Data Transformation'!$W$25,IF(C794=1,D794-'Data Transformation'!$W$25,FALSE))</f>
        <v>#NUM!</v>
      </c>
      <c r="E793">
        <f t="array" ref="E793">IF(ISLOGICAL(D793),"",FREQUENCY(IF('Data Transformation'!$B$425:$B$8425='Bin Analysis'!$B771,'Data Transformation'!$G$425:$G$8425),D793))</f>
        <v>2001</v>
      </c>
      <c r="F793">
        <f t="shared" si="96"/>
        <v>0</v>
      </c>
      <c r="G793">
        <f>Weighting!$H$25</f>
        <v>0</v>
      </c>
      <c r="H793">
        <f t="array" ref="H793">FREQUENCY(IF('Data Transformation'!$B$4:$B$8425=B771,'Data Transformation'!$G$4:$G$8425),'Bin Analysis'!$B793)</f>
        <v>2073</v>
      </c>
      <c r="I793">
        <f t="shared" si="97"/>
        <v>0</v>
      </c>
      <c r="J793">
        <f t="shared" si="98"/>
        <v>0</v>
      </c>
      <c r="K793">
        <f>J793*Weighting!$W$25</f>
        <v>0</v>
      </c>
      <c r="M793" s="14"/>
    </row>
    <row r="794" spans="1:25" x14ac:dyDescent="0.25">
      <c r="O794"/>
      <c r="P794"/>
      <c r="Q794"/>
      <c r="R794"/>
    </row>
    <row r="795" spans="1:25" ht="23.25" x14ac:dyDescent="0.35">
      <c r="A795" s="21" t="s">
        <v>0</v>
      </c>
      <c r="B795" s="21" t="str">
        <f>IFERROR(VLOOKUP(C795,'Data Transformation'!$L$6:$M$426,2,FALSE),"")</f>
        <v/>
      </c>
      <c r="C795" s="21">
        <f>C771+1</f>
        <v>33</v>
      </c>
      <c r="D795" s="21"/>
      <c r="E795" s="21"/>
      <c r="F795" s="21"/>
      <c r="G795" s="21"/>
      <c r="H795" s="22"/>
      <c r="I795" s="22"/>
      <c r="J795" s="22"/>
      <c r="K795" s="21"/>
      <c r="L795" s="21" t="str">
        <f>B795</f>
        <v/>
      </c>
      <c r="M795" s="23" t="e">
        <f>INDEX('Data Transformation'!$O$4:$O$424,MATCH($B795,'Data Transformation'!$M$4:$M$424,0),MATCH($M$2,'Data Transformation'!$O$3,0))</f>
        <v>#N/A</v>
      </c>
      <c r="N795" s="27" t="e">
        <f>IF('Input and Summary Results'!$J$16="minimum",'Bin Analysis'!X796/(M795-1),'Bin Analysis'!Y795/('Bin Analysis'!M795-1))</f>
        <v>#N/A</v>
      </c>
      <c r="O795" s="27" t="e">
        <f>IF(M795=FALSE,NA(),(VLOOKUP(1,C798:K817,4,FALSE))/(M795-1))</f>
        <v>#N/A</v>
      </c>
      <c r="P795" s="27" t="e">
        <f>IF(M795=FALSE,NA(),SUM(J798:J817)/Weighting!$S$5)</f>
        <v>#N/A</v>
      </c>
      <c r="Q795" s="27" t="e">
        <f>IF(M795=FALSE,NA(),SUM(K798:K817)/Weighting!$S$6)</f>
        <v>#N/A</v>
      </c>
      <c r="R795" s="27" t="e">
        <f>IF(M795=FALSE,NA(),(VLOOKUP(1,G798:K817,3,FALSE))/(M795-1))</f>
        <v>#N/A</v>
      </c>
      <c r="S795" s="22" t="e">
        <f>IF(M795=FALSE,NA(),IF(SUM(J798:J817)=2,"yes","no"))</f>
        <v>#N/A</v>
      </c>
      <c r="X795" s="2" cm="2">
        <f t="array" ref="X795:X796">FREQUENCY(IF('Data Transformation'!$B$425:$B$6424='Bin Analysis'!L795,'Data Transformation'!$G$425:$G$6424),'Data Transformation'!$U$11)</f>
        <v>0</v>
      </c>
      <c r="Y795" s="2" cm="2">
        <f t="array" ref="Y795:Y796">FREQUENCY(IF('Data Transformation'!$B$425:$B$6424='Bin Analysis'!L795,'Data Transformation'!$G$425:$G$6424),'Data Transformation'!$U$12)</f>
        <v>0</v>
      </c>
    </row>
    <row r="796" spans="1:25" x14ac:dyDescent="0.25">
      <c r="A796" s="14" t="s">
        <v>67</v>
      </c>
      <c r="B796" t="s">
        <v>47</v>
      </c>
      <c r="C796" t="s">
        <v>5</v>
      </c>
      <c r="D796" t="s">
        <v>100</v>
      </c>
      <c r="E796" t="s">
        <v>101</v>
      </c>
      <c r="F796" t="s">
        <v>102</v>
      </c>
      <c r="G796" t="s">
        <v>70</v>
      </c>
      <c r="H796" t="s">
        <v>31</v>
      </c>
      <c r="I796" t="s">
        <v>32</v>
      </c>
      <c r="J796" t="s">
        <v>46</v>
      </c>
      <c r="K796" s="14" t="s">
        <v>45</v>
      </c>
      <c r="M796" s="14"/>
      <c r="X796" s="2">
        <v>0</v>
      </c>
      <c r="Y796" s="2">
        <v>0</v>
      </c>
    </row>
    <row r="797" spans="1:25" x14ac:dyDescent="0.25">
      <c r="A797" s="32"/>
      <c r="D797" t="e">
        <f>IF(C797=1,'Data Transformation'!$G$3+0.5*'Data Transformation'!$W$25,IF(C798=1,D798-'Data Transformation'!$W$25,FALSE))</f>
        <v>#NUM!</v>
      </c>
      <c r="E797">
        <f t="array" ref="E797">IF(ISLOGICAL(D797),"",FREQUENCY(IF('Data Transformation'!$B$425:$B$8425='Bin Analysis'!$B795,'Data Transformation'!$G$425:$G$8425),D797))</f>
        <v>2001</v>
      </c>
      <c r="F797" t="e">
        <f>IF(ISLOGICAL(D797),"",E797-E796)</f>
        <v>#VALUE!</v>
      </c>
      <c r="M797" s="14"/>
    </row>
    <row r="798" spans="1:25" x14ac:dyDescent="0.25">
      <c r="A798" s="32" t="e">
        <f>IF(Weighting!$P$6&gt;0,B798,"")</f>
        <v>#NUM!</v>
      </c>
      <c r="B798" t="e">
        <f>Weighting!$C$6</f>
        <v>#DIV/0!</v>
      </c>
      <c r="C798" t="e">
        <f>Weighting!$F$6</f>
        <v>#NUM!</v>
      </c>
      <c r="D798" t="e">
        <f>IF(C798=1,'Data Transformation'!$G$3+0.5*'Data Transformation'!$W$25,IF(C799=1,D799-'Data Transformation'!$W$25,FALSE))</f>
        <v>#NUM!</v>
      </c>
      <c r="E798">
        <f t="array" ref="E798">IF(ISLOGICAL(D798),"",FREQUENCY(IF('Data Transformation'!$B$425:$B$8425='Bin Analysis'!$B795,'Data Transformation'!$G$425:$G$8425),D798))</f>
        <v>2001</v>
      </c>
      <c r="F798">
        <f>IF(ISLOGICAL(D798),"",E798-E797)</f>
        <v>0</v>
      </c>
      <c r="G798">
        <f>Weighting!$H$6</f>
        <v>1</v>
      </c>
      <c r="H798">
        <f t="array" ref="H798">FREQUENCY(IF('Data Transformation'!$B$4:$B$8425=B795,'Data Transformation'!$G$4:$G$8425),'Bin Analysis'!$B798)</f>
        <v>2073</v>
      </c>
      <c r="I798">
        <f>H798-H797</f>
        <v>2073</v>
      </c>
      <c r="J798">
        <f>IF(I798=0,0,1)</f>
        <v>1</v>
      </c>
      <c r="K798" t="e">
        <f>J798*Weighting!$W$6</f>
        <v>#NUM!</v>
      </c>
      <c r="M798" s="14"/>
    </row>
    <row r="799" spans="1:25" x14ac:dyDescent="0.25">
      <c r="A799" s="32" t="str">
        <f>IF(Weighting!$P$7&gt;0,B799,"")</f>
        <v/>
      </c>
      <c r="B799" t="e">
        <f>Weighting!$C$7</f>
        <v>#DIV/0!</v>
      </c>
      <c r="C799" t="e">
        <f>Weighting!$F$7</f>
        <v>#NUM!</v>
      </c>
      <c r="D799" t="e">
        <f>IF(C799=1,'Data Transformation'!$G$3+0.5*'Data Transformation'!$W$25,IF(C800=1,D800-'Data Transformation'!$W$25,FALSE))</f>
        <v>#NUM!</v>
      </c>
      <c r="E799">
        <f t="array" ref="E799">IF(ISLOGICAL(D799),"",FREQUENCY(IF('Data Transformation'!$B$425:$B$8425='Bin Analysis'!$B795,'Data Transformation'!$G$425:$G$8425),D799))</f>
        <v>2001</v>
      </c>
      <c r="F799">
        <f t="shared" ref="F799:F817" si="99">IF(ISLOGICAL(D799),"",E799-E798)</f>
        <v>0</v>
      </c>
      <c r="G799">
        <f>Weighting!$H$7</f>
        <v>0</v>
      </c>
      <c r="H799">
        <f t="array" ref="H799">FREQUENCY(IF('Data Transformation'!$B$4:$B$8425=B795,'Data Transformation'!$G$4:$G$8425),'Bin Analysis'!$B799)</f>
        <v>2073</v>
      </c>
      <c r="I799">
        <f t="shared" ref="I799:I817" si="100">H799-H798</f>
        <v>0</v>
      </c>
      <c r="J799">
        <f>IF(I799=0,0,1)</f>
        <v>0</v>
      </c>
      <c r="K799">
        <f>J799*Weighting!$W$7</f>
        <v>0</v>
      </c>
      <c r="M799" s="14"/>
    </row>
    <row r="800" spans="1:25" x14ac:dyDescent="0.25">
      <c r="A800" s="32" t="str">
        <f>IF(Weighting!$P$8&gt;0,B800,"")</f>
        <v/>
      </c>
      <c r="B800" t="e">
        <f>Weighting!$C$8</f>
        <v>#DIV/0!</v>
      </c>
      <c r="C800" t="e">
        <f>Weighting!$F$8</f>
        <v>#NUM!</v>
      </c>
      <c r="D800" t="e">
        <f>IF(C800=1,'Data Transformation'!$G$3+0.5*'Data Transformation'!$W$25,IF(C801=1,D801-'Data Transformation'!$W$25,FALSE))</f>
        <v>#NUM!</v>
      </c>
      <c r="E800">
        <f t="array" ref="E800">IF(ISLOGICAL(D800),"",FREQUENCY(IF('Data Transformation'!$B$425:$B$8425='Bin Analysis'!$B795,'Data Transformation'!$G$425:$G$8425),D800))</f>
        <v>2001</v>
      </c>
      <c r="F800">
        <f t="shared" si="99"/>
        <v>0</v>
      </c>
      <c r="G800">
        <f>Weighting!$H$8</f>
        <v>0</v>
      </c>
      <c r="H800">
        <f t="array" ref="H800">FREQUENCY(IF('Data Transformation'!$B$4:$B$8425=B795,'Data Transformation'!$G$4:$G$8425),'Bin Analysis'!$B800)</f>
        <v>2073</v>
      </c>
      <c r="I800">
        <f t="shared" si="100"/>
        <v>0</v>
      </c>
      <c r="J800">
        <f t="shared" ref="J800:J817" si="101">IF(I800=0,0,1)</f>
        <v>0</v>
      </c>
      <c r="K800">
        <f>J800*Weighting!$W$8</f>
        <v>0</v>
      </c>
      <c r="M800" s="14"/>
    </row>
    <row r="801" spans="1:13" x14ac:dyDescent="0.25">
      <c r="A801" s="32" t="str">
        <f>IF(Weighting!$P$9&gt;0,B801,"")</f>
        <v/>
      </c>
      <c r="B801" s="50" t="e">
        <f>Weighting!$C$9</f>
        <v>#DIV/0!</v>
      </c>
      <c r="C801" t="e">
        <f>Weighting!$F$9</f>
        <v>#NUM!</v>
      </c>
      <c r="D801" t="e">
        <f>IF(C801=1,'Data Transformation'!$G$3+0.5*'Data Transformation'!$W$25,IF(C802=1,D802-'Data Transformation'!$W$25,FALSE))</f>
        <v>#NUM!</v>
      </c>
      <c r="E801">
        <f t="array" ref="E801">IF(ISLOGICAL(D801),"",FREQUENCY(IF('Data Transformation'!$B$425:$B$8425='Bin Analysis'!$B795,'Data Transformation'!$G$425:$G$8425),D801))</f>
        <v>2001</v>
      </c>
      <c r="F801">
        <f t="shared" si="99"/>
        <v>0</v>
      </c>
      <c r="G801">
        <f>Weighting!$H$9</f>
        <v>0</v>
      </c>
      <c r="H801">
        <f t="array" ref="H801">FREQUENCY(IF('Data Transformation'!$B$4:$B$8425=B795,'Data Transformation'!$G$4:$G$8425),'Bin Analysis'!$B801)</f>
        <v>2073</v>
      </c>
      <c r="I801">
        <f t="shared" si="100"/>
        <v>0</v>
      </c>
      <c r="J801">
        <f t="shared" si="101"/>
        <v>0</v>
      </c>
      <c r="K801">
        <f>J801*Weighting!$W$9</f>
        <v>0</v>
      </c>
      <c r="M801" s="14"/>
    </row>
    <row r="802" spans="1:13" x14ac:dyDescent="0.25">
      <c r="A802" s="32" t="str">
        <f>IF(Weighting!$P$10&gt;0,B802,"")</f>
        <v/>
      </c>
      <c r="B802" t="e">
        <f>Weighting!$C$10</f>
        <v>#DIV/0!</v>
      </c>
      <c r="C802" t="e">
        <f>Weighting!$F$10</f>
        <v>#NUM!</v>
      </c>
      <c r="D802" t="e">
        <f>IF(C802=1,'Data Transformation'!$G$3+0.5*'Data Transformation'!$W$25,IF(C803=1,D803-'Data Transformation'!$W$25,FALSE))</f>
        <v>#NUM!</v>
      </c>
      <c r="E802">
        <f t="array" ref="E802">IF(ISLOGICAL(D802),"",FREQUENCY(IF('Data Transformation'!$B$425:$B$8425='Bin Analysis'!$B795,'Data Transformation'!$G$425:$G$8425),D802))</f>
        <v>2001</v>
      </c>
      <c r="F802">
        <f t="shared" si="99"/>
        <v>0</v>
      </c>
      <c r="G802">
        <f>Weighting!$H$10</f>
        <v>0</v>
      </c>
      <c r="H802">
        <f t="array" ref="H802">FREQUENCY(IF('Data Transformation'!$B$4:$B$8425=B795,'Data Transformation'!$G$4:$G$8425),'Bin Analysis'!$B802)</f>
        <v>2073</v>
      </c>
      <c r="I802">
        <f t="shared" si="100"/>
        <v>0</v>
      </c>
      <c r="J802">
        <f t="shared" si="101"/>
        <v>0</v>
      </c>
      <c r="K802">
        <f>J802*Weighting!$W$10</f>
        <v>0</v>
      </c>
      <c r="M802" s="14"/>
    </row>
    <row r="803" spans="1:13" x14ac:dyDescent="0.25">
      <c r="A803" s="32" t="str">
        <f>IF(Weighting!$P$11&gt;0,B803,"")</f>
        <v/>
      </c>
      <c r="B803" t="e">
        <f>Weighting!$C$11</f>
        <v>#DIV/0!</v>
      </c>
      <c r="C803" t="e">
        <f>Weighting!$F$11</f>
        <v>#NUM!</v>
      </c>
      <c r="D803" t="e">
        <f>IF(C803=1,'Data Transformation'!$G$3+0.5*'Data Transformation'!$W$25,IF(C804=1,D804-'Data Transformation'!$W$25,FALSE))</f>
        <v>#NUM!</v>
      </c>
      <c r="E803">
        <f t="array" ref="E803">IF(ISLOGICAL(D803),"",FREQUENCY(IF('Data Transformation'!$B$425:$B$8425='Bin Analysis'!$B795,'Data Transformation'!$G$425:$G$8425),D803))</f>
        <v>2001</v>
      </c>
      <c r="F803">
        <f t="shared" si="99"/>
        <v>0</v>
      </c>
      <c r="G803">
        <f>Weighting!$H$11</f>
        <v>0</v>
      </c>
      <c r="H803">
        <f t="array" ref="H803">FREQUENCY(IF('Data Transformation'!$B$4:$B$8425=B795,'Data Transformation'!$G$4:$G$8425),'Bin Analysis'!$B803)</f>
        <v>2073</v>
      </c>
      <c r="I803">
        <f t="shared" si="100"/>
        <v>0</v>
      </c>
      <c r="J803">
        <f t="shared" si="101"/>
        <v>0</v>
      </c>
      <c r="K803">
        <f>J803*Weighting!$W$11</f>
        <v>0</v>
      </c>
      <c r="M803" s="14"/>
    </row>
    <row r="804" spans="1:13" x14ac:dyDescent="0.25">
      <c r="A804" s="32" t="str">
        <f>IF(Weighting!$P$12&gt;0,B804,"")</f>
        <v/>
      </c>
      <c r="B804" t="e">
        <f>Weighting!$C$12</f>
        <v>#DIV/0!</v>
      </c>
      <c r="C804" t="e">
        <f>Weighting!$F$12</f>
        <v>#NUM!</v>
      </c>
      <c r="D804" t="e">
        <f>IF(C804=1,'Data Transformation'!$G$3+0.5*'Data Transformation'!$W$25,IF(C805=1,D805-'Data Transformation'!$W$25,FALSE))</f>
        <v>#NUM!</v>
      </c>
      <c r="E804">
        <f t="array" ref="E804">IF(ISLOGICAL(D804),"",FREQUENCY(IF('Data Transformation'!$B$425:$B$8425='Bin Analysis'!$B795,'Data Transformation'!$G$425:$G$8425),D804))</f>
        <v>2001</v>
      </c>
      <c r="F804">
        <f t="shared" si="99"/>
        <v>0</v>
      </c>
      <c r="G804">
        <f>Weighting!$H$12</f>
        <v>0</v>
      </c>
      <c r="H804">
        <f t="array" ref="H804">FREQUENCY(IF('Data Transformation'!$B$4:$B$8425=B795,'Data Transformation'!$G$4:$G$8425),'Bin Analysis'!$B804)</f>
        <v>2073</v>
      </c>
      <c r="I804">
        <f t="shared" si="100"/>
        <v>0</v>
      </c>
      <c r="J804">
        <f t="shared" si="101"/>
        <v>0</v>
      </c>
      <c r="K804">
        <f>J804*Weighting!$W$12</f>
        <v>0</v>
      </c>
      <c r="M804" s="14"/>
    </row>
    <row r="805" spans="1:13" x14ac:dyDescent="0.25">
      <c r="A805" s="32" t="str">
        <f>IF(Weighting!$P$13&gt;0,B805,"")</f>
        <v/>
      </c>
      <c r="B805" t="e">
        <f>Weighting!$C$13</f>
        <v>#DIV/0!</v>
      </c>
      <c r="C805" t="e">
        <f>Weighting!$F$13</f>
        <v>#NUM!</v>
      </c>
      <c r="D805" t="e">
        <f>IF(C805=1,'Data Transformation'!$G$3+0.5*'Data Transformation'!$W$25,IF(C806=1,D806-'Data Transformation'!$W$25,FALSE))</f>
        <v>#NUM!</v>
      </c>
      <c r="E805">
        <f t="array" ref="E805">IF(ISLOGICAL(D805),"",FREQUENCY(IF('Data Transformation'!$B$425:$B$8425='Bin Analysis'!$B795,'Data Transformation'!$G$425:$G$8425),D805))</f>
        <v>2001</v>
      </c>
      <c r="F805">
        <f t="shared" si="99"/>
        <v>0</v>
      </c>
      <c r="G805">
        <f>Weighting!$H$13</f>
        <v>0</v>
      </c>
      <c r="H805">
        <f t="array" ref="H805">FREQUENCY(IF('Data Transformation'!$B$4:$B$8425=B795,'Data Transformation'!$G$4:$G$8425),'Bin Analysis'!$B805)</f>
        <v>2073</v>
      </c>
      <c r="I805">
        <f t="shared" si="100"/>
        <v>0</v>
      </c>
      <c r="J805">
        <f t="shared" si="101"/>
        <v>0</v>
      </c>
      <c r="K805">
        <f>J805*Weighting!$W$13</f>
        <v>0</v>
      </c>
      <c r="M805" s="14"/>
    </row>
    <row r="806" spans="1:13" x14ac:dyDescent="0.25">
      <c r="A806" s="32" t="str">
        <f>IF(Weighting!$P$14&gt;0,B806,"")</f>
        <v/>
      </c>
      <c r="B806" t="e">
        <f>Weighting!$C$14</f>
        <v>#DIV/0!</v>
      </c>
      <c r="C806" t="e">
        <f>Weighting!$F$14</f>
        <v>#NUM!</v>
      </c>
      <c r="D806" t="e">
        <f>IF(C806=1,'Data Transformation'!$G$3+0.5*'Data Transformation'!$W$25,IF(C807=1,D807-'Data Transformation'!$W$25,FALSE))</f>
        <v>#NUM!</v>
      </c>
      <c r="E806">
        <f t="array" ref="E806">IF(ISLOGICAL(D806),"",FREQUENCY(IF('Data Transformation'!$B$425:$B$8425='Bin Analysis'!$B795,'Data Transformation'!$G$425:$G$8425),D806))</f>
        <v>2001</v>
      </c>
      <c r="F806">
        <f t="shared" si="99"/>
        <v>0</v>
      </c>
      <c r="G806">
        <f>Weighting!$H$14</f>
        <v>0</v>
      </c>
      <c r="H806">
        <f t="array" ref="H806">FREQUENCY(IF('Data Transformation'!$B$4:$B$8425=B795,'Data Transformation'!$G$4:$G$8425),'Bin Analysis'!$B806)</f>
        <v>2073</v>
      </c>
      <c r="I806">
        <f t="shared" si="100"/>
        <v>0</v>
      </c>
      <c r="J806">
        <f t="shared" si="101"/>
        <v>0</v>
      </c>
      <c r="K806">
        <f>J806*Weighting!$W$14</f>
        <v>0</v>
      </c>
      <c r="M806" s="14"/>
    </row>
    <row r="807" spans="1:13" x14ac:dyDescent="0.25">
      <c r="A807" s="32" t="str">
        <f>IF(Weighting!$P$15&gt;0,B807,"")</f>
        <v/>
      </c>
      <c r="B807" t="e">
        <f>Weighting!$C$15</f>
        <v>#DIV/0!</v>
      </c>
      <c r="C807" t="e">
        <f>Weighting!$F$15</f>
        <v>#NUM!</v>
      </c>
      <c r="D807" t="e">
        <f>IF(C807=1,'Data Transformation'!$G$3+0.5*'Data Transformation'!$W$25,IF(C808=1,D808-'Data Transformation'!$W$25,FALSE))</f>
        <v>#NUM!</v>
      </c>
      <c r="E807">
        <f t="array" ref="E807">IF(ISLOGICAL(D807),"",FREQUENCY(IF('Data Transformation'!$B$425:$B$8425='Bin Analysis'!$B795,'Data Transformation'!$G$425:$G$8425),D807))</f>
        <v>2001</v>
      </c>
      <c r="F807">
        <f t="shared" si="99"/>
        <v>0</v>
      </c>
      <c r="G807">
        <f>Weighting!$H$15</f>
        <v>0</v>
      </c>
      <c r="H807">
        <f t="array" ref="H807">FREQUENCY(IF('Data Transformation'!$B$4:$B$8425=B795,'Data Transformation'!$G$4:$G$8425),'Bin Analysis'!$B807)</f>
        <v>2073</v>
      </c>
      <c r="I807">
        <f t="shared" si="100"/>
        <v>0</v>
      </c>
      <c r="J807">
        <f t="shared" si="101"/>
        <v>0</v>
      </c>
      <c r="K807">
        <f>J807*Weighting!$W$15</f>
        <v>0</v>
      </c>
      <c r="M807" s="14"/>
    </row>
    <row r="808" spans="1:13" x14ac:dyDescent="0.25">
      <c r="A808" s="32" t="str">
        <f>IF(Weighting!$P$16&gt;0,B808,"")</f>
        <v/>
      </c>
      <c r="B808" t="e">
        <f>Weighting!$C$16</f>
        <v>#DIV/0!</v>
      </c>
      <c r="C808" t="e">
        <f>Weighting!$F$16</f>
        <v>#NUM!</v>
      </c>
      <c r="D808" t="e">
        <f>IF(C808=1,'Data Transformation'!$G$3+0.5*'Data Transformation'!$W$25,IF(C809=1,D809-'Data Transformation'!$W$25,FALSE))</f>
        <v>#NUM!</v>
      </c>
      <c r="E808">
        <f t="array" ref="E808">IF(ISLOGICAL(D808),"",FREQUENCY(IF('Data Transformation'!$B$425:$B$8425='Bin Analysis'!$B795,'Data Transformation'!$G$425:$G$8425),D808))</f>
        <v>2001</v>
      </c>
      <c r="F808">
        <f t="shared" si="99"/>
        <v>0</v>
      </c>
      <c r="G808">
        <f>Weighting!$H$16</f>
        <v>0</v>
      </c>
      <c r="H808">
        <f t="array" ref="H808">FREQUENCY(IF('Data Transformation'!$B$4:$B$8425=B795,'Data Transformation'!$G$4:$G$8425),'Bin Analysis'!$B808)</f>
        <v>2073</v>
      </c>
      <c r="I808">
        <f t="shared" si="100"/>
        <v>0</v>
      </c>
      <c r="J808">
        <f t="shared" si="101"/>
        <v>0</v>
      </c>
      <c r="K808">
        <f>J808*Weighting!$W$16</f>
        <v>0</v>
      </c>
      <c r="M808" s="14"/>
    </row>
    <row r="809" spans="1:13" x14ac:dyDescent="0.25">
      <c r="A809" s="32" t="str">
        <f>IF(Weighting!$P$17&gt;0,B809,"")</f>
        <v/>
      </c>
      <c r="B809" t="e">
        <f>Weighting!$C$17</f>
        <v>#DIV/0!</v>
      </c>
      <c r="C809" t="e">
        <f>Weighting!$F$17</f>
        <v>#NUM!</v>
      </c>
      <c r="D809" t="e">
        <f>IF(C809=1,'Data Transformation'!$G$3+0.5*'Data Transformation'!$W$25,IF(C810=1,D810-'Data Transformation'!$W$25,FALSE))</f>
        <v>#NUM!</v>
      </c>
      <c r="E809">
        <f t="array" ref="E809">IF(ISLOGICAL(D809),"",FREQUENCY(IF('Data Transformation'!$B$425:$B$8425='Bin Analysis'!$B795,'Data Transformation'!$G$425:$G$8425),D809))</f>
        <v>2001</v>
      </c>
      <c r="F809">
        <f t="shared" si="99"/>
        <v>0</v>
      </c>
      <c r="G809">
        <f>Weighting!$H$17</f>
        <v>0</v>
      </c>
      <c r="H809">
        <f t="array" ref="H809">FREQUENCY(IF('Data Transformation'!$B$4:$B$8425=B795,'Data Transformation'!$G$4:$G$8425),'Bin Analysis'!$B809)</f>
        <v>2073</v>
      </c>
      <c r="I809">
        <f t="shared" si="100"/>
        <v>0</v>
      </c>
      <c r="J809">
        <f t="shared" si="101"/>
        <v>0</v>
      </c>
      <c r="K809">
        <f>J809*Weighting!$W$17</f>
        <v>0</v>
      </c>
      <c r="M809" s="14"/>
    </row>
    <row r="810" spans="1:13" x14ac:dyDescent="0.25">
      <c r="A810" s="32" t="str">
        <f>IF(Weighting!$P$18&gt;0,B810,"")</f>
        <v/>
      </c>
      <c r="B810" t="e">
        <f>Weighting!$C$18</f>
        <v>#DIV/0!</v>
      </c>
      <c r="C810" t="e">
        <f>Weighting!$F$18</f>
        <v>#NUM!</v>
      </c>
      <c r="D810" t="e">
        <f>IF(C810=1,'Data Transformation'!$G$3+0.5*'Data Transformation'!$W$25,IF(C811=1,D811-'Data Transformation'!$W$25,FALSE))</f>
        <v>#NUM!</v>
      </c>
      <c r="E810">
        <f t="array" ref="E810">IF(ISLOGICAL(D810),"",FREQUENCY(IF('Data Transformation'!$B$425:$B$8425='Bin Analysis'!$B795,'Data Transformation'!$G$425:$G$8425),D810))</f>
        <v>2001</v>
      </c>
      <c r="F810">
        <f t="shared" si="99"/>
        <v>0</v>
      </c>
      <c r="G810">
        <f>Weighting!$H$18</f>
        <v>0</v>
      </c>
      <c r="H810">
        <f t="array" ref="H810">FREQUENCY(IF('Data Transformation'!$B$4:$B$8425=B795,'Data Transformation'!$G$4:$G$8425),'Bin Analysis'!$B810)</f>
        <v>2073</v>
      </c>
      <c r="I810">
        <f t="shared" si="100"/>
        <v>0</v>
      </c>
      <c r="J810">
        <f t="shared" si="101"/>
        <v>0</v>
      </c>
      <c r="K810">
        <f>J810*Weighting!$W$18</f>
        <v>0</v>
      </c>
      <c r="M810" s="14"/>
    </row>
    <row r="811" spans="1:13" x14ac:dyDescent="0.25">
      <c r="A811" s="32" t="str">
        <f>IF(Weighting!$P$19&gt;0,B811,"")</f>
        <v/>
      </c>
      <c r="B811" t="e">
        <f>Weighting!$C$19</f>
        <v>#DIV/0!</v>
      </c>
      <c r="C811" t="e">
        <f>Weighting!$F$19</f>
        <v>#NUM!</v>
      </c>
      <c r="D811" t="e">
        <f>IF(C811=1,'Data Transformation'!$G$3+0.5*'Data Transformation'!$W$25,IF(C812=1,D812-'Data Transformation'!$W$25,FALSE))</f>
        <v>#NUM!</v>
      </c>
      <c r="E811">
        <f t="array" ref="E811">IF(ISLOGICAL(D811),"",FREQUENCY(IF('Data Transformation'!$B$425:$B$8425='Bin Analysis'!$B795,'Data Transformation'!$G$425:$G$8425),D811))</f>
        <v>2001</v>
      </c>
      <c r="F811">
        <f t="shared" si="99"/>
        <v>0</v>
      </c>
      <c r="G811">
        <f>Weighting!$H$19</f>
        <v>0</v>
      </c>
      <c r="H811">
        <f t="array" ref="H811">FREQUENCY(IF('Data Transformation'!$B$4:$B$8425=B795,'Data Transformation'!$G$4:$G$8425),'Bin Analysis'!$B811)</f>
        <v>2073</v>
      </c>
      <c r="I811">
        <f t="shared" si="100"/>
        <v>0</v>
      </c>
      <c r="J811">
        <f t="shared" si="101"/>
        <v>0</v>
      </c>
      <c r="K811">
        <f>J811*Weighting!$W$19</f>
        <v>0</v>
      </c>
      <c r="M811" s="14"/>
    </row>
    <row r="812" spans="1:13" x14ac:dyDescent="0.25">
      <c r="A812" s="32" t="str">
        <f>IF(Weighting!$P$20&gt;0,B812,"")</f>
        <v/>
      </c>
      <c r="B812" t="e">
        <f>Weighting!$C$20</f>
        <v>#DIV/0!</v>
      </c>
      <c r="C812" t="e">
        <f>Weighting!$F$20</f>
        <v>#NUM!</v>
      </c>
      <c r="D812" t="e">
        <f>IF(C812=1,'Data Transformation'!$G$3+0.5*'Data Transformation'!$W$25,IF(C813=1,D813-'Data Transformation'!$W$25,FALSE))</f>
        <v>#NUM!</v>
      </c>
      <c r="E812">
        <f t="array" ref="E812">IF(ISLOGICAL(D812),"",FREQUENCY(IF('Data Transformation'!$B$425:$B$8425='Bin Analysis'!$B795,'Data Transformation'!$G$425:$G$8425),D812))</f>
        <v>2001</v>
      </c>
      <c r="F812">
        <f t="shared" si="99"/>
        <v>0</v>
      </c>
      <c r="G812">
        <f>Weighting!$H$20</f>
        <v>0</v>
      </c>
      <c r="H812">
        <f t="array" ref="H812">FREQUENCY(IF('Data Transformation'!$B$4:$B$8425=B795,'Data Transformation'!$G$4:$G$8425),'Bin Analysis'!$B812)</f>
        <v>2073</v>
      </c>
      <c r="I812">
        <f t="shared" si="100"/>
        <v>0</v>
      </c>
      <c r="J812">
        <f t="shared" si="101"/>
        <v>0</v>
      </c>
      <c r="K812">
        <f>J812*Weighting!$W$20</f>
        <v>0</v>
      </c>
      <c r="M812" s="14"/>
    </row>
    <row r="813" spans="1:13" x14ac:dyDescent="0.25">
      <c r="A813" s="32" t="str">
        <f>IF(Weighting!$P$21&gt;0,B813,"")</f>
        <v/>
      </c>
      <c r="B813" t="e">
        <f>Weighting!$C$21</f>
        <v>#DIV/0!</v>
      </c>
      <c r="C813" t="e">
        <f>Weighting!$F$21</f>
        <v>#NUM!</v>
      </c>
      <c r="D813" t="e">
        <f>IF(C813=1,'Data Transformation'!$G$3+0.5*'Data Transformation'!$W$25,IF(C814=1,D814-'Data Transformation'!$W$25,FALSE))</f>
        <v>#NUM!</v>
      </c>
      <c r="E813">
        <f t="array" ref="E813">IF(ISLOGICAL(D813),"",FREQUENCY(IF('Data Transformation'!$B$425:$B$8425='Bin Analysis'!$B795,'Data Transformation'!$G$425:$G$8425),D813))</f>
        <v>2001</v>
      </c>
      <c r="F813">
        <f t="shared" si="99"/>
        <v>0</v>
      </c>
      <c r="G813">
        <f>Weighting!$H$21</f>
        <v>0</v>
      </c>
      <c r="H813">
        <f t="array" ref="H813">FREQUENCY(IF('Data Transformation'!$B$4:$B$8425=B795,'Data Transformation'!$G$4:$G$8425),'Bin Analysis'!$B813)</f>
        <v>2073</v>
      </c>
      <c r="I813">
        <f t="shared" si="100"/>
        <v>0</v>
      </c>
      <c r="J813">
        <f t="shared" si="101"/>
        <v>0</v>
      </c>
      <c r="K813">
        <f>J813*Weighting!$W$21</f>
        <v>0</v>
      </c>
      <c r="M813" s="14"/>
    </row>
    <row r="814" spans="1:13" x14ac:dyDescent="0.25">
      <c r="A814" s="32" t="str">
        <f>IF(Weighting!$P$22&gt;0,B814,"")</f>
        <v/>
      </c>
      <c r="B814" t="e">
        <f>Weighting!$C$22</f>
        <v>#DIV/0!</v>
      </c>
      <c r="C814" t="e">
        <f>Weighting!$F$22</f>
        <v>#NUM!</v>
      </c>
      <c r="D814" t="e">
        <f>IF(C814=1,'Data Transformation'!$G$3+0.5*'Data Transformation'!$W$25,IF(C815=1,D815-'Data Transformation'!$W$25,FALSE))</f>
        <v>#NUM!</v>
      </c>
      <c r="E814">
        <f t="array" ref="E814">IF(ISLOGICAL(D814),"",FREQUENCY(IF('Data Transformation'!$B$425:$B$8425='Bin Analysis'!$B795,'Data Transformation'!$G$425:$G$8425),D814))</f>
        <v>2001</v>
      </c>
      <c r="F814">
        <f t="shared" si="99"/>
        <v>0</v>
      </c>
      <c r="G814">
        <f>Weighting!$H$22</f>
        <v>0</v>
      </c>
      <c r="H814">
        <f t="array" ref="H814">FREQUENCY(IF('Data Transformation'!$B$4:$B$8425=B795,'Data Transformation'!$G$4:$G$8425),'Bin Analysis'!$B814)</f>
        <v>2073</v>
      </c>
      <c r="I814">
        <f t="shared" si="100"/>
        <v>0</v>
      </c>
      <c r="J814">
        <f t="shared" si="101"/>
        <v>0</v>
      </c>
      <c r="K814">
        <f>J814*Weighting!$W$22</f>
        <v>0</v>
      </c>
      <c r="M814" s="14"/>
    </row>
    <row r="815" spans="1:13" x14ac:dyDescent="0.25">
      <c r="A815" s="32" t="str">
        <f>IF(Weighting!$P$23&gt;0,B815,"")</f>
        <v/>
      </c>
      <c r="B815" t="e">
        <f>Weighting!$C$23</f>
        <v>#DIV/0!</v>
      </c>
      <c r="C815" t="e">
        <f>Weighting!$F$23</f>
        <v>#NUM!</v>
      </c>
      <c r="D815" t="e">
        <f>IF(C815=1,'Data Transformation'!$G$3+0.5*'Data Transformation'!$W$25,IF(C816=1,D816-'Data Transformation'!$W$25,FALSE))</f>
        <v>#NUM!</v>
      </c>
      <c r="E815">
        <f t="array" ref="E815">IF(ISLOGICAL(D815),"",FREQUENCY(IF('Data Transformation'!$B$425:$B$8425='Bin Analysis'!$B795,'Data Transformation'!$G$425:$G$8425),D815))</f>
        <v>2001</v>
      </c>
      <c r="F815">
        <f t="shared" si="99"/>
        <v>0</v>
      </c>
      <c r="G815">
        <f>Weighting!$H$23</f>
        <v>0</v>
      </c>
      <c r="H815">
        <f t="array" ref="H815">FREQUENCY(IF('Data Transformation'!$B$4:$B$8425=B795,'Data Transformation'!$G$4:$G$8425),'Bin Analysis'!$B815)</f>
        <v>2073</v>
      </c>
      <c r="I815">
        <f t="shared" si="100"/>
        <v>0</v>
      </c>
      <c r="J815">
        <f t="shared" si="101"/>
        <v>0</v>
      </c>
      <c r="K815">
        <f>J815*Weighting!$W$23</f>
        <v>0</v>
      </c>
      <c r="M815" s="14"/>
    </row>
    <row r="816" spans="1:13" x14ac:dyDescent="0.25">
      <c r="A816" s="32" t="str">
        <f>IF(Weighting!$P$24&gt;0,B816,"")</f>
        <v/>
      </c>
      <c r="B816" t="e">
        <f>Weighting!$C$24</f>
        <v>#DIV/0!</v>
      </c>
      <c r="C816" t="e">
        <f>Weighting!$F$24</f>
        <v>#NUM!</v>
      </c>
      <c r="D816" t="e">
        <f>IF(C816=1,'Data Transformation'!$G$3+0.5*'Data Transformation'!$W$25,IF(C817=1,D817-'Data Transformation'!$W$25,FALSE))</f>
        <v>#NUM!</v>
      </c>
      <c r="E816">
        <f t="array" ref="E816">IF(ISLOGICAL(D816),"",FREQUENCY(IF('Data Transformation'!$B$425:$B$8425='Bin Analysis'!$B795,'Data Transformation'!$G$425:$G$8425),D816))</f>
        <v>2001</v>
      </c>
      <c r="F816">
        <f t="shared" si="99"/>
        <v>0</v>
      </c>
      <c r="G816">
        <f>Weighting!$H$24</f>
        <v>0</v>
      </c>
      <c r="H816">
        <f t="array" ref="H816">FREQUENCY(IF('Data Transformation'!$B$4:$B$8425=B795,'Data Transformation'!$G$4:$G$8425),'Bin Analysis'!$B816)</f>
        <v>2073</v>
      </c>
      <c r="I816">
        <f t="shared" si="100"/>
        <v>0</v>
      </c>
      <c r="J816">
        <f t="shared" si="101"/>
        <v>0</v>
      </c>
      <c r="K816">
        <f>J816*Weighting!$W$24</f>
        <v>0</v>
      </c>
      <c r="M816" s="14"/>
    </row>
    <row r="817" spans="1:25" x14ac:dyDescent="0.25">
      <c r="A817" s="32" t="str">
        <f>IF(Weighting!$P$25&gt;0,B817,"")</f>
        <v/>
      </c>
      <c r="B817" t="e">
        <f>Weighting!$C$25</f>
        <v>#DIV/0!</v>
      </c>
      <c r="C817" t="e">
        <f>Weighting!$F$25</f>
        <v>#NUM!</v>
      </c>
      <c r="D817" t="e">
        <f>IF(C817=1,'Data Transformation'!$G$3+0.5*'Data Transformation'!$W$25,IF(C818=1,D818-'Data Transformation'!$W$25,FALSE))</f>
        <v>#NUM!</v>
      </c>
      <c r="E817">
        <f t="array" ref="E817">IF(ISLOGICAL(D817),"",FREQUENCY(IF('Data Transformation'!$B$425:$B$8425='Bin Analysis'!$B795,'Data Transformation'!$G$425:$G$8425),D817))</f>
        <v>2001</v>
      </c>
      <c r="F817">
        <f t="shared" si="99"/>
        <v>0</v>
      </c>
      <c r="G817">
        <f>Weighting!$H$25</f>
        <v>0</v>
      </c>
      <c r="H817">
        <f t="array" ref="H817">FREQUENCY(IF('Data Transformation'!$B$4:$B$8425=B795,'Data Transformation'!$G$4:$G$8425),'Bin Analysis'!$B817)</f>
        <v>2073</v>
      </c>
      <c r="I817">
        <f t="shared" si="100"/>
        <v>0</v>
      </c>
      <c r="J817">
        <f t="shared" si="101"/>
        <v>0</v>
      </c>
      <c r="K817">
        <f>J817*Weighting!$W$25</f>
        <v>0</v>
      </c>
      <c r="M817" s="14"/>
    </row>
    <row r="818" spans="1:25" x14ac:dyDescent="0.25">
      <c r="O818"/>
      <c r="P818"/>
      <c r="Q818"/>
      <c r="R818"/>
    </row>
    <row r="819" spans="1:25" ht="23.25" x14ac:dyDescent="0.35">
      <c r="A819" s="21" t="s">
        <v>0</v>
      </c>
      <c r="B819" s="21" t="str">
        <f>IFERROR(VLOOKUP(C819,'Data Transformation'!$L$6:$M$426,2,FALSE),"")</f>
        <v/>
      </c>
      <c r="C819" s="21">
        <f>C795+1</f>
        <v>34</v>
      </c>
      <c r="D819" s="21"/>
      <c r="E819" s="21"/>
      <c r="F819" s="21"/>
      <c r="G819" s="21"/>
      <c r="H819" s="22"/>
      <c r="I819" s="22"/>
      <c r="J819" s="22"/>
      <c r="K819" s="21"/>
      <c r="L819" s="21" t="str">
        <f>B819</f>
        <v/>
      </c>
      <c r="M819" s="23" t="e">
        <f>INDEX('Data Transformation'!$O$4:$O$424,MATCH($B819,'Data Transformation'!$M$4:$M$424,0),MATCH($M$2,'Data Transformation'!$O$3,0))</f>
        <v>#N/A</v>
      </c>
      <c r="N819" s="27" t="e">
        <f>IF('Input and Summary Results'!$J$16="minimum",'Bin Analysis'!X820/(M819-1),'Bin Analysis'!Y819/('Bin Analysis'!M819-1))</f>
        <v>#N/A</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0</v>
      </c>
      <c r="Y819" s="2" cm="2">
        <f t="array" ref="Y819:Y820">FREQUENCY(IF('Data Transformation'!$B$425:$B$6424='Bin Analysis'!L819,'Data Transformation'!$G$425:$G$6424),'Data Transformation'!$U$12)</f>
        <v>0</v>
      </c>
    </row>
    <row r="820" spans="1:25" x14ac:dyDescent="0.25">
      <c r="A820" s="14" t="s">
        <v>67</v>
      </c>
      <c r="B820" t="s">
        <v>47</v>
      </c>
      <c r="C820" t="s">
        <v>5</v>
      </c>
      <c r="D820" t="s">
        <v>100</v>
      </c>
      <c r="E820" t="s">
        <v>101</v>
      </c>
      <c r="F820" t="s">
        <v>102</v>
      </c>
      <c r="G820" t="s">
        <v>70</v>
      </c>
      <c r="H820" t="s">
        <v>31</v>
      </c>
      <c r="I820" t="s">
        <v>32</v>
      </c>
      <c r="J820" t="s">
        <v>46</v>
      </c>
      <c r="K820" s="14" t="s">
        <v>45</v>
      </c>
      <c r="M820" s="14"/>
      <c r="X820" s="2">
        <v>0</v>
      </c>
      <c r="Y820" s="2">
        <v>0</v>
      </c>
    </row>
    <row r="821" spans="1:25" x14ac:dyDescent="0.25">
      <c r="A821" s="32"/>
      <c r="D821" t="e">
        <f>IF(C821=1,'Data Transformation'!$G$3+0.5*'Data Transformation'!$W$25,IF(C822=1,D822-'Data Transformation'!$W$25,FALSE))</f>
        <v>#NUM!</v>
      </c>
      <c r="E821">
        <f t="array" ref="E821">IF(ISLOGICAL(D821),"",FREQUENCY(IF('Data Transformation'!$B$425:$B$8425='Bin Analysis'!$B819,'Data Transformation'!$G$425:$G$8425),D821))</f>
        <v>2001</v>
      </c>
      <c r="F821" t="e">
        <f>IF(ISLOGICAL(D821),"",E821-E820)</f>
        <v>#VALUE!</v>
      </c>
      <c r="M821" s="14"/>
    </row>
    <row r="822" spans="1:25" x14ac:dyDescent="0.25">
      <c r="A822" s="32" t="e">
        <f>IF(Weighting!$P$6&gt;0,B822,"")</f>
        <v>#NUM!</v>
      </c>
      <c r="B822" t="e">
        <f>Weighting!$C$6</f>
        <v>#DIV/0!</v>
      </c>
      <c r="C822" t="e">
        <f>Weighting!$F$6</f>
        <v>#NUM!</v>
      </c>
      <c r="D822" t="e">
        <f>IF(C822=1,'Data Transformation'!$G$3+0.5*'Data Transformation'!$W$25,IF(C823=1,D823-'Data Transformation'!$W$25,FALSE))</f>
        <v>#NUM!</v>
      </c>
      <c r="E822">
        <f t="array" ref="E822">IF(ISLOGICAL(D822),"",FREQUENCY(IF('Data Transformation'!$B$425:$B$8425='Bin Analysis'!$B819,'Data Transformation'!$G$425:$G$8425),D822))</f>
        <v>2001</v>
      </c>
      <c r="F822">
        <f>IF(ISLOGICAL(D822),"",E822-E821)</f>
        <v>0</v>
      </c>
      <c r="G822">
        <f>Weighting!$H$6</f>
        <v>1</v>
      </c>
      <c r="H822">
        <f t="array" ref="H822">FREQUENCY(IF('Data Transformation'!$B$4:$B$8425=B819,'Data Transformation'!$G$4:$G$8425),'Bin Analysis'!$B822)</f>
        <v>2073</v>
      </c>
      <c r="I822">
        <f>H822-H821</f>
        <v>2073</v>
      </c>
      <c r="J822">
        <f>IF(I822=0,0,1)</f>
        <v>1</v>
      </c>
      <c r="K822" t="e">
        <f>J822*Weighting!$W$6</f>
        <v>#NUM!</v>
      </c>
      <c r="M822" s="14"/>
    </row>
    <row r="823" spans="1:25" x14ac:dyDescent="0.25">
      <c r="A823" s="32" t="str">
        <f>IF(Weighting!$P$7&gt;0,B823,"")</f>
        <v/>
      </c>
      <c r="B823" t="e">
        <f>Weighting!$C$7</f>
        <v>#DIV/0!</v>
      </c>
      <c r="C823" t="e">
        <f>Weighting!$F$7</f>
        <v>#NUM!</v>
      </c>
      <c r="D823" t="e">
        <f>IF(C823=1,'Data Transformation'!$G$3+0.5*'Data Transformation'!$W$25,IF(C824=1,D824-'Data Transformation'!$W$25,FALSE))</f>
        <v>#NUM!</v>
      </c>
      <c r="E823">
        <f t="array" ref="E823">IF(ISLOGICAL(D823),"",FREQUENCY(IF('Data Transformation'!$B$425:$B$8425='Bin Analysis'!$B819,'Data Transformation'!$G$425:$G$8425),D823))</f>
        <v>2001</v>
      </c>
      <c r="F823">
        <f t="shared" ref="F823:F841" si="102">IF(ISLOGICAL(D823),"",E823-E822)</f>
        <v>0</v>
      </c>
      <c r="G823">
        <f>Weighting!$H$7</f>
        <v>0</v>
      </c>
      <c r="H823">
        <f t="array" ref="H823">FREQUENCY(IF('Data Transformation'!$B$4:$B$8425=B819,'Data Transformation'!$G$4:$G$8425),'Bin Analysis'!$B823)</f>
        <v>2073</v>
      </c>
      <c r="I823">
        <f t="shared" ref="I823:I841" si="103">H823-H822</f>
        <v>0</v>
      </c>
      <c r="J823">
        <f>IF(I823=0,0,1)</f>
        <v>0</v>
      </c>
      <c r="K823">
        <f>J823*Weighting!$W$7</f>
        <v>0</v>
      </c>
      <c r="M823" s="14"/>
    </row>
    <row r="824" spans="1:25" x14ac:dyDescent="0.25">
      <c r="A824" s="32" t="str">
        <f>IF(Weighting!$P$8&gt;0,B824,"")</f>
        <v/>
      </c>
      <c r="B824" t="e">
        <f>Weighting!$C$8</f>
        <v>#DIV/0!</v>
      </c>
      <c r="C824" t="e">
        <f>Weighting!$F$8</f>
        <v>#NUM!</v>
      </c>
      <c r="D824" t="e">
        <f>IF(C824=1,'Data Transformation'!$G$3+0.5*'Data Transformation'!$W$25,IF(C825=1,D825-'Data Transformation'!$W$25,FALSE))</f>
        <v>#NUM!</v>
      </c>
      <c r="E824">
        <f t="array" ref="E824">IF(ISLOGICAL(D824),"",FREQUENCY(IF('Data Transformation'!$B$425:$B$8425='Bin Analysis'!$B819,'Data Transformation'!$G$425:$G$8425),D824))</f>
        <v>2001</v>
      </c>
      <c r="F824">
        <f t="shared" si="102"/>
        <v>0</v>
      </c>
      <c r="G824">
        <f>Weighting!$H$8</f>
        <v>0</v>
      </c>
      <c r="H824">
        <f t="array" ref="H824">FREQUENCY(IF('Data Transformation'!$B$4:$B$8425=B819,'Data Transformation'!$G$4:$G$8425),'Bin Analysis'!$B824)</f>
        <v>2073</v>
      </c>
      <c r="I824">
        <f t="shared" si="103"/>
        <v>0</v>
      </c>
      <c r="J824">
        <f t="shared" ref="J824:J841" si="104">IF(I824=0,0,1)</f>
        <v>0</v>
      </c>
      <c r="K824">
        <f>J824*Weighting!$W$8</f>
        <v>0</v>
      </c>
      <c r="M824" s="14"/>
    </row>
    <row r="825" spans="1:25" x14ac:dyDescent="0.25">
      <c r="A825" s="32" t="str">
        <f>IF(Weighting!$P$9&gt;0,B825,"")</f>
        <v/>
      </c>
      <c r="B825" s="50" t="e">
        <f>Weighting!$C$9</f>
        <v>#DIV/0!</v>
      </c>
      <c r="C825" t="e">
        <f>Weighting!$F$9</f>
        <v>#NUM!</v>
      </c>
      <c r="D825" t="e">
        <f>IF(C825=1,'Data Transformation'!$G$3+0.5*'Data Transformation'!$W$25,IF(C826=1,D826-'Data Transformation'!$W$25,FALSE))</f>
        <v>#NUM!</v>
      </c>
      <c r="E825">
        <f t="array" ref="E825">IF(ISLOGICAL(D825),"",FREQUENCY(IF('Data Transformation'!$B$425:$B$8425='Bin Analysis'!$B819,'Data Transformation'!$G$425:$G$8425),D825))</f>
        <v>2001</v>
      </c>
      <c r="F825">
        <f t="shared" si="102"/>
        <v>0</v>
      </c>
      <c r="G825">
        <f>Weighting!$H$9</f>
        <v>0</v>
      </c>
      <c r="H825">
        <f t="array" ref="H825">FREQUENCY(IF('Data Transformation'!$B$4:$B$8425=B819,'Data Transformation'!$G$4:$G$8425),'Bin Analysis'!$B825)</f>
        <v>2073</v>
      </c>
      <c r="I825">
        <f t="shared" si="103"/>
        <v>0</v>
      </c>
      <c r="J825">
        <f t="shared" si="104"/>
        <v>0</v>
      </c>
      <c r="K825">
        <f>J825*Weighting!$W$9</f>
        <v>0</v>
      </c>
      <c r="M825" s="14"/>
    </row>
    <row r="826" spans="1:25" x14ac:dyDescent="0.25">
      <c r="A826" s="32" t="str">
        <f>IF(Weighting!$P$10&gt;0,B826,"")</f>
        <v/>
      </c>
      <c r="B826" t="e">
        <f>Weighting!$C$10</f>
        <v>#DIV/0!</v>
      </c>
      <c r="C826" t="e">
        <f>Weighting!$F$10</f>
        <v>#NUM!</v>
      </c>
      <c r="D826" t="e">
        <f>IF(C826=1,'Data Transformation'!$G$3+0.5*'Data Transformation'!$W$25,IF(C827=1,D827-'Data Transformation'!$W$25,FALSE))</f>
        <v>#NUM!</v>
      </c>
      <c r="E826">
        <f t="array" ref="E826">IF(ISLOGICAL(D826),"",FREQUENCY(IF('Data Transformation'!$B$425:$B$8425='Bin Analysis'!$B819,'Data Transformation'!$G$425:$G$8425),D826))</f>
        <v>2001</v>
      </c>
      <c r="F826">
        <f t="shared" si="102"/>
        <v>0</v>
      </c>
      <c r="G826">
        <f>Weighting!$H$10</f>
        <v>0</v>
      </c>
      <c r="H826">
        <f t="array" ref="H826">FREQUENCY(IF('Data Transformation'!$B$4:$B$8425=B819,'Data Transformation'!$G$4:$G$8425),'Bin Analysis'!$B826)</f>
        <v>2073</v>
      </c>
      <c r="I826">
        <f t="shared" si="103"/>
        <v>0</v>
      </c>
      <c r="J826">
        <f t="shared" si="104"/>
        <v>0</v>
      </c>
      <c r="K826">
        <f>J826*Weighting!$W$10</f>
        <v>0</v>
      </c>
      <c r="M826" s="14"/>
    </row>
    <row r="827" spans="1:25" x14ac:dyDescent="0.25">
      <c r="A827" s="32" t="str">
        <f>IF(Weighting!$P$11&gt;0,B827,"")</f>
        <v/>
      </c>
      <c r="B827" t="e">
        <f>Weighting!$C$11</f>
        <v>#DIV/0!</v>
      </c>
      <c r="C827" t="e">
        <f>Weighting!$F$11</f>
        <v>#NUM!</v>
      </c>
      <c r="D827" t="e">
        <f>IF(C827=1,'Data Transformation'!$G$3+0.5*'Data Transformation'!$W$25,IF(C828=1,D828-'Data Transformation'!$W$25,FALSE))</f>
        <v>#NUM!</v>
      </c>
      <c r="E827">
        <f t="array" ref="E827">IF(ISLOGICAL(D827),"",FREQUENCY(IF('Data Transformation'!$B$425:$B$8425='Bin Analysis'!$B819,'Data Transformation'!$G$425:$G$8425),D827))</f>
        <v>2001</v>
      </c>
      <c r="F827">
        <f t="shared" si="102"/>
        <v>0</v>
      </c>
      <c r="G827">
        <f>Weighting!$H$11</f>
        <v>0</v>
      </c>
      <c r="H827">
        <f t="array" ref="H827">FREQUENCY(IF('Data Transformation'!$B$4:$B$8425=B819,'Data Transformation'!$G$4:$G$8425),'Bin Analysis'!$B827)</f>
        <v>2073</v>
      </c>
      <c r="I827">
        <f t="shared" si="103"/>
        <v>0</v>
      </c>
      <c r="J827">
        <f t="shared" si="104"/>
        <v>0</v>
      </c>
      <c r="K827">
        <f>J827*Weighting!$W$11</f>
        <v>0</v>
      </c>
      <c r="M827" s="14"/>
    </row>
    <row r="828" spans="1:25" x14ac:dyDescent="0.25">
      <c r="A828" s="32" t="str">
        <f>IF(Weighting!$P$12&gt;0,B828,"")</f>
        <v/>
      </c>
      <c r="B828" t="e">
        <f>Weighting!$C$12</f>
        <v>#DIV/0!</v>
      </c>
      <c r="C828" t="e">
        <f>Weighting!$F$12</f>
        <v>#NUM!</v>
      </c>
      <c r="D828" t="e">
        <f>IF(C828=1,'Data Transformation'!$G$3+0.5*'Data Transformation'!$W$25,IF(C829=1,D829-'Data Transformation'!$W$25,FALSE))</f>
        <v>#NUM!</v>
      </c>
      <c r="E828">
        <f t="array" ref="E828">IF(ISLOGICAL(D828),"",FREQUENCY(IF('Data Transformation'!$B$425:$B$8425='Bin Analysis'!$B819,'Data Transformation'!$G$425:$G$8425),D828))</f>
        <v>2001</v>
      </c>
      <c r="F828">
        <f t="shared" si="102"/>
        <v>0</v>
      </c>
      <c r="G828">
        <f>Weighting!$H$12</f>
        <v>0</v>
      </c>
      <c r="H828">
        <f t="array" ref="H828">FREQUENCY(IF('Data Transformation'!$B$4:$B$8425=B819,'Data Transformation'!$G$4:$G$8425),'Bin Analysis'!$B828)</f>
        <v>2073</v>
      </c>
      <c r="I828">
        <f t="shared" si="103"/>
        <v>0</v>
      </c>
      <c r="J828">
        <f t="shared" si="104"/>
        <v>0</v>
      </c>
      <c r="K828">
        <f>J828*Weighting!$W$12</f>
        <v>0</v>
      </c>
      <c r="M828" s="14"/>
    </row>
    <row r="829" spans="1:25" x14ac:dyDescent="0.25">
      <c r="A829" s="32" t="str">
        <f>IF(Weighting!$P$13&gt;0,B829,"")</f>
        <v/>
      </c>
      <c r="B829" t="e">
        <f>Weighting!$C$13</f>
        <v>#DIV/0!</v>
      </c>
      <c r="C829" t="e">
        <f>Weighting!$F$13</f>
        <v>#NUM!</v>
      </c>
      <c r="D829" t="e">
        <f>IF(C829=1,'Data Transformation'!$G$3+0.5*'Data Transformation'!$W$25,IF(C830=1,D830-'Data Transformation'!$W$25,FALSE))</f>
        <v>#NUM!</v>
      </c>
      <c r="E829">
        <f t="array" ref="E829">IF(ISLOGICAL(D829),"",FREQUENCY(IF('Data Transformation'!$B$425:$B$8425='Bin Analysis'!$B819,'Data Transformation'!$G$425:$G$8425),D829))</f>
        <v>2001</v>
      </c>
      <c r="F829">
        <f t="shared" si="102"/>
        <v>0</v>
      </c>
      <c r="G829">
        <f>Weighting!$H$13</f>
        <v>0</v>
      </c>
      <c r="H829">
        <f t="array" ref="H829">FREQUENCY(IF('Data Transformation'!$B$4:$B$8425=B819,'Data Transformation'!$G$4:$G$8425),'Bin Analysis'!$B829)</f>
        <v>2073</v>
      </c>
      <c r="I829">
        <f t="shared" si="103"/>
        <v>0</v>
      </c>
      <c r="J829">
        <f t="shared" si="104"/>
        <v>0</v>
      </c>
      <c r="K829">
        <f>J829*Weighting!$W$13</f>
        <v>0</v>
      </c>
      <c r="M829" s="14"/>
    </row>
    <row r="830" spans="1:25" x14ac:dyDescent="0.25">
      <c r="A830" s="32" t="str">
        <f>IF(Weighting!$P$14&gt;0,B830,"")</f>
        <v/>
      </c>
      <c r="B830" t="e">
        <f>Weighting!$C$14</f>
        <v>#DIV/0!</v>
      </c>
      <c r="C830" t="e">
        <f>Weighting!$F$14</f>
        <v>#NUM!</v>
      </c>
      <c r="D830" t="e">
        <f>IF(C830=1,'Data Transformation'!$G$3+0.5*'Data Transformation'!$W$25,IF(C831=1,D831-'Data Transformation'!$W$25,FALSE))</f>
        <v>#NUM!</v>
      </c>
      <c r="E830">
        <f t="array" ref="E830">IF(ISLOGICAL(D830),"",FREQUENCY(IF('Data Transformation'!$B$425:$B$8425='Bin Analysis'!$B819,'Data Transformation'!$G$425:$G$8425),D830))</f>
        <v>2001</v>
      </c>
      <c r="F830">
        <f t="shared" si="102"/>
        <v>0</v>
      </c>
      <c r="G830">
        <f>Weighting!$H$14</f>
        <v>0</v>
      </c>
      <c r="H830">
        <f t="array" ref="H830">FREQUENCY(IF('Data Transformation'!$B$4:$B$8425=B819,'Data Transformation'!$G$4:$G$8425),'Bin Analysis'!$B830)</f>
        <v>2073</v>
      </c>
      <c r="I830">
        <f t="shared" si="103"/>
        <v>0</v>
      </c>
      <c r="J830">
        <f t="shared" si="104"/>
        <v>0</v>
      </c>
      <c r="K830">
        <f>J830*Weighting!$W$14</f>
        <v>0</v>
      </c>
      <c r="M830" s="14"/>
    </row>
    <row r="831" spans="1:25" x14ac:dyDescent="0.25">
      <c r="A831" s="32" t="str">
        <f>IF(Weighting!$P$15&gt;0,B831,"")</f>
        <v/>
      </c>
      <c r="B831" t="e">
        <f>Weighting!$C$15</f>
        <v>#DIV/0!</v>
      </c>
      <c r="C831" t="e">
        <f>Weighting!$F$15</f>
        <v>#NUM!</v>
      </c>
      <c r="D831" t="e">
        <f>IF(C831=1,'Data Transformation'!$G$3+0.5*'Data Transformation'!$W$25,IF(C832=1,D832-'Data Transformation'!$W$25,FALSE))</f>
        <v>#NUM!</v>
      </c>
      <c r="E831">
        <f t="array" ref="E831">IF(ISLOGICAL(D831),"",FREQUENCY(IF('Data Transformation'!$B$425:$B$8425='Bin Analysis'!$B819,'Data Transformation'!$G$425:$G$8425),D831))</f>
        <v>2001</v>
      </c>
      <c r="F831">
        <f t="shared" si="102"/>
        <v>0</v>
      </c>
      <c r="G831">
        <f>Weighting!$H$15</f>
        <v>0</v>
      </c>
      <c r="H831">
        <f t="array" ref="H831">FREQUENCY(IF('Data Transformation'!$B$4:$B$8425=B819,'Data Transformation'!$G$4:$G$8425),'Bin Analysis'!$B831)</f>
        <v>2073</v>
      </c>
      <c r="I831">
        <f t="shared" si="103"/>
        <v>0</v>
      </c>
      <c r="J831">
        <f t="shared" si="104"/>
        <v>0</v>
      </c>
      <c r="K831">
        <f>J831*Weighting!$W$15</f>
        <v>0</v>
      </c>
      <c r="M831" s="14"/>
    </row>
    <row r="832" spans="1:25" x14ac:dyDescent="0.25">
      <c r="A832" s="32" t="str">
        <f>IF(Weighting!$P$16&gt;0,B832,"")</f>
        <v/>
      </c>
      <c r="B832" t="e">
        <f>Weighting!$C$16</f>
        <v>#DIV/0!</v>
      </c>
      <c r="C832" t="e">
        <f>Weighting!$F$16</f>
        <v>#NUM!</v>
      </c>
      <c r="D832" t="e">
        <f>IF(C832=1,'Data Transformation'!$G$3+0.5*'Data Transformation'!$W$25,IF(C833=1,D833-'Data Transformation'!$W$25,FALSE))</f>
        <v>#NUM!</v>
      </c>
      <c r="E832">
        <f t="array" ref="E832">IF(ISLOGICAL(D832),"",FREQUENCY(IF('Data Transformation'!$B$425:$B$8425='Bin Analysis'!$B819,'Data Transformation'!$G$425:$G$8425),D832))</f>
        <v>2001</v>
      </c>
      <c r="F832">
        <f t="shared" si="102"/>
        <v>0</v>
      </c>
      <c r="G832">
        <f>Weighting!$H$16</f>
        <v>0</v>
      </c>
      <c r="H832">
        <f t="array" ref="H832">FREQUENCY(IF('Data Transformation'!$B$4:$B$8425=B819,'Data Transformation'!$G$4:$G$8425),'Bin Analysis'!$B832)</f>
        <v>2073</v>
      </c>
      <c r="I832">
        <f t="shared" si="103"/>
        <v>0</v>
      </c>
      <c r="J832">
        <f t="shared" si="104"/>
        <v>0</v>
      </c>
      <c r="K832">
        <f>J832*Weighting!$W$16</f>
        <v>0</v>
      </c>
      <c r="M832" s="14"/>
    </row>
    <row r="833" spans="1:25" x14ac:dyDescent="0.25">
      <c r="A833" s="32" t="str">
        <f>IF(Weighting!$P$17&gt;0,B833,"")</f>
        <v/>
      </c>
      <c r="B833" t="e">
        <f>Weighting!$C$17</f>
        <v>#DIV/0!</v>
      </c>
      <c r="C833" t="e">
        <f>Weighting!$F$17</f>
        <v>#NUM!</v>
      </c>
      <c r="D833" t="e">
        <f>IF(C833=1,'Data Transformation'!$G$3+0.5*'Data Transformation'!$W$25,IF(C834=1,D834-'Data Transformation'!$W$25,FALSE))</f>
        <v>#NUM!</v>
      </c>
      <c r="E833">
        <f t="array" ref="E833">IF(ISLOGICAL(D833),"",FREQUENCY(IF('Data Transformation'!$B$425:$B$8425='Bin Analysis'!$B819,'Data Transformation'!$G$425:$G$8425),D833))</f>
        <v>2001</v>
      </c>
      <c r="F833">
        <f t="shared" si="102"/>
        <v>0</v>
      </c>
      <c r="G833">
        <f>Weighting!$H$17</f>
        <v>0</v>
      </c>
      <c r="H833">
        <f t="array" ref="H833">FREQUENCY(IF('Data Transformation'!$B$4:$B$8425=B819,'Data Transformation'!$G$4:$G$8425),'Bin Analysis'!$B833)</f>
        <v>2073</v>
      </c>
      <c r="I833">
        <f t="shared" si="103"/>
        <v>0</v>
      </c>
      <c r="J833">
        <f t="shared" si="104"/>
        <v>0</v>
      </c>
      <c r="K833">
        <f>J833*Weighting!$W$17</f>
        <v>0</v>
      </c>
      <c r="M833" s="14"/>
    </row>
    <row r="834" spans="1:25" x14ac:dyDescent="0.25">
      <c r="A834" s="32" t="str">
        <f>IF(Weighting!$P$18&gt;0,B834,"")</f>
        <v/>
      </c>
      <c r="B834" t="e">
        <f>Weighting!$C$18</f>
        <v>#DIV/0!</v>
      </c>
      <c r="C834" t="e">
        <f>Weighting!$F$18</f>
        <v>#NUM!</v>
      </c>
      <c r="D834" t="e">
        <f>IF(C834=1,'Data Transformation'!$G$3+0.5*'Data Transformation'!$W$25,IF(C835=1,D835-'Data Transformation'!$W$25,FALSE))</f>
        <v>#NUM!</v>
      </c>
      <c r="E834">
        <f t="array" ref="E834">IF(ISLOGICAL(D834),"",FREQUENCY(IF('Data Transformation'!$B$425:$B$8425='Bin Analysis'!$B819,'Data Transformation'!$G$425:$G$8425),D834))</f>
        <v>2001</v>
      </c>
      <c r="F834">
        <f t="shared" si="102"/>
        <v>0</v>
      </c>
      <c r="G834">
        <f>Weighting!$H$18</f>
        <v>0</v>
      </c>
      <c r="H834">
        <f t="array" ref="H834">FREQUENCY(IF('Data Transformation'!$B$4:$B$8425=B819,'Data Transformation'!$G$4:$G$8425),'Bin Analysis'!$B834)</f>
        <v>2073</v>
      </c>
      <c r="I834">
        <f t="shared" si="103"/>
        <v>0</v>
      </c>
      <c r="J834">
        <f t="shared" si="104"/>
        <v>0</v>
      </c>
      <c r="K834">
        <f>J834*Weighting!$W$18</f>
        <v>0</v>
      </c>
      <c r="M834" s="14"/>
    </row>
    <row r="835" spans="1:25" x14ac:dyDescent="0.25">
      <c r="A835" s="32" t="str">
        <f>IF(Weighting!$P$19&gt;0,B835,"")</f>
        <v/>
      </c>
      <c r="B835" t="e">
        <f>Weighting!$C$19</f>
        <v>#DIV/0!</v>
      </c>
      <c r="C835" t="e">
        <f>Weighting!$F$19</f>
        <v>#NUM!</v>
      </c>
      <c r="D835" t="e">
        <f>IF(C835=1,'Data Transformation'!$G$3+0.5*'Data Transformation'!$W$25,IF(C836=1,D836-'Data Transformation'!$W$25,FALSE))</f>
        <v>#NUM!</v>
      </c>
      <c r="E835">
        <f t="array" ref="E835">IF(ISLOGICAL(D835),"",FREQUENCY(IF('Data Transformation'!$B$425:$B$8425='Bin Analysis'!$B819,'Data Transformation'!$G$425:$G$8425),D835))</f>
        <v>2001</v>
      </c>
      <c r="F835">
        <f t="shared" si="102"/>
        <v>0</v>
      </c>
      <c r="G835">
        <f>Weighting!$H$19</f>
        <v>0</v>
      </c>
      <c r="H835">
        <f t="array" ref="H835">FREQUENCY(IF('Data Transformation'!$B$4:$B$8425=B819,'Data Transformation'!$G$4:$G$8425),'Bin Analysis'!$B835)</f>
        <v>2073</v>
      </c>
      <c r="I835">
        <f t="shared" si="103"/>
        <v>0</v>
      </c>
      <c r="J835">
        <f t="shared" si="104"/>
        <v>0</v>
      </c>
      <c r="K835">
        <f>J835*Weighting!$W$19</f>
        <v>0</v>
      </c>
      <c r="M835" s="14"/>
    </row>
    <row r="836" spans="1:25" x14ac:dyDescent="0.25">
      <c r="A836" s="32" t="str">
        <f>IF(Weighting!$P$20&gt;0,B836,"")</f>
        <v/>
      </c>
      <c r="B836" t="e">
        <f>Weighting!$C$20</f>
        <v>#DIV/0!</v>
      </c>
      <c r="C836" t="e">
        <f>Weighting!$F$20</f>
        <v>#NUM!</v>
      </c>
      <c r="D836" t="e">
        <f>IF(C836=1,'Data Transformation'!$G$3+0.5*'Data Transformation'!$W$25,IF(C837=1,D837-'Data Transformation'!$W$25,FALSE))</f>
        <v>#NUM!</v>
      </c>
      <c r="E836">
        <f t="array" ref="E836">IF(ISLOGICAL(D836),"",FREQUENCY(IF('Data Transformation'!$B$425:$B$8425='Bin Analysis'!$B819,'Data Transformation'!$G$425:$G$8425),D836))</f>
        <v>2001</v>
      </c>
      <c r="F836">
        <f t="shared" si="102"/>
        <v>0</v>
      </c>
      <c r="G836">
        <f>Weighting!$H$20</f>
        <v>0</v>
      </c>
      <c r="H836">
        <f t="array" ref="H836">FREQUENCY(IF('Data Transformation'!$B$4:$B$8425=B819,'Data Transformation'!$G$4:$G$8425),'Bin Analysis'!$B836)</f>
        <v>2073</v>
      </c>
      <c r="I836">
        <f t="shared" si="103"/>
        <v>0</v>
      </c>
      <c r="J836">
        <f t="shared" si="104"/>
        <v>0</v>
      </c>
      <c r="K836">
        <f>J836*Weighting!$W$20</f>
        <v>0</v>
      </c>
      <c r="M836" s="14"/>
    </row>
    <row r="837" spans="1:25" x14ac:dyDescent="0.25">
      <c r="A837" s="32" t="str">
        <f>IF(Weighting!$P$21&gt;0,B837,"")</f>
        <v/>
      </c>
      <c r="B837" t="e">
        <f>Weighting!$C$21</f>
        <v>#DIV/0!</v>
      </c>
      <c r="C837" t="e">
        <f>Weighting!$F$21</f>
        <v>#NUM!</v>
      </c>
      <c r="D837" t="e">
        <f>IF(C837=1,'Data Transformation'!$G$3+0.5*'Data Transformation'!$W$25,IF(C838=1,D838-'Data Transformation'!$W$25,FALSE))</f>
        <v>#NUM!</v>
      </c>
      <c r="E837">
        <f t="array" ref="E837">IF(ISLOGICAL(D837),"",FREQUENCY(IF('Data Transformation'!$B$425:$B$8425='Bin Analysis'!$B819,'Data Transformation'!$G$425:$G$8425),D837))</f>
        <v>2001</v>
      </c>
      <c r="F837">
        <f t="shared" si="102"/>
        <v>0</v>
      </c>
      <c r="G837">
        <f>Weighting!$H$21</f>
        <v>0</v>
      </c>
      <c r="H837">
        <f t="array" ref="H837">FREQUENCY(IF('Data Transformation'!$B$4:$B$8425=B819,'Data Transformation'!$G$4:$G$8425),'Bin Analysis'!$B837)</f>
        <v>2073</v>
      </c>
      <c r="I837">
        <f t="shared" si="103"/>
        <v>0</v>
      </c>
      <c r="J837">
        <f t="shared" si="104"/>
        <v>0</v>
      </c>
      <c r="K837">
        <f>J837*Weighting!$W$21</f>
        <v>0</v>
      </c>
      <c r="M837" s="14"/>
    </row>
    <row r="838" spans="1:25" x14ac:dyDescent="0.25">
      <c r="A838" s="32" t="str">
        <f>IF(Weighting!$P$22&gt;0,B838,"")</f>
        <v/>
      </c>
      <c r="B838" t="e">
        <f>Weighting!$C$22</f>
        <v>#DIV/0!</v>
      </c>
      <c r="C838" t="e">
        <f>Weighting!$F$22</f>
        <v>#NUM!</v>
      </c>
      <c r="D838" t="e">
        <f>IF(C838=1,'Data Transformation'!$G$3+0.5*'Data Transformation'!$W$25,IF(C839=1,D839-'Data Transformation'!$W$25,FALSE))</f>
        <v>#NUM!</v>
      </c>
      <c r="E838">
        <f t="array" ref="E838">IF(ISLOGICAL(D838),"",FREQUENCY(IF('Data Transformation'!$B$425:$B$8425='Bin Analysis'!$B819,'Data Transformation'!$G$425:$G$8425),D838))</f>
        <v>2001</v>
      </c>
      <c r="F838">
        <f t="shared" si="102"/>
        <v>0</v>
      </c>
      <c r="G838">
        <f>Weighting!$H$22</f>
        <v>0</v>
      </c>
      <c r="H838">
        <f t="array" ref="H838">FREQUENCY(IF('Data Transformation'!$B$4:$B$8425=B819,'Data Transformation'!$G$4:$G$8425),'Bin Analysis'!$B838)</f>
        <v>2073</v>
      </c>
      <c r="I838">
        <f t="shared" si="103"/>
        <v>0</v>
      </c>
      <c r="J838">
        <f t="shared" si="104"/>
        <v>0</v>
      </c>
      <c r="K838">
        <f>J838*Weighting!$W$22</f>
        <v>0</v>
      </c>
      <c r="M838" s="14"/>
    </row>
    <row r="839" spans="1:25" x14ac:dyDescent="0.25">
      <c r="A839" s="32" t="str">
        <f>IF(Weighting!$P$23&gt;0,B839,"")</f>
        <v/>
      </c>
      <c r="B839" t="e">
        <f>Weighting!$C$23</f>
        <v>#DIV/0!</v>
      </c>
      <c r="C839" t="e">
        <f>Weighting!$F$23</f>
        <v>#NUM!</v>
      </c>
      <c r="D839" t="e">
        <f>IF(C839=1,'Data Transformation'!$G$3+0.5*'Data Transformation'!$W$25,IF(C840=1,D840-'Data Transformation'!$W$25,FALSE))</f>
        <v>#NUM!</v>
      </c>
      <c r="E839">
        <f t="array" ref="E839">IF(ISLOGICAL(D839),"",FREQUENCY(IF('Data Transformation'!$B$425:$B$8425='Bin Analysis'!$B819,'Data Transformation'!$G$425:$G$8425),D839))</f>
        <v>2001</v>
      </c>
      <c r="F839">
        <f t="shared" si="102"/>
        <v>0</v>
      </c>
      <c r="G839">
        <f>Weighting!$H$23</f>
        <v>0</v>
      </c>
      <c r="H839">
        <f t="array" ref="H839">FREQUENCY(IF('Data Transformation'!$B$4:$B$8425=B819,'Data Transformation'!$G$4:$G$8425),'Bin Analysis'!$B839)</f>
        <v>2073</v>
      </c>
      <c r="I839">
        <f t="shared" si="103"/>
        <v>0</v>
      </c>
      <c r="J839">
        <f t="shared" si="104"/>
        <v>0</v>
      </c>
      <c r="K839">
        <f>J839*Weighting!$W$23</f>
        <v>0</v>
      </c>
      <c r="M839" s="14"/>
    </row>
    <row r="840" spans="1:25" x14ac:dyDescent="0.25">
      <c r="A840" s="32" t="str">
        <f>IF(Weighting!$P$24&gt;0,B840,"")</f>
        <v/>
      </c>
      <c r="B840" t="e">
        <f>Weighting!$C$24</f>
        <v>#DIV/0!</v>
      </c>
      <c r="C840" t="e">
        <f>Weighting!$F$24</f>
        <v>#NUM!</v>
      </c>
      <c r="D840" t="e">
        <f>IF(C840=1,'Data Transformation'!$G$3+0.5*'Data Transformation'!$W$25,IF(C841=1,D841-'Data Transformation'!$W$25,FALSE))</f>
        <v>#NUM!</v>
      </c>
      <c r="E840">
        <f t="array" ref="E840">IF(ISLOGICAL(D840),"",FREQUENCY(IF('Data Transformation'!$B$425:$B$8425='Bin Analysis'!$B819,'Data Transformation'!$G$425:$G$8425),D840))</f>
        <v>2001</v>
      </c>
      <c r="F840">
        <f t="shared" si="102"/>
        <v>0</v>
      </c>
      <c r="G840">
        <f>Weighting!$H$24</f>
        <v>0</v>
      </c>
      <c r="H840">
        <f t="array" ref="H840">FREQUENCY(IF('Data Transformation'!$B$4:$B$8425=B819,'Data Transformation'!$G$4:$G$8425),'Bin Analysis'!$B840)</f>
        <v>2073</v>
      </c>
      <c r="I840">
        <f t="shared" si="103"/>
        <v>0</v>
      </c>
      <c r="J840">
        <f t="shared" si="104"/>
        <v>0</v>
      </c>
      <c r="K840">
        <f>J840*Weighting!$W$24</f>
        <v>0</v>
      </c>
      <c r="M840" s="14"/>
    </row>
    <row r="841" spans="1:25" x14ac:dyDescent="0.25">
      <c r="A841" s="32" t="str">
        <f>IF(Weighting!$P$25&gt;0,B841,"")</f>
        <v/>
      </c>
      <c r="B841" t="e">
        <f>Weighting!$C$25</f>
        <v>#DIV/0!</v>
      </c>
      <c r="C841" t="e">
        <f>Weighting!$F$25</f>
        <v>#NUM!</v>
      </c>
      <c r="D841" t="e">
        <f>IF(C841=1,'Data Transformation'!$G$3+0.5*'Data Transformation'!$W$25,IF(C842=1,D842-'Data Transformation'!$W$25,FALSE))</f>
        <v>#NUM!</v>
      </c>
      <c r="E841">
        <f t="array" ref="E841">IF(ISLOGICAL(D841),"",FREQUENCY(IF('Data Transformation'!$B$425:$B$8425='Bin Analysis'!$B819,'Data Transformation'!$G$425:$G$8425),D841))</f>
        <v>2001</v>
      </c>
      <c r="F841">
        <f t="shared" si="102"/>
        <v>0</v>
      </c>
      <c r="G841">
        <f>Weighting!$H$25</f>
        <v>0</v>
      </c>
      <c r="H841">
        <f t="array" ref="H841">FREQUENCY(IF('Data Transformation'!$B$4:$B$8425=B819,'Data Transformation'!$G$4:$G$8425),'Bin Analysis'!$B841)</f>
        <v>2073</v>
      </c>
      <c r="I841">
        <f t="shared" si="103"/>
        <v>0</v>
      </c>
      <c r="J841">
        <f t="shared" si="104"/>
        <v>0</v>
      </c>
      <c r="K841">
        <f>J841*Weighting!$W$25</f>
        <v>0</v>
      </c>
      <c r="M841" s="14"/>
    </row>
    <row r="842" spans="1:25" x14ac:dyDescent="0.25">
      <c r="N842" s="57"/>
      <c r="O842"/>
      <c r="P842"/>
      <c r="Q842"/>
      <c r="R842"/>
    </row>
    <row r="843" spans="1:25" ht="23.25" x14ac:dyDescent="0.35">
      <c r="A843" s="21" t="s">
        <v>0</v>
      </c>
      <c r="B843" s="21" t="str">
        <f>IFERROR(VLOOKUP(C843,'Data Transformation'!$L$6:$M$426,2,FALSE),"")</f>
        <v/>
      </c>
      <c r="C843" s="21">
        <f>C819+1</f>
        <v>35</v>
      </c>
      <c r="D843" s="21"/>
      <c r="E843" s="21"/>
      <c r="F843" s="21"/>
      <c r="G843" s="21"/>
      <c r="H843" s="22"/>
      <c r="I843" s="22"/>
      <c r="J843" s="22"/>
      <c r="K843" s="21"/>
      <c r="L843" s="21" t="str">
        <f>B843</f>
        <v/>
      </c>
      <c r="M843" s="23" t="e">
        <f>INDEX('Data Transformation'!$O$4:$O$424,MATCH($B843,'Data Transformation'!$M$4:$M$424,0),MATCH($M$2,'Data Transformation'!$O$3,0))</f>
        <v>#N/A</v>
      </c>
      <c r="N843" s="27" t="e">
        <f>IF('Input and Summary Results'!$J$16="minimum",'Bin Analysis'!X844/(M843-1),'Bin Analysis'!Y843/('Bin Analysis'!M843-1))</f>
        <v>#N/A</v>
      </c>
      <c r="O843" s="27" t="e">
        <f>IF(M843=FALSE,NA(),(VLOOKUP(1,C846:K865,4,FALSE))/(M843-1))</f>
        <v>#N/A</v>
      </c>
      <c r="P843" s="27" t="e">
        <f>IF(M843=FALSE,NA(),SUM(J846:J865)/Weighting!$S$5)</f>
        <v>#N/A</v>
      </c>
      <c r="Q843" s="27" t="e">
        <f>IF(M843=FALSE,NA(),SUM(K846:K865)/Weighting!$S$6)</f>
        <v>#N/A</v>
      </c>
      <c r="R843" s="27" t="e">
        <f>IF(M843=FALSE,NA(),(VLOOKUP(1,G846:K865,3,FALSE))/(M843-1))</f>
        <v>#N/A</v>
      </c>
      <c r="S843" s="22" t="e">
        <f>IF(M843=FALSE,NA(),IF(SUM(J846:J865)=2,"yes","no"))</f>
        <v>#N/A</v>
      </c>
      <c r="X843" s="2" cm="2">
        <f t="array" ref="X843:X844">FREQUENCY(IF('Data Transformation'!$B$425:$B$6424='Bin Analysis'!L843,'Data Transformation'!$G$425:$G$6424),'Data Transformation'!$U$11)</f>
        <v>0</v>
      </c>
      <c r="Y843" s="2" cm="2">
        <f t="array" ref="Y843:Y844">FREQUENCY(IF('Data Transformation'!$B$425:$B$6424='Bin Analysis'!L843,'Data Transformation'!$G$425:$G$6424),'Data Transformation'!$U$12)</f>
        <v>0</v>
      </c>
    </row>
    <row r="844" spans="1:25" x14ac:dyDescent="0.25">
      <c r="A844" s="14" t="s">
        <v>67</v>
      </c>
      <c r="B844" t="s">
        <v>47</v>
      </c>
      <c r="C844" t="s">
        <v>5</v>
      </c>
      <c r="D844" t="s">
        <v>100</v>
      </c>
      <c r="E844" t="s">
        <v>101</v>
      </c>
      <c r="F844" t="s">
        <v>102</v>
      </c>
      <c r="G844" t="s">
        <v>70</v>
      </c>
      <c r="H844" t="s">
        <v>31</v>
      </c>
      <c r="I844" t="s">
        <v>32</v>
      </c>
      <c r="J844" t="s">
        <v>46</v>
      </c>
      <c r="K844" s="14" t="s">
        <v>45</v>
      </c>
      <c r="M844" s="14"/>
      <c r="X844" s="2">
        <v>0</v>
      </c>
      <c r="Y844" s="2">
        <v>0</v>
      </c>
    </row>
    <row r="845" spans="1:25" x14ac:dyDescent="0.25">
      <c r="A845" s="32"/>
      <c r="D845" t="e">
        <f>IF(C845=1,'Data Transformation'!$G$3+0.5*'Data Transformation'!$W$25,IF(C846=1,D846-'Data Transformation'!$W$25,FALSE))</f>
        <v>#NUM!</v>
      </c>
      <c r="E845">
        <f t="array" ref="E845">IF(ISLOGICAL(D845),"",FREQUENCY(IF('Data Transformation'!$B$425:$B$8425='Bin Analysis'!$B843,'Data Transformation'!$G$425:$G$8425),D845))</f>
        <v>2001</v>
      </c>
      <c r="F845" t="e">
        <f>IF(ISLOGICAL(D845),"",E845-E844)</f>
        <v>#VALUE!</v>
      </c>
      <c r="M845" s="14"/>
    </row>
    <row r="846" spans="1:25" x14ac:dyDescent="0.25">
      <c r="A846" s="32" t="e">
        <f>IF(Weighting!$P$6&gt;0,B846,"")</f>
        <v>#NUM!</v>
      </c>
      <c r="B846" t="e">
        <f>Weighting!$C$6</f>
        <v>#DIV/0!</v>
      </c>
      <c r="C846" t="e">
        <f>Weighting!$F$6</f>
        <v>#NUM!</v>
      </c>
      <c r="D846" t="e">
        <f>IF(C846=1,'Data Transformation'!$G$3+0.5*'Data Transformation'!$W$25,IF(C847=1,D847-'Data Transformation'!$W$25,FALSE))</f>
        <v>#NUM!</v>
      </c>
      <c r="E846">
        <f t="array" ref="E846">IF(ISLOGICAL(D846),"",FREQUENCY(IF('Data Transformation'!$B$425:$B$8425='Bin Analysis'!$B843,'Data Transformation'!$G$425:$G$8425),D846))</f>
        <v>2001</v>
      </c>
      <c r="F846">
        <f>IF(ISLOGICAL(D846),"",E846-E845)</f>
        <v>0</v>
      </c>
      <c r="G846">
        <f>Weighting!$H$6</f>
        <v>1</v>
      </c>
      <c r="H846">
        <f t="array" ref="H846">FREQUENCY(IF('Data Transformation'!$B$4:$B$8425=B843,'Data Transformation'!$G$4:$G$8425),'Bin Analysis'!$B846)</f>
        <v>2073</v>
      </c>
      <c r="I846">
        <f>H846-H845</f>
        <v>2073</v>
      </c>
      <c r="J846">
        <f>IF(I846=0,0,1)</f>
        <v>1</v>
      </c>
      <c r="K846" t="e">
        <f>J846*Weighting!$W$6</f>
        <v>#NUM!</v>
      </c>
      <c r="M846" s="14"/>
    </row>
    <row r="847" spans="1:25" x14ac:dyDescent="0.25">
      <c r="A847" s="32" t="str">
        <f>IF(Weighting!$P$7&gt;0,B847,"")</f>
        <v/>
      </c>
      <c r="B847" t="e">
        <f>Weighting!$C$7</f>
        <v>#DIV/0!</v>
      </c>
      <c r="C847" t="e">
        <f>Weighting!$F$7</f>
        <v>#NUM!</v>
      </c>
      <c r="D847" t="e">
        <f>IF(C847=1,'Data Transformation'!$G$3+0.5*'Data Transformation'!$W$25,IF(C848=1,D848-'Data Transformation'!$W$25,FALSE))</f>
        <v>#NUM!</v>
      </c>
      <c r="E847">
        <f t="array" ref="E847">IF(ISLOGICAL(D847),"",FREQUENCY(IF('Data Transformation'!$B$425:$B$8425='Bin Analysis'!$B843,'Data Transformation'!$G$425:$G$8425),D847))</f>
        <v>2001</v>
      </c>
      <c r="F847">
        <f t="shared" ref="F847:F865" si="105">IF(ISLOGICAL(D847),"",E847-E846)</f>
        <v>0</v>
      </c>
      <c r="G847">
        <f>Weighting!$H$7</f>
        <v>0</v>
      </c>
      <c r="H847">
        <f t="array" ref="H847">FREQUENCY(IF('Data Transformation'!$B$4:$B$8425=B843,'Data Transformation'!$G$4:$G$8425),'Bin Analysis'!$B847)</f>
        <v>2073</v>
      </c>
      <c r="I847">
        <f t="shared" ref="I847:I865" si="106">H847-H846</f>
        <v>0</v>
      </c>
      <c r="J847">
        <f>IF(I847=0,0,1)</f>
        <v>0</v>
      </c>
      <c r="K847">
        <f>J847*Weighting!$W$7</f>
        <v>0</v>
      </c>
      <c r="M847" s="14"/>
    </row>
    <row r="848" spans="1:25" x14ac:dyDescent="0.25">
      <c r="A848" s="32" t="str">
        <f>IF(Weighting!$P$8&gt;0,B848,"")</f>
        <v/>
      </c>
      <c r="B848" t="e">
        <f>Weighting!$C$8</f>
        <v>#DIV/0!</v>
      </c>
      <c r="C848" t="e">
        <f>Weighting!$F$8</f>
        <v>#NUM!</v>
      </c>
      <c r="D848" t="e">
        <f>IF(C848=1,'Data Transformation'!$G$3+0.5*'Data Transformation'!$W$25,IF(C849=1,D849-'Data Transformation'!$W$25,FALSE))</f>
        <v>#NUM!</v>
      </c>
      <c r="E848">
        <f t="array" ref="E848">IF(ISLOGICAL(D848),"",FREQUENCY(IF('Data Transformation'!$B$425:$B$8425='Bin Analysis'!$B843,'Data Transformation'!$G$425:$G$8425),D848))</f>
        <v>2001</v>
      </c>
      <c r="F848">
        <f t="shared" si="105"/>
        <v>0</v>
      </c>
      <c r="G848">
        <f>Weighting!$H$8</f>
        <v>0</v>
      </c>
      <c r="H848">
        <f t="array" ref="H848">FREQUENCY(IF('Data Transformation'!$B$4:$B$8425=B843,'Data Transformation'!$G$4:$G$8425),'Bin Analysis'!$B848)</f>
        <v>2073</v>
      </c>
      <c r="I848">
        <f t="shared" si="106"/>
        <v>0</v>
      </c>
      <c r="J848">
        <f t="shared" ref="J848:J865" si="107">IF(I848=0,0,1)</f>
        <v>0</v>
      </c>
      <c r="K848">
        <f>J848*Weighting!$W$8</f>
        <v>0</v>
      </c>
      <c r="M848" s="14"/>
    </row>
    <row r="849" spans="1:13" x14ac:dyDescent="0.25">
      <c r="A849" s="32" t="str">
        <f>IF(Weighting!$P$9&gt;0,B849,"")</f>
        <v/>
      </c>
      <c r="B849" s="50" t="e">
        <f>Weighting!$C$9</f>
        <v>#DIV/0!</v>
      </c>
      <c r="C849" t="e">
        <f>Weighting!$F$9</f>
        <v>#NUM!</v>
      </c>
      <c r="D849" t="e">
        <f>IF(C849=1,'Data Transformation'!$G$3+0.5*'Data Transformation'!$W$25,IF(C850=1,D850-'Data Transformation'!$W$25,FALSE))</f>
        <v>#NUM!</v>
      </c>
      <c r="E849">
        <f t="array" ref="E849">IF(ISLOGICAL(D849),"",FREQUENCY(IF('Data Transformation'!$B$425:$B$8425='Bin Analysis'!$B843,'Data Transformation'!$G$425:$G$8425),D849))</f>
        <v>2001</v>
      </c>
      <c r="F849">
        <f t="shared" si="105"/>
        <v>0</v>
      </c>
      <c r="G849">
        <f>Weighting!$H$9</f>
        <v>0</v>
      </c>
      <c r="H849">
        <f t="array" ref="H849">FREQUENCY(IF('Data Transformation'!$B$4:$B$8425=B843,'Data Transformation'!$G$4:$G$8425),'Bin Analysis'!$B849)</f>
        <v>2073</v>
      </c>
      <c r="I849">
        <f t="shared" si="106"/>
        <v>0</v>
      </c>
      <c r="J849">
        <f t="shared" si="107"/>
        <v>0</v>
      </c>
      <c r="K849">
        <f>J849*Weighting!$W$9</f>
        <v>0</v>
      </c>
      <c r="M849" s="14"/>
    </row>
    <row r="850" spans="1:13" x14ac:dyDescent="0.25">
      <c r="A850" s="32" t="str">
        <f>IF(Weighting!$P$10&gt;0,B850,"")</f>
        <v/>
      </c>
      <c r="B850" t="e">
        <f>Weighting!$C$10</f>
        <v>#DIV/0!</v>
      </c>
      <c r="C850" t="e">
        <f>Weighting!$F$10</f>
        <v>#NUM!</v>
      </c>
      <c r="D850" t="e">
        <f>IF(C850=1,'Data Transformation'!$G$3+0.5*'Data Transformation'!$W$25,IF(C851=1,D851-'Data Transformation'!$W$25,FALSE))</f>
        <v>#NUM!</v>
      </c>
      <c r="E850">
        <f t="array" ref="E850">IF(ISLOGICAL(D850),"",FREQUENCY(IF('Data Transformation'!$B$425:$B$8425='Bin Analysis'!$B843,'Data Transformation'!$G$425:$G$8425),D850))</f>
        <v>2001</v>
      </c>
      <c r="F850">
        <f t="shared" si="105"/>
        <v>0</v>
      </c>
      <c r="G850">
        <f>Weighting!$H$10</f>
        <v>0</v>
      </c>
      <c r="H850">
        <f t="array" ref="H850">FREQUENCY(IF('Data Transformation'!$B$4:$B$8425=B843,'Data Transformation'!$G$4:$G$8425),'Bin Analysis'!$B850)</f>
        <v>2073</v>
      </c>
      <c r="I850">
        <f t="shared" si="106"/>
        <v>0</v>
      </c>
      <c r="J850">
        <f t="shared" si="107"/>
        <v>0</v>
      </c>
      <c r="K850">
        <f>J850*Weighting!$W$10</f>
        <v>0</v>
      </c>
      <c r="M850" s="14"/>
    </row>
    <row r="851" spans="1:13" x14ac:dyDescent="0.25">
      <c r="A851" s="32" t="str">
        <f>IF(Weighting!$P$11&gt;0,B851,"")</f>
        <v/>
      </c>
      <c r="B851" t="e">
        <f>Weighting!$C$11</f>
        <v>#DIV/0!</v>
      </c>
      <c r="C851" t="e">
        <f>Weighting!$F$11</f>
        <v>#NUM!</v>
      </c>
      <c r="D851" t="e">
        <f>IF(C851=1,'Data Transformation'!$G$3+0.5*'Data Transformation'!$W$25,IF(C852=1,D852-'Data Transformation'!$W$25,FALSE))</f>
        <v>#NUM!</v>
      </c>
      <c r="E851">
        <f t="array" ref="E851">IF(ISLOGICAL(D851),"",FREQUENCY(IF('Data Transformation'!$B$425:$B$8425='Bin Analysis'!$B843,'Data Transformation'!$G$425:$G$8425),D851))</f>
        <v>2001</v>
      </c>
      <c r="F851">
        <f t="shared" si="105"/>
        <v>0</v>
      </c>
      <c r="G851">
        <f>Weighting!$H$11</f>
        <v>0</v>
      </c>
      <c r="H851">
        <f t="array" ref="H851">FREQUENCY(IF('Data Transformation'!$B$4:$B$8425=B843,'Data Transformation'!$G$4:$G$8425),'Bin Analysis'!$B851)</f>
        <v>2073</v>
      </c>
      <c r="I851">
        <f t="shared" si="106"/>
        <v>0</v>
      </c>
      <c r="J851">
        <f t="shared" si="107"/>
        <v>0</v>
      </c>
      <c r="K851">
        <f>J851*Weighting!$W$11</f>
        <v>0</v>
      </c>
      <c r="M851" s="14"/>
    </row>
    <row r="852" spans="1:13" x14ac:dyDescent="0.25">
      <c r="A852" s="32" t="str">
        <f>IF(Weighting!$P$12&gt;0,B852,"")</f>
        <v/>
      </c>
      <c r="B852" t="e">
        <f>Weighting!$C$12</f>
        <v>#DIV/0!</v>
      </c>
      <c r="C852" t="e">
        <f>Weighting!$F$12</f>
        <v>#NUM!</v>
      </c>
      <c r="D852" t="e">
        <f>IF(C852=1,'Data Transformation'!$G$3+0.5*'Data Transformation'!$W$25,IF(C853=1,D853-'Data Transformation'!$W$25,FALSE))</f>
        <v>#NUM!</v>
      </c>
      <c r="E852">
        <f t="array" ref="E852">IF(ISLOGICAL(D852),"",FREQUENCY(IF('Data Transformation'!$B$425:$B$8425='Bin Analysis'!$B843,'Data Transformation'!$G$425:$G$8425),D852))</f>
        <v>2001</v>
      </c>
      <c r="F852">
        <f t="shared" si="105"/>
        <v>0</v>
      </c>
      <c r="G852">
        <f>Weighting!$H$12</f>
        <v>0</v>
      </c>
      <c r="H852">
        <f t="array" ref="H852">FREQUENCY(IF('Data Transformation'!$B$4:$B$8425=B843,'Data Transformation'!$G$4:$G$8425),'Bin Analysis'!$B852)</f>
        <v>2073</v>
      </c>
      <c r="I852">
        <f t="shared" si="106"/>
        <v>0</v>
      </c>
      <c r="J852">
        <f t="shared" si="107"/>
        <v>0</v>
      </c>
      <c r="K852">
        <f>J852*Weighting!$W$12</f>
        <v>0</v>
      </c>
      <c r="M852" s="14"/>
    </row>
    <row r="853" spans="1:13" x14ac:dyDescent="0.25">
      <c r="A853" s="32" t="str">
        <f>IF(Weighting!$P$13&gt;0,B853,"")</f>
        <v/>
      </c>
      <c r="B853" t="e">
        <f>Weighting!$C$13</f>
        <v>#DIV/0!</v>
      </c>
      <c r="C853" t="e">
        <f>Weighting!$F$13</f>
        <v>#NUM!</v>
      </c>
      <c r="D853" t="e">
        <f>IF(C853=1,'Data Transformation'!$G$3+0.5*'Data Transformation'!$W$25,IF(C854=1,D854-'Data Transformation'!$W$25,FALSE))</f>
        <v>#NUM!</v>
      </c>
      <c r="E853">
        <f t="array" ref="E853">IF(ISLOGICAL(D853),"",FREQUENCY(IF('Data Transformation'!$B$425:$B$8425='Bin Analysis'!$B843,'Data Transformation'!$G$425:$G$8425),D853))</f>
        <v>2001</v>
      </c>
      <c r="F853">
        <f t="shared" si="105"/>
        <v>0</v>
      </c>
      <c r="G853">
        <f>Weighting!$H$13</f>
        <v>0</v>
      </c>
      <c r="H853">
        <f t="array" ref="H853">FREQUENCY(IF('Data Transformation'!$B$4:$B$8425=B843,'Data Transformation'!$G$4:$G$8425),'Bin Analysis'!$B853)</f>
        <v>2073</v>
      </c>
      <c r="I853">
        <f t="shared" si="106"/>
        <v>0</v>
      </c>
      <c r="J853">
        <f t="shared" si="107"/>
        <v>0</v>
      </c>
      <c r="K853">
        <f>J853*Weighting!$W$13</f>
        <v>0</v>
      </c>
      <c r="M853" s="14"/>
    </row>
    <row r="854" spans="1:13" x14ac:dyDescent="0.25">
      <c r="A854" s="32" t="str">
        <f>IF(Weighting!$P$14&gt;0,B854,"")</f>
        <v/>
      </c>
      <c r="B854" t="e">
        <f>Weighting!$C$14</f>
        <v>#DIV/0!</v>
      </c>
      <c r="C854" t="e">
        <f>Weighting!$F$14</f>
        <v>#NUM!</v>
      </c>
      <c r="D854" t="e">
        <f>IF(C854=1,'Data Transformation'!$G$3+0.5*'Data Transformation'!$W$25,IF(C855=1,D855-'Data Transformation'!$W$25,FALSE))</f>
        <v>#NUM!</v>
      </c>
      <c r="E854">
        <f t="array" ref="E854">IF(ISLOGICAL(D854),"",FREQUENCY(IF('Data Transformation'!$B$425:$B$8425='Bin Analysis'!$B843,'Data Transformation'!$G$425:$G$8425),D854))</f>
        <v>2001</v>
      </c>
      <c r="F854">
        <f t="shared" si="105"/>
        <v>0</v>
      </c>
      <c r="G854">
        <f>Weighting!$H$14</f>
        <v>0</v>
      </c>
      <c r="H854">
        <f t="array" ref="H854">FREQUENCY(IF('Data Transformation'!$B$4:$B$8425=B843,'Data Transformation'!$G$4:$G$8425),'Bin Analysis'!$B854)</f>
        <v>2073</v>
      </c>
      <c r="I854">
        <f t="shared" si="106"/>
        <v>0</v>
      </c>
      <c r="J854">
        <f t="shared" si="107"/>
        <v>0</v>
      </c>
      <c r="K854">
        <f>J854*Weighting!$W$14</f>
        <v>0</v>
      </c>
      <c r="M854" s="14"/>
    </row>
    <row r="855" spans="1:13" x14ac:dyDescent="0.25">
      <c r="A855" s="32" t="str">
        <f>IF(Weighting!$P$15&gt;0,B855,"")</f>
        <v/>
      </c>
      <c r="B855" t="e">
        <f>Weighting!$C$15</f>
        <v>#DIV/0!</v>
      </c>
      <c r="C855" t="e">
        <f>Weighting!$F$15</f>
        <v>#NUM!</v>
      </c>
      <c r="D855" t="e">
        <f>IF(C855=1,'Data Transformation'!$G$3+0.5*'Data Transformation'!$W$25,IF(C856=1,D856-'Data Transformation'!$W$25,FALSE))</f>
        <v>#NUM!</v>
      </c>
      <c r="E855">
        <f t="array" ref="E855">IF(ISLOGICAL(D855),"",FREQUENCY(IF('Data Transformation'!$B$425:$B$8425='Bin Analysis'!$B843,'Data Transformation'!$G$425:$G$8425),D855))</f>
        <v>2001</v>
      </c>
      <c r="F855">
        <f t="shared" si="105"/>
        <v>0</v>
      </c>
      <c r="G855">
        <f>Weighting!$H$15</f>
        <v>0</v>
      </c>
      <c r="H855">
        <f t="array" ref="H855">FREQUENCY(IF('Data Transformation'!$B$4:$B$8425=B843,'Data Transformation'!$G$4:$G$8425),'Bin Analysis'!$B855)</f>
        <v>2073</v>
      </c>
      <c r="I855">
        <f t="shared" si="106"/>
        <v>0</v>
      </c>
      <c r="J855">
        <f t="shared" si="107"/>
        <v>0</v>
      </c>
      <c r="K855">
        <f>J855*Weighting!$W$15</f>
        <v>0</v>
      </c>
      <c r="M855" s="14"/>
    </row>
    <row r="856" spans="1:13" x14ac:dyDescent="0.25">
      <c r="A856" s="32" t="str">
        <f>IF(Weighting!$P$16&gt;0,B856,"")</f>
        <v/>
      </c>
      <c r="B856" t="e">
        <f>Weighting!$C$16</f>
        <v>#DIV/0!</v>
      </c>
      <c r="C856" t="e">
        <f>Weighting!$F$16</f>
        <v>#NUM!</v>
      </c>
      <c r="D856" t="e">
        <f>IF(C856=1,'Data Transformation'!$G$3+0.5*'Data Transformation'!$W$25,IF(C857=1,D857-'Data Transformation'!$W$25,FALSE))</f>
        <v>#NUM!</v>
      </c>
      <c r="E856">
        <f t="array" ref="E856">IF(ISLOGICAL(D856),"",FREQUENCY(IF('Data Transformation'!$B$425:$B$8425='Bin Analysis'!$B843,'Data Transformation'!$G$425:$G$8425),D856))</f>
        <v>2001</v>
      </c>
      <c r="F856">
        <f t="shared" si="105"/>
        <v>0</v>
      </c>
      <c r="G856">
        <f>Weighting!$H$16</f>
        <v>0</v>
      </c>
      <c r="H856">
        <f t="array" ref="H856">FREQUENCY(IF('Data Transformation'!$B$4:$B$8425=B843,'Data Transformation'!$G$4:$G$8425),'Bin Analysis'!$B856)</f>
        <v>2073</v>
      </c>
      <c r="I856">
        <f t="shared" si="106"/>
        <v>0</v>
      </c>
      <c r="J856">
        <f t="shared" si="107"/>
        <v>0</v>
      </c>
      <c r="K856">
        <f>J856*Weighting!$W$16</f>
        <v>0</v>
      </c>
      <c r="M856" s="14"/>
    </row>
    <row r="857" spans="1:13" x14ac:dyDescent="0.25">
      <c r="A857" s="32" t="str">
        <f>IF(Weighting!$P$17&gt;0,B857,"")</f>
        <v/>
      </c>
      <c r="B857" t="e">
        <f>Weighting!$C$17</f>
        <v>#DIV/0!</v>
      </c>
      <c r="C857" t="e">
        <f>Weighting!$F$17</f>
        <v>#NUM!</v>
      </c>
      <c r="D857" t="e">
        <f>IF(C857=1,'Data Transformation'!$G$3+0.5*'Data Transformation'!$W$25,IF(C858=1,D858-'Data Transformation'!$W$25,FALSE))</f>
        <v>#NUM!</v>
      </c>
      <c r="E857">
        <f t="array" ref="E857">IF(ISLOGICAL(D857),"",FREQUENCY(IF('Data Transformation'!$B$425:$B$8425='Bin Analysis'!$B843,'Data Transformation'!$G$425:$G$8425),D857))</f>
        <v>2001</v>
      </c>
      <c r="F857">
        <f t="shared" si="105"/>
        <v>0</v>
      </c>
      <c r="G857">
        <f>Weighting!$H$17</f>
        <v>0</v>
      </c>
      <c r="H857">
        <f t="array" ref="H857">FREQUENCY(IF('Data Transformation'!$B$4:$B$8425=B843,'Data Transformation'!$G$4:$G$8425),'Bin Analysis'!$B857)</f>
        <v>2073</v>
      </c>
      <c r="I857">
        <f t="shared" si="106"/>
        <v>0</v>
      </c>
      <c r="J857">
        <f t="shared" si="107"/>
        <v>0</v>
      </c>
      <c r="K857">
        <f>J857*Weighting!$W$17</f>
        <v>0</v>
      </c>
      <c r="M857" s="14"/>
    </row>
    <row r="858" spans="1:13" x14ac:dyDescent="0.25">
      <c r="A858" s="32" t="str">
        <f>IF(Weighting!$P$18&gt;0,B858,"")</f>
        <v/>
      </c>
      <c r="B858" t="e">
        <f>Weighting!$C$18</f>
        <v>#DIV/0!</v>
      </c>
      <c r="C858" t="e">
        <f>Weighting!$F$18</f>
        <v>#NUM!</v>
      </c>
      <c r="D858" t="e">
        <f>IF(C858=1,'Data Transformation'!$G$3+0.5*'Data Transformation'!$W$25,IF(C859=1,D859-'Data Transformation'!$W$25,FALSE))</f>
        <v>#NUM!</v>
      </c>
      <c r="E858">
        <f t="array" ref="E858">IF(ISLOGICAL(D858),"",FREQUENCY(IF('Data Transformation'!$B$425:$B$8425='Bin Analysis'!$B843,'Data Transformation'!$G$425:$G$8425),D858))</f>
        <v>2001</v>
      </c>
      <c r="F858">
        <f t="shared" si="105"/>
        <v>0</v>
      </c>
      <c r="G858">
        <f>Weighting!$H$18</f>
        <v>0</v>
      </c>
      <c r="H858">
        <f t="array" ref="H858">FREQUENCY(IF('Data Transformation'!$B$4:$B$8425=B843,'Data Transformation'!$G$4:$G$8425),'Bin Analysis'!$B858)</f>
        <v>2073</v>
      </c>
      <c r="I858">
        <f t="shared" si="106"/>
        <v>0</v>
      </c>
      <c r="J858">
        <f t="shared" si="107"/>
        <v>0</v>
      </c>
      <c r="K858">
        <f>J858*Weighting!$W$18</f>
        <v>0</v>
      </c>
      <c r="M858" s="14"/>
    </row>
    <row r="859" spans="1:13" x14ac:dyDescent="0.25">
      <c r="A859" s="32" t="str">
        <f>IF(Weighting!$P$19&gt;0,B859,"")</f>
        <v/>
      </c>
      <c r="B859" t="e">
        <f>Weighting!$C$19</f>
        <v>#DIV/0!</v>
      </c>
      <c r="C859" t="e">
        <f>Weighting!$F$19</f>
        <v>#NUM!</v>
      </c>
      <c r="D859" t="e">
        <f>IF(C859=1,'Data Transformation'!$G$3+0.5*'Data Transformation'!$W$25,IF(C860=1,D860-'Data Transformation'!$W$25,FALSE))</f>
        <v>#NUM!</v>
      </c>
      <c r="E859">
        <f t="array" ref="E859">IF(ISLOGICAL(D859),"",FREQUENCY(IF('Data Transformation'!$B$425:$B$8425='Bin Analysis'!$B843,'Data Transformation'!$G$425:$G$8425),D859))</f>
        <v>2001</v>
      </c>
      <c r="F859">
        <f t="shared" si="105"/>
        <v>0</v>
      </c>
      <c r="G859">
        <f>Weighting!$H$19</f>
        <v>0</v>
      </c>
      <c r="H859">
        <f t="array" ref="H859">FREQUENCY(IF('Data Transformation'!$B$4:$B$8425=B843,'Data Transformation'!$G$4:$G$8425),'Bin Analysis'!$B859)</f>
        <v>2073</v>
      </c>
      <c r="I859">
        <f t="shared" si="106"/>
        <v>0</v>
      </c>
      <c r="J859">
        <f t="shared" si="107"/>
        <v>0</v>
      </c>
      <c r="K859">
        <f>J859*Weighting!$W$19</f>
        <v>0</v>
      </c>
      <c r="M859" s="14"/>
    </row>
    <row r="860" spans="1:13" x14ac:dyDescent="0.25">
      <c r="A860" s="32" t="str">
        <f>IF(Weighting!$P$20&gt;0,B860,"")</f>
        <v/>
      </c>
      <c r="B860" t="e">
        <f>Weighting!$C$20</f>
        <v>#DIV/0!</v>
      </c>
      <c r="C860" t="e">
        <f>Weighting!$F$20</f>
        <v>#NUM!</v>
      </c>
      <c r="D860" t="e">
        <f>IF(C860=1,'Data Transformation'!$G$3+0.5*'Data Transformation'!$W$25,IF(C861=1,D861-'Data Transformation'!$W$25,FALSE))</f>
        <v>#NUM!</v>
      </c>
      <c r="E860">
        <f t="array" ref="E860">IF(ISLOGICAL(D860),"",FREQUENCY(IF('Data Transformation'!$B$425:$B$8425='Bin Analysis'!$B843,'Data Transformation'!$G$425:$G$8425),D860))</f>
        <v>2001</v>
      </c>
      <c r="F860">
        <f t="shared" si="105"/>
        <v>0</v>
      </c>
      <c r="G860">
        <f>Weighting!$H$20</f>
        <v>0</v>
      </c>
      <c r="H860">
        <f t="array" ref="H860">FREQUENCY(IF('Data Transformation'!$B$4:$B$8425=B843,'Data Transformation'!$G$4:$G$8425),'Bin Analysis'!$B860)</f>
        <v>2073</v>
      </c>
      <c r="I860">
        <f t="shared" si="106"/>
        <v>0</v>
      </c>
      <c r="J860">
        <f t="shared" si="107"/>
        <v>0</v>
      </c>
      <c r="K860">
        <f>J860*Weighting!$W$20</f>
        <v>0</v>
      </c>
      <c r="M860" s="14"/>
    </row>
    <row r="861" spans="1:13" x14ac:dyDescent="0.25">
      <c r="A861" s="32" t="str">
        <f>IF(Weighting!$P$21&gt;0,B861,"")</f>
        <v/>
      </c>
      <c r="B861" t="e">
        <f>Weighting!$C$21</f>
        <v>#DIV/0!</v>
      </c>
      <c r="C861" t="e">
        <f>Weighting!$F$21</f>
        <v>#NUM!</v>
      </c>
      <c r="D861" t="e">
        <f>IF(C861=1,'Data Transformation'!$G$3+0.5*'Data Transformation'!$W$25,IF(C862=1,D862-'Data Transformation'!$W$25,FALSE))</f>
        <v>#NUM!</v>
      </c>
      <c r="E861">
        <f t="array" ref="E861">IF(ISLOGICAL(D861),"",FREQUENCY(IF('Data Transformation'!$B$425:$B$8425='Bin Analysis'!$B843,'Data Transformation'!$G$425:$G$8425),D861))</f>
        <v>2001</v>
      </c>
      <c r="F861">
        <f t="shared" si="105"/>
        <v>0</v>
      </c>
      <c r="G861">
        <f>Weighting!$H$21</f>
        <v>0</v>
      </c>
      <c r="H861">
        <f t="array" ref="H861">FREQUENCY(IF('Data Transformation'!$B$4:$B$8425=B843,'Data Transformation'!$G$4:$G$8425),'Bin Analysis'!$B861)</f>
        <v>2073</v>
      </c>
      <c r="I861">
        <f t="shared" si="106"/>
        <v>0</v>
      </c>
      <c r="J861">
        <f t="shared" si="107"/>
        <v>0</v>
      </c>
      <c r="K861">
        <f>J861*Weighting!$W$21</f>
        <v>0</v>
      </c>
      <c r="M861" s="14"/>
    </row>
    <row r="862" spans="1:13" x14ac:dyDescent="0.25">
      <c r="A862" s="32" t="str">
        <f>IF(Weighting!$P$22&gt;0,B862,"")</f>
        <v/>
      </c>
      <c r="B862" t="e">
        <f>Weighting!$C$22</f>
        <v>#DIV/0!</v>
      </c>
      <c r="C862" t="e">
        <f>Weighting!$F$22</f>
        <v>#NUM!</v>
      </c>
      <c r="D862" t="e">
        <f>IF(C862=1,'Data Transformation'!$G$3+0.5*'Data Transformation'!$W$25,IF(C863=1,D863-'Data Transformation'!$W$25,FALSE))</f>
        <v>#NUM!</v>
      </c>
      <c r="E862">
        <f t="array" ref="E862">IF(ISLOGICAL(D862),"",FREQUENCY(IF('Data Transformation'!$B$425:$B$8425='Bin Analysis'!$B843,'Data Transformation'!$G$425:$G$8425),D862))</f>
        <v>2001</v>
      </c>
      <c r="F862">
        <f t="shared" si="105"/>
        <v>0</v>
      </c>
      <c r="G862">
        <f>Weighting!$H$22</f>
        <v>0</v>
      </c>
      <c r="H862">
        <f t="array" ref="H862">FREQUENCY(IF('Data Transformation'!$B$4:$B$8425=B843,'Data Transformation'!$G$4:$G$8425),'Bin Analysis'!$B862)</f>
        <v>2073</v>
      </c>
      <c r="I862">
        <f t="shared" si="106"/>
        <v>0</v>
      </c>
      <c r="J862">
        <f t="shared" si="107"/>
        <v>0</v>
      </c>
      <c r="K862">
        <f>J862*Weighting!$W$22</f>
        <v>0</v>
      </c>
      <c r="M862" s="14"/>
    </row>
    <row r="863" spans="1:13" x14ac:dyDescent="0.25">
      <c r="A863" s="32" t="str">
        <f>IF(Weighting!$P$23&gt;0,B863,"")</f>
        <v/>
      </c>
      <c r="B863" t="e">
        <f>Weighting!$C$23</f>
        <v>#DIV/0!</v>
      </c>
      <c r="C863" t="e">
        <f>Weighting!$F$23</f>
        <v>#NUM!</v>
      </c>
      <c r="D863" t="e">
        <f>IF(C863=1,'Data Transformation'!$G$3+0.5*'Data Transformation'!$W$25,IF(C864=1,D864-'Data Transformation'!$W$25,FALSE))</f>
        <v>#NUM!</v>
      </c>
      <c r="E863">
        <f t="array" ref="E863">IF(ISLOGICAL(D863),"",FREQUENCY(IF('Data Transformation'!$B$425:$B$8425='Bin Analysis'!$B843,'Data Transformation'!$G$425:$G$8425),D863))</f>
        <v>2001</v>
      </c>
      <c r="F863">
        <f t="shared" si="105"/>
        <v>0</v>
      </c>
      <c r="G863">
        <f>Weighting!$H$23</f>
        <v>0</v>
      </c>
      <c r="H863">
        <f t="array" ref="H863">FREQUENCY(IF('Data Transformation'!$B$4:$B$8425=B843,'Data Transformation'!$G$4:$G$8425),'Bin Analysis'!$B863)</f>
        <v>2073</v>
      </c>
      <c r="I863">
        <f t="shared" si="106"/>
        <v>0</v>
      </c>
      <c r="J863">
        <f t="shared" si="107"/>
        <v>0</v>
      </c>
      <c r="K863">
        <f>J863*Weighting!$W$23</f>
        <v>0</v>
      </c>
      <c r="M863" s="14"/>
    </row>
    <row r="864" spans="1:13" x14ac:dyDescent="0.25">
      <c r="A864" s="32" t="str">
        <f>IF(Weighting!$P$24&gt;0,B864,"")</f>
        <v/>
      </c>
      <c r="B864" t="e">
        <f>Weighting!$C$24</f>
        <v>#DIV/0!</v>
      </c>
      <c r="C864" t="e">
        <f>Weighting!$F$24</f>
        <v>#NUM!</v>
      </c>
      <c r="D864" t="e">
        <f>IF(C864=1,'Data Transformation'!$G$3+0.5*'Data Transformation'!$W$25,IF(C865=1,D865-'Data Transformation'!$W$25,FALSE))</f>
        <v>#NUM!</v>
      </c>
      <c r="E864">
        <f t="array" ref="E864">IF(ISLOGICAL(D864),"",FREQUENCY(IF('Data Transformation'!$B$425:$B$8425='Bin Analysis'!$B843,'Data Transformation'!$G$425:$G$8425),D864))</f>
        <v>2001</v>
      </c>
      <c r="F864">
        <f t="shared" si="105"/>
        <v>0</v>
      </c>
      <c r="G864">
        <f>Weighting!$H$24</f>
        <v>0</v>
      </c>
      <c r="H864">
        <f t="array" ref="H864">FREQUENCY(IF('Data Transformation'!$B$4:$B$8425=B843,'Data Transformation'!$G$4:$G$8425),'Bin Analysis'!$B864)</f>
        <v>2073</v>
      </c>
      <c r="I864">
        <f t="shared" si="106"/>
        <v>0</v>
      </c>
      <c r="J864">
        <f t="shared" si="107"/>
        <v>0</v>
      </c>
      <c r="K864">
        <f>J864*Weighting!$W$24</f>
        <v>0</v>
      </c>
      <c r="M864" s="14"/>
    </row>
    <row r="865" spans="1:25" x14ac:dyDescent="0.25">
      <c r="A865" s="32" t="str">
        <f>IF(Weighting!$P$25&gt;0,B865,"")</f>
        <v/>
      </c>
      <c r="B865" t="e">
        <f>Weighting!$C$25</f>
        <v>#DIV/0!</v>
      </c>
      <c r="C865" t="e">
        <f>Weighting!$F$25</f>
        <v>#NUM!</v>
      </c>
      <c r="D865" t="e">
        <f>IF(C865=1,'Data Transformation'!$G$3+0.5*'Data Transformation'!$W$25,IF(C866=1,D866-'Data Transformation'!$W$25,FALSE))</f>
        <v>#NUM!</v>
      </c>
      <c r="E865">
        <f t="array" ref="E865">IF(ISLOGICAL(D865),"",FREQUENCY(IF('Data Transformation'!$B$425:$B$8425='Bin Analysis'!$B843,'Data Transformation'!$G$425:$G$8425),D865))</f>
        <v>2001</v>
      </c>
      <c r="F865">
        <f t="shared" si="105"/>
        <v>0</v>
      </c>
      <c r="G865">
        <f>Weighting!$H$25</f>
        <v>0</v>
      </c>
      <c r="H865">
        <f t="array" ref="H865">FREQUENCY(IF('Data Transformation'!$B$4:$B$8425=B843,'Data Transformation'!$G$4:$G$8425),'Bin Analysis'!$B865)</f>
        <v>2073</v>
      </c>
      <c r="I865">
        <f t="shared" si="106"/>
        <v>0</v>
      </c>
      <c r="J865">
        <f t="shared" si="107"/>
        <v>0</v>
      </c>
      <c r="K865">
        <f>J865*Weighting!$W$25</f>
        <v>0</v>
      </c>
      <c r="M865" s="14"/>
    </row>
    <row r="866" spans="1:25" x14ac:dyDescent="0.25">
      <c r="O866"/>
      <c r="P866"/>
      <c r="Q866"/>
      <c r="R866"/>
    </row>
    <row r="867" spans="1:25" ht="23.25" x14ac:dyDescent="0.35">
      <c r="A867" s="21" t="s">
        <v>0</v>
      </c>
      <c r="B867" s="21" t="str">
        <f>IFERROR(VLOOKUP(C867,'Data Transformation'!$L$6:$M$426,2,FALSE),"")</f>
        <v/>
      </c>
      <c r="C867" s="21">
        <f>C843+1</f>
        <v>36</v>
      </c>
      <c r="D867" s="21"/>
      <c r="E867" s="21"/>
      <c r="F867" s="21"/>
      <c r="G867" s="21"/>
      <c r="H867" s="22"/>
      <c r="I867" s="22"/>
      <c r="J867" s="22"/>
      <c r="K867" s="21"/>
      <c r="L867" s="21" t="str">
        <f>B867</f>
        <v/>
      </c>
      <c r="M867" s="23" t="e">
        <f>INDEX('Data Transformation'!$O$4:$O$424,MATCH($B867,'Data Transformation'!$M$4:$M$424,0),MATCH($M$2,'Data Transformation'!$O$3,0))</f>
        <v>#N/A</v>
      </c>
      <c r="N867" s="27" t="e">
        <f>IF('Input and Summary Results'!$J$16="minimum",'Bin Analysis'!X868/(M867-1),'Bin Analysis'!Y867/('Bin Analysis'!M867-1))</f>
        <v>#N/A</v>
      </c>
      <c r="O867" s="27" t="e">
        <f>IF(M867=FALSE,NA(),(VLOOKUP(1,C870:K889,4,FALSE))/(M867-1))</f>
        <v>#N/A</v>
      </c>
      <c r="P867" s="27" t="e">
        <f>IF(M867=FALSE,NA(),SUM(J870:J889)/Weighting!$S$5)</f>
        <v>#N/A</v>
      </c>
      <c r="Q867" s="27" t="e">
        <f>IF(M867=FALSE,NA(),SUM(K870:K889)/Weighting!$S$6)</f>
        <v>#N/A</v>
      </c>
      <c r="R867" s="27" t="e">
        <f>IF(M867=FALSE,NA(),(VLOOKUP(1,G870:K889,3,FALSE))/(M867-1))</f>
        <v>#N/A</v>
      </c>
      <c r="S867" s="22" t="e">
        <f>IF(M867=FALSE,NA(),IF(SUM(J870:J889)=2,"yes","no"))</f>
        <v>#N/A</v>
      </c>
      <c r="X867" s="2" cm="2">
        <f t="array" ref="X867:X868">FREQUENCY(IF('Data Transformation'!$B$425:$B$6424='Bin Analysis'!L867,'Data Transformation'!$G$425:$G$6424),'Data Transformation'!$U$11)</f>
        <v>0</v>
      </c>
      <c r="Y867" s="2" cm="2">
        <f t="array" ref="Y867:Y868">FREQUENCY(IF('Data Transformation'!$B$425:$B$6424='Bin Analysis'!L867,'Data Transformation'!$G$425:$G$6424),'Data Transformation'!$U$12)</f>
        <v>0</v>
      </c>
    </row>
    <row r="868" spans="1:25" x14ac:dyDescent="0.25">
      <c r="A868" s="14" t="s">
        <v>67</v>
      </c>
      <c r="B868" t="s">
        <v>47</v>
      </c>
      <c r="C868" t="s">
        <v>5</v>
      </c>
      <c r="D868" t="s">
        <v>100</v>
      </c>
      <c r="E868" t="s">
        <v>101</v>
      </c>
      <c r="F868" t="s">
        <v>102</v>
      </c>
      <c r="G868" t="s">
        <v>70</v>
      </c>
      <c r="H868" t="s">
        <v>31</v>
      </c>
      <c r="I868" t="s">
        <v>32</v>
      </c>
      <c r="J868" t="s">
        <v>46</v>
      </c>
      <c r="K868" s="14" t="s">
        <v>45</v>
      </c>
      <c r="M868" s="14"/>
      <c r="X868" s="2">
        <v>0</v>
      </c>
      <c r="Y868" s="2">
        <v>0</v>
      </c>
    </row>
    <row r="869" spans="1:25" x14ac:dyDescent="0.25">
      <c r="A869" s="32"/>
      <c r="D869" t="e">
        <f>IF(C869=1,'Data Transformation'!$G$3+0.5*'Data Transformation'!$W$25,IF(C870=1,D870-'Data Transformation'!$W$25,FALSE))</f>
        <v>#NUM!</v>
      </c>
      <c r="E869">
        <f t="array" ref="E869">IF(ISLOGICAL(D869),"",FREQUENCY(IF('Data Transformation'!$B$425:$B$8425='Bin Analysis'!$B867,'Data Transformation'!$G$425:$G$8425),D869))</f>
        <v>2001</v>
      </c>
      <c r="F869" t="e">
        <f>IF(ISLOGICAL(D869),"",E869-E868)</f>
        <v>#VALUE!</v>
      </c>
      <c r="M869" s="14"/>
    </row>
    <row r="870" spans="1:25" x14ac:dyDescent="0.25">
      <c r="A870" s="32" t="e">
        <f>IF(Weighting!$P$6&gt;0,B870,"")</f>
        <v>#NUM!</v>
      </c>
      <c r="B870" t="e">
        <f>Weighting!$C$6</f>
        <v>#DIV/0!</v>
      </c>
      <c r="C870" t="e">
        <f>Weighting!$F$6</f>
        <v>#NUM!</v>
      </c>
      <c r="D870" t="e">
        <f>IF(C870=1,'Data Transformation'!$G$3+0.5*'Data Transformation'!$W$25,IF(C871=1,D871-'Data Transformation'!$W$25,FALSE))</f>
        <v>#NUM!</v>
      </c>
      <c r="E870">
        <f t="array" ref="E870">IF(ISLOGICAL(D870),"",FREQUENCY(IF('Data Transformation'!$B$425:$B$8425='Bin Analysis'!$B867,'Data Transformation'!$G$425:$G$8425),D870))</f>
        <v>2001</v>
      </c>
      <c r="F870">
        <f>IF(ISLOGICAL(D870),"",E870-E869)</f>
        <v>0</v>
      </c>
      <c r="G870">
        <f>Weighting!$H$6</f>
        <v>1</v>
      </c>
      <c r="H870">
        <f t="array" ref="H870">FREQUENCY(IF('Data Transformation'!$B$4:$B$8425=B867,'Data Transformation'!$G$4:$G$8425),'Bin Analysis'!$B870)</f>
        <v>2073</v>
      </c>
      <c r="I870">
        <f>H870-H869</f>
        <v>2073</v>
      </c>
      <c r="J870">
        <f>IF(I870=0,0,1)</f>
        <v>1</v>
      </c>
      <c r="K870" t="e">
        <f>J870*Weighting!$W$6</f>
        <v>#NUM!</v>
      </c>
      <c r="M870" s="14"/>
    </row>
    <row r="871" spans="1:25" x14ac:dyDescent="0.25">
      <c r="A871" s="32" t="str">
        <f>IF(Weighting!$P$7&gt;0,B871,"")</f>
        <v/>
      </c>
      <c r="B871" t="e">
        <f>Weighting!$C$7</f>
        <v>#DIV/0!</v>
      </c>
      <c r="C871" t="e">
        <f>Weighting!$F$7</f>
        <v>#NUM!</v>
      </c>
      <c r="D871" t="e">
        <f>IF(C871=1,'Data Transformation'!$G$3+0.5*'Data Transformation'!$W$25,IF(C872=1,D872-'Data Transformation'!$W$25,FALSE))</f>
        <v>#NUM!</v>
      </c>
      <c r="E871">
        <f t="array" ref="E871">IF(ISLOGICAL(D871),"",FREQUENCY(IF('Data Transformation'!$B$425:$B$8425='Bin Analysis'!$B867,'Data Transformation'!$G$425:$G$8425),D871))</f>
        <v>2001</v>
      </c>
      <c r="F871">
        <f t="shared" ref="F871:F889" si="108">IF(ISLOGICAL(D871),"",E871-E870)</f>
        <v>0</v>
      </c>
      <c r="G871">
        <f>Weighting!$H$7</f>
        <v>0</v>
      </c>
      <c r="H871">
        <f t="array" ref="H871">FREQUENCY(IF('Data Transformation'!$B$4:$B$8425=B867,'Data Transformation'!$G$4:$G$8425),'Bin Analysis'!$B871)</f>
        <v>2073</v>
      </c>
      <c r="I871">
        <f t="shared" ref="I871:I889" si="109">H871-H870</f>
        <v>0</v>
      </c>
      <c r="J871">
        <f>IF(I871=0,0,1)</f>
        <v>0</v>
      </c>
      <c r="K871">
        <f>J871*Weighting!$W$7</f>
        <v>0</v>
      </c>
      <c r="M871" s="14"/>
    </row>
    <row r="872" spans="1:25" x14ac:dyDescent="0.25">
      <c r="A872" s="32" t="str">
        <f>IF(Weighting!$P$8&gt;0,B872,"")</f>
        <v/>
      </c>
      <c r="B872" t="e">
        <f>Weighting!$C$8</f>
        <v>#DIV/0!</v>
      </c>
      <c r="C872" t="e">
        <f>Weighting!$F$8</f>
        <v>#NUM!</v>
      </c>
      <c r="D872" t="e">
        <f>IF(C872=1,'Data Transformation'!$G$3+0.5*'Data Transformation'!$W$25,IF(C873=1,D873-'Data Transformation'!$W$25,FALSE))</f>
        <v>#NUM!</v>
      </c>
      <c r="E872">
        <f t="array" ref="E872">IF(ISLOGICAL(D872),"",FREQUENCY(IF('Data Transformation'!$B$425:$B$8425='Bin Analysis'!$B867,'Data Transformation'!$G$425:$G$8425),D872))</f>
        <v>2001</v>
      </c>
      <c r="F872">
        <f t="shared" si="108"/>
        <v>0</v>
      </c>
      <c r="G872">
        <f>Weighting!$H$8</f>
        <v>0</v>
      </c>
      <c r="H872">
        <f t="array" ref="H872">FREQUENCY(IF('Data Transformation'!$B$4:$B$8425=B867,'Data Transformation'!$G$4:$G$8425),'Bin Analysis'!$B872)</f>
        <v>2073</v>
      </c>
      <c r="I872">
        <f t="shared" si="109"/>
        <v>0</v>
      </c>
      <c r="J872">
        <f t="shared" ref="J872:J889" si="110">IF(I872=0,0,1)</f>
        <v>0</v>
      </c>
      <c r="K872">
        <f>J872*Weighting!$W$8</f>
        <v>0</v>
      </c>
      <c r="M872" s="14"/>
    </row>
    <row r="873" spans="1:25" x14ac:dyDescent="0.25">
      <c r="A873" s="32" t="str">
        <f>IF(Weighting!$P$9&gt;0,B873,"")</f>
        <v/>
      </c>
      <c r="B873" s="50" t="e">
        <f>Weighting!$C$9</f>
        <v>#DIV/0!</v>
      </c>
      <c r="C873" t="e">
        <f>Weighting!$F$9</f>
        <v>#NUM!</v>
      </c>
      <c r="D873" t="e">
        <f>IF(C873=1,'Data Transformation'!$G$3+0.5*'Data Transformation'!$W$25,IF(C874=1,D874-'Data Transformation'!$W$25,FALSE))</f>
        <v>#NUM!</v>
      </c>
      <c r="E873">
        <f t="array" ref="E873">IF(ISLOGICAL(D873),"",FREQUENCY(IF('Data Transformation'!$B$425:$B$8425='Bin Analysis'!$B867,'Data Transformation'!$G$425:$G$8425),D873))</f>
        <v>2001</v>
      </c>
      <c r="F873">
        <f t="shared" si="108"/>
        <v>0</v>
      </c>
      <c r="G873">
        <f>Weighting!$H$9</f>
        <v>0</v>
      </c>
      <c r="H873">
        <f t="array" ref="H873">FREQUENCY(IF('Data Transformation'!$B$4:$B$8425=B867,'Data Transformation'!$G$4:$G$8425),'Bin Analysis'!$B873)</f>
        <v>2073</v>
      </c>
      <c r="I873">
        <f t="shared" si="109"/>
        <v>0</v>
      </c>
      <c r="J873">
        <f t="shared" si="110"/>
        <v>0</v>
      </c>
      <c r="K873">
        <f>J873*Weighting!$W$9</f>
        <v>0</v>
      </c>
      <c r="M873" s="14"/>
    </row>
    <row r="874" spans="1:25" x14ac:dyDescent="0.25">
      <c r="A874" s="32" t="str">
        <f>IF(Weighting!$P$10&gt;0,B874,"")</f>
        <v/>
      </c>
      <c r="B874" t="e">
        <f>Weighting!$C$10</f>
        <v>#DIV/0!</v>
      </c>
      <c r="C874" t="e">
        <f>Weighting!$F$10</f>
        <v>#NUM!</v>
      </c>
      <c r="D874" t="e">
        <f>IF(C874=1,'Data Transformation'!$G$3+0.5*'Data Transformation'!$W$25,IF(C875=1,D875-'Data Transformation'!$W$25,FALSE))</f>
        <v>#NUM!</v>
      </c>
      <c r="E874">
        <f t="array" ref="E874">IF(ISLOGICAL(D874),"",FREQUENCY(IF('Data Transformation'!$B$425:$B$8425='Bin Analysis'!$B867,'Data Transformation'!$G$425:$G$8425),D874))</f>
        <v>2001</v>
      </c>
      <c r="F874">
        <f t="shared" si="108"/>
        <v>0</v>
      </c>
      <c r="G874">
        <f>Weighting!$H$10</f>
        <v>0</v>
      </c>
      <c r="H874">
        <f t="array" ref="H874">FREQUENCY(IF('Data Transformation'!$B$4:$B$8425=B867,'Data Transformation'!$G$4:$G$8425),'Bin Analysis'!$B874)</f>
        <v>2073</v>
      </c>
      <c r="I874">
        <f t="shared" si="109"/>
        <v>0</v>
      </c>
      <c r="J874">
        <f t="shared" si="110"/>
        <v>0</v>
      </c>
      <c r="K874">
        <f>J874*Weighting!$W$10</f>
        <v>0</v>
      </c>
      <c r="M874" s="14"/>
    </row>
    <row r="875" spans="1:25" x14ac:dyDescent="0.25">
      <c r="A875" s="32" t="str">
        <f>IF(Weighting!$P$11&gt;0,B875,"")</f>
        <v/>
      </c>
      <c r="B875" t="e">
        <f>Weighting!$C$11</f>
        <v>#DIV/0!</v>
      </c>
      <c r="C875" t="e">
        <f>Weighting!$F$11</f>
        <v>#NUM!</v>
      </c>
      <c r="D875" t="e">
        <f>IF(C875=1,'Data Transformation'!$G$3+0.5*'Data Transformation'!$W$25,IF(C876=1,D876-'Data Transformation'!$W$25,FALSE))</f>
        <v>#NUM!</v>
      </c>
      <c r="E875">
        <f t="array" ref="E875">IF(ISLOGICAL(D875),"",FREQUENCY(IF('Data Transformation'!$B$425:$B$8425='Bin Analysis'!$B867,'Data Transformation'!$G$425:$G$8425),D875))</f>
        <v>2001</v>
      </c>
      <c r="F875">
        <f t="shared" si="108"/>
        <v>0</v>
      </c>
      <c r="G875">
        <f>Weighting!$H$11</f>
        <v>0</v>
      </c>
      <c r="H875">
        <f t="array" ref="H875">FREQUENCY(IF('Data Transformation'!$B$4:$B$8425=B867,'Data Transformation'!$G$4:$G$8425),'Bin Analysis'!$B875)</f>
        <v>2073</v>
      </c>
      <c r="I875">
        <f t="shared" si="109"/>
        <v>0</v>
      </c>
      <c r="J875">
        <f t="shared" si="110"/>
        <v>0</v>
      </c>
      <c r="K875">
        <f>J875*Weighting!$W$11</f>
        <v>0</v>
      </c>
      <c r="M875" s="14"/>
    </row>
    <row r="876" spans="1:25" x14ac:dyDescent="0.25">
      <c r="A876" s="32" t="str">
        <f>IF(Weighting!$P$12&gt;0,B876,"")</f>
        <v/>
      </c>
      <c r="B876" t="e">
        <f>Weighting!$C$12</f>
        <v>#DIV/0!</v>
      </c>
      <c r="C876" t="e">
        <f>Weighting!$F$12</f>
        <v>#NUM!</v>
      </c>
      <c r="D876" t="e">
        <f>IF(C876=1,'Data Transformation'!$G$3+0.5*'Data Transformation'!$W$25,IF(C877=1,D877-'Data Transformation'!$W$25,FALSE))</f>
        <v>#NUM!</v>
      </c>
      <c r="E876">
        <f t="array" ref="E876">IF(ISLOGICAL(D876),"",FREQUENCY(IF('Data Transformation'!$B$425:$B$8425='Bin Analysis'!$B867,'Data Transformation'!$G$425:$G$8425),D876))</f>
        <v>2001</v>
      </c>
      <c r="F876">
        <f t="shared" si="108"/>
        <v>0</v>
      </c>
      <c r="G876">
        <f>Weighting!$H$12</f>
        <v>0</v>
      </c>
      <c r="H876">
        <f t="array" ref="H876">FREQUENCY(IF('Data Transformation'!$B$4:$B$8425=B867,'Data Transformation'!$G$4:$G$8425),'Bin Analysis'!$B876)</f>
        <v>2073</v>
      </c>
      <c r="I876">
        <f t="shared" si="109"/>
        <v>0</v>
      </c>
      <c r="J876">
        <f t="shared" si="110"/>
        <v>0</v>
      </c>
      <c r="K876">
        <f>J876*Weighting!$W$12</f>
        <v>0</v>
      </c>
      <c r="M876" s="14"/>
    </row>
    <row r="877" spans="1:25" x14ac:dyDescent="0.25">
      <c r="A877" s="32" t="str">
        <f>IF(Weighting!$P$13&gt;0,B877,"")</f>
        <v/>
      </c>
      <c r="B877" t="e">
        <f>Weighting!$C$13</f>
        <v>#DIV/0!</v>
      </c>
      <c r="C877" t="e">
        <f>Weighting!$F$13</f>
        <v>#NUM!</v>
      </c>
      <c r="D877" t="e">
        <f>IF(C877=1,'Data Transformation'!$G$3+0.5*'Data Transformation'!$W$25,IF(C878=1,D878-'Data Transformation'!$W$25,FALSE))</f>
        <v>#NUM!</v>
      </c>
      <c r="E877">
        <f t="array" ref="E877">IF(ISLOGICAL(D877),"",FREQUENCY(IF('Data Transformation'!$B$425:$B$8425='Bin Analysis'!$B867,'Data Transformation'!$G$425:$G$8425),D877))</f>
        <v>2001</v>
      </c>
      <c r="F877">
        <f t="shared" si="108"/>
        <v>0</v>
      </c>
      <c r="G877">
        <f>Weighting!$H$13</f>
        <v>0</v>
      </c>
      <c r="H877">
        <f t="array" ref="H877">FREQUENCY(IF('Data Transformation'!$B$4:$B$8425=B867,'Data Transformation'!$G$4:$G$8425),'Bin Analysis'!$B877)</f>
        <v>2073</v>
      </c>
      <c r="I877">
        <f t="shared" si="109"/>
        <v>0</v>
      </c>
      <c r="J877">
        <f t="shared" si="110"/>
        <v>0</v>
      </c>
      <c r="K877">
        <f>J877*Weighting!$W$13</f>
        <v>0</v>
      </c>
      <c r="M877" s="14"/>
    </row>
    <row r="878" spans="1:25" x14ac:dyDescent="0.25">
      <c r="A878" s="32" t="str">
        <f>IF(Weighting!$P$14&gt;0,B878,"")</f>
        <v/>
      </c>
      <c r="B878" t="e">
        <f>Weighting!$C$14</f>
        <v>#DIV/0!</v>
      </c>
      <c r="C878" t="e">
        <f>Weighting!$F$14</f>
        <v>#NUM!</v>
      </c>
      <c r="D878" t="e">
        <f>IF(C878=1,'Data Transformation'!$G$3+0.5*'Data Transformation'!$W$25,IF(C879=1,D879-'Data Transformation'!$W$25,FALSE))</f>
        <v>#NUM!</v>
      </c>
      <c r="E878">
        <f t="array" ref="E878">IF(ISLOGICAL(D878),"",FREQUENCY(IF('Data Transformation'!$B$425:$B$8425='Bin Analysis'!$B867,'Data Transformation'!$G$425:$G$8425),D878))</f>
        <v>2001</v>
      </c>
      <c r="F878">
        <f t="shared" si="108"/>
        <v>0</v>
      </c>
      <c r="G878">
        <f>Weighting!$H$14</f>
        <v>0</v>
      </c>
      <c r="H878">
        <f t="array" ref="H878">FREQUENCY(IF('Data Transformation'!$B$4:$B$8425=B867,'Data Transformation'!$G$4:$G$8425),'Bin Analysis'!$B878)</f>
        <v>2073</v>
      </c>
      <c r="I878">
        <f t="shared" si="109"/>
        <v>0</v>
      </c>
      <c r="J878">
        <f t="shared" si="110"/>
        <v>0</v>
      </c>
      <c r="K878">
        <f>J878*Weighting!$W$14</f>
        <v>0</v>
      </c>
      <c r="M878" s="14"/>
    </row>
    <row r="879" spans="1:25" x14ac:dyDescent="0.25">
      <c r="A879" s="32" t="str">
        <f>IF(Weighting!$P$15&gt;0,B879,"")</f>
        <v/>
      </c>
      <c r="B879" t="e">
        <f>Weighting!$C$15</f>
        <v>#DIV/0!</v>
      </c>
      <c r="C879" t="e">
        <f>Weighting!$F$15</f>
        <v>#NUM!</v>
      </c>
      <c r="D879" t="e">
        <f>IF(C879=1,'Data Transformation'!$G$3+0.5*'Data Transformation'!$W$25,IF(C880=1,D880-'Data Transformation'!$W$25,FALSE))</f>
        <v>#NUM!</v>
      </c>
      <c r="E879">
        <f t="array" ref="E879">IF(ISLOGICAL(D879),"",FREQUENCY(IF('Data Transformation'!$B$425:$B$8425='Bin Analysis'!$B867,'Data Transformation'!$G$425:$G$8425),D879))</f>
        <v>2001</v>
      </c>
      <c r="F879">
        <f t="shared" si="108"/>
        <v>0</v>
      </c>
      <c r="G879">
        <f>Weighting!$H$15</f>
        <v>0</v>
      </c>
      <c r="H879">
        <f t="array" ref="H879">FREQUENCY(IF('Data Transformation'!$B$4:$B$8425=B867,'Data Transformation'!$G$4:$G$8425),'Bin Analysis'!$B879)</f>
        <v>2073</v>
      </c>
      <c r="I879">
        <f t="shared" si="109"/>
        <v>0</v>
      </c>
      <c r="J879">
        <f t="shared" si="110"/>
        <v>0</v>
      </c>
      <c r="K879">
        <f>J879*Weighting!$W$15</f>
        <v>0</v>
      </c>
      <c r="M879" s="14"/>
    </row>
    <row r="880" spans="1:25" x14ac:dyDescent="0.25">
      <c r="A880" s="32" t="str">
        <f>IF(Weighting!$P$16&gt;0,B880,"")</f>
        <v/>
      </c>
      <c r="B880" t="e">
        <f>Weighting!$C$16</f>
        <v>#DIV/0!</v>
      </c>
      <c r="C880" t="e">
        <f>Weighting!$F$16</f>
        <v>#NUM!</v>
      </c>
      <c r="D880" t="e">
        <f>IF(C880=1,'Data Transformation'!$G$3+0.5*'Data Transformation'!$W$25,IF(C881=1,D881-'Data Transformation'!$W$25,FALSE))</f>
        <v>#NUM!</v>
      </c>
      <c r="E880">
        <f t="array" ref="E880">IF(ISLOGICAL(D880),"",FREQUENCY(IF('Data Transformation'!$B$425:$B$8425='Bin Analysis'!$B867,'Data Transformation'!$G$425:$G$8425),D880))</f>
        <v>2001</v>
      </c>
      <c r="F880">
        <f t="shared" si="108"/>
        <v>0</v>
      </c>
      <c r="G880">
        <f>Weighting!$H$16</f>
        <v>0</v>
      </c>
      <c r="H880">
        <f t="array" ref="H880">FREQUENCY(IF('Data Transformation'!$B$4:$B$8425=B867,'Data Transformation'!$G$4:$G$8425),'Bin Analysis'!$B880)</f>
        <v>2073</v>
      </c>
      <c r="I880">
        <f t="shared" si="109"/>
        <v>0</v>
      </c>
      <c r="J880">
        <f t="shared" si="110"/>
        <v>0</v>
      </c>
      <c r="K880">
        <f>J880*Weighting!$W$16</f>
        <v>0</v>
      </c>
      <c r="M880" s="14"/>
    </row>
    <row r="881" spans="1:25" x14ac:dyDescent="0.25">
      <c r="A881" s="32" t="str">
        <f>IF(Weighting!$P$17&gt;0,B881,"")</f>
        <v/>
      </c>
      <c r="B881" t="e">
        <f>Weighting!$C$17</f>
        <v>#DIV/0!</v>
      </c>
      <c r="C881" t="e">
        <f>Weighting!$F$17</f>
        <v>#NUM!</v>
      </c>
      <c r="D881" t="e">
        <f>IF(C881=1,'Data Transformation'!$G$3+0.5*'Data Transformation'!$W$25,IF(C882=1,D882-'Data Transformation'!$W$25,FALSE))</f>
        <v>#NUM!</v>
      </c>
      <c r="E881">
        <f t="array" ref="E881">IF(ISLOGICAL(D881),"",FREQUENCY(IF('Data Transformation'!$B$425:$B$8425='Bin Analysis'!$B867,'Data Transformation'!$G$425:$G$8425),D881))</f>
        <v>2001</v>
      </c>
      <c r="F881">
        <f t="shared" si="108"/>
        <v>0</v>
      </c>
      <c r="G881">
        <f>Weighting!$H$17</f>
        <v>0</v>
      </c>
      <c r="H881">
        <f t="array" ref="H881">FREQUENCY(IF('Data Transformation'!$B$4:$B$8425=B867,'Data Transformation'!$G$4:$G$8425),'Bin Analysis'!$B881)</f>
        <v>2073</v>
      </c>
      <c r="I881">
        <f t="shared" si="109"/>
        <v>0</v>
      </c>
      <c r="J881">
        <f t="shared" si="110"/>
        <v>0</v>
      </c>
      <c r="K881">
        <f>J881*Weighting!$W$17</f>
        <v>0</v>
      </c>
      <c r="M881" s="14"/>
    </row>
    <row r="882" spans="1:25" x14ac:dyDescent="0.25">
      <c r="A882" s="32" t="str">
        <f>IF(Weighting!$P$18&gt;0,B882,"")</f>
        <v/>
      </c>
      <c r="B882" t="e">
        <f>Weighting!$C$18</f>
        <v>#DIV/0!</v>
      </c>
      <c r="C882" t="e">
        <f>Weighting!$F$18</f>
        <v>#NUM!</v>
      </c>
      <c r="D882" t="e">
        <f>IF(C882=1,'Data Transformation'!$G$3+0.5*'Data Transformation'!$W$25,IF(C883=1,D883-'Data Transformation'!$W$25,FALSE))</f>
        <v>#NUM!</v>
      </c>
      <c r="E882">
        <f t="array" ref="E882">IF(ISLOGICAL(D882),"",FREQUENCY(IF('Data Transformation'!$B$425:$B$8425='Bin Analysis'!$B867,'Data Transformation'!$G$425:$G$8425),D882))</f>
        <v>2001</v>
      </c>
      <c r="F882">
        <f t="shared" si="108"/>
        <v>0</v>
      </c>
      <c r="G882">
        <f>Weighting!$H$18</f>
        <v>0</v>
      </c>
      <c r="H882">
        <f t="array" ref="H882">FREQUENCY(IF('Data Transformation'!$B$4:$B$8425=B867,'Data Transformation'!$G$4:$G$8425),'Bin Analysis'!$B882)</f>
        <v>2073</v>
      </c>
      <c r="I882">
        <f t="shared" si="109"/>
        <v>0</v>
      </c>
      <c r="J882">
        <f t="shared" si="110"/>
        <v>0</v>
      </c>
      <c r="K882">
        <f>J882*Weighting!$W$18</f>
        <v>0</v>
      </c>
      <c r="M882" s="14"/>
    </row>
    <row r="883" spans="1:25" x14ac:dyDescent="0.25">
      <c r="A883" s="32" t="str">
        <f>IF(Weighting!$P$19&gt;0,B883,"")</f>
        <v/>
      </c>
      <c r="B883" t="e">
        <f>Weighting!$C$19</f>
        <v>#DIV/0!</v>
      </c>
      <c r="C883" t="e">
        <f>Weighting!$F$19</f>
        <v>#NUM!</v>
      </c>
      <c r="D883" t="e">
        <f>IF(C883=1,'Data Transformation'!$G$3+0.5*'Data Transformation'!$W$25,IF(C884=1,D884-'Data Transformation'!$W$25,FALSE))</f>
        <v>#NUM!</v>
      </c>
      <c r="E883">
        <f t="array" ref="E883">IF(ISLOGICAL(D883),"",FREQUENCY(IF('Data Transformation'!$B$425:$B$8425='Bin Analysis'!$B867,'Data Transformation'!$G$425:$G$8425),D883))</f>
        <v>2001</v>
      </c>
      <c r="F883">
        <f t="shared" si="108"/>
        <v>0</v>
      </c>
      <c r="G883">
        <f>Weighting!$H$19</f>
        <v>0</v>
      </c>
      <c r="H883">
        <f t="array" ref="H883">FREQUENCY(IF('Data Transformation'!$B$4:$B$8425=B867,'Data Transformation'!$G$4:$G$8425),'Bin Analysis'!$B883)</f>
        <v>2073</v>
      </c>
      <c r="I883">
        <f t="shared" si="109"/>
        <v>0</v>
      </c>
      <c r="J883">
        <f t="shared" si="110"/>
        <v>0</v>
      </c>
      <c r="K883">
        <f>J883*Weighting!$W$19</f>
        <v>0</v>
      </c>
      <c r="M883" s="14"/>
    </row>
    <row r="884" spans="1:25" x14ac:dyDescent="0.25">
      <c r="A884" s="32" t="str">
        <f>IF(Weighting!$P$20&gt;0,B884,"")</f>
        <v/>
      </c>
      <c r="B884" t="e">
        <f>Weighting!$C$20</f>
        <v>#DIV/0!</v>
      </c>
      <c r="C884" t="e">
        <f>Weighting!$F$20</f>
        <v>#NUM!</v>
      </c>
      <c r="D884" t="e">
        <f>IF(C884=1,'Data Transformation'!$G$3+0.5*'Data Transformation'!$W$25,IF(C885=1,D885-'Data Transformation'!$W$25,FALSE))</f>
        <v>#NUM!</v>
      </c>
      <c r="E884">
        <f t="array" ref="E884">IF(ISLOGICAL(D884),"",FREQUENCY(IF('Data Transformation'!$B$425:$B$8425='Bin Analysis'!$B867,'Data Transformation'!$G$425:$G$8425),D884))</f>
        <v>2001</v>
      </c>
      <c r="F884">
        <f t="shared" si="108"/>
        <v>0</v>
      </c>
      <c r="G884">
        <f>Weighting!$H$20</f>
        <v>0</v>
      </c>
      <c r="H884">
        <f t="array" ref="H884">FREQUENCY(IF('Data Transformation'!$B$4:$B$8425=B867,'Data Transformation'!$G$4:$G$8425),'Bin Analysis'!$B884)</f>
        <v>2073</v>
      </c>
      <c r="I884">
        <f t="shared" si="109"/>
        <v>0</v>
      </c>
      <c r="J884">
        <f t="shared" si="110"/>
        <v>0</v>
      </c>
      <c r="K884">
        <f>J884*Weighting!$W$20</f>
        <v>0</v>
      </c>
      <c r="M884" s="14"/>
    </row>
    <row r="885" spans="1:25" x14ac:dyDescent="0.25">
      <c r="A885" s="32" t="str">
        <f>IF(Weighting!$P$21&gt;0,B885,"")</f>
        <v/>
      </c>
      <c r="B885" t="e">
        <f>Weighting!$C$21</f>
        <v>#DIV/0!</v>
      </c>
      <c r="C885" t="e">
        <f>Weighting!$F$21</f>
        <v>#NUM!</v>
      </c>
      <c r="D885" t="e">
        <f>IF(C885=1,'Data Transformation'!$G$3+0.5*'Data Transformation'!$W$25,IF(C886=1,D886-'Data Transformation'!$W$25,FALSE))</f>
        <v>#NUM!</v>
      </c>
      <c r="E885">
        <f t="array" ref="E885">IF(ISLOGICAL(D885),"",FREQUENCY(IF('Data Transformation'!$B$425:$B$8425='Bin Analysis'!$B867,'Data Transformation'!$G$425:$G$8425),D885))</f>
        <v>2001</v>
      </c>
      <c r="F885">
        <f t="shared" si="108"/>
        <v>0</v>
      </c>
      <c r="G885">
        <f>Weighting!$H$21</f>
        <v>0</v>
      </c>
      <c r="H885">
        <f t="array" ref="H885">FREQUENCY(IF('Data Transformation'!$B$4:$B$8425=B867,'Data Transformation'!$G$4:$G$8425),'Bin Analysis'!$B885)</f>
        <v>2073</v>
      </c>
      <c r="I885">
        <f t="shared" si="109"/>
        <v>0</v>
      </c>
      <c r="J885">
        <f t="shared" si="110"/>
        <v>0</v>
      </c>
      <c r="K885">
        <f>J885*Weighting!$W$21</f>
        <v>0</v>
      </c>
      <c r="M885" s="14"/>
    </row>
    <row r="886" spans="1:25" x14ac:dyDescent="0.25">
      <c r="A886" s="32" t="str">
        <f>IF(Weighting!$P$22&gt;0,B886,"")</f>
        <v/>
      </c>
      <c r="B886" t="e">
        <f>Weighting!$C$22</f>
        <v>#DIV/0!</v>
      </c>
      <c r="C886" t="e">
        <f>Weighting!$F$22</f>
        <v>#NUM!</v>
      </c>
      <c r="D886" t="e">
        <f>IF(C886=1,'Data Transformation'!$G$3+0.5*'Data Transformation'!$W$25,IF(C887=1,D887-'Data Transformation'!$W$25,FALSE))</f>
        <v>#NUM!</v>
      </c>
      <c r="E886">
        <f t="array" ref="E886">IF(ISLOGICAL(D886),"",FREQUENCY(IF('Data Transformation'!$B$425:$B$8425='Bin Analysis'!$B867,'Data Transformation'!$G$425:$G$8425),D886))</f>
        <v>2001</v>
      </c>
      <c r="F886">
        <f t="shared" si="108"/>
        <v>0</v>
      </c>
      <c r="G886">
        <f>Weighting!$H$22</f>
        <v>0</v>
      </c>
      <c r="H886">
        <f t="array" ref="H886">FREQUENCY(IF('Data Transformation'!$B$4:$B$8425=B867,'Data Transformation'!$G$4:$G$8425),'Bin Analysis'!$B886)</f>
        <v>2073</v>
      </c>
      <c r="I886">
        <f t="shared" si="109"/>
        <v>0</v>
      </c>
      <c r="J886">
        <f t="shared" si="110"/>
        <v>0</v>
      </c>
      <c r="K886">
        <f>J886*Weighting!$W$22</f>
        <v>0</v>
      </c>
      <c r="M886" s="14"/>
    </row>
    <row r="887" spans="1:25" x14ac:dyDescent="0.25">
      <c r="A887" s="32" t="str">
        <f>IF(Weighting!$P$23&gt;0,B887,"")</f>
        <v/>
      </c>
      <c r="B887" t="e">
        <f>Weighting!$C$23</f>
        <v>#DIV/0!</v>
      </c>
      <c r="C887" t="e">
        <f>Weighting!$F$23</f>
        <v>#NUM!</v>
      </c>
      <c r="D887" t="e">
        <f>IF(C887=1,'Data Transformation'!$G$3+0.5*'Data Transformation'!$W$25,IF(C888=1,D888-'Data Transformation'!$W$25,FALSE))</f>
        <v>#NUM!</v>
      </c>
      <c r="E887">
        <f t="array" ref="E887">IF(ISLOGICAL(D887),"",FREQUENCY(IF('Data Transformation'!$B$425:$B$8425='Bin Analysis'!$B867,'Data Transformation'!$G$425:$G$8425),D887))</f>
        <v>2001</v>
      </c>
      <c r="F887">
        <f t="shared" si="108"/>
        <v>0</v>
      </c>
      <c r="G887">
        <f>Weighting!$H$23</f>
        <v>0</v>
      </c>
      <c r="H887">
        <f t="array" ref="H887">FREQUENCY(IF('Data Transformation'!$B$4:$B$8425=B867,'Data Transformation'!$G$4:$G$8425),'Bin Analysis'!$B887)</f>
        <v>2073</v>
      </c>
      <c r="I887">
        <f t="shared" si="109"/>
        <v>0</v>
      </c>
      <c r="J887">
        <f t="shared" si="110"/>
        <v>0</v>
      </c>
      <c r="K887">
        <f>J887*Weighting!$W$23</f>
        <v>0</v>
      </c>
      <c r="M887" s="14"/>
    </row>
    <row r="888" spans="1:25" x14ac:dyDescent="0.25">
      <c r="A888" s="32" t="str">
        <f>IF(Weighting!$P$24&gt;0,B888,"")</f>
        <v/>
      </c>
      <c r="B888" t="e">
        <f>Weighting!$C$24</f>
        <v>#DIV/0!</v>
      </c>
      <c r="C888" t="e">
        <f>Weighting!$F$24</f>
        <v>#NUM!</v>
      </c>
      <c r="D888" t="e">
        <f>IF(C888=1,'Data Transformation'!$G$3+0.5*'Data Transformation'!$W$25,IF(C889=1,D889-'Data Transformation'!$W$25,FALSE))</f>
        <v>#NUM!</v>
      </c>
      <c r="E888">
        <f t="array" ref="E888">IF(ISLOGICAL(D888),"",FREQUENCY(IF('Data Transformation'!$B$425:$B$8425='Bin Analysis'!$B867,'Data Transformation'!$G$425:$G$8425),D888))</f>
        <v>2001</v>
      </c>
      <c r="F888">
        <f t="shared" si="108"/>
        <v>0</v>
      </c>
      <c r="G888">
        <f>Weighting!$H$24</f>
        <v>0</v>
      </c>
      <c r="H888">
        <f t="array" ref="H888">FREQUENCY(IF('Data Transformation'!$B$4:$B$8425=B867,'Data Transformation'!$G$4:$G$8425),'Bin Analysis'!$B888)</f>
        <v>2073</v>
      </c>
      <c r="I888">
        <f t="shared" si="109"/>
        <v>0</v>
      </c>
      <c r="J888">
        <f t="shared" si="110"/>
        <v>0</v>
      </c>
      <c r="K888">
        <f>J888*Weighting!$W$24</f>
        <v>0</v>
      </c>
      <c r="M888" s="14"/>
    </row>
    <row r="889" spans="1:25" x14ac:dyDescent="0.25">
      <c r="A889" s="32" t="str">
        <f>IF(Weighting!$P$25&gt;0,B889,"")</f>
        <v/>
      </c>
      <c r="B889" t="e">
        <f>Weighting!$C$25</f>
        <v>#DIV/0!</v>
      </c>
      <c r="C889" t="e">
        <f>Weighting!$F$25</f>
        <v>#NUM!</v>
      </c>
      <c r="D889" t="e">
        <f>IF(C889=1,'Data Transformation'!$G$3+0.5*'Data Transformation'!$W$25,IF(C890=1,D890-'Data Transformation'!$W$25,FALSE))</f>
        <v>#NUM!</v>
      </c>
      <c r="E889">
        <f t="array" ref="E889">IF(ISLOGICAL(D889),"",FREQUENCY(IF('Data Transformation'!$B$425:$B$8425='Bin Analysis'!$B867,'Data Transformation'!$G$425:$G$8425),D889))</f>
        <v>2001</v>
      </c>
      <c r="F889">
        <f t="shared" si="108"/>
        <v>0</v>
      </c>
      <c r="G889">
        <f>Weighting!$H$25</f>
        <v>0</v>
      </c>
      <c r="H889">
        <f t="array" ref="H889">FREQUENCY(IF('Data Transformation'!$B$4:$B$8425=B867,'Data Transformation'!$G$4:$G$8425),'Bin Analysis'!$B889)</f>
        <v>2073</v>
      </c>
      <c r="I889">
        <f t="shared" si="109"/>
        <v>0</v>
      </c>
      <c r="J889">
        <f t="shared" si="110"/>
        <v>0</v>
      </c>
      <c r="K889">
        <f>J889*Weighting!$W$25</f>
        <v>0</v>
      </c>
      <c r="M889" s="14"/>
    </row>
    <row r="890" spans="1:25" x14ac:dyDescent="0.25">
      <c r="A890" s="32"/>
      <c r="M890" s="14"/>
    </row>
    <row r="891" spans="1:25" ht="23.25" x14ac:dyDescent="0.35">
      <c r="A891" s="21" t="s">
        <v>0</v>
      </c>
      <c r="B891" s="21" t="str">
        <f>IFERROR(VLOOKUP(C891,'Data Transformation'!$L$6:$M$426,2,FALSE),"")</f>
        <v/>
      </c>
      <c r="C891" s="21">
        <f>C867+1</f>
        <v>37</v>
      </c>
      <c r="D891" s="21"/>
      <c r="E891" s="21"/>
      <c r="F891" s="21"/>
      <c r="G891" s="21"/>
      <c r="H891" s="22"/>
      <c r="I891" s="22"/>
      <c r="J891" s="22"/>
      <c r="K891" s="21"/>
      <c r="L891" s="21" t="str">
        <f>B891</f>
        <v/>
      </c>
      <c r="M891" s="23" t="e">
        <f>INDEX('Data Transformation'!$O$4:$O$424,MATCH($B891,'Data Transformation'!$M$4:$M$424,0),MATCH($M$2,'Data Transformation'!$O$3,0))</f>
        <v>#N/A</v>
      </c>
      <c r="N891" s="27" t="e">
        <f>IF('Input and Summary Results'!$J$16="minimum",'Bin Analysis'!X892/(M891-1),'Bin Analysis'!Y891/('Bin Analysis'!M891-1))</f>
        <v>#N/A</v>
      </c>
      <c r="O891" s="27" t="e">
        <f>IF(M891=FALSE,NA(),(VLOOKUP(1,C894:K913,4,FALSE))/(M891-1))</f>
        <v>#N/A</v>
      </c>
      <c r="P891" s="27" t="e">
        <f>IF(M891=FALSE,NA(),SUM(J894:J913)/Weighting!$S$5)</f>
        <v>#N/A</v>
      </c>
      <c r="Q891" s="27" t="e">
        <f>IF(M891=FALSE,NA(),SUM(K894:K913)/Weighting!$S$6)</f>
        <v>#N/A</v>
      </c>
      <c r="R891" s="27" t="e">
        <f>IF(M891=FALSE,NA(),(VLOOKUP(1,G894:K913,3,FALSE))/(M891-1))</f>
        <v>#N/A</v>
      </c>
      <c r="S891" s="22" t="e">
        <f>IF(M891=FALSE,NA(),IF(SUM(J894:J913)=2,"yes","no"))</f>
        <v>#N/A</v>
      </c>
      <c r="X891" s="2" cm="2">
        <f t="array" ref="X891:X892">FREQUENCY(IF('Data Transformation'!$B$425:$B$6424='Bin Analysis'!L891,'Data Transformation'!$G$425:$G$6424),'Data Transformation'!$U$11)</f>
        <v>0</v>
      </c>
      <c r="Y891" s="2" cm="2">
        <f t="array" ref="Y891:Y892">FREQUENCY(IF('Data Transformation'!$B$425:$B$6424='Bin Analysis'!L891,'Data Transformation'!$G$425:$G$6424),'Data Transformation'!$U$12)</f>
        <v>0</v>
      </c>
    </row>
    <row r="892" spans="1:25" x14ac:dyDescent="0.25">
      <c r="A892" s="14" t="s">
        <v>67</v>
      </c>
      <c r="B892" t="s">
        <v>47</v>
      </c>
      <c r="C892" t="s">
        <v>5</v>
      </c>
      <c r="D892" t="s">
        <v>100</v>
      </c>
      <c r="E892" t="s">
        <v>101</v>
      </c>
      <c r="F892" t="s">
        <v>102</v>
      </c>
      <c r="G892" t="s">
        <v>70</v>
      </c>
      <c r="H892" t="s">
        <v>31</v>
      </c>
      <c r="I892" t="s">
        <v>32</v>
      </c>
      <c r="J892" t="s">
        <v>46</v>
      </c>
      <c r="K892" s="14" t="s">
        <v>45</v>
      </c>
      <c r="M892" s="14"/>
      <c r="X892" s="2">
        <v>0</v>
      </c>
      <c r="Y892" s="2">
        <v>0</v>
      </c>
    </row>
    <row r="893" spans="1:25" x14ac:dyDescent="0.25">
      <c r="A893" s="32"/>
      <c r="D893" t="e">
        <f>IF(C893=1,'Data Transformation'!$G$3+0.5*'Data Transformation'!$W$25,IF(C894=1,D894-'Data Transformation'!$W$25,FALSE))</f>
        <v>#NUM!</v>
      </c>
      <c r="E893">
        <f t="array" ref="E893">IF(ISLOGICAL(D893),"",FREQUENCY(IF('Data Transformation'!$B$425:$B$8425='Bin Analysis'!$B891,'Data Transformation'!$G$425:$G$8425),D893))</f>
        <v>2001</v>
      </c>
      <c r="F893" t="e">
        <f>IF(ISLOGICAL(D893),"",E893-E892)</f>
        <v>#VALUE!</v>
      </c>
      <c r="M893" s="14"/>
    </row>
    <row r="894" spans="1:25" x14ac:dyDescent="0.25">
      <c r="A894" s="32" t="e">
        <f>IF(Weighting!$P$6&gt;0,B894,"")</f>
        <v>#NUM!</v>
      </c>
      <c r="B894" t="e">
        <f>Weighting!$C$6</f>
        <v>#DIV/0!</v>
      </c>
      <c r="C894" t="e">
        <f>Weighting!$F$6</f>
        <v>#NUM!</v>
      </c>
      <c r="D894" t="e">
        <f>IF(C894=1,'Data Transformation'!$G$3+0.5*'Data Transformation'!$W$25,IF(C895=1,D895-'Data Transformation'!$W$25,FALSE))</f>
        <v>#NUM!</v>
      </c>
      <c r="E894">
        <f t="array" ref="E894">IF(ISLOGICAL(D894),"",FREQUENCY(IF('Data Transformation'!$B$425:$B$8425='Bin Analysis'!$B891,'Data Transformation'!$G$425:$G$8425),D894))</f>
        <v>2001</v>
      </c>
      <c r="F894">
        <f>IF(ISLOGICAL(D894),"",E894-E893)</f>
        <v>0</v>
      </c>
      <c r="G894">
        <f>Weighting!$H$6</f>
        <v>1</v>
      </c>
      <c r="H894">
        <f t="array" ref="H894">FREQUENCY(IF('Data Transformation'!$B$4:$B$8425=B891,'Data Transformation'!$G$4:$G$8425),'Bin Analysis'!$B894)</f>
        <v>2073</v>
      </c>
      <c r="I894">
        <f>H894-H893</f>
        <v>2073</v>
      </c>
      <c r="J894">
        <f>IF(I894=0,0,1)</f>
        <v>1</v>
      </c>
      <c r="K894" t="e">
        <f>J894*Weighting!$W$6</f>
        <v>#NUM!</v>
      </c>
      <c r="M894" s="14"/>
    </row>
    <row r="895" spans="1:25" x14ac:dyDescent="0.25">
      <c r="A895" s="32" t="str">
        <f>IF(Weighting!$P$7&gt;0,B895,"")</f>
        <v/>
      </c>
      <c r="B895" t="e">
        <f>Weighting!$C$7</f>
        <v>#DIV/0!</v>
      </c>
      <c r="C895" t="e">
        <f>Weighting!$F$7</f>
        <v>#NUM!</v>
      </c>
      <c r="D895" t="e">
        <f>IF(C895=1,'Data Transformation'!$G$3+0.5*'Data Transformation'!$W$25,IF(C896=1,D896-'Data Transformation'!$W$25,FALSE))</f>
        <v>#NUM!</v>
      </c>
      <c r="E895">
        <f t="array" ref="E895">IF(ISLOGICAL(D895),"",FREQUENCY(IF('Data Transformation'!$B$425:$B$8425='Bin Analysis'!$B891,'Data Transformation'!$G$425:$G$8425),D895))</f>
        <v>2001</v>
      </c>
      <c r="F895">
        <f t="shared" ref="F895:F913" si="111">IF(ISLOGICAL(D895),"",E895-E894)</f>
        <v>0</v>
      </c>
      <c r="G895">
        <f>Weighting!$H$7</f>
        <v>0</v>
      </c>
      <c r="H895">
        <f t="array" ref="H895">FREQUENCY(IF('Data Transformation'!$B$4:$B$8425=B891,'Data Transformation'!$G$4:$G$8425),'Bin Analysis'!$B895)</f>
        <v>2073</v>
      </c>
      <c r="I895">
        <f t="shared" ref="I895:I913" si="112">H895-H894</f>
        <v>0</v>
      </c>
      <c r="J895">
        <f>IF(I895=0,0,1)</f>
        <v>0</v>
      </c>
      <c r="K895">
        <f>J895*Weighting!$W$7</f>
        <v>0</v>
      </c>
      <c r="M895" s="14"/>
    </row>
    <row r="896" spans="1:25" x14ac:dyDescent="0.25">
      <c r="A896" s="32" t="str">
        <f>IF(Weighting!$P$8&gt;0,B896,"")</f>
        <v/>
      </c>
      <c r="B896" t="e">
        <f>Weighting!$C$8</f>
        <v>#DIV/0!</v>
      </c>
      <c r="C896" t="e">
        <f>Weighting!$F$8</f>
        <v>#NUM!</v>
      </c>
      <c r="D896" t="e">
        <f>IF(C896=1,'Data Transformation'!$G$3+0.5*'Data Transformation'!$W$25,IF(C897=1,D897-'Data Transformation'!$W$25,FALSE))</f>
        <v>#NUM!</v>
      </c>
      <c r="E896">
        <f t="array" ref="E896">IF(ISLOGICAL(D896),"",FREQUENCY(IF('Data Transformation'!$B$425:$B$8425='Bin Analysis'!$B891,'Data Transformation'!$G$425:$G$8425),D896))</f>
        <v>2001</v>
      </c>
      <c r="F896">
        <f t="shared" si="111"/>
        <v>0</v>
      </c>
      <c r="G896">
        <f>Weighting!$H$8</f>
        <v>0</v>
      </c>
      <c r="H896">
        <f t="array" ref="H896">FREQUENCY(IF('Data Transformation'!$B$4:$B$8425=B891,'Data Transformation'!$G$4:$G$8425),'Bin Analysis'!$B896)</f>
        <v>2073</v>
      </c>
      <c r="I896">
        <f t="shared" si="112"/>
        <v>0</v>
      </c>
      <c r="J896">
        <f t="shared" ref="J896:J913" si="113">IF(I896=0,0,1)</f>
        <v>0</v>
      </c>
      <c r="K896">
        <f>J896*Weighting!$W$8</f>
        <v>0</v>
      </c>
      <c r="M896" s="14"/>
    </row>
    <row r="897" spans="1:13" x14ac:dyDescent="0.25">
      <c r="A897" s="32" t="str">
        <f>IF(Weighting!$P$9&gt;0,B897,"")</f>
        <v/>
      </c>
      <c r="B897" s="50" t="e">
        <f>Weighting!$C$9</f>
        <v>#DIV/0!</v>
      </c>
      <c r="C897" t="e">
        <f>Weighting!$F$9</f>
        <v>#NUM!</v>
      </c>
      <c r="D897" t="e">
        <f>IF(C897=1,'Data Transformation'!$G$3+0.5*'Data Transformation'!$W$25,IF(C898=1,D898-'Data Transformation'!$W$25,FALSE))</f>
        <v>#NUM!</v>
      </c>
      <c r="E897">
        <f t="array" ref="E897">IF(ISLOGICAL(D897),"",FREQUENCY(IF('Data Transformation'!$B$425:$B$8425='Bin Analysis'!$B891,'Data Transformation'!$G$425:$G$8425),D897))</f>
        <v>2001</v>
      </c>
      <c r="F897">
        <f t="shared" si="111"/>
        <v>0</v>
      </c>
      <c r="G897">
        <f>Weighting!$H$9</f>
        <v>0</v>
      </c>
      <c r="H897">
        <f t="array" ref="H897">FREQUENCY(IF('Data Transformation'!$B$4:$B$8425=B891,'Data Transformation'!$G$4:$G$8425),'Bin Analysis'!$B897)</f>
        <v>2073</v>
      </c>
      <c r="I897">
        <f t="shared" si="112"/>
        <v>0</v>
      </c>
      <c r="J897">
        <f t="shared" si="113"/>
        <v>0</v>
      </c>
      <c r="K897">
        <f>J897*Weighting!$W$9</f>
        <v>0</v>
      </c>
      <c r="M897" s="14"/>
    </row>
    <row r="898" spans="1:13" x14ac:dyDescent="0.25">
      <c r="A898" s="32" t="str">
        <f>IF(Weighting!$P$10&gt;0,B898,"")</f>
        <v/>
      </c>
      <c r="B898" t="e">
        <f>Weighting!$C$10</f>
        <v>#DIV/0!</v>
      </c>
      <c r="C898" t="e">
        <f>Weighting!$F$10</f>
        <v>#NUM!</v>
      </c>
      <c r="D898" t="e">
        <f>IF(C898=1,'Data Transformation'!$G$3+0.5*'Data Transformation'!$W$25,IF(C899=1,D899-'Data Transformation'!$W$25,FALSE))</f>
        <v>#NUM!</v>
      </c>
      <c r="E898">
        <f t="array" ref="E898">IF(ISLOGICAL(D898),"",FREQUENCY(IF('Data Transformation'!$B$425:$B$8425='Bin Analysis'!$B891,'Data Transformation'!$G$425:$G$8425),D898))</f>
        <v>2001</v>
      </c>
      <c r="F898">
        <f t="shared" si="111"/>
        <v>0</v>
      </c>
      <c r="G898">
        <f>Weighting!$H$10</f>
        <v>0</v>
      </c>
      <c r="H898">
        <f t="array" ref="H898">FREQUENCY(IF('Data Transformation'!$B$4:$B$8425=B891,'Data Transformation'!$G$4:$G$8425),'Bin Analysis'!$B898)</f>
        <v>2073</v>
      </c>
      <c r="I898">
        <f t="shared" si="112"/>
        <v>0</v>
      </c>
      <c r="J898">
        <f t="shared" si="113"/>
        <v>0</v>
      </c>
      <c r="K898">
        <f>J898*Weighting!$W$10</f>
        <v>0</v>
      </c>
      <c r="M898" s="14"/>
    </row>
    <row r="899" spans="1:13" x14ac:dyDescent="0.25">
      <c r="A899" s="32" t="str">
        <f>IF(Weighting!$P$11&gt;0,B899,"")</f>
        <v/>
      </c>
      <c r="B899" t="e">
        <f>Weighting!$C$11</f>
        <v>#DIV/0!</v>
      </c>
      <c r="C899" t="e">
        <f>Weighting!$F$11</f>
        <v>#NUM!</v>
      </c>
      <c r="D899" t="e">
        <f>IF(C899=1,'Data Transformation'!$G$3+0.5*'Data Transformation'!$W$25,IF(C900=1,D900-'Data Transformation'!$W$25,FALSE))</f>
        <v>#NUM!</v>
      </c>
      <c r="E899">
        <f t="array" ref="E899">IF(ISLOGICAL(D899),"",FREQUENCY(IF('Data Transformation'!$B$425:$B$8425='Bin Analysis'!$B891,'Data Transformation'!$G$425:$G$8425),D899))</f>
        <v>2001</v>
      </c>
      <c r="F899">
        <f t="shared" si="111"/>
        <v>0</v>
      </c>
      <c r="G899">
        <f>Weighting!$H$11</f>
        <v>0</v>
      </c>
      <c r="H899">
        <f t="array" ref="H899">FREQUENCY(IF('Data Transformation'!$B$4:$B$8425=B891,'Data Transformation'!$G$4:$G$8425),'Bin Analysis'!$B899)</f>
        <v>2073</v>
      </c>
      <c r="I899">
        <f t="shared" si="112"/>
        <v>0</v>
      </c>
      <c r="J899">
        <f t="shared" si="113"/>
        <v>0</v>
      </c>
      <c r="K899">
        <f>J899*Weighting!$W$11</f>
        <v>0</v>
      </c>
      <c r="M899" s="14"/>
    </row>
    <row r="900" spans="1:13" x14ac:dyDescent="0.25">
      <c r="A900" s="32" t="str">
        <f>IF(Weighting!$P$12&gt;0,B900,"")</f>
        <v/>
      </c>
      <c r="B900" t="e">
        <f>Weighting!$C$12</f>
        <v>#DIV/0!</v>
      </c>
      <c r="C900" t="e">
        <f>Weighting!$F$12</f>
        <v>#NUM!</v>
      </c>
      <c r="D900" t="e">
        <f>IF(C900=1,'Data Transformation'!$G$3+0.5*'Data Transformation'!$W$25,IF(C901=1,D901-'Data Transformation'!$W$25,FALSE))</f>
        <v>#NUM!</v>
      </c>
      <c r="E900">
        <f t="array" ref="E900">IF(ISLOGICAL(D900),"",FREQUENCY(IF('Data Transformation'!$B$425:$B$8425='Bin Analysis'!$B891,'Data Transformation'!$G$425:$G$8425),D900))</f>
        <v>2001</v>
      </c>
      <c r="F900">
        <f t="shared" si="111"/>
        <v>0</v>
      </c>
      <c r="G900">
        <f>Weighting!$H$12</f>
        <v>0</v>
      </c>
      <c r="H900">
        <f t="array" ref="H900">FREQUENCY(IF('Data Transformation'!$B$4:$B$8425=B891,'Data Transformation'!$G$4:$G$8425),'Bin Analysis'!$B900)</f>
        <v>2073</v>
      </c>
      <c r="I900">
        <f t="shared" si="112"/>
        <v>0</v>
      </c>
      <c r="J900">
        <f t="shared" si="113"/>
        <v>0</v>
      </c>
      <c r="K900">
        <f>J900*Weighting!$W$12</f>
        <v>0</v>
      </c>
      <c r="M900" s="14"/>
    </row>
    <row r="901" spans="1:13" x14ac:dyDescent="0.25">
      <c r="A901" s="32" t="str">
        <f>IF(Weighting!$P$13&gt;0,B901,"")</f>
        <v/>
      </c>
      <c r="B901" t="e">
        <f>Weighting!$C$13</f>
        <v>#DIV/0!</v>
      </c>
      <c r="C901" t="e">
        <f>Weighting!$F$13</f>
        <v>#NUM!</v>
      </c>
      <c r="D901" t="e">
        <f>IF(C901=1,'Data Transformation'!$G$3+0.5*'Data Transformation'!$W$25,IF(C902=1,D902-'Data Transformation'!$W$25,FALSE))</f>
        <v>#NUM!</v>
      </c>
      <c r="E901">
        <f t="array" ref="E901">IF(ISLOGICAL(D901),"",FREQUENCY(IF('Data Transformation'!$B$425:$B$8425='Bin Analysis'!$B891,'Data Transformation'!$G$425:$G$8425),D901))</f>
        <v>2001</v>
      </c>
      <c r="F901">
        <f t="shared" si="111"/>
        <v>0</v>
      </c>
      <c r="G901">
        <f>Weighting!$H$13</f>
        <v>0</v>
      </c>
      <c r="H901">
        <f t="array" ref="H901">FREQUENCY(IF('Data Transformation'!$B$4:$B$8425=B891,'Data Transformation'!$G$4:$G$8425),'Bin Analysis'!$B901)</f>
        <v>2073</v>
      </c>
      <c r="I901">
        <f t="shared" si="112"/>
        <v>0</v>
      </c>
      <c r="J901">
        <f t="shared" si="113"/>
        <v>0</v>
      </c>
      <c r="K901">
        <f>J901*Weighting!$W$13</f>
        <v>0</v>
      </c>
      <c r="M901" s="14"/>
    </row>
    <row r="902" spans="1:13" x14ac:dyDescent="0.25">
      <c r="A902" s="32" t="str">
        <f>IF(Weighting!$P$14&gt;0,B902,"")</f>
        <v/>
      </c>
      <c r="B902" t="e">
        <f>Weighting!$C$14</f>
        <v>#DIV/0!</v>
      </c>
      <c r="C902" t="e">
        <f>Weighting!$F$14</f>
        <v>#NUM!</v>
      </c>
      <c r="D902" t="e">
        <f>IF(C902=1,'Data Transformation'!$G$3+0.5*'Data Transformation'!$W$25,IF(C903=1,D903-'Data Transformation'!$W$25,FALSE))</f>
        <v>#NUM!</v>
      </c>
      <c r="E902">
        <f t="array" ref="E902">IF(ISLOGICAL(D902),"",FREQUENCY(IF('Data Transformation'!$B$425:$B$8425='Bin Analysis'!$B891,'Data Transformation'!$G$425:$G$8425),D902))</f>
        <v>2001</v>
      </c>
      <c r="F902">
        <f t="shared" si="111"/>
        <v>0</v>
      </c>
      <c r="G902">
        <f>Weighting!$H$14</f>
        <v>0</v>
      </c>
      <c r="H902">
        <f t="array" ref="H902">FREQUENCY(IF('Data Transformation'!$B$4:$B$8425=B891,'Data Transformation'!$G$4:$G$8425),'Bin Analysis'!$B902)</f>
        <v>2073</v>
      </c>
      <c r="I902">
        <f t="shared" si="112"/>
        <v>0</v>
      </c>
      <c r="J902">
        <f t="shared" si="113"/>
        <v>0</v>
      </c>
      <c r="K902">
        <f>J902*Weighting!$W$14</f>
        <v>0</v>
      </c>
      <c r="M902" s="14"/>
    </row>
    <row r="903" spans="1:13" x14ac:dyDescent="0.25">
      <c r="A903" s="32" t="str">
        <f>IF(Weighting!$P$15&gt;0,B903,"")</f>
        <v/>
      </c>
      <c r="B903" t="e">
        <f>Weighting!$C$15</f>
        <v>#DIV/0!</v>
      </c>
      <c r="C903" t="e">
        <f>Weighting!$F$15</f>
        <v>#NUM!</v>
      </c>
      <c r="D903" t="e">
        <f>IF(C903=1,'Data Transformation'!$G$3+0.5*'Data Transformation'!$W$25,IF(C904=1,D904-'Data Transformation'!$W$25,FALSE))</f>
        <v>#NUM!</v>
      </c>
      <c r="E903">
        <f t="array" ref="E903">IF(ISLOGICAL(D903),"",FREQUENCY(IF('Data Transformation'!$B$425:$B$8425='Bin Analysis'!$B891,'Data Transformation'!$G$425:$G$8425),D903))</f>
        <v>2001</v>
      </c>
      <c r="F903">
        <f t="shared" si="111"/>
        <v>0</v>
      </c>
      <c r="G903">
        <f>Weighting!$H$15</f>
        <v>0</v>
      </c>
      <c r="H903">
        <f t="array" ref="H903">FREQUENCY(IF('Data Transformation'!$B$4:$B$8425=B891,'Data Transformation'!$G$4:$G$8425),'Bin Analysis'!$B903)</f>
        <v>2073</v>
      </c>
      <c r="I903">
        <f t="shared" si="112"/>
        <v>0</v>
      </c>
      <c r="J903">
        <f t="shared" si="113"/>
        <v>0</v>
      </c>
      <c r="K903">
        <f>J903*Weighting!$W$15</f>
        <v>0</v>
      </c>
      <c r="M903" s="14"/>
    </row>
    <row r="904" spans="1:13" x14ac:dyDescent="0.25">
      <c r="A904" s="32" t="str">
        <f>IF(Weighting!$P$16&gt;0,B904,"")</f>
        <v/>
      </c>
      <c r="B904" t="e">
        <f>Weighting!$C$16</f>
        <v>#DIV/0!</v>
      </c>
      <c r="C904" t="e">
        <f>Weighting!$F$16</f>
        <v>#NUM!</v>
      </c>
      <c r="D904" t="e">
        <f>IF(C904=1,'Data Transformation'!$G$3+0.5*'Data Transformation'!$W$25,IF(C905=1,D905-'Data Transformation'!$W$25,FALSE))</f>
        <v>#NUM!</v>
      </c>
      <c r="E904">
        <f t="array" ref="E904">IF(ISLOGICAL(D904),"",FREQUENCY(IF('Data Transformation'!$B$425:$B$8425='Bin Analysis'!$B891,'Data Transformation'!$G$425:$G$8425),D904))</f>
        <v>2001</v>
      </c>
      <c r="F904">
        <f t="shared" si="111"/>
        <v>0</v>
      </c>
      <c r="G904">
        <f>Weighting!$H$16</f>
        <v>0</v>
      </c>
      <c r="H904">
        <f t="array" ref="H904">FREQUENCY(IF('Data Transformation'!$B$4:$B$8425=B891,'Data Transformation'!$G$4:$G$8425),'Bin Analysis'!$B904)</f>
        <v>2073</v>
      </c>
      <c r="I904">
        <f t="shared" si="112"/>
        <v>0</v>
      </c>
      <c r="J904">
        <f t="shared" si="113"/>
        <v>0</v>
      </c>
      <c r="K904">
        <f>J904*Weighting!$W$16</f>
        <v>0</v>
      </c>
      <c r="M904" s="14"/>
    </row>
    <row r="905" spans="1:13" x14ac:dyDescent="0.25">
      <c r="A905" s="32" t="str">
        <f>IF(Weighting!$P$17&gt;0,B905,"")</f>
        <v/>
      </c>
      <c r="B905" t="e">
        <f>Weighting!$C$17</f>
        <v>#DIV/0!</v>
      </c>
      <c r="C905" t="e">
        <f>Weighting!$F$17</f>
        <v>#NUM!</v>
      </c>
      <c r="D905" t="e">
        <f>IF(C905=1,'Data Transformation'!$G$3+0.5*'Data Transformation'!$W$25,IF(C906=1,D906-'Data Transformation'!$W$25,FALSE))</f>
        <v>#NUM!</v>
      </c>
      <c r="E905">
        <f t="array" ref="E905">IF(ISLOGICAL(D905),"",FREQUENCY(IF('Data Transformation'!$B$425:$B$8425='Bin Analysis'!$B891,'Data Transformation'!$G$425:$G$8425),D905))</f>
        <v>2001</v>
      </c>
      <c r="F905">
        <f t="shared" si="111"/>
        <v>0</v>
      </c>
      <c r="G905">
        <f>Weighting!$H$17</f>
        <v>0</v>
      </c>
      <c r="H905">
        <f t="array" ref="H905">FREQUENCY(IF('Data Transformation'!$B$4:$B$8425=B891,'Data Transformation'!$G$4:$G$8425),'Bin Analysis'!$B905)</f>
        <v>2073</v>
      </c>
      <c r="I905">
        <f t="shared" si="112"/>
        <v>0</v>
      </c>
      <c r="J905">
        <f t="shared" si="113"/>
        <v>0</v>
      </c>
      <c r="K905">
        <f>J905*Weighting!$W$17</f>
        <v>0</v>
      </c>
      <c r="M905" s="14"/>
    </row>
    <row r="906" spans="1:13" x14ac:dyDescent="0.25">
      <c r="A906" s="32" t="str">
        <f>IF(Weighting!$P$18&gt;0,B906,"")</f>
        <v/>
      </c>
      <c r="B906" t="e">
        <f>Weighting!$C$18</f>
        <v>#DIV/0!</v>
      </c>
      <c r="C906" t="e">
        <f>Weighting!$F$18</f>
        <v>#NUM!</v>
      </c>
      <c r="D906" t="e">
        <f>IF(C906=1,'Data Transformation'!$G$3+0.5*'Data Transformation'!$W$25,IF(C907=1,D907-'Data Transformation'!$W$25,FALSE))</f>
        <v>#NUM!</v>
      </c>
      <c r="E906">
        <f t="array" ref="E906">IF(ISLOGICAL(D906),"",FREQUENCY(IF('Data Transformation'!$B$425:$B$8425='Bin Analysis'!$B891,'Data Transformation'!$G$425:$G$8425),D906))</f>
        <v>2001</v>
      </c>
      <c r="F906">
        <f t="shared" si="111"/>
        <v>0</v>
      </c>
      <c r="G906">
        <f>Weighting!$H$18</f>
        <v>0</v>
      </c>
      <c r="H906">
        <f t="array" ref="H906">FREQUENCY(IF('Data Transformation'!$B$4:$B$8425=B891,'Data Transformation'!$G$4:$G$8425),'Bin Analysis'!$B906)</f>
        <v>2073</v>
      </c>
      <c r="I906">
        <f t="shared" si="112"/>
        <v>0</v>
      </c>
      <c r="J906">
        <f t="shared" si="113"/>
        <v>0</v>
      </c>
      <c r="K906">
        <f>J906*Weighting!$W$18</f>
        <v>0</v>
      </c>
      <c r="M906" s="14"/>
    </row>
    <row r="907" spans="1:13" x14ac:dyDescent="0.25">
      <c r="A907" s="32" t="str">
        <f>IF(Weighting!$P$19&gt;0,B907,"")</f>
        <v/>
      </c>
      <c r="B907" t="e">
        <f>Weighting!$C$19</f>
        <v>#DIV/0!</v>
      </c>
      <c r="C907" t="e">
        <f>Weighting!$F$19</f>
        <v>#NUM!</v>
      </c>
      <c r="D907" t="e">
        <f>IF(C907=1,'Data Transformation'!$G$3+0.5*'Data Transformation'!$W$25,IF(C908=1,D908-'Data Transformation'!$W$25,FALSE))</f>
        <v>#NUM!</v>
      </c>
      <c r="E907">
        <f t="array" ref="E907">IF(ISLOGICAL(D907),"",FREQUENCY(IF('Data Transformation'!$B$425:$B$8425='Bin Analysis'!$B891,'Data Transformation'!$G$425:$G$8425),D907))</f>
        <v>2001</v>
      </c>
      <c r="F907">
        <f t="shared" si="111"/>
        <v>0</v>
      </c>
      <c r="G907">
        <f>Weighting!$H$19</f>
        <v>0</v>
      </c>
      <c r="H907">
        <f t="array" ref="H907">FREQUENCY(IF('Data Transformation'!$B$4:$B$8425=B891,'Data Transformation'!$G$4:$G$8425),'Bin Analysis'!$B907)</f>
        <v>2073</v>
      </c>
      <c r="I907">
        <f t="shared" si="112"/>
        <v>0</v>
      </c>
      <c r="J907">
        <f t="shared" si="113"/>
        <v>0</v>
      </c>
      <c r="K907">
        <f>J907*Weighting!$W$19</f>
        <v>0</v>
      </c>
      <c r="M907" s="14"/>
    </row>
    <row r="908" spans="1:13" x14ac:dyDescent="0.25">
      <c r="A908" s="32" t="str">
        <f>IF(Weighting!$P$20&gt;0,B908,"")</f>
        <v/>
      </c>
      <c r="B908" t="e">
        <f>Weighting!$C$20</f>
        <v>#DIV/0!</v>
      </c>
      <c r="C908" t="e">
        <f>Weighting!$F$20</f>
        <v>#NUM!</v>
      </c>
      <c r="D908" t="e">
        <f>IF(C908=1,'Data Transformation'!$G$3+0.5*'Data Transformation'!$W$25,IF(C909=1,D909-'Data Transformation'!$W$25,FALSE))</f>
        <v>#NUM!</v>
      </c>
      <c r="E908">
        <f t="array" ref="E908">IF(ISLOGICAL(D908),"",FREQUENCY(IF('Data Transformation'!$B$425:$B$8425='Bin Analysis'!$B891,'Data Transformation'!$G$425:$G$8425),D908))</f>
        <v>2001</v>
      </c>
      <c r="F908">
        <f t="shared" si="111"/>
        <v>0</v>
      </c>
      <c r="G908">
        <f>Weighting!$H$20</f>
        <v>0</v>
      </c>
      <c r="H908">
        <f t="array" ref="H908">FREQUENCY(IF('Data Transformation'!$B$4:$B$8425=B891,'Data Transformation'!$G$4:$G$8425),'Bin Analysis'!$B908)</f>
        <v>2073</v>
      </c>
      <c r="I908">
        <f t="shared" si="112"/>
        <v>0</v>
      </c>
      <c r="J908">
        <f t="shared" si="113"/>
        <v>0</v>
      </c>
      <c r="K908">
        <f>J908*Weighting!$W$20</f>
        <v>0</v>
      </c>
      <c r="M908" s="14"/>
    </row>
    <row r="909" spans="1:13" x14ac:dyDescent="0.25">
      <c r="A909" s="32" t="str">
        <f>IF(Weighting!$P$21&gt;0,B909,"")</f>
        <v/>
      </c>
      <c r="B909" t="e">
        <f>Weighting!$C$21</f>
        <v>#DIV/0!</v>
      </c>
      <c r="C909" t="e">
        <f>Weighting!$F$21</f>
        <v>#NUM!</v>
      </c>
      <c r="D909" t="e">
        <f>IF(C909=1,'Data Transformation'!$G$3+0.5*'Data Transformation'!$W$25,IF(C910=1,D910-'Data Transformation'!$W$25,FALSE))</f>
        <v>#NUM!</v>
      </c>
      <c r="E909">
        <f t="array" ref="E909">IF(ISLOGICAL(D909),"",FREQUENCY(IF('Data Transformation'!$B$425:$B$8425='Bin Analysis'!$B891,'Data Transformation'!$G$425:$G$8425),D909))</f>
        <v>2001</v>
      </c>
      <c r="F909">
        <f t="shared" si="111"/>
        <v>0</v>
      </c>
      <c r="G909">
        <f>Weighting!$H$21</f>
        <v>0</v>
      </c>
      <c r="H909">
        <f t="array" ref="H909">FREQUENCY(IF('Data Transformation'!$B$4:$B$8425=B891,'Data Transformation'!$G$4:$G$8425),'Bin Analysis'!$B909)</f>
        <v>2073</v>
      </c>
      <c r="I909">
        <f t="shared" si="112"/>
        <v>0</v>
      </c>
      <c r="J909">
        <f t="shared" si="113"/>
        <v>0</v>
      </c>
      <c r="K909">
        <f>J909*Weighting!$W$21</f>
        <v>0</v>
      </c>
      <c r="M909" s="14"/>
    </row>
    <row r="910" spans="1:13" x14ac:dyDescent="0.25">
      <c r="A910" s="32" t="str">
        <f>IF(Weighting!$P$22&gt;0,B910,"")</f>
        <v/>
      </c>
      <c r="B910" t="e">
        <f>Weighting!$C$22</f>
        <v>#DIV/0!</v>
      </c>
      <c r="C910" t="e">
        <f>Weighting!$F$22</f>
        <v>#NUM!</v>
      </c>
      <c r="D910" t="e">
        <f>IF(C910=1,'Data Transformation'!$G$3+0.5*'Data Transformation'!$W$25,IF(C911=1,D911-'Data Transformation'!$W$25,FALSE))</f>
        <v>#NUM!</v>
      </c>
      <c r="E910">
        <f t="array" ref="E910">IF(ISLOGICAL(D910),"",FREQUENCY(IF('Data Transformation'!$B$425:$B$8425='Bin Analysis'!$B891,'Data Transformation'!$G$425:$G$8425),D910))</f>
        <v>2001</v>
      </c>
      <c r="F910">
        <f t="shared" si="111"/>
        <v>0</v>
      </c>
      <c r="G910">
        <f>Weighting!$H$22</f>
        <v>0</v>
      </c>
      <c r="H910">
        <f t="array" ref="H910">FREQUENCY(IF('Data Transformation'!$B$4:$B$8425=B891,'Data Transformation'!$G$4:$G$8425),'Bin Analysis'!$B910)</f>
        <v>2073</v>
      </c>
      <c r="I910">
        <f t="shared" si="112"/>
        <v>0</v>
      </c>
      <c r="J910">
        <f t="shared" si="113"/>
        <v>0</v>
      </c>
      <c r="K910">
        <f>J910*Weighting!$W$22</f>
        <v>0</v>
      </c>
      <c r="M910" s="14"/>
    </row>
    <row r="911" spans="1:13" x14ac:dyDescent="0.25">
      <c r="A911" s="32" t="str">
        <f>IF(Weighting!$P$23&gt;0,B911,"")</f>
        <v/>
      </c>
      <c r="B911" t="e">
        <f>Weighting!$C$23</f>
        <v>#DIV/0!</v>
      </c>
      <c r="C911" t="e">
        <f>Weighting!$F$23</f>
        <v>#NUM!</v>
      </c>
      <c r="D911" t="e">
        <f>IF(C911=1,'Data Transformation'!$G$3+0.5*'Data Transformation'!$W$25,IF(C912=1,D912-'Data Transformation'!$W$25,FALSE))</f>
        <v>#NUM!</v>
      </c>
      <c r="E911">
        <f t="array" ref="E911">IF(ISLOGICAL(D911),"",FREQUENCY(IF('Data Transformation'!$B$425:$B$8425='Bin Analysis'!$B891,'Data Transformation'!$G$425:$G$8425),D911))</f>
        <v>2001</v>
      </c>
      <c r="F911">
        <f t="shared" si="111"/>
        <v>0</v>
      </c>
      <c r="G911">
        <f>Weighting!$H$23</f>
        <v>0</v>
      </c>
      <c r="H911">
        <f t="array" ref="H911">FREQUENCY(IF('Data Transformation'!$B$4:$B$8425=B891,'Data Transformation'!$G$4:$G$8425),'Bin Analysis'!$B911)</f>
        <v>2073</v>
      </c>
      <c r="I911">
        <f t="shared" si="112"/>
        <v>0</v>
      </c>
      <c r="J911">
        <f t="shared" si="113"/>
        <v>0</v>
      </c>
      <c r="K911">
        <f>J911*Weighting!$W$23</f>
        <v>0</v>
      </c>
      <c r="M911" s="14"/>
    </row>
    <row r="912" spans="1:13" x14ac:dyDescent="0.25">
      <c r="A912" s="32" t="str">
        <f>IF(Weighting!$P$24&gt;0,B912,"")</f>
        <v/>
      </c>
      <c r="B912" t="e">
        <f>Weighting!$C$24</f>
        <v>#DIV/0!</v>
      </c>
      <c r="C912" t="e">
        <f>Weighting!$F$24</f>
        <v>#NUM!</v>
      </c>
      <c r="D912" t="e">
        <f>IF(C912=1,'Data Transformation'!$G$3+0.5*'Data Transformation'!$W$25,IF(C913=1,D913-'Data Transformation'!$W$25,FALSE))</f>
        <v>#NUM!</v>
      </c>
      <c r="E912">
        <f t="array" ref="E912">IF(ISLOGICAL(D912),"",FREQUENCY(IF('Data Transformation'!$B$425:$B$8425='Bin Analysis'!$B891,'Data Transformation'!$G$425:$G$8425),D912))</f>
        <v>2001</v>
      </c>
      <c r="F912">
        <f t="shared" si="111"/>
        <v>0</v>
      </c>
      <c r="G912">
        <f>Weighting!$H$24</f>
        <v>0</v>
      </c>
      <c r="H912">
        <f t="array" ref="H912">FREQUENCY(IF('Data Transformation'!$B$4:$B$8425=B891,'Data Transformation'!$G$4:$G$8425),'Bin Analysis'!$B912)</f>
        <v>2073</v>
      </c>
      <c r="I912">
        <f t="shared" si="112"/>
        <v>0</v>
      </c>
      <c r="J912">
        <f t="shared" si="113"/>
        <v>0</v>
      </c>
      <c r="K912">
        <f>J912*Weighting!$W$24</f>
        <v>0</v>
      </c>
      <c r="M912" s="14"/>
    </row>
    <row r="913" spans="1:25" x14ac:dyDescent="0.25">
      <c r="A913" s="32" t="str">
        <f>IF(Weighting!$P$25&gt;0,B913,"")</f>
        <v/>
      </c>
      <c r="B913" t="e">
        <f>Weighting!$C$25</f>
        <v>#DIV/0!</v>
      </c>
      <c r="C913" t="e">
        <f>Weighting!$F$25</f>
        <v>#NUM!</v>
      </c>
      <c r="D913" t="e">
        <f>IF(C913=1,'Data Transformation'!$G$3+0.5*'Data Transformation'!$W$25,IF(C914=1,D914-'Data Transformation'!$W$25,FALSE))</f>
        <v>#NUM!</v>
      </c>
      <c r="E913">
        <f t="array" ref="E913">IF(ISLOGICAL(D913),"",FREQUENCY(IF('Data Transformation'!$B$425:$B$8425='Bin Analysis'!$B891,'Data Transformation'!$G$425:$G$8425),D913))</f>
        <v>2001</v>
      </c>
      <c r="F913">
        <f t="shared" si="111"/>
        <v>0</v>
      </c>
      <c r="G913">
        <f>Weighting!$H$25</f>
        <v>0</v>
      </c>
      <c r="H913">
        <f t="array" ref="H913">FREQUENCY(IF('Data Transformation'!$B$4:$B$8425=B891,'Data Transformation'!$G$4:$G$8425),'Bin Analysis'!$B913)</f>
        <v>2073</v>
      </c>
      <c r="I913">
        <f t="shared" si="112"/>
        <v>0</v>
      </c>
      <c r="J913">
        <f t="shared" si="113"/>
        <v>0</v>
      </c>
      <c r="K913">
        <f>J913*Weighting!$W$25</f>
        <v>0</v>
      </c>
      <c r="M913" s="14"/>
    </row>
    <row r="914" spans="1:25" x14ac:dyDescent="0.25">
      <c r="O914"/>
      <c r="P914"/>
      <c r="Q914"/>
      <c r="R914"/>
    </row>
    <row r="915" spans="1:25" ht="23.25" x14ac:dyDescent="0.35">
      <c r="A915" s="21" t="s">
        <v>0</v>
      </c>
      <c r="B915" s="21" t="str">
        <f>IFERROR(VLOOKUP(C915,'Data Transformation'!$L$6:$M$426,2,FALSE),"")</f>
        <v/>
      </c>
      <c r="C915" s="21">
        <f>C891+1</f>
        <v>38</v>
      </c>
      <c r="D915" s="21"/>
      <c r="E915" s="21"/>
      <c r="F915" s="21"/>
      <c r="G915" s="21"/>
      <c r="H915" s="22"/>
      <c r="I915" s="22"/>
      <c r="J915" s="22"/>
      <c r="K915" s="21"/>
      <c r="L915" s="21" t="str">
        <f>B915</f>
        <v/>
      </c>
      <c r="M915" s="23" t="e">
        <f>INDEX('Data Transformation'!$O$4:$O$424,MATCH($B915,'Data Transformation'!$M$4:$M$424,0),MATCH($M$2,'Data Transformation'!$O$3,0))</f>
        <v>#N/A</v>
      </c>
      <c r="N915" s="27" t="e">
        <f>IF('Input and Summary Results'!$J$16="minimum",'Bin Analysis'!X916/(M915-1),'Bin Analysis'!Y915/('Bin Analysis'!M915-1))</f>
        <v>#N/A</v>
      </c>
      <c r="O915" s="27" t="e">
        <f>IF(M915=FALSE,NA(),(VLOOKUP(1,C918:K937,4,FALSE))/(M915-1))</f>
        <v>#N/A</v>
      </c>
      <c r="P915" s="27" t="e">
        <f>IF(M915=FALSE,NA(),SUM(J918:J937)/Weighting!$S$5)</f>
        <v>#N/A</v>
      </c>
      <c r="Q915" s="27" t="e">
        <f>IF(M915=FALSE,NA(),SUM(K918:K937)/Weighting!$S$6)</f>
        <v>#N/A</v>
      </c>
      <c r="R915" s="27" t="e">
        <f>IF(M915=FALSE,NA(),(VLOOKUP(1,G918:K937,3,FALSE))/(M915-1))</f>
        <v>#N/A</v>
      </c>
      <c r="S915" s="22" t="e">
        <f>IF(M915=FALSE,NA(),IF(SUM(J918:J937)=2,"yes","no"))</f>
        <v>#N/A</v>
      </c>
      <c r="X915" s="2" cm="2">
        <f t="array" ref="X915:X916">FREQUENCY(IF('Data Transformation'!$B$425:$B$6424='Bin Analysis'!L915,'Data Transformation'!$G$425:$G$6424),'Data Transformation'!$U$11)</f>
        <v>0</v>
      </c>
      <c r="Y915" s="2" cm="2">
        <f t="array" ref="Y915:Y916">FREQUENCY(IF('Data Transformation'!$B$425:$B$6424='Bin Analysis'!L915,'Data Transformation'!$G$425:$G$6424),'Data Transformation'!$U$12)</f>
        <v>0</v>
      </c>
    </row>
    <row r="916" spans="1:25" x14ac:dyDescent="0.25">
      <c r="A916" s="14" t="s">
        <v>67</v>
      </c>
      <c r="B916" t="s">
        <v>47</v>
      </c>
      <c r="C916" t="s">
        <v>5</v>
      </c>
      <c r="D916" t="s">
        <v>100</v>
      </c>
      <c r="E916" t="s">
        <v>101</v>
      </c>
      <c r="F916" t="s">
        <v>102</v>
      </c>
      <c r="G916" t="s">
        <v>70</v>
      </c>
      <c r="H916" t="s">
        <v>31</v>
      </c>
      <c r="I916" t="s">
        <v>32</v>
      </c>
      <c r="J916" t="s">
        <v>46</v>
      </c>
      <c r="K916" s="14" t="s">
        <v>45</v>
      </c>
      <c r="M916" s="14"/>
      <c r="X916" s="2">
        <v>0</v>
      </c>
      <c r="Y916" s="2">
        <v>0</v>
      </c>
    </row>
    <row r="917" spans="1:25" x14ac:dyDescent="0.25">
      <c r="A917" s="32"/>
      <c r="D917" t="e">
        <f>IF(C917=1,'Data Transformation'!$G$3+0.5*'Data Transformation'!$W$25,IF(C918=1,D918-'Data Transformation'!$W$25,FALSE))</f>
        <v>#NUM!</v>
      </c>
      <c r="E917">
        <f t="array" ref="E917">IF(ISLOGICAL(D917),"",FREQUENCY(IF('Data Transformation'!$B$425:$B$8425='Bin Analysis'!$B915,'Data Transformation'!$G$425:$G$8425),D917))</f>
        <v>2001</v>
      </c>
      <c r="F917" t="e">
        <f>IF(ISLOGICAL(D917),"",E917-E916)</f>
        <v>#VALUE!</v>
      </c>
      <c r="M917" s="14"/>
    </row>
    <row r="918" spans="1:25" x14ac:dyDescent="0.25">
      <c r="A918" s="32" t="e">
        <f>IF(Weighting!$P$6&gt;0,B918,"")</f>
        <v>#NUM!</v>
      </c>
      <c r="B918" t="e">
        <f>Weighting!$C$6</f>
        <v>#DIV/0!</v>
      </c>
      <c r="C918" t="e">
        <f>Weighting!$F$6</f>
        <v>#NUM!</v>
      </c>
      <c r="D918" t="e">
        <f>IF(C918=1,'Data Transformation'!$G$3+0.5*'Data Transformation'!$W$25,IF(C919=1,D919-'Data Transformation'!$W$25,FALSE))</f>
        <v>#NUM!</v>
      </c>
      <c r="E918">
        <f t="array" ref="E918">IF(ISLOGICAL(D918),"",FREQUENCY(IF('Data Transformation'!$B$425:$B$8425='Bin Analysis'!$B915,'Data Transformation'!$G$425:$G$8425),D918))</f>
        <v>2001</v>
      </c>
      <c r="F918">
        <f>IF(ISLOGICAL(D918),"",E918-E917)</f>
        <v>0</v>
      </c>
      <c r="G918">
        <f>Weighting!$H$6</f>
        <v>1</v>
      </c>
      <c r="H918">
        <f t="array" ref="H918">FREQUENCY(IF('Data Transformation'!$B$4:$B$8425=B915,'Data Transformation'!$G$4:$G$8425),'Bin Analysis'!$B918)</f>
        <v>2073</v>
      </c>
      <c r="I918">
        <f>H918-H917</f>
        <v>2073</v>
      </c>
      <c r="J918">
        <f>IF(I918=0,0,1)</f>
        <v>1</v>
      </c>
      <c r="K918" t="e">
        <f>J918*Weighting!$W$6</f>
        <v>#NUM!</v>
      </c>
      <c r="M918" s="14"/>
    </row>
    <row r="919" spans="1:25" x14ac:dyDescent="0.25">
      <c r="A919" s="32" t="str">
        <f>IF(Weighting!$P$7&gt;0,B919,"")</f>
        <v/>
      </c>
      <c r="B919" t="e">
        <f>Weighting!$C$7</f>
        <v>#DIV/0!</v>
      </c>
      <c r="C919" t="e">
        <f>Weighting!$F$7</f>
        <v>#NUM!</v>
      </c>
      <c r="D919" t="e">
        <f>IF(C919=1,'Data Transformation'!$G$3+0.5*'Data Transformation'!$W$25,IF(C920=1,D920-'Data Transformation'!$W$25,FALSE))</f>
        <v>#NUM!</v>
      </c>
      <c r="E919">
        <f t="array" ref="E919">IF(ISLOGICAL(D919),"",FREQUENCY(IF('Data Transformation'!$B$425:$B$8425='Bin Analysis'!$B915,'Data Transformation'!$G$425:$G$8425),D919))</f>
        <v>2001</v>
      </c>
      <c r="F919">
        <f t="shared" ref="F919:F937" si="114">IF(ISLOGICAL(D919),"",E919-E918)</f>
        <v>0</v>
      </c>
      <c r="G919">
        <f>Weighting!$H$7</f>
        <v>0</v>
      </c>
      <c r="H919">
        <f t="array" ref="H919">FREQUENCY(IF('Data Transformation'!$B$4:$B$8425=B915,'Data Transformation'!$G$4:$G$8425),'Bin Analysis'!$B919)</f>
        <v>2073</v>
      </c>
      <c r="I919">
        <f t="shared" ref="I919:I937" si="115">H919-H918</f>
        <v>0</v>
      </c>
      <c r="J919">
        <f>IF(I919=0,0,1)</f>
        <v>0</v>
      </c>
      <c r="K919">
        <f>J919*Weighting!$W$7</f>
        <v>0</v>
      </c>
      <c r="M919" s="14"/>
    </row>
    <row r="920" spans="1:25" x14ac:dyDescent="0.25">
      <c r="A920" s="32" t="str">
        <f>IF(Weighting!$P$8&gt;0,B920,"")</f>
        <v/>
      </c>
      <c r="B920" t="e">
        <f>Weighting!$C$8</f>
        <v>#DIV/0!</v>
      </c>
      <c r="C920" t="e">
        <f>Weighting!$F$8</f>
        <v>#NUM!</v>
      </c>
      <c r="D920" t="e">
        <f>IF(C920=1,'Data Transformation'!$G$3+0.5*'Data Transformation'!$W$25,IF(C921=1,D921-'Data Transformation'!$W$25,FALSE))</f>
        <v>#NUM!</v>
      </c>
      <c r="E920">
        <f t="array" ref="E920">IF(ISLOGICAL(D920),"",FREQUENCY(IF('Data Transformation'!$B$425:$B$8425='Bin Analysis'!$B915,'Data Transformation'!$G$425:$G$8425),D920))</f>
        <v>2001</v>
      </c>
      <c r="F920">
        <f t="shared" si="114"/>
        <v>0</v>
      </c>
      <c r="G920">
        <f>Weighting!$H$8</f>
        <v>0</v>
      </c>
      <c r="H920">
        <f t="array" ref="H920">FREQUENCY(IF('Data Transformation'!$B$4:$B$8425=B915,'Data Transformation'!$G$4:$G$8425),'Bin Analysis'!$B920)</f>
        <v>2073</v>
      </c>
      <c r="I920">
        <f t="shared" si="115"/>
        <v>0</v>
      </c>
      <c r="J920">
        <f t="shared" ref="J920:J937" si="116">IF(I920=0,0,1)</f>
        <v>0</v>
      </c>
      <c r="K920">
        <f>J920*Weighting!$W$8</f>
        <v>0</v>
      </c>
      <c r="M920" s="14"/>
    </row>
    <row r="921" spans="1:25" x14ac:dyDescent="0.25">
      <c r="A921" s="32" t="str">
        <f>IF(Weighting!$P$9&gt;0,B921,"")</f>
        <v/>
      </c>
      <c r="B921" s="50" t="e">
        <f>Weighting!$C$9</f>
        <v>#DIV/0!</v>
      </c>
      <c r="C921" t="e">
        <f>Weighting!$F$9</f>
        <v>#NUM!</v>
      </c>
      <c r="D921" t="e">
        <f>IF(C921=1,'Data Transformation'!$G$3+0.5*'Data Transformation'!$W$25,IF(C922=1,D922-'Data Transformation'!$W$25,FALSE))</f>
        <v>#NUM!</v>
      </c>
      <c r="E921">
        <f t="array" ref="E921">IF(ISLOGICAL(D921),"",FREQUENCY(IF('Data Transformation'!$B$425:$B$8425='Bin Analysis'!$B915,'Data Transformation'!$G$425:$G$8425),D921))</f>
        <v>2001</v>
      </c>
      <c r="F921">
        <f t="shared" si="114"/>
        <v>0</v>
      </c>
      <c r="G921">
        <f>Weighting!$H$9</f>
        <v>0</v>
      </c>
      <c r="H921">
        <f t="array" ref="H921">FREQUENCY(IF('Data Transformation'!$B$4:$B$8425=B915,'Data Transformation'!$G$4:$G$8425),'Bin Analysis'!$B921)</f>
        <v>2073</v>
      </c>
      <c r="I921">
        <f t="shared" si="115"/>
        <v>0</v>
      </c>
      <c r="J921">
        <f t="shared" si="116"/>
        <v>0</v>
      </c>
      <c r="K921">
        <f>J921*Weighting!$W$9</f>
        <v>0</v>
      </c>
      <c r="M921" s="14"/>
    </row>
    <row r="922" spans="1:25" x14ac:dyDescent="0.25">
      <c r="A922" s="32" t="str">
        <f>IF(Weighting!$P$10&gt;0,B922,"")</f>
        <v/>
      </c>
      <c r="B922" t="e">
        <f>Weighting!$C$10</f>
        <v>#DIV/0!</v>
      </c>
      <c r="C922" t="e">
        <f>Weighting!$F$10</f>
        <v>#NUM!</v>
      </c>
      <c r="D922" t="e">
        <f>IF(C922=1,'Data Transformation'!$G$3+0.5*'Data Transformation'!$W$25,IF(C923=1,D923-'Data Transformation'!$W$25,FALSE))</f>
        <v>#NUM!</v>
      </c>
      <c r="E922">
        <f t="array" ref="E922">IF(ISLOGICAL(D922),"",FREQUENCY(IF('Data Transformation'!$B$425:$B$8425='Bin Analysis'!$B915,'Data Transformation'!$G$425:$G$8425),D922))</f>
        <v>2001</v>
      </c>
      <c r="F922">
        <f t="shared" si="114"/>
        <v>0</v>
      </c>
      <c r="G922">
        <f>Weighting!$H$10</f>
        <v>0</v>
      </c>
      <c r="H922">
        <f t="array" ref="H922">FREQUENCY(IF('Data Transformation'!$B$4:$B$8425=B915,'Data Transformation'!$G$4:$G$8425),'Bin Analysis'!$B922)</f>
        <v>2073</v>
      </c>
      <c r="I922">
        <f t="shared" si="115"/>
        <v>0</v>
      </c>
      <c r="J922">
        <f t="shared" si="116"/>
        <v>0</v>
      </c>
      <c r="K922">
        <f>J922*Weighting!$W$10</f>
        <v>0</v>
      </c>
      <c r="M922" s="14"/>
    </row>
    <row r="923" spans="1:25" x14ac:dyDescent="0.25">
      <c r="A923" s="32" t="str">
        <f>IF(Weighting!$P$11&gt;0,B923,"")</f>
        <v/>
      </c>
      <c r="B923" t="e">
        <f>Weighting!$C$11</f>
        <v>#DIV/0!</v>
      </c>
      <c r="C923" t="e">
        <f>Weighting!$F$11</f>
        <v>#NUM!</v>
      </c>
      <c r="D923" t="e">
        <f>IF(C923=1,'Data Transformation'!$G$3+0.5*'Data Transformation'!$W$25,IF(C924=1,D924-'Data Transformation'!$W$25,FALSE))</f>
        <v>#NUM!</v>
      </c>
      <c r="E923">
        <f t="array" ref="E923">IF(ISLOGICAL(D923),"",FREQUENCY(IF('Data Transformation'!$B$425:$B$8425='Bin Analysis'!$B915,'Data Transformation'!$G$425:$G$8425),D923))</f>
        <v>2001</v>
      </c>
      <c r="F923">
        <f t="shared" si="114"/>
        <v>0</v>
      </c>
      <c r="G923">
        <f>Weighting!$H$11</f>
        <v>0</v>
      </c>
      <c r="H923">
        <f t="array" ref="H923">FREQUENCY(IF('Data Transformation'!$B$4:$B$8425=B915,'Data Transformation'!$G$4:$G$8425),'Bin Analysis'!$B923)</f>
        <v>2073</v>
      </c>
      <c r="I923">
        <f t="shared" si="115"/>
        <v>0</v>
      </c>
      <c r="J923">
        <f t="shared" si="116"/>
        <v>0</v>
      </c>
      <c r="K923">
        <f>J923*Weighting!$W$11</f>
        <v>0</v>
      </c>
      <c r="M923" s="14"/>
    </row>
    <row r="924" spans="1:25" x14ac:dyDescent="0.25">
      <c r="A924" s="32" t="str">
        <f>IF(Weighting!$P$12&gt;0,B924,"")</f>
        <v/>
      </c>
      <c r="B924" t="e">
        <f>Weighting!$C$12</f>
        <v>#DIV/0!</v>
      </c>
      <c r="C924" t="e">
        <f>Weighting!$F$12</f>
        <v>#NUM!</v>
      </c>
      <c r="D924" t="e">
        <f>IF(C924=1,'Data Transformation'!$G$3+0.5*'Data Transformation'!$W$25,IF(C925=1,D925-'Data Transformation'!$W$25,FALSE))</f>
        <v>#NUM!</v>
      </c>
      <c r="E924">
        <f t="array" ref="E924">IF(ISLOGICAL(D924),"",FREQUENCY(IF('Data Transformation'!$B$425:$B$8425='Bin Analysis'!$B915,'Data Transformation'!$G$425:$G$8425),D924))</f>
        <v>2001</v>
      </c>
      <c r="F924">
        <f t="shared" si="114"/>
        <v>0</v>
      </c>
      <c r="G924">
        <f>Weighting!$H$12</f>
        <v>0</v>
      </c>
      <c r="H924">
        <f t="array" ref="H924">FREQUENCY(IF('Data Transformation'!$B$4:$B$8425=B915,'Data Transformation'!$G$4:$G$8425),'Bin Analysis'!$B924)</f>
        <v>2073</v>
      </c>
      <c r="I924">
        <f t="shared" si="115"/>
        <v>0</v>
      </c>
      <c r="J924">
        <f t="shared" si="116"/>
        <v>0</v>
      </c>
      <c r="K924">
        <f>J924*Weighting!$W$12</f>
        <v>0</v>
      </c>
      <c r="M924" s="14"/>
    </row>
    <row r="925" spans="1:25" x14ac:dyDescent="0.25">
      <c r="A925" s="32" t="str">
        <f>IF(Weighting!$P$13&gt;0,B925,"")</f>
        <v/>
      </c>
      <c r="B925" t="e">
        <f>Weighting!$C$13</f>
        <v>#DIV/0!</v>
      </c>
      <c r="C925" t="e">
        <f>Weighting!$F$13</f>
        <v>#NUM!</v>
      </c>
      <c r="D925" t="e">
        <f>IF(C925=1,'Data Transformation'!$G$3+0.5*'Data Transformation'!$W$25,IF(C926=1,D926-'Data Transformation'!$W$25,FALSE))</f>
        <v>#NUM!</v>
      </c>
      <c r="E925">
        <f t="array" ref="E925">IF(ISLOGICAL(D925),"",FREQUENCY(IF('Data Transformation'!$B$425:$B$8425='Bin Analysis'!$B915,'Data Transformation'!$G$425:$G$8425),D925))</f>
        <v>2001</v>
      </c>
      <c r="F925">
        <f t="shared" si="114"/>
        <v>0</v>
      </c>
      <c r="G925">
        <f>Weighting!$H$13</f>
        <v>0</v>
      </c>
      <c r="H925">
        <f t="array" ref="H925">FREQUENCY(IF('Data Transformation'!$B$4:$B$8425=B915,'Data Transformation'!$G$4:$G$8425),'Bin Analysis'!$B925)</f>
        <v>2073</v>
      </c>
      <c r="I925">
        <f t="shared" si="115"/>
        <v>0</v>
      </c>
      <c r="J925">
        <f t="shared" si="116"/>
        <v>0</v>
      </c>
      <c r="K925">
        <f>J925*Weighting!$W$13</f>
        <v>0</v>
      </c>
      <c r="M925" s="14"/>
    </row>
    <row r="926" spans="1:25" x14ac:dyDescent="0.25">
      <c r="A926" s="32" t="str">
        <f>IF(Weighting!$P$14&gt;0,B926,"")</f>
        <v/>
      </c>
      <c r="B926" t="e">
        <f>Weighting!$C$14</f>
        <v>#DIV/0!</v>
      </c>
      <c r="C926" t="e">
        <f>Weighting!$F$14</f>
        <v>#NUM!</v>
      </c>
      <c r="D926" t="e">
        <f>IF(C926=1,'Data Transformation'!$G$3+0.5*'Data Transformation'!$W$25,IF(C927=1,D927-'Data Transformation'!$W$25,FALSE))</f>
        <v>#NUM!</v>
      </c>
      <c r="E926">
        <f t="array" ref="E926">IF(ISLOGICAL(D926),"",FREQUENCY(IF('Data Transformation'!$B$425:$B$8425='Bin Analysis'!$B915,'Data Transformation'!$G$425:$G$8425),D926))</f>
        <v>2001</v>
      </c>
      <c r="F926">
        <f t="shared" si="114"/>
        <v>0</v>
      </c>
      <c r="G926">
        <f>Weighting!$H$14</f>
        <v>0</v>
      </c>
      <c r="H926">
        <f t="array" ref="H926">FREQUENCY(IF('Data Transformation'!$B$4:$B$8425=B915,'Data Transformation'!$G$4:$G$8425),'Bin Analysis'!$B926)</f>
        <v>2073</v>
      </c>
      <c r="I926">
        <f t="shared" si="115"/>
        <v>0</v>
      </c>
      <c r="J926">
        <f t="shared" si="116"/>
        <v>0</v>
      </c>
      <c r="K926">
        <f>J926*Weighting!$W$14</f>
        <v>0</v>
      </c>
      <c r="M926" s="14"/>
    </row>
    <row r="927" spans="1:25" x14ac:dyDescent="0.25">
      <c r="A927" s="32" t="str">
        <f>IF(Weighting!$P$15&gt;0,B927,"")</f>
        <v/>
      </c>
      <c r="B927" t="e">
        <f>Weighting!$C$15</f>
        <v>#DIV/0!</v>
      </c>
      <c r="C927" t="e">
        <f>Weighting!$F$15</f>
        <v>#NUM!</v>
      </c>
      <c r="D927" t="e">
        <f>IF(C927=1,'Data Transformation'!$G$3+0.5*'Data Transformation'!$W$25,IF(C928=1,D928-'Data Transformation'!$W$25,FALSE))</f>
        <v>#NUM!</v>
      </c>
      <c r="E927">
        <f t="array" ref="E927">IF(ISLOGICAL(D927),"",FREQUENCY(IF('Data Transformation'!$B$425:$B$8425='Bin Analysis'!$B915,'Data Transformation'!$G$425:$G$8425),D927))</f>
        <v>2001</v>
      </c>
      <c r="F927">
        <f t="shared" si="114"/>
        <v>0</v>
      </c>
      <c r="G927">
        <f>Weighting!$H$15</f>
        <v>0</v>
      </c>
      <c r="H927">
        <f t="array" ref="H927">FREQUENCY(IF('Data Transformation'!$B$4:$B$8425=B915,'Data Transformation'!$G$4:$G$8425),'Bin Analysis'!$B927)</f>
        <v>2073</v>
      </c>
      <c r="I927">
        <f t="shared" si="115"/>
        <v>0</v>
      </c>
      <c r="J927">
        <f t="shared" si="116"/>
        <v>0</v>
      </c>
      <c r="K927">
        <f>J927*Weighting!$W$15</f>
        <v>0</v>
      </c>
      <c r="M927" s="14"/>
    </row>
    <row r="928" spans="1:25" x14ac:dyDescent="0.25">
      <c r="A928" s="32" t="str">
        <f>IF(Weighting!$P$16&gt;0,B928,"")</f>
        <v/>
      </c>
      <c r="B928" t="e">
        <f>Weighting!$C$16</f>
        <v>#DIV/0!</v>
      </c>
      <c r="C928" t="e">
        <f>Weighting!$F$16</f>
        <v>#NUM!</v>
      </c>
      <c r="D928" t="e">
        <f>IF(C928=1,'Data Transformation'!$G$3+0.5*'Data Transformation'!$W$25,IF(C929=1,D929-'Data Transformation'!$W$25,FALSE))</f>
        <v>#NUM!</v>
      </c>
      <c r="E928">
        <f t="array" ref="E928">IF(ISLOGICAL(D928),"",FREQUENCY(IF('Data Transformation'!$B$425:$B$8425='Bin Analysis'!$B915,'Data Transformation'!$G$425:$G$8425),D928))</f>
        <v>2001</v>
      </c>
      <c r="F928">
        <f t="shared" si="114"/>
        <v>0</v>
      </c>
      <c r="G928">
        <f>Weighting!$H$16</f>
        <v>0</v>
      </c>
      <c r="H928">
        <f t="array" ref="H928">FREQUENCY(IF('Data Transformation'!$B$4:$B$8425=B915,'Data Transformation'!$G$4:$G$8425),'Bin Analysis'!$B928)</f>
        <v>2073</v>
      </c>
      <c r="I928">
        <f t="shared" si="115"/>
        <v>0</v>
      </c>
      <c r="J928">
        <f t="shared" si="116"/>
        <v>0</v>
      </c>
      <c r="K928">
        <f>J928*Weighting!$W$16</f>
        <v>0</v>
      </c>
      <c r="M928" s="14"/>
    </row>
    <row r="929" spans="1:25" x14ac:dyDescent="0.25">
      <c r="A929" s="32" t="str">
        <f>IF(Weighting!$P$17&gt;0,B929,"")</f>
        <v/>
      </c>
      <c r="B929" t="e">
        <f>Weighting!$C$17</f>
        <v>#DIV/0!</v>
      </c>
      <c r="C929" t="e">
        <f>Weighting!$F$17</f>
        <v>#NUM!</v>
      </c>
      <c r="D929" t="e">
        <f>IF(C929=1,'Data Transformation'!$G$3+0.5*'Data Transformation'!$W$25,IF(C930=1,D930-'Data Transformation'!$W$25,FALSE))</f>
        <v>#NUM!</v>
      </c>
      <c r="E929">
        <f t="array" ref="E929">IF(ISLOGICAL(D929),"",FREQUENCY(IF('Data Transformation'!$B$425:$B$8425='Bin Analysis'!$B915,'Data Transformation'!$G$425:$G$8425),D929))</f>
        <v>2001</v>
      </c>
      <c r="F929">
        <f t="shared" si="114"/>
        <v>0</v>
      </c>
      <c r="G929">
        <f>Weighting!$H$17</f>
        <v>0</v>
      </c>
      <c r="H929">
        <f t="array" ref="H929">FREQUENCY(IF('Data Transformation'!$B$4:$B$8425=B915,'Data Transformation'!$G$4:$G$8425),'Bin Analysis'!$B929)</f>
        <v>2073</v>
      </c>
      <c r="I929">
        <f t="shared" si="115"/>
        <v>0</v>
      </c>
      <c r="J929">
        <f t="shared" si="116"/>
        <v>0</v>
      </c>
      <c r="K929">
        <f>J929*Weighting!$W$17</f>
        <v>0</v>
      </c>
      <c r="M929" s="14"/>
    </row>
    <row r="930" spans="1:25" x14ac:dyDescent="0.25">
      <c r="A930" s="32" t="str">
        <f>IF(Weighting!$P$18&gt;0,B930,"")</f>
        <v/>
      </c>
      <c r="B930" t="e">
        <f>Weighting!$C$18</f>
        <v>#DIV/0!</v>
      </c>
      <c r="C930" t="e">
        <f>Weighting!$F$18</f>
        <v>#NUM!</v>
      </c>
      <c r="D930" t="e">
        <f>IF(C930=1,'Data Transformation'!$G$3+0.5*'Data Transformation'!$W$25,IF(C931=1,D931-'Data Transformation'!$W$25,FALSE))</f>
        <v>#NUM!</v>
      </c>
      <c r="E930">
        <f t="array" ref="E930">IF(ISLOGICAL(D930),"",FREQUENCY(IF('Data Transformation'!$B$425:$B$8425='Bin Analysis'!$B915,'Data Transformation'!$G$425:$G$8425),D930))</f>
        <v>2001</v>
      </c>
      <c r="F930">
        <f t="shared" si="114"/>
        <v>0</v>
      </c>
      <c r="G930">
        <f>Weighting!$H$18</f>
        <v>0</v>
      </c>
      <c r="H930">
        <f t="array" ref="H930">FREQUENCY(IF('Data Transformation'!$B$4:$B$8425=B915,'Data Transformation'!$G$4:$G$8425),'Bin Analysis'!$B930)</f>
        <v>2073</v>
      </c>
      <c r="I930">
        <f t="shared" si="115"/>
        <v>0</v>
      </c>
      <c r="J930">
        <f t="shared" si="116"/>
        <v>0</v>
      </c>
      <c r="K930">
        <f>J930*Weighting!$W$18</f>
        <v>0</v>
      </c>
      <c r="M930" s="14"/>
    </row>
    <row r="931" spans="1:25" x14ac:dyDescent="0.25">
      <c r="A931" s="32" t="str">
        <f>IF(Weighting!$P$19&gt;0,B931,"")</f>
        <v/>
      </c>
      <c r="B931" t="e">
        <f>Weighting!$C$19</f>
        <v>#DIV/0!</v>
      </c>
      <c r="C931" t="e">
        <f>Weighting!$F$19</f>
        <v>#NUM!</v>
      </c>
      <c r="D931" t="e">
        <f>IF(C931=1,'Data Transformation'!$G$3+0.5*'Data Transformation'!$W$25,IF(C932=1,D932-'Data Transformation'!$W$25,FALSE))</f>
        <v>#NUM!</v>
      </c>
      <c r="E931">
        <f t="array" ref="E931">IF(ISLOGICAL(D931),"",FREQUENCY(IF('Data Transformation'!$B$425:$B$8425='Bin Analysis'!$B915,'Data Transformation'!$G$425:$G$8425),D931))</f>
        <v>2001</v>
      </c>
      <c r="F931">
        <f t="shared" si="114"/>
        <v>0</v>
      </c>
      <c r="G931">
        <f>Weighting!$H$19</f>
        <v>0</v>
      </c>
      <c r="H931">
        <f t="array" ref="H931">FREQUENCY(IF('Data Transformation'!$B$4:$B$8425=B915,'Data Transformation'!$G$4:$G$8425),'Bin Analysis'!$B931)</f>
        <v>2073</v>
      </c>
      <c r="I931">
        <f t="shared" si="115"/>
        <v>0</v>
      </c>
      <c r="J931">
        <f t="shared" si="116"/>
        <v>0</v>
      </c>
      <c r="K931">
        <f>J931*Weighting!$W$19</f>
        <v>0</v>
      </c>
      <c r="M931" s="14"/>
    </row>
    <row r="932" spans="1:25" x14ac:dyDescent="0.25">
      <c r="A932" s="32" t="str">
        <f>IF(Weighting!$P$20&gt;0,B932,"")</f>
        <v/>
      </c>
      <c r="B932" t="e">
        <f>Weighting!$C$20</f>
        <v>#DIV/0!</v>
      </c>
      <c r="C932" t="e">
        <f>Weighting!$F$20</f>
        <v>#NUM!</v>
      </c>
      <c r="D932" t="e">
        <f>IF(C932=1,'Data Transformation'!$G$3+0.5*'Data Transformation'!$W$25,IF(C933=1,D933-'Data Transformation'!$W$25,FALSE))</f>
        <v>#NUM!</v>
      </c>
      <c r="E932">
        <f t="array" ref="E932">IF(ISLOGICAL(D932),"",FREQUENCY(IF('Data Transformation'!$B$425:$B$8425='Bin Analysis'!$B915,'Data Transformation'!$G$425:$G$8425),D932))</f>
        <v>2001</v>
      </c>
      <c r="F932">
        <f t="shared" si="114"/>
        <v>0</v>
      </c>
      <c r="G932">
        <f>Weighting!$H$20</f>
        <v>0</v>
      </c>
      <c r="H932">
        <f t="array" ref="H932">FREQUENCY(IF('Data Transformation'!$B$4:$B$8425=B915,'Data Transformation'!$G$4:$G$8425),'Bin Analysis'!$B932)</f>
        <v>2073</v>
      </c>
      <c r="I932">
        <f t="shared" si="115"/>
        <v>0</v>
      </c>
      <c r="J932">
        <f t="shared" si="116"/>
        <v>0</v>
      </c>
      <c r="K932">
        <f>J932*Weighting!$W$20</f>
        <v>0</v>
      </c>
      <c r="M932" s="14"/>
    </row>
    <row r="933" spans="1:25" x14ac:dyDescent="0.25">
      <c r="A933" s="32" t="str">
        <f>IF(Weighting!$P$21&gt;0,B933,"")</f>
        <v/>
      </c>
      <c r="B933" t="e">
        <f>Weighting!$C$21</f>
        <v>#DIV/0!</v>
      </c>
      <c r="C933" t="e">
        <f>Weighting!$F$21</f>
        <v>#NUM!</v>
      </c>
      <c r="D933" t="e">
        <f>IF(C933=1,'Data Transformation'!$G$3+0.5*'Data Transformation'!$W$25,IF(C934=1,D934-'Data Transformation'!$W$25,FALSE))</f>
        <v>#NUM!</v>
      </c>
      <c r="E933">
        <f t="array" ref="E933">IF(ISLOGICAL(D933),"",FREQUENCY(IF('Data Transformation'!$B$425:$B$8425='Bin Analysis'!$B915,'Data Transformation'!$G$425:$G$8425),D933))</f>
        <v>2001</v>
      </c>
      <c r="F933">
        <f t="shared" si="114"/>
        <v>0</v>
      </c>
      <c r="G933">
        <f>Weighting!$H$21</f>
        <v>0</v>
      </c>
      <c r="H933">
        <f t="array" ref="H933">FREQUENCY(IF('Data Transformation'!$B$4:$B$8425=B915,'Data Transformation'!$G$4:$G$8425),'Bin Analysis'!$B933)</f>
        <v>2073</v>
      </c>
      <c r="I933">
        <f t="shared" si="115"/>
        <v>0</v>
      </c>
      <c r="J933">
        <f t="shared" si="116"/>
        <v>0</v>
      </c>
      <c r="K933">
        <f>J933*Weighting!$W$21</f>
        <v>0</v>
      </c>
      <c r="M933" s="14"/>
    </row>
    <row r="934" spans="1:25" x14ac:dyDescent="0.25">
      <c r="A934" s="32" t="str">
        <f>IF(Weighting!$P$22&gt;0,B934,"")</f>
        <v/>
      </c>
      <c r="B934" t="e">
        <f>Weighting!$C$22</f>
        <v>#DIV/0!</v>
      </c>
      <c r="C934" t="e">
        <f>Weighting!$F$22</f>
        <v>#NUM!</v>
      </c>
      <c r="D934" t="e">
        <f>IF(C934=1,'Data Transformation'!$G$3+0.5*'Data Transformation'!$W$25,IF(C935=1,D935-'Data Transformation'!$W$25,FALSE))</f>
        <v>#NUM!</v>
      </c>
      <c r="E934">
        <f t="array" ref="E934">IF(ISLOGICAL(D934),"",FREQUENCY(IF('Data Transformation'!$B$425:$B$8425='Bin Analysis'!$B915,'Data Transformation'!$G$425:$G$8425),D934))</f>
        <v>2001</v>
      </c>
      <c r="F934">
        <f t="shared" si="114"/>
        <v>0</v>
      </c>
      <c r="G934">
        <f>Weighting!$H$22</f>
        <v>0</v>
      </c>
      <c r="H934">
        <f t="array" ref="H934">FREQUENCY(IF('Data Transformation'!$B$4:$B$8425=B915,'Data Transformation'!$G$4:$G$8425),'Bin Analysis'!$B934)</f>
        <v>2073</v>
      </c>
      <c r="I934">
        <f t="shared" si="115"/>
        <v>0</v>
      </c>
      <c r="J934">
        <f t="shared" si="116"/>
        <v>0</v>
      </c>
      <c r="K934">
        <f>J934*Weighting!$W$22</f>
        <v>0</v>
      </c>
      <c r="M934" s="14"/>
    </row>
    <row r="935" spans="1:25" x14ac:dyDescent="0.25">
      <c r="A935" s="32" t="str">
        <f>IF(Weighting!$P$23&gt;0,B935,"")</f>
        <v/>
      </c>
      <c r="B935" t="e">
        <f>Weighting!$C$23</f>
        <v>#DIV/0!</v>
      </c>
      <c r="C935" t="e">
        <f>Weighting!$F$23</f>
        <v>#NUM!</v>
      </c>
      <c r="D935" t="e">
        <f>IF(C935=1,'Data Transformation'!$G$3+0.5*'Data Transformation'!$W$25,IF(C936=1,D936-'Data Transformation'!$W$25,FALSE))</f>
        <v>#NUM!</v>
      </c>
      <c r="E935">
        <f t="array" ref="E935">IF(ISLOGICAL(D935),"",FREQUENCY(IF('Data Transformation'!$B$425:$B$8425='Bin Analysis'!$B915,'Data Transformation'!$G$425:$G$8425),D935))</f>
        <v>2001</v>
      </c>
      <c r="F935">
        <f t="shared" si="114"/>
        <v>0</v>
      </c>
      <c r="G935">
        <f>Weighting!$H$23</f>
        <v>0</v>
      </c>
      <c r="H935">
        <f t="array" ref="H935">FREQUENCY(IF('Data Transformation'!$B$4:$B$8425=B915,'Data Transformation'!$G$4:$G$8425),'Bin Analysis'!$B935)</f>
        <v>2073</v>
      </c>
      <c r="I935">
        <f t="shared" si="115"/>
        <v>0</v>
      </c>
      <c r="J935">
        <f t="shared" si="116"/>
        <v>0</v>
      </c>
      <c r="K935">
        <f>J935*Weighting!$W$23</f>
        <v>0</v>
      </c>
      <c r="M935" s="14"/>
    </row>
    <row r="936" spans="1:25" x14ac:dyDescent="0.25">
      <c r="A936" s="32" t="str">
        <f>IF(Weighting!$P$24&gt;0,B936,"")</f>
        <v/>
      </c>
      <c r="B936" t="e">
        <f>Weighting!$C$24</f>
        <v>#DIV/0!</v>
      </c>
      <c r="C936" t="e">
        <f>Weighting!$F$24</f>
        <v>#NUM!</v>
      </c>
      <c r="D936" t="e">
        <f>IF(C936=1,'Data Transformation'!$G$3+0.5*'Data Transformation'!$W$25,IF(C937=1,D937-'Data Transformation'!$W$25,FALSE))</f>
        <v>#NUM!</v>
      </c>
      <c r="E936">
        <f t="array" ref="E936">IF(ISLOGICAL(D936),"",FREQUENCY(IF('Data Transformation'!$B$425:$B$8425='Bin Analysis'!$B915,'Data Transformation'!$G$425:$G$8425),D936))</f>
        <v>2001</v>
      </c>
      <c r="F936">
        <f t="shared" si="114"/>
        <v>0</v>
      </c>
      <c r="G936">
        <f>Weighting!$H$24</f>
        <v>0</v>
      </c>
      <c r="H936">
        <f t="array" ref="H936">FREQUENCY(IF('Data Transformation'!$B$4:$B$8425=B915,'Data Transformation'!$G$4:$G$8425),'Bin Analysis'!$B936)</f>
        <v>2073</v>
      </c>
      <c r="I936">
        <f t="shared" si="115"/>
        <v>0</v>
      </c>
      <c r="J936">
        <f t="shared" si="116"/>
        <v>0</v>
      </c>
      <c r="K936">
        <f>J936*Weighting!$W$24</f>
        <v>0</v>
      </c>
      <c r="M936" s="14"/>
    </row>
    <row r="937" spans="1:25" x14ac:dyDescent="0.25">
      <c r="A937" s="32" t="str">
        <f>IF(Weighting!$P$25&gt;0,B937,"")</f>
        <v/>
      </c>
      <c r="B937" t="e">
        <f>Weighting!$C$25</f>
        <v>#DIV/0!</v>
      </c>
      <c r="C937" t="e">
        <f>Weighting!$F$25</f>
        <v>#NUM!</v>
      </c>
      <c r="D937" t="e">
        <f>IF(C937=1,'Data Transformation'!$G$3+0.5*'Data Transformation'!$W$25,IF(C938=1,D938-'Data Transformation'!$W$25,FALSE))</f>
        <v>#NUM!</v>
      </c>
      <c r="E937">
        <f t="array" ref="E937">IF(ISLOGICAL(D937),"",FREQUENCY(IF('Data Transformation'!$B$425:$B$8425='Bin Analysis'!$B915,'Data Transformation'!$G$425:$G$8425),D937))</f>
        <v>2001</v>
      </c>
      <c r="F937">
        <f t="shared" si="114"/>
        <v>0</v>
      </c>
      <c r="G937">
        <f>Weighting!$H$25</f>
        <v>0</v>
      </c>
      <c r="H937">
        <f t="array" ref="H937">FREQUENCY(IF('Data Transformation'!$B$4:$B$8425=B915,'Data Transformation'!$G$4:$G$8425),'Bin Analysis'!$B937)</f>
        <v>2073</v>
      </c>
      <c r="I937">
        <f t="shared" si="115"/>
        <v>0</v>
      </c>
      <c r="J937">
        <f t="shared" si="116"/>
        <v>0</v>
      </c>
      <c r="K937">
        <f>J937*Weighting!$W$25</f>
        <v>0</v>
      </c>
      <c r="M937" s="14"/>
    </row>
    <row r="938" spans="1:25" x14ac:dyDescent="0.25">
      <c r="O938"/>
      <c r="P938"/>
      <c r="Q938"/>
      <c r="R938"/>
    </row>
    <row r="939" spans="1:25" ht="23.25" x14ac:dyDescent="0.35">
      <c r="A939" s="21" t="s">
        <v>0</v>
      </c>
      <c r="B939" s="21" t="str">
        <f>IFERROR(VLOOKUP(C939,'Data Transformation'!$L$6:$M$426,2,FALSE),"")</f>
        <v/>
      </c>
      <c r="C939" s="21">
        <f>C915+1</f>
        <v>39</v>
      </c>
      <c r="D939" s="21"/>
      <c r="E939" s="21"/>
      <c r="F939" s="21"/>
      <c r="G939" s="21"/>
      <c r="H939" s="22"/>
      <c r="I939" s="22"/>
      <c r="J939" s="22"/>
      <c r="K939" s="21"/>
      <c r="L939" s="21" t="str">
        <f>B939</f>
        <v/>
      </c>
      <c r="M939" s="23" t="e">
        <f>INDEX('Data Transformation'!$O$4:$O$424,MATCH($B939,'Data Transformation'!$M$4:$M$424,0),MATCH($M$2,'Data Transformation'!$O$3,0))</f>
        <v>#N/A</v>
      </c>
      <c r="N939" s="27" t="e">
        <f>IF('Input and Summary Results'!$J$16="minimum",'Bin Analysis'!X940/(M939-1),'Bin Analysis'!Y939/('Bin Analysis'!M939-1))</f>
        <v>#N/A</v>
      </c>
      <c r="O939" s="27" t="e">
        <f>IF(M939=FALSE,NA(),(VLOOKUP(1,C942:K961,4,FALSE))/(M939-1))</f>
        <v>#N/A</v>
      </c>
      <c r="P939" s="27" t="e">
        <f>IF(M939=FALSE,NA(),SUM(J942:J961)/Weighting!$S$5)</f>
        <v>#N/A</v>
      </c>
      <c r="Q939" s="27" t="e">
        <f>IF(M939=FALSE,NA(),SUM(K942:K961)/Weighting!$S$6)</f>
        <v>#N/A</v>
      </c>
      <c r="R939" s="27" t="e">
        <f>IF(M939=FALSE,NA(),(VLOOKUP(1,G942:K961,3,FALSE))/(M939-1))</f>
        <v>#N/A</v>
      </c>
      <c r="S939" s="22" t="e">
        <f>IF(M939=FALSE,NA(),IF(SUM(J942:J961)=2,"yes","no"))</f>
        <v>#N/A</v>
      </c>
      <c r="X939" s="2" cm="2">
        <f t="array" ref="X939:X940">FREQUENCY(IF('Data Transformation'!$B$425:$B$6424='Bin Analysis'!L939,'Data Transformation'!$G$425:$G$6424),'Data Transformation'!$U$11)</f>
        <v>0</v>
      </c>
      <c r="Y939" s="2" cm="2">
        <f t="array" ref="Y939:Y940">FREQUENCY(IF('Data Transformation'!$B$425:$B$6424='Bin Analysis'!L939,'Data Transformation'!$G$425:$G$6424),'Data Transformation'!$U$12)</f>
        <v>0</v>
      </c>
    </row>
    <row r="940" spans="1:25" x14ac:dyDescent="0.25">
      <c r="A940" s="14" t="s">
        <v>67</v>
      </c>
      <c r="B940" t="s">
        <v>47</v>
      </c>
      <c r="C940" t="s">
        <v>5</v>
      </c>
      <c r="D940" t="s">
        <v>100</v>
      </c>
      <c r="E940" t="s">
        <v>101</v>
      </c>
      <c r="F940" t="s">
        <v>102</v>
      </c>
      <c r="G940" t="s">
        <v>70</v>
      </c>
      <c r="H940" t="s">
        <v>31</v>
      </c>
      <c r="I940" t="s">
        <v>32</v>
      </c>
      <c r="J940" t="s">
        <v>46</v>
      </c>
      <c r="K940" s="14" t="s">
        <v>45</v>
      </c>
      <c r="M940" s="14"/>
      <c r="X940" s="2">
        <v>0</v>
      </c>
      <c r="Y940" s="2">
        <v>0</v>
      </c>
    </row>
    <row r="941" spans="1:25" x14ac:dyDescent="0.25">
      <c r="A941" s="32"/>
      <c r="D941" t="e">
        <f>IF(C941=1,'Data Transformation'!$G$3+0.5*'Data Transformation'!$W$25,IF(C942=1,D942-'Data Transformation'!$W$25,FALSE))</f>
        <v>#NUM!</v>
      </c>
      <c r="E941">
        <f t="array" ref="E941">IF(ISLOGICAL(D941),"",FREQUENCY(IF('Data Transformation'!$B$425:$B$8425='Bin Analysis'!$B939,'Data Transformation'!$G$425:$G$8425),D941))</f>
        <v>2001</v>
      </c>
      <c r="F941" t="e">
        <f>IF(ISLOGICAL(D941),"",E941-E940)</f>
        <v>#VALUE!</v>
      </c>
      <c r="M941" s="14"/>
    </row>
    <row r="942" spans="1:25" x14ac:dyDescent="0.25">
      <c r="A942" s="32" t="e">
        <f>IF(Weighting!$P$6&gt;0,B942,"")</f>
        <v>#NUM!</v>
      </c>
      <c r="B942" t="e">
        <f>Weighting!$C$6</f>
        <v>#DIV/0!</v>
      </c>
      <c r="C942" t="e">
        <f>Weighting!$F$6</f>
        <v>#NUM!</v>
      </c>
      <c r="D942" t="e">
        <f>IF(C942=1,'Data Transformation'!$G$3+0.5*'Data Transformation'!$W$25,IF(C943=1,D943-'Data Transformation'!$W$25,FALSE))</f>
        <v>#NUM!</v>
      </c>
      <c r="E942">
        <f t="array" ref="E942">IF(ISLOGICAL(D942),"",FREQUENCY(IF('Data Transformation'!$B$425:$B$8425='Bin Analysis'!$B939,'Data Transformation'!$G$425:$G$8425),D942))</f>
        <v>2001</v>
      </c>
      <c r="F942">
        <f>IF(ISLOGICAL(D942),"",E942-E941)</f>
        <v>0</v>
      </c>
      <c r="G942">
        <f>Weighting!$H$6</f>
        <v>1</v>
      </c>
      <c r="H942">
        <f t="array" ref="H942">FREQUENCY(IF('Data Transformation'!$B$4:$B$8425=B939,'Data Transformation'!$G$4:$G$8425),'Bin Analysis'!$B942)</f>
        <v>2073</v>
      </c>
      <c r="I942">
        <f>H942-H941</f>
        <v>2073</v>
      </c>
      <c r="J942">
        <f>IF(I942=0,0,1)</f>
        <v>1</v>
      </c>
      <c r="K942" t="e">
        <f>J942*Weighting!$W$6</f>
        <v>#NUM!</v>
      </c>
      <c r="M942" s="14"/>
    </row>
    <row r="943" spans="1:25" x14ac:dyDescent="0.25">
      <c r="A943" s="32" t="str">
        <f>IF(Weighting!$P$7&gt;0,B943,"")</f>
        <v/>
      </c>
      <c r="B943" t="e">
        <f>Weighting!$C$7</f>
        <v>#DIV/0!</v>
      </c>
      <c r="C943" t="e">
        <f>Weighting!$F$7</f>
        <v>#NUM!</v>
      </c>
      <c r="D943" t="e">
        <f>IF(C943=1,'Data Transformation'!$G$3+0.5*'Data Transformation'!$W$25,IF(C944=1,D944-'Data Transformation'!$W$25,FALSE))</f>
        <v>#NUM!</v>
      </c>
      <c r="E943">
        <f t="array" ref="E943">IF(ISLOGICAL(D943),"",FREQUENCY(IF('Data Transformation'!$B$425:$B$8425='Bin Analysis'!$B939,'Data Transformation'!$G$425:$G$8425),D943))</f>
        <v>2001</v>
      </c>
      <c r="F943">
        <f t="shared" ref="F943:F961" si="117">IF(ISLOGICAL(D943),"",E943-E942)</f>
        <v>0</v>
      </c>
      <c r="G943">
        <f>Weighting!$H$7</f>
        <v>0</v>
      </c>
      <c r="H943">
        <f t="array" ref="H943">FREQUENCY(IF('Data Transformation'!$B$4:$B$8425=B939,'Data Transformation'!$G$4:$G$8425),'Bin Analysis'!$B943)</f>
        <v>2073</v>
      </c>
      <c r="I943">
        <f t="shared" ref="I943:I961" si="118">H943-H942</f>
        <v>0</v>
      </c>
      <c r="J943">
        <f>IF(I943=0,0,1)</f>
        <v>0</v>
      </c>
      <c r="K943">
        <f>J943*Weighting!$W$7</f>
        <v>0</v>
      </c>
      <c r="M943" s="14"/>
    </row>
    <row r="944" spans="1:25" x14ac:dyDescent="0.25">
      <c r="A944" s="32" t="str">
        <f>IF(Weighting!$P$8&gt;0,B944,"")</f>
        <v/>
      </c>
      <c r="B944" t="e">
        <f>Weighting!$C$8</f>
        <v>#DIV/0!</v>
      </c>
      <c r="C944" t="e">
        <f>Weighting!$F$8</f>
        <v>#NUM!</v>
      </c>
      <c r="D944" t="e">
        <f>IF(C944=1,'Data Transformation'!$G$3+0.5*'Data Transformation'!$W$25,IF(C945=1,D945-'Data Transformation'!$W$25,FALSE))</f>
        <v>#NUM!</v>
      </c>
      <c r="E944">
        <f t="array" ref="E944">IF(ISLOGICAL(D944),"",FREQUENCY(IF('Data Transformation'!$B$425:$B$8425='Bin Analysis'!$B939,'Data Transformation'!$G$425:$G$8425),D944))</f>
        <v>2001</v>
      </c>
      <c r="F944">
        <f t="shared" si="117"/>
        <v>0</v>
      </c>
      <c r="G944">
        <f>Weighting!$H$8</f>
        <v>0</v>
      </c>
      <c r="H944">
        <f t="array" ref="H944">FREQUENCY(IF('Data Transformation'!$B$4:$B$8425=B939,'Data Transformation'!$G$4:$G$8425),'Bin Analysis'!$B944)</f>
        <v>2073</v>
      </c>
      <c r="I944">
        <f t="shared" si="118"/>
        <v>0</v>
      </c>
      <c r="J944">
        <f t="shared" ref="J944:J961" si="119">IF(I944=0,0,1)</f>
        <v>0</v>
      </c>
      <c r="K944">
        <f>J944*Weighting!$W$8</f>
        <v>0</v>
      </c>
      <c r="M944" s="14"/>
    </row>
    <row r="945" spans="1:13" x14ac:dyDescent="0.25">
      <c r="A945" s="32" t="str">
        <f>IF(Weighting!$P$9&gt;0,B945,"")</f>
        <v/>
      </c>
      <c r="B945" s="50" t="e">
        <f>Weighting!$C$9</f>
        <v>#DIV/0!</v>
      </c>
      <c r="C945" t="e">
        <f>Weighting!$F$9</f>
        <v>#NUM!</v>
      </c>
      <c r="D945" t="e">
        <f>IF(C945=1,'Data Transformation'!$G$3+0.5*'Data Transformation'!$W$25,IF(C946=1,D946-'Data Transformation'!$W$25,FALSE))</f>
        <v>#NUM!</v>
      </c>
      <c r="E945">
        <f t="array" ref="E945">IF(ISLOGICAL(D945),"",FREQUENCY(IF('Data Transformation'!$B$425:$B$8425='Bin Analysis'!$B939,'Data Transformation'!$G$425:$G$8425),D945))</f>
        <v>2001</v>
      </c>
      <c r="F945">
        <f t="shared" si="117"/>
        <v>0</v>
      </c>
      <c r="G945">
        <f>Weighting!$H$9</f>
        <v>0</v>
      </c>
      <c r="H945">
        <f t="array" ref="H945">FREQUENCY(IF('Data Transformation'!$B$4:$B$8425=B939,'Data Transformation'!$G$4:$G$8425),'Bin Analysis'!$B945)</f>
        <v>2073</v>
      </c>
      <c r="I945">
        <f t="shared" si="118"/>
        <v>0</v>
      </c>
      <c r="J945">
        <f t="shared" si="119"/>
        <v>0</v>
      </c>
      <c r="K945">
        <f>J945*Weighting!$W$9</f>
        <v>0</v>
      </c>
      <c r="M945" s="14"/>
    </row>
    <row r="946" spans="1:13" x14ac:dyDescent="0.25">
      <c r="A946" s="32" t="str">
        <f>IF(Weighting!$P$10&gt;0,B946,"")</f>
        <v/>
      </c>
      <c r="B946" t="e">
        <f>Weighting!$C$10</f>
        <v>#DIV/0!</v>
      </c>
      <c r="C946" t="e">
        <f>Weighting!$F$10</f>
        <v>#NUM!</v>
      </c>
      <c r="D946" t="e">
        <f>IF(C946=1,'Data Transformation'!$G$3+0.5*'Data Transformation'!$W$25,IF(C947=1,D947-'Data Transformation'!$W$25,FALSE))</f>
        <v>#NUM!</v>
      </c>
      <c r="E946">
        <f t="array" ref="E946">IF(ISLOGICAL(D946),"",FREQUENCY(IF('Data Transformation'!$B$425:$B$8425='Bin Analysis'!$B939,'Data Transformation'!$G$425:$G$8425),D946))</f>
        <v>2001</v>
      </c>
      <c r="F946">
        <f t="shared" si="117"/>
        <v>0</v>
      </c>
      <c r="G946">
        <f>Weighting!$H$10</f>
        <v>0</v>
      </c>
      <c r="H946">
        <f t="array" ref="H946">FREQUENCY(IF('Data Transformation'!$B$4:$B$8425=B939,'Data Transformation'!$G$4:$G$8425),'Bin Analysis'!$B946)</f>
        <v>2073</v>
      </c>
      <c r="I946">
        <f t="shared" si="118"/>
        <v>0</v>
      </c>
      <c r="J946">
        <f t="shared" si="119"/>
        <v>0</v>
      </c>
      <c r="K946">
        <f>J946*Weighting!$W$10</f>
        <v>0</v>
      </c>
      <c r="M946" s="14"/>
    </row>
    <row r="947" spans="1:13" x14ac:dyDescent="0.25">
      <c r="A947" s="32" t="str">
        <f>IF(Weighting!$P$11&gt;0,B947,"")</f>
        <v/>
      </c>
      <c r="B947" t="e">
        <f>Weighting!$C$11</f>
        <v>#DIV/0!</v>
      </c>
      <c r="C947" t="e">
        <f>Weighting!$F$11</f>
        <v>#NUM!</v>
      </c>
      <c r="D947" t="e">
        <f>IF(C947=1,'Data Transformation'!$G$3+0.5*'Data Transformation'!$W$25,IF(C948=1,D948-'Data Transformation'!$W$25,FALSE))</f>
        <v>#NUM!</v>
      </c>
      <c r="E947">
        <f t="array" ref="E947">IF(ISLOGICAL(D947),"",FREQUENCY(IF('Data Transformation'!$B$425:$B$8425='Bin Analysis'!$B939,'Data Transformation'!$G$425:$G$8425),D947))</f>
        <v>2001</v>
      </c>
      <c r="F947">
        <f t="shared" si="117"/>
        <v>0</v>
      </c>
      <c r="G947">
        <f>Weighting!$H$11</f>
        <v>0</v>
      </c>
      <c r="H947">
        <f t="array" ref="H947">FREQUENCY(IF('Data Transformation'!$B$4:$B$8425=B939,'Data Transformation'!$G$4:$G$8425),'Bin Analysis'!$B947)</f>
        <v>2073</v>
      </c>
      <c r="I947">
        <f t="shared" si="118"/>
        <v>0</v>
      </c>
      <c r="J947">
        <f t="shared" si="119"/>
        <v>0</v>
      </c>
      <c r="K947">
        <f>J947*Weighting!$W$11</f>
        <v>0</v>
      </c>
      <c r="M947" s="14"/>
    </row>
    <row r="948" spans="1:13" x14ac:dyDescent="0.25">
      <c r="A948" s="32" t="str">
        <f>IF(Weighting!$P$12&gt;0,B948,"")</f>
        <v/>
      </c>
      <c r="B948" t="e">
        <f>Weighting!$C$12</f>
        <v>#DIV/0!</v>
      </c>
      <c r="C948" t="e">
        <f>Weighting!$F$12</f>
        <v>#NUM!</v>
      </c>
      <c r="D948" t="e">
        <f>IF(C948=1,'Data Transformation'!$G$3+0.5*'Data Transformation'!$W$25,IF(C949=1,D949-'Data Transformation'!$W$25,FALSE))</f>
        <v>#NUM!</v>
      </c>
      <c r="E948">
        <f t="array" ref="E948">IF(ISLOGICAL(D948),"",FREQUENCY(IF('Data Transformation'!$B$425:$B$8425='Bin Analysis'!$B939,'Data Transformation'!$G$425:$G$8425),D948))</f>
        <v>2001</v>
      </c>
      <c r="F948">
        <f t="shared" si="117"/>
        <v>0</v>
      </c>
      <c r="G948">
        <f>Weighting!$H$12</f>
        <v>0</v>
      </c>
      <c r="H948">
        <f t="array" ref="H948">FREQUENCY(IF('Data Transformation'!$B$4:$B$8425=B939,'Data Transformation'!$G$4:$G$8425),'Bin Analysis'!$B948)</f>
        <v>2073</v>
      </c>
      <c r="I948">
        <f t="shared" si="118"/>
        <v>0</v>
      </c>
      <c r="J948">
        <f t="shared" si="119"/>
        <v>0</v>
      </c>
      <c r="K948">
        <f>J948*Weighting!$W$12</f>
        <v>0</v>
      </c>
      <c r="M948" s="14"/>
    </row>
    <row r="949" spans="1:13" x14ac:dyDescent="0.25">
      <c r="A949" s="32" t="str">
        <f>IF(Weighting!$P$13&gt;0,B949,"")</f>
        <v/>
      </c>
      <c r="B949" t="e">
        <f>Weighting!$C$13</f>
        <v>#DIV/0!</v>
      </c>
      <c r="C949" t="e">
        <f>Weighting!$F$13</f>
        <v>#NUM!</v>
      </c>
      <c r="D949" t="e">
        <f>IF(C949=1,'Data Transformation'!$G$3+0.5*'Data Transformation'!$W$25,IF(C950=1,D950-'Data Transformation'!$W$25,FALSE))</f>
        <v>#NUM!</v>
      </c>
      <c r="E949">
        <f t="array" ref="E949">IF(ISLOGICAL(D949),"",FREQUENCY(IF('Data Transformation'!$B$425:$B$8425='Bin Analysis'!$B939,'Data Transformation'!$G$425:$G$8425),D949))</f>
        <v>2001</v>
      </c>
      <c r="F949">
        <f t="shared" si="117"/>
        <v>0</v>
      </c>
      <c r="G949">
        <f>Weighting!$H$13</f>
        <v>0</v>
      </c>
      <c r="H949">
        <f t="array" ref="H949">FREQUENCY(IF('Data Transformation'!$B$4:$B$8425=B939,'Data Transformation'!$G$4:$G$8425),'Bin Analysis'!$B949)</f>
        <v>2073</v>
      </c>
      <c r="I949">
        <f t="shared" si="118"/>
        <v>0</v>
      </c>
      <c r="J949">
        <f t="shared" si="119"/>
        <v>0</v>
      </c>
      <c r="K949">
        <f>J949*Weighting!$W$13</f>
        <v>0</v>
      </c>
      <c r="M949" s="14"/>
    </row>
    <row r="950" spans="1:13" x14ac:dyDescent="0.25">
      <c r="A950" s="32" t="str">
        <f>IF(Weighting!$P$14&gt;0,B950,"")</f>
        <v/>
      </c>
      <c r="B950" t="e">
        <f>Weighting!$C$14</f>
        <v>#DIV/0!</v>
      </c>
      <c r="C950" t="e">
        <f>Weighting!$F$14</f>
        <v>#NUM!</v>
      </c>
      <c r="D950" t="e">
        <f>IF(C950=1,'Data Transformation'!$G$3+0.5*'Data Transformation'!$W$25,IF(C951=1,D951-'Data Transformation'!$W$25,FALSE))</f>
        <v>#NUM!</v>
      </c>
      <c r="E950">
        <f t="array" ref="E950">IF(ISLOGICAL(D950),"",FREQUENCY(IF('Data Transformation'!$B$425:$B$8425='Bin Analysis'!$B939,'Data Transformation'!$G$425:$G$8425),D950))</f>
        <v>2001</v>
      </c>
      <c r="F950">
        <f t="shared" si="117"/>
        <v>0</v>
      </c>
      <c r="G950">
        <f>Weighting!$H$14</f>
        <v>0</v>
      </c>
      <c r="H950">
        <f t="array" ref="H950">FREQUENCY(IF('Data Transformation'!$B$4:$B$8425=B939,'Data Transformation'!$G$4:$G$8425),'Bin Analysis'!$B950)</f>
        <v>2073</v>
      </c>
      <c r="I950">
        <f t="shared" si="118"/>
        <v>0</v>
      </c>
      <c r="J950">
        <f t="shared" si="119"/>
        <v>0</v>
      </c>
      <c r="K950">
        <f>J950*Weighting!$W$14</f>
        <v>0</v>
      </c>
      <c r="M950" s="14"/>
    </row>
    <row r="951" spans="1:13" x14ac:dyDescent="0.25">
      <c r="A951" s="32" t="str">
        <f>IF(Weighting!$P$15&gt;0,B951,"")</f>
        <v/>
      </c>
      <c r="B951" t="e">
        <f>Weighting!$C$15</f>
        <v>#DIV/0!</v>
      </c>
      <c r="C951" t="e">
        <f>Weighting!$F$15</f>
        <v>#NUM!</v>
      </c>
      <c r="D951" t="e">
        <f>IF(C951=1,'Data Transformation'!$G$3+0.5*'Data Transformation'!$W$25,IF(C952=1,D952-'Data Transformation'!$W$25,FALSE))</f>
        <v>#NUM!</v>
      </c>
      <c r="E951">
        <f t="array" ref="E951">IF(ISLOGICAL(D951),"",FREQUENCY(IF('Data Transformation'!$B$425:$B$8425='Bin Analysis'!$B939,'Data Transformation'!$G$425:$G$8425),D951))</f>
        <v>2001</v>
      </c>
      <c r="F951">
        <f t="shared" si="117"/>
        <v>0</v>
      </c>
      <c r="G951">
        <f>Weighting!$H$15</f>
        <v>0</v>
      </c>
      <c r="H951">
        <f t="array" ref="H951">FREQUENCY(IF('Data Transformation'!$B$4:$B$8425=B939,'Data Transformation'!$G$4:$G$8425),'Bin Analysis'!$B951)</f>
        <v>2073</v>
      </c>
      <c r="I951">
        <f t="shared" si="118"/>
        <v>0</v>
      </c>
      <c r="J951">
        <f t="shared" si="119"/>
        <v>0</v>
      </c>
      <c r="K951">
        <f>J951*Weighting!$W$15</f>
        <v>0</v>
      </c>
      <c r="M951" s="14"/>
    </row>
    <row r="952" spans="1:13" x14ac:dyDescent="0.25">
      <c r="A952" s="32" t="str">
        <f>IF(Weighting!$P$16&gt;0,B952,"")</f>
        <v/>
      </c>
      <c r="B952" t="e">
        <f>Weighting!$C$16</f>
        <v>#DIV/0!</v>
      </c>
      <c r="C952" t="e">
        <f>Weighting!$F$16</f>
        <v>#NUM!</v>
      </c>
      <c r="D952" t="e">
        <f>IF(C952=1,'Data Transformation'!$G$3+0.5*'Data Transformation'!$W$25,IF(C953=1,D953-'Data Transformation'!$W$25,FALSE))</f>
        <v>#NUM!</v>
      </c>
      <c r="E952">
        <f t="array" ref="E952">IF(ISLOGICAL(D952),"",FREQUENCY(IF('Data Transformation'!$B$425:$B$8425='Bin Analysis'!$B939,'Data Transformation'!$G$425:$G$8425),D952))</f>
        <v>2001</v>
      </c>
      <c r="F952">
        <f t="shared" si="117"/>
        <v>0</v>
      </c>
      <c r="G952">
        <f>Weighting!$H$16</f>
        <v>0</v>
      </c>
      <c r="H952">
        <f t="array" ref="H952">FREQUENCY(IF('Data Transformation'!$B$4:$B$8425=B939,'Data Transformation'!$G$4:$G$8425),'Bin Analysis'!$B952)</f>
        <v>2073</v>
      </c>
      <c r="I952">
        <f t="shared" si="118"/>
        <v>0</v>
      </c>
      <c r="J952">
        <f t="shared" si="119"/>
        <v>0</v>
      </c>
      <c r="K952">
        <f>J952*Weighting!$W$16</f>
        <v>0</v>
      </c>
      <c r="M952" s="14"/>
    </row>
    <row r="953" spans="1:13" x14ac:dyDescent="0.25">
      <c r="A953" s="32" t="str">
        <f>IF(Weighting!$P$17&gt;0,B953,"")</f>
        <v/>
      </c>
      <c r="B953" t="e">
        <f>Weighting!$C$17</f>
        <v>#DIV/0!</v>
      </c>
      <c r="C953" t="e">
        <f>Weighting!$F$17</f>
        <v>#NUM!</v>
      </c>
      <c r="D953" t="e">
        <f>IF(C953=1,'Data Transformation'!$G$3+0.5*'Data Transformation'!$W$25,IF(C954=1,D954-'Data Transformation'!$W$25,FALSE))</f>
        <v>#NUM!</v>
      </c>
      <c r="E953">
        <f t="array" ref="E953">IF(ISLOGICAL(D953),"",FREQUENCY(IF('Data Transformation'!$B$425:$B$8425='Bin Analysis'!$B939,'Data Transformation'!$G$425:$G$8425),D953))</f>
        <v>2001</v>
      </c>
      <c r="F953">
        <f t="shared" si="117"/>
        <v>0</v>
      </c>
      <c r="G953">
        <f>Weighting!$H$17</f>
        <v>0</v>
      </c>
      <c r="H953">
        <f t="array" ref="H953">FREQUENCY(IF('Data Transformation'!$B$4:$B$8425=B939,'Data Transformation'!$G$4:$G$8425),'Bin Analysis'!$B953)</f>
        <v>2073</v>
      </c>
      <c r="I953">
        <f t="shared" si="118"/>
        <v>0</v>
      </c>
      <c r="J953">
        <f t="shared" si="119"/>
        <v>0</v>
      </c>
      <c r="K953">
        <f>J953*Weighting!$W$17</f>
        <v>0</v>
      </c>
      <c r="M953" s="14"/>
    </row>
    <row r="954" spans="1:13" x14ac:dyDescent="0.25">
      <c r="A954" s="32" t="str">
        <f>IF(Weighting!$P$18&gt;0,B954,"")</f>
        <v/>
      </c>
      <c r="B954" t="e">
        <f>Weighting!$C$18</f>
        <v>#DIV/0!</v>
      </c>
      <c r="C954" t="e">
        <f>Weighting!$F$18</f>
        <v>#NUM!</v>
      </c>
      <c r="D954" t="e">
        <f>IF(C954=1,'Data Transformation'!$G$3+0.5*'Data Transformation'!$W$25,IF(C955=1,D955-'Data Transformation'!$W$25,FALSE))</f>
        <v>#NUM!</v>
      </c>
      <c r="E954">
        <f t="array" ref="E954">IF(ISLOGICAL(D954),"",FREQUENCY(IF('Data Transformation'!$B$425:$B$8425='Bin Analysis'!$B939,'Data Transformation'!$G$425:$G$8425),D954))</f>
        <v>2001</v>
      </c>
      <c r="F954">
        <f t="shared" si="117"/>
        <v>0</v>
      </c>
      <c r="G954">
        <f>Weighting!$H$18</f>
        <v>0</v>
      </c>
      <c r="H954">
        <f t="array" ref="H954">FREQUENCY(IF('Data Transformation'!$B$4:$B$8425=B939,'Data Transformation'!$G$4:$G$8425),'Bin Analysis'!$B954)</f>
        <v>2073</v>
      </c>
      <c r="I954">
        <f t="shared" si="118"/>
        <v>0</v>
      </c>
      <c r="J954">
        <f t="shared" si="119"/>
        <v>0</v>
      </c>
      <c r="K954">
        <f>J954*Weighting!$W$18</f>
        <v>0</v>
      </c>
      <c r="M954" s="14"/>
    </row>
    <row r="955" spans="1:13" x14ac:dyDescent="0.25">
      <c r="A955" s="32" t="str">
        <f>IF(Weighting!$P$19&gt;0,B955,"")</f>
        <v/>
      </c>
      <c r="B955" t="e">
        <f>Weighting!$C$19</f>
        <v>#DIV/0!</v>
      </c>
      <c r="C955" t="e">
        <f>Weighting!$F$19</f>
        <v>#NUM!</v>
      </c>
      <c r="D955" t="e">
        <f>IF(C955=1,'Data Transformation'!$G$3+0.5*'Data Transformation'!$W$25,IF(C956=1,D956-'Data Transformation'!$W$25,FALSE))</f>
        <v>#NUM!</v>
      </c>
      <c r="E955">
        <f t="array" ref="E955">IF(ISLOGICAL(D955),"",FREQUENCY(IF('Data Transformation'!$B$425:$B$8425='Bin Analysis'!$B939,'Data Transformation'!$G$425:$G$8425),D955))</f>
        <v>2001</v>
      </c>
      <c r="F955">
        <f t="shared" si="117"/>
        <v>0</v>
      </c>
      <c r="G955">
        <f>Weighting!$H$19</f>
        <v>0</v>
      </c>
      <c r="H955">
        <f t="array" ref="H955">FREQUENCY(IF('Data Transformation'!$B$4:$B$8425=B939,'Data Transformation'!$G$4:$G$8425),'Bin Analysis'!$B955)</f>
        <v>2073</v>
      </c>
      <c r="I955">
        <f t="shared" si="118"/>
        <v>0</v>
      </c>
      <c r="J955">
        <f t="shared" si="119"/>
        <v>0</v>
      </c>
      <c r="K955">
        <f>J955*Weighting!$W$19</f>
        <v>0</v>
      </c>
      <c r="M955" s="14"/>
    </row>
    <row r="956" spans="1:13" x14ac:dyDescent="0.25">
      <c r="A956" s="32" t="str">
        <f>IF(Weighting!$P$20&gt;0,B956,"")</f>
        <v/>
      </c>
      <c r="B956" t="e">
        <f>Weighting!$C$20</f>
        <v>#DIV/0!</v>
      </c>
      <c r="C956" t="e">
        <f>Weighting!$F$20</f>
        <v>#NUM!</v>
      </c>
      <c r="D956" t="e">
        <f>IF(C956=1,'Data Transformation'!$G$3+0.5*'Data Transformation'!$W$25,IF(C957=1,D957-'Data Transformation'!$W$25,FALSE))</f>
        <v>#NUM!</v>
      </c>
      <c r="E956">
        <f t="array" ref="E956">IF(ISLOGICAL(D956),"",FREQUENCY(IF('Data Transformation'!$B$425:$B$8425='Bin Analysis'!$B939,'Data Transformation'!$G$425:$G$8425),D956))</f>
        <v>2001</v>
      </c>
      <c r="F956">
        <f t="shared" si="117"/>
        <v>0</v>
      </c>
      <c r="G956">
        <f>Weighting!$H$20</f>
        <v>0</v>
      </c>
      <c r="H956">
        <f t="array" ref="H956">FREQUENCY(IF('Data Transformation'!$B$4:$B$8425=B939,'Data Transformation'!$G$4:$G$8425),'Bin Analysis'!$B956)</f>
        <v>2073</v>
      </c>
      <c r="I956">
        <f t="shared" si="118"/>
        <v>0</v>
      </c>
      <c r="J956">
        <f t="shared" si="119"/>
        <v>0</v>
      </c>
      <c r="K956">
        <f>J956*Weighting!$W$20</f>
        <v>0</v>
      </c>
      <c r="M956" s="14"/>
    </row>
    <row r="957" spans="1:13" x14ac:dyDescent="0.25">
      <c r="A957" s="32" t="str">
        <f>IF(Weighting!$P$21&gt;0,B957,"")</f>
        <v/>
      </c>
      <c r="B957" t="e">
        <f>Weighting!$C$21</f>
        <v>#DIV/0!</v>
      </c>
      <c r="C957" t="e">
        <f>Weighting!$F$21</f>
        <v>#NUM!</v>
      </c>
      <c r="D957" t="e">
        <f>IF(C957=1,'Data Transformation'!$G$3+0.5*'Data Transformation'!$W$25,IF(C958=1,D958-'Data Transformation'!$W$25,FALSE))</f>
        <v>#NUM!</v>
      </c>
      <c r="E957">
        <f t="array" ref="E957">IF(ISLOGICAL(D957),"",FREQUENCY(IF('Data Transformation'!$B$425:$B$8425='Bin Analysis'!$B939,'Data Transformation'!$G$425:$G$8425),D957))</f>
        <v>2001</v>
      </c>
      <c r="F957">
        <f t="shared" si="117"/>
        <v>0</v>
      </c>
      <c r="G957">
        <f>Weighting!$H$21</f>
        <v>0</v>
      </c>
      <c r="H957">
        <f t="array" ref="H957">FREQUENCY(IF('Data Transformation'!$B$4:$B$8425=B939,'Data Transformation'!$G$4:$G$8425),'Bin Analysis'!$B957)</f>
        <v>2073</v>
      </c>
      <c r="I957">
        <f t="shared" si="118"/>
        <v>0</v>
      </c>
      <c r="J957">
        <f t="shared" si="119"/>
        <v>0</v>
      </c>
      <c r="K957">
        <f>J957*Weighting!$W$21</f>
        <v>0</v>
      </c>
      <c r="M957" s="14"/>
    </row>
    <row r="958" spans="1:13" x14ac:dyDescent="0.25">
      <c r="A958" s="32" t="str">
        <f>IF(Weighting!$P$22&gt;0,B958,"")</f>
        <v/>
      </c>
      <c r="B958" t="e">
        <f>Weighting!$C$22</f>
        <v>#DIV/0!</v>
      </c>
      <c r="C958" t="e">
        <f>Weighting!$F$22</f>
        <v>#NUM!</v>
      </c>
      <c r="D958" t="e">
        <f>IF(C958=1,'Data Transformation'!$G$3+0.5*'Data Transformation'!$W$25,IF(C959=1,D959-'Data Transformation'!$W$25,FALSE))</f>
        <v>#NUM!</v>
      </c>
      <c r="E958">
        <f t="array" ref="E958">IF(ISLOGICAL(D958),"",FREQUENCY(IF('Data Transformation'!$B$425:$B$8425='Bin Analysis'!$B939,'Data Transformation'!$G$425:$G$8425),D958))</f>
        <v>2001</v>
      </c>
      <c r="F958">
        <f t="shared" si="117"/>
        <v>0</v>
      </c>
      <c r="G958">
        <f>Weighting!$H$22</f>
        <v>0</v>
      </c>
      <c r="H958">
        <f t="array" ref="H958">FREQUENCY(IF('Data Transformation'!$B$4:$B$8425=B939,'Data Transformation'!$G$4:$G$8425),'Bin Analysis'!$B958)</f>
        <v>2073</v>
      </c>
      <c r="I958">
        <f t="shared" si="118"/>
        <v>0</v>
      </c>
      <c r="J958">
        <f t="shared" si="119"/>
        <v>0</v>
      </c>
      <c r="K958">
        <f>J958*Weighting!$W$22</f>
        <v>0</v>
      </c>
      <c r="M958" s="14"/>
    </row>
    <row r="959" spans="1:13" x14ac:dyDescent="0.25">
      <c r="A959" s="32" t="str">
        <f>IF(Weighting!$P$23&gt;0,B959,"")</f>
        <v/>
      </c>
      <c r="B959" t="e">
        <f>Weighting!$C$23</f>
        <v>#DIV/0!</v>
      </c>
      <c r="C959" t="e">
        <f>Weighting!$F$23</f>
        <v>#NUM!</v>
      </c>
      <c r="D959" t="e">
        <f>IF(C959=1,'Data Transformation'!$G$3+0.5*'Data Transformation'!$W$25,IF(C960=1,D960-'Data Transformation'!$W$25,FALSE))</f>
        <v>#NUM!</v>
      </c>
      <c r="E959">
        <f t="array" ref="E959">IF(ISLOGICAL(D959),"",FREQUENCY(IF('Data Transformation'!$B$425:$B$8425='Bin Analysis'!$B939,'Data Transformation'!$G$425:$G$8425),D959))</f>
        <v>2001</v>
      </c>
      <c r="F959">
        <f t="shared" si="117"/>
        <v>0</v>
      </c>
      <c r="G959">
        <f>Weighting!$H$23</f>
        <v>0</v>
      </c>
      <c r="H959">
        <f t="array" ref="H959">FREQUENCY(IF('Data Transformation'!$B$4:$B$8425=B939,'Data Transformation'!$G$4:$G$8425),'Bin Analysis'!$B959)</f>
        <v>2073</v>
      </c>
      <c r="I959">
        <f t="shared" si="118"/>
        <v>0</v>
      </c>
      <c r="J959">
        <f t="shared" si="119"/>
        <v>0</v>
      </c>
      <c r="K959">
        <f>J959*Weighting!$W$23</f>
        <v>0</v>
      </c>
      <c r="M959" s="14"/>
    </row>
    <row r="960" spans="1:13" x14ac:dyDescent="0.25">
      <c r="A960" s="32" t="str">
        <f>IF(Weighting!$P$24&gt;0,B960,"")</f>
        <v/>
      </c>
      <c r="B960" t="e">
        <f>Weighting!$C$24</f>
        <v>#DIV/0!</v>
      </c>
      <c r="C960" t="e">
        <f>Weighting!$F$24</f>
        <v>#NUM!</v>
      </c>
      <c r="D960" t="e">
        <f>IF(C960=1,'Data Transformation'!$G$3+0.5*'Data Transformation'!$W$25,IF(C961=1,D961-'Data Transformation'!$W$25,FALSE))</f>
        <v>#NUM!</v>
      </c>
      <c r="E960">
        <f t="array" ref="E960">IF(ISLOGICAL(D960),"",FREQUENCY(IF('Data Transformation'!$B$425:$B$8425='Bin Analysis'!$B939,'Data Transformation'!$G$425:$G$8425),D960))</f>
        <v>2001</v>
      </c>
      <c r="F960">
        <f t="shared" si="117"/>
        <v>0</v>
      </c>
      <c r="G960">
        <f>Weighting!$H$24</f>
        <v>0</v>
      </c>
      <c r="H960">
        <f t="array" ref="H960">FREQUENCY(IF('Data Transformation'!$B$4:$B$8425=B939,'Data Transformation'!$G$4:$G$8425),'Bin Analysis'!$B960)</f>
        <v>2073</v>
      </c>
      <c r="I960">
        <f t="shared" si="118"/>
        <v>0</v>
      </c>
      <c r="J960">
        <f t="shared" si="119"/>
        <v>0</v>
      </c>
      <c r="K960">
        <f>J960*Weighting!$W$24</f>
        <v>0</v>
      </c>
      <c r="M960" s="14"/>
    </row>
    <row r="961" spans="1:25" x14ac:dyDescent="0.25">
      <c r="A961" s="32" t="str">
        <f>IF(Weighting!$P$25&gt;0,B961,"")</f>
        <v/>
      </c>
      <c r="B961" t="e">
        <f>Weighting!$C$25</f>
        <v>#DIV/0!</v>
      </c>
      <c r="C961" t="e">
        <f>Weighting!$F$25</f>
        <v>#NUM!</v>
      </c>
      <c r="D961" t="e">
        <f>IF(C961=1,'Data Transformation'!$G$3+0.5*'Data Transformation'!$W$25,IF(C962=1,D962-'Data Transformation'!$W$25,FALSE))</f>
        <v>#NUM!</v>
      </c>
      <c r="E961">
        <f t="array" ref="E961">IF(ISLOGICAL(D961),"",FREQUENCY(IF('Data Transformation'!$B$425:$B$8425='Bin Analysis'!$B939,'Data Transformation'!$G$425:$G$8425),D961))</f>
        <v>2001</v>
      </c>
      <c r="F961">
        <f t="shared" si="117"/>
        <v>0</v>
      </c>
      <c r="G961">
        <f>Weighting!$H$25</f>
        <v>0</v>
      </c>
      <c r="H961">
        <f t="array" ref="H961">FREQUENCY(IF('Data Transformation'!$B$4:$B$8425=B939,'Data Transformation'!$G$4:$G$8425),'Bin Analysis'!$B961)</f>
        <v>2073</v>
      </c>
      <c r="I961">
        <f t="shared" si="118"/>
        <v>0</v>
      </c>
      <c r="J961">
        <f t="shared" si="119"/>
        <v>0</v>
      </c>
      <c r="K961">
        <f>J961*Weighting!$W$25</f>
        <v>0</v>
      </c>
      <c r="M961" s="14"/>
    </row>
    <row r="962" spans="1:25" x14ac:dyDescent="0.25">
      <c r="N962" s="57"/>
      <c r="O962"/>
      <c r="P962"/>
      <c r="Q962"/>
      <c r="R962"/>
    </row>
    <row r="963" spans="1:25" ht="23.25" x14ac:dyDescent="0.35">
      <c r="A963" s="21" t="s">
        <v>0</v>
      </c>
      <c r="B963" s="21" t="str">
        <f>IFERROR(VLOOKUP(C963,'Data Transformation'!$L$6:$M$426,2,FALSE),"")</f>
        <v/>
      </c>
      <c r="C963" s="21">
        <f>C939+1</f>
        <v>40</v>
      </c>
      <c r="D963" s="21"/>
      <c r="E963" s="21"/>
      <c r="F963" s="21"/>
      <c r="G963" s="21"/>
      <c r="H963" s="22"/>
      <c r="I963" s="22"/>
      <c r="J963" s="22"/>
      <c r="K963" s="21"/>
      <c r="L963" s="21" t="str">
        <f>B963</f>
        <v/>
      </c>
      <c r="M963" s="23" t="e">
        <f>INDEX('Data Transformation'!$O$4:$O$424,MATCH($B963,'Data Transformation'!$M$4:$M$424,0),MATCH($M$2,'Data Transformation'!$O$3,0))</f>
        <v>#N/A</v>
      </c>
      <c r="N963" s="27" t="e">
        <f>IF('Input and Summary Results'!$J$16="minimum",'Bin Analysis'!X964/(M963-1),'Bin Analysis'!Y963/('Bin Analysis'!M963-1))</f>
        <v>#N/A</v>
      </c>
      <c r="O963" s="27" t="e">
        <f>IF(M963=FALSE,NA(),(VLOOKUP(1,C966:K985,4,FALSE))/(M963-1))</f>
        <v>#N/A</v>
      </c>
      <c r="P963" s="27" t="e">
        <f>IF(M963=FALSE,NA(),SUM(J966:J985)/Weighting!$S$5)</f>
        <v>#N/A</v>
      </c>
      <c r="Q963" s="27" t="e">
        <f>IF(M963=FALSE,NA(),SUM(K966:K985)/Weighting!$S$6)</f>
        <v>#N/A</v>
      </c>
      <c r="R963" s="27" t="e">
        <f>IF(M963=FALSE,NA(),(VLOOKUP(1,G966:K985,3,FALSE))/(M963-1))</f>
        <v>#N/A</v>
      </c>
      <c r="S963" s="22" t="e">
        <f>IF(M963=FALSE,NA(),IF(SUM(J966:J985)=2,"yes","no"))</f>
        <v>#N/A</v>
      </c>
      <c r="X963" s="2" cm="2">
        <f t="array" ref="X963:X964">FREQUENCY(IF('Data Transformation'!$B$425:$B$6424='Bin Analysis'!L963,'Data Transformation'!$G$425:$G$6424),'Data Transformation'!$U$11)</f>
        <v>0</v>
      </c>
      <c r="Y963" s="2" cm="2">
        <f t="array" ref="Y963:Y964">FREQUENCY(IF('Data Transformation'!$B$425:$B$6424='Bin Analysis'!L963,'Data Transformation'!$G$425:$G$6424),'Data Transformation'!$U$12)</f>
        <v>0</v>
      </c>
    </row>
    <row r="964" spans="1:25" x14ac:dyDescent="0.25">
      <c r="A964" s="14" t="s">
        <v>67</v>
      </c>
      <c r="B964" t="s">
        <v>47</v>
      </c>
      <c r="C964" t="s">
        <v>5</v>
      </c>
      <c r="D964" t="s">
        <v>100</v>
      </c>
      <c r="E964" t="s">
        <v>101</v>
      </c>
      <c r="F964" t="s">
        <v>102</v>
      </c>
      <c r="G964" t="s">
        <v>70</v>
      </c>
      <c r="H964" t="s">
        <v>31</v>
      </c>
      <c r="I964" t="s">
        <v>32</v>
      </c>
      <c r="J964" t="s">
        <v>46</v>
      </c>
      <c r="K964" s="14" t="s">
        <v>45</v>
      </c>
      <c r="M964" s="14"/>
      <c r="X964" s="2">
        <v>0</v>
      </c>
      <c r="Y964" s="2">
        <v>0</v>
      </c>
    </row>
    <row r="965" spans="1:25" x14ac:dyDescent="0.25">
      <c r="A965" s="32"/>
      <c r="D965" t="e">
        <f>IF(C965=1,'Data Transformation'!$G$3+0.5*'Data Transformation'!$W$25,IF(C966=1,D966-'Data Transformation'!$W$25,FALSE))</f>
        <v>#NUM!</v>
      </c>
      <c r="E965">
        <f t="array" ref="E965">IF(ISLOGICAL(D965),"",FREQUENCY(IF('Data Transformation'!$B$425:$B$8425='Bin Analysis'!$B963,'Data Transformation'!$G$425:$G$8425),D965))</f>
        <v>2001</v>
      </c>
      <c r="F965" t="e">
        <f>IF(ISLOGICAL(D965),"",E965-E964)</f>
        <v>#VALUE!</v>
      </c>
      <c r="M965" s="14"/>
    </row>
    <row r="966" spans="1:25" x14ac:dyDescent="0.25">
      <c r="A966" s="32" t="e">
        <f>IF(Weighting!$P$6&gt;0,B966,"")</f>
        <v>#NUM!</v>
      </c>
      <c r="B966" t="e">
        <f>Weighting!$C$6</f>
        <v>#DIV/0!</v>
      </c>
      <c r="C966" t="e">
        <f>Weighting!$F$6</f>
        <v>#NUM!</v>
      </c>
      <c r="D966" t="e">
        <f>IF(C966=1,'Data Transformation'!$G$3+0.5*'Data Transformation'!$W$25,IF(C967=1,D967-'Data Transformation'!$W$25,FALSE))</f>
        <v>#NUM!</v>
      </c>
      <c r="E966">
        <f t="array" ref="E966">IF(ISLOGICAL(D966),"",FREQUENCY(IF('Data Transformation'!$B$425:$B$8425='Bin Analysis'!$B963,'Data Transformation'!$G$425:$G$8425),D966))</f>
        <v>2001</v>
      </c>
      <c r="F966">
        <f>IF(ISLOGICAL(D966),"",E966-E965)</f>
        <v>0</v>
      </c>
      <c r="G966">
        <f>Weighting!$H$6</f>
        <v>1</v>
      </c>
      <c r="H966">
        <f t="array" ref="H966">FREQUENCY(IF('Data Transformation'!$B$4:$B$8425=B963,'Data Transformation'!$G$4:$G$8425),'Bin Analysis'!$B966)</f>
        <v>2073</v>
      </c>
      <c r="I966">
        <f>H966-H965</f>
        <v>2073</v>
      </c>
      <c r="J966">
        <f>IF(I966=0,0,1)</f>
        <v>1</v>
      </c>
      <c r="K966" t="e">
        <f>J966*Weighting!$W$6</f>
        <v>#NUM!</v>
      </c>
      <c r="M966" s="14"/>
    </row>
    <row r="967" spans="1:25" x14ac:dyDescent="0.25">
      <c r="A967" s="32" t="str">
        <f>IF(Weighting!$P$7&gt;0,B967,"")</f>
        <v/>
      </c>
      <c r="B967" t="e">
        <f>Weighting!$C$7</f>
        <v>#DIV/0!</v>
      </c>
      <c r="C967" t="e">
        <f>Weighting!$F$7</f>
        <v>#NUM!</v>
      </c>
      <c r="D967" t="e">
        <f>IF(C967=1,'Data Transformation'!$G$3+0.5*'Data Transformation'!$W$25,IF(C968=1,D968-'Data Transformation'!$W$25,FALSE))</f>
        <v>#NUM!</v>
      </c>
      <c r="E967">
        <f t="array" ref="E967">IF(ISLOGICAL(D967),"",FREQUENCY(IF('Data Transformation'!$B$425:$B$8425='Bin Analysis'!$B963,'Data Transformation'!$G$425:$G$8425),D967))</f>
        <v>2001</v>
      </c>
      <c r="F967">
        <f t="shared" ref="F967:F985" si="120">IF(ISLOGICAL(D967),"",E967-E966)</f>
        <v>0</v>
      </c>
      <c r="G967">
        <f>Weighting!$H$7</f>
        <v>0</v>
      </c>
      <c r="H967">
        <f t="array" ref="H967">FREQUENCY(IF('Data Transformation'!$B$4:$B$8425=B963,'Data Transformation'!$G$4:$G$8425),'Bin Analysis'!$B967)</f>
        <v>2073</v>
      </c>
      <c r="I967">
        <f t="shared" ref="I967:I985" si="121">H967-H966</f>
        <v>0</v>
      </c>
      <c r="J967">
        <f>IF(I967=0,0,1)</f>
        <v>0</v>
      </c>
      <c r="K967">
        <f>J967*Weighting!$W$7</f>
        <v>0</v>
      </c>
      <c r="M967" s="14"/>
    </row>
    <row r="968" spans="1:25" x14ac:dyDescent="0.25">
      <c r="A968" s="32" t="str">
        <f>IF(Weighting!$P$8&gt;0,B968,"")</f>
        <v/>
      </c>
      <c r="B968" t="e">
        <f>Weighting!$C$8</f>
        <v>#DIV/0!</v>
      </c>
      <c r="C968" t="e">
        <f>Weighting!$F$8</f>
        <v>#NUM!</v>
      </c>
      <c r="D968" t="e">
        <f>IF(C968=1,'Data Transformation'!$G$3+0.5*'Data Transformation'!$W$25,IF(C969=1,D969-'Data Transformation'!$W$25,FALSE))</f>
        <v>#NUM!</v>
      </c>
      <c r="E968">
        <f t="array" ref="E968">IF(ISLOGICAL(D968),"",FREQUENCY(IF('Data Transformation'!$B$425:$B$8425='Bin Analysis'!$B963,'Data Transformation'!$G$425:$G$8425),D968))</f>
        <v>2001</v>
      </c>
      <c r="F968">
        <f t="shared" si="120"/>
        <v>0</v>
      </c>
      <c r="G968">
        <f>Weighting!$H$8</f>
        <v>0</v>
      </c>
      <c r="H968">
        <f t="array" ref="H968">FREQUENCY(IF('Data Transformation'!$B$4:$B$8425=B963,'Data Transformation'!$G$4:$G$8425),'Bin Analysis'!$B968)</f>
        <v>2073</v>
      </c>
      <c r="I968">
        <f t="shared" si="121"/>
        <v>0</v>
      </c>
      <c r="J968">
        <f t="shared" ref="J968:J985" si="122">IF(I968=0,0,1)</f>
        <v>0</v>
      </c>
      <c r="K968">
        <f>J968*Weighting!$W$8</f>
        <v>0</v>
      </c>
      <c r="M968" s="14"/>
    </row>
    <row r="969" spans="1:25" x14ac:dyDescent="0.25">
      <c r="A969" s="32" t="str">
        <f>IF(Weighting!$P$9&gt;0,B969,"")</f>
        <v/>
      </c>
      <c r="B969" s="50" t="e">
        <f>Weighting!$C$9</f>
        <v>#DIV/0!</v>
      </c>
      <c r="C969" t="e">
        <f>Weighting!$F$9</f>
        <v>#NUM!</v>
      </c>
      <c r="D969" t="e">
        <f>IF(C969=1,'Data Transformation'!$G$3+0.5*'Data Transformation'!$W$25,IF(C970=1,D970-'Data Transformation'!$W$25,FALSE))</f>
        <v>#NUM!</v>
      </c>
      <c r="E969">
        <f t="array" ref="E969">IF(ISLOGICAL(D969),"",FREQUENCY(IF('Data Transformation'!$B$425:$B$8425='Bin Analysis'!$B963,'Data Transformation'!$G$425:$G$8425),D969))</f>
        <v>2001</v>
      </c>
      <c r="F969">
        <f t="shared" si="120"/>
        <v>0</v>
      </c>
      <c r="G969">
        <f>Weighting!$H$9</f>
        <v>0</v>
      </c>
      <c r="H969">
        <f t="array" ref="H969">FREQUENCY(IF('Data Transformation'!$B$4:$B$8425=B963,'Data Transformation'!$G$4:$G$8425),'Bin Analysis'!$B969)</f>
        <v>2073</v>
      </c>
      <c r="I969">
        <f t="shared" si="121"/>
        <v>0</v>
      </c>
      <c r="J969">
        <f t="shared" si="122"/>
        <v>0</v>
      </c>
      <c r="K969">
        <f>J969*Weighting!$W$9</f>
        <v>0</v>
      </c>
      <c r="M969" s="14"/>
    </row>
    <row r="970" spans="1:25" x14ac:dyDescent="0.25">
      <c r="A970" s="32" t="str">
        <f>IF(Weighting!$P$10&gt;0,B970,"")</f>
        <v/>
      </c>
      <c r="B970" t="e">
        <f>Weighting!$C$10</f>
        <v>#DIV/0!</v>
      </c>
      <c r="C970" t="e">
        <f>Weighting!$F$10</f>
        <v>#NUM!</v>
      </c>
      <c r="D970" t="e">
        <f>IF(C970=1,'Data Transformation'!$G$3+0.5*'Data Transformation'!$W$25,IF(C971=1,D971-'Data Transformation'!$W$25,FALSE))</f>
        <v>#NUM!</v>
      </c>
      <c r="E970">
        <f t="array" ref="E970">IF(ISLOGICAL(D970),"",FREQUENCY(IF('Data Transformation'!$B$425:$B$8425='Bin Analysis'!$B963,'Data Transformation'!$G$425:$G$8425),D970))</f>
        <v>2001</v>
      </c>
      <c r="F970">
        <f t="shared" si="120"/>
        <v>0</v>
      </c>
      <c r="G970">
        <f>Weighting!$H$10</f>
        <v>0</v>
      </c>
      <c r="H970">
        <f t="array" ref="H970">FREQUENCY(IF('Data Transformation'!$B$4:$B$8425=B963,'Data Transformation'!$G$4:$G$8425),'Bin Analysis'!$B970)</f>
        <v>2073</v>
      </c>
      <c r="I970">
        <f t="shared" si="121"/>
        <v>0</v>
      </c>
      <c r="J970">
        <f t="shared" si="122"/>
        <v>0</v>
      </c>
      <c r="K970">
        <f>J970*Weighting!$W$10</f>
        <v>0</v>
      </c>
      <c r="M970" s="14"/>
    </row>
    <row r="971" spans="1:25" x14ac:dyDescent="0.25">
      <c r="A971" s="32" t="str">
        <f>IF(Weighting!$P$11&gt;0,B971,"")</f>
        <v/>
      </c>
      <c r="B971" t="e">
        <f>Weighting!$C$11</f>
        <v>#DIV/0!</v>
      </c>
      <c r="C971" t="e">
        <f>Weighting!$F$11</f>
        <v>#NUM!</v>
      </c>
      <c r="D971" t="e">
        <f>IF(C971=1,'Data Transformation'!$G$3+0.5*'Data Transformation'!$W$25,IF(C972=1,D972-'Data Transformation'!$W$25,FALSE))</f>
        <v>#NUM!</v>
      </c>
      <c r="E971">
        <f t="array" ref="E971">IF(ISLOGICAL(D971),"",FREQUENCY(IF('Data Transformation'!$B$425:$B$8425='Bin Analysis'!$B963,'Data Transformation'!$G$425:$G$8425),D971))</f>
        <v>2001</v>
      </c>
      <c r="F971">
        <f t="shared" si="120"/>
        <v>0</v>
      </c>
      <c r="G971">
        <f>Weighting!$H$11</f>
        <v>0</v>
      </c>
      <c r="H971">
        <f t="array" ref="H971">FREQUENCY(IF('Data Transformation'!$B$4:$B$8425=B963,'Data Transformation'!$G$4:$G$8425),'Bin Analysis'!$B971)</f>
        <v>2073</v>
      </c>
      <c r="I971">
        <f t="shared" si="121"/>
        <v>0</v>
      </c>
      <c r="J971">
        <f t="shared" si="122"/>
        <v>0</v>
      </c>
      <c r="K971">
        <f>J971*Weighting!$W$11</f>
        <v>0</v>
      </c>
      <c r="M971" s="14"/>
    </row>
    <row r="972" spans="1:25" x14ac:dyDescent="0.25">
      <c r="A972" s="32" t="str">
        <f>IF(Weighting!$P$12&gt;0,B972,"")</f>
        <v/>
      </c>
      <c r="B972" t="e">
        <f>Weighting!$C$12</f>
        <v>#DIV/0!</v>
      </c>
      <c r="C972" t="e">
        <f>Weighting!$F$12</f>
        <v>#NUM!</v>
      </c>
      <c r="D972" t="e">
        <f>IF(C972=1,'Data Transformation'!$G$3+0.5*'Data Transformation'!$W$25,IF(C973=1,D973-'Data Transformation'!$W$25,FALSE))</f>
        <v>#NUM!</v>
      </c>
      <c r="E972">
        <f t="array" ref="E972">IF(ISLOGICAL(D972),"",FREQUENCY(IF('Data Transformation'!$B$425:$B$8425='Bin Analysis'!$B963,'Data Transformation'!$G$425:$G$8425),D972))</f>
        <v>2001</v>
      </c>
      <c r="F972">
        <f t="shared" si="120"/>
        <v>0</v>
      </c>
      <c r="G972">
        <f>Weighting!$H$12</f>
        <v>0</v>
      </c>
      <c r="H972">
        <f t="array" ref="H972">FREQUENCY(IF('Data Transformation'!$B$4:$B$8425=B963,'Data Transformation'!$G$4:$G$8425),'Bin Analysis'!$B972)</f>
        <v>2073</v>
      </c>
      <c r="I972">
        <f t="shared" si="121"/>
        <v>0</v>
      </c>
      <c r="J972">
        <f t="shared" si="122"/>
        <v>0</v>
      </c>
      <c r="K972">
        <f>J972*Weighting!$W$12</f>
        <v>0</v>
      </c>
      <c r="M972" s="14"/>
    </row>
    <row r="973" spans="1:25" x14ac:dyDescent="0.25">
      <c r="A973" s="32" t="str">
        <f>IF(Weighting!$P$13&gt;0,B973,"")</f>
        <v/>
      </c>
      <c r="B973" t="e">
        <f>Weighting!$C$13</f>
        <v>#DIV/0!</v>
      </c>
      <c r="C973" t="e">
        <f>Weighting!$F$13</f>
        <v>#NUM!</v>
      </c>
      <c r="D973" t="e">
        <f>IF(C973=1,'Data Transformation'!$G$3+0.5*'Data Transformation'!$W$25,IF(C974=1,D974-'Data Transformation'!$W$25,FALSE))</f>
        <v>#NUM!</v>
      </c>
      <c r="E973">
        <f t="array" ref="E973">IF(ISLOGICAL(D973),"",FREQUENCY(IF('Data Transformation'!$B$425:$B$8425='Bin Analysis'!$B963,'Data Transformation'!$G$425:$G$8425),D973))</f>
        <v>2001</v>
      </c>
      <c r="F973">
        <f t="shared" si="120"/>
        <v>0</v>
      </c>
      <c r="G973">
        <f>Weighting!$H$13</f>
        <v>0</v>
      </c>
      <c r="H973">
        <f t="array" ref="H973">FREQUENCY(IF('Data Transformation'!$B$4:$B$8425=B963,'Data Transformation'!$G$4:$G$8425),'Bin Analysis'!$B973)</f>
        <v>2073</v>
      </c>
      <c r="I973">
        <f t="shared" si="121"/>
        <v>0</v>
      </c>
      <c r="J973">
        <f t="shared" si="122"/>
        <v>0</v>
      </c>
      <c r="K973">
        <f>J973*Weighting!$W$13</f>
        <v>0</v>
      </c>
      <c r="M973" s="14"/>
    </row>
    <row r="974" spans="1:25" x14ac:dyDescent="0.25">
      <c r="A974" s="32" t="str">
        <f>IF(Weighting!$P$14&gt;0,B974,"")</f>
        <v/>
      </c>
      <c r="B974" t="e">
        <f>Weighting!$C$14</f>
        <v>#DIV/0!</v>
      </c>
      <c r="C974" t="e">
        <f>Weighting!$F$14</f>
        <v>#NUM!</v>
      </c>
      <c r="D974" t="e">
        <f>IF(C974=1,'Data Transformation'!$G$3+0.5*'Data Transformation'!$W$25,IF(C975=1,D975-'Data Transformation'!$W$25,FALSE))</f>
        <v>#NUM!</v>
      </c>
      <c r="E974">
        <f t="array" ref="E974">IF(ISLOGICAL(D974),"",FREQUENCY(IF('Data Transformation'!$B$425:$B$8425='Bin Analysis'!$B963,'Data Transformation'!$G$425:$G$8425),D974))</f>
        <v>2001</v>
      </c>
      <c r="F974">
        <f t="shared" si="120"/>
        <v>0</v>
      </c>
      <c r="G974">
        <f>Weighting!$H$14</f>
        <v>0</v>
      </c>
      <c r="H974">
        <f t="array" ref="H974">FREQUENCY(IF('Data Transformation'!$B$4:$B$8425=B963,'Data Transformation'!$G$4:$G$8425),'Bin Analysis'!$B974)</f>
        <v>2073</v>
      </c>
      <c r="I974">
        <f t="shared" si="121"/>
        <v>0</v>
      </c>
      <c r="J974">
        <f t="shared" si="122"/>
        <v>0</v>
      </c>
      <c r="K974">
        <f>J974*Weighting!$W$14</f>
        <v>0</v>
      </c>
      <c r="M974" s="14"/>
    </row>
    <row r="975" spans="1:25" x14ac:dyDescent="0.25">
      <c r="A975" s="32" t="str">
        <f>IF(Weighting!$P$15&gt;0,B975,"")</f>
        <v/>
      </c>
      <c r="B975" t="e">
        <f>Weighting!$C$15</f>
        <v>#DIV/0!</v>
      </c>
      <c r="C975" t="e">
        <f>Weighting!$F$15</f>
        <v>#NUM!</v>
      </c>
      <c r="D975" t="e">
        <f>IF(C975=1,'Data Transformation'!$G$3+0.5*'Data Transformation'!$W$25,IF(C976=1,D976-'Data Transformation'!$W$25,FALSE))</f>
        <v>#NUM!</v>
      </c>
      <c r="E975">
        <f t="array" ref="E975">IF(ISLOGICAL(D975),"",FREQUENCY(IF('Data Transformation'!$B$425:$B$8425='Bin Analysis'!$B963,'Data Transformation'!$G$425:$G$8425),D975))</f>
        <v>2001</v>
      </c>
      <c r="F975">
        <f t="shared" si="120"/>
        <v>0</v>
      </c>
      <c r="G975">
        <f>Weighting!$H$15</f>
        <v>0</v>
      </c>
      <c r="H975">
        <f t="array" ref="H975">FREQUENCY(IF('Data Transformation'!$B$4:$B$8425=B963,'Data Transformation'!$G$4:$G$8425),'Bin Analysis'!$B975)</f>
        <v>2073</v>
      </c>
      <c r="I975">
        <f t="shared" si="121"/>
        <v>0</v>
      </c>
      <c r="J975">
        <f t="shared" si="122"/>
        <v>0</v>
      </c>
      <c r="K975">
        <f>J975*Weighting!$W$15</f>
        <v>0</v>
      </c>
      <c r="M975" s="14"/>
    </row>
    <row r="976" spans="1:25" x14ac:dyDescent="0.25">
      <c r="A976" s="32" t="str">
        <f>IF(Weighting!$P$16&gt;0,B976,"")</f>
        <v/>
      </c>
      <c r="B976" t="e">
        <f>Weighting!$C$16</f>
        <v>#DIV/0!</v>
      </c>
      <c r="C976" t="e">
        <f>Weighting!$F$16</f>
        <v>#NUM!</v>
      </c>
      <c r="D976" t="e">
        <f>IF(C976=1,'Data Transformation'!$G$3+0.5*'Data Transformation'!$W$25,IF(C977=1,D977-'Data Transformation'!$W$25,FALSE))</f>
        <v>#NUM!</v>
      </c>
      <c r="E976">
        <f t="array" ref="E976">IF(ISLOGICAL(D976),"",FREQUENCY(IF('Data Transformation'!$B$425:$B$8425='Bin Analysis'!$B963,'Data Transformation'!$G$425:$G$8425),D976))</f>
        <v>2001</v>
      </c>
      <c r="F976">
        <f t="shared" si="120"/>
        <v>0</v>
      </c>
      <c r="G976">
        <f>Weighting!$H$16</f>
        <v>0</v>
      </c>
      <c r="H976">
        <f t="array" ref="H976">FREQUENCY(IF('Data Transformation'!$B$4:$B$8425=B963,'Data Transformation'!$G$4:$G$8425),'Bin Analysis'!$B976)</f>
        <v>2073</v>
      </c>
      <c r="I976">
        <f t="shared" si="121"/>
        <v>0</v>
      </c>
      <c r="J976">
        <f t="shared" si="122"/>
        <v>0</v>
      </c>
      <c r="K976">
        <f>J976*Weighting!$W$16</f>
        <v>0</v>
      </c>
      <c r="M976" s="14"/>
    </row>
    <row r="977" spans="1:25" x14ac:dyDescent="0.25">
      <c r="A977" s="32" t="str">
        <f>IF(Weighting!$P$17&gt;0,B977,"")</f>
        <v/>
      </c>
      <c r="B977" t="e">
        <f>Weighting!$C$17</f>
        <v>#DIV/0!</v>
      </c>
      <c r="C977" t="e">
        <f>Weighting!$F$17</f>
        <v>#NUM!</v>
      </c>
      <c r="D977" t="e">
        <f>IF(C977=1,'Data Transformation'!$G$3+0.5*'Data Transformation'!$W$25,IF(C978=1,D978-'Data Transformation'!$W$25,FALSE))</f>
        <v>#NUM!</v>
      </c>
      <c r="E977">
        <f t="array" ref="E977">IF(ISLOGICAL(D977),"",FREQUENCY(IF('Data Transformation'!$B$425:$B$8425='Bin Analysis'!$B963,'Data Transformation'!$G$425:$G$8425),D977))</f>
        <v>2001</v>
      </c>
      <c r="F977">
        <f t="shared" si="120"/>
        <v>0</v>
      </c>
      <c r="G977">
        <f>Weighting!$H$17</f>
        <v>0</v>
      </c>
      <c r="H977">
        <f t="array" ref="H977">FREQUENCY(IF('Data Transformation'!$B$4:$B$8425=B963,'Data Transformation'!$G$4:$G$8425),'Bin Analysis'!$B977)</f>
        <v>2073</v>
      </c>
      <c r="I977">
        <f t="shared" si="121"/>
        <v>0</v>
      </c>
      <c r="J977">
        <f t="shared" si="122"/>
        <v>0</v>
      </c>
      <c r="K977">
        <f>J977*Weighting!$W$17</f>
        <v>0</v>
      </c>
      <c r="M977" s="14"/>
    </row>
    <row r="978" spans="1:25" x14ac:dyDescent="0.25">
      <c r="A978" s="32" t="str">
        <f>IF(Weighting!$P$18&gt;0,B978,"")</f>
        <v/>
      </c>
      <c r="B978" t="e">
        <f>Weighting!$C$18</f>
        <v>#DIV/0!</v>
      </c>
      <c r="C978" t="e">
        <f>Weighting!$F$18</f>
        <v>#NUM!</v>
      </c>
      <c r="D978" t="e">
        <f>IF(C978=1,'Data Transformation'!$G$3+0.5*'Data Transformation'!$W$25,IF(C979=1,D979-'Data Transformation'!$W$25,FALSE))</f>
        <v>#NUM!</v>
      </c>
      <c r="E978">
        <f t="array" ref="E978">IF(ISLOGICAL(D978),"",FREQUENCY(IF('Data Transformation'!$B$425:$B$8425='Bin Analysis'!$B963,'Data Transformation'!$G$425:$G$8425),D978))</f>
        <v>2001</v>
      </c>
      <c r="F978">
        <f t="shared" si="120"/>
        <v>0</v>
      </c>
      <c r="G978">
        <f>Weighting!$H$18</f>
        <v>0</v>
      </c>
      <c r="H978">
        <f t="array" ref="H978">FREQUENCY(IF('Data Transformation'!$B$4:$B$8425=B963,'Data Transformation'!$G$4:$G$8425),'Bin Analysis'!$B978)</f>
        <v>2073</v>
      </c>
      <c r="I978">
        <f t="shared" si="121"/>
        <v>0</v>
      </c>
      <c r="J978">
        <f t="shared" si="122"/>
        <v>0</v>
      </c>
      <c r="K978">
        <f>J978*Weighting!$W$18</f>
        <v>0</v>
      </c>
      <c r="M978" s="14"/>
    </row>
    <row r="979" spans="1:25" x14ac:dyDescent="0.25">
      <c r="A979" s="32" t="str">
        <f>IF(Weighting!$P$19&gt;0,B979,"")</f>
        <v/>
      </c>
      <c r="B979" t="e">
        <f>Weighting!$C$19</f>
        <v>#DIV/0!</v>
      </c>
      <c r="C979" t="e">
        <f>Weighting!$F$19</f>
        <v>#NUM!</v>
      </c>
      <c r="D979" t="e">
        <f>IF(C979=1,'Data Transformation'!$G$3+0.5*'Data Transformation'!$W$25,IF(C980=1,D980-'Data Transformation'!$W$25,FALSE))</f>
        <v>#NUM!</v>
      </c>
      <c r="E979">
        <f t="array" ref="E979">IF(ISLOGICAL(D979),"",FREQUENCY(IF('Data Transformation'!$B$425:$B$8425='Bin Analysis'!$B963,'Data Transformation'!$G$425:$G$8425),D979))</f>
        <v>2001</v>
      </c>
      <c r="F979">
        <f t="shared" si="120"/>
        <v>0</v>
      </c>
      <c r="G979">
        <f>Weighting!$H$19</f>
        <v>0</v>
      </c>
      <c r="H979">
        <f t="array" ref="H979">FREQUENCY(IF('Data Transformation'!$B$4:$B$8425=B963,'Data Transformation'!$G$4:$G$8425),'Bin Analysis'!$B979)</f>
        <v>2073</v>
      </c>
      <c r="I979">
        <f t="shared" si="121"/>
        <v>0</v>
      </c>
      <c r="J979">
        <f t="shared" si="122"/>
        <v>0</v>
      </c>
      <c r="K979">
        <f>J979*Weighting!$W$19</f>
        <v>0</v>
      </c>
      <c r="M979" s="14"/>
    </row>
    <row r="980" spans="1:25" x14ac:dyDescent="0.25">
      <c r="A980" s="32" t="str">
        <f>IF(Weighting!$P$20&gt;0,B980,"")</f>
        <v/>
      </c>
      <c r="B980" t="e">
        <f>Weighting!$C$20</f>
        <v>#DIV/0!</v>
      </c>
      <c r="C980" t="e">
        <f>Weighting!$F$20</f>
        <v>#NUM!</v>
      </c>
      <c r="D980" t="e">
        <f>IF(C980=1,'Data Transformation'!$G$3+0.5*'Data Transformation'!$W$25,IF(C981=1,D981-'Data Transformation'!$W$25,FALSE))</f>
        <v>#NUM!</v>
      </c>
      <c r="E980">
        <f t="array" ref="E980">IF(ISLOGICAL(D980),"",FREQUENCY(IF('Data Transformation'!$B$425:$B$8425='Bin Analysis'!$B963,'Data Transformation'!$G$425:$G$8425),D980))</f>
        <v>2001</v>
      </c>
      <c r="F980">
        <f t="shared" si="120"/>
        <v>0</v>
      </c>
      <c r="G980">
        <f>Weighting!$H$20</f>
        <v>0</v>
      </c>
      <c r="H980">
        <f t="array" ref="H980">FREQUENCY(IF('Data Transformation'!$B$4:$B$8425=B963,'Data Transformation'!$G$4:$G$8425),'Bin Analysis'!$B980)</f>
        <v>2073</v>
      </c>
      <c r="I980">
        <f t="shared" si="121"/>
        <v>0</v>
      </c>
      <c r="J980">
        <f t="shared" si="122"/>
        <v>0</v>
      </c>
      <c r="K980">
        <f>J980*Weighting!$W$20</f>
        <v>0</v>
      </c>
      <c r="M980" s="14"/>
    </row>
    <row r="981" spans="1:25" x14ac:dyDescent="0.25">
      <c r="A981" s="32" t="str">
        <f>IF(Weighting!$P$21&gt;0,B981,"")</f>
        <v/>
      </c>
      <c r="B981" t="e">
        <f>Weighting!$C$21</f>
        <v>#DIV/0!</v>
      </c>
      <c r="C981" t="e">
        <f>Weighting!$F$21</f>
        <v>#NUM!</v>
      </c>
      <c r="D981" t="e">
        <f>IF(C981=1,'Data Transformation'!$G$3+0.5*'Data Transformation'!$W$25,IF(C982=1,D982-'Data Transformation'!$W$25,FALSE))</f>
        <v>#NUM!</v>
      </c>
      <c r="E981">
        <f t="array" ref="E981">IF(ISLOGICAL(D981),"",FREQUENCY(IF('Data Transformation'!$B$425:$B$8425='Bin Analysis'!$B963,'Data Transformation'!$G$425:$G$8425),D981))</f>
        <v>2001</v>
      </c>
      <c r="F981">
        <f t="shared" si="120"/>
        <v>0</v>
      </c>
      <c r="G981">
        <f>Weighting!$H$21</f>
        <v>0</v>
      </c>
      <c r="H981">
        <f t="array" ref="H981">FREQUENCY(IF('Data Transformation'!$B$4:$B$8425=B963,'Data Transformation'!$G$4:$G$8425),'Bin Analysis'!$B981)</f>
        <v>2073</v>
      </c>
      <c r="I981">
        <f t="shared" si="121"/>
        <v>0</v>
      </c>
      <c r="J981">
        <f t="shared" si="122"/>
        <v>0</v>
      </c>
      <c r="K981">
        <f>J981*Weighting!$W$21</f>
        <v>0</v>
      </c>
      <c r="M981" s="14"/>
    </row>
    <row r="982" spans="1:25" x14ac:dyDescent="0.25">
      <c r="A982" s="32" t="str">
        <f>IF(Weighting!$P$22&gt;0,B982,"")</f>
        <v/>
      </c>
      <c r="B982" t="e">
        <f>Weighting!$C$22</f>
        <v>#DIV/0!</v>
      </c>
      <c r="C982" t="e">
        <f>Weighting!$F$22</f>
        <v>#NUM!</v>
      </c>
      <c r="D982" t="e">
        <f>IF(C982=1,'Data Transformation'!$G$3+0.5*'Data Transformation'!$W$25,IF(C983=1,D983-'Data Transformation'!$W$25,FALSE))</f>
        <v>#NUM!</v>
      </c>
      <c r="E982">
        <f t="array" ref="E982">IF(ISLOGICAL(D982),"",FREQUENCY(IF('Data Transformation'!$B$425:$B$8425='Bin Analysis'!$B963,'Data Transformation'!$G$425:$G$8425),D982))</f>
        <v>2001</v>
      </c>
      <c r="F982">
        <f t="shared" si="120"/>
        <v>0</v>
      </c>
      <c r="G982">
        <f>Weighting!$H$22</f>
        <v>0</v>
      </c>
      <c r="H982">
        <f t="array" ref="H982">FREQUENCY(IF('Data Transformation'!$B$4:$B$8425=B963,'Data Transformation'!$G$4:$G$8425),'Bin Analysis'!$B982)</f>
        <v>2073</v>
      </c>
      <c r="I982">
        <f t="shared" si="121"/>
        <v>0</v>
      </c>
      <c r="J982">
        <f t="shared" si="122"/>
        <v>0</v>
      </c>
      <c r="K982">
        <f>J982*Weighting!$W$22</f>
        <v>0</v>
      </c>
      <c r="M982" s="14"/>
    </row>
    <row r="983" spans="1:25" x14ac:dyDescent="0.25">
      <c r="A983" s="32" t="str">
        <f>IF(Weighting!$P$23&gt;0,B983,"")</f>
        <v/>
      </c>
      <c r="B983" t="e">
        <f>Weighting!$C$23</f>
        <v>#DIV/0!</v>
      </c>
      <c r="C983" t="e">
        <f>Weighting!$F$23</f>
        <v>#NUM!</v>
      </c>
      <c r="D983" t="e">
        <f>IF(C983=1,'Data Transformation'!$G$3+0.5*'Data Transformation'!$W$25,IF(C984=1,D984-'Data Transformation'!$W$25,FALSE))</f>
        <v>#NUM!</v>
      </c>
      <c r="E983">
        <f t="array" ref="E983">IF(ISLOGICAL(D983),"",FREQUENCY(IF('Data Transformation'!$B$425:$B$8425='Bin Analysis'!$B963,'Data Transformation'!$G$425:$G$8425),D983))</f>
        <v>2001</v>
      </c>
      <c r="F983">
        <f t="shared" si="120"/>
        <v>0</v>
      </c>
      <c r="G983">
        <f>Weighting!$H$23</f>
        <v>0</v>
      </c>
      <c r="H983">
        <f t="array" ref="H983">FREQUENCY(IF('Data Transformation'!$B$4:$B$8425=B963,'Data Transformation'!$G$4:$G$8425),'Bin Analysis'!$B983)</f>
        <v>2073</v>
      </c>
      <c r="I983">
        <f t="shared" si="121"/>
        <v>0</v>
      </c>
      <c r="J983">
        <f t="shared" si="122"/>
        <v>0</v>
      </c>
      <c r="K983">
        <f>J983*Weighting!$W$23</f>
        <v>0</v>
      </c>
      <c r="M983" s="14"/>
    </row>
    <row r="984" spans="1:25" x14ac:dyDescent="0.25">
      <c r="A984" s="32" t="str">
        <f>IF(Weighting!$P$24&gt;0,B984,"")</f>
        <v/>
      </c>
      <c r="B984" t="e">
        <f>Weighting!$C$24</f>
        <v>#DIV/0!</v>
      </c>
      <c r="C984" t="e">
        <f>Weighting!$F$24</f>
        <v>#NUM!</v>
      </c>
      <c r="D984" t="e">
        <f>IF(C984=1,'Data Transformation'!$G$3+0.5*'Data Transformation'!$W$25,IF(C985=1,D985-'Data Transformation'!$W$25,FALSE))</f>
        <v>#NUM!</v>
      </c>
      <c r="E984">
        <f t="array" ref="E984">IF(ISLOGICAL(D984),"",FREQUENCY(IF('Data Transformation'!$B$425:$B$8425='Bin Analysis'!$B963,'Data Transformation'!$G$425:$G$8425),D984))</f>
        <v>2001</v>
      </c>
      <c r="F984">
        <f t="shared" si="120"/>
        <v>0</v>
      </c>
      <c r="G984">
        <f>Weighting!$H$24</f>
        <v>0</v>
      </c>
      <c r="H984">
        <f t="array" ref="H984">FREQUENCY(IF('Data Transformation'!$B$4:$B$8425=B963,'Data Transformation'!$G$4:$G$8425),'Bin Analysis'!$B984)</f>
        <v>2073</v>
      </c>
      <c r="I984">
        <f t="shared" si="121"/>
        <v>0</v>
      </c>
      <c r="J984">
        <f t="shared" si="122"/>
        <v>0</v>
      </c>
      <c r="K984">
        <f>J984*Weighting!$W$24</f>
        <v>0</v>
      </c>
      <c r="M984" s="14"/>
    </row>
    <row r="985" spans="1:25" x14ac:dyDescent="0.25">
      <c r="A985" s="32" t="str">
        <f>IF(Weighting!$P$25&gt;0,B985,"")</f>
        <v/>
      </c>
      <c r="B985" t="e">
        <f>Weighting!$C$25</f>
        <v>#DIV/0!</v>
      </c>
      <c r="C985" t="e">
        <f>Weighting!$F$25</f>
        <v>#NUM!</v>
      </c>
      <c r="D985" t="e">
        <f>IF(C985=1,'Data Transformation'!$G$3+0.5*'Data Transformation'!$W$25,IF(C986=1,D986-'Data Transformation'!$W$25,FALSE))</f>
        <v>#NUM!</v>
      </c>
      <c r="E985">
        <f t="array" ref="E985">IF(ISLOGICAL(D985),"",FREQUENCY(IF('Data Transformation'!$B$425:$B$8425='Bin Analysis'!$B963,'Data Transformation'!$G$425:$G$8425),D985))</f>
        <v>2001</v>
      </c>
      <c r="F985">
        <f t="shared" si="120"/>
        <v>0</v>
      </c>
      <c r="G985">
        <f>Weighting!$H$25</f>
        <v>0</v>
      </c>
      <c r="H985">
        <f t="array" ref="H985">FREQUENCY(IF('Data Transformation'!$B$4:$B$8425=B963,'Data Transformation'!$G$4:$G$8425),'Bin Analysis'!$B985)</f>
        <v>2073</v>
      </c>
      <c r="I985">
        <f t="shared" si="121"/>
        <v>0</v>
      </c>
      <c r="J985">
        <f t="shared" si="122"/>
        <v>0</v>
      </c>
      <c r="K985">
        <f>J985*Weighting!$W$25</f>
        <v>0</v>
      </c>
      <c r="M985" s="14"/>
    </row>
    <row r="986" spans="1:25" x14ac:dyDescent="0.25">
      <c r="O986"/>
      <c r="P986"/>
      <c r="Q986"/>
      <c r="R986"/>
    </row>
    <row r="987" spans="1:25" ht="23.25" x14ac:dyDescent="0.35">
      <c r="A987" s="21" t="s">
        <v>0</v>
      </c>
      <c r="B987" s="21" t="str">
        <f>IFERROR(VLOOKUP(C987,'Data Transformation'!$L$6:$M$426,2,FALSE),"")</f>
        <v/>
      </c>
      <c r="C987" s="21">
        <f>C963+1</f>
        <v>41</v>
      </c>
      <c r="D987" s="21"/>
      <c r="E987" s="21"/>
      <c r="F987" s="21"/>
      <c r="G987" s="21"/>
      <c r="H987" s="22"/>
      <c r="I987" s="22"/>
      <c r="J987" s="22"/>
      <c r="K987" s="21"/>
      <c r="L987" s="21" t="str">
        <f>B987</f>
        <v/>
      </c>
      <c r="M987" s="23" t="e">
        <f>INDEX('Data Transformation'!$O$4:$O$424,MATCH($B987,'Data Transformation'!$M$4:$M$424,0),MATCH($M$2,'Data Transformation'!$O$3,0))</f>
        <v>#N/A</v>
      </c>
      <c r="N987" s="27" t="e">
        <f>IF('Input and Summary Results'!$J$16="minimum",'Bin Analysis'!X988/(M987-1),'Bin Analysis'!Y987/('Bin Analysis'!M987-1))</f>
        <v>#N/A</v>
      </c>
      <c r="O987" s="27" t="e">
        <f>IF(M987=FALSE,NA(),(VLOOKUP(1,C990:K1009,4,FALSE))/(M987-1))</f>
        <v>#N/A</v>
      </c>
      <c r="P987" s="27" t="e">
        <f>IF(M987=FALSE,NA(),SUM(J990:J1009)/Weighting!$S$5)</f>
        <v>#N/A</v>
      </c>
      <c r="Q987" s="27" t="e">
        <f>IF(M987=FALSE,NA(),SUM(K990:K1009)/Weighting!$S$6)</f>
        <v>#N/A</v>
      </c>
      <c r="R987" s="27" t="e">
        <f>IF(M987=FALSE,NA(),(VLOOKUP(1,G990:K1009,3,FALSE))/(M987-1))</f>
        <v>#N/A</v>
      </c>
      <c r="S987" s="22" t="e">
        <f>IF(M987=FALSE,NA(),IF(SUM(J990:J1009)=2,"yes","no"))</f>
        <v>#N/A</v>
      </c>
      <c r="X987" s="2" cm="2">
        <f t="array" ref="X987:X988">FREQUENCY(IF('Data Transformation'!$B$425:$B$6424='Bin Analysis'!L987,'Data Transformation'!$G$425:$G$6424),'Data Transformation'!$U$11)</f>
        <v>0</v>
      </c>
      <c r="Y987" s="2" cm="2">
        <f t="array" ref="Y987:Y988">FREQUENCY(IF('Data Transformation'!$B$425:$B$6424='Bin Analysis'!L987,'Data Transformation'!$G$425:$G$6424),'Data Transformation'!$U$12)</f>
        <v>0</v>
      </c>
    </row>
    <row r="988" spans="1:25" x14ac:dyDescent="0.25">
      <c r="A988" s="14" t="s">
        <v>67</v>
      </c>
      <c r="B988" t="s">
        <v>47</v>
      </c>
      <c r="C988" t="s">
        <v>5</v>
      </c>
      <c r="D988" t="s">
        <v>100</v>
      </c>
      <c r="E988" t="s">
        <v>101</v>
      </c>
      <c r="F988" t="s">
        <v>102</v>
      </c>
      <c r="G988" t="s">
        <v>70</v>
      </c>
      <c r="H988" t="s">
        <v>31</v>
      </c>
      <c r="I988" t="s">
        <v>32</v>
      </c>
      <c r="J988" t="s">
        <v>46</v>
      </c>
      <c r="K988" s="14" t="s">
        <v>45</v>
      </c>
      <c r="M988" s="14"/>
      <c r="X988" s="2">
        <v>0</v>
      </c>
      <c r="Y988" s="2">
        <v>0</v>
      </c>
    </row>
    <row r="989" spans="1:25" x14ac:dyDescent="0.25">
      <c r="A989" s="32"/>
      <c r="D989" t="e">
        <f>IF(C989=1,'Data Transformation'!$G$3+0.5*'Data Transformation'!$W$25,IF(C990=1,D990-'Data Transformation'!$W$25,FALSE))</f>
        <v>#NUM!</v>
      </c>
      <c r="E989">
        <f t="array" ref="E989">IF(ISLOGICAL(D989),"",FREQUENCY(IF('Data Transformation'!$B$425:$B$8425='Bin Analysis'!$B987,'Data Transformation'!$G$425:$G$8425),D989))</f>
        <v>2001</v>
      </c>
      <c r="F989" t="e">
        <f>IF(ISLOGICAL(D989),"",E989-E988)</f>
        <v>#VALUE!</v>
      </c>
      <c r="M989" s="14"/>
    </row>
    <row r="990" spans="1:25" x14ac:dyDescent="0.25">
      <c r="A990" s="32" t="e">
        <f>IF(Weighting!$P$6&gt;0,B990,"")</f>
        <v>#NUM!</v>
      </c>
      <c r="B990" t="e">
        <f>Weighting!$C$6</f>
        <v>#DIV/0!</v>
      </c>
      <c r="C990" t="e">
        <f>Weighting!$F$6</f>
        <v>#NUM!</v>
      </c>
      <c r="D990" t="e">
        <f>IF(C990=1,'Data Transformation'!$G$3+0.5*'Data Transformation'!$W$25,IF(C991=1,D991-'Data Transformation'!$W$25,FALSE))</f>
        <v>#NUM!</v>
      </c>
      <c r="E990">
        <f t="array" ref="E990">IF(ISLOGICAL(D990),"",FREQUENCY(IF('Data Transformation'!$B$425:$B$8425='Bin Analysis'!$B987,'Data Transformation'!$G$425:$G$8425),D990))</f>
        <v>2001</v>
      </c>
      <c r="F990">
        <f>IF(ISLOGICAL(D990),"",E990-E989)</f>
        <v>0</v>
      </c>
      <c r="G990">
        <f>Weighting!$H$6</f>
        <v>1</v>
      </c>
      <c r="H990">
        <f t="array" ref="H990">FREQUENCY(IF('Data Transformation'!$B$4:$B$8425=B987,'Data Transformation'!$G$4:$G$8425),'Bin Analysis'!$B990)</f>
        <v>2073</v>
      </c>
      <c r="I990">
        <f>H990-H989</f>
        <v>2073</v>
      </c>
      <c r="J990">
        <f>IF(I990=0,0,1)</f>
        <v>1</v>
      </c>
      <c r="K990" t="e">
        <f>J990*Weighting!$W$6</f>
        <v>#NUM!</v>
      </c>
      <c r="M990" s="14"/>
    </row>
    <row r="991" spans="1:25" x14ac:dyDescent="0.25">
      <c r="A991" s="32" t="str">
        <f>IF(Weighting!$P$7&gt;0,B991,"")</f>
        <v/>
      </c>
      <c r="B991" t="e">
        <f>Weighting!$C$7</f>
        <v>#DIV/0!</v>
      </c>
      <c r="C991" t="e">
        <f>Weighting!$F$7</f>
        <v>#NUM!</v>
      </c>
      <c r="D991" t="e">
        <f>IF(C991=1,'Data Transformation'!$G$3+0.5*'Data Transformation'!$W$25,IF(C992=1,D992-'Data Transformation'!$W$25,FALSE))</f>
        <v>#NUM!</v>
      </c>
      <c r="E991">
        <f t="array" ref="E991">IF(ISLOGICAL(D991),"",FREQUENCY(IF('Data Transformation'!$B$425:$B$8425='Bin Analysis'!$B987,'Data Transformation'!$G$425:$G$8425),D991))</f>
        <v>2001</v>
      </c>
      <c r="F991">
        <f t="shared" ref="F991:F1009" si="123">IF(ISLOGICAL(D991),"",E991-E990)</f>
        <v>0</v>
      </c>
      <c r="G991">
        <f>Weighting!$H$7</f>
        <v>0</v>
      </c>
      <c r="H991">
        <f t="array" ref="H991">FREQUENCY(IF('Data Transformation'!$B$4:$B$8425=B987,'Data Transformation'!$G$4:$G$8425),'Bin Analysis'!$B991)</f>
        <v>2073</v>
      </c>
      <c r="I991">
        <f t="shared" ref="I991:I1009" si="124">H991-H990</f>
        <v>0</v>
      </c>
      <c r="J991">
        <f>IF(I991=0,0,1)</f>
        <v>0</v>
      </c>
      <c r="K991">
        <f>J991*Weighting!$W$7</f>
        <v>0</v>
      </c>
      <c r="M991" s="14"/>
    </row>
    <row r="992" spans="1:25" x14ac:dyDescent="0.25">
      <c r="A992" s="32" t="str">
        <f>IF(Weighting!$P$8&gt;0,B992,"")</f>
        <v/>
      </c>
      <c r="B992" t="e">
        <f>Weighting!$C$8</f>
        <v>#DIV/0!</v>
      </c>
      <c r="C992" t="e">
        <f>Weighting!$F$8</f>
        <v>#NUM!</v>
      </c>
      <c r="D992" t="e">
        <f>IF(C992=1,'Data Transformation'!$G$3+0.5*'Data Transformation'!$W$25,IF(C993=1,D993-'Data Transformation'!$W$25,FALSE))</f>
        <v>#NUM!</v>
      </c>
      <c r="E992">
        <f t="array" ref="E992">IF(ISLOGICAL(D992),"",FREQUENCY(IF('Data Transformation'!$B$425:$B$8425='Bin Analysis'!$B987,'Data Transformation'!$G$425:$G$8425),D992))</f>
        <v>2001</v>
      </c>
      <c r="F992">
        <f t="shared" si="123"/>
        <v>0</v>
      </c>
      <c r="G992">
        <f>Weighting!$H$8</f>
        <v>0</v>
      </c>
      <c r="H992">
        <f t="array" ref="H992">FREQUENCY(IF('Data Transformation'!$B$4:$B$8425=B987,'Data Transformation'!$G$4:$G$8425),'Bin Analysis'!$B992)</f>
        <v>2073</v>
      </c>
      <c r="I992">
        <f t="shared" si="124"/>
        <v>0</v>
      </c>
      <c r="J992">
        <f t="shared" ref="J992:J1009" si="125">IF(I992=0,0,1)</f>
        <v>0</v>
      </c>
      <c r="K992">
        <f>J992*Weighting!$W$8</f>
        <v>0</v>
      </c>
      <c r="M992" s="14"/>
    </row>
    <row r="993" spans="1:13" x14ac:dyDescent="0.25">
      <c r="A993" s="32" t="str">
        <f>IF(Weighting!$P$9&gt;0,B993,"")</f>
        <v/>
      </c>
      <c r="B993" s="50" t="e">
        <f>Weighting!$C$9</f>
        <v>#DIV/0!</v>
      </c>
      <c r="C993" t="e">
        <f>Weighting!$F$9</f>
        <v>#NUM!</v>
      </c>
      <c r="D993" t="e">
        <f>IF(C993=1,'Data Transformation'!$G$3+0.5*'Data Transformation'!$W$25,IF(C994=1,D994-'Data Transformation'!$W$25,FALSE))</f>
        <v>#NUM!</v>
      </c>
      <c r="E993">
        <f t="array" ref="E993">IF(ISLOGICAL(D993),"",FREQUENCY(IF('Data Transformation'!$B$425:$B$8425='Bin Analysis'!$B987,'Data Transformation'!$G$425:$G$8425),D993))</f>
        <v>2001</v>
      </c>
      <c r="F993">
        <f t="shared" si="123"/>
        <v>0</v>
      </c>
      <c r="G993">
        <f>Weighting!$H$9</f>
        <v>0</v>
      </c>
      <c r="H993">
        <f t="array" ref="H993">FREQUENCY(IF('Data Transformation'!$B$4:$B$8425=B987,'Data Transformation'!$G$4:$G$8425),'Bin Analysis'!$B993)</f>
        <v>2073</v>
      </c>
      <c r="I993">
        <f t="shared" si="124"/>
        <v>0</v>
      </c>
      <c r="J993">
        <f t="shared" si="125"/>
        <v>0</v>
      </c>
      <c r="K993">
        <f>J993*Weighting!$W$9</f>
        <v>0</v>
      </c>
      <c r="M993" s="14"/>
    </row>
    <row r="994" spans="1:13" x14ac:dyDescent="0.25">
      <c r="A994" s="32" t="str">
        <f>IF(Weighting!$P$10&gt;0,B994,"")</f>
        <v/>
      </c>
      <c r="B994" t="e">
        <f>Weighting!$C$10</f>
        <v>#DIV/0!</v>
      </c>
      <c r="C994" t="e">
        <f>Weighting!$F$10</f>
        <v>#NUM!</v>
      </c>
      <c r="D994" t="e">
        <f>IF(C994=1,'Data Transformation'!$G$3+0.5*'Data Transformation'!$W$25,IF(C995=1,D995-'Data Transformation'!$W$25,FALSE))</f>
        <v>#NUM!</v>
      </c>
      <c r="E994">
        <f t="array" ref="E994">IF(ISLOGICAL(D994),"",FREQUENCY(IF('Data Transformation'!$B$425:$B$8425='Bin Analysis'!$B987,'Data Transformation'!$G$425:$G$8425),D994))</f>
        <v>2001</v>
      </c>
      <c r="F994">
        <f t="shared" si="123"/>
        <v>0</v>
      </c>
      <c r="G994">
        <f>Weighting!$H$10</f>
        <v>0</v>
      </c>
      <c r="H994">
        <f t="array" ref="H994">FREQUENCY(IF('Data Transformation'!$B$4:$B$8425=B987,'Data Transformation'!$G$4:$G$8425),'Bin Analysis'!$B994)</f>
        <v>2073</v>
      </c>
      <c r="I994">
        <f t="shared" si="124"/>
        <v>0</v>
      </c>
      <c r="J994">
        <f t="shared" si="125"/>
        <v>0</v>
      </c>
      <c r="K994">
        <f>J994*Weighting!$W$10</f>
        <v>0</v>
      </c>
      <c r="M994" s="14"/>
    </row>
    <row r="995" spans="1:13" x14ac:dyDescent="0.25">
      <c r="A995" s="32" t="str">
        <f>IF(Weighting!$P$11&gt;0,B995,"")</f>
        <v/>
      </c>
      <c r="B995" t="e">
        <f>Weighting!$C$11</f>
        <v>#DIV/0!</v>
      </c>
      <c r="C995" t="e">
        <f>Weighting!$F$11</f>
        <v>#NUM!</v>
      </c>
      <c r="D995" t="e">
        <f>IF(C995=1,'Data Transformation'!$G$3+0.5*'Data Transformation'!$W$25,IF(C996=1,D996-'Data Transformation'!$W$25,FALSE))</f>
        <v>#NUM!</v>
      </c>
      <c r="E995">
        <f t="array" ref="E995">IF(ISLOGICAL(D995),"",FREQUENCY(IF('Data Transformation'!$B$425:$B$8425='Bin Analysis'!$B987,'Data Transformation'!$G$425:$G$8425),D995))</f>
        <v>2001</v>
      </c>
      <c r="F995">
        <f t="shared" si="123"/>
        <v>0</v>
      </c>
      <c r="G995">
        <f>Weighting!$H$11</f>
        <v>0</v>
      </c>
      <c r="H995">
        <f t="array" ref="H995">FREQUENCY(IF('Data Transformation'!$B$4:$B$8425=B987,'Data Transformation'!$G$4:$G$8425),'Bin Analysis'!$B995)</f>
        <v>2073</v>
      </c>
      <c r="I995">
        <f t="shared" si="124"/>
        <v>0</v>
      </c>
      <c r="J995">
        <f t="shared" si="125"/>
        <v>0</v>
      </c>
      <c r="K995">
        <f>J995*Weighting!$W$11</f>
        <v>0</v>
      </c>
      <c r="M995" s="14"/>
    </row>
    <row r="996" spans="1:13" x14ac:dyDescent="0.25">
      <c r="A996" s="32" t="str">
        <f>IF(Weighting!$P$12&gt;0,B996,"")</f>
        <v/>
      </c>
      <c r="B996" t="e">
        <f>Weighting!$C$12</f>
        <v>#DIV/0!</v>
      </c>
      <c r="C996" t="e">
        <f>Weighting!$F$12</f>
        <v>#NUM!</v>
      </c>
      <c r="D996" t="e">
        <f>IF(C996=1,'Data Transformation'!$G$3+0.5*'Data Transformation'!$W$25,IF(C997=1,D997-'Data Transformation'!$W$25,FALSE))</f>
        <v>#NUM!</v>
      </c>
      <c r="E996">
        <f t="array" ref="E996">IF(ISLOGICAL(D996),"",FREQUENCY(IF('Data Transformation'!$B$425:$B$8425='Bin Analysis'!$B987,'Data Transformation'!$G$425:$G$8425),D996))</f>
        <v>2001</v>
      </c>
      <c r="F996">
        <f t="shared" si="123"/>
        <v>0</v>
      </c>
      <c r="G996">
        <f>Weighting!$H$12</f>
        <v>0</v>
      </c>
      <c r="H996">
        <f t="array" ref="H996">FREQUENCY(IF('Data Transformation'!$B$4:$B$8425=B987,'Data Transformation'!$G$4:$G$8425),'Bin Analysis'!$B996)</f>
        <v>2073</v>
      </c>
      <c r="I996">
        <f t="shared" si="124"/>
        <v>0</v>
      </c>
      <c r="J996">
        <f t="shared" si="125"/>
        <v>0</v>
      </c>
      <c r="K996">
        <f>J996*Weighting!$W$12</f>
        <v>0</v>
      </c>
      <c r="M996" s="14"/>
    </row>
    <row r="997" spans="1:13" x14ac:dyDescent="0.25">
      <c r="A997" s="32" t="str">
        <f>IF(Weighting!$P$13&gt;0,B997,"")</f>
        <v/>
      </c>
      <c r="B997" t="e">
        <f>Weighting!$C$13</f>
        <v>#DIV/0!</v>
      </c>
      <c r="C997" t="e">
        <f>Weighting!$F$13</f>
        <v>#NUM!</v>
      </c>
      <c r="D997" t="e">
        <f>IF(C997=1,'Data Transformation'!$G$3+0.5*'Data Transformation'!$W$25,IF(C998=1,D998-'Data Transformation'!$W$25,FALSE))</f>
        <v>#NUM!</v>
      </c>
      <c r="E997">
        <f t="array" ref="E997">IF(ISLOGICAL(D997),"",FREQUENCY(IF('Data Transformation'!$B$425:$B$8425='Bin Analysis'!$B987,'Data Transformation'!$G$425:$G$8425),D997))</f>
        <v>2001</v>
      </c>
      <c r="F997">
        <f t="shared" si="123"/>
        <v>0</v>
      </c>
      <c r="G997">
        <f>Weighting!$H$13</f>
        <v>0</v>
      </c>
      <c r="H997">
        <f t="array" ref="H997">FREQUENCY(IF('Data Transformation'!$B$4:$B$8425=B987,'Data Transformation'!$G$4:$G$8425),'Bin Analysis'!$B997)</f>
        <v>2073</v>
      </c>
      <c r="I997">
        <f t="shared" si="124"/>
        <v>0</v>
      </c>
      <c r="J997">
        <f t="shared" si="125"/>
        <v>0</v>
      </c>
      <c r="K997">
        <f>J997*Weighting!$W$13</f>
        <v>0</v>
      </c>
      <c r="M997" s="14"/>
    </row>
    <row r="998" spans="1:13" x14ac:dyDescent="0.25">
      <c r="A998" s="32" t="str">
        <f>IF(Weighting!$P$14&gt;0,B998,"")</f>
        <v/>
      </c>
      <c r="B998" t="e">
        <f>Weighting!$C$14</f>
        <v>#DIV/0!</v>
      </c>
      <c r="C998" t="e">
        <f>Weighting!$F$14</f>
        <v>#NUM!</v>
      </c>
      <c r="D998" t="e">
        <f>IF(C998=1,'Data Transformation'!$G$3+0.5*'Data Transformation'!$W$25,IF(C999=1,D999-'Data Transformation'!$W$25,FALSE))</f>
        <v>#NUM!</v>
      </c>
      <c r="E998">
        <f t="array" ref="E998">IF(ISLOGICAL(D998),"",FREQUENCY(IF('Data Transformation'!$B$425:$B$8425='Bin Analysis'!$B987,'Data Transformation'!$G$425:$G$8425),D998))</f>
        <v>2001</v>
      </c>
      <c r="F998">
        <f t="shared" si="123"/>
        <v>0</v>
      </c>
      <c r="G998">
        <f>Weighting!$H$14</f>
        <v>0</v>
      </c>
      <c r="H998">
        <f t="array" ref="H998">FREQUENCY(IF('Data Transformation'!$B$4:$B$8425=B987,'Data Transformation'!$G$4:$G$8425),'Bin Analysis'!$B998)</f>
        <v>2073</v>
      </c>
      <c r="I998">
        <f t="shared" si="124"/>
        <v>0</v>
      </c>
      <c r="J998">
        <f t="shared" si="125"/>
        <v>0</v>
      </c>
      <c r="K998">
        <f>J998*Weighting!$W$14</f>
        <v>0</v>
      </c>
      <c r="M998" s="14"/>
    </row>
    <row r="999" spans="1:13" x14ac:dyDescent="0.25">
      <c r="A999" s="32" t="str">
        <f>IF(Weighting!$P$15&gt;0,B999,"")</f>
        <v/>
      </c>
      <c r="B999" t="e">
        <f>Weighting!$C$15</f>
        <v>#DIV/0!</v>
      </c>
      <c r="C999" t="e">
        <f>Weighting!$F$15</f>
        <v>#NUM!</v>
      </c>
      <c r="D999" t="e">
        <f>IF(C999=1,'Data Transformation'!$G$3+0.5*'Data Transformation'!$W$25,IF(C1000=1,D1000-'Data Transformation'!$W$25,FALSE))</f>
        <v>#NUM!</v>
      </c>
      <c r="E999">
        <f t="array" ref="E999">IF(ISLOGICAL(D999),"",FREQUENCY(IF('Data Transformation'!$B$425:$B$8425='Bin Analysis'!$B987,'Data Transformation'!$G$425:$G$8425),D999))</f>
        <v>2001</v>
      </c>
      <c r="F999">
        <f t="shared" si="123"/>
        <v>0</v>
      </c>
      <c r="G999">
        <f>Weighting!$H$15</f>
        <v>0</v>
      </c>
      <c r="H999">
        <f t="array" ref="H999">FREQUENCY(IF('Data Transformation'!$B$4:$B$8425=B987,'Data Transformation'!$G$4:$G$8425),'Bin Analysis'!$B999)</f>
        <v>2073</v>
      </c>
      <c r="I999">
        <f t="shared" si="124"/>
        <v>0</v>
      </c>
      <c r="J999">
        <f t="shared" si="125"/>
        <v>0</v>
      </c>
      <c r="K999">
        <f>J999*Weighting!$W$15</f>
        <v>0</v>
      </c>
      <c r="M999" s="14"/>
    </row>
    <row r="1000" spans="1:13" x14ac:dyDescent="0.25">
      <c r="A1000" s="32" t="str">
        <f>IF(Weighting!$P$16&gt;0,B1000,"")</f>
        <v/>
      </c>
      <c r="B1000" t="e">
        <f>Weighting!$C$16</f>
        <v>#DIV/0!</v>
      </c>
      <c r="C1000" t="e">
        <f>Weighting!$F$16</f>
        <v>#NUM!</v>
      </c>
      <c r="D1000" t="e">
        <f>IF(C1000=1,'Data Transformation'!$G$3+0.5*'Data Transformation'!$W$25,IF(C1001=1,D1001-'Data Transformation'!$W$25,FALSE))</f>
        <v>#NUM!</v>
      </c>
      <c r="E1000">
        <f t="array" ref="E1000">IF(ISLOGICAL(D1000),"",FREQUENCY(IF('Data Transformation'!$B$425:$B$8425='Bin Analysis'!$B987,'Data Transformation'!$G$425:$G$8425),D1000))</f>
        <v>2001</v>
      </c>
      <c r="F1000">
        <f t="shared" si="123"/>
        <v>0</v>
      </c>
      <c r="G1000">
        <f>Weighting!$H$16</f>
        <v>0</v>
      </c>
      <c r="H1000">
        <f t="array" ref="H1000">FREQUENCY(IF('Data Transformation'!$B$4:$B$8425=B987,'Data Transformation'!$G$4:$G$8425),'Bin Analysis'!$B1000)</f>
        <v>2073</v>
      </c>
      <c r="I1000">
        <f t="shared" si="124"/>
        <v>0</v>
      </c>
      <c r="J1000">
        <f t="shared" si="125"/>
        <v>0</v>
      </c>
      <c r="K1000">
        <f>J1000*Weighting!$W$16</f>
        <v>0</v>
      </c>
      <c r="M1000" s="14"/>
    </row>
    <row r="1001" spans="1:13" x14ac:dyDescent="0.25">
      <c r="A1001" s="32" t="str">
        <f>IF(Weighting!$P$17&gt;0,B1001,"")</f>
        <v/>
      </c>
      <c r="B1001" t="e">
        <f>Weighting!$C$17</f>
        <v>#DIV/0!</v>
      </c>
      <c r="C1001" t="e">
        <f>Weighting!$F$17</f>
        <v>#NUM!</v>
      </c>
      <c r="D1001" t="e">
        <f>IF(C1001=1,'Data Transformation'!$G$3+0.5*'Data Transformation'!$W$25,IF(C1002=1,D1002-'Data Transformation'!$W$25,FALSE))</f>
        <v>#NUM!</v>
      </c>
      <c r="E1001">
        <f t="array" ref="E1001">IF(ISLOGICAL(D1001),"",FREQUENCY(IF('Data Transformation'!$B$425:$B$8425='Bin Analysis'!$B987,'Data Transformation'!$G$425:$G$8425),D1001))</f>
        <v>2001</v>
      </c>
      <c r="F1001">
        <f t="shared" si="123"/>
        <v>0</v>
      </c>
      <c r="G1001">
        <f>Weighting!$H$17</f>
        <v>0</v>
      </c>
      <c r="H1001">
        <f t="array" ref="H1001">FREQUENCY(IF('Data Transformation'!$B$4:$B$8425=B987,'Data Transformation'!$G$4:$G$8425),'Bin Analysis'!$B1001)</f>
        <v>2073</v>
      </c>
      <c r="I1001">
        <f t="shared" si="124"/>
        <v>0</v>
      </c>
      <c r="J1001">
        <f t="shared" si="125"/>
        <v>0</v>
      </c>
      <c r="K1001">
        <f>J1001*Weighting!$W$17</f>
        <v>0</v>
      </c>
      <c r="M1001" s="14"/>
    </row>
    <row r="1002" spans="1:13" x14ac:dyDescent="0.25">
      <c r="A1002" s="32" t="str">
        <f>IF(Weighting!$P$18&gt;0,B1002,"")</f>
        <v/>
      </c>
      <c r="B1002" t="e">
        <f>Weighting!$C$18</f>
        <v>#DIV/0!</v>
      </c>
      <c r="C1002" t="e">
        <f>Weighting!$F$18</f>
        <v>#NUM!</v>
      </c>
      <c r="D1002" t="e">
        <f>IF(C1002=1,'Data Transformation'!$G$3+0.5*'Data Transformation'!$W$25,IF(C1003=1,D1003-'Data Transformation'!$W$25,FALSE))</f>
        <v>#NUM!</v>
      </c>
      <c r="E1002">
        <f t="array" ref="E1002">IF(ISLOGICAL(D1002),"",FREQUENCY(IF('Data Transformation'!$B$425:$B$8425='Bin Analysis'!$B987,'Data Transformation'!$G$425:$G$8425),D1002))</f>
        <v>2001</v>
      </c>
      <c r="F1002">
        <f t="shared" si="123"/>
        <v>0</v>
      </c>
      <c r="G1002">
        <f>Weighting!$H$18</f>
        <v>0</v>
      </c>
      <c r="H1002">
        <f t="array" ref="H1002">FREQUENCY(IF('Data Transformation'!$B$4:$B$8425=B987,'Data Transformation'!$G$4:$G$8425),'Bin Analysis'!$B1002)</f>
        <v>2073</v>
      </c>
      <c r="I1002">
        <f t="shared" si="124"/>
        <v>0</v>
      </c>
      <c r="J1002">
        <f t="shared" si="125"/>
        <v>0</v>
      </c>
      <c r="K1002">
        <f>J1002*Weighting!$W$18</f>
        <v>0</v>
      </c>
      <c r="M1002" s="14"/>
    </row>
    <row r="1003" spans="1:13" x14ac:dyDescent="0.25">
      <c r="A1003" s="32" t="str">
        <f>IF(Weighting!$P$19&gt;0,B1003,"")</f>
        <v/>
      </c>
      <c r="B1003" t="e">
        <f>Weighting!$C$19</f>
        <v>#DIV/0!</v>
      </c>
      <c r="C1003" t="e">
        <f>Weighting!$F$19</f>
        <v>#NUM!</v>
      </c>
      <c r="D1003" t="e">
        <f>IF(C1003=1,'Data Transformation'!$G$3+0.5*'Data Transformation'!$W$25,IF(C1004=1,D1004-'Data Transformation'!$W$25,FALSE))</f>
        <v>#NUM!</v>
      </c>
      <c r="E1003">
        <f t="array" ref="E1003">IF(ISLOGICAL(D1003),"",FREQUENCY(IF('Data Transformation'!$B$425:$B$8425='Bin Analysis'!$B987,'Data Transformation'!$G$425:$G$8425),D1003))</f>
        <v>2001</v>
      </c>
      <c r="F1003">
        <f t="shared" si="123"/>
        <v>0</v>
      </c>
      <c r="G1003">
        <f>Weighting!$H$19</f>
        <v>0</v>
      </c>
      <c r="H1003">
        <f t="array" ref="H1003">FREQUENCY(IF('Data Transformation'!$B$4:$B$8425=B987,'Data Transformation'!$G$4:$G$8425),'Bin Analysis'!$B1003)</f>
        <v>2073</v>
      </c>
      <c r="I1003">
        <f t="shared" si="124"/>
        <v>0</v>
      </c>
      <c r="J1003">
        <f t="shared" si="125"/>
        <v>0</v>
      </c>
      <c r="K1003">
        <f>J1003*Weighting!$W$19</f>
        <v>0</v>
      </c>
      <c r="M1003" s="14"/>
    </row>
    <row r="1004" spans="1:13" x14ac:dyDescent="0.25">
      <c r="A1004" s="32" t="str">
        <f>IF(Weighting!$P$20&gt;0,B1004,"")</f>
        <v/>
      </c>
      <c r="B1004" t="e">
        <f>Weighting!$C$20</f>
        <v>#DIV/0!</v>
      </c>
      <c r="C1004" t="e">
        <f>Weighting!$F$20</f>
        <v>#NUM!</v>
      </c>
      <c r="D1004" t="e">
        <f>IF(C1004=1,'Data Transformation'!$G$3+0.5*'Data Transformation'!$W$25,IF(C1005=1,D1005-'Data Transformation'!$W$25,FALSE))</f>
        <v>#NUM!</v>
      </c>
      <c r="E1004">
        <f t="array" ref="E1004">IF(ISLOGICAL(D1004),"",FREQUENCY(IF('Data Transformation'!$B$425:$B$8425='Bin Analysis'!$B987,'Data Transformation'!$G$425:$G$8425),D1004))</f>
        <v>2001</v>
      </c>
      <c r="F1004">
        <f t="shared" si="123"/>
        <v>0</v>
      </c>
      <c r="G1004">
        <f>Weighting!$H$20</f>
        <v>0</v>
      </c>
      <c r="H1004">
        <f t="array" ref="H1004">FREQUENCY(IF('Data Transformation'!$B$4:$B$8425=B987,'Data Transformation'!$G$4:$G$8425),'Bin Analysis'!$B1004)</f>
        <v>2073</v>
      </c>
      <c r="I1004">
        <f t="shared" si="124"/>
        <v>0</v>
      </c>
      <c r="J1004">
        <f t="shared" si="125"/>
        <v>0</v>
      </c>
      <c r="K1004">
        <f>J1004*Weighting!$W$20</f>
        <v>0</v>
      </c>
      <c r="M1004" s="14"/>
    </row>
    <row r="1005" spans="1:13" x14ac:dyDescent="0.25">
      <c r="A1005" s="32" t="str">
        <f>IF(Weighting!$P$21&gt;0,B1005,"")</f>
        <v/>
      </c>
      <c r="B1005" t="e">
        <f>Weighting!$C$21</f>
        <v>#DIV/0!</v>
      </c>
      <c r="C1005" t="e">
        <f>Weighting!$F$21</f>
        <v>#NUM!</v>
      </c>
      <c r="D1005" t="e">
        <f>IF(C1005=1,'Data Transformation'!$G$3+0.5*'Data Transformation'!$W$25,IF(C1006=1,D1006-'Data Transformation'!$W$25,FALSE))</f>
        <v>#NUM!</v>
      </c>
      <c r="E1005">
        <f t="array" ref="E1005">IF(ISLOGICAL(D1005),"",FREQUENCY(IF('Data Transformation'!$B$425:$B$8425='Bin Analysis'!$B987,'Data Transformation'!$G$425:$G$8425),D1005))</f>
        <v>2001</v>
      </c>
      <c r="F1005">
        <f t="shared" si="123"/>
        <v>0</v>
      </c>
      <c r="G1005">
        <f>Weighting!$H$21</f>
        <v>0</v>
      </c>
      <c r="H1005">
        <f t="array" ref="H1005">FREQUENCY(IF('Data Transformation'!$B$4:$B$8425=B987,'Data Transformation'!$G$4:$G$8425),'Bin Analysis'!$B1005)</f>
        <v>2073</v>
      </c>
      <c r="I1005">
        <f t="shared" si="124"/>
        <v>0</v>
      </c>
      <c r="J1005">
        <f t="shared" si="125"/>
        <v>0</v>
      </c>
      <c r="K1005">
        <f>J1005*Weighting!$W$21</f>
        <v>0</v>
      </c>
      <c r="M1005" s="14"/>
    </row>
    <row r="1006" spans="1:13" x14ac:dyDescent="0.25">
      <c r="A1006" s="32" t="str">
        <f>IF(Weighting!$P$22&gt;0,B1006,"")</f>
        <v/>
      </c>
      <c r="B1006" t="e">
        <f>Weighting!$C$22</f>
        <v>#DIV/0!</v>
      </c>
      <c r="C1006" t="e">
        <f>Weighting!$F$22</f>
        <v>#NUM!</v>
      </c>
      <c r="D1006" t="e">
        <f>IF(C1006=1,'Data Transformation'!$G$3+0.5*'Data Transformation'!$W$25,IF(C1007=1,D1007-'Data Transformation'!$W$25,FALSE))</f>
        <v>#NUM!</v>
      </c>
      <c r="E1006">
        <f t="array" ref="E1006">IF(ISLOGICAL(D1006),"",FREQUENCY(IF('Data Transformation'!$B$425:$B$8425='Bin Analysis'!$B987,'Data Transformation'!$G$425:$G$8425),D1006))</f>
        <v>2001</v>
      </c>
      <c r="F1006">
        <f t="shared" si="123"/>
        <v>0</v>
      </c>
      <c r="G1006">
        <f>Weighting!$H$22</f>
        <v>0</v>
      </c>
      <c r="H1006">
        <f t="array" ref="H1006">FREQUENCY(IF('Data Transformation'!$B$4:$B$8425=B987,'Data Transformation'!$G$4:$G$8425),'Bin Analysis'!$B1006)</f>
        <v>2073</v>
      </c>
      <c r="I1006">
        <f t="shared" si="124"/>
        <v>0</v>
      </c>
      <c r="J1006">
        <f t="shared" si="125"/>
        <v>0</v>
      </c>
      <c r="K1006">
        <f>J1006*Weighting!$W$22</f>
        <v>0</v>
      </c>
      <c r="M1006" s="14"/>
    </row>
    <row r="1007" spans="1:13" x14ac:dyDescent="0.25">
      <c r="A1007" s="32" t="str">
        <f>IF(Weighting!$P$23&gt;0,B1007,"")</f>
        <v/>
      </c>
      <c r="B1007" t="e">
        <f>Weighting!$C$23</f>
        <v>#DIV/0!</v>
      </c>
      <c r="C1007" t="e">
        <f>Weighting!$F$23</f>
        <v>#NUM!</v>
      </c>
      <c r="D1007" t="e">
        <f>IF(C1007=1,'Data Transformation'!$G$3+0.5*'Data Transformation'!$W$25,IF(C1008=1,D1008-'Data Transformation'!$W$25,FALSE))</f>
        <v>#NUM!</v>
      </c>
      <c r="E1007">
        <f t="array" ref="E1007">IF(ISLOGICAL(D1007),"",FREQUENCY(IF('Data Transformation'!$B$425:$B$8425='Bin Analysis'!$B987,'Data Transformation'!$G$425:$G$8425),D1007))</f>
        <v>2001</v>
      </c>
      <c r="F1007">
        <f t="shared" si="123"/>
        <v>0</v>
      </c>
      <c r="G1007">
        <f>Weighting!$H$23</f>
        <v>0</v>
      </c>
      <c r="H1007">
        <f t="array" ref="H1007">FREQUENCY(IF('Data Transformation'!$B$4:$B$8425=B987,'Data Transformation'!$G$4:$G$8425),'Bin Analysis'!$B1007)</f>
        <v>2073</v>
      </c>
      <c r="I1007">
        <f t="shared" si="124"/>
        <v>0</v>
      </c>
      <c r="J1007">
        <f t="shared" si="125"/>
        <v>0</v>
      </c>
      <c r="K1007">
        <f>J1007*Weighting!$W$23</f>
        <v>0</v>
      </c>
      <c r="M1007" s="14"/>
    </row>
    <row r="1008" spans="1:13" x14ac:dyDescent="0.25">
      <c r="A1008" s="32" t="str">
        <f>IF(Weighting!$P$24&gt;0,B1008,"")</f>
        <v/>
      </c>
      <c r="B1008" t="e">
        <f>Weighting!$C$24</f>
        <v>#DIV/0!</v>
      </c>
      <c r="C1008" t="e">
        <f>Weighting!$F$24</f>
        <v>#NUM!</v>
      </c>
      <c r="D1008" t="e">
        <f>IF(C1008=1,'Data Transformation'!$G$3+0.5*'Data Transformation'!$W$25,IF(C1009=1,D1009-'Data Transformation'!$W$25,FALSE))</f>
        <v>#NUM!</v>
      </c>
      <c r="E1008">
        <f t="array" ref="E1008">IF(ISLOGICAL(D1008),"",FREQUENCY(IF('Data Transformation'!$B$425:$B$8425='Bin Analysis'!$B987,'Data Transformation'!$G$425:$G$8425),D1008))</f>
        <v>2001</v>
      </c>
      <c r="F1008">
        <f t="shared" si="123"/>
        <v>0</v>
      </c>
      <c r="G1008">
        <f>Weighting!$H$24</f>
        <v>0</v>
      </c>
      <c r="H1008">
        <f t="array" ref="H1008">FREQUENCY(IF('Data Transformation'!$B$4:$B$8425=B987,'Data Transformation'!$G$4:$G$8425),'Bin Analysis'!$B1008)</f>
        <v>2073</v>
      </c>
      <c r="I1008">
        <f t="shared" si="124"/>
        <v>0</v>
      </c>
      <c r="J1008">
        <f t="shared" si="125"/>
        <v>0</v>
      </c>
      <c r="K1008">
        <f>J1008*Weighting!$W$24</f>
        <v>0</v>
      </c>
      <c r="M1008" s="14"/>
    </row>
    <row r="1009" spans="1:25" x14ac:dyDescent="0.25">
      <c r="A1009" s="32" t="str">
        <f>IF(Weighting!$P$25&gt;0,B1009,"")</f>
        <v/>
      </c>
      <c r="B1009" t="e">
        <f>Weighting!$C$25</f>
        <v>#DIV/0!</v>
      </c>
      <c r="C1009" t="e">
        <f>Weighting!$F$25</f>
        <v>#NUM!</v>
      </c>
      <c r="D1009" t="e">
        <f>IF(C1009=1,'Data Transformation'!$G$3+0.5*'Data Transformation'!$W$25,IF(C1010=1,D1010-'Data Transformation'!$W$25,FALSE))</f>
        <v>#NUM!</v>
      </c>
      <c r="E1009">
        <f t="array" ref="E1009">IF(ISLOGICAL(D1009),"",FREQUENCY(IF('Data Transformation'!$B$425:$B$8425='Bin Analysis'!$B987,'Data Transformation'!$G$425:$G$8425),D1009))</f>
        <v>2001</v>
      </c>
      <c r="F1009">
        <f t="shared" si="123"/>
        <v>0</v>
      </c>
      <c r="G1009">
        <f>Weighting!$H$25</f>
        <v>0</v>
      </c>
      <c r="H1009">
        <f t="array" ref="H1009">FREQUENCY(IF('Data Transformation'!$B$4:$B$8425=B987,'Data Transformation'!$G$4:$G$8425),'Bin Analysis'!$B1009)</f>
        <v>2073</v>
      </c>
      <c r="I1009">
        <f t="shared" si="124"/>
        <v>0</v>
      </c>
      <c r="J1009">
        <f t="shared" si="125"/>
        <v>0</v>
      </c>
      <c r="K1009">
        <f>J1009*Weighting!$W$25</f>
        <v>0</v>
      </c>
      <c r="M1009" s="14"/>
    </row>
    <row r="1010" spans="1:25" x14ac:dyDescent="0.25">
      <c r="O1010"/>
      <c r="P1010"/>
      <c r="Q1010"/>
      <c r="R1010"/>
    </row>
    <row r="1011" spans="1:25" ht="23.25" x14ac:dyDescent="0.35">
      <c r="A1011" s="21" t="s">
        <v>0</v>
      </c>
      <c r="B1011" s="21" t="str">
        <f>IFERROR(VLOOKUP(C1011,'Data Transformation'!$L$6:$M$426,2,FALSE),"")</f>
        <v/>
      </c>
      <c r="C1011" s="21">
        <f>C987+1</f>
        <v>42</v>
      </c>
      <c r="D1011" s="21"/>
      <c r="E1011" s="21"/>
      <c r="F1011" s="21"/>
      <c r="G1011" s="21"/>
      <c r="H1011" s="22"/>
      <c r="I1011" s="22"/>
      <c r="J1011" s="22"/>
      <c r="K1011" s="21"/>
      <c r="L1011" s="21" t="str">
        <f>B1011</f>
        <v/>
      </c>
      <c r="M1011" s="23" t="e">
        <f>INDEX('Data Transformation'!$O$4:$O$424,MATCH($B1011,'Data Transformation'!$M$4:$M$424,0),MATCH($M$2,'Data Transformation'!$O$3,0))</f>
        <v>#N/A</v>
      </c>
      <c r="N1011" s="27" t="e">
        <f>IF('Input and Summary Results'!$J$16="minimum",'Bin Analysis'!X1012/(M1011-1),'Bin Analysis'!Y1011/('Bin Analysis'!M1011-1))</f>
        <v>#N/A</v>
      </c>
      <c r="O1011" s="27" t="e">
        <f>IF(M1011=FALSE,NA(),(VLOOKUP(1,C1014:K1033,4,FALSE))/(M1011-1))</f>
        <v>#N/A</v>
      </c>
      <c r="P1011" s="27" t="e">
        <f>IF(M1011=FALSE,NA(),SUM(J1014:J1033)/Weighting!$S$5)</f>
        <v>#N/A</v>
      </c>
      <c r="Q1011" s="27" t="e">
        <f>IF(M1011=FALSE,NA(),SUM(K1014:K1033)/Weighting!$S$6)</f>
        <v>#N/A</v>
      </c>
      <c r="R1011" s="27" t="e">
        <f>IF(M1011=FALSE,NA(),(VLOOKUP(1,G1014:K1033,3,FALSE))/(M1011-1))</f>
        <v>#N/A</v>
      </c>
      <c r="S1011" s="22" t="e">
        <f>IF(M1011=FALSE,NA(),IF(SUM(J1014:J1033)=2,"yes","no"))</f>
        <v>#N/A</v>
      </c>
      <c r="X1011" s="2" cm="2">
        <f t="array" ref="X1011:X1012">FREQUENCY(IF('Data Transformation'!$B$425:$B$6424='Bin Analysis'!L1011,'Data Transformation'!$G$425:$G$6424),'Data Transformation'!$U$11)</f>
        <v>0</v>
      </c>
      <c r="Y1011" s="2" cm="2">
        <f t="array" ref="Y1011:Y1012">FREQUENCY(IF('Data Transformation'!$B$425:$B$6424='Bin Analysis'!L1011,'Data Transformation'!$G$425:$G$6424),'Data Transformation'!$U$12)</f>
        <v>0</v>
      </c>
    </row>
    <row r="1012" spans="1:25" x14ac:dyDescent="0.25">
      <c r="A1012" s="14" t="s">
        <v>67</v>
      </c>
      <c r="B1012" t="s">
        <v>47</v>
      </c>
      <c r="C1012" t="s">
        <v>5</v>
      </c>
      <c r="D1012" t="s">
        <v>100</v>
      </c>
      <c r="E1012" t="s">
        <v>101</v>
      </c>
      <c r="F1012" t="s">
        <v>102</v>
      </c>
      <c r="G1012" t="s">
        <v>70</v>
      </c>
      <c r="H1012" t="s">
        <v>31</v>
      </c>
      <c r="I1012" t="s">
        <v>32</v>
      </c>
      <c r="J1012" t="s">
        <v>46</v>
      </c>
      <c r="K1012" s="14" t="s">
        <v>45</v>
      </c>
      <c r="M1012" s="14"/>
      <c r="X1012" s="2">
        <v>0</v>
      </c>
      <c r="Y1012" s="2">
        <v>0</v>
      </c>
    </row>
    <row r="1013" spans="1:25" x14ac:dyDescent="0.25">
      <c r="A1013" s="32"/>
      <c r="D1013" t="e">
        <f>IF(C1013=1,'Data Transformation'!$G$3+0.5*'Data Transformation'!$W$25,IF(C1014=1,D1014-'Data Transformation'!$W$25,FALSE))</f>
        <v>#NUM!</v>
      </c>
      <c r="E1013">
        <f t="array" ref="E1013">IF(ISLOGICAL(D1013),"",FREQUENCY(IF('Data Transformation'!$B$425:$B$8425='Bin Analysis'!$B1011,'Data Transformation'!$G$425:$G$8425),D1013))</f>
        <v>2001</v>
      </c>
      <c r="F1013" t="e">
        <f>IF(ISLOGICAL(D1013),"",E1013-E1012)</f>
        <v>#VALUE!</v>
      </c>
      <c r="M1013" s="14"/>
    </row>
    <row r="1014" spans="1:25" x14ac:dyDescent="0.25">
      <c r="A1014" s="32" t="e">
        <f>IF(Weighting!$P$6&gt;0,B1014,"")</f>
        <v>#NUM!</v>
      </c>
      <c r="B1014" t="e">
        <f>Weighting!$C$6</f>
        <v>#DIV/0!</v>
      </c>
      <c r="C1014" t="e">
        <f>Weighting!$F$6</f>
        <v>#NUM!</v>
      </c>
      <c r="D1014" t="e">
        <f>IF(C1014=1,'Data Transformation'!$G$3+0.5*'Data Transformation'!$W$25,IF(C1015=1,D1015-'Data Transformation'!$W$25,FALSE))</f>
        <v>#NUM!</v>
      </c>
      <c r="E1014">
        <f t="array" ref="E1014">IF(ISLOGICAL(D1014),"",FREQUENCY(IF('Data Transformation'!$B$425:$B$8425='Bin Analysis'!$B1011,'Data Transformation'!$G$425:$G$8425),D1014))</f>
        <v>2001</v>
      </c>
      <c r="F1014">
        <f>IF(ISLOGICAL(D1014),"",E1014-E1013)</f>
        <v>0</v>
      </c>
      <c r="G1014">
        <f>Weighting!$H$6</f>
        <v>1</v>
      </c>
      <c r="H1014">
        <f t="array" ref="H1014">FREQUENCY(IF('Data Transformation'!$B$4:$B$8425=B1011,'Data Transformation'!$G$4:$G$8425),'Bin Analysis'!$B1014)</f>
        <v>2073</v>
      </c>
      <c r="I1014">
        <f>H1014-H1013</f>
        <v>2073</v>
      </c>
      <c r="J1014">
        <f>IF(I1014=0,0,1)</f>
        <v>1</v>
      </c>
      <c r="K1014" t="e">
        <f>J1014*Weighting!$W$6</f>
        <v>#NUM!</v>
      </c>
      <c r="M1014" s="14"/>
    </row>
    <row r="1015" spans="1:25" x14ac:dyDescent="0.25">
      <c r="A1015" s="32" t="str">
        <f>IF(Weighting!$P$7&gt;0,B1015,"")</f>
        <v/>
      </c>
      <c r="B1015" t="e">
        <f>Weighting!$C$7</f>
        <v>#DIV/0!</v>
      </c>
      <c r="C1015" t="e">
        <f>Weighting!$F$7</f>
        <v>#NUM!</v>
      </c>
      <c r="D1015" t="e">
        <f>IF(C1015=1,'Data Transformation'!$G$3+0.5*'Data Transformation'!$W$25,IF(C1016=1,D1016-'Data Transformation'!$W$25,FALSE))</f>
        <v>#NUM!</v>
      </c>
      <c r="E1015">
        <f t="array" ref="E1015">IF(ISLOGICAL(D1015),"",FREQUENCY(IF('Data Transformation'!$B$425:$B$8425='Bin Analysis'!$B1011,'Data Transformation'!$G$425:$G$8425),D1015))</f>
        <v>2001</v>
      </c>
      <c r="F1015">
        <f t="shared" ref="F1015:F1033" si="126">IF(ISLOGICAL(D1015),"",E1015-E1014)</f>
        <v>0</v>
      </c>
      <c r="G1015">
        <f>Weighting!$H$7</f>
        <v>0</v>
      </c>
      <c r="H1015">
        <f t="array" ref="H1015">FREQUENCY(IF('Data Transformation'!$B$4:$B$8425=B1011,'Data Transformation'!$G$4:$G$8425),'Bin Analysis'!$B1015)</f>
        <v>2073</v>
      </c>
      <c r="I1015">
        <f t="shared" ref="I1015:I1033" si="127">H1015-H1014</f>
        <v>0</v>
      </c>
      <c r="J1015">
        <f>IF(I1015=0,0,1)</f>
        <v>0</v>
      </c>
      <c r="K1015">
        <f>J1015*Weighting!$W$7</f>
        <v>0</v>
      </c>
      <c r="M1015" s="14"/>
    </row>
    <row r="1016" spans="1:25" x14ac:dyDescent="0.25">
      <c r="A1016" s="32" t="str">
        <f>IF(Weighting!$P$8&gt;0,B1016,"")</f>
        <v/>
      </c>
      <c r="B1016" t="e">
        <f>Weighting!$C$8</f>
        <v>#DIV/0!</v>
      </c>
      <c r="C1016" t="e">
        <f>Weighting!$F$8</f>
        <v>#NUM!</v>
      </c>
      <c r="D1016" t="e">
        <f>IF(C1016=1,'Data Transformation'!$G$3+0.5*'Data Transformation'!$W$25,IF(C1017=1,D1017-'Data Transformation'!$W$25,FALSE))</f>
        <v>#NUM!</v>
      </c>
      <c r="E1016">
        <f t="array" ref="E1016">IF(ISLOGICAL(D1016),"",FREQUENCY(IF('Data Transformation'!$B$425:$B$8425='Bin Analysis'!$B1011,'Data Transformation'!$G$425:$G$8425),D1016))</f>
        <v>2001</v>
      </c>
      <c r="F1016">
        <f t="shared" si="126"/>
        <v>0</v>
      </c>
      <c r="G1016">
        <f>Weighting!$H$8</f>
        <v>0</v>
      </c>
      <c r="H1016">
        <f t="array" ref="H1016">FREQUENCY(IF('Data Transformation'!$B$4:$B$8425=B1011,'Data Transformation'!$G$4:$G$8425),'Bin Analysis'!$B1016)</f>
        <v>2073</v>
      </c>
      <c r="I1016">
        <f t="shared" si="127"/>
        <v>0</v>
      </c>
      <c r="J1016">
        <f t="shared" ref="J1016:J1033" si="128">IF(I1016=0,0,1)</f>
        <v>0</v>
      </c>
      <c r="K1016">
        <f>J1016*Weighting!$W$8</f>
        <v>0</v>
      </c>
      <c r="M1016" s="14"/>
    </row>
    <row r="1017" spans="1:25" x14ac:dyDescent="0.25">
      <c r="A1017" s="32" t="str">
        <f>IF(Weighting!$P$9&gt;0,B1017,"")</f>
        <v/>
      </c>
      <c r="B1017" s="50" t="e">
        <f>Weighting!$C$9</f>
        <v>#DIV/0!</v>
      </c>
      <c r="C1017" t="e">
        <f>Weighting!$F$9</f>
        <v>#NUM!</v>
      </c>
      <c r="D1017" t="e">
        <f>IF(C1017=1,'Data Transformation'!$G$3+0.5*'Data Transformation'!$W$25,IF(C1018=1,D1018-'Data Transformation'!$W$25,FALSE))</f>
        <v>#NUM!</v>
      </c>
      <c r="E1017">
        <f t="array" ref="E1017">IF(ISLOGICAL(D1017),"",FREQUENCY(IF('Data Transformation'!$B$425:$B$8425='Bin Analysis'!$B1011,'Data Transformation'!$G$425:$G$8425),D1017))</f>
        <v>2001</v>
      </c>
      <c r="F1017">
        <f t="shared" si="126"/>
        <v>0</v>
      </c>
      <c r="G1017">
        <f>Weighting!$H$9</f>
        <v>0</v>
      </c>
      <c r="H1017">
        <f t="array" ref="H1017">FREQUENCY(IF('Data Transformation'!$B$4:$B$8425=B1011,'Data Transformation'!$G$4:$G$8425),'Bin Analysis'!$B1017)</f>
        <v>2073</v>
      </c>
      <c r="I1017">
        <f t="shared" si="127"/>
        <v>0</v>
      </c>
      <c r="J1017">
        <f t="shared" si="128"/>
        <v>0</v>
      </c>
      <c r="K1017">
        <f>J1017*Weighting!$W$9</f>
        <v>0</v>
      </c>
      <c r="M1017" s="14"/>
    </row>
    <row r="1018" spans="1:25" x14ac:dyDescent="0.25">
      <c r="A1018" s="32" t="str">
        <f>IF(Weighting!$P$10&gt;0,B1018,"")</f>
        <v/>
      </c>
      <c r="B1018" t="e">
        <f>Weighting!$C$10</f>
        <v>#DIV/0!</v>
      </c>
      <c r="C1018" t="e">
        <f>Weighting!$F$10</f>
        <v>#NUM!</v>
      </c>
      <c r="D1018" t="e">
        <f>IF(C1018=1,'Data Transformation'!$G$3+0.5*'Data Transformation'!$W$25,IF(C1019=1,D1019-'Data Transformation'!$W$25,FALSE))</f>
        <v>#NUM!</v>
      </c>
      <c r="E1018">
        <f t="array" ref="E1018">IF(ISLOGICAL(D1018),"",FREQUENCY(IF('Data Transformation'!$B$425:$B$8425='Bin Analysis'!$B1011,'Data Transformation'!$G$425:$G$8425),D1018))</f>
        <v>2001</v>
      </c>
      <c r="F1018">
        <f t="shared" si="126"/>
        <v>0</v>
      </c>
      <c r="G1018">
        <f>Weighting!$H$10</f>
        <v>0</v>
      </c>
      <c r="H1018">
        <f t="array" ref="H1018">FREQUENCY(IF('Data Transformation'!$B$4:$B$8425=B1011,'Data Transformation'!$G$4:$G$8425),'Bin Analysis'!$B1018)</f>
        <v>2073</v>
      </c>
      <c r="I1018">
        <f t="shared" si="127"/>
        <v>0</v>
      </c>
      <c r="J1018">
        <f t="shared" si="128"/>
        <v>0</v>
      </c>
      <c r="K1018">
        <f>J1018*Weighting!$W$10</f>
        <v>0</v>
      </c>
      <c r="M1018" s="14"/>
    </row>
    <row r="1019" spans="1:25" x14ac:dyDescent="0.25">
      <c r="A1019" s="32" t="str">
        <f>IF(Weighting!$P$11&gt;0,B1019,"")</f>
        <v/>
      </c>
      <c r="B1019" t="e">
        <f>Weighting!$C$11</f>
        <v>#DIV/0!</v>
      </c>
      <c r="C1019" t="e">
        <f>Weighting!$F$11</f>
        <v>#NUM!</v>
      </c>
      <c r="D1019" t="e">
        <f>IF(C1019=1,'Data Transformation'!$G$3+0.5*'Data Transformation'!$W$25,IF(C1020=1,D1020-'Data Transformation'!$W$25,FALSE))</f>
        <v>#NUM!</v>
      </c>
      <c r="E1019">
        <f t="array" ref="E1019">IF(ISLOGICAL(D1019),"",FREQUENCY(IF('Data Transformation'!$B$425:$B$8425='Bin Analysis'!$B1011,'Data Transformation'!$G$425:$G$8425),D1019))</f>
        <v>2001</v>
      </c>
      <c r="F1019">
        <f t="shared" si="126"/>
        <v>0</v>
      </c>
      <c r="G1019">
        <f>Weighting!$H$11</f>
        <v>0</v>
      </c>
      <c r="H1019">
        <f t="array" ref="H1019">FREQUENCY(IF('Data Transformation'!$B$4:$B$8425=B1011,'Data Transformation'!$G$4:$G$8425),'Bin Analysis'!$B1019)</f>
        <v>2073</v>
      </c>
      <c r="I1019">
        <f t="shared" si="127"/>
        <v>0</v>
      </c>
      <c r="J1019">
        <f t="shared" si="128"/>
        <v>0</v>
      </c>
      <c r="K1019">
        <f>J1019*Weighting!$W$11</f>
        <v>0</v>
      </c>
      <c r="M1019" s="14"/>
    </row>
    <row r="1020" spans="1:25" x14ac:dyDescent="0.25">
      <c r="A1020" s="32" t="str">
        <f>IF(Weighting!$P$12&gt;0,B1020,"")</f>
        <v/>
      </c>
      <c r="B1020" t="e">
        <f>Weighting!$C$12</f>
        <v>#DIV/0!</v>
      </c>
      <c r="C1020" t="e">
        <f>Weighting!$F$12</f>
        <v>#NUM!</v>
      </c>
      <c r="D1020" t="e">
        <f>IF(C1020=1,'Data Transformation'!$G$3+0.5*'Data Transformation'!$W$25,IF(C1021=1,D1021-'Data Transformation'!$W$25,FALSE))</f>
        <v>#NUM!</v>
      </c>
      <c r="E1020">
        <f t="array" ref="E1020">IF(ISLOGICAL(D1020),"",FREQUENCY(IF('Data Transformation'!$B$425:$B$8425='Bin Analysis'!$B1011,'Data Transformation'!$G$425:$G$8425),D1020))</f>
        <v>2001</v>
      </c>
      <c r="F1020">
        <f t="shared" si="126"/>
        <v>0</v>
      </c>
      <c r="G1020">
        <f>Weighting!$H$12</f>
        <v>0</v>
      </c>
      <c r="H1020">
        <f t="array" ref="H1020">FREQUENCY(IF('Data Transformation'!$B$4:$B$8425=B1011,'Data Transformation'!$G$4:$G$8425),'Bin Analysis'!$B1020)</f>
        <v>2073</v>
      </c>
      <c r="I1020">
        <f t="shared" si="127"/>
        <v>0</v>
      </c>
      <c r="J1020">
        <f t="shared" si="128"/>
        <v>0</v>
      </c>
      <c r="K1020">
        <f>J1020*Weighting!$W$12</f>
        <v>0</v>
      </c>
      <c r="M1020" s="14"/>
    </row>
    <row r="1021" spans="1:25" x14ac:dyDescent="0.25">
      <c r="A1021" s="32" t="str">
        <f>IF(Weighting!$P$13&gt;0,B1021,"")</f>
        <v/>
      </c>
      <c r="B1021" t="e">
        <f>Weighting!$C$13</f>
        <v>#DIV/0!</v>
      </c>
      <c r="C1021" t="e">
        <f>Weighting!$F$13</f>
        <v>#NUM!</v>
      </c>
      <c r="D1021" t="e">
        <f>IF(C1021=1,'Data Transformation'!$G$3+0.5*'Data Transformation'!$W$25,IF(C1022=1,D1022-'Data Transformation'!$W$25,FALSE))</f>
        <v>#NUM!</v>
      </c>
      <c r="E1021">
        <f t="array" ref="E1021">IF(ISLOGICAL(D1021),"",FREQUENCY(IF('Data Transformation'!$B$425:$B$8425='Bin Analysis'!$B1011,'Data Transformation'!$G$425:$G$8425),D1021))</f>
        <v>2001</v>
      </c>
      <c r="F1021">
        <f t="shared" si="126"/>
        <v>0</v>
      </c>
      <c r="G1021">
        <f>Weighting!$H$13</f>
        <v>0</v>
      </c>
      <c r="H1021">
        <f t="array" ref="H1021">FREQUENCY(IF('Data Transformation'!$B$4:$B$8425=B1011,'Data Transformation'!$G$4:$G$8425),'Bin Analysis'!$B1021)</f>
        <v>2073</v>
      </c>
      <c r="I1021">
        <f t="shared" si="127"/>
        <v>0</v>
      </c>
      <c r="J1021">
        <f t="shared" si="128"/>
        <v>0</v>
      </c>
      <c r="K1021">
        <f>J1021*Weighting!$W$13</f>
        <v>0</v>
      </c>
      <c r="M1021" s="14"/>
    </row>
    <row r="1022" spans="1:25" x14ac:dyDescent="0.25">
      <c r="A1022" s="32" t="str">
        <f>IF(Weighting!$P$14&gt;0,B1022,"")</f>
        <v/>
      </c>
      <c r="B1022" t="e">
        <f>Weighting!$C$14</f>
        <v>#DIV/0!</v>
      </c>
      <c r="C1022" t="e">
        <f>Weighting!$F$14</f>
        <v>#NUM!</v>
      </c>
      <c r="D1022" t="e">
        <f>IF(C1022=1,'Data Transformation'!$G$3+0.5*'Data Transformation'!$W$25,IF(C1023=1,D1023-'Data Transformation'!$W$25,FALSE))</f>
        <v>#NUM!</v>
      </c>
      <c r="E1022">
        <f t="array" ref="E1022">IF(ISLOGICAL(D1022),"",FREQUENCY(IF('Data Transformation'!$B$425:$B$8425='Bin Analysis'!$B1011,'Data Transformation'!$G$425:$G$8425),D1022))</f>
        <v>2001</v>
      </c>
      <c r="F1022">
        <f t="shared" si="126"/>
        <v>0</v>
      </c>
      <c r="G1022">
        <f>Weighting!$H$14</f>
        <v>0</v>
      </c>
      <c r="H1022">
        <f t="array" ref="H1022">FREQUENCY(IF('Data Transformation'!$B$4:$B$8425=B1011,'Data Transformation'!$G$4:$G$8425),'Bin Analysis'!$B1022)</f>
        <v>2073</v>
      </c>
      <c r="I1022">
        <f t="shared" si="127"/>
        <v>0</v>
      </c>
      <c r="J1022">
        <f t="shared" si="128"/>
        <v>0</v>
      </c>
      <c r="K1022">
        <f>J1022*Weighting!$W$14</f>
        <v>0</v>
      </c>
      <c r="M1022" s="14"/>
    </row>
    <row r="1023" spans="1:25" x14ac:dyDescent="0.25">
      <c r="A1023" s="32" t="str">
        <f>IF(Weighting!$P$15&gt;0,B1023,"")</f>
        <v/>
      </c>
      <c r="B1023" t="e">
        <f>Weighting!$C$15</f>
        <v>#DIV/0!</v>
      </c>
      <c r="C1023" t="e">
        <f>Weighting!$F$15</f>
        <v>#NUM!</v>
      </c>
      <c r="D1023" t="e">
        <f>IF(C1023=1,'Data Transformation'!$G$3+0.5*'Data Transformation'!$W$25,IF(C1024=1,D1024-'Data Transformation'!$W$25,FALSE))</f>
        <v>#NUM!</v>
      </c>
      <c r="E1023">
        <f t="array" ref="E1023">IF(ISLOGICAL(D1023),"",FREQUENCY(IF('Data Transformation'!$B$425:$B$8425='Bin Analysis'!$B1011,'Data Transformation'!$G$425:$G$8425),D1023))</f>
        <v>2001</v>
      </c>
      <c r="F1023">
        <f t="shared" si="126"/>
        <v>0</v>
      </c>
      <c r="G1023">
        <f>Weighting!$H$15</f>
        <v>0</v>
      </c>
      <c r="H1023">
        <f t="array" ref="H1023">FREQUENCY(IF('Data Transformation'!$B$4:$B$8425=B1011,'Data Transformation'!$G$4:$G$8425),'Bin Analysis'!$B1023)</f>
        <v>2073</v>
      </c>
      <c r="I1023">
        <f t="shared" si="127"/>
        <v>0</v>
      </c>
      <c r="J1023">
        <f t="shared" si="128"/>
        <v>0</v>
      </c>
      <c r="K1023">
        <f>J1023*Weighting!$W$15</f>
        <v>0</v>
      </c>
      <c r="M1023" s="14"/>
    </row>
    <row r="1024" spans="1:25" x14ac:dyDescent="0.25">
      <c r="A1024" s="32" t="str">
        <f>IF(Weighting!$P$16&gt;0,B1024,"")</f>
        <v/>
      </c>
      <c r="B1024" t="e">
        <f>Weighting!$C$16</f>
        <v>#DIV/0!</v>
      </c>
      <c r="C1024" t="e">
        <f>Weighting!$F$16</f>
        <v>#NUM!</v>
      </c>
      <c r="D1024" t="e">
        <f>IF(C1024=1,'Data Transformation'!$G$3+0.5*'Data Transformation'!$W$25,IF(C1025=1,D1025-'Data Transformation'!$W$25,FALSE))</f>
        <v>#NUM!</v>
      </c>
      <c r="E1024">
        <f t="array" ref="E1024">IF(ISLOGICAL(D1024),"",FREQUENCY(IF('Data Transformation'!$B$425:$B$8425='Bin Analysis'!$B1011,'Data Transformation'!$G$425:$G$8425),D1024))</f>
        <v>2001</v>
      </c>
      <c r="F1024">
        <f t="shared" si="126"/>
        <v>0</v>
      </c>
      <c r="G1024">
        <f>Weighting!$H$16</f>
        <v>0</v>
      </c>
      <c r="H1024">
        <f t="array" ref="H1024">FREQUENCY(IF('Data Transformation'!$B$4:$B$8425=B1011,'Data Transformation'!$G$4:$G$8425),'Bin Analysis'!$B1024)</f>
        <v>2073</v>
      </c>
      <c r="I1024">
        <f t="shared" si="127"/>
        <v>0</v>
      </c>
      <c r="J1024">
        <f t="shared" si="128"/>
        <v>0</v>
      </c>
      <c r="K1024">
        <f>J1024*Weighting!$W$16</f>
        <v>0</v>
      </c>
      <c r="M1024" s="14"/>
    </row>
    <row r="1025" spans="1:25" x14ac:dyDescent="0.25">
      <c r="A1025" s="32" t="str">
        <f>IF(Weighting!$P$17&gt;0,B1025,"")</f>
        <v/>
      </c>
      <c r="B1025" t="e">
        <f>Weighting!$C$17</f>
        <v>#DIV/0!</v>
      </c>
      <c r="C1025" t="e">
        <f>Weighting!$F$17</f>
        <v>#NUM!</v>
      </c>
      <c r="D1025" t="e">
        <f>IF(C1025=1,'Data Transformation'!$G$3+0.5*'Data Transformation'!$W$25,IF(C1026=1,D1026-'Data Transformation'!$W$25,FALSE))</f>
        <v>#NUM!</v>
      </c>
      <c r="E1025">
        <f t="array" ref="E1025">IF(ISLOGICAL(D1025),"",FREQUENCY(IF('Data Transformation'!$B$425:$B$8425='Bin Analysis'!$B1011,'Data Transformation'!$G$425:$G$8425),D1025))</f>
        <v>2001</v>
      </c>
      <c r="F1025">
        <f t="shared" si="126"/>
        <v>0</v>
      </c>
      <c r="G1025">
        <f>Weighting!$H$17</f>
        <v>0</v>
      </c>
      <c r="H1025">
        <f t="array" ref="H1025">FREQUENCY(IF('Data Transformation'!$B$4:$B$8425=B1011,'Data Transformation'!$G$4:$G$8425),'Bin Analysis'!$B1025)</f>
        <v>2073</v>
      </c>
      <c r="I1025">
        <f t="shared" si="127"/>
        <v>0</v>
      </c>
      <c r="J1025">
        <f t="shared" si="128"/>
        <v>0</v>
      </c>
      <c r="K1025">
        <f>J1025*Weighting!$W$17</f>
        <v>0</v>
      </c>
      <c r="M1025" s="14"/>
    </row>
    <row r="1026" spans="1:25" x14ac:dyDescent="0.25">
      <c r="A1026" s="32" t="str">
        <f>IF(Weighting!$P$18&gt;0,B1026,"")</f>
        <v/>
      </c>
      <c r="B1026" t="e">
        <f>Weighting!$C$18</f>
        <v>#DIV/0!</v>
      </c>
      <c r="C1026" t="e">
        <f>Weighting!$F$18</f>
        <v>#NUM!</v>
      </c>
      <c r="D1026" t="e">
        <f>IF(C1026=1,'Data Transformation'!$G$3+0.5*'Data Transformation'!$W$25,IF(C1027=1,D1027-'Data Transformation'!$W$25,FALSE))</f>
        <v>#NUM!</v>
      </c>
      <c r="E1026">
        <f t="array" ref="E1026">IF(ISLOGICAL(D1026),"",FREQUENCY(IF('Data Transformation'!$B$425:$B$8425='Bin Analysis'!$B1011,'Data Transformation'!$G$425:$G$8425),D1026))</f>
        <v>2001</v>
      </c>
      <c r="F1026">
        <f t="shared" si="126"/>
        <v>0</v>
      </c>
      <c r="G1026">
        <f>Weighting!$H$18</f>
        <v>0</v>
      </c>
      <c r="H1026">
        <f t="array" ref="H1026">FREQUENCY(IF('Data Transformation'!$B$4:$B$8425=B1011,'Data Transformation'!$G$4:$G$8425),'Bin Analysis'!$B1026)</f>
        <v>2073</v>
      </c>
      <c r="I1026">
        <f t="shared" si="127"/>
        <v>0</v>
      </c>
      <c r="J1026">
        <f t="shared" si="128"/>
        <v>0</v>
      </c>
      <c r="K1026">
        <f>J1026*Weighting!$W$18</f>
        <v>0</v>
      </c>
      <c r="M1026" s="14"/>
    </row>
    <row r="1027" spans="1:25" x14ac:dyDescent="0.25">
      <c r="A1027" s="32" t="str">
        <f>IF(Weighting!$P$19&gt;0,B1027,"")</f>
        <v/>
      </c>
      <c r="B1027" t="e">
        <f>Weighting!$C$19</f>
        <v>#DIV/0!</v>
      </c>
      <c r="C1027" t="e">
        <f>Weighting!$F$19</f>
        <v>#NUM!</v>
      </c>
      <c r="D1027" t="e">
        <f>IF(C1027=1,'Data Transformation'!$G$3+0.5*'Data Transformation'!$W$25,IF(C1028=1,D1028-'Data Transformation'!$W$25,FALSE))</f>
        <v>#NUM!</v>
      </c>
      <c r="E1027">
        <f t="array" ref="E1027">IF(ISLOGICAL(D1027),"",FREQUENCY(IF('Data Transformation'!$B$425:$B$8425='Bin Analysis'!$B1011,'Data Transformation'!$G$425:$G$8425),D1027))</f>
        <v>2001</v>
      </c>
      <c r="F1027">
        <f t="shared" si="126"/>
        <v>0</v>
      </c>
      <c r="G1027">
        <f>Weighting!$H$19</f>
        <v>0</v>
      </c>
      <c r="H1027">
        <f t="array" ref="H1027">FREQUENCY(IF('Data Transformation'!$B$4:$B$8425=B1011,'Data Transformation'!$G$4:$G$8425),'Bin Analysis'!$B1027)</f>
        <v>2073</v>
      </c>
      <c r="I1027">
        <f t="shared" si="127"/>
        <v>0</v>
      </c>
      <c r="J1027">
        <f t="shared" si="128"/>
        <v>0</v>
      </c>
      <c r="K1027">
        <f>J1027*Weighting!$W$19</f>
        <v>0</v>
      </c>
      <c r="M1027" s="14"/>
    </row>
    <row r="1028" spans="1:25" x14ac:dyDescent="0.25">
      <c r="A1028" s="32" t="str">
        <f>IF(Weighting!$P$20&gt;0,B1028,"")</f>
        <v/>
      </c>
      <c r="B1028" t="e">
        <f>Weighting!$C$20</f>
        <v>#DIV/0!</v>
      </c>
      <c r="C1028" t="e">
        <f>Weighting!$F$20</f>
        <v>#NUM!</v>
      </c>
      <c r="D1028" t="e">
        <f>IF(C1028=1,'Data Transformation'!$G$3+0.5*'Data Transformation'!$W$25,IF(C1029=1,D1029-'Data Transformation'!$W$25,FALSE))</f>
        <v>#NUM!</v>
      </c>
      <c r="E1028">
        <f t="array" ref="E1028">IF(ISLOGICAL(D1028),"",FREQUENCY(IF('Data Transformation'!$B$425:$B$8425='Bin Analysis'!$B1011,'Data Transformation'!$G$425:$G$8425),D1028))</f>
        <v>2001</v>
      </c>
      <c r="F1028">
        <f t="shared" si="126"/>
        <v>0</v>
      </c>
      <c r="G1028">
        <f>Weighting!$H$20</f>
        <v>0</v>
      </c>
      <c r="H1028">
        <f t="array" ref="H1028">FREQUENCY(IF('Data Transformation'!$B$4:$B$8425=B1011,'Data Transformation'!$G$4:$G$8425),'Bin Analysis'!$B1028)</f>
        <v>2073</v>
      </c>
      <c r="I1028">
        <f t="shared" si="127"/>
        <v>0</v>
      </c>
      <c r="J1028">
        <f t="shared" si="128"/>
        <v>0</v>
      </c>
      <c r="K1028">
        <f>J1028*Weighting!$W$20</f>
        <v>0</v>
      </c>
      <c r="M1028" s="14"/>
    </row>
    <row r="1029" spans="1:25" x14ac:dyDescent="0.25">
      <c r="A1029" s="32" t="str">
        <f>IF(Weighting!$P$21&gt;0,B1029,"")</f>
        <v/>
      </c>
      <c r="B1029" t="e">
        <f>Weighting!$C$21</f>
        <v>#DIV/0!</v>
      </c>
      <c r="C1029" t="e">
        <f>Weighting!$F$21</f>
        <v>#NUM!</v>
      </c>
      <c r="D1029" t="e">
        <f>IF(C1029=1,'Data Transformation'!$G$3+0.5*'Data Transformation'!$W$25,IF(C1030=1,D1030-'Data Transformation'!$W$25,FALSE))</f>
        <v>#NUM!</v>
      </c>
      <c r="E1029">
        <f t="array" ref="E1029">IF(ISLOGICAL(D1029),"",FREQUENCY(IF('Data Transformation'!$B$425:$B$8425='Bin Analysis'!$B1011,'Data Transformation'!$G$425:$G$8425),D1029))</f>
        <v>2001</v>
      </c>
      <c r="F1029">
        <f t="shared" si="126"/>
        <v>0</v>
      </c>
      <c r="G1029">
        <f>Weighting!$H$21</f>
        <v>0</v>
      </c>
      <c r="H1029">
        <f t="array" ref="H1029">FREQUENCY(IF('Data Transformation'!$B$4:$B$8425=B1011,'Data Transformation'!$G$4:$G$8425),'Bin Analysis'!$B1029)</f>
        <v>2073</v>
      </c>
      <c r="I1029">
        <f t="shared" si="127"/>
        <v>0</v>
      </c>
      <c r="J1029">
        <f t="shared" si="128"/>
        <v>0</v>
      </c>
      <c r="K1029">
        <f>J1029*Weighting!$W$21</f>
        <v>0</v>
      </c>
      <c r="M1029" s="14"/>
    </row>
    <row r="1030" spans="1:25" x14ac:dyDescent="0.25">
      <c r="A1030" s="32" t="str">
        <f>IF(Weighting!$P$22&gt;0,B1030,"")</f>
        <v/>
      </c>
      <c r="B1030" t="e">
        <f>Weighting!$C$22</f>
        <v>#DIV/0!</v>
      </c>
      <c r="C1030" t="e">
        <f>Weighting!$F$22</f>
        <v>#NUM!</v>
      </c>
      <c r="D1030" t="e">
        <f>IF(C1030=1,'Data Transformation'!$G$3+0.5*'Data Transformation'!$W$25,IF(C1031=1,D1031-'Data Transformation'!$W$25,FALSE))</f>
        <v>#NUM!</v>
      </c>
      <c r="E1030">
        <f t="array" ref="E1030">IF(ISLOGICAL(D1030),"",FREQUENCY(IF('Data Transformation'!$B$425:$B$8425='Bin Analysis'!$B1011,'Data Transformation'!$G$425:$G$8425),D1030))</f>
        <v>2001</v>
      </c>
      <c r="F1030">
        <f t="shared" si="126"/>
        <v>0</v>
      </c>
      <c r="G1030">
        <f>Weighting!$H$22</f>
        <v>0</v>
      </c>
      <c r="H1030">
        <f t="array" ref="H1030">FREQUENCY(IF('Data Transformation'!$B$4:$B$8425=B1011,'Data Transformation'!$G$4:$G$8425),'Bin Analysis'!$B1030)</f>
        <v>2073</v>
      </c>
      <c r="I1030">
        <f t="shared" si="127"/>
        <v>0</v>
      </c>
      <c r="J1030">
        <f t="shared" si="128"/>
        <v>0</v>
      </c>
      <c r="K1030">
        <f>J1030*Weighting!$W$22</f>
        <v>0</v>
      </c>
      <c r="M1030" s="14"/>
    </row>
    <row r="1031" spans="1:25" x14ac:dyDescent="0.25">
      <c r="A1031" s="32" t="str">
        <f>IF(Weighting!$P$23&gt;0,B1031,"")</f>
        <v/>
      </c>
      <c r="B1031" t="e">
        <f>Weighting!$C$23</f>
        <v>#DIV/0!</v>
      </c>
      <c r="C1031" t="e">
        <f>Weighting!$F$23</f>
        <v>#NUM!</v>
      </c>
      <c r="D1031" t="e">
        <f>IF(C1031=1,'Data Transformation'!$G$3+0.5*'Data Transformation'!$W$25,IF(C1032=1,D1032-'Data Transformation'!$W$25,FALSE))</f>
        <v>#NUM!</v>
      </c>
      <c r="E1031">
        <f t="array" ref="E1031">IF(ISLOGICAL(D1031),"",FREQUENCY(IF('Data Transformation'!$B$425:$B$8425='Bin Analysis'!$B1011,'Data Transformation'!$G$425:$G$8425),D1031))</f>
        <v>2001</v>
      </c>
      <c r="F1031">
        <f t="shared" si="126"/>
        <v>0</v>
      </c>
      <c r="G1031">
        <f>Weighting!$H$23</f>
        <v>0</v>
      </c>
      <c r="H1031">
        <f t="array" ref="H1031">FREQUENCY(IF('Data Transformation'!$B$4:$B$8425=B1011,'Data Transformation'!$G$4:$G$8425),'Bin Analysis'!$B1031)</f>
        <v>2073</v>
      </c>
      <c r="I1031">
        <f t="shared" si="127"/>
        <v>0</v>
      </c>
      <c r="J1031">
        <f t="shared" si="128"/>
        <v>0</v>
      </c>
      <c r="K1031">
        <f>J1031*Weighting!$W$23</f>
        <v>0</v>
      </c>
      <c r="M1031" s="14"/>
    </row>
    <row r="1032" spans="1:25" x14ac:dyDescent="0.25">
      <c r="A1032" s="32" t="str">
        <f>IF(Weighting!$P$24&gt;0,B1032,"")</f>
        <v/>
      </c>
      <c r="B1032" t="e">
        <f>Weighting!$C$24</f>
        <v>#DIV/0!</v>
      </c>
      <c r="C1032" t="e">
        <f>Weighting!$F$24</f>
        <v>#NUM!</v>
      </c>
      <c r="D1032" t="e">
        <f>IF(C1032=1,'Data Transformation'!$G$3+0.5*'Data Transformation'!$W$25,IF(C1033=1,D1033-'Data Transformation'!$W$25,FALSE))</f>
        <v>#NUM!</v>
      </c>
      <c r="E1032">
        <f t="array" ref="E1032">IF(ISLOGICAL(D1032),"",FREQUENCY(IF('Data Transformation'!$B$425:$B$8425='Bin Analysis'!$B1011,'Data Transformation'!$G$425:$G$8425),D1032))</f>
        <v>2001</v>
      </c>
      <c r="F1032">
        <f t="shared" si="126"/>
        <v>0</v>
      </c>
      <c r="G1032">
        <f>Weighting!$H$24</f>
        <v>0</v>
      </c>
      <c r="H1032">
        <f t="array" ref="H1032">FREQUENCY(IF('Data Transformation'!$B$4:$B$8425=B1011,'Data Transformation'!$G$4:$G$8425),'Bin Analysis'!$B1032)</f>
        <v>2073</v>
      </c>
      <c r="I1032">
        <f t="shared" si="127"/>
        <v>0</v>
      </c>
      <c r="J1032">
        <f t="shared" si="128"/>
        <v>0</v>
      </c>
      <c r="K1032">
        <f>J1032*Weighting!$W$24</f>
        <v>0</v>
      </c>
      <c r="M1032" s="14"/>
    </row>
    <row r="1033" spans="1:25" x14ac:dyDescent="0.25">
      <c r="A1033" s="32" t="str">
        <f>IF(Weighting!$P$25&gt;0,B1033,"")</f>
        <v/>
      </c>
      <c r="B1033" t="e">
        <f>Weighting!$C$25</f>
        <v>#DIV/0!</v>
      </c>
      <c r="C1033" t="e">
        <f>Weighting!$F$25</f>
        <v>#NUM!</v>
      </c>
      <c r="D1033" t="e">
        <f>IF(C1033=1,'Data Transformation'!$G$3+0.5*'Data Transformation'!$W$25,IF(C1034=1,D1034-'Data Transformation'!$W$25,FALSE))</f>
        <v>#NUM!</v>
      </c>
      <c r="E1033">
        <f t="array" ref="E1033">IF(ISLOGICAL(D1033),"",FREQUENCY(IF('Data Transformation'!$B$425:$B$8425='Bin Analysis'!$B1011,'Data Transformation'!$G$425:$G$8425),D1033))</f>
        <v>2001</v>
      </c>
      <c r="F1033">
        <f t="shared" si="126"/>
        <v>0</v>
      </c>
      <c r="G1033">
        <f>Weighting!$H$25</f>
        <v>0</v>
      </c>
      <c r="H1033">
        <f t="array" ref="H1033">FREQUENCY(IF('Data Transformation'!$B$4:$B$8425=B1011,'Data Transformation'!$G$4:$G$8425),'Bin Analysis'!$B1033)</f>
        <v>2073</v>
      </c>
      <c r="I1033">
        <f t="shared" si="127"/>
        <v>0</v>
      </c>
      <c r="J1033">
        <f t="shared" si="128"/>
        <v>0</v>
      </c>
      <c r="K1033">
        <f>J1033*Weighting!$W$25</f>
        <v>0</v>
      </c>
      <c r="M1033" s="14"/>
    </row>
    <row r="1034" spans="1:25" x14ac:dyDescent="0.25">
      <c r="O1034"/>
      <c r="P1034"/>
      <c r="Q1034"/>
      <c r="R1034"/>
    </row>
    <row r="1035" spans="1:25" ht="23.25" x14ac:dyDescent="0.35">
      <c r="A1035" s="21" t="s">
        <v>0</v>
      </c>
      <c r="B1035" s="21" t="str">
        <f>IFERROR(VLOOKUP(C1035,'Data Transformation'!$L$6:$M$426,2,FALSE),"")</f>
        <v/>
      </c>
      <c r="C1035" s="21">
        <f>C1011+1</f>
        <v>43</v>
      </c>
      <c r="D1035" s="21"/>
      <c r="E1035" s="21"/>
      <c r="F1035" s="21"/>
      <c r="G1035" s="21"/>
      <c r="H1035" s="22"/>
      <c r="I1035" s="22"/>
      <c r="J1035" s="22"/>
      <c r="K1035" s="21"/>
      <c r="L1035" s="21" t="str">
        <f>B1035</f>
        <v/>
      </c>
      <c r="M1035" s="23" t="e">
        <f>INDEX('Data Transformation'!$O$4:$O$424,MATCH($B1035,'Data Transformation'!$M$4:$M$424,0),MATCH($M$2,'Data Transformation'!$O$3,0))</f>
        <v>#N/A</v>
      </c>
      <c r="N1035" s="27" t="e">
        <f>IF('Input and Summary Results'!$J$16="minimum",'Bin Analysis'!X1036/(M1035-1),'Bin Analysis'!Y1035/('Bin Analysis'!M1035-1))</f>
        <v>#N/A</v>
      </c>
      <c r="O1035" s="27" t="e">
        <f>IF(M1035=FALSE,NA(),(VLOOKUP(1,C1038:K1057,4,FALSE))/(M1035-1))</f>
        <v>#N/A</v>
      </c>
      <c r="P1035" s="27" t="e">
        <f>IF(M1035=FALSE,NA(),SUM(J1038:J1057)/Weighting!$S$5)</f>
        <v>#N/A</v>
      </c>
      <c r="Q1035" s="27" t="e">
        <f>IF(M1035=FALSE,NA(),SUM(K1038:K1057)/Weighting!$S$6)</f>
        <v>#N/A</v>
      </c>
      <c r="R1035" s="27" t="e">
        <f>IF(M1035=FALSE,NA(),(VLOOKUP(1,G1038:K1057,3,FALSE))/(M1035-1))</f>
        <v>#N/A</v>
      </c>
      <c r="S1035" s="22" t="e">
        <f>IF(M1035=FALSE,NA(),IF(SUM(J1038:J1057)=2,"yes","no"))</f>
        <v>#N/A</v>
      </c>
      <c r="X1035" s="2" cm="2">
        <f t="array" ref="X1035:X1036">FREQUENCY(IF('Data Transformation'!$B$425:$B$6424='Bin Analysis'!L1035,'Data Transformation'!$G$425:$G$6424),'Data Transformation'!$U$11)</f>
        <v>0</v>
      </c>
      <c r="Y1035" s="2" cm="2">
        <f t="array" ref="Y1035:Y1036">FREQUENCY(IF('Data Transformation'!$B$425:$B$6424='Bin Analysis'!L1035,'Data Transformation'!$G$425:$G$6424),'Data Transformation'!$U$12)</f>
        <v>0</v>
      </c>
    </row>
    <row r="1036" spans="1:25" x14ac:dyDescent="0.25">
      <c r="A1036" s="14" t="s">
        <v>67</v>
      </c>
      <c r="B1036" t="s">
        <v>47</v>
      </c>
      <c r="C1036" t="s">
        <v>5</v>
      </c>
      <c r="D1036" t="s">
        <v>100</v>
      </c>
      <c r="E1036" t="s">
        <v>101</v>
      </c>
      <c r="F1036" t="s">
        <v>102</v>
      </c>
      <c r="G1036" t="s">
        <v>70</v>
      </c>
      <c r="H1036" t="s">
        <v>31</v>
      </c>
      <c r="I1036" t="s">
        <v>32</v>
      </c>
      <c r="J1036" t="s">
        <v>46</v>
      </c>
      <c r="K1036" s="14" t="s">
        <v>45</v>
      </c>
      <c r="M1036" s="14"/>
      <c r="X1036" s="2">
        <v>0</v>
      </c>
      <c r="Y1036" s="2">
        <v>0</v>
      </c>
    </row>
    <row r="1037" spans="1:25" x14ac:dyDescent="0.25">
      <c r="A1037" s="32"/>
      <c r="D1037" t="e">
        <f>IF(C1037=1,'Data Transformation'!$G$3+0.5*'Data Transformation'!$W$25,IF(C1038=1,D1038-'Data Transformation'!$W$25,FALSE))</f>
        <v>#NUM!</v>
      </c>
      <c r="E1037">
        <f t="array" ref="E1037">IF(ISLOGICAL(D1037),"",FREQUENCY(IF('Data Transformation'!$B$425:$B$8425='Bin Analysis'!$B1035,'Data Transformation'!$G$425:$G$8425),D1037))</f>
        <v>2001</v>
      </c>
      <c r="F1037" t="e">
        <f>IF(ISLOGICAL(D1037),"",E1037-E1036)</f>
        <v>#VALUE!</v>
      </c>
      <c r="M1037" s="14"/>
    </row>
    <row r="1038" spans="1:25" x14ac:dyDescent="0.25">
      <c r="A1038" s="32" t="e">
        <f>IF(Weighting!$P$6&gt;0,B1038,"")</f>
        <v>#NUM!</v>
      </c>
      <c r="B1038" t="e">
        <f>Weighting!$C$6</f>
        <v>#DIV/0!</v>
      </c>
      <c r="C1038" t="e">
        <f>Weighting!$F$6</f>
        <v>#NUM!</v>
      </c>
      <c r="D1038" t="e">
        <f>IF(C1038=1,'Data Transformation'!$G$3+0.5*'Data Transformation'!$W$25,IF(C1039=1,D1039-'Data Transformation'!$W$25,FALSE))</f>
        <v>#NUM!</v>
      </c>
      <c r="E1038">
        <f t="array" ref="E1038">IF(ISLOGICAL(D1038),"",FREQUENCY(IF('Data Transformation'!$B$425:$B$8425='Bin Analysis'!$B1035,'Data Transformation'!$G$425:$G$8425),D1038))</f>
        <v>2001</v>
      </c>
      <c r="F1038">
        <f>IF(ISLOGICAL(D1038),"",E1038-E1037)</f>
        <v>0</v>
      </c>
      <c r="G1038">
        <f>Weighting!$H$6</f>
        <v>1</v>
      </c>
      <c r="H1038">
        <f t="array" ref="H1038">FREQUENCY(IF('Data Transformation'!$B$4:$B$8425=B1035,'Data Transformation'!$G$4:$G$8425),'Bin Analysis'!$B1038)</f>
        <v>2073</v>
      </c>
      <c r="I1038">
        <f>H1038-H1037</f>
        <v>2073</v>
      </c>
      <c r="J1038">
        <f>IF(I1038=0,0,1)</f>
        <v>1</v>
      </c>
      <c r="K1038" t="e">
        <f>J1038*Weighting!$W$6</f>
        <v>#NUM!</v>
      </c>
      <c r="M1038" s="14"/>
    </row>
    <row r="1039" spans="1:25" x14ac:dyDescent="0.25">
      <c r="A1039" s="32" t="str">
        <f>IF(Weighting!$P$7&gt;0,B1039,"")</f>
        <v/>
      </c>
      <c r="B1039" t="e">
        <f>Weighting!$C$7</f>
        <v>#DIV/0!</v>
      </c>
      <c r="C1039" t="e">
        <f>Weighting!$F$7</f>
        <v>#NUM!</v>
      </c>
      <c r="D1039" t="e">
        <f>IF(C1039=1,'Data Transformation'!$G$3+0.5*'Data Transformation'!$W$25,IF(C1040=1,D1040-'Data Transformation'!$W$25,FALSE))</f>
        <v>#NUM!</v>
      </c>
      <c r="E1039">
        <f t="array" ref="E1039">IF(ISLOGICAL(D1039),"",FREQUENCY(IF('Data Transformation'!$B$425:$B$8425='Bin Analysis'!$B1035,'Data Transformation'!$G$425:$G$8425),D1039))</f>
        <v>2001</v>
      </c>
      <c r="F1039">
        <f t="shared" ref="F1039:F1057" si="129">IF(ISLOGICAL(D1039),"",E1039-E1038)</f>
        <v>0</v>
      </c>
      <c r="G1039">
        <f>Weighting!$H$7</f>
        <v>0</v>
      </c>
      <c r="H1039">
        <f t="array" ref="H1039">FREQUENCY(IF('Data Transformation'!$B$4:$B$8425=B1035,'Data Transformation'!$G$4:$G$8425),'Bin Analysis'!$B1039)</f>
        <v>2073</v>
      </c>
      <c r="I1039">
        <f t="shared" ref="I1039:I1057" si="130">H1039-H1038</f>
        <v>0</v>
      </c>
      <c r="J1039">
        <f>IF(I1039=0,0,1)</f>
        <v>0</v>
      </c>
      <c r="K1039">
        <f>J1039*Weighting!$W$7</f>
        <v>0</v>
      </c>
      <c r="M1039" s="14"/>
    </row>
    <row r="1040" spans="1:25" x14ac:dyDescent="0.25">
      <c r="A1040" s="32" t="str">
        <f>IF(Weighting!$P$8&gt;0,B1040,"")</f>
        <v/>
      </c>
      <c r="B1040" t="e">
        <f>Weighting!$C$8</f>
        <v>#DIV/0!</v>
      </c>
      <c r="C1040" t="e">
        <f>Weighting!$F$8</f>
        <v>#NUM!</v>
      </c>
      <c r="D1040" t="e">
        <f>IF(C1040=1,'Data Transformation'!$G$3+0.5*'Data Transformation'!$W$25,IF(C1041=1,D1041-'Data Transformation'!$W$25,FALSE))</f>
        <v>#NUM!</v>
      </c>
      <c r="E1040">
        <f t="array" ref="E1040">IF(ISLOGICAL(D1040),"",FREQUENCY(IF('Data Transformation'!$B$425:$B$8425='Bin Analysis'!$B1035,'Data Transformation'!$G$425:$G$8425),D1040))</f>
        <v>2001</v>
      </c>
      <c r="F1040">
        <f t="shared" si="129"/>
        <v>0</v>
      </c>
      <c r="G1040">
        <f>Weighting!$H$8</f>
        <v>0</v>
      </c>
      <c r="H1040">
        <f t="array" ref="H1040">FREQUENCY(IF('Data Transformation'!$B$4:$B$8425=B1035,'Data Transformation'!$G$4:$G$8425),'Bin Analysis'!$B1040)</f>
        <v>2073</v>
      </c>
      <c r="I1040">
        <f t="shared" si="130"/>
        <v>0</v>
      </c>
      <c r="J1040">
        <f t="shared" ref="J1040:J1057" si="131">IF(I1040=0,0,1)</f>
        <v>0</v>
      </c>
      <c r="K1040">
        <f>J1040*Weighting!$W$8</f>
        <v>0</v>
      </c>
      <c r="M1040" s="14"/>
    </row>
    <row r="1041" spans="1:13" x14ac:dyDescent="0.25">
      <c r="A1041" s="32" t="str">
        <f>IF(Weighting!$P$9&gt;0,B1041,"")</f>
        <v/>
      </c>
      <c r="B1041" s="50" t="e">
        <f>Weighting!$C$9</f>
        <v>#DIV/0!</v>
      </c>
      <c r="C1041" t="e">
        <f>Weighting!$F$9</f>
        <v>#NUM!</v>
      </c>
      <c r="D1041" t="e">
        <f>IF(C1041=1,'Data Transformation'!$G$3+0.5*'Data Transformation'!$W$25,IF(C1042=1,D1042-'Data Transformation'!$W$25,FALSE))</f>
        <v>#NUM!</v>
      </c>
      <c r="E1041">
        <f t="array" ref="E1041">IF(ISLOGICAL(D1041),"",FREQUENCY(IF('Data Transformation'!$B$425:$B$8425='Bin Analysis'!$B1035,'Data Transformation'!$G$425:$G$8425),D1041))</f>
        <v>2001</v>
      </c>
      <c r="F1041">
        <f t="shared" si="129"/>
        <v>0</v>
      </c>
      <c r="G1041">
        <f>Weighting!$H$9</f>
        <v>0</v>
      </c>
      <c r="H1041">
        <f t="array" ref="H1041">FREQUENCY(IF('Data Transformation'!$B$4:$B$8425=B1035,'Data Transformation'!$G$4:$G$8425),'Bin Analysis'!$B1041)</f>
        <v>2073</v>
      </c>
      <c r="I1041">
        <f t="shared" si="130"/>
        <v>0</v>
      </c>
      <c r="J1041">
        <f t="shared" si="131"/>
        <v>0</v>
      </c>
      <c r="K1041">
        <f>J1041*Weighting!$W$9</f>
        <v>0</v>
      </c>
      <c r="M1041" s="14"/>
    </row>
    <row r="1042" spans="1:13" x14ac:dyDescent="0.25">
      <c r="A1042" s="32" t="str">
        <f>IF(Weighting!$P$10&gt;0,B1042,"")</f>
        <v/>
      </c>
      <c r="B1042" t="e">
        <f>Weighting!$C$10</f>
        <v>#DIV/0!</v>
      </c>
      <c r="C1042" t="e">
        <f>Weighting!$F$10</f>
        <v>#NUM!</v>
      </c>
      <c r="D1042" t="e">
        <f>IF(C1042=1,'Data Transformation'!$G$3+0.5*'Data Transformation'!$W$25,IF(C1043=1,D1043-'Data Transformation'!$W$25,FALSE))</f>
        <v>#NUM!</v>
      </c>
      <c r="E1042">
        <f t="array" ref="E1042">IF(ISLOGICAL(D1042),"",FREQUENCY(IF('Data Transformation'!$B$425:$B$8425='Bin Analysis'!$B1035,'Data Transformation'!$G$425:$G$8425),D1042))</f>
        <v>2001</v>
      </c>
      <c r="F1042">
        <f t="shared" si="129"/>
        <v>0</v>
      </c>
      <c r="G1042">
        <f>Weighting!$H$10</f>
        <v>0</v>
      </c>
      <c r="H1042">
        <f t="array" ref="H1042">FREQUENCY(IF('Data Transformation'!$B$4:$B$8425=B1035,'Data Transformation'!$G$4:$G$8425),'Bin Analysis'!$B1042)</f>
        <v>2073</v>
      </c>
      <c r="I1042">
        <f t="shared" si="130"/>
        <v>0</v>
      </c>
      <c r="J1042">
        <f t="shared" si="131"/>
        <v>0</v>
      </c>
      <c r="K1042">
        <f>J1042*Weighting!$W$10</f>
        <v>0</v>
      </c>
      <c r="M1042" s="14"/>
    </row>
    <row r="1043" spans="1:13" x14ac:dyDescent="0.25">
      <c r="A1043" s="32" t="str">
        <f>IF(Weighting!$P$11&gt;0,B1043,"")</f>
        <v/>
      </c>
      <c r="B1043" t="e">
        <f>Weighting!$C$11</f>
        <v>#DIV/0!</v>
      </c>
      <c r="C1043" t="e">
        <f>Weighting!$F$11</f>
        <v>#NUM!</v>
      </c>
      <c r="D1043" t="e">
        <f>IF(C1043=1,'Data Transformation'!$G$3+0.5*'Data Transformation'!$W$25,IF(C1044=1,D1044-'Data Transformation'!$W$25,FALSE))</f>
        <v>#NUM!</v>
      </c>
      <c r="E1043">
        <f t="array" ref="E1043">IF(ISLOGICAL(D1043),"",FREQUENCY(IF('Data Transformation'!$B$425:$B$8425='Bin Analysis'!$B1035,'Data Transformation'!$G$425:$G$8425),D1043))</f>
        <v>2001</v>
      </c>
      <c r="F1043">
        <f t="shared" si="129"/>
        <v>0</v>
      </c>
      <c r="G1043">
        <f>Weighting!$H$11</f>
        <v>0</v>
      </c>
      <c r="H1043">
        <f t="array" ref="H1043">FREQUENCY(IF('Data Transformation'!$B$4:$B$8425=B1035,'Data Transformation'!$G$4:$G$8425),'Bin Analysis'!$B1043)</f>
        <v>2073</v>
      </c>
      <c r="I1043">
        <f t="shared" si="130"/>
        <v>0</v>
      </c>
      <c r="J1043">
        <f t="shared" si="131"/>
        <v>0</v>
      </c>
      <c r="K1043">
        <f>J1043*Weighting!$W$11</f>
        <v>0</v>
      </c>
      <c r="M1043" s="14"/>
    </row>
    <row r="1044" spans="1:13" x14ac:dyDescent="0.25">
      <c r="A1044" s="32" t="str">
        <f>IF(Weighting!$P$12&gt;0,B1044,"")</f>
        <v/>
      </c>
      <c r="B1044" t="e">
        <f>Weighting!$C$12</f>
        <v>#DIV/0!</v>
      </c>
      <c r="C1044" t="e">
        <f>Weighting!$F$12</f>
        <v>#NUM!</v>
      </c>
      <c r="D1044" t="e">
        <f>IF(C1044=1,'Data Transformation'!$G$3+0.5*'Data Transformation'!$W$25,IF(C1045=1,D1045-'Data Transformation'!$W$25,FALSE))</f>
        <v>#NUM!</v>
      </c>
      <c r="E1044">
        <f t="array" ref="E1044">IF(ISLOGICAL(D1044),"",FREQUENCY(IF('Data Transformation'!$B$425:$B$8425='Bin Analysis'!$B1035,'Data Transformation'!$G$425:$G$8425),D1044))</f>
        <v>2001</v>
      </c>
      <c r="F1044">
        <f t="shared" si="129"/>
        <v>0</v>
      </c>
      <c r="G1044">
        <f>Weighting!$H$12</f>
        <v>0</v>
      </c>
      <c r="H1044">
        <f t="array" ref="H1044">FREQUENCY(IF('Data Transformation'!$B$4:$B$8425=B1035,'Data Transformation'!$G$4:$G$8425),'Bin Analysis'!$B1044)</f>
        <v>2073</v>
      </c>
      <c r="I1044">
        <f t="shared" si="130"/>
        <v>0</v>
      </c>
      <c r="J1044">
        <f t="shared" si="131"/>
        <v>0</v>
      </c>
      <c r="K1044">
        <f>J1044*Weighting!$W$12</f>
        <v>0</v>
      </c>
      <c r="M1044" s="14"/>
    </row>
    <row r="1045" spans="1:13" x14ac:dyDescent="0.25">
      <c r="A1045" s="32" t="str">
        <f>IF(Weighting!$P$13&gt;0,B1045,"")</f>
        <v/>
      </c>
      <c r="B1045" t="e">
        <f>Weighting!$C$13</f>
        <v>#DIV/0!</v>
      </c>
      <c r="C1045" t="e">
        <f>Weighting!$F$13</f>
        <v>#NUM!</v>
      </c>
      <c r="D1045" t="e">
        <f>IF(C1045=1,'Data Transformation'!$G$3+0.5*'Data Transformation'!$W$25,IF(C1046=1,D1046-'Data Transformation'!$W$25,FALSE))</f>
        <v>#NUM!</v>
      </c>
      <c r="E1045">
        <f t="array" ref="E1045">IF(ISLOGICAL(D1045),"",FREQUENCY(IF('Data Transformation'!$B$425:$B$8425='Bin Analysis'!$B1035,'Data Transformation'!$G$425:$G$8425),D1045))</f>
        <v>2001</v>
      </c>
      <c r="F1045">
        <f t="shared" si="129"/>
        <v>0</v>
      </c>
      <c r="G1045">
        <f>Weighting!$H$13</f>
        <v>0</v>
      </c>
      <c r="H1045">
        <f t="array" ref="H1045">FREQUENCY(IF('Data Transformation'!$B$4:$B$8425=B1035,'Data Transformation'!$G$4:$G$8425),'Bin Analysis'!$B1045)</f>
        <v>2073</v>
      </c>
      <c r="I1045">
        <f t="shared" si="130"/>
        <v>0</v>
      </c>
      <c r="J1045">
        <f t="shared" si="131"/>
        <v>0</v>
      </c>
      <c r="K1045">
        <f>J1045*Weighting!$W$13</f>
        <v>0</v>
      </c>
      <c r="M1045" s="14"/>
    </row>
    <row r="1046" spans="1:13" x14ac:dyDescent="0.25">
      <c r="A1046" s="32" t="str">
        <f>IF(Weighting!$P$14&gt;0,B1046,"")</f>
        <v/>
      </c>
      <c r="B1046" t="e">
        <f>Weighting!$C$14</f>
        <v>#DIV/0!</v>
      </c>
      <c r="C1046" t="e">
        <f>Weighting!$F$14</f>
        <v>#NUM!</v>
      </c>
      <c r="D1046" t="e">
        <f>IF(C1046=1,'Data Transformation'!$G$3+0.5*'Data Transformation'!$W$25,IF(C1047=1,D1047-'Data Transformation'!$W$25,FALSE))</f>
        <v>#NUM!</v>
      </c>
      <c r="E1046">
        <f t="array" ref="E1046">IF(ISLOGICAL(D1046),"",FREQUENCY(IF('Data Transformation'!$B$425:$B$8425='Bin Analysis'!$B1035,'Data Transformation'!$G$425:$G$8425),D1046))</f>
        <v>2001</v>
      </c>
      <c r="F1046">
        <f t="shared" si="129"/>
        <v>0</v>
      </c>
      <c r="G1046">
        <f>Weighting!$H$14</f>
        <v>0</v>
      </c>
      <c r="H1046">
        <f t="array" ref="H1046">FREQUENCY(IF('Data Transformation'!$B$4:$B$8425=B1035,'Data Transformation'!$G$4:$G$8425),'Bin Analysis'!$B1046)</f>
        <v>2073</v>
      </c>
      <c r="I1046">
        <f t="shared" si="130"/>
        <v>0</v>
      </c>
      <c r="J1046">
        <f t="shared" si="131"/>
        <v>0</v>
      </c>
      <c r="K1046">
        <f>J1046*Weighting!$W$14</f>
        <v>0</v>
      </c>
      <c r="M1046" s="14"/>
    </row>
    <row r="1047" spans="1:13" x14ac:dyDescent="0.25">
      <c r="A1047" s="32" t="str">
        <f>IF(Weighting!$P$15&gt;0,B1047,"")</f>
        <v/>
      </c>
      <c r="B1047" t="e">
        <f>Weighting!$C$15</f>
        <v>#DIV/0!</v>
      </c>
      <c r="C1047" t="e">
        <f>Weighting!$F$15</f>
        <v>#NUM!</v>
      </c>
      <c r="D1047" t="e">
        <f>IF(C1047=1,'Data Transformation'!$G$3+0.5*'Data Transformation'!$W$25,IF(C1048=1,D1048-'Data Transformation'!$W$25,FALSE))</f>
        <v>#NUM!</v>
      </c>
      <c r="E1047">
        <f t="array" ref="E1047">IF(ISLOGICAL(D1047),"",FREQUENCY(IF('Data Transformation'!$B$425:$B$8425='Bin Analysis'!$B1035,'Data Transformation'!$G$425:$G$8425),D1047))</f>
        <v>2001</v>
      </c>
      <c r="F1047">
        <f t="shared" si="129"/>
        <v>0</v>
      </c>
      <c r="G1047">
        <f>Weighting!$H$15</f>
        <v>0</v>
      </c>
      <c r="H1047">
        <f t="array" ref="H1047">FREQUENCY(IF('Data Transformation'!$B$4:$B$8425=B1035,'Data Transformation'!$G$4:$G$8425),'Bin Analysis'!$B1047)</f>
        <v>2073</v>
      </c>
      <c r="I1047">
        <f t="shared" si="130"/>
        <v>0</v>
      </c>
      <c r="J1047">
        <f t="shared" si="131"/>
        <v>0</v>
      </c>
      <c r="K1047">
        <f>J1047*Weighting!$W$15</f>
        <v>0</v>
      </c>
      <c r="M1047" s="14"/>
    </row>
    <row r="1048" spans="1:13" x14ac:dyDescent="0.25">
      <c r="A1048" s="32" t="str">
        <f>IF(Weighting!$P$16&gt;0,B1048,"")</f>
        <v/>
      </c>
      <c r="B1048" t="e">
        <f>Weighting!$C$16</f>
        <v>#DIV/0!</v>
      </c>
      <c r="C1048" t="e">
        <f>Weighting!$F$16</f>
        <v>#NUM!</v>
      </c>
      <c r="D1048" t="e">
        <f>IF(C1048=1,'Data Transformation'!$G$3+0.5*'Data Transformation'!$W$25,IF(C1049=1,D1049-'Data Transformation'!$W$25,FALSE))</f>
        <v>#NUM!</v>
      </c>
      <c r="E1048">
        <f t="array" ref="E1048">IF(ISLOGICAL(D1048),"",FREQUENCY(IF('Data Transformation'!$B$425:$B$8425='Bin Analysis'!$B1035,'Data Transformation'!$G$425:$G$8425),D1048))</f>
        <v>2001</v>
      </c>
      <c r="F1048">
        <f t="shared" si="129"/>
        <v>0</v>
      </c>
      <c r="G1048">
        <f>Weighting!$H$16</f>
        <v>0</v>
      </c>
      <c r="H1048">
        <f t="array" ref="H1048">FREQUENCY(IF('Data Transformation'!$B$4:$B$8425=B1035,'Data Transformation'!$G$4:$G$8425),'Bin Analysis'!$B1048)</f>
        <v>2073</v>
      </c>
      <c r="I1048">
        <f t="shared" si="130"/>
        <v>0</v>
      </c>
      <c r="J1048">
        <f t="shared" si="131"/>
        <v>0</v>
      </c>
      <c r="K1048">
        <f>J1048*Weighting!$W$16</f>
        <v>0</v>
      </c>
      <c r="M1048" s="14"/>
    </row>
    <row r="1049" spans="1:13" x14ac:dyDescent="0.25">
      <c r="A1049" s="32" t="str">
        <f>IF(Weighting!$P$17&gt;0,B1049,"")</f>
        <v/>
      </c>
      <c r="B1049" t="e">
        <f>Weighting!$C$17</f>
        <v>#DIV/0!</v>
      </c>
      <c r="C1049" t="e">
        <f>Weighting!$F$17</f>
        <v>#NUM!</v>
      </c>
      <c r="D1049" t="e">
        <f>IF(C1049=1,'Data Transformation'!$G$3+0.5*'Data Transformation'!$W$25,IF(C1050=1,D1050-'Data Transformation'!$W$25,FALSE))</f>
        <v>#NUM!</v>
      </c>
      <c r="E1049">
        <f t="array" ref="E1049">IF(ISLOGICAL(D1049),"",FREQUENCY(IF('Data Transformation'!$B$425:$B$8425='Bin Analysis'!$B1035,'Data Transformation'!$G$425:$G$8425),D1049))</f>
        <v>2001</v>
      </c>
      <c r="F1049">
        <f t="shared" si="129"/>
        <v>0</v>
      </c>
      <c r="G1049">
        <f>Weighting!$H$17</f>
        <v>0</v>
      </c>
      <c r="H1049">
        <f t="array" ref="H1049">FREQUENCY(IF('Data Transformation'!$B$4:$B$8425=B1035,'Data Transformation'!$G$4:$G$8425),'Bin Analysis'!$B1049)</f>
        <v>2073</v>
      </c>
      <c r="I1049">
        <f t="shared" si="130"/>
        <v>0</v>
      </c>
      <c r="J1049">
        <f t="shared" si="131"/>
        <v>0</v>
      </c>
      <c r="K1049">
        <f>J1049*Weighting!$W$17</f>
        <v>0</v>
      </c>
      <c r="M1049" s="14"/>
    </row>
    <row r="1050" spans="1:13" x14ac:dyDescent="0.25">
      <c r="A1050" s="32" t="str">
        <f>IF(Weighting!$P$18&gt;0,B1050,"")</f>
        <v/>
      </c>
      <c r="B1050" t="e">
        <f>Weighting!$C$18</f>
        <v>#DIV/0!</v>
      </c>
      <c r="C1050" t="e">
        <f>Weighting!$F$18</f>
        <v>#NUM!</v>
      </c>
      <c r="D1050" t="e">
        <f>IF(C1050=1,'Data Transformation'!$G$3+0.5*'Data Transformation'!$W$25,IF(C1051=1,D1051-'Data Transformation'!$W$25,FALSE))</f>
        <v>#NUM!</v>
      </c>
      <c r="E1050">
        <f t="array" ref="E1050">IF(ISLOGICAL(D1050),"",FREQUENCY(IF('Data Transformation'!$B$425:$B$8425='Bin Analysis'!$B1035,'Data Transformation'!$G$425:$G$8425),D1050))</f>
        <v>2001</v>
      </c>
      <c r="F1050">
        <f t="shared" si="129"/>
        <v>0</v>
      </c>
      <c r="G1050">
        <f>Weighting!$H$18</f>
        <v>0</v>
      </c>
      <c r="H1050">
        <f t="array" ref="H1050">FREQUENCY(IF('Data Transformation'!$B$4:$B$8425=B1035,'Data Transformation'!$G$4:$G$8425),'Bin Analysis'!$B1050)</f>
        <v>2073</v>
      </c>
      <c r="I1050">
        <f t="shared" si="130"/>
        <v>0</v>
      </c>
      <c r="J1050">
        <f t="shared" si="131"/>
        <v>0</v>
      </c>
      <c r="K1050">
        <f>J1050*Weighting!$W$18</f>
        <v>0</v>
      </c>
      <c r="M1050" s="14"/>
    </row>
    <row r="1051" spans="1:13" x14ac:dyDescent="0.25">
      <c r="A1051" s="32" t="str">
        <f>IF(Weighting!$P$19&gt;0,B1051,"")</f>
        <v/>
      </c>
      <c r="B1051" t="e">
        <f>Weighting!$C$19</f>
        <v>#DIV/0!</v>
      </c>
      <c r="C1051" t="e">
        <f>Weighting!$F$19</f>
        <v>#NUM!</v>
      </c>
      <c r="D1051" t="e">
        <f>IF(C1051=1,'Data Transformation'!$G$3+0.5*'Data Transformation'!$W$25,IF(C1052=1,D1052-'Data Transformation'!$W$25,FALSE))</f>
        <v>#NUM!</v>
      </c>
      <c r="E1051">
        <f t="array" ref="E1051">IF(ISLOGICAL(D1051),"",FREQUENCY(IF('Data Transformation'!$B$425:$B$8425='Bin Analysis'!$B1035,'Data Transformation'!$G$425:$G$8425),D1051))</f>
        <v>2001</v>
      </c>
      <c r="F1051">
        <f t="shared" si="129"/>
        <v>0</v>
      </c>
      <c r="G1051">
        <f>Weighting!$H$19</f>
        <v>0</v>
      </c>
      <c r="H1051">
        <f t="array" ref="H1051">FREQUENCY(IF('Data Transformation'!$B$4:$B$8425=B1035,'Data Transformation'!$G$4:$G$8425),'Bin Analysis'!$B1051)</f>
        <v>2073</v>
      </c>
      <c r="I1051">
        <f t="shared" si="130"/>
        <v>0</v>
      </c>
      <c r="J1051">
        <f t="shared" si="131"/>
        <v>0</v>
      </c>
      <c r="K1051">
        <f>J1051*Weighting!$W$19</f>
        <v>0</v>
      </c>
      <c r="M1051" s="14"/>
    </row>
    <row r="1052" spans="1:13" x14ac:dyDescent="0.25">
      <c r="A1052" s="32" t="str">
        <f>IF(Weighting!$P$20&gt;0,B1052,"")</f>
        <v/>
      </c>
      <c r="B1052" t="e">
        <f>Weighting!$C$20</f>
        <v>#DIV/0!</v>
      </c>
      <c r="C1052" t="e">
        <f>Weighting!$F$20</f>
        <v>#NUM!</v>
      </c>
      <c r="D1052" t="e">
        <f>IF(C1052=1,'Data Transformation'!$G$3+0.5*'Data Transformation'!$W$25,IF(C1053=1,D1053-'Data Transformation'!$W$25,FALSE))</f>
        <v>#NUM!</v>
      </c>
      <c r="E1052">
        <f t="array" ref="E1052">IF(ISLOGICAL(D1052),"",FREQUENCY(IF('Data Transformation'!$B$425:$B$8425='Bin Analysis'!$B1035,'Data Transformation'!$G$425:$G$8425),D1052))</f>
        <v>2001</v>
      </c>
      <c r="F1052">
        <f t="shared" si="129"/>
        <v>0</v>
      </c>
      <c r="G1052">
        <f>Weighting!$H$20</f>
        <v>0</v>
      </c>
      <c r="H1052">
        <f t="array" ref="H1052">FREQUENCY(IF('Data Transformation'!$B$4:$B$8425=B1035,'Data Transformation'!$G$4:$G$8425),'Bin Analysis'!$B1052)</f>
        <v>2073</v>
      </c>
      <c r="I1052">
        <f t="shared" si="130"/>
        <v>0</v>
      </c>
      <c r="J1052">
        <f t="shared" si="131"/>
        <v>0</v>
      </c>
      <c r="K1052">
        <f>J1052*Weighting!$W$20</f>
        <v>0</v>
      </c>
      <c r="M1052" s="14"/>
    </row>
    <row r="1053" spans="1:13" x14ac:dyDescent="0.25">
      <c r="A1053" s="32" t="str">
        <f>IF(Weighting!$P$21&gt;0,B1053,"")</f>
        <v/>
      </c>
      <c r="B1053" t="e">
        <f>Weighting!$C$21</f>
        <v>#DIV/0!</v>
      </c>
      <c r="C1053" t="e">
        <f>Weighting!$F$21</f>
        <v>#NUM!</v>
      </c>
      <c r="D1053" t="e">
        <f>IF(C1053=1,'Data Transformation'!$G$3+0.5*'Data Transformation'!$W$25,IF(C1054=1,D1054-'Data Transformation'!$W$25,FALSE))</f>
        <v>#NUM!</v>
      </c>
      <c r="E1053">
        <f t="array" ref="E1053">IF(ISLOGICAL(D1053),"",FREQUENCY(IF('Data Transformation'!$B$425:$B$8425='Bin Analysis'!$B1035,'Data Transformation'!$G$425:$G$8425),D1053))</f>
        <v>2001</v>
      </c>
      <c r="F1053">
        <f t="shared" si="129"/>
        <v>0</v>
      </c>
      <c r="G1053">
        <f>Weighting!$H$21</f>
        <v>0</v>
      </c>
      <c r="H1053">
        <f t="array" ref="H1053">FREQUENCY(IF('Data Transformation'!$B$4:$B$8425=B1035,'Data Transformation'!$G$4:$G$8425),'Bin Analysis'!$B1053)</f>
        <v>2073</v>
      </c>
      <c r="I1053">
        <f t="shared" si="130"/>
        <v>0</v>
      </c>
      <c r="J1053">
        <f t="shared" si="131"/>
        <v>0</v>
      </c>
      <c r="K1053">
        <f>J1053*Weighting!$W$21</f>
        <v>0</v>
      </c>
      <c r="M1053" s="14"/>
    </row>
    <row r="1054" spans="1:13" x14ac:dyDescent="0.25">
      <c r="A1054" s="32" t="str">
        <f>IF(Weighting!$P$22&gt;0,B1054,"")</f>
        <v/>
      </c>
      <c r="B1054" t="e">
        <f>Weighting!$C$22</f>
        <v>#DIV/0!</v>
      </c>
      <c r="C1054" t="e">
        <f>Weighting!$F$22</f>
        <v>#NUM!</v>
      </c>
      <c r="D1054" t="e">
        <f>IF(C1054=1,'Data Transformation'!$G$3+0.5*'Data Transformation'!$W$25,IF(C1055=1,D1055-'Data Transformation'!$W$25,FALSE))</f>
        <v>#NUM!</v>
      </c>
      <c r="E1054">
        <f t="array" ref="E1054">IF(ISLOGICAL(D1054),"",FREQUENCY(IF('Data Transformation'!$B$425:$B$8425='Bin Analysis'!$B1035,'Data Transformation'!$G$425:$G$8425),D1054))</f>
        <v>2001</v>
      </c>
      <c r="F1054">
        <f t="shared" si="129"/>
        <v>0</v>
      </c>
      <c r="G1054">
        <f>Weighting!$H$22</f>
        <v>0</v>
      </c>
      <c r="H1054">
        <f t="array" ref="H1054">FREQUENCY(IF('Data Transformation'!$B$4:$B$8425=B1035,'Data Transformation'!$G$4:$G$8425),'Bin Analysis'!$B1054)</f>
        <v>2073</v>
      </c>
      <c r="I1054">
        <f t="shared" si="130"/>
        <v>0</v>
      </c>
      <c r="J1054">
        <f t="shared" si="131"/>
        <v>0</v>
      </c>
      <c r="K1054">
        <f>J1054*Weighting!$W$22</f>
        <v>0</v>
      </c>
      <c r="M1054" s="14"/>
    </row>
    <row r="1055" spans="1:13" x14ac:dyDescent="0.25">
      <c r="A1055" s="32" t="str">
        <f>IF(Weighting!$P$23&gt;0,B1055,"")</f>
        <v/>
      </c>
      <c r="B1055" t="e">
        <f>Weighting!$C$23</f>
        <v>#DIV/0!</v>
      </c>
      <c r="C1055" t="e">
        <f>Weighting!$F$23</f>
        <v>#NUM!</v>
      </c>
      <c r="D1055" t="e">
        <f>IF(C1055=1,'Data Transformation'!$G$3+0.5*'Data Transformation'!$W$25,IF(C1056=1,D1056-'Data Transformation'!$W$25,FALSE))</f>
        <v>#NUM!</v>
      </c>
      <c r="E1055">
        <f t="array" ref="E1055">IF(ISLOGICAL(D1055),"",FREQUENCY(IF('Data Transformation'!$B$425:$B$8425='Bin Analysis'!$B1035,'Data Transformation'!$G$425:$G$8425),D1055))</f>
        <v>2001</v>
      </c>
      <c r="F1055">
        <f t="shared" si="129"/>
        <v>0</v>
      </c>
      <c r="G1055">
        <f>Weighting!$H$23</f>
        <v>0</v>
      </c>
      <c r="H1055">
        <f t="array" ref="H1055">FREQUENCY(IF('Data Transformation'!$B$4:$B$8425=B1035,'Data Transformation'!$G$4:$G$8425),'Bin Analysis'!$B1055)</f>
        <v>2073</v>
      </c>
      <c r="I1055">
        <f t="shared" si="130"/>
        <v>0</v>
      </c>
      <c r="J1055">
        <f t="shared" si="131"/>
        <v>0</v>
      </c>
      <c r="K1055">
        <f>J1055*Weighting!$W$23</f>
        <v>0</v>
      </c>
      <c r="M1055" s="14"/>
    </row>
    <row r="1056" spans="1:13" x14ac:dyDescent="0.25">
      <c r="A1056" s="32" t="str">
        <f>IF(Weighting!$P$24&gt;0,B1056,"")</f>
        <v/>
      </c>
      <c r="B1056" t="e">
        <f>Weighting!$C$24</f>
        <v>#DIV/0!</v>
      </c>
      <c r="C1056" t="e">
        <f>Weighting!$F$24</f>
        <v>#NUM!</v>
      </c>
      <c r="D1056" t="e">
        <f>IF(C1056=1,'Data Transformation'!$G$3+0.5*'Data Transformation'!$W$25,IF(C1057=1,D1057-'Data Transformation'!$W$25,FALSE))</f>
        <v>#NUM!</v>
      </c>
      <c r="E1056">
        <f t="array" ref="E1056">IF(ISLOGICAL(D1056),"",FREQUENCY(IF('Data Transformation'!$B$425:$B$8425='Bin Analysis'!$B1035,'Data Transformation'!$G$425:$G$8425),D1056))</f>
        <v>2001</v>
      </c>
      <c r="F1056">
        <f t="shared" si="129"/>
        <v>0</v>
      </c>
      <c r="G1056">
        <f>Weighting!$H$24</f>
        <v>0</v>
      </c>
      <c r="H1056">
        <f t="array" ref="H1056">FREQUENCY(IF('Data Transformation'!$B$4:$B$8425=B1035,'Data Transformation'!$G$4:$G$8425),'Bin Analysis'!$B1056)</f>
        <v>2073</v>
      </c>
      <c r="I1056">
        <f t="shared" si="130"/>
        <v>0</v>
      </c>
      <c r="J1056">
        <f t="shared" si="131"/>
        <v>0</v>
      </c>
      <c r="K1056">
        <f>J1056*Weighting!$W$24</f>
        <v>0</v>
      </c>
      <c r="M1056" s="14"/>
    </row>
    <row r="1057" spans="1:25" x14ac:dyDescent="0.25">
      <c r="A1057" s="32" t="str">
        <f>IF(Weighting!$P$25&gt;0,B1057,"")</f>
        <v/>
      </c>
      <c r="B1057" t="e">
        <f>Weighting!$C$25</f>
        <v>#DIV/0!</v>
      </c>
      <c r="C1057" t="e">
        <f>Weighting!$F$25</f>
        <v>#NUM!</v>
      </c>
      <c r="D1057" t="e">
        <f>IF(C1057=1,'Data Transformation'!$G$3+0.5*'Data Transformation'!$W$25,IF(C1058=1,D1058-'Data Transformation'!$W$25,FALSE))</f>
        <v>#NUM!</v>
      </c>
      <c r="E1057">
        <f t="array" ref="E1057">IF(ISLOGICAL(D1057),"",FREQUENCY(IF('Data Transformation'!$B$425:$B$8425='Bin Analysis'!$B1035,'Data Transformation'!$G$425:$G$8425),D1057))</f>
        <v>2001</v>
      </c>
      <c r="F1057">
        <f t="shared" si="129"/>
        <v>0</v>
      </c>
      <c r="G1057">
        <f>Weighting!$H$25</f>
        <v>0</v>
      </c>
      <c r="H1057">
        <f t="array" ref="H1057">FREQUENCY(IF('Data Transformation'!$B$4:$B$8425=B1035,'Data Transformation'!$G$4:$G$8425),'Bin Analysis'!$B1057)</f>
        <v>2073</v>
      </c>
      <c r="I1057">
        <f t="shared" si="130"/>
        <v>0</v>
      </c>
      <c r="J1057">
        <f t="shared" si="131"/>
        <v>0</v>
      </c>
      <c r="K1057">
        <f>J1057*Weighting!$W$25</f>
        <v>0</v>
      </c>
      <c r="M1057" s="14"/>
    </row>
    <row r="1058" spans="1:25" x14ac:dyDescent="0.25">
      <c r="O1058"/>
      <c r="P1058"/>
      <c r="Q1058"/>
      <c r="R1058"/>
    </row>
    <row r="1059" spans="1:25" ht="23.25" x14ac:dyDescent="0.35">
      <c r="A1059" s="21" t="s">
        <v>0</v>
      </c>
      <c r="B1059" s="21" t="str">
        <f>IFERROR(VLOOKUP(C1059,'Data Transformation'!$L$6:$M$426,2,FALSE),"")</f>
        <v/>
      </c>
      <c r="C1059" s="21">
        <f>C1035+1</f>
        <v>44</v>
      </c>
      <c r="D1059" s="21"/>
      <c r="E1059" s="21"/>
      <c r="F1059" s="21"/>
      <c r="G1059" s="21"/>
      <c r="H1059" s="22"/>
      <c r="I1059" s="22"/>
      <c r="J1059" s="22"/>
      <c r="K1059" s="21"/>
      <c r="L1059" s="21" t="str">
        <f>B1059</f>
        <v/>
      </c>
      <c r="M1059" s="23" t="e">
        <f>INDEX('Data Transformation'!$O$4:$O$424,MATCH($B1059,'Data Transformation'!$M$4:$M$424,0),MATCH($M$2,'Data Transformation'!$O$3,0))</f>
        <v>#N/A</v>
      </c>
      <c r="N1059" s="27" t="e">
        <f>IF('Input and Summary Results'!$J$16="minimum",'Bin Analysis'!X1060/(M1059-1),'Bin Analysis'!Y1059/('Bin Analysis'!M1059-1))</f>
        <v>#N/A</v>
      </c>
      <c r="O1059" s="27" t="e">
        <f>IF(M1059=FALSE,NA(),(VLOOKUP(1,C1062:K1081,4,FALSE))/(M1059-1))</f>
        <v>#N/A</v>
      </c>
      <c r="P1059" s="27" t="e">
        <f>IF(M1059=FALSE,NA(),SUM(J1062:J1081)/Weighting!$S$5)</f>
        <v>#N/A</v>
      </c>
      <c r="Q1059" s="27" t="e">
        <f>IF(M1059=FALSE,NA(),SUM(K1062:K1081)/Weighting!$S$6)</f>
        <v>#N/A</v>
      </c>
      <c r="R1059" s="27" t="e">
        <f>IF(M1059=FALSE,NA(),(VLOOKUP(1,G1062:K1081,3,FALSE))/(M1059-1))</f>
        <v>#N/A</v>
      </c>
      <c r="S1059" s="22" t="e">
        <f>IF(M1059=FALSE,NA(),IF(SUM(J1062:J1081)=2,"yes","no"))</f>
        <v>#N/A</v>
      </c>
      <c r="X1059" s="2" cm="2">
        <f t="array" ref="X1059:X1060">FREQUENCY(IF('Data Transformation'!$B$425:$B$6424='Bin Analysis'!L1059,'Data Transformation'!$G$425:$G$6424),'Data Transformation'!$U$11)</f>
        <v>0</v>
      </c>
      <c r="Y1059" s="2" cm="2">
        <f t="array" ref="Y1059:Y1060">FREQUENCY(IF('Data Transformation'!$B$425:$B$6424='Bin Analysis'!L1059,'Data Transformation'!$G$425:$G$6424),'Data Transformation'!$U$12)</f>
        <v>0</v>
      </c>
    </row>
    <row r="1060" spans="1:25" x14ac:dyDescent="0.25">
      <c r="A1060" s="14" t="s">
        <v>67</v>
      </c>
      <c r="B1060" t="s">
        <v>47</v>
      </c>
      <c r="C1060" t="s">
        <v>5</v>
      </c>
      <c r="D1060" t="s">
        <v>100</v>
      </c>
      <c r="E1060" t="s">
        <v>101</v>
      </c>
      <c r="F1060" t="s">
        <v>102</v>
      </c>
      <c r="G1060" t="s">
        <v>70</v>
      </c>
      <c r="H1060" t="s">
        <v>31</v>
      </c>
      <c r="I1060" t="s">
        <v>32</v>
      </c>
      <c r="J1060" t="s">
        <v>46</v>
      </c>
      <c r="K1060" s="14" t="s">
        <v>45</v>
      </c>
      <c r="M1060" s="14"/>
      <c r="X1060" s="2">
        <v>0</v>
      </c>
      <c r="Y1060" s="2">
        <v>0</v>
      </c>
    </row>
    <row r="1061" spans="1:25" x14ac:dyDescent="0.25">
      <c r="A1061" s="32"/>
      <c r="D1061" t="e">
        <f>IF(C1061=1,'Data Transformation'!$G$3+0.5*'Data Transformation'!$W$25,IF(C1062=1,D1062-'Data Transformation'!$W$25,FALSE))</f>
        <v>#NUM!</v>
      </c>
      <c r="E1061">
        <f t="array" ref="E1061">IF(ISLOGICAL(D1061),"",FREQUENCY(IF('Data Transformation'!$B$425:$B$8425='Bin Analysis'!$B1059,'Data Transformation'!$G$425:$G$8425),D1061))</f>
        <v>2001</v>
      </c>
      <c r="F1061" t="e">
        <f>IF(ISLOGICAL(D1061),"",E1061-E1060)</f>
        <v>#VALUE!</v>
      </c>
      <c r="M1061" s="14"/>
    </row>
    <row r="1062" spans="1:25" x14ac:dyDescent="0.25">
      <c r="A1062" s="32" t="e">
        <f>IF(Weighting!$P$6&gt;0,B1062,"")</f>
        <v>#NUM!</v>
      </c>
      <c r="B1062" t="e">
        <f>Weighting!$C$6</f>
        <v>#DIV/0!</v>
      </c>
      <c r="C1062" t="e">
        <f>Weighting!$F$6</f>
        <v>#NUM!</v>
      </c>
      <c r="D1062" t="e">
        <f>IF(C1062=1,'Data Transformation'!$G$3+0.5*'Data Transformation'!$W$25,IF(C1063=1,D1063-'Data Transformation'!$W$25,FALSE))</f>
        <v>#NUM!</v>
      </c>
      <c r="E1062">
        <f t="array" ref="E1062">IF(ISLOGICAL(D1062),"",FREQUENCY(IF('Data Transformation'!$B$425:$B$8425='Bin Analysis'!$B1059,'Data Transformation'!$G$425:$G$8425),D1062))</f>
        <v>2001</v>
      </c>
      <c r="F1062">
        <f>IF(ISLOGICAL(D1062),"",E1062-E1061)</f>
        <v>0</v>
      </c>
      <c r="G1062">
        <f>Weighting!$H$6</f>
        <v>1</v>
      </c>
      <c r="H1062">
        <f t="array" ref="H1062">FREQUENCY(IF('Data Transformation'!$B$4:$B$8425=B1059,'Data Transformation'!$G$4:$G$8425),'Bin Analysis'!$B1062)</f>
        <v>2073</v>
      </c>
      <c r="I1062">
        <f>H1062-H1061</f>
        <v>2073</v>
      </c>
      <c r="J1062">
        <f>IF(I1062=0,0,1)</f>
        <v>1</v>
      </c>
      <c r="K1062" t="e">
        <f>J1062*Weighting!$W$6</f>
        <v>#NUM!</v>
      </c>
      <c r="M1062" s="14"/>
    </row>
    <row r="1063" spans="1:25" x14ac:dyDescent="0.25">
      <c r="A1063" s="32" t="str">
        <f>IF(Weighting!$P$7&gt;0,B1063,"")</f>
        <v/>
      </c>
      <c r="B1063" t="e">
        <f>Weighting!$C$7</f>
        <v>#DIV/0!</v>
      </c>
      <c r="C1063" t="e">
        <f>Weighting!$F$7</f>
        <v>#NUM!</v>
      </c>
      <c r="D1063" t="e">
        <f>IF(C1063=1,'Data Transformation'!$G$3+0.5*'Data Transformation'!$W$25,IF(C1064=1,D1064-'Data Transformation'!$W$25,FALSE))</f>
        <v>#NUM!</v>
      </c>
      <c r="E1063">
        <f t="array" ref="E1063">IF(ISLOGICAL(D1063),"",FREQUENCY(IF('Data Transformation'!$B$425:$B$8425='Bin Analysis'!$B1059,'Data Transformation'!$G$425:$G$8425),D1063))</f>
        <v>2001</v>
      </c>
      <c r="F1063">
        <f t="shared" ref="F1063:F1081" si="132">IF(ISLOGICAL(D1063),"",E1063-E1062)</f>
        <v>0</v>
      </c>
      <c r="G1063">
        <f>Weighting!$H$7</f>
        <v>0</v>
      </c>
      <c r="H1063">
        <f t="array" ref="H1063">FREQUENCY(IF('Data Transformation'!$B$4:$B$8425=B1059,'Data Transformation'!$G$4:$G$8425),'Bin Analysis'!$B1063)</f>
        <v>2073</v>
      </c>
      <c r="I1063">
        <f t="shared" ref="I1063:I1081" si="133">H1063-H1062</f>
        <v>0</v>
      </c>
      <c r="J1063">
        <f>IF(I1063=0,0,1)</f>
        <v>0</v>
      </c>
      <c r="K1063">
        <f>J1063*Weighting!$W$7</f>
        <v>0</v>
      </c>
      <c r="M1063" s="14"/>
    </row>
    <row r="1064" spans="1:25" x14ac:dyDescent="0.25">
      <c r="A1064" s="32" t="str">
        <f>IF(Weighting!$P$8&gt;0,B1064,"")</f>
        <v/>
      </c>
      <c r="B1064" t="e">
        <f>Weighting!$C$8</f>
        <v>#DIV/0!</v>
      </c>
      <c r="C1064" t="e">
        <f>Weighting!$F$8</f>
        <v>#NUM!</v>
      </c>
      <c r="D1064" t="e">
        <f>IF(C1064=1,'Data Transformation'!$G$3+0.5*'Data Transformation'!$W$25,IF(C1065=1,D1065-'Data Transformation'!$W$25,FALSE))</f>
        <v>#NUM!</v>
      </c>
      <c r="E1064">
        <f t="array" ref="E1064">IF(ISLOGICAL(D1064),"",FREQUENCY(IF('Data Transformation'!$B$425:$B$8425='Bin Analysis'!$B1059,'Data Transformation'!$G$425:$G$8425),D1064))</f>
        <v>2001</v>
      </c>
      <c r="F1064">
        <f t="shared" si="132"/>
        <v>0</v>
      </c>
      <c r="G1064">
        <f>Weighting!$H$8</f>
        <v>0</v>
      </c>
      <c r="H1064">
        <f t="array" ref="H1064">FREQUENCY(IF('Data Transformation'!$B$4:$B$8425=B1059,'Data Transformation'!$G$4:$G$8425),'Bin Analysis'!$B1064)</f>
        <v>2073</v>
      </c>
      <c r="I1064">
        <f t="shared" si="133"/>
        <v>0</v>
      </c>
      <c r="J1064">
        <f t="shared" ref="J1064:J1081" si="134">IF(I1064=0,0,1)</f>
        <v>0</v>
      </c>
      <c r="K1064">
        <f>J1064*Weighting!$W$8</f>
        <v>0</v>
      </c>
      <c r="M1064" s="14"/>
    </row>
    <row r="1065" spans="1:25" x14ac:dyDescent="0.25">
      <c r="A1065" s="32" t="str">
        <f>IF(Weighting!$P$9&gt;0,B1065,"")</f>
        <v/>
      </c>
      <c r="B1065" s="50" t="e">
        <f>Weighting!$C$9</f>
        <v>#DIV/0!</v>
      </c>
      <c r="C1065" t="e">
        <f>Weighting!$F$9</f>
        <v>#NUM!</v>
      </c>
      <c r="D1065" t="e">
        <f>IF(C1065=1,'Data Transformation'!$G$3+0.5*'Data Transformation'!$W$25,IF(C1066=1,D1066-'Data Transformation'!$W$25,FALSE))</f>
        <v>#NUM!</v>
      </c>
      <c r="E1065">
        <f t="array" ref="E1065">IF(ISLOGICAL(D1065),"",FREQUENCY(IF('Data Transformation'!$B$425:$B$8425='Bin Analysis'!$B1059,'Data Transformation'!$G$425:$G$8425),D1065))</f>
        <v>2001</v>
      </c>
      <c r="F1065">
        <f t="shared" si="132"/>
        <v>0</v>
      </c>
      <c r="G1065">
        <f>Weighting!$H$9</f>
        <v>0</v>
      </c>
      <c r="H1065">
        <f t="array" ref="H1065">FREQUENCY(IF('Data Transformation'!$B$4:$B$8425=B1059,'Data Transformation'!$G$4:$G$8425),'Bin Analysis'!$B1065)</f>
        <v>2073</v>
      </c>
      <c r="I1065">
        <f t="shared" si="133"/>
        <v>0</v>
      </c>
      <c r="J1065">
        <f t="shared" si="134"/>
        <v>0</v>
      </c>
      <c r="K1065">
        <f>J1065*Weighting!$W$9</f>
        <v>0</v>
      </c>
      <c r="M1065" s="14"/>
    </row>
    <row r="1066" spans="1:25" x14ac:dyDescent="0.25">
      <c r="A1066" s="32" t="str">
        <f>IF(Weighting!$P$10&gt;0,B1066,"")</f>
        <v/>
      </c>
      <c r="B1066" t="e">
        <f>Weighting!$C$10</f>
        <v>#DIV/0!</v>
      </c>
      <c r="C1066" t="e">
        <f>Weighting!$F$10</f>
        <v>#NUM!</v>
      </c>
      <c r="D1066" t="e">
        <f>IF(C1066=1,'Data Transformation'!$G$3+0.5*'Data Transformation'!$W$25,IF(C1067=1,D1067-'Data Transformation'!$W$25,FALSE))</f>
        <v>#NUM!</v>
      </c>
      <c r="E1066">
        <f t="array" ref="E1066">IF(ISLOGICAL(D1066),"",FREQUENCY(IF('Data Transformation'!$B$425:$B$8425='Bin Analysis'!$B1059,'Data Transformation'!$G$425:$G$8425),D1066))</f>
        <v>2001</v>
      </c>
      <c r="F1066">
        <f t="shared" si="132"/>
        <v>0</v>
      </c>
      <c r="G1066">
        <f>Weighting!$H$10</f>
        <v>0</v>
      </c>
      <c r="H1066">
        <f t="array" ref="H1066">FREQUENCY(IF('Data Transformation'!$B$4:$B$8425=B1059,'Data Transformation'!$G$4:$G$8425),'Bin Analysis'!$B1066)</f>
        <v>2073</v>
      </c>
      <c r="I1066">
        <f t="shared" si="133"/>
        <v>0</v>
      </c>
      <c r="J1066">
        <f t="shared" si="134"/>
        <v>0</v>
      </c>
      <c r="K1066">
        <f>J1066*Weighting!$W$10</f>
        <v>0</v>
      </c>
      <c r="M1066" s="14"/>
    </row>
    <row r="1067" spans="1:25" x14ac:dyDescent="0.25">
      <c r="A1067" s="32" t="str">
        <f>IF(Weighting!$P$11&gt;0,B1067,"")</f>
        <v/>
      </c>
      <c r="B1067" t="e">
        <f>Weighting!$C$11</f>
        <v>#DIV/0!</v>
      </c>
      <c r="C1067" t="e">
        <f>Weighting!$F$11</f>
        <v>#NUM!</v>
      </c>
      <c r="D1067" t="e">
        <f>IF(C1067=1,'Data Transformation'!$G$3+0.5*'Data Transformation'!$W$25,IF(C1068=1,D1068-'Data Transformation'!$W$25,FALSE))</f>
        <v>#NUM!</v>
      </c>
      <c r="E1067">
        <f t="array" ref="E1067">IF(ISLOGICAL(D1067),"",FREQUENCY(IF('Data Transformation'!$B$425:$B$8425='Bin Analysis'!$B1059,'Data Transformation'!$G$425:$G$8425),D1067))</f>
        <v>2001</v>
      </c>
      <c r="F1067">
        <f t="shared" si="132"/>
        <v>0</v>
      </c>
      <c r="G1067">
        <f>Weighting!$H$11</f>
        <v>0</v>
      </c>
      <c r="H1067">
        <f t="array" ref="H1067">FREQUENCY(IF('Data Transformation'!$B$4:$B$8425=B1059,'Data Transformation'!$G$4:$G$8425),'Bin Analysis'!$B1067)</f>
        <v>2073</v>
      </c>
      <c r="I1067">
        <f t="shared" si="133"/>
        <v>0</v>
      </c>
      <c r="J1067">
        <f t="shared" si="134"/>
        <v>0</v>
      </c>
      <c r="K1067">
        <f>J1067*Weighting!$W$11</f>
        <v>0</v>
      </c>
      <c r="M1067" s="14"/>
    </row>
    <row r="1068" spans="1:25" x14ac:dyDescent="0.25">
      <c r="A1068" s="32" t="str">
        <f>IF(Weighting!$P$12&gt;0,B1068,"")</f>
        <v/>
      </c>
      <c r="B1068" t="e">
        <f>Weighting!$C$12</f>
        <v>#DIV/0!</v>
      </c>
      <c r="C1068" t="e">
        <f>Weighting!$F$12</f>
        <v>#NUM!</v>
      </c>
      <c r="D1068" t="e">
        <f>IF(C1068=1,'Data Transformation'!$G$3+0.5*'Data Transformation'!$W$25,IF(C1069=1,D1069-'Data Transformation'!$W$25,FALSE))</f>
        <v>#NUM!</v>
      </c>
      <c r="E1068">
        <f t="array" ref="E1068">IF(ISLOGICAL(D1068),"",FREQUENCY(IF('Data Transformation'!$B$425:$B$8425='Bin Analysis'!$B1059,'Data Transformation'!$G$425:$G$8425),D1068))</f>
        <v>2001</v>
      </c>
      <c r="F1068">
        <f t="shared" si="132"/>
        <v>0</v>
      </c>
      <c r="G1068">
        <f>Weighting!$H$12</f>
        <v>0</v>
      </c>
      <c r="H1068">
        <f t="array" ref="H1068">FREQUENCY(IF('Data Transformation'!$B$4:$B$8425=B1059,'Data Transformation'!$G$4:$G$8425),'Bin Analysis'!$B1068)</f>
        <v>2073</v>
      </c>
      <c r="I1068">
        <f t="shared" si="133"/>
        <v>0</v>
      </c>
      <c r="J1068">
        <f t="shared" si="134"/>
        <v>0</v>
      </c>
      <c r="K1068">
        <f>J1068*Weighting!$W$12</f>
        <v>0</v>
      </c>
      <c r="M1068" s="14"/>
    </row>
    <row r="1069" spans="1:25" x14ac:dyDescent="0.25">
      <c r="A1069" s="32" t="str">
        <f>IF(Weighting!$P$13&gt;0,B1069,"")</f>
        <v/>
      </c>
      <c r="B1069" t="e">
        <f>Weighting!$C$13</f>
        <v>#DIV/0!</v>
      </c>
      <c r="C1069" t="e">
        <f>Weighting!$F$13</f>
        <v>#NUM!</v>
      </c>
      <c r="D1069" t="e">
        <f>IF(C1069=1,'Data Transformation'!$G$3+0.5*'Data Transformation'!$W$25,IF(C1070=1,D1070-'Data Transformation'!$W$25,FALSE))</f>
        <v>#NUM!</v>
      </c>
      <c r="E1069">
        <f t="array" ref="E1069">IF(ISLOGICAL(D1069),"",FREQUENCY(IF('Data Transformation'!$B$425:$B$8425='Bin Analysis'!$B1059,'Data Transformation'!$G$425:$G$8425),D1069))</f>
        <v>2001</v>
      </c>
      <c r="F1069">
        <f t="shared" si="132"/>
        <v>0</v>
      </c>
      <c r="G1069">
        <f>Weighting!$H$13</f>
        <v>0</v>
      </c>
      <c r="H1069">
        <f t="array" ref="H1069">FREQUENCY(IF('Data Transformation'!$B$4:$B$8425=B1059,'Data Transformation'!$G$4:$G$8425),'Bin Analysis'!$B1069)</f>
        <v>2073</v>
      </c>
      <c r="I1069">
        <f t="shared" si="133"/>
        <v>0</v>
      </c>
      <c r="J1069">
        <f t="shared" si="134"/>
        <v>0</v>
      </c>
      <c r="K1069">
        <f>J1069*Weighting!$W$13</f>
        <v>0</v>
      </c>
      <c r="M1069" s="14"/>
    </row>
    <row r="1070" spans="1:25" x14ac:dyDescent="0.25">
      <c r="A1070" s="32" t="str">
        <f>IF(Weighting!$P$14&gt;0,B1070,"")</f>
        <v/>
      </c>
      <c r="B1070" t="e">
        <f>Weighting!$C$14</f>
        <v>#DIV/0!</v>
      </c>
      <c r="C1070" t="e">
        <f>Weighting!$F$14</f>
        <v>#NUM!</v>
      </c>
      <c r="D1070" t="e">
        <f>IF(C1070=1,'Data Transformation'!$G$3+0.5*'Data Transformation'!$W$25,IF(C1071=1,D1071-'Data Transformation'!$W$25,FALSE))</f>
        <v>#NUM!</v>
      </c>
      <c r="E1070">
        <f t="array" ref="E1070">IF(ISLOGICAL(D1070),"",FREQUENCY(IF('Data Transformation'!$B$425:$B$8425='Bin Analysis'!$B1059,'Data Transformation'!$G$425:$G$8425),D1070))</f>
        <v>2001</v>
      </c>
      <c r="F1070">
        <f t="shared" si="132"/>
        <v>0</v>
      </c>
      <c r="G1070">
        <f>Weighting!$H$14</f>
        <v>0</v>
      </c>
      <c r="H1070">
        <f t="array" ref="H1070">FREQUENCY(IF('Data Transformation'!$B$4:$B$8425=B1059,'Data Transformation'!$G$4:$G$8425),'Bin Analysis'!$B1070)</f>
        <v>2073</v>
      </c>
      <c r="I1070">
        <f t="shared" si="133"/>
        <v>0</v>
      </c>
      <c r="J1070">
        <f t="shared" si="134"/>
        <v>0</v>
      </c>
      <c r="K1070">
        <f>J1070*Weighting!$W$14</f>
        <v>0</v>
      </c>
      <c r="M1070" s="14"/>
    </row>
    <row r="1071" spans="1:25" x14ac:dyDescent="0.25">
      <c r="A1071" s="32" t="str">
        <f>IF(Weighting!$P$15&gt;0,B1071,"")</f>
        <v/>
      </c>
      <c r="B1071" t="e">
        <f>Weighting!$C$15</f>
        <v>#DIV/0!</v>
      </c>
      <c r="C1071" t="e">
        <f>Weighting!$F$15</f>
        <v>#NUM!</v>
      </c>
      <c r="D1071" t="e">
        <f>IF(C1071=1,'Data Transformation'!$G$3+0.5*'Data Transformation'!$W$25,IF(C1072=1,D1072-'Data Transformation'!$W$25,FALSE))</f>
        <v>#NUM!</v>
      </c>
      <c r="E1071">
        <f t="array" ref="E1071">IF(ISLOGICAL(D1071),"",FREQUENCY(IF('Data Transformation'!$B$425:$B$8425='Bin Analysis'!$B1059,'Data Transformation'!$G$425:$G$8425),D1071))</f>
        <v>2001</v>
      </c>
      <c r="F1071">
        <f t="shared" si="132"/>
        <v>0</v>
      </c>
      <c r="G1071">
        <f>Weighting!$H$15</f>
        <v>0</v>
      </c>
      <c r="H1071">
        <f t="array" ref="H1071">FREQUENCY(IF('Data Transformation'!$B$4:$B$8425=B1059,'Data Transformation'!$G$4:$G$8425),'Bin Analysis'!$B1071)</f>
        <v>2073</v>
      </c>
      <c r="I1071">
        <f t="shared" si="133"/>
        <v>0</v>
      </c>
      <c r="J1071">
        <f t="shared" si="134"/>
        <v>0</v>
      </c>
      <c r="K1071">
        <f>J1071*Weighting!$W$15</f>
        <v>0</v>
      </c>
      <c r="M1071" s="14"/>
    </row>
    <row r="1072" spans="1:25" x14ac:dyDescent="0.25">
      <c r="A1072" s="32" t="str">
        <f>IF(Weighting!$P$16&gt;0,B1072,"")</f>
        <v/>
      </c>
      <c r="B1072" t="e">
        <f>Weighting!$C$16</f>
        <v>#DIV/0!</v>
      </c>
      <c r="C1072" t="e">
        <f>Weighting!$F$16</f>
        <v>#NUM!</v>
      </c>
      <c r="D1072" t="e">
        <f>IF(C1072=1,'Data Transformation'!$G$3+0.5*'Data Transformation'!$W$25,IF(C1073=1,D1073-'Data Transformation'!$W$25,FALSE))</f>
        <v>#NUM!</v>
      </c>
      <c r="E1072">
        <f t="array" ref="E1072">IF(ISLOGICAL(D1072),"",FREQUENCY(IF('Data Transformation'!$B$425:$B$8425='Bin Analysis'!$B1059,'Data Transformation'!$G$425:$G$8425),D1072))</f>
        <v>2001</v>
      </c>
      <c r="F1072">
        <f t="shared" si="132"/>
        <v>0</v>
      </c>
      <c r="G1072">
        <f>Weighting!$H$16</f>
        <v>0</v>
      </c>
      <c r="H1072">
        <f t="array" ref="H1072">FREQUENCY(IF('Data Transformation'!$B$4:$B$8425=B1059,'Data Transformation'!$G$4:$G$8425),'Bin Analysis'!$B1072)</f>
        <v>2073</v>
      </c>
      <c r="I1072">
        <f t="shared" si="133"/>
        <v>0</v>
      </c>
      <c r="J1072">
        <f t="shared" si="134"/>
        <v>0</v>
      </c>
      <c r="K1072">
        <f>J1072*Weighting!$W$16</f>
        <v>0</v>
      </c>
      <c r="M1072" s="14"/>
    </row>
    <row r="1073" spans="1:25" x14ac:dyDescent="0.25">
      <c r="A1073" s="32" t="str">
        <f>IF(Weighting!$P$17&gt;0,B1073,"")</f>
        <v/>
      </c>
      <c r="B1073" t="e">
        <f>Weighting!$C$17</f>
        <v>#DIV/0!</v>
      </c>
      <c r="C1073" t="e">
        <f>Weighting!$F$17</f>
        <v>#NUM!</v>
      </c>
      <c r="D1073" t="e">
        <f>IF(C1073=1,'Data Transformation'!$G$3+0.5*'Data Transformation'!$W$25,IF(C1074=1,D1074-'Data Transformation'!$W$25,FALSE))</f>
        <v>#NUM!</v>
      </c>
      <c r="E1073">
        <f t="array" ref="E1073">IF(ISLOGICAL(D1073),"",FREQUENCY(IF('Data Transformation'!$B$425:$B$8425='Bin Analysis'!$B1059,'Data Transformation'!$G$425:$G$8425),D1073))</f>
        <v>2001</v>
      </c>
      <c r="F1073">
        <f t="shared" si="132"/>
        <v>0</v>
      </c>
      <c r="G1073">
        <f>Weighting!$H$17</f>
        <v>0</v>
      </c>
      <c r="H1073">
        <f t="array" ref="H1073">FREQUENCY(IF('Data Transformation'!$B$4:$B$8425=B1059,'Data Transformation'!$G$4:$G$8425),'Bin Analysis'!$B1073)</f>
        <v>2073</v>
      </c>
      <c r="I1073">
        <f t="shared" si="133"/>
        <v>0</v>
      </c>
      <c r="J1073">
        <f t="shared" si="134"/>
        <v>0</v>
      </c>
      <c r="K1073">
        <f>J1073*Weighting!$W$17</f>
        <v>0</v>
      </c>
      <c r="M1073" s="14"/>
    </row>
    <row r="1074" spans="1:25" x14ac:dyDescent="0.25">
      <c r="A1074" s="32" t="str">
        <f>IF(Weighting!$P$18&gt;0,B1074,"")</f>
        <v/>
      </c>
      <c r="B1074" t="e">
        <f>Weighting!$C$18</f>
        <v>#DIV/0!</v>
      </c>
      <c r="C1074" t="e">
        <f>Weighting!$F$18</f>
        <v>#NUM!</v>
      </c>
      <c r="D1074" t="e">
        <f>IF(C1074=1,'Data Transformation'!$G$3+0.5*'Data Transformation'!$W$25,IF(C1075=1,D1075-'Data Transformation'!$W$25,FALSE))</f>
        <v>#NUM!</v>
      </c>
      <c r="E1074">
        <f t="array" ref="E1074">IF(ISLOGICAL(D1074),"",FREQUENCY(IF('Data Transformation'!$B$425:$B$8425='Bin Analysis'!$B1059,'Data Transformation'!$G$425:$G$8425),D1074))</f>
        <v>2001</v>
      </c>
      <c r="F1074">
        <f t="shared" si="132"/>
        <v>0</v>
      </c>
      <c r="G1074">
        <f>Weighting!$H$18</f>
        <v>0</v>
      </c>
      <c r="H1074">
        <f t="array" ref="H1074">FREQUENCY(IF('Data Transformation'!$B$4:$B$8425=B1059,'Data Transformation'!$G$4:$G$8425),'Bin Analysis'!$B1074)</f>
        <v>2073</v>
      </c>
      <c r="I1074">
        <f t="shared" si="133"/>
        <v>0</v>
      </c>
      <c r="J1074">
        <f t="shared" si="134"/>
        <v>0</v>
      </c>
      <c r="K1074">
        <f>J1074*Weighting!$W$18</f>
        <v>0</v>
      </c>
      <c r="M1074" s="14"/>
    </row>
    <row r="1075" spans="1:25" x14ac:dyDescent="0.25">
      <c r="A1075" s="32" t="str">
        <f>IF(Weighting!$P$19&gt;0,B1075,"")</f>
        <v/>
      </c>
      <c r="B1075" t="e">
        <f>Weighting!$C$19</f>
        <v>#DIV/0!</v>
      </c>
      <c r="C1075" t="e">
        <f>Weighting!$F$19</f>
        <v>#NUM!</v>
      </c>
      <c r="D1075" t="e">
        <f>IF(C1075=1,'Data Transformation'!$G$3+0.5*'Data Transformation'!$W$25,IF(C1076=1,D1076-'Data Transformation'!$W$25,FALSE))</f>
        <v>#NUM!</v>
      </c>
      <c r="E1075">
        <f t="array" ref="E1075">IF(ISLOGICAL(D1075),"",FREQUENCY(IF('Data Transformation'!$B$425:$B$8425='Bin Analysis'!$B1059,'Data Transformation'!$G$425:$G$8425),D1075))</f>
        <v>2001</v>
      </c>
      <c r="F1075">
        <f t="shared" si="132"/>
        <v>0</v>
      </c>
      <c r="G1075">
        <f>Weighting!$H$19</f>
        <v>0</v>
      </c>
      <c r="H1075">
        <f t="array" ref="H1075">FREQUENCY(IF('Data Transformation'!$B$4:$B$8425=B1059,'Data Transformation'!$G$4:$G$8425),'Bin Analysis'!$B1075)</f>
        <v>2073</v>
      </c>
      <c r="I1075">
        <f t="shared" si="133"/>
        <v>0</v>
      </c>
      <c r="J1075">
        <f t="shared" si="134"/>
        <v>0</v>
      </c>
      <c r="K1075">
        <f>J1075*Weighting!$W$19</f>
        <v>0</v>
      </c>
      <c r="M1075" s="14"/>
    </row>
    <row r="1076" spans="1:25" x14ac:dyDescent="0.25">
      <c r="A1076" s="32" t="str">
        <f>IF(Weighting!$P$20&gt;0,B1076,"")</f>
        <v/>
      </c>
      <c r="B1076" t="e">
        <f>Weighting!$C$20</f>
        <v>#DIV/0!</v>
      </c>
      <c r="C1076" t="e">
        <f>Weighting!$F$20</f>
        <v>#NUM!</v>
      </c>
      <c r="D1076" t="e">
        <f>IF(C1076=1,'Data Transformation'!$G$3+0.5*'Data Transformation'!$W$25,IF(C1077=1,D1077-'Data Transformation'!$W$25,FALSE))</f>
        <v>#NUM!</v>
      </c>
      <c r="E1076">
        <f t="array" ref="E1076">IF(ISLOGICAL(D1076),"",FREQUENCY(IF('Data Transformation'!$B$425:$B$8425='Bin Analysis'!$B1059,'Data Transformation'!$G$425:$G$8425),D1076))</f>
        <v>2001</v>
      </c>
      <c r="F1076">
        <f t="shared" si="132"/>
        <v>0</v>
      </c>
      <c r="G1076">
        <f>Weighting!$H$20</f>
        <v>0</v>
      </c>
      <c r="H1076">
        <f t="array" ref="H1076">FREQUENCY(IF('Data Transformation'!$B$4:$B$8425=B1059,'Data Transformation'!$G$4:$G$8425),'Bin Analysis'!$B1076)</f>
        <v>2073</v>
      </c>
      <c r="I1076">
        <f t="shared" si="133"/>
        <v>0</v>
      </c>
      <c r="J1076">
        <f t="shared" si="134"/>
        <v>0</v>
      </c>
      <c r="K1076">
        <f>J1076*Weighting!$W$20</f>
        <v>0</v>
      </c>
      <c r="M1076" s="14"/>
    </row>
    <row r="1077" spans="1:25" x14ac:dyDescent="0.25">
      <c r="A1077" s="32" t="str">
        <f>IF(Weighting!$P$21&gt;0,B1077,"")</f>
        <v/>
      </c>
      <c r="B1077" t="e">
        <f>Weighting!$C$21</f>
        <v>#DIV/0!</v>
      </c>
      <c r="C1077" t="e">
        <f>Weighting!$F$21</f>
        <v>#NUM!</v>
      </c>
      <c r="D1077" t="e">
        <f>IF(C1077=1,'Data Transformation'!$G$3+0.5*'Data Transformation'!$W$25,IF(C1078=1,D1078-'Data Transformation'!$W$25,FALSE))</f>
        <v>#NUM!</v>
      </c>
      <c r="E1077">
        <f t="array" ref="E1077">IF(ISLOGICAL(D1077),"",FREQUENCY(IF('Data Transformation'!$B$425:$B$8425='Bin Analysis'!$B1059,'Data Transformation'!$G$425:$G$8425),D1077))</f>
        <v>2001</v>
      </c>
      <c r="F1077">
        <f t="shared" si="132"/>
        <v>0</v>
      </c>
      <c r="G1077">
        <f>Weighting!$H$21</f>
        <v>0</v>
      </c>
      <c r="H1077">
        <f t="array" ref="H1077">FREQUENCY(IF('Data Transformation'!$B$4:$B$8425=B1059,'Data Transformation'!$G$4:$G$8425),'Bin Analysis'!$B1077)</f>
        <v>2073</v>
      </c>
      <c r="I1077">
        <f t="shared" si="133"/>
        <v>0</v>
      </c>
      <c r="J1077">
        <f t="shared" si="134"/>
        <v>0</v>
      </c>
      <c r="K1077">
        <f>J1077*Weighting!$W$21</f>
        <v>0</v>
      </c>
      <c r="M1077" s="14"/>
    </row>
    <row r="1078" spans="1:25" x14ac:dyDescent="0.25">
      <c r="A1078" s="32" t="str">
        <f>IF(Weighting!$P$22&gt;0,B1078,"")</f>
        <v/>
      </c>
      <c r="B1078" t="e">
        <f>Weighting!$C$22</f>
        <v>#DIV/0!</v>
      </c>
      <c r="C1078" t="e">
        <f>Weighting!$F$22</f>
        <v>#NUM!</v>
      </c>
      <c r="D1078" t="e">
        <f>IF(C1078=1,'Data Transformation'!$G$3+0.5*'Data Transformation'!$W$25,IF(C1079=1,D1079-'Data Transformation'!$W$25,FALSE))</f>
        <v>#NUM!</v>
      </c>
      <c r="E1078">
        <f t="array" ref="E1078">IF(ISLOGICAL(D1078),"",FREQUENCY(IF('Data Transformation'!$B$425:$B$8425='Bin Analysis'!$B1059,'Data Transformation'!$G$425:$G$8425),D1078))</f>
        <v>2001</v>
      </c>
      <c r="F1078">
        <f t="shared" si="132"/>
        <v>0</v>
      </c>
      <c r="G1078">
        <f>Weighting!$H$22</f>
        <v>0</v>
      </c>
      <c r="H1078">
        <f t="array" ref="H1078">FREQUENCY(IF('Data Transformation'!$B$4:$B$8425=B1059,'Data Transformation'!$G$4:$G$8425),'Bin Analysis'!$B1078)</f>
        <v>2073</v>
      </c>
      <c r="I1078">
        <f t="shared" si="133"/>
        <v>0</v>
      </c>
      <c r="J1078">
        <f t="shared" si="134"/>
        <v>0</v>
      </c>
      <c r="K1078">
        <f>J1078*Weighting!$W$22</f>
        <v>0</v>
      </c>
      <c r="M1078" s="14"/>
    </row>
    <row r="1079" spans="1:25" x14ac:dyDescent="0.25">
      <c r="A1079" s="32" t="str">
        <f>IF(Weighting!$P$23&gt;0,B1079,"")</f>
        <v/>
      </c>
      <c r="B1079" t="e">
        <f>Weighting!$C$23</f>
        <v>#DIV/0!</v>
      </c>
      <c r="C1079" t="e">
        <f>Weighting!$F$23</f>
        <v>#NUM!</v>
      </c>
      <c r="D1079" t="e">
        <f>IF(C1079=1,'Data Transformation'!$G$3+0.5*'Data Transformation'!$W$25,IF(C1080=1,D1080-'Data Transformation'!$W$25,FALSE))</f>
        <v>#NUM!</v>
      </c>
      <c r="E1079">
        <f t="array" ref="E1079">IF(ISLOGICAL(D1079),"",FREQUENCY(IF('Data Transformation'!$B$425:$B$8425='Bin Analysis'!$B1059,'Data Transformation'!$G$425:$G$8425),D1079))</f>
        <v>2001</v>
      </c>
      <c r="F1079">
        <f t="shared" si="132"/>
        <v>0</v>
      </c>
      <c r="G1079">
        <f>Weighting!$H$23</f>
        <v>0</v>
      </c>
      <c r="H1079">
        <f t="array" ref="H1079">FREQUENCY(IF('Data Transformation'!$B$4:$B$8425=B1059,'Data Transformation'!$G$4:$G$8425),'Bin Analysis'!$B1079)</f>
        <v>2073</v>
      </c>
      <c r="I1079">
        <f t="shared" si="133"/>
        <v>0</v>
      </c>
      <c r="J1079">
        <f t="shared" si="134"/>
        <v>0</v>
      </c>
      <c r="K1079">
        <f>J1079*Weighting!$W$23</f>
        <v>0</v>
      </c>
      <c r="M1079" s="14"/>
    </row>
    <row r="1080" spans="1:25" x14ac:dyDescent="0.25">
      <c r="A1080" s="32" t="str">
        <f>IF(Weighting!$P$24&gt;0,B1080,"")</f>
        <v/>
      </c>
      <c r="B1080" t="e">
        <f>Weighting!$C$24</f>
        <v>#DIV/0!</v>
      </c>
      <c r="C1080" t="e">
        <f>Weighting!$F$24</f>
        <v>#NUM!</v>
      </c>
      <c r="D1080" t="e">
        <f>IF(C1080=1,'Data Transformation'!$G$3+0.5*'Data Transformation'!$W$25,IF(C1081=1,D1081-'Data Transformation'!$W$25,FALSE))</f>
        <v>#NUM!</v>
      </c>
      <c r="E1080">
        <f t="array" ref="E1080">IF(ISLOGICAL(D1080),"",FREQUENCY(IF('Data Transformation'!$B$425:$B$8425='Bin Analysis'!$B1059,'Data Transformation'!$G$425:$G$8425),D1080))</f>
        <v>2001</v>
      </c>
      <c r="F1080">
        <f t="shared" si="132"/>
        <v>0</v>
      </c>
      <c r="G1080">
        <f>Weighting!$H$24</f>
        <v>0</v>
      </c>
      <c r="H1080">
        <f t="array" ref="H1080">FREQUENCY(IF('Data Transformation'!$B$4:$B$8425=B1059,'Data Transformation'!$G$4:$G$8425),'Bin Analysis'!$B1080)</f>
        <v>2073</v>
      </c>
      <c r="I1080">
        <f t="shared" si="133"/>
        <v>0</v>
      </c>
      <c r="J1080">
        <f t="shared" si="134"/>
        <v>0</v>
      </c>
      <c r="K1080">
        <f>J1080*Weighting!$W$24</f>
        <v>0</v>
      </c>
      <c r="M1080" s="14"/>
    </row>
    <row r="1081" spans="1:25" x14ac:dyDescent="0.25">
      <c r="A1081" s="32" t="str">
        <f>IF(Weighting!$P$25&gt;0,B1081,"")</f>
        <v/>
      </c>
      <c r="B1081" t="e">
        <f>Weighting!$C$25</f>
        <v>#DIV/0!</v>
      </c>
      <c r="C1081" t="e">
        <f>Weighting!$F$25</f>
        <v>#NUM!</v>
      </c>
      <c r="D1081" t="e">
        <f>IF(C1081=1,'Data Transformation'!$G$3+0.5*'Data Transformation'!$W$25,IF(C1082=1,D1082-'Data Transformation'!$W$25,FALSE))</f>
        <v>#NUM!</v>
      </c>
      <c r="E1081">
        <f t="array" ref="E1081">IF(ISLOGICAL(D1081),"",FREQUENCY(IF('Data Transformation'!$B$425:$B$8425='Bin Analysis'!$B1059,'Data Transformation'!$G$425:$G$8425),D1081))</f>
        <v>2001</v>
      </c>
      <c r="F1081">
        <f t="shared" si="132"/>
        <v>0</v>
      </c>
      <c r="G1081">
        <f>Weighting!$H$25</f>
        <v>0</v>
      </c>
      <c r="H1081">
        <f t="array" ref="H1081">FREQUENCY(IF('Data Transformation'!$B$4:$B$8425=B1059,'Data Transformation'!$G$4:$G$8425),'Bin Analysis'!$B1081)</f>
        <v>2073</v>
      </c>
      <c r="I1081">
        <f t="shared" si="133"/>
        <v>0</v>
      </c>
      <c r="J1081">
        <f t="shared" si="134"/>
        <v>0</v>
      </c>
      <c r="K1081">
        <f>J1081*Weighting!$W$25</f>
        <v>0</v>
      </c>
      <c r="M1081" s="14"/>
    </row>
    <row r="1082" spans="1:25" x14ac:dyDescent="0.25">
      <c r="N1082" s="57"/>
      <c r="O1082"/>
      <c r="P1082"/>
      <c r="Q1082"/>
      <c r="R1082"/>
    </row>
    <row r="1083" spans="1:25" ht="23.25" x14ac:dyDescent="0.35">
      <c r="A1083" s="21" t="s">
        <v>0</v>
      </c>
      <c r="B1083" s="21" t="str">
        <f>IFERROR(VLOOKUP(C1083,'Data Transformation'!$L$6:$M$426,2,FALSE),"")</f>
        <v/>
      </c>
      <c r="C1083" s="21">
        <f>C1059+1</f>
        <v>45</v>
      </c>
      <c r="D1083" s="21"/>
      <c r="E1083" s="21"/>
      <c r="F1083" s="21"/>
      <c r="G1083" s="21"/>
      <c r="H1083" s="22"/>
      <c r="I1083" s="22"/>
      <c r="J1083" s="22"/>
      <c r="K1083" s="21"/>
      <c r="L1083" s="21" t="str">
        <f>B1083</f>
        <v/>
      </c>
      <c r="M1083" s="23" t="e">
        <f>INDEX('Data Transformation'!$O$4:$O$424,MATCH($B1083,'Data Transformation'!$M$4:$M$424,0),MATCH($M$2,'Data Transformation'!$O$3,0))</f>
        <v>#N/A</v>
      </c>
      <c r="N1083" s="27" t="e">
        <f>IF('Input and Summary Results'!$J$16="minimum",'Bin Analysis'!X1084/(M1083-1),'Bin Analysis'!Y1083/('Bin Analysis'!M1083-1))</f>
        <v>#N/A</v>
      </c>
      <c r="O1083" s="27" t="e">
        <f>IF(M1083=FALSE,NA(),(VLOOKUP(1,C1086:K1105,4,FALSE))/(M1083-1))</f>
        <v>#N/A</v>
      </c>
      <c r="P1083" s="27" t="e">
        <f>IF(M1083=FALSE,NA(),SUM(J1086:J1105)/Weighting!$S$5)</f>
        <v>#N/A</v>
      </c>
      <c r="Q1083" s="27" t="e">
        <f>IF(M1083=FALSE,NA(),SUM(K1086:K1105)/Weighting!$S$6)</f>
        <v>#N/A</v>
      </c>
      <c r="R1083" s="27" t="e">
        <f>IF(M1083=FALSE,NA(),(VLOOKUP(1,G1086:K1105,3,FALSE))/(M1083-1))</f>
        <v>#N/A</v>
      </c>
      <c r="S1083" s="22" t="e">
        <f>IF(M1083=FALSE,NA(),IF(SUM(J1086:J1105)=2,"yes","no"))</f>
        <v>#N/A</v>
      </c>
      <c r="X1083" s="2" cm="2">
        <f t="array" ref="X1083:X1084">FREQUENCY(IF('Data Transformation'!$B$425:$B$6424='Bin Analysis'!L1083,'Data Transformation'!$G$425:$G$6424),'Data Transformation'!$U$11)</f>
        <v>0</v>
      </c>
      <c r="Y1083" s="2" cm="2">
        <f t="array" ref="Y1083:Y1084">FREQUENCY(IF('Data Transformation'!$B$425:$B$6424='Bin Analysis'!L1083,'Data Transformation'!$G$425:$G$6424),'Data Transformation'!$U$12)</f>
        <v>0</v>
      </c>
    </row>
    <row r="1084" spans="1:25" x14ac:dyDescent="0.25">
      <c r="A1084" s="14" t="s">
        <v>67</v>
      </c>
      <c r="B1084" t="s">
        <v>47</v>
      </c>
      <c r="C1084" t="s">
        <v>5</v>
      </c>
      <c r="D1084" t="s">
        <v>100</v>
      </c>
      <c r="E1084" t="s">
        <v>101</v>
      </c>
      <c r="F1084" t="s">
        <v>102</v>
      </c>
      <c r="G1084" t="s">
        <v>70</v>
      </c>
      <c r="H1084" t="s">
        <v>31</v>
      </c>
      <c r="I1084" t="s">
        <v>32</v>
      </c>
      <c r="J1084" t="s">
        <v>46</v>
      </c>
      <c r="K1084" s="14" t="s">
        <v>45</v>
      </c>
      <c r="M1084" s="14"/>
      <c r="X1084" s="2">
        <v>0</v>
      </c>
      <c r="Y1084" s="2">
        <v>0</v>
      </c>
    </row>
    <row r="1085" spans="1:25" x14ac:dyDescent="0.25">
      <c r="A1085" s="32"/>
      <c r="D1085" t="e">
        <f>IF(C1085=1,'Data Transformation'!$G$3+0.5*'Data Transformation'!$W$25,IF(C1086=1,D1086-'Data Transformation'!$W$25,FALSE))</f>
        <v>#NUM!</v>
      </c>
      <c r="E1085">
        <f t="array" ref="E1085">IF(ISLOGICAL(D1085),"",FREQUENCY(IF('Data Transformation'!$B$425:$B$8425='Bin Analysis'!$B1083,'Data Transformation'!$G$425:$G$8425),D1085))</f>
        <v>2001</v>
      </c>
      <c r="F1085" t="e">
        <f>IF(ISLOGICAL(D1085),"",E1085-E1084)</f>
        <v>#VALUE!</v>
      </c>
      <c r="M1085" s="14"/>
    </row>
    <row r="1086" spans="1:25" x14ac:dyDescent="0.25">
      <c r="A1086" s="32" t="e">
        <f>IF(Weighting!$P$6&gt;0,B1086,"")</f>
        <v>#NUM!</v>
      </c>
      <c r="B1086" t="e">
        <f>Weighting!$C$6</f>
        <v>#DIV/0!</v>
      </c>
      <c r="C1086" t="e">
        <f>Weighting!$F$6</f>
        <v>#NUM!</v>
      </c>
      <c r="D1086" t="e">
        <f>IF(C1086=1,'Data Transformation'!$G$3+0.5*'Data Transformation'!$W$25,IF(C1087=1,D1087-'Data Transformation'!$W$25,FALSE))</f>
        <v>#NUM!</v>
      </c>
      <c r="E1086">
        <f t="array" ref="E1086">IF(ISLOGICAL(D1086),"",FREQUENCY(IF('Data Transformation'!$B$425:$B$8425='Bin Analysis'!$B1083,'Data Transformation'!$G$425:$G$8425),D1086))</f>
        <v>2001</v>
      </c>
      <c r="F1086">
        <f>IF(ISLOGICAL(D1086),"",E1086-E1085)</f>
        <v>0</v>
      </c>
      <c r="G1086">
        <f>Weighting!$H$6</f>
        <v>1</v>
      </c>
      <c r="H1086">
        <f t="array" ref="H1086">FREQUENCY(IF('Data Transformation'!$B$4:$B$8425=B1083,'Data Transformation'!$G$4:$G$8425),'Bin Analysis'!$B1086)</f>
        <v>2073</v>
      </c>
      <c r="I1086">
        <f>H1086-H1085</f>
        <v>2073</v>
      </c>
      <c r="J1086">
        <f>IF(I1086=0,0,1)</f>
        <v>1</v>
      </c>
      <c r="K1086" t="e">
        <f>J1086*Weighting!$W$6</f>
        <v>#NUM!</v>
      </c>
      <c r="M1086" s="14"/>
    </row>
    <row r="1087" spans="1:25" x14ac:dyDescent="0.25">
      <c r="A1087" s="32" t="str">
        <f>IF(Weighting!$P$7&gt;0,B1087,"")</f>
        <v/>
      </c>
      <c r="B1087" t="e">
        <f>Weighting!$C$7</f>
        <v>#DIV/0!</v>
      </c>
      <c r="C1087" t="e">
        <f>Weighting!$F$7</f>
        <v>#NUM!</v>
      </c>
      <c r="D1087" t="e">
        <f>IF(C1087=1,'Data Transformation'!$G$3+0.5*'Data Transformation'!$W$25,IF(C1088=1,D1088-'Data Transformation'!$W$25,FALSE))</f>
        <v>#NUM!</v>
      </c>
      <c r="E1087">
        <f t="array" ref="E1087">IF(ISLOGICAL(D1087),"",FREQUENCY(IF('Data Transformation'!$B$425:$B$8425='Bin Analysis'!$B1083,'Data Transformation'!$G$425:$G$8425),D1087))</f>
        <v>2001</v>
      </c>
      <c r="F1087">
        <f t="shared" ref="F1087:F1105" si="135">IF(ISLOGICAL(D1087),"",E1087-E1086)</f>
        <v>0</v>
      </c>
      <c r="G1087">
        <f>Weighting!$H$7</f>
        <v>0</v>
      </c>
      <c r="H1087">
        <f t="array" ref="H1087">FREQUENCY(IF('Data Transformation'!$B$4:$B$8425=B1083,'Data Transformation'!$G$4:$G$8425),'Bin Analysis'!$B1087)</f>
        <v>2073</v>
      </c>
      <c r="I1087">
        <f t="shared" ref="I1087:I1105" si="136">H1087-H1086</f>
        <v>0</v>
      </c>
      <c r="J1087">
        <f>IF(I1087=0,0,1)</f>
        <v>0</v>
      </c>
      <c r="K1087">
        <f>J1087*Weighting!$W$7</f>
        <v>0</v>
      </c>
      <c r="M1087" s="14"/>
    </row>
    <row r="1088" spans="1:25" x14ac:dyDescent="0.25">
      <c r="A1088" s="32" t="str">
        <f>IF(Weighting!$P$8&gt;0,B1088,"")</f>
        <v/>
      </c>
      <c r="B1088" t="e">
        <f>Weighting!$C$8</f>
        <v>#DIV/0!</v>
      </c>
      <c r="C1088" t="e">
        <f>Weighting!$F$8</f>
        <v>#NUM!</v>
      </c>
      <c r="D1088" t="e">
        <f>IF(C1088=1,'Data Transformation'!$G$3+0.5*'Data Transformation'!$W$25,IF(C1089=1,D1089-'Data Transformation'!$W$25,FALSE))</f>
        <v>#NUM!</v>
      </c>
      <c r="E1088">
        <f t="array" ref="E1088">IF(ISLOGICAL(D1088),"",FREQUENCY(IF('Data Transformation'!$B$425:$B$8425='Bin Analysis'!$B1083,'Data Transformation'!$G$425:$G$8425),D1088))</f>
        <v>2001</v>
      </c>
      <c r="F1088">
        <f t="shared" si="135"/>
        <v>0</v>
      </c>
      <c r="G1088">
        <f>Weighting!$H$8</f>
        <v>0</v>
      </c>
      <c r="H1088">
        <f t="array" ref="H1088">FREQUENCY(IF('Data Transformation'!$B$4:$B$8425=B1083,'Data Transformation'!$G$4:$G$8425),'Bin Analysis'!$B1088)</f>
        <v>2073</v>
      </c>
      <c r="I1088">
        <f t="shared" si="136"/>
        <v>0</v>
      </c>
      <c r="J1088">
        <f t="shared" ref="J1088:J1105" si="137">IF(I1088=0,0,1)</f>
        <v>0</v>
      </c>
      <c r="K1088">
        <f>J1088*Weighting!$W$8</f>
        <v>0</v>
      </c>
      <c r="M1088" s="14"/>
    </row>
    <row r="1089" spans="1:13" x14ac:dyDescent="0.25">
      <c r="A1089" s="32" t="str">
        <f>IF(Weighting!$P$9&gt;0,B1089,"")</f>
        <v/>
      </c>
      <c r="B1089" s="50" t="e">
        <f>Weighting!$C$9</f>
        <v>#DIV/0!</v>
      </c>
      <c r="C1089" t="e">
        <f>Weighting!$F$9</f>
        <v>#NUM!</v>
      </c>
      <c r="D1089" t="e">
        <f>IF(C1089=1,'Data Transformation'!$G$3+0.5*'Data Transformation'!$W$25,IF(C1090=1,D1090-'Data Transformation'!$W$25,FALSE))</f>
        <v>#NUM!</v>
      </c>
      <c r="E1089">
        <f t="array" ref="E1089">IF(ISLOGICAL(D1089),"",FREQUENCY(IF('Data Transformation'!$B$425:$B$8425='Bin Analysis'!$B1083,'Data Transformation'!$G$425:$G$8425),D1089))</f>
        <v>2001</v>
      </c>
      <c r="F1089">
        <f t="shared" si="135"/>
        <v>0</v>
      </c>
      <c r="G1089">
        <f>Weighting!$H$9</f>
        <v>0</v>
      </c>
      <c r="H1089">
        <f t="array" ref="H1089">FREQUENCY(IF('Data Transformation'!$B$4:$B$8425=B1083,'Data Transformation'!$G$4:$G$8425),'Bin Analysis'!$B1089)</f>
        <v>2073</v>
      </c>
      <c r="I1089">
        <f t="shared" si="136"/>
        <v>0</v>
      </c>
      <c r="J1089">
        <f t="shared" si="137"/>
        <v>0</v>
      </c>
      <c r="K1089">
        <f>J1089*Weighting!$W$9</f>
        <v>0</v>
      </c>
      <c r="M1089" s="14"/>
    </row>
    <row r="1090" spans="1:13" x14ac:dyDescent="0.25">
      <c r="A1090" s="32" t="str">
        <f>IF(Weighting!$P$10&gt;0,B1090,"")</f>
        <v/>
      </c>
      <c r="B1090" t="e">
        <f>Weighting!$C$10</f>
        <v>#DIV/0!</v>
      </c>
      <c r="C1090" t="e">
        <f>Weighting!$F$10</f>
        <v>#NUM!</v>
      </c>
      <c r="D1090" t="e">
        <f>IF(C1090=1,'Data Transformation'!$G$3+0.5*'Data Transformation'!$W$25,IF(C1091=1,D1091-'Data Transformation'!$W$25,FALSE))</f>
        <v>#NUM!</v>
      </c>
      <c r="E1090">
        <f t="array" ref="E1090">IF(ISLOGICAL(D1090),"",FREQUENCY(IF('Data Transformation'!$B$425:$B$8425='Bin Analysis'!$B1083,'Data Transformation'!$G$425:$G$8425),D1090))</f>
        <v>2001</v>
      </c>
      <c r="F1090">
        <f t="shared" si="135"/>
        <v>0</v>
      </c>
      <c r="G1090">
        <f>Weighting!$H$10</f>
        <v>0</v>
      </c>
      <c r="H1090">
        <f t="array" ref="H1090">FREQUENCY(IF('Data Transformation'!$B$4:$B$8425=B1083,'Data Transformation'!$G$4:$G$8425),'Bin Analysis'!$B1090)</f>
        <v>2073</v>
      </c>
      <c r="I1090">
        <f t="shared" si="136"/>
        <v>0</v>
      </c>
      <c r="J1090">
        <f t="shared" si="137"/>
        <v>0</v>
      </c>
      <c r="K1090">
        <f>J1090*Weighting!$W$10</f>
        <v>0</v>
      </c>
      <c r="M1090" s="14"/>
    </row>
    <row r="1091" spans="1:13" x14ac:dyDescent="0.25">
      <c r="A1091" s="32" t="str">
        <f>IF(Weighting!$P$11&gt;0,B1091,"")</f>
        <v/>
      </c>
      <c r="B1091" t="e">
        <f>Weighting!$C$11</f>
        <v>#DIV/0!</v>
      </c>
      <c r="C1091" t="e">
        <f>Weighting!$F$11</f>
        <v>#NUM!</v>
      </c>
      <c r="D1091" t="e">
        <f>IF(C1091=1,'Data Transformation'!$G$3+0.5*'Data Transformation'!$W$25,IF(C1092=1,D1092-'Data Transformation'!$W$25,FALSE))</f>
        <v>#NUM!</v>
      </c>
      <c r="E1091">
        <f t="array" ref="E1091">IF(ISLOGICAL(D1091),"",FREQUENCY(IF('Data Transformation'!$B$425:$B$8425='Bin Analysis'!$B1083,'Data Transformation'!$G$425:$G$8425),D1091))</f>
        <v>2001</v>
      </c>
      <c r="F1091">
        <f t="shared" si="135"/>
        <v>0</v>
      </c>
      <c r="G1091">
        <f>Weighting!$H$11</f>
        <v>0</v>
      </c>
      <c r="H1091">
        <f t="array" ref="H1091">FREQUENCY(IF('Data Transformation'!$B$4:$B$8425=B1083,'Data Transformation'!$G$4:$G$8425),'Bin Analysis'!$B1091)</f>
        <v>2073</v>
      </c>
      <c r="I1091">
        <f t="shared" si="136"/>
        <v>0</v>
      </c>
      <c r="J1091">
        <f t="shared" si="137"/>
        <v>0</v>
      </c>
      <c r="K1091">
        <f>J1091*Weighting!$W$11</f>
        <v>0</v>
      </c>
      <c r="M1091" s="14"/>
    </row>
    <row r="1092" spans="1:13" x14ac:dyDescent="0.25">
      <c r="A1092" s="32" t="str">
        <f>IF(Weighting!$P$12&gt;0,B1092,"")</f>
        <v/>
      </c>
      <c r="B1092" t="e">
        <f>Weighting!$C$12</f>
        <v>#DIV/0!</v>
      </c>
      <c r="C1092" t="e">
        <f>Weighting!$F$12</f>
        <v>#NUM!</v>
      </c>
      <c r="D1092" t="e">
        <f>IF(C1092=1,'Data Transformation'!$G$3+0.5*'Data Transformation'!$W$25,IF(C1093=1,D1093-'Data Transformation'!$W$25,FALSE))</f>
        <v>#NUM!</v>
      </c>
      <c r="E1092">
        <f t="array" ref="E1092">IF(ISLOGICAL(D1092),"",FREQUENCY(IF('Data Transformation'!$B$425:$B$8425='Bin Analysis'!$B1083,'Data Transformation'!$G$425:$G$8425),D1092))</f>
        <v>2001</v>
      </c>
      <c r="F1092">
        <f t="shared" si="135"/>
        <v>0</v>
      </c>
      <c r="G1092">
        <f>Weighting!$H$12</f>
        <v>0</v>
      </c>
      <c r="H1092">
        <f t="array" ref="H1092">FREQUENCY(IF('Data Transformation'!$B$4:$B$8425=B1083,'Data Transformation'!$G$4:$G$8425),'Bin Analysis'!$B1092)</f>
        <v>2073</v>
      </c>
      <c r="I1092">
        <f t="shared" si="136"/>
        <v>0</v>
      </c>
      <c r="J1092">
        <f t="shared" si="137"/>
        <v>0</v>
      </c>
      <c r="K1092">
        <f>J1092*Weighting!$W$12</f>
        <v>0</v>
      </c>
      <c r="M1092" s="14"/>
    </row>
    <row r="1093" spans="1:13" x14ac:dyDescent="0.25">
      <c r="A1093" s="32" t="str">
        <f>IF(Weighting!$P$13&gt;0,B1093,"")</f>
        <v/>
      </c>
      <c r="B1093" t="e">
        <f>Weighting!$C$13</f>
        <v>#DIV/0!</v>
      </c>
      <c r="C1093" t="e">
        <f>Weighting!$F$13</f>
        <v>#NUM!</v>
      </c>
      <c r="D1093" t="e">
        <f>IF(C1093=1,'Data Transformation'!$G$3+0.5*'Data Transformation'!$W$25,IF(C1094=1,D1094-'Data Transformation'!$W$25,FALSE))</f>
        <v>#NUM!</v>
      </c>
      <c r="E1093">
        <f t="array" ref="E1093">IF(ISLOGICAL(D1093),"",FREQUENCY(IF('Data Transformation'!$B$425:$B$8425='Bin Analysis'!$B1083,'Data Transformation'!$G$425:$G$8425),D1093))</f>
        <v>2001</v>
      </c>
      <c r="F1093">
        <f t="shared" si="135"/>
        <v>0</v>
      </c>
      <c r="G1093">
        <f>Weighting!$H$13</f>
        <v>0</v>
      </c>
      <c r="H1093">
        <f t="array" ref="H1093">FREQUENCY(IF('Data Transformation'!$B$4:$B$8425=B1083,'Data Transformation'!$G$4:$G$8425),'Bin Analysis'!$B1093)</f>
        <v>2073</v>
      </c>
      <c r="I1093">
        <f t="shared" si="136"/>
        <v>0</v>
      </c>
      <c r="J1093">
        <f t="shared" si="137"/>
        <v>0</v>
      </c>
      <c r="K1093">
        <f>J1093*Weighting!$W$13</f>
        <v>0</v>
      </c>
      <c r="M1093" s="14"/>
    </row>
    <row r="1094" spans="1:13" x14ac:dyDescent="0.25">
      <c r="A1094" s="32" t="str">
        <f>IF(Weighting!$P$14&gt;0,B1094,"")</f>
        <v/>
      </c>
      <c r="B1094" t="e">
        <f>Weighting!$C$14</f>
        <v>#DIV/0!</v>
      </c>
      <c r="C1094" t="e">
        <f>Weighting!$F$14</f>
        <v>#NUM!</v>
      </c>
      <c r="D1094" t="e">
        <f>IF(C1094=1,'Data Transformation'!$G$3+0.5*'Data Transformation'!$W$25,IF(C1095=1,D1095-'Data Transformation'!$W$25,FALSE))</f>
        <v>#NUM!</v>
      </c>
      <c r="E1094">
        <f t="array" ref="E1094">IF(ISLOGICAL(D1094),"",FREQUENCY(IF('Data Transformation'!$B$425:$B$8425='Bin Analysis'!$B1083,'Data Transformation'!$G$425:$G$8425),D1094))</f>
        <v>2001</v>
      </c>
      <c r="F1094">
        <f t="shared" si="135"/>
        <v>0</v>
      </c>
      <c r="G1094">
        <f>Weighting!$H$14</f>
        <v>0</v>
      </c>
      <c r="H1094">
        <f t="array" ref="H1094">FREQUENCY(IF('Data Transformation'!$B$4:$B$8425=B1083,'Data Transformation'!$G$4:$G$8425),'Bin Analysis'!$B1094)</f>
        <v>2073</v>
      </c>
      <c r="I1094">
        <f t="shared" si="136"/>
        <v>0</v>
      </c>
      <c r="J1094">
        <f t="shared" si="137"/>
        <v>0</v>
      </c>
      <c r="K1094">
        <f>J1094*Weighting!$W$14</f>
        <v>0</v>
      </c>
      <c r="M1094" s="14"/>
    </row>
    <row r="1095" spans="1:13" x14ac:dyDescent="0.25">
      <c r="A1095" s="32" t="str">
        <f>IF(Weighting!$P$15&gt;0,B1095,"")</f>
        <v/>
      </c>
      <c r="B1095" t="e">
        <f>Weighting!$C$15</f>
        <v>#DIV/0!</v>
      </c>
      <c r="C1095" t="e">
        <f>Weighting!$F$15</f>
        <v>#NUM!</v>
      </c>
      <c r="D1095" t="e">
        <f>IF(C1095=1,'Data Transformation'!$G$3+0.5*'Data Transformation'!$W$25,IF(C1096=1,D1096-'Data Transformation'!$W$25,FALSE))</f>
        <v>#NUM!</v>
      </c>
      <c r="E1095">
        <f t="array" ref="E1095">IF(ISLOGICAL(D1095),"",FREQUENCY(IF('Data Transformation'!$B$425:$B$8425='Bin Analysis'!$B1083,'Data Transformation'!$G$425:$G$8425),D1095))</f>
        <v>2001</v>
      </c>
      <c r="F1095">
        <f t="shared" si="135"/>
        <v>0</v>
      </c>
      <c r="G1095">
        <f>Weighting!$H$15</f>
        <v>0</v>
      </c>
      <c r="H1095">
        <f t="array" ref="H1095">FREQUENCY(IF('Data Transformation'!$B$4:$B$8425=B1083,'Data Transformation'!$G$4:$G$8425),'Bin Analysis'!$B1095)</f>
        <v>2073</v>
      </c>
      <c r="I1095">
        <f t="shared" si="136"/>
        <v>0</v>
      </c>
      <c r="J1095">
        <f t="shared" si="137"/>
        <v>0</v>
      </c>
      <c r="K1095">
        <f>J1095*Weighting!$W$15</f>
        <v>0</v>
      </c>
      <c r="M1095" s="14"/>
    </row>
    <row r="1096" spans="1:13" x14ac:dyDescent="0.25">
      <c r="A1096" s="32" t="str">
        <f>IF(Weighting!$P$16&gt;0,B1096,"")</f>
        <v/>
      </c>
      <c r="B1096" t="e">
        <f>Weighting!$C$16</f>
        <v>#DIV/0!</v>
      </c>
      <c r="C1096" t="e">
        <f>Weighting!$F$16</f>
        <v>#NUM!</v>
      </c>
      <c r="D1096" t="e">
        <f>IF(C1096=1,'Data Transformation'!$G$3+0.5*'Data Transformation'!$W$25,IF(C1097=1,D1097-'Data Transformation'!$W$25,FALSE))</f>
        <v>#NUM!</v>
      </c>
      <c r="E1096">
        <f t="array" ref="E1096">IF(ISLOGICAL(D1096),"",FREQUENCY(IF('Data Transformation'!$B$425:$B$8425='Bin Analysis'!$B1083,'Data Transformation'!$G$425:$G$8425),D1096))</f>
        <v>2001</v>
      </c>
      <c r="F1096">
        <f t="shared" si="135"/>
        <v>0</v>
      </c>
      <c r="G1096">
        <f>Weighting!$H$16</f>
        <v>0</v>
      </c>
      <c r="H1096">
        <f t="array" ref="H1096">FREQUENCY(IF('Data Transformation'!$B$4:$B$8425=B1083,'Data Transformation'!$G$4:$G$8425),'Bin Analysis'!$B1096)</f>
        <v>2073</v>
      </c>
      <c r="I1096">
        <f t="shared" si="136"/>
        <v>0</v>
      </c>
      <c r="J1096">
        <f t="shared" si="137"/>
        <v>0</v>
      </c>
      <c r="K1096">
        <f>J1096*Weighting!$W$16</f>
        <v>0</v>
      </c>
      <c r="M1096" s="14"/>
    </row>
    <row r="1097" spans="1:13" x14ac:dyDescent="0.25">
      <c r="A1097" s="32" t="str">
        <f>IF(Weighting!$P$17&gt;0,B1097,"")</f>
        <v/>
      </c>
      <c r="B1097" t="e">
        <f>Weighting!$C$17</f>
        <v>#DIV/0!</v>
      </c>
      <c r="C1097" t="e">
        <f>Weighting!$F$17</f>
        <v>#NUM!</v>
      </c>
      <c r="D1097" t="e">
        <f>IF(C1097=1,'Data Transformation'!$G$3+0.5*'Data Transformation'!$W$25,IF(C1098=1,D1098-'Data Transformation'!$W$25,FALSE))</f>
        <v>#NUM!</v>
      </c>
      <c r="E1097">
        <f t="array" ref="E1097">IF(ISLOGICAL(D1097),"",FREQUENCY(IF('Data Transformation'!$B$425:$B$8425='Bin Analysis'!$B1083,'Data Transformation'!$G$425:$G$8425),D1097))</f>
        <v>2001</v>
      </c>
      <c r="F1097">
        <f t="shared" si="135"/>
        <v>0</v>
      </c>
      <c r="G1097">
        <f>Weighting!$H$17</f>
        <v>0</v>
      </c>
      <c r="H1097">
        <f t="array" ref="H1097">FREQUENCY(IF('Data Transformation'!$B$4:$B$8425=B1083,'Data Transformation'!$G$4:$G$8425),'Bin Analysis'!$B1097)</f>
        <v>2073</v>
      </c>
      <c r="I1097">
        <f t="shared" si="136"/>
        <v>0</v>
      </c>
      <c r="J1097">
        <f t="shared" si="137"/>
        <v>0</v>
      </c>
      <c r="K1097">
        <f>J1097*Weighting!$W$17</f>
        <v>0</v>
      </c>
      <c r="M1097" s="14"/>
    </row>
    <row r="1098" spans="1:13" x14ac:dyDescent="0.25">
      <c r="A1098" s="32" t="str">
        <f>IF(Weighting!$P$18&gt;0,B1098,"")</f>
        <v/>
      </c>
      <c r="B1098" t="e">
        <f>Weighting!$C$18</f>
        <v>#DIV/0!</v>
      </c>
      <c r="C1098" t="e">
        <f>Weighting!$F$18</f>
        <v>#NUM!</v>
      </c>
      <c r="D1098" t="e">
        <f>IF(C1098=1,'Data Transformation'!$G$3+0.5*'Data Transformation'!$W$25,IF(C1099=1,D1099-'Data Transformation'!$W$25,FALSE))</f>
        <v>#NUM!</v>
      </c>
      <c r="E1098">
        <f t="array" ref="E1098">IF(ISLOGICAL(D1098),"",FREQUENCY(IF('Data Transformation'!$B$425:$B$8425='Bin Analysis'!$B1083,'Data Transformation'!$G$425:$G$8425),D1098))</f>
        <v>2001</v>
      </c>
      <c r="F1098">
        <f t="shared" si="135"/>
        <v>0</v>
      </c>
      <c r="G1098">
        <f>Weighting!$H$18</f>
        <v>0</v>
      </c>
      <c r="H1098">
        <f t="array" ref="H1098">FREQUENCY(IF('Data Transformation'!$B$4:$B$8425=B1083,'Data Transformation'!$G$4:$G$8425),'Bin Analysis'!$B1098)</f>
        <v>2073</v>
      </c>
      <c r="I1098">
        <f t="shared" si="136"/>
        <v>0</v>
      </c>
      <c r="J1098">
        <f t="shared" si="137"/>
        <v>0</v>
      </c>
      <c r="K1098">
        <f>J1098*Weighting!$W$18</f>
        <v>0</v>
      </c>
      <c r="M1098" s="14"/>
    </row>
    <row r="1099" spans="1:13" x14ac:dyDescent="0.25">
      <c r="A1099" s="32" t="str">
        <f>IF(Weighting!$P$19&gt;0,B1099,"")</f>
        <v/>
      </c>
      <c r="B1099" t="e">
        <f>Weighting!$C$19</f>
        <v>#DIV/0!</v>
      </c>
      <c r="C1099" t="e">
        <f>Weighting!$F$19</f>
        <v>#NUM!</v>
      </c>
      <c r="D1099" t="e">
        <f>IF(C1099=1,'Data Transformation'!$G$3+0.5*'Data Transformation'!$W$25,IF(C1100=1,D1100-'Data Transformation'!$W$25,FALSE))</f>
        <v>#NUM!</v>
      </c>
      <c r="E1099">
        <f t="array" ref="E1099">IF(ISLOGICAL(D1099),"",FREQUENCY(IF('Data Transformation'!$B$425:$B$8425='Bin Analysis'!$B1083,'Data Transformation'!$G$425:$G$8425),D1099))</f>
        <v>2001</v>
      </c>
      <c r="F1099">
        <f t="shared" si="135"/>
        <v>0</v>
      </c>
      <c r="G1099">
        <f>Weighting!$H$19</f>
        <v>0</v>
      </c>
      <c r="H1099">
        <f t="array" ref="H1099">FREQUENCY(IF('Data Transformation'!$B$4:$B$8425=B1083,'Data Transformation'!$G$4:$G$8425),'Bin Analysis'!$B1099)</f>
        <v>2073</v>
      </c>
      <c r="I1099">
        <f t="shared" si="136"/>
        <v>0</v>
      </c>
      <c r="J1099">
        <f t="shared" si="137"/>
        <v>0</v>
      </c>
      <c r="K1099">
        <f>J1099*Weighting!$W$19</f>
        <v>0</v>
      </c>
      <c r="M1099" s="14"/>
    </row>
    <row r="1100" spans="1:13" x14ac:dyDescent="0.25">
      <c r="A1100" s="32" t="str">
        <f>IF(Weighting!$P$20&gt;0,B1100,"")</f>
        <v/>
      </c>
      <c r="B1100" t="e">
        <f>Weighting!$C$20</f>
        <v>#DIV/0!</v>
      </c>
      <c r="C1100" t="e">
        <f>Weighting!$F$20</f>
        <v>#NUM!</v>
      </c>
      <c r="D1100" t="e">
        <f>IF(C1100=1,'Data Transformation'!$G$3+0.5*'Data Transformation'!$W$25,IF(C1101=1,D1101-'Data Transformation'!$W$25,FALSE))</f>
        <v>#NUM!</v>
      </c>
      <c r="E1100">
        <f t="array" ref="E1100">IF(ISLOGICAL(D1100),"",FREQUENCY(IF('Data Transformation'!$B$425:$B$8425='Bin Analysis'!$B1083,'Data Transformation'!$G$425:$G$8425),D1100))</f>
        <v>2001</v>
      </c>
      <c r="F1100">
        <f t="shared" si="135"/>
        <v>0</v>
      </c>
      <c r="G1100">
        <f>Weighting!$H$20</f>
        <v>0</v>
      </c>
      <c r="H1100">
        <f t="array" ref="H1100">FREQUENCY(IF('Data Transformation'!$B$4:$B$8425=B1083,'Data Transformation'!$G$4:$G$8425),'Bin Analysis'!$B1100)</f>
        <v>2073</v>
      </c>
      <c r="I1100">
        <f t="shared" si="136"/>
        <v>0</v>
      </c>
      <c r="J1100">
        <f t="shared" si="137"/>
        <v>0</v>
      </c>
      <c r="K1100">
        <f>J1100*Weighting!$W$20</f>
        <v>0</v>
      </c>
      <c r="M1100" s="14"/>
    </row>
    <row r="1101" spans="1:13" x14ac:dyDescent="0.25">
      <c r="A1101" s="32" t="str">
        <f>IF(Weighting!$P$21&gt;0,B1101,"")</f>
        <v/>
      </c>
      <c r="B1101" t="e">
        <f>Weighting!$C$21</f>
        <v>#DIV/0!</v>
      </c>
      <c r="C1101" t="e">
        <f>Weighting!$F$21</f>
        <v>#NUM!</v>
      </c>
      <c r="D1101" t="e">
        <f>IF(C1101=1,'Data Transformation'!$G$3+0.5*'Data Transformation'!$W$25,IF(C1102=1,D1102-'Data Transformation'!$W$25,FALSE))</f>
        <v>#NUM!</v>
      </c>
      <c r="E1101">
        <f t="array" ref="E1101">IF(ISLOGICAL(D1101),"",FREQUENCY(IF('Data Transformation'!$B$425:$B$8425='Bin Analysis'!$B1083,'Data Transformation'!$G$425:$G$8425),D1101))</f>
        <v>2001</v>
      </c>
      <c r="F1101">
        <f t="shared" si="135"/>
        <v>0</v>
      </c>
      <c r="G1101">
        <f>Weighting!$H$21</f>
        <v>0</v>
      </c>
      <c r="H1101">
        <f t="array" ref="H1101">FREQUENCY(IF('Data Transformation'!$B$4:$B$8425=B1083,'Data Transformation'!$G$4:$G$8425),'Bin Analysis'!$B1101)</f>
        <v>2073</v>
      </c>
      <c r="I1101">
        <f t="shared" si="136"/>
        <v>0</v>
      </c>
      <c r="J1101">
        <f t="shared" si="137"/>
        <v>0</v>
      </c>
      <c r="K1101">
        <f>J1101*Weighting!$W$21</f>
        <v>0</v>
      </c>
      <c r="M1101" s="14"/>
    </row>
    <row r="1102" spans="1:13" x14ac:dyDescent="0.25">
      <c r="A1102" s="32" t="str">
        <f>IF(Weighting!$P$22&gt;0,B1102,"")</f>
        <v/>
      </c>
      <c r="B1102" t="e">
        <f>Weighting!$C$22</f>
        <v>#DIV/0!</v>
      </c>
      <c r="C1102" t="e">
        <f>Weighting!$F$22</f>
        <v>#NUM!</v>
      </c>
      <c r="D1102" t="e">
        <f>IF(C1102=1,'Data Transformation'!$G$3+0.5*'Data Transformation'!$W$25,IF(C1103=1,D1103-'Data Transformation'!$W$25,FALSE))</f>
        <v>#NUM!</v>
      </c>
      <c r="E1102">
        <f t="array" ref="E1102">IF(ISLOGICAL(D1102),"",FREQUENCY(IF('Data Transformation'!$B$425:$B$8425='Bin Analysis'!$B1083,'Data Transformation'!$G$425:$G$8425),D1102))</f>
        <v>2001</v>
      </c>
      <c r="F1102">
        <f t="shared" si="135"/>
        <v>0</v>
      </c>
      <c r="G1102">
        <f>Weighting!$H$22</f>
        <v>0</v>
      </c>
      <c r="H1102">
        <f t="array" ref="H1102">FREQUENCY(IF('Data Transformation'!$B$4:$B$8425=B1083,'Data Transformation'!$G$4:$G$8425),'Bin Analysis'!$B1102)</f>
        <v>2073</v>
      </c>
      <c r="I1102">
        <f t="shared" si="136"/>
        <v>0</v>
      </c>
      <c r="J1102">
        <f t="shared" si="137"/>
        <v>0</v>
      </c>
      <c r="K1102">
        <f>J1102*Weighting!$W$22</f>
        <v>0</v>
      </c>
      <c r="M1102" s="14"/>
    </row>
    <row r="1103" spans="1:13" x14ac:dyDescent="0.25">
      <c r="A1103" s="32" t="str">
        <f>IF(Weighting!$P$23&gt;0,B1103,"")</f>
        <v/>
      </c>
      <c r="B1103" t="e">
        <f>Weighting!$C$23</f>
        <v>#DIV/0!</v>
      </c>
      <c r="C1103" t="e">
        <f>Weighting!$F$23</f>
        <v>#NUM!</v>
      </c>
      <c r="D1103" t="e">
        <f>IF(C1103=1,'Data Transformation'!$G$3+0.5*'Data Transformation'!$W$25,IF(C1104=1,D1104-'Data Transformation'!$W$25,FALSE))</f>
        <v>#NUM!</v>
      </c>
      <c r="E1103">
        <f t="array" ref="E1103">IF(ISLOGICAL(D1103),"",FREQUENCY(IF('Data Transformation'!$B$425:$B$8425='Bin Analysis'!$B1083,'Data Transformation'!$G$425:$G$8425),D1103))</f>
        <v>2001</v>
      </c>
      <c r="F1103">
        <f t="shared" si="135"/>
        <v>0</v>
      </c>
      <c r="G1103">
        <f>Weighting!$H$23</f>
        <v>0</v>
      </c>
      <c r="H1103">
        <f t="array" ref="H1103">FREQUENCY(IF('Data Transformation'!$B$4:$B$8425=B1083,'Data Transformation'!$G$4:$G$8425),'Bin Analysis'!$B1103)</f>
        <v>2073</v>
      </c>
      <c r="I1103">
        <f t="shared" si="136"/>
        <v>0</v>
      </c>
      <c r="J1103">
        <f t="shared" si="137"/>
        <v>0</v>
      </c>
      <c r="K1103">
        <f>J1103*Weighting!$W$23</f>
        <v>0</v>
      </c>
      <c r="M1103" s="14"/>
    </row>
    <row r="1104" spans="1:13" x14ac:dyDescent="0.25">
      <c r="A1104" s="32" t="str">
        <f>IF(Weighting!$P$24&gt;0,B1104,"")</f>
        <v/>
      </c>
      <c r="B1104" t="e">
        <f>Weighting!$C$24</f>
        <v>#DIV/0!</v>
      </c>
      <c r="C1104" t="e">
        <f>Weighting!$F$24</f>
        <v>#NUM!</v>
      </c>
      <c r="D1104" t="e">
        <f>IF(C1104=1,'Data Transformation'!$G$3+0.5*'Data Transformation'!$W$25,IF(C1105=1,D1105-'Data Transformation'!$W$25,FALSE))</f>
        <v>#NUM!</v>
      </c>
      <c r="E1104">
        <f t="array" ref="E1104">IF(ISLOGICAL(D1104),"",FREQUENCY(IF('Data Transformation'!$B$425:$B$8425='Bin Analysis'!$B1083,'Data Transformation'!$G$425:$G$8425),D1104))</f>
        <v>2001</v>
      </c>
      <c r="F1104">
        <f t="shared" si="135"/>
        <v>0</v>
      </c>
      <c r="G1104">
        <f>Weighting!$H$24</f>
        <v>0</v>
      </c>
      <c r="H1104">
        <f t="array" ref="H1104">FREQUENCY(IF('Data Transformation'!$B$4:$B$8425=B1083,'Data Transformation'!$G$4:$G$8425),'Bin Analysis'!$B1104)</f>
        <v>2073</v>
      </c>
      <c r="I1104">
        <f t="shared" si="136"/>
        <v>0</v>
      </c>
      <c r="J1104">
        <f t="shared" si="137"/>
        <v>0</v>
      </c>
      <c r="K1104">
        <f>J1104*Weighting!$W$24</f>
        <v>0</v>
      </c>
      <c r="M1104" s="14"/>
    </row>
    <row r="1105" spans="1:25" x14ac:dyDescent="0.25">
      <c r="A1105" s="32" t="str">
        <f>IF(Weighting!$P$25&gt;0,B1105,"")</f>
        <v/>
      </c>
      <c r="B1105" t="e">
        <f>Weighting!$C$25</f>
        <v>#DIV/0!</v>
      </c>
      <c r="C1105" t="e">
        <f>Weighting!$F$25</f>
        <v>#NUM!</v>
      </c>
      <c r="D1105" t="e">
        <f>IF(C1105=1,'Data Transformation'!$G$3+0.5*'Data Transformation'!$W$25,IF(C1106=1,D1106-'Data Transformation'!$W$25,FALSE))</f>
        <v>#NUM!</v>
      </c>
      <c r="E1105">
        <f t="array" ref="E1105">IF(ISLOGICAL(D1105),"",FREQUENCY(IF('Data Transformation'!$B$425:$B$8425='Bin Analysis'!$B1083,'Data Transformation'!$G$425:$G$8425),D1105))</f>
        <v>2001</v>
      </c>
      <c r="F1105">
        <f t="shared" si="135"/>
        <v>0</v>
      </c>
      <c r="G1105">
        <f>Weighting!$H$25</f>
        <v>0</v>
      </c>
      <c r="H1105">
        <f t="array" ref="H1105">FREQUENCY(IF('Data Transformation'!$B$4:$B$8425=B1083,'Data Transformation'!$G$4:$G$8425),'Bin Analysis'!$B1105)</f>
        <v>2073</v>
      </c>
      <c r="I1105">
        <f t="shared" si="136"/>
        <v>0</v>
      </c>
      <c r="J1105">
        <f t="shared" si="137"/>
        <v>0</v>
      </c>
      <c r="K1105">
        <f>J1105*Weighting!$W$25</f>
        <v>0</v>
      </c>
      <c r="M1105" s="14"/>
    </row>
    <row r="1106" spans="1:25" x14ac:dyDescent="0.25">
      <c r="O1106"/>
      <c r="P1106"/>
      <c r="Q1106"/>
      <c r="R1106"/>
    </row>
    <row r="1107" spans="1:25" ht="23.25" x14ac:dyDescent="0.35">
      <c r="A1107" s="21" t="s">
        <v>0</v>
      </c>
      <c r="B1107" s="21" t="str">
        <f>IFERROR(VLOOKUP(C1107,'Data Transformation'!$L$6:$M$426,2,FALSE),"")</f>
        <v/>
      </c>
      <c r="C1107" s="21">
        <f>C1083+1</f>
        <v>46</v>
      </c>
      <c r="D1107" s="21"/>
      <c r="E1107" s="21"/>
      <c r="F1107" s="21"/>
      <c r="G1107" s="21"/>
      <c r="H1107" s="22"/>
      <c r="I1107" s="22"/>
      <c r="J1107" s="22"/>
      <c r="K1107" s="21"/>
      <c r="L1107" s="21" t="str">
        <f>B1107</f>
        <v/>
      </c>
      <c r="M1107" s="23" t="e">
        <f>INDEX('Data Transformation'!$O$4:$O$424,MATCH($B1107,'Data Transformation'!$M$4:$M$424,0),MATCH($M$2,'Data Transformation'!$O$3,0))</f>
        <v>#N/A</v>
      </c>
      <c r="N1107" s="27" t="e">
        <f>IF('Input and Summary Results'!$J$16="minimum",'Bin Analysis'!X1108/(M1107-1),'Bin Analysis'!Y1107/('Bin Analysis'!M1107-1))</f>
        <v>#N/A</v>
      </c>
      <c r="O1107" s="27" t="e">
        <f>IF(M1107=FALSE,NA(),(VLOOKUP(1,C1110:K1129,4,FALSE))/(M1107-1))</f>
        <v>#N/A</v>
      </c>
      <c r="P1107" s="27" t="e">
        <f>IF(M1107=FALSE,NA(),SUM(J1110:J1129)/Weighting!$S$5)</f>
        <v>#N/A</v>
      </c>
      <c r="Q1107" s="27" t="e">
        <f>IF(M1107=FALSE,NA(),SUM(K1110:K1129)/Weighting!$S$6)</f>
        <v>#N/A</v>
      </c>
      <c r="R1107" s="27" t="e">
        <f>IF(M1107=FALSE,NA(),(VLOOKUP(1,G1110:K1129,3,FALSE))/(M1107-1))</f>
        <v>#N/A</v>
      </c>
      <c r="S1107" s="22" t="e">
        <f>IF(M1107=FALSE,NA(),IF(SUM(J1110:J1129)=2,"yes","no"))</f>
        <v>#N/A</v>
      </c>
      <c r="X1107" s="2" cm="2">
        <f t="array" ref="X1107:X1108">FREQUENCY(IF('Data Transformation'!$B$425:$B$6424='Bin Analysis'!L1107,'Data Transformation'!$G$425:$G$6424),'Data Transformation'!$U$11)</f>
        <v>0</v>
      </c>
      <c r="Y1107" s="2" cm="2">
        <f t="array" ref="Y1107:Y1108">FREQUENCY(IF('Data Transformation'!$B$425:$B$6424='Bin Analysis'!L1107,'Data Transformation'!$G$425:$G$6424),'Data Transformation'!$U$12)</f>
        <v>0</v>
      </c>
    </row>
    <row r="1108" spans="1:25" x14ac:dyDescent="0.25">
      <c r="A1108" s="14" t="s">
        <v>67</v>
      </c>
      <c r="B1108" t="s">
        <v>47</v>
      </c>
      <c r="C1108" t="s">
        <v>5</v>
      </c>
      <c r="D1108" t="s">
        <v>100</v>
      </c>
      <c r="E1108" t="s">
        <v>101</v>
      </c>
      <c r="F1108" t="s">
        <v>102</v>
      </c>
      <c r="G1108" t="s">
        <v>70</v>
      </c>
      <c r="H1108" t="s">
        <v>31</v>
      </c>
      <c r="I1108" t="s">
        <v>32</v>
      </c>
      <c r="J1108" t="s">
        <v>46</v>
      </c>
      <c r="K1108" s="14" t="s">
        <v>45</v>
      </c>
      <c r="M1108" s="14"/>
      <c r="X1108" s="2">
        <v>0</v>
      </c>
      <c r="Y1108" s="2">
        <v>0</v>
      </c>
    </row>
    <row r="1109" spans="1:25" x14ac:dyDescent="0.25">
      <c r="A1109" s="32"/>
      <c r="D1109" t="e">
        <f>IF(C1109=1,'Data Transformation'!$G$3+0.5*'Data Transformation'!$W$25,IF(C1110=1,D1110-'Data Transformation'!$W$25,FALSE))</f>
        <v>#NUM!</v>
      </c>
      <c r="E1109">
        <f t="array" ref="E1109">IF(ISLOGICAL(D1109),"",FREQUENCY(IF('Data Transformation'!$B$425:$B$8425='Bin Analysis'!$B1107,'Data Transformation'!$G$425:$G$8425),D1109))</f>
        <v>2001</v>
      </c>
      <c r="F1109" t="e">
        <f>IF(ISLOGICAL(D1109),"",E1109-E1108)</f>
        <v>#VALUE!</v>
      </c>
      <c r="M1109" s="14"/>
    </row>
    <row r="1110" spans="1:25" x14ac:dyDescent="0.25">
      <c r="A1110" s="32" t="e">
        <f>IF(Weighting!$P$6&gt;0,B1110,"")</f>
        <v>#NUM!</v>
      </c>
      <c r="B1110" t="e">
        <f>Weighting!$C$6</f>
        <v>#DIV/0!</v>
      </c>
      <c r="C1110" t="e">
        <f>Weighting!$F$6</f>
        <v>#NUM!</v>
      </c>
      <c r="D1110" t="e">
        <f>IF(C1110=1,'Data Transformation'!$G$3+0.5*'Data Transformation'!$W$25,IF(C1111=1,D1111-'Data Transformation'!$W$25,FALSE))</f>
        <v>#NUM!</v>
      </c>
      <c r="E1110">
        <f t="array" ref="E1110">IF(ISLOGICAL(D1110),"",FREQUENCY(IF('Data Transformation'!$B$425:$B$8425='Bin Analysis'!$B1107,'Data Transformation'!$G$425:$G$8425),D1110))</f>
        <v>2001</v>
      </c>
      <c r="F1110">
        <f>IF(ISLOGICAL(D1110),"",E1110-E1109)</f>
        <v>0</v>
      </c>
      <c r="G1110">
        <f>Weighting!$H$6</f>
        <v>1</v>
      </c>
      <c r="H1110">
        <f t="array" ref="H1110">FREQUENCY(IF('Data Transformation'!$B$4:$B$8425=B1107,'Data Transformation'!$G$4:$G$8425),'Bin Analysis'!$B1110)</f>
        <v>2073</v>
      </c>
      <c r="I1110">
        <f>H1110-H1109</f>
        <v>2073</v>
      </c>
      <c r="J1110">
        <f>IF(I1110=0,0,1)</f>
        <v>1</v>
      </c>
      <c r="K1110" t="e">
        <f>J1110*Weighting!$W$6</f>
        <v>#NUM!</v>
      </c>
      <c r="M1110" s="14"/>
    </row>
    <row r="1111" spans="1:25" x14ac:dyDescent="0.25">
      <c r="A1111" s="32" t="str">
        <f>IF(Weighting!$P$7&gt;0,B1111,"")</f>
        <v/>
      </c>
      <c r="B1111" t="e">
        <f>Weighting!$C$7</f>
        <v>#DIV/0!</v>
      </c>
      <c r="C1111" t="e">
        <f>Weighting!$F$7</f>
        <v>#NUM!</v>
      </c>
      <c r="D1111" t="e">
        <f>IF(C1111=1,'Data Transformation'!$G$3+0.5*'Data Transformation'!$W$25,IF(C1112=1,D1112-'Data Transformation'!$W$25,FALSE))</f>
        <v>#NUM!</v>
      </c>
      <c r="E1111">
        <f t="array" ref="E1111">IF(ISLOGICAL(D1111),"",FREQUENCY(IF('Data Transformation'!$B$425:$B$8425='Bin Analysis'!$B1107,'Data Transformation'!$G$425:$G$8425),D1111))</f>
        <v>2001</v>
      </c>
      <c r="F1111">
        <f t="shared" ref="F1111:F1129" si="138">IF(ISLOGICAL(D1111),"",E1111-E1110)</f>
        <v>0</v>
      </c>
      <c r="G1111">
        <f>Weighting!$H$7</f>
        <v>0</v>
      </c>
      <c r="H1111">
        <f t="array" ref="H1111">FREQUENCY(IF('Data Transformation'!$B$4:$B$8425=B1107,'Data Transformation'!$G$4:$G$8425),'Bin Analysis'!$B1111)</f>
        <v>2073</v>
      </c>
      <c r="I1111">
        <f t="shared" ref="I1111:I1129" si="139">H1111-H1110</f>
        <v>0</v>
      </c>
      <c r="J1111">
        <f>IF(I1111=0,0,1)</f>
        <v>0</v>
      </c>
      <c r="K1111">
        <f>J1111*Weighting!$W$7</f>
        <v>0</v>
      </c>
      <c r="M1111" s="14"/>
    </row>
    <row r="1112" spans="1:25" x14ac:dyDescent="0.25">
      <c r="A1112" s="32" t="str">
        <f>IF(Weighting!$P$8&gt;0,B1112,"")</f>
        <v/>
      </c>
      <c r="B1112" t="e">
        <f>Weighting!$C$8</f>
        <v>#DIV/0!</v>
      </c>
      <c r="C1112" t="e">
        <f>Weighting!$F$8</f>
        <v>#NUM!</v>
      </c>
      <c r="D1112" t="e">
        <f>IF(C1112=1,'Data Transformation'!$G$3+0.5*'Data Transformation'!$W$25,IF(C1113=1,D1113-'Data Transformation'!$W$25,FALSE))</f>
        <v>#NUM!</v>
      </c>
      <c r="E1112">
        <f t="array" ref="E1112">IF(ISLOGICAL(D1112),"",FREQUENCY(IF('Data Transformation'!$B$425:$B$8425='Bin Analysis'!$B1107,'Data Transformation'!$G$425:$G$8425),D1112))</f>
        <v>2001</v>
      </c>
      <c r="F1112">
        <f t="shared" si="138"/>
        <v>0</v>
      </c>
      <c r="G1112">
        <f>Weighting!$H$8</f>
        <v>0</v>
      </c>
      <c r="H1112">
        <f t="array" ref="H1112">FREQUENCY(IF('Data Transformation'!$B$4:$B$8425=B1107,'Data Transformation'!$G$4:$G$8425),'Bin Analysis'!$B1112)</f>
        <v>2073</v>
      </c>
      <c r="I1112">
        <f t="shared" si="139"/>
        <v>0</v>
      </c>
      <c r="J1112">
        <f t="shared" ref="J1112:J1129" si="140">IF(I1112=0,0,1)</f>
        <v>0</v>
      </c>
      <c r="K1112">
        <f>J1112*Weighting!$W$8</f>
        <v>0</v>
      </c>
      <c r="M1112" s="14"/>
    </row>
    <row r="1113" spans="1:25" x14ac:dyDescent="0.25">
      <c r="A1113" s="32" t="str">
        <f>IF(Weighting!$P$9&gt;0,B1113,"")</f>
        <v/>
      </c>
      <c r="B1113" s="50" t="e">
        <f>Weighting!$C$9</f>
        <v>#DIV/0!</v>
      </c>
      <c r="C1113" t="e">
        <f>Weighting!$F$9</f>
        <v>#NUM!</v>
      </c>
      <c r="D1113" t="e">
        <f>IF(C1113=1,'Data Transformation'!$G$3+0.5*'Data Transformation'!$W$25,IF(C1114=1,D1114-'Data Transformation'!$W$25,FALSE))</f>
        <v>#NUM!</v>
      </c>
      <c r="E1113">
        <f t="array" ref="E1113">IF(ISLOGICAL(D1113),"",FREQUENCY(IF('Data Transformation'!$B$425:$B$8425='Bin Analysis'!$B1107,'Data Transformation'!$G$425:$G$8425),D1113))</f>
        <v>2001</v>
      </c>
      <c r="F1113">
        <f t="shared" si="138"/>
        <v>0</v>
      </c>
      <c r="G1113">
        <f>Weighting!$H$9</f>
        <v>0</v>
      </c>
      <c r="H1113">
        <f t="array" ref="H1113">FREQUENCY(IF('Data Transformation'!$B$4:$B$8425=B1107,'Data Transformation'!$G$4:$G$8425),'Bin Analysis'!$B1113)</f>
        <v>2073</v>
      </c>
      <c r="I1113">
        <f t="shared" si="139"/>
        <v>0</v>
      </c>
      <c r="J1113">
        <f t="shared" si="140"/>
        <v>0</v>
      </c>
      <c r="K1113">
        <f>J1113*Weighting!$W$9</f>
        <v>0</v>
      </c>
      <c r="M1113" s="14"/>
    </row>
    <row r="1114" spans="1:25" x14ac:dyDescent="0.25">
      <c r="A1114" s="32" t="str">
        <f>IF(Weighting!$P$10&gt;0,B1114,"")</f>
        <v/>
      </c>
      <c r="B1114" t="e">
        <f>Weighting!$C$10</f>
        <v>#DIV/0!</v>
      </c>
      <c r="C1114" t="e">
        <f>Weighting!$F$10</f>
        <v>#NUM!</v>
      </c>
      <c r="D1114" t="e">
        <f>IF(C1114=1,'Data Transformation'!$G$3+0.5*'Data Transformation'!$W$25,IF(C1115=1,D1115-'Data Transformation'!$W$25,FALSE))</f>
        <v>#NUM!</v>
      </c>
      <c r="E1114">
        <f t="array" ref="E1114">IF(ISLOGICAL(D1114),"",FREQUENCY(IF('Data Transformation'!$B$425:$B$8425='Bin Analysis'!$B1107,'Data Transformation'!$G$425:$G$8425),D1114))</f>
        <v>2001</v>
      </c>
      <c r="F1114">
        <f t="shared" si="138"/>
        <v>0</v>
      </c>
      <c r="G1114">
        <f>Weighting!$H$10</f>
        <v>0</v>
      </c>
      <c r="H1114">
        <f t="array" ref="H1114">FREQUENCY(IF('Data Transformation'!$B$4:$B$8425=B1107,'Data Transformation'!$G$4:$G$8425),'Bin Analysis'!$B1114)</f>
        <v>2073</v>
      </c>
      <c r="I1114">
        <f t="shared" si="139"/>
        <v>0</v>
      </c>
      <c r="J1114">
        <f t="shared" si="140"/>
        <v>0</v>
      </c>
      <c r="K1114">
        <f>J1114*Weighting!$W$10</f>
        <v>0</v>
      </c>
      <c r="M1114" s="14"/>
    </row>
    <row r="1115" spans="1:25" x14ac:dyDescent="0.25">
      <c r="A1115" s="32" t="str">
        <f>IF(Weighting!$P$11&gt;0,B1115,"")</f>
        <v/>
      </c>
      <c r="B1115" t="e">
        <f>Weighting!$C$11</f>
        <v>#DIV/0!</v>
      </c>
      <c r="C1115" t="e">
        <f>Weighting!$F$11</f>
        <v>#NUM!</v>
      </c>
      <c r="D1115" t="e">
        <f>IF(C1115=1,'Data Transformation'!$G$3+0.5*'Data Transformation'!$W$25,IF(C1116=1,D1116-'Data Transformation'!$W$25,FALSE))</f>
        <v>#NUM!</v>
      </c>
      <c r="E1115">
        <f t="array" ref="E1115">IF(ISLOGICAL(D1115),"",FREQUENCY(IF('Data Transformation'!$B$425:$B$8425='Bin Analysis'!$B1107,'Data Transformation'!$G$425:$G$8425),D1115))</f>
        <v>2001</v>
      </c>
      <c r="F1115">
        <f t="shared" si="138"/>
        <v>0</v>
      </c>
      <c r="G1115">
        <f>Weighting!$H$11</f>
        <v>0</v>
      </c>
      <c r="H1115">
        <f t="array" ref="H1115">FREQUENCY(IF('Data Transformation'!$B$4:$B$8425=B1107,'Data Transformation'!$G$4:$G$8425),'Bin Analysis'!$B1115)</f>
        <v>2073</v>
      </c>
      <c r="I1115">
        <f t="shared" si="139"/>
        <v>0</v>
      </c>
      <c r="J1115">
        <f t="shared" si="140"/>
        <v>0</v>
      </c>
      <c r="K1115">
        <f>J1115*Weighting!$W$11</f>
        <v>0</v>
      </c>
      <c r="M1115" s="14"/>
    </row>
    <row r="1116" spans="1:25" x14ac:dyDescent="0.25">
      <c r="A1116" s="32" t="str">
        <f>IF(Weighting!$P$12&gt;0,B1116,"")</f>
        <v/>
      </c>
      <c r="B1116" t="e">
        <f>Weighting!$C$12</f>
        <v>#DIV/0!</v>
      </c>
      <c r="C1116" t="e">
        <f>Weighting!$F$12</f>
        <v>#NUM!</v>
      </c>
      <c r="D1116" t="e">
        <f>IF(C1116=1,'Data Transformation'!$G$3+0.5*'Data Transformation'!$W$25,IF(C1117=1,D1117-'Data Transformation'!$W$25,FALSE))</f>
        <v>#NUM!</v>
      </c>
      <c r="E1116">
        <f t="array" ref="E1116">IF(ISLOGICAL(D1116),"",FREQUENCY(IF('Data Transformation'!$B$425:$B$8425='Bin Analysis'!$B1107,'Data Transformation'!$G$425:$G$8425),D1116))</f>
        <v>2001</v>
      </c>
      <c r="F1116">
        <f t="shared" si="138"/>
        <v>0</v>
      </c>
      <c r="G1116">
        <f>Weighting!$H$12</f>
        <v>0</v>
      </c>
      <c r="H1116">
        <f t="array" ref="H1116">FREQUENCY(IF('Data Transformation'!$B$4:$B$8425=B1107,'Data Transformation'!$G$4:$G$8425),'Bin Analysis'!$B1116)</f>
        <v>2073</v>
      </c>
      <c r="I1116">
        <f t="shared" si="139"/>
        <v>0</v>
      </c>
      <c r="J1116">
        <f t="shared" si="140"/>
        <v>0</v>
      </c>
      <c r="K1116">
        <f>J1116*Weighting!$W$12</f>
        <v>0</v>
      </c>
      <c r="M1116" s="14"/>
    </row>
    <row r="1117" spans="1:25" x14ac:dyDescent="0.25">
      <c r="A1117" s="32" t="str">
        <f>IF(Weighting!$P$13&gt;0,B1117,"")</f>
        <v/>
      </c>
      <c r="B1117" t="e">
        <f>Weighting!$C$13</f>
        <v>#DIV/0!</v>
      </c>
      <c r="C1117" t="e">
        <f>Weighting!$F$13</f>
        <v>#NUM!</v>
      </c>
      <c r="D1117" t="e">
        <f>IF(C1117=1,'Data Transformation'!$G$3+0.5*'Data Transformation'!$W$25,IF(C1118=1,D1118-'Data Transformation'!$W$25,FALSE))</f>
        <v>#NUM!</v>
      </c>
      <c r="E1117">
        <f t="array" ref="E1117">IF(ISLOGICAL(D1117),"",FREQUENCY(IF('Data Transformation'!$B$425:$B$8425='Bin Analysis'!$B1107,'Data Transformation'!$G$425:$G$8425),D1117))</f>
        <v>2001</v>
      </c>
      <c r="F1117">
        <f t="shared" si="138"/>
        <v>0</v>
      </c>
      <c r="G1117">
        <f>Weighting!$H$13</f>
        <v>0</v>
      </c>
      <c r="H1117">
        <f t="array" ref="H1117">FREQUENCY(IF('Data Transformation'!$B$4:$B$8425=B1107,'Data Transformation'!$G$4:$G$8425),'Bin Analysis'!$B1117)</f>
        <v>2073</v>
      </c>
      <c r="I1117">
        <f t="shared" si="139"/>
        <v>0</v>
      </c>
      <c r="J1117">
        <f t="shared" si="140"/>
        <v>0</v>
      </c>
      <c r="K1117">
        <f>J1117*Weighting!$W$13</f>
        <v>0</v>
      </c>
      <c r="M1117" s="14"/>
    </row>
    <row r="1118" spans="1:25" x14ac:dyDescent="0.25">
      <c r="A1118" s="32" t="str">
        <f>IF(Weighting!$P$14&gt;0,B1118,"")</f>
        <v/>
      </c>
      <c r="B1118" t="e">
        <f>Weighting!$C$14</f>
        <v>#DIV/0!</v>
      </c>
      <c r="C1118" t="e">
        <f>Weighting!$F$14</f>
        <v>#NUM!</v>
      </c>
      <c r="D1118" t="e">
        <f>IF(C1118=1,'Data Transformation'!$G$3+0.5*'Data Transformation'!$W$25,IF(C1119=1,D1119-'Data Transformation'!$W$25,FALSE))</f>
        <v>#NUM!</v>
      </c>
      <c r="E1118">
        <f t="array" ref="E1118">IF(ISLOGICAL(D1118),"",FREQUENCY(IF('Data Transformation'!$B$425:$B$8425='Bin Analysis'!$B1107,'Data Transformation'!$G$425:$G$8425),D1118))</f>
        <v>2001</v>
      </c>
      <c r="F1118">
        <f t="shared" si="138"/>
        <v>0</v>
      </c>
      <c r="G1118">
        <f>Weighting!$H$14</f>
        <v>0</v>
      </c>
      <c r="H1118">
        <f t="array" ref="H1118">FREQUENCY(IF('Data Transformation'!$B$4:$B$8425=B1107,'Data Transformation'!$G$4:$G$8425),'Bin Analysis'!$B1118)</f>
        <v>2073</v>
      </c>
      <c r="I1118">
        <f t="shared" si="139"/>
        <v>0</v>
      </c>
      <c r="J1118">
        <f t="shared" si="140"/>
        <v>0</v>
      </c>
      <c r="K1118">
        <f>J1118*Weighting!$W$14</f>
        <v>0</v>
      </c>
      <c r="M1118" s="14"/>
    </row>
    <row r="1119" spans="1:25" x14ac:dyDescent="0.25">
      <c r="A1119" s="32" t="str">
        <f>IF(Weighting!$P$15&gt;0,B1119,"")</f>
        <v/>
      </c>
      <c r="B1119" t="e">
        <f>Weighting!$C$15</f>
        <v>#DIV/0!</v>
      </c>
      <c r="C1119" t="e">
        <f>Weighting!$F$15</f>
        <v>#NUM!</v>
      </c>
      <c r="D1119" t="e">
        <f>IF(C1119=1,'Data Transformation'!$G$3+0.5*'Data Transformation'!$W$25,IF(C1120=1,D1120-'Data Transformation'!$W$25,FALSE))</f>
        <v>#NUM!</v>
      </c>
      <c r="E1119">
        <f t="array" ref="E1119">IF(ISLOGICAL(D1119),"",FREQUENCY(IF('Data Transformation'!$B$425:$B$8425='Bin Analysis'!$B1107,'Data Transformation'!$G$425:$G$8425),D1119))</f>
        <v>2001</v>
      </c>
      <c r="F1119">
        <f t="shared" si="138"/>
        <v>0</v>
      </c>
      <c r="G1119">
        <f>Weighting!$H$15</f>
        <v>0</v>
      </c>
      <c r="H1119">
        <f t="array" ref="H1119">FREQUENCY(IF('Data Transformation'!$B$4:$B$8425=B1107,'Data Transformation'!$G$4:$G$8425),'Bin Analysis'!$B1119)</f>
        <v>2073</v>
      </c>
      <c r="I1119">
        <f t="shared" si="139"/>
        <v>0</v>
      </c>
      <c r="J1119">
        <f t="shared" si="140"/>
        <v>0</v>
      </c>
      <c r="K1119">
        <f>J1119*Weighting!$W$15</f>
        <v>0</v>
      </c>
      <c r="M1119" s="14"/>
    </row>
    <row r="1120" spans="1:25" x14ac:dyDescent="0.25">
      <c r="A1120" s="32" t="str">
        <f>IF(Weighting!$P$16&gt;0,B1120,"")</f>
        <v/>
      </c>
      <c r="B1120" t="e">
        <f>Weighting!$C$16</f>
        <v>#DIV/0!</v>
      </c>
      <c r="C1120" t="e">
        <f>Weighting!$F$16</f>
        <v>#NUM!</v>
      </c>
      <c r="D1120" t="e">
        <f>IF(C1120=1,'Data Transformation'!$G$3+0.5*'Data Transformation'!$W$25,IF(C1121=1,D1121-'Data Transformation'!$W$25,FALSE))</f>
        <v>#NUM!</v>
      </c>
      <c r="E1120">
        <f t="array" ref="E1120">IF(ISLOGICAL(D1120),"",FREQUENCY(IF('Data Transformation'!$B$425:$B$8425='Bin Analysis'!$B1107,'Data Transformation'!$G$425:$G$8425),D1120))</f>
        <v>2001</v>
      </c>
      <c r="F1120">
        <f t="shared" si="138"/>
        <v>0</v>
      </c>
      <c r="G1120">
        <f>Weighting!$H$16</f>
        <v>0</v>
      </c>
      <c r="H1120">
        <f t="array" ref="H1120">FREQUENCY(IF('Data Transformation'!$B$4:$B$8425=B1107,'Data Transformation'!$G$4:$G$8425),'Bin Analysis'!$B1120)</f>
        <v>2073</v>
      </c>
      <c r="I1120">
        <f t="shared" si="139"/>
        <v>0</v>
      </c>
      <c r="J1120">
        <f t="shared" si="140"/>
        <v>0</v>
      </c>
      <c r="K1120">
        <f>J1120*Weighting!$W$16</f>
        <v>0</v>
      </c>
      <c r="M1120" s="14"/>
    </row>
    <row r="1121" spans="1:25" x14ac:dyDescent="0.25">
      <c r="A1121" s="32" t="str">
        <f>IF(Weighting!$P$17&gt;0,B1121,"")</f>
        <v/>
      </c>
      <c r="B1121" t="e">
        <f>Weighting!$C$17</f>
        <v>#DIV/0!</v>
      </c>
      <c r="C1121" t="e">
        <f>Weighting!$F$17</f>
        <v>#NUM!</v>
      </c>
      <c r="D1121" t="e">
        <f>IF(C1121=1,'Data Transformation'!$G$3+0.5*'Data Transformation'!$W$25,IF(C1122=1,D1122-'Data Transformation'!$W$25,FALSE))</f>
        <v>#NUM!</v>
      </c>
      <c r="E1121">
        <f t="array" ref="E1121">IF(ISLOGICAL(D1121),"",FREQUENCY(IF('Data Transformation'!$B$425:$B$8425='Bin Analysis'!$B1107,'Data Transformation'!$G$425:$G$8425),D1121))</f>
        <v>2001</v>
      </c>
      <c r="F1121">
        <f t="shared" si="138"/>
        <v>0</v>
      </c>
      <c r="G1121">
        <f>Weighting!$H$17</f>
        <v>0</v>
      </c>
      <c r="H1121">
        <f t="array" ref="H1121">FREQUENCY(IF('Data Transformation'!$B$4:$B$8425=B1107,'Data Transformation'!$G$4:$G$8425),'Bin Analysis'!$B1121)</f>
        <v>2073</v>
      </c>
      <c r="I1121">
        <f t="shared" si="139"/>
        <v>0</v>
      </c>
      <c r="J1121">
        <f t="shared" si="140"/>
        <v>0</v>
      </c>
      <c r="K1121">
        <f>J1121*Weighting!$W$17</f>
        <v>0</v>
      </c>
      <c r="M1121" s="14"/>
    </row>
    <row r="1122" spans="1:25" x14ac:dyDescent="0.25">
      <c r="A1122" s="32" t="str">
        <f>IF(Weighting!$P$18&gt;0,B1122,"")</f>
        <v/>
      </c>
      <c r="B1122" t="e">
        <f>Weighting!$C$18</f>
        <v>#DIV/0!</v>
      </c>
      <c r="C1122" t="e">
        <f>Weighting!$F$18</f>
        <v>#NUM!</v>
      </c>
      <c r="D1122" t="e">
        <f>IF(C1122=1,'Data Transformation'!$G$3+0.5*'Data Transformation'!$W$25,IF(C1123=1,D1123-'Data Transformation'!$W$25,FALSE))</f>
        <v>#NUM!</v>
      </c>
      <c r="E1122">
        <f t="array" ref="E1122">IF(ISLOGICAL(D1122),"",FREQUENCY(IF('Data Transformation'!$B$425:$B$8425='Bin Analysis'!$B1107,'Data Transformation'!$G$425:$G$8425),D1122))</f>
        <v>2001</v>
      </c>
      <c r="F1122">
        <f t="shared" si="138"/>
        <v>0</v>
      </c>
      <c r="G1122">
        <f>Weighting!$H$18</f>
        <v>0</v>
      </c>
      <c r="H1122">
        <f t="array" ref="H1122">FREQUENCY(IF('Data Transformation'!$B$4:$B$8425=B1107,'Data Transformation'!$G$4:$G$8425),'Bin Analysis'!$B1122)</f>
        <v>2073</v>
      </c>
      <c r="I1122">
        <f t="shared" si="139"/>
        <v>0</v>
      </c>
      <c r="J1122">
        <f t="shared" si="140"/>
        <v>0</v>
      </c>
      <c r="K1122">
        <f>J1122*Weighting!$W$18</f>
        <v>0</v>
      </c>
      <c r="M1122" s="14"/>
    </row>
    <row r="1123" spans="1:25" x14ac:dyDescent="0.25">
      <c r="A1123" s="32" t="str">
        <f>IF(Weighting!$P$19&gt;0,B1123,"")</f>
        <v/>
      </c>
      <c r="B1123" t="e">
        <f>Weighting!$C$19</f>
        <v>#DIV/0!</v>
      </c>
      <c r="C1123" t="e">
        <f>Weighting!$F$19</f>
        <v>#NUM!</v>
      </c>
      <c r="D1123" t="e">
        <f>IF(C1123=1,'Data Transformation'!$G$3+0.5*'Data Transformation'!$W$25,IF(C1124=1,D1124-'Data Transformation'!$W$25,FALSE))</f>
        <v>#NUM!</v>
      </c>
      <c r="E1123">
        <f t="array" ref="E1123">IF(ISLOGICAL(D1123),"",FREQUENCY(IF('Data Transformation'!$B$425:$B$8425='Bin Analysis'!$B1107,'Data Transformation'!$G$425:$G$8425),D1123))</f>
        <v>2001</v>
      </c>
      <c r="F1123">
        <f t="shared" si="138"/>
        <v>0</v>
      </c>
      <c r="G1123">
        <f>Weighting!$H$19</f>
        <v>0</v>
      </c>
      <c r="H1123">
        <f t="array" ref="H1123">FREQUENCY(IF('Data Transformation'!$B$4:$B$8425=B1107,'Data Transformation'!$G$4:$G$8425),'Bin Analysis'!$B1123)</f>
        <v>2073</v>
      </c>
      <c r="I1123">
        <f t="shared" si="139"/>
        <v>0</v>
      </c>
      <c r="J1123">
        <f t="shared" si="140"/>
        <v>0</v>
      </c>
      <c r="K1123">
        <f>J1123*Weighting!$W$19</f>
        <v>0</v>
      </c>
      <c r="M1123" s="14"/>
    </row>
    <row r="1124" spans="1:25" x14ac:dyDescent="0.25">
      <c r="A1124" s="32" t="str">
        <f>IF(Weighting!$P$20&gt;0,B1124,"")</f>
        <v/>
      </c>
      <c r="B1124" t="e">
        <f>Weighting!$C$20</f>
        <v>#DIV/0!</v>
      </c>
      <c r="C1124" t="e">
        <f>Weighting!$F$20</f>
        <v>#NUM!</v>
      </c>
      <c r="D1124" t="e">
        <f>IF(C1124=1,'Data Transformation'!$G$3+0.5*'Data Transformation'!$W$25,IF(C1125=1,D1125-'Data Transformation'!$W$25,FALSE))</f>
        <v>#NUM!</v>
      </c>
      <c r="E1124">
        <f t="array" ref="E1124">IF(ISLOGICAL(D1124),"",FREQUENCY(IF('Data Transformation'!$B$425:$B$8425='Bin Analysis'!$B1107,'Data Transformation'!$G$425:$G$8425),D1124))</f>
        <v>2001</v>
      </c>
      <c r="F1124">
        <f t="shared" si="138"/>
        <v>0</v>
      </c>
      <c r="G1124">
        <f>Weighting!$H$20</f>
        <v>0</v>
      </c>
      <c r="H1124">
        <f t="array" ref="H1124">FREQUENCY(IF('Data Transformation'!$B$4:$B$8425=B1107,'Data Transformation'!$G$4:$G$8425),'Bin Analysis'!$B1124)</f>
        <v>2073</v>
      </c>
      <c r="I1124">
        <f t="shared" si="139"/>
        <v>0</v>
      </c>
      <c r="J1124">
        <f t="shared" si="140"/>
        <v>0</v>
      </c>
      <c r="K1124">
        <f>J1124*Weighting!$W$20</f>
        <v>0</v>
      </c>
      <c r="M1124" s="14"/>
    </row>
    <row r="1125" spans="1:25" x14ac:dyDescent="0.25">
      <c r="A1125" s="32" t="str">
        <f>IF(Weighting!$P$21&gt;0,B1125,"")</f>
        <v/>
      </c>
      <c r="B1125" t="e">
        <f>Weighting!$C$21</f>
        <v>#DIV/0!</v>
      </c>
      <c r="C1125" t="e">
        <f>Weighting!$F$21</f>
        <v>#NUM!</v>
      </c>
      <c r="D1125" t="e">
        <f>IF(C1125=1,'Data Transformation'!$G$3+0.5*'Data Transformation'!$W$25,IF(C1126=1,D1126-'Data Transformation'!$W$25,FALSE))</f>
        <v>#NUM!</v>
      </c>
      <c r="E1125">
        <f t="array" ref="E1125">IF(ISLOGICAL(D1125),"",FREQUENCY(IF('Data Transformation'!$B$425:$B$8425='Bin Analysis'!$B1107,'Data Transformation'!$G$425:$G$8425),D1125))</f>
        <v>2001</v>
      </c>
      <c r="F1125">
        <f t="shared" si="138"/>
        <v>0</v>
      </c>
      <c r="G1125">
        <f>Weighting!$H$21</f>
        <v>0</v>
      </c>
      <c r="H1125">
        <f t="array" ref="H1125">FREQUENCY(IF('Data Transformation'!$B$4:$B$8425=B1107,'Data Transformation'!$G$4:$G$8425),'Bin Analysis'!$B1125)</f>
        <v>2073</v>
      </c>
      <c r="I1125">
        <f t="shared" si="139"/>
        <v>0</v>
      </c>
      <c r="J1125">
        <f t="shared" si="140"/>
        <v>0</v>
      </c>
      <c r="K1125">
        <f>J1125*Weighting!$W$21</f>
        <v>0</v>
      </c>
      <c r="M1125" s="14"/>
    </row>
    <row r="1126" spans="1:25" x14ac:dyDescent="0.25">
      <c r="A1126" s="32" t="str">
        <f>IF(Weighting!$P$22&gt;0,B1126,"")</f>
        <v/>
      </c>
      <c r="B1126" t="e">
        <f>Weighting!$C$22</f>
        <v>#DIV/0!</v>
      </c>
      <c r="C1126" t="e">
        <f>Weighting!$F$22</f>
        <v>#NUM!</v>
      </c>
      <c r="D1126" t="e">
        <f>IF(C1126=1,'Data Transformation'!$G$3+0.5*'Data Transformation'!$W$25,IF(C1127=1,D1127-'Data Transformation'!$W$25,FALSE))</f>
        <v>#NUM!</v>
      </c>
      <c r="E1126">
        <f t="array" ref="E1126">IF(ISLOGICAL(D1126),"",FREQUENCY(IF('Data Transformation'!$B$425:$B$8425='Bin Analysis'!$B1107,'Data Transformation'!$G$425:$G$8425),D1126))</f>
        <v>2001</v>
      </c>
      <c r="F1126">
        <f t="shared" si="138"/>
        <v>0</v>
      </c>
      <c r="G1126">
        <f>Weighting!$H$22</f>
        <v>0</v>
      </c>
      <c r="H1126">
        <f t="array" ref="H1126">FREQUENCY(IF('Data Transformation'!$B$4:$B$8425=B1107,'Data Transformation'!$G$4:$G$8425),'Bin Analysis'!$B1126)</f>
        <v>2073</v>
      </c>
      <c r="I1126">
        <f t="shared" si="139"/>
        <v>0</v>
      </c>
      <c r="J1126">
        <f t="shared" si="140"/>
        <v>0</v>
      </c>
      <c r="K1126">
        <f>J1126*Weighting!$W$22</f>
        <v>0</v>
      </c>
      <c r="M1126" s="14"/>
    </row>
    <row r="1127" spans="1:25" x14ac:dyDescent="0.25">
      <c r="A1127" s="32" t="str">
        <f>IF(Weighting!$P$23&gt;0,B1127,"")</f>
        <v/>
      </c>
      <c r="B1127" t="e">
        <f>Weighting!$C$23</f>
        <v>#DIV/0!</v>
      </c>
      <c r="C1127" t="e">
        <f>Weighting!$F$23</f>
        <v>#NUM!</v>
      </c>
      <c r="D1127" t="e">
        <f>IF(C1127=1,'Data Transformation'!$G$3+0.5*'Data Transformation'!$W$25,IF(C1128=1,D1128-'Data Transformation'!$W$25,FALSE))</f>
        <v>#NUM!</v>
      </c>
      <c r="E1127">
        <f t="array" ref="E1127">IF(ISLOGICAL(D1127),"",FREQUENCY(IF('Data Transformation'!$B$425:$B$8425='Bin Analysis'!$B1107,'Data Transformation'!$G$425:$G$8425),D1127))</f>
        <v>2001</v>
      </c>
      <c r="F1127">
        <f t="shared" si="138"/>
        <v>0</v>
      </c>
      <c r="G1127">
        <f>Weighting!$H$23</f>
        <v>0</v>
      </c>
      <c r="H1127">
        <f t="array" ref="H1127">FREQUENCY(IF('Data Transformation'!$B$4:$B$8425=B1107,'Data Transformation'!$G$4:$G$8425),'Bin Analysis'!$B1127)</f>
        <v>2073</v>
      </c>
      <c r="I1127">
        <f t="shared" si="139"/>
        <v>0</v>
      </c>
      <c r="J1127">
        <f t="shared" si="140"/>
        <v>0</v>
      </c>
      <c r="K1127">
        <f>J1127*Weighting!$W$23</f>
        <v>0</v>
      </c>
      <c r="M1127" s="14"/>
    </row>
    <row r="1128" spans="1:25" x14ac:dyDescent="0.25">
      <c r="A1128" s="32" t="str">
        <f>IF(Weighting!$P$24&gt;0,B1128,"")</f>
        <v/>
      </c>
      <c r="B1128" t="e">
        <f>Weighting!$C$24</f>
        <v>#DIV/0!</v>
      </c>
      <c r="C1128" t="e">
        <f>Weighting!$F$24</f>
        <v>#NUM!</v>
      </c>
      <c r="D1128" t="e">
        <f>IF(C1128=1,'Data Transformation'!$G$3+0.5*'Data Transformation'!$W$25,IF(C1129=1,D1129-'Data Transformation'!$W$25,FALSE))</f>
        <v>#NUM!</v>
      </c>
      <c r="E1128">
        <f t="array" ref="E1128">IF(ISLOGICAL(D1128),"",FREQUENCY(IF('Data Transformation'!$B$425:$B$8425='Bin Analysis'!$B1107,'Data Transformation'!$G$425:$G$8425),D1128))</f>
        <v>2001</v>
      </c>
      <c r="F1128">
        <f t="shared" si="138"/>
        <v>0</v>
      </c>
      <c r="G1128">
        <f>Weighting!$H$24</f>
        <v>0</v>
      </c>
      <c r="H1128">
        <f t="array" ref="H1128">FREQUENCY(IF('Data Transformation'!$B$4:$B$8425=B1107,'Data Transformation'!$G$4:$G$8425),'Bin Analysis'!$B1128)</f>
        <v>2073</v>
      </c>
      <c r="I1128">
        <f t="shared" si="139"/>
        <v>0</v>
      </c>
      <c r="J1128">
        <f t="shared" si="140"/>
        <v>0</v>
      </c>
      <c r="K1128">
        <f>J1128*Weighting!$W$24</f>
        <v>0</v>
      </c>
      <c r="M1128" s="14"/>
    </row>
    <row r="1129" spans="1:25" x14ac:dyDescent="0.25">
      <c r="A1129" s="32" t="str">
        <f>IF(Weighting!$P$25&gt;0,B1129,"")</f>
        <v/>
      </c>
      <c r="B1129" t="e">
        <f>Weighting!$C$25</f>
        <v>#DIV/0!</v>
      </c>
      <c r="C1129" t="e">
        <f>Weighting!$F$25</f>
        <v>#NUM!</v>
      </c>
      <c r="D1129" t="e">
        <f>IF(C1129=1,'Data Transformation'!$G$3+0.5*'Data Transformation'!$W$25,IF(C1130=1,D1130-'Data Transformation'!$W$25,FALSE))</f>
        <v>#NUM!</v>
      </c>
      <c r="E1129">
        <f t="array" ref="E1129">IF(ISLOGICAL(D1129),"",FREQUENCY(IF('Data Transformation'!$B$425:$B$8425='Bin Analysis'!$B1107,'Data Transformation'!$G$425:$G$8425),D1129))</f>
        <v>2001</v>
      </c>
      <c r="F1129">
        <f t="shared" si="138"/>
        <v>0</v>
      </c>
      <c r="G1129">
        <f>Weighting!$H$25</f>
        <v>0</v>
      </c>
      <c r="H1129">
        <f t="array" ref="H1129">FREQUENCY(IF('Data Transformation'!$B$4:$B$8425=B1107,'Data Transformation'!$G$4:$G$8425),'Bin Analysis'!$B1129)</f>
        <v>2073</v>
      </c>
      <c r="I1129">
        <f t="shared" si="139"/>
        <v>0</v>
      </c>
      <c r="J1129">
        <f t="shared" si="140"/>
        <v>0</v>
      </c>
      <c r="K1129">
        <f>J1129*Weighting!$W$25</f>
        <v>0</v>
      </c>
      <c r="M1129" s="14"/>
    </row>
    <row r="1130" spans="1:25" x14ac:dyDescent="0.25">
      <c r="O1130"/>
      <c r="P1130"/>
      <c r="Q1130"/>
      <c r="R1130"/>
    </row>
    <row r="1131" spans="1:25" ht="23.25" x14ac:dyDescent="0.35">
      <c r="A1131" s="21" t="s">
        <v>0</v>
      </c>
      <c r="B1131" s="21" t="str">
        <f>IFERROR(VLOOKUP(C1131,'Data Transformation'!$L$6:$M$426,2,FALSE),"")</f>
        <v/>
      </c>
      <c r="C1131" s="21">
        <f>C1107+1</f>
        <v>47</v>
      </c>
      <c r="D1131" s="21"/>
      <c r="E1131" s="21"/>
      <c r="F1131" s="21"/>
      <c r="G1131" s="21"/>
      <c r="H1131" s="22"/>
      <c r="I1131" s="22"/>
      <c r="J1131" s="22"/>
      <c r="K1131" s="21"/>
      <c r="L1131" s="21" t="str">
        <f>B1131</f>
        <v/>
      </c>
      <c r="M1131" s="23" t="e">
        <f>INDEX('Data Transformation'!$O$4:$O$424,MATCH($B1131,'Data Transformation'!$M$4:$M$424,0),MATCH($M$2,'Data Transformation'!$O$3,0))</f>
        <v>#N/A</v>
      </c>
      <c r="N1131" s="27" t="e">
        <f>IF('Input and Summary Results'!$J$16="minimum",'Bin Analysis'!X1132/(M1131-1),'Bin Analysis'!Y1131/('Bin Analysis'!M1131-1))</f>
        <v>#N/A</v>
      </c>
      <c r="O1131" s="27" t="e">
        <f>IF(M1131=FALSE,NA(),(VLOOKUP(1,C1134:K1153,4,FALSE))/(M1131-1))</f>
        <v>#N/A</v>
      </c>
      <c r="P1131" s="27" t="e">
        <f>IF(M1131=FALSE,NA(),SUM(J1134:J1153)/Weighting!$S$5)</f>
        <v>#N/A</v>
      </c>
      <c r="Q1131" s="27" t="e">
        <f>IF(M1131=FALSE,NA(),SUM(K1134:K1153)/Weighting!$S$6)</f>
        <v>#N/A</v>
      </c>
      <c r="R1131" s="27" t="e">
        <f>IF(M1131=FALSE,NA(),(VLOOKUP(1,G1134:K1153,3,FALSE))/(M1131-1))</f>
        <v>#N/A</v>
      </c>
      <c r="S1131" s="22" t="e">
        <f>IF(M1131=FALSE,NA(),IF(SUM(J1134:J1153)=2,"yes","no"))</f>
        <v>#N/A</v>
      </c>
      <c r="X1131" s="2" cm="2">
        <f t="array" ref="X1131:X1132">FREQUENCY(IF('Data Transformation'!$B$425:$B$6424='Bin Analysis'!L1131,'Data Transformation'!$G$425:$G$6424),'Data Transformation'!$U$11)</f>
        <v>0</v>
      </c>
      <c r="Y1131" s="2" cm="2">
        <f t="array" ref="Y1131:Y1132">FREQUENCY(IF('Data Transformation'!$B$425:$B$6424='Bin Analysis'!L1131,'Data Transformation'!$G$425:$G$6424),'Data Transformation'!$U$12)</f>
        <v>0</v>
      </c>
    </row>
    <row r="1132" spans="1:25" x14ac:dyDescent="0.25">
      <c r="A1132" s="14" t="s">
        <v>67</v>
      </c>
      <c r="B1132" t="s">
        <v>47</v>
      </c>
      <c r="C1132" t="s">
        <v>5</v>
      </c>
      <c r="D1132" t="s">
        <v>100</v>
      </c>
      <c r="E1132" t="s">
        <v>101</v>
      </c>
      <c r="F1132" t="s">
        <v>102</v>
      </c>
      <c r="G1132" t="s">
        <v>70</v>
      </c>
      <c r="H1132" t="s">
        <v>31</v>
      </c>
      <c r="I1132" t="s">
        <v>32</v>
      </c>
      <c r="J1132" t="s">
        <v>46</v>
      </c>
      <c r="K1132" s="14" t="s">
        <v>45</v>
      </c>
      <c r="M1132" s="14"/>
      <c r="X1132" s="2">
        <v>0</v>
      </c>
      <c r="Y1132" s="2">
        <v>0</v>
      </c>
    </row>
    <row r="1133" spans="1:25" x14ac:dyDescent="0.25">
      <c r="A1133" s="32"/>
      <c r="D1133" t="e">
        <f>IF(C1133=1,'Data Transformation'!$G$3+0.5*'Data Transformation'!$W$25,IF(C1134=1,D1134-'Data Transformation'!$W$25,FALSE))</f>
        <v>#NUM!</v>
      </c>
      <c r="E1133">
        <f t="array" ref="E1133">IF(ISLOGICAL(D1133),"",FREQUENCY(IF('Data Transformation'!$B$425:$B$8425='Bin Analysis'!$B1131,'Data Transformation'!$G$425:$G$8425),D1133))</f>
        <v>2001</v>
      </c>
      <c r="F1133" t="e">
        <f>IF(ISLOGICAL(D1133),"",E1133-E1132)</f>
        <v>#VALUE!</v>
      </c>
      <c r="M1133" s="14"/>
    </row>
    <row r="1134" spans="1:25" x14ac:dyDescent="0.25">
      <c r="A1134" s="32" t="e">
        <f>IF(Weighting!$P$6&gt;0,B1134,"")</f>
        <v>#NUM!</v>
      </c>
      <c r="B1134" t="e">
        <f>Weighting!$C$6</f>
        <v>#DIV/0!</v>
      </c>
      <c r="C1134" t="e">
        <f>Weighting!$F$6</f>
        <v>#NUM!</v>
      </c>
      <c r="D1134" t="e">
        <f>IF(C1134=1,'Data Transformation'!$G$3+0.5*'Data Transformation'!$W$25,IF(C1135=1,D1135-'Data Transformation'!$W$25,FALSE))</f>
        <v>#NUM!</v>
      </c>
      <c r="E1134">
        <f t="array" ref="E1134">IF(ISLOGICAL(D1134),"",FREQUENCY(IF('Data Transformation'!$B$425:$B$8425='Bin Analysis'!$B1131,'Data Transformation'!$G$425:$G$8425),D1134))</f>
        <v>2001</v>
      </c>
      <c r="F1134">
        <f>IF(ISLOGICAL(D1134),"",E1134-E1133)</f>
        <v>0</v>
      </c>
      <c r="G1134">
        <f>Weighting!$H$6</f>
        <v>1</v>
      </c>
      <c r="H1134">
        <f t="array" ref="H1134">FREQUENCY(IF('Data Transformation'!$B$4:$B$8425=B1131,'Data Transformation'!$G$4:$G$8425),'Bin Analysis'!$B1134)</f>
        <v>2073</v>
      </c>
      <c r="I1134">
        <f>H1134-H1133</f>
        <v>2073</v>
      </c>
      <c r="J1134">
        <f>IF(I1134=0,0,1)</f>
        <v>1</v>
      </c>
      <c r="K1134" t="e">
        <f>J1134*Weighting!$W$6</f>
        <v>#NUM!</v>
      </c>
      <c r="M1134" s="14"/>
    </row>
    <row r="1135" spans="1:25" x14ac:dyDescent="0.25">
      <c r="A1135" s="32" t="str">
        <f>IF(Weighting!$P$7&gt;0,B1135,"")</f>
        <v/>
      </c>
      <c r="B1135" t="e">
        <f>Weighting!$C$7</f>
        <v>#DIV/0!</v>
      </c>
      <c r="C1135" t="e">
        <f>Weighting!$F$7</f>
        <v>#NUM!</v>
      </c>
      <c r="D1135" t="e">
        <f>IF(C1135=1,'Data Transformation'!$G$3+0.5*'Data Transformation'!$W$25,IF(C1136=1,D1136-'Data Transformation'!$W$25,FALSE))</f>
        <v>#NUM!</v>
      </c>
      <c r="E1135">
        <f t="array" ref="E1135">IF(ISLOGICAL(D1135),"",FREQUENCY(IF('Data Transformation'!$B$425:$B$8425='Bin Analysis'!$B1131,'Data Transformation'!$G$425:$G$8425),D1135))</f>
        <v>2001</v>
      </c>
      <c r="F1135">
        <f t="shared" ref="F1135:F1153" si="141">IF(ISLOGICAL(D1135),"",E1135-E1134)</f>
        <v>0</v>
      </c>
      <c r="G1135">
        <f>Weighting!$H$7</f>
        <v>0</v>
      </c>
      <c r="H1135">
        <f t="array" ref="H1135">FREQUENCY(IF('Data Transformation'!$B$4:$B$8425=B1131,'Data Transformation'!$G$4:$G$8425),'Bin Analysis'!$B1135)</f>
        <v>2073</v>
      </c>
      <c r="I1135">
        <f t="shared" ref="I1135:I1153" si="142">H1135-H1134</f>
        <v>0</v>
      </c>
      <c r="J1135">
        <f>IF(I1135=0,0,1)</f>
        <v>0</v>
      </c>
      <c r="K1135">
        <f>J1135*Weighting!$W$7</f>
        <v>0</v>
      </c>
      <c r="M1135" s="14"/>
    </row>
    <row r="1136" spans="1:25" x14ac:dyDescent="0.25">
      <c r="A1136" s="32" t="str">
        <f>IF(Weighting!$P$8&gt;0,B1136,"")</f>
        <v/>
      </c>
      <c r="B1136" t="e">
        <f>Weighting!$C$8</f>
        <v>#DIV/0!</v>
      </c>
      <c r="C1136" t="e">
        <f>Weighting!$F$8</f>
        <v>#NUM!</v>
      </c>
      <c r="D1136" t="e">
        <f>IF(C1136=1,'Data Transformation'!$G$3+0.5*'Data Transformation'!$W$25,IF(C1137=1,D1137-'Data Transformation'!$W$25,FALSE))</f>
        <v>#NUM!</v>
      </c>
      <c r="E1136">
        <f t="array" ref="E1136">IF(ISLOGICAL(D1136),"",FREQUENCY(IF('Data Transformation'!$B$425:$B$8425='Bin Analysis'!$B1131,'Data Transformation'!$G$425:$G$8425),D1136))</f>
        <v>2001</v>
      </c>
      <c r="F1136">
        <f t="shared" si="141"/>
        <v>0</v>
      </c>
      <c r="G1136">
        <f>Weighting!$H$8</f>
        <v>0</v>
      </c>
      <c r="H1136">
        <f t="array" ref="H1136">FREQUENCY(IF('Data Transformation'!$B$4:$B$8425=B1131,'Data Transformation'!$G$4:$G$8425),'Bin Analysis'!$B1136)</f>
        <v>2073</v>
      </c>
      <c r="I1136">
        <f t="shared" si="142"/>
        <v>0</v>
      </c>
      <c r="J1136">
        <f t="shared" ref="J1136:J1153" si="143">IF(I1136=0,0,1)</f>
        <v>0</v>
      </c>
      <c r="K1136">
        <f>J1136*Weighting!$W$8</f>
        <v>0</v>
      </c>
      <c r="M1136" s="14"/>
    </row>
    <row r="1137" spans="1:13" x14ac:dyDescent="0.25">
      <c r="A1137" s="32" t="str">
        <f>IF(Weighting!$P$9&gt;0,B1137,"")</f>
        <v/>
      </c>
      <c r="B1137" s="50" t="e">
        <f>Weighting!$C$9</f>
        <v>#DIV/0!</v>
      </c>
      <c r="C1137" t="e">
        <f>Weighting!$F$9</f>
        <v>#NUM!</v>
      </c>
      <c r="D1137" t="e">
        <f>IF(C1137=1,'Data Transformation'!$G$3+0.5*'Data Transformation'!$W$25,IF(C1138=1,D1138-'Data Transformation'!$W$25,FALSE))</f>
        <v>#NUM!</v>
      </c>
      <c r="E1137">
        <f t="array" ref="E1137">IF(ISLOGICAL(D1137),"",FREQUENCY(IF('Data Transformation'!$B$425:$B$8425='Bin Analysis'!$B1131,'Data Transformation'!$G$425:$G$8425),D1137))</f>
        <v>2001</v>
      </c>
      <c r="F1137">
        <f t="shared" si="141"/>
        <v>0</v>
      </c>
      <c r="G1137">
        <f>Weighting!$H$9</f>
        <v>0</v>
      </c>
      <c r="H1137">
        <f t="array" ref="H1137">FREQUENCY(IF('Data Transformation'!$B$4:$B$8425=B1131,'Data Transformation'!$G$4:$G$8425),'Bin Analysis'!$B1137)</f>
        <v>2073</v>
      </c>
      <c r="I1137">
        <f t="shared" si="142"/>
        <v>0</v>
      </c>
      <c r="J1137">
        <f t="shared" si="143"/>
        <v>0</v>
      </c>
      <c r="K1137">
        <f>J1137*Weighting!$W$9</f>
        <v>0</v>
      </c>
      <c r="M1137" s="14"/>
    </row>
    <row r="1138" spans="1:13" x14ac:dyDescent="0.25">
      <c r="A1138" s="32" t="str">
        <f>IF(Weighting!$P$10&gt;0,B1138,"")</f>
        <v/>
      </c>
      <c r="B1138" t="e">
        <f>Weighting!$C$10</f>
        <v>#DIV/0!</v>
      </c>
      <c r="C1138" t="e">
        <f>Weighting!$F$10</f>
        <v>#NUM!</v>
      </c>
      <c r="D1138" t="e">
        <f>IF(C1138=1,'Data Transformation'!$G$3+0.5*'Data Transformation'!$W$25,IF(C1139=1,D1139-'Data Transformation'!$W$25,FALSE))</f>
        <v>#NUM!</v>
      </c>
      <c r="E1138">
        <f t="array" ref="E1138">IF(ISLOGICAL(D1138),"",FREQUENCY(IF('Data Transformation'!$B$425:$B$8425='Bin Analysis'!$B1131,'Data Transformation'!$G$425:$G$8425),D1138))</f>
        <v>2001</v>
      </c>
      <c r="F1138">
        <f t="shared" si="141"/>
        <v>0</v>
      </c>
      <c r="G1138">
        <f>Weighting!$H$10</f>
        <v>0</v>
      </c>
      <c r="H1138">
        <f t="array" ref="H1138">FREQUENCY(IF('Data Transformation'!$B$4:$B$8425=B1131,'Data Transformation'!$G$4:$G$8425),'Bin Analysis'!$B1138)</f>
        <v>2073</v>
      </c>
      <c r="I1138">
        <f t="shared" si="142"/>
        <v>0</v>
      </c>
      <c r="J1138">
        <f t="shared" si="143"/>
        <v>0</v>
      </c>
      <c r="K1138">
        <f>J1138*Weighting!$W$10</f>
        <v>0</v>
      </c>
      <c r="M1138" s="14"/>
    </row>
    <row r="1139" spans="1:13" x14ac:dyDescent="0.25">
      <c r="A1139" s="32" t="str">
        <f>IF(Weighting!$P$11&gt;0,B1139,"")</f>
        <v/>
      </c>
      <c r="B1139" t="e">
        <f>Weighting!$C$11</f>
        <v>#DIV/0!</v>
      </c>
      <c r="C1139" t="e">
        <f>Weighting!$F$11</f>
        <v>#NUM!</v>
      </c>
      <c r="D1139" t="e">
        <f>IF(C1139=1,'Data Transformation'!$G$3+0.5*'Data Transformation'!$W$25,IF(C1140=1,D1140-'Data Transformation'!$W$25,FALSE))</f>
        <v>#NUM!</v>
      </c>
      <c r="E1139">
        <f t="array" ref="E1139">IF(ISLOGICAL(D1139),"",FREQUENCY(IF('Data Transformation'!$B$425:$B$8425='Bin Analysis'!$B1131,'Data Transformation'!$G$425:$G$8425),D1139))</f>
        <v>2001</v>
      </c>
      <c r="F1139">
        <f t="shared" si="141"/>
        <v>0</v>
      </c>
      <c r="G1139">
        <f>Weighting!$H$11</f>
        <v>0</v>
      </c>
      <c r="H1139">
        <f t="array" ref="H1139">FREQUENCY(IF('Data Transformation'!$B$4:$B$8425=B1131,'Data Transformation'!$G$4:$G$8425),'Bin Analysis'!$B1139)</f>
        <v>2073</v>
      </c>
      <c r="I1139">
        <f t="shared" si="142"/>
        <v>0</v>
      </c>
      <c r="J1139">
        <f t="shared" si="143"/>
        <v>0</v>
      </c>
      <c r="K1139">
        <f>J1139*Weighting!$W$11</f>
        <v>0</v>
      </c>
      <c r="M1139" s="14"/>
    </row>
    <row r="1140" spans="1:13" x14ac:dyDescent="0.25">
      <c r="A1140" s="32" t="str">
        <f>IF(Weighting!$P$12&gt;0,B1140,"")</f>
        <v/>
      </c>
      <c r="B1140" t="e">
        <f>Weighting!$C$12</f>
        <v>#DIV/0!</v>
      </c>
      <c r="C1140" t="e">
        <f>Weighting!$F$12</f>
        <v>#NUM!</v>
      </c>
      <c r="D1140" t="e">
        <f>IF(C1140=1,'Data Transformation'!$G$3+0.5*'Data Transformation'!$W$25,IF(C1141=1,D1141-'Data Transformation'!$W$25,FALSE))</f>
        <v>#NUM!</v>
      </c>
      <c r="E1140">
        <f t="array" ref="E1140">IF(ISLOGICAL(D1140),"",FREQUENCY(IF('Data Transformation'!$B$425:$B$8425='Bin Analysis'!$B1131,'Data Transformation'!$G$425:$G$8425),D1140))</f>
        <v>2001</v>
      </c>
      <c r="F1140">
        <f t="shared" si="141"/>
        <v>0</v>
      </c>
      <c r="G1140">
        <f>Weighting!$H$12</f>
        <v>0</v>
      </c>
      <c r="H1140">
        <f t="array" ref="H1140">FREQUENCY(IF('Data Transformation'!$B$4:$B$8425=B1131,'Data Transformation'!$G$4:$G$8425),'Bin Analysis'!$B1140)</f>
        <v>2073</v>
      </c>
      <c r="I1140">
        <f t="shared" si="142"/>
        <v>0</v>
      </c>
      <c r="J1140">
        <f t="shared" si="143"/>
        <v>0</v>
      </c>
      <c r="K1140">
        <f>J1140*Weighting!$W$12</f>
        <v>0</v>
      </c>
      <c r="M1140" s="14"/>
    </row>
    <row r="1141" spans="1:13" x14ac:dyDescent="0.25">
      <c r="A1141" s="32" t="str">
        <f>IF(Weighting!$P$13&gt;0,B1141,"")</f>
        <v/>
      </c>
      <c r="B1141" t="e">
        <f>Weighting!$C$13</f>
        <v>#DIV/0!</v>
      </c>
      <c r="C1141" t="e">
        <f>Weighting!$F$13</f>
        <v>#NUM!</v>
      </c>
      <c r="D1141" t="e">
        <f>IF(C1141=1,'Data Transformation'!$G$3+0.5*'Data Transformation'!$W$25,IF(C1142=1,D1142-'Data Transformation'!$W$25,FALSE))</f>
        <v>#NUM!</v>
      </c>
      <c r="E1141">
        <f t="array" ref="E1141">IF(ISLOGICAL(D1141),"",FREQUENCY(IF('Data Transformation'!$B$425:$B$8425='Bin Analysis'!$B1131,'Data Transformation'!$G$425:$G$8425),D1141))</f>
        <v>2001</v>
      </c>
      <c r="F1141">
        <f t="shared" si="141"/>
        <v>0</v>
      </c>
      <c r="G1141">
        <f>Weighting!$H$13</f>
        <v>0</v>
      </c>
      <c r="H1141">
        <f t="array" ref="H1141">FREQUENCY(IF('Data Transformation'!$B$4:$B$8425=B1131,'Data Transformation'!$G$4:$G$8425),'Bin Analysis'!$B1141)</f>
        <v>2073</v>
      </c>
      <c r="I1141">
        <f t="shared" si="142"/>
        <v>0</v>
      </c>
      <c r="J1141">
        <f t="shared" si="143"/>
        <v>0</v>
      </c>
      <c r="K1141">
        <f>J1141*Weighting!$W$13</f>
        <v>0</v>
      </c>
      <c r="M1141" s="14"/>
    </row>
    <row r="1142" spans="1:13" x14ac:dyDescent="0.25">
      <c r="A1142" s="32" t="str">
        <f>IF(Weighting!$P$14&gt;0,B1142,"")</f>
        <v/>
      </c>
      <c r="B1142" t="e">
        <f>Weighting!$C$14</f>
        <v>#DIV/0!</v>
      </c>
      <c r="C1142" t="e">
        <f>Weighting!$F$14</f>
        <v>#NUM!</v>
      </c>
      <c r="D1142" t="e">
        <f>IF(C1142=1,'Data Transformation'!$G$3+0.5*'Data Transformation'!$W$25,IF(C1143=1,D1143-'Data Transformation'!$W$25,FALSE))</f>
        <v>#NUM!</v>
      </c>
      <c r="E1142">
        <f t="array" ref="E1142">IF(ISLOGICAL(D1142),"",FREQUENCY(IF('Data Transformation'!$B$425:$B$8425='Bin Analysis'!$B1131,'Data Transformation'!$G$425:$G$8425),D1142))</f>
        <v>2001</v>
      </c>
      <c r="F1142">
        <f t="shared" si="141"/>
        <v>0</v>
      </c>
      <c r="G1142">
        <f>Weighting!$H$14</f>
        <v>0</v>
      </c>
      <c r="H1142">
        <f t="array" ref="H1142">FREQUENCY(IF('Data Transformation'!$B$4:$B$8425=B1131,'Data Transformation'!$G$4:$G$8425),'Bin Analysis'!$B1142)</f>
        <v>2073</v>
      </c>
      <c r="I1142">
        <f t="shared" si="142"/>
        <v>0</v>
      </c>
      <c r="J1142">
        <f t="shared" si="143"/>
        <v>0</v>
      </c>
      <c r="K1142">
        <f>J1142*Weighting!$W$14</f>
        <v>0</v>
      </c>
      <c r="M1142" s="14"/>
    </row>
    <row r="1143" spans="1:13" x14ac:dyDescent="0.25">
      <c r="A1143" s="32" t="str">
        <f>IF(Weighting!$P$15&gt;0,B1143,"")</f>
        <v/>
      </c>
      <c r="B1143" t="e">
        <f>Weighting!$C$15</f>
        <v>#DIV/0!</v>
      </c>
      <c r="C1143" t="e">
        <f>Weighting!$F$15</f>
        <v>#NUM!</v>
      </c>
      <c r="D1143" t="e">
        <f>IF(C1143=1,'Data Transformation'!$G$3+0.5*'Data Transformation'!$W$25,IF(C1144=1,D1144-'Data Transformation'!$W$25,FALSE))</f>
        <v>#NUM!</v>
      </c>
      <c r="E1143">
        <f t="array" ref="E1143">IF(ISLOGICAL(D1143),"",FREQUENCY(IF('Data Transformation'!$B$425:$B$8425='Bin Analysis'!$B1131,'Data Transformation'!$G$425:$G$8425),D1143))</f>
        <v>2001</v>
      </c>
      <c r="F1143">
        <f t="shared" si="141"/>
        <v>0</v>
      </c>
      <c r="G1143">
        <f>Weighting!$H$15</f>
        <v>0</v>
      </c>
      <c r="H1143">
        <f t="array" ref="H1143">FREQUENCY(IF('Data Transformation'!$B$4:$B$8425=B1131,'Data Transformation'!$G$4:$G$8425),'Bin Analysis'!$B1143)</f>
        <v>2073</v>
      </c>
      <c r="I1143">
        <f t="shared" si="142"/>
        <v>0</v>
      </c>
      <c r="J1143">
        <f t="shared" si="143"/>
        <v>0</v>
      </c>
      <c r="K1143">
        <f>J1143*Weighting!$W$15</f>
        <v>0</v>
      </c>
      <c r="M1143" s="14"/>
    </row>
    <row r="1144" spans="1:13" x14ac:dyDescent="0.25">
      <c r="A1144" s="32" t="str">
        <f>IF(Weighting!$P$16&gt;0,B1144,"")</f>
        <v/>
      </c>
      <c r="B1144" t="e">
        <f>Weighting!$C$16</f>
        <v>#DIV/0!</v>
      </c>
      <c r="C1144" t="e">
        <f>Weighting!$F$16</f>
        <v>#NUM!</v>
      </c>
      <c r="D1144" t="e">
        <f>IF(C1144=1,'Data Transformation'!$G$3+0.5*'Data Transformation'!$W$25,IF(C1145=1,D1145-'Data Transformation'!$W$25,FALSE))</f>
        <v>#NUM!</v>
      </c>
      <c r="E1144">
        <f t="array" ref="E1144">IF(ISLOGICAL(D1144),"",FREQUENCY(IF('Data Transformation'!$B$425:$B$8425='Bin Analysis'!$B1131,'Data Transformation'!$G$425:$G$8425),D1144))</f>
        <v>2001</v>
      </c>
      <c r="F1144">
        <f t="shared" si="141"/>
        <v>0</v>
      </c>
      <c r="G1144">
        <f>Weighting!$H$16</f>
        <v>0</v>
      </c>
      <c r="H1144">
        <f t="array" ref="H1144">FREQUENCY(IF('Data Transformation'!$B$4:$B$8425=B1131,'Data Transformation'!$G$4:$G$8425),'Bin Analysis'!$B1144)</f>
        <v>2073</v>
      </c>
      <c r="I1144">
        <f t="shared" si="142"/>
        <v>0</v>
      </c>
      <c r="J1144">
        <f t="shared" si="143"/>
        <v>0</v>
      </c>
      <c r="K1144">
        <f>J1144*Weighting!$W$16</f>
        <v>0</v>
      </c>
      <c r="M1144" s="14"/>
    </row>
    <row r="1145" spans="1:13" x14ac:dyDescent="0.25">
      <c r="A1145" s="32" t="str">
        <f>IF(Weighting!$P$17&gt;0,B1145,"")</f>
        <v/>
      </c>
      <c r="B1145" t="e">
        <f>Weighting!$C$17</f>
        <v>#DIV/0!</v>
      </c>
      <c r="C1145" t="e">
        <f>Weighting!$F$17</f>
        <v>#NUM!</v>
      </c>
      <c r="D1145" t="e">
        <f>IF(C1145=1,'Data Transformation'!$G$3+0.5*'Data Transformation'!$W$25,IF(C1146=1,D1146-'Data Transformation'!$W$25,FALSE))</f>
        <v>#NUM!</v>
      </c>
      <c r="E1145">
        <f t="array" ref="E1145">IF(ISLOGICAL(D1145),"",FREQUENCY(IF('Data Transformation'!$B$425:$B$8425='Bin Analysis'!$B1131,'Data Transformation'!$G$425:$G$8425),D1145))</f>
        <v>2001</v>
      </c>
      <c r="F1145">
        <f t="shared" si="141"/>
        <v>0</v>
      </c>
      <c r="G1145">
        <f>Weighting!$H$17</f>
        <v>0</v>
      </c>
      <c r="H1145">
        <f t="array" ref="H1145">FREQUENCY(IF('Data Transformation'!$B$4:$B$8425=B1131,'Data Transformation'!$G$4:$G$8425),'Bin Analysis'!$B1145)</f>
        <v>2073</v>
      </c>
      <c r="I1145">
        <f t="shared" si="142"/>
        <v>0</v>
      </c>
      <c r="J1145">
        <f t="shared" si="143"/>
        <v>0</v>
      </c>
      <c r="K1145">
        <f>J1145*Weighting!$W$17</f>
        <v>0</v>
      </c>
      <c r="M1145" s="14"/>
    </row>
    <row r="1146" spans="1:13" x14ac:dyDescent="0.25">
      <c r="A1146" s="32" t="str">
        <f>IF(Weighting!$P$18&gt;0,B1146,"")</f>
        <v/>
      </c>
      <c r="B1146" t="e">
        <f>Weighting!$C$18</f>
        <v>#DIV/0!</v>
      </c>
      <c r="C1146" t="e">
        <f>Weighting!$F$18</f>
        <v>#NUM!</v>
      </c>
      <c r="D1146" t="e">
        <f>IF(C1146=1,'Data Transformation'!$G$3+0.5*'Data Transformation'!$W$25,IF(C1147=1,D1147-'Data Transformation'!$W$25,FALSE))</f>
        <v>#NUM!</v>
      </c>
      <c r="E1146">
        <f t="array" ref="E1146">IF(ISLOGICAL(D1146),"",FREQUENCY(IF('Data Transformation'!$B$425:$B$8425='Bin Analysis'!$B1131,'Data Transformation'!$G$425:$G$8425),D1146))</f>
        <v>2001</v>
      </c>
      <c r="F1146">
        <f t="shared" si="141"/>
        <v>0</v>
      </c>
      <c r="G1146">
        <f>Weighting!$H$18</f>
        <v>0</v>
      </c>
      <c r="H1146">
        <f t="array" ref="H1146">FREQUENCY(IF('Data Transformation'!$B$4:$B$8425=B1131,'Data Transformation'!$G$4:$G$8425),'Bin Analysis'!$B1146)</f>
        <v>2073</v>
      </c>
      <c r="I1146">
        <f t="shared" si="142"/>
        <v>0</v>
      </c>
      <c r="J1146">
        <f t="shared" si="143"/>
        <v>0</v>
      </c>
      <c r="K1146">
        <f>J1146*Weighting!$W$18</f>
        <v>0</v>
      </c>
      <c r="M1146" s="14"/>
    </row>
    <row r="1147" spans="1:13" x14ac:dyDescent="0.25">
      <c r="A1147" s="32" t="str">
        <f>IF(Weighting!$P$19&gt;0,B1147,"")</f>
        <v/>
      </c>
      <c r="B1147" t="e">
        <f>Weighting!$C$19</f>
        <v>#DIV/0!</v>
      </c>
      <c r="C1147" t="e">
        <f>Weighting!$F$19</f>
        <v>#NUM!</v>
      </c>
      <c r="D1147" t="e">
        <f>IF(C1147=1,'Data Transformation'!$G$3+0.5*'Data Transformation'!$W$25,IF(C1148=1,D1148-'Data Transformation'!$W$25,FALSE))</f>
        <v>#NUM!</v>
      </c>
      <c r="E1147">
        <f t="array" ref="E1147">IF(ISLOGICAL(D1147),"",FREQUENCY(IF('Data Transformation'!$B$425:$B$8425='Bin Analysis'!$B1131,'Data Transformation'!$G$425:$G$8425),D1147))</f>
        <v>2001</v>
      </c>
      <c r="F1147">
        <f t="shared" si="141"/>
        <v>0</v>
      </c>
      <c r="G1147">
        <f>Weighting!$H$19</f>
        <v>0</v>
      </c>
      <c r="H1147">
        <f t="array" ref="H1147">FREQUENCY(IF('Data Transformation'!$B$4:$B$8425=B1131,'Data Transformation'!$G$4:$G$8425),'Bin Analysis'!$B1147)</f>
        <v>2073</v>
      </c>
      <c r="I1147">
        <f t="shared" si="142"/>
        <v>0</v>
      </c>
      <c r="J1147">
        <f t="shared" si="143"/>
        <v>0</v>
      </c>
      <c r="K1147">
        <f>J1147*Weighting!$W$19</f>
        <v>0</v>
      </c>
      <c r="M1147" s="14"/>
    </row>
    <row r="1148" spans="1:13" x14ac:dyDescent="0.25">
      <c r="A1148" s="32" t="str">
        <f>IF(Weighting!$P$20&gt;0,B1148,"")</f>
        <v/>
      </c>
      <c r="B1148" t="e">
        <f>Weighting!$C$20</f>
        <v>#DIV/0!</v>
      </c>
      <c r="C1148" t="e">
        <f>Weighting!$F$20</f>
        <v>#NUM!</v>
      </c>
      <c r="D1148" t="e">
        <f>IF(C1148=1,'Data Transformation'!$G$3+0.5*'Data Transformation'!$W$25,IF(C1149=1,D1149-'Data Transformation'!$W$25,FALSE))</f>
        <v>#NUM!</v>
      </c>
      <c r="E1148">
        <f t="array" ref="E1148">IF(ISLOGICAL(D1148),"",FREQUENCY(IF('Data Transformation'!$B$425:$B$8425='Bin Analysis'!$B1131,'Data Transformation'!$G$425:$G$8425),D1148))</f>
        <v>2001</v>
      </c>
      <c r="F1148">
        <f t="shared" si="141"/>
        <v>0</v>
      </c>
      <c r="G1148">
        <f>Weighting!$H$20</f>
        <v>0</v>
      </c>
      <c r="H1148">
        <f t="array" ref="H1148">FREQUENCY(IF('Data Transformation'!$B$4:$B$8425=B1131,'Data Transformation'!$G$4:$G$8425),'Bin Analysis'!$B1148)</f>
        <v>2073</v>
      </c>
      <c r="I1148">
        <f t="shared" si="142"/>
        <v>0</v>
      </c>
      <c r="J1148">
        <f t="shared" si="143"/>
        <v>0</v>
      </c>
      <c r="K1148">
        <f>J1148*Weighting!$W$20</f>
        <v>0</v>
      </c>
      <c r="M1148" s="14"/>
    </row>
    <row r="1149" spans="1:13" x14ac:dyDescent="0.25">
      <c r="A1149" s="32" t="str">
        <f>IF(Weighting!$P$21&gt;0,B1149,"")</f>
        <v/>
      </c>
      <c r="B1149" t="e">
        <f>Weighting!$C$21</f>
        <v>#DIV/0!</v>
      </c>
      <c r="C1149" t="e">
        <f>Weighting!$F$21</f>
        <v>#NUM!</v>
      </c>
      <c r="D1149" t="e">
        <f>IF(C1149=1,'Data Transformation'!$G$3+0.5*'Data Transformation'!$W$25,IF(C1150=1,D1150-'Data Transformation'!$W$25,FALSE))</f>
        <v>#NUM!</v>
      </c>
      <c r="E1149">
        <f t="array" ref="E1149">IF(ISLOGICAL(D1149),"",FREQUENCY(IF('Data Transformation'!$B$425:$B$8425='Bin Analysis'!$B1131,'Data Transformation'!$G$425:$G$8425),D1149))</f>
        <v>2001</v>
      </c>
      <c r="F1149">
        <f t="shared" si="141"/>
        <v>0</v>
      </c>
      <c r="G1149">
        <f>Weighting!$H$21</f>
        <v>0</v>
      </c>
      <c r="H1149">
        <f t="array" ref="H1149">FREQUENCY(IF('Data Transformation'!$B$4:$B$8425=B1131,'Data Transformation'!$G$4:$G$8425),'Bin Analysis'!$B1149)</f>
        <v>2073</v>
      </c>
      <c r="I1149">
        <f t="shared" si="142"/>
        <v>0</v>
      </c>
      <c r="J1149">
        <f t="shared" si="143"/>
        <v>0</v>
      </c>
      <c r="K1149">
        <f>J1149*Weighting!$W$21</f>
        <v>0</v>
      </c>
      <c r="M1149" s="14"/>
    </row>
    <row r="1150" spans="1:13" x14ac:dyDescent="0.25">
      <c r="A1150" s="32" t="str">
        <f>IF(Weighting!$P$22&gt;0,B1150,"")</f>
        <v/>
      </c>
      <c r="B1150" t="e">
        <f>Weighting!$C$22</f>
        <v>#DIV/0!</v>
      </c>
      <c r="C1150" t="e">
        <f>Weighting!$F$22</f>
        <v>#NUM!</v>
      </c>
      <c r="D1150" t="e">
        <f>IF(C1150=1,'Data Transformation'!$G$3+0.5*'Data Transformation'!$W$25,IF(C1151=1,D1151-'Data Transformation'!$W$25,FALSE))</f>
        <v>#NUM!</v>
      </c>
      <c r="E1150">
        <f t="array" ref="E1150">IF(ISLOGICAL(D1150),"",FREQUENCY(IF('Data Transformation'!$B$425:$B$8425='Bin Analysis'!$B1131,'Data Transformation'!$G$425:$G$8425),D1150))</f>
        <v>2001</v>
      </c>
      <c r="F1150">
        <f t="shared" si="141"/>
        <v>0</v>
      </c>
      <c r="G1150">
        <f>Weighting!$H$22</f>
        <v>0</v>
      </c>
      <c r="H1150">
        <f t="array" ref="H1150">FREQUENCY(IF('Data Transformation'!$B$4:$B$8425=B1131,'Data Transformation'!$G$4:$G$8425),'Bin Analysis'!$B1150)</f>
        <v>2073</v>
      </c>
      <c r="I1150">
        <f t="shared" si="142"/>
        <v>0</v>
      </c>
      <c r="J1150">
        <f t="shared" si="143"/>
        <v>0</v>
      </c>
      <c r="K1150">
        <f>J1150*Weighting!$W$22</f>
        <v>0</v>
      </c>
      <c r="M1150" s="14"/>
    </row>
    <row r="1151" spans="1:13" x14ac:dyDescent="0.25">
      <c r="A1151" s="32" t="str">
        <f>IF(Weighting!$P$23&gt;0,B1151,"")</f>
        <v/>
      </c>
      <c r="B1151" t="e">
        <f>Weighting!$C$23</f>
        <v>#DIV/0!</v>
      </c>
      <c r="C1151" t="e">
        <f>Weighting!$F$23</f>
        <v>#NUM!</v>
      </c>
      <c r="D1151" t="e">
        <f>IF(C1151=1,'Data Transformation'!$G$3+0.5*'Data Transformation'!$W$25,IF(C1152=1,D1152-'Data Transformation'!$W$25,FALSE))</f>
        <v>#NUM!</v>
      </c>
      <c r="E1151">
        <f t="array" ref="E1151">IF(ISLOGICAL(D1151),"",FREQUENCY(IF('Data Transformation'!$B$425:$B$8425='Bin Analysis'!$B1131,'Data Transformation'!$G$425:$G$8425),D1151))</f>
        <v>2001</v>
      </c>
      <c r="F1151">
        <f t="shared" si="141"/>
        <v>0</v>
      </c>
      <c r="G1151">
        <f>Weighting!$H$23</f>
        <v>0</v>
      </c>
      <c r="H1151">
        <f t="array" ref="H1151">FREQUENCY(IF('Data Transformation'!$B$4:$B$8425=B1131,'Data Transformation'!$G$4:$G$8425),'Bin Analysis'!$B1151)</f>
        <v>2073</v>
      </c>
      <c r="I1151">
        <f t="shared" si="142"/>
        <v>0</v>
      </c>
      <c r="J1151">
        <f t="shared" si="143"/>
        <v>0</v>
      </c>
      <c r="K1151">
        <f>J1151*Weighting!$W$23</f>
        <v>0</v>
      </c>
      <c r="M1151" s="14"/>
    </row>
    <row r="1152" spans="1:13" x14ac:dyDescent="0.25">
      <c r="A1152" s="32" t="str">
        <f>IF(Weighting!$P$24&gt;0,B1152,"")</f>
        <v/>
      </c>
      <c r="B1152" t="e">
        <f>Weighting!$C$24</f>
        <v>#DIV/0!</v>
      </c>
      <c r="C1152" t="e">
        <f>Weighting!$F$24</f>
        <v>#NUM!</v>
      </c>
      <c r="D1152" t="e">
        <f>IF(C1152=1,'Data Transformation'!$G$3+0.5*'Data Transformation'!$W$25,IF(C1153=1,D1153-'Data Transformation'!$W$25,FALSE))</f>
        <v>#NUM!</v>
      </c>
      <c r="E1152">
        <f t="array" ref="E1152">IF(ISLOGICAL(D1152),"",FREQUENCY(IF('Data Transformation'!$B$425:$B$8425='Bin Analysis'!$B1131,'Data Transformation'!$G$425:$G$8425),D1152))</f>
        <v>2001</v>
      </c>
      <c r="F1152">
        <f t="shared" si="141"/>
        <v>0</v>
      </c>
      <c r="G1152">
        <f>Weighting!$H$24</f>
        <v>0</v>
      </c>
      <c r="H1152">
        <f t="array" ref="H1152">FREQUENCY(IF('Data Transformation'!$B$4:$B$8425=B1131,'Data Transformation'!$G$4:$G$8425),'Bin Analysis'!$B1152)</f>
        <v>2073</v>
      </c>
      <c r="I1152">
        <f t="shared" si="142"/>
        <v>0</v>
      </c>
      <c r="J1152">
        <f t="shared" si="143"/>
        <v>0</v>
      </c>
      <c r="K1152">
        <f>J1152*Weighting!$W$24</f>
        <v>0</v>
      </c>
      <c r="M1152" s="14"/>
    </row>
    <row r="1153" spans="1:25" x14ac:dyDescent="0.25">
      <c r="A1153" s="32" t="str">
        <f>IF(Weighting!$P$25&gt;0,B1153,"")</f>
        <v/>
      </c>
      <c r="B1153" t="e">
        <f>Weighting!$C$25</f>
        <v>#DIV/0!</v>
      </c>
      <c r="C1153" t="e">
        <f>Weighting!$F$25</f>
        <v>#NUM!</v>
      </c>
      <c r="D1153" t="e">
        <f>IF(C1153=1,'Data Transformation'!$G$3+0.5*'Data Transformation'!$W$25,IF(C1154=1,D1154-'Data Transformation'!$W$25,FALSE))</f>
        <v>#NUM!</v>
      </c>
      <c r="E1153">
        <f t="array" ref="E1153">IF(ISLOGICAL(D1153),"",FREQUENCY(IF('Data Transformation'!$B$425:$B$8425='Bin Analysis'!$B1131,'Data Transformation'!$G$425:$G$8425),D1153))</f>
        <v>2001</v>
      </c>
      <c r="F1153">
        <f t="shared" si="141"/>
        <v>0</v>
      </c>
      <c r="G1153">
        <f>Weighting!$H$25</f>
        <v>0</v>
      </c>
      <c r="H1153">
        <f t="array" ref="H1153">FREQUENCY(IF('Data Transformation'!$B$4:$B$8425=B1131,'Data Transformation'!$G$4:$G$8425),'Bin Analysis'!$B1153)</f>
        <v>2073</v>
      </c>
      <c r="I1153">
        <f t="shared" si="142"/>
        <v>0</v>
      </c>
      <c r="J1153">
        <f t="shared" si="143"/>
        <v>0</v>
      </c>
      <c r="K1153">
        <f>J1153*Weighting!$W$25</f>
        <v>0</v>
      </c>
      <c r="M1153" s="14"/>
    </row>
    <row r="1154" spans="1:25" x14ac:dyDescent="0.25">
      <c r="O1154"/>
      <c r="P1154"/>
      <c r="Q1154"/>
      <c r="R1154"/>
    </row>
    <row r="1155" spans="1:25" ht="23.25" x14ac:dyDescent="0.35">
      <c r="A1155" s="21" t="s">
        <v>0</v>
      </c>
      <c r="B1155" s="21" t="str">
        <f>IFERROR(VLOOKUP(C1155,'Data Transformation'!$L$6:$M$426,2,FALSE),"")</f>
        <v/>
      </c>
      <c r="C1155" s="21">
        <f>C1131+1</f>
        <v>48</v>
      </c>
      <c r="D1155" s="21"/>
      <c r="E1155" s="21"/>
      <c r="F1155" s="21"/>
      <c r="G1155" s="21"/>
      <c r="H1155" s="22"/>
      <c r="I1155" s="22"/>
      <c r="J1155" s="22"/>
      <c r="K1155" s="21"/>
      <c r="L1155" s="21" t="str">
        <f>B1155</f>
        <v/>
      </c>
      <c r="M1155" s="23" t="e">
        <f>INDEX('Data Transformation'!$O$4:$O$424,MATCH($B1155,'Data Transformation'!$M$4:$M$424,0),MATCH($M$2,'Data Transformation'!$O$3,0))</f>
        <v>#N/A</v>
      </c>
      <c r="N1155" s="27" t="e">
        <f>IF('Input and Summary Results'!$J$16="minimum",'Bin Analysis'!X1156/(M1155-1),'Bin Analysis'!Y1155/('Bin Analysis'!M1155-1))</f>
        <v>#N/A</v>
      </c>
      <c r="O1155" s="27" t="e">
        <f>IF(M1155=FALSE,NA(),(VLOOKUP(1,C1158:K1177,4,FALSE))/(M1155-1))</f>
        <v>#N/A</v>
      </c>
      <c r="P1155" s="27" t="e">
        <f>IF(M1155=FALSE,NA(),SUM(J1158:J1177)/Weighting!$S$5)</f>
        <v>#N/A</v>
      </c>
      <c r="Q1155" s="27" t="e">
        <f>IF(M1155=FALSE,NA(),SUM(K1158:K1177)/Weighting!$S$6)</f>
        <v>#N/A</v>
      </c>
      <c r="R1155" s="27" t="e">
        <f>IF(M1155=FALSE,NA(),(VLOOKUP(1,G1158:K1177,3,FALSE))/(M1155-1))</f>
        <v>#N/A</v>
      </c>
      <c r="S1155" s="22" t="e">
        <f>IF(M1155=FALSE,NA(),IF(SUM(J1158:J1177)=2,"yes","no"))</f>
        <v>#N/A</v>
      </c>
      <c r="X1155" s="2" cm="2">
        <f t="array" ref="X1155:X1156">FREQUENCY(IF('Data Transformation'!$B$425:$B$6424='Bin Analysis'!L1155,'Data Transformation'!$G$425:$G$6424),'Data Transformation'!$U$11)</f>
        <v>0</v>
      </c>
      <c r="Y1155" s="2" cm="2">
        <f t="array" ref="Y1155:Y1156">FREQUENCY(IF('Data Transformation'!$B$425:$B$6424='Bin Analysis'!L1155,'Data Transformation'!$G$425:$G$6424),'Data Transformation'!$U$12)</f>
        <v>0</v>
      </c>
    </row>
    <row r="1156" spans="1:25" x14ac:dyDescent="0.25">
      <c r="A1156" s="14" t="s">
        <v>67</v>
      </c>
      <c r="B1156" t="s">
        <v>47</v>
      </c>
      <c r="C1156" t="s">
        <v>5</v>
      </c>
      <c r="D1156" t="s">
        <v>100</v>
      </c>
      <c r="E1156" t="s">
        <v>101</v>
      </c>
      <c r="F1156" t="s">
        <v>102</v>
      </c>
      <c r="G1156" t="s">
        <v>70</v>
      </c>
      <c r="H1156" t="s">
        <v>31</v>
      </c>
      <c r="I1156" t="s">
        <v>32</v>
      </c>
      <c r="J1156" t="s">
        <v>46</v>
      </c>
      <c r="K1156" s="14" t="s">
        <v>45</v>
      </c>
      <c r="M1156" s="14"/>
      <c r="X1156" s="2">
        <v>0</v>
      </c>
      <c r="Y1156" s="2">
        <v>0</v>
      </c>
    </row>
    <row r="1157" spans="1:25" x14ac:dyDescent="0.25">
      <c r="A1157" s="32"/>
      <c r="D1157" t="e">
        <f>IF(C1157=1,'Data Transformation'!$G$3+0.5*'Data Transformation'!$W$25,IF(C1158=1,D1158-'Data Transformation'!$W$25,FALSE))</f>
        <v>#NUM!</v>
      </c>
      <c r="E1157">
        <f t="array" ref="E1157">IF(ISLOGICAL(D1157),"",FREQUENCY(IF('Data Transformation'!$B$425:$B$8425='Bin Analysis'!$B1155,'Data Transformation'!$G$425:$G$8425),D1157))</f>
        <v>2001</v>
      </c>
      <c r="F1157" t="e">
        <f>IF(ISLOGICAL(D1157),"",E1157-E1156)</f>
        <v>#VALUE!</v>
      </c>
      <c r="M1157" s="14"/>
    </row>
    <row r="1158" spans="1:25" x14ac:dyDescent="0.25">
      <c r="A1158" s="32" t="e">
        <f>IF(Weighting!$P$6&gt;0,B1158,"")</f>
        <v>#NUM!</v>
      </c>
      <c r="B1158" t="e">
        <f>Weighting!$C$6</f>
        <v>#DIV/0!</v>
      </c>
      <c r="C1158" t="e">
        <f>Weighting!$F$6</f>
        <v>#NUM!</v>
      </c>
      <c r="D1158" t="e">
        <f>IF(C1158=1,'Data Transformation'!$G$3+0.5*'Data Transformation'!$W$25,IF(C1159=1,D1159-'Data Transformation'!$W$25,FALSE))</f>
        <v>#NUM!</v>
      </c>
      <c r="E1158">
        <f t="array" ref="E1158">IF(ISLOGICAL(D1158),"",FREQUENCY(IF('Data Transformation'!$B$425:$B$8425='Bin Analysis'!$B1155,'Data Transformation'!$G$425:$G$8425),D1158))</f>
        <v>2001</v>
      </c>
      <c r="F1158">
        <f>IF(ISLOGICAL(D1158),"",E1158-E1157)</f>
        <v>0</v>
      </c>
      <c r="G1158">
        <f>Weighting!$H$6</f>
        <v>1</v>
      </c>
      <c r="H1158">
        <f t="array" ref="H1158">FREQUENCY(IF('Data Transformation'!$B$4:$B$8425=B1155,'Data Transformation'!$G$4:$G$8425),'Bin Analysis'!$B1158)</f>
        <v>2073</v>
      </c>
      <c r="I1158">
        <f>H1158-H1157</f>
        <v>2073</v>
      </c>
      <c r="J1158">
        <f>IF(I1158=0,0,1)</f>
        <v>1</v>
      </c>
      <c r="K1158" t="e">
        <f>J1158*Weighting!$W$6</f>
        <v>#NUM!</v>
      </c>
      <c r="M1158" s="14"/>
    </row>
    <row r="1159" spans="1:25" x14ac:dyDescent="0.25">
      <c r="A1159" s="32" t="str">
        <f>IF(Weighting!$P$7&gt;0,B1159,"")</f>
        <v/>
      </c>
      <c r="B1159" t="e">
        <f>Weighting!$C$7</f>
        <v>#DIV/0!</v>
      </c>
      <c r="C1159" t="e">
        <f>Weighting!$F$7</f>
        <v>#NUM!</v>
      </c>
      <c r="D1159" t="e">
        <f>IF(C1159=1,'Data Transformation'!$G$3+0.5*'Data Transformation'!$W$25,IF(C1160=1,D1160-'Data Transformation'!$W$25,FALSE))</f>
        <v>#NUM!</v>
      </c>
      <c r="E1159">
        <f t="array" ref="E1159">IF(ISLOGICAL(D1159),"",FREQUENCY(IF('Data Transformation'!$B$425:$B$8425='Bin Analysis'!$B1155,'Data Transformation'!$G$425:$G$8425),D1159))</f>
        <v>2001</v>
      </c>
      <c r="F1159">
        <f t="shared" ref="F1159:F1177" si="144">IF(ISLOGICAL(D1159),"",E1159-E1158)</f>
        <v>0</v>
      </c>
      <c r="G1159">
        <f>Weighting!$H$7</f>
        <v>0</v>
      </c>
      <c r="H1159">
        <f t="array" ref="H1159">FREQUENCY(IF('Data Transformation'!$B$4:$B$8425=B1155,'Data Transformation'!$G$4:$G$8425),'Bin Analysis'!$B1159)</f>
        <v>2073</v>
      </c>
      <c r="I1159">
        <f t="shared" ref="I1159:I1177" si="145">H1159-H1158</f>
        <v>0</v>
      </c>
      <c r="J1159">
        <f>IF(I1159=0,0,1)</f>
        <v>0</v>
      </c>
      <c r="K1159">
        <f>J1159*Weighting!$W$7</f>
        <v>0</v>
      </c>
      <c r="M1159" s="14"/>
    </row>
    <row r="1160" spans="1:25" x14ac:dyDescent="0.25">
      <c r="A1160" s="32" t="str">
        <f>IF(Weighting!$P$8&gt;0,B1160,"")</f>
        <v/>
      </c>
      <c r="B1160" t="e">
        <f>Weighting!$C$8</f>
        <v>#DIV/0!</v>
      </c>
      <c r="C1160" t="e">
        <f>Weighting!$F$8</f>
        <v>#NUM!</v>
      </c>
      <c r="D1160" t="e">
        <f>IF(C1160=1,'Data Transformation'!$G$3+0.5*'Data Transformation'!$W$25,IF(C1161=1,D1161-'Data Transformation'!$W$25,FALSE))</f>
        <v>#NUM!</v>
      </c>
      <c r="E1160">
        <f t="array" ref="E1160">IF(ISLOGICAL(D1160),"",FREQUENCY(IF('Data Transformation'!$B$425:$B$8425='Bin Analysis'!$B1155,'Data Transformation'!$G$425:$G$8425),D1160))</f>
        <v>2001</v>
      </c>
      <c r="F1160">
        <f t="shared" si="144"/>
        <v>0</v>
      </c>
      <c r="G1160">
        <f>Weighting!$H$8</f>
        <v>0</v>
      </c>
      <c r="H1160">
        <f t="array" ref="H1160">FREQUENCY(IF('Data Transformation'!$B$4:$B$8425=B1155,'Data Transformation'!$G$4:$G$8425),'Bin Analysis'!$B1160)</f>
        <v>2073</v>
      </c>
      <c r="I1160">
        <f t="shared" si="145"/>
        <v>0</v>
      </c>
      <c r="J1160">
        <f t="shared" ref="J1160:J1177" si="146">IF(I1160=0,0,1)</f>
        <v>0</v>
      </c>
      <c r="K1160">
        <f>J1160*Weighting!$W$8</f>
        <v>0</v>
      </c>
      <c r="M1160" s="14"/>
    </row>
    <row r="1161" spans="1:25" x14ac:dyDescent="0.25">
      <c r="A1161" s="32" t="str">
        <f>IF(Weighting!$P$9&gt;0,B1161,"")</f>
        <v/>
      </c>
      <c r="B1161" s="50" t="e">
        <f>Weighting!$C$9</f>
        <v>#DIV/0!</v>
      </c>
      <c r="C1161" t="e">
        <f>Weighting!$F$9</f>
        <v>#NUM!</v>
      </c>
      <c r="D1161" t="e">
        <f>IF(C1161=1,'Data Transformation'!$G$3+0.5*'Data Transformation'!$W$25,IF(C1162=1,D1162-'Data Transformation'!$W$25,FALSE))</f>
        <v>#NUM!</v>
      </c>
      <c r="E1161">
        <f t="array" ref="E1161">IF(ISLOGICAL(D1161),"",FREQUENCY(IF('Data Transformation'!$B$425:$B$8425='Bin Analysis'!$B1155,'Data Transformation'!$G$425:$G$8425),D1161))</f>
        <v>2001</v>
      </c>
      <c r="F1161">
        <f t="shared" si="144"/>
        <v>0</v>
      </c>
      <c r="G1161">
        <f>Weighting!$H$9</f>
        <v>0</v>
      </c>
      <c r="H1161">
        <f t="array" ref="H1161">FREQUENCY(IF('Data Transformation'!$B$4:$B$8425=B1155,'Data Transformation'!$G$4:$G$8425),'Bin Analysis'!$B1161)</f>
        <v>2073</v>
      </c>
      <c r="I1161">
        <f t="shared" si="145"/>
        <v>0</v>
      </c>
      <c r="J1161">
        <f t="shared" si="146"/>
        <v>0</v>
      </c>
      <c r="K1161">
        <f>J1161*Weighting!$W$9</f>
        <v>0</v>
      </c>
      <c r="M1161" s="14"/>
    </row>
    <row r="1162" spans="1:25" x14ac:dyDescent="0.25">
      <c r="A1162" s="32" t="str">
        <f>IF(Weighting!$P$10&gt;0,B1162,"")</f>
        <v/>
      </c>
      <c r="B1162" t="e">
        <f>Weighting!$C$10</f>
        <v>#DIV/0!</v>
      </c>
      <c r="C1162" t="e">
        <f>Weighting!$F$10</f>
        <v>#NUM!</v>
      </c>
      <c r="D1162" t="e">
        <f>IF(C1162=1,'Data Transformation'!$G$3+0.5*'Data Transformation'!$W$25,IF(C1163=1,D1163-'Data Transformation'!$W$25,FALSE))</f>
        <v>#NUM!</v>
      </c>
      <c r="E1162">
        <f t="array" ref="E1162">IF(ISLOGICAL(D1162),"",FREQUENCY(IF('Data Transformation'!$B$425:$B$8425='Bin Analysis'!$B1155,'Data Transformation'!$G$425:$G$8425),D1162))</f>
        <v>2001</v>
      </c>
      <c r="F1162">
        <f t="shared" si="144"/>
        <v>0</v>
      </c>
      <c r="G1162">
        <f>Weighting!$H$10</f>
        <v>0</v>
      </c>
      <c r="H1162">
        <f t="array" ref="H1162">FREQUENCY(IF('Data Transformation'!$B$4:$B$8425=B1155,'Data Transformation'!$G$4:$G$8425),'Bin Analysis'!$B1162)</f>
        <v>2073</v>
      </c>
      <c r="I1162">
        <f t="shared" si="145"/>
        <v>0</v>
      </c>
      <c r="J1162">
        <f t="shared" si="146"/>
        <v>0</v>
      </c>
      <c r="K1162">
        <f>J1162*Weighting!$W$10</f>
        <v>0</v>
      </c>
      <c r="M1162" s="14"/>
    </row>
    <row r="1163" spans="1:25" x14ac:dyDescent="0.25">
      <c r="A1163" s="32" t="str">
        <f>IF(Weighting!$P$11&gt;0,B1163,"")</f>
        <v/>
      </c>
      <c r="B1163" t="e">
        <f>Weighting!$C$11</f>
        <v>#DIV/0!</v>
      </c>
      <c r="C1163" t="e">
        <f>Weighting!$F$11</f>
        <v>#NUM!</v>
      </c>
      <c r="D1163" t="e">
        <f>IF(C1163=1,'Data Transformation'!$G$3+0.5*'Data Transformation'!$W$25,IF(C1164=1,D1164-'Data Transformation'!$W$25,FALSE))</f>
        <v>#NUM!</v>
      </c>
      <c r="E1163">
        <f t="array" ref="E1163">IF(ISLOGICAL(D1163),"",FREQUENCY(IF('Data Transformation'!$B$425:$B$8425='Bin Analysis'!$B1155,'Data Transformation'!$G$425:$G$8425),D1163))</f>
        <v>2001</v>
      </c>
      <c r="F1163">
        <f t="shared" si="144"/>
        <v>0</v>
      </c>
      <c r="G1163">
        <f>Weighting!$H$11</f>
        <v>0</v>
      </c>
      <c r="H1163">
        <f t="array" ref="H1163">FREQUENCY(IF('Data Transformation'!$B$4:$B$8425=B1155,'Data Transformation'!$G$4:$G$8425),'Bin Analysis'!$B1163)</f>
        <v>2073</v>
      </c>
      <c r="I1163">
        <f t="shared" si="145"/>
        <v>0</v>
      </c>
      <c r="J1163">
        <f t="shared" si="146"/>
        <v>0</v>
      </c>
      <c r="K1163">
        <f>J1163*Weighting!$W$11</f>
        <v>0</v>
      </c>
      <c r="M1163" s="14"/>
    </row>
    <row r="1164" spans="1:25" x14ac:dyDescent="0.25">
      <c r="A1164" s="32" t="str">
        <f>IF(Weighting!$P$12&gt;0,B1164,"")</f>
        <v/>
      </c>
      <c r="B1164" t="e">
        <f>Weighting!$C$12</f>
        <v>#DIV/0!</v>
      </c>
      <c r="C1164" t="e">
        <f>Weighting!$F$12</f>
        <v>#NUM!</v>
      </c>
      <c r="D1164" t="e">
        <f>IF(C1164=1,'Data Transformation'!$G$3+0.5*'Data Transformation'!$W$25,IF(C1165=1,D1165-'Data Transformation'!$W$25,FALSE))</f>
        <v>#NUM!</v>
      </c>
      <c r="E1164">
        <f t="array" ref="E1164">IF(ISLOGICAL(D1164),"",FREQUENCY(IF('Data Transformation'!$B$425:$B$8425='Bin Analysis'!$B1155,'Data Transformation'!$G$425:$G$8425),D1164))</f>
        <v>2001</v>
      </c>
      <c r="F1164">
        <f t="shared" si="144"/>
        <v>0</v>
      </c>
      <c r="G1164">
        <f>Weighting!$H$12</f>
        <v>0</v>
      </c>
      <c r="H1164">
        <f t="array" ref="H1164">FREQUENCY(IF('Data Transformation'!$B$4:$B$8425=B1155,'Data Transformation'!$G$4:$G$8425),'Bin Analysis'!$B1164)</f>
        <v>2073</v>
      </c>
      <c r="I1164">
        <f t="shared" si="145"/>
        <v>0</v>
      </c>
      <c r="J1164">
        <f t="shared" si="146"/>
        <v>0</v>
      </c>
      <c r="K1164">
        <f>J1164*Weighting!$W$12</f>
        <v>0</v>
      </c>
      <c r="M1164" s="14"/>
    </row>
    <row r="1165" spans="1:25" x14ac:dyDescent="0.25">
      <c r="A1165" s="32" t="str">
        <f>IF(Weighting!$P$13&gt;0,B1165,"")</f>
        <v/>
      </c>
      <c r="B1165" t="e">
        <f>Weighting!$C$13</f>
        <v>#DIV/0!</v>
      </c>
      <c r="C1165" t="e">
        <f>Weighting!$F$13</f>
        <v>#NUM!</v>
      </c>
      <c r="D1165" t="e">
        <f>IF(C1165=1,'Data Transformation'!$G$3+0.5*'Data Transformation'!$W$25,IF(C1166=1,D1166-'Data Transformation'!$W$25,FALSE))</f>
        <v>#NUM!</v>
      </c>
      <c r="E1165">
        <f t="array" ref="E1165">IF(ISLOGICAL(D1165),"",FREQUENCY(IF('Data Transformation'!$B$425:$B$8425='Bin Analysis'!$B1155,'Data Transformation'!$G$425:$G$8425),D1165))</f>
        <v>2001</v>
      </c>
      <c r="F1165">
        <f t="shared" si="144"/>
        <v>0</v>
      </c>
      <c r="G1165">
        <f>Weighting!$H$13</f>
        <v>0</v>
      </c>
      <c r="H1165">
        <f t="array" ref="H1165">FREQUENCY(IF('Data Transformation'!$B$4:$B$8425=B1155,'Data Transformation'!$G$4:$G$8425),'Bin Analysis'!$B1165)</f>
        <v>2073</v>
      </c>
      <c r="I1165">
        <f t="shared" si="145"/>
        <v>0</v>
      </c>
      <c r="J1165">
        <f t="shared" si="146"/>
        <v>0</v>
      </c>
      <c r="K1165">
        <f>J1165*Weighting!$W$13</f>
        <v>0</v>
      </c>
      <c r="M1165" s="14"/>
    </row>
    <row r="1166" spans="1:25" x14ac:dyDescent="0.25">
      <c r="A1166" s="32" t="str">
        <f>IF(Weighting!$P$14&gt;0,B1166,"")</f>
        <v/>
      </c>
      <c r="B1166" t="e">
        <f>Weighting!$C$14</f>
        <v>#DIV/0!</v>
      </c>
      <c r="C1166" t="e">
        <f>Weighting!$F$14</f>
        <v>#NUM!</v>
      </c>
      <c r="D1166" t="e">
        <f>IF(C1166=1,'Data Transformation'!$G$3+0.5*'Data Transformation'!$W$25,IF(C1167=1,D1167-'Data Transformation'!$W$25,FALSE))</f>
        <v>#NUM!</v>
      </c>
      <c r="E1166">
        <f t="array" ref="E1166">IF(ISLOGICAL(D1166),"",FREQUENCY(IF('Data Transformation'!$B$425:$B$8425='Bin Analysis'!$B1155,'Data Transformation'!$G$425:$G$8425),D1166))</f>
        <v>2001</v>
      </c>
      <c r="F1166">
        <f t="shared" si="144"/>
        <v>0</v>
      </c>
      <c r="G1166">
        <f>Weighting!$H$14</f>
        <v>0</v>
      </c>
      <c r="H1166">
        <f t="array" ref="H1166">FREQUENCY(IF('Data Transformation'!$B$4:$B$8425=B1155,'Data Transformation'!$G$4:$G$8425),'Bin Analysis'!$B1166)</f>
        <v>2073</v>
      </c>
      <c r="I1166">
        <f t="shared" si="145"/>
        <v>0</v>
      </c>
      <c r="J1166">
        <f t="shared" si="146"/>
        <v>0</v>
      </c>
      <c r="K1166">
        <f>J1166*Weighting!$W$14</f>
        <v>0</v>
      </c>
      <c r="M1166" s="14"/>
    </row>
    <row r="1167" spans="1:25" x14ac:dyDescent="0.25">
      <c r="A1167" s="32" t="str">
        <f>IF(Weighting!$P$15&gt;0,B1167,"")</f>
        <v/>
      </c>
      <c r="B1167" t="e">
        <f>Weighting!$C$15</f>
        <v>#DIV/0!</v>
      </c>
      <c r="C1167" t="e">
        <f>Weighting!$F$15</f>
        <v>#NUM!</v>
      </c>
      <c r="D1167" t="e">
        <f>IF(C1167=1,'Data Transformation'!$G$3+0.5*'Data Transformation'!$W$25,IF(C1168=1,D1168-'Data Transformation'!$W$25,FALSE))</f>
        <v>#NUM!</v>
      </c>
      <c r="E1167">
        <f t="array" ref="E1167">IF(ISLOGICAL(D1167),"",FREQUENCY(IF('Data Transformation'!$B$425:$B$8425='Bin Analysis'!$B1155,'Data Transformation'!$G$425:$G$8425),D1167))</f>
        <v>2001</v>
      </c>
      <c r="F1167">
        <f t="shared" si="144"/>
        <v>0</v>
      </c>
      <c r="G1167">
        <f>Weighting!$H$15</f>
        <v>0</v>
      </c>
      <c r="H1167">
        <f t="array" ref="H1167">FREQUENCY(IF('Data Transformation'!$B$4:$B$8425=B1155,'Data Transformation'!$G$4:$G$8425),'Bin Analysis'!$B1167)</f>
        <v>2073</v>
      </c>
      <c r="I1167">
        <f t="shared" si="145"/>
        <v>0</v>
      </c>
      <c r="J1167">
        <f t="shared" si="146"/>
        <v>0</v>
      </c>
      <c r="K1167">
        <f>J1167*Weighting!$W$15</f>
        <v>0</v>
      </c>
      <c r="M1167" s="14"/>
    </row>
    <row r="1168" spans="1:25" x14ac:dyDescent="0.25">
      <c r="A1168" s="32" t="str">
        <f>IF(Weighting!$P$16&gt;0,B1168,"")</f>
        <v/>
      </c>
      <c r="B1168" t="e">
        <f>Weighting!$C$16</f>
        <v>#DIV/0!</v>
      </c>
      <c r="C1168" t="e">
        <f>Weighting!$F$16</f>
        <v>#NUM!</v>
      </c>
      <c r="D1168" t="e">
        <f>IF(C1168=1,'Data Transformation'!$G$3+0.5*'Data Transformation'!$W$25,IF(C1169=1,D1169-'Data Transformation'!$W$25,FALSE))</f>
        <v>#NUM!</v>
      </c>
      <c r="E1168">
        <f t="array" ref="E1168">IF(ISLOGICAL(D1168),"",FREQUENCY(IF('Data Transformation'!$B$425:$B$8425='Bin Analysis'!$B1155,'Data Transformation'!$G$425:$G$8425),D1168))</f>
        <v>2001</v>
      </c>
      <c r="F1168">
        <f t="shared" si="144"/>
        <v>0</v>
      </c>
      <c r="G1168">
        <f>Weighting!$H$16</f>
        <v>0</v>
      </c>
      <c r="H1168">
        <f t="array" ref="H1168">FREQUENCY(IF('Data Transformation'!$B$4:$B$8425=B1155,'Data Transformation'!$G$4:$G$8425),'Bin Analysis'!$B1168)</f>
        <v>2073</v>
      </c>
      <c r="I1168">
        <f t="shared" si="145"/>
        <v>0</v>
      </c>
      <c r="J1168">
        <f t="shared" si="146"/>
        <v>0</v>
      </c>
      <c r="K1168">
        <f>J1168*Weighting!$W$16</f>
        <v>0</v>
      </c>
      <c r="M1168" s="14"/>
    </row>
    <row r="1169" spans="1:25" x14ac:dyDescent="0.25">
      <c r="A1169" s="32" t="str">
        <f>IF(Weighting!$P$17&gt;0,B1169,"")</f>
        <v/>
      </c>
      <c r="B1169" t="e">
        <f>Weighting!$C$17</f>
        <v>#DIV/0!</v>
      </c>
      <c r="C1169" t="e">
        <f>Weighting!$F$17</f>
        <v>#NUM!</v>
      </c>
      <c r="D1169" t="e">
        <f>IF(C1169=1,'Data Transformation'!$G$3+0.5*'Data Transformation'!$W$25,IF(C1170=1,D1170-'Data Transformation'!$W$25,FALSE))</f>
        <v>#NUM!</v>
      </c>
      <c r="E1169">
        <f t="array" ref="E1169">IF(ISLOGICAL(D1169),"",FREQUENCY(IF('Data Transformation'!$B$425:$B$8425='Bin Analysis'!$B1155,'Data Transformation'!$G$425:$G$8425),D1169))</f>
        <v>2001</v>
      </c>
      <c r="F1169">
        <f t="shared" si="144"/>
        <v>0</v>
      </c>
      <c r="G1169">
        <f>Weighting!$H$17</f>
        <v>0</v>
      </c>
      <c r="H1169">
        <f t="array" ref="H1169">FREQUENCY(IF('Data Transformation'!$B$4:$B$8425=B1155,'Data Transformation'!$G$4:$G$8425),'Bin Analysis'!$B1169)</f>
        <v>2073</v>
      </c>
      <c r="I1169">
        <f t="shared" si="145"/>
        <v>0</v>
      </c>
      <c r="J1169">
        <f t="shared" si="146"/>
        <v>0</v>
      </c>
      <c r="K1169">
        <f>J1169*Weighting!$W$17</f>
        <v>0</v>
      </c>
      <c r="M1169" s="14"/>
    </row>
    <row r="1170" spans="1:25" x14ac:dyDescent="0.25">
      <c r="A1170" s="32" t="str">
        <f>IF(Weighting!$P$18&gt;0,B1170,"")</f>
        <v/>
      </c>
      <c r="B1170" t="e">
        <f>Weighting!$C$18</f>
        <v>#DIV/0!</v>
      </c>
      <c r="C1170" t="e">
        <f>Weighting!$F$18</f>
        <v>#NUM!</v>
      </c>
      <c r="D1170" t="e">
        <f>IF(C1170=1,'Data Transformation'!$G$3+0.5*'Data Transformation'!$W$25,IF(C1171=1,D1171-'Data Transformation'!$W$25,FALSE))</f>
        <v>#NUM!</v>
      </c>
      <c r="E1170">
        <f t="array" ref="E1170">IF(ISLOGICAL(D1170),"",FREQUENCY(IF('Data Transformation'!$B$425:$B$8425='Bin Analysis'!$B1155,'Data Transformation'!$G$425:$G$8425),D1170))</f>
        <v>2001</v>
      </c>
      <c r="F1170">
        <f t="shared" si="144"/>
        <v>0</v>
      </c>
      <c r="G1170">
        <f>Weighting!$H$18</f>
        <v>0</v>
      </c>
      <c r="H1170">
        <f t="array" ref="H1170">FREQUENCY(IF('Data Transformation'!$B$4:$B$8425=B1155,'Data Transformation'!$G$4:$G$8425),'Bin Analysis'!$B1170)</f>
        <v>2073</v>
      </c>
      <c r="I1170">
        <f t="shared" si="145"/>
        <v>0</v>
      </c>
      <c r="J1170">
        <f t="shared" si="146"/>
        <v>0</v>
      </c>
      <c r="K1170">
        <f>J1170*Weighting!$W$18</f>
        <v>0</v>
      </c>
      <c r="M1170" s="14"/>
    </row>
    <row r="1171" spans="1:25" x14ac:dyDescent="0.25">
      <c r="A1171" s="32" t="str">
        <f>IF(Weighting!$P$19&gt;0,B1171,"")</f>
        <v/>
      </c>
      <c r="B1171" t="e">
        <f>Weighting!$C$19</f>
        <v>#DIV/0!</v>
      </c>
      <c r="C1171" t="e">
        <f>Weighting!$F$19</f>
        <v>#NUM!</v>
      </c>
      <c r="D1171" t="e">
        <f>IF(C1171=1,'Data Transformation'!$G$3+0.5*'Data Transformation'!$W$25,IF(C1172=1,D1172-'Data Transformation'!$W$25,FALSE))</f>
        <v>#NUM!</v>
      </c>
      <c r="E1171">
        <f t="array" ref="E1171">IF(ISLOGICAL(D1171),"",FREQUENCY(IF('Data Transformation'!$B$425:$B$8425='Bin Analysis'!$B1155,'Data Transformation'!$G$425:$G$8425),D1171))</f>
        <v>2001</v>
      </c>
      <c r="F1171">
        <f t="shared" si="144"/>
        <v>0</v>
      </c>
      <c r="G1171">
        <f>Weighting!$H$19</f>
        <v>0</v>
      </c>
      <c r="H1171">
        <f t="array" ref="H1171">FREQUENCY(IF('Data Transformation'!$B$4:$B$8425=B1155,'Data Transformation'!$G$4:$G$8425),'Bin Analysis'!$B1171)</f>
        <v>2073</v>
      </c>
      <c r="I1171">
        <f t="shared" si="145"/>
        <v>0</v>
      </c>
      <c r="J1171">
        <f t="shared" si="146"/>
        <v>0</v>
      </c>
      <c r="K1171">
        <f>J1171*Weighting!$W$19</f>
        <v>0</v>
      </c>
      <c r="M1171" s="14"/>
    </row>
    <row r="1172" spans="1:25" x14ac:dyDescent="0.25">
      <c r="A1172" s="32" t="str">
        <f>IF(Weighting!$P$20&gt;0,B1172,"")</f>
        <v/>
      </c>
      <c r="B1172" t="e">
        <f>Weighting!$C$20</f>
        <v>#DIV/0!</v>
      </c>
      <c r="C1172" t="e">
        <f>Weighting!$F$20</f>
        <v>#NUM!</v>
      </c>
      <c r="D1172" t="e">
        <f>IF(C1172=1,'Data Transformation'!$G$3+0.5*'Data Transformation'!$W$25,IF(C1173=1,D1173-'Data Transformation'!$W$25,FALSE))</f>
        <v>#NUM!</v>
      </c>
      <c r="E1172">
        <f t="array" ref="E1172">IF(ISLOGICAL(D1172),"",FREQUENCY(IF('Data Transformation'!$B$425:$B$8425='Bin Analysis'!$B1155,'Data Transformation'!$G$425:$G$8425),D1172))</f>
        <v>2001</v>
      </c>
      <c r="F1172">
        <f t="shared" si="144"/>
        <v>0</v>
      </c>
      <c r="G1172">
        <f>Weighting!$H$20</f>
        <v>0</v>
      </c>
      <c r="H1172">
        <f t="array" ref="H1172">FREQUENCY(IF('Data Transformation'!$B$4:$B$8425=B1155,'Data Transformation'!$G$4:$G$8425),'Bin Analysis'!$B1172)</f>
        <v>2073</v>
      </c>
      <c r="I1172">
        <f t="shared" si="145"/>
        <v>0</v>
      </c>
      <c r="J1172">
        <f t="shared" si="146"/>
        <v>0</v>
      </c>
      <c r="K1172">
        <f>J1172*Weighting!$W$20</f>
        <v>0</v>
      </c>
      <c r="M1172" s="14"/>
    </row>
    <row r="1173" spans="1:25" x14ac:dyDescent="0.25">
      <c r="A1173" s="32" t="str">
        <f>IF(Weighting!$P$21&gt;0,B1173,"")</f>
        <v/>
      </c>
      <c r="B1173" t="e">
        <f>Weighting!$C$21</f>
        <v>#DIV/0!</v>
      </c>
      <c r="C1173" t="e">
        <f>Weighting!$F$21</f>
        <v>#NUM!</v>
      </c>
      <c r="D1173" t="e">
        <f>IF(C1173=1,'Data Transformation'!$G$3+0.5*'Data Transformation'!$W$25,IF(C1174=1,D1174-'Data Transformation'!$W$25,FALSE))</f>
        <v>#NUM!</v>
      </c>
      <c r="E1173">
        <f t="array" ref="E1173">IF(ISLOGICAL(D1173),"",FREQUENCY(IF('Data Transformation'!$B$425:$B$8425='Bin Analysis'!$B1155,'Data Transformation'!$G$425:$G$8425),D1173))</f>
        <v>2001</v>
      </c>
      <c r="F1173">
        <f t="shared" si="144"/>
        <v>0</v>
      </c>
      <c r="G1173">
        <f>Weighting!$H$21</f>
        <v>0</v>
      </c>
      <c r="H1173">
        <f t="array" ref="H1173">FREQUENCY(IF('Data Transformation'!$B$4:$B$8425=B1155,'Data Transformation'!$G$4:$G$8425),'Bin Analysis'!$B1173)</f>
        <v>2073</v>
      </c>
      <c r="I1173">
        <f t="shared" si="145"/>
        <v>0</v>
      </c>
      <c r="J1173">
        <f t="shared" si="146"/>
        <v>0</v>
      </c>
      <c r="K1173">
        <f>J1173*Weighting!$W$21</f>
        <v>0</v>
      </c>
      <c r="M1173" s="14"/>
    </row>
    <row r="1174" spans="1:25" x14ac:dyDescent="0.25">
      <c r="A1174" s="32" t="str">
        <f>IF(Weighting!$P$22&gt;0,B1174,"")</f>
        <v/>
      </c>
      <c r="B1174" t="e">
        <f>Weighting!$C$22</f>
        <v>#DIV/0!</v>
      </c>
      <c r="C1174" t="e">
        <f>Weighting!$F$22</f>
        <v>#NUM!</v>
      </c>
      <c r="D1174" t="e">
        <f>IF(C1174=1,'Data Transformation'!$G$3+0.5*'Data Transformation'!$W$25,IF(C1175=1,D1175-'Data Transformation'!$W$25,FALSE))</f>
        <v>#NUM!</v>
      </c>
      <c r="E1174">
        <f t="array" ref="E1174">IF(ISLOGICAL(D1174),"",FREQUENCY(IF('Data Transformation'!$B$425:$B$8425='Bin Analysis'!$B1155,'Data Transformation'!$G$425:$G$8425),D1174))</f>
        <v>2001</v>
      </c>
      <c r="F1174">
        <f t="shared" si="144"/>
        <v>0</v>
      </c>
      <c r="G1174">
        <f>Weighting!$H$22</f>
        <v>0</v>
      </c>
      <c r="H1174">
        <f t="array" ref="H1174">FREQUENCY(IF('Data Transformation'!$B$4:$B$8425=B1155,'Data Transformation'!$G$4:$G$8425),'Bin Analysis'!$B1174)</f>
        <v>2073</v>
      </c>
      <c r="I1174">
        <f t="shared" si="145"/>
        <v>0</v>
      </c>
      <c r="J1174">
        <f t="shared" si="146"/>
        <v>0</v>
      </c>
      <c r="K1174">
        <f>J1174*Weighting!$W$22</f>
        <v>0</v>
      </c>
      <c r="M1174" s="14"/>
    </row>
    <row r="1175" spans="1:25" x14ac:dyDescent="0.25">
      <c r="A1175" s="32" t="str">
        <f>IF(Weighting!$P$23&gt;0,B1175,"")</f>
        <v/>
      </c>
      <c r="B1175" t="e">
        <f>Weighting!$C$23</f>
        <v>#DIV/0!</v>
      </c>
      <c r="C1175" t="e">
        <f>Weighting!$F$23</f>
        <v>#NUM!</v>
      </c>
      <c r="D1175" t="e">
        <f>IF(C1175=1,'Data Transformation'!$G$3+0.5*'Data Transformation'!$W$25,IF(C1176=1,D1176-'Data Transformation'!$W$25,FALSE))</f>
        <v>#NUM!</v>
      </c>
      <c r="E1175">
        <f t="array" ref="E1175">IF(ISLOGICAL(D1175),"",FREQUENCY(IF('Data Transformation'!$B$425:$B$8425='Bin Analysis'!$B1155,'Data Transformation'!$G$425:$G$8425),D1175))</f>
        <v>2001</v>
      </c>
      <c r="F1175">
        <f t="shared" si="144"/>
        <v>0</v>
      </c>
      <c r="G1175">
        <f>Weighting!$H$23</f>
        <v>0</v>
      </c>
      <c r="H1175">
        <f t="array" ref="H1175">FREQUENCY(IF('Data Transformation'!$B$4:$B$8425=B1155,'Data Transformation'!$G$4:$G$8425),'Bin Analysis'!$B1175)</f>
        <v>2073</v>
      </c>
      <c r="I1175">
        <f t="shared" si="145"/>
        <v>0</v>
      </c>
      <c r="J1175">
        <f t="shared" si="146"/>
        <v>0</v>
      </c>
      <c r="K1175">
        <f>J1175*Weighting!$W$23</f>
        <v>0</v>
      </c>
      <c r="M1175" s="14"/>
    </row>
    <row r="1176" spans="1:25" x14ac:dyDescent="0.25">
      <c r="A1176" s="32" t="str">
        <f>IF(Weighting!$P$24&gt;0,B1176,"")</f>
        <v/>
      </c>
      <c r="B1176" t="e">
        <f>Weighting!$C$24</f>
        <v>#DIV/0!</v>
      </c>
      <c r="C1176" t="e">
        <f>Weighting!$F$24</f>
        <v>#NUM!</v>
      </c>
      <c r="D1176" t="e">
        <f>IF(C1176=1,'Data Transformation'!$G$3+0.5*'Data Transformation'!$W$25,IF(C1177=1,D1177-'Data Transformation'!$W$25,FALSE))</f>
        <v>#NUM!</v>
      </c>
      <c r="E1176">
        <f t="array" ref="E1176">IF(ISLOGICAL(D1176),"",FREQUENCY(IF('Data Transformation'!$B$425:$B$8425='Bin Analysis'!$B1155,'Data Transformation'!$G$425:$G$8425),D1176))</f>
        <v>2001</v>
      </c>
      <c r="F1176">
        <f t="shared" si="144"/>
        <v>0</v>
      </c>
      <c r="G1176">
        <f>Weighting!$H$24</f>
        <v>0</v>
      </c>
      <c r="H1176">
        <f t="array" ref="H1176">FREQUENCY(IF('Data Transformation'!$B$4:$B$8425=B1155,'Data Transformation'!$G$4:$G$8425),'Bin Analysis'!$B1176)</f>
        <v>2073</v>
      </c>
      <c r="I1176">
        <f t="shared" si="145"/>
        <v>0</v>
      </c>
      <c r="J1176">
        <f t="shared" si="146"/>
        <v>0</v>
      </c>
      <c r="K1176">
        <f>J1176*Weighting!$W$24</f>
        <v>0</v>
      </c>
      <c r="M1176" s="14"/>
    </row>
    <row r="1177" spans="1:25" x14ac:dyDescent="0.25">
      <c r="A1177" s="32" t="str">
        <f>IF(Weighting!$P$25&gt;0,B1177,"")</f>
        <v/>
      </c>
      <c r="B1177" t="e">
        <f>Weighting!$C$25</f>
        <v>#DIV/0!</v>
      </c>
      <c r="C1177" t="e">
        <f>Weighting!$F$25</f>
        <v>#NUM!</v>
      </c>
      <c r="D1177" t="e">
        <f>IF(C1177=1,'Data Transformation'!$G$3+0.5*'Data Transformation'!$W$25,IF(C1178=1,D1178-'Data Transformation'!$W$25,FALSE))</f>
        <v>#NUM!</v>
      </c>
      <c r="E1177">
        <f t="array" ref="E1177">IF(ISLOGICAL(D1177),"",FREQUENCY(IF('Data Transformation'!$B$425:$B$8425='Bin Analysis'!$B1155,'Data Transformation'!$G$425:$G$8425),D1177))</f>
        <v>2001</v>
      </c>
      <c r="F1177">
        <f t="shared" si="144"/>
        <v>0</v>
      </c>
      <c r="G1177">
        <f>Weighting!$H$25</f>
        <v>0</v>
      </c>
      <c r="H1177">
        <f t="array" ref="H1177">FREQUENCY(IF('Data Transformation'!$B$4:$B$8425=B1155,'Data Transformation'!$G$4:$G$8425),'Bin Analysis'!$B1177)</f>
        <v>2073</v>
      </c>
      <c r="I1177">
        <f t="shared" si="145"/>
        <v>0</v>
      </c>
      <c r="J1177">
        <f t="shared" si="146"/>
        <v>0</v>
      </c>
      <c r="K1177">
        <f>J1177*Weighting!$W$25</f>
        <v>0</v>
      </c>
      <c r="M1177" s="14"/>
    </row>
    <row r="1178" spans="1:25" x14ac:dyDescent="0.25">
      <c r="O1178"/>
      <c r="P1178"/>
      <c r="Q1178"/>
      <c r="R1178"/>
    </row>
    <row r="1179" spans="1:25" ht="23.25" x14ac:dyDescent="0.35">
      <c r="A1179" s="21" t="s">
        <v>0</v>
      </c>
      <c r="B1179" s="21" t="str">
        <f>IFERROR(VLOOKUP(C1179,'Data Transformation'!$L$6:$M$426,2,FALSE),"")</f>
        <v/>
      </c>
      <c r="C1179" s="21">
        <f>C1155+1</f>
        <v>49</v>
      </c>
      <c r="D1179" s="21"/>
      <c r="E1179" s="21"/>
      <c r="F1179" s="21"/>
      <c r="G1179" s="21"/>
      <c r="H1179" s="22"/>
      <c r="I1179" s="22"/>
      <c r="J1179" s="22"/>
      <c r="K1179" s="21"/>
      <c r="L1179" s="21" t="str">
        <f>B1179</f>
        <v/>
      </c>
      <c r="M1179" s="23" t="e">
        <f>INDEX('Data Transformation'!$O$4:$O$424,MATCH($B1179,'Data Transformation'!$M$4:$M$424,0),MATCH($M$2,'Data Transformation'!$O$3,0))</f>
        <v>#N/A</v>
      </c>
      <c r="N1179" s="27" t="e">
        <f>IF('Input and Summary Results'!$J$16="minimum",'Bin Analysis'!X1180/(M1179-1),'Bin Analysis'!Y1179/('Bin Analysis'!M1179-1))</f>
        <v>#N/A</v>
      </c>
      <c r="O1179" s="27" t="e">
        <f>IF(M1179=FALSE,NA(),(VLOOKUP(1,C1182:K1201,4,FALSE))/(M1179-1))</f>
        <v>#N/A</v>
      </c>
      <c r="P1179" s="27" t="e">
        <f>IF(M1179=FALSE,NA(),SUM(J1182:J1201)/Weighting!$S$5)</f>
        <v>#N/A</v>
      </c>
      <c r="Q1179" s="27" t="e">
        <f>IF(M1179=FALSE,NA(),SUM(K1182:K1201)/Weighting!$S$6)</f>
        <v>#N/A</v>
      </c>
      <c r="R1179" s="27" t="e">
        <f>IF(M1179=FALSE,NA(),(VLOOKUP(1,G1182:K1201,3,FALSE))/(M1179-1))</f>
        <v>#N/A</v>
      </c>
      <c r="S1179" s="22" t="e">
        <f>IF(M1179=FALSE,NA(),IF(SUM(J1182:J1201)=2,"yes","no"))</f>
        <v>#N/A</v>
      </c>
      <c r="X1179" s="2" cm="2">
        <f t="array" ref="X1179:X1180">FREQUENCY(IF('Data Transformation'!$B$425:$B$6424='Bin Analysis'!L1179,'Data Transformation'!$G$425:$G$6424),'Data Transformation'!$U$11)</f>
        <v>0</v>
      </c>
      <c r="Y1179" s="2" cm="2">
        <f t="array" ref="Y1179:Y1180">FREQUENCY(IF('Data Transformation'!$B$425:$B$6424='Bin Analysis'!L1179,'Data Transformation'!$G$425:$G$6424),'Data Transformation'!$U$12)</f>
        <v>0</v>
      </c>
    </row>
    <row r="1180" spans="1:25" x14ac:dyDescent="0.25">
      <c r="A1180" s="14" t="s">
        <v>67</v>
      </c>
      <c r="B1180" t="s">
        <v>47</v>
      </c>
      <c r="C1180" t="s">
        <v>5</v>
      </c>
      <c r="D1180" t="s">
        <v>100</v>
      </c>
      <c r="E1180" t="s">
        <v>101</v>
      </c>
      <c r="F1180" t="s">
        <v>102</v>
      </c>
      <c r="G1180" t="s">
        <v>70</v>
      </c>
      <c r="H1180" t="s">
        <v>31</v>
      </c>
      <c r="I1180" t="s">
        <v>32</v>
      </c>
      <c r="J1180" t="s">
        <v>46</v>
      </c>
      <c r="K1180" s="14" t="s">
        <v>45</v>
      </c>
      <c r="M1180" s="14"/>
      <c r="X1180" s="2">
        <v>0</v>
      </c>
      <c r="Y1180" s="2">
        <v>0</v>
      </c>
    </row>
    <row r="1181" spans="1:25" x14ac:dyDescent="0.25">
      <c r="A1181" s="32"/>
      <c r="D1181" t="e">
        <f>IF(C1181=1,'Data Transformation'!$G$3+0.5*'Data Transformation'!$W$25,IF(C1182=1,D1182-'Data Transformation'!$W$25,FALSE))</f>
        <v>#NUM!</v>
      </c>
      <c r="E1181">
        <f t="array" ref="E1181">IF(ISLOGICAL(D1181),"",FREQUENCY(IF('Data Transformation'!$B$425:$B$8425='Bin Analysis'!$B1179,'Data Transformation'!$G$425:$G$8425),D1181))</f>
        <v>2001</v>
      </c>
      <c r="F1181" t="e">
        <f>IF(ISLOGICAL(D1181),"",E1181-E1180)</f>
        <v>#VALUE!</v>
      </c>
      <c r="M1181" s="14"/>
    </row>
    <row r="1182" spans="1:25" x14ac:dyDescent="0.25">
      <c r="A1182" s="32" t="e">
        <f>IF(Weighting!$P$6&gt;0,B1182,"")</f>
        <v>#NUM!</v>
      </c>
      <c r="B1182" t="e">
        <f>Weighting!$C$6</f>
        <v>#DIV/0!</v>
      </c>
      <c r="C1182" t="e">
        <f>Weighting!$F$6</f>
        <v>#NUM!</v>
      </c>
      <c r="D1182" t="e">
        <f>IF(C1182=1,'Data Transformation'!$G$3+0.5*'Data Transformation'!$W$25,IF(C1183=1,D1183-'Data Transformation'!$W$25,FALSE))</f>
        <v>#NUM!</v>
      </c>
      <c r="E1182">
        <f t="array" ref="E1182">IF(ISLOGICAL(D1182),"",FREQUENCY(IF('Data Transformation'!$B$425:$B$8425='Bin Analysis'!$B1179,'Data Transformation'!$G$425:$G$8425),D1182))</f>
        <v>2001</v>
      </c>
      <c r="F1182">
        <f>IF(ISLOGICAL(D1182),"",E1182-E1181)</f>
        <v>0</v>
      </c>
      <c r="G1182">
        <f>Weighting!$H$6</f>
        <v>1</v>
      </c>
      <c r="H1182">
        <f t="array" ref="H1182">FREQUENCY(IF('Data Transformation'!$B$4:$B$8425=B1179,'Data Transformation'!$G$4:$G$8425),'Bin Analysis'!$B1182)</f>
        <v>2073</v>
      </c>
      <c r="I1182">
        <f>H1182-H1181</f>
        <v>2073</v>
      </c>
      <c r="J1182">
        <f>IF(I1182=0,0,1)</f>
        <v>1</v>
      </c>
      <c r="K1182" t="e">
        <f>J1182*Weighting!$W$6</f>
        <v>#NUM!</v>
      </c>
      <c r="M1182" s="14"/>
    </row>
    <row r="1183" spans="1:25" x14ac:dyDescent="0.25">
      <c r="A1183" s="32" t="str">
        <f>IF(Weighting!$P$7&gt;0,B1183,"")</f>
        <v/>
      </c>
      <c r="B1183" t="e">
        <f>Weighting!$C$7</f>
        <v>#DIV/0!</v>
      </c>
      <c r="C1183" t="e">
        <f>Weighting!$F$7</f>
        <v>#NUM!</v>
      </c>
      <c r="D1183" t="e">
        <f>IF(C1183=1,'Data Transformation'!$G$3+0.5*'Data Transformation'!$W$25,IF(C1184=1,D1184-'Data Transformation'!$W$25,FALSE))</f>
        <v>#NUM!</v>
      </c>
      <c r="E1183">
        <f t="array" ref="E1183">IF(ISLOGICAL(D1183),"",FREQUENCY(IF('Data Transformation'!$B$425:$B$8425='Bin Analysis'!$B1179,'Data Transformation'!$G$425:$G$8425),D1183))</f>
        <v>2001</v>
      </c>
      <c r="F1183">
        <f t="shared" ref="F1183:F1201" si="147">IF(ISLOGICAL(D1183),"",E1183-E1182)</f>
        <v>0</v>
      </c>
      <c r="G1183">
        <f>Weighting!$H$7</f>
        <v>0</v>
      </c>
      <c r="H1183">
        <f t="array" ref="H1183">FREQUENCY(IF('Data Transformation'!$B$4:$B$8425=B1179,'Data Transformation'!$G$4:$G$8425),'Bin Analysis'!$B1183)</f>
        <v>2073</v>
      </c>
      <c r="I1183">
        <f t="shared" ref="I1183:I1201" si="148">H1183-H1182</f>
        <v>0</v>
      </c>
      <c r="J1183">
        <f>IF(I1183=0,0,1)</f>
        <v>0</v>
      </c>
      <c r="K1183">
        <f>J1183*Weighting!$W$7</f>
        <v>0</v>
      </c>
      <c r="M1183" s="14"/>
    </row>
    <row r="1184" spans="1:25" x14ac:dyDescent="0.25">
      <c r="A1184" s="32" t="str">
        <f>IF(Weighting!$P$8&gt;0,B1184,"")</f>
        <v/>
      </c>
      <c r="B1184" t="e">
        <f>Weighting!$C$8</f>
        <v>#DIV/0!</v>
      </c>
      <c r="C1184" t="e">
        <f>Weighting!$F$8</f>
        <v>#NUM!</v>
      </c>
      <c r="D1184" t="e">
        <f>IF(C1184=1,'Data Transformation'!$G$3+0.5*'Data Transformation'!$W$25,IF(C1185=1,D1185-'Data Transformation'!$W$25,FALSE))</f>
        <v>#NUM!</v>
      </c>
      <c r="E1184">
        <f t="array" ref="E1184">IF(ISLOGICAL(D1184),"",FREQUENCY(IF('Data Transformation'!$B$425:$B$8425='Bin Analysis'!$B1179,'Data Transformation'!$G$425:$G$8425),D1184))</f>
        <v>2001</v>
      </c>
      <c r="F1184">
        <f t="shared" si="147"/>
        <v>0</v>
      </c>
      <c r="G1184">
        <f>Weighting!$H$8</f>
        <v>0</v>
      </c>
      <c r="H1184">
        <f t="array" ref="H1184">FREQUENCY(IF('Data Transformation'!$B$4:$B$8425=B1179,'Data Transformation'!$G$4:$G$8425),'Bin Analysis'!$B1184)</f>
        <v>2073</v>
      </c>
      <c r="I1184">
        <f t="shared" si="148"/>
        <v>0</v>
      </c>
      <c r="J1184">
        <f t="shared" ref="J1184:J1201" si="149">IF(I1184=0,0,1)</f>
        <v>0</v>
      </c>
      <c r="K1184">
        <f>J1184*Weighting!$W$8</f>
        <v>0</v>
      </c>
      <c r="M1184" s="14"/>
    </row>
    <row r="1185" spans="1:13" x14ac:dyDescent="0.25">
      <c r="A1185" s="32" t="str">
        <f>IF(Weighting!$P$9&gt;0,B1185,"")</f>
        <v/>
      </c>
      <c r="B1185" s="50" t="e">
        <f>Weighting!$C$9</f>
        <v>#DIV/0!</v>
      </c>
      <c r="C1185" t="e">
        <f>Weighting!$F$9</f>
        <v>#NUM!</v>
      </c>
      <c r="D1185" t="e">
        <f>IF(C1185=1,'Data Transformation'!$G$3+0.5*'Data Transformation'!$W$25,IF(C1186=1,D1186-'Data Transformation'!$W$25,FALSE))</f>
        <v>#NUM!</v>
      </c>
      <c r="E1185">
        <f t="array" ref="E1185">IF(ISLOGICAL(D1185),"",FREQUENCY(IF('Data Transformation'!$B$425:$B$8425='Bin Analysis'!$B1179,'Data Transformation'!$G$425:$G$8425),D1185))</f>
        <v>2001</v>
      </c>
      <c r="F1185">
        <f t="shared" si="147"/>
        <v>0</v>
      </c>
      <c r="G1185">
        <f>Weighting!$H$9</f>
        <v>0</v>
      </c>
      <c r="H1185">
        <f t="array" ref="H1185">FREQUENCY(IF('Data Transformation'!$B$4:$B$8425=B1179,'Data Transformation'!$G$4:$G$8425),'Bin Analysis'!$B1185)</f>
        <v>2073</v>
      </c>
      <c r="I1185">
        <f t="shared" si="148"/>
        <v>0</v>
      </c>
      <c r="J1185">
        <f t="shared" si="149"/>
        <v>0</v>
      </c>
      <c r="K1185">
        <f>J1185*Weighting!$W$9</f>
        <v>0</v>
      </c>
      <c r="M1185" s="14"/>
    </row>
    <row r="1186" spans="1:13" x14ac:dyDescent="0.25">
      <c r="A1186" s="32" t="str">
        <f>IF(Weighting!$P$10&gt;0,B1186,"")</f>
        <v/>
      </c>
      <c r="B1186" t="e">
        <f>Weighting!$C$10</f>
        <v>#DIV/0!</v>
      </c>
      <c r="C1186" t="e">
        <f>Weighting!$F$10</f>
        <v>#NUM!</v>
      </c>
      <c r="D1186" t="e">
        <f>IF(C1186=1,'Data Transformation'!$G$3+0.5*'Data Transformation'!$W$25,IF(C1187=1,D1187-'Data Transformation'!$W$25,FALSE))</f>
        <v>#NUM!</v>
      </c>
      <c r="E1186">
        <f t="array" ref="E1186">IF(ISLOGICAL(D1186),"",FREQUENCY(IF('Data Transformation'!$B$425:$B$8425='Bin Analysis'!$B1179,'Data Transformation'!$G$425:$G$8425),D1186))</f>
        <v>2001</v>
      </c>
      <c r="F1186">
        <f t="shared" si="147"/>
        <v>0</v>
      </c>
      <c r="G1186">
        <f>Weighting!$H$10</f>
        <v>0</v>
      </c>
      <c r="H1186">
        <f t="array" ref="H1186">FREQUENCY(IF('Data Transformation'!$B$4:$B$8425=B1179,'Data Transformation'!$G$4:$G$8425),'Bin Analysis'!$B1186)</f>
        <v>2073</v>
      </c>
      <c r="I1186">
        <f t="shared" si="148"/>
        <v>0</v>
      </c>
      <c r="J1186">
        <f t="shared" si="149"/>
        <v>0</v>
      </c>
      <c r="K1186">
        <f>J1186*Weighting!$W$10</f>
        <v>0</v>
      </c>
      <c r="M1186" s="14"/>
    </row>
    <row r="1187" spans="1:13" x14ac:dyDescent="0.25">
      <c r="A1187" s="32" t="str">
        <f>IF(Weighting!$P$11&gt;0,B1187,"")</f>
        <v/>
      </c>
      <c r="B1187" t="e">
        <f>Weighting!$C$11</f>
        <v>#DIV/0!</v>
      </c>
      <c r="C1187" t="e">
        <f>Weighting!$F$11</f>
        <v>#NUM!</v>
      </c>
      <c r="D1187" t="e">
        <f>IF(C1187=1,'Data Transformation'!$G$3+0.5*'Data Transformation'!$W$25,IF(C1188=1,D1188-'Data Transformation'!$W$25,FALSE))</f>
        <v>#NUM!</v>
      </c>
      <c r="E1187">
        <f t="array" ref="E1187">IF(ISLOGICAL(D1187),"",FREQUENCY(IF('Data Transformation'!$B$425:$B$8425='Bin Analysis'!$B1179,'Data Transformation'!$G$425:$G$8425),D1187))</f>
        <v>2001</v>
      </c>
      <c r="F1187">
        <f t="shared" si="147"/>
        <v>0</v>
      </c>
      <c r="G1187">
        <f>Weighting!$H$11</f>
        <v>0</v>
      </c>
      <c r="H1187">
        <f t="array" ref="H1187">FREQUENCY(IF('Data Transformation'!$B$4:$B$8425=B1179,'Data Transformation'!$G$4:$G$8425),'Bin Analysis'!$B1187)</f>
        <v>2073</v>
      </c>
      <c r="I1187">
        <f t="shared" si="148"/>
        <v>0</v>
      </c>
      <c r="J1187">
        <f t="shared" si="149"/>
        <v>0</v>
      </c>
      <c r="K1187">
        <f>J1187*Weighting!$W$11</f>
        <v>0</v>
      </c>
      <c r="M1187" s="14"/>
    </row>
    <row r="1188" spans="1:13" x14ac:dyDescent="0.25">
      <c r="A1188" s="32" t="str">
        <f>IF(Weighting!$P$12&gt;0,B1188,"")</f>
        <v/>
      </c>
      <c r="B1188" t="e">
        <f>Weighting!$C$12</f>
        <v>#DIV/0!</v>
      </c>
      <c r="C1188" t="e">
        <f>Weighting!$F$12</f>
        <v>#NUM!</v>
      </c>
      <c r="D1188" t="e">
        <f>IF(C1188=1,'Data Transformation'!$G$3+0.5*'Data Transformation'!$W$25,IF(C1189=1,D1189-'Data Transformation'!$W$25,FALSE))</f>
        <v>#NUM!</v>
      </c>
      <c r="E1188">
        <f t="array" ref="E1188">IF(ISLOGICAL(D1188),"",FREQUENCY(IF('Data Transformation'!$B$425:$B$8425='Bin Analysis'!$B1179,'Data Transformation'!$G$425:$G$8425),D1188))</f>
        <v>2001</v>
      </c>
      <c r="F1188">
        <f t="shared" si="147"/>
        <v>0</v>
      </c>
      <c r="G1188">
        <f>Weighting!$H$12</f>
        <v>0</v>
      </c>
      <c r="H1188">
        <f t="array" ref="H1188">FREQUENCY(IF('Data Transformation'!$B$4:$B$8425=B1179,'Data Transformation'!$G$4:$G$8425),'Bin Analysis'!$B1188)</f>
        <v>2073</v>
      </c>
      <c r="I1188">
        <f t="shared" si="148"/>
        <v>0</v>
      </c>
      <c r="J1188">
        <f t="shared" si="149"/>
        <v>0</v>
      </c>
      <c r="K1188">
        <f>J1188*Weighting!$W$12</f>
        <v>0</v>
      </c>
      <c r="M1188" s="14"/>
    </row>
    <row r="1189" spans="1:13" x14ac:dyDescent="0.25">
      <c r="A1189" s="32" t="str">
        <f>IF(Weighting!$P$13&gt;0,B1189,"")</f>
        <v/>
      </c>
      <c r="B1189" t="e">
        <f>Weighting!$C$13</f>
        <v>#DIV/0!</v>
      </c>
      <c r="C1189" t="e">
        <f>Weighting!$F$13</f>
        <v>#NUM!</v>
      </c>
      <c r="D1189" t="e">
        <f>IF(C1189=1,'Data Transformation'!$G$3+0.5*'Data Transformation'!$W$25,IF(C1190=1,D1190-'Data Transformation'!$W$25,FALSE))</f>
        <v>#NUM!</v>
      </c>
      <c r="E1189">
        <f t="array" ref="E1189">IF(ISLOGICAL(D1189),"",FREQUENCY(IF('Data Transformation'!$B$425:$B$8425='Bin Analysis'!$B1179,'Data Transformation'!$G$425:$G$8425),D1189))</f>
        <v>2001</v>
      </c>
      <c r="F1189">
        <f t="shared" si="147"/>
        <v>0</v>
      </c>
      <c r="G1189">
        <f>Weighting!$H$13</f>
        <v>0</v>
      </c>
      <c r="H1189">
        <f t="array" ref="H1189">FREQUENCY(IF('Data Transformation'!$B$4:$B$8425=B1179,'Data Transformation'!$G$4:$G$8425),'Bin Analysis'!$B1189)</f>
        <v>2073</v>
      </c>
      <c r="I1189">
        <f t="shared" si="148"/>
        <v>0</v>
      </c>
      <c r="J1189">
        <f t="shared" si="149"/>
        <v>0</v>
      </c>
      <c r="K1189">
        <f>J1189*Weighting!$W$13</f>
        <v>0</v>
      </c>
      <c r="M1189" s="14"/>
    </row>
    <row r="1190" spans="1:13" x14ac:dyDescent="0.25">
      <c r="A1190" s="32" t="str">
        <f>IF(Weighting!$P$14&gt;0,B1190,"")</f>
        <v/>
      </c>
      <c r="B1190" t="e">
        <f>Weighting!$C$14</f>
        <v>#DIV/0!</v>
      </c>
      <c r="C1190" t="e">
        <f>Weighting!$F$14</f>
        <v>#NUM!</v>
      </c>
      <c r="D1190" t="e">
        <f>IF(C1190=1,'Data Transformation'!$G$3+0.5*'Data Transformation'!$W$25,IF(C1191=1,D1191-'Data Transformation'!$W$25,FALSE))</f>
        <v>#NUM!</v>
      </c>
      <c r="E1190">
        <f t="array" ref="E1190">IF(ISLOGICAL(D1190),"",FREQUENCY(IF('Data Transformation'!$B$425:$B$8425='Bin Analysis'!$B1179,'Data Transformation'!$G$425:$G$8425),D1190))</f>
        <v>2001</v>
      </c>
      <c r="F1190">
        <f t="shared" si="147"/>
        <v>0</v>
      </c>
      <c r="G1190">
        <f>Weighting!$H$14</f>
        <v>0</v>
      </c>
      <c r="H1190">
        <f t="array" ref="H1190">FREQUENCY(IF('Data Transformation'!$B$4:$B$8425=B1179,'Data Transformation'!$G$4:$G$8425),'Bin Analysis'!$B1190)</f>
        <v>2073</v>
      </c>
      <c r="I1190">
        <f t="shared" si="148"/>
        <v>0</v>
      </c>
      <c r="J1190">
        <f t="shared" si="149"/>
        <v>0</v>
      </c>
      <c r="K1190">
        <f>J1190*Weighting!$W$14</f>
        <v>0</v>
      </c>
      <c r="M1190" s="14"/>
    </row>
    <row r="1191" spans="1:13" x14ac:dyDescent="0.25">
      <c r="A1191" s="32" t="str">
        <f>IF(Weighting!$P$15&gt;0,B1191,"")</f>
        <v/>
      </c>
      <c r="B1191" t="e">
        <f>Weighting!$C$15</f>
        <v>#DIV/0!</v>
      </c>
      <c r="C1191" t="e">
        <f>Weighting!$F$15</f>
        <v>#NUM!</v>
      </c>
      <c r="D1191" t="e">
        <f>IF(C1191=1,'Data Transformation'!$G$3+0.5*'Data Transformation'!$W$25,IF(C1192=1,D1192-'Data Transformation'!$W$25,FALSE))</f>
        <v>#NUM!</v>
      </c>
      <c r="E1191">
        <f t="array" ref="E1191">IF(ISLOGICAL(D1191),"",FREQUENCY(IF('Data Transformation'!$B$425:$B$8425='Bin Analysis'!$B1179,'Data Transformation'!$G$425:$G$8425),D1191))</f>
        <v>2001</v>
      </c>
      <c r="F1191">
        <f t="shared" si="147"/>
        <v>0</v>
      </c>
      <c r="G1191">
        <f>Weighting!$H$15</f>
        <v>0</v>
      </c>
      <c r="H1191">
        <f t="array" ref="H1191">FREQUENCY(IF('Data Transformation'!$B$4:$B$8425=B1179,'Data Transformation'!$G$4:$G$8425),'Bin Analysis'!$B1191)</f>
        <v>2073</v>
      </c>
      <c r="I1191">
        <f t="shared" si="148"/>
        <v>0</v>
      </c>
      <c r="J1191">
        <f t="shared" si="149"/>
        <v>0</v>
      </c>
      <c r="K1191">
        <f>J1191*Weighting!$W$15</f>
        <v>0</v>
      </c>
      <c r="M1191" s="14"/>
    </row>
    <row r="1192" spans="1:13" x14ac:dyDescent="0.25">
      <c r="A1192" s="32" t="str">
        <f>IF(Weighting!$P$16&gt;0,B1192,"")</f>
        <v/>
      </c>
      <c r="B1192" t="e">
        <f>Weighting!$C$16</f>
        <v>#DIV/0!</v>
      </c>
      <c r="C1192" t="e">
        <f>Weighting!$F$16</f>
        <v>#NUM!</v>
      </c>
      <c r="D1192" t="e">
        <f>IF(C1192=1,'Data Transformation'!$G$3+0.5*'Data Transformation'!$W$25,IF(C1193=1,D1193-'Data Transformation'!$W$25,FALSE))</f>
        <v>#NUM!</v>
      </c>
      <c r="E1192">
        <f t="array" ref="E1192">IF(ISLOGICAL(D1192),"",FREQUENCY(IF('Data Transformation'!$B$425:$B$8425='Bin Analysis'!$B1179,'Data Transformation'!$G$425:$G$8425),D1192))</f>
        <v>2001</v>
      </c>
      <c r="F1192">
        <f t="shared" si="147"/>
        <v>0</v>
      </c>
      <c r="G1192">
        <f>Weighting!$H$16</f>
        <v>0</v>
      </c>
      <c r="H1192">
        <f t="array" ref="H1192">FREQUENCY(IF('Data Transformation'!$B$4:$B$8425=B1179,'Data Transformation'!$G$4:$G$8425),'Bin Analysis'!$B1192)</f>
        <v>2073</v>
      </c>
      <c r="I1192">
        <f t="shared" si="148"/>
        <v>0</v>
      </c>
      <c r="J1192">
        <f t="shared" si="149"/>
        <v>0</v>
      </c>
      <c r="K1192">
        <f>J1192*Weighting!$W$16</f>
        <v>0</v>
      </c>
      <c r="M1192" s="14"/>
    </row>
    <row r="1193" spans="1:13" x14ac:dyDescent="0.25">
      <c r="A1193" s="32" t="str">
        <f>IF(Weighting!$P$17&gt;0,B1193,"")</f>
        <v/>
      </c>
      <c r="B1193" t="e">
        <f>Weighting!$C$17</f>
        <v>#DIV/0!</v>
      </c>
      <c r="C1193" t="e">
        <f>Weighting!$F$17</f>
        <v>#NUM!</v>
      </c>
      <c r="D1193" t="e">
        <f>IF(C1193=1,'Data Transformation'!$G$3+0.5*'Data Transformation'!$W$25,IF(C1194=1,D1194-'Data Transformation'!$W$25,FALSE))</f>
        <v>#NUM!</v>
      </c>
      <c r="E1193">
        <f t="array" ref="E1193">IF(ISLOGICAL(D1193),"",FREQUENCY(IF('Data Transformation'!$B$425:$B$8425='Bin Analysis'!$B1179,'Data Transformation'!$G$425:$G$8425),D1193))</f>
        <v>2001</v>
      </c>
      <c r="F1193">
        <f t="shared" si="147"/>
        <v>0</v>
      </c>
      <c r="G1193">
        <f>Weighting!$H$17</f>
        <v>0</v>
      </c>
      <c r="H1193">
        <f t="array" ref="H1193">FREQUENCY(IF('Data Transformation'!$B$4:$B$8425=B1179,'Data Transformation'!$G$4:$G$8425),'Bin Analysis'!$B1193)</f>
        <v>2073</v>
      </c>
      <c r="I1193">
        <f t="shared" si="148"/>
        <v>0</v>
      </c>
      <c r="J1193">
        <f t="shared" si="149"/>
        <v>0</v>
      </c>
      <c r="K1193">
        <f>J1193*Weighting!$W$17</f>
        <v>0</v>
      </c>
      <c r="M1193" s="14"/>
    </row>
    <row r="1194" spans="1:13" x14ac:dyDescent="0.25">
      <c r="A1194" s="32" t="str">
        <f>IF(Weighting!$P$18&gt;0,B1194,"")</f>
        <v/>
      </c>
      <c r="B1194" t="e">
        <f>Weighting!$C$18</f>
        <v>#DIV/0!</v>
      </c>
      <c r="C1194" t="e">
        <f>Weighting!$F$18</f>
        <v>#NUM!</v>
      </c>
      <c r="D1194" t="e">
        <f>IF(C1194=1,'Data Transformation'!$G$3+0.5*'Data Transformation'!$W$25,IF(C1195=1,D1195-'Data Transformation'!$W$25,FALSE))</f>
        <v>#NUM!</v>
      </c>
      <c r="E1194">
        <f t="array" ref="E1194">IF(ISLOGICAL(D1194),"",FREQUENCY(IF('Data Transformation'!$B$425:$B$8425='Bin Analysis'!$B1179,'Data Transformation'!$G$425:$G$8425),D1194))</f>
        <v>2001</v>
      </c>
      <c r="F1194">
        <f t="shared" si="147"/>
        <v>0</v>
      </c>
      <c r="G1194">
        <f>Weighting!$H$18</f>
        <v>0</v>
      </c>
      <c r="H1194">
        <f t="array" ref="H1194">FREQUENCY(IF('Data Transformation'!$B$4:$B$8425=B1179,'Data Transformation'!$G$4:$G$8425),'Bin Analysis'!$B1194)</f>
        <v>2073</v>
      </c>
      <c r="I1194">
        <f t="shared" si="148"/>
        <v>0</v>
      </c>
      <c r="J1194">
        <f t="shared" si="149"/>
        <v>0</v>
      </c>
      <c r="K1194">
        <f>J1194*Weighting!$W$18</f>
        <v>0</v>
      </c>
      <c r="M1194" s="14"/>
    </row>
    <row r="1195" spans="1:13" x14ac:dyDescent="0.25">
      <c r="A1195" s="32" t="str">
        <f>IF(Weighting!$P$19&gt;0,B1195,"")</f>
        <v/>
      </c>
      <c r="B1195" t="e">
        <f>Weighting!$C$19</f>
        <v>#DIV/0!</v>
      </c>
      <c r="C1195" t="e">
        <f>Weighting!$F$19</f>
        <v>#NUM!</v>
      </c>
      <c r="D1195" t="e">
        <f>IF(C1195=1,'Data Transformation'!$G$3+0.5*'Data Transformation'!$W$25,IF(C1196=1,D1196-'Data Transformation'!$W$25,FALSE))</f>
        <v>#NUM!</v>
      </c>
      <c r="E1195">
        <f t="array" ref="E1195">IF(ISLOGICAL(D1195),"",FREQUENCY(IF('Data Transformation'!$B$425:$B$8425='Bin Analysis'!$B1179,'Data Transformation'!$G$425:$G$8425),D1195))</f>
        <v>2001</v>
      </c>
      <c r="F1195">
        <f t="shared" si="147"/>
        <v>0</v>
      </c>
      <c r="G1195">
        <f>Weighting!$H$19</f>
        <v>0</v>
      </c>
      <c r="H1195">
        <f t="array" ref="H1195">FREQUENCY(IF('Data Transformation'!$B$4:$B$8425=B1179,'Data Transformation'!$G$4:$G$8425),'Bin Analysis'!$B1195)</f>
        <v>2073</v>
      </c>
      <c r="I1195">
        <f t="shared" si="148"/>
        <v>0</v>
      </c>
      <c r="J1195">
        <f t="shared" si="149"/>
        <v>0</v>
      </c>
      <c r="K1195">
        <f>J1195*Weighting!$W$19</f>
        <v>0</v>
      </c>
      <c r="M1195" s="14"/>
    </row>
    <row r="1196" spans="1:13" x14ac:dyDescent="0.25">
      <c r="A1196" s="32" t="str">
        <f>IF(Weighting!$P$20&gt;0,B1196,"")</f>
        <v/>
      </c>
      <c r="B1196" t="e">
        <f>Weighting!$C$20</f>
        <v>#DIV/0!</v>
      </c>
      <c r="C1196" t="e">
        <f>Weighting!$F$20</f>
        <v>#NUM!</v>
      </c>
      <c r="D1196" t="e">
        <f>IF(C1196=1,'Data Transformation'!$G$3+0.5*'Data Transformation'!$W$25,IF(C1197=1,D1197-'Data Transformation'!$W$25,FALSE))</f>
        <v>#NUM!</v>
      </c>
      <c r="E1196">
        <f t="array" ref="E1196">IF(ISLOGICAL(D1196),"",FREQUENCY(IF('Data Transformation'!$B$425:$B$8425='Bin Analysis'!$B1179,'Data Transformation'!$G$425:$G$8425),D1196))</f>
        <v>2001</v>
      </c>
      <c r="F1196">
        <f t="shared" si="147"/>
        <v>0</v>
      </c>
      <c r="G1196">
        <f>Weighting!$H$20</f>
        <v>0</v>
      </c>
      <c r="H1196">
        <f t="array" ref="H1196">FREQUENCY(IF('Data Transformation'!$B$4:$B$8425=B1179,'Data Transformation'!$G$4:$G$8425),'Bin Analysis'!$B1196)</f>
        <v>2073</v>
      </c>
      <c r="I1196">
        <f t="shared" si="148"/>
        <v>0</v>
      </c>
      <c r="J1196">
        <f t="shared" si="149"/>
        <v>0</v>
      </c>
      <c r="K1196">
        <f>J1196*Weighting!$W$20</f>
        <v>0</v>
      </c>
      <c r="M1196" s="14"/>
    </row>
    <row r="1197" spans="1:13" x14ac:dyDescent="0.25">
      <c r="A1197" s="32" t="str">
        <f>IF(Weighting!$P$21&gt;0,B1197,"")</f>
        <v/>
      </c>
      <c r="B1197" t="e">
        <f>Weighting!$C$21</f>
        <v>#DIV/0!</v>
      </c>
      <c r="C1197" t="e">
        <f>Weighting!$F$21</f>
        <v>#NUM!</v>
      </c>
      <c r="D1197" t="e">
        <f>IF(C1197=1,'Data Transformation'!$G$3+0.5*'Data Transformation'!$W$25,IF(C1198=1,D1198-'Data Transformation'!$W$25,FALSE))</f>
        <v>#NUM!</v>
      </c>
      <c r="E1197">
        <f t="array" ref="E1197">IF(ISLOGICAL(D1197),"",FREQUENCY(IF('Data Transformation'!$B$425:$B$8425='Bin Analysis'!$B1179,'Data Transformation'!$G$425:$G$8425),D1197))</f>
        <v>2001</v>
      </c>
      <c r="F1197">
        <f t="shared" si="147"/>
        <v>0</v>
      </c>
      <c r="G1197">
        <f>Weighting!$H$21</f>
        <v>0</v>
      </c>
      <c r="H1197">
        <f t="array" ref="H1197">FREQUENCY(IF('Data Transformation'!$B$4:$B$8425=B1179,'Data Transformation'!$G$4:$G$8425),'Bin Analysis'!$B1197)</f>
        <v>2073</v>
      </c>
      <c r="I1197">
        <f t="shared" si="148"/>
        <v>0</v>
      </c>
      <c r="J1197">
        <f t="shared" si="149"/>
        <v>0</v>
      </c>
      <c r="K1197">
        <f>J1197*Weighting!$W$21</f>
        <v>0</v>
      </c>
      <c r="M1197" s="14"/>
    </row>
    <row r="1198" spans="1:13" x14ac:dyDescent="0.25">
      <c r="A1198" s="32" t="str">
        <f>IF(Weighting!$P$22&gt;0,B1198,"")</f>
        <v/>
      </c>
      <c r="B1198" t="e">
        <f>Weighting!$C$22</f>
        <v>#DIV/0!</v>
      </c>
      <c r="C1198" t="e">
        <f>Weighting!$F$22</f>
        <v>#NUM!</v>
      </c>
      <c r="D1198" t="e">
        <f>IF(C1198=1,'Data Transformation'!$G$3+0.5*'Data Transformation'!$W$25,IF(C1199=1,D1199-'Data Transformation'!$W$25,FALSE))</f>
        <v>#NUM!</v>
      </c>
      <c r="E1198">
        <f t="array" ref="E1198">IF(ISLOGICAL(D1198),"",FREQUENCY(IF('Data Transformation'!$B$425:$B$8425='Bin Analysis'!$B1179,'Data Transformation'!$G$425:$G$8425),D1198))</f>
        <v>2001</v>
      </c>
      <c r="F1198">
        <f t="shared" si="147"/>
        <v>0</v>
      </c>
      <c r="G1198">
        <f>Weighting!$H$22</f>
        <v>0</v>
      </c>
      <c r="H1198">
        <f t="array" ref="H1198">FREQUENCY(IF('Data Transformation'!$B$4:$B$8425=B1179,'Data Transformation'!$G$4:$G$8425),'Bin Analysis'!$B1198)</f>
        <v>2073</v>
      </c>
      <c r="I1198">
        <f t="shared" si="148"/>
        <v>0</v>
      </c>
      <c r="J1198">
        <f t="shared" si="149"/>
        <v>0</v>
      </c>
      <c r="K1198">
        <f>J1198*Weighting!$W$22</f>
        <v>0</v>
      </c>
      <c r="M1198" s="14"/>
    </row>
    <row r="1199" spans="1:13" x14ac:dyDescent="0.25">
      <c r="A1199" s="32" t="str">
        <f>IF(Weighting!$P$23&gt;0,B1199,"")</f>
        <v/>
      </c>
      <c r="B1199" t="e">
        <f>Weighting!$C$23</f>
        <v>#DIV/0!</v>
      </c>
      <c r="C1199" t="e">
        <f>Weighting!$F$23</f>
        <v>#NUM!</v>
      </c>
      <c r="D1199" t="e">
        <f>IF(C1199=1,'Data Transformation'!$G$3+0.5*'Data Transformation'!$W$25,IF(C1200=1,D1200-'Data Transformation'!$W$25,FALSE))</f>
        <v>#NUM!</v>
      </c>
      <c r="E1199">
        <f t="array" ref="E1199">IF(ISLOGICAL(D1199),"",FREQUENCY(IF('Data Transformation'!$B$425:$B$8425='Bin Analysis'!$B1179,'Data Transformation'!$G$425:$G$8425),D1199))</f>
        <v>2001</v>
      </c>
      <c r="F1199">
        <f t="shared" si="147"/>
        <v>0</v>
      </c>
      <c r="G1199">
        <f>Weighting!$H$23</f>
        <v>0</v>
      </c>
      <c r="H1199">
        <f t="array" ref="H1199">FREQUENCY(IF('Data Transformation'!$B$4:$B$8425=B1179,'Data Transformation'!$G$4:$G$8425),'Bin Analysis'!$B1199)</f>
        <v>2073</v>
      </c>
      <c r="I1199">
        <f t="shared" si="148"/>
        <v>0</v>
      </c>
      <c r="J1199">
        <f t="shared" si="149"/>
        <v>0</v>
      </c>
      <c r="K1199">
        <f>J1199*Weighting!$W$23</f>
        <v>0</v>
      </c>
      <c r="M1199" s="14"/>
    </row>
    <row r="1200" spans="1:13" x14ac:dyDescent="0.25">
      <c r="A1200" s="32" t="str">
        <f>IF(Weighting!$P$24&gt;0,B1200,"")</f>
        <v/>
      </c>
      <c r="B1200" t="e">
        <f>Weighting!$C$24</f>
        <v>#DIV/0!</v>
      </c>
      <c r="C1200" t="e">
        <f>Weighting!$F$24</f>
        <v>#NUM!</v>
      </c>
      <c r="D1200" t="e">
        <f>IF(C1200=1,'Data Transformation'!$G$3+0.5*'Data Transformation'!$W$25,IF(C1201=1,D1201-'Data Transformation'!$W$25,FALSE))</f>
        <v>#NUM!</v>
      </c>
      <c r="E1200">
        <f t="array" ref="E1200">IF(ISLOGICAL(D1200),"",FREQUENCY(IF('Data Transformation'!$B$425:$B$8425='Bin Analysis'!$B1179,'Data Transformation'!$G$425:$G$8425),D1200))</f>
        <v>2001</v>
      </c>
      <c r="F1200">
        <f t="shared" si="147"/>
        <v>0</v>
      </c>
      <c r="G1200">
        <f>Weighting!$H$24</f>
        <v>0</v>
      </c>
      <c r="H1200">
        <f t="array" ref="H1200">FREQUENCY(IF('Data Transformation'!$B$4:$B$8425=B1179,'Data Transformation'!$G$4:$G$8425),'Bin Analysis'!$B1200)</f>
        <v>2073</v>
      </c>
      <c r="I1200">
        <f t="shared" si="148"/>
        <v>0</v>
      </c>
      <c r="J1200">
        <f t="shared" si="149"/>
        <v>0</v>
      </c>
      <c r="K1200">
        <f>J1200*Weighting!$W$24</f>
        <v>0</v>
      </c>
      <c r="M1200" s="14"/>
    </row>
    <row r="1201" spans="1:25" x14ac:dyDescent="0.25">
      <c r="A1201" s="32" t="str">
        <f>IF(Weighting!$P$25&gt;0,B1201,"")</f>
        <v/>
      </c>
      <c r="B1201" t="e">
        <f>Weighting!$C$25</f>
        <v>#DIV/0!</v>
      </c>
      <c r="C1201" t="e">
        <f>Weighting!$F$25</f>
        <v>#NUM!</v>
      </c>
      <c r="D1201" t="e">
        <f>IF(C1201=1,'Data Transformation'!$G$3+0.5*'Data Transformation'!$W$25,IF(C1202=1,D1202-'Data Transformation'!$W$25,FALSE))</f>
        <v>#NUM!</v>
      </c>
      <c r="E1201">
        <f t="array" ref="E1201">IF(ISLOGICAL(D1201),"",FREQUENCY(IF('Data Transformation'!$B$425:$B$8425='Bin Analysis'!$B1179,'Data Transformation'!$G$425:$G$8425),D1201))</f>
        <v>2001</v>
      </c>
      <c r="F1201">
        <f t="shared" si="147"/>
        <v>0</v>
      </c>
      <c r="G1201">
        <f>Weighting!$H$25</f>
        <v>0</v>
      </c>
      <c r="H1201">
        <f t="array" ref="H1201">FREQUENCY(IF('Data Transformation'!$B$4:$B$8425=B1179,'Data Transformation'!$G$4:$G$8425),'Bin Analysis'!$B1201)</f>
        <v>2073</v>
      </c>
      <c r="I1201">
        <f t="shared" si="148"/>
        <v>0</v>
      </c>
      <c r="J1201">
        <f t="shared" si="149"/>
        <v>0</v>
      </c>
      <c r="K1201">
        <f>J1201*Weighting!$W$25</f>
        <v>0</v>
      </c>
      <c r="M1201" s="14"/>
    </row>
    <row r="1202" spans="1:25" x14ac:dyDescent="0.25">
      <c r="N1202" s="57"/>
      <c r="O1202"/>
      <c r="P1202"/>
      <c r="Q1202"/>
      <c r="R1202"/>
    </row>
    <row r="1203" spans="1:25" ht="23.25" x14ac:dyDescent="0.35">
      <c r="A1203" s="21" t="s">
        <v>0</v>
      </c>
      <c r="B1203" s="21" t="str">
        <f>IFERROR(VLOOKUP(C1203,'Data Transformation'!$L$6:$M$426,2,FALSE),"")</f>
        <v/>
      </c>
      <c r="C1203" s="21">
        <f>C1179+1</f>
        <v>50</v>
      </c>
      <c r="D1203" s="21"/>
      <c r="E1203" s="21"/>
      <c r="F1203" s="21"/>
      <c r="G1203" s="21"/>
      <c r="H1203" s="22"/>
      <c r="I1203" s="22"/>
      <c r="J1203" s="22"/>
      <c r="K1203" s="21"/>
      <c r="L1203" s="21" t="str">
        <f>B1203</f>
        <v/>
      </c>
      <c r="M1203" s="23" t="e">
        <f>INDEX('Data Transformation'!$O$4:$O$424,MATCH($B1203,'Data Transformation'!$M$4:$M$424,0),MATCH($M$2,'Data Transformation'!$O$3,0))</f>
        <v>#N/A</v>
      </c>
      <c r="N1203" s="27" t="e">
        <f>IF('Input and Summary Results'!$J$16="minimum",'Bin Analysis'!X1204/(M1203-1),'Bin Analysis'!Y1203/('Bin Analysis'!M1203-1))</f>
        <v>#N/A</v>
      </c>
      <c r="O1203" s="27" t="e">
        <f>IF(M1203=FALSE,NA(),(VLOOKUP(1,C1206:K1225,4,FALSE))/(M1203-1))</f>
        <v>#N/A</v>
      </c>
      <c r="P1203" s="27" t="e">
        <f>IF(M1203=FALSE,NA(),SUM(J1206:J1225)/Weighting!$S$5)</f>
        <v>#N/A</v>
      </c>
      <c r="Q1203" s="27" t="e">
        <f>IF(M1203=FALSE,NA(),SUM(K1206:K1225)/Weighting!$S$6)</f>
        <v>#N/A</v>
      </c>
      <c r="R1203" s="27" t="e">
        <f>IF(M1203=FALSE,NA(),(VLOOKUP(1,G1206:K1225,3,FALSE))/(M1203-1))</f>
        <v>#N/A</v>
      </c>
      <c r="S1203" s="22" t="e">
        <f>IF(M1203=FALSE,NA(),IF(SUM(J1206:J1225)=2,"yes","no"))</f>
        <v>#N/A</v>
      </c>
      <c r="X1203" s="2" cm="2">
        <f t="array" ref="X1203:X1204">FREQUENCY(IF('Data Transformation'!$B$425:$B$6424='Bin Analysis'!L1203,'Data Transformation'!$G$425:$G$6424),'Data Transformation'!$U$11)</f>
        <v>0</v>
      </c>
      <c r="Y1203" s="2" cm="2">
        <f t="array" ref="Y1203:Y1204">FREQUENCY(IF('Data Transformation'!$B$425:$B$6424='Bin Analysis'!L1203,'Data Transformation'!$G$425:$G$6424),'Data Transformation'!$U$12)</f>
        <v>0</v>
      </c>
    </row>
    <row r="1204" spans="1:25" x14ac:dyDescent="0.25">
      <c r="A1204" s="14" t="s">
        <v>67</v>
      </c>
      <c r="B1204" t="s">
        <v>47</v>
      </c>
      <c r="C1204" t="s">
        <v>5</v>
      </c>
      <c r="D1204" t="s">
        <v>100</v>
      </c>
      <c r="E1204" t="s">
        <v>101</v>
      </c>
      <c r="F1204" t="s">
        <v>102</v>
      </c>
      <c r="G1204" t="s">
        <v>70</v>
      </c>
      <c r="H1204" t="s">
        <v>31</v>
      </c>
      <c r="I1204" t="s">
        <v>32</v>
      </c>
      <c r="J1204" t="s">
        <v>46</v>
      </c>
      <c r="K1204" s="14" t="s">
        <v>45</v>
      </c>
      <c r="M1204" s="14"/>
      <c r="X1204" s="2">
        <v>0</v>
      </c>
      <c r="Y1204" s="2">
        <v>0</v>
      </c>
    </row>
    <row r="1205" spans="1:25" x14ac:dyDescent="0.25">
      <c r="A1205" s="32"/>
      <c r="D1205" t="e">
        <f>IF(C1205=1,'Data Transformation'!$G$3+0.5*'Data Transformation'!$W$25,IF(C1206=1,D1206-'Data Transformation'!$W$25,FALSE))</f>
        <v>#NUM!</v>
      </c>
      <c r="E1205">
        <f t="array" ref="E1205">IF(ISLOGICAL(D1205),"",FREQUENCY(IF('Data Transformation'!$B$425:$B$8425='Bin Analysis'!$B1203,'Data Transformation'!$G$425:$G$8425),D1205))</f>
        <v>2001</v>
      </c>
      <c r="F1205" t="e">
        <f>IF(ISLOGICAL(D1205),"",E1205-E1204)</f>
        <v>#VALUE!</v>
      </c>
      <c r="M1205" s="14"/>
    </row>
    <row r="1206" spans="1:25" x14ac:dyDescent="0.25">
      <c r="A1206" s="32" t="e">
        <f>IF(Weighting!$P$6&gt;0,B1206,"")</f>
        <v>#NUM!</v>
      </c>
      <c r="B1206" t="e">
        <f>Weighting!$C$6</f>
        <v>#DIV/0!</v>
      </c>
      <c r="C1206" t="e">
        <f>Weighting!$F$6</f>
        <v>#NUM!</v>
      </c>
      <c r="D1206" t="e">
        <f>IF(C1206=1,'Data Transformation'!$G$3+0.5*'Data Transformation'!$W$25,IF(C1207=1,D1207-'Data Transformation'!$W$25,FALSE))</f>
        <v>#NUM!</v>
      </c>
      <c r="E1206">
        <f t="array" ref="E1206">IF(ISLOGICAL(D1206),"",FREQUENCY(IF('Data Transformation'!$B$425:$B$8425='Bin Analysis'!$B1203,'Data Transformation'!$G$425:$G$8425),D1206))</f>
        <v>2001</v>
      </c>
      <c r="F1206">
        <f>IF(ISLOGICAL(D1206),"",E1206-E1205)</f>
        <v>0</v>
      </c>
      <c r="G1206">
        <f>Weighting!$H$6</f>
        <v>1</v>
      </c>
      <c r="H1206">
        <f t="array" ref="H1206">FREQUENCY(IF('Data Transformation'!$B$4:$B$8425=B1203,'Data Transformation'!$G$4:$G$8425),'Bin Analysis'!$B1206)</f>
        <v>2073</v>
      </c>
      <c r="I1206">
        <f>H1206-H1205</f>
        <v>2073</v>
      </c>
      <c r="J1206">
        <f>IF(I1206=0,0,1)</f>
        <v>1</v>
      </c>
      <c r="K1206" t="e">
        <f>J1206*Weighting!$W$6</f>
        <v>#NUM!</v>
      </c>
      <c r="M1206" s="14"/>
    </row>
    <row r="1207" spans="1:25" x14ac:dyDescent="0.25">
      <c r="A1207" s="32" t="str">
        <f>IF(Weighting!$P$7&gt;0,B1207,"")</f>
        <v/>
      </c>
      <c r="B1207" t="e">
        <f>Weighting!$C$7</f>
        <v>#DIV/0!</v>
      </c>
      <c r="C1207" t="e">
        <f>Weighting!$F$7</f>
        <v>#NUM!</v>
      </c>
      <c r="D1207" t="e">
        <f>IF(C1207=1,'Data Transformation'!$G$3+0.5*'Data Transformation'!$W$25,IF(C1208=1,D1208-'Data Transformation'!$W$25,FALSE))</f>
        <v>#NUM!</v>
      </c>
      <c r="E1207">
        <f t="array" ref="E1207">IF(ISLOGICAL(D1207),"",FREQUENCY(IF('Data Transformation'!$B$425:$B$8425='Bin Analysis'!$B1203,'Data Transformation'!$G$425:$G$8425),D1207))</f>
        <v>2001</v>
      </c>
      <c r="F1207">
        <f t="shared" ref="F1207:F1225" si="150">IF(ISLOGICAL(D1207),"",E1207-E1206)</f>
        <v>0</v>
      </c>
      <c r="G1207">
        <f>Weighting!$H$7</f>
        <v>0</v>
      </c>
      <c r="H1207">
        <f t="array" ref="H1207">FREQUENCY(IF('Data Transformation'!$B$4:$B$8425=B1203,'Data Transformation'!$G$4:$G$8425),'Bin Analysis'!$B1207)</f>
        <v>2073</v>
      </c>
      <c r="I1207">
        <f t="shared" ref="I1207:I1225" si="151">H1207-H1206</f>
        <v>0</v>
      </c>
      <c r="J1207">
        <f>IF(I1207=0,0,1)</f>
        <v>0</v>
      </c>
      <c r="K1207">
        <f>J1207*Weighting!$W$7</f>
        <v>0</v>
      </c>
      <c r="M1207" s="14"/>
    </row>
    <row r="1208" spans="1:25" x14ac:dyDescent="0.25">
      <c r="A1208" s="32" t="str">
        <f>IF(Weighting!$P$8&gt;0,B1208,"")</f>
        <v/>
      </c>
      <c r="B1208" t="e">
        <f>Weighting!$C$8</f>
        <v>#DIV/0!</v>
      </c>
      <c r="C1208" t="e">
        <f>Weighting!$F$8</f>
        <v>#NUM!</v>
      </c>
      <c r="D1208" t="e">
        <f>IF(C1208=1,'Data Transformation'!$G$3+0.5*'Data Transformation'!$W$25,IF(C1209=1,D1209-'Data Transformation'!$W$25,FALSE))</f>
        <v>#NUM!</v>
      </c>
      <c r="E1208">
        <f t="array" ref="E1208">IF(ISLOGICAL(D1208),"",FREQUENCY(IF('Data Transformation'!$B$425:$B$8425='Bin Analysis'!$B1203,'Data Transformation'!$G$425:$G$8425),D1208))</f>
        <v>2001</v>
      </c>
      <c r="F1208">
        <f t="shared" si="150"/>
        <v>0</v>
      </c>
      <c r="G1208">
        <f>Weighting!$H$8</f>
        <v>0</v>
      </c>
      <c r="H1208">
        <f t="array" ref="H1208">FREQUENCY(IF('Data Transformation'!$B$4:$B$8425=B1203,'Data Transformation'!$G$4:$G$8425),'Bin Analysis'!$B1208)</f>
        <v>2073</v>
      </c>
      <c r="I1208">
        <f t="shared" si="151"/>
        <v>0</v>
      </c>
      <c r="J1208">
        <f t="shared" ref="J1208:J1225" si="152">IF(I1208=0,0,1)</f>
        <v>0</v>
      </c>
      <c r="K1208">
        <f>J1208*Weighting!$W$8</f>
        <v>0</v>
      </c>
      <c r="M1208" s="14"/>
    </row>
    <row r="1209" spans="1:25" x14ac:dyDescent="0.25">
      <c r="A1209" s="32" t="str">
        <f>IF(Weighting!$P$9&gt;0,B1209,"")</f>
        <v/>
      </c>
      <c r="B1209" s="50" t="e">
        <f>Weighting!$C$9</f>
        <v>#DIV/0!</v>
      </c>
      <c r="C1209" t="e">
        <f>Weighting!$F$9</f>
        <v>#NUM!</v>
      </c>
      <c r="D1209" t="e">
        <f>IF(C1209=1,'Data Transformation'!$G$3+0.5*'Data Transformation'!$W$25,IF(C1210=1,D1210-'Data Transformation'!$W$25,FALSE))</f>
        <v>#NUM!</v>
      </c>
      <c r="E1209">
        <f t="array" ref="E1209">IF(ISLOGICAL(D1209),"",FREQUENCY(IF('Data Transformation'!$B$425:$B$8425='Bin Analysis'!$B1203,'Data Transformation'!$G$425:$G$8425),D1209))</f>
        <v>2001</v>
      </c>
      <c r="F1209">
        <f t="shared" si="150"/>
        <v>0</v>
      </c>
      <c r="G1209">
        <f>Weighting!$H$9</f>
        <v>0</v>
      </c>
      <c r="H1209">
        <f t="array" ref="H1209">FREQUENCY(IF('Data Transformation'!$B$4:$B$8425=B1203,'Data Transformation'!$G$4:$G$8425),'Bin Analysis'!$B1209)</f>
        <v>2073</v>
      </c>
      <c r="I1209">
        <f t="shared" si="151"/>
        <v>0</v>
      </c>
      <c r="J1209">
        <f t="shared" si="152"/>
        <v>0</v>
      </c>
      <c r="K1209">
        <f>J1209*Weighting!$W$9</f>
        <v>0</v>
      </c>
      <c r="M1209" s="14"/>
    </row>
    <row r="1210" spans="1:25" x14ac:dyDescent="0.25">
      <c r="A1210" s="32" t="str">
        <f>IF(Weighting!$P$10&gt;0,B1210,"")</f>
        <v/>
      </c>
      <c r="B1210" t="e">
        <f>Weighting!$C$10</f>
        <v>#DIV/0!</v>
      </c>
      <c r="C1210" t="e">
        <f>Weighting!$F$10</f>
        <v>#NUM!</v>
      </c>
      <c r="D1210" t="e">
        <f>IF(C1210=1,'Data Transformation'!$G$3+0.5*'Data Transformation'!$W$25,IF(C1211=1,D1211-'Data Transformation'!$W$25,FALSE))</f>
        <v>#NUM!</v>
      </c>
      <c r="E1210">
        <f t="array" ref="E1210">IF(ISLOGICAL(D1210),"",FREQUENCY(IF('Data Transformation'!$B$425:$B$8425='Bin Analysis'!$B1203,'Data Transformation'!$G$425:$G$8425),D1210))</f>
        <v>2001</v>
      </c>
      <c r="F1210">
        <f t="shared" si="150"/>
        <v>0</v>
      </c>
      <c r="G1210">
        <f>Weighting!$H$10</f>
        <v>0</v>
      </c>
      <c r="H1210">
        <f t="array" ref="H1210">FREQUENCY(IF('Data Transformation'!$B$4:$B$8425=B1203,'Data Transformation'!$G$4:$G$8425),'Bin Analysis'!$B1210)</f>
        <v>2073</v>
      </c>
      <c r="I1210">
        <f t="shared" si="151"/>
        <v>0</v>
      </c>
      <c r="J1210">
        <f t="shared" si="152"/>
        <v>0</v>
      </c>
      <c r="K1210">
        <f>J1210*Weighting!$W$10</f>
        <v>0</v>
      </c>
      <c r="M1210" s="14"/>
    </row>
    <row r="1211" spans="1:25" x14ac:dyDescent="0.25">
      <c r="A1211" s="32" t="str">
        <f>IF(Weighting!$P$11&gt;0,B1211,"")</f>
        <v/>
      </c>
      <c r="B1211" t="e">
        <f>Weighting!$C$11</f>
        <v>#DIV/0!</v>
      </c>
      <c r="C1211" t="e">
        <f>Weighting!$F$11</f>
        <v>#NUM!</v>
      </c>
      <c r="D1211" t="e">
        <f>IF(C1211=1,'Data Transformation'!$G$3+0.5*'Data Transformation'!$W$25,IF(C1212=1,D1212-'Data Transformation'!$W$25,FALSE))</f>
        <v>#NUM!</v>
      </c>
      <c r="E1211">
        <f t="array" ref="E1211">IF(ISLOGICAL(D1211),"",FREQUENCY(IF('Data Transformation'!$B$425:$B$8425='Bin Analysis'!$B1203,'Data Transformation'!$G$425:$G$8425),D1211))</f>
        <v>2001</v>
      </c>
      <c r="F1211">
        <f t="shared" si="150"/>
        <v>0</v>
      </c>
      <c r="G1211">
        <f>Weighting!$H$11</f>
        <v>0</v>
      </c>
      <c r="H1211">
        <f t="array" ref="H1211">FREQUENCY(IF('Data Transformation'!$B$4:$B$8425=B1203,'Data Transformation'!$G$4:$G$8425),'Bin Analysis'!$B1211)</f>
        <v>2073</v>
      </c>
      <c r="I1211">
        <f t="shared" si="151"/>
        <v>0</v>
      </c>
      <c r="J1211">
        <f t="shared" si="152"/>
        <v>0</v>
      </c>
      <c r="K1211">
        <f>J1211*Weighting!$W$11</f>
        <v>0</v>
      </c>
      <c r="M1211" s="14"/>
    </row>
    <row r="1212" spans="1:25" x14ac:dyDescent="0.25">
      <c r="A1212" s="32" t="str">
        <f>IF(Weighting!$P$12&gt;0,B1212,"")</f>
        <v/>
      </c>
      <c r="B1212" t="e">
        <f>Weighting!$C$12</f>
        <v>#DIV/0!</v>
      </c>
      <c r="C1212" t="e">
        <f>Weighting!$F$12</f>
        <v>#NUM!</v>
      </c>
      <c r="D1212" t="e">
        <f>IF(C1212=1,'Data Transformation'!$G$3+0.5*'Data Transformation'!$W$25,IF(C1213=1,D1213-'Data Transformation'!$W$25,FALSE))</f>
        <v>#NUM!</v>
      </c>
      <c r="E1212">
        <f t="array" ref="E1212">IF(ISLOGICAL(D1212),"",FREQUENCY(IF('Data Transformation'!$B$425:$B$8425='Bin Analysis'!$B1203,'Data Transformation'!$G$425:$G$8425),D1212))</f>
        <v>2001</v>
      </c>
      <c r="F1212">
        <f t="shared" si="150"/>
        <v>0</v>
      </c>
      <c r="G1212">
        <f>Weighting!$H$12</f>
        <v>0</v>
      </c>
      <c r="H1212">
        <f t="array" ref="H1212">FREQUENCY(IF('Data Transformation'!$B$4:$B$8425=B1203,'Data Transformation'!$G$4:$G$8425),'Bin Analysis'!$B1212)</f>
        <v>2073</v>
      </c>
      <c r="I1212">
        <f t="shared" si="151"/>
        <v>0</v>
      </c>
      <c r="J1212">
        <f t="shared" si="152"/>
        <v>0</v>
      </c>
      <c r="K1212">
        <f>J1212*Weighting!$W$12</f>
        <v>0</v>
      </c>
      <c r="M1212" s="14"/>
    </row>
    <row r="1213" spans="1:25" x14ac:dyDescent="0.25">
      <c r="A1213" s="32" t="str">
        <f>IF(Weighting!$P$13&gt;0,B1213,"")</f>
        <v/>
      </c>
      <c r="B1213" t="e">
        <f>Weighting!$C$13</f>
        <v>#DIV/0!</v>
      </c>
      <c r="C1213" t="e">
        <f>Weighting!$F$13</f>
        <v>#NUM!</v>
      </c>
      <c r="D1213" t="e">
        <f>IF(C1213=1,'Data Transformation'!$G$3+0.5*'Data Transformation'!$W$25,IF(C1214=1,D1214-'Data Transformation'!$W$25,FALSE))</f>
        <v>#NUM!</v>
      </c>
      <c r="E1213">
        <f t="array" ref="E1213">IF(ISLOGICAL(D1213),"",FREQUENCY(IF('Data Transformation'!$B$425:$B$8425='Bin Analysis'!$B1203,'Data Transformation'!$G$425:$G$8425),D1213))</f>
        <v>2001</v>
      </c>
      <c r="F1213">
        <f t="shared" si="150"/>
        <v>0</v>
      </c>
      <c r="G1213">
        <f>Weighting!$H$13</f>
        <v>0</v>
      </c>
      <c r="H1213">
        <f t="array" ref="H1213">FREQUENCY(IF('Data Transformation'!$B$4:$B$8425=B1203,'Data Transformation'!$G$4:$G$8425),'Bin Analysis'!$B1213)</f>
        <v>2073</v>
      </c>
      <c r="I1213">
        <f t="shared" si="151"/>
        <v>0</v>
      </c>
      <c r="J1213">
        <f t="shared" si="152"/>
        <v>0</v>
      </c>
      <c r="K1213">
        <f>J1213*Weighting!$W$13</f>
        <v>0</v>
      </c>
      <c r="M1213" s="14"/>
    </row>
    <row r="1214" spans="1:25" x14ac:dyDescent="0.25">
      <c r="A1214" s="32" t="str">
        <f>IF(Weighting!$P$14&gt;0,B1214,"")</f>
        <v/>
      </c>
      <c r="B1214" t="e">
        <f>Weighting!$C$14</f>
        <v>#DIV/0!</v>
      </c>
      <c r="C1214" t="e">
        <f>Weighting!$F$14</f>
        <v>#NUM!</v>
      </c>
      <c r="D1214" t="e">
        <f>IF(C1214=1,'Data Transformation'!$G$3+0.5*'Data Transformation'!$W$25,IF(C1215=1,D1215-'Data Transformation'!$W$25,FALSE))</f>
        <v>#NUM!</v>
      </c>
      <c r="E1214">
        <f t="array" ref="E1214">IF(ISLOGICAL(D1214),"",FREQUENCY(IF('Data Transformation'!$B$425:$B$8425='Bin Analysis'!$B1203,'Data Transformation'!$G$425:$G$8425),D1214))</f>
        <v>2001</v>
      </c>
      <c r="F1214">
        <f t="shared" si="150"/>
        <v>0</v>
      </c>
      <c r="G1214">
        <f>Weighting!$H$14</f>
        <v>0</v>
      </c>
      <c r="H1214">
        <f t="array" ref="H1214">FREQUENCY(IF('Data Transformation'!$B$4:$B$8425=B1203,'Data Transformation'!$G$4:$G$8425),'Bin Analysis'!$B1214)</f>
        <v>2073</v>
      </c>
      <c r="I1214">
        <f t="shared" si="151"/>
        <v>0</v>
      </c>
      <c r="J1214">
        <f t="shared" si="152"/>
        <v>0</v>
      </c>
      <c r="K1214">
        <f>J1214*Weighting!$W$14</f>
        <v>0</v>
      </c>
      <c r="M1214" s="14"/>
    </row>
    <row r="1215" spans="1:25" x14ac:dyDescent="0.25">
      <c r="A1215" s="32" t="str">
        <f>IF(Weighting!$P$15&gt;0,B1215,"")</f>
        <v/>
      </c>
      <c r="B1215" t="e">
        <f>Weighting!$C$15</f>
        <v>#DIV/0!</v>
      </c>
      <c r="C1215" t="e">
        <f>Weighting!$F$15</f>
        <v>#NUM!</v>
      </c>
      <c r="D1215" t="e">
        <f>IF(C1215=1,'Data Transformation'!$G$3+0.5*'Data Transformation'!$W$25,IF(C1216=1,D1216-'Data Transformation'!$W$25,FALSE))</f>
        <v>#NUM!</v>
      </c>
      <c r="E1215">
        <f t="array" ref="E1215">IF(ISLOGICAL(D1215),"",FREQUENCY(IF('Data Transformation'!$B$425:$B$8425='Bin Analysis'!$B1203,'Data Transformation'!$G$425:$G$8425),D1215))</f>
        <v>2001</v>
      </c>
      <c r="F1215">
        <f t="shared" si="150"/>
        <v>0</v>
      </c>
      <c r="G1215">
        <f>Weighting!$H$15</f>
        <v>0</v>
      </c>
      <c r="H1215">
        <f t="array" ref="H1215">FREQUENCY(IF('Data Transformation'!$B$4:$B$8425=B1203,'Data Transformation'!$G$4:$G$8425),'Bin Analysis'!$B1215)</f>
        <v>2073</v>
      </c>
      <c r="I1215">
        <f t="shared" si="151"/>
        <v>0</v>
      </c>
      <c r="J1215">
        <f t="shared" si="152"/>
        <v>0</v>
      </c>
      <c r="K1215">
        <f>J1215*Weighting!$W$15</f>
        <v>0</v>
      </c>
      <c r="M1215" s="14"/>
    </row>
    <row r="1216" spans="1:25" x14ac:dyDescent="0.25">
      <c r="A1216" s="32" t="str">
        <f>IF(Weighting!$P$16&gt;0,B1216,"")</f>
        <v/>
      </c>
      <c r="B1216" t="e">
        <f>Weighting!$C$16</f>
        <v>#DIV/0!</v>
      </c>
      <c r="C1216" t="e">
        <f>Weighting!$F$16</f>
        <v>#NUM!</v>
      </c>
      <c r="D1216" t="e">
        <f>IF(C1216=1,'Data Transformation'!$G$3+0.5*'Data Transformation'!$W$25,IF(C1217=1,D1217-'Data Transformation'!$W$25,FALSE))</f>
        <v>#NUM!</v>
      </c>
      <c r="E1216">
        <f t="array" ref="E1216">IF(ISLOGICAL(D1216),"",FREQUENCY(IF('Data Transformation'!$B$425:$B$8425='Bin Analysis'!$B1203,'Data Transformation'!$G$425:$G$8425),D1216))</f>
        <v>2001</v>
      </c>
      <c r="F1216">
        <f t="shared" si="150"/>
        <v>0</v>
      </c>
      <c r="G1216">
        <f>Weighting!$H$16</f>
        <v>0</v>
      </c>
      <c r="H1216">
        <f t="array" ref="H1216">FREQUENCY(IF('Data Transformation'!$B$4:$B$8425=B1203,'Data Transformation'!$G$4:$G$8425),'Bin Analysis'!$B1216)</f>
        <v>2073</v>
      </c>
      <c r="I1216">
        <f t="shared" si="151"/>
        <v>0</v>
      </c>
      <c r="J1216">
        <f t="shared" si="152"/>
        <v>0</v>
      </c>
      <c r="K1216">
        <f>J1216*Weighting!$W$16</f>
        <v>0</v>
      </c>
      <c r="M1216" s="14"/>
    </row>
    <row r="1217" spans="1:25" x14ac:dyDescent="0.25">
      <c r="A1217" s="32" t="str">
        <f>IF(Weighting!$P$17&gt;0,B1217,"")</f>
        <v/>
      </c>
      <c r="B1217" t="e">
        <f>Weighting!$C$17</f>
        <v>#DIV/0!</v>
      </c>
      <c r="C1217" t="e">
        <f>Weighting!$F$17</f>
        <v>#NUM!</v>
      </c>
      <c r="D1217" t="e">
        <f>IF(C1217=1,'Data Transformation'!$G$3+0.5*'Data Transformation'!$W$25,IF(C1218=1,D1218-'Data Transformation'!$W$25,FALSE))</f>
        <v>#NUM!</v>
      </c>
      <c r="E1217">
        <f t="array" ref="E1217">IF(ISLOGICAL(D1217),"",FREQUENCY(IF('Data Transformation'!$B$425:$B$8425='Bin Analysis'!$B1203,'Data Transformation'!$G$425:$G$8425),D1217))</f>
        <v>2001</v>
      </c>
      <c r="F1217">
        <f t="shared" si="150"/>
        <v>0</v>
      </c>
      <c r="G1217">
        <f>Weighting!$H$17</f>
        <v>0</v>
      </c>
      <c r="H1217">
        <f t="array" ref="H1217">FREQUENCY(IF('Data Transformation'!$B$4:$B$8425=B1203,'Data Transformation'!$G$4:$G$8425),'Bin Analysis'!$B1217)</f>
        <v>2073</v>
      </c>
      <c r="I1217">
        <f t="shared" si="151"/>
        <v>0</v>
      </c>
      <c r="J1217">
        <f t="shared" si="152"/>
        <v>0</v>
      </c>
      <c r="K1217">
        <f>J1217*Weighting!$W$17</f>
        <v>0</v>
      </c>
      <c r="M1217" s="14"/>
    </row>
    <row r="1218" spans="1:25" x14ac:dyDescent="0.25">
      <c r="A1218" s="32" t="str">
        <f>IF(Weighting!$P$18&gt;0,B1218,"")</f>
        <v/>
      </c>
      <c r="B1218" t="e">
        <f>Weighting!$C$18</f>
        <v>#DIV/0!</v>
      </c>
      <c r="C1218" t="e">
        <f>Weighting!$F$18</f>
        <v>#NUM!</v>
      </c>
      <c r="D1218" t="e">
        <f>IF(C1218=1,'Data Transformation'!$G$3+0.5*'Data Transformation'!$W$25,IF(C1219=1,D1219-'Data Transformation'!$W$25,FALSE))</f>
        <v>#NUM!</v>
      </c>
      <c r="E1218">
        <f t="array" ref="E1218">IF(ISLOGICAL(D1218),"",FREQUENCY(IF('Data Transformation'!$B$425:$B$8425='Bin Analysis'!$B1203,'Data Transformation'!$G$425:$G$8425),D1218))</f>
        <v>2001</v>
      </c>
      <c r="F1218">
        <f t="shared" si="150"/>
        <v>0</v>
      </c>
      <c r="G1218">
        <f>Weighting!$H$18</f>
        <v>0</v>
      </c>
      <c r="H1218">
        <f t="array" ref="H1218">FREQUENCY(IF('Data Transformation'!$B$4:$B$8425=B1203,'Data Transformation'!$G$4:$G$8425),'Bin Analysis'!$B1218)</f>
        <v>2073</v>
      </c>
      <c r="I1218">
        <f t="shared" si="151"/>
        <v>0</v>
      </c>
      <c r="J1218">
        <f t="shared" si="152"/>
        <v>0</v>
      </c>
      <c r="K1218">
        <f>J1218*Weighting!$W$18</f>
        <v>0</v>
      </c>
      <c r="M1218" s="14"/>
    </row>
    <row r="1219" spans="1:25" x14ac:dyDescent="0.25">
      <c r="A1219" s="32" t="str">
        <f>IF(Weighting!$P$19&gt;0,B1219,"")</f>
        <v/>
      </c>
      <c r="B1219" t="e">
        <f>Weighting!$C$19</f>
        <v>#DIV/0!</v>
      </c>
      <c r="C1219" t="e">
        <f>Weighting!$F$19</f>
        <v>#NUM!</v>
      </c>
      <c r="D1219" t="e">
        <f>IF(C1219=1,'Data Transformation'!$G$3+0.5*'Data Transformation'!$W$25,IF(C1220=1,D1220-'Data Transformation'!$W$25,FALSE))</f>
        <v>#NUM!</v>
      </c>
      <c r="E1219">
        <f t="array" ref="E1219">IF(ISLOGICAL(D1219),"",FREQUENCY(IF('Data Transformation'!$B$425:$B$8425='Bin Analysis'!$B1203,'Data Transformation'!$G$425:$G$8425),D1219))</f>
        <v>2001</v>
      </c>
      <c r="F1219">
        <f t="shared" si="150"/>
        <v>0</v>
      </c>
      <c r="G1219">
        <f>Weighting!$H$19</f>
        <v>0</v>
      </c>
      <c r="H1219">
        <f t="array" ref="H1219">FREQUENCY(IF('Data Transformation'!$B$4:$B$8425=B1203,'Data Transformation'!$G$4:$G$8425),'Bin Analysis'!$B1219)</f>
        <v>2073</v>
      </c>
      <c r="I1219">
        <f t="shared" si="151"/>
        <v>0</v>
      </c>
      <c r="J1219">
        <f t="shared" si="152"/>
        <v>0</v>
      </c>
      <c r="K1219">
        <f>J1219*Weighting!$W$19</f>
        <v>0</v>
      </c>
      <c r="M1219" s="14"/>
    </row>
    <row r="1220" spans="1:25" x14ac:dyDescent="0.25">
      <c r="A1220" s="32" t="str">
        <f>IF(Weighting!$P$20&gt;0,B1220,"")</f>
        <v/>
      </c>
      <c r="B1220" t="e">
        <f>Weighting!$C$20</f>
        <v>#DIV/0!</v>
      </c>
      <c r="C1220" t="e">
        <f>Weighting!$F$20</f>
        <v>#NUM!</v>
      </c>
      <c r="D1220" t="e">
        <f>IF(C1220=1,'Data Transformation'!$G$3+0.5*'Data Transformation'!$W$25,IF(C1221=1,D1221-'Data Transformation'!$W$25,FALSE))</f>
        <v>#NUM!</v>
      </c>
      <c r="E1220">
        <f t="array" ref="E1220">IF(ISLOGICAL(D1220),"",FREQUENCY(IF('Data Transformation'!$B$425:$B$8425='Bin Analysis'!$B1203,'Data Transformation'!$G$425:$G$8425),D1220))</f>
        <v>2001</v>
      </c>
      <c r="F1220">
        <f t="shared" si="150"/>
        <v>0</v>
      </c>
      <c r="G1220">
        <f>Weighting!$H$20</f>
        <v>0</v>
      </c>
      <c r="H1220">
        <f t="array" ref="H1220">FREQUENCY(IF('Data Transformation'!$B$4:$B$8425=B1203,'Data Transformation'!$G$4:$G$8425),'Bin Analysis'!$B1220)</f>
        <v>2073</v>
      </c>
      <c r="I1220">
        <f t="shared" si="151"/>
        <v>0</v>
      </c>
      <c r="J1220">
        <f t="shared" si="152"/>
        <v>0</v>
      </c>
      <c r="K1220">
        <f>J1220*Weighting!$W$20</f>
        <v>0</v>
      </c>
      <c r="M1220" s="14"/>
    </row>
    <row r="1221" spans="1:25" x14ac:dyDescent="0.25">
      <c r="A1221" s="32" t="str">
        <f>IF(Weighting!$P$21&gt;0,B1221,"")</f>
        <v/>
      </c>
      <c r="B1221" t="e">
        <f>Weighting!$C$21</f>
        <v>#DIV/0!</v>
      </c>
      <c r="C1221" t="e">
        <f>Weighting!$F$21</f>
        <v>#NUM!</v>
      </c>
      <c r="D1221" t="e">
        <f>IF(C1221=1,'Data Transformation'!$G$3+0.5*'Data Transformation'!$W$25,IF(C1222=1,D1222-'Data Transformation'!$W$25,FALSE))</f>
        <v>#NUM!</v>
      </c>
      <c r="E1221">
        <f t="array" ref="E1221">IF(ISLOGICAL(D1221),"",FREQUENCY(IF('Data Transformation'!$B$425:$B$8425='Bin Analysis'!$B1203,'Data Transformation'!$G$425:$G$8425),D1221))</f>
        <v>2001</v>
      </c>
      <c r="F1221">
        <f t="shared" si="150"/>
        <v>0</v>
      </c>
      <c r="G1221">
        <f>Weighting!$H$21</f>
        <v>0</v>
      </c>
      <c r="H1221">
        <f t="array" ref="H1221">FREQUENCY(IF('Data Transformation'!$B$4:$B$8425=B1203,'Data Transformation'!$G$4:$G$8425),'Bin Analysis'!$B1221)</f>
        <v>2073</v>
      </c>
      <c r="I1221">
        <f t="shared" si="151"/>
        <v>0</v>
      </c>
      <c r="J1221">
        <f t="shared" si="152"/>
        <v>0</v>
      </c>
      <c r="K1221">
        <f>J1221*Weighting!$W$21</f>
        <v>0</v>
      </c>
      <c r="M1221" s="14"/>
    </row>
    <row r="1222" spans="1:25" x14ac:dyDescent="0.25">
      <c r="A1222" s="32" t="str">
        <f>IF(Weighting!$P$22&gt;0,B1222,"")</f>
        <v/>
      </c>
      <c r="B1222" t="e">
        <f>Weighting!$C$22</f>
        <v>#DIV/0!</v>
      </c>
      <c r="C1222" t="e">
        <f>Weighting!$F$22</f>
        <v>#NUM!</v>
      </c>
      <c r="D1222" t="e">
        <f>IF(C1222=1,'Data Transformation'!$G$3+0.5*'Data Transformation'!$W$25,IF(C1223=1,D1223-'Data Transformation'!$W$25,FALSE))</f>
        <v>#NUM!</v>
      </c>
      <c r="E1222">
        <f t="array" ref="E1222">IF(ISLOGICAL(D1222),"",FREQUENCY(IF('Data Transformation'!$B$425:$B$8425='Bin Analysis'!$B1203,'Data Transformation'!$G$425:$G$8425),D1222))</f>
        <v>2001</v>
      </c>
      <c r="F1222">
        <f t="shared" si="150"/>
        <v>0</v>
      </c>
      <c r="G1222">
        <f>Weighting!$H$22</f>
        <v>0</v>
      </c>
      <c r="H1222">
        <f t="array" ref="H1222">FREQUENCY(IF('Data Transformation'!$B$4:$B$8425=B1203,'Data Transformation'!$G$4:$G$8425),'Bin Analysis'!$B1222)</f>
        <v>2073</v>
      </c>
      <c r="I1222">
        <f t="shared" si="151"/>
        <v>0</v>
      </c>
      <c r="J1222">
        <f t="shared" si="152"/>
        <v>0</v>
      </c>
      <c r="K1222">
        <f>J1222*Weighting!$W$22</f>
        <v>0</v>
      </c>
      <c r="M1222" s="14"/>
    </row>
    <row r="1223" spans="1:25" x14ac:dyDescent="0.25">
      <c r="A1223" s="32" t="str">
        <f>IF(Weighting!$P$23&gt;0,B1223,"")</f>
        <v/>
      </c>
      <c r="B1223" t="e">
        <f>Weighting!$C$23</f>
        <v>#DIV/0!</v>
      </c>
      <c r="C1223" t="e">
        <f>Weighting!$F$23</f>
        <v>#NUM!</v>
      </c>
      <c r="D1223" t="e">
        <f>IF(C1223=1,'Data Transformation'!$G$3+0.5*'Data Transformation'!$W$25,IF(C1224=1,D1224-'Data Transformation'!$W$25,FALSE))</f>
        <v>#NUM!</v>
      </c>
      <c r="E1223">
        <f t="array" ref="E1223">IF(ISLOGICAL(D1223),"",FREQUENCY(IF('Data Transformation'!$B$425:$B$8425='Bin Analysis'!$B1203,'Data Transformation'!$G$425:$G$8425),D1223))</f>
        <v>2001</v>
      </c>
      <c r="F1223">
        <f t="shared" si="150"/>
        <v>0</v>
      </c>
      <c r="G1223">
        <f>Weighting!$H$23</f>
        <v>0</v>
      </c>
      <c r="H1223">
        <f t="array" ref="H1223">FREQUENCY(IF('Data Transformation'!$B$4:$B$8425=B1203,'Data Transformation'!$G$4:$G$8425),'Bin Analysis'!$B1223)</f>
        <v>2073</v>
      </c>
      <c r="I1223">
        <f t="shared" si="151"/>
        <v>0</v>
      </c>
      <c r="J1223">
        <f t="shared" si="152"/>
        <v>0</v>
      </c>
      <c r="K1223">
        <f>J1223*Weighting!$W$23</f>
        <v>0</v>
      </c>
      <c r="M1223" s="14"/>
    </row>
    <row r="1224" spans="1:25" x14ac:dyDescent="0.25">
      <c r="A1224" s="32" t="str">
        <f>IF(Weighting!$P$24&gt;0,B1224,"")</f>
        <v/>
      </c>
      <c r="B1224" t="e">
        <f>Weighting!$C$24</f>
        <v>#DIV/0!</v>
      </c>
      <c r="C1224" t="e">
        <f>Weighting!$F$24</f>
        <v>#NUM!</v>
      </c>
      <c r="D1224" t="e">
        <f>IF(C1224=1,'Data Transformation'!$G$3+0.5*'Data Transformation'!$W$25,IF(C1225=1,D1225-'Data Transformation'!$W$25,FALSE))</f>
        <v>#NUM!</v>
      </c>
      <c r="E1224">
        <f t="array" ref="E1224">IF(ISLOGICAL(D1224),"",FREQUENCY(IF('Data Transformation'!$B$425:$B$8425='Bin Analysis'!$B1203,'Data Transformation'!$G$425:$G$8425),D1224))</f>
        <v>2001</v>
      </c>
      <c r="F1224">
        <f t="shared" si="150"/>
        <v>0</v>
      </c>
      <c r="G1224">
        <f>Weighting!$H$24</f>
        <v>0</v>
      </c>
      <c r="H1224">
        <f t="array" ref="H1224">FREQUENCY(IF('Data Transformation'!$B$4:$B$8425=B1203,'Data Transformation'!$G$4:$G$8425),'Bin Analysis'!$B1224)</f>
        <v>2073</v>
      </c>
      <c r="I1224">
        <f t="shared" si="151"/>
        <v>0</v>
      </c>
      <c r="J1224">
        <f t="shared" si="152"/>
        <v>0</v>
      </c>
      <c r="K1224">
        <f>J1224*Weighting!$W$24</f>
        <v>0</v>
      </c>
      <c r="M1224" s="14"/>
    </row>
    <row r="1225" spans="1:25" x14ac:dyDescent="0.25">
      <c r="A1225" s="32" t="str">
        <f>IF(Weighting!$P$25&gt;0,B1225,"")</f>
        <v/>
      </c>
      <c r="B1225" t="e">
        <f>Weighting!$C$25</f>
        <v>#DIV/0!</v>
      </c>
      <c r="C1225" t="e">
        <f>Weighting!$F$25</f>
        <v>#NUM!</v>
      </c>
      <c r="D1225" t="e">
        <f>IF(C1225=1,'Data Transformation'!$G$3+0.5*'Data Transformation'!$W$25,IF(C1226=1,D1226-'Data Transformation'!$W$25,FALSE))</f>
        <v>#NUM!</v>
      </c>
      <c r="E1225">
        <f t="array" ref="E1225">IF(ISLOGICAL(D1225),"",FREQUENCY(IF('Data Transformation'!$B$425:$B$8425='Bin Analysis'!$B1203,'Data Transformation'!$G$425:$G$8425),D1225))</f>
        <v>2001</v>
      </c>
      <c r="F1225">
        <f t="shared" si="150"/>
        <v>0</v>
      </c>
      <c r="G1225">
        <f>Weighting!$H$25</f>
        <v>0</v>
      </c>
      <c r="H1225">
        <f t="array" ref="H1225">FREQUENCY(IF('Data Transformation'!$B$4:$B$8425=B1203,'Data Transformation'!$G$4:$G$8425),'Bin Analysis'!$B1225)</f>
        <v>2073</v>
      </c>
      <c r="I1225">
        <f t="shared" si="151"/>
        <v>0</v>
      </c>
      <c r="J1225">
        <f t="shared" si="152"/>
        <v>0</v>
      </c>
      <c r="K1225">
        <f>J1225*Weighting!$W$25</f>
        <v>0</v>
      </c>
      <c r="M1225" s="14"/>
    </row>
    <row r="1226" spans="1:25" x14ac:dyDescent="0.25">
      <c r="O1226"/>
      <c r="P1226"/>
      <c r="Q1226"/>
      <c r="R1226"/>
    </row>
    <row r="1227" spans="1:25" ht="23.25" x14ac:dyDescent="0.35">
      <c r="A1227" s="21" t="s">
        <v>0</v>
      </c>
      <c r="B1227" s="21" t="str">
        <f>IFERROR(VLOOKUP(C1227,'Data Transformation'!$L$6:$M$426,2,FALSE),"")</f>
        <v/>
      </c>
      <c r="C1227" s="21">
        <f>C1203+1</f>
        <v>51</v>
      </c>
      <c r="D1227" s="21"/>
      <c r="E1227" s="21"/>
      <c r="F1227" s="21"/>
      <c r="G1227" s="21"/>
      <c r="H1227" s="22"/>
      <c r="I1227" s="22"/>
      <c r="J1227" s="22"/>
      <c r="K1227" s="21"/>
      <c r="L1227" s="21" t="str">
        <f>B1227</f>
        <v/>
      </c>
      <c r="M1227" s="23" t="e">
        <f>INDEX('Data Transformation'!$O$4:$O$424,MATCH($B1227,'Data Transformation'!$M$4:$M$424,0),MATCH($M$2,'Data Transformation'!$O$3,0))</f>
        <v>#N/A</v>
      </c>
      <c r="N1227" s="27" t="e">
        <f>IF('Input and Summary Results'!$J$16="minimum",'Bin Analysis'!X1228/(M1227-1),'Bin Analysis'!Y1227/('Bin Analysis'!M1227-1))</f>
        <v>#N/A</v>
      </c>
      <c r="O1227" s="27" t="e">
        <f>IF(M1227=FALSE,NA(),(VLOOKUP(1,C1230:K1249,4,FALSE))/(M1227-1))</f>
        <v>#N/A</v>
      </c>
      <c r="P1227" s="27" t="e">
        <f>IF(M1227=FALSE,NA(),SUM(J1230:J1249)/Weighting!$S$5)</f>
        <v>#N/A</v>
      </c>
      <c r="Q1227" s="27" t="e">
        <f>IF(M1227=FALSE,NA(),SUM(K1230:K1249)/Weighting!$S$6)</f>
        <v>#N/A</v>
      </c>
      <c r="R1227" s="27" t="e">
        <f>IF(M1227=FALSE,NA(),(VLOOKUP(1,G1230:K1249,3,FALSE))/(M1227-1))</f>
        <v>#N/A</v>
      </c>
      <c r="S1227" s="22" t="e">
        <f>IF(M1227=FALSE,NA(),IF(SUM(J1230:J1249)=2,"yes","no"))</f>
        <v>#N/A</v>
      </c>
      <c r="X1227" s="2" cm="2">
        <f t="array" ref="X1227:X1228">FREQUENCY(IF('Data Transformation'!$B$425:$B$6424='Bin Analysis'!L1227,'Data Transformation'!$G$425:$G$6424),'Data Transformation'!$U$11)</f>
        <v>0</v>
      </c>
      <c r="Y1227" s="2" cm="2">
        <f t="array" ref="Y1227:Y1228">FREQUENCY(IF('Data Transformation'!$B$425:$B$6424='Bin Analysis'!L1227,'Data Transformation'!$G$425:$G$6424),'Data Transformation'!$U$12)</f>
        <v>0</v>
      </c>
    </row>
    <row r="1228" spans="1:25" x14ac:dyDescent="0.25">
      <c r="A1228" s="14" t="s">
        <v>67</v>
      </c>
      <c r="B1228" t="s">
        <v>47</v>
      </c>
      <c r="C1228" t="s">
        <v>5</v>
      </c>
      <c r="D1228" t="s">
        <v>100</v>
      </c>
      <c r="E1228" t="s">
        <v>101</v>
      </c>
      <c r="F1228" t="s">
        <v>102</v>
      </c>
      <c r="G1228" t="s">
        <v>70</v>
      </c>
      <c r="H1228" t="s">
        <v>31</v>
      </c>
      <c r="I1228" t="s">
        <v>32</v>
      </c>
      <c r="J1228" t="s">
        <v>46</v>
      </c>
      <c r="K1228" s="14" t="s">
        <v>45</v>
      </c>
      <c r="M1228" s="14"/>
      <c r="X1228" s="2">
        <v>0</v>
      </c>
      <c r="Y1228" s="2">
        <v>0</v>
      </c>
    </row>
    <row r="1229" spans="1:25" x14ac:dyDescent="0.25">
      <c r="A1229" s="32"/>
      <c r="D1229" t="e">
        <f>IF(C1229=1,'Data Transformation'!$G$3+0.5*'Data Transformation'!$W$25,IF(C1230=1,D1230-'Data Transformation'!$W$25,FALSE))</f>
        <v>#NUM!</v>
      </c>
      <c r="E1229">
        <f t="array" ref="E1229">IF(ISLOGICAL(D1229),"",FREQUENCY(IF('Data Transformation'!$B$425:$B$8425='Bin Analysis'!$B1227,'Data Transformation'!$G$425:$G$8425),D1229))</f>
        <v>2001</v>
      </c>
      <c r="F1229" t="e">
        <f>IF(ISLOGICAL(D1229),"",E1229-E1228)</f>
        <v>#VALUE!</v>
      </c>
      <c r="M1229" s="14"/>
    </row>
    <row r="1230" spans="1:25" x14ac:dyDescent="0.25">
      <c r="A1230" s="32" t="e">
        <f>IF(Weighting!$P$6&gt;0,B1230,"")</f>
        <v>#NUM!</v>
      </c>
      <c r="B1230" t="e">
        <f>Weighting!$C$6</f>
        <v>#DIV/0!</v>
      </c>
      <c r="C1230" t="e">
        <f>Weighting!$F$6</f>
        <v>#NUM!</v>
      </c>
      <c r="D1230" t="e">
        <f>IF(C1230=1,'Data Transformation'!$G$3+0.5*'Data Transformation'!$W$25,IF(C1231=1,D1231-'Data Transformation'!$W$25,FALSE))</f>
        <v>#NUM!</v>
      </c>
      <c r="E1230">
        <f t="array" ref="E1230">IF(ISLOGICAL(D1230),"",FREQUENCY(IF('Data Transformation'!$B$425:$B$8425='Bin Analysis'!$B1227,'Data Transformation'!$G$425:$G$8425),D1230))</f>
        <v>2001</v>
      </c>
      <c r="F1230">
        <f>IF(ISLOGICAL(D1230),"",E1230-E1229)</f>
        <v>0</v>
      </c>
      <c r="G1230">
        <f>Weighting!$H$6</f>
        <v>1</v>
      </c>
      <c r="H1230">
        <f t="array" ref="H1230">FREQUENCY(IF('Data Transformation'!$B$4:$B$8425=B1227,'Data Transformation'!$G$4:$G$8425),'Bin Analysis'!$B1230)</f>
        <v>2073</v>
      </c>
      <c r="I1230">
        <f>H1230-H1229</f>
        <v>2073</v>
      </c>
      <c r="J1230">
        <f>IF(I1230=0,0,1)</f>
        <v>1</v>
      </c>
      <c r="K1230" t="e">
        <f>J1230*Weighting!$W$6</f>
        <v>#NUM!</v>
      </c>
      <c r="M1230" s="14"/>
    </row>
    <row r="1231" spans="1:25" x14ac:dyDescent="0.25">
      <c r="A1231" s="32" t="str">
        <f>IF(Weighting!$P$7&gt;0,B1231,"")</f>
        <v/>
      </c>
      <c r="B1231" t="e">
        <f>Weighting!$C$7</f>
        <v>#DIV/0!</v>
      </c>
      <c r="C1231" t="e">
        <f>Weighting!$F$7</f>
        <v>#NUM!</v>
      </c>
      <c r="D1231" t="e">
        <f>IF(C1231=1,'Data Transformation'!$G$3+0.5*'Data Transformation'!$W$25,IF(C1232=1,D1232-'Data Transformation'!$W$25,FALSE))</f>
        <v>#NUM!</v>
      </c>
      <c r="E1231">
        <f t="array" ref="E1231">IF(ISLOGICAL(D1231),"",FREQUENCY(IF('Data Transformation'!$B$425:$B$8425='Bin Analysis'!$B1227,'Data Transformation'!$G$425:$G$8425),D1231))</f>
        <v>2001</v>
      </c>
      <c r="F1231">
        <f t="shared" ref="F1231:F1249" si="153">IF(ISLOGICAL(D1231),"",E1231-E1230)</f>
        <v>0</v>
      </c>
      <c r="G1231">
        <f>Weighting!$H$7</f>
        <v>0</v>
      </c>
      <c r="H1231">
        <f t="array" ref="H1231">FREQUENCY(IF('Data Transformation'!$B$4:$B$8425=B1227,'Data Transformation'!$G$4:$G$8425),'Bin Analysis'!$B1231)</f>
        <v>2073</v>
      </c>
      <c r="I1231">
        <f t="shared" ref="I1231:I1249" si="154">H1231-H1230</f>
        <v>0</v>
      </c>
      <c r="J1231">
        <f>IF(I1231=0,0,1)</f>
        <v>0</v>
      </c>
      <c r="K1231">
        <f>J1231*Weighting!$W$7</f>
        <v>0</v>
      </c>
      <c r="M1231" s="14"/>
    </row>
    <row r="1232" spans="1:25" x14ac:dyDescent="0.25">
      <c r="A1232" s="32" t="str">
        <f>IF(Weighting!$P$8&gt;0,B1232,"")</f>
        <v/>
      </c>
      <c r="B1232" t="e">
        <f>Weighting!$C$8</f>
        <v>#DIV/0!</v>
      </c>
      <c r="C1232" t="e">
        <f>Weighting!$F$8</f>
        <v>#NUM!</v>
      </c>
      <c r="D1232" t="e">
        <f>IF(C1232=1,'Data Transformation'!$G$3+0.5*'Data Transformation'!$W$25,IF(C1233=1,D1233-'Data Transformation'!$W$25,FALSE))</f>
        <v>#NUM!</v>
      </c>
      <c r="E1232">
        <f t="array" ref="E1232">IF(ISLOGICAL(D1232),"",FREQUENCY(IF('Data Transformation'!$B$425:$B$8425='Bin Analysis'!$B1227,'Data Transformation'!$G$425:$G$8425),D1232))</f>
        <v>2001</v>
      </c>
      <c r="F1232">
        <f t="shared" si="153"/>
        <v>0</v>
      </c>
      <c r="G1232">
        <f>Weighting!$H$8</f>
        <v>0</v>
      </c>
      <c r="H1232">
        <f t="array" ref="H1232">FREQUENCY(IF('Data Transformation'!$B$4:$B$8425=B1227,'Data Transformation'!$G$4:$G$8425),'Bin Analysis'!$B1232)</f>
        <v>2073</v>
      </c>
      <c r="I1232">
        <f t="shared" si="154"/>
        <v>0</v>
      </c>
      <c r="J1232">
        <f t="shared" ref="J1232:J1249" si="155">IF(I1232=0,0,1)</f>
        <v>0</v>
      </c>
      <c r="K1232">
        <f>J1232*Weighting!$W$8</f>
        <v>0</v>
      </c>
      <c r="M1232" s="14"/>
    </row>
    <row r="1233" spans="1:13" x14ac:dyDescent="0.25">
      <c r="A1233" s="32" t="str">
        <f>IF(Weighting!$P$9&gt;0,B1233,"")</f>
        <v/>
      </c>
      <c r="B1233" s="50" t="e">
        <f>Weighting!$C$9</f>
        <v>#DIV/0!</v>
      </c>
      <c r="C1233" t="e">
        <f>Weighting!$F$9</f>
        <v>#NUM!</v>
      </c>
      <c r="D1233" t="e">
        <f>IF(C1233=1,'Data Transformation'!$G$3+0.5*'Data Transformation'!$W$25,IF(C1234=1,D1234-'Data Transformation'!$W$25,FALSE))</f>
        <v>#NUM!</v>
      </c>
      <c r="E1233">
        <f t="array" ref="E1233">IF(ISLOGICAL(D1233),"",FREQUENCY(IF('Data Transformation'!$B$425:$B$8425='Bin Analysis'!$B1227,'Data Transformation'!$G$425:$G$8425),D1233))</f>
        <v>2001</v>
      </c>
      <c r="F1233">
        <f t="shared" si="153"/>
        <v>0</v>
      </c>
      <c r="G1233">
        <f>Weighting!$H$9</f>
        <v>0</v>
      </c>
      <c r="H1233">
        <f t="array" ref="H1233">FREQUENCY(IF('Data Transformation'!$B$4:$B$8425=B1227,'Data Transformation'!$G$4:$G$8425),'Bin Analysis'!$B1233)</f>
        <v>2073</v>
      </c>
      <c r="I1233">
        <f t="shared" si="154"/>
        <v>0</v>
      </c>
      <c r="J1233">
        <f t="shared" si="155"/>
        <v>0</v>
      </c>
      <c r="K1233">
        <f>J1233*Weighting!$W$9</f>
        <v>0</v>
      </c>
      <c r="M1233" s="14"/>
    </row>
    <row r="1234" spans="1:13" x14ac:dyDescent="0.25">
      <c r="A1234" s="32" t="str">
        <f>IF(Weighting!$P$10&gt;0,B1234,"")</f>
        <v/>
      </c>
      <c r="B1234" t="e">
        <f>Weighting!$C$10</f>
        <v>#DIV/0!</v>
      </c>
      <c r="C1234" t="e">
        <f>Weighting!$F$10</f>
        <v>#NUM!</v>
      </c>
      <c r="D1234" t="e">
        <f>IF(C1234=1,'Data Transformation'!$G$3+0.5*'Data Transformation'!$W$25,IF(C1235=1,D1235-'Data Transformation'!$W$25,FALSE))</f>
        <v>#NUM!</v>
      </c>
      <c r="E1234">
        <f t="array" ref="E1234">IF(ISLOGICAL(D1234),"",FREQUENCY(IF('Data Transformation'!$B$425:$B$8425='Bin Analysis'!$B1227,'Data Transformation'!$G$425:$G$8425),D1234))</f>
        <v>2001</v>
      </c>
      <c r="F1234">
        <f t="shared" si="153"/>
        <v>0</v>
      </c>
      <c r="G1234">
        <f>Weighting!$H$10</f>
        <v>0</v>
      </c>
      <c r="H1234">
        <f t="array" ref="H1234">FREQUENCY(IF('Data Transformation'!$B$4:$B$8425=B1227,'Data Transformation'!$G$4:$G$8425),'Bin Analysis'!$B1234)</f>
        <v>2073</v>
      </c>
      <c r="I1234">
        <f t="shared" si="154"/>
        <v>0</v>
      </c>
      <c r="J1234">
        <f t="shared" si="155"/>
        <v>0</v>
      </c>
      <c r="K1234">
        <f>J1234*Weighting!$W$10</f>
        <v>0</v>
      </c>
      <c r="M1234" s="14"/>
    </row>
    <row r="1235" spans="1:13" x14ac:dyDescent="0.25">
      <c r="A1235" s="32" t="str">
        <f>IF(Weighting!$P$11&gt;0,B1235,"")</f>
        <v/>
      </c>
      <c r="B1235" t="e">
        <f>Weighting!$C$11</f>
        <v>#DIV/0!</v>
      </c>
      <c r="C1235" t="e">
        <f>Weighting!$F$11</f>
        <v>#NUM!</v>
      </c>
      <c r="D1235" t="e">
        <f>IF(C1235=1,'Data Transformation'!$G$3+0.5*'Data Transformation'!$W$25,IF(C1236=1,D1236-'Data Transformation'!$W$25,FALSE))</f>
        <v>#NUM!</v>
      </c>
      <c r="E1235">
        <f t="array" ref="E1235">IF(ISLOGICAL(D1235),"",FREQUENCY(IF('Data Transformation'!$B$425:$B$8425='Bin Analysis'!$B1227,'Data Transformation'!$G$425:$G$8425),D1235))</f>
        <v>2001</v>
      </c>
      <c r="F1235">
        <f t="shared" si="153"/>
        <v>0</v>
      </c>
      <c r="G1235">
        <f>Weighting!$H$11</f>
        <v>0</v>
      </c>
      <c r="H1235">
        <f t="array" ref="H1235">FREQUENCY(IF('Data Transformation'!$B$4:$B$8425=B1227,'Data Transformation'!$G$4:$G$8425),'Bin Analysis'!$B1235)</f>
        <v>2073</v>
      </c>
      <c r="I1235">
        <f t="shared" si="154"/>
        <v>0</v>
      </c>
      <c r="J1235">
        <f t="shared" si="155"/>
        <v>0</v>
      </c>
      <c r="K1235">
        <f>J1235*Weighting!$W$11</f>
        <v>0</v>
      </c>
      <c r="M1235" s="14"/>
    </row>
    <row r="1236" spans="1:13" x14ac:dyDescent="0.25">
      <c r="A1236" s="32" t="str">
        <f>IF(Weighting!$P$12&gt;0,B1236,"")</f>
        <v/>
      </c>
      <c r="B1236" t="e">
        <f>Weighting!$C$12</f>
        <v>#DIV/0!</v>
      </c>
      <c r="C1236" t="e">
        <f>Weighting!$F$12</f>
        <v>#NUM!</v>
      </c>
      <c r="D1236" t="e">
        <f>IF(C1236=1,'Data Transformation'!$G$3+0.5*'Data Transformation'!$W$25,IF(C1237=1,D1237-'Data Transformation'!$W$25,FALSE))</f>
        <v>#NUM!</v>
      </c>
      <c r="E1236">
        <f t="array" ref="E1236">IF(ISLOGICAL(D1236),"",FREQUENCY(IF('Data Transformation'!$B$425:$B$8425='Bin Analysis'!$B1227,'Data Transformation'!$G$425:$G$8425),D1236))</f>
        <v>2001</v>
      </c>
      <c r="F1236">
        <f t="shared" si="153"/>
        <v>0</v>
      </c>
      <c r="G1236">
        <f>Weighting!$H$12</f>
        <v>0</v>
      </c>
      <c r="H1236">
        <f t="array" ref="H1236">FREQUENCY(IF('Data Transformation'!$B$4:$B$8425=B1227,'Data Transformation'!$G$4:$G$8425),'Bin Analysis'!$B1236)</f>
        <v>2073</v>
      </c>
      <c r="I1236">
        <f t="shared" si="154"/>
        <v>0</v>
      </c>
      <c r="J1236">
        <f t="shared" si="155"/>
        <v>0</v>
      </c>
      <c r="K1236">
        <f>J1236*Weighting!$W$12</f>
        <v>0</v>
      </c>
      <c r="M1236" s="14"/>
    </row>
    <row r="1237" spans="1:13" x14ac:dyDescent="0.25">
      <c r="A1237" s="32" t="str">
        <f>IF(Weighting!$P$13&gt;0,B1237,"")</f>
        <v/>
      </c>
      <c r="B1237" t="e">
        <f>Weighting!$C$13</f>
        <v>#DIV/0!</v>
      </c>
      <c r="C1237" t="e">
        <f>Weighting!$F$13</f>
        <v>#NUM!</v>
      </c>
      <c r="D1237" t="e">
        <f>IF(C1237=1,'Data Transformation'!$G$3+0.5*'Data Transformation'!$W$25,IF(C1238=1,D1238-'Data Transformation'!$W$25,FALSE))</f>
        <v>#NUM!</v>
      </c>
      <c r="E1237">
        <f t="array" ref="E1237">IF(ISLOGICAL(D1237),"",FREQUENCY(IF('Data Transformation'!$B$425:$B$8425='Bin Analysis'!$B1227,'Data Transformation'!$G$425:$G$8425),D1237))</f>
        <v>2001</v>
      </c>
      <c r="F1237">
        <f t="shared" si="153"/>
        <v>0</v>
      </c>
      <c r="G1237">
        <f>Weighting!$H$13</f>
        <v>0</v>
      </c>
      <c r="H1237">
        <f t="array" ref="H1237">FREQUENCY(IF('Data Transformation'!$B$4:$B$8425=B1227,'Data Transformation'!$G$4:$G$8425),'Bin Analysis'!$B1237)</f>
        <v>2073</v>
      </c>
      <c r="I1237">
        <f t="shared" si="154"/>
        <v>0</v>
      </c>
      <c r="J1237">
        <f t="shared" si="155"/>
        <v>0</v>
      </c>
      <c r="K1237">
        <f>J1237*Weighting!$W$13</f>
        <v>0</v>
      </c>
      <c r="M1237" s="14"/>
    </row>
    <row r="1238" spans="1:13" x14ac:dyDescent="0.25">
      <c r="A1238" s="32" t="str">
        <f>IF(Weighting!$P$14&gt;0,B1238,"")</f>
        <v/>
      </c>
      <c r="B1238" t="e">
        <f>Weighting!$C$14</f>
        <v>#DIV/0!</v>
      </c>
      <c r="C1238" t="e">
        <f>Weighting!$F$14</f>
        <v>#NUM!</v>
      </c>
      <c r="D1238" t="e">
        <f>IF(C1238=1,'Data Transformation'!$G$3+0.5*'Data Transformation'!$W$25,IF(C1239=1,D1239-'Data Transformation'!$W$25,FALSE))</f>
        <v>#NUM!</v>
      </c>
      <c r="E1238">
        <f t="array" ref="E1238">IF(ISLOGICAL(D1238),"",FREQUENCY(IF('Data Transformation'!$B$425:$B$8425='Bin Analysis'!$B1227,'Data Transformation'!$G$425:$G$8425),D1238))</f>
        <v>2001</v>
      </c>
      <c r="F1238">
        <f t="shared" si="153"/>
        <v>0</v>
      </c>
      <c r="G1238">
        <f>Weighting!$H$14</f>
        <v>0</v>
      </c>
      <c r="H1238">
        <f t="array" ref="H1238">FREQUENCY(IF('Data Transformation'!$B$4:$B$8425=B1227,'Data Transformation'!$G$4:$G$8425),'Bin Analysis'!$B1238)</f>
        <v>2073</v>
      </c>
      <c r="I1238">
        <f t="shared" si="154"/>
        <v>0</v>
      </c>
      <c r="J1238">
        <f t="shared" si="155"/>
        <v>0</v>
      </c>
      <c r="K1238">
        <f>J1238*Weighting!$W$14</f>
        <v>0</v>
      </c>
      <c r="M1238" s="14"/>
    </row>
    <row r="1239" spans="1:13" x14ac:dyDescent="0.25">
      <c r="A1239" s="32" t="str">
        <f>IF(Weighting!$P$15&gt;0,B1239,"")</f>
        <v/>
      </c>
      <c r="B1239" t="e">
        <f>Weighting!$C$15</f>
        <v>#DIV/0!</v>
      </c>
      <c r="C1239" t="e">
        <f>Weighting!$F$15</f>
        <v>#NUM!</v>
      </c>
      <c r="D1239" t="e">
        <f>IF(C1239=1,'Data Transformation'!$G$3+0.5*'Data Transformation'!$W$25,IF(C1240=1,D1240-'Data Transformation'!$W$25,FALSE))</f>
        <v>#NUM!</v>
      </c>
      <c r="E1239">
        <f t="array" ref="E1239">IF(ISLOGICAL(D1239),"",FREQUENCY(IF('Data Transformation'!$B$425:$B$8425='Bin Analysis'!$B1227,'Data Transformation'!$G$425:$G$8425),D1239))</f>
        <v>2001</v>
      </c>
      <c r="F1239">
        <f t="shared" si="153"/>
        <v>0</v>
      </c>
      <c r="G1239">
        <f>Weighting!$H$15</f>
        <v>0</v>
      </c>
      <c r="H1239">
        <f t="array" ref="H1239">FREQUENCY(IF('Data Transformation'!$B$4:$B$8425=B1227,'Data Transformation'!$G$4:$G$8425),'Bin Analysis'!$B1239)</f>
        <v>2073</v>
      </c>
      <c r="I1239">
        <f t="shared" si="154"/>
        <v>0</v>
      </c>
      <c r="J1239">
        <f t="shared" si="155"/>
        <v>0</v>
      </c>
      <c r="K1239">
        <f>J1239*Weighting!$W$15</f>
        <v>0</v>
      </c>
      <c r="M1239" s="14"/>
    </row>
    <row r="1240" spans="1:13" x14ac:dyDescent="0.25">
      <c r="A1240" s="32" t="str">
        <f>IF(Weighting!$P$16&gt;0,B1240,"")</f>
        <v/>
      </c>
      <c r="B1240" t="e">
        <f>Weighting!$C$16</f>
        <v>#DIV/0!</v>
      </c>
      <c r="C1240" t="e">
        <f>Weighting!$F$16</f>
        <v>#NUM!</v>
      </c>
      <c r="D1240" t="e">
        <f>IF(C1240=1,'Data Transformation'!$G$3+0.5*'Data Transformation'!$W$25,IF(C1241=1,D1241-'Data Transformation'!$W$25,FALSE))</f>
        <v>#NUM!</v>
      </c>
      <c r="E1240">
        <f t="array" ref="E1240">IF(ISLOGICAL(D1240),"",FREQUENCY(IF('Data Transformation'!$B$425:$B$8425='Bin Analysis'!$B1227,'Data Transformation'!$G$425:$G$8425),D1240))</f>
        <v>2001</v>
      </c>
      <c r="F1240">
        <f t="shared" si="153"/>
        <v>0</v>
      </c>
      <c r="G1240">
        <f>Weighting!$H$16</f>
        <v>0</v>
      </c>
      <c r="H1240">
        <f t="array" ref="H1240">FREQUENCY(IF('Data Transformation'!$B$4:$B$8425=B1227,'Data Transformation'!$G$4:$G$8425),'Bin Analysis'!$B1240)</f>
        <v>2073</v>
      </c>
      <c r="I1240">
        <f t="shared" si="154"/>
        <v>0</v>
      </c>
      <c r="J1240">
        <f t="shared" si="155"/>
        <v>0</v>
      </c>
      <c r="K1240">
        <f>J1240*Weighting!$W$16</f>
        <v>0</v>
      </c>
      <c r="M1240" s="14"/>
    </row>
    <row r="1241" spans="1:13" x14ac:dyDescent="0.25">
      <c r="A1241" s="32" t="str">
        <f>IF(Weighting!$P$17&gt;0,B1241,"")</f>
        <v/>
      </c>
      <c r="B1241" t="e">
        <f>Weighting!$C$17</f>
        <v>#DIV/0!</v>
      </c>
      <c r="C1241" t="e">
        <f>Weighting!$F$17</f>
        <v>#NUM!</v>
      </c>
      <c r="D1241" t="e">
        <f>IF(C1241=1,'Data Transformation'!$G$3+0.5*'Data Transformation'!$W$25,IF(C1242=1,D1242-'Data Transformation'!$W$25,FALSE))</f>
        <v>#NUM!</v>
      </c>
      <c r="E1241">
        <f t="array" ref="E1241">IF(ISLOGICAL(D1241),"",FREQUENCY(IF('Data Transformation'!$B$425:$B$8425='Bin Analysis'!$B1227,'Data Transformation'!$G$425:$G$8425),D1241))</f>
        <v>2001</v>
      </c>
      <c r="F1241">
        <f t="shared" si="153"/>
        <v>0</v>
      </c>
      <c r="G1241">
        <f>Weighting!$H$17</f>
        <v>0</v>
      </c>
      <c r="H1241">
        <f t="array" ref="H1241">FREQUENCY(IF('Data Transformation'!$B$4:$B$8425=B1227,'Data Transformation'!$G$4:$G$8425),'Bin Analysis'!$B1241)</f>
        <v>2073</v>
      </c>
      <c r="I1241">
        <f t="shared" si="154"/>
        <v>0</v>
      </c>
      <c r="J1241">
        <f t="shared" si="155"/>
        <v>0</v>
      </c>
      <c r="K1241">
        <f>J1241*Weighting!$W$17</f>
        <v>0</v>
      </c>
      <c r="M1241" s="14"/>
    </row>
    <row r="1242" spans="1:13" x14ac:dyDescent="0.25">
      <c r="A1242" s="32" t="str">
        <f>IF(Weighting!$P$18&gt;0,B1242,"")</f>
        <v/>
      </c>
      <c r="B1242" t="e">
        <f>Weighting!$C$18</f>
        <v>#DIV/0!</v>
      </c>
      <c r="C1242" t="e">
        <f>Weighting!$F$18</f>
        <v>#NUM!</v>
      </c>
      <c r="D1242" t="e">
        <f>IF(C1242=1,'Data Transformation'!$G$3+0.5*'Data Transformation'!$W$25,IF(C1243=1,D1243-'Data Transformation'!$W$25,FALSE))</f>
        <v>#NUM!</v>
      </c>
      <c r="E1242">
        <f t="array" ref="E1242">IF(ISLOGICAL(D1242),"",FREQUENCY(IF('Data Transformation'!$B$425:$B$8425='Bin Analysis'!$B1227,'Data Transformation'!$G$425:$G$8425),D1242))</f>
        <v>2001</v>
      </c>
      <c r="F1242">
        <f t="shared" si="153"/>
        <v>0</v>
      </c>
      <c r="G1242">
        <f>Weighting!$H$18</f>
        <v>0</v>
      </c>
      <c r="H1242">
        <f t="array" ref="H1242">FREQUENCY(IF('Data Transformation'!$B$4:$B$8425=B1227,'Data Transformation'!$G$4:$G$8425),'Bin Analysis'!$B1242)</f>
        <v>2073</v>
      </c>
      <c r="I1242">
        <f t="shared" si="154"/>
        <v>0</v>
      </c>
      <c r="J1242">
        <f t="shared" si="155"/>
        <v>0</v>
      </c>
      <c r="K1242">
        <f>J1242*Weighting!$W$18</f>
        <v>0</v>
      </c>
      <c r="M1242" s="14"/>
    </row>
    <row r="1243" spans="1:13" x14ac:dyDescent="0.25">
      <c r="A1243" s="32" t="str">
        <f>IF(Weighting!$P$19&gt;0,B1243,"")</f>
        <v/>
      </c>
      <c r="B1243" t="e">
        <f>Weighting!$C$19</f>
        <v>#DIV/0!</v>
      </c>
      <c r="C1243" t="e">
        <f>Weighting!$F$19</f>
        <v>#NUM!</v>
      </c>
      <c r="D1243" t="e">
        <f>IF(C1243=1,'Data Transformation'!$G$3+0.5*'Data Transformation'!$W$25,IF(C1244=1,D1244-'Data Transformation'!$W$25,FALSE))</f>
        <v>#NUM!</v>
      </c>
      <c r="E1243">
        <f t="array" ref="E1243">IF(ISLOGICAL(D1243),"",FREQUENCY(IF('Data Transformation'!$B$425:$B$8425='Bin Analysis'!$B1227,'Data Transformation'!$G$425:$G$8425),D1243))</f>
        <v>2001</v>
      </c>
      <c r="F1243">
        <f t="shared" si="153"/>
        <v>0</v>
      </c>
      <c r="G1243">
        <f>Weighting!$H$19</f>
        <v>0</v>
      </c>
      <c r="H1243">
        <f t="array" ref="H1243">FREQUENCY(IF('Data Transformation'!$B$4:$B$8425=B1227,'Data Transformation'!$G$4:$G$8425),'Bin Analysis'!$B1243)</f>
        <v>2073</v>
      </c>
      <c r="I1243">
        <f t="shared" si="154"/>
        <v>0</v>
      </c>
      <c r="J1243">
        <f t="shared" si="155"/>
        <v>0</v>
      </c>
      <c r="K1243">
        <f>J1243*Weighting!$W$19</f>
        <v>0</v>
      </c>
      <c r="M1243" s="14"/>
    </row>
    <row r="1244" spans="1:13" x14ac:dyDescent="0.25">
      <c r="A1244" s="32" t="str">
        <f>IF(Weighting!$P$20&gt;0,B1244,"")</f>
        <v/>
      </c>
      <c r="B1244" t="e">
        <f>Weighting!$C$20</f>
        <v>#DIV/0!</v>
      </c>
      <c r="C1244" t="e">
        <f>Weighting!$F$20</f>
        <v>#NUM!</v>
      </c>
      <c r="D1244" t="e">
        <f>IF(C1244=1,'Data Transformation'!$G$3+0.5*'Data Transformation'!$W$25,IF(C1245=1,D1245-'Data Transformation'!$W$25,FALSE))</f>
        <v>#NUM!</v>
      </c>
      <c r="E1244">
        <f t="array" ref="E1244">IF(ISLOGICAL(D1244),"",FREQUENCY(IF('Data Transformation'!$B$425:$B$8425='Bin Analysis'!$B1227,'Data Transformation'!$G$425:$G$8425),D1244))</f>
        <v>2001</v>
      </c>
      <c r="F1244">
        <f t="shared" si="153"/>
        <v>0</v>
      </c>
      <c r="G1244">
        <f>Weighting!$H$20</f>
        <v>0</v>
      </c>
      <c r="H1244">
        <f t="array" ref="H1244">FREQUENCY(IF('Data Transformation'!$B$4:$B$8425=B1227,'Data Transformation'!$G$4:$G$8425),'Bin Analysis'!$B1244)</f>
        <v>2073</v>
      </c>
      <c r="I1244">
        <f t="shared" si="154"/>
        <v>0</v>
      </c>
      <c r="J1244">
        <f t="shared" si="155"/>
        <v>0</v>
      </c>
      <c r="K1244">
        <f>J1244*Weighting!$W$20</f>
        <v>0</v>
      </c>
      <c r="M1244" s="14"/>
    </row>
    <row r="1245" spans="1:13" x14ac:dyDescent="0.25">
      <c r="A1245" s="32" t="str">
        <f>IF(Weighting!$P$21&gt;0,B1245,"")</f>
        <v/>
      </c>
      <c r="B1245" t="e">
        <f>Weighting!$C$21</f>
        <v>#DIV/0!</v>
      </c>
      <c r="C1245" t="e">
        <f>Weighting!$F$21</f>
        <v>#NUM!</v>
      </c>
      <c r="D1245" t="e">
        <f>IF(C1245=1,'Data Transformation'!$G$3+0.5*'Data Transformation'!$W$25,IF(C1246=1,D1246-'Data Transformation'!$W$25,FALSE))</f>
        <v>#NUM!</v>
      </c>
      <c r="E1245">
        <f t="array" ref="E1245">IF(ISLOGICAL(D1245),"",FREQUENCY(IF('Data Transformation'!$B$425:$B$8425='Bin Analysis'!$B1227,'Data Transformation'!$G$425:$G$8425),D1245))</f>
        <v>2001</v>
      </c>
      <c r="F1245">
        <f t="shared" si="153"/>
        <v>0</v>
      </c>
      <c r="G1245">
        <f>Weighting!$H$21</f>
        <v>0</v>
      </c>
      <c r="H1245">
        <f t="array" ref="H1245">FREQUENCY(IF('Data Transformation'!$B$4:$B$8425=B1227,'Data Transformation'!$G$4:$G$8425),'Bin Analysis'!$B1245)</f>
        <v>2073</v>
      </c>
      <c r="I1245">
        <f t="shared" si="154"/>
        <v>0</v>
      </c>
      <c r="J1245">
        <f t="shared" si="155"/>
        <v>0</v>
      </c>
      <c r="K1245">
        <f>J1245*Weighting!$W$21</f>
        <v>0</v>
      </c>
      <c r="M1245" s="14"/>
    </row>
    <row r="1246" spans="1:13" x14ac:dyDescent="0.25">
      <c r="A1246" s="32" t="str">
        <f>IF(Weighting!$P$22&gt;0,B1246,"")</f>
        <v/>
      </c>
      <c r="B1246" t="e">
        <f>Weighting!$C$22</f>
        <v>#DIV/0!</v>
      </c>
      <c r="C1246" t="e">
        <f>Weighting!$F$22</f>
        <v>#NUM!</v>
      </c>
      <c r="D1246" t="e">
        <f>IF(C1246=1,'Data Transformation'!$G$3+0.5*'Data Transformation'!$W$25,IF(C1247=1,D1247-'Data Transformation'!$W$25,FALSE))</f>
        <v>#NUM!</v>
      </c>
      <c r="E1246">
        <f t="array" ref="E1246">IF(ISLOGICAL(D1246),"",FREQUENCY(IF('Data Transformation'!$B$425:$B$8425='Bin Analysis'!$B1227,'Data Transformation'!$G$425:$G$8425),D1246))</f>
        <v>2001</v>
      </c>
      <c r="F1246">
        <f t="shared" si="153"/>
        <v>0</v>
      </c>
      <c r="G1246">
        <f>Weighting!$H$22</f>
        <v>0</v>
      </c>
      <c r="H1246">
        <f t="array" ref="H1246">FREQUENCY(IF('Data Transformation'!$B$4:$B$8425=B1227,'Data Transformation'!$G$4:$G$8425),'Bin Analysis'!$B1246)</f>
        <v>2073</v>
      </c>
      <c r="I1246">
        <f t="shared" si="154"/>
        <v>0</v>
      </c>
      <c r="J1246">
        <f t="shared" si="155"/>
        <v>0</v>
      </c>
      <c r="K1246">
        <f>J1246*Weighting!$W$22</f>
        <v>0</v>
      </c>
      <c r="M1246" s="14"/>
    </row>
    <row r="1247" spans="1:13" x14ac:dyDescent="0.25">
      <c r="A1247" s="32" t="str">
        <f>IF(Weighting!$P$23&gt;0,B1247,"")</f>
        <v/>
      </c>
      <c r="B1247" t="e">
        <f>Weighting!$C$23</f>
        <v>#DIV/0!</v>
      </c>
      <c r="C1247" t="e">
        <f>Weighting!$F$23</f>
        <v>#NUM!</v>
      </c>
      <c r="D1247" t="e">
        <f>IF(C1247=1,'Data Transformation'!$G$3+0.5*'Data Transformation'!$W$25,IF(C1248=1,D1248-'Data Transformation'!$W$25,FALSE))</f>
        <v>#NUM!</v>
      </c>
      <c r="E1247">
        <f t="array" ref="E1247">IF(ISLOGICAL(D1247),"",FREQUENCY(IF('Data Transformation'!$B$425:$B$8425='Bin Analysis'!$B1227,'Data Transformation'!$G$425:$G$8425),D1247))</f>
        <v>2001</v>
      </c>
      <c r="F1247">
        <f t="shared" si="153"/>
        <v>0</v>
      </c>
      <c r="G1247">
        <f>Weighting!$H$23</f>
        <v>0</v>
      </c>
      <c r="H1247">
        <f t="array" ref="H1247">FREQUENCY(IF('Data Transformation'!$B$4:$B$8425=B1227,'Data Transformation'!$G$4:$G$8425),'Bin Analysis'!$B1247)</f>
        <v>2073</v>
      </c>
      <c r="I1247">
        <f t="shared" si="154"/>
        <v>0</v>
      </c>
      <c r="J1247">
        <f t="shared" si="155"/>
        <v>0</v>
      </c>
      <c r="K1247">
        <f>J1247*Weighting!$W$23</f>
        <v>0</v>
      </c>
      <c r="M1247" s="14"/>
    </row>
    <row r="1248" spans="1:13" x14ac:dyDescent="0.25">
      <c r="A1248" s="32" t="str">
        <f>IF(Weighting!$P$24&gt;0,B1248,"")</f>
        <v/>
      </c>
      <c r="B1248" t="e">
        <f>Weighting!$C$24</f>
        <v>#DIV/0!</v>
      </c>
      <c r="C1248" t="e">
        <f>Weighting!$F$24</f>
        <v>#NUM!</v>
      </c>
      <c r="D1248" t="e">
        <f>IF(C1248=1,'Data Transformation'!$G$3+0.5*'Data Transformation'!$W$25,IF(C1249=1,D1249-'Data Transformation'!$W$25,FALSE))</f>
        <v>#NUM!</v>
      </c>
      <c r="E1248">
        <f t="array" ref="E1248">IF(ISLOGICAL(D1248),"",FREQUENCY(IF('Data Transformation'!$B$425:$B$8425='Bin Analysis'!$B1227,'Data Transformation'!$G$425:$G$8425),D1248))</f>
        <v>2001</v>
      </c>
      <c r="F1248">
        <f t="shared" si="153"/>
        <v>0</v>
      </c>
      <c r="G1248">
        <f>Weighting!$H$24</f>
        <v>0</v>
      </c>
      <c r="H1248">
        <f t="array" ref="H1248">FREQUENCY(IF('Data Transformation'!$B$4:$B$8425=B1227,'Data Transformation'!$G$4:$G$8425),'Bin Analysis'!$B1248)</f>
        <v>2073</v>
      </c>
      <c r="I1248">
        <f t="shared" si="154"/>
        <v>0</v>
      </c>
      <c r="J1248">
        <f t="shared" si="155"/>
        <v>0</v>
      </c>
      <c r="K1248">
        <f>J1248*Weighting!$W$24</f>
        <v>0</v>
      </c>
      <c r="M1248" s="14"/>
    </row>
    <row r="1249" spans="1:25" x14ac:dyDescent="0.25">
      <c r="A1249" s="32" t="str">
        <f>IF(Weighting!$P$25&gt;0,B1249,"")</f>
        <v/>
      </c>
      <c r="B1249" t="e">
        <f>Weighting!$C$25</f>
        <v>#DIV/0!</v>
      </c>
      <c r="C1249" t="e">
        <f>Weighting!$F$25</f>
        <v>#NUM!</v>
      </c>
      <c r="D1249" t="e">
        <f>IF(C1249=1,'Data Transformation'!$G$3+0.5*'Data Transformation'!$W$25,IF(C1250=1,D1250-'Data Transformation'!$W$25,FALSE))</f>
        <v>#NUM!</v>
      </c>
      <c r="E1249">
        <f t="array" ref="E1249">IF(ISLOGICAL(D1249),"",FREQUENCY(IF('Data Transformation'!$B$425:$B$8425='Bin Analysis'!$B1227,'Data Transformation'!$G$425:$G$8425),D1249))</f>
        <v>2001</v>
      </c>
      <c r="F1249">
        <f t="shared" si="153"/>
        <v>0</v>
      </c>
      <c r="G1249">
        <f>Weighting!$H$25</f>
        <v>0</v>
      </c>
      <c r="H1249">
        <f t="array" ref="H1249">FREQUENCY(IF('Data Transformation'!$B$4:$B$8425=B1227,'Data Transformation'!$G$4:$G$8425),'Bin Analysis'!$B1249)</f>
        <v>2073</v>
      </c>
      <c r="I1249">
        <f t="shared" si="154"/>
        <v>0</v>
      </c>
      <c r="J1249">
        <f t="shared" si="155"/>
        <v>0</v>
      </c>
      <c r="K1249">
        <f>J1249*Weighting!$W$25</f>
        <v>0</v>
      </c>
      <c r="M1249" s="14"/>
    </row>
    <row r="1250" spans="1:25" x14ac:dyDescent="0.25">
      <c r="O1250"/>
      <c r="P1250"/>
      <c r="Q1250"/>
      <c r="R1250"/>
    </row>
    <row r="1251" spans="1:25" ht="23.25" x14ac:dyDescent="0.35">
      <c r="A1251" s="21" t="s">
        <v>0</v>
      </c>
      <c r="B1251" s="21" t="str">
        <f>IFERROR(VLOOKUP(C1251,'Data Transformation'!$L$6:$M$426,2,FALSE),"")</f>
        <v/>
      </c>
      <c r="C1251" s="21">
        <f>C1227+1</f>
        <v>52</v>
      </c>
      <c r="D1251" s="21"/>
      <c r="E1251" s="21"/>
      <c r="F1251" s="21"/>
      <c r="G1251" s="21"/>
      <c r="H1251" s="22"/>
      <c r="I1251" s="22"/>
      <c r="J1251" s="22"/>
      <c r="K1251" s="21"/>
      <c r="L1251" s="21" t="str">
        <f>B1251</f>
        <v/>
      </c>
      <c r="M1251" s="23" t="e">
        <f>INDEX('Data Transformation'!$O$4:$O$424,MATCH($B1251,'Data Transformation'!$M$4:$M$424,0),MATCH($M$2,'Data Transformation'!$O$3,0))</f>
        <v>#N/A</v>
      </c>
      <c r="N1251" s="27" t="e">
        <f>IF('Input and Summary Results'!$J$16="minimum",'Bin Analysis'!X1252/(M1251-1),'Bin Analysis'!Y1251/('Bin Analysis'!M1251-1))</f>
        <v>#N/A</v>
      </c>
      <c r="O1251" s="27" t="e">
        <f>IF(M1251=FALSE,NA(),(VLOOKUP(1,C1254:K1273,4,FALSE))/(M1251-1))</f>
        <v>#N/A</v>
      </c>
      <c r="P1251" s="27" t="e">
        <f>IF(M1251=FALSE,NA(),SUM(J1254:J1273)/Weighting!$S$5)</f>
        <v>#N/A</v>
      </c>
      <c r="Q1251" s="27" t="e">
        <f>IF(M1251=FALSE,NA(),SUM(K1254:K1273)/Weighting!$S$6)</f>
        <v>#N/A</v>
      </c>
      <c r="R1251" s="27" t="e">
        <f>IF(M1251=FALSE,NA(),(VLOOKUP(1,G1254:K1273,3,FALSE))/(M1251-1))</f>
        <v>#N/A</v>
      </c>
      <c r="S1251" s="22" t="e">
        <f>IF(M1251=FALSE,NA(),IF(SUM(J1254:J1273)=2,"yes","no"))</f>
        <v>#N/A</v>
      </c>
      <c r="X1251" s="2" cm="2">
        <f t="array" ref="X1251:X1252">FREQUENCY(IF('Data Transformation'!$B$425:$B$6424='Bin Analysis'!L1251,'Data Transformation'!$G$425:$G$6424),'Data Transformation'!$U$11)</f>
        <v>0</v>
      </c>
      <c r="Y1251" s="2" cm="2">
        <f t="array" ref="Y1251:Y1252">FREQUENCY(IF('Data Transformation'!$B$425:$B$6424='Bin Analysis'!L1251,'Data Transformation'!$G$425:$G$6424),'Data Transformation'!$U$12)</f>
        <v>0</v>
      </c>
    </row>
    <row r="1252" spans="1:25" x14ac:dyDescent="0.25">
      <c r="A1252" s="14" t="s">
        <v>67</v>
      </c>
      <c r="B1252" t="s">
        <v>47</v>
      </c>
      <c r="C1252" t="s">
        <v>5</v>
      </c>
      <c r="D1252" t="s">
        <v>100</v>
      </c>
      <c r="E1252" t="s">
        <v>101</v>
      </c>
      <c r="F1252" t="s">
        <v>102</v>
      </c>
      <c r="G1252" t="s">
        <v>70</v>
      </c>
      <c r="H1252" t="s">
        <v>31</v>
      </c>
      <c r="I1252" t="s">
        <v>32</v>
      </c>
      <c r="J1252" t="s">
        <v>46</v>
      </c>
      <c r="K1252" s="14" t="s">
        <v>45</v>
      </c>
      <c r="M1252" s="14"/>
      <c r="X1252" s="2">
        <v>0</v>
      </c>
      <c r="Y1252" s="2">
        <v>0</v>
      </c>
    </row>
    <row r="1253" spans="1:25" x14ac:dyDescent="0.25">
      <c r="A1253" s="32"/>
      <c r="D1253" t="e">
        <f>IF(C1253=1,'Data Transformation'!$G$3+0.5*'Data Transformation'!$W$25,IF(C1254=1,D1254-'Data Transformation'!$W$25,FALSE))</f>
        <v>#NUM!</v>
      </c>
      <c r="E1253">
        <f t="array" ref="E1253">IF(ISLOGICAL(D1253),"",FREQUENCY(IF('Data Transformation'!$B$425:$B$8425='Bin Analysis'!$B1251,'Data Transformation'!$G$425:$G$8425),D1253))</f>
        <v>2001</v>
      </c>
      <c r="F1253" t="e">
        <f>IF(ISLOGICAL(D1253),"",E1253-E1252)</f>
        <v>#VALUE!</v>
      </c>
      <c r="M1253" s="14"/>
    </row>
    <row r="1254" spans="1:25" x14ac:dyDescent="0.25">
      <c r="A1254" s="32" t="e">
        <f>IF(Weighting!$P$6&gt;0,B1254,"")</f>
        <v>#NUM!</v>
      </c>
      <c r="B1254" t="e">
        <f>Weighting!$C$6</f>
        <v>#DIV/0!</v>
      </c>
      <c r="C1254" t="e">
        <f>Weighting!$F$6</f>
        <v>#NUM!</v>
      </c>
      <c r="D1254" t="e">
        <f>IF(C1254=1,'Data Transformation'!$G$3+0.5*'Data Transformation'!$W$25,IF(C1255=1,D1255-'Data Transformation'!$W$25,FALSE))</f>
        <v>#NUM!</v>
      </c>
      <c r="E1254">
        <f t="array" ref="E1254">IF(ISLOGICAL(D1254),"",FREQUENCY(IF('Data Transformation'!$B$425:$B$8425='Bin Analysis'!$B1251,'Data Transformation'!$G$425:$G$8425),D1254))</f>
        <v>2001</v>
      </c>
      <c r="F1254">
        <f>IF(ISLOGICAL(D1254),"",E1254-E1253)</f>
        <v>0</v>
      </c>
      <c r="G1254">
        <f>Weighting!$H$6</f>
        <v>1</v>
      </c>
      <c r="H1254">
        <f t="array" ref="H1254">FREQUENCY(IF('Data Transformation'!$B$4:$B$8425=B1251,'Data Transformation'!$G$4:$G$8425),'Bin Analysis'!$B1254)</f>
        <v>2073</v>
      </c>
      <c r="I1254">
        <f>H1254-H1253</f>
        <v>2073</v>
      </c>
      <c r="J1254">
        <f>IF(I1254=0,0,1)</f>
        <v>1</v>
      </c>
      <c r="K1254" t="e">
        <f>J1254*Weighting!$W$6</f>
        <v>#NUM!</v>
      </c>
      <c r="M1254" s="14"/>
    </row>
    <row r="1255" spans="1:25" x14ac:dyDescent="0.25">
      <c r="A1255" s="32" t="str">
        <f>IF(Weighting!$P$7&gt;0,B1255,"")</f>
        <v/>
      </c>
      <c r="B1255" t="e">
        <f>Weighting!$C$7</f>
        <v>#DIV/0!</v>
      </c>
      <c r="C1255" t="e">
        <f>Weighting!$F$7</f>
        <v>#NUM!</v>
      </c>
      <c r="D1255" t="e">
        <f>IF(C1255=1,'Data Transformation'!$G$3+0.5*'Data Transformation'!$W$25,IF(C1256=1,D1256-'Data Transformation'!$W$25,FALSE))</f>
        <v>#NUM!</v>
      </c>
      <c r="E1255">
        <f t="array" ref="E1255">IF(ISLOGICAL(D1255),"",FREQUENCY(IF('Data Transformation'!$B$425:$B$8425='Bin Analysis'!$B1251,'Data Transformation'!$G$425:$G$8425),D1255))</f>
        <v>2001</v>
      </c>
      <c r="F1255">
        <f t="shared" ref="F1255:F1273" si="156">IF(ISLOGICAL(D1255),"",E1255-E1254)</f>
        <v>0</v>
      </c>
      <c r="G1255">
        <f>Weighting!$H$7</f>
        <v>0</v>
      </c>
      <c r="H1255">
        <f t="array" ref="H1255">FREQUENCY(IF('Data Transformation'!$B$4:$B$8425=B1251,'Data Transformation'!$G$4:$G$8425),'Bin Analysis'!$B1255)</f>
        <v>2073</v>
      </c>
      <c r="I1255">
        <f t="shared" ref="I1255:I1273" si="157">H1255-H1254</f>
        <v>0</v>
      </c>
      <c r="J1255">
        <f>IF(I1255=0,0,1)</f>
        <v>0</v>
      </c>
      <c r="K1255">
        <f>J1255*Weighting!$W$7</f>
        <v>0</v>
      </c>
      <c r="M1255" s="14"/>
    </row>
    <row r="1256" spans="1:25" x14ac:dyDescent="0.25">
      <c r="A1256" s="32" t="str">
        <f>IF(Weighting!$P$8&gt;0,B1256,"")</f>
        <v/>
      </c>
      <c r="B1256" t="e">
        <f>Weighting!$C$8</f>
        <v>#DIV/0!</v>
      </c>
      <c r="C1256" t="e">
        <f>Weighting!$F$8</f>
        <v>#NUM!</v>
      </c>
      <c r="D1256" t="e">
        <f>IF(C1256=1,'Data Transformation'!$G$3+0.5*'Data Transformation'!$W$25,IF(C1257=1,D1257-'Data Transformation'!$W$25,FALSE))</f>
        <v>#NUM!</v>
      </c>
      <c r="E1256">
        <f t="array" ref="E1256">IF(ISLOGICAL(D1256),"",FREQUENCY(IF('Data Transformation'!$B$425:$B$8425='Bin Analysis'!$B1251,'Data Transformation'!$G$425:$G$8425),D1256))</f>
        <v>2001</v>
      </c>
      <c r="F1256">
        <f t="shared" si="156"/>
        <v>0</v>
      </c>
      <c r="G1256">
        <f>Weighting!$H$8</f>
        <v>0</v>
      </c>
      <c r="H1256">
        <f t="array" ref="H1256">FREQUENCY(IF('Data Transformation'!$B$4:$B$8425=B1251,'Data Transformation'!$G$4:$G$8425),'Bin Analysis'!$B1256)</f>
        <v>2073</v>
      </c>
      <c r="I1256">
        <f t="shared" si="157"/>
        <v>0</v>
      </c>
      <c r="J1256">
        <f t="shared" ref="J1256:J1273" si="158">IF(I1256=0,0,1)</f>
        <v>0</v>
      </c>
      <c r="K1256">
        <f>J1256*Weighting!$W$8</f>
        <v>0</v>
      </c>
      <c r="M1256" s="14"/>
    </row>
    <row r="1257" spans="1:25" x14ac:dyDescent="0.25">
      <c r="A1257" s="32" t="str">
        <f>IF(Weighting!$P$9&gt;0,B1257,"")</f>
        <v/>
      </c>
      <c r="B1257" s="50" t="e">
        <f>Weighting!$C$9</f>
        <v>#DIV/0!</v>
      </c>
      <c r="C1257" t="e">
        <f>Weighting!$F$9</f>
        <v>#NUM!</v>
      </c>
      <c r="D1257" t="e">
        <f>IF(C1257=1,'Data Transformation'!$G$3+0.5*'Data Transformation'!$W$25,IF(C1258=1,D1258-'Data Transformation'!$W$25,FALSE))</f>
        <v>#NUM!</v>
      </c>
      <c r="E1257">
        <f t="array" ref="E1257">IF(ISLOGICAL(D1257),"",FREQUENCY(IF('Data Transformation'!$B$425:$B$8425='Bin Analysis'!$B1251,'Data Transformation'!$G$425:$G$8425),D1257))</f>
        <v>2001</v>
      </c>
      <c r="F1257">
        <f t="shared" si="156"/>
        <v>0</v>
      </c>
      <c r="G1257">
        <f>Weighting!$H$9</f>
        <v>0</v>
      </c>
      <c r="H1257">
        <f t="array" ref="H1257">FREQUENCY(IF('Data Transformation'!$B$4:$B$8425=B1251,'Data Transformation'!$G$4:$G$8425),'Bin Analysis'!$B1257)</f>
        <v>2073</v>
      </c>
      <c r="I1257">
        <f t="shared" si="157"/>
        <v>0</v>
      </c>
      <c r="J1257">
        <f t="shared" si="158"/>
        <v>0</v>
      </c>
      <c r="K1257">
        <f>J1257*Weighting!$W$9</f>
        <v>0</v>
      </c>
      <c r="M1257" s="14"/>
    </row>
    <row r="1258" spans="1:25" x14ac:dyDescent="0.25">
      <c r="A1258" s="32" t="str">
        <f>IF(Weighting!$P$10&gt;0,B1258,"")</f>
        <v/>
      </c>
      <c r="B1258" t="e">
        <f>Weighting!$C$10</f>
        <v>#DIV/0!</v>
      </c>
      <c r="C1258" t="e">
        <f>Weighting!$F$10</f>
        <v>#NUM!</v>
      </c>
      <c r="D1258" t="e">
        <f>IF(C1258=1,'Data Transformation'!$G$3+0.5*'Data Transformation'!$W$25,IF(C1259=1,D1259-'Data Transformation'!$W$25,FALSE))</f>
        <v>#NUM!</v>
      </c>
      <c r="E1258">
        <f t="array" ref="E1258">IF(ISLOGICAL(D1258),"",FREQUENCY(IF('Data Transformation'!$B$425:$B$8425='Bin Analysis'!$B1251,'Data Transformation'!$G$425:$G$8425),D1258))</f>
        <v>2001</v>
      </c>
      <c r="F1258">
        <f t="shared" si="156"/>
        <v>0</v>
      </c>
      <c r="G1258">
        <f>Weighting!$H$10</f>
        <v>0</v>
      </c>
      <c r="H1258">
        <f t="array" ref="H1258">FREQUENCY(IF('Data Transformation'!$B$4:$B$8425=B1251,'Data Transformation'!$G$4:$G$8425),'Bin Analysis'!$B1258)</f>
        <v>2073</v>
      </c>
      <c r="I1258">
        <f t="shared" si="157"/>
        <v>0</v>
      </c>
      <c r="J1258">
        <f t="shared" si="158"/>
        <v>0</v>
      </c>
      <c r="K1258">
        <f>J1258*Weighting!$W$10</f>
        <v>0</v>
      </c>
      <c r="M1258" s="14"/>
    </row>
    <row r="1259" spans="1:25" x14ac:dyDescent="0.25">
      <c r="A1259" s="32" t="str">
        <f>IF(Weighting!$P$11&gt;0,B1259,"")</f>
        <v/>
      </c>
      <c r="B1259" t="e">
        <f>Weighting!$C$11</f>
        <v>#DIV/0!</v>
      </c>
      <c r="C1259" t="e">
        <f>Weighting!$F$11</f>
        <v>#NUM!</v>
      </c>
      <c r="D1259" t="e">
        <f>IF(C1259=1,'Data Transformation'!$G$3+0.5*'Data Transformation'!$W$25,IF(C1260=1,D1260-'Data Transformation'!$W$25,FALSE))</f>
        <v>#NUM!</v>
      </c>
      <c r="E1259">
        <f t="array" ref="E1259">IF(ISLOGICAL(D1259),"",FREQUENCY(IF('Data Transformation'!$B$425:$B$8425='Bin Analysis'!$B1251,'Data Transformation'!$G$425:$G$8425),D1259))</f>
        <v>2001</v>
      </c>
      <c r="F1259">
        <f t="shared" si="156"/>
        <v>0</v>
      </c>
      <c r="G1259">
        <f>Weighting!$H$11</f>
        <v>0</v>
      </c>
      <c r="H1259">
        <f t="array" ref="H1259">FREQUENCY(IF('Data Transformation'!$B$4:$B$8425=B1251,'Data Transformation'!$G$4:$G$8425),'Bin Analysis'!$B1259)</f>
        <v>2073</v>
      </c>
      <c r="I1259">
        <f t="shared" si="157"/>
        <v>0</v>
      </c>
      <c r="J1259">
        <f t="shared" si="158"/>
        <v>0</v>
      </c>
      <c r="K1259">
        <f>J1259*Weighting!$W$11</f>
        <v>0</v>
      </c>
      <c r="M1259" s="14"/>
    </row>
    <row r="1260" spans="1:25" x14ac:dyDescent="0.25">
      <c r="A1260" s="32" t="str">
        <f>IF(Weighting!$P$12&gt;0,B1260,"")</f>
        <v/>
      </c>
      <c r="B1260" t="e">
        <f>Weighting!$C$12</f>
        <v>#DIV/0!</v>
      </c>
      <c r="C1260" t="e">
        <f>Weighting!$F$12</f>
        <v>#NUM!</v>
      </c>
      <c r="D1260" t="e">
        <f>IF(C1260=1,'Data Transformation'!$G$3+0.5*'Data Transformation'!$W$25,IF(C1261=1,D1261-'Data Transformation'!$W$25,FALSE))</f>
        <v>#NUM!</v>
      </c>
      <c r="E1260">
        <f t="array" ref="E1260">IF(ISLOGICAL(D1260),"",FREQUENCY(IF('Data Transformation'!$B$425:$B$8425='Bin Analysis'!$B1251,'Data Transformation'!$G$425:$G$8425),D1260))</f>
        <v>2001</v>
      </c>
      <c r="F1260">
        <f t="shared" si="156"/>
        <v>0</v>
      </c>
      <c r="G1260">
        <f>Weighting!$H$12</f>
        <v>0</v>
      </c>
      <c r="H1260">
        <f t="array" ref="H1260">FREQUENCY(IF('Data Transformation'!$B$4:$B$8425=B1251,'Data Transformation'!$G$4:$G$8425),'Bin Analysis'!$B1260)</f>
        <v>2073</v>
      </c>
      <c r="I1260">
        <f t="shared" si="157"/>
        <v>0</v>
      </c>
      <c r="J1260">
        <f t="shared" si="158"/>
        <v>0</v>
      </c>
      <c r="K1260">
        <f>J1260*Weighting!$W$12</f>
        <v>0</v>
      </c>
      <c r="M1260" s="14"/>
    </row>
    <row r="1261" spans="1:25" x14ac:dyDescent="0.25">
      <c r="A1261" s="32" t="str">
        <f>IF(Weighting!$P$13&gt;0,B1261,"")</f>
        <v/>
      </c>
      <c r="B1261" t="e">
        <f>Weighting!$C$13</f>
        <v>#DIV/0!</v>
      </c>
      <c r="C1261" t="e">
        <f>Weighting!$F$13</f>
        <v>#NUM!</v>
      </c>
      <c r="D1261" t="e">
        <f>IF(C1261=1,'Data Transformation'!$G$3+0.5*'Data Transformation'!$W$25,IF(C1262=1,D1262-'Data Transformation'!$W$25,FALSE))</f>
        <v>#NUM!</v>
      </c>
      <c r="E1261">
        <f t="array" ref="E1261">IF(ISLOGICAL(D1261),"",FREQUENCY(IF('Data Transformation'!$B$425:$B$8425='Bin Analysis'!$B1251,'Data Transformation'!$G$425:$G$8425),D1261))</f>
        <v>2001</v>
      </c>
      <c r="F1261">
        <f t="shared" si="156"/>
        <v>0</v>
      </c>
      <c r="G1261">
        <f>Weighting!$H$13</f>
        <v>0</v>
      </c>
      <c r="H1261">
        <f t="array" ref="H1261">FREQUENCY(IF('Data Transformation'!$B$4:$B$8425=B1251,'Data Transformation'!$G$4:$G$8425),'Bin Analysis'!$B1261)</f>
        <v>2073</v>
      </c>
      <c r="I1261">
        <f t="shared" si="157"/>
        <v>0</v>
      </c>
      <c r="J1261">
        <f t="shared" si="158"/>
        <v>0</v>
      </c>
      <c r="K1261">
        <f>J1261*Weighting!$W$13</f>
        <v>0</v>
      </c>
      <c r="M1261" s="14"/>
    </row>
    <row r="1262" spans="1:25" x14ac:dyDescent="0.25">
      <c r="A1262" s="32" t="str">
        <f>IF(Weighting!$P$14&gt;0,B1262,"")</f>
        <v/>
      </c>
      <c r="B1262" t="e">
        <f>Weighting!$C$14</f>
        <v>#DIV/0!</v>
      </c>
      <c r="C1262" t="e">
        <f>Weighting!$F$14</f>
        <v>#NUM!</v>
      </c>
      <c r="D1262" t="e">
        <f>IF(C1262=1,'Data Transformation'!$G$3+0.5*'Data Transformation'!$W$25,IF(C1263=1,D1263-'Data Transformation'!$W$25,FALSE))</f>
        <v>#NUM!</v>
      </c>
      <c r="E1262">
        <f t="array" ref="E1262">IF(ISLOGICAL(D1262),"",FREQUENCY(IF('Data Transformation'!$B$425:$B$8425='Bin Analysis'!$B1251,'Data Transformation'!$G$425:$G$8425),D1262))</f>
        <v>2001</v>
      </c>
      <c r="F1262">
        <f t="shared" si="156"/>
        <v>0</v>
      </c>
      <c r="G1262">
        <f>Weighting!$H$14</f>
        <v>0</v>
      </c>
      <c r="H1262">
        <f t="array" ref="H1262">FREQUENCY(IF('Data Transformation'!$B$4:$B$8425=B1251,'Data Transformation'!$G$4:$G$8425),'Bin Analysis'!$B1262)</f>
        <v>2073</v>
      </c>
      <c r="I1262">
        <f t="shared" si="157"/>
        <v>0</v>
      </c>
      <c r="J1262">
        <f t="shared" si="158"/>
        <v>0</v>
      </c>
      <c r="K1262">
        <f>J1262*Weighting!$W$14</f>
        <v>0</v>
      </c>
      <c r="M1262" s="14"/>
    </row>
    <row r="1263" spans="1:25" x14ac:dyDescent="0.25">
      <c r="A1263" s="32" t="str">
        <f>IF(Weighting!$P$15&gt;0,B1263,"")</f>
        <v/>
      </c>
      <c r="B1263" t="e">
        <f>Weighting!$C$15</f>
        <v>#DIV/0!</v>
      </c>
      <c r="C1263" t="e">
        <f>Weighting!$F$15</f>
        <v>#NUM!</v>
      </c>
      <c r="D1263" t="e">
        <f>IF(C1263=1,'Data Transformation'!$G$3+0.5*'Data Transformation'!$W$25,IF(C1264=1,D1264-'Data Transformation'!$W$25,FALSE))</f>
        <v>#NUM!</v>
      </c>
      <c r="E1263">
        <f t="array" ref="E1263">IF(ISLOGICAL(D1263),"",FREQUENCY(IF('Data Transformation'!$B$425:$B$8425='Bin Analysis'!$B1251,'Data Transformation'!$G$425:$G$8425),D1263))</f>
        <v>2001</v>
      </c>
      <c r="F1263">
        <f t="shared" si="156"/>
        <v>0</v>
      </c>
      <c r="G1263">
        <f>Weighting!$H$15</f>
        <v>0</v>
      </c>
      <c r="H1263">
        <f t="array" ref="H1263">FREQUENCY(IF('Data Transformation'!$B$4:$B$8425=B1251,'Data Transformation'!$G$4:$G$8425),'Bin Analysis'!$B1263)</f>
        <v>2073</v>
      </c>
      <c r="I1263">
        <f t="shared" si="157"/>
        <v>0</v>
      </c>
      <c r="J1263">
        <f t="shared" si="158"/>
        <v>0</v>
      </c>
      <c r="K1263">
        <f>J1263*Weighting!$W$15</f>
        <v>0</v>
      </c>
      <c r="M1263" s="14"/>
    </row>
    <row r="1264" spans="1:25" x14ac:dyDescent="0.25">
      <c r="A1264" s="32" t="str">
        <f>IF(Weighting!$P$16&gt;0,B1264,"")</f>
        <v/>
      </c>
      <c r="B1264" t="e">
        <f>Weighting!$C$16</f>
        <v>#DIV/0!</v>
      </c>
      <c r="C1264" t="e">
        <f>Weighting!$F$16</f>
        <v>#NUM!</v>
      </c>
      <c r="D1264" t="e">
        <f>IF(C1264=1,'Data Transformation'!$G$3+0.5*'Data Transformation'!$W$25,IF(C1265=1,D1265-'Data Transformation'!$W$25,FALSE))</f>
        <v>#NUM!</v>
      </c>
      <c r="E1264">
        <f t="array" ref="E1264">IF(ISLOGICAL(D1264),"",FREQUENCY(IF('Data Transformation'!$B$425:$B$8425='Bin Analysis'!$B1251,'Data Transformation'!$G$425:$G$8425),D1264))</f>
        <v>2001</v>
      </c>
      <c r="F1264">
        <f t="shared" si="156"/>
        <v>0</v>
      </c>
      <c r="G1264">
        <f>Weighting!$H$16</f>
        <v>0</v>
      </c>
      <c r="H1264">
        <f t="array" ref="H1264">FREQUENCY(IF('Data Transformation'!$B$4:$B$8425=B1251,'Data Transformation'!$G$4:$G$8425),'Bin Analysis'!$B1264)</f>
        <v>2073</v>
      </c>
      <c r="I1264">
        <f t="shared" si="157"/>
        <v>0</v>
      </c>
      <c r="J1264">
        <f t="shared" si="158"/>
        <v>0</v>
      </c>
      <c r="K1264">
        <f>J1264*Weighting!$W$16</f>
        <v>0</v>
      </c>
      <c r="M1264" s="14"/>
    </row>
    <row r="1265" spans="1:25" x14ac:dyDescent="0.25">
      <c r="A1265" s="32" t="str">
        <f>IF(Weighting!$P$17&gt;0,B1265,"")</f>
        <v/>
      </c>
      <c r="B1265" t="e">
        <f>Weighting!$C$17</f>
        <v>#DIV/0!</v>
      </c>
      <c r="C1265" t="e">
        <f>Weighting!$F$17</f>
        <v>#NUM!</v>
      </c>
      <c r="D1265" t="e">
        <f>IF(C1265=1,'Data Transformation'!$G$3+0.5*'Data Transformation'!$W$25,IF(C1266=1,D1266-'Data Transformation'!$W$25,FALSE))</f>
        <v>#NUM!</v>
      </c>
      <c r="E1265">
        <f t="array" ref="E1265">IF(ISLOGICAL(D1265),"",FREQUENCY(IF('Data Transformation'!$B$425:$B$8425='Bin Analysis'!$B1251,'Data Transformation'!$G$425:$G$8425),D1265))</f>
        <v>2001</v>
      </c>
      <c r="F1265">
        <f t="shared" si="156"/>
        <v>0</v>
      </c>
      <c r="G1265">
        <f>Weighting!$H$17</f>
        <v>0</v>
      </c>
      <c r="H1265">
        <f t="array" ref="H1265">FREQUENCY(IF('Data Transformation'!$B$4:$B$8425=B1251,'Data Transformation'!$G$4:$G$8425),'Bin Analysis'!$B1265)</f>
        <v>2073</v>
      </c>
      <c r="I1265">
        <f t="shared" si="157"/>
        <v>0</v>
      </c>
      <c r="J1265">
        <f t="shared" si="158"/>
        <v>0</v>
      </c>
      <c r="K1265">
        <f>J1265*Weighting!$W$17</f>
        <v>0</v>
      </c>
      <c r="M1265" s="14"/>
    </row>
    <row r="1266" spans="1:25" x14ac:dyDescent="0.25">
      <c r="A1266" s="32" t="str">
        <f>IF(Weighting!$P$18&gt;0,B1266,"")</f>
        <v/>
      </c>
      <c r="B1266" t="e">
        <f>Weighting!$C$18</f>
        <v>#DIV/0!</v>
      </c>
      <c r="C1266" t="e">
        <f>Weighting!$F$18</f>
        <v>#NUM!</v>
      </c>
      <c r="D1266" t="e">
        <f>IF(C1266=1,'Data Transformation'!$G$3+0.5*'Data Transformation'!$W$25,IF(C1267=1,D1267-'Data Transformation'!$W$25,FALSE))</f>
        <v>#NUM!</v>
      </c>
      <c r="E1266">
        <f t="array" ref="E1266">IF(ISLOGICAL(D1266),"",FREQUENCY(IF('Data Transformation'!$B$425:$B$8425='Bin Analysis'!$B1251,'Data Transformation'!$G$425:$G$8425),D1266))</f>
        <v>2001</v>
      </c>
      <c r="F1266">
        <f t="shared" si="156"/>
        <v>0</v>
      </c>
      <c r="G1266">
        <f>Weighting!$H$18</f>
        <v>0</v>
      </c>
      <c r="H1266">
        <f t="array" ref="H1266">FREQUENCY(IF('Data Transformation'!$B$4:$B$8425=B1251,'Data Transformation'!$G$4:$G$8425),'Bin Analysis'!$B1266)</f>
        <v>2073</v>
      </c>
      <c r="I1266">
        <f t="shared" si="157"/>
        <v>0</v>
      </c>
      <c r="J1266">
        <f t="shared" si="158"/>
        <v>0</v>
      </c>
      <c r="K1266">
        <f>J1266*Weighting!$W$18</f>
        <v>0</v>
      </c>
      <c r="M1266" s="14"/>
    </row>
    <row r="1267" spans="1:25" x14ac:dyDescent="0.25">
      <c r="A1267" s="32" t="str">
        <f>IF(Weighting!$P$19&gt;0,B1267,"")</f>
        <v/>
      </c>
      <c r="B1267" t="e">
        <f>Weighting!$C$19</f>
        <v>#DIV/0!</v>
      </c>
      <c r="C1267" t="e">
        <f>Weighting!$F$19</f>
        <v>#NUM!</v>
      </c>
      <c r="D1267" t="e">
        <f>IF(C1267=1,'Data Transformation'!$G$3+0.5*'Data Transformation'!$W$25,IF(C1268=1,D1268-'Data Transformation'!$W$25,FALSE))</f>
        <v>#NUM!</v>
      </c>
      <c r="E1267">
        <f t="array" ref="E1267">IF(ISLOGICAL(D1267),"",FREQUENCY(IF('Data Transformation'!$B$425:$B$8425='Bin Analysis'!$B1251,'Data Transformation'!$G$425:$G$8425),D1267))</f>
        <v>2001</v>
      </c>
      <c r="F1267">
        <f t="shared" si="156"/>
        <v>0</v>
      </c>
      <c r="G1267">
        <f>Weighting!$H$19</f>
        <v>0</v>
      </c>
      <c r="H1267">
        <f t="array" ref="H1267">FREQUENCY(IF('Data Transformation'!$B$4:$B$8425=B1251,'Data Transformation'!$G$4:$G$8425),'Bin Analysis'!$B1267)</f>
        <v>2073</v>
      </c>
      <c r="I1267">
        <f t="shared" si="157"/>
        <v>0</v>
      </c>
      <c r="J1267">
        <f t="shared" si="158"/>
        <v>0</v>
      </c>
      <c r="K1267">
        <f>J1267*Weighting!$W$19</f>
        <v>0</v>
      </c>
      <c r="M1267" s="14"/>
    </row>
    <row r="1268" spans="1:25" x14ac:dyDescent="0.25">
      <c r="A1268" s="32" t="str">
        <f>IF(Weighting!$P$20&gt;0,B1268,"")</f>
        <v/>
      </c>
      <c r="B1268" t="e">
        <f>Weighting!$C$20</f>
        <v>#DIV/0!</v>
      </c>
      <c r="C1268" t="e">
        <f>Weighting!$F$20</f>
        <v>#NUM!</v>
      </c>
      <c r="D1268" t="e">
        <f>IF(C1268=1,'Data Transformation'!$G$3+0.5*'Data Transformation'!$W$25,IF(C1269=1,D1269-'Data Transformation'!$W$25,FALSE))</f>
        <v>#NUM!</v>
      </c>
      <c r="E1268">
        <f t="array" ref="E1268">IF(ISLOGICAL(D1268),"",FREQUENCY(IF('Data Transformation'!$B$425:$B$8425='Bin Analysis'!$B1251,'Data Transformation'!$G$425:$G$8425),D1268))</f>
        <v>2001</v>
      </c>
      <c r="F1268">
        <f t="shared" si="156"/>
        <v>0</v>
      </c>
      <c r="G1268">
        <f>Weighting!$H$20</f>
        <v>0</v>
      </c>
      <c r="H1268">
        <f t="array" ref="H1268">FREQUENCY(IF('Data Transformation'!$B$4:$B$8425=B1251,'Data Transformation'!$G$4:$G$8425),'Bin Analysis'!$B1268)</f>
        <v>2073</v>
      </c>
      <c r="I1268">
        <f t="shared" si="157"/>
        <v>0</v>
      </c>
      <c r="J1268">
        <f t="shared" si="158"/>
        <v>0</v>
      </c>
      <c r="K1268">
        <f>J1268*Weighting!$W$20</f>
        <v>0</v>
      </c>
      <c r="M1268" s="14"/>
    </row>
    <row r="1269" spans="1:25" x14ac:dyDescent="0.25">
      <c r="A1269" s="32" t="str">
        <f>IF(Weighting!$P$21&gt;0,B1269,"")</f>
        <v/>
      </c>
      <c r="B1269" t="e">
        <f>Weighting!$C$21</f>
        <v>#DIV/0!</v>
      </c>
      <c r="C1269" t="e">
        <f>Weighting!$F$21</f>
        <v>#NUM!</v>
      </c>
      <c r="D1269" t="e">
        <f>IF(C1269=1,'Data Transformation'!$G$3+0.5*'Data Transformation'!$W$25,IF(C1270=1,D1270-'Data Transformation'!$W$25,FALSE))</f>
        <v>#NUM!</v>
      </c>
      <c r="E1269">
        <f t="array" ref="E1269">IF(ISLOGICAL(D1269),"",FREQUENCY(IF('Data Transformation'!$B$425:$B$8425='Bin Analysis'!$B1251,'Data Transformation'!$G$425:$G$8425),D1269))</f>
        <v>2001</v>
      </c>
      <c r="F1269">
        <f t="shared" si="156"/>
        <v>0</v>
      </c>
      <c r="G1269">
        <f>Weighting!$H$21</f>
        <v>0</v>
      </c>
      <c r="H1269">
        <f t="array" ref="H1269">FREQUENCY(IF('Data Transformation'!$B$4:$B$8425=B1251,'Data Transformation'!$G$4:$G$8425),'Bin Analysis'!$B1269)</f>
        <v>2073</v>
      </c>
      <c r="I1269">
        <f t="shared" si="157"/>
        <v>0</v>
      </c>
      <c r="J1269">
        <f t="shared" si="158"/>
        <v>0</v>
      </c>
      <c r="K1269">
        <f>J1269*Weighting!$W$21</f>
        <v>0</v>
      </c>
      <c r="M1269" s="14"/>
    </row>
    <row r="1270" spans="1:25" x14ac:dyDescent="0.25">
      <c r="A1270" s="32" t="str">
        <f>IF(Weighting!$P$22&gt;0,B1270,"")</f>
        <v/>
      </c>
      <c r="B1270" t="e">
        <f>Weighting!$C$22</f>
        <v>#DIV/0!</v>
      </c>
      <c r="C1270" t="e">
        <f>Weighting!$F$22</f>
        <v>#NUM!</v>
      </c>
      <c r="D1270" t="e">
        <f>IF(C1270=1,'Data Transformation'!$G$3+0.5*'Data Transformation'!$W$25,IF(C1271=1,D1271-'Data Transformation'!$W$25,FALSE))</f>
        <v>#NUM!</v>
      </c>
      <c r="E1270">
        <f t="array" ref="E1270">IF(ISLOGICAL(D1270),"",FREQUENCY(IF('Data Transformation'!$B$425:$B$8425='Bin Analysis'!$B1251,'Data Transformation'!$G$425:$G$8425),D1270))</f>
        <v>2001</v>
      </c>
      <c r="F1270">
        <f t="shared" si="156"/>
        <v>0</v>
      </c>
      <c r="G1270">
        <f>Weighting!$H$22</f>
        <v>0</v>
      </c>
      <c r="H1270">
        <f t="array" ref="H1270">FREQUENCY(IF('Data Transformation'!$B$4:$B$8425=B1251,'Data Transformation'!$G$4:$G$8425),'Bin Analysis'!$B1270)</f>
        <v>2073</v>
      </c>
      <c r="I1270">
        <f t="shared" si="157"/>
        <v>0</v>
      </c>
      <c r="J1270">
        <f t="shared" si="158"/>
        <v>0</v>
      </c>
      <c r="K1270">
        <f>J1270*Weighting!$W$22</f>
        <v>0</v>
      </c>
      <c r="M1270" s="14"/>
    </row>
    <row r="1271" spans="1:25" x14ac:dyDescent="0.25">
      <c r="A1271" s="32" t="str">
        <f>IF(Weighting!$P$23&gt;0,B1271,"")</f>
        <v/>
      </c>
      <c r="B1271" t="e">
        <f>Weighting!$C$23</f>
        <v>#DIV/0!</v>
      </c>
      <c r="C1271" t="e">
        <f>Weighting!$F$23</f>
        <v>#NUM!</v>
      </c>
      <c r="D1271" t="e">
        <f>IF(C1271=1,'Data Transformation'!$G$3+0.5*'Data Transformation'!$W$25,IF(C1272=1,D1272-'Data Transformation'!$W$25,FALSE))</f>
        <v>#NUM!</v>
      </c>
      <c r="E1271">
        <f t="array" ref="E1271">IF(ISLOGICAL(D1271),"",FREQUENCY(IF('Data Transformation'!$B$425:$B$8425='Bin Analysis'!$B1251,'Data Transformation'!$G$425:$G$8425),D1271))</f>
        <v>2001</v>
      </c>
      <c r="F1271">
        <f t="shared" si="156"/>
        <v>0</v>
      </c>
      <c r="G1271">
        <f>Weighting!$H$23</f>
        <v>0</v>
      </c>
      <c r="H1271">
        <f t="array" ref="H1271">FREQUENCY(IF('Data Transformation'!$B$4:$B$8425=B1251,'Data Transformation'!$G$4:$G$8425),'Bin Analysis'!$B1271)</f>
        <v>2073</v>
      </c>
      <c r="I1271">
        <f t="shared" si="157"/>
        <v>0</v>
      </c>
      <c r="J1271">
        <f t="shared" si="158"/>
        <v>0</v>
      </c>
      <c r="K1271">
        <f>J1271*Weighting!$W$23</f>
        <v>0</v>
      </c>
      <c r="M1271" s="14"/>
    </row>
    <row r="1272" spans="1:25" x14ac:dyDescent="0.25">
      <c r="A1272" s="32" t="str">
        <f>IF(Weighting!$P$24&gt;0,B1272,"")</f>
        <v/>
      </c>
      <c r="B1272" t="e">
        <f>Weighting!$C$24</f>
        <v>#DIV/0!</v>
      </c>
      <c r="C1272" t="e">
        <f>Weighting!$F$24</f>
        <v>#NUM!</v>
      </c>
      <c r="D1272" t="e">
        <f>IF(C1272=1,'Data Transformation'!$G$3+0.5*'Data Transformation'!$W$25,IF(C1273=1,D1273-'Data Transformation'!$W$25,FALSE))</f>
        <v>#NUM!</v>
      </c>
      <c r="E1272">
        <f t="array" ref="E1272">IF(ISLOGICAL(D1272),"",FREQUENCY(IF('Data Transformation'!$B$425:$B$8425='Bin Analysis'!$B1251,'Data Transformation'!$G$425:$G$8425),D1272))</f>
        <v>2001</v>
      </c>
      <c r="F1272">
        <f t="shared" si="156"/>
        <v>0</v>
      </c>
      <c r="G1272">
        <f>Weighting!$H$24</f>
        <v>0</v>
      </c>
      <c r="H1272">
        <f t="array" ref="H1272">FREQUENCY(IF('Data Transformation'!$B$4:$B$8425=B1251,'Data Transformation'!$G$4:$G$8425),'Bin Analysis'!$B1272)</f>
        <v>2073</v>
      </c>
      <c r="I1272">
        <f t="shared" si="157"/>
        <v>0</v>
      </c>
      <c r="J1272">
        <f t="shared" si="158"/>
        <v>0</v>
      </c>
      <c r="K1272">
        <f>J1272*Weighting!$W$24</f>
        <v>0</v>
      </c>
      <c r="M1272" s="14"/>
    </row>
    <row r="1273" spans="1:25" x14ac:dyDescent="0.25">
      <c r="A1273" s="32" t="str">
        <f>IF(Weighting!$P$25&gt;0,B1273,"")</f>
        <v/>
      </c>
      <c r="B1273" t="e">
        <f>Weighting!$C$25</f>
        <v>#DIV/0!</v>
      </c>
      <c r="C1273" t="e">
        <f>Weighting!$F$25</f>
        <v>#NUM!</v>
      </c>
      <c r="D1273" t="e">
        <f>IF(C1273=1,'Data Transformation'!$G$3+0.5*'Data Transformation'!$W$25,IF(C1274=1,D1274-'Data Transformation'!$W$25,FALSE))</f>
        <v>#NUM!</v>
      </c>
      <c r="E1273">
        <f t="array" ref="E1273">IF(ISLOGICAL(D1273),"",FREQUENCY(IF('Data Transformation'!$B$425:$B$8425='Bin Analysis'!$B1251,'Data Transformation'!$G$425:$G$8425),D1273))</f>
        <v>2001</v>
      </c>
      <c r="F1273">
        <f t="shared" si="156"/>
        <v>0</v>
      </c>
      <c r="G1273">
        <f>Weighting!$H$25</f>
        <v>0</v>
      </c>
      <c r="H1273">
        <f t="array" ref="H1273">FREQUENCY(IF('Data Transformation'!$B$4:$B$8425=B1251,'Data Transformation'!$G$4:$G$8425),'Bin Analysis'!$B1273)</f>
        <v>2073</v>
      </c>
      <c r="I1273">
        <f t="shared" si="157"/>
        <v>0</v>
      </c>
      <c r="J1273">
        <f t="shared" si="158"/>
        <v>0</v>
      </c>
      <c r="K1273">
        <f>J1273*Weighting!$W$25</f>
        <v>0</v>
      </c>
      <c r="M1273" s="14"/>
    </row>
    <row r="1274" spans="1:25" x14ac:dyDescent="0.25">
      <c r="O1274"/>
      <c r="P1274"/>
      <c r="Q1274"/>
      <c r="R1274"/>
    </row>
    <row r="1275" spans="1:25" ht="23.25" x14ac:dyDescent="0.35">
      <c r="A1275" s="21" t="s">
        <v>0</v>
      </c>
      <c r="B1275" s="21" t="str">
        <f>IFERROR(VLOOKUP(C1275,'Data Transformation'!$L$6:$M$426,2,FALSE),"")</f>
        <v/>
      </c>
      <c r="C1275" s="21">
        <f>C1251+1</f>
        <v>53</v>
      </c>
      <c r="D1275" s="21"/>
      <c r="E1275" s="21"/>
      <c r="F1275" s="21"/>
      <c r="G1275" s="21"/>
      <c r="H1275" s="22"/>
      <c r="I1275" s="22"/>
      <c r="J1275" s="22"/>
      <c r="K1275" s="21"/>
      <c r="L1275" s="21" t="str">
        <f>B1275</f>
        <v/>
      </c>
      <c r="M1275" s="23" t="e">
        <f>INDEX('Data Transformation'!$O$4:$O$424,MATCH($B1275,'Data Transformation'!$M$4:$M$424,0),MATCH($M$2,'Data Transformation'!$O$3,0))</f>
        <v>#N/A</v>
      </c>
      <c r="N1275" s="27" t="e">
        <f>IF('Input and Summary Results'!$J$16="minimum",'Bin Analysis'!X1276/(M1275-1),'Bin Analysis'!Y1275/('Bin Analysis'!M1275-1))</f>
        <v>#N/A</v>
      </c>
      <c r="O1275" s="27" t="e">
        <f>IF(M1275=FALSE,NA(),(VLOOKUP(1,C1278:K1297,4,FALSE))/(M1275-1))</f>
        <v>#N/A</v>
      </c>
      <c r="P1275" s="27" t="e">
        <f>IF(M1275=FALSE,NA(),SUM(J1278:J1297)/Weighting!$S$5)</f>
        <v>#N/A</v>
      </c>
      <c r="Q1275" s="27" t="e">
        <f>IF(M1275=FALSE,NA(),SUM(K1278:K1297)/Weighting!$S$6)</f>
        <v>#N/A</v>
      </c>
      <c r="R1275" s="27" t="e">
        <f>IF(M1275=FALSE,NA(),(VLOOKUP(1,G1278:K1297,3,FALSE))/(M1275-1))</f>
        <v>#N/A</v>
      </c>
      <c r="S1275" s="22" t="e">
        <f>IF(M1275=FALSE,NA(),IF(SUM(J1278:J1297)=2,"yes","no"))</f>
        <v>#N/A</v>
      </c>
      <c r="X1275" s="2" cm="2">
        <f t="array" ref="X1275:X1276">FREQUENCY(IF('Data Transformation'!$B$425:$B$6424='Bin Analysis'!L1275,'Data Transformation'!$G$425:$G$6424),'Data Transformation'!$U$11)</f>
        <v>0</v>
      </c>
      <c r="Y1275" s="2" cm="2">
        <f t="array" ref="Y1275:Y1276">FREQUENCY(IF('Data Transformation'!$B$425:$B$6424='Bin Analysis'!L1275,'Data Transformation'!$G$425:$G$6424),'Data Transformation'!$U$12)</f>
        <v>0</v>
      </c>
    </row>
    <row r="1276" spans="1:25" x14ac:dyDescent="0.25">
      <c r="A1276" s="14" t="s">
        <v>67</v>
      </c>
      <c r="B1276" t="s">
        <v>47</v>
      </c>
      <c r="C1276" t="s">
        <v>5</v>
      </c>
      <c r="D1276" t="s">
        <v>100</v>
      </c>
      <c r="E1276" t="s">
        <v>101</v>
      </c>
      <c r="F1276" t="s">
        <v>102</v>
      </c>
      <c r="G1276" t="s">
        <v>70</v>
      </c>
      <c r="H1276" t="s">
        <v>31</v>
      </c>
      <c r="I1276" t="s">
        <v>32</v>
      </c>
      <c r="J1276" t="s">
        <v>46</v>
      </c>
      <c r="K1276" s="14" t="s">
        <v>45</v>
      </c>
      <c r="M1276" s="14"/>
      <c r="X1276" s="2">
        <v>0</v>
      </c>
      <c r="Y1276" s="2">
        <v>0</v>
      </c>
    </row>
    <row r="1277" spans="1:25" x14ac:dyDescent="0.25">
      <c r="A1277" s="32"/>
      <c r="D1277" t="e">
        <f>IF(C1277=1,'Data Transformation'!$G$3+0.5*'Data Transformation'!$W$25,IF(C1278=1,D1278-'Data Transformation'!$W$25,FALSE))</f>
        <v>#NUM!</v>
      </c>
      <c r="E1277">
        <f t="array" ref="E1277">IF(ISLOGICAL(D1277),"",FREQUENCY(IF('Data Transformation'!$B$425:$B$8425='Bin Analysis'!$B1275,'Data Transformation'!$G$425:$G$8425),D1277))</f>
        <v>2001</v>
      </c>
      <c r="F1277" t="e">
        <f>IF(ISLOGICAL(D1277),"",E1277-E1276)</f>
        <v>#VALUE!</v>
      </c>
      <c r="M1277" s="14"/>
    </row>
    <row r="1278" spans="1:25" x14ac:dyDescent="0.25">
      <c r="A1278" s="32" t="e">
        <f>IF(Weighting!$P$6&gt;0,B1278,"")</f>
        <v>#NUM!</v>
      </c>
      <c r="B1278" t="e">
        <f>Weighting!$C$6</f>
        <v>#DIV/0!</v>
      </c>
      <c r="C1278" t="e">
        <f>Weighting!$F$6</f>
        <v>#NUM!</v>
      </c>
      <c r="D1278" t="e">
        <f>IF(C1278=1,'Data Transformation'!$G$3+0.5*'Data Transformation'!$W$25,IF(C1279=1,D1279-'Data Transformation'!$W$25,FALSE))</f>
        <v>#NUM!</v>
      </c>
      <c r="E1278">
        <f t="array" ref="E1278">IF(ISLOGICAL(D1278),"",FREQUENCY(IF('Data Transformation'!$B$425:$B$8425='Bin Analysis'!$B1275,'Data Transformation'!$G$425:$G$8425),D1278))</f>
        <v>2001</v>
      </c>
      <c r="F1278">
        <f>IF(ISLOGICAL(D1278),"",E1278-E1277)</f>
        <v>0</v>
      </c>
      <c r="G1278">
        <f>Weighting!$H$6</f>
        <v>1</v>
      </c>
      <c r="H1278">
        <f t="array" ref="H1278">FREQUENCY(IF('Data Transformation'!$B$4:$B$8425=B1275,'Data Transformation'!$G$4:$G$8425),'Bin Analysis'!$B1278)</f>
        <v>2073</v>
      </c>
      <c r="I1278">
        <f>H1278-H1277</f>
        <v>2073</v>
      </c>
      <c r="J1278">
        <f>IF(I1278=0,0,1)</f>
        <v>1</v>
      </c>
      <c r="K1278" t="e">
        <f>J1278*Weighting!$W$6</f>
        <v>#NUM!</v>
      </c>
      <c r="M1278" s="14"/>
    </row>
    <row r="1279" spans="1:25" x14ac:dyDescent="0.25">
      <c r="A1279" s="32" t="str">
        <f>IF(Weighting!$P$7&gt;0,B1279,"")</f>
        <v/>
      </c>
      <c r="B1279" t="e">
        <f>Weighting!$C$7</f>
        <v>#DIV/0!</v>
      </c>
      <c r="C1279" t="e">
        <f>Weighting!$F$7</f>
        <v>#NUM!</v>
      </c>
      <c r="D1279" t="e">
        <f>IF(C1279=1,'Data Transformation'!$G$3+0.5*'Data Transformation'!$W$25,IF(C1280=1,D1280-'Data Transformation'!$W$25,FALSE))</f>
        <v>#NUM!</v>
      </c>
      <c r="E1279">
        <f t="array" ref="E1279">IF(ISLOGICAL(D1279),"",FREQUENCY(IF('Data Transformation'!$B$425:$B$8425='Bin Analysis'!$B1275,'Data Transformation'!$G$425:$G$8425),D1279))</f>
        <v>2001</v>
      </c>
      <c r="F1279">
        <f t="shared" ref="F1279:F1297" si="159">IF(ISLOGICAL(D1279),"",E1279-E1278)</f>
        <v>0</v>
      </c>
      <c r="G1279">
        <f>Weighting!$H$7</f>
        <v>0</v>
      </c>
      <c r="H1279">
        <f t="array" ref="H1279">FREQUENCY(IF('Data Transformation'!$B$4:$B$8425=B1275,'Data Transformation'!$G$4:$G$8425),'Bin Analysis'!$B1279)</f>
        <v>2073</v>
      </c>
      <c r="I1279">
        <f t="shared" ref="I1279:I1297" si="160">H1279-H1278</f>
        <v>0</v>
      </c>
      <c r="J1279">
        <f>IF(I1279=0,0,1)</f>
        <v>0</v>
      </c>
      <c r="K1279">
        <f>J1279*Weighting!$W$7</f>
        <v>0</v>
      </c>
      <c r="M1279" s="14"/>
    </row>
    <row r="1280" spans="1:25" x14ac:dyDescent="0.25">
      <c r="A1280" s="32" t="str">
        <f>IF(Weighting!$P$8&gt;0,B1280,"")</f>
        <v/>
      </c>
      <c r="B1280" t="e">
        <f>Weighting!$C$8</f>
        <v>#DIV/0!</v>
      </c>
      <c r="C1280" t="e">
        <f>Weighting!$F$8</f>
        <v>#NUM!</v>
      </c>
      <c r="D1280" t="e">
        <f>IF(C1280=1,'Data Transformation'!$G$3+0.5*'Data Transformation'!$W$25,IF(C1281=1,D1281-'Data Transformation'!$W$25,FALSE))</f>
        <v>#NUM!</v>
      </c>
      <c r="E1280">
        <f t="array" ref="E1280">IF(ISLOGICAL(D1280),"",FREQUENCY(IF('Data Transformation'!$B$425:$B$8425='Bin Analysis'!$B1275,'Data Transformation'!$G$425:$G$8425),D1280))</f>
        <v>2001</v>
      </c>
      <c r="F1280">
        <f t="shared" si="159"/>
        <v>0</v>
      </c>
      <c r="G1280">
        <f>Weighting!$H$8</f>
        <v>0</v>
      </c>
      <c r="H1280">
        <f t="array" ref="H1280">FREQUENCY(IF('Data Transformation'!$B$4:$B$8425=B1275,'Data Transformation'!$G$4:$G$8425),'Bin Analysis'!$B1280)</f>
        <v>2073</v>
      </c>
      <c r="I1280">
        <f t="shared" si="160"/>
        <v>0</v>
      </c>
      <c r="J1280">
        <f t="shared" ref="J1280:J1297" si="161">IF(I1280=0,0,1)</f>
        <v>0</v>
      </c>
      <c r="K1280">
        <f>J1280*Weighting!$W$8</f>
        <v>0</v>
      </c>
      <c r="M1280" s="14"/>
    </row>
    <row r="1281" spans="1:13" x14ac:dyDescent="0.25">
      <c r="A1281" s="32" t="str">
        <f>IF(Weighting!$P$9&gt;0,B1281,"")</f>
        <v/>
      </c>
      <c r="B1281" s="50" t="e">
        <f>Weighting!$C$9</f>
        <v>#DIV/0!</v>
      </c>
      <c r="C1281" t="e">
        <f>Weighting!$F$9</f>
        <v>#NUM!</v>
      </c>
      <c r="D1281" t="e">
        <f>IF(C1281=1,'Data Transformation'!$G$3+0.5*'Data Transformation'!$W$25,IF(C1282=1,D1282-'Data Transformation'!$W$25,FALSE))</f>
        <v>#NUM!</v>
      </c>
      <c r="E1281">
        <f t="array" ref="E1281">IF(ISLOGICAL(D1281),"",FREQUENCY(IF('Data Transformation'!$B$425:$B$8425='Bin Analysis'!$B1275,'Data Transformation'!$G$425:$G$8425),D1281))</f>
        <v>2001</v>
      </c>
      <c r="F1281">
        <f t="shared" si="159"/>
        <v>0</v>
      </c>
      <c r="G1281">
        <f>Weighting!$H$9</f>
        <v>0</v>
      </c>
      <c r="H1281">
        <f t="array" ref="H1281">FREQUENCY(IF('Data Transformation'!$B$4:$B$8425=B1275,'Data Transformation'!$G$4:$G$8425),'Bin Analysis'!$B1281)</f>
        <v>2073</v>
      </c>
      <c r="I1281">
        <f t="shared" si="160"/>
        <v>0</v>
      </c>
      <c r="J1281">
        <f t="shared" si="161"/>
        <v>0</v>
      </c>
      <c r="K1281">
        <f>J1281*Weighting!$W$9</f>
        <v>0</v>
      </c>
      <c r="M1281" s="14"/>
    </row>
    <row r="1282" spans="1:13" x14ac:dyDescent="0.25">
      <c r="A1282" s="32" t="str">
        <f>IF(Weighting!$P$10&gt;0,B1282,"")</f>
        <v/>
      </c>
      <c r="B1282" t="e">
        <f>Weighting!$C$10</f>
        <v>#DIV/0!</v>
      </c>
      <c r="C1282" t="e">
        <f>Weighting!$F$10</f>
        <v>#NUM!</v>
      </c>
      <c r="D1282" t="e">
        <f>IF(C1282=1,'Data Transformation'!$G$3+0.5*'Data Transformation'!$W$25,IF(C1283=1,D1283-'Data Transformation'!$W$25,FALSE))</f>
        <v>#NUM!</v>
      </c>
      <c r="E1282">
        <f t="array" ref="E1282">IF(ISLOGICAL(D1282),"",FREQUENCY(IF('Data Transformation'!$B$425:$B$8425='Bin Analysis'!$B1275,'Data Transformation'!$G$425:$G$8425),D1282))</f>
        <v>2001</v>
      </c>
      <c r="F1282">
        <f t="shared" si="159"/>
        <v>0</v>
      </c>
      <c r="G1282">
        <f>Weighting!$H$10</f>
        <v>0</v>
      </c>
      <c r="H1282">
        <f t="array" ref="H1282">FREQUENCY(IF('Data Transformation'!$B$4:$B$8425=B1275,'Data Transformation'!$G$4:$G$8425),'Bin Analysis'!$B1282)</f>
        <v>2073</v>
      </c>
      <c r="I1282">
        <f t="shared" si="160"/>
        <v>0</v>
      </c>
      <c r="J1282">
        <f t="shared" si="161"/>
        <v>0</v>
      </c>
      <c r="K1282">
        <f>J1282*Weighting!$W$10</f>
        <v>0</v>
      </c>
      <c r="M1282" s="14"/>
    </row>
    <row r="1283" spans="1:13" x14ac:dyDescent="0.25">
      <c r="A1283" s="32" t="str">
        <f>IF(Weighting!$P$11&gt;0,B1283,"")</f>
        <v/>
      </c>
      <c r="B1283" t="e">
        <f>Weighting!$C$11</f>
        <v>#DIV/0!</v>
      </c>
      <c r="C1283" t="e">
        <f>Weighting!$F$11</f>
        <v>#NUM!</v>
      </c>
      <c r="D1283" t="e">
        <f>IF(C1283=1,'Data Transformation'!$G$3+0.5*'Data Transformation'!$W$25,IF(C1284=1,D1284-'Data Transformation'!$W$25,FALSE))</f>
        <v>#NUM!</v>
      </c>
      <c r="E1283">
        <f t="array" ref="E1283">IF(ISLOGICAL(D1283),"",FREQUENCY(IF('Data Transformation'!$B$425:$B$8425='Bin Analysis'!$B1275,'Data Transformation'!$G$425:$G$8425),D1283))</f>
        <v>2001</v>
      </c>
      <c r="F1283">
        <f t="shared" si="159"/>
        <v>0</v>
      </c>
      <c r="G1283">
        <f>Weighting!$H$11</f>
        <v>0</v>
      </c>
      <c r="H1283">
        <f t="array" ref="H1283">FREQUENCY(IF('Data Transformation'!$B$4:$B$8425=B1275,'Data Transformation'!$G$4:$G$8425),'Bin Analysis'!$B1283)</f>
        <v>2073</v>
      </c>
      <c r="I1283">
        <f t="shared" si="160"/>
        <v>0</v>
      </c>
      <c r="J1283">
        <f t="shared" si="161"/>
        <v>0</v>
      </c>
      <c r="K1283">
        <f>J1283*Weighting!$W$11</f>
        <v>0</v>
      </c>
      <c r="M1283" s="14"/>
    </row>
    <row r="1284" spans="1:13" x14ac:dyDescent="0.25">
      <c r="A1284" s="32" t="str">
        <f>IF(Weighting!$P$12&gt;0,B1284,"")</f>
        <v/>
      </c>
      <c r="B1284" t="e">
        <f>Weighting!$C$12</f>
        <v>#DIV/0!</v>
      </c>
      <c r="C1284" t="e">
        <f>Weighting!$F$12</f>
        <v>#NUM!</v>
      </c>
      <c r="D1284" t="e">
        <f>IF(C1284=1,'Data Transformation'!$G$3+0.5*'Data Transformation'!$W$25,IF(C1285=1,D1285-'Data Transformation'!$W$25,FALSE))</f>
        <v>#NUM!</v>
      </c>
      <c r="E1284">
        <f t="array" ref="E1284">IF(ISLOGICAL(D1284),"",FREQUENCY(IF('Data Transformation'!$B$425:$B$8425='Bin Analysis'!$B1275,'Data Transformation'!$G$425:$G$8425),D1284))</f>
        <v>2001</v>
      </c>
      <c r="F1284">
        <f t="shared" si="159"/>
        <v>0</v>
      </c>
      <c r="G1284">
        <f>Weighting!$H$12</f>
        <v>0</v>
      </c>
      <c r="H1284">
        <f t="array" ref="H1284">FREQUENCY(IF('Data Transformation'!$B$4:$B$8425=B1275,'Data Transformation'!$G$4:$G$8425),'Bin Analysis'!$B1284)</f>
        <v>2073</v>
      </c>
      <c r="I1284">
        <f t="shared" si="160"/>
        <v>0</v>
      </c>
      <c r="J1284">
        <f t="shared" si="161"/>
        <v>0</v>
      </c>
      <c r="K1284">
        <f>J1284*Weighting!$W$12</f>
        <v>0</v>
      </c>
      <c r="M1284" s="14"/>
    </row>
    <row r="1285" spans="1:13" x14ac:dyDescent="0.25">
      <c r="A1285" s="32" t="str">
        <f>IF(Weighting!$P$13&gt;0,B1285,"")</f>
        <v/>
      </c>
      <c r="B1285" t="e">
        <f>Weighting!$C$13</f>
        <v>#DIV/0!</v>
      </c>
      <c r="C1285" t="e">
        <f>Weighting!$F$13</f>
        <v>#NUM!</v>
      </c>
      <c r="D1285" t="e">
        <f>IF(C1285=1,'Data Transformation'!$G$3+0.5*'Data Transformation'!$W$25,IF(C1286=1,D1286-'Data Transformation'!$W$25,FALSE))</f>
        <v>#NUM!</v>
      </c>
      <c r="E1285">
        <f t="array" ref="E1285">IF(ISLOGICAL(D1285),"",FREQUENCY(IF('Data Transformation'!$B$425:$B$8425='Bin Analysis'!$B1275,'Data Transformation'!$G$425:$G$8425),D1285))</f>
        <v>2001</v>
      </c>
      <c r="F1285">
        <f t="shared" si="159"/>
        <v>0</v>
      </c>
      <c r="G1285">
        <f>Weighting!$H$13</f>
        <v>0</v>
      </c>
      <c r="H1285">
        <f t="array" ref="H1285">FREQUENCY(IF('Data Transformation'!$B$4:$B$8425=B1275,'Data Transformation'!$G$4:$G$8425),'Bin Analysis'!$B1285)</f>
        <v>2073</v>
      </c>
      <c r="I1285">
        <f t="shared" si="160"/>
        <v>0</v>
      </c>
      <c r="J1285">
        <f t="shared" si="161"/>
        <v>0</v>
      </c>
      <c r="K1285">
        <f>J1285*Weighting!$W$13</f>
        <v>0</v>
      </c>
      <c r="M1285" s="14"/>
    </row>
    <row r="1286" spans="1:13" x14ac:dyDescent="0.25">
      <c r="A1286" s="32" t="str">
        <f>IF(Weighting!$P$14&gt;0,B1286,"")</f>
        <v/>
      </c>
      <c r="B1286" t="e">
        <f>Weighting!$C$14</f>
        <v>#DIV/0!</v>
      </c>
      <c r="C1286" t="e">
        <f>Weighting!$F$14</f>
        <v>#NUM!</v>
      </c>
      <c r="D1286" t="e">
        <f>IF(C1286=1,'Data Transformation'!$G$3+0.5*'Data Transformation'!$W$25,IF(C1287=1,D1287-'Data Transformation'!$W$25,FALSE))</f>
        <v>#NUM!</v>
      </c>
      <c r="E1286">
        <f t="array" ref="E1286">IF(ISLOGICAL(D1286),"",FREQUENCY(IF('Data Transformation'!$B$425:$B$8425='Bin Analysis'!$B1275,'Data Transformation'!$G$425:$G$8425),D1286))</f>
        <v>2001</v>
      </c>
      <c r="F1286">
        <f t="shared" si="159"/>
        <v>0</v>
      </c>
      <c r="G1286">
        <f>Weighting!$H$14</f>
        <v>0</v>
      </c>
      <c r="H1286">
        <f t="array" ref="H1286">FREQUENCY(IF('Data Transformation'!$B$4:$B$8425=B1275,'Data Transformation'!$G$4:$G$8425),'Bin Analysis'!$B1286)</f>
        <v>2073</v>
      </c>
      <c r="I1286">
        <f t="shared" si="160"/>
        <v>0</v>
      </c>
      <c r="J1286">
        <f t="shared" si="161"/>
        <v>0</v>
      </c>
      <c r="K1286">
        <f>J1286*Weighting!$W$14</f>
        <v>0</v>
      </c>
      <c r="M1286" s="14"/>
    </row>
    <row r="1287" spans="1:13" x14ac:dyDescent="0.25">
      <c r="A1287" s="32" t="str">
        <f>IF(Weighting!$P$15&gt;0,B1287,"")</f>
        <v/>
      </c>
      <c r="B1287" t="e">
        <f>Weighting!$C$15</f>
        <v>#DIV/0!</v>
      </c>
      <c r="C1287" t="e">
        <f>Weighting!$F$15</f>
        <v>#NUM!</v>
      </c>
      <c r="D1287" t="e">
        <f>IF(C1287=1,'Data Transformation'!$G$3+0.5*'Data Transformation'!$W$25,IF(C1288=1,D1288-'Data Transformation'!$W$25,FALSE))</f>
        <v>#NUM!</v>
      </c>
      <c r="E1287">
        <f t="array" ref="E1287">IF(ISLOGICAL(D1287),"",FREQUENCY(IF('Data Transformation'!$B$425:$B$8425='Bin Analysis'!$B1275,'Data Transformation'!$G$425:$G$8425),D1287))</f>
        <v>2001</v>
      </c>
      <c r="F1287">
        <f t="shared" si="159"/>
        <v>0</v>
      </c>
      <c r="G1287">
        <f>Weighting!$H$15</f>
        <v>0</v>
      </c>
      <c r="H1287">
        <f t="array" ref="H1287">FREQUENCY(IF('Data Transformation'!$B$4:$B$8425=B1275,'Data Transformation'!$G$4:$G$8425),'Bin Analysis'!$B1287)</f>
        <v>2073</v>
      </c>
      <c r="I1287">
        <f t="shared" si="160"/>
        <v>0</v>
      </c>
      <c r="J1287">
        <f t="shared" si="161"/>
        <v>0</v>
      </c>
      <c r="K1287">
        <f>J1287*Weighting!$W$15</f>
        <v>0</v>
      </c>
      <c r="M1287" s="14"/>
    </row>
    <row r="1288" spans="1:13" x14ac:dyDescent="0.25">
      <c r="A1288" s="32" t="str">
        <f>IF(Weighting!$P$16&gt;0,B1288,"")</f>
        <v/>
      </c>
      <c r="B1288" t="e">
        <f>Weighting!$C$16</f>
        <v>#DIV/0!</v>
      </c>
      <c r="C1288" t="e">
        <f>Weighting!$F$16</f>
        <v>#NUM!</v>
      </c>
      <c r="D1288" t="e">
        <f>IF(C1288=1,'Data Transformation'!$G$3+0.5*'Data Transformation'!$W$25,IF(C1289=1,D1289-'Data Transformation'!$W$25,FALSE))</f>
        <v>#NUM!</v>
      </c>
      <c r="E1288">
        <f t="array" ref="E1288">IF(ISLOGICAL(D1288),"",FREQUENCY(IF('Data Transformation'!$B$425:$B$8425='Bin Analysis'!$B1275,'Data Transformation'!$G$425:$G$8425),D1288))</f>
        <v>2001</v>
      </c>
      <c r="F1288">
        <f t="shared" si="159"/>
        <v>0</v>
      </c>
      <c r="G1288">
        <f>Weighting!$H$16</f>
        <v>0</v>
      </c>
      <c r="H1288">
        <f t="array" ref="H1288">FREQUENCY(IF('Data Transformation'!$B$4:$B$8425=B1275,'Data Transformation'!$G$4:$G$8425),'Bin Analysis'!$B1288)</f>
        <v>2073</v>
      </c>
      <c r="I1288">
        <f t="shared" si="160"/>
        <v>0</v>
      </c>
      <c r="J1288">
        <f t="shared" si="161"/>
        <v>0</v>
      </c>
      <c r="K1288">
        <f>J1288*Weighting!$W$16</f>
        <v>0</v>
      </c>
      <c r="M1288" s="14"/>
    </row>
    <row r="1289" spans="1:13" x14ac:dyDescent="0.25">
      <c r="A1289" s="32" t="str">
        <f>IF(Weighting!$P$17&gt;0,B1289,"")</f>
        <v/>
      </c>
      <c r="B1289" t="e">
        <f>Weighting!$C$17</f>
        <v>#DIV/0!</v>
      </c>
      <c r="C1289" t="e">
        <f>Weighting!$F$17</f>
        <v>#NUM!</v>
      </c>
      <c r="D1289" t="e">
        <f>IF(C1289=1,'Data Transformation'!$G$3+0.5*'Data Transformation'!$W$25,IF(C1290=1,D1290-'Data Transformation'!$W$25,FALSE))</f>
        <v>#NUM!</v>
      </c>
      <c r="E1289">
        <f t="array" ref="E1289">IF(ISLOGICAL(D1289),"",FREQUENCY(IF('Data Transformation'!$B$425:$B$8425='Bin Analysis'!$B1275,'Data Transformation'!$G$425:$G$8425),D1289))</f>
        <v>2001</v>
      </c>
      <c r="F1289">
        <f t="shared" si="159"/>
        <v>0</v>
      </c>
      <c r="G1289">
        <f>Weighting!$H$17</f>
        <v>0</v>
      </c>
      <c r="H1289">
        <f t="array" ref="H1289">FREQUENCY(IF('Data Transformation'!$B$4:$B$8425=B1275,'Data Transformation'!$G$4:$G$8425),'Bin Analysis'!$B1289)</f>
        <v>2073</v>
      </c>
      <c r="I1289">
        <f t="shared" si="160"/>
        <v>0</v>
      </c>
      <c r="J1289">
        <f t="shared" si="161"/>
        <v>0</v>
      </c>
      <c r="K1289">
        <f>J1289*Weighting!$W$17</f>
        <v>0</v>
      </c>
      <c r="M1289" s="14"/>
    </row>
    <row r="1290" spans="1:13" x14ac:dyDescent="0.25">
      <c r="A1290" s="32" t="str">
        <f>IF(Weighting!$P$18&gt;0,B1290,"")</f>
        <v/>
      </c>
      <c r="B1290" t="e">
        <f>Weighting!$C$18</f>
        <v>#DIV/0!</v>
      </c>
      <c r="C1290" t="e">
        <f>Weighting!$F$18</f>
        <v>#NUM!</v>
      </c>
      <c r="D1290" t="e">
        <f>IF(C1290=1,'Data Transformation'!$G$3+0.5*'Data Transformation'!$W$25,IF(C1291=1,D1291-'Data Transformation'!$W$25,FALSE))</f>
        <v>#NUM!</v>
      </c>
      <c r="E1290">
        <f t="array" ref="E1290">IF(ISLOGICAL(D1290),"",FREQUENCY(IF('Data Transformation'!$B$425:$B$8425='Bin Analysis'!$B1275,'Data Transformation'!$G$425:$G$8425),D1290))</f>
        <v>2001</v>
      </c>
      <c r="F1290">
        <f t="shared" si="159"/>
        <v>0</v>
      </c>
      <c r="G1290">
        <f>Weighting!$H$18</f>
        <v>0</v>
      </c>
      <c r="H1290">
        <f t="array" ref="H1290">FREQUENCY(IF('Data Transformation'!$B$4:$B$8425=B1275,'Data Transformation'!$G$4:$G$8425),'Bin Analysis'!$B1290)</f>
        <v>2073</v>
      </c>
      <c r="I1290">
        <f t="shared" si="160"/>
        <v>0</v>
      </c>
      <c r="J1290">
        <f t="shared" si="161"/>
        <v>0</v>
      </c>
      <c r="K1290">
        <f>J1290*Weighting!$W$18</f>
        <v>0</v>
      </c>
      <c r="M1290" s="14"/>
    </row>
    <row r="1291" spans="1:13" x14ac:dyDescent="0.25">
      <c r="A1291" s="32" t="str">
        <f>IF(Weighting!$P$19&gt;0,B1291,"")</f>
        <v/>
      </c>
      <c r="B1291" t="e">
        <f>Weighting!$C$19</f>
        <v>#DIV/0!</v>
      </c>
      <c r="C1291" t="e">
        <f>Weighting!$F$19</f>
        <v>#NUM!</v>
      </c>
      <c r="D1291" t="e">
        <f>IF(C1291=1,'Data Transformation'!$G$3+0.5*'Data Transformation'!$W$25,IF(C1292=1,D1292-'Data Transformation'!$W$25,FALSE))</f>
        <v>#NUM!</v>
      </c>
      <c r="E1291">
        <f t="array" ref="E1291">IF(ISLOGICAL(D1291),"",FREQUENCY(IF('Data Transformation'!$B$425:$B$8425='Bin Analysis'!$B1275,'Data Transformation'!$G$425:$G$8425),D1291))</f>
        <v>2001</v>
      </c>
      <c r="F1291">
        <f t="shared" si="159"/>
        <v>0</v>
      </c>
      <c r="G1291">
        <f>Weighting!$H$19</f>
        <v>0</v>
      </c>
      <c r="H1291">
        <f t="array" ref="H1291">FREQUENCY(IF('Data Transformation'!$B$4:$B$8425=B1275,'Data Transformation'!$G$4:$G$8425),'Bin Analysis'!$B1291)</f>
        <v>2073</v>
      </c>
      <c r="I1291">
        <f t="shared" si="160"/>
        <v>0</v>
      </c>
      <c r="J1291">
        <f t="shared" si="161"/>
        <v>0</v>
      </c>
      <c r="K1291">
        <f>J1291*Weighting!$W$19</f>
        <v>0</v>
      </c>
      <c r="M1291" s="14"/>
    </row>
    <row r="1292" spans="1:13" x14ac:dyDescent="0.25">
      <c r="A1292" s="32" t="str">
        <f>IF(Weighting!$P$20&gt;0,B1292,"")</f>
        <v/>
      </c>
      <c r="B1292" t="e">
        <f>Weighting!$C$20</f>
        <v>#DIV/0!</v>
      </c>
      <c r="C1292" t="e">
        <f>Weighting!$F$20</f>
        <v>#NUM!</v>
      </c>
      <c r="D1292" t="e">
        <f>IF(C1292=1,'Data Transformation'!$G$3+0.5*'Data Transformation'!$W$25,IF(C1293=1,D1293-'Data Transformation'!$W$25,FALSE))</f>
        <v>#NUM!</v>
      </c>
      <c r="E1292">
        <f t="array" ref="E1292">IF(ISLOGICAL(D1292),"",FREQUENCY(IF('Data Transformation'!$B$425:$B$8425='Bin Analysis'!$B1275,'Data Transformation'!$G$425:$G$8425),D1292))</f>
        <v>2001</v>
      </c>
      <c r="F1292">
        <f t="shared" si="159"/>
        <v>0</v>
      </c>
      <c r="G1292">
        <f>Weighting!$H$20</f>
        <v>0</v>
      </c>
      <c r="H1292">
        <f t="array" ref="H1292">FREQUENCY(IF('Data Transformation'!$B$4:$B$8425=B1275,'Data Transformation'!$G$4:$G$8425),'Bin Analysis'!$B1292)</f>
        <v>2073</v>
      </c>
      <c r="I1292">
        <f t="shared" si="160"/>
        <v>0</v>
      </c>
      <c r="J1292">
        <f t="shared" si="161"/>
        <v>0</v>
      </c>
      <c r="K1292">
        <f>J1292*Weighting!$W$20</f>
        <v>0</v>
      </c>
      <c r="M1292" s="14"/>
    </row>
    <row r="1293" spans="1:13" x14ac:dyDescent="0.25">
      <c r="A1293" s="32" t="str">
        <f>IF(Weighting!$P$21&gt;0,B1293,"")</f>
        <v/>
      </c>
      <c r="B1293" t="e">
        <f>Weighting!$C$21</f>
        <v>#DIV/0!</v>
      </c>
      <c r="C1293" t="e">
        <f>Weighting!$F$21</f>
        <v>#NUM!</v>
      </c>
      <c r="D1293" t="e">
        <f>IF(C1293=1,'Data Transformation'!$G$3+0.5*'Data Transformation'!$W$25,IF(C1294=1,D1294-'Data Transformation'!$W$25,FALSE))</f>
        <v>#NUM!</v>
      </c>
      <c r="E1293">
        <f t="array" ref="E1293">IF(ISLOGICAL(D1293),"",FREQUENCY(IF('Data Transformation'!$B$425:$B$8425='Bin Analysis'!$B1275,'Data Transformation'!$G$425:$G$8425),D1293))</f>
        <v>2001</v>
      </c>
      <c r="F1293">
        <f t="shared" si="159"/>
        <v>0</v>
      </c>
      <c r="G1293">
        <f>Weighting!$H$21</f>
        <v>0</v>
      </c>
      <c r="H1293">
        <f t="array" ref="H1293">FREQUENCY(IF('Data Transformation'!$B$4:$B$8425=B1275,'Data Transformation'!$G$4:$G$8425),'Bin Analysis'!$B1293)</f>
        <v>2073</v>
      </c>
      <c r="I1293">
        <f t="shared" si="160"/>
        <v>0</v>
      </c>
      <c r="J1293">
        <f t="shared" si="161"/>
        <v>0</v>
      </c>
      <c r="K1293">
        <f>J1293*Weighting!$W$21</f>
        <v>0</v>
      </c>
      <c r="M1293" s="14"/>
    </row>
    <row r="1294" spans="1:13" x14ac:dyDescent="0.25">
      <c r="A1294" s="32" t="str">
        <f>IF(Weighting!$P$22&gt;0,B1294,"")</f>
        <v/>
      </c>
      <c r="B1294" t="e">
        <f>Weighting!$C$22</f>
        <v>#DIV/0!</v>
      </c>
      <c r="C1294" t="e">
        <f>Weighting!$F$22</f>
        <v>#NUM!</v>
      </c>
      <c r="D1294" t="e">
        <f>IF(C1294=1,'Data Transformation'!$G$3+0.5*'Data Transformation'!$W$25,IF(C1295=1,D1295-'Data Transformation'!$W$25,FALSE))</f>
        <v>#NUM!</v>
      </c>
      <c r="E1294">
        <f t="array" ref="E1294">IF(ISLOGICAL(D1294),"",FREQUENCY(IF('Data Transformation'!$B$425:$B$8425='Bin Analysis'!$B1275,'Data Transformation'!$G$425:$G$8425),D1294))</f>
        <v>2001</v>
      </c>
      <c r="F1294">
        <f t="shared" si="159"/>
        <v>0</v>
      </c>
      <c r="G1294">
        <f>Weighting!$H$22</f>
        <v>0</v>
      </c>
      <c r="H1294">
        <f t="array" ref="H1294">FREQUENCY(IF('Data Transformation'!$B$4:$B$8425=B1275,'Data Transformation'!$G$4:$G$8425),'Bin Analysis'!$B1294)</f>
        <v>2073</v>
      </c>
      <c r="I1294">
        <f t="shared" si="160"/>
        <v>0</v>
      </c>
      <c r="J1294">
        <f t="shared" si="161"/>
        <v>0</v>
      </c>
      <c r="K1294">
        <f>J1294*Weighting!$W$22</f>
        <v>0</v>
      </c>
      <c r="M1294" s="14"/>
    </row>
    <row r="1295" spans="1:13" x14ac:dyDescent="0.25">
      <c r="A1295" s="32" t="str">
        <f>IF(Weighting!$P$23&gt;0,B1295,"")</f>
        <v/>
      </c>
      <c r="B1295" t="e">
        <f>Weighting!$C$23</f>
        <v>#DIV/0!</v>
      </c>
      <c r="C1295" t="e">
        <f>Weighting!$F$23</f>
        <v>#NUM!</v>
      </c>
      <c r="D1295" t="e">
        <f>IF(C1295=1,'Data Transformation'!$G$3+0.5*'Data Transformation'!$W$25,IF(C1296=1,D1296-'Data Transformation'!$W$25,FALSE))</f>
        <v>#NUM!</v>
      </c>
      <c r="E1295">
        <f t="array" ref="E1295">IF(ISLOGICAL(D1295),"",FREQUENCY(IF('Data Transformation'!$B$425:$B$8425='Bin Analysis'!$B1275,'Data Transformation'!$G$425:$G$8425),D1295))</f>
        <v>2001</v>
      </c>
      <c r="F1295">
        <f t="shared" si="159"/>
        <v>0</v>
      </c>
      <c r="G1295">
        <f>Weighting!$H$23</f>
        <v>0</v>
      </c>
      <c r="H1295">
        <f t="array" ref="H1295">FREQUENCY(IF('Data Transformation'!$B$4:$B$8425=B1275,'Data Transformation'!$G$4:$G$8425),'Bin Analysis'!$B1295)</f>
        <v>2073</v>
      </c>
      <c r="I1295">
        <f t="shared" si="160"/>
        <v>0</v>
      </c>
      <c r="J1295">
        <f t="shared" si="161"/>
        <v>0</v>
      </c>
      <c r="K1295">
        <f>J1295*Weighting!$W$23</f>
        <v>0</v>
      </c>
      <c r="M1295" s="14"/>
    </row>
    <row r="1296" spans="1:13" x14ac:dyDescent="0.25">
      <c r="A1296" s="32" t="str">
        <f>IF(Weighting!$P$24&gt;0,B1296,"")</f>
        <v/>
      </c>
      <c r="B1296" t="e">
        <f>Weighting!$C$24</f>
        <v>#DIV/0!</v>
      </c>
      <c r="C1296" t="e">
        <f>Weighting!$F$24</f>
        <v>#NUM!</v>
      </c>
      <c r="D1296" t="e">
        <f>IF(C1296=1,'Data Transformation'!$G$3+0.5*'Data Transformation'!$W$25,IF(C1297=1,D1297-'Data Transformation'!$W$25,FALSE))</f>
        <v>#NUM!</v>
      </c>
      <c r="E1296">
        <f t="array" ref="E1296">IF(ISLOGICAL(D1296),"",FREQUENCY(IF('Data Transformation'!$B$425:$B$8425='Bin Analysis'!$B1275,'Data Transformation'!$G$425:$G$8425),D1296))</f>
        <v>2001</v>
      </c>
      <c r="F1296">
        <f t="shared" si="159"/>
        <v>0</v>
      </c>
      <c r="G1296">
        <f>Weighting!$H$24</f>
        <v>0</v>
      </c>
      <c r="H1296">
        <f t="array" ref="H1296">FREQUENCY(IF('Data Transformation'!$B$4:$B$8425=B1275,'Data Transformation'!$G$4:$G$8425),'Bin Analysis'!$B1296)</f>
        <v>2073</v>
      </c>
      <c r="I1296">
        <f t="shared" si="160"/>
        <v>0</v>
      </c>
      <c r="J1296">
        <f t="shared" si="161"/>
        <v>0</v>
      </c>
      <c r="K1296">
        <f>J1296*Weighting!$W$24</f>
        <v>0</v>
      </c>
      <c r="M1296" s="14"/>
    </row>
    <row r="1297" spans="1:25" x14ac:dyDescent="0.25">
      <c r="A1297" s="32" t="str">
        <f>IF(Weighting!$P$25&gt;0,B1297,"")</f>
        <v/>
      </c>
      <c r="B1297" t="e">
        <f>Weighting!$C$25</f>
        <v>#DIV/0!</v>
      </c>
      <c r="C1297" t="e">
        <f>Weighting!$F$25</f>
        <v>#NUM!</v>
      </c>
      <c r="D1297" t="e">
        <f>IF(C1297=1,'Data Transformation'!$G$3+0.5*'Data Transformation'!$W$25,IF(C1298=1,D1298-'Data Transformation'!$W$25,FALSE))</f>
        <v>#NUM!</v>
      </c>
      <c r="E1297">
        <f t="array" ref="E1297">IF(ISLOGICAL(D1297),"",FREQUENCY(IF('Data Transformation'!$B$425:$B$8425='Bin Analysis'!$B1275,'Data Transformation'!$G$425:$G$8425),D1297))</f>
        <v>2001</v>
      </c>
      <c r="F1297">
        <f t="shared" si="159"/>
        <v>0</v>
      </c>
      <c r="G1297">
        <f>Weighting!$H$25</f>
        <v>0</v>
      </c>
      <c r="H1297">
        <f t="array" ref="H1297">FREQUENCY(IF('Data Transformation'!$B$4:$B$8425=B1275,'Data Transformation'!$G$4:$G$8425),'Bin Analysis'!$B1297)</f>
        <v>2073</v>
      </c>
      <c r="I1297">
        <f t="shared" si="160"/>
        <v>0</v>
      </c>
      <c r="J1297">
        <f t="shared" si="161"/>
        <v>0</v>
      </c>
      <c r="K1297">
        <f>J1297*Weighting!$W$25</f>
        <v>0</v>
      </c>
      <c r="M1297" s="14"/>
    </row>
    <row r="1298" spans="1:25" x14ac:dyDescent="0.25">
      <c r="A1298" s="32"/>
      <c r="M1298" s="14"/>
    </row>
    <row r="1299" spans="1:25" ht="23.25" x14ac:dyDescent="0.35">
      <c r="A1299" s="21" t="s">
        <v>0</v>
      </c>
      <c r="B1299" s="21" t="str">
        <f>IFERROR(VLOOKUP(C1299,'Data Transformation'!$L$6:$M$426,2,FALSE),"")</f>
        <v/>
      </c>
      <c r="C1299" s="21">
        <f>C1275+1</f>
        <v>54</v>
      </c>
      <c r="D1299" s="21"/>
      <c r="E1299" s="21"/>
      <c r="F1299" s="21"/>
      <c r="G1299" s="21"/>
      <c r="H1299" s="22"/>
      <c r="I1299" s="22"/>
      <c r="J1299" s="22"/>
      <c r="K1299" s="21"/>
      <c r="L1299" s="21" t="str">
        <f>B1299</f>
        <v/>
      </c>
      <c r="M1299" s="23" t="e">
        <f>INDEX('Data Transformation'!$O$4:$O$424,MATCH($B1299,'Data Transformation'!$M$4:$M$424,0),MATCH($M$2,'Data Transformation'!$O$3,0))</f>
        <v>#N/A</v>
      </c>
      <c r="N1299" s="27" t="e">
        <f>IF('Input and Summary Results'!$J$16="minimum",'Bin Analysis'!X1300/(M1299-1),'Bin Analysis'!Y1299/('Bin Analysis'!M1299-1))</f>
        <v>#N/A</v>
      </c>
      <c r="O1299" s="27" t="e">
        <f>IF(M1299=FALSE,NA(),(VLOOKUP(1,C1302:K1321,4,FALSE))/(M1299-1))</f>
        <v>#N/A</v>
      </c>
      <c r="P1299" s="27" t="e">
        <f>IF(M1299=FALSE,NA(),SUM(J1302:J1321)/Weighting!$S$5)</f>
        <v>#N/A</v>
      </c>
      <c r="Q1299" s="27" t="e">
        <f>IF(M1299=FALSE,NA(),SUM(K1302:K1321)/Weighting!$S$6)</f>
        <v>#N/A</v>
      </c>
      <c r="R1299" s="27" t="e">
        <f>IF(M1299=FALSE,NA(),(VLOOKUP(1,G1302:K1321,3,FALSE))/(M1299-1))</f>
        <v>#N/A</v>
      </c>
      <c r="S1299" s="22" t="e">
        <f>IF(M1299=FALSE,NA(),IF(SUM(J1302:J1321)=2,"yes","no"))</f>
        <v>#N/A</v>
      </c>
      <c r="X1299" s="2" cm="2">
        <f t="array" ref="X1299:X1300">FREQUENCY(IF('Data Transformation'!$B$425:$B$6424='Bin Analysis'!L1299,'Data Transformation'!$G$425:$G$6424),'Data Transformation'!$U$11)</f>
        <v>0</v>
      </c>
      <c r="Y1299" s="2" cm="2">
        <f t="array" ref="Y1299:Y1300">FREQUENCY(IF('Data Transformation'!$B$425:$B$6424='Bin Analysis'!L1299,'Data Transformation'!$G$425:$G$6424),'Data Transformation'!$U$12)</f>
        <v>0</v>
      </c>
    </row>
    <row r="1300" spans="1:25" x14ac:dyDescent="0.25">
      <c r="A1300" s="14" t="s">
        <v>67</v>
      </c>
      <c r="B1300" t="s">
        <v>47</v>
      </c>
      <c r="C1300" t="s">
        <v>5</v>
      </c>
      <c r="D1300" t="s">
        <v>100</v>
      </c>
      <c r="E1300" t="s">
        <v>101</v>
      </c>
      <c r="F1300" t="s">
        <v>102</v>
      </c>
      <c r="G1300" t="s">
        <v>70</v>
      </c>
      <c r="H1300" t="s">
        <v>31</v>
      </c>
      <c r="I1300" t="s">
        <v>32</v>
      </c>
      <c r="J1300" t="s">
        <v>46</v>
      </c>
      <c r="K1300" s="14" t="s">
        <v>45</v>
      </c>
      <c r="M1300" s="14"/>
      <c r="X1300" s="2">
        <v>0</v>
      </c>
      <c r="Y1300" s="2">
        <v>0</v>
      </c>
    </row>
    <row r="1301" spans="1:25" x14ac:dyDescent="0.25">
      <c r="A1301" s="32"/>
      <c r="D1301" t="e">
        <f>IF(C1301=1,'Data Transformation'!$G$3+0.5*'Data Transformation'!$W$25,IF(C1302=1,D1302-'Data Transformation'!$W$25,FALSE))</f>
        <v>#NUM!</v>
      </c>
      <c r="E1301">
        <f t="array" ref="E1301">IF(ISLOGICAL(D1301),"",FREQUENCY(IF('Data Transformation'!$B$425:$B$8425='Bin Analysis'!$B1299,'Data Transformation'!$G$425:$G$8425),D1301))</f>
        <v>2001</v>
      </c>
      <c r="F1301" t="e">
        <f>IF(ISLOGICAL(D1301),"",E1301-E1300)</f>
        <v>#VALUE!</v>
      </c>
      <c r="M1301" s="14"/>
    </row>
    <row r="1302" spans="1:25" x14ac:dyDescent="0.25">
      <c r="A1302" s="32" t="e">
        <f>IF(Weighting!$P$6&gt;0,B1302,"")</f>
        <v>#NUM!</v>
      </c>
      <c r="B1302" t="e">
        <f>Weighting!$C$6</f>
        <v>#DIV/0!</v>
      </c>
      <c r="C1302" t="e">
        <f>Weighting!$F$6</f>
        <v>#NUM!</v>
      </c>
      <c r="D1302" t="e">
        <f>IF(C1302=1,'Data Transformation'!$G$3+0.5*'Data Transformation'!$W$25,IF(C1303=1,D1303-'Data Transformation'!$W$25,FALSE))</f>
        <v>#NUM!</v>
      </c>
      <c r="E1302">
        <f t="array" ref="E1302">IF(ISLOGICAL(D1302),"",FREQUENCY(IF('Data Transformation'!$B$425:$B$8425='Bin Analysis'!$B1299,'Data Transformation'!$G$425:$G$8425),D1302))</f>
        <v>2001</v>
      </c>
      <c r="F1302">
        <f>IF(ISLOGICAL(D1302),"",E1302-E1301)</f>
        <v>0</v>
      </c>
      <c r="G1302">
        <f>Weighting!$H$6</f>
        <v>1</v>
      </c>
      <c r="H1302">
        <f t="array" ref="H1302">FREQUENCY(IF('Data Transformation'!$B$4:$B$8425=B1299,'Data Transformation'!$G$4:$G$8425),'Bin Analysis'!$B1302)</f>
        <v>2073</v>
      </c>
      <c r="I1302">
        <f>H1302-H1301</f>
        <v>2073</v>
      </c>
      <c r="J1302">
        <f>IF(I1302=0,0,1)</f>
        <v>1</v>
      </c>
      <c r="K1302" t="e">
        <f>J1302*Weighting!$W$6</f>
        <v>#NUM!</v>
      </c>
      <c r="M1302" s="14"/>
    </row>
    <row r="1303" spans="1:25" x14ac:dyDescent="0.25">
      <c r="A1303" s="32" t="str">
        <f>IF(Weighting!$P$7&gt;0,B1303,"")</f>
        <v/>
      </c>
      <c r="B1303" t="e">
        <f>Weighting!$C$7</f>
        <v>#DIV/0!</v>
      </c>
      <c r="C1303" t="e">
        <f>Weighting!$F$7</f>
        <v>#NUM!</v>
      </c>
      <c r="D1303" t="e">
        <f>IF(C1303=1,'Data Transformation'!$G$3+0.5*'Data Transformation'!$W$25,IF(C1304=1,D1304-'Data Transformation'!$W$25,FALSE))</f>
        <v>#NUM!</v>
      </c>
      <c r="E1303">
        <f t="array" ref="E1303">IF(ISLOGICAL(D1303),"",FREQUENCY(IF('Data Transformation'!$B$425:$B$8425='Bin Analysis'!$B1299,'Data Transformation'!$G$425:$G$8425),D1303))</f>
        <v>2001</v>
      </c>
      <c r="F1303">
        <f t="shared" ref="F1303:F1321" si="162">IF(ISLOGICAL(D1303),"",E1303-E1302)</f>
        <v>0</v>
      </c>
      <c r="G1303">
        <f>Weighting!$H$7</f>
        <v>0</v>
      </c>
      <c r="H1303">
        <f t="array" ref="H1303">FREQUENCY(IF('Data Transformation'!$B$4:$B$8425=B1299,'Data Transformation'!$G$4:$G$8425),'Bin Analysis'!$B1303)</f>
        <v>2073</v>
      </c>
      <c r="I1303">
        <f t="shared" ref="I1303:I1321" si="163">H1303-H1302</f>
        <v>0</v>
      </c>
      <c r="J1303">
        <f>IF(I1303=0,0,1)</f>
        <v>0</v>
      </c>
      <c r="K1303">
        <f>J1303*Weighting!$W$7</f>
        <v>0</v>
      </c>
      <c r="M1303" s="14"/>
    </row>
    <row r="1304" spans="1:25" x14ac:dyDescent="0.25">
      <c r="A1304" s="32" t="str">
        <f>IF(Weighting!$P$8&gt;0,B1304,"")</f>
        <v/>
      </c>
      <c r="B1304" t="e">
        <f>Weighting!$C$8</f>
        <v>#DIV/0!</v>
      </c>
      <c r="C1304" t="e">
        <f>Weighting!$F$8</f>
        <v>#NUM!</v>
      </c>
      <c r="D1304" t="e">
        <f>IF(C1304=1,'Data Transformation'!$G$3+0.5*'Data Transformation'!$W$25,IF(C1305=1,D1305-'Data Transformation'!$W$25,FALSE))</f>
        <v>#NUM!</v>
      </c>
      <c r="E1304">
        <f t="array" ref="E1304">IF(ISLOGICAL(D1304),"",FREQUENCY(IF('Data Transformation'!$B$425:$B$8425='Bin Analysis'!$B1299,'Data Transformation'!$G$425:$G$8425),D1304))</f>
        <v>2001</v>
      </c>
      <c r="F1304">
        <f t="shared" si="162"/>
        <v>0</v>
      </c>
      <c r="G1304">
        <f>Weighting!$H$8</f>
        <v>0</v>
      </c>
      <c r="H1304">
        <f t="array" ref="H1304">FREQUENCY(IF('Data Transformation'!$B$4:$B$8425=B1299,'Data Transformation'!$G$4:$G$8425),'Bin Analysis'!$B1304)</f>
        <v>2073</v>
      </c>
      <c r="I1304">
        <f t="shared" si="163"/>
        <v>0</v>
      </c>
      <c r="J1304">
        <f t="shared" ref="J1304:J1321" si="164">IF(I1304=0,0,1)</f>
        <v>0</v>
      </c>
      <c r="K1304">
        <f>J1304*Weighting!$W$8</f>
        <v>0</v>
      </c>
      <c r="M1304" s="14"/>
    </row>
    <row r="1305" spans="1:25" x14ac:dyDescent="0.25">
      <c r="A1305" s="32" t="str">
        <f>IF(Weighting!$P$9&gt;0,B1305,"")</f>
        <v/>
      </c>
      <c r="B1305" s="50" t="e">
        <f>Weighting!$C$9</f>
        <v>#DIV/0!</v>
      </c>
      <c r="C1305" t="e">
        <f>Weighting!$F$9</f>
        <v>#NUM!</v>
      </c>
      <c r="D1305" t="e">
        <f>IF(C1305=1,'Data Transformation'!$G$3+0.5*'Data Transformation'!$W$25,IF(C1306=1,D1306-'Data Transformation'!$W$25,FALSE))</f>
        <v>#NUM!</v>
      </c>
      <c r="E1305">
        <f t="array" ref="E1305">IF(ISLOGICAL(D1305),"",FREQUENCY(IF('Data Transformation'!$B$425:$B$8425='Bin Analysis'!$B1299,'Data Transformation'!$G$425:$G$8425),D1305))</f>
        <v>2001</v>
      </c>
      <c r="F1305">
        <f t="shared" si="162"/>
        <v>0</v>
      </c>
      <c r="G1305">
        <f>Weighting!$H$9</f>
        <v>0</v>
      </c>
      <c r="H1305">
        <f t="array" ref="H1305">FREQUENCY(IF('Data Transformation'!$B$4:$B$8425=B1299,'Data Transformation'!$G$4:$G$8425),'Bin Analysis'!$B1305)</f>
        <v>2073</v>
      </c>
      <c r="I1305">
        <f t="shared" si="163"/>
        <v>0</v>
      </c>
      <c r="J1305">
        <f t="shared" si="164"/>
        <v>0</v>
      </c>
      <c r="K1305">
        <f>J1305*Weighting!$W$9</f>
        <v>0</v>
      </c>
      <c r="M1305" s="14"/>
    </row>
    <row r="1306" spans="1:25" x14ac:dyDescent="0.25">
      <c r="A1306" s="32" t="str">
        <f>IF(Weighting!$P$10&gt;0,B1306,"")</f>
        <v/>
      </c>
      <c r="B1306" t="e">
        <f>Weighting!$C$10</f>
        <v>#DIV/0!</v>
      </c>
      <c r="C1306" t="e">
        <f>Weighting!$F$10</f>
        <v>#NUM!</v>
      </c>
      <c r="D1306" t="e">
        <f>IF(C1306=1,'Data Transformation'!$G$3+0.5*'Data Transformation'!$W$25,IF(C1307=1,D1307-'Data Transformation'!$W$25,FALSE))</f>
        <v>#NUM!</v>
      </c>
      <c r="E1306">
        <f t="array" ref="E1306">IF(ISLOGICAL(D1306),"",FREQUENCY(IF('Data Transformation'!$B$425:$B$8425='Bin Analysis'!$B1299,'Data Transformation'!$G$425:$G$8425),D1306))</f>
        <v>2001</v>
      </c>
      <c r="F1306">
        <f t="shared" si="162"/>
        <v>0</v>
      </c>
      <c r="G1306">
        <f>Weighting!$H$10</f>
        <v>0</v>
      </c>
      <c r="H1306">
        <f t="array" ref="H1306">FREQUENCY(IF('Data Transformation'!$B$4:$B$8425=B1299,'Data Transformation'!$G$4:$G$8425),'Bin Analysis'!$B1306)</f>
        <v>2073</v>
      </c>
      <c r="I1306">
        <f t="shared" si="163"/>
        <v>0</v>
      </c>
      <c r="J1306">
        <f t="shared" si="164"/>
        <v>0</v>
      </c>
      <c r="K1306">
        <f>J1306*Weighting!$W$10</f>
        <v>0</v>
      </c>
      <c r="M1306" s="14"/>
    </row>
    <row r="1307" spans="1:25" x14ac:dyDescent="0.25">
      <c r="A1307" s="32" t="str">
        <f>IF(Weighting!$P$11&gt;0,B1307,"")</f>
        <v/>
      </c>
      <c r="B1307" t="e">
        <f>Weighting!$C$11</f>
        <v>#DIV/0!</v>
      </c>
      <c r="C1307" t="e">
        <f>Weighting!$F$11</f>
        <v>#NUM!</v>
      </c>
      <c r="D1307" t="e">
        <f>IF(C1307=1,'Data Transformation'!$G$3+0.5*'Data Transformation'!$W$25,IF(C1308=1,D1308-'Data Transformation'!$W$25,FALSE))</f>
        <v>#NUM!</v>
      </c>
      <c r="E1307">
        <f t="array" ref="E1307">IF(ISLOGICAL(D1307),"",FREQUENCY(IF('Data Transformation'!$B$425:$B$8425='Bin Analysis'!$B1299,'Data Transformation'!$G$425:$G$8425),D1307))</f>
        <v>2001</v>
      </c>
      <c r="F1307">
        <f t="shared" si="162"/>
        <v>0</v>
      </c>
      <c r="G1307">
        <f>Weighting!$H$11</f>
        <v>0</v>
      </c>
      <c r="H1307">
        <f t="array" ref="H1307">FREQUENCY(IF('Data Transformation'!$B$4:$B$8425=B1299,'Data Transformation'!$G$4:$G$8425),'Bin Analysis'!$B1307)</f>
        <v>2073</v>
      </c>
      <c r="I1307">
        <f t="shared" si="163"/>
        <v>0</v>
      </c>
      <c r="J1307">
        <f t="shared" si="164"/>
        <v>0</v>
      </c>
      <c r="K1307">
        <f>J1307*Weighting!$W$11</f>
        <v>0</v>
      </c>
      <c r="M1307" s="14"/>
    </row>
    <row r="1308" spans="1:25" x14ac:dyDescent="0.25">
      <c r="A1308" s="32" t="str">
        <f>IF(Weighting!$P$12&gt;0,B1308,"")</f>
        <v/>
      </c>
      <c r="B1308" t="e">
        <f>Weighting!$C$12</f>
        <v>#DIV/0!</v>
      </c>
      <c r="C1308" t="e">
        <f>Weighting!$F$12</f>
        <v>#NUM!</v>
      </c>
      <c r="D1308" t="e">
        <f>IF(C1308=1,'Data Transformation'!$G$3+0.5*'Data Transformation'!$W$25,IF(C1309=1,D1309-'Data Transformation'!$W$25,FALSE))</f>
        <v>#NUM!</v>
      </c>
      <c r="E1308">
        <f t="array" ref="E1308">IF(ISLOGICAL(D1308),"",FREQUENCY(IF('Data Transformation'!$B$425:$B$8425='Bin Analysis'!$B1299,'Data Transformation'!$G$425:$G$8425),D1308))</f>
        <v>2001</v>
      </c>
      <c r="F1308">
        <f t="shared" si="162"/>
        <v>0</v>
      </c>
      <c r="G1308">
        <f>Weighting!$H$12</f>
        <v>0</v>
      </c>
      <c r="H1308">
        <f t="array" ref="H1308">FREQUENCY(IF('Data Transformation'!$B$4:$B$8425=B1299,'Data Transformation'!$G$4:$G$8425),'Bin Analysis'!$B1308)</f>
        <v>2073</v>
      </c>
      <c r="I1308">
        <f t="shared" si="163"/>
        <v>0</v>
      </c>
      <c r="J1308">
        <f t="shared" si="164"/>
        <v>0</v>
      </c>
      <c r="K1308">
        <f>J1308*Weighting!$W$12</f>
        <v>0</v>
      </c>
      <c r="M1308" s="14"/>
    </row>
    <row r="1309" spans="1:25" x14ac:dyDescent="0.25">
      <c r="A1309" s="32" t="str">
        <f>IF(Weighting!$P$13&gt;0,B1309,"")</f>
        <v/>
      </c>
      <c r="B1309" t="e">
        <f>Weighting!$C$13</f>
        <v>#DIV/0!</v>
      </c>
      <c r="C1309" t="e">
        <f>Weighting!$F$13</f>
        <v>#NUM!</v>
      </c>
      <c r="D1309" t="e">
        <f>IF(C1309=1,'Data Transformation'!$G$3+0.5*'Data Transformation'!$W$25,IF(C1310=1,D1310-'Data Transformation'!$W$25,FALSE))</f>
        <v>#NUM!</v>
      </c>
      <c r="E1309">
        <f t="array" ref="E1309">IF(ISLOGICAL(D1309),"",FREQUENCY(IF('Data Transformation'!$B$425:$B$8425='Bin Analysis'!$B1299,'Data Transformation'!$G$425:$G$8425),D1309))</f>
        <v>2001</v>
      </c>
      <c r="F1309">
        <f t="shared" si="162"/>
        <v>0</v>
      </c>
      <c r="G1309">
        <f>Weighting!$H$13</f>
        <v>0</v>
      </c>
      <c r="H1309">
        <f t="array" ref="H1309">FREQUENCY(IF('Data Transformation'!$B$4:$B$8425=B1299,'Data Transformation'!$G$4:$G$8425),'Bin Analysis'!$B1309)</f>
        <v>2073</v>
      </c>
      <c r="I1309">
        <f t="shared" si="163"/>
        <v>0</v>
      </c>
      <c r="J1309">
        <f t="shared" si="164"/>
        <v>0</v>
      </c>
      <c r="K1309">
        <f>J1309*Weighting!$W$13</f>
        <v>0</v>
      </c>
      <c r="M1309" s="14"/>
    </row>
    <row r="1310" spans="1:25" x14ac:dyDescent="0.25">
      <c r="A1310" s="32" t="str">
        <f>IF(Weighting!$P$14&gt;0,B1310,"")</f>
        <v/>
      </c>
      <c r="B1310" t="e">
        <f>Weighting!$C$14</f>
        <v>#DIV/0!</v>
      </c>
      <c r="C1310" t="e">
        <f>Weighting!$F$14</f>
        <v>#NUM!</v>
      </c>
      <c r="D1310" t="e">
        <f>IF(C1310=1,'Data Transformation'!$G$3+0.5*'Data Transformation'!$W$25,IF(C1311=1,D1311-'Data Transformation'!$W$25,FALSE))</f>
        <v>#NUM!</v>
      </c>
      <c r="E1310">
        <f t="array" ref="E1310">IF(ISLOGICAL(D1310),"",FREQUENCY(IF('Data Transformation'!$B$425:$B$8425='Bin Analysis'!$B1299,'Data Transformation'!$G$425:$G$8425),D1310))</f>
        <v>2001</v>
      </c>
      <c r="F1310">
        <f t="shared" si="162"/>
        <v>0</v>
      </c>
      <c r="G1310">
        <f>Weighting!$H$14</f>
        <v>0</v>
      </c>
      <c r="H1310">
        <f t="array" ref="H1310">FREQUENCY(IF('Data Transformation'!$B$4:$B$8425=B1299,'Data Transformation'!$G$4:$G$8425),'Bin Analysis'!$B1310)</f>
        <v>2073</v>
      </c>
      <c r="I1310">
        <f t="shared" si="163"/>
        <v>0</v>
      </c>
      <c r="J1310">
        <f t="shared" si="164"/>
        <v>0</v>
      </c>
      <c r="K1310">
        <f>J1310*Weighting!$W$14</f>
        <v>0</v>
      </c>
      <c r="M1310" s="14"/>
    </row>
    <row r="1311" spans="1:25" x14ac:dyDescent="0.25">
      <c r="A1311" s="32" t="str">
        <f>IF(Weighting!$P$15&gt;0,B1311,"")</f>
        <v/>
      </c>
      <c r="B1311" t="e">
        <f>Weighting!$C$15</f>
        <v>#DIV/0!</v>
      </c>
      <c r="C1311" t="e">
        <f>Weighting!$F$15</f>
        <v>#NUM!</v>
      </c>
      <c r="D1311" t="e">
        <f>IF(C1311=1,'Data Transformation'!$G$3+0.5*'Data Transformation'!$W$25,IF(C1312=1,D1312-'Data Transformation'!$W$25,FALSE))</f>
        <v>#NUM!</v>
      </c>
      <c r="E1311">
        <f t="array" ref="E1311">IF(ISLOGICAL(D1311),"",FREQUENCY(IF('Data Transformation'!$B$425:$B$8425='Bin Analysis'!$B1299,'Data Transformation'!$G$425:$G$8425),D1311))</f>
        <v>2001</v>
      </c>
      <c r="F1311">
        <f t="shared" si="162"/>
        <v>0</v>
      </c>
      <c r="G1311">
        <f>Weighting!$H$15</f>
        <v>0</v>
      </c>
      <c r="H1311">
        <f t="array" ref="H1311">FREQUENCY(IF('Data Transformation'!$B$4:$B$8425=B1299,'Data Transformation'!$G$4:$G$8425),'Bin Analysis'!$B1311)</f>
        <v>2073</v>
      </c>
      <c r="I1311">
        <f t="shared" si="163"/>
        <v>0</v>
      </c>
      <c r="J1311">
        <f t="shared" si="164"/>
        <v>0</v>
      </c>
      <c r="K1311">
        <f>J1311*Weighting!$W$15</f>
        <v>0</v>
      </c>
      <c r="M1311" s="14"/>
    </row>
    <row r="1312" spans="1:25" x14ac:dyDescent="0.25">
      <c r="A1312" s="32" t="str">
        <f>IF(Weighting!$P$16&gt;0,B1312,"")</f>
        <v/>
      </c>
      <c r="B1312" t="e">
        <f>Weighting!$C$16</f>
        <v>#DIV/0!</v>
      </c>
      <c r="C1312" t="e">
        <f>Weighting!$F$16</f>
        <v>#NUM!</v>
      </c>
      <c r="D1312" t="e">
        <f>IF(C1312=1,'Data Transformation'!$G$3+0.5*'Data Transformation'!$W$25,IF(C1313=1,D1313-'Data Transformation'!$W$25,FALSE))</f>
        <v>#NUM!</v>
      </c>
      <c r="E1312">
        <f t="array" ref="E1312">IF(ISLOGICAL(D1312),"",FREQUENCY(IF('Data Transformation'!$B$425:$B$8425='Bin Analysis'!$B1299,'Data Transformation'!$G$425:$G$8425),D1312))</f>
        <v>2001</v>
      </c>
      <c r="F1312">
        <f t="shared" si="162"/>
        <v>0</v>
      </c>
      <c r="G1312">
        <f>Weighting!$H$16</f>
        <v>0</v>
      </c>
      <c r="H1312">
        <f t="array" ref="H1312">FREQUENCY(IF('Data Transformation'!$B$4:$B$8425=B1299,'Data Transformation'!$G$4:$G$8425),'Bin Analysis'!$B1312)</f>
        <v>2073</v>
      </c>
      <c r="I1312">
        <f t="shared" si="163"/>
        <v>0</v>
      </c>
      <c r="J1312">
        <f t="shared" si="164"/>
        <v>0</v>
      </c>
      <c r="K1312">
        <f>J1312*Weighting!$W$16</f>
        <v>0</v>
      </c>
      <c r="M1312" s="14"/>
    </row>
    <row r="1313" spans="1:25" x14ac:dyDescent="0.25">
      <c r="A1313" s="32" t="str">
        <f>IF(Weighting!$P$17&gt;0,B1313,"")</f>
        <v/>
      </c>
      <c r="B1313" t="e">
        <f>Weighting!$C$17</f>
        <v>#DIV/0!</v>
      </c>
      <c r="C1313" t="e">
        <f>Weighting!$F$17</f>
        <v>#NUM!</v>
      </c>
      <c r="D1313" t="e">
        <f>IF(C1313=1,'Data Transformation'!$G$3+0.5*'Data Transformation'!$W$25,IF(C1314=1,D1314-'Data Transformation'!$W$25,FALSE))</f>
        <v>#NUM!</v>
      </c>
      <c r="E1313">
        <f t="array" ref="E1313">IF(ISLOGICAL(D1313),"",FREQUENCY(IF('Data Transformation'!$B$425:$B$8425='Bin Analysis'!$B1299,'Data Transformation'!$G$425:$G$8425),D1313))</f>
        <v>2001</v>
      </c>
      <c r="F1313">
        <f t="shared" si="162"/>
        <v>0</v>
      </c>
      <c r="G1313">
        <f>Weighting!$H$17</f>
        <v>0</v>
      </c>
      <c r="H1313">
        <f t="array" ref="H1313">FREQUENCY(IF('Data Transformation'!$B$4:$B$8425=B1299,'Data Transformation'!$G$4:$G$8425),'Bin Analysis'!$B1313)</f>
        <v>2073</v>
      </c>
      <c r="I1313">
        <f t="shared" si="163"/>
        <v>0</v>
      </c>
      <c r="J1313">
        <f t="shared" si="164"/>
        <v>0</v>
      </c>
      <c r="K1313">
        <f>J1313*Weighting!$W$17</f>
        <v>0</v>
      </c>
      <c r="M1313" s="14"/>
    </row>
    <row r="1314" spans="1:25" x14ac:dyDescent="0.25">
      <c r="A1314" s="32" t="str">
        <f>IF(Weighting!$P$18&gt;0,B1314,"")</f>
        <v/>
      </c>
      <c r="B1314" t="e">
        <f>Weighting!$C$18</f>
        <v>#DIV/0!</v>
      </c>
      <c r="C1314" t="e">
        <f>Weighting!$F$18</f>
        <v>#NUM!</v>
      </c>
      <c r="D1314" t="e">
        <f>IF(C1314=1,'Data Transformation'!$G$3+0.5*'Data Transformation'!$W$25,IF(C1315=1,D1315-'Data Transformation'!$W$25,FALSE))</f>
        <v>#NUM!</v>
      </c>
      <c r="E1314">
        <f t="array" ref="E1314">IF(ISLOGICAL(D1314),"",FREQUENCY(IF('Data Transformation'!$B$425:$B$8425='Bin Analysis'!$B1299,'Data Transformation'!$G$425:$G$8425),D1314))</f>
        <v>2001</v>
      </c>
      <c r="F1314">
        <f t="shared" si="162"/>
        <v>0</v>
      </c>
      <c r="G1314">
        <f>Weighting!$H$18</f>
        <v>0</v>
      </c>
      <c r="H1314">
        <f t="array" ref="H1314">FREQUENCY(IF('Data Transformation'!$B$4:$B$8425=B1299,'Data Transformation'!$G$4:$G$8425),'Bin Analysis'!$B1314)</f>
        <v>2073</v>
      </c>
      <c r="I1314">
        <f t="shared" si="163"/>
        <v>0</v>
      </c>
      <c r="J1314">
        <f t="shared" si="164"/>
        <v>0</v>
      </c>
      <c r="K1314">
        <f>J1314*Weighting!$W$18</f>
        <v>0</v>
      </c>
      <c r="M1314" s="14"/>
    </row>
    <row r="1315" spans="1:25" x14ac:dyDescent="0.25">
      <c r="A1315" s="32" t="str">
        <f>IF(Weighting!$P$19&gt;0,B1315,"")</f>
        <v/>
      </c>
      <c r="B1315" t="e">
        <f>Weighting!$C$19</f>
        <v>#DIV/0!</v>
      </c>
      <c r="C1315" t="e">
        <f>Weighting!$F$19</f>
        <v>#NUM!</v>
      </c>
      <c r="D1315" t="e">
        <f>IF(C1315=1,'Data Transformation'!$G$3+0.5*'Data Transformation'!$W$25,IF(C1316=1,D1316-'Data Transformation'!$W$25,FALSE))</f>
        <v>#NUM!</v>
      </c>
      <c r="E1315">
        <f t="array" ref="E1315">IF(ISLOGICAL(D1315),"",FREQUENCY(IF('Data Transformation'!$B$425:$B$8425='Bin Analysis'!$B1299,'Data Transformation'!$G$425:$G$8425),D1315))</f>
        <v>2001</v>
      </c>
      <c r="F1315">
        <f t="shared" si="162"/>
        <v>0</v>
      </c>
      <c r="G1315">
        <f>Weighting!$H$19</f>
        <v>0</v>
      </c>
      <c r="H1315">
        <f t="array" ref="H1315">FREQUENCY(IF('Data Transformation'!$B$4:$B$8425=B1299,'Data Transformation'!$G$4:$G$8425),'Bin Analysis'!$B1315)</f>
        <v>2073</v>
      </c>
      <c r="I1315">
        <f t="shared" si="163"/>
        <v>0</v>
      </c>
      <c r="J1315">
        <f t="shared" si="164"/>
        <v>0</v>
      </c>
      <c r="K1315">
        <f>J1315*Weighting!$W$19</f>
        <v>0</v>
      </c>
      <c r="M1315" s="14"/>
    </row>
    <row r="1316" spans="1:25" x14ac:dyDescent="0.25">
      <c r="A1316" s="32" t="str">
        <f>IF(Weighting!$P$20&gt;0,B1316,"")</f>
        <v/>
      </c>
      <c r="B1316" t="e">
        <f>Weighting!$C$20</f>
        <v>#DIV/0!</v>
      </c>
      <c r="C1316" t="e">
        <f>Weighting!$F$20</f>
        <v>#NUM!</v>
      </c>
      <c r="D1316" t="e">
        <f>IF(C1316=1,'Data Transformation'!$G$3+0.5*'Data Transformation'!$W$25,IF(C1317=1,D1317-'Data Transformation'!$W$25,FALSE))</f>
        <v>#NUM!</v>
      </c>
      <c r="E1316">
        <f t="array" ref="E1316">IF(ISLOGICAL(D1316),"",FREQUENCY(IF('Data Transformation'!$B$425:$B$8425='Bin Analysis'!$B1299,'Data Transformation'!$G$425:$G$8425),D1316))</f>
        <v>2001</v>
      </c>
      <c r="F1316">
        <f t="shared" si="162"/>
        <v>0</v>
      </c>
      <c r="G1316">
        <f>Weighting!$H$20</f>
        <v>0</v>
      </c>
      <c r="H1316">
        <f t="array" ref="H1316">FREQUENCY(IF('Data Transformation'!$B$4:$B$8425=B1299,'Data Transformation'!$G$4:$G$8425),'Bin Analysis'!$B1316)</f>
        <v>2073</v>
      </c>
      <c r="I1316">
        <f t="shared" si="163"/>
        <v>0</v>
      </c>
      <c r="J1316">
        <f t="shared" si="164"/>
        <v>0</v>
      </c>
      <c r="K1316">
        <f>J1316*Weighting!$W$20</f>
        <v>0</v>
      </c>
      <c r="M1316" s="14"/>
    </row>
    <row r="1317" spans="1:25" x14ac:dyDescent="0.25">
      <c r="A1317" s="32" t="str">
        <f>IF(Weighting!$P$21&gt;0,B1317,"")</f>
        <v/>
      </c>
      <c r="B1317" t="e">
        <f>Weighting!$C$21</f>
        <v>#DIV/0!</v>
      </c>
      <c r="C1317" t="e">
        <f>Weighting!$F$21</f>
        <v>#NUM!</v>
      </c>
      <c r="D1317" t="e">
        <f>IF(C1317=1,'Data Transformation'!$G$3+0.5*'Data Transformation'!$W$25,IF(C1318=1,D1318-'Data Transformation'!$W$25,FALSE))</f>
        <v>#NUM!</v>
      </c>
      <c r="E1317">
        <f t="array" ref="E1317">IF(ISLOGICAL(D1317),"",FREQUENCY(IF('Data Transformation'!$B$425:$B$8425='Bin Analysis'!$B1299,'Data Transformation'!$G$425:$G$8425),D1317))</f>
        <v>2001</v>
      </c>
      <c r="F1317">
        <f t="shared" si="162"/>
        <v>0</v>
      </c>
      <c r="G1317">
        <f>Weighting!$H$21</f>
        <v>0</v>
      </c>
      <c r="H1317">
        <f t="array" ref="H1317">FREQUENCY(IF('Data Transformation'!$B$4:$B$8425=B1299,'Data Transformation'!$G$4:$G$8425),'Bin Analysis'!$B1317)</f>
        <v>2073</v>
      </c>
      <c r="I1317">
        <f t="shared" si="163"/>
        <v>0</v>
      </c>
      <c r="J1317">
        <f t="shared" si="164"/>
        <v>0</v>
      </c>
      <c r="K1317">
        <f>J1317*Weighting!$W$21</f>
        <v>0</v>
      </c>
      <c r="M1317" s="14"/>
    </row>
    <row r="1318" spans="1:25" x14ac:dyDescent="0.25">
      <c r="A1318" s="32" t="str">
        <f>IF(Weighting!$P$22&gt;0,B1318,"")</f>
        <v/>
      </c>
      <c r="B1318" t="e">
        <f>Weighting!$C$22</f>
        <v>#DIV/0!</v>
      </c>
      <c r="C1318" t="e">
        <f>Weighting!$F$22</f>
        <v>#NUM!</v>
      </c>
      <c r="D1318" t="e">
        <f>IF(C1318=1,'Data Transformation'!$G$3+0.5*'Data Transformation'!$W$25,IF(C1319=1,D1319-'Data Transformation'!$W$25,FALSE))</f>
        <v>#NUM!</v>
      </c>
      <c r="E1318">
        <f t="array" ref="E1318">IF(ISLOGICAL(D1318),"",FREQUENCY(IF('Data Transformation'!$B$425:$B$8425='Bin Analysis'!$B1299,'Data Transformation'!$G$425:$G$8425),D1318))</f>
        <v>2001</v>
      </c>
      <c r="F1318">
        <f t="shared" si="162"/>
        <v>0</v>
      </c>
      <c r="G1318">
        <f>Weighting!$H$22</f>
        <v>0</v>
      </c>
      <c r="H1318">
        <f t="array" ref="H1318">FREQUENCY(IF('Data Transformation'!$B$4:$B$8425=B1299,'Data Transformation'!$G$4:$G$8425),'Bin Analysis'!$B1318)</f>
        <v>2073</v>
      </c>
      <c r="I1318">
        <f t="shared" si="163"/>
        <v>0</v>
      </c>
      <c r="J1318">
        <f t="shared" si="164"/>
        <v>0</v>
      </c>
      <c r="K1318">
        <f>J1318*Weighting!$W$22</f>
        <v>0</v>
      </c>
      <c r="M1318" s="14"/>
    </row>
    <row r="1319" spans="1:25" x14ac:dyDescent="0.25">
      <c r="A1319" s="32" t="str">
        <f>IF(Weighting!$P$23&gt;0,B1319,"")</f>
        <v/>
      </c>
      <c r="B1319" t="e">
        <f>Weighting!$C$23</f>
        <v>#DIV/0!</v>
      </c>
      <c r="C1319" t="e">
        <f>Weighting!$F$23</f>
        <v>#NUM!</v>
      </c>
      <c r="D1319" t="e">
        <f>IF(C1319=1,'Data Transformation'!$G$3+0.5*'Data Transformation'!$W$25,IF(C1320=1,D1320-'Data Transformation'!$W$25,FALSE))</f>
        <v>#NUM!</v>
      </c>
      <c r="E1319">
        <f t="array" ref="E1319">IF(ISLOGICAL(D1319),"",FREQUENCY(IF('Data Transformation'!$B$425:$B$8425='Bin Analysis'!$B1299,'Data Transformation'!$G$425:$G$8425),D1319))</f>
        <v>2001</v>
      </c>
      <c r="F1319">
        <f t="shared" si="162"/>
        <v>0</v>
      </c>
      <c r="G1319">
        <f>Weighting!$H$23</f>
        <v>0</v>
      </c>
      <c r="H1319">
        <f t="array" ref="H1319">FREQUENCY(IF('Data Transformation'!$B$4:$B$8425=B1299,'Data Transformation'!$G$4:$G$8425),'Bin Analysis'!$B1319)</f>
        <v>2073</v>
      </c>
      <c r="I1319">
        <f t="shared" si="163"/>
        <v>0</v>
      </c>
      <c r="J1319">
        <f t="shared" si="164"/>
        <v>0</v>
      </c>
      <c r="K1319">
        <f>J1319*Weighting!$W$23</f>
        <v>0</v>
      </c>
      <c r="M1319" s="14"/>
    </row>
    <row r="1320" spans="1:25" x14ac:dyDescent="0.25">
      <c r="A1320" s="32" t="str">
        <f>IF(Weighting!$P$24&gt;0,B1320,"")</f>
        <v/>
      </c>
      <c r="B1320" t="e">
        <f>Weighting!$C$24</f>
        <v>#DIV/0!</v>
      </c>
      <c r="C1320" t="e">
        <f>Weighting!$F$24</f>
        <v>#NUM!</v>
      </c>
      <c r="D1320" t="e">
        <f>IF(C1320=1,'Data Transformation'!$G$3+0.5*'Data Transformation'!$W$25,IF(C1321=1,D1321-'Data Transformation'!$W$25,FALSE))</f>
        <v>#NUM!</v>
      </c>
      <c r="E1320">
        <f t="array" ref="E1320">IF(ISLOGICAL(D1320),"",FREQUENCY(IF('Data Transformation'!$B$425:$B$8425='Bin Analysis'!$B1299,'Data Transformation'!$G$425:$G$8425),D1320))</f>
        <v>2001</v>
      </c>
      <c r="F1320">
        <f t="shared" si="162"/>
        <v>0</v>
      </c>
      <c r="G1320">
        <f>Weighting!$H$24</f>
        <v>0</v>
      </c>
      <c r="H1320">
        <f t="array" ref="H1320">FREQUENCY(IF('Data Transformation'!$B$4:$B$8425=B1299,'Data Transformation'!$G$4:$G$8425),'Bin Analysis'!$B1320)</f>
        <v>2073</v>
      </c>
      <c r="I1320">
        <f t="shared" si="163"/>
        <v>0</v>
      </c>
      <c r="J1320">
        <f t="shared" si="164"/>
        <v>0</v>
      </c>
      <c r="K1320">
        <f>J1320*Weighting!$W$24</f>
        <v>0</v>
      </c>
      <c r="M1320" s="14"/>
    </row>
    <row r="1321" spans="1:25" x14ac:dyDescent="0.25">
      <c r="A1321" s="32" t="str">
        <f>IF(Weighting!$P$25&gt;0,B1321,"")</f>
        <v/>
      </c>
      <c r="B1321" t="e">
        <f>Weighting!$C$25</f>
        <v>#DIV/0!</v>
      </c>
      <c r="C1321" t="e">
        <f>Weighting!$F$25</f>
        <v>#NUM!</v>
      </c>
      <c r="D1321" t="e">
        <f>IF(C1321=1,'Data Transformation'!$G$3+0.5*'Data Transformation'!$W$25,IF(C1322=1,D1322-'Data Transformation'!$W$25,FALSE))</f>
        <v>#NUM!</v>
      </c>
      <c r="E1321">
        <f t="array" ref="E1321">IF(ISLOGICAL(D1321),"",FREQUENCY(IF('Data Transformation'!$B$425:$B$8425='Bin Analysis'!$B1299,'Data Transformation'!$G$425:$G$8425),D1321))</f>
        <v>2001</v>
      </c>
      <c r="F1321">
        <f t="shared" si="162"/>
        <v>0</v>
      </c>
      <c r="G1321">
        <f>Weighting!$H$25</f>
        <v>0</v>
      </c>
      <c r="H1321">
        <f t="array" ref="H1321">FREQUENCY(IF('Data Transformation'!$B$4:$B$8425=B1299,'Data Transformation'!$G$4:$G$8425),'Bin Analysis'!$B1321)</f>
        <v>2073</v>
      </c>
      <c r="I1321">
        <f t="shared" si="163"/>
        <v>0</v>
      </c>
      <c r="J1321">
        <f t="shared" si="164"/>
        <v>0</v>
      </c>
      <c r="K1321">
        <f>J1321*Weighting!$W$25</f>
        <v>0</v>
      </c>
      <c r="M1321" s="14"/>
    </row>
    <row r="1322" spans="1:25" x14ac:dyDescent="0.25">
      <c r="N1322" s="57"/>
      <c r="O1322"/>
      <c r="P1322"/>
      <c r="Q1322"/>
      <c r="R1322"/>
    </row>
    <row r="1323" spans="1:25" ht="23.25" x14ac:dyDescent="0.35">
      <c r="A1323" s="21" t="s">
        <v>0</v>
      </c>
      <c r="B1323" s="21" t="str">
        <f>IFERROR(VLOOKUP(C1323,'Data Transformation'!$L$6:$M$426,2,FALSE),"")</f>
        <v/>
      </c>
      <c r="C1323" s="21">
        <f>C1299+1</f>
        <v>55</v>
      </c>
      <c r="D1323" s="21"/>
      <c r="E1323" s="21"/>
      <c r="F1323" s="21"/>
      <c r="G1323" s="21"/>
      <c r="H1323" s="22"/>
      <c r="I1323" s="22"/>
      <c r="J1323" s="22"/>
      <c r="K1323" s="21"/>
      <c r="L1323" s="21" t="str">
        <f>B1323</f>
        <v/>
      </c>
      <c r="M1323" s="23" t="e">
        <f>INDEX('Data Transformation'!$O$4:$O$424,MATCH($B1323,'Data Transformation'!$M$4:$M$424,0),MATCH($M$2,'Data Transformation'!$O$3,0))</f>
        <v>#N/A</v>
      </c>
      <c r="N1323" s="27" t="e">
        <f>IF('Input and Summary Results'!$J$16="minimum",'Bin Analysis'!X1324/(M1323-1),'Bin Analysis'!Y1323/('Bin Analysis'!M1323-1))</f>
        <v>#N/A</v>
      </c>
      <c r="O1323" s="27" t="e">
        <f>IF(M1323=FALSE,NA(),(VLOOKUP(1,C1326:K1345,4,FALSE))/(M1323-1))</f>
        <v>#N/A</v>
      </c>
      <c r="P1323" s="27" t="e">
        <f>IF(M1323=FALSE,NA(),SUM(J1326:J1345)/Weighting!$S$5)</f>
        <v>#N/A</v>
      </c>
      <c r="Q1323" s="27" t="e">
        <f>IF(M1323=FALSE,NA(),SUM(K1326:K1345)/Weighting!$S$6)</f>
        <v>#N/A</v>
      </c>
      <c r="R1323" s="27" t="e">
        <f>IF(M1323=FALSE,NA(),(VLOOKUP(1,G1326:K1345,3,FALSE))/(M1323-1))</f>
        <v>#N/A</v>
      </c>
      <c r="S1323" s="22" t="e">
        <f>IF(M1323=FALSE,NA(),IF(SUM(J1326:J1345)=2,"yes","no"))</f>
        <v>#N/A</v>
      </c>
      <c r="X1323" s="2" cm="2">
        <f t="array" ref="X1323:X1324">FREQUENCY(IF('Data Transformation'!$B$425:$B$6424='Bin Analysis'!L1323,'Data Transformation'!$G$425:$G$6424),'Data Transformation'!$U$11)</f>
        <v>0</v>
      </c>
      <c r="Y1323" s="2" cm="2">
        <f t="array" ref="Y1323:Y1324">FREQUENCY(IF('Data Transformation'!$B$425:$B$6424='Bin Analysis'!L1323,'Data Transformation'!$G$425:$G$6424),'Data Transformation'!$U$12)</f>
        <v>0</v>
      </c>
    </row>
    <row r="1324" spans="1:25" x14ac:dyDescent="0.25">
      <c r="A1324" s="14" t="s">
        <v>67</v>
      </c>
      <c r="B1324" t="s">
        <v>47</v>
      </c>
      <c r="C1324" t="s">
        <v>5</v>
      </c>
      <c r="D1324" t="s">
        <v>100</v>
      </c>
      <c r="E1324" t="s">
        <v>101</v>
      </c>
      <c r="F1324" t="s">
        <v>102</v>
      </c>
      <c r="G1324" t="s">
        <v>70</v>
      </c>
      <c r="H1324" t="s">
        <v>31</v>
      </c>
      <c r="I1324" t="s">
        <v>32</v>
      </c>
      <c r="J1324" t="s">
        <v>46</v>
      </c>
      <c r="K1324" s="14" t="s">
        <v>45</v>
      </c>
      <c r="M1324" s="14"/>
      <c r="X1324" s="2">
        <v>0</v>
      </c>
      <c r="Y1324" s="2">
        <v>0</v>
      </c>
    </row>
    <row r="1325" spans="1:25" x14ac:dyDescent="0.25">
      <c r="A1325" s="32"/>
      <c r="D1325" t="e">
        <f>IF(C1325=1,'Data Transformation'!$G$3+0.5*'Data Transformation'!$W$25,IF(C1326=1,D1326-'Data Transformation'!$W$25,FALSE))</f>
        <v>#NUM!</v>
      </c>
      <c r="E1325">
        <f t="array" ref="E1325">IF(ISLOGICAL(D1325),"",FREQUENCY(IF('Data Transformation'!$B$425:$B$8425='Bin Analysis'!$B1323,'Data Transformation'!$G$425:$G$8425),D1325))</f>
        <v>2001</v>
      </c>
      <c r="F1325" t="e">
        <f>IF(ISLOGICAL(D1325),"",E1325-E1324)</f>
        <v>#VALUE!</v>
      </c>
      <c r="M1325" s="14"/>
    </row>
    <row r="1326" spans="1:25" x14ac:dyDescent="0.25">
      <c r="A1326" s="32" t="e">
        <f>IF(Weighting!$P$6&gt;0,B1326,"")</f>
        <v>#NUM!</v>
      </c>
      <c r="B1326" t="e">
        <f>Weighting!$C$6</f>
        <v>#DIV/0!</v>
      </c>
      <c r="C1326" t="e">
        <f>Weighting!$F$6</f>
        <v>#NUM!</v>
      </c>
      <c r="D1326" t="e">
        <f>IF(C1326=1,'Data Transformation'!$G$3+0.5*'Data Transformation'!$W$25,IF(C1327=1,D1327-'Data Transformation'!$W$25,FALSE))</f>
        <v>#NUM!</v>
      </c>
      <c r="E1326">
        <f t="array" ref="E1326">IF(ISLOGICAL(D1326),"",FREQUENCY(IF('Data Transformation'!$B$425:$B$8425='Bin Analysis'!$B1323,'Data Transformation'!$G$425:$G$8425),D1326))</f>
        <v>2001</v>
      </c>
      <c r="F1326">
        <f>IF(ISLOGICAL(D1326),"",E1326-E1325)</f>
        <v>0</v>
      </c>
      <c r="G1326">
        <f>Weighting!$H$6</f>
        <v>1</v>
      </c>
      <c r="H1326">
        <f t="array" ref="H1326">FREQUENCY(IF('Data Transformation'!$B$4:$B$8425=B1323,'Data Transformation'!$G$4:$G$8425),'Bin Analysis'!$B1326)</f>
        <v>2073</v>
      </c>
      <c r="I1326">
        <f>H1326-H1325</f>
        <v>2073</v>
      </c>
      <c r="J1326">
        <f>IF(I1326=0,0,1)</f>
        <v>1</v>
      </c>
      <c r="K1326" t="e">
        <f>J1326*Weighting!$W$6</f>
        <v>#NUM!</v>
      </c>
      <c r="M1326" s="14"/>
    </row>
    <row r="1327" spans="1:25" x14ac:dyDescent="0.25">
      <c r="A1327" s="32" t="str">
        <f>IF(Weighting!$P$7&gt;0,B1327,"")</f>
        <v/>
      </c>
      <c r="B1327" t="e">
        <f>Weighting!$C$7</f>
        <v>#DIV/0!</v>
      </c>
      <c r="C1327" t="e">
        <f>Weighting!$F$7</f>
        <v>#NUM!</v>
      </c>
      <c r="D1327" t="e">
        <f>IF(C1327=1,'Data Transformation'!$G$3+0.5*'Data Transformation'!$W$25,IF(C1328=1,D1328-'Data Transformation'!$W$25,FALSE))</f>
        <v>#NUM!</v>
      </c>
      <c r="E1327">
        <f t="array" ref="E1327">IF(ISLOGICAL(D1327),"",FREQUENCY(IF('Data Transformation'!$B$425:$B$8425='Bin Analysis'!$B1323,'Data Transformation'!$G$425:$G$8425),D1327))</f>
        <v>2001</v>
      </c>
      <c r="F1327">
        <f t="shared" ref="F1327:F1345" si="165">IF(ISLOGICAL(D1327),"",E1327-E1326)</f>
        <v>0</v>
      </c>
      <c r="G1327">
        <f>Weighting!$H$7</f>
        <v>0</v>
      </c>
      <c r="H1327">
        <f t="array" ref="H1327">FREQUENCY(IF('Data Transformation'!$B$4:$B$8425=B1323,'Data Transformation'!$G$4:$G$8425),'Bin Analysis'!$B1327)</f>
        <v>2073</v>
      </c>
      <c r="I1327">
        <f t="shared" ref="I1327:I1345" si="166">H1327-H1326</f>
        <v>0</v>
      </c>
      <c r="J1327">
        <f>IF(I1327=0,0,1)</f>
        <v>0</v>
      </c>
      <c r="K1327">
        <f>J1327*Weighting!$W$7</f>
        <v>0</v>
      </c>
      <c r="M1327" s="14"/>
    </row>
    <row r="1328" spans="1:25" x14ac:dyDescent="0.25">
      <c r="A1328" s="32" t="str">
        <f>IF(Weighting!$P$8&gt;0,B1328,"")</f>
        <v/>
      </c>
      <c r="B1328" t="e">
        <f>Weighting!$C$8</f>
        <v>#DIV/0!</v>
      </c>
      <c r="C1328" t="e">
        <f>Weighting!$F$8</f>
        <v>#NUM!</v>
      </c>
      <c r="D1328" t="e">
        <f>IF(C1328=1,'Data Transformation'!$G$3+0.5*'Data Transformation'!$W$25,IF(C1329=1,D1329-'Data Transformation'!$W$25,FALSE))</f>
        <v>#NUM!</v>
      </c>
      <c r="E1328">
        <f t="array" ref="E1328">IF(ISLOGICAL(D1328),"",FREQUENCY(IF('Data Transformation'!$B$425:$B$8425='Bin Analysis'!$B1323,'Data Transformation'!$G$425:$G$8425),D1328))</f>
        <v>2001</v>
      </c>
      <c r="F1328">
        <f t="shared" si="165"/>
        <v>0</v>
      </c>
      <c r="G1328">
        <f>Weighting!$H$8</f>
        <v>0</v>
      </c>
      <c r="H1328">
        <f t="array" ref="H1328">FREQUENCY(IF('Data Transformation'!$B$4:$B$8425=B1323,'Data Transformation'!$G$4:$G$8425),'Bin Analysis'!$B1328)</f>
        <v>2073</v>
      </c>
      <c r="I1328">
        <f t="shared" si="166"/>
        <v>0</v>
      </c>
      <c r="J1328">
        <f t="shared" ref="J1328:J1345" si="167">IF(I1328=0,0,1)</f>
        <v>0</v>
      </c>
      <c r="K1328">
        <f>J1328*Weighting!$W$8</f>
        <v>0</v>
      </c>
      <c r="M1328" s="14"/>
    </row>
    <row r="1329" spans="1:13" x14ac:dyDescent="0.25">
      <c r="A1329" s="32" t="str">
        <f>IF(Weighting!$P$9&gt;0,B1329,"")</f>
        <v/>
      </c>
      <c r="B1329" s="50" t="e">
        <f>Weighting!$C$9</f>
        <v>#DIV/0!</v>
      </c>
      <c r="C1329" t="e">
        <f>Weighting!$F$9</f>
        <v>#NUM!</v>
      </c>
      <c r="D1329" t="e">
        <f>IF(C1329=1,'Data Transformation'!$G$3+0.5*'Data Transformation'!$W$25,IF(C1330=1,D1330-'Data Transformation'!$W$25,FALSE))</f>
        <v>#NUM!</v>
      </c>
      <c r="E1329">
        <f t="array" ref="E1329">IF(ISLOGICAL(D1329),"",FREQUENCY(IF('Data Transformation'!$B$425:$B$8425='Bin Analysis'!$B1323,'Data Transformation'!$G$425:$G$8425),D1329))</f>
        <v>2001</v>
      </c>
      <c r="F1329">
        <f t="shared" si="165"/>
        <v>0</v>
      </c>
      <c r="G1329">
        <f>Weighting!$H$9</f>
        <v>0</v>
      </c>
      <c r="H1329">
        <f t="array" ref="H1329">FREQUENCY(IF('Data Transformation'!$B$4:$B$8425=B1323,'Data Transformation'!$G$4:$G$8425),'Bin Analysis'!$B1329)</f>
        <v>2073</v>
      </c>
      <c r="I1329">
        <f t="shared" si="166"/>
        <v>0</v>
      </c>
      <c r="J1329">
        <f t="shared" si="167"/>
        <v>0</v>
      </c>
      <c r="K1329">
        <f>J1329*Weighting!$W$9</f>
        <v>0</v>
      </c>
      <c r="M1329" s="14"/>
    </row>
    <row r="1330" spans="1:13" x14ac:dyDescent="0.25">
      <c r="A1330" s="32" t="str">
        <f>IF(Weighting!$P$10&gt;0,B1330,"")</f>
        <v/>
      </c>
      <c r="B1330" t="e">
        <f>Weighting!$C$10</f>
        <v>#DIV/0!</v>
      </c>
      <c r="C1330" t="e">
        <f>Weighting!$F$10</f>
        <v>#NUM!</v>
      </c>
      <c r="D1330" t="e">
        <f>IF(C1330=1,'Data Transformation'!$G$3+0.5*'Data Transformation'!$W$25,IF(C1331=1,D1331-'Data Transformation'!$W$25,FALSE))</f>
        <v>#NUM!</v>
      </c>
      <c r="E1330">
        <f t="array" ref="E1330">IF(ISLOGICAL(D1330),"",FREQUENCY(IF('Data Transformation'!$B$425:$B$8425='Bin Analysis'!$B1323,'Data Transformation'!$G$425:$G$8425),D1330))</f>
        <v>2001</v>
      </c>
      <c r="F1330">
        <f t="shared" si="165"/>
        <v>0</v>
      </c>
      <c r="G1330">
        <f>Weighting!$H$10</f>
        <v>0</v>
      </c>
      <c r="H1330">
        <f t="array" ref="H1330">FREQUENCY(IF('Data Transformation'!$B$4:$B$8425=B1323,'Data Transformation'!$G$4:$G$8425),'Bin Analysis'!$B1330)</f>
        <v>2073</v>
      </c>
      <c r="I1330">
        <f t="shared" si="166"/>
        <v>0</v>
      </c>
      <c r="J1330">
        <f t="shared" si="167"/>
        <v>0</v>
      </c>
      <c r="K1330">
        <f>J1330*Weighting!$W$10</f>
        <v>0</v>
      </c>
      <c r="M1330" s="14"/>
    </row>
    <row r="1331" spans="1:13" x14ac:dyDescent="0.25">
      <c r="A1331" s="32" t="str">
        <f>IF(Weighting!$P$11&gt;0,B1331,"")</f>
        <v/>
      </c>
      <c r="B1331" t="e">
        <f>Weighting!$C$11</f>
        <v>#DIV/0!</v>
      </c>
      <c r="C1331" t="e">
        <f>Weighting!$F$11</f>
        <v>#NUM!</v>
      </c>
      <c r="D1331" t="e">
        <f>IF(C1331=1,'Data Transformation'!$G$3+0.5*'Data Transformation'!$W$25,IF(C1332=1,D1332-'Data Transformation'!$W$25,FALSE))</f>
        <v>#NUM!</v>
      </c>
      <c r="E1331">
        <f t="array" ref="E1331">IF(ISLOGICAL(D1331),"",FREQUENCY(IF('Data Transformation'!$B$425:$B$8425='Bin Analysis'!$B1323,'Data Transformation'!$G$425:$G$8425),D1331))</f>
        <v>2001</v>
      </c>
      <c r="F1331">
        <f t="shared" si="165"/>
        <v>0</v>
      </c>
      <c r="G1331">
        <f>Weighting!$H$11</f>
        <v>0</v>
      </c>
      <c r="H1331">
        <f t="array" ref="H1331">FREQUENCY(IF('Data Transformation'!$B$4:$B$8425=B1323,'Data Transformation'!$G$4:$G$8425),'Bin Analysis'!$B1331)</f>
        <v>2073</v>
      </c>
      <c r="I1331">
        <f t="shared" si="166"/>
        <v>0</v>
      </c>
      <c r="J1331">
        <f t="shared" si="167"/>
        <v>0</v>
      </c>
      <c r="K1331">
        <f>J1331*Weighting!$W$11</f>
        <v>0</v>
      </c>
      <c r="M1331" s="14"/>
    </row>
    <row r="1332" spans="1:13" x14ac:dyDescent="0.25">
      <c r="A1332" s="32" t="str">
        <f>IF(Weighting!$P$12&gt;0,B1332,"")</f>
        <v/>
      </c>
      <c r="B1332" t="e">
        <f>Weighting!$C$12</f>
        <v>#DIV/0!</v>
      </c>
      <c r="C1332" t="e">
        <f>Weighting!$F$12</f>
        <v>#NUM!</v>
      </c>
      <c r="D1332" t="e">
        <f>IF(C1332=1,'Data Transformation'!$G$3+0.5*'Data Transformation'!$W$25,IF(C1333=1,D1333-'Data Transformation'!$W$25,FALSE))</f>
        <v>#NUM!</v>
      </c>
      <c r="E1332">
        <f t="array" ref="E1332">IF(ISLOGICAL(D1332),"",FREQUENCY(IF('Data Transformation'!$B$425:$B$8425='Bin Analysis'!$B1323,'Data Transformation'!$G$425:$G$8425),D1332))</f>
        <v>2001</v>
      </c>
      <c r="F1332">
        <f t="shared" si="165"/>
        <v>0</v>
      </c>
      <c r="G1332">
        <f>Weighting!$H$12</f>
        <v>0</v>
      </c>
      <c r="H1332">
        <f t="array" ref="H1332">FREQUENCY(IF('Data Transformation'!$B$4:$B$8425=B1323,'Data Transformation'!$G$4:$G$8425),'Bin Analysis'!$B1332)</f>
        <v>2073</v>
      </c>
      <c r="I1332">
        <f t="shared" si="166"/>
        <v>0</v>
      </c>
      <c r="J1332">
        <f t="shared" si="167"/>
        <v>0</v>
      </c>
      <c r="K1332">
        <f>J1332*Weighting!$W$12</f>
        <v>0</v>
      </c>
      <c r="M1332" s="14"/>
    </row>
    <row r="1333" spans="1:13" x14ac:dyDescent="0.25">
      <c r="A1333" s="32" t="str">
        <f>IF(Weighting!$P$13&gt;0,B1333,"")</f>
        <v/>
      </c>
      <c r="B1333" t="e">
        <f>Weighting!$C$13</f>
        <v>#DIV/0!</v>
      </c>
      <c r="C1333" t="e">
        <f>Weighting!$F$13</f>
        <v>#NUM!</v>
      </c>
      <c r="D1333" t="e">
        <f>IF(C1333=1,'Data Transformation'!$G$3+0.5*'Data Transformation'!$W$25,IF(C1334=1,D1334-'Data Transformation'!$W$25,FALSE))</f>
        <v>#NUM!</v>
      </c>
      <c r="E1333">
        <f t="array" ref="E1333">IF(ISLOGICAL(D1333),"",FREQUENCY(IF('Data Transformation'!$B$425:$B$8425='Bin Analysis'!$B1323,'Data Transformation'!$G$425:$G$8425),D1333))</f>
        <v>2001</v>
      </c>
      <c r="F1333">
        <f t="shared" si="165"/>
        <v>0</v>
      </c>
      <c r="G1333">
        <f>Weighting!$H$13</f>
        <v>0</v>
      </c>
      <c r="H1333">
        <f t="array" ref="H1333">FREQUENCY(IF('Data Transformation'!$B$4:$B$8425=B1323,'Data Transformation'!$G$4:$G$8425),'Bin Analysis'!$B1333)</f>
        <v>2073</v>
      </c>
      <c r="I1333">
        <f t="shared" si="166"/>
        <v>0</v>
      </c>
      <c r="J1333">
        <f t="shared" si="167"/>
        <v>0</v>
      </c>
      <c r="K1333">
        <f>J1333*Weighting!$W$13</f>
        <v>0</v>
      </c>
      <c r="M1333" s="14"/>
    </row>
    <row r="1334" spans="1:13" x14ac:dyDescent="0.25">
      <c r="A1334" s="32" t="str">
        <f>IF(Weighting!$P$14&gt;0,B1334,"")</f>
        <v/>
      </c>
      <c r="B1334" t="e">
        <f>Weighting!$C$14</f>
        <v>#DIV/0!</v>
      </c>
      <c r="C1334" t="e">
        <f>Weighting!$F$14</f>
        <v>#NUM!</v>
      </c>
      <c r="D1334" t="e">
        <f>IF(C1334=1,'Data Transformation'!$G$3+0.5*'Data Transformation'!$W$25,IF(C1335=1,D1335-'Data Transformation'!$W$25,FALSE))</f>
        <v>#NUM!</v>
      </c>
      <c r="E1334">
        <f t="array" ref="E1334">IF(ISLOGICAL(D1334),"",FREQUENCY(IF('Data Transformation'!$B$425:$B$8425='Bin Analysis'!$B1323,'Data Transformation'!$G$425:$G$8425),D1334))</f>
        <v>2001</v>
      </c>
      <c r="F1334">
        <f t="shared" si="165"/>
        <v>0</v>
      </c>
      <c r="G1334">
        <f>Weighting!$H$14</f>
        <v>0</v>
      </c>
      <c r="H1334">
        <f t="array" ref="H1334">FREQUENCY(IF('Data Transformation'!$B$4:$B$8425=B1323,'Data Transformation'!$G$4:$G$8425),'Bin Analysis'!$B1334)</f>
        <v>2073</v>
      </c>
      <c r="I1334">
        <f t="shared" si="166"/>
        <v>0</v>
      </c>
      <c r="J1334">
        <f t="shared" si="167"/>
        <v>0</v>
      </c>
      <c r="K1334">
        <f>J1334*Weighting!$W$14</f>
        <v>0</v>
      </c>
      <c r="M1334" s="14"/>
    </row>
    <row r="1335" spans="1:13" x14ac:dyDescent="0.25">
      <c r="A1335" s="32" t="str">
        <f>IF(Weighting!$P$15&gt;0,B1335,"")</f>
        <v/>
      </c>
      <c r="B1335" t="e">
        <f>Weighting!$C$15</f>
        <v>#DIV/0!</v>
      </c>
      <c r="C1335" t="e">
        <f>Weighting!$F$15</f>
        <v>#NUM!</v>
      </c>
      <c r="D1335" t="e">
        <f>IF(C1335=1,'Data Transformation'!$G$3+0.5*'Data Transformation'!$W$25,IF(C1336=1,D1336-'Data Transformation'!$W$25,FALSE))</f>
        <v>#NUM!</v>
      </c>
      <c r="E1335">
        <f t="array" ref="E1335">IF(ISLOGICAL(D1335),"",FREQUENCY(IF('Data Transformation'!$B$425:$B$8425='Bin Analysis'!$B1323,'Data Transformation'!$G$425:$G$8425),D1335))</f>
        <v>2001</v>
      </c>
      <c r="F1335">
        <f t="shared" si="165"/>
        <v>0</v>
      </c>
      <c r="G1335">
        <f>Weighting!$H$15</f>
        <v>0</v>
      </c>
      <c r="H1335">
        <f t="array" ref="H1335">FREQUENCY(IF('Data Transformation'!$B$4:$B$8425=B1323,'Data Transformation'!$G$4:$G$8425),'Bin Analysis'!$B1335)</f>
        <v>2073</v>
      </c>
      <c r="I1335">
        <f t="shared" si="166"/>
        <v>0</v>
      </c>
      <c r="J1335">
        <f t="shared" si="167"/>
        <v>0</v>
      </c>
      <c r="K1335">
        <f>J1335*Weighting!$W$15</f>
        <v>0</v>
      </c>
      <c r="M1335" s="14"/>
    </row>
    <row r="1336" spans="1:13" x14ac:dyDescent="0.25">
      <c r="A1336" s="32" t="str">
        <f>IF(Weighting!$P$16&gt;0,B1336,"")</f>
        <v/>
      </c>
      <c r="B1336" t="e">
        <f>Weighting!$C$16</f>
        <v>#DIV/0!</v>
      </c>
      <c r="C1336" t="e">
        <f>Weighting!$F$16</f>
        <v>#NUM!</v>
      </c>
      <c r="D1336" t="e">
        <f>IF(C1336=1,'Data Transformation'!$G$3+0.5*'Data Transformation'!$W$25,IF(C1337=1,D1337-'Data Transformation'!$W$25,FALSE))</f>
        <v>#NUM!</v>
      </c>
      <c r="E1336">
        <f t="array" ref="E1336">IF(ISLOGICAL(D1336),"",FREQUENCY(IF('Data Transformation'!$B$425:$B$8425='Bin Analysis'!$B1323,'Data Transformation'!$G$425:$G$8425),D1336))</f>
        <v>2001</v>
      </c>
      <c r="F1336">
        <f t="shared" si="165"/>
        <v>0</v>
      </c>
      <c r="G1336">
        <f>Weighting!$H$16</f>
        <v>0</v>
      </c>
      <c r="H1336">
        <f t="array" ref="H1336">FREQUENCY(IF('Data Transformation'!$B$4:$B$8425=B1323,'Data Transformation'!$G$4:$G$8425),'Bin Analysis'!$B1336)</f>
        <v>2073</v>
      </c>
      <c r="I1336">
        <f t="shared" si="166"/>
        <v>0</v>
      </c>
      <c r="J1336">
        <f t="shared" si="167"/>
        <v>0</v>
      </c>
      <c r="K1336">
        <f>J1336*Weighting!$W$16</f>
        <v>0</v>
      </c>
      <c r="M1336" s="14"/>
    </row>
    <row r="1337" spans="1:13" x14ac:dyDescent="0.25">
      <c r="A1337" s="32" t="str">
        <f>IF(Weighting!$P$17&gt;0,B1337,"")</f>
        <v/>
      </c>
      <c r="B1337" t="e">
        <f>Weighting!$C$17</f>
        <v>#DIV/0!</v>
      </c>
      <c r="C1337" t="e">
        <f>Weighting!$F$17</f>
        <v>#NUM!</v>
      </c>
      <c r="D1337" t="e">
        <f>IF(C1337=1,'Data Transformation'!$G$3+0.5*'Data Transformation'!$W$25,IF(C1338=1,D1338-'Data Transformation'!$W$25,FALSE))</f>
        <v>#NUM!</v>
      </c>
      <c r="E1337">
        <f t="array" ref="E1337">IF(ISLOGICAL(D1337),"",FREQUENCY(IF('Data Transformation'!$B$425:$B$8425='Bin Analysis'!$B1323,'Data Transformation'!$G$425:$G$8425),D1337))</f>
        <v>2001</v>
      </c>
      <c r="F1337">
        <f t="shared" si="165"/>
        <v>0</v>
      </c>
      <c r="G1337">
        <f>Weighting!$H$17</f>
        <v>0</v>
      </c>
      <c r="H1337">
        <f t="array" ref="H1337">FREQUENCY(IF('Data Transformation'!$B$4:$B$8425=B1323,'Data Transformation'!$G$4:$G$8425),'Bin Analysis'!$B1337)</f>
        <v>2073</v>
      </c>
      <c r="I1337">
        <f t="shared" si="166"/>
        <v>0</v>
      </c>
      <c r="J1337">
        <f t="shared" si="167"/>
        <v>0</v>
      </c>
      <c r="K1337">
        <f>J1337*Weighting!$W$17</f>
        <v>0</v>
      </c>
      <c r="M1337" s="14"/>
    </row>
    <row r="1338" spans="1:13" x14ac:dyDescent="0.25">
      <c r="A1338" s="32" t="str">
        <f>IF(Weighting!$P$18&gt;0,B1338,"")</f>
        <v/>
      </c>
      <c r="B1338" t="e">
        <f>Weighting!$C$18</f>
        <v>#DIV/0!</v>
      </c>
      <c r="C1338" t="e">
        <f>Weighting!$F$18</f>
        <v>#NUM!</v>
      </c>
      <c r="D1338" t="e">
        <f>IF(C1338=1,'Data Transformation'!$G$3+0.5*'Data Transformation'!$W$25,IF(C1339=1,D1339-'Data Transformation'!$W$25,FALSE))</f>
        <v>#NUM!</v>
      </c>
      <c r="E1338">
        <f t="array" ref="E1338">IF(ISLOGICAL(D1338),"",FREQUENCY(IF('Data Transformation'!$B$425:$B$8425='Bin Analysis'!$B1323,'Data Transformation'!$G$425:$G$8425),D1338))</f>
        <v>2001</v>
      </c>
      <c r="F1338">
        <f t="shared" si="165"/>
        <v>0</v>
      </c>
      <c r="G1338">
        <f>Weighting!$H$18</f>
        <v>0</v>
      </c>
      <c r="H1338">
        <f t="array" ref="H1338">FREQUENCY(IF('Data Transformation'!$B$4:$B$8425=B1323,'Data Transformation'!$G$4:$G$8425),'Bin Analysis'!$B1338)</f>
        <v>2073</v>
      </c>
      <c r="I1338">
        <f t="shared" si="166"/>
        <v>0</v>
      </c>
      <c r="J1338">
        <f t="shared" si="167"/>
        <v>0</v>
      </c>
      <c r="K1338">
        <f>J1338*Weighting!$W$18</f>
        <v>0</v>
      </c>
      <c r="M1338" s="14"/>
    </row>
    <row r="1339" spans="1:13" x14ac:dyDescent="0.25">
      <c r="A1339" s="32" t="str">
        <f>IF(Weighting!$P$19&gt;0,B1339,"")</f>
        <v/>
      </c>
      <c r="B1339" t="e">
        <f>Weighting!$C$19</f>
        <v>#DIV/0!</v>
      </c>
      <c r="C1339" t="e">
        <f>Weighting!$F$19</f>
        <v>#NUM!</v>
      </c>
      <c r="D1339" t="e">
        <f>IF(C1339=1,'Data Transformation'!$G$3+0.5*'Data Transformation'!$W$25,IF(C1340=1,D1340-'Data Transformation'!$W$25,FALSE))</f>
        <v>#NUM!</v>
      </c>
      <c r="E1339">
        <f t="array" ref="E1339">IF(ISLOGICAL(D1339),"",FREQUENCY(IF('Data Transformation'!$B$425:$B$8425='Bin Analysis'!$B1323,'Data Transformation'!$G$425:$G$8425),D1339))</f>
        <v>2001</v>
      </c>
      <c r="F1339">
        <f t="shared" si="165"/>
        <v>0</v>
      </c>
      <c r="G1339">
        <f>Weighting!$H$19</f>
        <v>0</v>
      </c>
      <c r="H1339">
        <f t="array" ref="H1339">FREQUENCY(IF('Data Transformation'!$B$4:$B$8425=B1323,'Data Transformation'!$G$4:$G$8425),'Bin Analysis'!$B1339)</f>
        <v>2073</v>
      </c>
      <c r="I1339">
        <f t="shared" si="166"/>
        <v>0</v>
      </c>
      <c r="J1339">
        <f t="shared" si="167"/>
        <v>0</v>
      </c>
      <c r="K1339">
        <f>J1339*Weighting!$W$19</f>
        <v>0</v>
      </c>
      <c r="M1339" s="14"/>
    </row>
    <row r="1340" spans="1:13" x14ac:dyDescent="0.25">
      <c r="A1340" s="32" t="str">
        <f>IF(Weighting!$P$20&gt;0,B1340,"")</f>
        <v/>
      </c>
      <c r="B1340" t="e">
        <f>Weighting!$C$20</f>
        <v>#DIV/0!</v>
      </c>
      <c r="C1340" t="e">
        <f>Weighting!$F$20</f>
        <v>#NUM!</v>
      </c>
      <c r="D1340" t="e">
        <f>IF(C1340=1,'Data Transformation'!$G$3+0.5*'Data Transformation'!$W$25,IF(C1341=1,D1341-'Data Transformation'!$W$25,FALSE))</f>
        <v>#NUM!</v>
      </c>
      <c r="E1340">
        <f t="array" ref="E1340">IF(ISLOGICAL(D1340),"",FREQUENCY(IF('Data Transformation'!$B$425:$B$8425='Bin Analysis'!$B1323,'Data Transformation'!$G$425:$G$8425),D1340))</f>
        <v>2001</v>
      </c>
      <c r="F1340">
        <f t="shared" si="165"/>
        <v>0</v>
      </c>
      <c r="G1340">
        <f>Weighting!$H$20</f>
        <v>0</v>
      </c>
      <c r="H1340">
        <f t="array" ref="H1340">FREQUENCY(IF('Data Transformation'!$B$4:$B$8425=B1323,'Data Transformation'!$G$4:$G$8425),'Bin Analysis'!$B1340)</f>
        <v>2073</v>
      </c>
      <c r="I1340">
        <f t="shared" si="166"/>
        <v>0</v>
      </c>
      <c r="J1340">
        <f t="shared" si="167"/>
        <v>0</v>
      </c>
      <c r="K1340">
        <f>J1340*Weighting!$W$20</f>
        <v>0</v>
      </c>
      <c r="M1340" s="14"/>
    </row>
    <row r="1341" spans="1:13" x14ac:dyDescent="0.25">
      <c r="A1341" s="32" t="str">
        <f>IF(Weighting!$P$21&gt;0,B1341,"")</f>
        <v/>
      </c>
      <c r="B1341" t="e">
        <f>Weighting!$C$21</f>
        <v>#DIV/0!</v>
      </c>
      <c r="C1341" t="e">
        <f>Weighting!$F$21</f>
        <v>#NUM!</v>
      </c>
      <c r="D1341" t="e">
        <f>IF(C1341=1,'Data Transformation'!$G$3+0.5*'Data Transformation'!$W$25,IF(C1342=1,D1342-'Data Transformation'!$W$25,FALSE))</f>
        <v>#NUM!</v>
      </c>
      <c r="E1341">
        <f t="array" ref="E1341">IF(ISLOGICAL(D1341),"",FREQUENCY(IF('Data Transformation'!$B$425:$B$8425='Bin Analysis'!$B1323,'Data Transformation'!$G$425:$G$8425),D1341))</f>
        <v>2001</v>
      </c>
      <c r="F1341">
        <f t="shared" si="165"/>
        <v>0</v>
      </c>
      <c r="G1341">
        <f>Weighting!$H$21</f>
        <v>0</v>
      </c>
      <c r="H1341">
        <f t="array" ref="H1341">FREQUENCY(IF('Data Transformation'!$B$4:$B$8425=B1323,'Data Transformation'!$G$4:$G$8425),'Bin Analysis'!$B1341)</f>
        <v>2073</v>
      </c>
      <c r="I1341">
        <f t="shared" si="166"/>
        <v>0</v>
      </c>
      <c r="J1341">
        <f t="shared" si="167"/>
        <v>0</v>
      </c>
      <c r="K1341">
        <f>J1341*Weighting!$W$21</f>
        <v>0</v>
      </c>
      <c r="M1341" s="14"/>
    </row>
    <row r="1342" spans="1:13" x14ac:dyDescent="0.25">
      <c r="A1342" s="32" t="str">
        <f>IF(Weighting!$P$22&gt;0,B1342,"")</f>
        <v/>
      </c>
      <c r="B1342" t="e">
        <f>Weighting!$C$22</f>
        <v>#DIV/0!</v>
      </c>
      <c r="C1342" t="e">
        <f>Weighting!$F$22</f>
        <v>#NUM!</v>
      </c>
      <c r="D1342" t="e">
        <f>IF(C1342=1,'Data Transformation'!$G$3+0.5*'Data Transformation'!$W$25,IF(C1343=1,D1343-'Data Transformation'!$W$25,FALSE))</f>
        <v>#NUM!</v>
      </c>
      <c r="E1342">
        <f t="array" ref="E1342">IF(ISLOGICAL(D1342),"",FREQUENCY(IF('Data Transformation'!$B$425:$B$8425='Bin Analysis'!$B1323,'Data Transformation'!$G$425:$G$8425),D1342))</f>
        <v>2001</v>
      </c>
      <c r="F1342">
        <f t="shared" si="165"/>
        <v>0</v>
      </c>
      <c r="G1342">
        <f>Weighting!$H$22</f>
        <v>0</v>
      </c>
      <c r="H1342">
        <f t="array" ref="H1342">FREQUENCY(IF('Data Transformation'!$B$4:$B$8425=B1323,'Data Transformation'!$G$4:$G$8425),'Bin Analysis'!$B1342)</f>
        <v>2073</v>
      </c>
      <c r="I1342">
        <f t="shared" si="166"/>
        <v>0</v>
      </c>
      <c r="J1342">
        <f t="shared" si="167"/>
        <v>0</v>
      </c>
      <c r="K1342">
        <f>J1342*Weighting!$W$22</f>
        <v>0</v>
      </c>
      <c r="M1342" s="14"/>
    </row>
    <row r="1343" spans="1:13" x14ac:dyDescent="0.25">
      <c r="A1343" s="32" t="str">
        <f>IF(Weighting!$P$23&gt;0,B1343,"")</f>
        <v/>
      </c>
      <c r="B1343" t="e">
        <f>Weighting!$C$23</f>
        <v>#DIV/0!</v>
      </c>
      <c r="C1343" t="e">
        <f>Weighting!$F$23</f>
        <v>#NUM!</v>
      </c>
      <c r="D1343" t="e">
        <f>IF(C1343=1,'Data Transformation'!$G$3+0.5*'Data Transformation'!$W$25,IF(C1344=1,D1344-'Data Transformation'!$W$25,FALSE))</f>
        <v>#NUM!</v>
      </c>
      <c r="E1343">
        <f t="array" ref="E1343">IF(ISLOGICAL(D1343),"",FREQUENCY(IF('Data Transformation'!$B$425:$B$8425='Bin Analysis'!$B1323,'Data Transformation'!$G$425:$G$8425),D1343))</f>
        <v>2001</v>
      </c>
      <c r="F1343">
        <f t="shared" si="165"/>
        <v>0</v>
      </c>
      <c r="G1343">
        <f>Weighting!$H$23</f>
        <v>0</v>
      </c>
      <c r="H1343">
        <f t="array" ref="H1343">FREQUENCY(IF('Data Transformation'!$B$4:$B$8425=B1323,'Data Transformation'!$G$4:$G$8425),'Bin Analysis'!$B1343)</f>
        <v>2073</v>
      </c>
      <c r="I1343">
        <f t="shared" si="166"/>
        <v>0</v>
      </c>
      <c r="J1343">
        <f t="shared" si="167"/>
        <v>0</v>
      </c>
      <c r="K1343">
        <f>J1343*Weighting!$W$23</f>
        <v>0</v>
      </c>
      <c r="M1343" s="14"/>
    </row>
    <row r="1344" spans="1:13" x14ac:dyDescent="0.25">
      <c r="A1344" s="32" t="str">
        <f>IF(Weighting!$P$24&gt;0,B1344,"")</f>
        <v/>
      </c>
      <c r="B1344" t="e">
        <f>Weighting!$C$24</f>
        <v>#DIV/0!</v>
      </c>
      <c r="C1344" t="e">
        <f>Weighting!$F$24</f>
        <v>#NUM!</v>
      </c>
      <c r="D1344" t="e">
        <f>IF(C1344=1,'Data Transformation'!$G$3+0.5*'Data Transformation'!$W$25,IF(C1345=1,D1345-'Data Transformation'!$W$25,FALSE))</f>
        <v>#NUM!</v>
      </c>
      <c r="E1344">
        <f t="array" ref="E1344">IF(ISLOGICAL(D1344),"",FREQUENCY(IF('Data Transformation'!$B$425:$B$8425='Bin Analysis'!$B1323,'Data Transformation'!$G$425:$G$8425),D1344))</f>
        <v>2001</v>
      </c>
      <c r="F1344">
        <f t="shared" si="165"/>
        <v>0</v>
      </c>
      <c r="G1344">
        <f>Weighting!$H$24</f>
        <v>0</v>
      </c>
      <c r="H1344">
        <f t="array" ref="H1344">FREQUENCY(IF('Data Transformation'!$B$4:$B$8425=B1323,'Data Transformation'!$G$4:$G$8425),'Bin Analysis'!$B1344)</f>
        <v>2073</v>
      </c>
      <c r="I1344">
        <f t="shared" si="166"/>
        <v>0</v>
      </c>
      <c r="J1344">
        <f t="shared" si="167"/>
        <v>0</v>
      </c>
      <c r="K1344">
        <f>J1344*Weighting!$W$24</f>
        <v>0</v>
      </c>
      <c r="M1344" s="14"/>
    </row>
    <row r="1345" spans="1:25" x14ac:dyDescent="0.25">
      <c r="A1345" s="32" t="str">
        <f>IF(Weighting!$P$25&gt;0,B1345,"")</f>
        <v/>
      </c>
      <c r="B1345" t="e">
        <f>Weighting!$C$25</f>
        <v>#DIV/0!</v>
      </c>
      <c r="C1345" t="e">
        <f>Weighting!$F$25</f>
        <v>#NUM!</v>
      </c>
      <c r="D1345" t="e">
        <f>IF(C1345=1,'Data Transformation'!$G$3+0.5*'Data Transformation'!$W$25,IF(C1346=1,D1346-'Data Transformation'!$W$25,FALSE))</f>
        <v>#NUM!</v>
      </c>
      <c r="E1345">
        <f t="array" ref="E1345">IF(ISLOGICAL(D1345),"",FREQUENCY(IF('Data Transformation'!$B$425:$B$8425='Bin Analysis'!$B1323,'Data Transformation'!$G$425:$G$8425),D1345))</f>
        <v>2001</v>
      </c>
      <c r="F1345">
        <f t="shared" si="165"/>
        <v>0</v>
      </c>
      <c r="G1345">
        <f>Weighting!$H$25</f>
        <v>0</v>
      </c>
      <c r="H1345">
        <f t="array" ref="H1345">FREQUENCY(IF('Data Transformation'!$B$4:$B$8425=B1323,'Data Transformation'!$G$4:$G$8425),'Bin Analysis'!$B1345)</f>
        <v>2073</v>
      </c>
      <c r="I1345">
        <f t="shared" si="166"/>
        <v>0</v>
      </c>
      <c r="J1345">
        <f t="shared" si="167"/>
        <v>0</v>
      </c>
      <c r="K1345">
        <f>J1345*Weighting!$W$25</f>
        <v>0</v>
      </c>
      <c r="M1345" s="14"/>
    </row>
    <row r="1346" spans="1:25" x14ac:dyDescent="0.25">
      <c r="O1346"/>
      <c r="P1346"/>
      <c r="Q1346"/>
      <c r="R1346"/>
    </row>
    <row r="1347" spans="1:25" ht="23.25" x14ac:dyDescent="0.35">
      <c r="A1347" s="21" t="s">
        <v>0</v>
      </c>
      <c r="B1347" s="21" t="str">
        <f>IFERROR(VLOOKUP(C1347,'Data Transformation'!$L$6:$M$426,2,FALSE),"")</f>
        <v/>
      </c>
      <c r="C1347" s="21">
        <f>C1323+1</f>
        <v>56</v>
      </c>
      <c r="D1347" s="21"/>
      <c r="E1347" s="21"/>
      <c r="F1347" s="21"/>
      <c r="G1347" s="21"/>
      <c r="H1347" s="22"/>
      <c r="I1347" s="22"/>
      <c r="J1347" s="22"/>
      <c r="K1347" s="21"/>
      <c r="L1347" s="21" t="str">
        <f>B1347</f>
        <v/>
      </c>
      <c r="M1347" s="23" t="e">
        <f>INDEX('Data Transformation'!$O$4:$O$424,MATCH($B1347,'Data Transformation'!$M$4:$M$424,0),MATCH($M$2,'Data Transformation'!$O$3,0))</f>
        <v>#N/A</v>
      </c>
      <c r="N1347" s="27" t="e">
        <f>IF('Input and Summary Results'!$J$16="minimum",'Bin Analysis'!X1348/(M1347-1),'Bin Analysis'!Y1347/('Bin Analysis'!M1347-1))</f>
        <v>#N/A</v>
      </c>
      <c r="O1347" s="27" t="e">
        <f>IF(M1347=FALSE,NA(),(VLOOKUP(1,C1350:K1369,4,FALSE))/(M1347-1))</f>
        <v>#N/A</v>
      </c>
      <c r="P1347" s="27" t="e">
        <f>IF(M1347=FALSE,NA(),SUM(J1350:J1369)/Weighting!$S$5)</f>
        <v>#N/A</v>
      </c>
      <c r="Q1347" s="27" t="e">
        <f>IF(M1347=FALSE,NA(),SUM(K1350:K1369)/Weighting!$S$6)</f>
        <v>#N/A</v>
      </c>
      <c r="R1347" s="27" t="e">
        <f>IF(M1347=FALSE,NA(),(VLOOKUP(1,G1350:K1369,3,FALSE))/(M1347-1))</f>
        <v>#N/A</v>
      </c>
      <c r="S1347" s="22" t="e">
        <f>IF(M1347=FALSE,NA(),IF(SUM(J1350:J1369)=2,"yes","no"))</f>
        <v>#N/A</v>
      </c>
      <c r="X1347" s="2" cm="2">
        <f t="array" ref="X1347:X1348">FREQUENCY(IF('Data Transformation'!$B$425:$B$6424='Bin Analysis'!L1347,'Data Transformation'!$G$425:$G$6424),'Data Transformation'!$U$11)</f>
        <v>0</v>
      </c>
      <c r="Y1347" s="2" cm="2">
        <f t="array" ref="Y1347:Y1348">FREQUENCY(IF('Data Transformation'!$B$425:$B$6424='Bin Analysis'!L1347,'Data Transformation'!$G$425:$G$6424),'Data Transformation'!$U$12)</f>
        <v>0</v>
      </c>
    </row>
    <row r="1348" spans="1:25" x14ac:dyDescent="0.25">
      <c r="A1348" s="14" t="s">
        <v>67</v>
      </c>
      <c r="B1348" t="s">
        <v>47</v>
      </c>
      <c r="C1348" t="s">
        <v>5</v>
      </c>
      <c r="D1348" t="s">
        <v>100</v>
      </c>
      <c r="E1348" t="s">
        <v>101</v>
      </c>
      <c r="F1348" t="s">
        <v>102</v>
      </c>
      <c r="G1348" t="s">
        <v>70</v>
      </c>
      <c r="H1348" t="s">
        <v>31</v>
      </c>
      <c r="I1348" t="s">
        <v>32</v>
      </c>
      <c r="J1348" t="s">
        <v>46</v>
      </c>
      <c r="K1348" s="14" t="s">
        <v>45</v>
      </c>
      <c r="M1348" s="14"/>
      <c r="X1348" s="2">
        <v>0</v>
      </c>
      <c r="Y1348" s="2">
        <v>0</v>
      </c>
    </row>
    <row r="1349" spans="1:25" x14ac:dyDescent="0.25">
      <c r="A1349" s="32"/>
      <c r="D1349" t="e">
        <f>IF(C1349=1,'Data Transformation'!$G$3+0.5*'Data Transformation'!$W$25,IF(C1350=1,D1350-'Data Transformation'!$W$25,FALSE))</f>
        <v>#NUM!</v>
      </c>
      <c r="E1349">
        <f t="array" ref="E1349">IF(ISLOGICAL(D1349),"",FREQUENCY(IF('Data Transformation'!$B$425:$B$8425='Bin Analysis'!$B1347,'Data Transformation'!$G$425:$G$8425),D1349))</f>
        <v>2001</v>
      </c>
      <c r="F1349" t="e">
        <f>IF(ISLOGICAL(D1349),"",E1349-E1348)</f>
        <v>#VALUE!</v>
      </c>
      <c r="M1349" s="14"/>
    </row>
    <row r="1350" spans="1:25" x14ac:dyDescent="0.25">
      <c r="A1350" s="32" t="e">
        <f>IF(Weighting!$P$6&gt;0,B1350,"")</f>
        <v>#NUM!</v>
      </c>
      <c r="B1350" t="e">
        <f>Weighting!$C$6</f>
        <v>#DIV/0!</v>
      </c>
      <c r="C1350" t="e">
        <f>Weighting!$F$6</f>
        <v>#NUM!</v>
      </c>
      <c r="D1350" t="e">
        <f>IF(C1350=1,'Data Transformation'!$G$3+0.5*'Data Transformation'!$W$25,IF(C1351=1,D1351-'Data Transformation'!$W$25,FALSE))</f>
        <v>#NUM!</v>
      </c>
      <c r="E1350">
        <f t="array" ref="E1350">IF(ISLOGICAL(D1350),"",FREQUENCY(IF('Data Transformation'!$B$425:$B$8425='Bin Analysis'!$B1347,'Data Transformation'!$G$425:$G$8425),D1350))</f>
        <v>2001</v>
      </c>
      <c r="F1350">
        <f>IF(ISLOGICAL(D1350),"",E1350-E1349)</f>
        <v>0</v>
      </c>
      <c r="G1350">
        <f>Weighting!$H$6</f>
        <v>1</v>
      </c>
      <c r="H1350">
        <f t="array" ref="H1350">FREQUENCY(IF('Data Transformation'!$B$4:$B$8425=B1347,'Data Transformation'!$G$4:$G$8425),'Bin Analysis'!$B1350)</f>
        <v>2073</v>
      </c>
      <c r="I1350">
        <f>H1350-H1349</f>
        <v>2073</v>
      </c>
      <c r="J1350">
        <f>IF(I1350=0,0,1)</f>
        <v>1</v>
      </c>
      <c r="K1350" t="e">
        <f>J1350*Weighting!$W$6</f>
        <v>#NUM!</v>
      </c>
      <c r="M1350" s="14"/>
    </row>
    <row r="1351" spans="1:25" x14ac:dyDescent="0.25">
      <c r="A1351" s="32" t="str">
        <f>IF(Weighting!$P$7&gt;0,B1351,"")</f>
        <v/>
      </c>
      <c r="B1351" t="e">
        <f>Weighting!$C$7</f>
        <v>#DIV/0!</v>
      </c>
      <c r="C1351" t="e">
        <f>Weighting!$F$7</f>
        <v>#NUM!</v>
      </c>
      <c r="D1351" t="e">
        <f>IF(C1351=1,'Data Transformation'!$G$3+0.5*'Data Transformation'!$W$25,IF(C1352=1,D1352-'Data Transformation'!$W$25,FALSE))</f>
        <v>#NUM!</v>
      </c>
      <c r="E1351">
        <f t="array" ref="E1351">IF(ISLOGICAL(D1351),"",FREQUENCY(IF('Data Transformation'!$B$425:$B$8425='Bin Analysis'!$B1347,'Data Transformation'!$G$425:$G$8425),D1351))</f>
        <v>2001</v>
      </c>
      <c r="F1351">
        <f t="shared" ref="F1351:F1369" si="168">IF(ISLOGICAL(D1351),"",E1351-E1350)</f>
        <v>0</v>
      </c>
      <c r="G1351">
        <f>Weighting!$H$7</f>
        <v>0</v>
      </c>
      <c r="H1351">
        <f t="array" ref="H1351">FREQUENCY(IF('Data Transformation'!$B$4:$B$8425=B1347,'Data Transformation'!$G$4:$G$8425),'Bin Analysis'!$B1351)</f>
        <v>2073</v>
      </c>
      <c r="I1351">
        <f t="shared" ref="I1351:I1369" si="169">H1351-H1350</f>
        <v>0</v>
      </c>
      <c r="J1351">
        <f>IF(I1351=0,0,1)</f>
        <v>0</v>
      </c>
      <c r="K1351">
        <f>J1351*Weighting!$W$7</f>
        <v>0</v>
      </c>
      <c r="M1351" s="14"/>
    </row>
    <row r="1352" spans="1:25" x14ac:dyDescent="0.25">
      <c r="A1352" s="32" t="str">
        <f>IF(Weighting!$P$8&gt;0,B1352,"")</f>
        <v/>
      </c>
      <c r="B1352" t="e">
        <f>Weighting!$C$8</f>
        <v>#DIV/0!</v>
      </c>
      <c r="C1352" t="e">
        <f>Weighting!$F$8</f>
        <v>#NUM!</v>
      </c>
      <c r="D1352" t="e">
        <f>IF(C1352=1,'Data Transformation'!$G$3+0.5*'Data Transformation'!$W$25,IF(C1353=1,D1353-'Data Transformation'!$W$25,FALSE))</f>
        <v>#NUM!</v>
      </c>
      <c r="E1352">
        <f t="array" ref="E1352">IF(ISLOGICAL(D1352),"",FREQUENCY(IF('Data Transformation'!$B$425:$B$8425='Bin Analysis'!$B1347,'Data Transformation'!$G$425:$G$8425),D1352))</f>
        <v>2001</v>
      </c>
      <c r="F1352">
        <f t="shared" si="168"/>
        <v>0</v>
      </c>
      <c r="G1352">
        <f>Weighting!$H$8</f>
        <v>0</v>
      </c>
      <c r="H1352">
        <f t="array" ref="H1352">FREQUENCY(IF('Data Transformation'!$B$4:$B$8425=B1347,'Data Transformation'!$G$4:$G$8425),'Bin Analysis'!$B1352)</f>
        <v>2073</v>
      </c>
      <c r="I1352">
        <f t="shared" si="169"/>
        <v>0</v>
      </c>
      <c r="J1352">
        <f t="shared" ref="J1352:J1369" si="170">IF(I1352=0,0,1)</f>
        <v>0</v>
      </c>
      <c r="K1352">
        <f>J1352*Weighting!$W$8</f>
        <v>0</v>
      </c>
      <c r="M1352" s="14"/>
    </row>
    <row r="1353" spans="1:25" x14ac:dyDescent="0.25">
      <c r="A1353" s="32" t="str">
        <f>IF(Weighting!$P$9&gt;0,B1353,"")</f>
        <v/>
      </c>
      <c r="B1353" s="50" t="e">
        <f>Weighting!$C$9</f>
        <v>#DIV/0!</v>
      </c>
      <c r="C1353" t="e">
        <f>Weighting!$F$9</f>
        <v>#NUM!</v>
      </c>
      <c r="D1353" t="e">
        <f>IF(C1353=1,'Data Transformation'!$G$3+0.5*'Data Transformation'!$W$25,IF(C1354=1,D1354-'Data Transformation'!$W$25,FALSE))</f>
        <v>#NUM!</v>
      </c>
      <c r="E1353">
        <f t="array" ref="E1353">IF(ISLOGICAL(D1353),"",FREQUENCY(IF('Data Transformation'!$B$425:$B$8425='Bin Analysis'!$B1347,'Data Transformation'!$G$425:$G$8425),D1353))</f>
        <v>2001</v>
      </c>
      <c r="F1353">
        <f t="shared" si="168"/>
        <v>0</v>
      </c>
      <c r="G1353">
        <f>Weighting!$H$9</f>
        <v>0</v>
      </c>
      <c r="H1353">
        <f t="array" ref="H1353">FREQUENCY(IF('Data Transformation'!$B$4:$B$8425=B1347,'Data Transformation'!$G$4:$G$8425),'Bin Analysis'!$B1353)</f>
        <v>2073</v>
      </c>
      <c r="I1353">
        <f t="shared" si="169"/>
        <v>0</v>
      </c>
      <c r="J1353">
        <f t="shared" si="170"/>
        <v>0</v>
      </c>
      <c r="K1353">
        <f>J1353*Weighting!$W$9</f>
        <v>0</v>
      </c>
      <c r="M1353" s="14"/>
    </row>
    <row r="1354" spans="1:25" x14ac:dyDescent="0.25">
      <c r="A1354" s="32" t="str">
        <f>IF(Weighting!$P$10&gt;0,B1354,"")</f>
        <v/>
      </c>
      <c r="B1354" t="e">
        <f>Weighting!$C$10</f>
        <v>#DIV/0!</v>
      </c>
      <c r="C1354" t="e">
        <f>Weighting!$F$10</f>
        <v>#NUM!</v>
      </c>
      <c r="D1354" t="e">
        <f>IF(C1354=1,'Data Transformation'!$G$3+0.5*'Data Transformation'!$W$25,IF(C1355=1,D1355-'Data Transformation'!$W$25,FALSE))</f>
        <v>#NUM!</v>
      </c>
      <c r="E1354">
        <f t="array" ref="E1354">IF(ISLOGICAL(D1354),"",FREQUENCY(IF('Data Transformation'!$B$425:$B$8425='Bin Analysis'!$B1347,'Data Transformation'!$G$425:$G$8425),D1354))</f>
        <v>2001</v>
      </c>
      <c r="F1354">
        <f t="shared" si="168"/>
        <v>0</v>
      </c>
      <c r="G1354">
        <f>Weighting!$H$10</f>
        <v>0</v>
      </c>
      <c r="H1354">
        <f t="array" ref="H1354">FREQUENCY(IF('Data Transformation'!$B$4:$B$8425=B1347,'Data Transformation'!$G$4:$G$8425),'Bin Analysis'!$B1354)</f>
        <v>2073</v>
      </c>
      <c r="I1354">
        <f t="shared" si="169"/>
        <v>0</v>
      </c>
      <c r="J1354">
        <f t="shared" si="170"/>
        <v>0</v>
      </c>
      <c r="K1354">
        <f>J1354*Weighting!$W$10</f>
        <v>0</v>
      </c>
      <c r="M1354" s="14"/>
    </row>
    <row r="1355" spans="1:25" x14ac:dyDescent="0.25">
      <c r="A1355" s="32" t="str">
        <f>IF(Weighting!$P$11&gt;0,B1355,"")</f>
        <v/>
      </c>
      <c r="B1355" t="e">
        <f>Weighting!$C$11</f>
        <v>#DIV/0!</v>
      </c>
      <c r="C1355" t="e">
        <f>Weighting!$F$11</f>
        <v>#NUM!</v>
      </c>
      <c r="D1355" t="e">
        <f>IF(C1355=1,'Data Transformation'!$G$3+0.5*'Data Transformation'!$W$25,IF(C1356=1,D1356-'Data Transformation'!$W$25,FALSE))</f>
        <v>#NUM!</v>
      </c>
      <c r="E1355">
        <f t="array" ref="E1355">IF(ISLOGICAL(D1355),"",FREQUENCY(IF('Data Transformation'!$B$425:$B$8425='Bin Analysis'!$B1347,'Data Transformation'!$G$425:$G$8425),D1355))</f>
        <v>2001</v>
      </c>
      <c r="F1355">
        <f t="shared" si="168"/>
        <v>0</v>
      </c>
      <c r="G1355">
        <f>Weighting!$H$11</f>
        <v>0</v>
      </c>
      <c r="H1355">
        <f t="array" ref="H1355">FREQUENCY(IF('Data Transformation'!$B$4:$B$8425=B1347,'Data Transformation'!$G$4:$G$8425),'Bin Analysis'!$B1355)</f>
        <v>2073</v>
      </c>
      <c r="I1355">
        <f t="shared" si="169"/>
        <v>0</v>
      </c>
      <c r="J1355">
        <f t="shared" si="170"/>
        <v>0</v>
      </c>
      <c r="K1355">
        <f>J1355*Weighting!$W$11</f>
        <v>0</v>
      </c>
      <c r="M1355" s="14"/>
    </row>
    <row r="1356" spans="1:25" x14ac:dyDescent="0.25">
      <c r="A1356" s="32" t="str">
        <f>IF(Weighting!$P$12&gt;0,B1356,"")</f>
        <v/>
      </c>
      <c r="B1356" t="e">
        <f>Weighting!$C$12</f>
        <v>#DIV/0!</v>
      </c>
      <c r="C1356" t="e">
        <f>Weighting!$F$12</f>
        <v>#NUM!</v>
      </c>
      <c r="D1356" t="e">
        <f>IF(C1356=1,'Data Transformation'!$G$3+0.5*'Data Transformation'!$W$25,IF(C1357=1,D1357-'Data Transformation'!$W$25,FALSE))</f>
        <v>#NUM!</v>
      </c>
      <c r="E1356">
        <f t="array" ref="E1356">IF(ISLOGICAL(D1356),"",FREQUENCY(IF('Data Transformation'!$B$425:$B$8425='Bin Analysis'!$B1347,'Data Transformation'!$G$425:$G$8425),D1356))</f>
        <v>2001</v>
      </c>
      <c r="F1356">
        <f t="shared" si="168"/>
        <v>0</v>
      </c>
      <c r="G1356">
        <f>Weighting!$H$12</f>
        <v>0</v>
      </c>
      <c r="H1356">
        <f t="array" ref="H1356">FREQUENCY(IF('Data Transformation'!$B$4:$B$8425=B1347,'Data Transformation'!$G$4:$G$8425),'Bin Analysis'!$B1356)</f>
        <v>2073</v>
      </c>
      <c r="I1356">
        <f t="shared" si="169"/>
        <v>0</v>
      </c>
      <c r="J1356">
        <f t="shared" si="170"/>
        <v>0</v>
      </c>
      <c r="K1356">
        <f>J1356*Weighting!$W$12</f>
        <v>0</v>
      </c>
      <c r="M1356" s="14"/>
    </row>
    <row r="1357" spans="1:25" x14ac:dyDescent="0.25">
      <c r="A1357" s="32" t="str">
        <f>IF(Weighting!$P$13&gt;0,B1357,"")</f>
        <v/>
      </c>
      <c r="B1357" t="e">
        <f>Weighting!$C$13</f>
        <v>#DIV/0!</v>
      </c>
      <c r="C1357" t="e">
        <f>Weighting!$F$13</f>
        <v>#NUM!</v>
      </c>
      <c r="D1357" t="e">
        <f>IF(C1357=1,'Data Transformation'!$G$3+0.5*'Data Transformation'!$W$25,IF(C1358=1,D1358-'Data Transformation'!$W$25,FALSE))</f>
        <v>#NUM!</v>
      </c>
      <c r="E1357">
        <f t="array" ref="E1357">IF(ISLOGICAL(D1357),"",FREQUENCY(IF('Data Transformation'!$B$425:$B$8425='Bin Analysis'!$B1347,'Data Transformation'!$G$425:$G$8425),D1357))</f>
        <v>2001</v>
      </c>
      <c r="F1357">
        <f t="shared" si="168"/>
        <v>0</v>
      </c>
      <c r="G1357">
        <f>Weighting!$H$13</f>
        <v>0</v>
      </c>
      <c r="H1357">
        <f t="array" ref="H1357">FREQUENCY(IF('Data Transformation'!$B$4:$B$8425=B1347,'Data Transformation'!$G$4:$G$8425),'Bin Analysis'!$B1357)</f>
        <v>2073</v>
      </c>
      <c r="I1357">
        <f t="shared" si="169"/>
        <v>0</v>
      </c>
      <c r="J1357">
        <f t="shared" si="170"/>
        <v>0</v>
      </c>
      <c r="K1357">
        <f>J1357*Weighting!$W$13</f>
        <v>0</v>
      </c>
      <c r="M1357" s="14"/>
    </row>
    <row r="1358" spans="1:25" x14ac:dyDescent="0.25">
      <c r="A1358" s="32" t="str">
        <f>IF(Weighting!$P$14&gt;0,B1358,"")</f>
        <v/>
      </c>
      <c r="B1358" t="e">
        <f>Weighting!$C$14</f>
        <v>#DIV/0!</v>
      </c>
      <c r="C1358" t="e">
        <f>Weighting!$F$14</f>
        <v>#NUM!</v>
      </c>
      <c r="D1358" t="e">
        <f>IF(C1358=1,'Data Transformation'!$G$3+0.5*'Data Transformation'!$W$25,IF(C1359=1,D1359-'Data Transformation'!$W$25,FALSE))</f>
        <v>#NUM!</v>
      </c>
      <c r="E1358">
        <f t="array" ref="E1358">IF(ISLOGICAL(D1358),"",FREQUENCY(IF('Data Transformation'!$B$425:$B$8425='Bin Analysis'!$B1347,'Data Transformation'!$G$425:$G$8425),D1358))</f>
        <v>2001</v>
      </c>
      <c r="F1358">
        <f t="shared" si="168"/>
        <v>0</v>
      </c>
      <c r="G1358">
        <f>Weighting!$H$14</f>
        <v>0</v>
      </c>
      <c r="H1358">
        <f t="array" ref="H1358">FREQUENCY(IF('Data Transformation'!$B$4:$B$8425=B1347,'Data Transformation'!$G$4:$G$8425),'Bin Analysis'!$B1358)</f>
        <v>2073</v>
      </c>
      <c r="I1358">
        <f t="shared" si="169"/>
        <v>0</v>
      </c>
      <c r="J1358">
        <f t="shared" si="170"/>
        <v>0</v>
      </c>
      <c r="K1358">
        <f>J1358*Weighting!$W$14</f>
        <v>0</v>
      </c>
      <c r="M1358" s="14"/>
    </row>
    <row r="1359" spans="1:25" x14ac:dyDescent="0.25">
      <c r="A1359" s="32" t="str">
        <f>IF(Weighting!$P$15&gt;0,B1359,"")</f>
        <v/>
      </c>
      <c r="B1359" t="e">
        <f>Weighting!$C$15</f>
        <v>#DIV/0!</v>
      </c>
      <c r="C1359" t="e">
        <f>Weighting!$F$15</f>
        <v>#NUM!</v>
      </c>
      <c r="D1359" t="e">
        <f>IF(C1359=1,'Data Transformation'!$G$3+0.5*'Data Transformation'!$W$25,IF(C1360=1,D1360-'Data Transformation'!$W$25,FALSE))</f>
        <v>#NUM!</v>
      </c>
      <c r="E1359">
        <f t="array" ref="E1359">IF(ISLOGICAL(D1359),"",FREQUENCY(IF('Data Transformation'!$B$425:$B$8425='Bin Analysis'!$B1347,'Data Transformation'!$G$425:$G$8425),D1359))</f>
        <v>2001</v>
      </c>
      <c r="F1359">
        <f t="shared" si="168"/>
        <v>0</v>
      </c>
      <c r="G1359">
        <f>Weighting!$H$15</f>
        <v>0</v>
      </c>
      <c r="H1359">
        <f t="array" ref="H1359">FREQUENCY(IF('Data Transformation'!$B$4:$B$8425=B1347,'Data Transformation'!$G$4:$G$8425),'Bin Analysis'!$B1359)</f>
        <v>2073</v>
      </c>
      <c r="I1359">
        <f t="shared" si="169"/>
        <v>0</v>
      </c>
      <c r="J1359">
        <f t="shared" si="170"/>
        <v>0</v>
      </c>
      <c r="K1359">
        <f>J1359*Weighting!$W$15</f>
        <v>0</v>
      </c>
      <c r="M1359" s="14"/>
    </row>
    <row r="1360" spans="1:25" x14ac:dyDescent="0.25">
      <c r="A1360" s="32" t="str">
        <f>IF(Weighting!$P$16&gt;0,B1360,"")</f>
        <v/>
      </c>
      <c r="B1360" t="e">
        <f>Weighting!$C$16</f>
        <v>#DIV/0!</v>
      </c>
      <c r="C1360" t="e">
        <f>Weighting!$F$16</f>
        <v>#NUM!</v>
      </c>
      <c r="D1360" t="e">
        <f>IF(C1360=1,'Data Transformation'!$G$3+0.5*'Data Transformation'!$W$25,IF(C1361=1,D1361-'Data Transformation'!$W$25,FALSE))</f>
        <v>#NUM!</v>
      </c>
      <c r="E1360">
        <f t="array" ref="E1360">IF(ISLOGICAL(D1360),"",FREQUENCY(IF('Data Transformation'!$B$425:$B$8425='Bin Analysis'!$B1347,'Data Transformation'!$G$425:$G$8425),D1360))</f>
        <v>2001</v>
      </c>
      <c r="F1360">
        <f t="shared" si="168"/>
        <v>0</v>
      </c>
      <c r="G1360">
        <f>Weighting!$H$16</f>
        <v>0</v>
      </c>
      <c r="H1360">
        <f t="array" ref="H1360">FREQUENCY(IF('Data Transformation'!$B$4:$B$8425=B1347,'Data Transformation'!$G$4:$G$8425),'Bin Analysis'!$B1360)</f>
        <v>2073</v>
      </c>
      <c r="I1360">
        <f t="shared" si="169"/>
        <v>0</v>
      </c>
      <c r="J1360">
        <f t="shared" si="170"/>
        <v>0</v>
      </c>
      <c r="K1360">
        <f>J1360*Weighting!$W$16</f>
        <v>0</v>
      </c>
      <c r="M1360" s="14"/>
    </row>
    <row r="1361" spans="1:25" x14ac:dyDescent="0.25">
      <c r="A1361" s="32" t="str">
        <f>IF(Weighting!$P$17&gt;0,B1361,"")</f>
        <v/>
      </c>
      <c r="B1361" t="e">
        <f>Weighting!$C$17</f>
        <v>#DIV/0!</v>
      </c>
      <c r="C1361" t="e">
        <f>Weighting!$F$17</f>
        <v>#NUM!</v>
      </c>
      <c r="D1361" t="e">
        <f>IF(C1361=1,'Data Transformation'!$G$3+0.5*'Data Transformation'!$W$25,IF(C1362=1,D1362-'Data Transformation'!$W$25,FALSE))</f>
        <v>#NUM!</v>
      </c>
      <c r="E1361">
        <f t="array" ref="E1361">IF(ISLOGICAL(D1361),"",FREQUENCY(IF('Data Transformation'!$B$425:$B$8425='Bin Analysis'!$B1347,'Data Transformation'!$G$425:$G$8425),D1361))</f>
        <v>2001</v>
      </c>
      <c r="F1361">
        <f t="shared" si="168"/>
        <v>0</v>
      </c>
      <c r="G1361">
        <f>Weighting!$H$17</f>
        <v>0</v>
      </c>
      <c r="H1361">
        <f t="array" ref="H1361">FREQUENCY(IF('Data Transformation'!$B$4:$B$8425=B1347,'Data Transformation'!$G$4:$G$8425),'Bin Analysis'!$B1361)</f>
        <v>2073</v>
      </c>
      <c r="I1361">
        <f t="shared" si="169"/>
        <v>0</v>
      </c>
      <c r="J1361">
        <f t="shared" si="170"/>
        <v>0</v>
      </c>
      <c r="K1361">
        <f>J1361*Weighting!$W$17</f>
        <v>0</v>
      </c>
      <c r="M1361" s="14"/>
    </row>
    <row r="1362" spans="1:25" x14ac:dyDescent="0.25">
      <c r="A1362" s="32" t="str">
        <f>IF(Weighting!$P$18&gt;0,B1362,"")</f>
        <v/>
      </c>
      <c r="B1362" t="e">
        <f>Weighting!$C$18</f>
        <v>#DIV/0!</v>
      </c>
      <c r="C1362" t="e">
        <f>Weighting!$F$18</f>
        <v>#NUM!</v>
      </c>
      <c r="D1362" t="e">
        <f>IF(C1362=1,'Data Transformation'!$G$3+0.5*'Data Transformation'!$W$25,IF(C1363=1,D1363-'Data Transformation'!$W$25,FALSE))</f>
        <v>#NUM!</v>
      </c>
      <c r="E1362">
        <f t="array" ref="E1362">IF(ISLOGICAL(D1362),"",FREQUENCY(IF('Data Transformation'!$B$425:$B$8425='Bin Analysis'!$B1347,'Data Transformation'!$G$425:$G$8425),D1362))</f>
        <v>2001</v>
      </c>
      <c r="F1362">
        <f t="shared" si="168"/>
        <v>0</v>
      </c>
      <c r="G1362">
        <f>Weighting!$H$18</f>
        <v>0</v>
      </c>
      <c r="H1362">
        <f t="array" ref="H1362">FREQUENCY(IF('Data Transformation'!$B$4:$B$8425=B1347,'Data Transformation'!$G$4:$G$8425),'Bin Analysis'!$B1362)</f>
        <v>2073</v>
      </c>
      <c r="I1362">
        <f t="shared" si="169"/>
        <v>0</v>
      </c>
      <c r="J1362">
        <f t="shared" si="170"/>
        <v>0</v>
      </c>
      <c r="K1362">
        <f>J1362*Weighting!$W$18</f>
        <v>0</v>
      </c>
      <c r="M1362" s="14"/>
    </row>
    <row r="1363" spans="1:25" x14ac:dyDescent="0.25">
      <c r="A1363" s="32" t="str">
        <f>IF(Weighting!$P$19&gt;0,B1363,"")</f>
        <v/>
      </c>
      <c r="B1363" t="e">
        <f>Weighting!$C$19</f>
        <v>#DIV/0!</v>
      </c>
      <c r="C1363" t="e">
        <f>Weighting!$F$19</f>
        <v>#NUM!</v>
      </c>
      <c r="D1363" t="e">
        <f>IF(C1363=1,'Data Transformation'!$G$3+0.5*'Data Transformation'!$W$25,IF(C1364=1,D1364-'Data Transformation'!$W$25,FALSE))</f>
        <v>#NUM!</v>
      </c>
      <c r="E1363">
        <f t="array" ref="E1363">IF(ISLOGICAL(D1363),"",FREQUENCY(IF('Data Transformation'!$B$425:$B$8425='Bin Analysis'!$B1347,'Data Transformation'!$G$425:$G$8425),D1363))</f>
        <v>2001</v>
      </c>
      <c r="F1363">
        <f t="shared" si="168"/>
        <v>0</v>
      </c>
      <c r="G1363">
        <f>Weighting!$H$19</f>
        <v>0</v>
      </c>
      <c r="H1363">
        <f t="array" ref="H1363">FREQUENCY(IF('Data Transformation'!$B$4:$B$8425=B1347,'Data Transformation'!$G$4:$G$8425),'Bin Analysis'!$B1363)</f>
        <v>2073</v>
      </c>
      <c r="I1363">
        <f t="shared" si="169"/>
        <v>0</v>
      </c>
      <c r="J1363">
        <f t="shared" si="170"/>
        <v>0</v>
      </c>
      <c r="K1363">
        <f>J1363*Weighting!$W$19</f>
        <v>0</v>
      </c>
      <c r="M1363" s="14"/>
    </row>
    <row r="1364" spans="1:25" x14ac:dyDescent="0.25">
      <c r="A1364" s="32" t="str">
        <f>IF(Weighting!$P$20&gt;0,B1364,"")</f>
        <v/>
      </c>
      <c r="B1364" t="e">
        <f>Weighting!$C$20</f>
        <v>#DIV/0!</v>
      </c>
      <c r="C1364" t="e">
        <f>Weighting!$F$20</f>
        <v>#NUM!</v>
      </c>
      <c r="D1364" t="e">
        <f>IF(C1364=1,'Data Transformation'!$G$3+0.5*'Data Transformation'!$W$25,IF(C1365=1,D1365-'Data Transformation'!$W$25,FALSE))</f>
        <v>#NUM!</v>
      </c>
      <c r="E1364">
        <f t="array" ref="E1364">IF(ISLOGICAL(D1364),"",FREQUENCY(IF('Data Transformation'!$B$425:$B$8425='Bin Analysis'!$B1347,'Data Transformation'!$G$425:$G$8425),D1364))</f>
        <v>2001</v>
      </c>
      <c r="F1364">
        <f t="shared" si="168"/>
        <v>0</v>
      </c>
      <c r="G1364">
        <f>Weighting!$H$20</f>
        <v>0</v>
      </c>
      <c r="H1364">
        <f t="array" ref="H1364">FREQUENCY(IF('Data Transformation'!$B$4:$B$8425=B1347,'Data Transformation'!$G$4:$G$8425),'Bin Analysis'!$B1364)</f>
        <v>2073</v>
      </c>
      <c r="I1364">
        <f t="shared" si="169"/>
        <v>0</v>
      </c>
      <c r="J1364">
        <f t="shared" si="170"/>
        <v>0</v>
      </c>
      <c r="K1364">
        <f>J1364*Weighting!$W$20</f>
        <v>0</v>
      </c>
      <c r="M1364" s="14"/>
    </row>
    <row r="1365" spans="1:25" x14ac:dyDescent="0.25">
      <c r="A1365" s="32" t="str">
        <f>IF(Weighting!$P$21&gt;0,B1365,"")</f>
        <v/>
      </c>
      <c r="B1365" t="e">
        <f>Weighting!$C$21</f>
        <v>#DIV/0!</v>
      </c>
      <c r="C1365" t="e">
        <f>Weighting!$F$21</f>
        <v>#NUM!</v>
      </c>
      <c r="D1365" t="e">
        <f>IF(C1365=1,'Data Transformation'!$G$3+0.5*'Data Transformation'!$W$25,IF(C1366=1,D1366-'Data Transformation'!$W$25,FALSE))</f>
        <v>#NUM!</v>
      </c>
      <c r="E1365">
        <f t="array" ref="E1365">IF(ISLOGICAL(D1365),"",FREQUENCY(IF('Data Transformation'!$B$425:$B$8425='Bin Analysis'!$B1347,'Data Transformation'!$G$425:$G$8425),D1365))</f>
        <v>2001</v>
      </c>
      <c r="F1365">
        <f t="shared" si="168"/>
        <v>0</v>
      </c>
      <c r="G1365">
        <f>Weighting!$H$21</f>
        <v>0</v>
      </c>
      <c r="H1365">
        <f t="array" ref="H1365">FREQUENCY(IF('Data Transformation'!$B$4:$B$8425=B1347,'Data Transformation'!$G$4:$G$8425),'Bin Analysis'!$B1365)</f>
        <v>2073</v>
      </c>
      <c r="I1365">
        <f t="shared" si="169"/>
        <v>0</v>
      </c>
      <c r="J1365">
        <f t="shared" si="170"/>
        <v>0</v>
      </c>
      <c r="K1365">
        <f>J1365*Weighting!$W$21</f>
        <v>0</v>
      </c>
      <c r="M1365" s="14"/>
    </row>
    <row r="1366" spans="1:25" x14ac:dyDescent="0.25">
      <c r="A1366" s="32" t="str">
        <f>IF(Weighting!$P$22&gt;0,B1366,"")</f>
        <v/>
      </c>
      <c r="B1366" t="e">
        <f>Weighting!$C$22</f>
        <v>#DIV/0!</v>
      </c>
      <c r="C1366" t="e">
        <f>Weighting!$F$22</f>
        <v>#NUM!</v>
      </c>
      <c r="D1366" t="e">
        <f>IF(C1366=1,'Data Transformation'!$G$3+0.5*'Data Transformation'!$W$25,IF(C1367=1,D1367-'Data Transformation'!$W$25,FALSE))</f>
        <v>#NUM!</v>
      </c>
      <c r="E1366">
        <f t="array" ref="E1366">IF(ISLOGICAL(D1366),"",FREQUENCY(IF('Data Transformation'!$B$425:$B$8425='Bin Analysis'!$B1347,'Data Transformation'!$G$425:$G$8425),D1366))</f>
        <v>2001</v>
      </c>
      <c r="F1366">
        <f t="shared" si="168"/>
        <v>0</v>
      </c>
      <c r="G1366">
        <f>Weighting!$H$22</f>
        <v>0</v>
      </c>
      <c r="H1366">
        <f t="array" ref="H1366">FREQUENCY(IF('Data Transformation'!$B$4:$B$8425=B1347,'Data Transformation'!$G$4:$G$8425),'Bin Analysis'!$B1366)</f>
        <v>2073</v>
      </c>
      <c r="I1366">
        <f t="shared" si="169"/>
        <v>0</v>
      </c>
      <c r="J1366">
        <f t="shared" si="170"/>
        <v>0</v>
      </c>
      <c r="K1366">
        <f>J1366*Weighting!$W$22</f>
        <v>0</v>
      </c>
      <c r="M1366" s="14"/>
    </row>
    <row r="1367" spans="1:25" x14ac:dyDescent="0.25">
      <c r="A1367" s="32" t="str">
        <f>IF(Weighting!$P$23&gt;0,B1367,"")</f>
        <v/>
      </c>
      <c r="B1367" t="e">
        <f>Weighting!$C$23</f>
        <v>#DIV/0!</v>
      </c>
      <c r="C1367" t="e">
        <f>Weighting!$F$23</f>
        <v>#NUM!</v>
      </c>
      <c r="D1367" t="e">
        <f>IF(C1367=1,'Data Transformation'!$G$3+0.5*'Data Transformation'!$W$25,IF(C1368=1,D1368-'Data Transformation'!$W$25,FALSE))</f>
        <v>#NUM!</v>
      </c>
      <c r="E1367">
        <f t="array" ref="E1367">IF(ISLOGICAL(D1367),"",FREQUENCY(IF('Data Transformation'!$B$425:$B$8425='Bin Analysis'!$B1347,'Data Transformation'!$G$425:$G$8425),D1367))</f>
        <v>2001</v>
      </c>
      <c r="F1367">
        <f t="shared" si="168"/>
        <v>0</v>
      </c>
      <c r="G1367">
        <f>Weighting!$H$23</f>
        <v>0</v>
      </c>
      <c r="H1367">
        <f t="array" ref="H1367">FREQUENCY(IF('Data Transformation'!$B$4:$B$8425=B1347,'Data Transformation'!$G$4:$G$8425),'Bin Analysis'!$B1367)</f>
        <v>2073</v>
      </c>
      <c r="I1367">
        <f t="shared" si="169"/>
        <v>0</v>
      </c>
      <c r="J1367">
        <f t="shared" si="170"/>
        <v>0</v>
      </c>
      <c r="K1367">
        <f>J1367*Weighting!$W$23</f>
        <v>0</v>
      </c>
      <c r="M1367" s="14"/>
    </row>
    <row r="1368" spans="1:25" x14ac:dyDescent="0.25">
      <c r="A1368" s="32" t="str">
        <f>IF(Weighting!$P$24&gt;0,B1368,"")</f>
        <v/>
      </c>
      <c r="B1368" t="e">
        <f>Weighting!$C$24</f>
        <v>#DIV/0!</v>
      </c>
      <c r="C1368" t="e">
        <f>Weighting!$F$24</f>
        <v>#NUM!</v>
      </c>
      <c r="D1368" t="e">
        <f>IF(C1368=1,'Data Transformation'!$G$3+0.5*'Data Transformation'!$W$25,IF(C1369=1,D1369-'Data Transformation'!$W$25,FALSE))</f>
        <v>#NUM!</v>
      </c>
      <c r="E1368">
        <f t="array" ref="E1368">IF(ISLOGICAL(D1368),"",FREQUENCY(IF('Data Transformation'!$B$425:$B$8425='Bin Analysis'!$B1347,'Data Transformation'!$G$425:$G$8425),D1368))</f>
        <v>2001</v>
      </c>
      <c r="F1368">
        <f t="shared" si="168"/>
        <v>0</v>
      </c>
      <c r="G1368">
        <f>Weighting!$H$24</f>
        <v>0</v>
      </c>
      <c r="H1368">
        <f t="array" ref="H1368">FREQUENCY(IF('Data Transformation'!$B$4:$B$8425=B1347,'Data Transformation'!$G$4:$G$8425),'Bin Analysis'!$B1368)</f>
        <v>2073</v>
      </c>
      <c r="I1368">
        <f t="shared" si="169"/>
        <v>0</v>
      </c>
      <c r="J1368">
        <f t="shared" si="170"/>
        <v>0</v>
      </c>
      <c r="K1368">
        <f>J1368*Weighting!$W$24</f>
        <v>0</v>
      </c>
      <c r="M1368" s="14"/>
    </row>
    <row r="1369" spans="1:25" x14ac:dyDescent="0.25">
      <c r="A1369" s="32" t="str">
        <f>IF(Weighting!$P$25&gt;0,B1369,"")</f>
        <v/>
      </c>
      <c r="B1369" t="e">
        <f>Weighting!$C$25</f>
        <v>#DIV/0!</v>
      </c>
      <c r="C1369" t="e">
        <f>Weighting!$F$25</f>
        <v>#NUM!</v>
      </c>
      <c r="D1369" t="e">
        <f>IF(C1369=1,'Data Transformation'!$G$3+0.5*'Data Transformation'!$W$25,IF(C1370=1,D1370-'Data Transformation'!$W$25,FALSE))</f>
        <v>#NUM!</v>
      </c>
      <c r="E1369">
        <f t="array" ref="E1369">IF(ISLOGICAL(D1369),"",FREQUENCY(IF('Data Transformation'!$B$425:$B$8425='Bin Analysis'!$B1347,'Data Transformation'!$G$425:$G$8425),D1369))</f>
        <v>2001</v>
      </c>
      <c r="F1369">
        <f t="shared" si="168"/>
        <v>0</v>
      </c>
      <c r="G1369">
        <f>Weighting!$H$25</f>
        <v>0</v>
      </c>
      <c r="H1369">
        <f t="array" ref="H1369">FREQUENCY(IF('Data Transformation'!$B$4:$B$8425=B1347,'Data Transformation'!$G$4:$G$8425),'Bin Analysis'!$B1369)</f>
        <v>2073</v>
      </c>
      <c r="I1369">
        <f t="shared" si="169"/>
        <v>0</v>
      </c>
      <c r="J1369">
        <f t="shared" si="170"/>
        <v>0</v>
      </c>
      <c r="K1369">
        <f>J1369*Weighting!$W$25</f>
        <v>0</v>
      </c>
      <c r="M1369" s="14"/>
    </row>
    <row r="1370" spans="1:25" x14ac:dyDescent="0.25">
      <c r="O1370"/>
      <c r="P1370"/>
      <c r="Q1370"/>
      <c r="R1370"/>
    </row>
    <row r="1371" spans="1:25" ht="23.25" x14ac:dyDescent="0.35">
      <c r="A1371" s="21" t="s">
        <v>0</v>
      </c>
      <c r="B1371" s="21" t="str">
        <f>IFERROR(VLOOKUP(C1371,'Data Transformation'!$L$6:$M$426,2,FALSE),"")</f>
        <v/>
      </c>
      <c r="C1371" s="21">
        <f>C1347+1</f>
        <v>57</v>
      </c>
      <c r="D1371" s="21"/>
      <c r="E1371" s="21"/>
      <c r="F1371" s="21"/>
      <c r="G1371" s="21"/>
      <c r="H1371" s="22"/>
      <c r="I1371" s="22"/>
      <c r="J1371" s="22"/>
      <c r="K1371" s="21"/>
      <c r="L1371" s="21" t="str">
        <f>B1371</f>
        <v/>
      </c>
      <c r="M1371" s="23" t="e">
        <f>INDEX('Data Transformation'!$O$4:$O$424,MATCH($B1371,'Data Transformation'!$M$4:$M$424,0),MATCH($M$2,'Data Transformation'!$O$3,0))</f>
        <v>#N/A</v>
      </c>
      <c r="N1371" s="27" t="e">
        <f>IF('Input and Summary Results'!$J$16="minimum",'Bin Analysis'!X1372/(M1371-1),'Bin Analysis'!Y1371/('Bin Analysis'!M1371-1))</f>
        <v>#N/A</v>
      </c>
      <c r="O1371" s="27" t="e">
        <f>IF(M1371=FALSE,NA(),(VLOOKUP(1,C1374:K1393,4,FALSE))/(M1371-1))</f>
        <v>#N/A</v>
      </c>
      <c r="P1371" s="27" t="e">
        <f>IF(M1371=FALSE,NA(),SUM(J1374:J1393)/Weighting!$S$5)</f>
        <v>#N/A</v>
      </c>
      <c r="Q1371" s="27" t="e">
        <f>IF(M1371=FALSE,NA(),SUM(K1374:K1393)/Weighting!$S$6)</f>
        <v>#N/A</v>
      </c>
      <c r="R1371" s="27" t="e">
        <f>IF(M1371=FALSE,NA(),(VLOOKUP(1,G1374:K1393,3,FALSE))/(M1371-1))</f>
        <v>#N/A</v>
      </c>
      <c r="S1371" s="22" t="e">
        <f>IF(M1371=FALSE,NA(),IF(SUM(J1374:J1393)=2,"yes","no"))</f>
        <v>#N/A</v>
      </c>
      <c r="X1371" s="2" cm="2">
        <f t="array" ref="X1371:X1372">FREQUENCY(IF('Data Transformation'!$B$425:$B$6424='Bin Analysis'!L1371,'Data Transformation'!$G$425:$G$6424),'Data Transformation'!$U$11)</f>
        <v>0</v>
      </c>
      <c r="Y1371" s="2" cm="2">
        <f t="array" ref="Y1371:Y1372">FREQUENCY(IF('Data Transformation'!$B$425:$B$6424='Bin Analysis'!L1371,'Data Transformation'!$G$425:$G$6424),'Data Transformation'!$U$12)</f>
        <v>0</v>
      </c>
    </row>
    <row r="1372" spans="1:25" x14ac:dyDescent="0.25">
      <c r="A1372" s="14" t="s">
        <v>67</v>
      </c>
      <c r="B1372" t="s">
        <v>47</v>
      </c>
      <c r="C1372" t="s">
        <v>5</v>
      </c>
      <c r="D1372" t="s">
        <v>100</v>
      </c>
      <c r="E1372" t="s">
        <v>101</v>
      </c>
      <c r="F1372" t="s">
        <v>102</v>
      </c>
      <c r="G1372" t="s">
        <v>70</v>
      </c>
      <c r="H1372" t="s">
        <v>31</v>
      </c>
      <c r="I1372" t="s">
        <v>32</v>
      </c>
      <c r="J1372" t="s">
        <v>46</v>
      </c>
      <c r="K1372" s="14" t="s">
        <v>45</v>
      </c>
      <c r="M1372" s="14"/>
      <c r="X1372" s="2">
        <v>0</v>
      </c>
      <c r="Y1372" s="2">
        <v>0</v>
      </c>
    </row>
    <row r="1373" spans="1:25" x14ac:dyDescent="0.25">
      <c r="A1373" s="32"/>
      <c r="D1373" t="e">
        <f>IF(C1373=1,'Data Transformation'!$G$3+0.5*'Data Transformation'!$W$25,IF(C1374=1,D1374-'Data Transformation'!$W$25,FALSE))</f>
        <v>#NUM!</v>
      </c>
      <c r="E1373">
        <f t="array" ref="E1373">IF(ISLOGICAL(D1373),"",FREQUENCY(IF('Data Transformation'!$B$425:$B$8425='Bin Analysis'!$B1371,'Data Transformation'!$G$425:$G$8425),D1373))</f>
        <v>2001</v>
      </c>
      <c r="F1373" t="e">
        <f>IF(ISLOGICAL(D1373),"",E1373-E1372)</f>
        <v>#VALUE!</v>
      </c>
      <c r="M1373" s="14"/>
    </row>
    <row r="1374" spans="1:25" x14ac:dyDescent="0.25">
      <c r="A1374" s="32" t="e">
        <f>IF(Weighting!$P$6&gt;0,B1374,"")</f>
        <v>#NUM!</v>
      </c>
      <c r="B1374" t="e">
        <f>Weighting!$C$6</f>
        <v>#DIV/0!</v>
      </c>
      <c r="C1374" t="e">
        <f>Weighting!$F$6</f>
        <v>#NUM!</v>
      </c>
      <c r="D1374" t="e">
        <f>IF(C1374=1,'Data Transformation'!$G$3+0.5*'Data Transformation'!$W$25,IF(C1375=1,D1375-'Data Transformation'!$W$25,FALSE))</f>
        <v>#NUM!</v>
      </c>
      <c r="E1374">
        <f t="array" ref="E1374">IF(ISLOGICAL(D1374),"",FREQUENCY(IF('Data Transformation'!$B$425:$B$8425='Bin Analysis'!$B1371,'Data Transformation'!$G$425:$G$8425),D1374))</f>
        <v>2001</v>
      </c>
      <c r="F1374">
        <f>IF(ISLOGICAL(D1374),"",E1374-E1373)</f>
        <v>0</v>
      </c>
      <c r="G1374">
        <f>Weighting!$H$6</f>
        <v>1</v>
      </c>
      <c r="H1374">
        <f t="array" ref="H1374">FREQUENCY(IF('Data Transformation'!$B$4:$B$8425=B1371,'Data Transformation'!$G$4:$G$8425),'Bin Analysis'!$B1374)</f>
        <v>2073</v>
      </c>
      <c r="I1374">
        <f>H1374-H1373</f>
        <v>2073</v>
      </c>
      <c r="J1374">
        <f>IF(I1374=0,0,1)</f>
        <v>1</v>
      </c>
      <c r="K1374" t="e">
        <f>J1374*Weighting!$W$6</f>
        <v>#NUM!</v>
      </c>
      <c r="M1374" s="14"/>
    </row>
    <row r="1375" spans="1:25" x14ac:dyDescent="0.25">
      <c r="A1375" s="32" t="str">
        <f>IF(Weighting!$P$7&gt;0,B1375,"")</f>
        <v/>
      </c>
      <c r="B1375" t="e">
        <f>Weighting!$C$7</f>
        <v>#DIV/0!</v>
      </c>
      <c r="C1375" t="e">
        <f>Weighting!$F$7</f>
        <v>#NUM!</v>
      </c>
      <c r="D1375" t="e">
        <f>IF(C1375=1,'Data Transformation'!$G$3+0.5*'Data Transformation'!$W$25,IF(C1376=1,D1376-'Data Transformation'!$W$25,FALSE))</f>
        <v>#NUM!</v>
      </c>
      <c r="E1375">
        <f t="array" ref="E1375">IF(ISLOGICAL(D1375),"",FREQUENCY(IF('Data Transformation'!$B$425:$B$8425='Bin Analysis'!$B1371,'Data Transformation'!$G$425:$G$8425),D1375))</f>
        <v>2001</v>
      </c>
      <c r="F1375">
        <f t="shared" ref="F1375:F1393" si="171">IF(ISLOGICAL(D1375),"",E1375-E1374)</f>
        <v>0</v>
      </c>
      <c r="G1375">
        <f>Weighting!$H$7</f>
        <v>0</v>
      </c>
      <c r="H1375">
        <f t="array" ref="H1375">FREQUENCY(IF('Data Transformation'!$B$4:$B$8425=B1371,'Data Transformation'!$G$4:$G$8425),'Bin Analysis'!$B1375)</f>
        <v>2073</v>
      </c>
      <c r="I1375">
        <f t="shared" ref="I1375:I1393" si="172">H1375-H1374</f>
        <v>0</v>
      </c>
      <c r="J1375">
        <f>IF(I1375=0,0,1)</f>
        <v>0</v>
      </c>
      <c r="K1375">
        <f>J1375*Weighting!$W$7</f>
        <v>0</v>
      </c>
      <c r="M1375" s="14"/>
    </row>
    <row r="1376" spans="1:25" x14ac:dyDescent="0.25">
      <c r="A1376" s="32" t="str">
        <f>IF(Weighting!$P$8&gt;0,B1376,"")</f>
        <v/>
      </c>
      <c r="B1376" t="e">
        <f>Weighting!$C$8</f>
        <v>#DIV/0!</v>
      </c>
      <c r="C1376" t="e">
        <f>Weighting!$F$8</f>
        <v>#NUM!</v>
      </c>
      <c r="D1376" t="e">
        <f>IF(C1376=1,'Data Transformation'!$G$3+0.5*'Data Transformation'!$W$25,IF(C1377=1,D1377-'Data Transformation'!$W$25,FALSE))</f>
        <v>#NUM!</v>
      </c>
      <c r="E1376">
        <f t="array" ref="E1376">IF(ISLOGICAL(D1376),"",FREQUENCY(IF('Data Transformation'!$B$425:$B$8425='Bin Analysis'!$B1371,'Data Transformation'!$G$425:$G$8425),D1376))</f>
        <v>2001</v>
      </c>
      <c r="F1376">
        <f t="shared" si="171"/>
        <v>0</v>
      </c>
      <c r="G1376">
        <f>Weighting!$H$8</f>
        <v>0</v>
      </c>
      <c r="H1376">
        <f t="array" ref="H1376">FREQUENCY(IF('Data Transformation'!$B$4:$B$8425=B1371,'Data Transformation'!$G$4:$G$8425),'Bin Analysis'!$B1376)</f>
        <v>2073</v>
      </c>
      <c r="I1376">
        <f t="shared" si="172"/>
        <v>0</v>
      </c>
      <c r="J1376">
        <f t="shared" ref="J1376:J1393" si="173">IF(I1376=0,0,1)</f>
        <v>0</v>
      </c>
      <c r="K1376">
        <f>J1376*Weighting!$W$8</f>
        <v>0</v>
      </c>
      <c r="M1376" s="14"/>
    </row>
    <row r="1377" spans="1:13" x14ac:dyDescent="0.25">
      <c r="A1377" s="32" t="str">
        <f>IF(Weighting!$P$9&gt;0,B1377,"")</f>
        <v/>
      </c>
      <c r="B1377" s="50" t="e">
        <f>Weighting!$C$9</f>
        <v>#DIV/0!</v>
      </c>
      <c r="C1377" t="e">
        <f>Weighting!$F$9</f>
        <v>#NUM!</v>
      </c>
      <c r="D1377" t="e">
        <f>IF(C1377=1,'Data Transformation'!$G$3+0.5*'Data Transformation'!$W$25,IF(C1378=1,D1378-'Data Transformation'!$W$25,FALSE))</f>
        <v>#NUM!</v>
      </c>
      <c r="E1377">
        <f t="array" ref="E1377">IF(ISLOGICAL(D1377),"",FREQUENCY(IF('Data Transformation'!$B$425:$B$8425='Bin Analysis'!$B1371,'Data Transformation'!$G$425:$G$8425),D1377))</f>
        <v>2001</v>
      </c>
      <c r="F1377">
        <f t="shared" si="171"/>
        <v>0</v>
      </c>
      <c r="G1377">
        <f>Weighting!$H$9</f>
        <v>0</v>
      </c>
      <c r="H1377">
        <f t="array" ref="H1377">FREQUENCY(IF('Data Transformation'!$B$4:$B$8425=B1371,'Data Transformation'!$G$4:$G$8425),'Bin Analysis'!$B1377)</f>
        <v>2073</v>
      </c>
      <c r="I1377">
        <f t="shared" si="172"/>
        <v>0</v>
      </c>
      <c r="J1377">
        <f t="shared" si="173"/>
        <v>0</v>
      </c>
      <c r="K1377">
        <f>J1377*Weighting!$W$9</f>
        <v>0</v>
      </c>
      <c r="M1377" s="14"/>
    </row>
    <row r="1378" spans="1:13" x14ac:dyDescent="0.25">
      <c r="A1378" s="32" t="str">
        <f>IF(Weighting!$P$10&gt;0,B1378,"")</f>
        <v/>
      </c>
      <c r="B1378" t="e">
        <f>Weighting!$C$10</f>
        <v>#DIV/0!</v>
      </c>
      <c r="C1378" t="e">
        <f>Weighting!$F$10</f>
        <v>#NUM!</v>
      </c>
      <c r="D1378" t="e">
        <f>IF(C1378=1,'Data Transformation'!$G$3+0.5*'Data Transformation'!$W$25,IF(C1379=1,D1379-'Data Transformation'!$W$25,FALSE))</f>
        <v>#NUM!</v>
      </c>
      <c r="E1378">
        <f t="array" ref="E1378">IF(ISLOGICAL(D1378),"",FREQUENCY(IF('Data Transformation'!$B$425:$B$8425='Bin Analysis'!$B1371,'Data Transformation'!$G$425:$G$8425),D1378))</f>
        <v>2001</v>
      </c>
      <c r="F1378">
        <f t="shared" si="171"/>
        <v>0</v>
      </c>
      <c r="G1378">
        <f>Weighting!$H$10</f>
        <v>0</v>
      </c>
      <c r="H1378">
        <f t="array" ref="H1378">FREQUENCY(IF('Data Transformation'!$B$4:$B$8425=B1371,'Data Transformation'!$G$4:$G$8425),'Bin Analysis'!$B1378)</f>
        <v>2073</v>
      </c>
      <c r="I1378">
        <f t="shared" si="172"/>
        <v>0</v>
      </c>
      <c r="J1378">
        <f t="shared" si="173"/>
        <v>0</v>
      </c>
      <c r="K1378">
        <f>J1378*Weighting!$W$10</f>
        <v>0</v>
      </c>
      <c r="M1378" s="14"/>
    </row>
    <row r="1379" spans="1:13" x14ac:dyDescent="0.25">
      <c r="A1379" s="32" t="str">
        <f>IF(Weighting!$P$11&gt;0,B1379,"")</f>
        <v/>
      </c>
      <c r="B1379" t="e">
        <f>Weighting!$C$11</f>
        <v>#DIV/0!</v>
      </c>
      <c r="C1379" t="e">
        <f>Weighting!$F$11</f>
        <v>#NUM!</v>
      </c>
      <c r="D1379" t="e">
        <f>IF(C1379=1,'Data Transformation'!$G$3+0.5*'Data Transformation'!$W$25,IF(C1380=1,D1380-'Data Transformation'!$W$25,FALSE))</f>
        <v>#NUM!</v>
      </c>
      <c r="E1379">
        <f t="array" ref="E1379">IF(ISLOGICAL(D1379),"",FREQUENCY(IF('Data Transformation'!$B$425:$B$8425='Bin Analysis'!$B1371,'Data Transformation'!$G$425:$G$8425),D1379))</f>
        <v>2001</v>
      </c>
      <c r="F1379">
        <f t="shared" si="171"/>
        <v>0</v>
      </c>
      <c r="G1379">
        <f>Weighting!$H$11</f>
        <v>0</v>
      </c>
      <c r="H1379">
        <f t="array" ref="H1379">FREQUENCY(IF('Data Transformation'!$B$4:$B$8425=B1371,'Data Transformation'!$G$4:$G$8425),'Bin Analysis'!$B1379)</f>
        <v>2073</v>
      </c>
      <c r="I1379">
        <f t="shared" si="172"/>
        <v>0</v>
      </c>
      <c r="J1379">
        <f t="shared" si="173"/>
        <v>0</v>
      </c>
      <c r="K1379">
        <f>J1379*Weighting!$W$11</f>
        <v>0</v>
      </c>
      <c r="M1379" s="14"/>
    </row>
    <row r="1380" spans="1:13" x14ac:dyDescent="0.25">
      <c r="A1380" s="32" t="str">
        <f>IF(Weighting!$P$12&gt;0,B1380,"")</f>
        <v/>
      </c>
      <c r="B1380" t="e">
        <f>Weighting!$C$12</f>
        <v>#DIV/0!</v>
      </c>
      <c r="C1380" t="e">
        <f>Weighting!$F$12</f>
        <v>#NUM!</v>
      </c>
      <c r="D1380" t="e">
        <f>IF(C1380=1,'Data Transformation'!$G$3+0.5*'Data Transformation'!$W$25,IF(C1381=1,D1381-'Data Transformation'!$W$25,FALSE))</f>
        <v>#NUM!</v>
      </c>
      <c r="E1380">
        <f t="array" ref="E1380">IF(ISLOGICAL(D1380),"",FREQUENCY(IF('Data Transformation'!$B$425:$B$8425='Bin Analysis'!$B1371,'Data Transformation'!$G$425:$G$8425),D1380))</f>
        <v>2001</v>
      </c>
      <c r="F1380">
        <f t="shared" si="171"/>
        <v>0</v>
      </c>
      <c r="G1380">
        <f>Weighting!$H$12</f>
        <v>0</v>
      </c>
      <c r="H1380">
        <f t="array" ref="H1380">FREQUENCY(IF('Data Transformation'!$B$4:$B$8425=B1371,'Data Transformation'!$G$4:$G$8425),'Bin Analysis'!$B1380)</f>
        <v>2073</v>
      </c>
      <c r="I1380">
        <f t="shared" si="172"/>
        <v>0</v>
      </c>
      <c r="J1380">
        <f t="shared" si="173"/>
        <v>0</v>
      </c>
      <c r="K1380">
        <f>J1380*Weighting!$W$12</f>
        <v>0</v>
      </c>
      <c r="M1380" s="14"/>
    </row>
    <row r="1381" spans="1:13" x14ac:dyDescent="0.25">
      <c r="A1381" s="32" t="str">
        <f>IF(Weighting!$P$13&gt;0,B1381,"")</f>
        <v/>
      </c>
      <c r="B1381" t="e">
        <f>Weighting!$C$13</f>
        <v>#DIV/0!</v>
      </c>
      <c r="C1381" t="e">
        <f>Weighting!$F$13</f>
        <v>#NUM!</v>
      </c>
      <c r="D1381" t="e">
        <f>IF(C1381=1,'Data Transformation'!$G$3+0.5*'Data Transformation'!$W$25,IF(C1382=1,D1382-'Data Transformation'!$W$25,FALSE))</f>
        <v>#NUM!</v>
      </c>
      <c r="E1381">
        <f t="array" ref="E1381">IF(ISLOGICAL(D1381),"",FREQUENCY(IF('Data Transformation'!$B$425:$B$8425='Bin Analysis'!$B1371,'Data Transformation'!$G$425:$G$8425),D1381))</f>
        <v>2001</v>
      </c>
      <c r="F1381">
        <f t="shared" si="171"/>
        <v>0</v>
      </c>
      <c r="G1381">
        <f>Weighting!$H$13</f>
        <v>0</v>
      </c>
      <c r="H1381">
        <f t="array" ref="H1381">FREQUENCY(IF('Data Transformation'!$B$4:$B$8425=B1371,'Data Transformation'!$G$4:$G$8425),'Bin Analysis'!$B1381)</f>
        <v>2073</v>
      </c>
      <c r="I1381">
        <f t="shared" si="172"/>
        <v>0</v>
      </c>
      <c r="J1381">
        <f t="shared" si="173"/>
        <v>0</v>
      </c>
      <c r="K1381">
        <f>J1381*Weighting!$W$13</f>
        <v>0</v>
      </c>
      <c r="M1381" s="14"/>
    </row>
    <row r="1382" spans="1:13" x14ac:dyDescent="0.25">
      <c r="A1382" s="32" t="str">
        <f>IF(Weighting!$P$14&gt;0,B1382,"")</f>
        <v/>
      </c>
      <c r="B1382" t="e">
        <f>Weighting!$C$14</f>
        <v>#DIV/0!</v>
      </c>
      <c r="C1382" t="e">
        <f>Weighting!$F$14</f>
        <v>#NUM!</v>
      </c>
      <c r="D1382" t="e">
        <f>IF(C1382=1,'Data Transformation'!$G$3+0.5*'Data Transformation'!$W$25,IF(C1383=1,D1383-'Data Transformation'!$W$25,FALSE))</f>
        <v>#NUM!</v>
      </c>
      <c r="E1382">
        <f t="array" ref="E1382">IF(ISLOGICAL(D1382),"",FREQUENCY(IF('Data Transformation'!$B$425:$B$8425='Bin Analysis'!$B1371,'Data Transformation'!$G$425:$G$8425),D1382))</f>
        <v>2001</v>
      </c>
      <c r="F1382">
        <f t="shared" si="171"/>
        <v>0</v>
      </c>
      <c r="G1382">
        <f>Weighting!$H$14</f>
        <v>0</v>
      </c>
      <c r="H1382">
        <f t="array" ref="H1382">FREQUENCY(IF('Data Transformation'!$B$4:$B$8425=B1371,'Data Transformation'!$G$4:$G$8425),'Bin Analysis'!$B1382)</f>
        <v>2073</v>
      </c>
      <c r="I1382">
        <f t="shared" si="172"/>
        <v>0</v>
      </c>
      <c r="J1382">
        <f t="shared" si="173"/>
        <v>0</v>
      </c>
      <c r="K1382">
        <f>J1382*Weighting!$W$14</f>
        <v>0</v>
      </c>
      <c r="M1382" s="14"/>
    </row>
    <row r="1383" spans="1:13" x14ac:dyDescent="0.25">
      <c r="A1383" s="32" t="str">
        <f>IF(Weighting!$P$15&gt;0,B1383,"")</f>
        <v/>
      </c>
      <c r="B1383" t="e">
        <f>Weighting!$C$15</f>
        <v>#DIV/0!</v>
      </c>
      <c r="C1383" t="e">
        <f>Weighting!$F$15</f>
        <v>#NUM!</v>
      </c>
      <c r="D1383" t="e">
        <f>IF(C1383=1,'Data Transformation'!$G$3+0.5*'Data Transformation'!$W$25,IF(C1384=1,D1384-'Data Transformation'!$W$25,FALSE))</f>
        <v>#NUM!</v>
      </c>
      <c r="E1383">
        <f t="array" ref="E1383">IF(ISLOGICAL(D1383),"",FREQUENCY(IF('Data Transformation'!$B$425:$B$8425='Bin Analysis'!$B1371,'Data Transformation'!$G$425:$G$8425),D1383))</f>
        <v>2001</v>
      </c>
      <c r="F1383">
        <f t="shared" si="171"/>
        <v>0</v>
      </c>
      <c r="G1383">
        <f>Weighting!$H$15</f>
        <v>0</v>
      </c>
      <c r="H1383">
        <f t="array" ref="H1383">FREQUENCY(IF('Data Transformation'!$B$4:$B$8425=B1371,'Data Transformation'!$G$4:$G$8425),'Bin Analysis'!$B1383)</f>
        <v>2073</v>
      </c>
      <c r="I1383">
        <f t="shared" si="172"/>
        <v>0</v>
      </c>
      <c r="J1383">
        <f t="shared" si="173"/>
        <v>0</v>
      </c>
      <c r="K1383">
        <f>J1383*Weighting!$W$15</f>
        <v>0</v>
      </c>
      <c r="M1383" s="14"/>
    </row>
    <row r="1384" spans="1:13" x14ac:dyDescent="0.25">
      <c r="A1384" s="32" t="str">
        <f>IF(Weighting!$P$16&gt;0,B1384,"")</f>
        <v/>
      </c>
      <c r="B1384" t="e">
        <f>Weighting!$C$16</f>
        <v>#DIV/0!</v>
      </c>
      <c r="C1384" t="e">
        <f>Weighting!$F$16</f>
        <v>#NUM!</v>
      </c>
      <c r="D1384" t="e">
        <f>IF(C1384=1,'Data Transformation'!$G$3+0.5*'Data Transformation'!$W$25,IF(C1385=1,D1385-'Data Transformation'!$W$25,FALSE))</f>
        <v>#NUM!</v>
      </c>
      <c r="E1384">
        <f t="array" ref="E1384">IF(ISLOGICAL(D1384),"",FREQUENCY(IF('Data Transformation'!$B$425:$B$8425='Bin Analysis'!$B1371,'Data Transformation'!$G$425:$G$8425),D1384))</f>
        <v>2001</v>
      </c>
      <c r="F1384">
        <f t="shared" si="171"/>
        <v>0</v>
      </c>
      <c r="G1384">
        <f>Weighting!$H$16</f>
        <v>0</v>
      </c>
      <c r="H1384">
        <f t="array" ref="H1384">FREQUENCY(IF('Data Transformation'!$B$4:$B$8425=B1371,'Data Transformation'!$G$4:$G$8425),'Bin Analysis'!$B1384)</f>
        <v>2073</v>
      </c>
      <c r="I1384">
        <f t="shared" si="172"/>
        <v>0</v>
      </c>
      <c r="J1384">
        <f t="shared" si="173"/>
        <v>0</v>
      </c>
      <c r="K1384">
        <f>J1384*Weighting!$W$16</f>
        <v>0</v>
      </c>
      <c r="M1384" s="14"/>
    </row>
    <row r="1385" spans="1:13" x14ac:dyDescent="0.25">
      <c r="A1385" s="32" t="str">
        <f>IF(Weighting!$P$17&gt;0,B1385,"")</f>
        <v/>
      </c>
      <c r="B1385" t="e">
        <f>Weighting!$C$17</f>
        <v>#DIV/0!</v>
      </c>
      <c r="C1385" t="e">
        <f>Weighting!$F$17</f>
        <v>#NUM!</v>
      </c>
      <c r="D1385" t="e">
        <f>IF(C1385=1,'Data Transformation'!$G$3+0.5*'Data Transformation'!$W$25,IF(C1386=1,D1386-'Data Transformation'!$W$25,FALSE))</f>
        <v>#NUM!</v>
      </c>
      <c r="E1385">
        <f t="array" ref="E1385">IF(ISLOGICAL(D1385),"",FREQUENCY(IF('Data Transformation'!$B$425:$B$8425='Bin Analysis'!$B1371,'Data Transformation'!$G$425:$G$8425),D1385))</f>
        <v>2001</v>
      </c>
      <c r="F1385">
        <f t="shared" si="171"/>
        <v>0</v>
      </c>
      <c r="G1385">
        <f>Weighting!$H$17</f>
        <v>0</v>
      </c>
      <c r="H1385">
        <f t="array" ref="H1385">FREQUENCY(IF('Data Transformation'!$B$4:$B$8425=B1371,'Data Transformation'!$G$4:$G$8425),'Bin Analysis'!$B1385)</f>
        <v>2073</v>
      </c>
      <c r="I1385">
        <f t="shared" si="172"/>
        <v>0</v>
      </c>
      <c r="J1385">
        <f t="shared" si="173"/>
        <v>0</v>
      </c>
      <c r="K1385">
        <f>J1385*Weighting!$W$17</f>
        <v>0</v>
      </c>
      <c r="M1385" s="14"/>
    </row>
    <row r="1386" spans="1:13" x14ac:dyDescent="0.25">
      <c r="A1386" s="32" t="str">
        <f>IF(Weighting!$P$18&gt;0,B1386,"")</f>
        <v/>
      </c>
      <c r="B1386" t="e">
        <f>Weighting!$C$18</f>
        <v>#DIV/0!</v>
      </c>
      <c r="C1386" t="e">
        <f>Weighting!$F$18</f>
        <v>#NUM!</v>
      </c>
      <c r="D1386" t="e">
        <f>IF(C1386=1,'Data Transformation'!$G$3+0.5*'Data Transformation'!$W$25,IF(C1387=1,D1387-'Data Transformation'!$W$25,FALSE))</f>
        <v>#NUM!</v>
      </c>
      <c r="E1386">
        <f t="array" ref="E1386">IF(ISLOGICAL(D1386),"",FREQUENCY(IF('Data Transformation'!$B$425:$B$8425='Bin Analysis'!$B1371,'Data Transformation'!$G$425:$G$8425),D1386))</f>
        <v>2001</v>
      </c>
      <c r="F1386">
        <f t="shared" si="171"/>
        <v>0</v>
      </c>
      <c r="G1386">
        <f>Weighting!$H$18</f>
        <v>0</v>
      </c>
      <c r="H1386">
        <f t="array" ref="H1386">FREQUENCY(IF('Data Transformation'!$B$4:$B$8425=B1371,'Data Transformation'!$G$4:$G$8425),'Bin Analysis'!$B1386)</f>
        <v>2073</v>
      </c>
      <c r="I1386">
        <f t="shared" si="172"/>
        <v>0</v>
      </c>
      <c r="J1386">
        <f t="shared" si="173"/>
        <v>0</v>
      </c>
      <c r="K1386">
        <f>J1386*Weighting!$W$18</f>
        <v>0</v>
      </c>
      <c r="M1386" s="14"/>
    </row>
    <row r="1387" spans="1:13" x14ac:dyDescent="0.25">
      <c r="A1387" s="32" t="str">
        <f>IF(Weighting!$P$19&gt;0,B1387,"")</f>
        <v/>
      </c>
      <c r="B1387" t="e">
        <f>Weighting!$C$19</f>
        <v>#DIV/0!</v>
      </c>
      <c r="C1387" t="e">
        <f>Weighting!$F$19</f>
        <v>#NUM!</v>
      </c>
      <c r="D1387" t="e">
        <f>IF(C1387=1,'Data Transformation'!$G$3+0.5*'Data Transformation'!$W$25,IF(C1388=1,D1388-'Data Transformation'!$W$25,FALSE))</f>
        <v>#NUM!</v>
      </c>
      <c r="E1387">
        <f t="array" ref="E1387">IF(ISLOGICAL(D1387),"",FREQUENCY(IF('Data Transformation'!$B$425:$B$8425='Bin Analysis'!$B1371,'Data Transformation'!$G$425:$G$8425),D1387))</f>
        <v>2001</v>
      </c>
      <c r="F1387">
        <f t="shared" si="171"/>
        <v>0</v>
      </c>
      <c r="G1387">
        <f>Weighting!$H$19</f>
        <v>0</v>
      </c>
      <c r="H1387">
        <f t="array" ref="H1387">FREQUENCY(IF('Data Transformation'!$B$4:$B$8425=B1371,'Data Transformation'!$G$4:$G$8425),'Bin Analysis'!$B1387)</f>
        <v>2073</v>
      </c>
      <c r="I1387">
        <f t="shared" si="172"/>
        <v>0</v>
      </c>
      <c r="J1387">
        <f t="shared" si="173"/>
        <v>0</v>
      </c>
      <c r="K1387">
        <f>J1387*Weighting!$W$19</f>
        <v>0</v>
      </c>
      <c r="M1387" s="14"/>
    </row>
    <row r="1388" spans="1:13" x14ac:dyDescent="0.25">
      <c r="A1388" s="32" t="str">
        <f>IF(Weighting!$P$20&gt;0,B1388,"")</f>
        <v/>
      </c>
      <c r="B1388" t="e">
        <f>Weighting!$C$20</f>
        <v>#DIV/0!</v>
      </c>
      <c r="C1388" t="e">
        <f>Weighting!$F$20</f>
        <v>#NUM!</v>
      </c>
      <c r="D1388" t="e">
        <f>IF(C1388=1,'Data Transformation'!$G$3+0.5*'Data Transformation'!$W$25,IF(C1389=1,D1389-'Data Transformation'!$W$25,FALSE))</f>
        <v>#NUM!</v>
      </c>
      <c r="E1388">
        <f t="array" ref="E1388">IF(ISLOGICAL(D1388),"",FREQUENCY(IF('Data Transformation'!$B$425:$B$8425='Bin Analysis'!$B1371,'Data Transformation'!$G$425:$G$8425),D1388))</f>
        <v>2001</v>
      </c>
      <c r="F1388">
        <f t="shared" si="171"/>
        <v>0</v>
      </c>
      <c r="G1388">
        <f>Weighting!$H$20</f>
        <v>0</v>
      </c>
      <c r="H1388">
        <f t="array" ref="H1388">FREQUENCY(IF('Data Transformation'!$B$4:$B$8425=B1371,'Data Transformation'!$G$4:$G$8425),'Bin Analysis'!$B1388)</f>
        <v>2073</v>
      </c>
      <c r="I1388">
        <f t="shared" si="172"/>
        <v>0</v>
      </c>
      <c r="J1388">
        <f t="shared" si="173"/>
        <v>0</v>
      </c>
      <c r="K1388">
        <f>J1388*Weighting!$W$20</f>
        <v>0</v>
      </c>
      <c r="M1388" s="14"/>
    </row>
    <row r="1389" spans="1:13" x14ac:dyDescent="0.25">
      <c r="A1389" s="32" t="str">
        <f>IF(Weighting!$P$21&gt;0,B1389,"")</f>
        <v/>
      </c>
      <c r="B1389" t="e">
        <f>Weighting!$C$21</f>
        <v>#DIV/0!</v>
      </c>
      <c r="C1389" t="e">
        <f>Weighting!$F$21</f>
        <v>#NUM!</v>
      </c>
      <c r="D1389" t="e">
        <f>IF(C1389=1,'Data Transformation'!$G$3+0.5*'Data Transformation'!$W$25,IF(C1390=1,D1390-'Data Transformation'!$W$25,FALSE))</f>
        <v>#NUM!</v>
      </c>
      <c r="E1389">
        <f t="array" ref="E1389">IF(ISLOGICAL(D1389),"",FREQUENCY(IF('Data Transformation'!$B$425:$B$8425='Bin Analysis'!$B1371,'Data Transformation'!$G$425:$G$8425),D1389))</f>
        <v>2001</v>
      </c>
      <c r="F1389">
        <f t="shared" si="171"/>
        <v>0</v>
      </c>
      <c r="G1389">
        <f>Weighting!$H$21</f>
        <v>0</v>
      </c>
      <c r="H1389">
        <f t="array" ref="H1389">FREQUENCY(IF('Data Transformation'!$B$4:$B$8425=B1371,'Data Transformation'!$G$4:$G$8425),'Bin Analysis'!$B1389)</f>
        <v>2073</v>
      </c>
      <c r="I1389">
        <f t="shared" si="172"/>
        <v>0</v>
      </c>
      <c r="J1389">
        <f t="shared" si="173"/>
        <v>0</v>
      </c>
      <c r="K1389">
        <f>J1389*Weighting!$W$21</f>
        <v>0</v>
      </c>
      <c r="M1389" s="14"/>
    </row>
    <row r="1390" spans="1:13" x14ac:dyDescent="0.25">
      <c r="A1390" s="32" t="str">
        <f>IF(Weighting!$P$22&gt;0,B1390,"")</f>
        <v/>
      </c>
      <c r="B1390" t="e">
        <f>Weighting!$C$22</f>
        <v>#DIV/0!</v>
      </c>
      <c r="C1390" t="e">
        <f>Weighting!$F$22</f>
        <v>#NUM!</v>
      </c>
      <c r="D1390" t="e">
        <f>IF(C1390=1,'Data Transformation'!$G$3+0.5*'Data Transformation'!$W$25,IF(C1391=1,D1391-'Data Transformation'!$W$25,FALSE))</f>
        <v>#NUM!</v>
      </c>
      <c r="E1390">
        <f t="array" ref="E1390">IF(ISLOGICAL(D1390),"",FREQUENCY(IF('Data Transformation'!$B$425:$B$8425='Bin Analysis'!$B1371,'Data Transformation'!$G$425:$G$8425),D1390))</f>
        <v>2001</v>
      </c>
      <c r="F1390">
        <f t="shared" si="171"/>
        <v>0</v>
      </c>
      <c r="G1390">
        <f>Weighting!$H$22</f>
        <v>0</v>
      </c>
      <c r="H1390">
        <f t="array" ref="H1390">FREQUENCY(IF('Data Transformation'!$B$4:$B$8425=B1371,'Data Transformation'!$G$4:$G$8425),'Bin Analysis'!$B1390)</f>
        <v>2073</v>
      </c>
      <c r="I1390">
        <f t="shared" si="172"/>
        <v>0</v>
      </c>
      <c r="J1390">
        <f t="shared" si="173"/>
        <v>0</v>
      </c>
      <c r="K1390">
        <f>J1390*Weighting!$W$22</f>
        <v>0</v>
      </c>
      <c r="M1390" s="14"/>
    </row>
    <row r="1391" spans="1:13" x14ac:dyDescent="0.25">
      <c r="A1391" s="32" t="str">
        <f>IF(Weighting!$P$23&gt;0,B1391,"")</f>
        <v/>
      </c>
      <c r="B1391" t="e">
        <f>Weighting!$C$23</f>
        <v>#DIV/0!</v>
      </c>
      <c r="C1391" t="e">
        <f>Weighting!$F$23</f>
        <v>#NUM!</v>
      </c>
      <c r="D1391" t="e">
        <f>IF(C1391=1,'Data Transformation'!$G$3+0.5*'Data Transformation'!$W$25,IF(C1392=1,D1392-'Data Transformation'!$W$25,FALSE))</f>
        <v>#NUM!</v>
      </c>
      <c r="E1391">
        <f t="array" ref="E1391">IF(ISLOGICAL(D1391),"",FREQUENCY(IF('Data Transformation'!$B$425:$B$8425='Bin Analysis'!$B1371,'Data Transformation'!$G$425:$G$8425),D1391))</f>
        <v>2001</v>
      </c>
      <c r="F1391">
        <f t="shared" si="171"/>
        <v>0</v>
      </c>
      <c r="G1391">
        <f>Weighting!$H$23</f>
        <v>0</v>
      </c>
      <c r="H1391">
        <f t="array" ref="H1391">FREQUENCY(IF('Data Transformation'!$B$4:$B$8425=B1371,'Data Transformation'!$G$4:$G$8425),'Bin Analysis'!$B1391)</f>
        <v>2073</v>
      </c>
      <c r="I1391">
        <f t="shared" si="172"/>
        <v>0</v>
      </c>
      <c r="J1391">
        <f t="shared" si="173"/>
        <v>0</v>
      </c>
      <c r="K1391">
        <f>J1391*Weighting!$W$23</f>
        <v>0</v>
      </c>
      <c r="M1391" s="14"/>
    </row>
    <row r="1392" spans="1:13" x14ac:dyDescent="0.25">
      <c r="A1392" s="32" t="str">
        <f>IF(Weighting!$P$24&gt;0,B1392,"")</f>
        <v/>
      </c>
      <c r="B1392" t="e">
        <f>Weighting!$C$24</f>
        <v>#DIV/0!</v>
      </c>
      <c r="C1392" t="e">
        <f>Weighting!$F$24</f>
        <v>#NUM!</v>
      </c>
      <c r="D1392" t="e">
        <f>IF(C1392=1,'Data Transformation'!$G$3+0.5*'Data Transformation'!$W$25,IF(C1393=1,D1393-'Data Transformation'!$W$25,FALSE))</f>
        <v>#NUM!</v>
      </c>
      <c r="E1392">
        <f t="array" ref="E1392">IF(ISLOGICAL(D1392),"",FREQUENCY(IF('Data Transformation'!$B$425:$B$8425='Bin Analysis'!$B1371,'Data Transformation'!$G$425:$G$8425),D1392))</f>
        <v>2001</v>
      </c>
      <c r="F1392">
        <f t="shared" si="171"/>
        <v>0</v>
      </c>
      <c r="G1392">
        <f>Weighting!$H$24</f>
        <v>0</v>
      </c>
      <c r="H1392">
        <f t="array" ref="H1392">FREQUENCY(IF('Data Transformation'!$B$4:$B$8425=B1371,'Data Transformation'!$G$4:$G$8425),'Bin Analysis'!$B1392)</f>
        <v>2073</v>
      </c>
      <c r="I1392">
        <f t="shared" si="172"/>
        <v>0</v>
      </c>
      <c r="J1392">
        <f t="shared" si="173"/>
        <v>0</v>
      </c>
      <c r="K1392">
        <f>J1392*Weighting!$W$24</f>
        <v>0</v>
      </c>
      <c r="M1392" s="14"/>
    </row>
    <row r="1393" spans="1:25" x14ac:dyDescent="0.25">
      <c r="A1393" s="32" t="str">
        <f>IF(Weighting!$P$25&gt;0,B1393,"")</f>
        <v/>
      </c>
      <c r="B1393" t="e">
        <f>Weighting!$C$25</f>
        <v>#DIV/0!</v>
      </c>
      <c r="C1393" t="e">
        <f>Weighting!$F$25</f>
        <v>#NUM!</v>
      </c>
      <c r="D1393" t="e">
        <f>IF(C1393=1,'Data Transformation'!$G$3+0.5*'Data Transformation'!$W$25,IF(C1394=1,D1394-'Data Transformation'!$W$25,FALSE))</f>
        <v>#NUM!</v>
      </c>
      <c r="E1393">
        <f t="array" ref="E1393">IF(ISLOGICAL(D1393),"",FREQUENCY(IF('Data Transformation'!$B$425:$B$8425='Bin Analysis'!$B1371,'Data Transformation'!$G$425:$G$8425),D1393))</f>
        <v>2001</v>
      </c>
      <c r="F1393">
        <f t="shared" si="171"/>
        <v>0</v>
      </c>
      <c r="G1393">
        <f>Weighting!$H$25</f>
        <v>0</v>
      </c>
      <c r="H1393">
        <f t="array" ref="H1393">FREQUENCY(IF('Data Transformation'!$B$4:$B$8425=B1371,'Data Transformation'!$G$4:$G$8425),'Bin Analysis'!$B1393)</f>
        <v>2073</v>
      </c>
      <c r="I1393">
        <f t="shared" si="172"/>
        <v>0</v>
      </c>
      <c r="J1393">
        <f t="shared" si="173"/>
        <v>0</v>
      </c>
      <c r="K1393">
        <f>J1393*Weighting!$W$25</f>
        <v>0</v>
      </c>
      <c r="M1393" s="14"/>
    </row>
    <row r="1394" spans="1:25" x14ac:dyDescent="0.25">
      <c r="O1394"/>
      <c r="P1394"/>
      <c r="Q1394"/>
      <c r="R1394"/>
    </row>
    <row r="1395" spans="1:25" ht="23.25" x14ac:dyDescent="0.35">
      <c r="A1395" s="21" t="s">
        <v>0</v>
      </c>
      <c r="B1395" s="21" t="str">
        <f>IFERROR(VLOOKUP(C1395,'Data Transformation'!$L$6:$M$426,2,FALSE),"")</f>
        <v/>
      </c>
      <c r="C1395" s="21">
        <f>C1371+1</f>
        <v>58</v>
      </c>
      <c r="D1395" s="21"/>
      <c r="E1395" s="21"/>
      <c r="F1395" s="21"/>
      <c r="G1395" s="21"/>
      <c r="H1395" s="22"/>
      <c r="I1395" s="22"/>
      <c r="J1395" s="22"/>
      <c r="K1395" s="21"/>
      <c r="L1395" s="21" t="str">
        <f>B1395</f>
        <v/>
      </c>
      <c r="M1395" s="23" t="e">
        <f>INDEX('Data Transformation'!$O$4:$O$424,MATCH($B1395,'Data Transformation'!$M$4:$M$424,0),MATCH($M$2,'Data Transformation'!$O$3,0))</f>
        <v>#N/A</v>
      </c>
      <c r="N1395" s="27" t="e">
        <f>IF('Input and Summary Results'!$J$16="minimum",'Bin Analysis'!X1396/(M1395-1),'Bin Analysis'!Y1395/('Bin Analysis'!M1395-1))</f>
        <v>#N/A</v>
      </c>
      <c r="O1395" s="27" t="e">
        <f>IF(M1395=FALSE,NA(),(VLOOKUP(1,C1398:K1417,4,FALSE))/(M1395-1))</f>
        <v>#N/A</v>
      </c>
      <c r="P1395" s="27" t="e">
        <f>IF(M1395=FALSE,NA(),SUM(J1398:J1417)/Weighting!$S$5)</f>
        <v>#N/A</v>
      </c>
      <c r="Q1395" s="27" t="e">
        <f>IF(M1395=FALSE,NA(),SUM(K1398:K1417)/Weighting!$S$6)</f>
        <v>#N/A</v>
      </c>
      <c r="R1395" s="27" t="e">
        <f>IF(M1395=FALSE,NA(),(VLOOKUP(1,G1398:K1417,3,FALSE))/(M1395-1))</f>
        <v>#N/A</v>
      </c>
      <c r="S1395" s="22" t="e">
        <f>IF(M1395=FALSE,NA(),IF(SUM(J1398:J1417)=2,"yes","no"))</f>
        <v>#N/A</v>
      </c>
      <c r="X1395" s="2" cm="2">
        <f t="array" ref="X1395:X1396">FREQUENCY(IF('Data Transformation'!$B$425:$B$6424='Bin Analysis'!L1395,'Data Transformation'!$G$425:$G$6424),'Data Transformation'!$U$11)</f>
        <v>0</v>
      </c>
      <c r="Y1395" s="2" cm="2">
        <f t="array" ref="Y1395:Y1396">FREQUENCY(IF('Data Transformation'!$B$425:$B$6424='Bin Analysis'!L1395,'Data Transformation'!$G$425:$G$6424),'Data Transformation'!$U$12)</f>
        <v>0</v>
      </c>
    </row>
    <row r="1396" spans="1:25" x14ac:dyDescent="0.25">
      <c r="A1396" s="14" t="s">
        <v>67</v>
      </c>
      <c r="B1396" t="s">
        <v>47</v>
      </c>
      <c r="C1396" t="s">
        <v>5</v>
      </c>
      <c r="D1396" t="s">
        <v>100</v>
      </c>
      <c r="E1396" t="s">
        <v>101</v>
      </c>
      <c r="F1396" t="s">
        <v>102</v>
      </c>
      <c r="G1396" t="s">
        <v>70</v>
      </c>
      <c r="H1396" t="s">
        <v>31</v>
      </c>
      <c r="I1396" t="s">
        <v>32</v>
      </c>
      <c r="J1396" t="s">
        <v>46</v>
      </c>
      <c r="K1396" s="14" t="s">
        <v>45</v>
      </c>
      <c r="M1396" s="14"/>
      <c r="X1396" s="2">
        <v>0</v>
      </c>
      <c r="Y1396" s="2">
        <v>0</v>
      </c>
    </row>
    <row r="1397" spans="1:25" x14ac:dyDescent="0.25">
      <c r="A1397" s="32"/>
      <c r="D1397" t="e">
        <f>IF(C1397=1,'Data Transformation'!$G$3+0.5*'Data Transformation'!$W$25,IF(C1398=1,D1398-'Data Transformation'!$W$25,FALSE))</f>
        <v>#NUM!</v>
      </c>
      <c r="E1397">
        <f t="array" ref="E1397">IF(ISLOGICAL(D1397),"",FREQUENCY(IF('Data Transformation'!$B$425:$B$8425='Bin Analysis'!$B1395,'Data Transformation'!$G$425:$G$8425),D1397))</f>
        <v>2001</v>
      </c>
      <c r="F1397" t="e">
        <f>IF(ISLOGICAL(D1397),"",E1397-E1396)</f>
        <v>#VALUE!</v>
      </c>
      <c r="M1397" s="14"/>
    </row>
    <row r="1398" spans="1:25" x14ac:dyDescent="0.25">
      <c r="A1398" s="32" t="e">
        <f>IF(Weighting!$P$6&gt;0,B1398,"")</f>
        <v>#NUM!</v>
      </c>
      <c r="B1398" t="e">
        <f>Weighting!$C$6</f>
        <v>#DIV/0!</v>
      </c>
      <c r="C1398" t="e">
        <f>Weighting!$F$6</f>
        <v>#NUM!</v>
      </c>
      <c r="D1398" t="e">
        <f>IF(C1398=1,'Data Transformation'!$G$3+0.5*'Data Transformation'!$W$25,IF(C1399=1,D1399-'Data Transformation'!$W$25,FALSE))</f>
        <v>#NUM!</v>
      </c>
      <c r="E1398">
        <f t="array" ref="E1398">IF(ISLOGICAL(D1398),"",FREQUENCY(IF('Data Transformation'!$B$425:$B$8425='Bin Analysis'!$B1395,'Data Transformation'!$G$425:$G$8425),D1398))</f>
        <v>2001</v>
      </c>
      <c r="F1398">
        <f>IF(ISLOGICAL(D1398),"",E1398-E1397)</f>
        <v>0</v>
      </c>
      <c r="G1398">
        <f>Weighting!$H$6</f>
        <v>1</v>
      </c>
      <c r="H1398">
        <f t="array" ref="H1398">FREQUENCY(IF('Data Transformation'!$B$4:$B$8425=B1395,'Data Transformation'!$G$4:$G$8425),'Bin Analysis'!$B1398)</f>
        <v>2073</v>
      </c>
      <c r="I1398">
        <f>H1398-H1397</f>
        <v>2073</v>
      </c>
      <c r="J1398">
        <f>IF(I1398=0,0,1)</f>
        <v>1</v>
      </c>
      <c r="K1398" t="e">
        <f>J1398*Weighting!$W$6</f>
        <v>#NUM!</v>
      </c>
      <c r="M1398" s="14"/>
    </row>
    <row r="1399" spans="1:25" x14ac:dyDescent="0.25">
      <c r="A1399" s="32" t="str">
        <f>IF(Weighting!$P$7&gt;0,B1399,"")</f>
        <v/>
      </c>
      <c r="B1399" t="e">
        <f>Weighting!$C$7</f>
        <v>#DIV/0!</v>
      </c>
      <c r="C1399" t="e">
        <f>Weighting!$F$7</f>
        <v>#NUM!</v>
      </c>
      <c r="D1399" t="e">
        <f>IF(C1399=1,'Data Transformation'!$G$3+0.5*'Data Transformation'!$W$25,IF(C1400=1,D1400-'Data Transformation'!$W$25,FALSE))</f>
        <v>#NUM!</v>
      </c>
      <c r="E1399">
        <f t="array" ref="E1399">IF(ISLOGICAL(D1399),"",FREQUENCY(IF('Data Transformation'!$B$425:$B$8425='Bin Analysis'!$B1395,'Data Transformation'!$G$425:$G$8425),D1399))</f>
        <v>2001</v>
      </c>
      <c r="F1399">
        <f t="shared" ref="F1399:F1417" si="174">IF(ISLOGICAL(D1399),"",E1399-E1398)</f>
        <v>0</v>
      </c>
      <c r="G1399">
        <f>Weighting!$H$7</f>
        <v>0</v>
      </c>
      <c r="H1399">
        <f t="array" ref="H1399">FREQUENCY(IF('Data Transformation'!$B$4:$B$8425=B1395,'Data Transformation'!$G$4:$G$8425),'Bin Analysis'!$B1399)</f>
        <v>2073</v>
      </c>
      <c r="I1399">
        <f t="shared" ref="I1399:I1417" si="175">H1399-H1398</f>
        <v>0</v>
      </c>
      <c r="J1399">
        <f>IF(I1399=0,0,1)</f>
        <v>0</v>
      </c>
      <c r="K1399">
        <f>J1399*Weighting!$W$7</f>
        <v>0</v>
      </c>
      <c r="M1399" s="14"/>
    </row>
    <row r="1400" spans="1:25" x14ac:dyDescent="0.25">
      <c r="A1400" s="32" t="str">
        <f>IF(Weighting!$P$8&gt;0,B1400,"")</f>
        <v/>
      </c>
      <c r="B1400" t="e">
        <f>Weighting!$C$8</f>
        <v>#DIV/0!</v>
      </c>
      <c r="C1400" t="e">
        <f>Weighting!$F$8</f>
        <v>#NUM!</v>
      </c>
      <c r="D1400" t="e">
        <f>IF(C1400=1,'Data Transformation'!$G$3+0.5*'Data Transformation'!$W$25,IF(C1401=1,D1401-'Data Transformation'!$W$25,FALSE))</f>
        <v>#NUM!</v>
      </c>
      <c r="E1400">
        <f t="array" ref="E1400">IF(ISLOGICAL(D1400),"",FREQUENCY(IF('Data Transformation'!$B$425:$B$8425='Bin Analysis'!$B1395,'Data Transformation'!$G$425:$G$8425),D1400))</f>
        <v>2001</v>
      </c>
      <c r="F1400">
        <f t="shared" si="174"/>
        <v>0</v>
      </c>
      <c r="G1400">
        <f>Weighting!$H$8</f>
        <v>0</v>
      </c>
      <c r="H1400">
        <f t="array" ref="H1400">FREQUENCY(IF('Data Transformation'!$B$4:$B$8425=B1395,'Data Transformation'!$G$4:$G$8425),'Bin Analysis'!$B1400)</f>
        <v>2073</v>
      </c>
      <c r="I1400">
        <f t="shared" si="175"/>
        <v>0</v>
      </c>
      <c r="J1400">
        <f t="shared" ref="J1400:J1417" si="176">IF(I1400=0,0,1)</f>
        <v>0</v>
      </c>
      <c r="K1400">
        <f>J1400*Weighting!$W$8</f>
        <v>0</v>
      </c>
      <c r="M1400" s="14"/>
    </row>
    <row r="1401" spans="1:25" x14ac:dyDescent="0.25">
      <c r="A1401" s="32" t="str">
        <f>IF(Weighting!$P$9&gt;0,B1401,"")</f>
        <v/>
      </c>
      <c r="B1401" s="50" t="e">
        <f>Weighting!$C$9</f>
        <v>#DIV/0!</v>
      </c>
      <c r="C1401" t="e">
        <f>Weighting!$F$9</f>
        <v>#NUM!</v>
      </c>
      <c r="D1401" t="e">
        <f>IF(C1401=1,'Data Transformation'!$G$3+0.5*'Data Transformation'!$W$25,IF(C1402=1,D1402-'Data Transformation'!$W$25,FALSE))</f>
        <v>#NUM!</v>
      </c>
      <c r="E1401">
        <f t="array" ref="E1401">IF(ISLOGICAL(D1401),"",FREQUENCY(IF('Data Transformation'!$B$425:$B$8425='Bin Analysis'!$B1395,'Data Transformation'!$G$425:$G$8425),D1401))</f>
        <v>2001</v>
      </c>
      <c r="F1401">
        <f t="shared" si="174"/>
        <v>0</v>
      </c>
      <c r="G1401">
        <f>Weighting!$H$9</f>
        <v>0</v>
      </c>
      <c r="H1401">
        <f t="array" ref="H1401">FREQUENCY(IF('Data Transformation'!$B$4:$B$8425=B1395,'Data Transformation'!$G$4:$G$8425),'Bin Analysis'!$B1401)</f>
        <v>2073</v>
      </c>
      <c r="I1401">
        <f t="shared" si="175"/>
        <v>0</v>
      </c>
      <c r="J1401">
        <f t="shared" si="176"/>
        <v>0</v>
      </c>
      <c r="K1401">
        <f>J1401*Weighting!$W$9</f>
        <v>0</v>
      </c>
      <c r="M1401" s="14"/>
    </row>
    <row r="1402" spans="1:25" x14ac:dyDescent="0.25">
      <c r="A1402" s="32" t="str">
        <f>IF(Weighting!$P$10&gt;0,B1402,"")</f>
        <v/>
      </c>
      <c r="B1402" t="e">
        <f>Weighting!$C$10</f>
        <v>#DIV/0!</v>
      </c>
      <c r="C1402" t="e">
        <f>Weighting!$F$10</f>
        <v>#NUM!</v>
      </c>
      <c r="D1402" t="e">
        <f>IF(C1402=1,'Data Transformation'!$G$3+0.5*'Data Transformation'!$W$25,IF(C1403=1,D1403-'Data Transformation'!$W$25,FALSE))</f>
        <v>#NUM!</v>
      </c>
      <c r="E1402">
        <f t="array" ref="E1402">IF(ISLOGICAL(D1402),"",FREQUENCY(IF('Data Transformation'!$B$425:$B$8425='Bin Analysis'!$B1395,'Data Transformation'!$G$425:$G$8425),D1402))</f>
        <v>2001</v>
      </c>
      <c r="F1402">
        <f t="shared" si="174"/>
        <v>0</v>
      </c>
      <c r="G1402">
        <f>Weighting!$H$10</f>
        <v>0</v>
      </c>
      <c r="H1402">
        <f t="array" ref="H1402">FREQUENCY(IF('Data Transformation'!$B$4:$B$8425=B1395,'Data Transformation'!$G$4:$G$8425),'Bin Analysis'!$B1402)</f>
        <v>2073</v>
      </c>
      <c r="I1402">
        <f t="shared" si="175"/>
        <v>0</v>
      </c>
      <c r="J1402">
        <f t="shared" si="176"/>
        <v>0</v>
      </c>
      <c r="K1402">
        <f>J1402*Weighting!$W$10</f>
        <v>0</v>
      </c>
      <c r="M1402" s="14"/>
    </row>
    <row r="1403" spans="1:25" x14ac:dyDescent="0.25">
      <c r="A1403" s="32" t="str">
        <f>IF(Weighting!$P$11&gt;0,B1403,"")</f>
        <v/>
      </c>
      <c r="B1403" t="e">
        <f>Weighting!$C$11</f>
        <v>#DIV/0!</v>
      </c>
      <c r="C1403" t="e">
        <f>Weighting!$F$11</f>
        <v>#NUM!</v>
      </c>
      <c r="D1403" t="e">
        <f>IF(C1403=1,'Data Transformation'!$G$3+0.5*'Data Transformation'!$W$25,IF(C1404=1,D1404-'Data Transformation'!$W$25,FALSE))</f>
        <v>#NUM!</v>
      </c>
      <c r="E1403">
        <f t="array" ref="E1403">IF(ISLOGICAL(D1403),"",FREQUENCY(IF('Data Transformation'!$B$425:$B$8425='Bin Analysis'!$B1395,'Data Transformation'!$G$425:$G$8425),D1403))</f>
        <v>2001</v>
      </c>
      <c r="F1403">
        <f t="shared" si="174"/>
        <v>0</v>
      </c>
      <c r="G1403">
        <f>Weighting!$H$11</f>
        <v>0</v>
      </c>
      <c r="H1403">
        <f t="array" ref="H1403">FREQUENCY(IF('Data Transformation'!$B$4:$B$8425=B1395,'Data Transformation'!$G$4:$G$8425),'Bin Analysis'!$B1403)</f>
        <v>2073</v>
      </c>
      <c r="I1403">
        <f t="shared" si="175"/>
        <v>0</v>
      </c>
      <c r="J1403">
        <f t="shared" si="176"/>
        <v>0</v>
      </c>
      <c r="K1403">
        <f>J1403*Weighting!$W$11</f>
        <v>0</v>
      </c>
      <c r="M1403" s="14"/>
    </row>
    <row r="1404" spans="1:25" x14ac:dyDescent="0.25">
      <c r="A1404" s="32" t="str">
        <f>IF(Weighting!$P$12&gt;0,B1404,"")</f>
        <v/>
      </c>
      <c r="B1404" t="e">
        <f>Weighting!$C$12</f>
        <v>#DIV/0!</v>
      </c>
      <c r="C1404" t="e">
        <f>Weighting!$F$12</f>
        <v>#NUM!</v>
      </c>
      <c r="D1404" t="e">
        <f>IF(C1404=1,'Data Transformation'!$G$3+0.5*'Data Transformation'!$W$25,IF(C1405=1,D1405-'Data Transformation'!$W$25,FALSE))</f>
        <v>#NUM!</v>
      </c>
      <c r="E1404">
        <f t="array" ref="E1404">IF(ISLOGICAL(D1404),"",FREQUENCY(IF('Data Transformation'!$B$425:$B$8425='Bin Analysis'!$B1395,'Data Transformation'!$G$425:$G$8425),D1404))</f>
        <v>2001</v>
      </c>
      <c r="F1404">
        <f t="shared" si="174"/>
        <v>0</v>
      </c>
      <c r="G1404">
        <f>Weighting!$H$12</f>
        <v>0</v>
      </c>
      <c r="H1404">
        <f t="array" ref="H1404">FREQUENCY(IF('Data Transformation'!$B$4:$B$8425=B1395,'Data Transformation'!$G$4:$G$8425),'Bin Analysis'!$B1404)</f>
        <v>2073</v>
      </c>
      <c r="I1404">
        <f t="shared" si="175"/>
        <v>0</v>
      </c>
      <c r="J1404">
        <f t="shared" si="176"/>
        <v>0</v>
      </c>
      <c r="K1404">
        <f>J1404*Weighting!$W$12</f>
        <v>0</v>
      </c>
      <c r="M1404" s="14"/>
    </row>
    <row r="1405" spans="1:25" x14ac:dyDescent="0.25">
      <c r="A1405" s="32" t="str">
        <f>IF(Weighting!$P$13&gt;0,B1405,"")</f>
        <v/>
      </c>
      <c r="B1405" t="e">
        <f>Weighting!$C$13</f>
        <v>#DIV/0!</v>
      </c>
      <c r="C1405" t="e">
        <f>Weighting!$F$13</f>
        <v>#NUM!</v>
      </c>
      <c r="D1405" t="e">
        <f>IF(C1405=1,'Data Transformation'!$G$3+0.5*'Data Transformation'!$W$25,IF(C1406=1,D1406-'Data Transformation'!$W$25,FALSE))</f>
        <v>#NUM!</v>
      </c>
      <c r="E1405">
        <f t="array" ref="E1405">IF(ISLOGICAL(D1405),"",FREQUENCY(IF('Data Transformation'!$B$425:$B$8425='Bin Analysis'!$B1395,'Data Transformation'!$G$425:$G$8425),D1405))</f>
        <v>2001</v>
      </c>
      <c r="F1405">
        <f t="shared" si="174"/>
        <v>0</v>
      </c>
      <c r="G1405">
        <f>Weighting!$H$13</f>
        <v>0</v>
      </c>
      <c r="H1405">
        <f t="array" ref="H1405">FREQUENCY(IF('Data Transformation'!$B$4:$B$8425=B1395,'Data Transformation'!$G$4:$G$8425),'Bin Analysis'!$B1405)</f>
        <v>2073</v>
      </c>
      <c r="I1405">
        <f t="shared" si="175"/>
        <v>0</v>
      </c>
      <c r="J1405">
        <f t="shared" si="176"/>
        <v>0</v>
      </c>
      <c r="K1405">
        <f>J1405*Weighting!$W$13</f>
        <v>0</v>
      </c>
      <c r="M1405" s="14"/>
    </row>
    <row r="1406" spans="1:25" x14ac:dyDescent="0.25">
      <c r="A1406" s="32" t="str">
        <f>IF(Weighting!$P$14&gt;0,B1406,"")</f>
        <v/>
      </c>
      <c r="B1406" t="e">
        <f>Weighting!$C$14</f>
        <v>#DIV/0!</v>
      </c>
      <c r="C1406" t="e">
        <f>Weighting!$F$14</f>
        <v>#NUM!</v>
      </c>
      <c r="D1406" t="e">
        <f>IF(C1406=1,'Data Transformation'!$G$3+0.5*'Data Transformation'!$W$25,IF(C1407=1,D1407-'Data Transformation'!$W$25,FALSE))</f>
        <v>#NUM!</v>
      </c>
      <c r="E1406">
        <f t="array" ref="E1406">IF(ISLOGICAL(D1406),"",FREQUENCY(IF('Data Transformation'!$B$425:$B$8425='Bin Analysis'!$B1395,'Data Transformation'!$G$425:$G$8425),D1406))</f>
        <v>2001</v>
      </c>
      <c r="F1406">
        <f t="shared" si="174"/>
        <v>0</v>
      </c>
      <c r="G1406">
        <f>Weighting!$H$14</f>
        <v>0</v>
      </c>
      <c r="H1406">
        <f t="array" ref="H1406">FREQUENCY(IF('Data Transformation'!$B$4:$B$8425=B1395,'Data Transformation'!$G$4:$G$8425),'Bin Analysis'!$B1406)</f>
        <v>2073</v>
      </c>
      <c r="I1406">
        <f t="shared" si="175"/>
        <v>0</v>
      </c>
      <c r="J1406">
        <f t="shared" si="176"/>
        <v>0</v>
      </c>
      <c r="K1406">
        <f>J1406*Weighting!$W$14</f>
        <v>0</v>
      </c>
      <c r="M1406" s="14"/>
    </row>
    <row r="1407" spans="1:25" x14ac:dyDescent="0.25">
      <c r="A1407" s="32" t="str">
        <f>IF(Weighting!$P$15&gt;0,B1407,"")</f>
        <v/>
      </c>
      <c r="B1407" t="e">
        <f>Weighting!$C$15</f>
        <v>#DIV/0!</v>
      </c>
      <c r="C1407" t="e">
        <f>Weighting!$F$15</f>
        <v>#NUM!</v>
      </c>
      <c r="D1407" t="e">
        <f>IF(C1407=1,'Data Transformation'!$G$3+0.5*'Data Transformation'!$W$25,IF(C1408=1,D1408-'Data Transformation'!$W$25,FALSE))</f>
        <v>#NUM!</v>
      </c>
      <c r="E1407">
        <f t="array" ref="E1407">IF(ISLOGICAL(D1407),"",FREQUENCY(IF('Data Transformation'!$B$425:$B$8425='Bin Analysis'!$B1395,'Data Transformation'!$G$425:$G$8425),D1407))</f>
        <v>2001</v>
      </c>
      <c r="F1407">
        <f t="shared" si="174"/>
        <v>0</v>
      </c>
      <c r="G1407">
        <f>Weighting!$H$15</f>
        <v>0</v>
      </c>
      <c r="H1407">
        <f t="array" ref="H1407">FREQUENCY(IF('Data Transformation'!$B$4:$B$8425=B1395,'Data Transformation'!$G$4:$G$8425),'Bin Analysis'!$B1407)</f>
        <v>2073</v>
      </c>
      <c r="I1407">
        <f t="shared" si="175"/>
        <v>0</v>
      </c>
      <c r="J1407">
        <f t="shared" si="176"/>
        <v>0</v>
      </c>
      <c r="K1407">
        <f>J1407*Weighting!$W$15</f>
        <v>0</v>
      </c>
      <c r="M1407" s="14"/>
    </row>
    <row r="1408" spans="1:25" x14ac:dyDescent="0.25">
      <c r="A1408" s="32" t="str">
        <f>IF(Weighting!$P$16&gt;0,B1408,"")</f>
        <v/>
      </c>
      <c r="B1408" t="e">
        <f>Weighting!$C$16</f>
        <v>#DIV/0!</v>
      </c>
      <c r="C1408" t="e">
        <f>Weighting!$F$16</f>
        <v>#NUM!</v>
      </c>
      <c r="D1408" t="e">
        <f>IF(C1408=1,'Data Transformation'!$G$3+0.5*'Data Transformation'!$W$25,IF(C1409=1,D1409-'Data Transformation'!$W$25,FALSE))</f>
        <v>#NUM!</v>
      </c>
      <c r="E1408">
        <f t="array" ref="E1408">IF(ISLOGICAL(D1408),"",FREQUENCY(IF('Data Transformation'!$B$425:$B$8425='Bin Analysis'!$B1395,'Data Transformation'!$G$425:$G$8425),D1408))</f>
        <v>2001</v>
      </c>
      <c r="F1408">
        <f t="shared" si="174"/>
        <v>0</v>
      </c>
      <c r="G1408">
        <f>Weighting!$H$16</f>
        <v>0</v>
      </c>
      <c r="H1408">
        <f t="array" ref="H1408">FREQUENCY(IF('Data Transformation'!$B$4:$B$8425=B1395,'Data Transformation'!$G$4:$G$8425),'Bin Analysis'!$B1408)</f>
        <v>2073</v>
      </c>
      <c r="I1408">
        <f t="shared" si="175"/>
        <v>0</v>
      </c>
      <c r="J1408">
        <f t="shared" si="176"/>
        <v>0</v>
      </c>
      <c r="K1408">
        <f>J1408*Weighting!$W$16</f>
        <v>0</v>
      </c>
      <c r="M1408" s="14"/>
    </row>
    <row r="1409" spans="1:25" x14ac:dyDescent="0.25">
      <c r="A1409" s="32" t="str">
        <f>IF(Weighting!$P$17&gt;0,B1409,"")</f>
        <v/>
      </c>
      <c r="B1409" t="e">
        <f>Weighting!$C$17</f>
        <v>#DIV/0!</v>
      </c>
      <c r="C1409" t="e">
        <f>Weighting!$F$17</f>
        <v>#NUM!</v>
      </c>
      <c r="D1409" t="e">
        <f>IF(C1409=1,'Data Transformation'!$G$3+0.5*'Data Transformation'!$W$25,IF(C1410=1,D1410-'Data Transformation'!$W$25,FALSE))</f>
        <v>#NUM!</v>
      </c>
      <c r="E1409">
        <f t="array" ref="E1409">IF(ISLOGICAL(D1409),"",FREQUENCY(IF('Data Transformation'!$B$425:$B$8425='Bin Analysis'!$B1395,'Data Transformation'!$G$425:$G$8425),D1409))</f>
        <v>2001</v>
      </c>
      <c r="F1409">
        <f t="shared" si="174"/>
        <v>0</v>
      </c>
      <c r="G1409">
        <f>Weighting!$H$17</f>
        <v>0</v>
      </c>
      <c r="H1409">
        <f t="array" ref="H1409">FREQUENCY(IF('Data Transformation'!$B$4:$B$8425=B1395,'Data Transformation'!$G$4:$G$8425),'Bin Analysis'!$B1409)</f>
        <v>2073</v>
      </c>
      <c r="I1409">
        <f t="shared" si="175"/>
        <v>0</v>
      </c>
      <c r="J1409">
        <f t="shared" si="176"/>
        <v>0</v>
      </c>
      <c r="K1409">
        <f>J1409*Weighting!$W$17</f>
        <v>0</v>
      </c>
      <c r="M1409" s="14"/>
    </row>
    <row r="1410" spans="1:25" x14ac:dyDescent="0.25">
      <c r="A1410" s="32" t="str">
        <f>IF(Weighting!$P$18&gt;0,B1410,"")</f>
        <v/>
      </c>
      <c r="B1410" t="e">
        <f>Weighting!$C$18</f>
        <v>#DIV/0!</v>
      </c>
      <c r="C1410" t="e">
        <f>Weighting!$F$18</f>
        <v>#NUM!</v>
      </c>
      <c r="D1410" t="e">
        <f>IF(C1410=1,'Data Transformation'!$G$3+0.5*'Data Transformation'!$W$25,IF(C1411=1,D1411-'Data Transformation'!$W$25,FALSE))</f>
        <v>#NUM!</v>
      </c>
      <c r="E1410">
        <f t="array" ref="E1410">IF(ISLOGICAL(D1410),"",FREQUENCY(IF('Data Transformation'!$B$425:$B$8425='Bin Analysis'!$B1395,'Data Transformation'!$G$425:$G$8425),D1410))</f>
        <v>2001</v>
      </c>
      <c r="F1410">
        <f t="shared" si="174"/>
        <v>0</v>
      </c>
      <c r="G1410">
        <f>Weighting!$H$18</f>
        <v>0</v>
      </c>
      <c r="H1410">
        <f t="array" ref="H1410">FREQUENCY(IF('Data Transformation'!$B$4:$B$8425=B1395,'Data Transformation'!$G$4:$G$8425),'Bin Analysis'!$B1410)</f>
        <v>2073</v>
      </c>
      <c r="I1410">
        <f t="shared" si="175"/>
        <v>0</v>
      </c>
      <c r="J1410">
        <f t="shared" si="176"/>
        <v>0</v>
      </c>
      <c r="K1410">
        <f>J1410*Weighting!$W$18</f>
        <v>0</v>
      </c>
      <c r="M1410" s="14"/>
    </row>
    <row r="1411" spans="1:25" x14ac:dyDescent="0.25">
      <c r="A1411" s="32" t="str">
        <f>IF(Weighting!$P$19&gt;0,B1411,"")</f>
        <v/>
      </c>
      <c r="B1411" t="e">
        <f>Weighting!$C$19</f>
        <v>#DIV/0!</v>
      </c>
      <c r="C1411" t="e">
        <f>Weighting!$F$19</f>
        <v>#NUM!</v>
      </c>
      <c r="D1411" t="e">
        <f>IF(C1411=1,'Data Transformation'!$G$3+0.5*'Data Transformation'!$W$25,IF(C1412=1,D1412-'Data Transformation'!$W$25,FALSE))</f>
        <v>#NUM!</v>
      </c>
      <c r="E1411">
        <f t="array" ref="E1411">IF(ISLOGICAL(D1411),"",FREQUENCY(IF('Data Transformation'!$B$425:$B$8425='Bin Analysis'!$B1395,'Data Transformation'!$G$425:$G$8425),D1411))</f>
        <v>2001</v>
      </c>
      <c r="F1411">
        <f t="shared" si="174"/>
        <v>0</v>
      </c>
      <c r="G1411">
        <f>Weighting!$H$19</f>
        <v>0</v>
      </c>
      <c r="H1411">
        <f t="array" ref="H1411">FREQUENCY(IF('Data Transformation'!$B$4:$B$8425=B1395,'Data Transformation'!$G$4:$G$8425),'Bin Analysis'!$B1411)</f>
        <v>2073</v>
      </c>
      <c r="I1411">
        <f t="shared" si="175"/>
        <v>0</v>
      </c>
      <c r="J1411">
        <f t="shared" si="176"/>
        <v>0</v>
      </c>
      <c r="K1411">
        <f>J1411*Weighting!$W$19</f>
        <v>0</v>
      </c>
      <c r="M1411" s="14"/>
    </row>
    <row r="1412" spans="1:25" x14ac:dyDescent="0.25">
      <c r="A1412" s="32" t="str">
        <f>IF(Weighting!$P$20&gt;0,B1412,"")</f>
        <v/>
      </c>
      <c r="B1412" t="e">
        <f>Weighting!$C$20</f>
        <v>#DIV/0!</v>
      </c>
      <c r="C1412" t="e">
        <f>Weighting!$F$20</f>
        <v>#NUM!</v>
      </c>
      <c r="D1412" t="e">
        <f>IF(C1412=1,'Data Transformation'!$G$3+0.5*'Data Transformation'!$W$25,IF(C1413=1,D1413-'Data Transformation'!$W$25,FALSE))</f>
        <v>#NUM!</v>
      </c>
      <c r="E1412">
        <f t="array" ref="E1412">IF(ISLOGICAL(D1412),"",FREQUENCY(IF('Data Transformation'!$B$425:$B$8425='Bin Analysis'!$B1395,'Data Transformation'!$G$425:$G$8425),D1412))</f>
        <v>2001</v>
      </c>
      <c r="F1412">
        <f t="shared" si="174"/>
        <v>0</v>
      </c>
      <c r="G1412">
        <f>Weighting!$H$20</f>
        <v>0</v>
      </c>
      <c r="H1412">
        <f t="array" ref="H1412">FREQUENCY(IF('Data Transformation'!$B$4:$B$8425=B1395,'Data Transformation'!$G$4:$G$8425),'Bin Analysis'!$B1412)</f>
        <v>2073</v>
      </c>
      <c r="I1412">
        <f t="shared" si="175"/>
        <v>0</v>
      </c>
      <c r="J1412">
        <f t="shared" si="176"/>
        <v>0</v>
      </c>
      <c r="K1412">
        <f>J1412*Weighting!$W$20</f>
        <v>0</v>
      </c>
      <c r="M1412" s="14"/>
    </row>
    <row r="1413" spans="1:25" x14ac:dyDescent="0.25">
      <c r="A1413" s="32" t="str">
        <f>IF(Weighting!$P$21&gt;0,B1413,"")</f>
        <v/>
      </c>
      <c r="B1413" t="e">
        <f>Weighting!$C$21</f>
        <v>#DIV/0!</v>
      </c>
      <c r="C1413" t="e">
        <f>Weighting!$F$21</f>
        <v>#NUM!</v>
      </c>
      <c r="D1413" t="e">
        <f>IF(C1413=1,'Data Transformation'!$G$3+0.5*'Data Transformation'!$W$25,IF(C1414=1,D1414-'Data Transformation'!$W$25,FALSE))</f>
        <v>#NUM!</v>
      </c>
      <c r="E1413">
        <f t="array" ref="E1413">IF(ISLOGICAL(D1413),"",FREQUENCY(IF('Data Transformation'!$B$425:$B$8425='Bin Analysis'!$B1395,'Data Transformation'!$G$425:$G$8425),D1413))</f>
        <v>2001</v>
      </c>
      <c r="F1413">
        <f t="shared" si="174"/>
        <v>0</v>
      </c>
      <c r="G1413">
        <f>Weighting!$H$21</f>
        <v>0</v>
      </c>
      <c r="H1413">
        <f t="array" ref="H1413">FREQUENCY(IF('Data Transformation'!$B$4:$B$8425=B1395,'Data Transformation'!$G$4:$G$8425),'Bin Analysis'!$B1413)</f>
        <v>2073</v>
      </c>
      <c r="I1413">
        <f t="shared" si="175"/>
        <v>0</v>
      </c>
      <c r="J1413">
        <f t="shared" si="176"/>
        <v>0</v>
      </c>
      <c r="K1413">
        <f>J1413*Weighting!$W$21</f>
        <v>0</v>
      </c>
      <c r="M1413" s="14"/>
    </row>
    <row r="1414" spans="1:25" x14ac:dyDescent="0.25">
      <c r="A1414" s="32" t="str">
        <f>IF(Weighting!$P$22&gt;0,B1414,"")</f>
        <v/>
      </c>
      <c r="B1414" t="e">
        <f>Weighting!$C$22</f>
        <v>#DIV/0!</v>
      </c>
      <c r="C1414" t="e">
        <f>Weighting!$F$22</f>
        <v>#NUM!</v>
      </c>
      <c r="D1414" t="e">
        <f>IF(C1414=1,'Data Transformation'!$G$3+0.5*'Data Transformation'!$W$25,IF(C1415=1,D1415-'Data Transformation'!$W$25,FALSE))</f>
        <v>#NUM!</v>
      </c>
      <c r="E1414">
        <f t="array" ref="E1414">IF(ISLOGICAL(D1414),"",FREQUENCY(IF('Data Transformation'!$B$425:$B$8425='Bin Analysis'!$B1395,'Data Transformation'!$G$425:$G$8425),D1414))</f>
        <v>2001</v>
      </c>
      <c r="F1414">
        <f t="shared" si="174"/>
        <v>0</v>
      </c>
      <c r="G1414">
        <f>Weighting!$H$22</f>
        <v>0</v>
      </c>
      <c r="H1414">
        <f t="array" ref="H1414">FREQUENCY(IF('Data Transformation'!$B$4:$B$8425=B1395,'Data Transformation'!$G$4:$G$8425),'Bin Analysis'!$B1414)</f>
        <v>2073</v>
      </c>
      <c r="I1414">
        <f t="shared" si="175"/>
        <v>0</v>
      </c>
      <c r="J1414">
        <f t="shared" si="176"/>
        <v>0</v>
      </c>
      <c r="K1414">
        <f>J1414*Weighting!$W$22</f>
        <v>0</v>
      </c>
      <c r="M1414" s="14"/>
    </row>
    <row r="1415" spans="1:25" x14ac:dyDescent="0.25">
      <c r="A1415" s="32" t="str">
        <f>IF(Weighting!$P$23&gt;0,B1415,"")</f>
        <v/>
      </c>
      <c r="B1415" t="e">
        <f>Weighting!$C$23</f>
        <v>#DIV/0!</v>
      </c>
      <c r="C1415" t="e">
        <f>Weighting!$F$23</f>
        <v>#NUM!</v>
      </c>
      <c r="D1415" t="e">
        <f>IF(C1415=1,'Data Transformation'!$G$3+0.5*'Data Transformation'!$W$25,IF(C1416=1,D1416-'Data Transformation'!$W$25,FALSE))</f>
        <v>#NUM!</v>
      </c>
      <c r="E1415">
        <f t="array" ref="E1415">IF(ISLOGICAL(D1415),"",FREQUENCY(IF('Data Transformation'!$B$425:$B$8425='Bin Analysis'!$B1395,'Data Transformation'!$G$425:$G$8425),D1415))</f>
        <v>2001</v>
      </c>
      <c r="F1415">
        <f t="shared" si="174"/>
        <v>0</v>
      </c>
      <c r="G1415">
        <f>Weighting!$H$23</f>
        <v>0</v>
      </c>
      <c r="H1415">
        <f t="array" ref="H1415">FREQUENCY(IF('Data Transformation'!$B$4:$B$8425=B1395,'Data Transformation'!$G$4:$G$8425),'Bin Analysis'!$B1415)</f>
        <v>2073</v>
      </c>
      <c r="I1415">
        <f t="shared" si="175"/>
        <v>0</v>
      </c>
      <c r="J1415">
        <f t="shared" si="176"/>
        <v>0</v>
      </c>
      <c r="K1415">
        <f>J1415*Weighting!$W$23</f>
        <v>0</v>
      </c>
      <c r="M1415" s="14"/>
    </row>
    <row r="1416" spans="1:25" x14ac:dyDescent="0.25">
      <c r="A1416" s="32" t="str">
        <f>IF(Weighting!$P$24&gt;0,B1416,"")</f>
        <v/>
      </c>
      <c r="B1416" t="e">
        <f>Weighting!$C$24</f>
        <v>#DIV/0!</v>
      </c>
      <c r="C1416" t="e">
        <f>Weighting!$F$24</f>
        <v>#NUM!</v>
      </c>
      <c r="D1416" t="e">
        <f>IF(C1416=1,'Data Transformation'!$G$3+0.5*'Data Transformation'!$W$25,IF(C1417=1,D1417-'Data Transformation'!$W$25,FALSE))</f>
        <v>#NUM!</v>
      </c>
      <c r="E1416">
        <f t="array" ref="E1416">IF(ISLOGICAL(D1416),"",FREQUENCY(IF('Data Transformation'!$B$425:$B$8425='Bin Analysis'!$B1395,'Data Transformation'!$G$425:$G$8425),D1416))</f>
        <v>2001</v>
      </c>
      <c r="F1416">
        <f t="shared" si="174"/>
        <v>0</v>
      </c>
      <c r="G1416">
        <f>Weighting!$H$24</f>
        <v>0</v>
      </c>
      <c r="H1416">
        <f t="array" ref="H1416">FREQUENCY(IF('Data Transformation'!$B$4:$B$8425=B1395,'Data Transformation'!$G$4:$G$8425),'Bin Analysis'!$B1416)</f>
        <v>2073</v>
      </c>
      <c r="I1416">
        <f t="shared" si="175"/>
        <v>0</v>
      </c>
      <c r="J1416">
        <f t="shared" si="176"/>
        <v>0</v>
      </c>
      <c r="K1416">
        <f>J1416*Weighting!$W$24</f>
        <v>0</v>
      </c>
      <c r="M1416" s="14"/>
    </row>
    <row r="1417" spans="1:25" x14ac:dyDescent="0.25">
      <c r="A1417" s="32" t="str">
        <f>IF(Weighting!$P$25&gt;0,B1417,"")</f>
        <v/>
      </c>
      <c r="B1417" t="e">
        <f>Weighting!$C$25</f>
        <v>#DIV/0!</v>
      </c>
      <c r="C1417" t="e">
        <f>Weighting!$F$25</f>
        <v>#NUM!</v>
      </c>
      <c r="D1417" t="e">
        <f>IF(C1417=1,'Data Transformation'!$G$3+0.5*'Data Transformation'!$W$25,IF(C1418=1,D1418-'Data Transformation'!$W$25,FALSE))</f>
        <v>#NUM!</v>
      </c>
      <c r="E1417">
        <f t="array" ref="E1417">IF(ISLOGICAL(D1417),"",FREQUENCY(IF('Data Transformation'!$B$425:$B$8425='Bin Analysis'!$B1395,'Data Transformation'!$G$425:$G$8425),D1417))</f>
        <v>2001</v>
      </c>
      <c r="F1417">
        <f t="shared" si="174"/>
        <v>0</v>
      </c>
      <c r="G1417">
        <f>Weighting!$H$25</f>
        <v>0</v>
      </c>
      <c r="H1417">
        <f t="array" ref="H1417">FREQUENCY(IF('Data Transformation'!$B$4:$B$8425=B1395,'Data Transformation'!$G$4:$G$8425),'Bin Analysis'!$B1417)</f>
        <v>2073</v>
      </c>
      <c r="I1417">
        <f t="shared" si="175"/>
        <v>0</v>
      </c>
      <c r="J1417">
        <f t="shared" si="176"/>
        <v>0</v>
      </c>
      <c r="K1417">
        <f>J1417*Weighting!$W$25</f>
        <v>0</v>
      </c>
      <c r="M1417" s="14"/>
    </row>
    <row r="1418" spans="1:25" x14ac:dyDescent="0.25">
      <c r="O1418"/>
      <c r="P1418"/>
      <c r="Q1418"/>
      <c r="R1418"/>
    </row>
    <row r="1419" spans="1:25" ht="23.25" x14ac:dyDescent="0.35">
      <c r="A1419" s="21" t="s">
        <v>0</v>
      </c>
      <c r="B1419" s="21" t="str">
        <f>IFERROR(VLOOKUP(C1419,'Data Transformation'!$L$6:$M$426,2,FALSE),"")</f>
        <v/>
      </c>
      <c r="C1419" s="21">
        <f>C1395+1</f>
        <v>59</v>
      </c>
      <c r="D1419" s="21"/>
      <c r="E1419" s="21"/>
      <c r="F1419" s="21"/>
      <c r="G1419" s="21"/>
      <c r="H1419" s="22"/>
      <c r="I1419" s="22"/>
      <c r="J1419" s="22"/>
      <c r="K1419" s="21"/>
      <c r="L1419" s="21" t="str">
        <f>B1419</f>
        <v/>
      </c>
      <c r="M1419" s="23" t="e">
        <f>INDEX('Data Transformation'!$O$4:$O$424,MATCH($B1419,'Data Transformation'!$M$4:$M$424,0),MATCH($M$2,'Data Transformation'!$O$3,0))</f>
        <v>#N/A</v>
      </c>
      <c r="N1419" s="27" t="e">
        <f>IF('Input and Summary Results'!$J$16="minimum",'Bin Analysis'!X1420/(M1419-1),'Bin Analysis'!Y1419/('Bin Analysis'!M1419-1))</f>
        <v>#N/A</v>
      </c>
      <c r="O1419" s="27" t="e">
        <f>IF(M1419=FALSE,NA(),(VLOOKUP(1,C1422:K1441,4,FALSE))/(M1419-1))</f>
        <v>#N/A</v>
      </c>
      <c r="P1419" s="27" t="e">
        <f>IF(M1419=FALSE,NA(),SUM(J1422:J1441)/Weighting!$S$5)</f>
        <v>#N/A</v>
      </c>
      <c r="Q1419" s="27" t="e">
        <f>IF(M1419=FALSE,NA(),SUM(K1422:K1441)/Weighting!$S$6)</f>
        <v>#N/A</v>
      </c>
      <c r="R1419" s="27" t="e">
        <f>IF(M1419=FALSE,NA(),(VLOOKUP(1,G1422:K1441,3,FALSE))/(M1419-1))</f>
        <v>#N/A</v>
      </c>
      <c r="S1419" s="22" t="e">
        <f>IF(M1419=FALSE,NA(),IF(SUM(J1422:J1441)=2,"yes","no"))</f>
        <v>#N/A</v>
      </c>
      <c r="X1419" s="2" cm="2">
        <f t="array" ref="X1419:X1420">FREQUENCY(IF('Data Transformation'!$B$425:$B$6424='Bin Analysis'!L1419,'Data Transformation'!$G$425:$G$6424),'Data Transformation'!$U$11)</f>
        <v>0</v>
      </c>
      <c r="Y1419" s="2" cm="2">
        <f t="array" ref="Y1419:Y1420">FREQUENCY(IF('Data Transformation'!$B$425:$B$6424='Bin Analysis'!L1419,'Data Transformation'!$G$425:$G$6424),'Data Transformation'!$U$12)</f>
        <v>0</v>
      </c>
    </row>
    <row r="1420" spans="1:25" x14ac:dyDescent="0.25">
      <c r="A1420" s="14" t="s">
        <v>67</v>
      </c>
      <c r="B1420" t="s">
        <v>47</v>
      </c>
      <c r="C1420" t="s">
        <v>5</v>
      </c>
      <c r="D1420" t="s">
        <v>100</v>
      </c>
      <c r="E1420" t="s">
        <v>101</v>
      </c>
      <c r="F1420" t="s">
        <v>102</v>
      </c>
      <c r="G1420" t="s">
        <v>70</v>
      </c>
      <c r="H1420" t="s">
        <v>31</v>
      </c>
      <c r="I1420" t="s">
        <v>32</v>
      </c>
      <c r="J1420" t="s">
        <v>46</v>
      </c>
      <c r="K1420" s="14" t="s">
        <v>45</v>
      </c>
      <c r="M1420" s="14"/>
      <c r="X1420" s="2">
        <v>0</v>
      </c>
      <c r="Y1420" s="2">
        <v>0</v>
      </c>
    </row>
    <row r="1421" spans="1:25" x14ac:dyDescent="0.25">
      <c r="A1421" s="32"/>
      <c r="D1421" t="e">
        <f>IF(C1421=1,'Data Transformation'!$G$3+0.5*'Data Transformation'!$W$25,IF(C1422=1,D1422-'Data Transformation'!$W$25,FALSE))</f>
        <v>#NUM!</v>
      </c>
      <c r="E1421">
        <f t="array" ref="E1421">IF(ISLOGICAL(D1421),"",FREQUENCY(IF('Data Transformation'!$B$425:$B$8425='Bin Analysis'!$B1419,'Data Transformation'!$G$425:$G$8425),D1421))</f>
        <v>2001</v>
      </c>
      <c r="F1421" t="e">
        <f>IF(ISLOGICAL(D1421),"",E1421-E1420)</f>
        <v>#VALUE!</v>
      </c>
      <c r="M1421" s="14"/>
    </row>
    <row r="1422" spans="1:25" x14ac:dyDescent="0.25">
      <c r="A1422" s="32" t="e">
        <f>IF(Weighting!$P$6&gt;0,B1422,"")</f>
        <v>#NUM!</v>
      </c>
      <c r="B1422" t="e">
        <f>Weighting!$C$6</f>
        <v>#DIV/0!</v>
      </c>
      <c r="C1422" t="e">
        <f>Weighting!$F$6</f>
        <v>#NUM!</v>
      </c>
      <c r="D1422" t="e">
        <f>IF(C1422=1,'Data Transformation'!$G$3+0.5*'Data Transformation'!$W$25,IF(C1423=1,D1423-'Data Transformation'!$W$25,FALSE))</f>
        <v>#NUM!</v>
      </c>
      <c r="E1422">
        <f t="array" ref="E1422">IF(ISLOGICAL(D1422),"",FREQUENCY(IF('Data Transformation'!$B$425:$B$8425='Bin Analysis'!$B1419,'Data Transformation'!$G$425:$G$8425),D1422))</f>
        <v>2001</v>
      </c>
      <c r="F1422">
        <f>IF(ISLOGICAL(D1422),"",E1422-E1421)</f>
        <v>0</v>
      </c>
      <c r="G1422">
        <f>Weighting!$H$6</f>
        <v>1</v>
      </c>
      <c r="H1422">
        <f t="array" ref="H1422">FREQUENCY(IF('Data Transformation'!$B$4:$B$8425=B1419,'Data Transformation'!$G$4:$G$8425),'Bin Analysis'!$B1422)</f>
        <v>2073</v>
      </c>
      <c r="I1422">
        <f>H1422-H1421</f>
        <v>2073</v>
      </c>
      <c r="J1422">
        <f>IF(I1422=0,0,1)</f>
        <v>1</v>
      </c>
      <c r="K1422" t="e">
        <f>J1422*Weighting!$W$6</f>
        <v>#NUM!</v>
      </c>
      <c r="M1422" s="14"/>
    </row>
    <row r="1423" spans="1:25" x14ac:dyDescent="0.25">
      <c r="A1423" s="32" t="str">
        <f>IF(Weighting!$P$7&gt;0,B1423,"")</f>
        <v/>
      </c>
      <c r="B1423" t="e">
        <f>Weighting!$C$7</f>
        <v>#DIV/0!</v>
      </c>
      <c r="C1423" t="e">
        <f>Weighting!$F$7</f>
        <v>#NUM!</v>
      </c>
      <c r="D1423" t="e">
        <f>IF(C1423=1,'Data Transformation'!$G$3+0.5*'Data Transformation'!$W$25,IF(C1424=1,D1424-'Data Transformation'!$W$25,FALSE))</f>
        <v>#NUM!</v>
      </c>
      <c r="E1423">
        <f t="array" ref="E1423">IF(ISLOGICAL(D1423),"",FREQUENCY(IF('Data Transformation'!$B$425:$B$8425='Bin Analysis'!$B1419,'Data Transformation'!$G$425:$G$8425),D1423))</f>
        <v>2001</v>
      </c>
      <c r="F1423">
        <f t="shared" ref="F1423:F1441" si="177">IF(ISLOGICAL(D1423),"",E1423-E1422)</f>
        <v>0</v>
      </c>
      <c r="G1423">
        <f>Weighting!$H$7</f>
        <v>0</v>
      </c>
      <c r="H1423">
        <f t="array" ref="H1423">FREQUENCY(IF('Data Transformation'!$B$4:$B$8425=B1419,'Data Transformation'!$G$4:$G$8425),'Bin Analysis'!$B1423)</f>
        <v>2073</v>
      </c>
      <c r="I1423">
        <f t="shared" ref="I1423:I1441" si="178">H1423-H1422</f>
        <v>0</v>
      </c>
      <c r="J1423">
        <f>IF(I1423=0,0,1)</f>
        <v>0</v>
      </c>
      <c r="K1423">
        <f>J1423*Weighting!$W$7</f>
        <v>0</v>
      </c>
      <c r="M1423" s="14"/>
    </row>
    <row r="1424" spans="1:25" x14ac:dyDescent="0.25">
      <c r="A1424" s="32" t="str">
        <f>IF(Weighting!$P$8&gt;0,B1424,"")</f>
        <v/>
      </c>
      <c r="B1424" t="e">
        <f>Weighting!$C$8</f>
        <v>#DIV/0!</v>
      </c>
      <c r="C1424" t="e">
        <f>Weighting!$F$8</f>
        <v>#NUM!</v>
      </c>
      <c r="D1424" t="e">
        <f>IF(C1424=1,'Data Transformation'!$G$3+0.5*'Data Transformation'!$W$25,IF(C1425=1,D1425-'Data Transformation'!$W$25,FALSE))</f>
        <v>#NUM!</v>
      </c>
      <c r="E1424">
        <f t="array" ref="E1424">IF(ISLOGICAL(D1424),"",FREQUENCY(IF('Data Transformation'!$B$425:$B$8425='Bin Analysis'!$B1419,'Data Transformation'!$G$425:$G$8425),D1424))</f>
        <v>2001</v>
      </c>
      <c r="F1424">
        <f t="shared" si="177"/>
        <v>0</v>
      </c>
      <c r="G1424">
        <f>Weighting!$H$8</f>
        <v>0</v>
      </c>
      <c r="H1424">
        <f t="array" ref="H1424">FREQUENCY(IF('Data Transformation'!$B$4:$B$8425=B1419,'Data Transformation'!$G$4:$G$8425),'Bin Analysis'!$B1424)</f>
        <v>2073</v>
      </c>
      <c r="I1424">
        <f t="shared" si="178"/>
        <v>0</v>
      </c>
      <c r="J1424">
        <f t="shared" ref="J1424:J1441" si="179">IF(I1424=0,0,1)</f>
        <v>0</v>
      </c>
      <c r="K1424">
        <f>J1424*Weighting!$W$8</f>
        <v>0</v>
      </c>
      <c r="M1424" s="14"/>
    </row>
    <row r="1425" spans="1:13" x14ac:dyDescent="0.25">
      <c r="A1425" s="32" t="str">
        <f>IF(Weighting!$P$9&gt;0,B1425,"")</f>
        <v/>
      </c>
      <c r="B1425" s="50" t="e">
        <f>Weighting!$C$9</f>
        <v>#DIV/0!</v>
      </c>
      <c r="C1425" t="e">
        <f>Weighting!$F$9</f>
        <v>#NUM!</v>
      </c>
      <c r="D1425" t="e">
        <f>IF(C1425=1,'Data Transformation'!$G$3+0.5*'Data Transformation'!$W$25,IF(C1426=1,D1426-'Data Transformation'!$W$25,FALSE))</f>
        <v>#NUM!</v>
      </c>
      <c r="E1425">
        <f t="array" ref="E1425">IF(ISLOGICAL(D1425),"",FREQUENCY(IF('Data Transformation'!$B$425:$B$8425='Bin Analysis'!$B1419,'Data Transformation'!$G$425:$G$8425),D1425))</f>
        <v>2001</v>
      </c>
      <c r="F1425">
        <f t="shared" si="177"/>
        <v>0</v>
      </c>
      <c r="G1425">
        <f>Weighting!$H$9</f>
        <v>0</v>
      </c>
      <c r="H1425">
        <f t="array" ref="H1425">FREQUENCY(IF('Data Transformation'!$B$4:$B$8425=B1419,'Data Transformation'!$G$4:$G$8425),'Bin Analysis'!$B1425)</f>
        <v>2073</v>
      </c>
      <c r="I1425">
        <f t="shared" si="178"/>
        <v>0</v>
      </c>
      <c r="J1425">
        <f t="shared" si="179"/>
        <v>0</v>
      </c>
      <c r="K1425">
        <f>J1425*Weighting!$W$9</f>
        <v>0</v>
      </c>
      <c r="M1425" s="14"/>
    </row>
    <row r="1426" spans="1:13" x14ac:dyDescent="0.25">
      <c r="A1426" s="32" t="str">
        <f>IF(Weighting!$P$10&gt;0,B1426,"")</f>
        <v/>
      </c>
      <c r="B1426" t="e">
        <f>Weighting!$C$10</f>
        <v>#DIV/0!</v>
      </c>
      <c r="C1426" t="e">
        <f>Weighting!$F$10</f>
        <v>#NUM!</v>
      </c>
      <c r="D1426" t="e">
        <f>IF(C1426=1,'Data Transformation'!$G$3+0.5*'Data Transformation'!$W$25,IF(C1427=1,D1427-'Data Transformation'!$W$25,FALSE))</f>
        <v>#NUM!</v>
      </c>
      <c r="E1426">
        <f t="array" ref="E1426">IF(ISLOGICAL(D1426),"",FREQUENCY(IF('Data Transformation'!$B$425:$B$8425='Bin Analysis'!$B1419,'Data Transformation'!$G$425:$G$8425),D1426))</f>
        <v>2001</v>
      </c>
      <c r="F1426">
        <f t="shared" si="177"/>
        <v>0</v>
      </c>
      <c r="G1426">
        <f>Weighting!$H$10</f>
        <v>0</v>
      </c>
      <c r="H1426">
        <f t="array" ref="H1426">FREQUENCY(IF('Data Transformation'!$B$4:$B$8425=B1419,'Data Transformation'!$G$4:$G$8425),'Bin Analysis'!$B1426)</f>
        <v>2073</v>
      </c>
      <c r="I1426">
        <f t="shared" si="178"/>
        <v>0</v>
      </c>
      <c r="J1426">
        <f t="shared" si="179"/>
        <v>0</v>
      </c>
      <c r="K1426">
        <f>J1426*Weighting!$W$10</f>
        <v>0</v>
      </c>
      <c r="M1426" s="14"/>
    </row>
    <row r="1427" spans="1:13" x14ac:dyDescent="0.25">
      <c r="A1427" s="32" t="str">
        <f>IF(Weighting!$P$11&gt;0,B1427,"")</f>
        <v/>
      </c>
      <c r="B1427" t="e">
        <f>Weighting!$C$11</f>
        <v>#DIV/0!</v>
      </c>
      <c r="C1427" t="e">
        <f>Weighting!$F$11</f>
        <v>#NUM!</v>
      </c>
      <c r="D1427" t="e">
        <f>IF(C1427=1,'Data Transformation'!$G$3+0.5*'Data Transformation'!$W$25,IF(C1428=1,D1428-'Data Transformation'!$W$25,FALSE))</f>
        <v>#NUM!</v>
      </c>
      <c r="E1427">
        <f t="array" ref="E1427">IF(ISLOGICAL(D1427),"",FREQUENCY(IF('Data Transformation'!$B$425:$B$8425='Bin Analysis'!$B1419,'Data Transformation'!$G$425:$G$8425),D1427))</f>
        <v>2001</v>
      </c>
      <c r="F1427">
        <f t="shared" si="177"/>
        <v>0</v>
      </c>
      <c r="G1427">
        <f>Weighting!$H$11</f>
        <v>0</v>
      </c>
      <c r="H1427">
        <f t="array" ref="H1427">FREQUENCY(IF('Data Transformation'!$B$4:$B$8425=B1419,'Data Transformation'!$G$4:$G$8425),'Bin Analysis'!$B1427)</f>
        <v>2073</v>
      </c>
      <c r="I1427">
        <f t="shared" si="178"/>
        <v>0</v>
      </c>
      <c r="J1427">
        <f t="shared" si="179"/>
        <v>0</v>
      </c>
      <c r="K1427">
        <f>J1427*Weighting!$W$11</f>
        <v>0</v>
      </c>
      <c r="M1427" s="14"/>
    </row>
    <row r="1428" spans="1:13" x14ac:dyDescent="0.25">
      <c r="A1428" s="32" t="str">
        <f>IF(Weighting!$P$12&gt;0,B1428,"")</f>
        <v/>
      </c>
      <c r="B1428" t="e">
        <f>Weighting!$C$12</f>
        <v>#DIV/0!</v>
      </c>
      <c r="C1428" t="e">
        <f>Weighting!$F$12</f>
        <v>#NUM!</v>
      </c>
      <c r="D1428" t="e">
        <f>IF(C1428=1,'Data Transformation'!$G$3+0.5*'Data Transformation'!$W$25,IF(C1429=1,D1429-'Data Transformation'!$W$25,FALSE))</f>
        <v>#NUM!</v>
      </c>
      <c r="E1428">
        <f t="array" ref="E1428">IF(ISLOGICAL(D1428),"",FREQUENCY(IF('Data Transformation'!$B$425:$B$8425='Bin Analysis'!$B1419,'Data Transformation'!$G$425:$G$8425),D1428))</f>
        <v>2001</v>
      </c>
      <c r="F1428">
        <f t="shared" si="177"/>
        <v>0</v>
      </c>
      <c r="G1428">
        <f>Weighting!$H$12</f>
        <v>0</v>
      </c>
      <c r="H1428">
        <f t="array" ref="H1428">FREQUENCY(IF('Data Transformation'!$B$4:$B$8425=B1419,'Data Transformation'!$G$4:$G$8425),'Bin Analysis'!$B1428)</f>
        <v>2073</v>
      </c>
      <c r="I1428">
        <f t="shared" si="178"/>
        <v>0</v>
      </c>
      <c r="J1428">
        <f t="shared" si="179"/>
        <v>0</v>
      </c>
      <c r="K1428">
        <f>J1428*Weighting!$W$12</f>
        <v>0</v>
      </c>
      <c r="M1428" s="14"/>
    </row>
    <row r="1429" spans="1:13" x14ac:dyDescent="0.25">
      <c r="A1429" s="32" t="str">
        <f>IF(Weighting!$P$13&gt;0,B1429,"")</f>
        <v/>
      </c>
      <c r="B1429" t="e">
        <f>Weighting!$C$13</f>
        <v>#DIV/0!</v>
      </c>
      <c r="C1429" t="e">
        <f>Weighting!$F$13</f>
        <v>#NUM!</v>
      </c>
      <c r="D1429" t="e">
        <f>IF(C1429=1,'Data Transformation'!$G$3+0.5*'Data Transformation'!$W$25,IF(C1430=1,D1430-'Data Transformation'!$W$25,FALSE))</f>
        <v>#NUM!</v>
      </c>
      <c r="E1429">
        <f t="array" ref="E1429">IF(ISLOGICAL(D1429),"",FREQUENCY(IF('Data Transformation'!$B$425:$B$8425='Bin Analysis'!$B1419,'Data Transformation'!$G$425:$G$8425),D1429))</f>
        <v>2001</v>
      </c>
      <c r="F1429">
        <f t="shared" si="177"/>
        <v>0</v>
      </c>
      <c r="G1429">
        <f>Weighting!$H$13</f>
        <v>0</v>
      </c>
      <c r="H1429">
        <f t="array" ref="H1429">FREQUENCY(IF('Data Transformation'!$B$4:$B$8425=B1419,'Data Transformation'!$G$4:$G$8425),'Bin Analysis'!$B1429)</f>
        <v>2073</v>
      </c>
      <c r="I1429">
        <f t="shared" si="178"/>
        <v>0</v>
      </c>
      <c r="J1429">
        <f t="shared" si="179"/>
        <v>0</v>
      </c>
      <c r="K1429">
        <f>J1429*Weighting!$W$13</f>
        <v>0</v>
      </c>
      <c r="M1429" s="14"/>
    </row>
    <row r="1430" spans="1:13" x14ac:dyDescent="0.25">
      <c r="A1430" s="32" t="str">
        <f>IF(Weighting!$P$14&gt;0,B1430,"")</f>
        <v/>
      </c>
      <c r="B1430" t="e">
        <f>Weighting!$C$14</f>
        <v>#DIV/0!</v>
      </c>
      <c r="C1430" t="e">
        <f>Weighting!$F$14</f>
        <v>#NUM!</v>
      </c>
      <c r="D1430" t="e">
        <f>IF(C1430=1,'Data Transformation'!$G$3+0.5*'Data Transformation'!$W$25,IF(C1431=1,D1431-'Data Transformation'!$W$25,FALSE))</f>
        <v>#NUM!</v>
      </c>
      <c r="E1430">
        <f t="array" ref="E1430">IF(ISLOGICAL(D1430),"",FREQUENCY(IF('Data Transformation'!$B$425:$B$8425='Bin Analysis'!$B1419,'Data Transformation'!$G$425:$G$8425),D1430))</f>
        <v>2001</v>
      </c>
      <c r="F1430">
        <f t="shared" si="177"/>
        <v>0</v>
      </c>
      <c r="G1430">
        <f>Weighting!$H$14</f>
        <v>0</v>
      </c>
      <c r="H1430">
        <f t="array" ref="H1430">FREQUENCY(IF('Data Transformation'!$B$4:$B$8425=B1419,'Data Transformation'!$G$4:$G$8425),'Bin Analysis'!$B1430)</f>
        <v>2073</v>
      </c>
      <c r="I1430">
        <f t="shared" si="178"/>
        <v>0</v>
      </c>
      <c r="J1430">
        <f t="shared" si="179"/>
        <v>0</v>
      </c>
      <c r="K1430">
        <f>J1430*Weighting!$W$14</f>
        <v>0</v>
      </c>
      <c r="M1430" s="14"/>
    </row>
    <row r="1431" spans="1:13" x14ac:dyDescent="0.25">
      <c r="A1431" s="32" t="str">
        <f>IF(Weighting!$P$15&gt;0,B1431,"")</f>
        <v/>
      </c>
      <c r="B1431" t="e">
        <f>Weighting!$C$15</f>
        <v>#DIV/0!</v>
      </c>
      <c r="C1431" t="e">
        <f>Weighting!$F$15</f>
        <v>#NUM!</v>
      </c>
      <c r="D1431" t="e">
        <f>IF(C1431=1,'Data Transformation'!$G$3+0.5*'Data Transformation'!$W$25,IF(C1432=1,D1432-'Data Transformation'!$W$25,FALSE))</f>
        <v>#NUM!</v>
      </c>
      <c r="E1431">
        <f t="array" ref="E1431">IF(ISLOGICAL(D1431),"",FREQUENCY(IF('Data Transformation'!$B$425:$B$8425='Bin Analysis'!$B1419,'Data Transformation'!$G$425:$G$8425),D1431))</f>
        <v>2001</v>
      </c>
      <c r="F1431">
        <f t="shared" si="177"/>
        <v>0</v>
      </c>
      <c r="G1431">
        <f>Weighting!$H$15</f>
        <v>0</v>
      </c>
      <c r="H1431">
        <f t="array" ref="H1431">FREQUENCY(IF('Data Transformation'!$B$4:$B$8425=B1419,'Data Transformation'!$G$4:$G$8425),'Bin Analysis'!$B1431)</f>
        <v>2073</v>
      </c>
      <c r="I1431">
        <f t="shared" si="178"/>
        <v>0</v>
      </c>
      <c r="J1431">
        <f t="shared" si="179"/>
        <v>0</v>
      </c>
      <c r="K1431">
        <f>J1431*Weighting!$W$15</f>
        <v>0</v>
      </c>
      <c r="M1431" s="14"/>
    </row>
    <row r="1432" spans="1:13" x14ac:dyDescent="0.25">
      <c r="A1432" s="32" t="str">
        <f>IF(Weighting!$P$16&gt;0,B1432,"")</f>
        <v/>
      </c>
      <c r="B1432" t="e">
        <f>Weighting!$C$16</f>
        <v>#DIV/0!</v>
      </c>
      <c r="C1432" t="e">
        <f>Weighting!$F$16</f>
        <v>#NUM!</v>
      </c>
      <c r="D1432" t="e">
        <f>IF(C1432=1,'Data Transformation'!$G$3+0.5*'Data Transformation'!$W$25,IF(C1433=1,D1433-'Data Transformation'!$W$25,FALSE))</f>
        <v>#NUM!</v>
      </c>
      <c r="E1432">
        <f t="array" ref="E1432">IF(ISLOGICAL(D1432),"",FREQUENCY(IF('Data Transformation'!$B$425:$B$8425='Bin Analysis'!$B1419,'Data Transformation'!$G$425:$G$8425),D1432))</f>
        <v>2001</v>
      </c>
      <c r="F1432">
        <f t="shared" si="177"/>
        <v>0</v>
      </c>
      <c r="G1432">
        <f>Weighting!$H$16</f>
        <v>0</v>
      </c>
      <c r="H1432">
        <f t="array" ref="H1432">FREQUENCY(IF('Data Transformation'!$B$4:$B$8425=B1419,'Data Transformation'!$G$4:$G$8425),'Bin Analysis'!$B1432)</f>
        <v>2073</v>
      </c>
      <c r="I1432">
        <f t="shared" si="178"/>
        <v>0</v>
      </c>
      <c r="J1432">
        <f t="shared" si="179"/>
        <v>0</v>
      </c>
      <c r="K1432">
        <f>J1432*Weighting!$W$16</f>
        <v>0</v>
      </c>
      <c r="M1432" s="14"/>
    </row>
    <row r="1433" spans="1:13" x14ac:dyDescent="0.25">
      <c r="A1433" s="32" t="str">
        <f>IF(Weighting!$P$17&gt;0,B1433,"")</f>
        <v/>
      </c>
      <c r="B1433" t="e">
        <f>Weighting!$C$17</f>
        <v>#DIV/0!</v>
      </c>
      <c r="C1433" t="e">
        <f>Weighting!$F$17</f>
        <v>#NUM!</v>
      </c>
      <c r="D1433" t="e">
        <f>IF(C1433=1,'Data Transformation'!$G$3+0.5*'Data Transformation'!$W$25,IF(C1434=1,D1434-'Data Transformation'!$W$25,FALSE))</f>
        <v>#NUM!</v>
      </c>
      <c r="E1433">
        <f t="array" ref="E1433">IF(ISLOGICAL(D1433),"",FREQUENCY(IF('Data Transformation'!$B$425:$B$8425='Bin Analysis'!$B1419,'Data Transformation'!$G$425:$G$8425),D1433))</f>
        <v>2001</v>
      </c>
      <c r="F1433">
        <f t="shared" si="177"/>
        <v>0</v>
      </c>
      <c r="G1433">
        <f>Weighting!$H$17</f>
        <v>0</v>
      </c>
      <c r="H1433">
        <f t="array" ref="H1433">FREQUENCY(IF('Data Transformation'!$B$4:$B$8425=B1419,'Data Transformation'!$G$4:$G$8425),'Bin Analysis'!$B1433)</f>
        <v>2073</v>
      </c>
      <c r="I1433">
        <f t="shared" si="178"/>
        <v>0</v>
      </c>
      <c r="J1433">
        <f t="shared" si="179"/>
        <v>0</v>
      </c>
      <c r="K1433">
        <f>J1433*Weighting!$W$17</f>
        <v>0</v>
      </c>
      <c r="M1433" s="14"/>
    </row>
    <row r="1434" spans="1:13" x14ac:dyDescent="0.25">
      <c r="A1434" s="32" t="str">
        <f>IF(Weighting!$P$18&gt;0,B1434,"")</f>
        <v/>
      </c>
      <c r="B1434" t="e">
        <f>Weighting!$C$18</f>
        <v>#DIV/0!</v>
      </c>
      <c r="C1434" t="e">
        <f>Weighting!$F$18</f>
        <v>#NUM!</v>
      </c>
      <c r="D1434" t="e">
        <f>IF(C1434=1,'Data Transformation'!$G$3+0.5*'Data Transformation'!$W$25,IF(C1435=1,D1435-'Data Transformation'!$W$25,FALSE))</f>
        <v>#NUM!</v>
      </c>
      <c r="E1434">
        <f t="array" ref="E1434">IF(ISLOGICAL(D1434),"",FREQUENCY(IF('Data Transformation'!$B$425:$B$8425='Bin Analysis'!$B1419,'Data Transformation'!$G$425:$G$8425),D1434))</f>
        <v>2001</v>
      </c>
      <c r="F1434">
        <f t="shared" si="177"/>
        <v>0</v>
      </c>
      <c r="G1434">
        <f>Weighting!$H$18</f>
        <v>0</v>
      </c>
      <c r="H1434">
        <f t="array" ref="H1434">FREQUENCY(IF('Data Transformation'!$B$4:$B$8425=B1419,'Data Transformation'!$G$4:$G$8425),'Bin Analysis'!$B1434)</f>
        <v>2073</v>
      </c>
      <c r="I1434">
        <f t="shared" si="178"/>
        <v>0</v>
      </c>
      <c r="J1434">
        <f t="shared" si="179"/>
        <v>0</v>
      </c>
      <c r="K1434">
        <f>J1434*Weighting!$W$18</f>
        <v>0</v>
      </c>
      <c r="M1434" s="14"/>
    </row>
    <row r="1435" spans="1:13" x14ac:dyDescent="0.25">
      <c r="A1435" s="32" t="str">
        <f>IF(Weighting!$P$19&gt;0,B1435,"")</f>
        <v/>
      </c>
      <c r="B1435" t="e">
        <f>Weighting!$C$19</f>
        <v>#DIV/0!</v>
      </c>
      <c r="C1435" t="e">
        <f>Weighting!$F$19</f>
        <v>#NUM!</v>
      </c>
      <c r="D1435" t="e">
        <f>IF(C1435=1,'Data Transformation'!$G$3+0.5*'Data Transformation'!$W$25,IF(C1436=1,D1436-'Data Transformation'!$W$25,FALSE))</f>
        <v>#NUM!</v>
      </c>
      <c r="E1435">
        <f t="array" ref="E1435">IF(ISLOGICAL(D1435),"",FREQUENCY(IF('Data Transformation'!$B$425:$B$8425='Bin Analysis'!$B1419,'Data Transformation'!$G$425:$G$8425),D1435))</f>
        <v>2001</v>
      </c>
      <c r="F1435">
        <f t="shared" si="177"/>
        <v>0</v>
      </c>
      <c r="G1435">
        <f>Weighting!$H$19</f>
        <v>0</v>
      </c>
      <c r="H1435">
        <f t="array" ref="H1435">FREQUENCY(IF('Data Transformation'!$B$4:$B$8425=B1419,'Data Transformation'!$G$4:$G$8425),'Bin Analysis'!$B1435)</f>
        <v>2073</v>
      </c>
      <c r="I1435">
        <f t="shared" si="178"/>
        <v>0</v>
      </c>
      <c r="J1435">
        <f t="shared" si="179"/>
        <v>0</v>
      </c>
      <c r="K1435">
        <f>J1435*Weighting!$W$19</f>
        <v>0</v>
      </c>
      <c r="M1435" s="14"/>
    </row>
    <row r="1436" spans="1:13" x14ac:dyDescent="0.25">
      <c r="A1436" s="32" t="str">
        <f>IF(Weighting!$P$20&gt;0,B1436,"")</f>
        <v/>
      </c>
      <c r="B1436" t="e">
        <f>Weighting!$C$20</f>
        <v>#DIV/0!</v>
      </c>
      <c r="C1436" t="e">
        <f>Weighting!$F$20</f>
        <v>#NUM!</v>
      </c>
      <c r="D1436" t="e">
        <f>IF(C1436=1,'Data Transformation'!$G$3+0.5*'Data Transformation'!$W$25,IF(C1437=1,D1437-'Data Transformation'!$W$25,FALSE))</f>
        <v>#NUM!</v>
      </c>
      <c r="E1436">
        <f t="array" ref="E1436">IF(ISLOGICAL(D1436),"",FREQUENCY(IF('Data Transformation'!$B$425:$B$8425='Bin Analysis'!$B1419,'Data Transformation'!$G$425:$G$8425),D1436))</f>
        <v>2001</v>
      </c>
      <c r="F1436">
        <f t="shared" si="177"/>
        <v>0</v>
      </c>
      <c r="G1436">
        <f>Weighting!$H$20</f>
        <v>0</v>
      </c>
      <c r="H1436">
        <f t="array" ref="H1436">FREQUENCY(IF('Data Transformation'!$B$4:$B$8425=B1419,'Data Transformation'!$G$4:$G$8425),'Bin Analysis'!$B1436)</f>
        <v>2073</v>
      </c>
      <c r="I1436">
        <f t="shared" si="178"/>
        <v>0</v>
      </c>
      <c r="J1436">
        <f t="shared" si="179"/>
        <v>0</v>
      </c>
      <c r="K1436">
        <f>J1436*Weighting!$W$20</f>
        <v>0</v>
      </c>
      <c r="M1436" s="14"/>
    </row>
    <row r="1437" spans="1:13" x14ac:dyDescent="0.25">
      <c r="A1437" s="32" t="str">
        <f>IF(Weighting!$P$21&gt;0,B1437,"")</f>
        <v/>
      </c>
      <c r="B1437" t="e">
        <f>Weighting!$C$21</f>
        <v>#DIV/0!</v>
      </c>
      <c r="C1437" t="e">
        <f>Weighting!$F$21</f>
        <v>#NUM!</v>
      </c>
      <c r="D1437" t="e">
        <f>IF(C1437=1,'Data Transformation'!$G$3+0.5*'Data Transformation'!$W$25,IF(C1438=1,D1438-'Data Transformation'!$W$25,FALSE))</f>
        <v>#NUM!</v>
      </c>
      <c r="E1437">
        <f t="array" ref="E1437">IF(ISLOGICAL(D1437),"",FREQUENCY(IF('Data Transformation'!$B$425:$B$8425='Bin Analysis'!$B1419,'Data Transformation'!$G$425:$G$8425),D1437))</f>
        <v>2001</v>
      </c>
      <c r="F1437">
        <f t="shared" si="177"/>
        <v>0</v>
      </c>
      <c r="G1437">
        <f>Weighting!$H$21</f>
        <v>0</v>
      </c>
      <c r="H1437">
        <f t="array" ref="H1437">FREQUENCY(IF('Data Transformation'!$B$4:$B$8425=B1419,'Data Transformation'!$G$4:$G$8425),'Bin Analysis'!$B1437)</f>
        <v>2073</v>
      </c>
      <c r="I1437">
        <f t="shared" si="178"/>
        <v>0</v>
      </c>
      <c r="J1437">
        <f t="shared" si="179"/>
        <v>0</v>
      </c>
      <c r="K1437">
        <f>J1437*Weighting!$W$21</f>
        <v>0</v>
      </c>
      <c r="M1437" s="14"/>
    </row>
    <row r="1438" spans="1:13" x14ac:dyDescent="0.25">
      <c r="A1438" s="32" t="str">
        <f>IF(Weighting!$P$22&gt;0,B1438,"")</f>
        <v/>
      </c>
      <c r="B1438" t="e">
        <f>Weighting!$C$22</f>
        <v>#DIV/0!</v>
      </c>
      <c r="C1438" t="e">
        <f>Weighting!$F$22</f>
        <v>#NUM!</v>
      </c>
      <c r="D1438" t="e">
        <f>IF(C1438=1,'Data Transformation'!$G$3+0.5*'Data Transformation'!$W$25,IF(C1439=1,D1439-'Data Transformation'!$W$25,FALSE))</f>
        <v>#NUM!</v>
      </c>
      <c r="E1438">
        <f t="array" ref="E1438">IF(ISLOGICAL(D1438),"",FREQUENCY(IF('Data Transformation'!$B$425:$B$8425='Bin Analysis'!$B1419,'Data Transformation'!$G$425:$G$8425),D1438))</f>
        <v>2001</v>
      </c>
      <c r="F1438">
        <f t="shared" si="177"/>
        <v>0</v>
      </c>
      <c r="G1438">
        <f>Weighting!$H$22</f>
        <v>0</v>
      </c>
      <c r="H1438">
        <f t="array" ref="H1438">FREQUENCY(IF('Data Transformation'!$B$4:$B$8425=B1419,'Data Transformation'!$G$4:$G$8425),'Bin Analysis'!$B1438)</f>
        <v>2073</v>
      </c>
      <c r="I1438">
        <f t="shared" si="178"/>
        <v>0</v>
      </c>
      <c r="J1438">
        <f t="shared" si="179"/>
        <v>0</v>
      </c>
      <c r="K1438">
        <f>J1438*Weighting!$W$22</f>
        <v>0</v>
      </c>
      <c r="M1438" s="14"/>
    </row>
    <row r="1439" spans="1:13" x14ac:dyDescent="0.25">
      <c r="A1439" s="32" t="str">
        <f>IF(Weighting!$P$23&gt;0,B1439,"")</f>
        <v/>
      </c>
      <c r="B1439" t="e">
        <f>Weighting!$C$23</f>
        <v>#DIV/0!</v>
      </c>
      <c r="C1439" t="e">
        <f>Weighting!$F$23</f>
        <v>#NUM!</v>
      </c>
      <c r="D1439" t="e">
        <f>IF(C1439=1,'Data Transformation'!$G$3+0.5*'Data Transformation'!$W$25,IF(C1440=1,D1440-'Data Transformation'!$W$25,FALSE))</f>
        <v>#NUM!</v>
      </c>
      <c r="E1439">
        <f t="array" ref="E1439">IF(ISLOGICAL(D1439),"",FREQUENCY(IF('Data Transformation'!$B$425:$B$8425='Bin Analysis'!$B1419,'Data Transformation'!$G$425:$G$8425),D1439))</f>
        <v>2001</v>
      </c>
      <c r="F1439">
        <f t="shared" si="177"/>
        <v>0</v>
      </c>
      <c r="G1439">
        <f>Weighting!$H$23</f>
        <v>0</v>
      </c>
      <c r="H1439">
        <f t="array" ref="H1439">FREQUENCY(IF('Data Transformation'!$B$4:$B$8425=B1419,'Data Transformation'!$G$4:$G$8425),'Bin Analysis'!$B1439)</f>
        <v>2073</v>
      </c>
      <c r="I1439">
        <f t="shared" si="178"/>
        <v>0</v>
      </c>
      <c r="J1439">
        <f t="shared" si="179"/>
        <v>0</v>
      </c>
      <c r="K1439">
        <f>J1439*Weighting!$W$23</f>
        <v>0</v>
      </c>
      <c r="M1439" s="14"/>
    </row>
    <row r="1440" spans="1:13" x14ac:dyDescent="0.25">
      <c r="A1440" s="32" t="str">
        <f>IF(Weighting!$P$24&gt;0,B1440,"")</f>
        <v/>
      </c>
      <c r="B1440" t="e">
        <f>Weighting!$C$24</f>
        <v>#DIV/0!</v>
      </c>
      <c r="C1440" t="e">
        <f>Weighting!$F$24</f>
        <v>#NUM!</v>
      </c>
      <c r="D1440" t="e">
        <f>IF(C1440=1,'Data Transformation'!$G$3+0.5*'Data Transformation'!$W$25,IF(C1441=1,D1441-'Data Transformation'!$W$25,FALSE))</f>
        <v>#NUM!</v>
      </c>
      <c r="E1440">
        <f t="array" ref="E1440">IF(ISLOGICAL(D1440),"",FREQUENCY(IF('Data Transformation'!$B$425:$B$8425='Bin Analysis'!$B1419,'Data Transformation'!$G$425:$G$8425),D1440))</f>
        <v>2001</v>
      </c>
      <c r="F1440">
        <f t="shared" si="177"/>
        <v>0</v>
      </c>
      <c r="G1440">
        <f>Weighting!$H$24</f>
        <v>0</v>
      </c>
      <c r="H1440">
        <f t="array" ref="H1440">FREQUENCY(IF('Data Transformation'!$B$4:$B$8425=B1419,'Data Transformation'!$G$4:$G$8425),'Bin Analysis'!$B1440)</f>
        <v>2073</v>
      </c>
      <c r="I1440">
        <f t="shared" si="178"/>
        <v>0</v>
      </c>
      <c r="J1440">
        <f t="shared" si="179"/>
        <v>0</v>
      </c>
      <c r="K1440">
        <f>J1440*Weighting!$W$24</f>
        <v>0</v>
      </c>
      <c r="M1440" s="14"/>
    </row>
    <row r="1441" spans="1:25" x14ac:dyDescent="0.25">
      <c r="A1441" s="32" t="str">
        <f>IF(Weighting!$P$25&gt;0,B1441,"")</f>
        <v/>
      </c>
      <c r="B1441" t="e">
        <f>Weighting!$C$25</f>
        <v>#DIV/0!</v>
      </c>
      <c r="C1441" t="e">
        <f>Weighting!$F$25</f>
        <v>#NUM!</v>
      </c>
      <c r="D1441" t="e">
        <f>IF(C1441=1,'Data Transformation'!$G$3+0.5*'Data Transformation'!$W$25,IF(C1442=1,D1442-'Data Transformation'!$W$25,FALSE))</f>
        <v>#NUM!</v>
      </c>
      <c r="E1441">
        <f t="array" ref="E1441">IF(ISLOGICAL(D1441),"",FREQUENCY(IF('Data Transformation'!$B$425:$B$8425='Bin Analysis'!$B1419,'Data Transformation'!$G$425:$G$8425),D1441))</f>
        <v>2001</v>
      </c>
      <c r="F1441">
        <f t="shared" si="177"/>
        <v>0</v>
      </c>
      <c r="G1441">
        <f>Weighting!$H$25</f>
        <v>0</v>
      </c>
      <c r="H1441">
        <f t="array" ref="H1441">FREQUENCY(IF('Data Transformation'!$B$4:$B$8425=B1419,'Data Transformation'!$G$4:$G$8425),'Bin Analysis'!$B1441)</f>
        <v>2073</v>
      </c>
      <c r="I1441">
        <f t="shared" si="178"/>
        <v>0</v>
      </c>
      <c r="J1441">
        <f t="shared" si="179"/>
        <v>0</v>
      </c>
      <c r="K1441">
        <f>J1441*Weighting!$W$25</f>
        <v>0</v>
      </c>
      <c r="M1441" s="14"/>
    </row>
    <row r="1442" spans="1:25" x14ac:dyDescent="0.25">
      <c r="N1442" s="57"/>
      <c r="O1442"/>
      <c r="P1442"/>
      <c r="Q1442"/>
      <c r="R1442"/>
    </row>
    <row r="1443" spans="1:25" ht="23.25" x14ac:dyDescent="0.35">
      <c r="A1443" s="21" t="s">
        <v>0</v>
      </c>
      <c r="B1443" s="21" t="str">
        <f>IFERROR(VLOOKUP(C1443,'Data Transformation'!$L$6:$M$426,2,FALSE),"")</f>
        <v/>
      </c>
      <c r="C1443" s="21">
        <f>C1419+1</f>
        <v>60</v>
      </c>
      <c r="D1443" s="21"/>
      <c r="E1443" s="21"/>
      <c r="F1443" s="21"/>
      <c r="G1443" s="21"/>
      <c r="H1443" s="22"/>
      <c r="I1443" s="22"/>
      <c r="J1443" s="22"/>
      <c r="K1443" s="21"/>
      <c r="L1443" s="21" t="str">
        <f>B1443</f>
        <v/>
      </c>
      <c r="M1443" s="23" t="e">
        <f>INDEX('Data Transformation'!$O$4:$O$424,MATCH($B1443,'Data Transformation'!$M$4:$M$424,0),MATCH($M$2,'Data Transformation'!$O$3,0))</f>
        <v>#N/A</v>
      </c>
      <c r="N1443" s="27" t="e">
        <f>IF('Input and Summary Results'!$J$16="minimum",'Bin Analysis'!X1444/(M1443-1),'Bin Analysis'!Y1443/('Bin Analysis'!M1443-1))</f>
        <v>#N/A</v>
      </c>
      <c r="O1443" s="27" t="e">
        <f>IF(M1443=FALSE,NA(),(VLOOKUP(1,C1446:K1465,4,FALSE))/(M1443-1))</f>
        <v>#N/A</v>
      </c>
      <c r="P1443" s="27" t="e">
        <f>IF(M1443=FALSE,NA(),SUM(J1446:J1465)/Weighting!$S$5)</f>
        <v>#N/A</v>
      </c>
      <c r="Q1443" s="27" t="e">
        <f>IF(M1443=FALSE,NA(),SUM(K1446:K1465)/Weighting!$S$6)</f>
        <v>#N/A</v>
      </c>
      <c r="R1443" s="27" t="e">
        <f>IF(M1443=FALSE,NA(),(VLOOKUP(1,G1446:K1465,3,FALSE))/(M1443-1))</f>
        <v>#N/A</v>
      </c>
      <c r="S1443" s="22" t="e">
        <f>IF(M1443=FALSE,NA(),IF(SUM(J1446:J1465)=2,"yes","no"))</f>
        <v>#N/A</v>
      </c>
      <c r="X1443" s="2" cm="2">
        <f t="array" ref="X1443:X1444">FREQUENCY(IF('Data Transformation'!$B$425:$B$6424='Bin Analysis'!L1443,'Data Transformation'!$G$425:$G$6424),'Data Transformation'!$U$11)</f>
        <v>0</v>
      </c>
      <c r="Y1443" s="2" cm="2">
        <f t="array" ref="Y1443:Y1444">FREQUENCY(IF('Data Transformation'!$B$425:$B$6424='Bin Analysis'!L1443,'Data Transformation'!$G$425:$G$6424),'Data Transformation'!$U$12)</f>
        <v>0</v>
      </c>
    </row>
    <row r="1444" spans="1:25" x14ac:dyDescent="0.25">
      <c r="A1444" s="14" t="s">
        <v>67</v>
      </c>
      <c r="B1444" t="s">
        <v>47</v>
      </c>
      <c r="C1444" t="s">
        <v>5</v>
      </c>
      <c r="D1444" t="s">
        <v>100</v>
      </c>
      <c r="E1444" t="s">
        <v>101</v>
      </c>
      <c r="F1444" t="s">
        <v>102</v>
      </c>
      <c r="G1444" t="s">
        <v>70</v>
      </c>
      <c r="H1444" t="s">
        <v>31</v>
      </c>
      <c r="I1444" t="s">
        <v>32</v>
      </c>
      <c r="J1444" t="s">
        <v>46</v>
      </c>
      <c r="K1444" s="14" t="s">
        <v>45</v>
      </c>
      <c r="M1444" s="14"/>
      <c r="X1444" s="2">
        <v>0</v>
      </c>
      <c r="Y1444" s="2">
        <v>0</v>
      </c>
    </row>
    <row r="1445" spans="1:25" x14ac:dyDescent="0.25">
      <c r="A1445" s="32"/>
      <c r="D1445" t="e">
        <f>IF(C1445=1,'Data Transformation'!$G$3+0.5*'Data Transformation'!$W$25,IF(C1446=1,D1446-'Data Transformation'!$W$25,FALSE))</f>
        <v>#NUM!</v>
      </c>
      <c r="E1445">
        <f t="array" ref="E1445">IF(ISLOGICAL(D1445),"",FREQUENCY(IF('Data Transformation'!$B$425:$B$8425='Bin Analysis'!$B1443,'Data Transformation'!$G$425:$G$8425),D1445))</f>
        <v>2001</v>
      </c>
      <c r="F1445" t="e">
        <f>IF(ISLOGICAL(D1445),"",E1445-E1444)</f>
        <v>#VALUE!</v>
      </c>
      <c r="M1445" s="14"/>
    </row>
    <row r="1446" spans="1:25" x14ac:dyDescent="0.25">
      <c r="A1446" s="32" t="e">
        <f>IF(Weighting!$P$6&gt;0,B1446,"")</f>
        <v>#NUM!</v>
      </c>
      <c r="B1446" t="e">
        <f>Weighting!$C$6</f>
        <v>#DIV/0!</v>
      </c>
      <c r="C1446" t="e">
        <f>Weighting!$F$6</f>
        <v>#NUM!</v>
      </c>
      <c r="D1446" t="e">
        <f>IF(C1446=1,'Data Transformation'!$G$3+0.5*'Data Transformation'!$W$25,IF(C1447=1,D1447-'Data Transformation'!$W$25,FALSE))</f>
        <v>#NUM!</v>
      </c>
      <c r="E1446">
        <f t="array" ref="E1446">IF(ISLOGICAL(D1446),"",FREQUENCY(IF('Data Transformation'!$B$425:$B$8425='Bin Analysis'!$B1443,'Data Transformation'!$G$425:$G$8425),D1446))</f>
        <v>2001</v>
      </c>
      <c r="F1446">
        <f>IF(ISLOGICAL(D1446),"",E1446-E1445)</f>
        <v>0</v>
      </c>
      <c r="G1446">
        <f>Weighting!$H$6</f>
        <v>1</v>
      </c>
      <c r="H1446">
        <f t="array" ref="H1446">FREQUENCY(IF('Data Transformation'!$B$4:$B$8425=B1443,'Data Transformation'!$G$4:$G$8425),'Bin Analysis'!$B1446)</f>
        <v>2073</v>
      </c>
      <c r="I1446">
        <f>H1446-H1445</f>
        <v>2073</v>
      </c>
      <c r="J1446">
        <f>IF(I1446=0,0,1)</f>
        <v>1</v>
      </c>
      <c r="K1446" t="e">
        <f>J1446*Weighting!$W$6</f>
        <v>#NUM!</v>
      </c>
      <c r="M1446" s="14"/>
    </row>
    <row r="1447" spans="1:25" x14ac:dyDescent="0.25">
      <c r="A1447" s="32" t="str">
        <f>IF(Weighting!$P$7&gt;0,B1447,"")</f>
        <v/>
      </c>
      <c r="B1447" t="e">
        <f>Weighting!$C$7</f>
        <v>#DIV/0!</v>
      </c>
      <c r="C1447" t="e">
        <f>Weighting!$F$7</f>
        <v>#NUM!</v>
      </c>
      <c r="D1447" t="e">
        <f>IF(C1447=1,'Data Transformation'!$G$3+0.5*'Data Transformation'!$W$25,IF(C1448=1,D1448-'Data Transformation'!$W$25,FALSE))</f>
        <v>#NUM!</v>
      </c>
      <c r="E1447">
        <f t="array" ref="E1447">IF(ISLOGICAL(D1447),"",FREQUENCY(IF('Data Transformation'!$B$425:$B$8425='Bin Analysis'!$B1443,'Data Transformation'!$G$425:$G$8425),D1447))</f>
        <v>2001</v>
      </c>
      <c r="F1447">
        <f t="shared" ref="F1447:F1465" si="180">IF(ISLOGICAL(D1447),"",E1447-E1446)</f>
        <v>0</v>
      </c>
      <c r="G1447">
        <f>Weighting!$H$7</f>
        <v>0</v>
      </c>
      <c r="H1447">
        <f t="array" ref="H1447">FREQUENCY(IF('Data Transformation'!$B$4:$B$8425=B1443,'Data Transformation'!$G$4:$G$8425),'Bin Analysis'!$B1447)</f>
        <v>2073</v>
      </c>
      <c r="I1447">
        <f t="shared" ref="I1447:I1465" si="181">H1447-H1446</f>
        <v>0</v>
      </c>
      <c r="J1447">
        <f>IF(I1447=0,0,1)</f>
        <v>0</v>
      </c>
      <c r="K1447">
        <f>J1447*Weighting!$W$7</f>
        <v>0</v>
      </c>
      <c r="M1447" s="14"/>
    </row>
    <row r="1448" spans="1:25" x14ac:dyDescent="0.25">
      <c r="A1448" s="32" t="str">
        <f>IF(Weighting!$P$8&gt;0,B1448,"")</f>
        <v/>
      </c>
      <c r="B1448" t="e">
        <f>Weighting!$C$8</f>
        <v>#DIV/0!</v>
      </c>
      <c r="C1448" t="e">
        <f>Weighting!$F$8</f>
        <v>#NUM!</v>
      </c>
      <c r="D1448" t="e">
        <f>IF(C1448=1,'Data Transformation'!$G$3+0.5*'Data Transformation'!$W$25,IF(C1449=1,D1449-'Data Transformation'!$W$25,FALSE))</f>
        <v>#NUM!</v>
      </c>
      <c r="E1448">
        <f t="array" ref="E1448">IF(ISLOGICAL(D1448),"",FREQUENCY(IF('Data Transformation'!$B$425:$B$8425='Bin Analysis'!$B1443,'Data Transformation'!$G$425:$G$8425),D1448))</f>
        <v>2001</v>
      </c>
      <c r="F1448">
        <f t="shared" si="180"/>
        <v>0</v>
      </c>
      <c r="G1448">
        <f>Weighting!$H$8</f>
        <v>0</v>
      </c>
      <c r="H1448">
        <f t="array" ref="H1448">FREQUENCY(IF('Data Transformation'!$B$4:$B$8425=B1443,'Data Transformation'!$G$4:$G$8425),'Bin Analysis'!$B1448)</f>
        <v>2073</v>
      </c>
      <c r="I1448">
        <f t="shared" si="181"/>
        <v>0</v>
      </c>
      <c r="J1448">
        <f t="shared" ref="J1448:J1465" si="182">IF(I1448=0,0,1)</f>
        <v>0</v>
      </c>
      <c r="K1448">
        <f>J1448*Weighting!$W$8</f>
        <v>0</v>
      </c>
      <c r="M1448" s="14"/>
    </row>
    <row r="1449" spans="1:25" x14ac:dyDescent="0.25">
      <c r="A1449" s="32" t="str">
        <f>IF(Weighting!$P$9&gt;0,B1449,"")</f>
        <v/>
      </c>
      <c r="B1449" s="50" t="e">
        <f>Weighting!$C$9</f>
        <v>#DIV/0!</v>
      </c>
      <c r="C1449" t="e">
        <f>Weighting!$F$9</f>
        <v>#NUM!</v>
      </c>
      <c r="D1449" t="e">
        <f>IF(C1449=1,'Data Transformation'!$G$3+0.5*'Data Transformation'!$W$25,IF(C1450=1,D1450-'Data Transformation'!$W$25,FALSE))</f>
        <v>#NUM!</v>
      </c>
      <c r="E1449">
        <f t="array" ref="E1449">IF(ISLOGICAL(D1449),"",FREQUENCY(IF('Data Transformation'!$B$425:$B$8425='Bin Analysis'!$B1443,'Data Transformation'!$G$425:$G$8425),D1449))</f>
        <v>2001</v>
      </c>
      <c r="F1449">
        <f t="shared" si="180"/>
        <v>0</v>
      </c>
      <c r="G1449">
        <f>Weighting!$H$9</f>
        <v>0</v>
      </c>
      <c r="H1449">
        <f t="array" ref="H1449">FREQUENCY(IF('Data Transformation'!$B$4:$B$8425=B1443,'Data Transformation'!$G$4:$G$8425),'Bin Analysis'!$B1449)</f>
        <v>2073</v>
      </c>
      <c r="I1449">
        <f t="shared" si="181"/>
        <v>0</v>
      </c>
      <c r="J1449">
        <f t="shared" si="182"/>
        <v>0</v>
      </c>
      <c r="K1449">
        <f>J1449*Weighting!$W$9</f>
        <v>0</v>
      </c>
      <c r="M1449" s="14"/>
    </row>
    <row r="1450" spans="1:25" x14ac:dyDescent="0.25">
      <c r="A1450" s="32" t="str">
        <f>IF(Weighting!$P$10&gt;0,B1450,"")</f>
        <v/>
      </c>
      <c r="B1450" t="e">
        <f>Weighting!$C$10</f>
        <v>#DIV/0!</v>
      </c>
      <c r="C1450" t="e">
        <f>Weighting!$F$10</f>
        <v>#NUM!</v>
      </c>
      <c r="D1450" t="e">
        <f>IF(C1450=1,'Data Transformation'!$G$3+0.5*'Data Transformation'!$W$25,IF(C1451=1,D1451-'Data Transformation'!$W$25,FALSE))</f>
        <v>#NUM!</v>
      </c>
      <c r="E1450">
        <f t="array" ref="E1450">IF(ISLOGICAL(D1450),"",FREQUENCY(IF('Data Transformation'!$B$425:$B$8425='Bin Analysis'!$B1443,'Data Transformation'!$G$425:$G$8425),D1450))</f>
        <v>2001</v>
      </c>
      <c r="F1450">
        <f t="shared" si="180"/>
        <v>0</v>
      </c>
      <c r="G1450">
        <f>Weighting!$H$10</f>
        <v>0</v>
      </c>
      <c r="H1450">
        <f t="array" ref="H1450">FREQUENCY(IF('Data Transformation'!$B$4:$B$8425=B1443,'Data Transformation'!$G$4:$G$8425),'Bin Analysis'!$B1450)</f>
        <v>2073</v>
      </c>
      <c r="I1450">
        <f t="shared" si="181"/>
        <v>0</v>
      </c>
      <c r="J1450">
        <f t="shared" si="182"/>
        <v>0</v>
      </c>
      <c r="K1450">
        <f>J1450*Weighting!$W$10</f>
        <v>0</v>
      </c>
      <c r="M1450" s="14"/>
    </row>
    <row r="1451" spans="1:25" x14ac:dyDescent="0.25">
      <c r="A1451" s="32" t="str">
        <f>IF(Weighting!$P$11&gt;0,B1451,"")</f>
        <v/>
      </c>
      <c r="B1451" t="e">
        <f>Weighting!$C$11</f>
        <v>#DIV/0!</v>
      </c>
      <c r="C1451" t="e">
        <f>Weighting!$F$11</f>
        <v>#NUM!</v>
      </c>
      <c r="D1451" t="e">
        <f>IF(C1451=1,'Data Transformation'!$G$3+0.5*'Data Transformation'!$W$25,IF(C1452=1,D1452-'Data Transformation'!$W$25,FALSE))</f>
        <v>#NUM!</v>
      </c>
      <c r="E1451">
        <f t="array" ref="E1451">IF(ISLOGICAL(D1451),"",FREQUENCY(IF('Data Transformation'!$B$425:$B$8425='Bin Analysis'!$B1443,'Data Transformation'!$G$425:$G$8425),D1451))</f>
        <v>2001</v>
      </c>
      <c r="F1451">
        <f t="shared" si="180"/>
        <v>0</v>
      </c>
      <c r="G1451">
        <f>Weighting!$H$11</f>
        <v>0</v>
      </c>
      <c r="H1451">
        <f t="array" ref="H1451">FREQUENCY(IF('Data Transformation'!$B$4:$B$8425=B1443,'Data Transformation'!$G$4:$G$8425),'Bin Analysis'!$B1451)</f>
        <v>2073</v>
      </c>
      <c r="I1451">
        <f t="shared" si="181"/>
        <v>0</v>
      </c>
      <c r="J1451">
        <f t="shared" si="182"/>
        <v>0</v>
      </c>
      <c r="K1451">
        <f>J1451*Weighting!$W$11</f>
        <v>0</v>
      </c>
      <c r="M1451" s="14"/>
    </row>
    <row r="1452" spans="1:25" x14ac:dyDescent="0.25">
      <c r="A1452" s="32" t="str">
        <f>IF(Weighting!$P$12&gt;0,B1452,"")</f>
        <v/>
      </c>
      <c r="B1452" t="e">
        <f>Weighting!$C$12</f>
        <v>#DIV/0!</v>
      </c>
      <c r="C1452" t="e">
        <f>Weighting!$F$12</f>
        <v>#NUM!</v>
      </c>
      <c r="D1452" t="e">
        <f>IF(C1452=1,'Data Transformation'!$G$3+0.5*'Data Transformation'!$W$25,IF(C1453=1,D1453-'Data Transformation'!$W$25,FALSE))</f>
        <v>#NUM!</v>
      </c>
      <c r="E1452">
        <f t="array" ref="E1452">IF(ISLOGICAL(D1452),"",FREQUENCY(IF('Data Transformation'!$B$425:$B$8425='Bin Analysis'!$B1443,'Data Transformation'!$G$425:$G$8425),D1452))</f>
        <v>2001</v>
      </c>
      <c r="F1452">
        <f t="shared" si="180"/>
        <v>0</v>
      </c>
      <c r="G1452">
        <f>Weighting!$H$12</f>
        <v>0</v>
      </c>
      <c r="H1452">
        <f t="array" ref="H1452">FREQUENCY(IF('Data Transformation'!$B$4:$B$8425=B1443,'Data Transformation'!$G$4:$G$8425),'Bin Analysis'!$B1452)</f>
        <v>2073</v>
      </c>
      <c r="I1452">
        <f t="shared" si="181"/>
        <v>0</v>
      </c>
      <c r="J1452">
        <f t="shared" si="182"/>
        <v>0</v>
      </c>
      <c r="K1452">
        <f>J1452*Weighting!$W$12</f>
        <v>0</v>
      </c>
      <c r="M1452" s="14"/>
    </row>
    <row r="1453" spans="1:25" x14ac:dyDescent="0.25">
      <c r="A1453" s="32" t="str">
        <f>IF(Weighting!$P$13&gt;0,B1453,"")</f>
        <v/>
      </c>
      <c r="B1453" t="e">
        <f>Weighting!$C$13</f>
        <v>#DIV/0!</v>
      </c>
      <c r="C1453" t="e">
        <f>Weighting!$F$13</f>
        <v>#NUM!</v>
      </c>
      <c r="D1453" t="e">
        <f>IF(C1453=1,'Data Transformation'!$G$3+0.5*'Data Transformation'!$W$25,IF(C1454=1,D1454-'Data Transformation'!$W$25,FALSE))</f>
        <v>#NUM!</v>
      </c>
      <c r="E1453">
        <f t="array" ref="E1453">IF(ISLOGICAL(D1453),"",FREQUENCY(IF('Data Transformation'!$B$425:$B$8425='Bin Analysis'!$B1443,'Data Transformation'!$G$425:$G$8425),D1453))</f>
        <v>2001</v>
      </c>
      <c r="F1453">
        <f t="shared" si="180"/>
        <v>0</v>
      </c>
      <c r="G1453">
        <f>Weighting!$H$13</f>
        <v>0</v>
      </c>
      <c r="H1453">
        <f t="array" ref="H1453">FREQUENCY(IF('Data Transformation'!$B$4:$B$8425=B1443,'Data Transformation'!$G$4:$G$8425),'Bin Analysis'!$B1453)</f>
        <v>2073</v>
      </c>
      <c r="I1453">
        <f t="shared" si="181"/>
        <v>0</v>
      </c>
      <c r="J1453">
        <f t="shared" si="182"/>
        <v>0</v>
      </c>
      <c r="K1453">
        <f>J1453*Weighting!$W$13</f>
        <v>0</v>
      </c>
      <c r="M1453" s="14"/>
    </row>
    <row r="1454" spans="1:25" x14ac:dyDescent="0.25">
      <c r="A1454" s="32" t="str">
        <f>IF(Weighting!$P$14&gt;0,B1454,"")</f>
        <v/>
      </c>
      <c r="B1454" t="e">
        <f>Weighting!$C$14</f>
        <v>#DIV/0!</v>
      </c>
      <c r="C1454" t="e">
        <f>Weighting!$F$14</f>
        <v>#NUM!</v>
      </c>
      <c r="D1454" t="e">
        <f>IF(C1454=1,'Data Transformation'!$G$3+0.5*'Data Transformation'!$W$25,IF(C1455=1,D1455-'Data Transformation'!$W$25,FALSE))</f>
        <v>#NUM!</v>
      </c>
      <c r="E1454">
        <f t="array" ref="E1454">IF(ISLOGICAL(D1454),"",FREQUENCY(IF('Data Transformation'!$B$425:$B$8425='Bin Analysis'!$B1443,'Data Transformation'!$G$425:$G$8425),D1454))</f>
        <v>2001</v>
      </c>
      <c r="F1454">
        <f t="shared" si="180"/>
        <v>0</v>
      </c>
      <c r="G1454">
        <f>Weighting!$H$14</f>
        <v>0</v>
      </c>
      <c r="H1454">
        <f t="array" ref="H1454">FREQUENCY(IF('Data Transformation'!$B$4:$B$8425=B1443,'Data Transformation'!$G$4:$G$8425),'Bin Analysis'!$B1454)</f>
        <v>2073</v>
      </c>
      <c r="I1454">
        <f t="shared" si="181"/>
        <v>0</v>
      </c>
      <c r="J1454">
        <f t="shared" si="182"/>
        <v>0</v>
      </c>
      <c r="K1454">
        <f>J1454*Weighting!$W$14</f>
        <v>0</v>
      </c>
      <c r="M1454" s="14"/>
    </row>
    <row r="1455" spans="1:25" x14ac:dyDescent="0.25">
      <c r="A1455" s="32" t="str">
        <f>IF(Weighting!$P$15&gt;0,B1455,"")</f>
        <v/>
      </c>
      <c r="B1455" t="e">
        <f>Weighting!$C$15</f>
        <v>#DIV/0!</v>
      </c>
      <c r="C1455" t="e">
        <f>Weighting!$F$15</f>
        <v>#NUM!</v>
      </c>
      <c r="D1455" t="e">
        <f>IF(C1455=1,'Data Transformation'!$G$3+0.5*'Data Transformation'!$W$25,IF(C1456=1,D1456-'Data Transformation'!$W$25,FALSE))</f>
        <v>#NUM!</v>
      </c>
      <c r="E1455">
        <f t="array" ref="E1455">IF(ISLOGICAL(D1455),"",FREQUENCY(IF('Data Transformation'!$B$425:$B$8425='Bin Analysis'!$B1443,'Data Transformation'!$G$425:$G$8425),D1455))</f>
        <v>2001</v>
      </c>
      <c r="F1455">
        <f t="shared" si="180"/>
        <v>0</v>
      </c>
      <c r="G1455">
        <f>Weighting!$H$15</f>
        <v>0</v>
      </c>
      <c r="H1455">
        <f t="array" ref="H1455">FREQUENCY(IF('Data Transformation'!$B$4:$B$8425=B1443,'Data Transformation'!$G$4:$G$8425),'Bin Analysis'!$B1455)</f>
        <v>2073</v>
      </c>
      <c r="I1455">
        <f t="shared" si="181"/>
        <v>0</v>
      </c>
      <c r="J1455">
        <f t="shared" si="182"/>
        <v>0</v>
      </c>
      <c r="K1455">
        <f>J1455*Weighting!$W$15</f>
        <v>0</v>
      </c>
      <c r="M1455" s="14"/>
    </row>
    <row r="1456" spans="1:25" x14ac:dyDescent="0.25">
      <c r="A1456" s="32" t="str">
        <f>IF(Weighting!$P$16&gt;0,B1456,"")</f>
        <v/>
      </c>
      <c r="B1456" t="e">
        <f>Weighting!$C$16</f>
        <v>#DIV/0!</v>
      </c>
      <c r="C1456" t="e">
        <f>Weighting!$F$16</f>
        <v>#NUM!</v>
      </c>
      <c r="D1456" t="e">
        <f>IF(C1456=1,'Data Transformation'!$G$3+0.5*'Data Transformation'!$W$25,IF(C1457=1,D1457-'Data Transformation'!$W$25,FALSE))</f>
        <v>#NUM!</v>
      </c>
      <c r="E1456">
        <f t="array" ref="E1456">IF(ISLOGICAL(D1456),"",FREQUENCY(IF('Data Transformation'!$B$425:$B$8425='Bin Analysis'!$B1443,'Data Transformation'!$G$425:$G$8425),D1456))</f>
        <v>2001</v>
      </c>
      <c r="F1456">
        <f t="shared" si="180"/>
        <v>0</v>
      </c>
      <c r="G1456">
        <f>Weighting!$H$16</f>
        <v>0</v>
      </c>
      <c r="H1456">
        <f t="array" ref="H1456">FREQUENCY(IF('Data Transformation'!$B$4:$B$8425=B1443,'Data Transformation'!$G$4:$G$8425),'Bin Analysis'!$B1456)</f>
        <v>2073</v>
      </c>
      <c r="I1456">
        <f t="shared" si="181"/>
        <v>0</v>
      </c>
      <c r="J1456">
        <f t="shared" si="182"/>
        <v>0</v>
      </c>
      <c r="K1456">
        <f>J1456*Weighting!$W$16</f>
        <v>0</v>
      </c>
      <c r="M1456" s="14"/>
    </row>
    <row r="1457" spans="1:25" x14ac:dyDescent="0.25">
      <c r="A1457" s="32" t="str">
        <f>IF(Weighting!$P$17&gt;0,B1457,"")</f>
        <v/>
      </c>
      <c r="B1457" t="e">
        <f>Weighting!$C$17</f>
        <v>#DIV/0!</v>
      </c>
      <c r="C1457" t="e">
        <f>Weighting!$F$17</f>
        <v>#NUM!</v>
      </c>
      <c r="D1457" t="e">
        <f>IF(C1457=1,'Data Transformation'!$G$3+0.5*'Data Transformation'!$W$25,IF(C1458=1,D1458-'Data Transformation'!$W$25,FALSE))</f>
        <v>#NUM!</v>
      </c>
      <c r="E1457">
        <f t="array" ref="E1457">IF(ISLOGICAL(D1457),"",FREQUENCY(IF('Data Transformation'!$B$425:$B$8425='Bin Analysis'!$B1443,'Data Transformation'!$G$425:$G$8425),D1457))</f>
        <v>2001</v>
      </c>
      <c r="F1457">
        <f t="shared" si="180"/>
        <v>0</v>
      </c>
      <c r="G1457">
        <f>Weighting!$H$17</f>
        <v>0</v>
      </c>
      <c r="H1457">
        <f t="array" ref="H1457">FREQUENCY(IF('Data Transformation'!$B$4:$B$8425=B1443,'Data Transformation'!$G$4:$G$8425),'Bin Analysis'!$B1457)</f>
        <v>2073</v>
      </c>
      <c r="I1457">
        <f t="shared" si="181"/>
        <v>0</v>
      </c>
      <c r="J1457">
        <f t="shared" si="182"/>
        <v>0</v>
      </c>
      <c r="K1457">
        <f>J1457*Weighting!$W$17</f>
        <v>0</v>
      </c>
      <c r="M1457" s="14"/>
    </row>
    <row r="1458" spans="1:25" x14ac:dyDescent="0.25">
      <c r="A1458" s="32" t="str">
        <f>IF(Weighting!$P$18&gt;0,B1458,"")</f>
        <v/>
      </c>
      <c r="B1458" t="e">
        <f>Weighting!$C$18</f>
        <v>#DIV/0!</v>
      </c>
      <c r="C1458" t="e">
        <f>Weighting!$F$18</f>
        <v>#NUM!</v>
      </c>
      <c r="D1458" t="e">
        <f>IF(C1458=1,'Data Transformation'!$G$3+0.5*'Data Transformation'!$W$25,IF(C1459=1,D1459-'Data Transformation'!$W$25,FALSE))</f>
        <v>#NUM!</v>
      </c>
      <c r="E1458">
        <f t="array" ref="E1458">IF(ISLOGICAL(D1458),"",FREQUENCY(IF('Data Transformation'!$B$425:$B$8425='Bin Analysis'!$B1443,'Data Transformation'!$G$425:$G$8425),D1458))</f>
        <v>2001</v>
      </c>
      <c r="F1458">
        <f t="shared" si="180"/>
        <v>0</v>
      </c>
      <c r="G1458">
        <f>Weighting!$H$18</f>
        <v>0</v>
      </c>
      <c r="H1458">
        <f t="array" ref="H1458">FREQUENCY(IF('Data Transformation'!$B$4:$B$8425=B1443,'Data Transformation'!$G$4:$G$8425),'Bin Analysis'!$B1458)</f>
        <v>2073</v>
      </c>
      <c r="I1458">
        <f t="shared" si="181"/>
        <v>0</v>
      </c>
      <c r="J1458">
        <f t="shared" si="182"/>
        <v>0</v>
      </c>
      <c r="K1458">
        <f>J1458*Weighting!$W$18</f>
        <v>0</v>
      </c>
      <c r="M1458" s="14"/>
    </row>
    <row r="1459" spans="1:25" x14ac:dyDescent="0.25">
      <c r="A1459" s="32" t="str">
        <f>IF(Weighting!$P$19&gt;0,B1459,"")</f>
        <v/>
      </c>
      <c r="B1459" t="e">
        <f>Weighting!$C$19</f>
        <v>#DIV/0!</v>
      </c>
      <c r="C1459" t="e">
        <f>Weighting!$F$19</f>
        <v>#NUM!</v>
      </c>
      <c r="D1459" t="e">
        <f>IF(C1459=1,'Data Transformation'!$G$3+0.5*'Data Transformation'!$W$25,IF(C1460=1,D1460-'Data Transformation'!$W$25,FALSE))</f>
        <v>#NUM!</v>
      </c>
      <c r="E1459">
        <f t="array" ref="E1459">IF(ISLOGICAL(D1459),"",FREQUENCY(IF('Data Transformation'!$B$425:$B$8425='Bin Analysis'!$B1443,'Data Transformation'!$G$425:$G$8425),D1459))</f>
        <v>2001</v>
      </c>
      <c r="F1459">
        <f t="shared" si="180"/>
        <v>0</v>
      </c>
      <c r="G1459">
        <f>Weighting!$H$19</f>
        <v>0</v>
      </c>
      <c r="H1459">
        <f t="array" ref="H1459">FREQUENCY(IF('Data Transformation'!$B$4:$B$8425=B1443,'Data Transformation'!$G$4:$G$8425),'Bin Analysis'!$B1459)</f>
        <v>2073</v>
      </c>
      <c r="I1459">
        <f t="shared" si="181"/>
        <v>0</v>
      </c>
      <c r="J1459">
        <f t="shared" si="182"/>
        <v>0</v>
      </c>
      <c r="K1459">
        <f>J1459*Weighting!$W$19</f>
        <v>0</v>
      </c>
      <c r="M1459" s="14"/>
    </row>
    <row r="1460" spans="1:25" x14ac:dyDescent="0.25">
      <c r="A1460" s="32" t="str">
        <f>IF(Weighting!$P$20&gt;0,B1460,"")</f>
        <v/>
      </c>
      <c r="B1460" t="e">
        <f>Weighting!$C$20</f>
        <v>#DIV/0!</v>
      </c>
      <c r="C1460" t="e">
        <f>Weighting!$F$20</f>
        <v>#NUM!</v>
      </c>
      <c r="D1460" t="e">
        <f>IF(C1460=1,'Data Transformation'!$G$3+0.5*'Data Transformation'!$W$25,IF(C1461=1,D1461-'Data Transformation'!$W$25,FALSE))</f>
        <v>#NUM!</v>
      </c>
      <c r="E1460">
        <f t="array" ref="E1460">IF(ISLOGICAL(D1460),"",FREQUENCY(IF('Data Transformation'!$B$425:$B$8425='Bin Analysis'!$B1443,'Data Transformation'!$G$425:$G$8425),D1460))</f>
        <v>2001</v>
      </c>
      <c r="F1460">
        <f t="shared" si="180"/>
        <v>0</v>
      </c>
      <c r="G1460">
        <f>Weighting!$H$20</f>
        <v>0</v>
      </c>
      <c r="H1460">
        <f t="array" ref="H1460">FREQUENCY(IF('Data Transformation'!$B$4:$B$8425=B1443,'Data Transformation'!$G$4:$G$8425),'Bin Analysis'!$B1460)</f>
        <v>2073</v>
      </c>
      <c r="I1460">
        <f t="shared" si="181"/>
        <v>0</v>
      </c>
      <c r="J1460">
        <f t="shared" si="182"/>
        <v>0</v>
      </c>
      <c r="K1460">
        <f>J1460*Weighting!$W$20</f>
        <v>0</v>
      </c>
      <c r="M1460" s="14"/>
    </row>
    <row r="1461" spans="1:25" x14ac:dyDescent="0.25">
      <c r="A1461" s="32" t="str">
        <f>IF(Weighting!$P$21&gt;0,B1461,"")</f>
        <v/>
      </c>
      <c r="B1461" t="e">
        <f>Weighting!$C$21</f>
        <v>#DIV/0!</v>
      </c>
      <c r="C1461" t="e">
        <f>Weighting!$F$21</f>
        <v>#NUM!</v>
      </c>
      <c r="D1461" t="e">
        <f>IF(C1461=1,'Data Transformation'!$G$3+0.5*'Data Transformation'!$W$25,IF(C1462=1,D1462-'Data Transformation'!$W$25,FALSE))</f>
        <v>#NUM!</v>
      </c>
      <c r="E1461">
        <f t="array" ref="E1461">IF(ISLOGICAL(D1461),"",FREQUENCY(IF('Data Transformation'!$B$425:$B$8425='Bin Analysis'!$B1443,'Data Transformation'!$G$425:$G$8425),D1461))</f>
        <v>2001</v>
      </c>
      <c r="F1461">
        <f t="shared" si="180"/>
        <v>0</v>
      </c>
      <c r="G1461">
        <f>Weighting!$H$21</f>
        <v>0</v>
      </c>
      <c r="H1461">
        <f t="array" ref="H1461">FREQUENCY(IF('Data Transformation'!$B$4:$B$8425=B1443,'Data Transformation'!$G$4:$G$8425),'Bin Analysis'!$B1461)</f>
        <v>2073</v>
      </c>
      <c r="I1461">
        <f t="shared" si="181"/>
        <v>0</v>
      </c>
      <c r="J1461">
        <f t="shared" si="182"/>
        <v>0</v>
      </c>
      <c r="K1461">
        <f>J1461*Weighting!$W$21</f>
        <v>0</v>
      </c>
      <c r="M1461" s="14"/>
    </row>
    <row r="1462" spans="1:25" x14ac:dyDescent="0.25">
      <c r="A1462" s="32" t="str">
        <f>IF(Weighting!$P$22&gt;0,B1462,"")</f>
        <v/>
      </c>
      <c r="B1462" t="e">
        <f>Weighting!$C$22</f>
        <v>#DIV/0!</v>
      </c>
      <c r="C1462" t="e">
        <f>Weighting!$F$22</f>
        <v>#NUM!</v>
      </c>
      <c r="D1462" t="e">
        <f>IF(C1462=1,'Data Transformation'!$G$3+0.5*'Data Transformation'!$W$25,IF(C1463=1,D1463-'Data Transformation'!$W$25,FALSE))</f>
        <v>#NUM!</v>
      </c>
      <c r="E1462">
        <f t="array" ref="E1462">IF(ISLOGICAL(D1462),"",FREQUENCY(IF('Data Transformation'!$B$425:$B$8425='Bin Analysis'!$B1443,'Data Transformation'!$G$425:$G$8425),D1462))</f>
        <v>2001</v>
      </c>
      <c r="F1462">
        <f t="shared" si="180"/>
        <v>0</v>
      </c>
      <c r="G1462">
        <f>Weighting!$H$22</f>
        <v>0</v>
      </c>
      <c r="H1462">
        <f t="array" ref="H1462">FREQUENCY(IF('Data Transformation'!$B$4:$B$8425=B1443,'Data Transformation'!$G$4:$G$8425),'Bin Analysis'!$B1462)</f>
        <v>2073</v>
      </c>
      <c r="I1462">
        <f t="shared" si="181"/>
        <v>0</v>
      </c>
      <c r="J1462">
        <f t="shared" si="182"/>
        <v>0</v>
      </c>
      <c r="K1462">
        <f>J1462*Weighting!$W$22</f>
        <v>0</v>
      </c>
      <c r="M1462" s="14"/>
    </row>
    <row r="1463" spans="1:25" x14ac:dyDescent="0.25">
      <c r="A1463" s="32" t="str">
        <f>IF(Weighting!$P$23&gt;0,B1463,"")</f>
        <v/>
      </c>
      <c r="B1463" t="e">
        <f>Weighting!$C$23</f>
        <v>#DIV/0!</v>
      </c>
      <c r="C1463" t="e">
        <f>Weighting!$F$23</f>
        <v>#NUM!</v>
      </c>
      <c r="D1463" t="e">
        <f>IF(C1463=1,'Data Transformation'!$G$3+0.5*'Data Transformation'!$W$25,IF(C1464=1,D1464-'Data Transformation'!$W$25,FALSE))</f>
        <v>#NUM!</v>
      </c>
      <c r="E1463">
        <f t="array" ref="E1463">IF(ISLOGICAL(D1463),"",FREQUENCY(IF('Data Transformation'!$B$425:$B$8425='Bin Analysis'!$B1443,'Data Transformation'!$G$425:$G$8425),D1463))</f>
        <v>2001</v>
      </c>
      <c r="F1463">
        <f t="shared" si="180"/>
        <v>0</v>
      </c>
      <c r="G1463">
        <f>Weighting!$H$23</f>
        <v>0</v>
      </c>
      <c r="H1463">
        <f t="array" ref="H1463">FREQUENCY(IF('Data Transformation'!$B$4:$B$8425=B1443,'Data Transformation'!$G$4:$G$8425),'Bin Analysis'!$B1463)</f>
        <v>2073</v>
      </c>
      <c r="I1463">
        <f t="shared" si="181"/>
        <v>0</v>
      </c>
      <c r="J1463">
        <f t="shared" si="182"/>
        <v>0</v>
      </c>
      <c r="K1463">
        <f>J1463*Weighting!$W$23</f>
        <v>0</v>
      </c>
      <c r="M1463" s="14"/>
    </row>
    <row r="1464" spans="1:25" x14ac:dyDescent="0.25">
      <c r="A1464" s="32" t="str">
        <f>IF(Weighting!$P$24&gt;0,B1464,"")</f>
        <v/>
      </c>
      <c r="B1464" t="e">
        <f>Weighting!$C$24</f>
        <v>#DIV/0!</v>
      </c>
      <c r="C1464" t="e">
        <f>Weighting!$F$24</f>
        <v>#NUM!</v>
      </c>
      <c r="D1464" t="e">
        <f>IF(C1464=1,'Data Transformation'!$G$3+0.5*'Data Transformation'!$W$25,IF(C1465=1,D1465-'Data Transformation'!$W$25,FALSE))</f>
        <v>#NUM!</v>
      </c>
      <c r="E1464">
        <f t="array" ref="E1464">IF(ISLOGICAL(D1464),"",FREQUENCY(IF('Data Transformation'!$B$425:$B$8425='Bin Analysis'!$B1443,'Data Transformation'!$G$425:$G$8425),D1464))</f>
        <v>2001</v>
      </c>
      <c r="F1464">
        <f t="shared" si="180"/>
        <v>0</v>
      </c>
      <c r="G1464">
        <f>Weighting!$H$24</f>
        <v>0</v>
      </c>
      <c r="H1464">
        <f t="array" ref="H1464">FREQUENCY(IF('Data Transformation'!$B$4:$B$8425=B1443,'Data Transformation'!$G$4:$G$8425),'Bin Analysis'!$B1464)</f>
        <v>2073</v>
      </c>
      <c r="I1464">
        <f t="shared" si="181"/>
        <v>0</v>
      </c>
      <c r="J1464">
        <f t="shared" si="182"/>
        <v>0</v>
      </c>
      <c r="K1464">
        <f>J1464*Weighting!$W$24</f>
        <v>0</v>
      </c>
      <c r="M1464" s="14"/>
    </row>
    <row r="1465" spans="1:25" x14ac:dyDescent="0.25">
      <c r="A1465" s="32" t="str">
        <f>IF(Weighting!$P$25&gt;0,B1465,"")</f>
        <v/>
      </c>
      <c r="B1465" t="e">
        <f>Weighting!$C$25</f>
        <v>#DIV/0!</v>
      </c>
      <c r="C1465" t="e">
        <f>Weighting!$F$25</f>
        <v>#NUM!</v>
      </c>
      <c r="D1465" t="e">
        <f>IF(C1465=1,'Data Transformation'!$G$3+0.5*'Data Transformation'!$W$25,IF(C1466=1,D1466-'Data Transformation'!$W$25,FALSE))</f>
        <v>#NUM!</v>
      </c>
      <c r="E1465">
        <f t="array" ref="E1465">IF(ISLOGICAL(D1465),"",FREQUENCY(IF('Data Transformation'!$B$425:$B$8425='Bin Analysis'!$B1443,'Data Transformation'!$G$425:$G$8425),D1465))</f>
        <v>2001</v>
      </c>
      <c r="F1465">
        <f t="shared" si="180"/>
        <v>0</v>
      </c>
      <c r="G1465">
        <f>Weighting!$H$25</f>
        <v>0</v>
      </c>
      <c r="H1465">
        <f t="array" ref="H1465">FREQUENCY(IF('Data Transformation'!$B$4:$B$8425=B1443,'Data Transformation'!$G$4:$G$8425),'Bin Analysis'!$B1465)</f>
        <v>2073</v>
      </c>
      <c r="I1465">
        <f t="shared" si="181"/>
        <v>0</v>
      </c>
      <c r="J1465">
        <f t="shared" si="182"/>
        <v>0</v>
      </c>
      <c r="K1465">
        <f>J1465*Weighting!$W$25</f>
        <v>0</v>
      </c>
      <c r="M1465" s="14"/>
    </row>
    <row r="1466" spans="1:25" x14ac:dyDescent="0.25">
      <c r="O1466"/>
      <c r="P1466"/>
      <c r="Q1466"/>
      <c r="R1466"/>
    </row>
    <row r="1467" spans="1:25" ht="23.25" x14ac:dyDescent="0.35">
      <c r="A1467" s="21" t="s">
        <v>0</v>
      </c>
      <c r="B1467" s="21" t="str">
        <f>IFERROR(VLOOKUP(C1467,'Data Transformation'!$L$6:$M$426,2,FALSE),"")</f>
        <v/>
      </c>
      <c r="C1467" s="21">
        <f>C1443+1</f>
        <v>61</v>
      </c>
      <c r="D1467" s="21"/>
      <c r="E1467" s="21"/>
      <c r="F1467" s="21"/>
      <c r="G1467" s="21"/>
      <c r="H1467" s="22"/>
      <c r="I1467" s="22"/>
      <c r="J1467" s="22"/>
      <c r="K1467" s="21"/>
      <c r="L1467" s="21" t="str">
        <f>B1467</f>
        <v/>
      </c>
      <c r="M1467" s="23" t="e">
        <f>INDEX('Data Transformation'!$O$4:$O$424,MATCH($B1467,'Data Transformation'!$M$4:$M$424,0),MATCH($M$2,'Data Transformation'!$O$3,0))</f>
        <v>#N/A</v>
      </c>
      <c r="N1467" s="27" t="e">
        <f>IF('Input and Summary Results'!$J$16="minimum",'Bin Analysis'!X1468/(M1467-1),'Bin Analysis'!Y1467/('Bin Analysis'!M1467-1))</f>
        <v>#N/A</v>
      </c>
      <c r="O1467" s="27" t="e">
        <f>IF(M1467=FALSE,NA(),(VLOOKUP(1,C1470:K1489,4,FALSE))/(M1467-1))</f>
        <v>#N/A</v>
      </c>
      <c r="P1467" s="27" t="e">
        <f>IF(M1467=FALSE,NA(),SUM(J1470:J1489)/Weighting!$S$5)</f>
        <v>#N/A</v>
      </c>
      <c r="Q1467" s="27" t="e">
        <f>IF(M1467=FALSE,NA(),SUM(K1470:K1489)/Weighting!$S$6)</f>
        <v>#N/A</v>
      </c>
      <c r="R1467" s="27" t="e">
        <f>IF(M1467=FALSE,NA(),(VLOOKUP(1,G1470:K1489,3,FALSE))/(M1467-1))</f>
        <v>#N/A</v>
      </c>
      <c r="S1467" s="22" t="e">
        <f>IF(M1467=FALSE,NA(),IF(SUM(J1470:J1489)=2,"yes","no"))</f>
        <v>#N/A</v>
      </c>
      <c r="X1467" s="2" cm="2">
        <f t="array" ref="X1467:X1468">FREQUENCY(IF('Data Transformation'!$B$425:$B$6424='Bin Analysis'!L1467,'Data Transformation'!$G$425:$G$6424),'Data Transformation'!$U$11)</f>
        <v>0</v>
      </c>
      <c r="Y1467" s="2" cm="2">
        <f t="array" ref="Y1467:Y1468">FREQUENCY(IF('Data Transformation'!$B$425:$B$6424='Bin Analysis'!L1467,'Data Transformation'!$G$425:$G$6424),'Data Transformation'!$U$12)</f>
        <v>0</v>
      </c>
    </row>
    <row r="1468" spans="1:25" x14ac:dyDescent="0.25">
      <c r="A1468" s="14" t="s">
        <v>67</v>
      </c>
      <c r="B1468" t="s">
        <v>47</v>
      </c>
      <c r="C1468" t="s">
        <v>5</v>
      </c>
      <c r="D1468" t="s">
        <v>100</v>
      </c>
      <c r="E1468" t="s">
        <v>101</v>
      </c>
      <c r="F1468" t="s">
        <v>102</v>
      </c>
      <c r="G1468" t="s">
        <v>70</v>
      </c>
      <c r="H1468" t="s">
        <v>31</v>
      </c>
      <c r="I1468" t="s">
        <v>32</v>
      </c>
      <c r="J1468" t="s">
        <v>46</v>
      </c>
      <c r="K1468" s="14" t="s">
        <v>45</v>
      </c>
      <c r="M1468" s="14"/>
      <c r="X1468" s="2">
        <v>0</v>
      </c>
      <c r="Y1468" s="2">
        <v>0</v>
      </c>
    </row>
    <row r="1469" spans="1:25" x14ac:dyDescent="0.25">
      <c r="A1469" s="32"/>
      <c r="D1469" t="e">
        <f>IF(C1469=1,'Data Transformation'!$G$3+0.5*'Data Transformation'!$W$25,IF(C1470=1,D1470-'Data Transformation'!$W$25,FALSE))</f>
        <v>#NUM!</v>
      </c>
      <c r="E1469">
        <f t="array" ref="E1469">IF(ISLOGICAL(D1469),"",FREQUENCY(IF('Data Transformation'!$B$425:$B$8425='Bin Analysis'!$B1467,'Data Transformation'!$G$425:$G$8425),D1469))</f>
        <v>2001</v>
      </c>
      <c r="F1469" t="e">
        <f>IF(ISLOGICAL(D1469),"",E1469-E1468)</f>
        <v>#VALUE!</v>
      </c>
      <c r="M1469" s="14"/>
    </row>
    <row r="1470" spans="1:25" x14ac:dyDescent="0.25">
      <c r="A1470" s="32" t="e">
        <f>IF(Weighting!$P$6&gt;0,B1470,"")</f>
        <v>#NUM!</v>
      </c>
      <c r="B1470" t="e">
        <f>Weighting!$C$6</f>
        <v>#DIV/0!</v>
      </c>
      <c r="C1470" t="e">
        <f>Weighting!$F$6</f>
        <v>#NUM!</v>
      </c>
      <c r="D1470" t="e">
        <f>IF(C1470=1,'Data Transformation'!$G$3+0.5*'Data Transformation'!$W$25,IF(C1471=1,D1471-'Data Transformation'!$W$25,FALSE))</f>
        <v>#NUM!</v>
      </c>
      <c r="E1470">
        <f t="array" ref="E1470">IF(ISLOGICAL(D1470),"",FREQUENCY(IF('Data Transformation'!$B$425:$B$8425='Bin Analysis'!$B1467,'Data Transformation'!$G$425:$G$8425),D1470))</f>
        <v>2001</v>
      </c>
      <c r="F1470">
        <f>IF(ISLOGICAL(D1470),"",E1470-E1469)</f>
        <v>0</v>
      </c>
      <c r="G1470">
        <f>Weighting!$H$6</f>
        <v>1</v>
      </c>
      <c r="H1470">
        <f t="array" ref="H1470">FREQUENCY(IF('Data Transformation'!$B$4:$B$8425=B1467,'Data Transformation'!$G$4:$G$8425),'Bin Analysis'!$B1470)</f>
        <v>2073</v>
      </c>
      <c r="I1470">
        <f>H1470-H1469</f>
        <v>2073</v>
      </c>
      <c r="J1470">
        <f>IF(I1470=0,0,1)</f>
        <v>1</v>
      </c>
      <c r="K1470" t="e">
        <f>J1470*Weighting!$W$6</f>
        <v>#NUM!</v>
      </c>
      <c r="M1470" s="14"/>
    </row>
    <row r="1471" spans="1:25" x14ac:dyDescent="0.25">
      <c r="A1471" s="32" t="str">
        <f>IF(Weighting!$P$7&gt;0,B1471,"")</f>
        <v/>
      </c>
      <c r="B1471" t="e">
        <f>Weighting!$C$7</f>
        <v>#DIV/0!</v>
      </c>
      <c r="C1471" t="e">
        <f>Weighting!$F$7</f>
        <v>#NUM!</v>
      </c>
      <c r="D1471" t="e">
        <f>IF(C1471=1,'Data Transformation'!$G$3+0.5*'Data Transformation'!$W$25,IF(C1472=1,D1472-'Data Transformation'!$W$25,FALSE))</f>
        <v>#NUM!</v>
      </c>
      <c r="E1471">
        <f t="array" ref="E1471">IF(ISLOGICAL(D1471),"",FREQUENCY(IF('Data Transformation'!$B$425:$B$8425='Bin Analysis'!$B1467,'Data Transformation'!$G$425:$G$8425),D1471))</f>
        <v>2001</v>
      </c>
      <c r="F1471">
        <f t="shared" ref="F1471:F1489" si="183">IF(ISLOGICAL(D1471),"",E1471-E1470)</f>
        <v>0</v>
      </c>
      <c r="G1471">
        <f>Weighting!$H$7</f>
        <v>0</v>
      </c>
      <c r="H1471">
        <f t="array" ref="H1471">FREQUENCY(IF('Data Transformation'!$B$4:$B$8425=B1467,'Data Transformation'!$G$4:$G$8425),'Bin Analysis'!$B1471)</f>
        <v>2073</v>
      </c>
      <c r="I1471">
        <f t="shared" ref="I1471:I1489" si="184">H1471-H1470</f>
        <v>0</v>
      </c>
      <c r="J1471">
        <f>IF(I1471=0,0,1)</f>
        <v>0</v>
      </c>
      <c r="K1471">
        <f>J1471*Weighting!$W$7</f>
        <v>0</v>
      </c>
      <c r="M1471" s="14"/>
    </row>
    <row r="1472" spans="1:25" x14ac:dyDescent="0.25">
      <c r="A1472" s="32" t="str">
        <f>IF(Weighting!$P$8&gt;0,B1472,"")</f>
        <v/>
      </c>
      <c r="B1472" t="e">
        <f>Weighting!$C$8</f>
        <v>#DIV/0!</v>
      </c>
      <c r="C1472" t="e">
        <f>Weighting!$F$8</f>
        <v>#NUM!</v>
      </c>
      <c r="D1472" t="e">
        <f>IF(C1472=1,'Data Transformation'!$G$3+0.5*'Data Transformation'!$W$25,IF(C1473=1,D1473-'Data Transformation'!$W$25,FALSE))</f>
        <v>#NUM!</v>
      </c>
      <c r="E1472">
        <f t="array" ref="E1472">IF(ISLOGICAL(D1472),"",FREQUENCY(IF('Data Transformation'!$B$425:$B$8425='Bin Analysis'!$B1467,'Data Transformation'!$G$425:$G$8425),D1472))</f>
        <v>2001</v>
      </c>
      <c r="F1472">
        <f t="shared" si="183"/>
        <v>0</v>
      </c>
      <c r="G1472">
        <f>Weighting!$H$8</f>
        <v>0</v>
      </c>
      <c r="H1472">
        <f t="array" ref="H1472">FREQUENCY(IF('Data Transformation'!$B$4:$B$8425=B1467,'Data Transformation'!$G$4:$G$8425),'Bin Analysis'!$B1472)</f>
        <v>2073</v>
      </c>
      <c r="I1472">
        <f t="shared" si="184"/>
        <v>0</v>
      </c>
      <c r="J1472">
        <f t="shared" ref="J1472:J1489" si="185">IF(I1472=0,0,1)</f>
        <v>0</v>
      </c>
      <c r="K1472">
        <f>J1472*Weighting!$W$8</f>
        <v>0</v>
      </c>
      <c r="M1472" s="14"/>
    </row>
    <row r="1473" spans="1:13" x14ac:dyDescent="0.25">
      <c r="A1473" s="32" t="str">
        <f>IF(Weighting!$P$9&gt;0,B1473,"")</f>
        <v/>
      </c>
      <c r="B1473" s="50" t="e">
        <f>Weighting!$C$9</f>
        <v>#DIV/0!</v>
      </c>
      <c r="C1473" t="e">
        <f>Weighting!$F$9</f>
        <v>#NUM!</v>
      </c>
      <c r="D1473" t="e">
        <f>IF(C1473=1,'Data Transformation'!$G$3+0.5*'Data Transformation'!$W$25,IF(C1474=1,D1474-'Data Transformation'!$W$25,FALSE))</f>
        <v>#NUM!</v>
      </c>
      <c r="E1473">
        <f t="array" ref="E1473">IF(ISLOGICAL(D1473),"",FREQUENCY(IF('Data Transformation'!$B$425:$B$8425='Bin Analysis'!$B1467,'Data Transformation'!$G$425:$G$8425),D1473))</f>
        <v>2001</v>
      </c>
      <c r="F1473">
        <f t="shared" si="183"/>
        <v>0</v>
      </c>
      <c r="G1473">
        <f>Weighting!$H$9</f>
        <v>0</v>
      </c>
      <c r="H1473">
        <f t="array" ref="H1473">FREQUENCY(IF('Data Transformation'!$B$4:$B$8425=B1467,'Data Transformation'!$G$4:$G$8425),'Bin Analysis'!$B1473)</f>
        <v>2073</v>
      </c>
      <c r="I1473">
        <f t="shared" si="184"/>
        <v>0</v>
      </c>
      <c r="J1473">
        <f t="shared" si="185"/>
        <v>0</v>
      </c>
      <c r="K1473">
        <f>J1473*Weighting!$W$9</f>
        <v>0</v>
      </c>
      <c r="M1473" s="14"/>
    </row>
    <row r="1474" spans="1:13" x14ac:dyDescent="0.25">
      <c r="A1474" s="32" t="str">
        <f>IF(Weighting!$P$10&gt;0,B1474,"")</f>
        <v/>
      </c>
      <c r="B1474" t="e">
        <f>Weighting!$C$10</f>
        <v>#DIV/0!</v>
      </c>
      <c r="C1474" t="e">
        <f>Weighting!$F$10</f>
        <v>#NUM!</v>
      </c>
      <c r="D1474" t="e">
        <f>IF(C1474=1,'Data Transformation'!$G$3+0.5*'Data Transformation'!$W$25,IF(C1475=1,D1475-'Data Transformation'!$W$25,FALSE))</f>
        <v>#NUM!</v>
      </c>
      <c r="E1474">
        <f t="array" ref="E1474">IF(ISLOGICAL(D1474),"",FREQUENCY(IF('Data Transformation'!$B$425:$B$8425='Bin Analysis'!$B1467,'Data Transformation'!$G$425:$G$8425),D1474))</f>
        <v>2001</v>
      </c>
      <c r="F1474">
        <f t="shared" si="183"/>
        <v>0</v>
      </c>
      <c r="G1474">
        <f>Weighting!$H$10</f>
        <v>0</v>
      </c>
      <c r="H1474">
        <f t="array" ref="H1474">FREQUENCY(IF('Data Transformation'!$B$4:$B$8425=B1467,'Data Transformation'!$G$4:$G$8425),'Bin Analysis'!$B1474)</f>
        <v>2073</v>
      </c>
      <c r="I1474">
        <f t="shared" si="184"/>
        <v>0</v>
      </c>
      <c r="J1474">
        <f t="shared" si="185"/>
        <v>0</v>
      </c>
      <c r="K1474">
        <f>J1474*Weighting!$W$10</f>
        <v>0</v>
      </c>
      <c r="M1474" s="14"/>
    </row>
    <row r="1475" spans="1:13" x14ac:dyDescent="0.25">
      <c r="A1475" s="32" t="str">
        <f>IF(Weighting!$P$11&gt;0,B1475,"")</f>
        <v/>
      </c>
      <c r="B1475" t="e">
        <f>Weighting!$C$11</f>
        <v>#DIV/0!</v>
      </c>
      <c r="C1475" t="e">
        <f>Weighting!$F$11</f>
        <v>#NUM!</v>
      </c>
      <c r="D1475" t="e">
        <f>IF(C1475=1,'Data Transformation'!$G$3+0.5*'Data Transformation'!$W$25,IF(C1476=1,D1476-'Data Transformation'!$W$25,FALSE))</f>
        <v>#NUM!</v>
      </c>
      <c r="E1475">
        <f t="array" ref="E1475">IF(ISLOGICAL(D1475),"",FREQUENCY(IF('Data Transformation'!$B$425:$B$8425='Bin Analysis'!$B1467,'Data Transformation'!$G$425:$G$8425),D1475))</f>
        <v>2001</v>
      </c>
      <c r="F1475">
        <f t="shared" si="183"/>
        <v>0</v>
      </c>
      <c r="G1475">
        <f>Weighting!$H$11</f>
        <v>0</v>
      </c>
      <c r="H1475">
        <f t="array" ref="H1475">FREQUENCY(IF('Data Transformation'!$B$4:$B$8425=B1467,'Data Transformation'!$G$4:$G$8425),'Bin Analysis'!$B1475)</f>
        <v>2073</v>
      </c>
      <c r="I1475">
        <f t="shared" si="184"/>
        <v>0</v>
      </c>
      <c r="J1475">
        <f t="shared" si="185"/>
        <v>0</v>
      </c>
      <c r="K1475">
        <f>J1475*Weighting!$W$11</f>
        <v>0</v>
      </c>
      <c r="M1475" s="14"/>
    </row>
    <row r="1476" spans="1:13" x14ac:dyDescent="0.25">
      <c r="A1476" s="32" t="str">
        <f>IF(Weighting!$P$12&gt;0,B1476,"")</f>
        <v/>
      </c>
      <c r="B1476" t="e">
        <f>Weighting!$C$12</f>
        <v>#DIV/0!</v>
      </c>
      <c r="C1476" t="e">
        <f>Weighting!$F$12</f>
        <v>#NUM!</v>
      </c>
      <c r="D1476" t="e">
        <f>IF(C1476=1,'Data Transformation'!$G$3+0.5*'Data Transformation'!$W$25,IF(C1477=1,D1477-'Data Transformation'!$W$25,FALSE))</f>
        <v>#NUM!</v>
      </c>
      <c r="E1476">
        <f t="array" ref="E1476">IF(ISLOGICAL(D1476),"",FREQUENCY(IF('Data Transformation'!$B$425:$B$8425='Bin Analysis'!$B1467,'Data Transformation'!$G$425:$G$8425),D1476))</f>
        <v>2001</v>
      </c>
      <c r="F1476">
        <f t="shared" si="183"/>
        <v>0</v>
      </c>
      <c r="G1476">
        <f>Weighting!$H$12</f>
        <v>0</v>
      </c>
      <c r="H1476">
        <f t="array" ref="H1476">FREQUENCY(IF('Data Transformation'!$B$4:$B$8425=B1467,'Data Transformation'!$G$4:$G$8425),'Bin Analysis'!$B1476)</f>
        <v>2073</v>
      </c>
      <c r="I1476">
        <f t="shared" si="184"/>
        <v>0</v>
      </c>
      <c r="J1476">
        <f t="shared" si="185"/>
        <v>0</v>
      </c>
      <c r="K1476">
        <f>J1476*Weighting!$W$12</f>
        <v>0</v>
      </c>
      <c r="M1476" s="14"/>
    </row>
    <row r="1477" spans="1:13" x14ac:dyDescent="0.25">
      <c r="A1477" s="32" t="str">
        <f>IF(Weighting!$P$13&gt;0,B1477,"")</f>
        <v/>
      </c>
      <c r="B1477" t="e">
        <f>Weighting!$C$13</f>
        <v>#DIV/0!</v>
      </c>
      <c r="C1477" t="e">
        <f>Weighting!$F$13</f>
        <v>#NUM!</v>
      </c>
      <c r="D1477" t="e">
        <f>IF(C1477=1,'Data Transformation'!$G$3+0.5*'Data Transformation'!$W$25,IF(C1478=1,D1478-'Data Transformation'!$W$25,FALSE))</f>
        <v>#NUM!</v>
      </c>
      <c r="E1477">
        <f t="array" ref="E1477">IF(ISLOGICAL(D1477),"",FREQUENCY(IF('Data Transformation'!$B$425:$B$8425='Bin Analysis'!$B1467,'Data Transformation'!$G$425:$G$8425),D1477))</f>
        <v>2001</v>
      </c>
      <c r="F1477">
        <f t="shared" si="183"/>
        <v>0</v>
      </c>
      <c r="G1477">
        <f>Weighting!$H$13</f>
        <v>0</v>
      </c>
      <c r="H1477">
        <f t="array" ref="H1477">FREQUENCY(IF('Data Transformation'!$B$4:$B$8425=B1467,'Data Transformation'!$G$4:$G$8425),'Bin Analysis'!$B1477)</f>
        <v>2073</v>
      </c>
      <c r="I1477">
        <f t="shared" si="184"/>
        <v>0</v>
      </c>
      <c r="J1477">
        <f t="shared" si="185"/>
        <v>0</v>
      </c>
      <c r="K1477">
        <f>J1477*Weighting!$W$13</f>
        <v>0</v>
      </c>
      <c r="M1477" s="14"/>
    </row>
    <row r="1478" spans="1:13" x14ac:dyDescent="0.25">
      <c r="A1478" s="32" t="str">
        <f>IF(Weighting!$P$14&gt;0,B1478,"")</f>
        <v/>
      </c>
      <c r="B1478" t="e">
        <f>Weighting!$C$14</f>
        <v>#DIV/0!</v>
      </c>
      <c r="C1478" t="e">
        <f>Weighting!$F$14</f>
        <v>#NUM!</v>
      </c>
      <c r="D1478" t="e">
        <f>IF(C1478=1,'Data Transformation'!$G$3+0.5*'Data Transformation'!$W$25,IF(C1479=1,D1479-'Data Transformation'!$W$25,FALSE))</f>
        <v>#NUM!</v>
      </c>
      <c r="E1478">
        <f t="array" ref="E1478">IF(ISLOGICAL(D1478),"",FREQUENCY(IF('Data Transformation'!$B$425:$B$8425='Bin Analysis'!$B1467,'Data Transformation'!$G$425:$G$8425),D1478))</f>
        <v>2001</v>
      </c>
      <c r="F1478">
        <f t="shared" si="183"/>
        <v>0</v>
      </c>
      <c r="G1478">
        <f>Weighting!$H$14</f>
        <v>0</v>
      </c>
      <c r="H1478">
        <f t="array" ref="H1478">FREQUENCY(IF('Data Transformation'!$B$4:$B$8425=B1467,'Data Transformation'!$G$4:$G$8425),'Bin Analysis'!$B1478)</f>
        <v>2073</v>
      </c>
      <c r="I1478">
        <f t="shared" si="184"/>
        <v>0</v>
      </c>
      <c r="J1478">
        <f t="shared" si="185"/>
        <v>0</v>
      </c>
      <c r="K1478">
        <f>J1478*Weighting!$W$14</f>
        <v>0</v>
      </c>
      <c r="M1478" s="14"/>
    </row>
    <row r="1479" spans="1:13" x14ac:dyDescent="0.25">
      <c r="A1479" s="32" t="str">
        <f>IF(Weighting!$P$15&gt;0,B1479,"")</f>
        <v/>
      </c>
      <c r="B1479" t="e">
        <f>Weighting!$C$15</f>
        <v>#DIV/0!</v>
      </c>
      <c r="C1479" t="e">
        <f>Weighting!$F$15</f>
        <v>#NUM!</v>
      </c>
      <c r="D1479" t="e">
        <f>IF(C1479=1,'Data Transformation'!$G$3+0.5*'Data Transformation'!$W$25,IF(C1480=1,D1480-'Data Transformation'!$W$25,FALSE))</f>
        <v>#NUM!</v>
      </c>
      <c r="E1479">
        <f t="array" ref="E1479">IF(ISLOGICAL(D1479),"",FREQUENCY(IF('Data Transformation'!$B$425:$B$8425='Bin Analysis'!$B1467,'Data Transformation'!$G$425:$G$8425),D1479))</f>
        <v>2001</v>
      </c>
      <c r="F1479">
        <f t="shared" si="183"/>
        <v>0</v>
      </c>
      <c r="G1479">
        <f>Weighting!$H$15</f>
        <v>0</v>
      </c>
      <c r="H1479">
        <f t="array" ref="H1479">FREQUENCY(IF('Data Transformation'!$B$4:$B$8425=B1467,'Data Transformation'!$G$4:$G$8425),'Bin Analysis'!$B1479)</f>
        <v>2073</v>
      </c>
      <c r="I1479">
        <f t="shared" si="184"/>
        <v>0</v>
      </c>
      <c r="J1479">
        <f t="shared" si="185"/>
        <v>0</v>
      </c>
      <c r="K1479">
        <f>J1479*Weighting!$W$15</f>
        <v>0</v>
      </c>
      <c r="M1479" s="14"/>
    </row>
    <row r="1480" spans="1:13" x14ac:dyDescent="0.25">
      <c r="A1480" s="32" t="str">
        <f>IF(Weighting!$P$16&gt;0,B1480,"")</f>
        <v/>
      </c>
      <c r="B1480" t="e">
        <f>Weighting!$C$16</f>
        <v>#DIV/0!</v>
      </c>
      <c r="C1480" t="e">
        <f>Weighting!$F$16</f>
        <v>#NUM!</v>
      </c>
      <c r="D1480" t="e">
        <f>IF(C1480=1,'Data Transformation'!$G$3+0.5*'Data Transformation'!$W$25,IF(C1481=1,D1481-'Data Transformation'!$W$25,FALSE))</f>
        <v>#NUM!</v>
      </c>
      <c r="E1480">
        <f t="array" ref="E1480">IF(ISLOGICAL(D1480),"",FREQUENCY(IF('Data Transformation'!$B$425:$B$8425='Bin Analysis'!$B1467,'Data Transformation'!$G$425:$G$8425),D1480))</f>
        <v>2001</v>
      </c>
      <c r="F1480">
        <f t="shared" si="183"/>
        <v>0</v>
      </c>
      <c r="G1480">
        <f>Weighting!$H$16</f>
        <v>0</v>
      </c>
      <c r="H1480">
        <f t="array" ref="H1480">FREQUENCY(IF('Data Transformation'!$B$4:$B$8425=B1467,'Data Transformation'!$G$4:$G$8425),'Bin Analysis'!$B1480)</f>
        <v>2073</v>
      </c>
      <c r="I1480">
        <f t="shared" si="184"/>
        <v>0</v>
      </c>
      <c r="J1480">
        <f t="shared" si="185"/>
        <v>0</v>
      </c>
      <c r="K1480">
        <f>J1480*Weighting!$W$16</f>
        <v>0</v>
      </c>
      <c r="M1480" s="14"/>
    </row>
    <row r="1481" spans="1:13" x14ac:dyDescent="0.25">
      <c r="A1481" s="32" t="str">
        <f>IF(Weighting!$P$17&gt;0,B1481,"")</f>
        <v/>
      </c>
      <c r="B1481" t="e">
        <f>Weighting!$C$17</f>
        <v>#DIV/0!</v>
      </c>
      <c r="C1481" t="e">
        <f>Weighting!$F$17</f>
        <v>#NUM!</v>
      </c>
      <c r="D1481" t="e">
        <f>IF(C1481=1,'Data Transformation'!$G$3+0.5*'Data Transformation'!$W$25,IF(C1482=1,D1482-'Data Transformation'!$W$25,FALSE))</f>
        <v>#NUM!</v>
      </c>
      <c r="E1481">
        <f t="array" ref="E1481">IF(ISLOGICAL(D1481),"",FREQUENCY(IF('Data Transformation'!$B$425:$B$8425='Bin Analysis'!$B1467,'Data Transformation'!$G$425:$G$8425),D1481))</f>
        <v>2001</v>
      </c>
      <c r="F1481">
        <f t="shared" si="183"/>
        <v>0</v>
      </c>
      <c r="G1481">
        <f>Weighting!$H$17</f>
        <v>0</v>
      </c>
      <c r="H1481">
        <f t="array" ref="H1481">FREQUENCY(IF('Data Transformation'!$B$4:$B$8425=B1467,'Data Transformation'!$G$4:$G$8425),'Bin Analysis'!$B1481)</f>
        <v>2073</v>
      </c>
      <c r="I1481">
        <f t="shared" si="184"/>
        <v>0</v>
      </c>
      <c r="J1481">
        <f t="shared" si="185"/>
        <v>0</v>
      </c>
      <c r="K1481">
        <f>J1481*Weighting!$W$17</f>
        <v>0</v>
      </c>
      <c r="M1481" s="14"/>
    </row>
    <row r="1482" spans="1:13" x14ac:dyDescent="0.25">
      <c r="A1482" s="32" t="str">
        <f>IF(Weighting!$P$18&gt;0,B1482,"")</f>
        <v/>
      </c>
      <c r="B1482" t="e">
        <f>Weighting!$C$18</f>
        <v>#DIV/0!</v>
      </c>
      <c r="C1482" t="e">
        <f>Weighting!$F$18</f>
        <v>#NUM!</v>
      </c>
      <c r="D1482" t="e">
        <f>IF(C1482=1,'Data Transformation'!$G$3+0.5*'Data Transformation'!$W$25,IF(C1483=1,D1483-'Data Transformation'!$W$25,FALSE))</f>
        <v>#NUM!</v>
      </c>
      <c r="E1482">
        <f t="array" ref="E1482">IF(ISLOGICAL(D1482),"",FREQUENCY(IF('Data Transformation'!$B$425:$B$8425='Bin Analysis'!$B1467,'Data Transformation'!$G$425:$G$8425),D1482))</f>
        <v>2001</v>
      </c>
      <c r="F1482">
        <f t="shared" si="183"/>
        <v>0</v>
      </c>
      <c r="G1482">
        <f>Weighting!$H$18</f>
        <v>0</v>
      </c>
      <c r="H1482">
        <f t="array" ref="H1482">FREQUENCY(IF('Data Transformation'!$B$4:$B$8425=B1467,'Data Transformation'!$G$4:$G$8425),'Bin Analysis'!$B1482)</f>
        <v>2073</v>
      </c>
      <c r="I1482">
        <f t="shared" si="184"/>
        <v>0</v>
      </c>
      <c r="J1482">
        <f t="shared" si="185"/>
        <v>0</v>
      </c>
      <c r="K1482">
        <f>J1482*Weighting!$W$18</f>
        <v>0</v>
      </c>
      <c r="M1482" s="14"/>
    </row>
    <row r="1483" spans="1:13" x14ac:dyDescent="0.25">
      <c r="A1483" s="32" t="str">
        <f>IF(Weighting!$P$19&gt;0,B1483,"")</f>
        <v/>
      </c>
      <c r="B1483" t="e">
        <f>Weighting!$C$19</f>
        <v>#DIV/0!</v>
      </c>
      <c r="C1483" t="e">
        <f>Weighting!$F$19</f>
        <v>#NUM!</v>
      </c>
      <c r="D1483" t="e">
        <f>IF(C1483=1,'Data Transformation'!$G$3+0.5*'Data Transformation'!$W$25,IF(C1484=1,D1484-'Data Transformation'!$W$25,FALSE))</f>
        <v>#NUM!</v>
      </c>
      <c r="E1483">
        <f t="array" ref="E1483">IF(ISLOGICAL(D1483),"",FREQUENCY(IF('Data Transformation'!$B$425:$B$8425='Bin Analysis'!$B1467,'Data Transformation'!$G$425:$G$8425),D1483))</f>
        <v>2001</v>
      </c>
      <c r="F1483">
        <f t="shared" si="183"/>
        <v>0</v>
      </c>
      <c r="G1483">
        <f>Weighting!$H$19</f>
        <v>0</v>
      </c>
      <c r="H1483">
        <f t="array" ref="H1483">FREQUENCY(IF('Data Transformation'!$B$4:$B$8425=B1467,'Data Transformation'!$G$4:$G$8425),'Bin Analysis'!$B1483)</f>
        <v>2073</v>
      </c>
      <c r="I1483">
        <f t="shared" si="184"/>
        <v>0</v>
      </c>
      <c r="J1483">
        <f t="shared" si="185"/>
        <v>0</v>
      </c>
      <c r="K1483">
        <f>J1483*Weighting!$W$19</f>
        <v>0</v>
      </c>
      <c r="M1483" s="14"/>
    </row>
    <row r="1484" spans="1:13" x14ac:dyDescent="0.25">
      <c r="A1484" s="32" t="str">
        <f>IF(Weighting!$P$20&gt;0,B1484,"")</f>
        <v/>
      </c>
      <c r="B1484" t="e">
        <f>Weighting!$C$20</f>
        <v>#DIV/0!</v>
      </c>
      <c r="C1484" t="e">
        <f>Weighting!$F$20</f>
        <v>#NUM!</v>
      </c>
      <c r="D1484" t="e">
        <f>IF(C1484=1,'Data Transformation'!$G$3+0.5*'Data Transformation'!$W$25,IF(C1485=1,D1485-'Data Transformation'!$W$25,FALSE))</f>
        <v>#NUM!</v>
      </c>
      <c r="E1484">
        <f t="array" ref="E1484">IF(ISLOGICAL(D1484),"",FREQUENCY(IF('Data Transformation'!$B$425:$B$8425='Bin Analysis'!$B1467,'Data Transformation'!$G$425:$G$8425),D1484))</f>
        <v>2001</v>
      </c>
      <c r="F1484">
        <f t="shared" si="183"/>
        <v>0</v>
      </c>
      <c r="G1484">
        <f>Weighting!$H$20</f>
        <v>0</v>
      </c>
      <c r="H1484">
        <f t="array" ref="H1484">FREQUENCY(IF('Data Transformation'!$B$4:$B$8425=B1467,'Data Transformation'!$G$4:$G$8425),'Bin Analysis'!$B1484)</f>
        <v>2073</v>
      </c>
      <c r="I1484">
        <f t="shared" si="184"/>
        <v>0</v>
      </c>
      <c r="J1484">
        <f t="shared" si="185"/>
        <v>0</v>
      </c>
      <c r="K1484">
        <f>J1484*Weighting!$W$20</f>
        <v>0</v>
      </c>
      <c r="M1484" s="14"/>
    </row>
    <row r="1485" spans="1:13" x14ac:dyDescent="0.25">
      <c r="A1485" s="32" t="str">
        <f>IF(Weighting!$P$21&gt;0,B1485,"")</f>
        <v/>
      </c>
      <c r="B1485" t="e">
        <f>Weighting!$C$21</f>
        <v>#DIV/0!</v>
      </c>
      <c r="C1485" t="e">
        <f>Weighting!$F$21</f>
        <v>#NUM!</v>
      </c>
      <c r="D1485" t="e">
        <f>IF(C1485=1,'Data Transformation'!$G$3+0.5*'Data Transformation'!$W$25,IF(C1486=1,D1486-'Data Transformation'!$W$25,FALSE))</f>
        <v>#NUM!</v>
      </c>
      <c r="E1485">
        <f t="array" ref="E1485">IF(ISLOGICAL(D1485),"",FREQUENCY(IF('Data Transformation'!$B$425:$B$8425='Bin Analysis'!$B1467,'Data Transformation'!$G$425:$G$8425),D1485))</f>
        <v>2001</v>
      </c>
      <c r="F1485">
        <f t="shared" si="183"/>
        <v>0</v>
      </c>
      <c r="G1485">
        <f>Weighting!$H$21</f>
        <v>0</v>
      </c>
      <c r="H1485">
        <f t="array" ref="H1485">FREQUENCY(IF('Data Transformation'!$B$4:$B$8425=B1467,'Data Transformation'!$G$4:$G$8425),'Bin Analysis'!$B1485)</f>
        <v>2073</v>
      </c>
      <c r="I1485">
        <f t="shared" si="184"/>
        <v>0</v>
      </c>
      <c r="J1485">
        <f t="shared" si="185"/>
        <v>0</v>
      </c>
      <c r="K1485">
        <f>J1485*Weighting!$W$21</f>
        <v>0</v>
      </c>
      <c r="M1485" s="14"/>
    </row>
    <row r="1486" spans="1:13" x14ac:dyDescent="0.25">
      <c r="A1486" s="32" t="str">
        <f>IF(Weighting!$P$22&gt;0,B1486,"")</f>
        <v/>
      </c>
      <c r="B1486" t="e">
        <f>Weighting!$C$22</f>
        <v>#DIV/0!</v>
      </c>
      <c r="C1486" t="e">
        <f>Weighting!$F$22</f>
        <v>#NUM!</v>
      </c>
      <c r="D1486" t="e">
        <f>IF(C1486=1,'Data Transformation'!$G$3+0.5*'Data Transformation'!$W$25,IF(C1487=1,D1487-'Data Transformation'!$W$25,FALSE))</f>
        <v>#NUM!</v>
      </c>
      <c r="E1486">
        <f t="array" ref="E1486">IF(ISLOGICAL(D1486),"",FREQUENCY(IF('Data Transformation'!$B$425:$B$8425='Bin Analysis'!$B1467,'Data Transformation'!$G$425:$G$8425),D1486))</f>
        <v>2001</v>
      </c>
      <c r="F1486">
        <f t="shared" si="183"/>
        <v>0</v>
      </c>
      <c r="G1486">
        <f>Weighting!$H$22</f>
        <v>0</v>
      </c>
      <c r="H1486">
        <f t="array" ref="H1486">FREQUENCY(IF('Data Transformation'!$B$4:$B$8425=B1467,'Data Transformation'!$G$4:$G$8425),'Bin Analysis'!$B1486)</f>
        <v>2073</v>
      </c>
      <c r="I1486">
        <f t="shared" si="184"/>
        <v>0</v>
      </c>
      <c r="J1486">
        <f t="shared" si="185"/>
        <v>0</v>
      </c>
      <c r="K1486">
        <f>J1486*Weighting!$W$22</f>
        <v>0</v>
      </c>
      <c r="M1486" s="14"/>
    </row>
    <row r="1487" spans="1:13" x14ac:dyDescent="0.25">
      <c r="A1487" s="32" t="str">
        <f>IF(Weighting!$P$23&gt;0,B1487,"")</f>
        <v/>
      </c>
      <c r="B1487" t="e">
        <f>Weighting!$C$23</f>
        <v>#DIV/0!</v>
      </c>
      <c r="C1487" t="e">
        <f>Weighting!$F$23</f>
        <v>#NUM!</v>
      </c>
      <c r="D1487" t="e">
        <f>IF(C1487=1,'Data Transformation'!$G$3+0.5*'Data Transformation'!$W$25,IF(C1488=1,D1488-'Data Transformation'!$W$25,FALSE))</f>
        <v>#NUM!</v>
      </c>
      <c r="E1487">
        <f t="array" ref="E1487">IF(ISLOGICAL(D1487),"",FREQUENCY(IF('Data Transformation'!$B$425:$B$8425='Bin Analysis'!$B1467,'Data Transformation'!$G$425:$G$8425),D1487))</f>
        <v>2001</v>
      </c>
      <c r="F1487">
        <f t="shared" si="183"/>
        <v>0</v>
      </c>
      <c r="G1487">
        <f>Weighting!$H$23</f>
        <v>0</v>
      </c>
      <c r="H1487">
        <f t="array" ref="H1487">FREQUENCY(IF('Data Transformation'!$B$4:$B$8425=B1467,'Data Transformation'!$G$4:$G$8425),'Bin Analysis'!$B1487)</f>
        <v>2073</v>
      </c>
      <c r="I1487">
        <f t="shared" si="184"/>
        <v>0</v>
      </c>
      <c r="J1487">
        <f t="shared" si="185"/>
        <v>0</v>
      </c>
      <c r="K1487">
        <f>J1487*Weighting!$W$23</f>
        <v>0</v>
      </c>
      <c r="M1487" s="14"/>
    </row>
    <row r="1488" spans="1:13" x14ac:dyDescent="0.25">
      <c r="A1488" s="32" t="str">
        <f>IF(Weighting!$P$24&gt;0,B1488,"")</f>
        <v/>
      </c>
      <c r="B1488" t="e">
        <f>Weighting!$C$24</f>
        <v>#DIV/0!</v>
      </c>
      <c r="C1488" t="e">
        <f>Weighting!$F$24</f>
        <v>#NUM!</v>
      </c>
      <c r="D1488" t="e">
        <f>IF(C1488=1,'Data Transformation'!$G$3+0.5*'Data Transformation'!$W$25,IF(C1489=1,D1489-'Data Transformation'!$W$25,FALSE))</f>
        <v>#NUM!</v>
      </c>
      <c r="E1488">
        <f t="array" ref="E1488">IF(ISLOGICAL(D1488),"",FREQUENCY(IF('Data Transformation'!$B$425:$B$8425='Bin Analysis'!$B1467,'Data Transformation'!$G$425:$G$8425),D1488))</f>
        <v>2001</v>
      </c>
      <c r="F1488">
        <f t="shared" si="183"/>
        <v>0</v>
      </c>
      <c r="G1488">
        <f>Weighting!$H$24</f>
        <v>0</v>
      </c>
      <c r="H1488">
        <f t="array" ref="H1488">FREQUENCY(IF('Data Transformation'!$B$4:$B$8425=B1467,'Data Transformation'!$G$4:$G$8425),'Bin Analysis'!$B1488)</f>
        <v>2073</v>
      </c>
      <c r="I1488">
        <f t="shared" si="184"/>
        <v>0</v>
      </c>
      <c r="J1488">
        <f t="shared" si="185"/>
        <v>0</v>
      </c>
      <c r="K1488">
        <f>J1488*Weighting!$W$24</f>
        <v>0</v>
      </c>
      <c r="M1488" s="14"/>
    </row>
    <row r="1489" spans="1:25" x14ac:dyDescent="0.25">
      <c r="A1489" s="32" t="str">
        <f>IF(Weighting!$P$25&gt;0,B1489,"")</f>
        <v/>
      </c>
      <c r="B1489" t="e">
        <f>Weighting!$C$25</f>
        <v>#DIV/0!</v>
      </c>
      <c r="C1489" t="e">
        <f>Weighting!$F$25</f>
        <v>#NUM!</v>
      </c>
      <c r="D1489" t="e">
        <f>IF(C1489=1,'Data Transformation'!$G$3+0.5*'Data Transformation'!$W$25,IF(C1490=1,D1490-'Data Transformation'!$W$25,FALSE))</f>
        <v>#NUM!</v>
      </c>
      <c r="E1489">
        <f t="array" ref="E1489">IF(ISLOGICAL(D1489),"",FREQUENCY(IF('Data Transformation'!$B$425:$B$8425='Bin Analysis'!$B1467,'Data Transformation'!$G$425:$G$8425),D1489))</f>
        <v>2001</v>
      </c>
      <c r="F1489">
        <f t="shared" si="183"/>
        <v>0</v>
      </c>
      <c r="G1489">
        <f>Weighting!$H$25</f>
        <v>0</v>
      </c>
      <c r="H1489">
        <f t="array" ref="H1489">FREQUENCY(IF('Data Transformation'!$B$4:$B$8425=B1467,'Data Transformation'!$G$4:$G$8425),'Bin Analysis'!$B1489)</f>
        <v>2073</v>
      </c>
      <c r="I1489">
        <f t="shared" si="184"/>
        <v>0</v>
      </c>
      <c r="J1489">
        <f t="shared" si="185"/>
        <v>0</v>
      </c>
      <c r="K1489">
        <f>J1489*Weighting!$W$25</f>
        <v>0</v>
      </c>
      <c r="M1489" s="14"/>
    </row>
    <row r="1490" spans="1:25" x14ac:dyDescent="0.25">
      <c r="O1490"/>
      <c r="P1490"/>
      <c r="Q1490"/>
      <c r="R1490"/>
    </row>
    <row r="1491" spans="1:25" ht="23.25" x14ac:dyDescent="0.35">
      <c r="A1491" s="21" t="s">
        <v>0</v>
      </c>
      <c r="B1491" s="21" t="str">
        <f>IFERROR(VLOOKUP(C1491,'Data Transformation'!$L$6:$M$426,2,FALSE),"")</f>
        <v/>
      </c>
      <c r="C1491" s="21">
        <f>C1467+1</f>
        <v>62</v>
      </c>
      <c r="D1491" s="21"/>
      <c r="E1491" s="21"/>
      <c r="F1491" s="21"/>
      <c r="G1491" s="21"/>
      <c r="H1491" s="22"/>
      <c r="I1491" s="22"/>
      <c r="J1491" s="22"/>
      <c r="K1491" s="21"/>
      <c r="L1491" s="21" t="str">
        <f>B1491</f>
        <v/>
      </c>
      <c r="M1491" s="23" t="e">
        <f>INDEX('Data Transformation'!$O$4:$O$424,MATCH($B1491,'Data Transformation'!$M$4:$M$424,0),MATCH($M$2,'Data Transformation'!$O$3,0))</f>
        <v>#N/A</v>
      </c>
      <c r="N1491" s="27" t="e">
        <f>IF('Input and Summary Results'!$J$16="minimum",'Bin Analysis'!X1492/(M1491-1),'Bin Analysis'!Y1491/('Bin Analysis'!M1491-1))</f>
        <v>#N/A</v>
      </c>
      <c r="O1491" s="27" t="e">
        <f>IF(M1491=FALSE,NA(),(VLOOKUP(1,C1494:K1513,4,FALSE))/(M1491-1))</f>
        <v>#N/A</v>
      </c>
      <c r="P1491" s="27" t="e">
        <f>IF(M1491=FALSE,NA(),SUM(J1494:J1513)/Weighting!$S$5)</f>
        <v>#N/A</v>
      </c>
      <c r="Q1491" s="27" t="e">
        <f>IF(M1491=FALSE,NA(),SUM(K1494:K1513)/Weighting!$S$6)</f>
        <v>#N/A</v>
      </c>
      <c r="R1491" s="27" t="e">
        <f>IF(M1491=FALSE,NA(),(VLOOKUP(1,G1494:K1513,3,FALSE))/(M1491-1))</f>
        <v>#N/A</v>
      </c>
      <c r="S1491" s="22" t="e">
        <f>IF(M1491=FALSE,NA(),IF(SUM(J1494:J1513)=2,"yes","no"))</f>
        <v>#N/A</v>
      </c>
      <c r="X1491" s="2" cm="2">
        <f t="array" ref="X1491:X1492">FREQUENCY(IF('Data Transformation'!$B$425:$B$6424='Bin Analysis'!L1491,'Data Transformation'!$G$425:$G$6424),'Data Transformation'!$U$11)</f>
        <v>0</v>
      </c>
      <c r="Y1491" s="2" cm="2">
        <f t="array" ref="Y1491:Y1492">FREQUENCY(IF('Data Transformation'!$B$425:$B$6424='Bin Analysis'!L1491,'Data Transformation'!$G$425:$G$6424),'Data Transformation'!$U$12)</f>
        <v>0</v>
      </c>
    </row>
    <row r="1492" spans="1:25" x14ac:dyDescent="0.25">
      <c r="A1492" s="14" t="s">
        <v>67</v>
      </c>
      <c r="B1492" t="s">
        <v>47</v>
      </c>
      <c r="C1492" t="s">
        <v>5</v>
      </c>
      <c r="D1492" t="s">
        <v>100</v>
      </c>
      <c r="E1492" t="s">
        <v>101</v>
      </c>
      <c r="F1492" t="s">
        <v>102</v>
      </c>
      <c r="G1492" t="s">
        <v>70</v>
      </c>
      <c r="H1492" t="s">
        <v>31</v>
      </c>
      <c r="I1492" t="s">
        <v>32</v>
      </c>
      <c r="J1492" t="s">
        <v>46</v>
      </c>
      <c r="K1492" s="14" t="s">
        <v>45</v>
      </c>
      <c r="M1492" s="14"/>
      <c r="X1492" s="2">
        <v>0</v>
      </c>
      <c r="Y1492" s="2">
        <v>0</v>
      </c>
    </row>
    <row r="1493" spans="1:25" x14ac:dyDescent="0.25">
      <c r="A1493" s="32"/>
      <c r="D1493" t="e">
        <f>IF(C1493=1,'Data Transformation'!$G$3+0.5*'Data Transformation'!$W$25,IF(C1494=1,D1494-'Data Transformation'!$W$25,FALSE))</f>
        <v>#NUM!</v>
      </c>
      <c r="E1493">
        <f t="array" ref="E1493">IF(ISLOGICAL(D1493),"",FREQUENCY(IF('Data Transformation'!$B$425:$B$8425='Bin Analysis'!$B1491,'Data Transformation'!$G$425:$G$8425),D1493))</f>
        <v>2001</v>
      </c>
      <c r="F1493" t="e">
        <f>IF(ISLOGICAL(D1493),"",E1493-E1492)</f>
        <v>#VALUE!</v>
      </c>
      <c r="M1493" s="14"/>
    </row>
    <row r="1494" spans="1:25" x14ac:dyDescent="0.25">
      <c r="A1494" s="32" t="e">
        <f>IF(Weighting!$P$6&gt;0,B1494,"")</f>
        <v>#NUM!</v>
      </c>
      <c r="B1494" t="e">
        <f>Weighting!$C$6</f>
        <v>#DIV/0!</v>
      </c>
      <c r="C1494" t="e">
        <f>Weighting!$F$6</f>
        <v>#NUM!</v>
      </c>
      <c r="D1494" t="e">
        <f>IF(C1494=1,'Data Transformation'!$G$3+0.5*'Data Transformation'!$W$25,IF(C1495=1,D1495-'Data Transformation'!$W$25,FALSE))</f>
        <v>#NUM!</v>
      </c>
      <c r="E1494">
        <f t="array" ref="E1494">IF(ISLOGICAL(D1494),"",FREQUENCY(IF('Data Transformation'!$B$425:$B$8425='Bin Analysis'!$B1491,'Data Transformation'!$G$425:$G$8425),D1494))</f>
        <v>2001</v>
      </c>
      <c r="F1494">
        <f>IF(ISLOGICAL(D1494),"",E1494-E1493)</f>
        <v>0</v>
      </c>
      <c r="G1494">
        <f>Weighting!$H$6</f>
        <v>1</v>
      </c>
      <c r="H1494">
        <f t="array" ref="H1494">FREQUENCY(IF('Data Transformation'!$B$4:$B$8425=B1491,'Data Transformation'!$G$4:$G$8425),'Bin Analysis'!$B1494)</f>
        <v>2073</v>
      </c>
      <c r="I1494">
        <f>H1494-H1493</f>
        <v>2073</v>
      </c>
      <c r="J1494">
        <f>IF(I1494=0,0,1)</f>
        <v>1</v>
      </c>
      <c r="K1494" t="e">
        <f>J1494*Weighting!$W$6</f>
        <v>#NUM!</v>
      </c>
      <c r="M1494" s="14"/>
    </row>
    <row r="1495" spans="1:25" x14ac:dyDescent="0.25">
      <c r="A1495" s="32" t="str">
        <f>IF(Weighting!$P$7&gt;0,B1495,"")</f>
        <v/>
      </c>
      <c r="B1495" t="e">
        <f>Weighting!$C$7</f>
        <v>#DIV/0!</v>
      </c>
      <c r="C1495" t="e">
        <f>Weighting!$F$7</f>
        <v>#NUM!</v>
      </c>
      <c r="D1495" t="e">
        <f>IF(C1495=1,'Data Transformation'!$G$3+0.5*'Data Transformation'!$W$25,IF(C1496=1,D1496-'Data Transformation'!$W$25,FALSE))</f>
        <v>#NUM!</v>
      </c>
      <c r="E1495">
        <f t="array" ref="E1495">IF(ISLOGICAL(D1495),"",FREQUENCY(IF('Data Transformation'!$B$425:$B$8425='Bin Analysis'!$B1491,'Data Transformation'!$G$425:$G$8425),D1495))</f>
        <v>2001</v>
      </c>
      <c r="F1495">
        <f t="shared" ref="F1495:F1513" si="186">IF(ISLOGICAL(D1495),"",E1495-E1494)</f>
        <v>0</v>
      </c>
      <c r="G1495">
        <f>Weighting!$H$7</f>
        <v>0</v>
      </c>
      <c r="H1495">
        <f t="array" ref="H1495">FREQUENCY(IF('Data Transformation'!$B$4:$B$8425=B1491,'Data Transformation'!$G$4:$G$8425),'Bin Analysis'!$B1495)</f>
        <v>2073</v>
      </c>
      <c r="I1495">
        <f t="shared" ref="I1495:I1513" si="187">H1495-H1494</f>
        <v>0</v>
      </c>
      <c r="J1495">
        <f>IF(I1495=0,0,1)</f>
        <v>0</v>
      </c>
      <c r="K1495">
        <f>J1495*Weighting!$W$7</f>
        <v>0</v>
      </c>
      <c r="M1495" s="14"/>
    </row>
    <row r="1496" spans="1:25" x14ac:dyDescent="0.25">
      <c r="A1496" s="32" t="str">
        <f>IF(Weighting!$P$8&gt;0,B1496,"")</f>
        <v/>
      </c>
      <c r="B1496" t="e">
        <f>Weighting!$C$8</f>
        <v>#DIV/0!</v>
      </c>
      <c r="C1496" t="e">
        <f>Weighting!$F$8</f>
        <v>#NUM!</v>
      </c>
      <c r="D1496" t="e">
        <f>IF(C1496=1,'Data Transformation'!$G$3+0.5*'Data Transformation'!$W$25,IF(C1497=1,D1497-'Data Transformation'!$W$25,FALSE))</f>
        <v>#NUM!</v>
      </c>
      <c r="E1496">
        <f t="array" ref="E1496">IF(ISLOGICAL(D1496),"",FREQUENCY(IF('Data Transformation'!$B$425:$B$8425='Bin Analysis'!$B1491,'Data Transformation'!$G$425:$G$8425),D1496))</f>
        <v>2001</v>
      </c>
      <c r="F1496">
        <f t="shared" si="186"/>
        <v>0</v>
      </c>
      <c r="G1496">
        <f>Weighting!$H$8</f>
        <v>0</v>
      </c>
      <c r="H1496">
        <f t="array" ref="H1496">FREQUENCY(IF('Data Transformation'!$B$4:$B$8425=B1491,'Data Transformation'!$G$4:$G$8425),'Bin Analysis'!$B1496)</f>
        <v>2073</v>
      </c>
      <c r="I1496">
        <f t="shared" si="187"/>
        <v>0</v>
      </c>
      <c r="J1496">
        <f t="shared" ref="J1496:J1513" si="188">IF(I1496=0,0,1)</f>
        <v>0</v>
      </c>
      <c r="K1496">
        <f>J1496*Weighting!$W$8</f>
        <v>0</v>
      </c>
      <c r="M1496" s="14"/>
    </row>
    <row r="1497" spans="1:25" x14ac:dyDescent="0.25">
      <c r="A1497" s="32" t="str">
        <f>IF(Weighting!$P$9&gt;0,B1497,"")</f>
        <v/>
      </c>
      <c r="B1497" s="50" t="e">
        <f>Weighting!$C$9</f>
        <v>#DIV/0!</v>
      </c>
      <c r="C1497" t="e">
        <f>Weighting!$F$9</f>
        <v>#NUM!</v>
      </c>
      <c r="D1497" t="e">
        <f>IF(C1497=1,'Data Transformation'!$G$3+0.5*'Data Transformation'!$W$25,IF(C1498=1,D1498-'Data Transformation'!$W$25,FALSE))</f>
        <v>#NUM!</v>
      </c>
      <c r="E1497">
        <f t="array" ref="E1497">IF(ISLOGICAL(D1497),"",FREQUENCY(IF('Data Transformation'!$B$425:$B$8425='Bin Analysis'!$B1491,'Data Transformation'!$G$425:$G$8425),D1497))</f>
        <v>2001</v>
      </c>
      <c r="F1497">
        <f t="shared" si="186"/>
        <v>0</v>
      </c>
      <c r="G1497">
        <f>Weighting!$H$9</f>
        <v>0</v>
      </c>
      <c r="H1497">
        <f t="array" ref="H1497">FREQUENCY(IF('Data Transformation'!$B$4:$B$8425=B1491,'Data Transformation'!$G$4:$G$8425),'Bin Analysis'!$B1497)</f>
        <v>2073</v>
      </c>
      <c r="I1497">
        <f t="shared" si="187"/>
        <v>0</v>
      </c>
      <c r="J1497">
        <f t="shared" si="188"/>
        <v>0</v>
      </c>
      <c r="K1497">
        <f>J1497*Weighting!$W$9</f>
        <v>0</v>
      </c>
      <c r="M1497" s="14"/>
    </row>
    <row r="1498" spans="1:25" x14ac:dyDescent="0.25">
      <c r="A1498" s="32" t="str">
        <f>IF(Weighting!$P$10&gt;0,B1498,"")</f>
        <v/>
      </c>
      <c r="B1498" t="e">
        <f>Weighting!$C$10</f>
        <v>#DIV/0!</v>
      </c>
      <c r="C1498" t="e">
        <f>Weighting!$F$10</f>
        <v>#NUM!</v>
      </c>
      <c r="D1498" t="e">
        <f>IF(C1498=1,'Data Transformation'!$G$3+0.5*'Data Transformation'!$W$25,IF(C1499=1,D1499-'Data Transformation'!$W$25,FALSE))</f>
        <v>#NUM!</v>
      </c>
      <c r="E1498">
        <f t="array" ref="E1498">IF(ISLOGICAL(D1498),"",FREQUENCY(IF('Data Transformation'!$B$425:$B$8425='Bin Analysis'!$B1491,'Data Transformation'!$G$425:$G$8425),D1498))</f>
        <v>2001</v>
      </c>
      <c r="F1498">
        <f t="shared" si="186"/>
        <v>0</v>
      </c>
      <c r="G1498">
        <f>Weighting!$H$10</f>
        <v>0</v>
      </c>
      <c r="H1498">
        <f t="array" ref="H1498">FREQUENCY(IF('Data Transformation'!$B$4:$B$8425=B1491,'Data Transformation'!$G$4:$G$8425),'Bin Analysis'!$B1498)</f>
        <v>2073</v>
      </c>
      <c r="I1498">
        <f t="shared" si="187"/>
        <v>0</v>
      </c>
      <c r="J1498">
        <f t="shared" si="188"/>
        <v>0</v>
      </c>
      <c r="K1498">
        <f>J1498*Weighting!$W$10</f>
        <v>0</v>
      </c>
      <c r="M1498" s="14"/>
    </row>
    <row r="1499" spans="1:25" x14ac:dyDescent="0.25">
      <c r="A1499" s="32" t="str">
        <f>IF(Weighting!$P$11&gt;0,B1499,"")</f>
        <v/>
      </c>
      <c r="B1499" t="e">
        <f>Weighting!$C$11</f>
        <v>#DIV/0!</v>
      </c>
      <c r="C1499" t="e">
        <f>Weighting!$F$11</f>
        <v>#NUM!</v>
      </c>
      <c r="D1499" t="e">
        <f>IF(C1499=1,'Data Transformation'!$G$3+0.5*'Data Transformation'!$W$25,IF(C1500=1,D1500-'Data Transformation'!$W$25,FALSE))</f>
        <v>#NUM!</v>
      </c>
      <c r="E1499">
        <f t="array" ref="E1499">IF(ISLOGICAL(D1499),"",FREQUENCY(IF('Data Transformation'!$B$425:$B$8425='Bin Analysis'!$B1491,'Data Transformation'!$G$425:$G$8425),D1499))</f>
        <v>2001</v>
      </c>
      <c r="F1499">
        <f t="shared" si="186"/>
        <v>0</v>
      </c>
      <c r="G1499">
        <f>Weighting!$H$11</f>
        <v>0</v>
      </c>
      <c r="H1499">
        <f t="array" ref="H1499">FREQUENCY(IF('Data Transformation'!$B$4:$B$8425=B1491,'Data Transformation'!$G$4:$G$8425),'Bin Analysis'!$B1499)</f>
        <v>2073</v>
      </c>
      <c r="I1499">
        <f t="shared" si="187"/>
        <v>0</v>
      </c>
      <c r="J1499">
        <f t="shared" si="188"/>
        <v>0</v>
      </c>
      <c r="K1499">
        <f>J1499*Weighting!$W$11</f>
        <v>0</v>
      </c>
      <c r="M1499" s="14"/>
    </row>
    <row r="1500" spans="1:25" x14ac:dyDescent="0.25">
      <c r="A1500" s="32" t="str">
        <f>IF(Weighting!$P$12&gt;0,B1500,"")</f>
        <v/>
      </c>
      <c r="B1500" t="e">
        <f>Weighting!$C$12</f>
        <v>#DIV/0!</v>
      </c>
      <c r="C1500" t="e">
        <f>Weighting!$F$12</f>
        <v>#NUM!</v>
      </c>
      <c r="D1500" t="e">
        <f>IF(C1500=1,'Data Transformation'!$G$3+0.5*'Data Transformation'!$W$25,IF(C1501=1,D1501-'Data Transformation'!$W$25,FALSE))</f>
        <v>#NUM!</v>
      </c>
      <c r="E1500">
        <f t="array" ref="E1500">IF(ISLOGICAL(D1500),"",FREQUENCY(IF('Data Transformation'!$B$425:$B$8425='Bin Analysis'!$B1491,'Data Transformation'!$G$425:$G$8425),D1500))</f>
        <v>2001</v>
      </c>
      <c r="F1500">
        <f t="shared" si="186"/>
        <v>0</v>
      </c>
      <c r="G1500">
        <f>Weighting!$H$12</f>
        <v>0</v>
      </c>
      <c r="H1500">
        <f t="array" ref="H1500">FREQUENCY(IF('Data Transformation'!$B$4:$B$8425=B1491,'Data Transformation'!$G$4:$G$8425),'Bin Analysis'!$B1500)</f>
        <v>2073</v>
      </c>
      <c r="I1500">
        <f t="shared" si="187"/>
        <v>0</v>
      </c>
      <c r="J1500">
        <f t="shared" si="188"/>
        <v>0</v>
      </c>
      <c r="K1500">
        <f>J1500*Weighting!$W$12</f>
        <v>0</v>
      </c>
      <c r="M1500" s="14"/>
    </row>
    <row r="1501" spans="1:25" x14ac:dyDescent="0.25">
      <c r="A1501" s="32" t="str">
        <f>IF(Weighting!$P$13&gt;0,B1501,"")</f>
        <v/>
      </c>
      <c r="B1501" t="e">
        <f>Weighting!$C$13</f>
        <v>#DIV/0!</v>
      </c>
      <c r="C1501" t="e">
        <f>Weighting!$F$13</f>
        <v>#NUM!</v>
      </c>
      <c r="D1501" t="e">
        <f>IF(C1501=1,'Data Transformation'!$G$3+0.5*'Data Transformation'!$W$25,IF(C1502=1,D1502-'Data Transformation'!$W$25,FALSE))</f>
        <v>#NUM!</v>
      </c>
      <c r="E1501">
        <f t="array" ref="E1501">IF(ISLOGICAL(D1501),"",FREQUENCY(IF('Data Transformation'!$B$425:$B$8425='Bin Analysis'!$B1491,'Data Transformation'!$G$425:$G$8425),D1501))</f>
        <v>2001</v>
      </c>
      <c r="F1501">
        <f t="shared" si="186"/>
        <v>0</v>
      </c>
      <c r="G1501">
        <f>Weighting!$H$13</f>
        <v>0</v>
      </c>
      <c r="H1501">
        <f t="array" ref="H1501">FREQUENCY(IF('Data Transformation'!$B$4:$B$8425=B1491,'Data Transformation'!$G$4:$G$8425),'Bin Analysis'!$B1501)</f>
        <v>2073</v>
      </c>
      <c r="I1501">
        <f t="shared" si="187"/>
        <v>0</v>
      </c>
      <c r="J1501">
        <f t="shared" si="188"/>
        <v>0</v>
      </c>
      <c r="K1501">
        <f>J1501*Weighting!$W$13</f>
        <v>0</v>
      </c>
      <c r="M1501" s="14"/>
    </row>
    <row r="1502" spans="1:25" x14ac:dyDescent="0.25">
      <c r="A1502" s="32" t="str">
        <f>IF(Weighting!$P$14&gt;0,B1502,"")</f>
        <v/>
      </c>
      <c r="B1502" t="e">
        <f>Weighting!$C$14</f>
        <v>#DIV/0!</v>
      </c>
      <c r="C1502" t="e">
        <f>Weighting!$F$14</f>
        <v>#NUM!</v>
      </c>
      <c r="D1502" t="e">
        <f>IF(C1502=1,'Data Transformation'!$G$3+0.5*'Data Transformation'!$W$25,IF(C1503=1,D1503-'Data Transformation'!$W$25,FALSE))</f>
        <v>#NUM!</v>
      </c>
      <c r="E1502">
        <f t="array" ref="E1502">IF(ISLOGICAL(D1502),"",FREQUENCY(IF('Data Transformation'!$B$425:$B$8425='Bin Analysis'!$B1491,'Data Transformation'!$G$425:$G$8425),D1502))</f>
        <v>2001</v>
      </c>
      <c r="F1502">
        <f t="shared" si="186"/>
        <v>0</v>
      </c>
      <c r="G1502">
        <f>Weighting!$H$14</f>
        <v>0</v>
      </c>
      <c r="H1502">
        <f t="array" ref="H1502">FREQUENCY(IF('Data Transformation'!$B$4:$B$8425=B1491,'Data Transformation'!$G$4:$G$8425),'Bin Analysis'!$B1502)</f>
        <v>2073</v>
      </c>
      <c r="I1502">
        <f t="shared" si="187"/>
        <v>0</v>
      </c>
      <c r="J1502">
        <f t="shared" si="188"/>
        <v>0</v>
      </c>
      <c r="K1502">
        <f>J1502*Weighting!$W$14</f>
        <v>0</v>
      </c>
      <c r="M1502" s="14"/>
    </row>
    <row r="1503" spans="1:25" x14ac:dyDescent="0.25">
      <c r="A1503" s="32" t="str">
        <f>IF(Weighting!$P$15&gt;0,B1503,"")</f>
        <v/>
      </c>
      <c r="B1503" t="e">
        <f>Weighting!$C$15</f>
        <v>#DIV/0!</v>
      </c>
      <c r="C1503" t="e">
        <f>Weighting!$F$15</f>
        <v>#NUM!</v>
      </c>
      <c r="D1503" t="e">
        <f>IF(C1503=1,'Data Transformation'!$G$3+0.5*'Data Transformation'!$W$25,IF(C1504=1,D1504-'Data Transformation'!$W$25,FALSE))</f>
        <v>#NUM!</v>
      </c>
      <c r="E1503">
        <f t="array" ref="E1503">IF(ISLOGICAL(D1503),"",FREQUENCY(IF('Data Transformation'!$B$425:$B$8425='Bin Analysis'!$B1491,'Data Transformation'!$G$425:$G$8425),D1503))</f>
        <v>2001</v>
      </c>
      <c r="F1503">
        <f t="shared" si="186"/>
        <v>0</v>
      </c>
      <c r="G1503">
        <f>Weighting!$H$15</f>
        <v>0</v>
      </c>
      <c r="H1503">
        <f t="array" ref="H1503">FREQUENCY(IF('Data Transformation'!$B$4:$B$8425=B1491,'Data Transformation'!$G$4:$G$8425),'Bin Analysis'!$B1503)</f>
        <v>2073</v>
      </c>
      <c r="I1503">
        <f t="shared" si="187"/>
        <v>0</v>
      </c>
      <c r="J1503">
        <f t="shared" si="188"/>
        <v>0</v>
      </c>
      <c r="K1503">
        <f>J1503*Weighting!$W$15</f>
        <v>0</v>
      </c>
      <c r="M1503" s="14"/>
    </row>
    <row r="1504" spans="1:25" x14ac:dyDescent="0.25">
      <c r="A1504" s="32" t="str">
        <f>IF(Weighting!$P$16&gt;0,B1504,"")</f>
        <v/>
      </c>
      <c r="B1504" t="e">
        <f>Weighting!$C$16</f>
        <v>#DIV/0!</v>
      </c>
      <c r="C1504" t="e">
        <f>Weighting!$F$16</f>
        <v>#NUM!</v>
      </c>
      <c r="D1504" t="e">
        <f>IF(C1504=1,'Data Transformation'!$G$3+0.5*'Data Transformation'!$W$25,IF(C1505=1,D1505-'Data Transformation'!$W$25,FALSE))</f>
        <v>#NUM!</v>
      </c>
      <c r="E1504">
        <f t="array" ref="E1504">IF(ISLOGICAL(D1504),"",FREQUENCY(IF('Data Transformation'!$B$425:$B$8425='Bin Analysis'!$B1491,'Data Transformation'!$G$425:$G$8425),D1504))</f>
        <v>2001</v>
      </c>
      <c r="F1504">
        <f t="shared" si="186"/>
        <v>0</v>
      </c>
      <c r="G1504">
        <f>Weighting!$H$16</f>
        <v>0</v>
      </c>
      <c r="H1504">
        <f t="array" ref="H1504">FREQUENCY(IF('Data Transformation'!$B$4:$B$8425=B1491,'Data Transformation'!$G$4:$G$8425),'Bin Analysis'!$B1504)</f>
        <v>2073</v>
      </c>
      <c r="I1504">
        <f t="shared" si="187"/>
        <v>0</v>
      </c>
      <c r="J1504">
        <f t="shared" si="188"/>
        <v>0</v>
      </c>
      <c r="K1504">
        <f>J1504*Weighting!$W$16</f>
        <v>0</v>
      </c>
      <c r="M1504" s="14"/>
    </row>
    <row r="1505" spans="1:25" x14ac:dyDescent="0.25">
      <c r="A1505" s="32" t="str">
        <f>IF(Weighting!$P$17&gt;0,B1505,"")</f>
        <v/>
      </c>
      <c r="B1505" t="e">
        <f>Weighting!$C$17</f>
        <v>#DIV/0!</v>
      </c>
      <c r="C1505" t="e">
        <f>Weighting!$F$17</f>
        <v>#NUM!</v>
      </c>
      <c r="D1505" t="e">
        <f>IF(C1505=1,'Data Transformation'!$G$3+0.5*'Data Transformation'!$W$25,IF(C1506=1,D1506-'Data Transformation'!$W$25,FALSE))</f>
        <v>#NUM!</v>
      </c>
      <c r="E1505">
        <f t="array" ref="E1505">IF(ISLOGICAL(D1505),"",FREQUENCY(IF('Data Transformation'!$B$425:$B$8425='Bin Analysis'!$B1491,'Data Transformation'!$G$425:$G$8425),D1505))</f>
        <v>2001</v>
      </c>
      <c r="F1505">
        <f t="shared" si="186"/>
        <v>0</v>
      </c>
      <c r="G1505">
        <f>Weighting!$H$17</f>
        <v>0</v>
      </c>
      <c r="H1505">
        <f t="array" ref="H1505">FREQUENCY(IF('Data Transformation'!$B$4:$B$8425=B1491,'Data Transformation'!$G$4:$G$8425),'Bin Analysis'!$B1505)</f>
        <v>2073</v>
      </c>
      <c r="I1505">
        <f t="shared" si="187"/>
        <v>0</v>
      </c>
      <c r="J1505">
        <f t="shared" si="188"/>
        <v>0</v>
      </c>
      <c r="K1505">
        <f>J1505*Weighting!$W$17</f>
        <v>0</v>
      </c>
      <c r="M1505" s="14"/>
    </row>
    <row r="1506" spans="1:25" x14ac:dyDescent="0.25">
      <c r="A1506" s="32" t="str">
        <f>IF(Weighting!$P$18&gt;0,B1506,"")</f>
        <v/>
      </c>
      <c r="B1506" t="e">
        <f>Weighting!$C$18</f>
        <v>#DIV/0!</v>
      </c>
      <c r="C1506" t="e">
        <f>Weighting!$F$18</f>
        <v>#NUM!</v>
      </c>
      <c r="D1506" t="e">
        <f>IF(C1506=1,'Data Transformation'!$G$3+0.5*'Data Transformation'!$W$25,IF(C1507=1,D1507-'Data Transformation'!$W$25,FALSE))</f>
        <v>#NUM!</v>
      </c>
      <c r="E1506">
        <f t="array" ref="E1506">IF(ISLOGICAL(D1506),"",FREQUENCY(IF('Data Transformation'!$B$425:$B$8425='Bin Analysis'!$B1491,'Data Transformation'!$G$425:$G$8425),D1506))</f>
        <v>2001</v>
      </c>
      <c r="F1506">
        <f t="shared" si="186"/>
        <v>0</v>
      </c>
      <c r="G1506">
        <f>Weighting!$H$18</f>
        <v>0</v>
      </c>
      <c r="H1506">
        <f t="array" ref="H1506">FREQUENCY(IF('Data Transformation'!$B$4:$B$8425=B1491,'Data Transformation'!$G$4:$G$8425),'Bin Analysis'!$B1506)</f>
        <v>2073</v>
      </c>
      <c r="I1506">
        <f t="shared" si="187"/>
        <v>0</v>
      </c>
      <c r="J1506">
        <f t="shared" si="188"/>
        <v>0</v>
      </c>
      <c r="K1506">
        <f>J1506*Weighting!$W$18</f>
        <v>0</v>
      </c>
      <c r="M1506" s="14"/>
    </row>
    <row r="1507" spans="1:25" x14ac:dyDescent="0.25">
      <c r="A1507" s="32" t="str">
        <f>IF(Weighting!$P$19&gt;0,B1507,"")</f>
        <v/>
      </c>
      <c r="B1507" t="e">
        <f>Weighting!$C$19</f>
        <v>#DIV/0!</v>
      </c>
      <c r="C1507" t="e">
        <f>Weighting!$F$19</f>
        <v>#NUM!</v>
      </c>
      <c r="D1507" t="e">
        <f>IF(C1507=1,'Data Transformation'!$G$3+0.5*'Data Transformation'!$W$25,IF(C1508=1,D1508-'Data Transformation'!$W$25,FALSE))</f>
        <v>#NUM!</v>
      </c>
      <c r="E1507">
        <f t="array" ref="E1507">IF(ISLOGICAL(D1507),"",FREQUENCY(IF('Data Transformation'!$B$425:$B$8425='Bin Analysis'!$B1491,'Data Transformation'!$G$425:$G$8425),D1507))</f>
        <v>2001</v>
      </c>
      <c r="F1507">
        <f t="shared" si="186"/>
        <v>0</v>
      </c>
      <c r="G1507">
        <f>Weighting!$H$19</f>
        <v>0</v>
      </c>
      <c r="H1507">
        <f t="array" ref="H1507">FREQUENCY(IF('Data Transformation'!$B$4:$B$8425=B1491,'Data Transformation'!$G$4:$G$8425),'Bin Analysis'!$B1507)</f>
        <v>2073</v>
      </c>
      <c r="I1507">
        <f t="shared" si="187"/>
        <v>0</v>
      </c>
      <c r="J1507">
        <f t="shared" si="188"/>
        <v>0</v>
      </c>
      <c r="K1507">
        <f>J1507*Weighting!$W$19</f>
        <v>0</v>
      </c>
      <c r="M1507" s="14"/>
    </row>
    <row r="1508" spans="1:25" x14ac:dyDescent="0.25">
      <c r="A1508" s="32" t="str">
        <f>IF(Weighting!$P$20&gt;0,B1508,"")</f>
        <v/>
      </c>
      <c r="B1508" t="e">
        <f>Weighting!$C$20</f>
        <v>#DIV/0!</v>
      </c>
      <c r="C1508" t="e">
        <f>Weighting!$F$20</f>
        <v>#NUM!</v>
      </c>
      <c r="D1508" t="e">
        <f>IF(C1508=1,'Data Transformation'!$G$3+0.5*'Data Transformation'!$W$25,IF(C1509=1,D1509-'Data Transformation'!$W$25,FALSE))</f>
        <v>#NUM!</v>
      </c>
      <c r="E1508">
        <f t="array" ref="E1508">IF(ISLOGICAL(D1508),"",FREQUENCY(IF('Data Transformation'!$B$425:$B$8425='Bin Analysis'!$B1491,'Data Transformation'!$G$425:$G$8425),D1508))</f>
        <v>2001</v>
      </c>
      <c r="F1508">
        <f t="shared" si="186"/>
        <v>0</v>
      </c>
      <c r="G1508">
        <f>Weighting!$H$20</f>
        <v>0</v>
      </c>
      <c r="H1508">
        <f t="array" ref="H1508">FREQUENCY(IF('Data Transformation'!$B$4:$B$8425=B1491,'Data Transformation'!$G$4:$G$8425),'Bin Analysis'!$B1508)</f>
        <v>2073</v>
      </c>
      <c r="I1508">
        <f t="shared" si="187"/>
        <v>0</v>
      </c>
      <c r="J1508">
        <f t="shared" si="188"/>
        <v>0</v>
      </c>
      <c r="K1508">
        <f>J1508*Weighting!$W$20</f>
        <v>0</v>
      </c>
      <c r="M1508" s="14"/>
    </row>
    <row r="1509" spans="1:25" x14ac:dyDescent="0.25">
      <c r="A1509" s="32" t="str">
        <f>IF(Weighting!$P$21&gt;0,B1509,"")</f>
        <v/>
      </c>
      <c r="B1509" t="e">
        <f>Weighting!$C$21</f>
        <v>#DIV/0!</v>
      </c>
      <c r="C1509" t="e">
        <f>Weighting!$F$21</f>
        <v>#NUM!</v>
      </c>
      <c r="D1509" t="e">
        <f>IF(C1509=1,'Data Transformation'!$G$3+0.5*'Data Transformation'!$W$25,IF(C1510=1,D1510-'Data Transformation'!$W$25,FALSE))</f>
        <v>#NUM!</v>
      </c>
      <c r="E1509">
        <f t="array" ref="E1509">IF(ISLOGICAL(D1509),"",FREQUENCY(IF('Data Transformation'!$B$425:$B$8425='Bin Analysis'!$B1491,'Data Transformation'!$G$425:$G$8425),D1509))</f>
        <v>2001</v>
      </c>
      <c r="F1509">
        <f t="shared" si="186"/>
        <v>0</v>
      </c>
      <c r="G1509">
        <f>Weighting!$H$21</f>
        <v>0</v>
      </c>
      <c r="H1509">
        <f t="array" ref="H1509">FREQUENCY(IF('Data Transformation'!$B$4:$B$8425=B1491,'Data Transformation'!$G$4:$G$8425),'Bin Analysis'!$B1509)</f>
        <v>2073</v>
      </c>
      <c r="I1509">
        <f t="shared" si="187"/>
        <v>0</v>
      </c>
      <c r="J1509">
        <f t="shared" si="188"/>
        <v>0</v>
      </c>
      <c r="K1509">
        <f>J1509*Weighting!$W$21</f>
        <v>0</v>
      </c>
      <c r="M1509" s="14"/>
    </row>
    <row r="1510" spans="1:25" x14ac:dyDescent="0.25">
      <c r="A1510" s="32" t="str">
        <f>IF(Weighting!$P$22&gt;0,B1510,"")</f>
        <v/>
      </c>
      <c r="B1510" t="e">
        <f>Weighting!$C$22</f>
        <v>#DIV/0!</v>
      </c>
      <c r="C1510" t="e">
        <f>Weighting!$F$22</f>
        <v>#NUM!</v>
      </c>
      <c r="D1510" t="e">
        <f>IF(C1510=1,'Data Transformation'!$G$3+0.5*'Data Transformation'!$W$25,IF(C1511=1,D1511-'Data Transformation'!$W$25,FALSE))</f>
        <v>#NUM!</v>
      </c>
      <c r="E1510">
        <f t="array" ref="E1510">IF(ISLOGICAL(D1510),"",FREQUENCY(IF('Data Transformation'!$B$425:$B$8425='Bin Analysis'!$B1491,'Data Transformation'!$G$425:$G$8425),D1510))</f>
        <v>2001</v>
      </c>
      <c r="F1510">
        <f t="shared" si="186"/>
        <v>0</v>
      </c>
      <c r="G1510">
        <f>Weighting!$H$22</f>
        <v>0</v>
      </c>
      <c r="H1510">
        <f t="array" ref="H1510">FREQUENCY(IF('Data Transformation'!$B$4:$B$8425=B1491,'Data Transformation'!$G$4:$G$8425),'Bin Analysis'!$B1510)</f>
        <v>2073</v>
      </c>
      <c r="I1510">
        <f t="shared" si="187"/>
        <v>0</v>
      </c>
      <c r="J1510">
        <f t="shared" si="188"/>
        <v>0</v>
      </c>
      <c r="K1510">
        <f>J1510*Weighting!$W$22</f>
        <v>0</v>
      </c>
      <c r="M1510" s="14"/>
    </row>
    <row r="1511" spans="1:25" x14ac:dyDescent="0.25">
      <c r="A1511" s="32" t="str">
        <f>IF(Weighting!$P$23&gt;0,B1511,"")</f>
        <v/>
      </c>
      <c r="B1511" t="e">
        <f>Weighting!$C$23</f>
        <v>#DIV/0!</v>
      </c>
      <c r="C1511" t="e">
        <f>Weighting!$F$23</f>
        <v>#NUM!</v>
      </c>
      <c r="D1511" t="e">
        <f>IF(C1511=1,'Data Transformation'!$G$3+0.5*'Data Transformation'!$W$25,IF(C1512=1,D1512-'Data Transformation'!$W$25,FALSE))</f>
        <v>#NUM!</v>
      </c>
      <c r="E1511">
        <f t="array" ref="E1511">IF(ISLOGICAL(D1511),"",FREQUENCY(IF('Data Transformation'!$B$425:$B$8425='Bin Analysis'!$B1491,'Data Transformation'!$G$425:$G$8425),D1511))</f>
        <v>2001</v>
      </c>
      <c r="F1511">
        <f t="shared" si="186"/>
        <v>0</v>
      </c>
      <c r="G1511">
        <f>Weighting!$H$23</f>
        <v>0</v>
      </c>
      <c r="H1511">
        <f t="array" ref="H1511">FREQUENCY(IF('Data Transformation'!$B$4:$B$8425=B1491,'Data Transformation'!$G$4:$G$8425),'Bin Analysis'!$B1511)</f>
        <v>2073</v>
      </c>
      <c r="I1511">
        <f t="shared" si="187"/>
        <v>0</v>
      </c>
      <c r="J1511">
        <f t="shared" si="188"/>
        <v>0</v>
      </c>
      <c r="K1511">
        <f>J1511*Weighting!$W$23</f>
        <v>0</v>
      </c>
      <c r="M1511" s="14"/>
    </row>
    <row r="1512" spans="1:25" x14ac:dyDescent="0.25">
      <c r="A1512" s="32" t="str">
        <f>IF(Weighting!$P$24&gt;0,B1512,"")</f>
        <v/>
      </c>
      <c r="B1512" t="e">
        <f>Weighting!$C$24</f>
        <v>#DIV/0!</v>
      </c>
      <c r="C1512" t="e">
        <f>Weighting!$F$24</f>
        <v>#NUM!</v>
      </c>
      <c r="D1512" t="e">
        <f>IF(C1512=1,'Data Transformation'!$G$3+0.5*'Data Transformation'!$W$25,IF(C1513=1,D1513-'Data Transformation'!$W$25,FALSE))</f>
        <v>#NUM!</v>
      </c>
      <c r="E1512">
        <f t="array" ref="E1512">IF(ISLOGICAL(D1512),"",FREQUENCY(IF('Data Transformation'!$B$425:$B$8425='Bin Analysis'!$B1491,'Data Transformation'!$G$425:$G$8425),D1512))</f>
        <v>2001</v>
      </c>
      <c r="F1512">
        <f t="shared" si="186"/>
        <v>0</v>
      </c>
      <c r="G1512">
        <f>Weighting!$H$24</f>
        <v>0</v>
      </c>
      <c r="H1512">
        <f t="array" ref="H1512">FREQUENCY(IF('Data Transformation'!$B$4:$B$8425=B1491,'Data Transformation'!$G$4:$G$8425),'Bin Analysis'!$B1512)</f>
        <v>2073</v>
      </c>
      <c r="I1512">
        <f t="shared" si="187"/>
        <v>0</v>
      </c>
      <c r="J1512">
        <f t="shared" si="188"/>
        <v>0</v>
      </c>
      <c r="K1512">
        <f>J1512*Weighting!$W$24</f>
        <v>0</v>
      </c>
      <c r="M1512" s="14"/>
    </row>
    <row r="1513" spans="1:25" x14ac:dyDescent="0.25">
      <c r="A1513" s="32" t="str">
        <f>IF(Weighting!$P$25&gt;0,B1513,"")</f>
        <v/>
      </c>
      <c r="B1513" t="e">
        <f>Weighting!$C$25</f>
        <v>#DIV/0!</v>
      </c>
      <c r="C1513" t="e">
        <f>Weighting!$F$25</f>
        <v>#NUM!</v>
      </c>
      <c r="D1513" t="e">
        <f>IF(C1513=1,'Data Transformation'!$G$3+0.5*'Data Transformation'!$W$25,IF(C1514=1,D1514-'Data Transformation'!$W$25,FALSE))</f>
        <v>#NUM!</v>
      </c>
      <c r="E1513">
        <f t="array" ref="E1513">IF(ISLOGICAL(D1513),"",FREQUENCY(IF('Data Transformation'!$B$425:$B$8425='Bin Analysis'!$B1491,'Data Transformation'!$G$425:$G$8425),D1513))</f>
        <v>2001</v>
      </c>
      <c r="F1513">
        <f t="shared" si="186"/>
        <v>0</v>
      </c>
      <c r="G1513">
        <f>Weighting!$H$25</f>
        <v>0</v>
      </c>
      <c r="H1513">
        <f t="array" ref="H1513">FREQUENCY(IF('Data Transformation'!$B$4:$B$8425=B1491,'Data Transformation'!$G$4:$G$8425),'Bin Analysis'!$B1513)</f>
        <v>2073</v>
      </c>
      <c r="I1513">
        <f t="shared" si="187"/>
        <v>0</v>
      </c>
      <c r="J1513">
        <f t="shared" si="188"/>
        <v>0</v>
      </c>
      <c r="K1513">
        <f>J1513*Weighting!$W$25</f>
        <v>0</v>
      </c>
      <c r="M1513" s="14"/>
    </row>
    <row r="1514" spans="1:25" x14ac:dyDescent="0.25">
      <c r="O1514"/>
      <c r="P1514"/>
      <c r="Q1514"/>
      <c r="R1514"/>
    </row>
    <row r="1515" spans="1:25" ht="23.25" x14ac:dyDescent="0.35">
      <c r="A1515" s="21" t="s">
        <v>0</v>
      </c>
      <c r="B1515" s="21" t="str">
        <f>IFERROR(VLOOKUP(C1515,'Data Transformation'!$L$6:$M$426,2,FALSE),"")</f>
        <v/>
      </c>
      <c r="C1515" s="21">
        <f>C1491+1</f>
        <v>63</v>
      </c>
      <c r="D1515" s="21"/>
      <c r="E1515" s="21"/>
      <c r="F1515" s="21"/>
      <c r="G1515" s="21"/>
      <c r="H1515" s="22"/>
      <c r="I1515" s="22"/>
      <c r="J1515" s="22"/>
      <c r="K1515" s="21"/>
      <c r="L1515" s="21" t="str">
        <f>B1515</f>
        <v/>
      </c>
      <c r="M1515" s="23" t="e">
        <f>INDEX('Data Transformation'!$O$4:$O$424,MATCH($B1515,'Data Transformation'!$M$4:$M$424,0),MATCH($M$2,'Data Transformation'!$O$3,0))</f>
        <v>#N/A</v>
      </c>
      <c r="N1515" s="27" t="e">
        <f>IF('Input and Summary Results'!$J$16="minimum",'Bin Analysis'!X1516/(M1515-1),'Bin Analysis'!Y1515/('Bin Analysis'!M1515-1))</f>
        <v>#N/A</v>
      </c>
      <c r="O1515" s="27" t="e">
        <f>IF(M1515=FALSE,NA(),(VLOOKUP(1,C1518:K1537,4,FALSE))/(M1515-1))</f>
        <v>#N/A</v>
      </c>
      <c r="P1515" s="27" t="e">
        <f>IF(M1515=FALSE,NA(),SUM(J1518:J1537)/Weighting!$S$5)</f>
        <v>#N/A</v>
      </c>
      <c r="Q1515" s="27" t="e">
        <f>IF(M1515=FALSE,NA(),SUM(K1518:K1537)/Weighting!$S$6)</f>
        <v>#N/A</v>
      </c>
      <c r="R1515" s="27" t="e">
        <f>IF(M1515=FALSE,NA(),(VLOOKUP(1,G1518:K1537,3,FALSE))/(M1515-1))</f>
        <v>#N/A</v>
      </c>
      <c r="S1515" s="22" t="e">
        <f>IF(M1515=FALSE,NA(),IF(SUM(J1518:J1537)=2,"yes","no"))</f>
        <v>#N/A</v>
      </c>
      <c r="X1515" s="2" cm="2">
        <f t="array" ref="X1515:X1516">FREQUENCY(IF('Data Transformation'!$B$425:$B$6424='Bin Analysis'!L1515,'Data Transformation'!$G$425:$G$6424),'Data Transformation'!$U$11)</f>
        <v>0</v>
      </c>
      <c r="Y1515" s="2" cm="2">
        <f t="array" ref="Y1515:Y1516">FREQUENCY(IF('Data Transformation'!$B$425:$B$6424='Bin Analysis'!L1515,'Data Transformation'!$G$425:$G$6424),'Data Transformation'!$U$12)</f>
        <v>0</v>
      </c>
    </row>
    <row r="1516" spans="1:25" x14ac:dyDescent="0.25">
      <c r="A1516" s="14" t="s">
        <v>67</v>
      </c>
      <c r="B1516" t="s">
        <v>47</v>
      </c>
      <c r="C1516" t="s">
        <v>5</v>
      </c>
      <c r="D1516" t="s">
        <v>100</v>
      </c>
      <c r="E1516" t="s">
        <v>101</v>
      </c>
      <c r="F1516" t="s">
        <v>102</v>
      </c>
      <c r="G1516" t="s">
        <v>70</v>
      </c>
      <c r="H1516" t="s">
        <v>31</v>
      </c>
      <c r="I1516" t="s">
        <v>32</v>
      </c>
      <c r="J1516" t="s">
        <v>46</v>
      </c>
      <c r="K1516" s="14" t="s">
        <v>45</v>
      </c>
      <c r="M1516" s="14"/>
      <c r="X1516" s="2">
        <v>0</v>
      </c>
      <c r="Y1516" s="2">
        <v>0</v>
      </c>
    </row>
    <row r="1517" spans="1:25" x14ac:dyDescent="0.25">
      <c r="A1517" s="32"/>
      <c r="D1517" t="e">
        <f>IF(C1517=1,'Data Transformation'!$G$3+0.5*'Data Transformation'!$W$25,IF(C1518=1,D1518-'Data Transformation'!$W$25,FALSE))</f>
        <v>#NUM!</v>
      </c>
      <c r="E1517">
        <f t="array" ref="E1517">IF(ISLOGICAL(D1517),"",FREQUENCY(IF('Data Transformation'!$B$425:$B$8425='Bin Analysis'!$B1515,'Data Transformation'!$G$425:$G$8425),D1517))</f>
        <v>2001</v>
      </c>
      <c r="F1517" t="e">
        <f>IF(ISLOGICAL(D1517),"",E1517-E1516)</f>
        <v>#VALUE!</v>
      </c>
      <c r="M1517" s="14"/>
    </row>
    <row r="1518" spans="1:25" x14ac:dyDescent="0.25">
      <c r="A1518" s="32" t="e">
        <f>IF(Weighting!$P$6&gt;0,B1518,"")</f>
        <v>#NUM!</v>
      </c>
      <c r="B1518" t="e">
        <f>Weighting!$C$6</f>
        <v>#DIV/0!</v>
      </c>
      <c r="C1518" t="e">
        <f>Weighting!$F$6</f>
        <v>#NUM!</v>
      </c>
      <c r="D1518" t="e">
        <f>IF(C1518=1,'Data Transformation'!$G$3+0.5*'Data Transformation'!$W$25,IF(C1519=1,D1519-'Data Transformation'!$W$25,FALSE))</f>
        <v>#NUM!</v>
      </c>
      <c r="E1518">
        <f t="array" ref="E1518">IF(ISLOGICAL(D1518),"",FREQUENCY(IF('Data Transformation'!$B$425:$B$8425='Bin Analysis'!$B1515,'Data Transformation'!$G$425:$G$8425),D1518))</f>
        <v>2001</v>
      </c>
      <c r="F1518">
        <f>IF(ISLOGICAL(D1518),"",E1518-E1517)</f>
        <v>0</v>
      </c>
      <c r="G1518">
        <f>Weighting!$H$6</f>
        <v>1</v>
      </c>
      <c r="H1518">
        <f t="array" ref="H1518">FREQUENCY(IF('Data Transformation'!$B$4:$B$8425=B1515,'Data Transformation'!$G$4:$G$8425),'Bin Analysis'!$B1518)</f>
        <v>2073</v>
      </c>
      <c r="I1518">
        <f>H1518-H1517</f>
        <v>2073</v>
      </c>
      <c r="J1518">
        <f>IF(I1518=0,0,1)</f>
        <v>1</v>
      </c>
      <c r="K1518" t="e">
        <f>J1518*Weighting!$W$6</f>
        <v>#NUM!</v>
      </c>
      <c r="M1518" s="14"/>
    </row>
    <row r="1519" spans="1:25" x14ac:dyDescent="0.25">
      <c r="A1519" s="32" t="str">
        <f>IF(Weighting!$P$7&gt;0,B1519,"")</f>
        <v/>
      </c>
      <c r="B1519" t="e">
        <f>Weighting!$C$7</f>
        <v>#DIV/0!</v>
      </c>
      <c r="C1519" t="e">
        <f>Weighting!$F$7</f>
        <v>#NUM!</v>
      </c>
      <c r="D1519" t="e">
        <f>IF(C1519=1,'Data Transformation'!$G$3+0.5*'Data Transformation'!$W$25,IF(C1520=1,D1520-'Data Transformation'!$W$25,FALSE))</f>
        <v>#NUM!</v>
      </c>
      <c r="E1519">
        <f t="array" ref="E1519">IF(ISLOGICAL(D1519),"",FREQUENCY(IF('Data Transformation'!$B$425:$B$8425='Bin Analysis'!$B1515,'Data Transformation'!$G$425:$G$8425),D1519))</f>
        <v>2001</v>
      </c>
      <c r="F1519">
        <f t="shared" ref="F1519:F1537" si="189">IF(ISLOGICAL(D1519),"",E1519-E1518)</f>
        <v>0</v>
      </c>
      <c r="G1519">
        <f>Weighting!$H$7</f>
        <v>0</v>
      </c>
      <c r="H1519">
        <f t="array" ref="H1519">FREQUENCY(IF('Data Transformation'!$B$4:$B$8425=B1515,'Data Transformation'!$G$4:$G$8425),'Bin Analysis'!$B1519)</f>
        <v>2073</v>
      </c>
      <c r="I1519">
        <f t="shared" ref="I1519:I1537" si="190">H1519-H1518</f>
        <v>0</v>
      </c>
      <c r="J1519">
        <f>IF(I1519=0,0,1)</f>
        <v>0</v>
      </c>
      <c r="K1519">
        <f>J1519*Weighting!$W$7</f>
        <v>0</v>
      </c>
      <c r="M1519" s="14"/>
    </row>
    <row r="1520" spans="1:25" x14ac:dyDescent="0.25">
      <c r="A1520" s="32" t="str">
        <f>IF(Weighting!$P$8&gt;0,B1520,"")</f>
        <v/>
      </c>
      <c r="B1520" t="e">
        <f>Weighting!$C$8</f>
        <v>#DIV/0!</v>
      </c>
      <c r="C1520" t="e">
        <f>Weighting!$F$8</f>
        <v>#NUM!</v>
      </c>
      <c r="D1520" t="e">
        <f>IF(C1520=1,'Data Transformation'!$G$3+0.5*'Data Transformation'!$W$25,IF(C1521=1,D1521-'Data Transformation'!$W$25,FALSE))</f>
        <v>#NUM!</v>
      </c>
      <c r="E1520">
        <f t="array" ref="E1520">IF(ISLOGICAL(D1520),"",FREQUENCY(IF('Data Transformation'!$B$425:$B$8425='Bin Analysis'!$B1515,'Data Transformation'!$G$425:$G$8425),D1520))</f>
        <v>2001</v>
      </c>
      <c r="F1520">
        <f t="shared" si="189"/>
        <v>0</v>
      </c>
      <c r="G1520">
        <f>Weighting!$H$8</f>
        <v>0</v>
      </c>
      <c r="H1520">
        <f t="array" ref="H1520">FREQUENCY(IF('Data Transformation'!$B$4:$B$8425=B1515,'Data Transformation'!$G$4:$G$8425),'Bin Analysis'!$B1520)</f>
        <v>2073</v>
      </c>
      <c r="I1520">
        <f t="shared" si="190"/>
        <v>0</v>
      </c>
      <c r="J1520">
        <f t="shared" ref="J1520:J1537" si="191">IF(I1520=0,0,1)</f>
        <v>0</v>
      </c>
      <c r="K1520">
        <f>J1520*Weighting!$W$8</f>
        <v>0</v>
      </c>
      <c r="M1520" s="14"/>
    </row>
    <row r="1521" spans="1:13" x14ac:dyDescent="0.25">
      <c r="A1521" s="32" t="str">
        <f>IF(Weighting!$P$9&gt;0,B1521,"")</f>
        <v/>
      </c>
      <c r="B1521" s="50" t="e">
        <f>Weighting!$C$9</f>
        <v>#DIV/0!</v>
      </c>
      <c r="C1521" t="e">
        <f>Weighting!$F$9</f>
        <v>#NUM!</v>
      </c>
      <c r="D1521" t="e">
        <f>IF(C1521=1,'Data Transformation'!$G$3+0.5*'Data Transformation'!$W$25,IF(C1522=1,D1522-'Data Transformation'!$W$25,FALSE))</f>
        <v>#NUM!</v>
      </c>
      <c r="E1521">
        <f t="array" ref="E1521">IF(ISLOGICAL(D1521),"",FREQUENCY(IF('Data Transformation'!$B$425:$B$8425='Bin Analysis'!$B1515,'Data Transformation'!$G$425:$G$8425),D1521))</f>
        <v>2001</v>
      </c>
      <c r="F1521">
        <f t="shared" si="189"/>
        <v>0</v>
      </c>
      <c r="G1521">
        <f>Weighting!$H$9</f>
        <v>0</v>
      </c>
      <c r="H1521">
        <f t="array" ref="H1521">FREQUENCY(IF('Data Transformation'!$B$4:$B$8425=B1515,'Data Transformation'!$G$4:$G$8425),'Bin Analysis'!$B1521)</f>
        <v>2073</v>
      </c>
      <c r="I1521">
        <f t="shared" si="190"/>
        <v>0</v>
      </c>
      <c r="J1521">
        <f t="shared" si="191"/>
        <v>0</v>
      </c>
      <c r="K1521">
        <f>J1521*Weighting!$W$9</f>
        <v>0</v>
      </c>
      <c r="M1521" s="14"/>
    </row>
    <row r="1522" spans="1:13" x14ac:dyDescent="0.25">
      <c r="A1522" s="32" t="str">
        <f>IF(Weighting!$P$10&gt;0,B1522,"")</f>
        <v/>
      </c>
      <c r="B1522" t="e">
        <f>Weighting!$C$10</f>
        <v>#DIV/0!</v>
      </c>
      <c r="C1522" t="e">
        <f>Weighting!$F$10</f>
        <v>#NUM!</v>
      </c>
      <c r="D1522" t="e">
        <f>IF(C1522=1,'Data Transformation'!$G$3+0.5*'Data Transformation'!$W$25,IF(C1523=1,D1523-'Data Transformation'!$W$25,FALSE))</f>
        <v>#NUM!</v>
      </c>
      <c r="E1522">
        <f t="array" ref="E1522">IF(ISLOGICAL(D1522),"",FREQUENCY(IF('Data Transformation'!$B$425:$B$8425='Bin Analysis'!$B1515,'Data Transformation'!$G$425:$G$8425),D1522))</f>
        <v>2001</v>
      </c>
      <c r="F1522">
        <f t="shared" si="189"/>
        <v>0</v>
      </c>
      <c r="G1522">
        <f>Weighting!$H$10</f>
        <v>0</v>
      </c>
      <c r="H1522">
        <f t="array" ref="H1522">FREQUENCY(IF('Data Transformation'!$B$4:$B$8425=B1515,'Data Transformation'!$G$4:$G$8425),'Bin Analysis'!$B1522)</f>
        <v>2073</v>
      </c>
      <c r="I1522">
        <f t="shared" si="190"/>
        <v>0</v>
      </c>
      <c r="J1522">
        <f t="shared" si="191"/>
        <v>0</v>
      </c>
      <c r="K1522">
        <f>J1522*Weighting!$W$10</f>
        <v>0</v>
      </c>
      <c r="M1522" s="14"/>
    </row>
    <row r="1523" spans="1:13" x14ac:dyDescent="0.25">
      <c r="A1523" s="32" t="str">
        <f>IF(Weighting!$P$11&gt;0,B1523,"")</f>
        <v/>
      </c>
      <c r="B1523" t="e">
        <f>Weighting!$C$11</f>
        <v>#DIV/0!</v>
      </c>
      <c r="C1523" t="e">
        <f>Weighting!$F$11</f>
        <v>#NUM!</v>
      </c>
      <c r="D1523" t="e">
        <f>IF(C1523=1,'Data Transformation'!$G$3+0.5*'Data Transformation'!$W$25,IF(C1524=1,D1524-'Data Transformation'!$W$25,FALSE))</f>
        <v>#NUM!</v>
      </c>
      <c r="E1523">
        <f t="array" ref="E1523">IF(ISLOGICAL(D1523),"",FREQUENCY(IF('Data Transformation'!$B$425:$B$8425='Bin Analysis'!$B1515,'Data Transformation'!$G$425:$G$8425),D1523))</f>
        <v>2001</v>
      </c>
      <c r="F1523">
        <f t="shared" si="189"/>
        <v>0</v>
      </c>
      <c r="G1523">
        <f>Weighting!$H$11</f>
        <v>0</v>
      </c>
      <c r="H1523">
        <f t="array" ref="H1523">FREQUENCY(IF('Data Transformation'!$B$4:$B$8425=B1515,'Data Transformation'!$G$4:$G$8425),'Bin Analysis'!$B1523)</f>
        <v>2073</v>
      </c>
      <c r="I1523">
        <f t="shared" si="190"/>
        <v>0</v>
      </c>
      <c r="J1523">
        <f t="shared" si="191"/>
        <v>0</v>
      </c>
      <c r="K1523">
        <f>J1523*Weighting!$W$11</f>
        <v>0</v>
      </c>
      <c r="M1523" s="14"/>
    </row>
    <row r="1524" spans="1:13" x14ac:dyDescent="0.25">
      <c r="A1524" s="32" t="str">
        <f>IF(Weighting!$P$12&gt;0,B1524,"")</f>
        <v/>
      </c>
      <c r="B1524" t="e">
        <f>Weighting!$C$12</f>
        <v>#DIV/0!</v>
      </c>
      <c r="C1524" t="e">
        <f>Weighting!$F$12</f>
        <v>#NUM!</v>
      </c>
      <c r="D1524" t="e">
        <f>IF(C1524=1,'Data Transformation'!$G$3+0.5*'Data Transformation'!$W$25,IF(C1525=1,D1525-'Data Transformation'!$W$25,FALSE))</f>
        <v>#NUM!</v>
      </c>
      <c r="E1524">
        <f t="array" ref="E1524">IF(ISLOGICAL(D1524),"",FREQUENCY(IF('Data Transformation'!$B$425:$B$8425='Bin Analysis'!$B1515,'Data Transformation'!$G$425:$G$8425),D1524))</f>
        <v>2001</v>
      </c>
      <c r="F1524">
        <f t="shared" si="189"/>
        <v>0</v>
      </c>
      <c r="G1524">
        <f>Weighting!$H$12</f>
        <v>0</v>
      </c>
      <c r="H1524">
        <f t="array" ref="H1524">FREQUENCY(IF('Data Transformation'!$B$4:$B$8425=B1515,'Data Transformation'!$G$4:$G$8425),'Bin Analysis'!$B1524)</f>
        <v>2073</v>
      </c>
      <c r="I1524">
        <f t="shared" si="190"/>
        <v>0</v>
      </c>
      <c r="J1524">
        <f t="shared" si="191"/>
        <v>0</v>
      </c>
      <c r="K1524">
        <f>J1524*Weighting!$W$12</f>
        <v>0</v>
      </c>
      <c r="M1524" s="14"/>
    </row>
    <row r="1525" spans="1:13" x14ac:dyDescent="0.25">
      <c r="A1525" s="32" t="str">
        <f>IF(Weighting!$P$13&gt;0,B1525,"")</f>
        <v/>
      </c>
      <c r="B1525" t="e">
        <f>Weighting!$C$13</f>
        <v>#DIV/0!</v>
      </c>
      <c r="C1525" t="e">
        <f>Weighting!$F$13</f>
        <v>#NUM!</v>
      </c>
      <c r="D1525" t="e">
        <f>IF(C1525=1,'Data Transformation'!$G$3+0.5*'Data Transformation'!$W$25,IF(C1526=1,D1526-'Data Transformation'!$W$25,FALSE))</f>
        <v>#NUM!</v>
      </c>
      <c r="E1525">
        <f t="array" ref="E1525">IF(ISLOGICAL(D1525),"",FREQUENCY(IF('Data Transformation'!$B$425:$B$8425='Bin Analysis'!$B1515,'Data Transformation'!$G$425:$G$8425),D1525))</f>
        <v>2001</v>
      </c>
      <c r="F1525">
        <f t="shared" si="189"/>
        <v>0</v>
      </c>
      <c r="G1525">
        <f>Weighting!$H$13</f>
        <v>0</v>
      </c>
      <c r="H1525">
        <f t="array" ref="H1525">FREQUENCY(IF('Data Transformation'!$B$4:$B$8425=B1515,'Data Transformation'!$G$4:$G$8425),'Bin Analysis'!$B1525)</f>
        <v>2073</v>
      </c>
      <c r="I1525">
        <f t="shared" si="190"/>
        <v>0</v>
      </c>
      <c r="J1525">
        <f t="shared" si="191"/>
        <v>0</v>
      </c>
      <c r="K1525">
        <f>J1525*Weighting!$W$13</f>
        <v>0</v>
      </c>
      <c r="M1525" s="14"/>
    </row>
    <row r="1526" spans="1:13" x14ac:dyDescent="0.25">
      <c r="A1526" s="32" t="str">
        <f>IF(Weighting!$P$14&gt;0,B1526,"")</f>
        <v/>
      </c>
      <c r="B1526" t="e">
        <f>Weighting!$C$14</f>
        <v>#DIV/0!</v>
      </c>
      <c r="C1526" t="e">
        <f>Weighting!$F$14</f>
        <v>#NUM!</v>
      </c>
      <c r="D1526" t="e">
        <f>IF(C1526=1,'Data Transformation'!$G$3+0.5*'Data Transformation'!$W$25,IF(C1527=1,D1527-'Data Transformation'!$W$25,FALSE))</f>
        <v>#NUM!</v>
      </c>
      <c r="E1526">
        <f t="array" ref="E1526">IF(ISLOGICAL(D1526),"",FREQUENCY(IF('Data Transformation'!$B$425:$B$8425='Bin Analysis'!$B1515,'Data Transformation'!$G$425:$G$8425),D1526))</f>
        <v>2001</v>
      </c>
      <c r="F1526">
        <f t="shared" si="189"/>
        <v>0</v>
      </c>
      <c r="G1526">
        <f>Weighting!$H$14</f>
        <v>0</v>
      </c>
      <c r="H1526">
        <f t="array" ref="H1526">FREQUENCY(IF('Data Transformation'!$B$4:$B$8425=B1515,'Data Transformation'!$G$4:$G$8425),'Bin Analysis'!$B1526)</f>
        <v>2073</v>
      </c>
      <c r="I1526">
        <f t="shared" si="190"/>
        <v>0</v>
      </c>
      <c r="J1526">
        <f t="shared" si="191"/>
        <v>0</v>
      </c>
      <c r="K1526">
        <f>J1526*Weighting!$W$14</f>
        <v>0</v>
      </c>
      <c r="M1526" s="14"/>
    </row>
    <row r="1527" spans="1:13" x14ac:dyDescent="0.25">
      <c r="A1527" s="32" t="str">
        <f>IF(Weighting!$P$15&gt;0,B1527,"")</f>
        <v/>
      </c>
      <c r="B1527" t="e">
        <f>Weighting!$C$15</f>
        <v>#DIV/0!</v>
      </c>
      <c r="C1527" t="e">
        <f>Weighting!$F$15</f>
        <v>#NUM!</v>
      </c>
      <c r="D1527" t="e">
        <f>IF(C1527=1,'Data Transformation'!$G$3+0.5*'Data Transformation'!$W$25,IF(C1528=1,D1528-'Data Transformation'!$W$25,FALSE))</f>
        <v>#NUM!</v>
      </c>
      <c r="E1527">
        <f t="array" ref="E1527">IF(ISLOGICAL(D1527),"",FREQUENCY(IF('Data Transformation'!$B$425:$B$8425='Bin Analysis'!$B1515,'Data Transformation'!$G$425:$G$8425),D1527))</f>
        <v>2001</v>
      </c>
      <c r="F1527">
        <f t="shared" si="189"/>
        <v>0</v>
      </c>
      <c r="G1527">
        <f>Weighting!$H$15</f>
        <v>0</v>
      </c>
      <c r="H1527">
        <f t="array" ref="H1527">FREQUENCY(IF('Data Transformation'!$B$4:$B$8425=B1515,'Data Transformation'!$G$4:$G$8425),'Bin Analysis'!$B1527)</f>
        <v>2073</v>
      </c>
      <c r="I1527">
        <f t="shared" si="190"/>
        <v>0</v>
      </c>
      <c r="J1527">
        <f t="shared" si="191"/>
        <v>0</v>
      </c>
      <c r="K1527">
        <f>J1527*Weighting!$W$15</f>
        <v>0</v>
      </c>
      <c r="M1527" s="14"/>
    </row>
    <row r="1528" spans="1:13" x14ac:dyDescent="0.25">
      <c r="A1528" s="32" t="str">
        <f>IF(Weighting!$P$16&gt;0,B1528,"")</f>
        <v/>
      </c>
      <c r="B1528" t="e">
        <f>Weighting!$C$16</f>
        <v>#DIV/0!</v>
      </c>
      <c r="C1528" t="e">
        <f>Weighting!$F$16</f>
        <v>#NUM!</v>
      </c>
      <c r="D1528" t="e">
        <f>IF(C1528=1,'Data Transformation'!$G$3+0.5*'Data Transformation'!$W$25,IF(C1529=1,D1529-'Data Transformation'!$W$25,FALSE))</f>
        <v>#NUM!</v>
      </c>
      <c r="E1528">
        <f t="array" ref="E1528">IF(ISLOGICAL(D1528),"",FREQUENCY(IF('Data Transformation'!$B$425:$B$8425='Bin Analysis'!$B1515,'Data Transformation'!$G$425:$G$8425),D1528))</f>
        <v>2001</v>
      </c>
      <c r="F1528">
        <f t="shared" si="189"/>
        <v>0</v>
      </c>
      <c r="G1528">
        <f>Weighting!$H$16</f>
        <v>0</v>
      </c>
      <c r="H1528">
        <f t="array" ref="H1528">FREQUENCY(IF('Data Transformation'!$B$4:$B$8425=B1515,'Data Transformation'!$G$4:$G$8425),'Bin Analysis'!$B1528)</f>
        <v>2073</v>
      </c>
      <c r="I1528">
        <f t="shared" si="190"/>
        <v>0</v>
      </c>
      <c r="J1528">
        <f t="shared" si="191"/>
        <v>0</v>
      </c>
      <c r="K1528">
        <f>J1528*Weighting!$W$16</f>
        <v>0</v>
      </c>
      <c r="M1528" s="14"/>
    </row>
    <row r="1529" spans="1:13" x14ac:dyDescent="0.25">
      <c r="A1529" s="32" t="str">
        <f>IF(Weighting!$P$17&gt;0,B1529,"")</f>
        <v/>
      </c>
      <c r="B1529" t="e">
        <f>Weighting!$C$17</f>
        <v>#DIV/0!</v>
      </c>
      <c r="C1529" t="e">
        <f>Weighting!$F$17</f>
        <v>#NUM!</v>
      </c>
      <c r="D1529" t="e">
        <f>IF(C1529=1,'Data Transformation'!$G$3+0.5*'Data Transformation'!$W$25,IF(C1530=1,D1530-'Data Transformation'!$W$25,FALSE))</f>
        <v>#NUM!</v>
      </c>
      <c r="E1529">
        <f t="array" ref="E1529">IF(ISLOGICAL(D1529),"",FREQUENCY(IF('Data Transformation'!$B$425:$B$8425='Bin Analysis'!$B1515,'Data Transformation'!$G$425:$G$8425),D1529))</f>
        <v>2001</v>
      </c>
      <c r="F1529">
        <f t="shared" si="189"/>
        <v>0</v>
      </c>
      <c r="G1529">
        <f>Weighting!$H$17</f>
        <v>0</v>
      </c>
      <c r="H1529">
        <f t="array" ref="H1529">FREQUENCY(IF('Data Transformation'!$B$4:$B$8425=B1515,'Data Transformation'!$G$4:$G$8425),'Bin Analysis'!$B1529)</f>
        <v>2073</v>
      </c>
      <c r="I1529">
        <f t="shared" si="190"/>
        <v>0</v>
      </c>
      <c r="J1529">
        <f t="shared" si="191"/>
        <v>0</v>
      </c>
      <c r="K1529">
        <f>J1529*Weighting!$W$17</f>
        <v>0</v>
      </c>
      <c r="M1529" s="14"/>
    </row>
    <row r="1530" spans="1:13" x14ac:dyDescent="0.25">
      <c r="A1530" s="32" t="str">
        <f>IF(Weighting!$P$18&gt;0,B1530,"")</f>
        <v/>
      </c>
      <c r="B1530" t="e">
        <f>Weighting!$C$18</f>
        <v>#DIV/0!</v>
      </c>
      <c r="C1530" t="e">
        <f>Weighting!$F$18</f>
        <v>#NUM!</v>
      </c>
      <c r="D1530" t="e">
        <f>IF(C1530=1,'Data Transformation'!$G$3+0.5*'Data Transformation'!$W$25,IF(C1531=1,D1531-'Data Transformation'!$W$25,FALSE))</f>
        <v>#NUM!</v>
      </c>
      <c r="E1530">
        <f t="array" ref="E1530">IF(ISLOGICAL(D1530),"",FREQUENCY(IF('Data Transformation'!$B$425:$B$8425='Bin Analysis'!$B1515,'Data Transformation'!$G$425:$G$8425),D1530))</f>
        <v>2001</v>
      </c>
      <c r="F1530">
        <f t="shared" si="189"/>
        <v>0</v>
      </c>
      <c r="G1530">
        <f>Weighting!$H$18</f>
        <v>0</v>
      </c>
      <c r="H1530">
        <f t="array" ref="H1530">FREQUENCY(IF('Data Transformation'!$B$4:$B$8425=B1515,'Data Transformation'!$G$4:$G$8425),'Bin Analysis'!$B1530)</f>
        <v>2073</v>
      </c>
      <c r="I1530">
        <f t="shared" si="190"/>
        <v>0</v>
      </c>
      <c r="J1530">
        <f t="shared" si="191"/>
        <v>0</v>
      </c>
      <c r="K1530">
        <f>J1530*Weighting!$W$18</f>
        <v>0</v>
      </c>
      <c r="M1530" s="14"/>
    </row>
    <row r="1531" spans="1:13" x14ac:dyDescent="0.25">
      <c r="A1531" s="32" t="str">
        <f>IF(Weighting!$P$19&gt;0,B1531,"")</f>
        <v/>
      </c>
      <c r="B1531" t="e">
        <f>Weighting!$C$19</f>
        <v>#DIV/0!</v>
      </c>
      <c r="C1531" t="e">
        <f>Weighting!$F$19</f>
        <v>#NUM!</v>
      </c>
      <c r="D1531" t="e">
        <f>IF(C1531=1,'Data Transformation'!$G$3+0.5*'Data Transformation'!$W$25,IF(C1532=1,D1532-'Data Transformation'!$W$25,FALSE))</f>
        <v>#NUM!</v>
      </c>
      <c r="E1531">
        <f t="array" ref="E1531">IF(ISLOGICAL(D1531),"",FREQUENCY(IF('Data Transformation'!$B$425:$B$8425='Bin Analysis'!$B1515,'Data Transformation'!$G$425:$G$8425),D1531))</f>
        <v>2001</v>
      </c>
      <c r="F1531">
        <f t="shared" si="189"/>
        <v>0</v>
      </c>
      <c r="G1531">
        <f>Weighting!$H$19</f>
        <v>0</v>
      </c>
      <c r="H1531">
        <f t="array" ref="H1531">FREQUENCY(IF('Data Transformation'!$B$4:$B$8425=B1515,'Data Transformation'!$G$4:$G$8425),'Bin Analysis'!$B1531)</f>
        <v>2073</v>
      </c>
      <c r="I1531">
        <f t="shared" si="190"/>
        <v>0</v>
      </c>
      <c r="J1531">
        <f t="shared" si="191"/>
        <v>0</v>
      </c>
      <c r="K1531">
        <f>J1531*Weighting!$W$19</f>
        <v>0</v>
      </c>
      <c r="M1531" s="14"/>
    </row>
    <row r="1532" spans="1:13" x14ac:dyDescent="0.25">
      <c r="A1532" s="32" t="str">
        <f>IF(Weighting!$P$20&gt;0,B1532,"")</f>
        <v/>
      </c>
      <c r="B1532" t="e">
        <f>Weighting!$C$20</f>
        <v>#DIV/0!</v>
      </c>
      <c r="C1532" t="e">
        <f>Weighting!$F$20</f>
        <v>#NUM!</v>
      </c>
      <c r="D1532" t="e">
        <f>IF(C1532=1,'Data Transformation'!$G$3+0.5*'Data Transformation'!$W$25,IF(C1533=1,D1533-'Data Transformation'!$W$25,FALSE))</f>
        <v>#NUM!</v>
      </c>
      <c r="E1532">
        <f t="array" ref="E1532">IF(ISLOGICAL(D1532),"",FREQUENCY(IF('Data Transformation'!$B$425:$B$8425='Bin Analysis'!$B1515,'Data Transformation'!$G$425:$G$8425),D1532))</f>
        <v>2001</v>
      </c>
      <c r="F1532">
        <f t="shared" si="189"/>
        <v>0</v>
      </c>
      <c r="G1532">
        <f>Weighting!$H$20</f>
        <v>0</v>
      </c>
      <c r="H1532">
        <f t="array" ref="H1532">FREQUENCY(IF('Data Transformation'!$B$4:$B$8425=B1515,'Data Transformation'!$G$4:$G$8425),'Bin Analysis'!$B1532)</f>
        <v>2073</v>
      </c>
      <c r="I1532">
        <f t="shared" si="190"/>
        <v>0</v>
      </c>
      <c r="J1532">
        <f t="shared" si="191"/>
        <v>0</v>
      </c>
      <c r="K1532">
        <f>J1532*Weighting!$W$20</f>
        <v>0</v>
      </c>
      <c r="M1532" s="14"/>
    </row>
    <row r="1533" spans="1:13" x14ac:dyDescent="0.25">
      <c r="A1533" s="32" t="str">
        <f>IF(Weighting!$P$21&gt;0,B1533,"")</f>
        <v/>
      </c>
      <c r="B1533" t="e">
        <f>Weighting!$C$21</f>
        <v>#DIV/0!</v>
      </c>
      <c r="C1533" t="e">
        <f>Weighting!$F$21</f>
        <v>#NUM!</v>
      </c>
      <c r="D1533" t="e">
        <f>IF(C1533=1,'Data Transformation'!$G$3+0.5*'Data Transformation'!$W$25,IF(C1534=1,D1534-'Data Transformation'!$W$25,FALSE))</f>
        <v>#NUM!</v>
      </c>
      <c r="E1533">
        <f t="array" ref="E1533">IF(ISLOGICAL(D1533),"",FREQUENCY(IF('Data Transformation'!$B$425:$B$8425='Bin Analysis'!$B1515,'Data Transformation'!$G$425:$G$8425),D1533))</f>
        <v>2001</v>
      </c>
      <c r="F1533">
        <f t="shared" si="189"/>
        <v>0</v>
      </c>
      <c r="G1533">
        <f>Weighting!$H$21</f>
        <v>0</v>
      </c>
      <c r="H1533">
        <f t="array" ref="H1533">FREQUENCY(IF('Data Transformation'!$B$4:$B$8425=B1515,'Data Transformation'!$G$4:$G$8425),'Bin Analysis'!$B1533)</f>
        <v>2073</v>
      </c>
      <c r="I1533">
        <f t="shared" si="190"/>
        <v>0</v>
      </c>
      <c r="J1533">
        <f t="shared" si="191"/>
        <v>0</v>
      </c>
      <c r="K1533">
        <f>J1533*Weighting!$W$21</f>
        <v>0</v>
      </c>
      <c r="M1533" s="14"/>
    </row>
    <row r="1534" spans="1:13" x14ac:dyDescent="0.25">
      <c r="A1534" s="32" t="str">
        <f>IF(Weighting!$P$22&gt;0,B1534,"")</f>
        <v/>
      </c>
      <c r="B1534" t="e">
        <f>Weighting!$C$22</f>
        <v>#DIV/0!</v>
      </c>
      <c r="C1534" t="e">
        <f>Weighting!$F$22</f>
        <v>#NUM!</v>
      </c>
      <c r="D1534" t="e">
        <f>IF(C1534=1,'Data Transformation'!$G$3+0.5*'Data Transformation'!$W$25,IF(C1535=1,D1535-'Data Transformation'!$W$25,FALSE))</f>
        <v>#NUM!</v>
      </c>
      <c r="E1534">
        <f t="array" ref="E1534">IF(ISLOGICAL(D1534),"",FREQUENCY(IF('Data Transformation'!$B$425:$B$8425='Bin Analysis'!$B1515,'Data Transformation'!$G$425:$G$8425),D1534))</f>
        <v>2001</v>
      </c>
      <c r="F1534">
        <f t="shared" si="189"/>
        <v>0</v>
      </c>
      <c r="G1534">
        <f>Weighting!$H$22</f>
        <v>0</v>
      </c>
      <c r="H1534">
        <f t="array" ref="H1534">FREQUENCY(IF('Data Transformation'!$B$4:$B$8425=B1515,'Data Transformation'!$G$4:$G$8425),'Bin Analysis'!$B1534)</f>
        <v>2073</v>
      </c>
      <c r="I1534">
        <f t="shared" si="190"/>
        <v>0</v>
      </c>
      <c r="J1534">
        <f t="shared" si="191"/>
        <v>0</v>
      </c>
      <c r="K1534">
        <f>J1534*Weighting!$W$22</f>
        <v>0</v>
      </c>
      <c r="M1534" s="14"/>
    </row>
    <row r="1535" spans="1:13" x14ac:dyDescent="0.25">
      <c r="A1535" s="32" t="str">
        <f>IF(Weighting!$P$23&gt;0,B1535,"")</f>
        <v/>
      </c>
      <c r="B1535" t="e">
        <f>Weighting!$C$23</f>
        <v>#DIV/0!</v>
      </c>
      <c r="C1535" t="e">
        <f>Weighting!$F$23</f>
        <v>#NUM!</v>
      </c>
      <c r="D1535" t="e">
        <f>IF(C1535=1,'Data Transformation'!$G$3+0.5*'Data Transformation'!$W$25,IF(C1536=1,D1536-'Data Transformation'!$W$25,FALSE))</f>
        <v>#NUM!</v>
      </c>
      <c r="E1535">
        <f t="array" ref="E1535">IF(ISLOGICAL(D1535),"",FREQUENCY(IF('Data Transformation'!$B$425:$B$8425='Bin Analysis'!$B1515,'Data Transformation'!$G$425:$G$8425),D1535))</f>
        <v>2001</v>
      </c>
      <c r="F1535">
        <f t="shared" si="189"/>
        <v>0</v>
      </c>
      <c r="G1535">
        <f>Weighting!$H$23</f>
        <v>0</v>
      </c>
      <c r="H1535">
        <f t="array" ref="H1535">FREQUENCY(IF('Data Transformation'!$B$4:$B$8425=B1515,'Data Transformation'!$G$4:$G$8425),'Bin Analysis'!$B1535)</f>
        <v>2073</v>
      </c>
      <c r="I1535">
        <f t="shared" si="190"/>
        <v>0</v>
      </c>
      <c r="J1535">
        <f t="shared" si="191"/>
        <v>0</v>
      </c>
      <c r="K1535">
        <f>J1535*Weighting!$W$23</f>
        <v>0</v>
      </c>
      <c r="M1535" s="14"/>
    </row>
    <row r="1536" spans="1:13" x14ac:dyDescent="0.25">
      <c r="A1536" s="32" t="str">
        <f>IF(Weighting!$P$24&gt;0,B1536,"")</f>
        <v/>
      </c>
      <c r="B1536" t="e">
        <f>Weighting!$C$24</f>
        <v>#DIV/0!</v>
      </c>
      <c r="C1536" t="e">
        <f>Weighting!$F$24</f>
        <v>#NUM!</v>
      </c>
      <c r="D1536" t="e">
        <f>IF(C1536=1,'Data Transformation'!$G$3+0.5*'Data Transformation'!$W$25,IF(C1537=1,D1537-'Data Transformation'!$W$25,FALSE))</f>
        <v>#NUM!</v>
      </c>
      <c r="E1536">
        <f t="array" ref="E1536">IF(ISLOGICAL(D1536),"",FREQUENCY(IF('Data Transformation'!$B$425:$B$8425='Bin Analysis'!$B1515,'Data Transformation'!$G$425:$G$8425),D1536))</f>
        <v>2001</v>
      </c>
      <c r="F1536">
        <f t="shared" si="189"/>
        <v>0</v>
      </c>
      <c r="G1536">
        <f>Weighting!$H$24</f>
        <v>0</v>
      </c>
      <c r="H1536">
        <f t="array" ref="H1536">FREQUENCY(IF('Data Transformation'!$B$4:$B$8425=B1515,'Data Transformation'!$G$4:$G$8425),'Bin Analysis'!$B1536)</f>
        <v>2073</v>
      </c>
      <c r="I1536">
        <f t="shared" si="190"/>
        <v>0</v>
      </c>
      <c r="J1536">
        <f t="shared" si="191"/>
        <v>0</v>
      </c>
      <c r="K1536">
        <f>J1536*Weighting!$W$24</f>
        <v>0</v>
      </c>
      <c r="M1536" s="14"/>
    </row>
    <row r="1537" spans="1:25" x14ac:dyDescent="0.25">
      <c r="A1537" s="32" t="str">
        <f>IF(Weighting!$P$25&gt;0,B1537,"")</f>
        <v/>
      </c>
      <c r="B1537" t="e">
        <f>Weighting!$C$25</f>
        <v>#DIV/0!</v>
      </c>
      <c r="C1537" t="e">
        <f>Weighting!$F$25</f>
        <v>#NUM!</v>
      </c>
      <c r="D1537" t="e">
        <f>IF(C1537=1,'Data Transformation'!$G$3+0.5*'Data Transformation'!$W$25,IF(C1538=1,D1538-'Data Transformation'!$W$25,FALSE))</f>
        <v>#NUM!</v>
      </c>
      <c r="E1537">
        <f t="array" ref="E1537">IF(ISLOGICAL(D1537),"",FREQUENCY(IF('Data Transformation'!$B$425:$B$8425='Bin Analysis'!$B1515,'Data Transformation'!$G$425:$G$8425),D1537))</f>
        <v>2001</v>
      </c>
      <c r="F1537">
        <f t="shared" si="189"/>
        <v>0</v>
      </c>
      <c r="G1537">
        <f>Weighting!$H$25</f>
        <v>0</v>
      </c>
      <c r="H1537">
        <f t="array" ref="H1537">FREQUENCY(IF('Data Transformation'!$B$4:$B$8425=B1515,'Data Transformation'!$G$4:$G$8425),'Bin Analysis'!$B1537)</f>
        <v>2073</v>
      </c>
      <c r="I1537">
        <f t="shared" si="190"/>
        <v>0</v>
      </c>
      <c r="J1537">
        <f t="shared" si="191"/>
        <v>0</v>
      </c>
      <c r="K1537">
        <f>J1537*Weighting!$W$25</f>
        <v>0</v>
      </c>
      <c r="M1537" s="14"/>
    </row>
    <row r="1538" spans="1:25" x14ac:dyDescent="0.25">
      <c r="O1538"/>
      <c r="P1538"/>
      <c r="Q1538"/>
      <c r="R1538"/>
    </row>
    <row r="1539" spans="1:25" ht="23.25" x14ac:dyDescent="0.35">
      <c r="A1539" s="21" t="s">
        <v>0</v>
      </c>
      <c r="B1539" s="21" t="str">
        <f>IFERROR(VLOOKUP(C1539,'Data Transformation'!$L$6:$M$426,2,FALSE),"")</f>
        <v/>
      </c>
      <c r="C1539" s="21">
        <f>C1515+1</f>
        <v>64</v>
      </c>
      <c r="D1539" s="21"/>
      <c r="E1539" s="21"/>
      <c r="F1539" s="21"/>
      <c r="G1539" s="21"/>
      <c r="H1539" s="22"/>
      <c r="I1539" s="22"/>
      <c r="J1539" s="22"/>
      <c r="K1539" s="21"/>
      <c r="L1539" s="21" t="str">
        <f>B1539</f>
        <v/>
      </c>
      <c r="M1539" s="23" t="e">
        <f>INDEX('Data Transformation'!$O$4:$O$424,MATCH($B1539,'Data Transformation'!$M$4:$M$424,0),MATCH($M$2,'Data Transformation'!$O$3,0))</f>
        <v>#N/A</v>
      </c>
      <c r="N1539" s="27" t="e">
        <f>IF('Input and Summary Results'!$J$16="minimum",'Bin Analysis'!X1540/(M1539-1),'Bin Analysis'!Y1539/('Bin Analysis'!M1539-1))</f>
        <v>#N/A</v>
      </c>
      <c r="O1539" s="27" t="e">
        <f>IF(M1539=FALSE,NA(),(VLOOKUP(1,C1542:K1561,4,FALSE))/(M1539-1))</f>
        <v>#N/A</v>
      </c>
      <c r="P1539" s="27" t="e">
        <f>IF(M1539=FALSE,NA(),SUM(J1542:J1561)/Weighting!$S$5)</f>
        <v>#N/A</v>
      </c>
      <c r="Q1539" s="27" t="e">
        <f>IF(M1539=FALSE,NA(),SUM(K1542:K1561)/Weighting!$S$6)</f>
        <v>#N/A</v>
      </c>
      <c r="R1539" s="27" t="e">
        <f>IF(M1539=FALSE,NA(),(VLOOKUP(1,G1542:K1561,3,FALSE))/(M1539-1))</f>
        <v>#N/A</v>
      </c>
      <c r="S1539" s="22" t="e">
        <f>IF(M1539=FALSE,NA(),IF(SUM(J1542:J1561)=2,"yes","no"))</f>
        <v>#N/A</v>
      </c>
      <c r="X1539" s="2" cm="2">
        <f t="array" ref="X1539:X1540">FREQUENCY(IF('Data Transformation'!$B$425:$B$6424='Bin Analysis'!L1539,'Data Transformation'!$G$425:$G$6424),'Data Transformation'!$U$11)</f>
        <v>0</v>
      </c>
      <c r="Y1539" s="2" cm="2">
        <f t="array" ref="Y1539:Y1540">FREQUENCY(IF('Data Transformation'!$B$425:$B$6424='Bin Analysis'!L1539,'Data Transformation'!$G$425:$G$6424),'Data Transformation'!$U$12)</f>
        <v>0</v>
      </c>
    </row>
    <row r="1540" spans="1:25" x14ac:dyDescent="0.25">
      <c r="A1540" s="14" t="s">
        <v>67</v>
      </c>
      <c r="B1540" t="s">
        <v>47</v>
      </c>
      <c r="C1540" t="s">
        <v>5</v>
      </c>
      <c r="D1540" t="s">
        <v>100</v>
      </c>
      <c r="E1540" t="s">
        <v>101</v>
      </c>
      <c r="F1540" t="s">
        <v>102</v>
      </c>
      <c r="G1540" t="s">
        <v>70</v>
      </c>
      <c r="H1540" t="s">
        <v>31</v>
      </c>
      <c r="I1540" t="s">
        <v>32</v>
      </c>
      <c r="J1540" t="s">
        <v>46</v>
      </c>
      <c r="K1540" s="14" t="s">
        <v>45</v>
      </c>
      <c r="M1540" s="14"/>
      <c r="X1540" s="2">
        <v>0</v>
      </c>
      <c r="Y1540" s="2">
        <v>0</v>
      </c>
    </row>
    <row r="1541" spans="1:25" x14ac:dyDescent="0.25">
      <c r="A1541" s="32"/>
      <c r="D1541" t="e">
        <f>IF(C1541=1,'Data Transformation'!$G$3+0.5*'Data Transformation'!$W$25,IF(C1542=1,D1542-'Data Transformation'!$W$25,FALSE))</f>
        <v>#NUM!</v>
      </c>
      <c r="E1541">
        <f t="array" ref="E1541">IF(ISLOGICAL(D1541),"",FREQUENCY(IF('Data Transformation'!$B$425:$B$8425='Bin Analysis'!$B1539,'Data Transformation'!$G$425:$G$8425),D1541))</f>
        <v>2001</v>
      </c>
      <c r="F1541" t="e">
        <f>IF(ISLOGICAL(D1541),"",E1541-E1540)</f>
        <v>#VALUE!</v>
      </c>
      <c r="M1541" s="14"/>
    </row>
    <row r="1542" spans="1:25" x14ac:dyDescent="0.25">
      <c r="A1542" s="32" t="e">
        <f>IF(Weighting!$P$6&gt;0,B1542,"")</f>
        <v>#NUM!</v>
      </c>
      <c r="B1542" t="e">
        <f>Weighting!$C$6</f>
        <v>#DIV/0!</v>
      </c>
      <c r="C1542" t="e">
        <f>Weighting!$F$6</f>
        <v>#NUM!</v>
      </c>
      <c r="D1542" t="e">
        <f>IF(C1542=1,'Data Transformation'!$G$3+0.5*'Data Transformation'!$W$25,IF(C1543=1,D1543-'Data Transformation'!$W$25,FALSE))</f>
        <v>#NUM!</v>
      </c>
      <c r="E1542">
        <f t="array" ref="E1542">IF(ISLOGICAL(D1542),"",FREQUENCY(IF('Data Transformation'!$B$425:$B$8425='Bin Analysis'!$B1539,'Data Transformation'!$G$425:$G$8425),D1542))</f>
        <v>2001</v>
      </c>
      <c r="F1542">
        <f>IF(ISLOGICAL(D1542),"",E1542-E1541)</f>
        <v>0</v>
      </c>
      <c r="G1542">
        <f>Weighting!$H$6</f>
        <v>1</v>
      </c>
      <c r="H1542">
        <f t="array" ref="H1542">FREQUENCY(IF('Data Transformation'!$B$4:$B$8425=B1539,'Data Transformation'!$G$4:$G$8425),'Bin Analysis'!$B1542)</f>
        <v>2073</v>
      </c>
      <c r="I1542">
        <f>H1542-H1541</f>
        <v>2073</v>
      </c>
      <c r="J1542">
        <f>IF(I1542=0,0,1)</f>
        <v>1</v>
      </c>
      <c r="K1542" t="e">
        <f>J1542*Weighting!$W$6</f>
        <v>#NUM!</v>
      </c>
      <c r="M1542" s="14"/>
    </row>
    <row r="1543" spans="1:25" x14ac:dyDescent="0.25">
      <c r="A1543" s="32" t="str">
        <f>IF(Weighting!$P$7&gt;0,B1543,"")</f>
        <v/>
      </c>
      <c r="B1543" t="e">
        <f>Weighting!$C$7</f>
        <v>#DIV/0!</v>
      </c>
      <c r="C1543" t="e">
        <f>Weighting!$F$7</f>
        <v>#NUM!</v>
      </c>
      <c r="D1543" t="e">
        <f>IF(C1543=1,'Data Transformation'!$G$3+0.5*'Data Transformation'!$W$25,IF(C1544=1,D1544-'Data Transformation'!$W$25,FALSE))</f>
        <v>#NUM!</v>
      </c>
      <c r="E1543">
        <f t="array" ref="E1543">IF(ISLOGICAL(D1543),"",FREQUENCY(IF('Data Transformation'!$B$425:$B$8425='Bin Analysis'!$B1539,'Data Transformation'!$G$425:$G$8425),D1543))</f>
        <v>2001</v>
      </c>
      <c r="F1543">
        <f t="shared" ref="F1543:F1561" si="192">IF(ISLOGICAL(D1543),"",E1543-E1542)</f>
        <v>0</v>
      </c>
      <c r="G1543">
        <f>Weighting!$H$7</f>
        <v>0</v>
      </c>
      <c r="H1543">
        <f t="array" ref="H1543">FREQUENCY(IF('Data Transformation'!$B$4:$B$8425=B1539,'Data Transformation'!$G$4:$G$8425),'Bin Analysis'!$B1543)</f>
        <v>2073</v>
      </c>
      <c r="I1543">
        <f t="shared" ref="I1543:I1561" si="193">H1543-H1542</f>
        <v>0</v>
      </c>
      <c r="J1543">
        <f>IF(I1543=0,0,1)</f>
        <v>0</v>
      </c>
      <c r="K1543">
        <f>J1543*Weighting!$W$7</f>
        <v>0</v>
      </c>
      <c r="M1543" s="14"/>
    </row>
    <row r="1544" spans="1:25" x14ac:dyDescent="0.25">
      <c r="A1544" s="32" t="str">
        <f>IF(Weighting!$P$8&gt;0,B1544,"")</f>
        <v/>
      </c>
      <c r="B1544" t="e">
        <f>Weighting!$C$8</f>
        <v>#DIV/0!</v>
      </c>
      <c r="C1544" t="e">
        <f>Weighting!$F$8</f>
        <v>#NUM!</v>
      </c>
      <c r="D1544" t="e">
        <f>IF(C1544=1,'Data Transformation'!$G$3+0.5*'Data Transformation'!$W$25,IF(C1545=1,D1545-'Data Transformation'!$W$25,FALSE))</f>
        <v>#NUM!</v>
      </c>
      <c r="E1544">
        <f t="array" ref="E1544">IF(ISLOGICAL(D1544),"",FREQUENCY(IF('Data Transformation'!$B$425:$B$8425='Bin Analysis'!$B1539,'Data Transformation'!$G$425:$G$8425),D1544))</f>
        <v>2001</v>
      </c>
      <c r="F1544">
        <f t="shared" si="192"/>
        <v>0</v>
      </c>
      <c r="G1544">
        <f>Weighting!$H$8</f>
        <v>0</v>
      </c>
      <c r="H1544">
        <f t="array" ref="H1544">FREQUENCY(IF('Data Transformation'!$B$4:$B$8425=B1539,'Data Transformation'!$G$4:$G$8425),'Bin Analysis'!$B1544)</f>
        <v>2073</v>
      </c>
      <c r="I1544">
        <f t="shared" si="193"/>
        <v>0</v>
      </c>
      <c r="J1544">
        <f t="shared" ref="J1544:J1561" si="194">IF(I1544=0,0,1)</f>
        <v>0</v>
      </c>
      <c r="K1544">
        <f>J1544*Weighting!$W$8</f>
        <v>0</v>
      </c>
      <c r="M1544" s="14"/>
    </row>
    <row r="1545" spans="1:25" x14ac:dyDescent="0.25">
      <c r="A1545" s="32" t="str">
        <f>IF(Weighting!$P$9&gt;0,B1545,"")</f>
        <v/>
      </c>
      <c r="B1545" s="50" t="e">
        <f>Weighting!$C$9</f>
        <v>#DIV/0!</v>
      </c>
      <c r="C1545" t="e">
        <f>Weighting!$F$9</f>
        <v>#NUM!</v>
      </c>
      <c r="D1545" t="e">
        <f>IF(C1545=1,'Data Transformation'!$G$3+0.5*'Data Transformation'!$W$25,IF(C1546=1,D1546-'Data Transformation'!$W$25,FALSE))</f>
        <v>#NUM!</v>
      </c>
      <c r="E1545">
        <f t="array" ref="E1545">IF(ISLOGICAL(D1545),"",FREQUENCY(IF('Data Transformation'!$B$425:$B$8425='Bin Analysis'!$B1539,'Data Transformation'!$G$425:$G$8425),D1545))</f>
        <v>2001</v>
      </c>
      <c r="F1545">
        <f t="shared" si="192"/>
        <v>0</v>
      </c>
      <c r="G1545">
        <f>Weighting!$H$9</f>
        <v>0</v>
      </c>
      <c r="H1545">
        <f t="array" ref="H1545">FREQUENCY(IF('Data Transformation'!$B$4:$B$8425=B1539,'Data Transformation'!$G$4:$G$8425),'Bin Analysis'!$B1545)</f>
        <v>2073</v>
      </c>
      <c r="I1545">
        <f t="shared" si="193"/>
        <v>0</v>
      </c>
      <c r="J1545">
        <f t="shared" si="194"/>
        <v>0</v>
      </c>
      <c r="K1545">
        <f>J1545*Weighting!$W$9</f>
        <v>0</v>
      </c>
      <c r="M1545" s="14"/>
    </row>
    <row r="1546" spans="1:25" x14ac:dyDescent="0.25">
      <c r="A1546" s="32" t="str">
        <f>IF(Weighting!$P$10&gt;0,B1546,"")</f>
        <v/>
      </c>
      <c r="B1546" t="e">
        <f>Weighting!$C$10</f>
        <v>#DIV/0!</v>
      </c>
      <c r="C1546" t="e">
        <f>Weighting!$F$10</f>
        <v>#NUM!</v>
      </c>
      <c r="D1546" t="e">
        <f>IF(C1546=1,'Data Transformation'!$G$3+0.5*'Data Transformation'!$W$25,IF(C1547=1,D1547-'Data Transformation'!$W$25,FALSE))</f>
        <v>#NUM!</v>
      </c>
      <c r="E1546">
        <f t="array" ref="E1546">IF(ISLOGICAL(D1546),"",FREQUENCY(IF('Data Transformation'!$B$425:$B$8425='Bin Analysis'!$B1539,'Data Transformation'!$G$425:$G$8425),D1546))</f>
        <v>2001</v>
      </c>
      <c r="F1546">
        <f t="shared" si="192"/>
        <v>0</v>
      </c>
      <c r="G1546">
        <f>Weighting!$H$10</f>
        <v>0</v>
      </c>
      <c r="H1546">
        <f t="array" ref="H1546">FREQUENCY(IF('Data Transformation'!$B$4:$B$8425=B1539,'Data Transformation'!$G$4:$G$8425),'Bin Analysis'!$B1546)</f>
        <v>2073</v>
      </c>
      <c r="I1546">
        <f t="shared" si="193"/>
        <v>0</v>
      </c>
      <c r="J1546">
        <f t="shared" si="194"/>
        <v>0</v>
      </c>
      <c r="K1546">
        <f>J1546*Weighting!$W$10</f>
        <v>0</v>
      </c>
      <c r="M1546" s="14"/>
    </row>
    <row r="1547" spans="1:25" x14ac:dyDescent="0.25">
      <c r="A1547" s="32" t="str">
        <f>IF(Weighting!$P$11&gt;0,B1547,"")</f>
        <v/>
      </c>
      <c r="B1547" t="e">
        <f>Weighting!$C$11</f>
        <v>#DIV/0!</v>
      </c>
      <c r="C1547" t="e">
        <f>Weighting!$F$11</f>
        <v>#NUM!</v>
      </c>
      <c r="D1547" t="e">
        <f>IF(C1547=1,'Data Transformation'!$G$3+0.5*'Data Transformation'!$W$25,IF(C1548=1,D1548-'Data Transformation'!$W$25,FALSE))</f>
        <v>#NUM!</v>
      </c>
      <c r="E1547">
        <f t="array" ref="E1547">IF(ISLOGICAL(D1547),"",FREQUENCY(IF('Data Transformation'!$B$425:$B$8425='Bin Analysis'!$B1539,'Data Transformation'!$G$425:$G$8425),D1547))</f>
        <v>2001</v>
      </c>
      <c r="F1547">
        <f t="shared" si="192"/>
        <v>0</v>
      </c>
      <c r="G1547">
        <f>Weighting!$H$11</f>
        <v>0</v>
      </c>
      <c r="H1547">
        <f t="array" ref="H1547">FREQUENCY(IF('Data Transformation'!$B$4:$B$8425=B1539,'Data Transformation'!$G$4:$G$8425),'Bin Analysis'!$B1547)</f>
        <v>2073</v>
      </c>
      <c r="I1547">
        <f t="shared" si="193"/>
        <v>0</v>
      </c>
      <c r="J1547">
        <f t="shared" si="194"/>
        <v>0</v>
      </c>
      <c r="K1547">
        <f>J1547*Weighting!$W$11</f>
        <v>0</v>
      </c>
      <c r="M1547" s="14"/>
    </row>
    <row r="1548" spans="1:25" x14ac:dyDescent="0.25">
      <c r="A1548" s="32" t="str">
        <f>IF(Weighting!$P$12&gt;0,B1548,"")</f>
        <v/>
      </c>
      <c r="B1548" t="e">
        <f>Weighting!$C$12</f>
        <v>#DIV/0!</v>
      </c>
      <c r="C1548" t="e">
        <f>Weighting!$F$12</f>
        <v>#NUM!</v>
      </c>
      <c r="D1548" t="e">
        <f>IF(C1548=1,'Data Transformation'!$G$3+0.5*'Data Transformation'!$W$25,IF(C1549=1,D1549-'Data Transformation'!$W$25,FALSE))</f>
        <v>#NUM!</v>
      </c>
      <c r="E1548">
        <f t="array" ref="E1548">IF(ISLOGICAL(D1548),"",FREQUENCY(IF('Data Transformation'!$B$425:$B$8425='Bin Analysis'!$B1539,'Data Transformation'!$G$425:$G$8425),D1548))</f>
        <v>2001</v>
      </c>
      <c r="F1548">
        <f t="shared" si="192"/>
        <v>0</v>
      </c>
      <c r="G1548">
        <f>Weighting!$H$12</f>
        <v>0</v>
      </c>
      <c r="H1548">
        <f t="array" ref="H1548">FREQUENCY(IF('Data Transformation'!$B$4:$B$8425=B1539,'Data Transformation'!$G$4:$G$8425),'Bin Analysis'!$B1548)</f>
        <v>2073</v>
      </c>
      <c r="I1548">
        <f t="shared" si="193"/>
        <v>0</v>
      </c>
      <c r="J1548">
        <f t="shared" si="194"/>
        <v>0</v>
      </c>
      <c r="K1548">
        <f>J1548*Weighting!$W$12</f>
        <v>0</v>
      </c>
      <c r="M1548" s="14"/>
    </row>
    <row r="1549" spans="1:25" x14ac:dyDescent="0.25">
      <c r="A1549" s="32" t="str">
        <f>IF(Weighting!$P$13&gt;0,B1549,"")</f>
        <v/>
      </c>
      <c r="B1549" t="e">
        <f>Weighting!$C$13</f>
        <v>#DIV/0!</v>
      </c>
      <c r="C1549" t="e">
        <f>Weighting!$F$13</f>
        <v>#NUM!</v>
      </c>
      <c r="D1549" t="e">
        <f>IF(C1549=1,'Data Transformation'!$G$3+0.5*'Data Transformation'!$W$25,IF(C1550=1,D1550-'Data Transformation'!$W$25,FALSE))</f>
        <v>#NUM!</v>
      </c>
      <c r="E1549">
        <f t="array" ref="E1549">IF(ISLOGICAL(D1549),"",FREQUENCY(IF('Data Transformation'!$B$425:$B$8425='Bin Analysis'!$B1539,'Data Transformation'!$G$425:$G$8425),D1549))</f>
        <v>2001</v>
      </c>
      <c r="F1549">
        <f t="shared" si="192"/>
        <v>0</v>
      </c>
      <c r="G1549">
        <f>Weighting!$H$13</f>
        <v>0</v>
      </c>
      <c r="H1549">
        <f t="array" ref="H1549">FREQUENCY(IF('Data Transformation'!$B$4:$B$8425=B1539,'Data Transformation'!$G$4:$G$8425),'Bin Analysis'!$B1549)</f>
        <v>2073</v>
      </c>
      <c r="I1549">
        <f t="shared" si="193"/>
        <v>0</v>
      </c>
      <c r="J1549">
        <f t="shared" si="194"/>
        <v>0</v>
      </c>
      <c r="K1549">
        <f>J1549*Weighting!$W$13</f>
        <v>0</v>
      </c>
      <c r="M1549" s="14"/>
    </row>
    <row r="1550" spans="1:25" x14ac:dyDescent="0.25">
      <c r="A1550" s="32" t="str">
        <f>IF(Weighting!$P$14&gt;0,B1550,"")</f>
        <v/>
      </c>
      <c r="B1550" t="e">
        <f>Weighting!$C$14</f>
        <v>#DIV/0!</v>
      </c>
      <c r="C1550" t="e">
        <f>Weighting!$F$14</f>
        <v>#NUM!</v>
      </c>
      <c r="D1550" t="e">
        <f>IF(C1550=1,'Data Transformation'!$G$3+0.5*'Data Transformation'!$W$25,IF(C1551=1,D1551-'Data Transformation'!$W$25,FALSE))</f>
        <v>#NUM!</v>
      </c>
      <c r="E1550">
        <f t="array" ref="E1550">IF(ISLOGICAL(D1550),"",FREQUENCY(IF('Data Transformation'!$B$425:$B$8425='Bin Analysis'!$B1539,'Data Transformation'!$G$425:$G$8425),D1550))</f>
        <v>2001</v>
      </c>
      <c r="F1550">
        <f t="shared" si="192"/>
        <v>0</v>
      </c>
      <c r="G1550">
        <f>Weighting!$H$14</f>
        <v>0</v>
      </c>
      <c r="H1550">
        <f t="array" ref="H1550">FREQUENCY(IF('Data Transformation'!$B$4:$B$8425=B1539,'Data Transformation'!$G$4:$G$8425),'Bin Analysis'!$B1550)</f>
        <v>2073</v>
      </c>
      <c r="I1550">
        <f t="shared" si="193"/>
        <v>0</v>
      </c>
      <c r="J1550">
        <f t="shared" si="194"/>
        <v>0</v>
      </c>
      <c r="K1550">
        <f>J1550*Weighting!$W$14</f>
        <v>0</v>
      </c>
      <c r="M1550" s="14"/>
    </row>
    <row r="1551" spans="1:25" x14ac:dyDescent="0.25">
      <c r="A1551" s="32" t="str">
        <f>IF(Weighting!$P$15&gt;0,B1551,"")</f>
        <v/>
      </c>
      <c r="B1551" t="e">
        <f>Weighting!$C$15</f>
        <v>#DIV/0!</v>
      </c>
      <c r="C1551" t="e">
        <f>Weighting!$F$15</f>
        <v>#NUM!</v>
      </c>
      <c r="D1551" t="e">
        <f>IF(C1551=1,'Data Transformation'!$G$3+0.5*'Data Transformation'!$W$25,IF(C1552=1,D1552-'Data Transformation'!$W$25,FALSE))</f>
        <v>#NUM!</v>
      </c>
      <c r="E1551">
        <f t="array" ref="E1551">IF(ISLOGICAL(D1551),"",FREQUENCY(IF('Data Transformation'!$B$425:$B$8425='Bin Analysis'!$B1539,'Data Transformation'!$G$425:$G$8425),D1551))</f>
        <v>2001</v>
      </c>
      <c r="F1551">
        <f t="shared" si="192"/>
        <v>0</v>
      </c>
      <c r="G1551">
        <f>Weighting!$H$15</f>
        <v>0</v>
      </c>
      <c r="H1551">
        <f t="array" ref="H1551">FREQUENCY(IF('Data Transformation'!$B$4:$B$8425=B1539,'Data Transformation'!$G$4:$G$8425),'Bin Analysis'!$B1551)</f>
        <v>2073</v>
      </c>
      <c r="I1551">
        <f t="shared" si="193"/>
        <v>0</v>
      </c>
      <c r="J1551">
        <f t="shared" si="194"/>
        <v>0</v>
      </c>
      <c r="K1551">
        <f>J1551*Weighting!$W$15</f>
        <v>0</v>
      </c>
      <c r="M1551" s="14"/>
    </row>
    <row r="1552" spans="1:25" x14ac:dyDescent="0.25">
      <c r="A1552" s="32" t="str">
        <f>IF(Weighting!$P$16&gt;0,B1552,"")</f>
        <v/>
      </c>
      <c r="B1552" t="e">
        <f>Weighting!$C$16</f>
        <v>#DIV/0!</v>
      </c>
      <c r="C1552" t="e">
        <f>Weighting!$F$16</f>
        <v>#NUM!</v>
      </c>
      <c r="D1552" t="e">
        <f>IF(C1552=1,'Data Transformation'!$G$3+0.5*'Data Transformation'!$W$25,IF(C1553=1,D1553-'Data Transformation'!$W$25,FALSE))</f>
        <v>#NUM!</v>
      </c>
      <c r="E1552">
        <f t="array" ref="E1552">IF(ISLOGICAL(D1552),"",FREQUENCY(IF('Data Transformation'!$B$425:$B$8425='Bin Analysis'!$B1539,'Data Transformation'!$G$425:$G$8425),D1552))</f>
        <v>2001</v>
      </c>
      <c r="F1552">
        <f t="shared" si="192"/>
        <v>0</v>
      </c>
      <c r="G1552">
        <f>Weighting!$H$16</f>
        <v>0</v>
      </c>
      <c r="H1552">
        <f t="array" ref="H1552">FREQUENCY(IF('Data Transformation'!$B$4:$B$8425=B1539,'Data Transformation'!$G$4:$G$8425),'Bin Analysis'!$B1552)</f>
        <v>2073</v>
      </c>
      <c r="I1552">
        <f t="shared" si="193"/>
        <v>0</v>
      </c>
      <c r="J1552">
        <f t="shared" si="194"/>
        <v>0</v>
      </c>
      <c r="K1552">
        <f>J1552*Weighting!$W$16</f>
        <v>0</v>
      </c>
      <c r="M1552" s="14"/>
    </row>
    <row r="1553" spans="1:25" x14ac:dyDescent="0.25">
      <c r="A1553" s="32" t="str">
        <f>IF(Weighting!$P$17&gt;0,B1553,"")</f>
        <v/>
      </c>
      <c r="B1553" t="e">
        <f>Weighting!$C$17</f>
        <v>#DIV/0!</v>
      </c>
      <c r="C1553" t="e">
        <f>Weighting!$F$17</f>
        <v>#NUM!</v>
      </c>
      <c r="D1553" t="e">
        <f>IF(C1553=1,'Data Transformation'!$G$3+0.5*'Data Transformation'!$W$25,IF(C1554=1,D1554-'Data Transformation'!$W$25,FALSE))</f>
        <v>#NUM!</v>
      </c>
      <c r="E1553">
        <f t="array" ref="E1553">IF(ISLOGICAL(D1553),"",FREQUENCY(IF('Data Transformation'!$B$425:$B$8425='Bin Analysis'!$B1539,'Data Transformation'!$G$425:$G$8425),D1553))</f>
        <v>2001</v>
      </c>
      <c r="F1553">
        <f t="shared" si="192"/>
        <v>0</v>
      </c>
      <c r="G1553">
        <f>Weighting!$H$17</f>
        <v>0</v>
      </c>
      <c r="H1553">
        <f t="array" ref="H1553">FREQUENCY(IF('Data Transformation'!$B$4:$B$8425=B1539,'Data Transformation'!$G$4:$G$8425),'Bin Analysis'!$B1553)</f>
        <v>2073</v>
      </c>
      <c r="I1553">
        <f t="shared" si="193"/>
        <v>0</v>
      </c>
      <c r="J1553">
        <f t="shared" si="194"/>
        <v>0</v>
      </c>
      <c r="K1553">
        <f>J1553*Weighting!$W$17</f>
        <v>0</v>
      </c>
      <c r="M1553" s="14"/>
    </row>
    <row r="1554" spans="1:25" x14ac:dyDescent="0.25">
      <c r="A1554" s="32" t="str">
        <f>IF(Weighting!$P$18&gt;0,B1554,"")</f>
        <v/>
      </c>
      <c r="B1554" t="e">
        <f>Weighting!$C$18</f>
        <v>#DIV/0!</v>
      </c>
      <c r="C1554" t="e">
        <f>Weighting!$F$18</f>
        <v>#NUM!</v>
      </c>
      <c r="D1554" t="e">
        <f>IF(C1554=1,'Data Transformation'!$G$3+0.5*'Data Transformation'!$W$25,IF(C1555=1,D1555-'Data Transformation'!$W$25,FALSE))</f>
        <v>#NUM!</v>
      </c>
      <c r="E1554">
        <f t="array" ref="E1554">IF(ISLOGICAL(D1554),"",FREQUENCY(IF('Data Transformation'!$B$425:$B$8425='Bin Analysis'!$B1539,'Data Transformation'!$G$425:$G$8425),D1554))</f>
        <v>2001</v>
      </c>
      <c r="F1554">
        <f t="shared" si="192"/>
        <v>0</v>
      </c>
      <c r="G1554">
        <f>Weighting!$H$18</f>
        <v>0</v>
      </c>
      <c r="H1554">
        <f t="array" ref="H1554">FREQUENCY(IF('Data Transformation'!$B$4:$B$8425=B1539,'Data Transformation'!$G$4:$G$8425),'Bin Analysis'!$B1554)</f>
        <v>2073</v>
      </c>
      <c r="I1554">
        <f t="shared" si="193"/>
        <v>0</v>
      </c>
      <c r="J1554">
        <f t="shared" si="194"/>
        <v>0</v>
      </c>
      <c r="K1554">
        <f>J1554*Weighting!$W$18</f>
        <v>0</v>
      </c>
      <c r="M1554" s="14"/>
    </row>
    <row r="1555" spans="1:25" x14ac:dyDescent="0.25">
      <c r="A1555" s="32" t="str">
        <f>IF(Weighting!$P$19&gt;0,B1555,"")</f>
        <v/>
      </c>
      <c r="B1555" t="e">
        <f>Weighting!$C$19</f>
        <v>#DIV/0!</v>
      </c>
      <c r="C1555" t="e">
        <f>Weighting!$F$19</f>
        <v>#NUM!</v>
      </c>
      <c r="D1555" t="e">
        <f>IF(C1555=1,'Data Transformation'!$G$3+0.5*'Data Transformation'!$W$25,IF(C1556=1,D1556-'Data Transformation'!$W$25,FALSE))</f>
        <v>#NUM!</v>
      </c>
      <c r="E1555">
        <f t="array" ref="E1555">IF(ISLOGICAL(D1555),"",FREQUENCY(IF('Data Transformation'!$B$425:$B$8425='Bin Analysis'!$B1539,'Data Transformation'!$G$425:$G$8425),D1555))</f>
        <v>2001</v>
      </c>
      <c r="F1555">
        <f t="shared" si="192"/>
        <v>0</v>
      </c>
      <c r="G1555">
        <f>Weighting!$H$19</f>
        <v>0</v>
      </c>
      <c r="H1555">
        <f t="array" ref="H1555">FREQUENCY(IF('Data Transformation'!$B$4:$B$8425=B1539,'Data Transformation'!$G$4:$G$8425),'Bin Analysis'!$B1555)</f>
        <v>2073</v>
      </c>
      <c r="I1555">
        <f t="shared" si="193"/>
        <v>0</v>
      </c>
      <c r="J1555">
        <f t="shared" si="194"/>
        <v>0</v>
      </c>
      <c r="K1555">
        <f>J1555*Weighting!$W$19</f>
        <v>0</v>
      </c>
      <c r="M1555" s="14"/>
    </row>
    <row r="1556" spans="1:25" x14ac:dyDescent="0.25">
      <c r="A1556" s="32" t="str">
        <f>IF(Weighting!$P$20&gt;0,B1556,"")</f>
        <v/>
      </c>
      <c r="B1556" t="e">
        <f>Weighting!$C$20</f>
        <v>#DIV/0!</v>
      </c>
      <c r="C1556" t="e">
        <f>Weighting!$F$20</f>
        <v>#NUM!</v>
      </c>
      <c r="D1556" t="e">
        <f>IF(C1556=1,'Data Transformation'!$G$3+0.5*'Data Transformation'!$W$25,IF(C1557=1,D1557-'Data Transformation'!$W$25,FALSE))</f>
        <v>#NUM!</v>
      </c>
      <c r="E1556">
        <f t="array" ref="E1556">IF(ISLOGICAL(D1556),"",FREQUENCY(IF('Data Transformation'!$B$425:$B$8425='Bin Analysis'!$B1539,'Data Transformation'!$G$425:$G$8425),D1556))</f>
        <v>2001</v>
      </c>
      <c r="F1556">
        <f t="shared" si="192"/>
        <v>0</v>
      </c>
      <c r="G1556">
        <f>Weighting!$H$20</f>
        <v>0</v>
      </c>
      <c r="H1556">
        <f t="array" ref="H1556">FREQUENCY(IF('Data Transformation'!$B$4:$B$8425=B1539,'Data Transformation'!$G$4:$G$8425),'Bin Analysis'!$B1556)</f>
        <v>2073</v>
      </c>
      <c r="I1556">
        <f t="shared" si="193"/>
        <v>0</v>
      </c>
      <c r="J1556">
        <f t="shared" si="194"/>
        <v>0</v>
      </c>
      <c r="K1556">
        <f>J1556*Weighting!$W$20</f>
        <v>0</v>
      </c>
      <c r="M1556" s="14"/>
    </row>
    <row r="1557" spans="1:25" x14ac:dyDescent="0.25">
      <c r="A1557" s="32" t="str">
        <f>IF(Weighting!$P$21&gt;0,B1557,"")</f>
        <v/>
      </c>
      <c r="B1557" t="e">
        <f>Weighting!$C$21</f>
        <v>#DIV/0!</v>
      </c>
      <c r="C1557" t="e">
        <f>Weighting!$F$21</f>
        <v>#NUM!</v>
      </c>
      <c r="D1557" t="e">
        <f>IF(C1557=1,'Data Transformation'!$G$3+0.5*'Data Transformation'!$W$25,IF(C1558=1,D1558-'Data Transformation'!$W$25,FALSE))</f>
        <v>#NUM!</v>
      </c>
      <c r="E1557">
        <f t="array" ref="E1557">IF(ISLOGICAL(D1557),"",FREQUENCY(IF('Data Transformation'!$B$425:$B$8425='Bin Analysis'!$B1539,'Data Transformation'!$G$425:$G$8425),D1557))</f>
        <v>2001</v>
      </c>
      <c r="F1557">
        <f t="shared" si="192"/>
        <v>0</v>
      </c>
      <c r="G1557">
        <f>Weighting!$H$21</f>
        <v>0</v>
      </c>
      <c r="H1557">
        <f t="array" ref="H1557">FREQUENCY(IF('Data Transformation'!$B$4:$B$8425=B1539,'Data Transformation'!$G$4:$G$8425),'Bin Analysis'!$B1557)</f>
        <v>2073</v>
      </c>
      <c r="I1557">
        <f t="shared" si="193"/>
        <v>0</v>
      </c>
      <c r="J1557">
        <f t="shared" si="194"/>
        <v>0</v>
      </c>
      <c r="K1557">
        <f>J1557*Weighting!$W$21</f>
        <v>0</v>
      </c>
      <c r="M1557" s="14"/>
    </row>
    <row r="1558" spans="1:25" x14ac:dyDescent="0.25">
      <c r="A1558" s="32" t="str">
        <f>IF(Weighting!$P$22&gt;0,B1558,"")</f>
        <v/>
      </c>
      <c r="B1558" t="e">
        <f>Weighting!$C$22</f>
        <v>#DIV/0!</v>
      </c>
      <c r="C1558" t="e">
        <f>Weighting!$F$22</f>
        <v>#NUM!</v>
      </c>
      <c r="D1558" t="e">
        <f>IF(C1558=1,'Data Transformation'!$G$3+0.5*'Data Transformation'!$W$25,IF(C1559=1,D1559-'Data Transformation'!$W$25,FALSE))</f>
        <v>#NUM!</v>
      </c>
      <c r="E1558">
        <f t="array" ref="E1558">IF(ISLOGICAL(D1558),"",FREQUENCY(IF('Data Transformation'!$B$425:$B$8425='Bin Analysis'!$B1539,'Data Transformation'!$G$425:$G$8425),D1558))</f>
        <v>2001</v>
      </c>
      <c r="F1558">
        <f t="shared" si="192"/>
        <v>0</v>
      </c>
      <c r="G1558">
        <f>Weighting!$H$22</f>
        <v>0</v>
      </c>
      <c r="H1558">
        <f t="array" ref="H1558">FREQUENCY(IF('Data Transformation'!$B$4:$B$8425=B1539,'Data Transformation'!$G$4:$G$8425),'Bin Analysis'!$B1558)</f>
        <v>2073</v>
      </c>
      <c r="I1558">
        <f t="shared" si="193"/>
        <v>0</v>
      </c>
      <c r="J1558">
        <f t="shared" si="194"/>
        <v>0</v>
      </c>
      <c r="K1558">
        <f>J1558*Weighting!$W$22</f>
        <v>0</v>
      </c>
      <c r="M1558" s="14"/>
    </row>
    <row r="1559" spans="1:25" x14ac:dyDescent="0.25">
      <c r="A1559" s="32" t="str">
        <f>IF(Weighting!$P$23&gt;0,B1559,"")</f>
        <v/>
      </c>
      <c r="B1559" t="e">
        <f>Weighting!$C$23</f>
        <v>#DIV/0!</v>
      </c>
      <c r="C1559" t="e">
        <f>Weighting!$F$23</f>
        <v>#NUM!</v>
      </c>
      <c r="D1559" t="e">
        <f>IF(C1559=1,'Data Transformation'!$G$3+0.5*'Data Transformation'!$W$25,IF(C1560=1,D1560-'Data Transformation'!$W$25,FALSE))</f>
        <v>#NUM!</v>
      </c>
      <c r="E1559">
        <f t="array" ref="E1559">IF(ISLOGICAL(D1559),"",FREQUENCY(IF('Data Transformation'!$B$425:$B$8425='Bin Analysis'!$B1539,'Data Transformation'!$G$425:$G$8425),D1559))</f>
        <v>2001</v>
      </c>
      <c r="F1559">
        <f t="shared" si="192"/>
        <v>0</v>
      </c>
      <c r="G1559">
        <f>Weighting!$H$23</f>
        <v>0</v>
      </c>
      <c r="H1559">
        <f t="array" ref="H1559">FREQUENCY(IF('Data Transformation'!$B$4:$B$8425=B1539,'Data Transformation'!$G$4:$G$8425),'Bin Analysis'!$B1559)</f>
        <v>2073</v>
      </c>
      <c r="I1559">
        <f t="shared" si="193"/>
        <v>0</v>
      </c>
      <c r="J1559">
        <f t="shared" si="194"/>
        <v>0</v>
      </c>
      <c r="K1559">
        <f>J1559*Weighting!$W$23</f>
        <v>0</v>
      </c>
      <c r="M1559" s="14"/>
    </row>
    <row r="1560" spans="1:25" x14ac:dyDescent="0.25">
      <c r="A1560" s="32" t="str">
        <f>IF(Weighting!$P$24&gt;0,B1560,"")</f>
        <v/>
      </c>
      <c r="B1560" t="e">
        <f>Weighting!$C$24</f>
        <v>#DIV/0!</v>
      </c>
      <c r="C1560" t="e">
        <f>Weighting!$F$24</f>
        <v>#NUM!</v>
      </c>
      <c r="D1560" t="e">
        <f>IF(C1560=1,'Data Transformation'!$G$3+0.5*'Data Transformation'!$W$25,IF(C1561=1,D1561-'Data Transformation'!$W$25,FALSE))</f>
        <v>#NUM!</v>
      </c>
      <c r="E1560">
        <f t="array" ref="E1560">IF(ISLOGICAL(D1560),"",FREQUENCY(IF('Data Transformation'!$B$425:$B$8425='Bin Analysis'!$B1539,'Data Transformation'!$G$425:$G$8425),D1560))</f>
        <v>2001</v>
      </c>
      <c r="F1560">
        <f t="shared" si="192"/>
        <v>0</v>
      </c>
      <c r="G1560">
        <f>Weighting!$H$24</f>
        <v>0</v>
      </c>
      <c r="H1560">
        <f t="array" ref="H1560">FREQUENCY(IF('Data Transformation'!$B$4:$B$8425=B1539,'Data Transformation'!$G$4:$G$8425),'Bin Analysis'!$B1560)</f>
        <v>2073</v>
      </c>
      <c r="I1560">
        <f t="shared" si="193"/>
        <v>0</v>
      </c>
      <c r="J1560">
        <f t="shared" si="194"/>
        <v>0</v>
      </c>
      <c r="K1560">
        <f>J1560*Weighting!$W$24</f>
        <v>0</v>
      </c>
      <c r="M1560" s="14"/>
    </row>
    <row r="1561" spans="1:25" x14ac:dyDescent="0.25">
      <c r="A1561" s="32" t="str">
        <f>IF(Weighting!$P$25&gt;0,B1561,"")</f>
        <v/>
      </c>
      <c r="B1561" t="e">
        <f>Weighting!$C$25</f>
        <v>#DIV/0!</v>
      </c>
      <c r="C1561" t="e">
        <f>Weighting!$F$25</f>
        <v>#NUM!</v>
      </c>
      <c r="D1561" t="e">
        <f>IF(C1561=1,'Data Transformation'!$G$3+0.5*'Data Transformation'!$W$25,IF(C1562=1,D1562-'Data Transformation'!$W$25,FALSE))</f>
        <v>#NUM!</v>
      </c>
      <c r="E1561">
        <f t="array" ref="E1561">IF(ISLOGICAL(D1561),"",FREQUENCY(IF('Data Transformation'!$B$425:$B$8425='Bin Analysis'!$B1539,'Data Transformation'!$G$425:$G$8425),D1561))</f>
        <v>2001</v>
      </c>
      <c r="F1561">
        <f t="shared" si="192"/>
        <v>0</v>
      </c>
      <c r="G1561">
        <f>Weighting!$H$25</f>
        <v>0</v>
      </c>
      <c r="H1561">
        <f t="array" ref="H1561">FREQUENCY(IF('Data Transformation'!$B$4:$B$8425=B1539,'Data Transformation'!$G$4:$G$8425),'Bin Analysis'!$B1561)</f>
        <v>2073</v>
      </c>
      <c r="I1561">
        <f t="shared" si="193"/>
        <v>0</v>
      </c>
      <c r="J1561">
        <f t="shared" si="194"/>
        <v>0</v>
      </c>
      <c r="K1561">
        <f>J1561*Weighting!$W$25</f>
        <v>0</v>
      </c>
      <c r="M1561" s="14"/>
    </row>
    <row r="1562" spans="1:25" x14ac:dyDescent="0.25">
      <c r="N1562" s="57"/>
      <c r="O1562"/>
      <c r="P1562"/>
      <c r="Q1562"/>
      <c r="R1562"/>
    </row>
    <row r="1563" spans="1:25" ht="23.25" x14ac:dyDescent="0.35">
      <c r="A1563" s="21" t="s">
        <v>0</v>
      </c>
      <c r="B1563" s="21" t="str">
        <f>IFERROR(VLOOKUP(C1563,'Data Transformation'!$L$6:$M$426,2,FALSE),"")</f>
        <v/>
      </c>
      <c r="C1563" s="21">
        <f>C1539+1</f>
        <v>65</v>
      </c>
      <c r="D1563" s="21"/>
      <c r="E1563" s="21"/>
      <c r="F1563" s="21"/>
      <c r="G1563" s="21"/>
      <c r="H1563" s="22"/>
      <c r="I1563" s="22"/>
      <c r="J1563" s="22"/>
      <c r="K1563" s="21"/>
      <c r="L1563" s="21" t="str">
        <f>B1563</f>
        <v/>
      </c>
      <c r="M1563" s="23" t="e">
        <f>INDEX('Data Transformation'!$O$4:$O$424,MATCH($B1563,'Data Transformation'!$M$4:$M$424,0),MATCH($M$2,'Data Transformation'!$O$3,0))</f>
        <v>#N/A</v>
      </c>
      <c r="N1563" s="27" t="e">
        <f>IF('Input and Summary Results'!$J$16="minimum",'Bin Analysis'!X1564/(M1563-1),'Bin Analysis'!Y1563/('Bin Analysis'!M1563-1))</f>
        <v>#N/A</v>
      </c>
      <c r="O1563" s="27" t="e">
        <f>IF(M1563=FALSE,NA(),(VLOOKUP(1,C1566:K1585,4,FALSE))/(M1563-1))</f>
        <v>#N/A</v>
      </c>
      <c r="P1563" s="27" t="e">
        <f>IF(M1563=FALSE,NA(),SUM(J1566:J1585)/Weighting!$S$5)</f>
        <v>#N/A</v>
      </c>
      <c r="Q1563" s="27" t="e">
        <f>IF(M1563=FALSE,NA(),SUM(K1566:K1585)/Weighting!$S$6)</f>
        <v>#N/A</v>
      </c>
      <c r="R1563" s="27" t="e">
        <f>IF(M1563=FALSE,NA(),(VLOOKUP(1,G1566:K1585,3,FALSE))/(M1563-1))</f>
        <v>#N/A</v>
      </c>
      <c r="S1563" s="22" t="e">
        <f>IF(M1563=FALSE,NA(),IF(SUM(J1566:J1585)=2,"yes","no"))</f>
        <v>#N/A</v>
      </c>
      <c r="X1563" s="2" cm="2">
        <f t="array" ref="X1563:X1564">FREQUENCY(IF('Data Transformation'!$B$425:$B$6424='Bin Analysis'!L1563,'Data Transformation'!$G$425:$G$6424),'Data Transformation'!$U$11)</f>
        <v>0</v>
      </c>
      <c r="Y1563" s="2" cm="2">
        <f t="array" ref="Y1563:Y1564">FREQUENCY(IF('Data Transformation'!$B$425:$B$6424='Bin Analysis'!L1563,'Data Transformation'!$G$425:$G$6424),'Data Transformation'!$U$12)</f>
        <v>0</v>
      </c>
    </row>
    <row r="1564" spans="1:25" x14ac:dyDescent="0.25">
      <c r="A1564" s="14" t="s">
        <v>67</v>
      </c>
      <c r="B1564" t="s">
        <v>47</v>
      </c>
      <c r="C1564" t="s">
        <v>5</v>
      </c>
      <c r="D1564" t="s">
        <v>100</v>
      </c>
      <c r="E1564" t="s">
        <v>101</v>
      </c>
      <c r="F1564" t="s">
        <v>102</v>
      </c>
      <c r="G1564" t="s">
        <v>70</v>
      </c>
      <c r="H1564" t="s">
        <v>31</v>
      </c>
      <c r="I1564" t="s">
        <v>32</v>
      </c>
      <c r="J1564" t="s">
        <v>46</v>
      </c>
      <c r="K1564" s="14" t="s">
        <v>45</v>
      </c>
      <c r="M1564" s="14"/>
      <c r="X1564" s="2">
        <v>0</v>
      </c>
      <c r="Y1564" s="2">
        <v>0</v>
      </c>
    </row>
    <row r="1565" spans="1:25" x14ac:dyDescent="0.25">
      <c r="A1565" s="32"/>
      <c r="D1565" t="e">
        <f>IF(C1565=1,'Data Transformation'!$G$3+0.5*'Data Transformation'!$W$25,IF(C1566=1,D1566-'Data Transformation'!$W$25,FALSE))</f>
        <v>#NUM!</v>
      </c>
      <c r="E1565">
        <f t="array" ref="E1565">IF(ISLOGICAL(D1565),"",FREQUENCY(IF('Data Transformation'!$B$425:$B$8425='Bin Analysis'!$B1563,'Data Transformation'!$G$425:$G$8425),D1565))</f>
        <v>2001</v>
      </c>
      <c r="F1565" t="e">
        <f>IF(ISLOGICAL(D1565),"",E1565-E1564)</f>
        <v>#VALUE!</v>
      </c>
      <c r="M1565" s="14"/>
    </row>
    <row r="1566" spans="1:25" x14ac:dyDescent="0.25">
      <c r="A1566" s="32" t="e">
        <f>IF(Weighting!$P$6&gt;0,B1566,"")</f>
        <v>#NUM!</v>
      </c>
      <c r="B1566" t="e">
        <f>Weighting!$C$6</f>
        <v>#DIV/0!</v>
      </c>
      <c r="C1566" t="e">
        <f>Weighting!$F$6</f>
        <v>#NUM!</v>
      </c>
      <c r="D1566" t="e">
        <f>IF(C1566=1,'Data Transformation'!$G$3+0.5*'Data Transformation'!$W$25,IF(C1567=1,D1567-'Data Transformation'!$W$25,FALSE))</f>
        <v>#NUM!</v>
      </c>
      <c r="E1566">
        <f t="array" ref="E1566">IF(ISLOGICAL(D1566),"",FREQUENCY(IF('Data Transformation'!$B$425:$B$8425='Bin Analysis'!$B1563,'Data Transformation'!$G$425:$G$8425),D1566))</f>
        <v>2001</v>
      </c>
      <c r="F1566">
        <f>IF(ISLOGICAL(D1566),"",E1566-E1565)</f>
        <v>0</v>
      </c>
      <c r="G1566">
        <f>Weighting!$H$6</f>
        <v>1</v>
      </c>
      <c r="H1566">
        <f t="array" ref="H1566">FREQUENCY(IF('Data Transformation'!$B$4:$B$8425=B1563,'Data Transformation'!$G$4:$G$8425),'Bin Analysis'!$B1566)</f>
        <v>2073</v>
      </c>
      <c r="I1566">
        <f>H1566-H1565</f>
        <v>2073</v>
      </c>
      <c r="J1566">
        <f>IF(I1566=0,0,1)</f>
        <v>1</v>
      </c>
      <c r="K1566" t="e">
        <f>J1566*Weighting!$W$6</f>
        <v>#NUM!</v>
      </c>
      <c r="M1566" s="14"/>
    </row>
    <row r="1567" spans="1:25" x14ac:dyDescent="0.25">
      <c r="A1567" s="32" t="str">
        <f>IF(Weighting!$P$7&gt;0,B1567,"")</f>
        <v/>
      </c>
      <c r="B1567" t="e">
        <f>Weighting!$C$7</f>
        <v>#DIV/0!</v>
      </c>
      <c r="C1567" t="e">
        <f>Weighting!$F$7</f>
        <v>#NUM!</v>
      </c>
      <c r="D1567" t="e">
        <f>IF(C1567=1,'Data Transformation'!$G$3+0.5*'Data Transformation'!$W$25,IF(C1568=1,D1568-'Data Transformation'!$W$25,FALSE))</f>
        <v>#NUM!</v>
      </c>
      <c r="E1567">
        <f t="array" ref="E1567">IF(ISLOGICAL(D1567),"",FREQUENCY(IF('Data Transformation'!$B$425:$B$8425='Bin Analysis'!$B1563,'Data Transformation'!$G$425:$G$8425),D1567))</f>
        <v>2001</v>
      </c>
      <c r="F1567">
        <f t="shared" ref="F1567:F1585" si="195">IF(ISLOGICAL(D1567),"",E1567-E1566)</f>
        <v>0</v>
      </c>
      <c r="G1567">
        <f>Weighting!$H$7</f>
        <v>0</v>
      </c>
      <c r="H1567">
        <f t="array" ref="H1567">FREQUENCY(IF('Data Transformation'!$B$4:$B$8425=B1563,'Data Transformation'!$G$4:$G$8425),'Bin Analysis'!$B1567)</f>
        <v>2073</v>
      </c>
      <c r="I1567">
        <f t="shared" ref="I1567:I1585" si="196">H1567-H1566</f>
        <v>0</v>
      </c>
      <c r="J1567">
        <f>IF(I1567=0,0,1)</f>
        <v>0</v>
      </c>
      <c r="K1567">
        <f>J1567*Weighting!$W$7</f>
        <v>0</v>
      </c>
      <c r="M1567" s="14"/>
    </row>
    <row r="1568" spans="1:25" x14ac:dyDescent="0.25">
      <c r="A1568" s="32" t="str">
        <f>IF(Weighting!$P$8&gt;0,B1568,"")</f>
        <v/>
      </c>
      <c r="B1568" t="e">
        <f>Weighting!$C$8</f>
        <v>#DIV/0!</v>
      </c>
      <c r="C1568" t="e">
        <f>Weighting!$F$8</f>
        <v>#NUM!</v>
      </c>
      <c r="D1568" t="e">
        <f>IF(C1568=1,'Data Transformation'!$G$3+0.5*'Data Transformation'!$W$25,IF(C1569=1,D1569-'Data Transformation'!$W$25,FALSE))</f>
        <v>#NUM!</v>
      </c>
      <c r="E1568">
        <f t="array" ref="E1568">IF(ISLOGICAL(D1568),"",FREQUENCY(IF('Data Transformation'!$B$425:$B$8425='Bin Analysis'!$B1563,'Data Transformation'!$G$425:$G$8425),D1568))</f>
        <v>2001</v>
      </c>
      <c r="F1568">
        <f t="shared" si="195"/>
        <v>0</v>
      </c>
      <c r="G1568">
        <f>Weighting!$H$8</f>
        <v>0</v>
      </c>
      <c r="H1568">
        <f t="array" ref="H1568">FREQUENCY(IF('Data Transformation'!$B$4:$B$8425=B1563,'Data Transformation'!$G$4:$G$8425),'Bin Analysis'!$B1568)</f>
        <v>2073</v>
      </c>
      <c r="I1568">
        <f t="shared" si="196"/>
        <v>0</v>
      </c>
      <c r="J1568">
        <f t="shared" ref="J1568:J1585" si="197">IF(I1568=0,0,1)</f>
        <v>0</v>
      </c>
      <c r="K1568">
        <f>J1568*Weighting!$W$8</f>
        <v>0</v>
      </c>
      <c r="M1568" s="14"/>
    </row>
    <row r="1569" spans="1:13" x14ac:dyDescent="0.25">
      <c r="A1569" s="32" t="str">
        <f>IF(Weighting!$P$9&gt;0,B1569,"")</f>
        <v/>
      </c>
      <c r="B1569" s="50" t="e">
        <f>Weighting!$C$9</f>
        <v>#DIV/0!</v>
      </c>
      <c r="C1569" t="e">
        <f>Weighting!$F$9</f>
        <v>#NUM!</v>
      </c>
      <c r="D1569" t="e">
        <f>IF(C1569=1,'Data Transformation'!$G$3+0.5*'Data Transformation'!$W$25,IF(C1570=1,D1570-'Data Transformation'!$W$25,FALSE))</f>
        <v>#NUM!</v>
      </c>
      <c r="E1569">
        <f t="array" ref="E1569">IF(ISLOGICAL(D1569),"",FREQUENCY(IF('Data Transformation'!$B$425:$B$8425='Bin Analysis'!$B1563,'Data Transformation'!$G$425:$G$8425),D1569))</f>
        <v>2001</v>
      </c>
      <c r="F1569">
        <f t="shared" si="195"/>
        <v>0</v>
      </c>
      <c r="G1569">
        <f>Weighting!$H$9</f>
        <v>0</v>
      </c>
      <c r="H1569">
        <f t="array" ref="H1569">FREQUENCY(IF('Data Transformation'!$B$4:$B$8425=B1563,'Data Transformation'!$G$4:$G$8425),'Bin Analysis'!$B1569)</f>
        <v>2073</v>
      </c>
      <c r="I1569">
        <f t="shared" si="196"/>
        <v>0</v>
      </c>
      <c r="J1569">
        <f t="shared" si="197"/>
        <v>0</v>
      </c>
      <c r="K1569">
        <f>J1569*Weighting!$W$9</f>
        <v>0</v>
      </c>
      <c r="M1569" s="14"/>
    </row>
    <row r="1570" spans="1:13" x14ac:dyDescent="0.25">
      <c r="A1570" s="32" t="str">
        <f>IF(Weighting!$P$10&gt;0,B1570,"")</f>
        <v/>
      </c>
      <c r="B1570" t="e">
        <f>Weighting!$C$10</f>
        <v>#DIV/0!</v>
      </c>
      <c r="C1570" t="e">
        <f>Weighting!$F$10</f>
        <v>#NUM!</v>
      </c>
      <c r="D1570" t="e">
        <f>IF(C1570=1,'Data Transformation'!$G$3+0.5*'Data Transformation'!$W$25,IF(C1571=1,D1571-'Data Transformation'!$W$25,FALSE))</f>
        <v>#NUM!</v>
      </c>
      <c r="E1570">
        <f t="array" ref="E1570">IF(ISLOGICAL(D1570),"",FREQUENCY(IF('Data Transformation'!$B$425:$B$8425='Bin Analysis'!$B1563,'Data Transformation'!$G$425:$G$8425),D1570))</f>
        <v>2001</v>
      </c>
      <c r="F1570">
        <f t="shared" si="195"/>
        <v>0</v>
      </c>
      <c r="G1570">
        <f>Weighting!$H$10</f>
        <v>0</v>
      </c>
      <c r="H1570">
        <f t="array" ref="H1570">FREQUENCY(IF('Data Transformation'!$B$4:$B$8425=B1563,'Data Transformation'!$G$4:$G$8425),'Bin Analysis'!$B1570)</f>
        <v>2073</v>
      </c>
      <c r="I1570">
        <f t="shared" si="196"/>
        <v>0</v>
      </c>
      <c r="J1570">
        <f t="shared" si="197"/>
        <v>0</v>
      </c>
      <c r="K1570">
        <f>J1570*Weighting!$W$10</f>
        <v>0</v>
      </c>
      <c r="M1570" s="14"/>
    </row>
    <row r="1571" spans="1:13" x14ac:dyDescent="0.25">
      <c r="A1571" s="32" t="str">
        <f>IF(Weighting!$P$11&gt;0,B1571,"")</f>
        <v/>
      </c>
      <c r="B1571" t="e">
        <f>Weighting!$C$11</f>
        <v>#DIV/0!</v>
      </c>
      <c r="C1571" t="e">
        <f>Weighting!$F$11</f>
        <v>#NUM!</v>
      </c>
      <c r="D1571" t="e">
        <f>IF(C1571=1,'Data Transformation'!$G$3+0.5*'Data Transformation'!$W$25,IF(C1572=1,D1572-'Data Transformation'!$W$25,FALSE))</f>
        <v>#NUM!</v>
      </c>
      <c r="E1571">
        <f t="array" ref="E1571">IF(ISLOGICAL(D1571),"",FREQUENCY(IF('Data Transformation'!$B$425:$B$8425='Bin Analysis'!$B1563,'Data Transformation'!$G$425:$G$8425),D1571))</f>
        <v>2001</v>
      </c>
      <c r="F1571">
        <f t="shared" si="195"/>
        <v>0</v>
      </c>
      <c r="G1571">
        <f>Weighting!$H$11</f>
        <v>0</v>
      </c>
      <c r="H1571">
        <f t="array" ref="H1571">FREQUENCY(IF('Data Transformation'!$B$4:$B$8425=B1563,'Data Transformation'!$G$4:$G$8425),'Bin Analysis'!$B1571)</f>
        <v>2073</v>
      </c>
      <c r="I1571">
        <f t="shared" si="196"/>
        <v>0</v>
      </c>
      <c r="J1571">
        <f t="shared" si="197"/>
        <v>0</v>
      </c>
      <c r="K1571">
        <f>J1571*Weighting!$W$11</f>
        <v>0</v>
      </c>
      <c r="M1571" s="14"/>
    </row>
    <row r="1572" spans="1:13" x14ac:dyDescent="0.25">
      <c r="A1572" s="32" t="str">
        <f>IF(Weighting!$P$12&gt;0,B1572,"")</f>
        <v/>
      </c>
      <c r="B1572" t="e">
        <f>Weighting!$C$12</f>
        <v>#DIV/0!</v>
      </c>
      <c r="C1572" t="e">
        <f>Weighting!$F$12</f>
        <v>#NUM!</v>
      </c>
      <c r="D1572" t="e">
        <f>IF(C1572=1,'Data Transformation'!$G$3+0.5*'Data Transformation'!$W$25,IF(C1573=1,D1573-'Data Transformation'!$W$25,FALSE))</f>
        <v>#NUM!</v>
      </c>
      <c r="E1572">
        <f t="array" ref="E1572">IF(ISLOGICAL(D1572),"",FREQUENCY(IF('Data Transformation'!$B$425:$B$8425='Bin Analysis'!$B1563,'Data Transformation'!$G$425:$G$8425),D1572))</f>
        <v>2001</v>
      </c>
      <c r="F1572">
        <f t="shared" si="195"/>
        <v>0</v>
      </c>
      <c r="G1572">
        <f>Weighting!$H$12</f>
        <v>0</v>
      </c>
      <c r="H1572">
        <f t="array" ref="H1572">FREQUENCY(IF('Data Transformation'!$B$4:$B$8425=B1563,'Data Transformation'!$G$4:$G$8425),'Bin Analysis'!$B1572)</f>
        <v>2073</v>
      </c>
      <c r="I1572">
        <f t="shared" si="196"/>
        <v>0</v>
      </c>
      <c r="J1572">
        <f t="shared" si="197"/>
        <v>0</v>
      </c>
      <c r="K1572">
        <f>J1572*Weighting!$W$12</f>
        <v>0</v>
      </c>
      <c r="M1572" s="14"/>
    </row>
    <row r="1573" spans="1:13" x14ac:dyDescent="0.25">
      <c r="A1573" s="32" t="str">
        <f>IF(Weighting!$P$13&gt;0,B1573,"")</f>
        <v/>
      </c>
      <c r="B1573" t="e">
        <f>Weighting!$C$13</f>
        <v>#DIV/0!</v>
      </c>
      <c r="C1573" t="e">
        <f>Weighting!$F$13</f>
        <v>#NUM!</v>
      </c>
      <c r="D1573" t="e">
        <f>IF(C1573=1,'Data Transformation'!$G$3+0.5*'Data Transformation'!$W$25,IF(C1574=1,D1574-'Data Transformation'!$W$25,FALSE))</f>
        <v>#NUM!</v>
      </c>
      <c r="E1573">
        <f t="array" ref="E1573">IF(ISLOGICAL(D1573),"",FREQUENCY(IF('Data Transformation'!$B$425:$B$8425='Bin Analysis'!$B1563,'Data Transformation'!$G$425:$G$8425),D1573))</f>
        <v>2001</v>
      </c>
      <c r="F1573">
        <f t="shared" si="195"/>
        <v>0</v>
      </c>
      <c r="G1573">
        <f>Weighting!$H$13</f>
        <v>0</v>
      </c>
      <c r="H1573">
        <f t="array" ref="H1573">FREQUENCY(IF('Data Transformation'!$B$4:$B$8425=B1563,'Data Transformation'!$G$4:$G$8425),'Bin Analysis'!$B1573)</f>
        <v>2073</v>
      </c>
      <c r="I1573">
        <f t="shared" si="196"/>
        <v>0</v>
      </c>
      <c r="J1573">
        <f t="shared" si="197"/>
        <v>0</v>
      </c>
      <c r="K1573">
        <f>J1573*Weighting!$W$13</f>
        <v>0</v>
      </c>
      <c r="M1573" s="14"/>
    </row>
    <row r="1574" spans="1:13" x14ac:dyDescent="0.25">
      <c r="A1574" s="32" t="str">
        <f>IF(Weighting!$P$14&gt;0,B1574,"")</f>
        <v/>
      </c>
      <c r="B1574" t="e">
        <f>Weighting!$C$14</f>
        <v>#DIV/0!</v>
      </c>
      <c r="C1574" t="e">
        <f>Weighting!$F$14</f>
        <v>#NUM!</v>
      </c>
      <c r="D1574" t="e">
        <f>IF(C1574=1,'Data Transformation'!$G$3+0.5*'Data Transformation'!$W$25,IF(C1575=1,D1575-'Data Transformation'!$W$25,FALSE))</f>
        <v>#NUM!</v>
      </c>
      <c r="E1574">
        <f t="array" ref="E1574">IF(ISLOGICAL(D1574),"",FREQUENCY(IF('Data Transformation'!$B$425:$B$8425='Bin Analysis'!$B1563,'Data Transformation'!$G$425:$G$8425),D1574))</f>
        <v>2001</v>
      </c>
      <c r="F1574">
        <f t="shared" si="195"/>
        <v>0</v>
      </c>
      <c r="G1574">
        <f>Weighting!$H$14</f>
        <v>0</v>
      </c>
      <c r="H1574">
        <f t="array" ref="H1574">FREQUENCY(IF('Data Transformation'!$B$4:$B$8425=B1563,'Data Transformation'!$G$4:$G$8425),'Bin Analysis'!$B1574)</f>
        <v>2073</v>
      </c>
      <c r="I1574">
        <f t="shared" si="196"/>
        <v>0</v>
      </c>
      <c r="J1574">
        <f t="shared" si="197"/>
        <v>0</v>
      </c>
      <c r="K1574">
        <f>J1574*Weighting!$W$14</f>
        <v>0</v>
      </c>
      <c r="M1574" s="14"/>
    </row>
    <row r="1575" spans="1:13" x14ac:dyDescent="0.25">
      <c r="A1575" s="32" t="str">
        <f>IF(Weighting!$P$15&gt;0,B1575,"")</f>
        <v/>
      </c>
      <c r="B1575" t="e">
        <f>Weighting!$C$15</f>
        <v>#DIV/0!</v>
      </c>
      <c r="C1575" t="e">
        <f>Weighting!$F$15</f>
        <v>#NUM!</v>
      </c>
      <c r="D1575" t="e">
        <f>IF(C1575=1,'Data Transformation'!$G$3+0.5*'Data Transformation'!$W$25,IF(C1576=1,D1576-'Data Transformation'!$W$25,FALSE))</f>
        <v>#NUM!</v>
      </c>
      <c r="E1575">
        <f t="array" ref="E1575">IF(ISLOGICAL(D1575),"",FREQUENCY(IF('Data Transformation'!$B$425:$B$8425='Bin Analysis'!$B1563,'Data Transformation'!$G$425:$G$8425),D1575))</f>
        <v>2001</v>
      </c>
      <c r="F1575">
        <f t="shared" si="195"/>
        <v>0</v>
      </c>
      <c r="G1575">
        <f>Weighting!$H$15</f>
        <v>0</v>
      </c>
      <c r="H1575">
        <f t="array" ref="H1575">FREQUENCY(IF('Data Transformation'!$B$4:$B$8425=B1563,'Data Transformation'!$G$4:$G$8425),'Bin Analysis'!$B1575)</f>
        <v>2073</v>
      </c>
      <c r="I1575">
        <f t="shared" si="196"/>
        <v>0</v>
      </c>
      <c r="J1575">
        <f t="shared" si="197"/>
        <v>0</v>
      </c>
      <c r="K1575">
        <f>J1575*Weighting!$W$15</f>
        <v>0</v>
      </c>
      <c r="M1575" s="14"/>
    </row>
    <row r="1576" spans="1:13" x14ac:dyDescent="0.25">
      <c r="A1576" s="32" t="str">
        <f>IF(Weighting!$P$16&gt;0,B1576,"")</f>
        <v/>
      </c>
      <c r="B1576" t="e">
        <f>Weighting!$C$16</f>
        <v>#DIV/0!</v>
      </c>
      <c r="C1576" t="e">
        <f>Weighting!$F$16</f>
        <v>#NUM!</v>
      </c>
      <c r="D1576" t="e">
        <f>IF(C1576=1,'Data Transformation'!$G$3+0.5*'Data Transformation'!$W$25,IF(C1577=1,D1577-'Data Transformation'!$W$25,FALSE))</f>
        <v>#NUM!</v>
      </c>
      <c r="E1576">
        <f t="array" ref="E1576">IF(ISLOGICAL(D1576),"",FREQUENCY(IF('Data Transformation'!$B$425:$B$8425='Bin Analysis'!$B1563,'Data Transformation'!$G$425:$G$8425),D1576))</f>
        <v>2001</v>
      </c>
      <c r="F1576">
        <f t="shared" si="195"/>
        <v>0</v>
      </c>
      <c r="G1576">
        <f>Weighting!$H$16</f>
        <v>0</v>
      </c>
      <c r="H1576">
        <f t="array" ref="H1576">FREQUENCY(IF('Data Transformation'!$B$4:$B$8425=B1563,'Data Transformation'!$G$4:$G$8425),'Bin Analysis'!$B1576)</f>
        <v>2073</v>
      </c>
      <c r="I1576">
        <f t="shared" si="196"/>
        <v>0</v>
      </c>
      <c r="J1576">
        <f t="shared" si="197"/>
        <v>0</v>
      </c>
      <c r="K1576">
        <f>J1576*Weighting!$W$16</f>
        <v>0</v>
      </c>
      <c r="M1576" s="14"/>
    </row>
    <row r="1577" spans="1:13" x14ac:dyDescent="0.25">
      <c r="A1577" s="32" t="str">
        <f>IF(Weighting!$P$17&gt;0,B1577,"")</f>
        <v/>
      </c>
      <c r="B1577" t="e">
        <f>Weighting!$C$17</f>
        <v>#DIV/0!</v>
      </c>
      <c r="C1577" t="e">
        <f>Weighting!$F$17</f>
        <v>#NUM!</v>
      </c>
      <c r="D1577" t="e">
        <f>IF(C1577=1,'Data Transformation'!$G$3+0.5*'Data Transformation'!$W$25,IF(C1578=1,D1578-'Data Transformation'!$W$25,FALSE))</f>
        <v>#NUM!</v>
      </c>
      <c r="E1577">
        <f t="array" ref="E1577">IF(ISLOGICAL(D1577),"",FREQUENCY(IF('Data Transformation'!$B$425:$B$8425='Bin Analysis'!$B1563,'Data Transformation'!$G$425:$G$8425),D1577))</f>
        <v>2001</v>
      </c>
      <c r="F1577">
        <f t="shared" si="195"/>
        <v>0</v>
      </c>
      <c r="G1577">
        <f>Weighting!$H$17</f>
        <v>0</v>
      </c>
      <c r="H1577">
        <f t="array" ref="H1577">FREQUENCY(IF('Data Transformation'!$B$4:$B$8425=B1563,'Data Transformation'!$G$4:$G$8425),'Bin Analysis'!$B1577)</f>
        <v>2073</v>
      </c>
      <c r="I1577">
        <f t="shared" si="196"/>
        <v>0</v>
      </c>
      <c r="J1577">
        <f t="shared" si="197"/>
        <v>0</v>
      </c>
      <c r="K1577">
        <f>J1577*Weighting!$W$17</f>
        <v>0</v>
      </c>
      <c r="M1577" s="14"/>
    </row>
    <row r="1578" spans="1:13" x14ac:dyDescent="0.25">
      <c r="A1578" s="32" t="str">
        <f>IF(Weighting!$P$18&gt;0,B1578,"")</f>
        <v/>
      </c>
      <c r="B1578" t="e">
        <f>Weighting!$C$18</f>
        <v>#DIV/0!</v>
      </c>
      <c r="C1578" t="e">
        <f>Weighting!$F$18</f>
        <v>#NUM!</v>
      </c>
      <c r="D1578" t="e">
        <f>IF(C1578=1,'Data Transformation'!$G$3+0.5*'Data Transformation'!$W$25,IF(C1579=1,D1579-'Data Transformation'!$W$25,FALSE))</f>
        <v>#NUM!</v>
      </c>
      <c r="E1578">
        <f t="array" ref="E1578">IF(ISLOGICAL(D1578),"",FREQUENCY(IF('Data Transformation'!$B$425:$B$8425='Bin Analysis'!$B1563,'Data Transformation'!$G$425:$G$8425),D1578))</f>
        <v>2001</v>
      </c>
      <c r="F1578">
        <f t="shared" si="195"/>
        <v>0</v>
      </c>
      <c r="G1578">
        <f>Weighting!$H$18</f>
        <v>0</v>
      </c>
      <c r="H1578">
        <f t="array" ref="H1578">FREQUENCY(IF('Data Transformation'!$B$4:$B$8425=B1563,'Data Transformation'!$G$4:$G$8425),'Bin Analysis'!$B1578)</f>
        <v>2073</v>
      </c>
      <c r="I1578">
        <f t="shared" si="196"/>
        <v>0</v>
      </c>
      <c r="J1578">
        <f t="shared" si="197"/>
        <v>0</v>
      </c>
      <c r="K1578">
        <f>J1578*Weighting!$W$18</f>
        <v>0</v>
      </c>
      <c r="M1578" s="14"/>
    </row>
    <row r="1579" spans="1:13" x14ac:dyDescent="0.25">
      <c r="A1579" s="32" t="str">
        <f>IF(Weighting!$P$19&gt;0,B1579,"")</f>
        <v/>
      </c>
      <c r="B1579" t="e">
        <f>Weighting!$C$19</f>
        <v>#DIV/0!</v>
      </c>
      <c r="C1579" t="e">
        <f>Weighting!$F$19</f>
        <v>#NUM!</v>
      </c>
      <c r="D1579" t="e">
        <f>IF(C1579=1,'Data Transformation'!$G$3+0.5*'Data Transformation'!$W$25,IF(C1580=1,D1580-'Data Transformation'!$W$25,FALSE))</f>
        <v>#NUM!</v>
      </c>
      <c r="E1579">
        <f t="array" ref="E1579">IF(ISLOGICAL(D1579),"",FREQUENCY(IF('Data Transformation'!$B$425:$B$8425='Bin Analysis'!$B1563,'Data Transformation'!$G$425:$G$8425),D1579))</f>
        <v>2001</v>
      </c>
      <c r="F1579">
        <f t="shared" si="195"/>
        <v>0</v>
      </c>
      <c r="G1579">
        <f>Weighting!$H$19</f>
        <v>0</v>
      </c>
      <c r="H1579">
        <f t="array" ref="H1579">FREQUENCY(IF('Data Transformation'!$B$4:$B$8425=B1563,'Data Transformation'!$G$4:$G$8425),'Bin Analysis'!$B1579)</f>
        <v>2073</v>
      </c>
      <c r="I1579">
        <f t="shared" si="196"/>
        <v>0</v>
      </c>
      <c r="J1579">
        <f t="shared" si="197"/>
        <v>0</v>
      </c>
      <c r="K1579">
        <f>J1579*Weighting!$W$19</f>
        <v>0</v>
      </c>
      <c r="M1579" s="14"/>
    </row>
    <row r="1580" spans="1:13" x14ac:dyDescent="0.25">
      <c r="A1580" s="32" t="str">
        <f>IF(Weighting!$P$20&gt;0,B1580,"")</f>
        <v/>
      </c>
      <c r="B1580" t="e">
        <f>Weighting!$C$20</f>
        <v>#DIV/0!</v>
      </c>
      <c r="C1580" t="e">
        <f>Weighting!$F$20</f>
        <v>#NUM!</v>
      </c>
      <c r="D1580" t="e">
        <f>IF(C1580=1,'Data Transformation'!$G$3+0.5*'Data Transformation'!$W$25,IF(C1581=1,D1581-'Data Transformation'!$W$25,FALSE))</f>
        <v>#NUM!</v>
      </c>
      <c r="E1580">
        <f t="array" ref="E1580">IF(ISLOGICAL(D1580),"",FREQUENCY(IF('Data Transformation'!$B$425:$B$8425='Bin Analysis'!$B1563,'Data Transformation'!$G$425:$G$8425),D1580))</f>
        <v>2001</v>
      </c>
      <c r="F1580">
        <f t="shared" si="195"/>
        <v>0</v>
      </c>
      <c r="G1580">
        <f>Weighting!$H$20</f>
        <v>0</v>
      </c>
      <c r="H1580">
        <f t="array" ref="H1580">FREQUENCY(IF('Data Transformation'!$B$4:$B$8425=B1563,'Data Transformation'!$G$4:$G$8425),'Bin Analysis'!$B1580)</f>
        <v>2073</v>
      </c>
      <c r="I1580">
        <f t="shared" si="196"/>
        <v>0</v>
      </c>
      <c r="J1580">
        <f t="shared" si="197"/>
        <v>0</v>
      </c>
      <c r="K1580">
        <f>J1580*Weighting!$W$20</f>
        <v>0</v>
      </c>
      <c r="M1580" s="14"/>
    </row>
    <row r="1581" spans="1:13" x14ac:dyDescent="0.25">
      <c r="A1581" s="32" t="str">
        <f>IF(Weighting!$P$21&gt;0,B1581,"")</f>
        <v/>
      </c>
      <c r="B1581" t="e">
        <f>Weighting!$C$21</f>
        <v>#DIV/0!</v>
      </c>
      <c r="C1581" t="e">
        <f>Weighting!$F$21</f>
        <v>#NUM!</v>
      </c>
      <c r="D1581" t="e">
        <f>IF(C1581=1,'Data Transformation'!$G$3+0.5*'Data Transformation'!$W$25,IF(C1582=1,D1582-'Data Transformation'!$W$25,FALSE))</f>
        <v>#NUM!</v>
      </c>
      <c r="E1581">
        <f t="array" ref="E1581">IF(ISLOGICAL(D1581),"",FREQUENCY(IF('Data Transformation'!$B$425:$B$8425='Bin Analysis'!$B1563,'Data Transformation'!$G$425:$G$8425),D1581))</f>
        <v>2001</v>
      </c>
      <c r="F1581">
        <f t="shared" si="195"/>
        <v>0</v>
      </c>
      <c r="G1581">
        <f>Weighting!$H$21</f>
        <v>0</v>
      </c>
      <c r="H1581">
        <f t="array" ref="H1581">FREQUENCY(IF('Data Transformation'!$B$4:$B$8425=B1563,'Data Transformation'!$G$4:$G$8425),'Bin Analysis'!$B1581)</f>
        <v>2073</v>
      </c>
      <c r="I1581">
        <f t="shared" si="196"/>
        <v>0</v>
      </c>
      <c r="J1581">
        <f t="shared" si="197"/>
        <v>0</v>
      </c>
      <c r="K1581">
        <f>J1581*Weighting!$W$21</f>
        <v>0</v>
      </c>
      <c r="M1581" s="14"/>
    </row>
    <row r="1582" spans="1:13" x14ac:dyDescent="0.25">
      <c r="A1582" s="32" t="str">
        <f>IF(Weighting!$P$22&gt;0,B1582,"")</f>
        <v/>
      </c>
      <c r="B1582" t="e">
        <f>Weighting!$C$22</f>
        <v>#DIV/0!</v>
      </c>
      <c r="C1582" t="e">
        <f>Weighting!$F$22</f>
        <v>#NUM!</v>
      </c>
      <c r="D1582" t="e">
        <f>IF(C1582=1,'Data Transformation'!$G$3+0.5*'Data Transformation'!$W$25,IF(C1583=1,D1583-'Data Transformation'!$W$25,FALSE))</f>
        <v>#NUM!</v>
      </c>
      <c r="E1582">
        <f t="array" ref="E1582">IF(ISLOGICAL(D1582),"",FREQUENCY(IF('Data Transformation'!$B$425:$B$8425='Bin Analysis'!$B1563,'Data Transformation'!$G$425:$G$8425),D1582))</f>
        <v>2001</v>
      </c>
      <c r="F1582">
        <f t="shared" si="195"/>
        <v>0</v>
      </c>
      <c r="G1582">
        <f>Weighting!$H$22</f>
        <v>0</v>
      </c>
      <c r="H1582">
        <f t="array" ref="H1582">FREQUENCY(IF('Data Transformation'!$B$4:$B$8425=B1563,'Data Transformation'!$G$4:$G$8425),'Bin Analysis'!$B1582)</f>
        <v>2073</v>
      </c>
      <c r="I1582">
        <f t="shared" si="196"/>
        <v>0</v>
      </c>
      <c r="J1582">
        <f t="shared" si="197"/>
        <v>0</v>
      </c>
      <c r="K1582">
        <f>J1582*Weighting!$W$22</f>
        <v>0</v>
      </c>
      <c r="M1582" s="14"/>
    </row>
    <row r="1583" spans="1:13" x14ac:dyDescent="0.25">
      <c r="A1583" s="32" t="str">
        <f>IF(Weighting!$P$23&gt;0,B1583,"")</f>
        <v/>
      </c>
      <c r="B1583" t="e">
        <f>Weighting!$C$23</f>
        <v>#DIV/0!</v>
      </c>
      <c r="C1583" t="e">
        <f>Weighting!$F$23</f>
        <v>#NUM!</v>
      </c>
      <c r="D1583" t="e">
        <f>IF(C1583=1,'Data Transformation'!$G$3+0.5*'Data Transformation'!$W$25,IF(C1584=1,D1584-'Data Transformation'!$W$25,FALSE))</f>
        <v>#NUM!</v>
      </c>
      <c r="E1583">
        <f t="array" ref="E1583">IF(ISLOGICAL(D1583),"",FREQUENCY(IF('Data Transformation'!$B$425:$B$8425='Bin Analysis'!$B1563,'Data Transformation'!$G$425:$G$8425),D1583))</f>
        <v>2001</v>
      </c>
      <c r="F1583">
        <f t="shared" si="195"/>
        <v>0</v>
      </c>
      <c r="G1583">
        <f>Weighting!$H$23</f>
        <v>0</v>
      </c>
      <c r="H1583">
        <f t="array" ref="H1583">FREQUENCY(IF('Data Transformation'!$B$4:$B$8425=B1563,'Data Transformation'!$G$4:$G$8425),'Bin Analysis'!$B1583)</f>
        <v>2073</v>
      </c>
      <c r="I1583">
        <f t="shared" si="196"/>
        <v>0</v>
      </c>
      <c r="J1583">
        <f t="shared" si="197"/>
        <v>0</v>
      </c>
      <c r="K1583">
        <f>J1583*Weighting!$W$23</f>
        <v>0</v>
      </c>
      <c r="M1583" s="14"/>
    </row>
    <row r="1584" spans="1:13" x14ac:dyDescent="0.25">
      <c r="A1584" s="32" t="str">
        <f>IF(Weighting!$P$24&gt;0,B1584,"")</f>
        <v/>
      </c>
      <c r="B1584" t="e">
        <f>Weighting!$C$24</f>
        <v>#DIV/0!</v>
      </c>
      <c r="C1584" t="e">
        <f>Weighting!$F$24</f>
        <v>#NUM!</v>
      </c>
      <c r="D1584" t="e">
        <f>IF(C1584=1,'Data Transformation'!$G$3+0.5*'Data Transformation'!$W$25,IF(C1585=1,D1585-'Data Transformation'!$W$25,FALSE))</f>
        <v>#NUM!</v>
      </c>
      <c r="E1584">
        <f t="array" ref="E1584">IF(ISLOGICAL(D1584),"",FREQUENCY(IF('Data Transformation'!$B$425:$B$8425='Bin Analysis'!$B1563,'Data Transformation'!$G$425:$G$8425),D1584))</f>
        <v>2001</v>
      </c>
      <c r="F1584">
        <f t="shared" si="195"/>
        <v>0</v>
      </c>
      <c r="G1584">
        <f>Weighting!$H$24</f>
        <v>0</v>
      </c>
      <c r="H1584">
        <f t="array" ref="H1584">FREQUENCY(IF('Data Transformation'!$B$4:$B$8425=B1563,'Data Transformation'!$G$4:$G$8425),'Bin Analysis'!$B1584)</f>
        <v>2073</v>
      </c>
      <c r="I1584">
        <f t="shared" si="196"/>
        <v>0</v>
      </c>
      <c r="J1584">
        <f t="shared" si="197"/>
        <v>0</v>
      </c>
      <c r="K1584">
        <f>J1584*Weighting!$W$24</f>
        <v>0</v>
      </c>
      <c r="M1584" s="14"/>
    </row>
    <row r="1585" spans="1:25" x14ac:dyDescent="0.25">
      <c r="A1585" s="32" t="str">
        <f>IF(Weighting!$P$25&gt;0,B1585,"")</f>
        <v/>
      </c>
      <c r="B1585" t="e">
        <f>Weighting!$C$25</f>
        <v>#DIV/0!</v>
      </c>
      <c r="C1585" t="e">
        <f>Weighting!$F$25</f>
        <v>#NUM!</v>
      </c>
      <c r="D1585" t="e">
        <f>IF(C1585=1,'Data Transformation'!$G$3+0.5*'Data Transformation'!$W$25,IF(C1586=1,D1586-'Data Transformation'!$W$25,FALSE))</f>
        <v>#NUM!</v>
      </c>
      <c r="E1585">
        <f t="array" ref="E1585">IF(ISLOGICAL(D1585),"",FREQUENCY(IF('Data Transformation'!$B$425:$B$8425='Bin Analysis'!$B1563,'Data Transformation'!$G$425:$G$8425),D1585))</f>
        <v>2001</v>
      </c>
      <c r="F1585">
        <f t="shared" si="195"/>
        <v>0</v>
      </c>
      <c r="G1585">
        <f>Weighting!$H$25</f>
        <v>0</v>
      </c>
      <c r="H1585">
        <f t="array" ref="H1585">FREQUENCY(IF('Data Transformation'!$B$4:$B$8425=B1563,'Data Transformation'!$G$4:$G$8425),'Bin Analysis'!$B1585)</f>
        <v>2073</v>
      </c>
      <c r="I1585">
        <f t="shared" si="196"/>
        <v>0</v>
      </c>
      <c r="J1585">
        <f t="shared" si="197"/>
        <v>0</v>
      </c>
      <c r="K1585">
        <f>J1585*Weighting!$W$25</f>
        <v>0</v>
      </c>
      <c r="M1585" s="14"/>
    </row>
    <row r="1586" spans="1:25" x14ac:dyDescent="0.25">
      <c r="O1586"/>
      <c r="P1586"/>
      <c r="Q1586"/>
      <c r="R1586"/>
    </row>
    <row r="1587" spans="1:25" ht="23.25" x14ac:dyDescent="0.35">
      <c r="A1587" s="21" t="s">
        <v>0</v>
      </c>
      <c r="B1587" s="21" t="str">
        <f>IFERROR(VLOOKUP(C1587,'Data Transformation'!$L$6:$M$426,2,FALSE),"")</f>
        <v/>
      </c>
      <c r="C1587" s="21">
        <f>C1563+1</f>
        <v>66</v>
      </c>
      <c r="D1587" s="21"/>
      <c r="E1587" s="21"/>
      <c r="F1587" s="21"/>
      <c r="G1587" s="21"/>
      <c r="H1587" s="22"/>
      <c r="I1587" s="22"/>
      <c r="J1587" s="22"/>
      <c r="K1587" s="21"/>
      <c r="L1587" s="21" t="str">
        <f>B1587</f>
        <v/>
      </c>
      <c r="M1587" s="23" t="e">
        <f>INDEX('Data Transformation'!$O$4:$O$424,MATCH($B1587,'Data Transformation'!$M$4:$M$424,0),MATCH($M$2,'Data Transformation'!$O$3,0))</f>
        <v>#N/A</v>
      </c>
      <c r="N1587" s="27" t="e">
        <f>IF('Input and Summary Results'!$J$16="minimum",'Bin Analysis'!X1588/(M1587-1),'Bin Analysis'!Y1587/('Bin Analysis'!M1587-1))</f>
        <v>#N/A</v>
      </c>
      <c r="O1587" s="27" t="e">
        <f>IF(M1587=FALSE,NA(),(VLOOKUP(1,C1590:K1609,4,FALSE))/(M1587-1))</f>
        <v>#N/A</v>
      </c>
      <c r="P1587" s="27" t="e">
        <f>IF(M1587=FALSE,NA(),SUM(J1590:J1609)/Weighting!$S$5)</f>
        <v>#N/A</v>
      </c>
      <c r="Q1587" s="27" t="e">
        <f>IF(M1587=FALSE,NA(),SUM(K1590:K1609)/Weighting!$S$6)</f>
        <v>#N/A</v>
      </c>
      <c r="R1587" s="27" t="e">
        <f>IF(M1587=FALSE,NA(),(VLOOKUP(1,G1590:K1609,3,FALSE))/(M1587-1))</f>
        <v>#N/A</v>
      </c>
      <c r="S1587" s="22" t="e">
        <f>IF(M1587=FALSE,NA(),IF(SUM(J1590:J1609)=2,"yes","no"))</f>
        <v>#N/A</v>
      </c>
      <c r="X1587" s="2" cm="2">
        <f t="array" ref="X1587:X1588">FREQUENCY(IF('Data Transformation'!$B$425:$B$6424='Bin Analysis'!L1587,'Data Transformation'!$G$425:$G$6424),'Data Transformation'!$U$11)</f>
        <v>0</v>
      </c>
      <c r="Y1587" s="2" cm="2">
        <f t="array" ref="Y1587:Y1588">FREQUENCY(IF('Data Transformation'!$B$425:$B$6424='Bin Analysis'!L1587,'Data Transformation'!$G$425:$G$6424),'Data Transformation'!$U$12)</f>
        <v>0</v>
      </c>
    </row>
    <row r="1588" spans="1:25" x14ac:dyDescent="0.25">
      <c r="A1588" s="14" t="s">
        <v>67</v>
      </c>
      <c r="B1588" t="s">
        <v>47</v>
      </c>
      <c r="C1588" t="s">
        <v>5</v>
      </c>
      <c r="D1588" t="s">
        <v>100</v>
      </c>
      <c r="E1588" t="s">
        <v>101</v>
      </c>
      <c r="F1588" t="s">
        <v>102</v>
      </c>
      <c r="G1588" t="s">
        <v>70</v>
      </c>
      <c r="H1588" t="s">
        <v>31</v>
      </c>
      <c r="I1588" t="s">
        <v>32</v>
      </c>
      <c r="J1588" t="s">
        <v>46</v>
      </c>
      <c r="K1588" s="14" t="s">
        <v>45</v>
      </c>
      <c r="M1588" s="14"/>
      <c r="X1588" s="2">
        <v>0</v>
      </c>
      <c r="Y1588" s="2">
        <v>0</v>
      </c>
    </row>
    <row r="1589" spans="1:25" x14ac:dyDescent="0.25">
      <c r="A1589" s="32"/>
      <c r="D1589" t="e">
        <f>IF(C1589=1,'Data Transformation'!$G$3+0.5*'Data Transformation'!$W$25,IF(C1590=1,D1590-'Data Transformation'!$W$25,FALSE))</f>
        <v>#NUM!</v>
      </c>
      <c r="E1589">
        <f t="array" ref="E1589">IF(ISLOGICAL(D1589),"",FREQUENCY(IF('Data Transformation'!$B$425:$B$8425='Bin Analysis'!$B1587,'Data Transformation'!$G$425:$G$8425),D1589))</f>
        <v>2001</v>
      </c>
      <c r="F1589" t="e">
        <f>IF(ISLOGICAL(D1589),"",E1589-E1588)</f>
        <v>#VALUE!</v>
      </c>
      <c r="M1589" s="14"/>
    </row>
    <row r="1590" spans="1:25" x14ac:dyDescent="0.25">
      <c r="A1590" s="32" t="e">
        <f>IF(Weighting!$P$6&gt;0,B1590,"")</f>
        <v>#NUM!</v>
      </c>
      <c r="B1590" t="e">
        <f>Weighting!$C$6</f>
        <v>#DIV/0!</v>
      </c>
      <c r="C1590" t="e">
        <f>Weighting!$F$6</f>
        <v>#NUM!</v>
      </c>
      <c r="D1590" t="e">
        <f>IF(C1590=1,'Data Transformation'!$G$3+0.5*'Data Transformation'!$W$25,IF(C1591=1,D1591-'Data Transformation'!$W$25,FALSE))</f>
        <v>#NUM!</v>
      </c>
      <c r="E1590">
        <f t="array" ref="E1590">IF(ISLOGICAL(D1590),"",FREQUENCY(IF('Data Transformation'!$B$425:$B$8425='Bin Analysis'!$B1587,'Data Transformation'!$G$425:$G$8425),D1590))</f>
        <v>2001</v>
      </c>
      <c r="F1590">
        <f>IF(ISLOGICAL(D1590),"",E1590-E1589)</f>
        <v>0</v>
      </c>
      <c r="G1590">
        <f>Weighting!$H$6</f>
        <v>1</v>
      </c>
      <c r="H1590">
        <f t="array" ref="H1590">FREQUENCY(IF('Data Transformation'!$B$4:$B$8425=B1587,'Data Transformation'!$G$4:$G$8425),'Bin Analysis'!$B1590)</f>
        <v>2073</v>
      </c>
      <c r="I1590">
        <f>H1590-H1589</f>
        <v>2073</v>
      </c>
      <c r="J1590">
        <f>IF(I1590=0,0,1)</f>
        <v>1</v>
      </c>
      <c r="K1590" t="e">
        <f>J1590*Weighting!$W$6</f>
        <v>#NUM!</v>
      </c>
      <c r="M1590" s="14"/>
    </row>
    <row r="1591" spans="1:25" x14ac:dyDescent="0.25">
      <c r="A1591" s="32" t="str">
        <f>IF(Weighting!$P$7&gt;0,B1591,"")</f>
        <v/>
      </c>
      <c r="B1591" t="e">
        <f>Weighting!$C$7</f>
        <v>#DIV/0!</v>
      </c>
      <c r="C1591" t="e">
        <f>Weighting!$F$7</f>
        <v>#NUM!</v>
      </c>
      <c r="D1591" t="e">
        <f>IF(C1591=1,'Data Transformation'!$G$3+0.5*'Data Transformation'!$W$25,IF(C1592=1,D1592-'Data Transformation'!$W$25,FALSE))</f>
        <v>#NUM!</v>
      </c>
      <c r="E1591">
        <f t="array" ref="E1591">IF(ISLOGICAL(D1591),"",FREQUENCY(IF('Data Transformation'!$B$425:$B$8425='Bin Analysis'!$B1587,'Data Transformation'!$G$425:$G$8425),D1591))</f>
        <v>2001</v>
      </c>
      <c r="F1591">
        <f t="shared" ref="F1591:F1609" si="198">IF(ISLOGICAL(D1591),"",E1591-E1590)</f>
        <v>0</v>
      </c>
      <c r="G1591">
        <f>Weighting!$H$7</f>
        <v>0</v>
      </c>
      <c r="H1591">
        <f t="array" ref="H1591">FREQUENCY(IF('Data Transformation'!$B$4:$B$8425=B1587,'Data Transformation'!$G$4:$G$8425),'Bin Analysis'!$B1591)</f>
        <v>2073</v>
      </c>
      <c r="I1591">
        <f t="shared" ref="I1591:I1609" si="199">H1591-H1590</f>
        <v>0</v>
      </c>
      <c r="J1591">
        <f>IF(I1591=0,0,1)</f>
        <v>0</v>
      </c>
      <c r="K1591">
        <f>J1591*Weighting!$W$7</f>
        <v>0</v>
      </c>
      <c r="M1591" s="14"/>
    </row>
    <row r="1592" spans="1:25" x14ac:dyDescent="0.25">
      <c r="A1592" s="32" t="str">
        <f>IF(Weighting!$P$8&gt;0,B1592,"")</f>
        <v/>
      </c>
      <c r="B1592" t="e">
        <f>Weighting!$C$8</f>
        <v>#DIV/0!</v>
      </c>
      <c r="C1592" t="e">
        <f>Weighting!$F$8</f>
        <v>#NUM!</v>
      </c>
      <c r="D1592" t="e">
        <f>IF(C1592=1,'Data Transformation'!$G$3+0.5*'Data Transformation'!$W$25,IF(C1593=1,D1593-'Data Transformation'!$W$25,FALSE))</f>
        <v>#NUM!</v>
      </c>
      <c r="E1592">
        <f t="array" ref="E1592">IF(ISLOGICAL(D1592),"",FREQUENCY(IF('Data Transformation'!$B$425:$B$8425='Bin Analysis'!$B1587,'Data Transformation'!$G$425:$G$8425),D1592))</f>
        <v>2001</v>
      </c>
      <c r="F1592">
        <f t="shared" si="198"/>
        <v>0</v>
      </c>
      <c r="G1592">
        <f>Weighting!$H$8</f>
        <v>0</v>
      </c>
      <c r="H1592">
        <f t="array" ref="H1592">FREQUENCY(IF('Data Transformation'!$B$4:$B$8425=B1587,'Data Transformation'!$G$4:$G$8425),'Bin Analysis'!$B1592)</f>
        <v>2073</v>
      </c>
      <c r="I1592">
        <f t="shared" si="199"/>
        <v>0</v>
      </c>
      <c r="J1592">
        <f t="shared" ref="J1592:J1609" si="200">IF(I1592=0,0,1)</f>
        <v>0</v>
      </c>
      <c r="K1592">
        <f>J1592*Weighting!$W$8</f>
        <v>0</v>
      </c>
      <c r="M1592" s="14"/>
    </row>
    <row r="1593" spans="1:25" x14ac:dyDescent="0.25">
      <c r="A1593" s="32" t="str">
        <f>IF(Weighting!$P$9&gt;0,B1593,"")</f>
        <v/>
      </c>
      <c r="B1593" s="50" t="e">
        <f>Weighting!$C$9</f>
        <v>#DIV/0!</v>
      </c>
      <c r="C1593" t="e">
        <f>Weighting!$F$9</f>
        <v>#NUM!</v>
      </c>
      <c r="D1593" t="e">
        <f>IF(C1593=1,'Data Transformation'!$G$3+0.5*'Data Transformation'!$W$25,IF(C1594=1,D1594-'Data Transformation'!$W$25,FALSE))</f>
        <v>#NUM!</v>
      </c>
      <c r="E1593">
        <f t="array" ref="E1593">IF(ISLOGICAL(D1593),"",FREQUENCY(IF('Data Transformation'!$B$425:$B$8425='Bin Analysis'!$B1587,'Data Transformation'!$G$425:$G$8425),D1593))</f>
        <v>2001</v>
      </c>
      <c r="F1593">
        <f t="shared" si="198"/>
        <v>0</v>
      </c>
      <c r="G1593">
        <f>Weighting!$H$9</f>
        <v>0</v>
      </c>
      <c r="H1593">
        <f t="array" ref="H1593">FREQUENCY(IF('Data Transformation'!$B$4:$B$8425=B1587,'Data Transformation'!$G$4:$G$8425),'Bin Analysis'!$B1593)</f>
        <v>2073</v>
      </c>
      <c r="I1593">
        <f t="shared" si="199"/>
        <v>0</v>
      </c>
      <c r="J1593">
        <f t="shared" si="200"/>
        <v>0</v>
      </c>
      <c r="K1593">
        <f>J1593*Weighting!$W$9</f>
        <v>0</v>
      </c>
      <c r="M1593" s="14"/>
    </row>
    <row r="1594" spans="1:25" x14ac:dyDescent="0.25">
      <c r="A1594" s="32" t="str">
        <f>IF(Weighting!$P$10&gt;0,B1594,"")</f>
        <v/>
      </c>
      <c r="B1594" t="e">
        <f>Weighting!$C$10</f>
        <v>#DIV/0!</v>
      </c>
      <c r="C1594" t="e">
        <f>Weighting!$F$10</f>
        <v>#NUM!</v>
      </c>
      <c r="D1594" t="e">
        <f>IF(C1594=1,'Data Transformation'!$G$3+0.5*'Data Transformation'!$W$25,IF(C1595=1,D1595-'Data Transformation'!$W$25,FALSE))</f>
        <v>#NUM!</v>
      </c>
      <c r="E1594">
        <f t="array" ref="E1594">IF(ISLOGICAL(D1594),"",FREQUENCY(IF('Data Transformation'!$B$425:$B$8425='Bin Analysis'!$B1587,'Data Transformation'!$G$425:$G$8425),D1594))</f>
        <v>2001</v>
      </c>
      <c r="F1594">
        <f t="shared" si="198"/>
        <v>0</v>
      </c>
      <c r="G1594">
        <f>Weighting!$H$10</f>
        <v>0</v>
      </c>
      <c r="H1594">
        <f t="array" ref="H1594">FREQUENCY(IF('Data Transformation'!$B$4:$B$8425=B1587,'Data Transformation'!$G$4:$G$8425),'Bin Analysis'!$B1594)</f>
        <v>2073</v>
      </c>
      <c r="I1594">
        <f t="shared" si="199"/>
        <v>0</v>
      </c>
      <c r="J1594">
        <f t="shared" si="200"/>
        <v>0</v>
      </c>
      <c r="K1594">
        <f>J1594*Weighting!$W$10</f>
        <v>0</v>
      </c>
      <c r="M1594" s="14"/>
    </row>
    <row r="1595" spans="1:25" x14ac:dyDescent="0.25">
      <c r="A1595" s="32" t="str">
        <f>IF(Weighting!$P$11&gt;0,B1595,"")</f>
        <v/>
      </c>
      <c r="B1595" t="e">
        <f>Weighting!$C$11</f>
        <v>#DIV/0!</v>
      </c>
      <c r="C1595" t="e">
        <f>Weighting!$F$11</f>
        <v>#NUM!</v>
      </c>
      <c r="D1595" t="e">
        <f>IF(C1595=1,'Data Transformation'!$G$3+0.5*'Data Transformation'!$W$25,IF(C1596=1,D1596-'Data Transformation'!$W$25,FALSE))</f>
        <v>#NUM!</v>
      </c>
      <c r="E1595">
        <f t="array" ref="E1595">IF(ISLOGICAL(D1595),"",FREQUENCY(IF('Data Transformation'!$B$425:$B$8425='Bin Analysis'!$B1587,'Data Transformation'!$G$425:$G$8425),D1595))</f>
        <v>2001</v>
      </c>
      <c r="F1595">
        <f t="shared" si="198"/>
        <v>0</v>
      </c>
      <c r="G1595">
        <f>Weighting!$H$11</f>
        <v>0</v>
      </c>
      <c r="H1595">
        <f t="array" ref="H1595">FREQUENCY(IF('Data Transformation'!$B$4:$B$8425=B1587,'Data Transformation'!$G$4:$G$8425),'Bin Analysis'!$B1595)</f>
        <v>2073</v>
      </c>
      <c r="I1595">
        <f t="shared" si="199"/>
        <v>0</v>
      </c>
      <c r="J1595">
        <f t="shared" si="200"/>
        <v>0</v>
      </c>
      <c r="K1595">
        <f>J1595*Weighting!$W$11</f>
        <v>0</v>
      </c>
      <c r="M1595" s="14"/>
    </row>
    <row r="1596" spans="1:25" x14ac:dyDescent="0.25">
      <c r="A1596" s="32" t="str">
        <f>IF(Weighting!$P$12&gt;0,B1596,"")</f>
        <v/>
      </c>
      <c r="B1596" t="e">
        <f>Weighting!$C$12</f>
        <v>#DIV/0!</v>
      </c>
      <c r="C1596" t="e">
        <f>Weighting!$F$12</f>
        <v>#NUM!</v>
      </c>
      <c r="D1596" t="e">
        <f>IF(C1596=1,'Data Transformation'!$G$3+0.5*'Data Transformation'!$W$25,IF(C1597=1,D1597-'Data Transformation'!$W$25,FALSE))</f>
        <v>#NUM!</v>
      </c>
      <c r="E1596">
        <f t="array" ref="E1596">IF(ISLOGICAL(D1596),"",FREQUENCY(IF('Data Transformation'!$B$425:$B$8425='Bin Analysis'!$B1587,'Data Transformation'!$G$425:$G$8425),D1596))</f>
        <v>2001</v>
      </c>
      <c r="F1596">
        <f t="shared" si="198"/>
        <v>0</v>
      </c>
      <c r="G1596">
        <f>Weighting!$H$12</f>
        <v>0</v>
      </c>
      <c r="H1596">
        <f t="array" ref="H1596">FREQUENCY(IF('Data Transformation'!$B$4:$B$8425=B1587,'Data Transformation'!$G$4:$G$8425),'Bin Analysis'!$B1596)</f>
        <v>2073</v>
      </c>
      <c r="I1596">
        <f t="shared" si="199"/>
        <v>0</v>
      </c>
      <c r="J1596">
        <f t="shared" si="200"/>
        <v>0</v>
      </c>
      <c r="K1596">
        <f>J1596*Weighting!$W$12</f>
        <v>0</v>
      </c>
      <c r="M1596" s="14"/>
    </row>
    <row r="1597" spans="1:25" x14ac:dyDescent="0.25">
      <c r="A1597" s="32" t="str">
        <f>IF(Weighting!$P$13&gt;0,B1597,"")</f>
        <v/>
      </c>
      <c r="B1597" t="e">
        <f>Weighting!$C$13</f>
        <v>#DIV/0!</v>
      </c>
      <c r="C1597" t="e">
        <f>Weighting!$F$13</f>
        <v>#NUM!</v>
      </c>
      <c r="D1597" t="e">
        <f>IF(C1597=1,'Data Transformation'!$G$3+0.5*'Data Transformation'!$W$25,IF(C1598=1,D1598-'Data Transformation'!$W$25,FALSE))</f>
        <v>#NUM!</v>
      </c>
      <c r="E1597">
        <f t="array" ref="E1597">IF(ISLOGICAL(D1597),"",FREQUENCY(IF('Data Transformation'!$B$425:$B$8425='Bin Analysis'!$B1587,'Data Transformation'!$G$425:$G$8425),D1597))</f>
        <v>2001</v>
      </c>
      <c r="F1597">
        <f t="shared" si="198"/>
        <v>0</v>
      </c>
      <c r="G1597">
        <f>Weighting!$H$13</f>
        <v>0</v>
      </c>
      <c r="H1597">
        <f t="array" ref="H1597">FREQUENCY(IF('Data Transformation'!$B$4:$B$8425=B1587,'Data Transformation'!$G$4:$G$8425),'Bin Analysis'!$B1597)</f>
        <v>2073</v>
      </c>
      <c r="I1597">
        <f t="shared" si="199"/>
        <v>0</v>
      </c>
      <c r="J1597">
        <f t="shared" si="200"/>
        <v>0</v>
      </c>
      <c r="K1597">
        <f>J1597*Weighting!$W$13</f>
        <v>0</v>
      </c>
      <c r="M1597" s="14"/>
    </row>
    <row r="1598" spans="1:25" x14ac:dyDescent="0.25">
      <c r="A1598" s="32" t="str">
        <f>IF(Weighting!$P$14&gt;0,B1598,"")</f>
        <v/>
      </c>
      <c r="B1598" t="e">
        <f>Weighting!$C$14</f>
        <v>#DIV/0!</v>
      </c>
      <c r="C1598" t="e">
        <f>Weighting!$F$14</f>
        <v>#NUM!</v>
      </c>
      <c r="D1598" t="e">
        <f>IF(C1598=1,'Data Transformation'!$G$3+0.5*'Data Transformation'!$W$25,IF(C1599=1,D1599-'Data Transformation'!$W$25,FALSE))</f>
        <v>#NUM!</v>
      </c>
      <c r="E1598">
        <f t="array" ref="E1598">IF(ISLOGICAL(D1598),"",FREQUENCY(IF('Data Transformation'!$B$425:$B$8425='Bin Analysis'!$B1587,'Data Transformation'!$G$425:$G$8425),D1598))</f>
        <v>2001</v>
      </c>
      <c r="F1598">
        <f t="shared" si="198"/>
        <v>0</v>
      </c>
      <c r="G1598">
        <f>Weighting!$H$14</f>
        <v>0</v>
      </c>
      <c r="H1598">
        <f t="array" ref="H1598">FREQUENCY(IF('Data Transformation'!$B$4:$B$8425=B1587,'Data Transformation'!$G$4:$G$8425),'Bin Analysis'!$B1598)</f>
        <v>2073</v>
      </c>
      <c r="I1598">
        <f t="shared" si="199"/>
        <v>0</v>
      </c>
      <c r="J1598">
        <f t="shared" si="200"/>
        <v>0</v>
      </c>
      <c r="K1598">
        <f>J1598*Weighting!$W$14</f>
        <v>0</v>
      </c>
      <c r="M1598" s="14"/>
    </row>
    <row r="1599" spans="1:25" x14ac:dyDescent="0.25">
      <c r="A1599" s="32" t="str">
        <f>IF(Weighting!$P$15&gt;0,B1599,"")</f>
        <v/>
      </c>
      <c r="B1599" t="e">
        <f>Weighting!$C$15</f>
        <v>#DIV/0!</v>
      </c>
      <c r="C1599" t="e">
        <f>Weighting!$F$15</f>
        <v>#NUM!</v>
      </c>
      <c r="D1599" t="e">
        <f>IF(C1599=1,'Data Transformation'!$G$3+0.5*'Data Transformation'!$W$25,IF(C1600=1,D1600-'Data Transformation'!$W$25,FALSE))</f>
        <v>#NUM!</v>
      </c>
      <c r="E1599">
        <f t="array" ref="E1599">IF(ISLOGICAL(D1599),"",FREQUENCY(IF('Data Transformation'!$B$425:$B$8425='Bin Analysis'!$B1587,'Data Transformation'!$G$425:$G$8425),D1599))</f>
        <v>2001</v>
      </c>
      <c r="F1599">
        <f t="shared" si="198"/>
        <v>0</v>
      </c>
      <c r="G1599">
        <f>Weighting!$H$15</f>
        <v>0</v>
      </c>
      <c r="H1599">
        <f t="array" ref="H1599">FREQUENCY(IF('Data Transformation'!$B$4:$B$8425=B1587,'Data Transformation'!$G$4:$G$8425),'Bin Analysis'!$B1599)</f>
        <v>2073</v>
      </c>
      <c r="I1599">
        <f t="shared" si="199"/>
        <v>0</v>
      </c>
      <c r="J1599">
        <f t="shared" si="200"/>
        <v>0</v>
      </c>
      <c r="K1599">
        <f>J1599*Weighting!$W$15</f>
        <v>0</v>
      </c>
      <c r="M1599" s="14"/>
    </row>
    <row r="1600" spans="1:25" x14ac:dyDescent="0.25">
      <c r="A1600" s="32" t="str">
        <f>IF(Weighting!$P$16&gt;0,B1600,"")</f>
        <v/>
      </c>
      <c r="B1600" t="e">
        <f>Weighting!$C$16</f>
        <v>#DIV/0!</v>
      </c>
      <c r="C1600" t="e">
        <f>Weighting!$F$16</f>
        <v>#NUM!</v>
      </c>
      <c r="D1600" t="e">
        <f>IF(C1600=1,'Data Transformation'!$G$3+0.5*'Data Transformation'!$W$25,IF(C1601=1,D1601-'Data Transformation'!$W$25,FALSE))</f>
        <v>#NUM!</v>
      </c>
      <c r="E1600">
        <f t="array" ref="E1600">IF(ISLOGICAL(D1600),"",FREQUENCY(IF('Data Transformation'!$B$425:$B$8425='Bin Analysis'!$B1587,'Data Transformation'!$G$425:$G$8425),D1600))</f>
        <v>2001</v>
      </c>
      <c r="F1600">
        <f t="shared" si="198"/>
        <v>0</v>
      </c>
      <c r="G1600">
        <f>Weighting!$H$16</f>
        <v>0</v>
      </c>
      <c r="H1600">
        <f t="array" ref="H1600">FREQUENCY(IF('Data Transformation'!$B$4:$B$8425=B1587,'Data Transformation'!$G$4:$G$8425),'Bin Analysis'!$B1600)</f>
        <v>2073</v>
      </c>
      <c r="I1600">
        <f t="shared" si="199"/>
        <v>0</v>
      </c>
      <c r="J1600">
        <f t="shared" si="200"/>
        <v>0</v>
      </c>
      <c r="K1600">
        <f>J1600*Weighting!$W$16</f>
        <v>0</v>
      </c>
      <c r="M1600" s="14"/>
    </row>
    <row r="1601" spans="1:25" x14ac:dyDescent="0.25">
      <c r="A1601" s="32" t="str">
        <f>IF(Weighting!$P$17&gt;0,B1601,"")</f>
        <v/>
      </c>
      <c r="B1601" t="e">
        <f>Weighting!$C$17</f>
        <v>#DIV/0!</v>
      </c>
      <c r="C1601" t="e">
        <f>Weighting!$F$17</f>
        <v>#NUM!</v>
      </c>
      <c r="D1601" t="e">
        <f>IF(C1601=1,'Data Transformation'!$G$3+0.5*'Data Transformation'!$W$25,IF(C1602=1,D1602-'Data Transformation'!$W$25,FALSE))</f>
        <v>#NUM!</v>
      </c>
      <c r="E1601">
        <f t="array" ref="E1601">IF(ISLOGICAL(D1601),"",FREQUENCY(IF('Data Transformation'!$B$425:$B$8425='Bin Analysis'!$B1587,'Data Transformation'!$G$425:$G$8425),D1601))</f>
        <v>2001</v>
      </c>
      <c r="F1601">
        <f t="shared" si="198"/>
        <v>0</v>
      </c>
      <c r="G1601">
        <f>Weighting!$H$17</f>
        <v>0</v>
      </c>
      <c r="H1601">
        <f t="array" ref="H1601">FREQUENCY(IF('Data Transformation'!$B$4:$B$8425=B1587,'Data Transformation'!$G$4:$G$8425),'Bin Analysis'!$B1601)</f>
        <v>2073</v>
      </c>
      <c r="I1601">
        <f t="shared" si="199"/>
        <v>0</v>
      </c>
      <c r="J1601">
        <f t="shared" si="200"/>
        <v>0</v>
      </c>
      <c r="K1601">
        <f>J1601*Weighting!$W$17</f>
        <v>0</v>
      </c>
      <c r="M1601" s="14"/>
    </row>
    <row r="1602" spans="1:25" x14ac:dyDescent="0.25">
      <c r="A1602" s="32" t="str">
        <f>IF(Weighting!$P$18&gt;0,B1602,"")</f>
        <v/>
      </c>
      <c r="B1602" t="e">
        <f>Weighting!$C$18</f>
        <v>#DIV/0!</v>
      </c>
      <c r="C1602" t="e">
        <f>Weighting!$F$18</f>
        <v>#NUM!</v>
      </c>
      <c r="D1602" t="e">
        <f>IF(C1602=1,'Data Transformation'!$G$3+0.5*'Data Transformation'!$W$25,IF(C1603=1,D1603-'Data Transformation'!$W$25,FALSE))</f>
        <v>#NUM!</v>
      </c>
      <c r="E1602">
        <f t="array" ref="E1602">IF(ISLOGICAL(D1602),"",FREQUENCY(IF('Data Transformation'!$B$425:$B$8425='Bin Analysis'!$B1587,'Data Transformation'!$G$425:$G$8425),D1602))</f>
        <v>2001</v>
      </c>
      <c r="F1602">
        <f t="shared" si="198"/>
        <v>0</v>
      </c>
      <c r="G1602">
        <f>Weighting!$H$18</f>
        <v>0</v>
      </c>
      <c r="H1602">
        <f t="array" ref="H1602">FREQUENCY(IF('Data Transformation'!$B$4:$B$8425=B1587,'Data Transformation'!$G$4:$G$8425),'Bin Analysis'!$B1602)</f>
        <v>2073</v>
      </c>
      <c r="I1602">
        <f t="shared" si="199"/>
        <v>0</v>
      </c>
      <c r="J1602">
        <f t="shared" si="200"/>
        <v>0</v>
      </c>
      <c r="K1602">
        <f>J1602*Weighting!$W$18</f>
        <v>0</v>
      </c>
      <c r="M1602" s="14"/>
    </row>
    <row r="1603" spans="1:25" x14ac:dyDescent="0.25">
      <c r="A1603" s="32" t="str">
        <f>IF(Weighting!$P$19&gt;0,B1603,"")</f>
        <v/>
      </c>
      <c r="B1603" t="e">
        <f>Weighting!$C$19</f>
        <v>#DIV/0!</v>
      </c>
      <c r="C1603" t="e">
        <f>Weighting!$F$19</f>
        <v>#NUM!</v>
      </c>
      <c r="D1603" t="e">
        <f>IF(C1603=1,'Data Transformation'!$G$3+0.5*'Data Transformation'!$W$25,IF(C1604=1,D1604-'Data Transformation'!$W$25,FALSE))</f>
        <v>#NUM!</v>
      </c>
      <c r="E1603">
        <f t="array" ref="E1603">IF(ISLOGICAL(D1603),"",FREQUENCY(IF('Data Transformation'!$B$425:$B$8425='Bin Analysis'!$B1587,'Data Transformation'!$G$425:$G$8425),D1603))</f>
        <v>2001</v>
      </c>
      <c r="F1603">
        <f t="shared" si="198"/>
        <v>0</v>
      </c>
      <c r="G1603">
        <f>Weighting!$H$19</f>
        <v>0</v>
      </c>
      <c r="H1603">
        <f t="array" ref="H1603">FREQUENCY(IF('Data Transformation'!$B$4:$B$8425=B1587,'Data Transformation'!$G$4:$G$8425),'Bin Analysis'!$B1603)</f>
        <v>2073</v>
      </c>
      <c r="I1603">
        <f t="shared" si="199"/>
        <v>0</v>
      </c>
      <c r="J1603">
        <f t="shared" si="200"/>
        <v>0</v>
      </c>
      <c r="K1603">
        <f>J1603*Weighting!$W$19</f>
        <v>0</v>
      </c>
      <c r="M1603" s="14"/>
    </row>
    <row r="1604" spans="1:25" x14ac:dyDescent="0.25">
      <c r="A1604" s="32" t="str">
        <f>IF(Weighting!$P$20&gt;0,B1604,"")</f>
        <v/>
      </c>
      <c r="B1604" t="e">
        <f>Weighting!$C$20</f>
        <v>#DIV/0!</v>
      </c>
      <c r="C1604" t="e">
        <f>Weighting!$F$20</f>
        <v>#NUM!</v>
      </c>
      <c r="D1604" t="e">
        <f>IF(C1604=1,'Data Transformation'!$G$3+0.5*'Data Transformation'!$W$25,IF(C1605=1,D1605-'Data Transformation'!$W$25,FALSE))</f>
        <v>#NUM!</v>
      </c>
      <c r="E1604">
        <f t="array" ref="E1604">IF(ISLOGICAL(D1604),"",FREQUENCY(IF('Data Transformation'!$B$425:$B$8425='Bin Analysis'!$B1587,'Data Transformation'!$G$425:$G$8425),D1604))</f>
        <v>2001</v>
      </c>
      <c r="F1604">
        <f t="shared" si="198"/>
        <v>0</v>
      </c>
      <c r="G1604">
        <f>Weighting!$H$20</f>
        <v>0</v>
      </c>
      <c r="H1604">
        <f t="array" ref="H1604">FREQUENCY(IF('Data Transformation'!$B$4:$B$8425=B1587,'Data Transformation'!$G$4:$G$8425),'Bin Analysis'!$B1604)</f>
        <v>2073</v>
      </c>
      <c r="I1604">
        <f t="shared" si="199"/>
        <v>0</v>
      </c>
      <c r="J1604">
        <f t="shared" si="200"/>
        <v>0</v>
      </c>
      <c r="K1604">
        <f>J1604*Weighting!$W$20</f>
        <v>0</v>
      </c>
      <c r="M1604" s="14"/>
    </row>
    <row r="1605" spans="1:25" x14ac:dyDescent="0.25">
      <c r="A1605" s="32" t="str">
        <f>IF(Weighting!$P$21&gt;0,B1605,"")</f>
        <v/>
      </c>
      <c r="B1605" t="e">
        <f>Weighting!$C$21</f>
        <v>#DIV/0!</v>
      </c>
      <c r="C1605" t="e">
        <f>Weighting!$F$21</f>
        <v>#NUM!</v>
      </c>
      <c r="D1605" t="e">
        <f>IF(C1605=1,'Data Transformation'!$G$3+0.5*'Data Transformation'!$W$25,IF(C1606=1,D1606-'Data Transformation'!$W$25,FALSE))</f>
        <v>#NUM!</v>
      </c>
      <c r="E1605">
        <f t="array" ref="E1605">IF(ISLOGICAL(D1605),"",FREQUENCY(IF('Data Transformation'!$B$425:$B$8425='Bin Analysis'!$B1587,'Data Transformation'!$G$425:$G$8425),D1605))</f>
        <v>2001</v>
      </c>
      <c r="F1605">
        <f t="shared" si="198"/>
        <v>0</v>
      </c>
      <c r="G1605">
        <f>Weighting!$H$21</f>
        <v>0</v>
      </c>
      <c r="H1605">
        <f t="array" ref="H1605">FREQUENCY(IF('Data Transformation'!$B$4:$B$8425=B1587,'Data Transformation'!$G$4:$G$8425),'Bin Analysis'!$B1605)</f>
        <v>2073</v>
      </c>
      <c r="I1605">
        <f t="shared" si="199"/>
        <v>0</v>
      </c>
      <c r="J1605">
        <f t="shared" si="200"/>
        <v>0</v>
      </c>
      <c r="K1605">
        <f>J1605*Weighting!$W$21</f>
        <v>0</v>
      </c>
      <c r="M1605" s="14"/>
    </row>
    <row r="1606" spans="1:25" x14ac:dyDescent="0.25">
      <c r="A1606" s="32" t="str">
        <f>IF(Weighting!$P$22&gt;0,B1606,"")</f>
        <v/>
      </c>
      <c r="B1606" t="e">
        <f>Weighting!$C$22</f>
        <v>#DIV/0!</v>
      </c>
      <c r="C1606" t="e">
        <f>Weighting!$F$22</f>
        <v>#NUM!</v>
      </c>
      <c r="D1606" t="e">
        <f>IF(C1606=1,'Data Transformation'!$G$3+0.5*'Data Transformation'!$W$25,IF(C1607=1,D1607-'Data Transformation'!$W$25,FALSE))</f>
        <v>#NUM!</v>
      </c>
      <c r="E1606">
        <f t="array" ref="E1606">IF(ISLOGICAL(D1606),"",FREQUENCY(IF('Data Transformation'!$B$425:$B$8425='Bin Analysis'!$B1587,'Data Transformation'!$G$425:$G$8425),D1606))</f>
        <v>2001</v>
      </c>
      <c r="F1606">
        <f t="shared" si="198"/>
        <v>0</v>
      </c>
      <c r="G1606">
        <f>Weighting!$H$22</f>
        <v>0</v>
      </c>
      <c r="H1606">
        <f t="array" ref="H1606">FREQUENCY(IF('Data Transformation'!$B$4:$B$8425=B1587,'Data Transformation'!$G$4:$G$8425),'Bin Analysis'!$B1606)</f>
        <v>2073</v>
      </c>
      <c r="I1606">
        <f t="shared" si="199"/>
        <v>0</v>
      </c>
      <c r="J1606">
        <f t="shared" si="200"/>
        <v>0</v>
      </c>
      <c r="K1606">
        <f>J1606*Weighting!$W$22</f>
        <v>0</v>
      </c>
      <c r="M1606" s="14"/>
    </row>
    <row r="1607" spans="1:25" x14ac:dyDescent="0.25">
      <c r="A1607" s="32" t="str">
        <f>IF(Weighting!$P$23&gt;0,B1607,"")</f>
        <v/>
      </c>
      <c r="B1607" t="e">
        <f>Weighting!$C$23</f>
        <v>#DIV/0!</v>
      </c>
      <c r="C1607" t="e">
        <f>Weighting!$F$23</f>
        <v>#NUM!</v>
      </c>
      <c r="D1607" t="e">
        <f>IF(C1607=1,'Data Transformation'!$G$3+0.5*'Data Transformation'!$W$25,IF(C1608=1,D1608-'Data Transformation'!$W$25,FALSE))</f>
        <v>#NUM!</v>
      </c>
      <c r="E1607">
        <f t="array" ref="E1607">IF(ISLOGICAL(D1607),"",FREQUENCY(IF('Data Transformation'!$B$425:$B$8425='Bin Analysis'!$B1587,'Data Transformation'!$G$425:$G$8425),D1607))</f>
        <v>2001</v>
      </c>
      <c r="F1607">
        <f t="shared" si="198"/>
        <v>0</v>
      </c>
      <c r="G1607">
        <f>Weighting!$H$23</f>
        <v>0</v>
      </c>
      <c r="H1607">
        <f t="array" ref="H1607">FREQUENCY(IF('Data Transformation'!$B$4:$B$8425=B1587,'Data Transformation'!$G$4:$G$8425),'Bin Analysis'!$B1607)</f>
        <v>2073</v>
      </c>
      <c r="I1607">
        <f t="shared" si="199"/>
        <v>0</v>
      </c>
      <c r="J1607">
        <f t="shared" si="200"/>
        <v>0</v>
      </c>
      <c r="K1607">
        <f>J1607*Weighting!$W$23</f>
        <v>0</v>
      </c>
      <c r="M1607" s="14"/>
    </row>
    <row r="1608" spans="1:25" x14ac:dyDescent="0.25">
      <c r="A1608" s="32" t="str">
        <f>IF(Weighting!$P$24&gt;0,B1608,"")</f>
        <v/>
      </c>
      <c r="B1608" t="e">
        <f>Weighting!$C$24</f>
        <v>#DIV/0!</v>
      </c>
      <c r="C1608" t="e">
        <f>Weighting!$F$24</f>
        <v>#NUM!</v>
      </c>
      <c r="D1608" t="e">
        <f>IF(C1608=1,'Data Transformation'!$G$3+0.5*'Data Transformation'!$W$25,IF(C1609=1,D1609-'Data Transformation'!$W$25,FALSE))</f>
        <v>#NUM!</v>
      </c>
      <c r="E1608">
        <f t="array" ref="E1608">IF(ISLOGICAL(D1608),"",FREQUENCY(IF('Data Transformation'!$B$425:$B$8425='Bin Analysis'!$B1587,'Data Transformation'!$G$425:$G$8425),D1608))</f>
        <v>2001</v>
      </c>
      <c r="F1608">
        <f t="shared" si="198"/>
        <v>0</v>
      </c>
      <c r="G1608">
        <f>Weighting!$H$24</f>
        <v>0</v>
      </c>
      <c r="H1608">
        <f t="array" ref="H1608">FREQUENCY(IF('Data Transformation'!$B$4:$B$8425=B1587,'Data Transformation'!$G$4:$G$8425),'Bin Analysis'!$B1608)</f>
        <v>2073</v>
      </c>
      <c r="I1608">
        <f t="shared" si="199"/>
        <v>0</v>
      </c>
      <c r="J1608">
        <f t="shared" si="200"/>
        <v>0</v>
      </c>
      <c r="K1608">
        <f>J1608*Weighting!$W$24</f>
        <v>0</v>
      </c>
      <c r="M1608" s="14"/>
    </row>
    <row r="1609" spans="1:25" x14ac:dyDescent="0.25">
      <c r="A1609" s="32" t="str">
        <f>IF(Weighting!$P$25&gt;0,B1609,"")</f>
        <v/>
      </c>
      <c r="B1609" t="e">
        <f>Weighting!$C$25</f>
        <v>#DIV/0!</v>
      </c>
      <c r="C1609" t="e">
        <f>Weighting!$F$25</f>
        <v>#NUM!</v>
      </c>
      <c r="D1609" t="e">
        <f>IF(C1609=1,'Data Transformation'!$G$3+0.5*'Data Transformation'!$W$25,IF(C1610=1,D1610-'Data Transformation'!$W$25,FALSE))</f>
        <v>#NUM!</v>
      </c>
      <c r="E1609">
        <f t="array" ref="E1609">IF(ISLOGICAL(D1609),"",FREQUENCY(IF('Data Transformation'!$B$425:$B$8425='Bin Analysis'!$B1587,'Data Transformation'!$G$425:$G$8425),D1609))</f>
        <v>2001</v>
      </c>
      <c r="F1609">
        <f t="shared" si="198"/>
        <v>0</v>
      </c>
      <c r="G1609">
        <f>Weighting!$H$25</f>
        <v>0</v>
      </c>
      <c r="H1609">
        <f t="array" ref="H1609">FREQUENCY(IF('Data Transformation'!$B$4:$B$8425=B1587,'Data Transformation'!$G$4:$G$8425),'Bin Analysis'!$B1609)</f>
        <v>2073</v>
      </c>
      <c r="I1609">
        <f t="shared" si="199"/>
        <v>0</v>
      </c>
      <c r="J1609">
        <f t="shared" si="200"/>
        <v>0</v>
      </c>
      <c r="K1609">
        <f>J1609*Weighting!$W$25</f>
        <v>0</v>
      </c>
      <c r="M1609" s="14"/>
    </row>
    <row r="1610" spans="1:25" x14ac:dyDescent="0.25">
      <c r="O1610"/>
      <c r="P1610"/>
      <c r="Q1610"/>
      <c r="R1610"/>
    </row>
    <row r="1611" spans="1:25" ht="23.25" x14ac:dyDescent="0.35">
      <c r="A1611" s="21" t="s">
        <v>0</v>
      </c>
      <c r="B1611" s="21" t="str">
        <f>IFERROR(VLOOKUP(C1611,'Data Transformation'!$L$6:$M$426,2,FALSE),"")</f>
        <v/>
      </c>
      <c r="C1611" s="21">
        <f>C1587+1</f>
        <v>67</v>
      </c>
      <c r="D1611" s="21"/>
      <c r="E1611" s="21"/>
      <c r="F1611" s="21"/>
      <c r="G1611" s="21"/>
      <c r="H1611" s="22"/>
      <c r="I1611" s="22"/>
      <c r="J1611" s="22"/>
      <c r="K1611" s="21"/>
      <c r="L1611" s="21" t="str">
        <f>B1611</f>
        <v/>
      </c>
      <c r="M1611" s="23" t="e">
        <f>INDEX('Data Transformation'!$O$4:$O$424,MATCH($B1611,'Data Transformation'!$M$4:$M$424,0),MATCH($M$2,'Data Transformation'!$O$3,0))</f>
        <v>#N/A</v>
      </c>
      <c r="N1611" s="27" t="e">
        <f>IF('Input and Summary Results'!$J$16="minimum",'Bin Analysis'!X1612/(M1611-1),'Bin Analysis'!Y1611/('Bin Analysis'!M1611-1))</f>
        <v>#N/A</v>
      </c>
      <c r="O1611" s="27" t="e">
        <f>IF(M1611=FALSE,NA(),(VLOOKUP(1,C1614:K1633,4,FALSE))/(M1611-1))</f>
        <v>#N/A</v>
      </c>
      <c r="P1611" s="27" t="e">
        <f>IF(M1611=FALSE,NA(),SUM(J1614:J1633)/Weighting!$S$5)</f>
        <v>#N/A</v>
      </c>
      <c r="Q1611" s="27" t="e">
        <f>IF(M1611=FALSE,NA(),SUM(K1614:K1633)/Weighting!$S$6)</f>
        <v>#N/A</v>
      </c>
      <c r="R1611" s="27" t="e">
        <f>IF(M1611=FALSE,NA(),(VLOOKUP(1,G1614:K1633,3,FALSE))/(M1611-1))</f>
        <v>#N/A</v>
      </c>
      <c r="S1611" s="22" t="e">
        <f>IF(M1611=FALSE,NA(),IF(SUM(J1614:J1633)=2,"yes","no"))</f>
        <v>#N/A</v>
      </c>
      <c r="X1611" s="2" cm="2">
        <f t="array" ref="X1611:X1612">FREQUENCY(IF('Data Transformation'!$B$425:$B$6424='Bin Analysis'!L1611,'Data Transformation'!$G$425:$G$6424),'Data Transformation'!$U$11)</f>
        <v>0</v>
      </c>
      <c r="Y1611" s="2" cm="2">
        <f t="array" ref="Y1611:Y1612">FREQUENCY(IF('Data Transformation'!$B$425:$B$6424='Bin Analysis'!L1611,'Data Transformation'!$G$425:$G$6424),'Data Transformation'!$U$12)</f>
        <v>0</v>
      </c>
    </row>
    <row r="1612" spans="1:25" x14ac:dyDescent="0.25">
      <c r="A1612" s="14" t="s">
        <v>67</v>
      </c>
      <c r="B1612" t="s">
        <v>47</v>
      </c>
      <c r="C1612" t="s">
        <v>5</v>
      </c>
      <c r="D1612" t="s">
        <v>100</v>
      </c>
      <c r="E1612" t="s">
        <v>101</v>
      </c>
      <c r="F1612" t="s">
        <v>102</v>
      </c>
      <c r="G1612" t="s">
        <v>70</v>
      </c>
      <c r="H1612" t="s">
        <v>31</v>
      </c>
      <c r="I1612" t="s">
        <v>32</v>
      </c>
      <c r="J1612" t="s">
        <v>46</v>
      </c>
      <c r="K1612" s="14" t="s">
        <v>45</v>
      </c>
      <c r="M1612" s="14"/>
      <c r="X1612" s="2">
        <v>0</v>
      </c>
      <c r="Y1612" s="2">
        <v>0</v>
      </c>
    </row>
    <row r="1613" spans="1:25" x14ac:dyDescent="0.25">
      <c r="A1613" s="32"/>
      <c r="D1613" t="e">
        <f>IF(C1613=1,'Data Transformation'!$G$3+0.5*'Data Transformation'!$W$25,IF(C1614=1,D1614-'Data Transformation'!$W$25,FALSE))</f>
        <v>#NUM!</v>
      </c>
      <c r="E1613">
        <f t="array" ref="E1613">IF(ISLOGICAL(D1613),"",FREQUENCY(IF('Data Transformation'!$B$425:$B$8425='Bin Analysis'!$B1611,'Data Transformation'!$G$425:$G$8425),D1613))</f>
        <v>2001</v>
      </c>
      <c r="F1613" t="e">
        <f>IF(ISLOGICAL(D1613),"",E1613-E1612)</f>
        <v>#VALUE!</v>
      </c>
      <c r="M1613" s="14"/>
    </row>
    <row r="1614" spans="1:25" x14ac:dyDescent="0.25">
      <c r="A1614" s="32" t="e">
        <f>IF(Weighting!$P$6&gt;0,B1614,"")</f>
        <v>#NUM!</v>
      </c>
      <c r="B1614" t="e">
        <f>Weighting!$C$6</f>
        <v>#DIV/0!</v>
      </c>
      <c r="C1614" t="e">
        <f>Weighting!$F$6</f>
        <v>#NUM!</v>
      </c>
      <c r="D1614" t="e">
        <f>IF(C1614=1,'Data Transformation'!$G$3+0.5*'Data Transformation'!$W$25,IF(C1615=1,D1615-'Data Transformation'!$W$25,FALSE))</f>
        <v>#NUM!</v>
      </c>
      <c r="E1614">
        <f t="array" ref="E1614">IF(ISLOGICAL(D1614),"",FREQUENCY(IF('Data Transformation'!$B$425:$B$8425='Bin Analysis'!$B1611,'Data Transformation'!$G$425:$G$8425),D1614))</f>
        <v>2001</v>
      </c>
      <c r="F1614">
        <f>IF(ISLOGICAL(D1614),"",E1614-E1613)</f>
        <v>0</v>
      </c>
      <c r="G1614">
        <f>Weighting!$H$6</f>
        <v>1</v>
      </c>
      <c r="H1614">
        <f t="array" ref="H1614">FREQUENCY(IF('Data Transformation'!$B$4:$B$8425=B1611,'Data Transformation'!$G$4:$G$8425),'Bin Analysis'!$B1614)</f>
        <v>2073</v>
      </c>
      <c r="I1614">
        <f>H1614-H1613</f>
        <v>2073</v>
      </c>
      <c r="J1614">
        <f>IF(I1614=0,0,1)</f>
        <v>1</v>
      </c>
      <c r="K1614" t="e">
        <f>J1614*Weighting!$W$6</f>
        <v>#NUM!</v>
      </c>
      <c r="M1614" s="14"/>
    </row>
    <row r="1615" spans="1:25" x14ac:dyDescent="0.25">
      <c r="A1615" s="32" t="str">
        <f>IF(Weighting!$P$7&gt;0,B1615,"")</f>
        <v/>
      </c>
      <c r="B1615" t="e">
        <f>Weighting!$C$7</f>
        <v>#DIV/0!</v>
      </c>
      <c r="C1615" t="e">
        <f>Weighting!$F$7</f>
        <v>#NUM!</v>
      </c>
      <c r="D1615" t="e">
        <f>IF(C1615=1,'Data Transformation'!$G$3+0.5*'Data Transformation'!$W$25,IF(C1616=1,D1616-'Data Transformation'!$W$25,FALSE))</f>
        <v>#NUM!</v>
      </c>
      <c r="E1615">
        <f t="array" ref="E1615">IF(ISLOGICAL(D1615),"",FREQUENCY(IF('Data Transformation'!$B$425:$B$8425='Bin Analysis'!$B1611,'Data Transformation'!$G$425:$G$8425),D1615))</f>
        <v>2001</v>
      </c>
      <c r="F1615">
        <f t="shared" ref="F1615:F1633" si="201">IF(ISLOGICAL(D1615),"",E1615-E1614)</f>
        <v>0</v>
      </c>
      <c r="G1615">
        <f>Weighting!$H$7</f>
        <v>0</v>
      </c>
      <c r="H1615">
        <f t="array" ref="H1615">FREQUENCY(IF('Data Transformation'!$B$4:$B$8425=B1611,'Data Transformation'!$G$4:$G$8425),'Bin Analysis'!$B1615)</f>
        <v>2073</v>
      </c>
      <c r="I1615">
        <f t="shared" ref="I1615:I1633" si="202">H1615-H1614</f>
        <v>0</v>
      </c>
      <c r="J1615">
        <f>IF(I1615=0,0,1)</f>
        <v>0</v>
      </c>
      <c r="K1615">
        <f>J1615*Weighting!$W$7</f>
        <v>0</v>
      </c>
      <c r="M1615" s="14"/>
    </row>
    <row r="1616" spans="1:25" x14ac:dyDescent="0.25">
      <c r="A1616" s="32" t="str">
        <f>IF(Weighting!$P$8&gt;0,B1616,"")</f>
        <v/>
      </c>
      <c r="B1616" t="e">
        <f>Weighting!$C$8</f>
        <v>#DIV/0!</v>
      </c>
      <c r="C1616" t="e">
        <f>Weighting!$F$8</f>
        <v>#NUM!</v>
      </c>
      <c r="D1616" t="e">
        <f>IF(C1616=1,'Data Transformation'!$G$3+0.5*'Data Transformation'!$W$25,IF(C1617=1,D1617-'Data Transformation'!$W$25,FALSE))</f>
        <v>#NUM!</v>
      </c>
      <c r="E1616">
        <f t="array" ref="E1616">IF(ISLOGICAL(D1616),"",FREQUENCY(IF('Data Transformation'!$B$425:$B$8425='Bin Analysis'!$B1611,'Data Transformation'!$G$425:$G$8425),D1616))</f>
        <v>2001</v>
      </c>
      <c r="F1616">
        <f t="shared" si="201"/>
        <v>0</v>
      </c>
      <c r="G1616">
        <f>Weighting!$H$8</f>
        <v>0</v>
      </c>
      <c r="H1616">
        <f t="array" ref="H1616">FREQUENCY(IF('Data Transformation'!$B$4:$B$8425=B1611,'Data Transformation'!$G$4:$G$8425),'Bin Analysis'!$B1616)</f>
        <v>2073</v>
      </c>
      <c r="I1616">
        <f t="shared" si="202"/>
        <v>0</v>
      </c>
      <c r="J1616">
        <f t="shared" ref="J1616:J1633" si="203">IF(I1616=0,0,1)</f>
        <v>0</v>
      </c>
      <c r="K1616">
        <f>J1616*Weighting!$W$8</f>
        <v>0</v>
      </c>
      <c r="M1616" s="14"/>
    </row>
    <row r="1617" spans="1:13" x14ac:dyDescent="0.25">
      <c r="A1617" s="32" t="str">
        <f>IF(Weighting!$P$9&gt;0,B1617,"")</f>
        <v/>
      </c>
      <c r="B1617" s="50" t="e">
        <f>Weighting!$C$9</f>
        <v>#DIV/0!</v>
      </c>
      <c r="C1617" t="e">
        <f>Weighting!$F$9</f>
        <v>#NUM!</v>
      </c>
      <c r="D1617" t="e">
        <f>IF(C1617=1,'Data Transformation'!$G$3+0.5*'Data Transformation'!$W$25,IF(C1618=1,D1618-'Data Transformation'!$W$25,FALSE))</f>
        <v>#NUM!</v>
      </c>
      <c r="E1617">
        <f t="array" ref="E1617">IF(ISLOGICAL(D1617),"",FREQUENCY(IF('Data Transformation'!$B$425:$B$8425='Bin Analysis'!$B1611,'Data Transformation'!$G$425:$G$8425),D1617))</f>
        <v>2001</v>
      </c>
      <c r="F1617">
        <f t="shared" si="201"/>
        <v>0</v>
      </c>
      <c r="G1617">
        <f>Weighting!$H$9</f>
        <v>0</v>
      </c>
      <c r="H1617">
        <f t="array" ref="H1617">FREQUENCY(IF('Data Transformation'!$B$4:$B$8425=B1611,'Data Transformation'!$G$4:$G$8425),'Bin Analysis'!$B1617)</f>
        <v>2073</v>
      </c>
      <c r="I1617">
        <f t="shared" si="202"/>
        <v>0</v>
      </c>
      <c r="J1617">
        <f t="shared" si="203"/>
        <v>0</v>
      </c>
      <c r="K1617">
        <f>J1617*Weighting!$W$9</f>
        <v>0</v>
      </c>
      <c r="M1617" s="14"/>
    </row>
    <row r="1618" spans="1:13" x14ac:dyDescent="0.25">
      <c r="A1618" s="32" t="str">
        <f>IF(Weighting!$P$10&gt;0,B1618,"")</f>
        <v/>
      </c>
      <c r="B1618" t="e">
        <f>Weighting!$C$10</f>
        <v>#DIV/0!</v>
      </c>
      <c r="C1618" t="e">
        <f>Weighting!$F$10</f>
        <v>#NUM!</v>
      </c>
      <c r="D1618" t="e">
        <f>IF(C1618=1,'Data Transformation'!$G$3+0.5*'Data Transformation'!$W$25,IF(C1619=1,D1619-'Data Transformation'!$W$25,FALSE))</f>
        <v>#NUM!</v>
      </c>
      <c r="E1618">
        <f t="array" ref="E1618">IF(ISLOGICAL(D1618),"",FREQUENCY(IF('Data Transformation'!$B$425:$B$8425='Bin Analysis'!$B1611,'Data Transformation'!$G$425:$G$8425),D1618))</f>
        <v>2001</v>
      </c>
      <c r="F1618">
        <f t="shared" si="201"/>
        <v>0</v>
      </c>
      <c r="G1618">
        <f>Weighting!$H$10</f>
        <v>0</v>
      </c>
      <c r="H1618">
        <f t="array" ref="H1618">FREQUENCY(IF('Data Transformation'!$B$4:$B$8425=B1611,'Data Transformation'!$G$4:$G$8425),'Bin Analysis'!$B1618)</f>
        <v>2073</v>
      </c>
      <c r="I1618">
        <f t="shared" si="202"/>
        <v>0</v>
      </c>
      <c r="J1618">
        <f t="shared" si="203"/>
        <v>0</v>
      </c>
      <c r="K1618">
        <f>J1618*Weighting!$W$10</f>
        <v>0</v>
      </c>
      <c r="M1618" s="14"/>
    </row>
    <row r="1619" spans="1:13" x14ac:dyDescent="0.25">
      <c r="A1619" s="32" t="str">
        <f>IF(Weighting!$P$11&gt;0,B1619,"")</f>
        <v/>
      </c>
      <c r="B1619" t="e">
        <f>Weighting!$C$11</f>
        <v>#DIV/0!</v>
      </c>
      <c r="C1619" t="e">
        <f>Weighting!$F$11</f>
        <v>#NUM!</v>
      </c>
      <c r="D1619" t="e">
        <f>IF(C1619=1,'Data Transformation'!$G$3+0.5*'Data Transformation'!$W$25,IF(C1620=1,D1620-'Data Transformation'!$W$25,FALSE))</f>
        <v>#NUM!</v>
      </c>
      <c r="E1619">
        <f t="array" ref="E1619">IF(ISLOGICAL(D1619),"",FREQUENCY(IF('Data Transformation'!$B$425:$B$8425='Bin Analysis'!$B1611,'Data Transformation'!$G$425:$G$8425),D1619))</f>
        <v>2001</v>
      </c>
      <c r="F1619">
        <f t="shared" si="201"/>
        <v>0</v>
      </c>
      <c r="G1619">
        <f>Weighting!$H$11</f>
        <v>0</v>
      </c>
      <c r="H1619">
        <f t="array" ref="H1619">FREQUENCY(IF('Data Transformation'!$B$4:$B$8425=B1611,'Data Transformation'!$G$4:$G$8425),'Bin Analysis'!$B1619)</f>
        <v>2073</v>
      </c>
      <c r="I1619">
        <f t="shared" si="202"/>
        <v>0</v>
      </c>
      <c r="J1619">
        <f t="shared" si="203"/>
        <v>0</v>
      </c>
      <c r="K1619">
        <f>J1619*Weighting!$W$11</f>
        <v>0</v>
      </c>
      <c r="M1619" s="14"/>
    </row>
    <row r="1620" spans="1:13" x14ac:dyDescent="0.25">
      <c r="A1620" s="32" t="str">
        <f>IF(Weighting!$P$12&gt;0,B1620,"")</f>
        <v/>
      </c>
      <c r="B1620" t="e">
        <f>Weighting!$C$12</f>
        <v>#DIV/0!</v>
      </c>
      <c r="C1620" t="e">
        <f>Weighting!$F$12</f>
        <v>#NUM!</v>
      </c>
      <c r="D1620" t="e">
        <f>IF(C1620=1,'Data Transformation'!$G$3+0.5*'Data Transformation'!$W$25,IF(C1621=1,D1621-'Data Transformation'!$W$25,FALSE))</f>
        <v>#NUM!</v>
      </c>
      <c r="E1620">
        <f t="array" ref="E1620">IF(ISLOGICAL(D1620),"",FREQUENCY(IF('Data Transformation'!$B$425:$B$8425='Bin Analysis'!$B1611,'Data Transformation'!$G$425:$G$8425),D1620))</f>
        <v>2001</v>
      </c>
      <c r="F1620">
        <f t="shared" si="201"/>
        <v>0</v>
      </c>
      <c r="G1620">
        <f>Weighting!$H$12</f>
        <v>0</v>
      </c>
      <c r="H1620">
        <f t="array" ref="H1620">FREQUENCY(IF('Data Transformation'!$B$4:$B$8425=B1611,'Data Transformation'!$G$4:$G$8425),'Bin Analysis'!$B1620)</f>
        <v>2073</v>
      </c>
      <c r="I1620">
        <f t="shared" si="202"/>
        <v>0</v>
      </c>
      <c r="J1620">
        <f t="shared" si="203"/>
        <v>0</v>
      </c>
      <c r="K1620">
        <f>J1620*Weighting!$W$12</f>
        <v>0</v>
      </c>
      <c r="M1620" s="14"/>
    </row>
    <row r="1621" spans="1:13" x14ac:dyDescent="0.25">
      <c r="A1621" s="32" t="str">
        <f>IF(Weighting!$P$13&gt;0,B1621,"")</f>
        <v/>
      </c>
      <c r="B1621" t="e">
        <f>Weighting!$C$13</f>
        <v>#DIV/0!</v>
      </c>
      <c r="C1621" t="e">
        <f>Weighting!$F$13</f>
        <v>#NUM!</v>
      </c>
      <c r="D1621" t="e">
        <f>IF(C1621=1,'Data Transformation'!$G$3+0.5*'Data Transformation'!$W$25,IF(C1622=1,D1622-'Data Transformation'!$W$25,FALSE))</f>
        <v>#NUM!</v>
      </c>
      <c r="E1621">
        <f t="array" ref="E1621">IF(ISLOGICAL(D1621),"",FREQUENCY(IF('Data Transformation'!$B$425:$B$8425='Bin Analysis'!$B1611,'Data Transformation'!$G$425:$G$8425),D1621))</f>
        <v>2001</v>
      </c>
      <c r="F1621">
        <f t="shared" si="201"/>
        <v>0</v>
      </c>
      <c r="G1621">
        <f>Weighting!$H$13</f>
        <v>0</v>
      </c>
      <c r="H1621">
        <f t="array" ref="H1621">FREQUENCY(IF('Data Transformation'!$B$4:$B$8425=B1611,'Data Transformation'!$G$4:$G$8425),'Bin Analysis'!$B1621)</f>
        <v>2073</v>
      </c>
      <c r="I1621">
        <f t="shared" si="202"/>
        <v>0</v>
      </c>
      <c r="J1621">
        <f t="shared" si="203"/>
        <v>0</v>
      </c>
      <c r="K1621">
        <f>J1621*Weighting!$W$13</f>
        <v>0</v>
      </c>
      <c r="M1621" s="14"/>
    </row>
    <row r="1622" spans="1:13" x14ac:dyDescent="0.25">
      <c r="A1622" s="32" t="str">
        <f>IF(Weighting!$P$14&gt;0,B1622,"")</f>
        <v/>
      </c>
      <c r="B1622" t="e">
        <f>Weighting!$C$14</f>
        <v>#DIV/0!</v>
      </c>
      <c r="C1622" t="e">
        <f>Weighting!$F$14</f>
        <v>#NUM!</v>
      </c>
      <c r="D1622" t="e">
        <f>IF(C1622=1,'Data Transformation'!$G$3+0.5*'Data Transformation'!$W$25,IF(C1623=1,D1623-'Data Transformation'!$W$25,FALSE))</f>
        <v>#NUM!</v>
      </c>
      <c r="E1622">
        <f t="array" ref="E1622">IF(ISLOGICAL(D1622),"",FREQUENCY(IF('Data Transformation'!$B$425:$B$8425='Bin Analysis'!$B1611,'Data Transformation'!$G$425:$G$8425),D1622))</f>
        <v>2001</v>
      </c>
      <c r="F1622">
        <f t="shared" si="201"/>
        <v>0</v>
      </c>
      <c r="G1622">
        <f>Weighting!$H$14</f>
        <v>0</v>
      </c>
      <c r="H1622">
        <f t="array" ref="H1622">FREQUENCY(IF('Data Transformation'!$B$4:$B$8425=B1611,'Data Transformation'!$G$4:$G$8425),'Bin Analysis'!$B1622)</f>
        <v>2073</v>
      </c>
      <c r="I1622">
        <f t="shared" si="202"/>
        <v>0</v>
      </c>
      <c r="J1622">
        <f t="shared" si="203"/>
        <v>0</v>
      </c>
      <c r="K1622">
        <f>J1622*Weighting!$W$14</f>
        <v>0</v>
      </c>
      <c r="M1622" s="14"/>
    </row>
    <row r="1623" spans="1:13" x14ac:dyDescent="0.25">
      <c r="A1623" s="32" t="str">
        <f>IF(Weighting!$P$15&gt;0,B1623,"")</f>
        <v/>
      </c>
      <c r="B1623" t="e">
        <f>Weighting!$C$15</f>
        <v>#DIV/0!</v>
      </c>
      <c r="C1623" t="e">
        <f>Weighting!$F$15</f>
        <v>#NUM!</v>
      </c>
      <c r="D1623" t="e">
        <f>IF(C1623=1,'Data Transformation'!$G$3+0.5*'Data Transformation'!$W$25,IF(C1624=1,D1624-'Data Transformation'!$W$25,FALSE))</f>
        <v>#NUM!</v>
      </c>
      <c r="E1623">
        <f t="array" ref="E1623">IF(ISLOGICAL(D1623),"",FREQUENCY(IF('Data Transformation'!$B$425:$B$8425='Bin Analysis'!$B1611,'Data Transformation'!$G$425:$G$8425),D1623))</f>
        <v>2001</v>
      </c>
      <c r="F1623">
        <f t="shared" si="201"/>
        <v>0</v>
      </c>
      <c r="G1623">
        <f>Weighting!$H$15</f>
        <v>0</v>
      </c>
      <c r="H1623">
        <f t="array" ref="H1623">FREQUENCY(IF('Data Transformation'!$B$4:$B$8425=B1611,'Data Transformation'!$G$4:$G$8425),'Bin Analysis'!$B1623)</f>
        <v>2073</v>
      </c>
      <c r="I1623">
        <f t="shared" si="202"/>
        <v>0</v>
      </c>
      <c r="J1623">
        <f t="shared" si="203"/>
        <v>0</v>
      </c>
      <c r="K1623">
        <f>J1623*Weighting!$W$15</f>
        <v>0</v>
      </c>
      <c r="M1623" s="14"/>
    </row>
    <row r="1624" spans="1:13" x14ac:dyDescent="0.25">
      <c r="A1624" s="32" t="str">
        <f>IF(Weighting!$P$16&gt;0,B1624,"")</f>
        <v/>
      </c>
      <c r="B1624" t="e">
        <f>Weighting!$C$16</f>
        <v>#DIV/0!</v>
      </c>
      <c r="C1624" t="e">
        <f>Weighting!$F$16</f>
        <v>#NUM!</v>
      </c>
      <c r="D1624" t="e">
        <f>IF(C1624=1,'Data Transformation'!$G$3+0.5*'Data Transformation'!$W$25,IF(C1625=1,D1625-'Data Transformation'!$W$25,FALSE))</f>
        <v>#NUM!</v>
      </c>
      <c r="E1624">
        <f t="array" ref="E1624">IF(ISLOGICAL(D1624),"",FREQUENCY(IF('Data Transformation'!$B$425:$B$8425='Bin Analysis'!$B1611,'Data Transformation'!$G$425:$G$8425),D1624))</f>
        <v>2001</v>
      </c>
      <c r="F1624">
        <f t="shared" si="201"/>
        <v>0</v>
      </c>
      <c r="G1624">
        <f>Weighting!$H$16</f>
        <v>0</v>
      </c>
      <c r="H1624">
        <f t="array" ref="H1624">FREQUENCY(IF('Data Transformation'!$B$4:$B$8425=B1611,'Data Transformation'!$G$4:$G$8425),'Bin Analysis'!$B1624)</f>
        <v>2073</v>
      </c>
      <c r="I1624">
        <f t="shared" si="202"/>
        <v>0</v>
      </c>
      <c r="J1624">
        <f t="shared" si="203"/>
        <v>0</v>
      </c>
      <c r="K1624">
        <f>J1624*Weighting!$W$16</f>
        <v>0</v>
      </c>
      <c r="M1624" s="14"/>
    </row>
    <row r="1625" spans="1:13" x14ac:dyDescent="0.25">
      <c r="A1625" s="32" t="str">
        <f>IF(Weighting!$P$17&gt;0,B1625,"")</f>
        <v/>
      </c>
      <c r="B1625" t="e">
        <f>Weighting!$C$17</f>
        <v>#DIV/0!</v>
      </c>
      <c r="C1625" t="e">
        <f>Weighting!$F$17</f>
        <v>#NUM!</v>
      </c>
      <c r="D1625" t="e">
        <f>IF(C1625=1,'Data Transformation'!$G$3+0.5*'Data Transformation'!$W$25,IF(C1626=1,D1626-'Data Transformation'!$W$25,FALSE))</f>
        <v>#NUM!</v>
      </c>
      <c r="E1625">
        <f t="array" ref="E1625">IF(ISLOGICAL(D1625),"",FREQUENCY(IF('Data Transformation'!$B$425:$B$8425='Bin Analysis'!$B1611,'Data Transformation'!$G$425:$G$8425),D1625))</f>
        <v>2001</v>
      </c>
      <c r="F1625">
        <f t="shared" si="201"/>
        <v>0</v>
      </c>
      <c r="G1625">
        <f>Weighting!$H$17</f>
        <v>0</v>
      </c>
      <c r="H1625">
        <f t="array" ref="H1625">FREQUENCY(IF('Data Transformation'!$B$4:$B$8425=B1611,'Data Transformation'!$G$4:$G$8425),'Bin Analysis'!$B1625)</f>
        <v>2073</v>
      </c>
      <c r="I1625">
        <f t="shared" si="202"/>
        <v>0</v>
      </c>
      <c r="J1625">
        <f t="shared" si="203"/>
        <v>0</v>
      </c>
      <c r="K1625">
        <f>J1625*Weighting!$W$17</f>
        <v>0</v>
      </c>
      <c r="M1625" s="14"/>
    </row>
    <row r="1626" spans="1:13" x14ac:dyDescent="0.25">
      <c r="A1626" s="32" t="str">
        <f>IF(Weighting!$P$18&gt;0,B1626,"")</f>
        <v/>
      </c>
      <c r="B1626" t="e">
        <f>Weighting!$C$18</f>
        <v>#DIV/0!</v>
      </c>
      <c r="C1626" t="e">
        <f>Weighting!$F$18</f>
        <v>#NUM!</v>
      </c>
      <c r="D1626" t="e">
        <f>IF(C1626=1,'Data Transformation'!$G$3+0.5*'Data Transformation'!$W$25,IF(C1627=1,D1627-'Data Transformation'!$W$25,FALSE))</f>
        <v>#NUM!</v>
      </c>
      <c r="E1626">
        <f t="array" ref="E1626">IF(ISLOGICAL(D1626),"",FREQUENCY(IF('Data Transformation'!$B$425:$B$8425='Bin Analysis'!$B1611,'Data Transformation'!$G$425:$G$8425),D1626))</f>
        <v>2001</v>
      </c>
      <c r="F1626">
        <f t="shared" si="201"/>
        <v>0</v>
      </c>
      <c r="G1626">
        <f>Weighting!$H$18</f>
        <v>0</v>
      </c>
      <c r="H1626">
        <f t="array" ref="H1626">FREQUENCY(IF('Data Transformation'!$B$4:$B$8425=B1611,'Data Transformation'!$G$4:$G$8425),'Bin Analysis'!$B1626)</f>
        <v>2073</v>
      </c>
      <c r="I1626">
        <f t="shared" si="202"/>
        <v>0</v>
      </c>
      <c r="J1626">
        <f t="shared" si="203"/>
        <v>0</v>
      </c>
      <c r="K1626">
        <f>J1626*Weighting!$W$18</f>
        <v>0</v>
      </c>
      <c r="M1626" s="14"/>
    </row>
    <row r="1627" spans="1:13" x14ac:dyDescent="0.25">
      <c r="A1627" s="32" t="str">
        <f>IF(Weighting!$P$19&gt;0,B1627,"")</f>
        <v/>
      </c>
      <c r="B1627" t="e">
        <f>Weighting!$C$19</f>
        <v>#DIV/0!</v>
      </c>
      <c r="C1627" t="e">
        <f>Weighting!$F$19</f>
        <v>#NUM!</v>
      </c>
      <c r="D1627" t="e">
        <f>IF(C1627=1,'Data Transformation'!$G$3+0.5*'Data Transformation'!$W$25,IF(C1628=1,D1628-'Data Transformation'!$W$25,FALSE))</f>
        <v>#NUM!</v>
      </c>
      <c r="E1627">
        <f t="array" ref="E1627">IF(ISLOGICAL(D1627),"",FREQUENCY(IF('Data Transformation'!$B$425:$B$8425='Bin Analysis'!$B1611,'Data Transformation'!$G$425:$G$8425),D1627))</f>
        <v>2001</v>
      </c>
      <c r="F1627">
        <f t="shared" si="201"/>
        <v>0</v>
      </c>
      <c r="G1627">
        <f>Weighting!$H$19</f>
        <v>0</v>
      </c>
      <c r="H1627">
        <f t="array" ref="H1627">FREQUENCY(IF('Data Transformation'!$B$4:$B$8425=B1611,'Data Transformation'!$G$4:$G$8425),'Bin Analysis'!$B1627)</f>
        <v>2073</v>
      </c>
      <c r="I1627">
        <f t="shared" si="202"/>
        <v>0</v>
      </c>
      <c r="J1627">
        <f t="shared" si="203"/>
        <v>0</v>
      </c>
      <c r="K1627">
        <f>J1627*Weighting!$W$19</f>
        <v>0</v>
      </c>
      <c r="M1627" s="14"/>
    </row>
    <row r="1628" spans="1:13" x14ac:dyDescent="0.25">
      <c r="A1628" s="32" t="str">
        <f>IF(Weighting!$P$20&gt;0,B1628,"")</f>
        <v/>
      </c>
      <c r="B1628" t="e">
        <f>Weighting!$C$20</f>
        <v>#DIV/0!</v>
      </c>
      <c r="C1628" t="e">
        <f>Weighting!$F$20</f>
        <v>#NUM!</v>
      </c>
      <c r="D1628" t="e">
        <f>IF(C1628=1,'Data Transformation'!$G$3+0.5*'Data Transformation'!$W$25,IF(C1629=1,D1629-'Data Transformation'!$W$25,FALSE))</f>
        <v>#NUM!</v>
      </c>
      <c r="E1628">
        <f t="array" ref="E1628">IF(ISLOGICAL(D1628),"",FREQUENCY(IF('Data Transformation'!$B$425:$B$8425='Bin Analysis'!$B1611,'Data Transformation'!$G$425:$G$8425),D1628))</f>
        <v>2001</v>
      </c>
      <c r="F1628">
        <f t="shared" si="201"/>
        <v>0</v>
      </c>
      <c r="G1628">
        <f>Weighting!$H$20</f>
        <v>0</v>
      </c>
      <c r="H1628">
        <f t="array" ref="H1628">FREQUENCY(IF('Data Transformation'!$B$4:$B$8425=B1611,'Data Transformation'!$G$4:$G$8425),'Bin Analysis'!$B1628)</f>
        <v>2073</v>
      </c>
      <c r="I1628">
        <f t="shared" si="202"/>
        <v>0</v>
      </c>
      <c r="J1628">
        <f t="shared" si="203"/>
        <v>0</v>
      </c>
      <c r="K1628">
        <f>J1628*Weighting!$W$20</f>
        <v>0</v>
      </c>
      <c r="M1628" s="14"/>
    </row>
    <row r="1629" spans="1:13" x14ac:dyDescent="0.25">
      <c r="A1629" s="32" t="str">
        <f>IF(Weighting!$P$21&gt;0,B1629,"")</f>
        <v/>
      </c>
      <c r="B1629" t="e">
        <f>Weighting!$C$21</f>
        <v>#DIV/0!</v>
      </c>
      <c r="C1629" t="e">
        <f>Weighting!$F$21</f>
        <v>#NUM!</v>
      </c>
      <c r="D1629" t="e">
        <f>IF(C1629=1,'Data Transformation'!$G$3+0.5*'Data Transformation'!$W$25,IF(C1630=1,D1630-'Data Transformation'!$W$25,FALSE))</f>
        <v>#NUM!</v>
      </c>
      <c r="E1629">
        <f t="array" ref="E1629">IF(ISLOGICAL(D1629),"",FREQUENCY(IF('Data Transformation'!$B$425:$B$8425='Bin Analysis'!$B1611,'Data Transformation'!$G$425:$G$8425),D1629))</f>
        <v>2001</v>
      </c>
      <c r="F1629">
        <f t="shared" si="201"/>
        <v>0</v>
      </c>
      <c r="G1629">
        <f>Weighting!$H$21</f>
        <v>0</v>
      </c>
      <c r="H1629">
        <f t="array" ref="H1629">FREQUENCY(IF('Data Transformation'!$B$4:$B$8425=B1611,'Data Transformation'!$G$4:$G$8425),'Bin Analysis'!$B1629)</f>
        <v>2073</v>
      </c>
      <c r="I1629">
        <f t="shared" si="202"/>
        <v>0</v>
      </c>
      <c r="J1629">
        <f t="shared" si="203"/>
        <v>0</v>
      </c>
      <c r="K1629">
        <f>J1629*Weighting!$W$21</f>
        <v>0</v>
      </c>
      <c r="M1629" s="14"/>
    </row>
    <row r="1630" spans="1:13" x14ac:dyDescent="0.25">
      <c r="A1630" s="32" t="str">
        <f>IF(Weighting!$P$22&gt;0,B1630,"")</f>
        <v/>
      </c>
      <c r="B1630" t="e">
        <f>Weighting!$C$22</f>
        <v>#DIV/0!</v>
      </c>
      <c r="C1630" t="e">
        <f>Weighting!$F$22</f>
        <v>#NUM!</v>
      </c>
      <c r="D1630" t="e">
        <f>IF(C1630=1,'Data Transformation'!$G$3+0.5*'Data Transformation'!$W$25,IF(C1631=1,D1631-'Data Transformation'!$W$25,FALSE))</f>
        <v>#NUM!</v>
      </c>
      <c r="E1630">
        <f t="array" ref="E1630">IF(ISLOGICAL(D1630),"",FREQUENCY(IF('Data Transformation'!$B$425:$B$8425='Bin Analysis'!$B1611,'Data Transformation'!$G$425:$G$8425),D1630))</f>
        <v>2001</v>
      </c>
      <c r="F1630">
        <f t="shared" si="201"/>
        <v>0</v>
      </c>
      <c r="G1630">
        <f>Weighting!$H$22</f>
        <v>0</v>
      </c>
      <c r="H1630">
        <f t="array" ref="H1630">FREQUENCY(IF('Data Transformation'!$B$4:$B$8425=B1611,'Data Transformation'!$G$4:$G$8425),'Bin Analysis'!$B1630)</f>
        <v>2073</v>
      </c>
      <c r="I1630">
        <f t="shared" si="202"/>
        <v>0</v>
      </c>
      <c r="J1630">
        <f t="shared" si="203"/>
        <v>0</v>
      </c>
      <c r="K1630">
        <f>J1630*Weighting!$W$22</f>
        <v>0</v>
      </c>
      <c r="M1630" s="14"/>
    </row>
    <row r="1631" spans="1:13" x14ac:dyDescent="0.25">
      <c r="A1631" s="32" t="str">
        <f>IF(Weighting!$P$23&gt;0,B1631,"")</f>
        <v/>
      </c>
      <c r="B1631" t="e">
        <f>Weighting!$C$23</f>
        <v>#DIV/0!</v>
      </c>
      <c r="C1631" t="e">
        <f>Weighting!$F$23</f>
        <v>#NUM!</v>
      </c>
      <c r="D1631" t="e">
        <f>IF(C1631=1,'Data Transformation'!$G$3+0.5*'Data Transformation'!$W$25,IF(C1632=1,D1632-'Data Transformation'!$W$25,FALSE))</f>
        <v>#NUM!</v>
      </c>
      <c r="E1631">
        <f t="array" ref="E1631">IF(ISLOGICAL(D1631),"",FREQUENCY(IF('Data Transformation'!$B$425:$B$8425='Bin Analysis'!$B1611,'Data Transformation'!$G$425:$G$8425),D1631))</f>
        <v>2001</v>
      </c>
      <c r="F1631">
        <f t="shared" si="201"/>
        <v>0</v>
      </c>
      <c r="G1631">
        <f>Weighting!$H$23</f>
        <v>0</v>
      </c>
      <c r="H1631">
        <f t="array" ref="H1631">FREQUENCY(IF('Data Transformation'!$B$4:$B$8425=B1611,'Data Transformation'!$G$4:$G$8425),'Bin Analysis'!$B1631)</f>
        <v>2073</v>
      </c>
      <c r="I1631">
        <f t="shared" si="202"/>
        <v>0</v>
      </c>
      <c r="J1631">
        <f t="shared" si="203"/>
        <v>0</v>
      </c>
      <c r="K1631">
        <f>J1631*Weighting!$W$23</f>
        <v>0</v>
      </c>
      <c r="M1631" s="14"/>
    </row>
    <row r="1632" spans="1:13" x14ac:dyDescent="0.25">
      <c r="A1632" s="32" t="str">
        <f>IF(Weighting!$P$24&gt;0,B1632,"")</f>
        <v/>
      </c>
      <c r="B1632" t="e">
        <f>Weighting!$C$24</f>
        <v>#DIV/0!</v>
      </c>
      <c r="C1632" t="e">
        <f>Weighting!$F$24</f>
        <v>#NUM!</v>
      </c>
      <c r="D1632" t="e">
        <f>IF(C1632=1,'Data Transformation'!$G$3+0.5*'Data Transformation'!$W$25,IF(C1633=1,D1633-'Data Transformation'!$W$25,FALSE))</f>
        <v>#NUM!</v>
      </c>
      <c r="E1632">
        <f t="array" ref="E1632">IF(ISLOGICAL(D1632),"",FREQUENCY(IF('Data Transformation'!$B$425:$B$8425='Bin Analysis'!$B1611,'Data Transformation'!$G$425:$G$8425),D1632))</f>
        <v>2001</v>
      </c>
      <c r="F1632">
        <f t="shared" si="201"/>
        <v>0</v>
      </c>
      <c r="G1632">
        <f>Weighting!$H$24</f>
        <v>0</v>
      </c>
      <c r="H1632">
        <f t="array" ref="H1632">FREQUENCY(IF('Data Transformation'!$B$4:$B$8425=B1611,'Data Transformation'!$G$4:$G$8425),'Bin Analysis'!$B1632)</f>
        <v>2073</v>
      </c>
      <c r="I1632">
        <f t="shared" si="202"/>
        <v>0</v>
      </c>
      <c r="J1632">
        <f t="shared" si="203"/>
        <v>0</v>
      </c>
      <c r="K1632">
        <f>J1632*Weighting!$W$24</f>
        <v>0</v>
      </c>
      <c r="M1632" s="14"/>
    </row>
    <row r="1633" spans="1:25" x14ac:dyDescent="0.25">
      <c r="A1633" s="32" t="str">
        <f>IF(Weighting!$P$25&gt;0,B1633,"")</f>
        <v/>
      </c>
      <c r="B1633" t="e">
        <f>Weighting!$C$25</f>
        <v>#DIV/0!</v>
      </c>
      <c r="C1633" t="e">
        <f>Weighting!$F$25</f>
        <v>#NUM!</v>
      </c>
      <c r="D1633" t="e">
        <f>IF(C1633=1,'Data Transformation'!$G$3+0.5*'Data Transformation'!$W$25,IF(C1634=1,D1634-'Data Transformation'!$W$25,FALSE))</f>
        <v>#NUM!</v>
      </c>
      <c r="E1633">
        <f t="array" ref="E1633">IF(ISLOGICAL(D1633),"",FREQUENCY(IF('Data Transformation'!$B$425:$B$8425='Bin Analysis'!$B1611,'Data Transformation'!$G$425:$G$8425),D1633))</f>
        <v>2001</v>
      </c>
      <c r="F1633">
        <f t="shared" si="201"/>
        <v>0</v>
      </c>
      <c r="G1633">
        <f>Weighting!$H$25</f>
        <v>0</v>
      </c>
      <c r="H1633">
        <f t="array" ref="H1633">FREQUENCY(IF('Data Transformation'!$B$4:$B$8425=B1611,'Data Transformation'!$G$4:$G$8425),'Bin Analysis'!$B1633)</f>
        <v>2073</v>
      </c>
      <c r="I1633">
        <f t="shared" si="202"/>
        <v>0</v>
      </c>
      <c r="J1633">
        <f t="shared" si="203"/>
        <v>0</v>
      </c>
      <c r="K1633">
        <f>J1633*Weighting!$W$25</f>
        <v>0</v>
      </c>
      <c r="M1633" s="14"/>
    </row>
    <row r="1634" spans="1:25" x14ac:dyDescent="0.25">
      <c r="O1634"/>
      <c r="P1634"/>
      <c r="Q1634"/>
      <c r="R1634"/>
    </row>
    <row r="1635" spans="1:25" ht="23.25" x14ac:dyDescent="0.35">
      <c r="A1635" s="21" t="s">
        <v>0</v>
      </c>
      <c r="B1635" s="21" t="str">
        <f>IFERROR(VLOOKUP(C1635,'Data Transformation'!$L$6:$M$426,2,FALSE),"")</f>
        <v/>
      </c>
      <c r="C1635" s="21">
        <f>C1611+1</f>
        <v>68</v>
      </c>
      <c r="D1635" s="21"/>
      <c r="E1635" s="21"/>
      <c r="F1635" s="21"/>
      <c r="G1635" s="21"/>
      <c r="H1635" s="22"/>
      <c r="I1635" s="22"/>
      <c r="J1635" s="22"/>
      <c r="K1635" s="21"/>
      <c r="L1635" s="21" t="str">
        <f>B1635</f>
        <v/>
      </c>
      <c r="M1635" s="23" t="e">
        <f>INDEX('Data Transformation'!$O$4:$O$424,MATCH($B1635,'Data Transformation'!$M$4:$M$424,0),MATCH($M$2,'Data Transformation'!$O$3,0))</f>
        <v>#N/A</v>
      </c>
      <c r="N1635" s="27" t="e">
        <f>IF('Input and Summary Results'!$J$16="minimum",'Bin Analysis'!X1636/(M1635-1),'Bin Analysis'!Y1635/('Bin Analysis'!M1635-1))</f>
        <v>#N/A</v>
      </c>
      <c r="O1635" s="27" t="e">
        <f>IF(M1635=FALSE,NA(),(VLOOKUP(1,C1638:K1657,4,FALSE))/(M1635-1))</f>
        <v>#N/A</v>
      </c>
      <c r="P1635" s="27" t="e">
        <f>IF(M1635=FALSE,NA(),SUM(J1638:J1657)/Weighting!$S$5)</f>
        <v>#N/A</v>
      </c>
      <c r="Q1635" s="27" t="e">
        <f>IF(M1635=FALSE,NA(),SUM(K1638:K1657)/Weighting!$S$6)</f>
        <v>#N/A</v>
      </c>
      <c r="R1635" s="27" t="e">
        <f>IF(M1635=FALSE,NA(),(VLOOKUP(1,G1638:K1657,3,FALSE))/(M1635-1))</f>
        <v>#N/A</v>
      </c>
      <c r="S1635" s="22" t="e">
        <f>IF(M1635=FALSE,NA(),IF(SUM(J1638:J1657)=2,"yes","no"))</f>
        <v>#N/A</v>
      </c>
      <c r="X1635" s="2" cm="2">
        <f t="array" ref="X1635:X1636">FREQUENCY(IF('Data Transformation'!$B$425:$B$6424='Bin Analysis'!L1635,'Data Transformation'!$G$425:$G$6424),'Data Transformation'!$U$11)</f>
        <v>0</v>
      </c>
      <c r="Y1635" s="2" cm="2">
        <f t="array" ref="Y1635:Y1636">FREQUENCY(IF('Data Transformation'!$B$425:$B$6424='Bin Analysis'!L1635,'Data Transformation'!$G$425:$G$6424),'Data Transformation'!$U$12)</f>
        <v>0</v>
      </c>
    </row>
    <row r="1636" spans="1:25" x14ac:dyDescent="0.25">
      <c r="A1636" s="14" t="s">
        <v>67</v>
      </c>
      <c r="B1636" t="s">
        <v>47</v>
      </c>
      <c r="C1636" t="s">
        <v>5</v>
      </c>
      <c r="D1636" t="s">
        <v>100</v>
      </c>
      <c r="E1636" t="s">
        <v>101</v>
      </c>
      <c r="F1636" t="s">
        <v>102</v>
      </c>
      <c r="G1636" t="s">
        <v>70</v>
      </c>
      <c r="H1636" t="s">
        <v>31</v>
      </c>
      <c r="I1636" t="s">
        <v>32</v>
      </c>
      <c r="J1636" t="s">
        <v>46</v>
      </c>
      <c r="K1636" s="14" t="s">
        <v>45</v>
      </c>
      <c r="M1636" s="14"/>
      <c r="X1636" s="2">
        <v>0</v>
      </c>
      <c r="Y1636" s="2">
        <v>0</v>
      </c>
    </row>
    <row r="1637" spans="1:25" x14ac:dyDescent="0.25">
      <c r="A1637" s="32"/>
      <c r="D1637" t="e">
        <f>IF(C1637=1,'Data Transformation'!$G$3+0.5*'Data Transformation'!$W$25,IF(C1638=1,D1638-'Data Transformation'!$W$25,FALSE))</f>
        <v>#NUM!</v>
      </c>
      <c r="E1637">
        <f t="array" ref="E1637">IF(ISLOGICAL(D1637),"",FREQUENCY(IF('Data Transformation'!$B$425:$B$8425='Bin Analysis'!$B1635,'Data Transformation'!$G$425:$G$8425),D1637))</f>
        <v>2001</v>
      </c>
      <c r="F1637" t="e">
        <f>IF(ISLOGICAL(D1637),"",E1637-E1636)</f>
        <v>#VALUE!</v>
      </c>
      <c r="M1637" s="14"/>
    </row>
    <row r="1638" spans="1:25" x14ac:dyDescent="0.25">
      <c r="A1638" s="32" t="e">
        <f>IF(Weighting!$P$6&gt;0,B1638,"")</f>
        <v>#NUM!</v>
      </c>
      <c r="B1638" t="e">
        <f>Weighting!$C$6</f>
        <v>#DIV/0!</v>
      </c>
      <c r="C1638" t="e">
        <f>Weighting!$F$6</f>
        <v>#NUM!</v>
      </c>
      <c r="D1638" t="e">
        <f>IF(C1638=1,'Data Transformation'!$G$3+0.5*'Data Transformation'!$W$25,IF(C1639=1,D1639-'Data Transformation'!$W$25,FALSE))</f>
        <v>#NUM!</v>
      </c>
      <c r="E1638">
        <f t="array" ref="E1638">IF(ISLOGICAL(D1638),"",FREQUENCY(IF('Data Transformation'!$B$425:$B$8425='Bin Analysis'!$B1635,'Data Transformation'!$G$425:$G$8425),D1638))</f>
        <v>2001</v>
      </c>
      <c r="F1638">
        <f>IF(ISLOGICAL(D1638),"",E1638-E1637)</f>
        <v>0</v>
      </c>
      <c r="G1638">
        <f>Weighting!$H$6</f>
        <v>1</v>
      </c>
      <c r="H1638">
        <f t="array" ref="H1638">FREQUENCY(IF('Data Transformation'!$B$4:$B$8425=B1635,'Data Transformation'!$G$4:$G$8425),'Bin Analysis'!$B1638)</f>
        <v>2073</v>
      </c>
      <c r="I1638">
        <f>H1638-H1637</f>
        <v>2073</v>
      </c>
      <c r="J1638">
        <f>IF(I1638=0,0,1)</f>
        <v>1</v>
      </c>
      <c r="K1638" t="e">
        <f>J1638*Weighting!$W$6</f>
        <v>#NUM!</v>
      </c>
      <c r="M1638" s="14"/>
    </row>
    <row r="1639" spans="1:25" x14ac:dyDescent="0.25">
      <c r="A1639" s="32" t="str">
        <f>IF(Weighting!$P$7&gt;0,B1639,"")</f>
        <v/>
      </c>
      <c r="B1639" t="e">
        <f>Weighting!$C$7</f>
        <v>#DIV/0!</v>
      </c>
      <c r="C1639" t="e">
        <f>Weighting!$F$7</f>
        <v>#NUM!</v>
      </c>
      <c r="D1639" t="e">
        <f>IF(C1639=1,'Data Transformation'!$G$3+0.5*'Data Transformation'!$W$25,IF(C1640=1,D1640-'Data Transformation'!$W$25,FALSE))</f>
        <v>#NUM!</v>
      </c>
      <c r="E1639">
        <f t="array" ref="E1639">IF(ISLOGICAL(D1639),"",FREQUENCY(IF('Data Transformation'!$B$425:$B$8425='Bin Analysis'!$B1635,'Data Transformation'!$G$425:$G$8425),D1639))</f>
        <v>2001</v>
      </c>
      <c r="F1639">
        <f t="shared" ref="F1639:F1657" si="204">IF(ISLOGICAL(D1639),"",E1639-E1638)</f>
        <v>0</v>
      </c>
      <c r="G1639">
        <f>Weighting!$H$7</f>
        <v>0</v>
      </c>
      <c r="H1639">
        <f t="array" ref="H1639">FREQUENCY(IF('Data Transformation'!$B$4:$B$8425=B1635,'Data Transformation'!$G$4:$G$8425),'Bin Analysis'!$B1639)</f>
        <v>2073</v>
      </c>
      <c r="I1639">
        <f t="shared" ref="I1639:I1657" si="205">H1639-H1638</f>
        <v>0</v>
      </c>
      <c r="J1639">
        <f>IF(I1639=0,0,1)</f>
        <v>0</v>
      </c>
      <c r="K1639">
        <f>J1639*Weighting!$W$7</f>
        <v>0</v>
      </c>
      <c r="M1639" s="14"/>
    </row>
    <row r="1640" spans="1:25" x14ac:dyDescent="0.25">
      <c r="A1640" s="32" t="str">
        <f>IF(Weighting!$P$8&gt;0,B1640,"")</f>
        <v/>
      </c>
      <c r="B1640" t="e">
        <f>Weighting!$C$8</f>
        <v>#DIV/0!</v>
      </c>
      <c r="C1640" t="e">
        <f>Weighting!$F$8</f>
        <v>#NUM!</v>
      </c>
      <c r="D1640" t="e">
        <f>IF(C1640=1,'Data Transformation'!$G$3+0.5*'Data Transformation'!$W$25,IF(C1641=1,D1641-'Data Transformation'!$W$25,FALSE))</f>
        <v>#NUM!</v>
      </c>
      <c r="E1640">
        <f t="array" ref="E1640">IF(ISLOGICAL(D1640),"",FREQUENCY(IF('Data Transformation'!$B$425:$B$8425='Bin Analysis'!$B1635,'Data Transformation'!$G$425:$G$8425),D1640))</f>
        <v>2001</v>
      </c>
      <c r="F1640">
        <f t="shared" si="204"/>
        <v>0</v>
      </c>
      <c r="G1640">
        <f>Weighting!$H$8</f>
        <v>0</v>
      </c>
      <c r="H1640">
        <f t="array" ref="H1640">FREQUENCY(IF('Data Transformation'!$B$4:$B$8425=B1635,'Data Transformation'!$G$4:$G$8425),'Bin Analysis'!$B1640)</f>
        <v>2073</v>
      </c>
      <c r="I1640">
        <f t="shared" si="205"/>
        <v>0</v>
      </c>
      <c r="J1640">
        <f t="shared" ref="J1640:J1657" si="206">IF(I1640=0,0,1)</f>
        <v>0</v>
      </c>
      <c r="K1640">
        <f>J1640*Weighting!$W$8</f>
        <v>0</v>
      </c>
      <c r="M1640" s="14"/>
    </row>
    <row r="1641" spans="1:25" x14ac:dyDescent="0.25">
      <c r="A1641" s="32" t="str">
        <f>IF(Weighting!$P$9&gt;0,B1641,"")</f>
        <v/>
      </c>
      <c r="B1641" s="50" t="e">
        <f>Weighting!$C$9</f>
        <v>#DIV/0!</v>
      </c>
      <c r="C1641" t="e">
        <f>Weighting!$F$9</f>
        <v>#NUM!</v>
      </c>
      <c r="D1641" t="e">
        <f>IF(C1641=1,'Data Transformation'!$G$3+0.5*'Data Transformation'!$W$25,IF(C1642=1,D1642-'Data Transformation'!$W$25,FALSE))</f>
        <v>#NUM!</v>
      </c>
      <c r="E1641">
        <f t="array" ref="E1641">IF(ISLOGICAL(D1641),"",FREQUENCY(IF('Data Transformation'!$B$425:$B$8425='Bin Analysis'!$B1635,'Data Transformation'!$G$425:$G$8425),D1641))</f>
        <v>2001</v>
      </c>
      <c r="F1641">
        <f t="shared" si="204"/>
        <v>0</v>
      </c>
      <c r="G1641">
        <f>Weighting!$H$9</f>
        <v>0</v>
      </c>
      <c r="H1641">
        <f t="array" ref="H1641">FREQUENCY(IF('Data Transformation'!$B$4:$B$8425=B1635,'Data Transformation'!$G$4:$G$8425),'Bin Analysis'!$B1641)</f>
        <v>2073</v>
      </c>
      <c r="I1641">
        <f t="shared" si="205"/>
        <v>0</v>
      </c>
      <c r="J1641">
        <f t="shared" si="206"/>
        <v>0</v>
      </c>
      <c r="K1641">
        <f>J1641*Weighting!$W$9</f>
        <v>0</v>
      </c>
      <c r="M1641" s="14"/>
    </row>
    <row r="1642" spans="1:25" x14ac:dyDescent="0.25">
      <c r="A1642" s="32" t="str">
        <f>IF(Weighting!$P$10&gt;0,B1642,"")</f>
        <v/>
      </c>
      <c r="B1642" t="e">
        <f>Weighting!$C$10</f>
        <v>#DIV/0!</v>
      </c>
      <c r="C1642" t="e">
        <f>Weighting!$F$10</f>
        <v>#NUM!</v>
      </c>
      <c r="D1642" t="e">
        <f>IF(C1642=1,'Data Transformation'!$G$3+0.5*'Data Transformation'!$W$25,IF(C1643=1,D1643-'Data Transformation'!$W$25,FALSE))</f>
        <v>#NUM!</v>
      </c>
      <c r="E1642">
        <f t="array" ref="E1642">IF(ISLOGICAL(D1642),"",FREQUENCY(IF('Data Transformation'!$B$425:$B$8425='Bin Analysis'!$B1635,'Data Transformation'!$G$425:$G$8425),D1642))</f>
        <v>2001</v>
      </c>
      <c r="F1642">
        <f t="shared" si="204"/>
        <v>0</v>
      </c>
      <c r="G1642">
        <f>Weighting!$H$10</f>
        <v>0</v>
      </c>
      <c r="H1642">
        <f t="array" ref="H1642">FREQUENCY(IF('Data Transformation'!$B$4:$B$8425=B1635,'Data Transformation'!$G$4:$G$8425),'Bin Analysis'!$B1642)</f>
        <v>2073</v>
      </c>
      <c r="I1642">
        <f t="shared" si="205"/>
        <v>0</v>
      </c>
      <c r="J1642">
        <f t="shared" si="206"/>
        <v>0</v>
      </c>
      <c r="K1642">
        <f>J1642*Weighting!$W$10</f>
        <v>0</v>
      </c>
      <c r="M1642" s="14"/>
    </row>
    <row r="1643" spans="1:25" x14ac:dyDescent="0.25">
      <c r="A1643" s="32" t="str">
        <f>IF(Weighting!$P$11&gt;0,B1643,"")</f>
        <v/>
      </c>
      <c r="B1643" t="e">
        <f>Weighting!$C$11</f>
        <v>#DIV/0!</v>
      </c>
      <c r="C1643" t="e">
        <f>Weighting!$F$11</f>
        <v>#NUM!</v>
      </c>
      <c r="D1643" t="e">
        <f>IF(C1643=1,'Data Transformation'!$G$3+0.5*'Data Transformation'!$W$25,IF(C1644=1,D1644-'Data Transformation'!$W$25,FALSE))</f>
        <v>#NUM!</v>
      </c>
      <c r="E1643">
        <f t="array" ref="E1643">IF(ISLOGICAL(D1643),"",FREQUENCY(IF('Data Transformation'!$B$425:$B$8425='Bin Analysis'!$B1635,'Data Transformation'!$G$425:$G$8425),D1643))</f>
        <v>2001</v>
      </c>
      <c r="F1643">
        <f t="shared" si="204"/>
        <v>0</v>
      </c>
      <c r="G1643">
        <f>Weighting!$H$11</f>
        <v>0</v>
      </c>
      <c r="H1643">
        <f t="array" ref="H1643">FREQUENCY(IF('Data Transformation'!$B$4:$B$8425=B1635,'Data Transformation'!$G$4:$G$8425),'Bin Analysis'!$B1643)</f>
        <v>2073</v>
      </c>
      <c r="I1643">
        <f t="shared" si="205"/>
        <v>0</v>
      </c>
      <c r="J1643">
        <f t="shared" si="206"/>
        <v>0</v>
      </c>
      <c r="K1643">
        <f>J1643*Weighting!$W$11</f>
        <v>0</v>
      </c>
      <c r="M1643" s="14"/>
    </row>
    <row r="1644" spans="1:25" x14ac:dyDescent="0.25">
      <c r="A1644" s="32" t="str">
        <f>IF(Weighting!$P$12&gt;0,B1644,"")</f>
        <v/>
      </c>
      <c r="B1644" t="e">
        <f>Weighting!$C$12</f>
        <v>#DIV/0!</v>
      </c>
      <c r="C1644" t="e">
        <f>Weighting!$F$12</f>
        <v>#NUM!</v>
      </c>
      <c r="D1644" t="e">
        <f>IF(C1644=1,'Data Transformation'!$G$3+0.5*'Data Transformation'!$W$25,IF(C1645=1,D1645-'Data Transformation'!$W$25,FALSE))</f>
        <v>#NUM!</v>
      </c>
      <c r="E1644">
        <f t="array" ref="E1644">IF(ISLOGICAL(D1644),"",FREQUENCY(IF('Data Transformation'!$B$425:$B$8425='Bin Analysis'!$B1635,'Data Transformation'!$G$425:$G$8425),D1644))</f>
        <v>2001</v>
      </c>
      <c r="F1644">
        <f t="shared" si="204"/>
        <v>0</v>
      </c>
      <c r="G1644">
        <f>Weighting!$H$12</f>
        <v>0</v>
      </c>
      <c r="H1644">
        <f t="array" ref="H1644">FREQUENCY(IF('Data Transformation'!$B$4:$B$8425=B1635,'Data Transformation'!$G$4:$G$8425),'Bin Analysis'!$B1644)</f>
        <v>2073</v>
      </c>
      <c r="I1644">
        <f t="shared" si="205"/>
        <v>0</v>
      </c>
      <c r="J1644">
        <f t="shared" si="206"/>
        <v>0</v>
      </c>
      <c r="K1644">
        <f>J1644*Weighting!$W$12</f>
        <v>0</v>
      </c>
      <c r="M1644" s="14"/>
    </row>
    <row r="1645" spans="1:25" x14ac:dyDescent="0.25">
      <c r="A1645" s="32" t="str">
        <f>IF(Weighting!$P$13&gt;0,B1645,"")</f>
        <v/>
      </c>
      <c r="B1645" t="e">
        <f>Weighting!$C$13</f>
        <v>#DIV/0!</v>
      </c>
      <c r="C1645" t="e">
        <f>Weighting!$F$13</f>
        <v>#NUM!</v>
      </c>
      <c r="D1645" t="e">
        <f>IF(C1645=1,'Data Transformation'!$G$3+0.5*'Data Transformation'!$W$25,IF(C1646=1,D1646-'Data Transformation'!$W$25,FALSE))</f>
        <v>#NUM!</v>
      </c>
      <c r="E1645">
        <f t="array" ref="E1645">IF(ISLOGICAL(D1645),"",FREQUENCY(IF('Data Transformation'!$B$425:$B$8425='Bin Analysis'!$B1635,'Data Transformation'!$G$425:$G$8425),D1645))</f>
        <v>2001</v>
      </c>
      <c r="F1645">
        <f t="shared" si="204"/>
        <v>0</v>
      </c>
      <c r="G1645">
        <f>Weighting!$H$13</f>
        <v>0</v>
      </c>
      <c r="H1645">
        <f t="array" ref="H1645">FREQUENCY(IF('Data Transformation'!$B$4:$B$8425=B1635,'Data Transformation'!$G$4:$G$8425),'Bin Analysis'!$B1645)</f>
        <v>2073</v>
      </c>
      <c r="I1645">
        <f t="shared" si="205"/>
        <v>0</v>
      </c>
      <c r="J1645">
        <f t="shared" si="206"/>
        <v>0</v>
      </c>
      <c r="K1645">
        <f>J1645*Weighting!$W$13</f>
        <v>0</v>
      </c>
      <c r="M1645" s="14"/>
    </row>
    <row r="1646" spans="1:25" x14ac:dyDescent="0.25">
      <c r="A1646" s="32" t="str">
        <f>IF(Weighting!$P$14&gt;0,B1646,"")</f>
        <v/>
      </c>
      <c r="B1646" t="e">
        <f>Weighting!$C$14</f>
        <v>#DIV/0!</v>
      </c>
      <c r="C1646" t="e">
        <f>Weighting!$F$14</f>
        <v>#NUM!</v>
      </c>
      <c r="D1646" t="e">
        <f>IF(C1646=1,'Data Transformation'!$G$3+0.5*'Data Transformation'!$W$25,IF(C1647=1,D1647-'Data Transformation'!$W$25,FALSE))</f>
        <v>#NUM!</v>
      </c>
      <c r="E1646">
        <f t="array" ref="E1646">IF(ISLOGICAL(D1646),"",FREQUENCY(IF('Data Transformation'!$B$425:$B$8425='Bin Analysis'!$B1635,'Data Transformation'!$G$425:$G$8425),D1646))</f>
        <v>2001</v>
      </c>
      <c r="F1646">
        <f t="shared" si="204"/>
        <v>0</v>
      </c>
      <c r="G1646">
        <f>Weighting!$H$14</f>
        <v>0</v>
      </c>
      <c r="H1646">
        <f t="array" ref="H1646">FREQUENCY(IF('Data Transformation'!$B$4:$B$8425=B1635,'Data Transformation'!$G$4:$G$8425),'Bin Analysis'!$B1646)</f>
        <v>2073</v>
      </c>
      <c r="I1646">
        <f t="shared" si="205"/>
        <v>0</v>
      </c>
      <c r="J1646">
        <f t="shared" si="206"/>
        <v>0</v>
      </c>
      <c r="K1646">
        <f>J1646*Weighting!$W$14</f>
        <v>0</v>
      </c>
      <c r="M1646" s="14"/>
    </row>
    <row r="1647" spans="1:25" x14ac:dyDescent="0.25">
      <c r="A1647" s="32" t="str">
        <f>IF(Weighting!$P$15&gt;0,B1647,"")</f>
        <v/>
      </c>
      <c r="B1647" t="e">
        <f>Weighting!$C$15</f>
        <v>#DIV/0!</v>
      </c>
      <c r="C1647" t="e">
        <f>Weighting!$F$15</f>
        <v>#NUM!</v>
      </c>
      <c r="D1647" t="e">
        <f>IF(C1647=1,'Data Transformation'!$G$3+0.5*'Data Transformation'!$W$25,IF(C1648=1,D1648-'Data Transformation'!$W$25,FALSE))</f>
        <v>#NUM!</v>
      </c>
      <c r="E1647">
        <f t="array" ref="E1647">IF(ISLOGICAL(D1647),"",FREQUENCY(IF('Data Transformation'!$B$425:$B$8425='Bin Analysis'!$B1635,'Data Transformation'!$G$425:$G$8425),D1647))</f>
        <v>2001</v>
      </c>
      <c r="F1647">
        <f t="shared" si="204"/>
        <v>0</v>
      </c>
      <c r="G1647">
        <f>Weighting!$H$15</f>
        <v>0</v>
      </c>
      <c r="H1647">
        <f t="array" ref="H1647">FREQUENCY(IF('Data Transformation'!$B$4:$B$8425=B1635,'Data Transformation'!$G$4:$G$8425),'Bin Analysis'!$B1647)</f>
        <v>2073</v>
      </c>
      <c r="I1647">
        <f t="shared" si="205"/>
        <v>0</v>
      </c>
      <c r="J1647">
        <f t="shared" si="206"/>
        <v>0</v>
      </c>
      <c r="K1647">
        <f>J1647*Weighting!$W$15</f>
        <v>0</v>
      </c>
      <c r="M1647" s="14"/>
    </row>
    <row r="1648" spans="1:25" x14ac:dyDescent="0.25">
      <c r="A1648" s="32" t="str">
        <f>IF(Weighting!$P$16&gt;0,B1648,"")</f>
        <v/>
      </c>
      <c r="B1648" t="e">
        <f>Weighting!$C$16</f>
        <v>#DIV/0!</v>
      </c>
      <c r="C1648" t="e">
        <f>Weighting!$F$16</f>
        <v>#NUM!</v>
      </c>
      <c r="D1648" t="e">
        <f>IF(C1648=1,'Data Transformation'!$G$3+0.5*'Data Transformation'!$W$25,IF(C1649=1,D1649-'Data Transformation'!$W$25,FALSE))</f>
        <v>#NUM!</v>
      </c>
      <c r="E1648">
        <f t="array" ref="E1648">IF(ISLOGICAL(D1648),"",FREQUENCY(IF('Data Transformation'!$B$425:$B$8425='Bin Analysis'!$B1635,'Data Transformation'!$G$425:$G$8425),D1648))</f>
        <v>2001</v>
      </c>
      <c r="F1648">
        <f t="shared" si="204"/>
        <v>0</v>
      </c>
      <c r="G1648">
        <f>Weighting!$H$16</f>
        <v>0</v>
      </c>
      <c r="H1648">
        <f t="array" ref="H1648">FREQUENCY(IF('Data Transformation'!$B$4:$B$8425=B1635,'Data Transformation'!$G$4:$G$8425),'Bin Analysis'!$B1648)</f>
        <v>2073</v>
      </c>
      <c r="I1648">
        <f t="shared" si="205"/>
        <v>0</v>
      </c>
      <c r="J1648">
        <f t="shared" si="206"/>
        <v>0</v>
      </c>
      <c r="K1648">
        <f>J1648*Weighting!$W$16</f>
        <v>0</v>
      </c>
      <c r="M1648" s="14"/>
    </row>
    <row r="1649" spans="1:25" x14ac:dyDescent="0.25">
      <c r="A1649" s="32" t="str">
        <f>IF(Weighting!$P$17&gt;0,B1649,"")</f>
        <v/>
      </c>
      <c r="B1649" t="e">
        <f>Weighting!$C$17</f>
        <v>#DIV/0!</v>
      </c>
      <c r="C1649" t="e">
        <f>Weighting!$F$17</f>
        <v>#NUM!</v>
      </c>
      <c r="D1649" t="e">
        <f>IF(C1649=1,'Data Transformation'!$G$3+0.5*'Data Transformation'!$W$25,IF(C1650=1,D1650-'Data Transformation'!$W$25,FALSE))</f>
        <v>#NUM!</v>
      </c>
      <c r="E1649">
        <f t="array" ref="E1649">IF(ISLOGICAL(D1649),"",FREQUENCY(IF('Data Transformation'!$B$425:$B$8425='Bin Analysis'!$B1635,'Data Transformation'!$G$425:$G$8425),D1649))</f>
        <v>2001</v>
      </c>
      <c r="F1649">
        <f t="shared" si="204"/>
        <v>0</v>
      </c>
      <c r="G1649">
        <f>Weighting!$H$17</f>
        <v>0</v>
      </c>
      <c r="H1649">
        <f t="array" ref="H1649">FREQUENCY(IF('Data Transformation'!$B$4:$B$8425=B1635,'Data Transformation'!$G$4:$G$8425),'Bin Analysis'!$B1649)</f>
        <v>2073</v>
      </c>
      <c r="I1649">
        <f t="shared" si="205"/>
        <v>0</v>
      </c>
      <c r="J1649">
        <f t="shared" si="206"/>
        <v>0</v>
      </c>
      <c r="K1649">
        <f>J1649*Weighting!$W$17</f>
        <v>0</v>
      </c>
      <c r="M1649" s="14"/>
    </row>
    <row r="1650" spans="1:25" x14ac:dyDescent="0.25">
      <c r="A1650" s="32" t="str">
        <f>IF(Weighting!$P$18&gt;0,B1650,"")</f>
        <v/>
      </c>
      <c r="B1650" t="e">
        <f>Weighting!$C$18</f>
        <v>#DIV/0!</v>
      </c>
      <c r="C1650" t="e">
        <f>Weighting!$F$18</f>
        <v>#NUM!</v>
      </c>
      <c r="D1650" t="e">
        <f>IF(C1650=1,'Data Transformation'!$G$3+0.5*'Data Transformation'!$W$25,IF(C1651=1,D1651-'Data Transformation'!$W$25,FALSE))</f>
        <v>#NUM!</v>
      </c>
      <c r="E1650">
        <f t="array" ref="E1650">IF(ISLOGICAL(D1650),"",FREQUENCY(IF('Data Transformation'!$B$425:$B$8425='Bin Analysis'!$B1635,'Data Transformation'!$G$425:$G$8425),D1650))</f>
        <v>2001</v>
      </c>
      <c r="F1650">
        <f t="shared" si="204"/>
        <v>0</v>
      </c>
      <c r="G1650">
        <f>Weighting!$H$18</f>
        <v>0</v>
      </c>
      <c r="H1650">
        <f t="array" ref="H1650">FREQUENCY(IF('Data Transformation'!$B$4:$B$8425=B1635,'Data Transformation'!$G$4:$G$8425),'Bin Analysis'!$B1650)</f>
        <v>2073</v>
      </c>
      <c r="I1650">
        <f t="shared" si="205"/>
        <v>0</v>
      </c>
      <c r="J1650">
        <f t="shared" si="206"/>
        <v>0</v>
      </c>
      <c r="K1650">
        <f>J1650*Weighting!$W$18</f>
        <v>0</v>
      </c>
      <c r="M1650" s="14"/>
    </row>
    <row r="1651" spans="1:25" x14ac:dyDescent="0.25">
      <c r="A1651" s="32" t="str">
        <f>IF(Weighting!$P$19&gt;0,B1651,"")</f>
        <v/>
      </c>
      <c r="B1651" t="e">
        <f>Weighting!$C$19</f>
        <v>#DIV/0!</v>
      </c>
      <c r="C1651" t="e">
        <f>Weighting!$F$19</f>
        <v>#NUM!</v>
      </c>
      <c r="D1651" t="e">
        <f>IF(C1651=1,'Data Transformation'!$G$3+0.5*'Data Transformation'!$W$25,IF(C1652=1,D1652-'Data Transformation'!$W$25,FALSE))</f>
        <v>#NUM!</v>
      </c>
      <c r="E1651">
        <f t="array" ref="E1651">IF(ISLOGICAL(D1651),"",FREQUENCY(IF('Data Transformation'!$B$425:$B$8425='Bin Analysis'!$B1635,'Data Transformation'!$G$425:$G$8425),D1651))</f>
        <v>2001</v>
      </c>
      <c r="F1651">
        <f t="shared" si="204"/>
        <v>0</v>
      </c>
      <c r="G1651">
        <f>Weighting!$H$19</f>
        <v>0</v>
      </c>
      <c r="H1651">
        <f t="array" ref="H1651">FREQUENCY(IF('Data Transformation'!$B$4:$B$8425=B1635,'Data Transformation'!$G$4:$G$8425),'Bin Analysis'!$B1651)</f>
        <v>2073</v>
      </c>
      <c r="I1651">
        <f t="shared" si="205"/>
        <v>0</v>
      </c>
      <c r="J1651">
        <f t="shared" si="206"/>
        <v>0</v>
      </c>
      <c r="K1651">
        <f>J1651*Weighting!$W$19</f>
        <v>0</v>
      </c>
      <c r="M1651" s="14"/>
    </row>
    <row r="1652" spans="1:25" x14ac:dyDescent="0.25">
      <c r="A1652" s="32" t="str">
        <f>IF(Weighting!$P$20&gt;0,B1652,"")</f>
        <v/>
      </c>
      <c r="B1652" t="e">
        <f>Weighting!$C$20</f>
        <v>#DIV/0!</v>
      </c>
      <c r="C1652" t="e">
        <f>Weighting!$F$20</f>
        <v>#NUM!</v>
      </c>
      <c r="D1652" t="e">
        <f>IF(C1652=1,'Data Transformation'!$G$3+0.5*'Data Transformation'!$W$25,IF(C1653=1,D1653-'Data Transformation'!$W$25,FALSE))</f>
        <v>#NUM!</v>
      </c>
      <c r="E1652">
        <f t="array" ref="E1652">IF(ISLOGICAL(D1652),"",FREQUENCY(IF('Data Transformation'!$B$425:$B$8425='Bin Analysis'!$B1635,'Data Transformation'!$G$425:$G$8425),D1652))</f>
        <v>2001</v>
      </c>
      <c r="F1652">
        <f t="shared" si="204"/>
        <v>0</v>
      </c>
      <c r="G1652">
        <f>Weighting!$H$20</f>
        <v>0</v>
      </c>
      <c r="H1652">
        <f t="array" ref="H1652">FREQUENCY(IF('Data Transformation'!$B$4:$B$8425=B1635,'Data Transformation'!$G$4:$G$8425),'Bin Analysis'!$B1652)</f>
        <v>2073</v>
      </c>
      <c r="I1652">
        <f t="shared" si="205"/>
        <v>0</v>
      </c>
      <c r="J1652">
        <f t="shared" si="206"/>
        <v>0</v>
      </c>
      <c r="K1652">
        <f>J1652*Weighting!$W$20</f>
        <v>0</v>
      </c>
      <c r="M1652" s="14"/>
    </row>
    <row r="1653" spans="1:25" x14ac:dyDescent="0.25">
      <c r="A1653" s="32" t="str">
        <f>IF(Weighting!$P$21&gt;0,B1653,"")</f>
        <v/>
      </c>
      <c r="B1653" t="e">
        <f>Weighting!$C$21</f>
        <v>#DIV/0!</v>
      </c>
      <c r="C1653" t="e">
        <f>Weighting!$F$21</f>
        <v>#NUM!</v>
      </c>
      <c r="D1653" t="e">
        <f>IF(C1653=1,'Data Transformation'!$G$3+0.5*'Data Transformation'!$W$25,IF(C1654=1,D1654-'Data Transformation'!$W$25,FALSE))</f>
        <v>#NUM!</v>
      </c>
      <c r="E1653">
        <f t="array" ref="E1653">IF(ISLOGICAL(D1653),"",FREQUENCY(IF('Data Transformation'!$B$425:$B$8425='Bin Analysis'!$B1635,'Data Transformation'!$G$425:$G$8425),D1653))</f>
        <v>2001</v>
      </c>
      <c r="F1653">
        <f t="shared" si="204"/>
        <v>0</v>
      </c>
      <c r="G1653">
        <f>Weighting!$H$21</f>
        <v>0</v>
      </c>
      <c r="H1653">
        <f t="array" ref="H1653">FREQUENCY(IF('Data Transformation'!$B$4:$B$8425=B1635,'Data Transformation'!$G$4:$G$8425),'Bin Analysis'!$B1653)</f>
        <v>2073</v>
      </c>
      <c r="I1653">
        <f t="shared" si="205"/>
        <v>0</v>
      </c>
      <c r="J1653">
        <f t="shared" si="206"/>
        <v>0</v>
      </c>
      <c r="K1653">
        <f>J1653*Weighting!$W$21</f>
        <v>0</v>
      </c>
      <c r="M1653" s="14"/>
    </row>
    <row r="1654" spans="1:25" x14ac:dyDescent="0.25">
      <c r="A1654" s="32" t="str">
        <f>IF(Weighting!$P$22&gt;0,B1654,"")</f>
        <v/>
      </c>
      <c r="B1654" t="e">
        <f>Weighting!$C$22</f>
        <v>#DIV/0!</v>
      </c>
      <c r="C1654" t="e">
        <f>Weighting!$F$22</f>
        <v>#NUM!</v>
      </c>
      <c r="D1654" t="e">
        <f>IF(C1654=1,'Data Transformation'!$G$3+0.5*'Data Transformation'!$W$25,IF(C1655=1,D1655-'Data Transformation'!$W$25,FALSE))</f>
        <v>#NUM!</v>
      </c>
      <c r="E1654">
        <f t="array" ref="E1654">IF(ISLOGICAL(D1654),"",FREQUENCY(IF('Data Transformation'!$B$425:$B$8425='Bin Analysis'!$B1635,'Data Transformation'!$G$425:$G$8425),D1654))</f>
        <v>2001</v>
      </c>
      <c r="F1654">
        <f t="shared" si="204"/>
        <v>0</v>
      </c>
      <c r="G1654">
        <f>Weighting!$H$22</f>
        <v>0</v>
      </c>
      <c r="H1654">
        <f t="array" ref="H1654">FREQUENCY(IF('Data Transformation'!$B$4:$B$8425=B1635,'Data Transformation'!$G$4:$G$8425),'Bin Analysis'!$B1654)</f>
        <v>2073</v>
      </c>
      <c r="I1654">
        <f t="shared" si="205"/>
        <v>0</v>
      </c>
      <c r="J1654">
        <f t="shared" si="206"/>
        <v>0</v>
      </c>
      <c r="K1654">
        <f>J1654*Weighting!$W$22</f>
        <v>0</v>
      </c>
      <c r="M1654" s="14"/>
    </row>
    <row r="1655" spans="1:25" x14ac:dyDescent="0.25">
      <c r="A1655" s="32" t="str">
        <f>IF(Weighting!$P$23&gt;0,B1655,"")</f>
        <v/>
      </c>
      <c r="B1655" t="e">
        <f>Weighting!$C$23</f>
        <v>#DIV/0!</v>
      </c>
      <c r="C1655" t="e">
        <f>Weighting!$F$23</f>
        <v>#NUM!</v>
      </c>
      <c r="D1655" t="e">
        <f>IF(C1655=1,'Data Transformation'!$G$3+0.5*'Data Transformation'!$W$25,IF(C1656=1,D1656-'Data Transformation'!$W$25,FALSE))</f>
        <v>#NUM!</v>
      </c>
      <c r="E1655">
        <f t="array" ref="E1655">IF(ISLOGICAL(D1655),"",FREQUENCY(IF('Data Transformation'!$B$425:$B$8425='Bin Analysis'!$B1635,'Data Transformation'!$G$425:$G$8425),D1655))</f>
        <v>2001</v>
      </c>
      <c r="F1655">
        <f t="shared" si="204"/>
        <v>0</v>
      </c>
      <c r="G1655">
        <f>Weighting!$H$23</f>
        <v>0</v>
      </c>
      <c r="H1655">
        <f t="array" ref="H1655">FREQUENCY(IF('Data Transformation'!$B$4:$B$8425=B1635,'Data Transformation'!$G$4:$G$8425),'Bin Analysis'!$B1655)</f>
        <v>2073</v>
      </c>
      <c r="I1655">
        <f t="shared" si="205"/>
        <v>0</v>
      </c>
      <c r="J1655">
        <f t="shared" si="206"/>
        <v>0</v>
      </c>
      <c r="K1655">
        <f>J1655*Weighting!$W$23</f>
        <v>0</v>
      </c>
      <c r="M1655" s="14"/>
    </row>
    <row r="1656" spans="1:25" x14ac:dyDescent="0.25">
      <c r="A1656" s="32" t="str">
        <f>IF(Weighting!$P$24&gt;0,B1656,"")</f>
        <v/>
      </c>
      <c r="B1656" t="e">
        <f>Weighting!$C$24</f>
        <v>#DIV/0!</v>
      </c>
      <c r="C1656" t="e">
        <f>Weighting!$F$24</f>
        <v>#NUM!</v>
      </c>
      <c r="D1656" t="e">
        <f>IF(C1656=1,'Data Transformation'!$G$3+0.5*'Data Transformation'!$W$25,IF(C1657=1,D1657-'Data Transformation'!$W$25,FALSE))</f>
        <v>#NUM!</v>
      </c>
      <c r="E1656">
        <f t="array" ref="E1656">IF(ISLOGICAL(D1656),"",FREQUENCY(IF('Data Transformation'!$B$425:$B$8425='Bin Analysis'!$B1635,'Data Transformation'!$G$425:$G$8425),D1656))</f>
        <v>2001</v>
      </c>
      <c r="F1656">
        <f t="shared" si="204"/>
        <v>0</v>
      </c>
      <c r="G1656">
        <f>Weighting!$H$24</f>
        <v>0</v>
      </c>
      <c r="H1656">
        <f t="array" ref="H1656">FREQUENCY(IF('Data Transformation'!$B$4:$B$8425=B1635,'Data Transformation'!$G$4:$G$8425),'Bin Analysis'!$B1656)</f>
        <v>2073</v>
      </c>
      <c r="I1656">
        <f t="shared" si="205"/>
        <v>0</v>
      </c>
      <c r="J1656">
        <f t="shared" si="206"/>
        <v>0</v>
      </c>
      <c r="K1656">
        <f>J1656*Weighting!$W$24</f>
        <v>0</v>
      </c>
      <c r="M1656" s="14"/>
    </row>
    <row r="1657" spans="1:25" x14ac:dyDescent="0.25">
      <c r="A1657" s="32" t="str">
        <f>IF(Weighting!$P$25&gt;0,B1657,"")</f>
        <v/>
      </c>
      <c r="B1657" t="e">
        <f>Weighting!$C$25</f>
        <v>#DIV/0!</v>
      </c>
      <c r="C1657" t="e">
        <f>Weighting!$F$25</f>
        <v>#NUM!</v>
      </c>
      <c r="D1657" t="e">
        <f>IF(C1657=1,'Data Transformation'!$G$3+0.5*'Data Transformation'!$W$25,IF(C1658=1,D1658-'Data Transformation'!$W$25,FALSE))</f>
        <v>#NUM!</v>
      </c>
      <c r="E1657">
        <f t="array" ref="E1657">IF(ISLOGICAL(D1657),"",FREQUENCY(IF('Data Transformation'!$B$425:$B$8425='Bin Analysis'!$B1635,'Data Transformation'!$G$425:$G$8425),D1657))</f>
        <v>2001</v>
      </c>
      <c r="F1657">
        <f t="shared" si="204"/>
        <v>0</v>
      </c>
      <c r="G1657">
        <f>Weighting!$H$25</f>
        <v>0</v>
      </c>
      <c r="H1657">
        <f t="array" ref="H1657">FREQUENCY(IF('Data Transformation'!$B$4:$B$8425=B1635,'Data Transformation'!$G$4:$G$8425),'Bin Analysis'!$B1657)</f>
        <v>2073</v>
      </c>
      <c r="I1657">
        <f t="shared" si="205"/>
        <v>0</v>
      </c>
      <c r="J1657">
        <f t="shared" si="206"/>
        <v>0</v>
      </c>
      <c r="K1657">
        <f>J1657*Weighting!$W$25</f>
        <v>0</v>
      </c>
      <c r="M1657" s="14"/>
    </row>
    <row r="1658" spans="1:25" x14ac:dyDescent="0.25">
      <c r="O1658"/>
      <c r="P1658"/>
      <c r="Q1658"/>
      <c r="R1658"/>
    </row>
    <row r="1659" spans="1:25" ht="23.25" x14ac:dyDescent="0.35">
      <c r="A1659" s="21" t="s">
        <v>0</v>
      </c>
      <c r="B1659" s="21" t="str">
        <f>IFERROR(VLOOKUP(C1659,'Data Transformation'!$L$6:$M$426,2,FALSE),"")</f>
        <v/>
      </c>
      <c r="C1659" s="21">
        <f>C1635+1</f>
        <v>69</v>
      </c>
      <c r="D1659" s="21"/>
      <c r="E1659" s="21"/>
      <c r="F1659" s="21"/>
      <c r="G1659" s="21"/>
      <c r="H1659" s="22"/>
      <c r="I1659" s="22"/>
      <c r="J1659" s="22"/>
      <c r="K1659" s="21"/>
      <c r="L1659" s="21" t="str">
        <f>B1659</f>
        <v/>
      </c>
      <c r="M1659" s="23" t="e">
        <f>INDEX('Data Transformation'!$O$4:$O$424,MATCH($B1659,'Data Transformation'!$M$4:$M$424,0),MATCH($M$2,'Data Transformation'!$O$3,0))</f>
        <v>#N/A</v>
      </c>
      <c r="N1659" s="27" t="e">
        <f>IF('Input and Summary Results'!$J$16="minimum",'Bin Analysis'!X1660/(M1659-1),'Bin Analysis'!Y1659/('Bin Analysis'!M1659-1))</f>
        <v>#N/A</v>
      </c>
      <c r="O1659" s="27" t="e">
        <f>IF(M1659=FALSE,NA(),(VLOOKUP(1,C1662:K1681,4,FALSE))/(M1659-1))</f>
        <v>#N/A</v>
      </c>
      <c r="P1659" s="27" t="e">
        <f>IF(M1659=FALSE,NA(),SUM(J1662:J1681)/Weighting!$S$5)</f>
        <v>#N/A</v>
      </c>
      <c r="Q1659" s="27" t="e">
        <f>IF(M1659=FALSE,NA(),SUM(K1662:K1681)/Weighting!$S$6)</f>
        <v>#N/A</v>
      </c>
      <c r="R1659" s="27" t="e">
        <f>IF(M1659=FALSE,NA(),(VLOOKUP(1,G1662:K1681,3,FALSE))/(M1659-1))</f>
        <v>#N/A</v>
      </c>
      <c r="S1659" s="22" t="e">
        <f>IF(M1659=FALSE,NA(),IF(SUM(J1662:J1681)=2,"yes","no"))</f>
        <v>#N/A</v>
      </c>
      <c r="X1659" s="2" cm="2">
        <f t="array" ref="X1659:X1660">FREQUENCY(IF('Data Transformation'!$B$425:$B$6424='Bin Analysis'!L1659,'Data Transformation'!$G$425:$G$6424),'Data Transformation'!$U$11)</f>
        <v>0</v>
      </c>
      <c r="Y1659" s="2" cm="2">
        <f t="array" ref="Y1659:Y1660">FREQUENCY(IF('Data Transformation'!$B$425:$B$6424='Bin Analysis'!L1659,'Data Transformation'!$G$425:$G$6424),'Data Transformation'!$U$12)</f>
        <v>0</v>
      </c>
    </row>
    <row r="1660" spans="1:25" x14ac:dyDescent="0.25">
      <c r="A1660" s="14" t="s">
        <v>67</v>
      </c>
      <c r="B1660" t="s">
        <v>47</v>
      </c>
      <c r="C1660" t="s">
        <v>5</v>
      </c>
      <c r="D1660" t="s">
        <v>100</v>
      </c>
      <c r="E1660" t="s">
        <v>101</v>
      </c>
      <c r="F1660" t="s">
        <v>102</v>
      </c>
      <c r="G1660" t="s">
        <v>70</v>
      </c>
      <c r="H1660" t="s">
        <v>31</v>
      </c>
      <c r="I1660" t="s">
        <v>32</v>
      </c>
      <c r="J1660" t="s">
        <v>46</v>
      </c>
      <c r="K1660" s="14" t="s">
        <v>45</v>
      </c>
      <c r="M1660" s="14"/>
      <c r="X1660" s="2">
        <v>0</v>
      </c>
      <c r="Y1660" s="2">
        <v>0</v>
      </c>
    </row>
    <row r="1661" spans="1:25" x14ac:dyDescent="0.25">
      <c r="A1661" s="32"/>
      <c r="D1661" t="e">
        <f>IF(C1661=1,'Data Transformation'!$G$3+0.5*'Data Transformation'!$W$25,IF(C1662=1,D1662-'Data Transformation'!$W$25,FALSE))</f>
        <v>#NUM!</v>
      </c>
      <c r="E1661">
        <f t="array" ref="E1661">IF(ISLOGICAL(D1661),"",FREQUENCY(IF('Data Transformation'!$B$425:$B$8425='Bin Analysis'!$B1659,'Data Transformation'!$G$425:$G$8425),D1661))</f>
        <v>2001</v>
      </c>
      <c r="F1661" t="e">
        <f>IF(ISLOGICAL(D1661),"",E1661-E1660)</f>
        <v>#VALUE!</v>
      </c>
      <c r="M1661" s="14"/>
    </row>
    <row r="1662" spans="1:25" x14ac:dyDescent="0.25">
      <c r="A1662" s="32" t="e">
        <f>IF(Weighting!$P$6&gt;0,B1662,"")</f>
        <v>#NUM!</v>
      </c>
      <c r="B1662" t="e">
        <f>Weighting!$C$6</f>
        <v>#DIV/0!</v>
      </c>
      <c r="C1662" t="e">
        <f>Weighting!$F$6</f>
        <v>#NUM!</v>
      </c>
      <c r="D1662" t="e">
        <f>IF(C1662=1,'Data Transformation'!$G$3+0.5*'Data Transformation'!$W$25,IF(C1663=1,D1663-'Data Transformation'!$W$25,FALSE))</f>
        <v>#NUM!</v>
      </c>
      <c r="E1662">
        <f t="array" ref="E1662">IF(ISLOGICAL(D1662),"",FREQUENCY(IF('Data Transformation'!$B$425:$B$8425='Bin Analysis'!$B1659,'Data Transformation'!$G$425:$G$8425),D1662))</f>
        <v>2001</v>
      </c>
      <c r="F1662">
        <f>IF(ISLOGICAL(D1662),"",E1662-E1661)</f>
        <v>0</v>
      </c>
      <c r="G1662">
        <f>Weighting!$H$6</f>
        <v>1</v>
      </c>
      <c r="H1662">
        <f t="array" ref="H1662">FREQUENCY(IF('Data Transformation'!$B$4:$B$8425=B1659,'Data Transformation'!$G$4:$G$8425),'Bin Analysis'!$B1662)</f>
        <v>2073</v>
      </c>
      <c r="I1662">
        <f>H1662-H1661</f>
        <v>2073</v>
      </c>
      <c r="J1662">
        <f>IF(I1662=0,0,1)</f>
        <v>1</v>
      </c>
      <c r="K1662" t="e">
        <f>J1662*Weighting!$W$6</f>
        <v>#NUM!</v>
      </c>
      <c r="M1662" s="14"/>
    </row>
    <row r="1663" spans="1:25" x14ac:dyDescent="0.25">
      <c r="A1663" s="32" t="str">
        <f>IF(Weighting!$P$7&gt;0,B1663,"")</f>
        <v/>
      </c>
      <c r="B1663" t="e">
        <f>Weighting!$C$7</f>
        <v>#DIV/0!</v>
      </c>
      <c r="C1663" t="e">
        <f>Weighting!$F$7</f>
        <v>#NUM!</v>
      </c>
      <c r="D1663" t="e">
        <f>IF(C1663=1,'Data Transformation'!$G$3+0.5*'Data Transformation'!$W$25,IF(C1664=1,D1664-'Data Transformation'!$W$25,FALSE))</f>
        <v>#NUM!</v>
      </c>
      <c r="E1663">
        <f t="array" ref="E1663">IF(ISLOGICAL(D1663),"",FREQUENCY(IF('Data Transformation'!$B$425:$B$8425='Bin Analysis'!$B1659,'Data Transformation'!$G$425:$G$8425),D1663))</f>
        <v>2001</v>
      </c>
      <c r="F1663">
        <f t="shared" ref="F1663:F1681" si="207">IF(ISLOGICAL(D1663),"",E1663-E1662)</f>
        <v>0</v>
      </c>
      <c r="G1663">
        <f>Weighting!$H$7</f>
        <v>0</v>
      </c>
      <c r="H1663">
        <f t="array" ref="H1663">FREQUENCY(IF('Data Transformation'!$B$4:$B$8425=B1659,'Data Transformation'!$G$4:$G$8425),'Bin Analysis'!$B1663)</f>
        <v>2073</v>
      </c>
      <c r="I1663">
        <f t="shared" ref="I1663:I1681" si="208">H1663-H1662</f>
        <v>0</v>
      </c>
      <c r="J1663">
        <f>IF(I1663=0,0,1)</f>
        <v>0</v>
      </c>
      <c r="K1663">
        <f>J1663*Weighting!$W$7</f>
        <v>0</v>
      </c>
      <c r="M1663" s="14"/>
    </row>
    <row r="1664" spans="1:25" x14ac:dyDescent="0.25">
      <c r="A1664" s="32" t="str">
        <f>IF(Weighting!$P$8&gt;0,B1664,"")</f>
        <v/>
      </c>
      <c r="B1664" t="e">
        <f>Weighting!$C$8</f>
        <v>#DIV/0!</v>
      </c>
      <c r="C1664" t="e">
        <f>Weighting!$F$8</f>
        <v>#NUM!</v>
      </c>
      <c r="D1664" t="e">
        <f>IF(C1664=1,'Data Transformation'!$G$3+0.5*'Data Transformation'!$W$25,IF(C1665=1,D1665-'Data Transformation'!$W$25,FALSE))</f>
        <v>#NUM!</v>
      </c>
      <c r="E1664">
        <f t="array" ref="E1664">IF(ISLOGICAL(D1664),"",FREQUENCY(IF('Data Transformation'!$B$425:$B$8425='Bin Analysis'!$B1659,'Data Transformation'!$G$425:$G$8425),D1664))</f>
        <v>2001</v>
      </c>
      <c r="F1664">
        <f t="shared" si="207"/>
        <v>0</v>
      </c>
      <c r="G1664">
        <f>Weighting!$H$8</f>
        <v>0</v>
      </c>
      <c r="H1664">
        <f t="array" ref="H1664">FREQUENCY(IF('Data Transformation'!$B$4:$B$8425=B1659,'Data Transformation'!$G$4:$G$8425),'Bin Analysis'!$B1664)</f>
        <v>2073</v>
      </c>
      <c r="I1664">
        <f t="shared" si="208"/>
        <v>0</v>
      </c>
      <c r="J1664">
        <f t="shared" ref="J1664:J1681" si="209">IF(I1664=0,0,1)</f>
        <v>0</v>
      </c>
      <c r="K1664">
        <f>J1664*Weighting!$W$8</f>
        <v>0</v>
      </c>
      <c r="M1664" s="14"/>
    </row>
    <row r="1665" spans="1:13" x14ac:dyDescent="0.25">
      <c r="A1665" s="32" t="str">
        <f>IF(Weighting!$P$9&gt;0,B1665,"")</f>
        <v/>
      </c>
      <c r="B1665" s="50" t="e">
        <f>Weighting!$C$9</f>
        <v>#DIV/0!</v>
      </c>
      <c r="C1665" t="e">
        <f>Weighting!$F$9</f>
        <v>#NUM!</v>
      </c>
      <c r="D1665" t="e">
        <f>IF(C1665=1,'Data Transformation'!$G$3+0.5*'Data Transformation'!$W$25,IF(C1666=1,D1666-'Data Transformation'!$W$25,FALSE))</f>
        <v>#NUM!</v>
      </c>
      <c r="E1665">
        <f t="array" ref="E1665">IF(ISLOGICAL(D1665),"",FREQUENCY(IF('Data Transformation'!$B$425:$B$8425='Bin Analysis'!$B1659,'Data Transformation'!$G$425:$G$8425),D1665))</f>
        <v>2001</v>
      </c>
      <c r="F1665">
        <f t="shared" si="207"/>
        <v>0</v>
      </c>
      <c r="G1665">
        <f>Weighting!$H$9</f>
        <v>0</v>
      </c>
      <c r="H1665">
        <f t="array" ref="H1665">FREQUENCY(IF('Data Transformation'!$B$4:$B$8425=B1659,'Data Transformation'!$G$4:$G$8425),'Bin Analysis'!$B1665)</f>
        <v>2073</v>
      </c>
      <c r="I1665">
        <f t="shared" si="208"/>
        <v>0</v>
      </c>
      <c r="J1665">
        <f t="shared" si="209"/>
        <v>0</v>
      </c>
      <c r="K1665">
        <f>J1665*Weighting!$W$9</f>
        <v>0</v>
      </c>
      <c r="M1665" s="14"/>
    </row>
    <row r="1666" spans="1:13" x14ac:dyDescent="0.25">
      <c r="A1666" s="32" t="str">
        <f>IF(Weighting!$P$10&gt;0,B1666,"")</f>
        <v/>
      </c>
      <c r="B1666" t="e">
        <f>Weighting!$C$10</f>
        <v>#DIV/0!</v>
      </c>
      <c r="C1666" t="e">
        <f>Weighting!$F$10</f>
        <v>#NUM!</v>
      </c>
      <c r="D1666" t="e">
        <f>IF(C1666=1,'Data Transformation'!$G$3+0.5*'Data Transformation'!$W$25,IF(C1667=1,D1667-'Data Transformation'!$W$25,FALSE))</f>
        <v>#NUM!</v>
      </c>
      <c r="E1666">
        <f t="array" ref="E1666">IF(ISLOGICAL(D1666),"",FREQUENCY(IF('Data Transformation'!$B$425:$B$8425='Bin Analysis'!$B1659,'Data Transformation'!$G$425:$G$8425),D1666))</f>
        <v>2001</v>
      </c>
      <c r="F1666">
        <f t="shared" si="207"/>
        <v>0</v>
      </c>
      <c r="G1666">
        <f>Weighting!$H$10</f>
        <v>0</v>
      </c>
      <c r="H1666">
        <f t="array" ref="H1666">FREQUENCY(IF('Data Transformation'!$B$4:$B$8425=B1659,'Data Transformation'!$G$4:$G$8425),'Bin Analysis'!$B1666)</f>
        <v>2073</v>
      </c>
      <c r="I1666">
        <f t="shared" si="208"/>
        <v>0</v>
      </c>
      <c r="J1666">
        <f t="shared" si="209"/>
        <v>0</v>
      </c>
      <c r="K1666">
        <f>J1666*Weighting!$W$10</f>
        <v>0</v>
      </c>
      <c r="M1666" s="14"/>
    </row>
    <row r="1667" spans="1:13" x14ac:dyDescent="0.25">
      <c r="A1667" s="32" t="str">
        <f>IF(Weighting!$P$11&gt;0,B1667,"")</f>
        <v/>
      </c>
      <c r="B1667" t="e">
        <f>Weighting!$C$11</f>
        <v>#DIV/0!</v>
      </c>
      <c r="C1667" t="e">
        <f>Weighting!$F$11</f>
        <v>#NUM!</v>
      </c>
      <c r="D1667" t="e">
        <f>IF(C1667=1,'Data Transformation'!$G$3+0.5*'Data Transformation'!$W$25,IF(C1668=1,D1668-'Data Transformation'!$W$25,FALSE))</f>
        <v>#NUM!</v>
      </c>
      <c r="E1667">
        <f t="array" ref="E1667">IF(ISLOGICAL(D1667),"",FREQUENCY(IF('Data Transformation'!$B$425:$B$8425='Bin Analysis'!$B1659,'Data Transformation'!$G$425:$G$8425),D1667))</f>
        <v>2001</v>
      </c>
      <c r="F1667">
        <f t="shared" si="207"/>
        <v>0</v>
      </c>
      <c r="G1667">
        <f>Weighting!$H$11</f>
        <v>0</v>
      </c>
      <c r="H1667">
        <f t="array" ref="H1667">FREQUENCY(IF('Data Transformation'!$B$4:$B$8425=B1659,'Data Transformation'!$G$4:$G$8425),'Bin Analysis'!$B1667)</f>
        <v>2073</v>
      </c>
      <c r="I1667">
        <f t="shared" si="208"/>
        <v>0</v>
      </c>
      <c r="J1667">
        <f t="shared" si="209"/>
        <v>0</v>
      </c>
      <c r="K1667">
        <f>J1667*Weighting!$W$11</f>
        <v>0</v>
      </c>
      <c r="M1667" s="14"/>
    </row>
    <row r="1668" spans="1:13" x14ac:dyDescent="0.25">
      <c r="A1668" s="32" t="str">
        <f>IF(Weighting!$P$12&gt;0,B1668,"")</f>
        <v/>
      </c>
      <c r="B1668" t="e">
        <f>Weighting!$C$12</f>
        <v>#DIV/0!</v>
      </c>
      <c r="C1668" t="e">
        <f>Weighting!$F$12</f>
        <v>#NUM!</v>
      </c>
      <c r="D1668" t="e">
        <f>IF(C1668=1,'Data Transformation'!$G$3+0.5*'Data Transformation'!$W$25,IF(C1669=1,D1669-'Data Transformation'!$W$25,FALSE))</f>
        <v>#NUM!</v>
      </c>
      <c r="E1668">
        <f t="array" ref="E1668">IF(ISLOGICAL(D1668),"",FREQUENCY(IF('Data Transformation'!$B$425:$B$8425='Bin Analysis'!$B1659,'Data Transformation'!$G$425:$G$8425),D1668))</f>
        <v>2001</v>
      </c>
      <c r="F1668">
        <f t="shared" si="207"/>
        <v>0</v>
      </c>
      <c r="G1668">
        <f>Weighting!$H$12</f>
        <v>0</v>
      </c>
      <c r="H1668">
        <f t="array" ref="H1668">FREQUENCY(IF('Data Transformation'!$B$4:$B$8425=B1659,'Data Transformation'!$G$4:$G$8425),'Bin Analysis'!$B1668)</f>
        <v>2073</v>
      </c>
      <c r="I1668">
        <f t="shared" si="208"/>
        <v>0</v>
      </c>
      <c r="J1668">
        <f t="shared" si="209"/>
        <v>0</v>
      </c>
      <c r="K1668">
        <f>J1668*Weighting!$W$12</f>
        <v>0</v>
      </c>
      <c r="M1668" s="14"/>
    </row>
    <row r="1669" spans="1:13" x14ac:dyDescent="0.25">
      <c r="A1669" s="32" t="str">
        <f>IF(Weighting!$P$13&gt;0,B1669,"")</f>
        <v/>
      </c>
      <c r="B1669" t="e">
        <f>Weighting!$C$13</f>
        <v>#DIV/0!</v>
      </c>
      <c r="C1669" t="e">
        <f>Weighting!$F$13</f>
        <v>#NUM!</v>
      </c>
      <c r="D1669" t="e">
        <f>IF(C1669=1,'Data Transformation'!$G$3+0.5*'Data Transformation'!$W$25,IF(C1670=1,D1670-'Data Transformation'!$W$25,FALSE))</f>
        <v>#NUM!</v>
      </c>
      <c r="E1669">
        <f t="array" ref="E1669">IF(ISLOGICAL(D1669),"",FREQUENCY(IF('Data Transformation'!$B$425:$B$8425='Bin Analysis'!$B1659,'Data Transformation'!$G$425:$G$8425),D1669))</f>
        <v>2001</v>
      </c>
      <c r="F1669">
        <f t="shared" si="207"/>
        <v>0</v>
      </c>
      <c r="G1669">
        <f>Weighting!$H$13</f>
        <v>0</v>
      </c>
      <c r="H1669">
        <f t="array" ref="H1669">FREQUENCY(IF('Data Transformation'!$B$4:$B$8425=B1659,'Data Transformation'!$G$4:$G$8425),'Bin Analysis'!$B1669)</f>
        <v>2073</v>
      </c>
      <c r="I1669">
        <f t="shared" si="208"/>
        <v>0</v>
      </c>
      <c r="J1669">
        <f t="shared" si="209"/>
        <v>0</v>
      </c>
      <c r="K1669">
        <f>J1669*Weighting!$W$13</f>
        <v>0</v>
      </c>
      <c r="M1669" s="14"/>
    </row>
    <row r="1670" spans="1:13" x14ac:dyDescent="0.25">
      <c r="A1670" s="32" t="str">
        <f>IF(Weighting!$P$14&gt;0,B1670,"")</f>
        <v/>
      </c>
      <c r="B1670" t="e">
        <f>Weighting!$C$14</f>
        <v>#DIV/0!</v>
      </c>
      <c r="C1670" t="e">
        <f>Weighting!$F$14</f>
        <v>#NUM!</v>
      </c>
      <c r="D1670" t="e">
        <f>IF(C1670=1,'Data Transformation'!$G$3+0.5*'Data Transformation'!$W$25,IF(C1671=1,D1671-'Data Transformation'!$W$25,FALSE))</f>
        <v>#NUM!</v>
      </c>
      <c r="E1670">
        <f t="array" ref="E1670">IF(ISLOGICAL(D1670),"",FREQUENCY(IF('Data Transformation'!$B$425:$B$8425='Bin Analysis'!$B1659,'Data Transformation'!$G$425:$G$8425),D1670))</f>
        <v>2001</v>
      </c>
      <c r="F1670">
        <f t="shared" si="207"/>
        <v>0</v>
      </c>
      <c r="G1670">
        <f>Weighting!$H$14</f>
        <v>0</v>
      </c>
      <c r="H1670">
        <f t="array" ref="H1670">FREQUENCY(IF('Data Transformation'!$B$4:$B$8425=B1659,'Data Transformation'!$G$4:$G$8425),'Bin Analysis'!$B1670)</f>
        <v>2073</v>
      </c>
      <c r="I1670">
        <f t="shared" si="208"/>
        <v>0</v>
      </c>
      <c r="J1670">
        <f t="shared" si="209"/>
        <v>0</v>
      </c>
      <c r="K1670">
        <f>J1670*Weighting!$W$14</f>
        <v>0</v>
      </c>
      <c r="M1670" s="14"/>
    </row>
    <row r="1671" spans="1:13" x14ac:dyDescent="0.25">
      <c r="A1671" s="32" t="str">
        <f>IF(Weighting!$P$15&gt;0,B1671,"")</f>
        <v/>
      </c>
      <c r="B1671" t="e">
        <f>Weighting!$C$15</f>
        <v>#DIV/0!</v>
      </c>
      <c r="C1671" t="e">
        <f>Weighting!$F$15</f>
        <v>#NUM!</v>
      </c>
      <c r="D1671" t="e">
        <f>IF(C1671=1,'Data Transformation'!$G$3+0.5*'Data Transformation'!$W$25,IF(C1672=1,D1672-'Data Transformation'!$W$25,FALSE))</f>
        <v>#NUM!</v>
      </c>
      <c r="E1671">
        <f t="array" ref="E1671">IF(ISLOGICAL(D1671),"",FREQUENCY(IF('Data Transformation'!$B$425:$B$8425='Bin Analysis'!$B1659,'Data Transformation'!$G$425:$G$8425),D1671))</f>
        <v>2001</v>
      </c>
      <c r="F1671">
        <f t="shared" si="207"/>
        <v>0</v>
      </c>
      <c r="G1671">
        <f>Weighting!$H$15</f>
        <v>0</v>
      </c>
      <c r="H1671">
        <f t="array" ref="H1671">FREQUENCY(IF('Data Transformation'!$B$4:$B$8425=B1659,'Data Transformation'!$G$4:$G$8425),'Bin Analysis'!$B1671)</f>
        <v>2073</v>
      </c>
      <c r="I1671">
        <f t="shared" si="208"/>
        <v>0</v>
      </c>
      <c r="J1671">
        <f t="shared" si="209"/>
        <v>0</v>
      </c>
      <c r="K1671">
        <f>J1671*Weighting!$W$15</f>
        <v>0</v>
      </c>
      <c r="M1671" s="14"/>
    </row>
    <row r="1672" spans="1:13" x14ac:dyDescent="0.25">
      <c r="A1672" s="32" t="str">
        <f>IF(Weighting!$P$16&gt;0,B1672,"")</f>
        <v/>
      </c>
      <c r="B1672" t="e">
        <f>Weighting!$C$16</f>
        <v>#DIV/0!</v>
      </c>
      <c r="C1672" t="e">
        <f>Weighting!$F$16</f>
        <v>#NUM!</v>
      </c>
      <c r="D1672" t="e">
        <f>IF(C1672=1,'Data Transformation'!$G$3+0.5*'Data Transformation'!$W$25,IF(C1673=1,D1673-'Data Transformation'!$W$25,FALSE))</f>
        <v>#NUM!</v>
      </c>
      <c r="E1672">
        <f t="array" ref="E1672">IF(ISLOGICAL(D1672),"",FREQUENCY(IF('Data Transformation'!$B$425:$B$8425='Bin Analysis'!$B1659,'Data Transformation'!$G$425:$G$8425),D1672))</f>
        <v>2001</v>
      </c>
      <c r="F1672">
        <f t="shared" si="207"/>
        <v>0</v>
      </c>
      <c r="G1672">
        <f>Weighting!$H$16</f>
        <v>0</v>
      </c>
      <c r="H1672">
        <f t="array" ref="H1672">FREQUENCY(IF('Data Transformation'!$B$4:$B$8425=B1659,'Data Transformation'!$G$4:$G$8425),'Bin Analysis'!$B1672)</f>
        <v>2073</v>
      </c>
      <c r="I1672">
        <f t="shared" si="208"/>
        <v>0</v>
      </c>
      <c r="J1672">
        <f t="shared" si="209"/>
        <v>0</v>
      </c>
      <c r="K1672">
        <f>J1672*Weighting!$W$16</f>
        <v>0</v>
      </c>
      <c r="M1672" s="14"/>
    </row>
    <row r="1673" spans="1:13" x14ac:dyDescent="0.25">
      <c r="A1673" s="32" t="str">
        <f>IF(Weighting!$P$17&gt;0,B1673,"")</f>
        <v/>
      </c>
      <c r="B1673" t="e">
        <f>Weighting!$C$17</f>
        <v>#DIV/0!</v>
      </c>
      <c r="C1673" t="e">
        <f>Weighting!$F$17</f>
        <v>#NUM!</v>
      </c>
      <c r="D1673" t="e">
        <f>IF(C1673=1,'Data Transformation'!$G$3+0.5*'Data Transformation'!$W$25,IF(C1674=1,D1674-'Data Transformation'!$W$25,FALSE))</f>
        <v>#NUM!</v>
      </c>
      <c r="E1673">
        <f t="array" ref="E1673">IF(ISLOGICAL(D1673),"",FREQUENCY(IF('Data Transformation'!$B$425:$B$8425='Bin Analysis'!$B1659,'Data Transformation'!$G$425:$G$8425),D1673))</f>
        <v>2001</v>
      </c>
      <c r="F1673">
        <f t="shared" si="207"/>
        <v>0</v>
      </c>
      <c r="G1673">
        <f>Weighting!$H$17</f>
        <v>0</v>
      </c>
      <c r="H1673">
        <f t="array" ref="H1673">FREQUENCY(IF('Data Transformation'!$B$4:$B$8425=B1659,'Data Transformation'!$G$4:$G$8425),'Bin Analysis'!$B1673)</f>
        <v>2073</v>
      </c>
      <c r="I1673">
        <f t="shared" si="208"/>
        <v>0</v>
      </c>
      <c r="J1673">
        <f t="shared" si="209"/>
        <v>0</v>
      </c>
      <c r="K1673">
        <f>J1673*Weighting!$W$17</f>
        <v>0</v>
      </c>
      <c r="M1673" s="14"/>
    </row>
    <row r="1674" spans="1:13" x14ac:dyDescent="0.25">
      <c r="A1674" s="32" t="str">
        <f>IF(Weighting!$P$18&gt;0,B1674,"")</f>
        <v/>
      </c>
      <c r="B1674" t="e">
        <f>Weighting!$C$18</f>
        <v>#DIV/0!</v>
      </c>
      <c r="C1674" t="e">
        <f>Weighting!$F$18</f>
        <v>#NUM!</v>
      </c>
      <c r="D1674" t="e">
        <f>IF(C1674=1,'Data Transformation'!$G$3+0.5*'Data Transformation'!$W$25,IF(C1675=1,D1675-'Data Transformation'!$W$25,FALSE))</f>
        <v>#NUM!</v>
      </c>
      <c r="E1674">
        <f t="array" ref="E1674">IF(ISLOGICAL(D1674),"",FREQUENCY(IF('Data Transformation'!$B$425:$B$8425='Bin Analysis'!$B1659,'Data Transformation'!$G$425:$G$8425),D1674))</f>
        <v>2001</v>
      </c>
      <c r="F1674">
        <f t="shared" si="207"/>
        <v>0</v>
      </c>
      <c r="G1674">
        <f>Weighting!$H$18</f>
        <v>0</v>
      </c>
      <c r="H1674">
        <f t="array" ref="H1674">FREQUENCY(IF('Data Transformation'!$B$4:$B$8425=B1659,'Data Transformation'!$G$4:$G$8425),'Bin Analysis'!$B1674)</f>
        <v>2073</v>
      </c>
      <c r="I1674">
        <f t="shared" si="208"/>
        <v>0</v>
      </c>
      <c r="J1674">
        <f t="shared" si="209"/>
        <v>0</v>
      </c>
      <c r="K1674">
        <f>J1674*Weighting!$W$18</f>
        <v>0</v>
      </c>
      <c r="M1674" s="14"/>
    </row>
    <row r="1675" spans="1:13" x14ac:dyDescent="0.25">
      <c r="A1675" s="32" t="str">
        <f>IF(Weighting!$P$19&gt;0,B1675,"")</f>
        <v/>
      </c>
      <c r="B1675" t="e">
        <f>Weighting!$C$19</f>
        <v>#DIV/0!</v>
      </c>
      <c r="C1675" t="e">
        <f>Weighting!$F$19</f>
        <v>#NUM!</v>
      </c>
      <c r="D1675" t="e">
        <f>IF(C1675=1,'Data Transformation'!$G$3+0.5*'Data Transformation'!$W$25,IF(C1676=1,D1676-'Data Transformation'!$W$25,FALSE))</f>
        <v>#NUM!</v>
      </c>
      <c r="E1675">
        <f t="array" ref="E1675">IF(ISLOGICAL(D1675),"",FREQUENCY(IF('Data Transformation'!$B$425:$B$8425='Bin Analysis'!$B1659,'Data Transformation'!$G$425:$G$8425),D1675))</f>
        <v>2001</v>
      </c>
      <c r="F1675">
        <f t="shared" si="207"/>
        <v>0</v>
      </c>
      <c r="G1675">
        <f>Weighting!$H$19</f>
        <v>0</v>
      </c>
      <c r="H1675">
        <f t="array" ref="H1675">FREQUENCY(IF('Data Transformation'!$B$4:$B$8425=B1659,'Data Transformation'!$G$4:$G$8425),'Bin Analysis'!$B1675)</f>
        <v>2073</v>
      </c>
      <c r="I1675">
        <f t="shared" si="208"/>
        <v>0</v>
      </c>
      <c r="J1675">
        <f t="shared" si="209"/>
        <v>0</v>
      </c>
      <c r="K1675">
        <f>J1675*Weighting!$W$19</f>
        <v>0</v>
      </c>
      <c r="M1675" s="14"/>
    </row>
    <row r="1676" spans="1:13" x14ac:dyDescent="0.25">
      <c r="A1676" s="32" t="str">
        <f>IF(Weighting!$P$20&gt;0,B1676,"")</f>
        <v/>
      </c>
      <c r="B1676" t="e">
        <f>Weighting!$C$20</f>
        <v>#DIV/0!</v>
      </c>
      <c r="C1676" t="e">
        <f>Weighting!$F$20</f>
        <v>#NUM!</v>
      </c>
      <c r="D1676" t="e">
        <f>IF(C1676=1,'Data Transformation'!$G$3+0.5*'Data Transformation'!$W$25,IF(C1677=1,D1677-'Data Transformation'!$W$25,FALSE))</f>
        <v>#NUM!</v>
      </c>
      <c r="E1676">
        <f t="array" ref="E1676">IF(ISLOGICAL(D1676),"",FREQUENCY(IF('Data Transformation'!$B$425:$B$8425='Bin Analysis'!$B1659,'Data Transformation'!$G$425:$G$8425),D1676))</f>
        <v>2001</v>
      </c>
      <c r="F1676">
        <f t="shared" si="207"/>
        <v>0</v>
      </c>
      <c r="G1676">
        <f>Weighting!$H$20</f>
        <v>0</v>
      </c>
      <c r="H1676">
        <f t="array" ref="H1676">FREQUENCY(IF('Data Transformation'!$B$4:$B$8425=B1659,'Data Transformation'!$G$4:$G$8425),'Bin Analysis'!$B1676)</f>
        <v>2073</v>
      </c>
      <c r="I1676">
        <f t="shared" si="208"/>
        <v>0</v>
      </c>
      <c r="J1676">
        <f t="shared" si="209"/>
        <v>0</v>
      </c>
      <c r="K1676">
        <f>J1676*Weighting!$W$20</f>
        <v>0</v>
      </c>
      <c r="M1676" s="14"/>
    </row>
    <row r="1677" spans="1:13" x14ac:dyDescent="0.25">
      <c r="A1677" s="32" t="str">
        <f>IF(Weighting!$P$21&gt;0,B1677,"")</f>
        <v/>
      </c>
      <c r="B1677" t="e">
        <f>Weighting!$C$21</f>
        <v>#DIV/0!</v>
      </c>
      <c r="C1677" t="e">
        <f>Weighting!$F$21</f>
        <v>#NUM!</v>
      </c>
      <c r="D1677" t="e">
        <f>IF(C1677=1,'Data Transformation'!$G$3+0.5*'Data Transformation'!$W$25,IF(C1678=1,D1678-'Data Transformation'!$W$25,FALSE))</f>
        <v>#NUM!</v>
      </c>
      <c r="E1677">
        <f t="array" ref="E1677">IF(ISLOGICAL(D1677),"",FREQUENCY(IF('Data Transformation'!$B$425:$B$8425='Bin Analysis'!$B1659,'Data Transformation'!$G$425:$G$8425),D1677))</f>
        <v>2001</v>
      </c>
      <c r="F1677">
        <f t="shared" si="207"/>
        <v>0</v>
      </c>
      <c r="G1677">
        <f>Weighting!$H$21</f>
        <v>0</v>
      </c>
      <c r="H1677">
        <f t="array" ref="H1677">FREQUENCY(IF('Data Transformation'!$B$4:$B$8425=B1659,'Data Transformation'!$G$4:$G$8425),'Bin Analysis'!$B1677)</f>
        <v>2073</v>
      </c>
      <c r="I1677">
        <f t="shared" si="208"/>
        <v>0</v>
      </c>
      <c r="J1677">
        <f t="shared" si="209"/>
        <v>0</v>
      </c>
      <c r="K1677">
        <f>J1677*Weighting!$W$21</f>
        <v>0</v>
      </c>
      <c r="M1677" s="14"/>
    </row>
    <row r="1678" spans="1:13" x14ac:dyDescent="0.25">
      <c r="A1678" s="32" t="str">
        <f>IF(Weighting!$P$22&gt;0,B1678,"")</f>
        <v/>
      </c>
      <c r="B1678" t="e">
        <f>Weighting!$C$22</f>
        <v>#DIV/0!</v>
      </c>
      <c r="C1678" t="e">
        <f>Weighting!$F$22</f>
        <v>#NUM!</v>
      </c>
      <c r="D1678" t="e">
        <f>IF(C1678=1,'Data Transformation'!$G$3+0.5*'Data Transformation'!$W$25,IF(C1679=1,D1679-'Data Transformation'!$W$25,FALSE))</f>
        <v>#NUM!</v>
      </c>
      <c r="E1678">
        <f t="array" ref="E1678">IF(ISLOGICAL(D1678),"",FREQUENCY(IF('Data Transformation'!$B$425:$B$8425='Bin Analysis'!$B1659,'Data Transformation'!$G$425:$G$8425),D1678))</f>
        <v>2001</v>
      </c>
      <c r="F1678">
        <f t="shared" si="207"/>
        <v>0</v>
      </c>
      <c r="G1678">
        <f>Weighting!$H$22</f>
        <v>0</v>
      </c>
      <c r="H1678">
        <f t="array" ref="H1678">FREQUENCY(IF('Data Transformation'!$B$4:$B$8425=B1659,'Data Transformation'!$G$4:$G$8425),'Bin Analysis'!$B1678)</f>
        <v>2073</v>
      </c>
      <c r="I1678">
        <f t="shared" si="208"/>
        <v>0</v>
      </c>
      <c r="J1678">
        <f t="shared" si="209"/>
        <v>0</v>
      </c>
      <c r="K1678">
        <f>J1678*Weighting!$W$22</f>
        <v>0</v>
      </c>
      <c r="M1678" s="14"/>
    </row>
    <row r="1679" spans="1:13" x14ac:dyDescent="0.25">
      <c r="A1679" s="32" t="str">
        <f>IF(Weighting!$P$23&gt;0,B1679,"")</f>
        <v/>
      </c>
      <c r="B1679" t="e">
        <f>Weighting!$C$23</f>
        <v>#DIV/0!</v>
      </c>
      <c r="C1679" t="e">
        <f>Weighting!$F$23</f>
        <v>#NUM!</v>
      </c>
      <c r="D1679" t="e">
        <f>IF(C1679=1,'Data Transformation'!$G$3+0.5*'Data Transformation'!$W$25,IF(C1680=1,D1680-'Data Transformation'!$W$25,FALSE))</f>
        <v>#NUM!</v>
      </c>
      <c r="E1679">
        <f t="array" ref="E1679">IF(ISLOGICAL(D1679),"",FREQUENCY(IF('Data Transformation'!$B$425:$B$8425='Bin Analysis'!$B1659,'Data Transformation'!$G$425:$G$8425),D1679))</f>
        <v>2001</v>
      </c>
      <c r="F1679">
        <f t="shared" si="207"/>
        <v>0</v>
      </c>
      <c r="G1679">
        <f>Weighting!$H$23</f>
        <v>0</v>
      </c>
      <c r="H1679">
        <f t="array" ref="H1679">FREQUENCY(IF('Data Transformation'!$B$4:$B$8425=B1659,'Data Transformation'!$G$4:$G$8425),'Bin Analysis'!$B1679)</f>
        <v>2073</v>
      </c>
      <c r="I1679">
        <f t="shared" si="208"/>
        <v>0</v>
      </c>
      <c r="J1679">
        <f t="shared" si="209"/>
        <v>0</v>
      </c>
      <c r="K1679">
        <f>J1679*Weighting!$W$23</f>
        <v>0</v>
      </c>
      <c r="M1679" s="14"/>
    </row>
    <row r="1680" spans="1:13" x14ac:dyDescent="0.25">
      <c r="A1680" s="32" t="str">
        <f>IF(Weighting!$P$24&gt;0,B1680,"")</f>
        <v/>
      </c>
      <c r="B1680" t="e">
        <f>Weighting!$C$24</f>
        <v>#DIV/0!</v>
      </c>
      <c r="C1680" t="e">
        <f>Weighting!$F$24</f>
        <v>#NUM!</v>
      </c>
      <c r="D1680" t="e">
        <f>IF(C1680=1,'Data Transformation'!$G$3+0.5*'Data Transformation'!$W$25,IF(C1681=1,D1681-'Data Transformation'!$W$25,FALSE))</f>
        <v>#NUM!</v>
      </c>
      <c r="E1680">
        <f t="array" ref="E1680">IF(ISLOGICAL(D1680),"",FREQUENCY(IF('Data Transformation'!$B$425:$B$8425='Bin Analysis'!$B1659,'Data Transformation'!$G$425:$G$8425),D1680))</f>
        <v>2001</v>
      </c>
      <c r="F1680">
        <f t="shared" si="207"/>
        <v>0</v>
      </c>
      <c r="G1680">
        <f>Weighting!$H$24</f>
        <v>0</v>
      </c>
      <c r="H1680">
        <f t="array" ref="H1680">FREQUENCY(IF('Data Transformation'!$B$4:$B$8425=B1659,'Data Transformation'!$G$4:$G$8425),'Bin Analysis'!$B1680)</f>
        <v>2073</v>
      </c>
      <c r="I1680">
        <f t="shared" si="208"/>
        <v>0</v>
      </c>
      <c r="J1680">
        <f t="shared" si="209"/>
        <v>0</v>
      </c>
      <c r="K1680">
        <f>J1680*Weighting!$W$24</f>
        <v>0</v>
      </c>
      <c r="M1680" s="14"/>
    </row>
    <row r="1681" spans="1:25" x14ac:dyDescent="0.25">
      <c r="A1681" s="32" t="str">
        <f>IF(Weighting!$P$25&gt;0,B1681,"")</f>
        <v/>
      </c>
      <c r="B1681" t="e">
        <f>Weighting!$C$25</f>
        <v>#DIV/0!</v>
      </c>
      <c r="C1681" t="e">
        <f>Weighting!$F$25</f>
        <v>#NUM!</v>
      </c>
      <c r="D1681" t="e">
        <f>IF(C1681=1,'Data Transformation'!$G$3+0.5*'Data Transformation'!$W$25,IF(C1682=1,D1682-'Data Transformation'!$W$25,FALSE))</f>
        <v>#NUM!</v>
      </c>
      <c r="E1681">
        <f t="array" ref="E1681">IF(ISLOGICAL(D1681),"",FREQUENCY(IF('Data Transformation'!$B$425:$B$8425='Bin Analysis'!$B1659,'Data Transformation'!$G$425:$G$8425),D1681))</f>
        <v>2001</v>
      </c>
      <c r="F1681">
        <f t="shared" si="207"/>
        <v>0</v>
      </c>
      <c r="G1681">
        <f>Weighting!$H$25</f>
        <v>0</v>
      </c>
      <c r="H1681">
        <f t="array" ref="H1681">FREQUENCY(IF('Data Transformation'!$B$4:$B$8425=B1659,'Data Transformation'!$G$4:$G$8425),'Bin Analysis'!$B1681)</f>
        <v>2073</v>
      </c>
      <c r="I1681">
        <f t="shared" si="208"/>
        <v>0</v>
      </c>
      <c r="J1681">
        <f t="shared" si="209"/>
        <v>0</v>
      </c>
      <c r="K1681">
        <f>J1681*Weighting!$W$25</f>
        <v>0</v>
      </c>
      <c r="M1681" s="14"/>
    </row>
    <row r="1682" spans="1:25" x14ac:dyDescent="0.25">
      <c r="N1682" s="57"/>
      <c r="O1682"/>
      <c r="P1682"/>
      <c r="Q1682"/>
      <c r="R1682"/>
    </row>
    <row r="1683" spans="1:25" ht="23.25" x14ac:dyDescent="0.35">
      <c r="A1683" s="21" t="s">
        <v>0</v>
      </c>
      <c r="B1683" s="21" t="str">
        <f>IFERROR(VLOOKUP(C1683,'Data Transformation'!$L$6:$M$426,2,FALSE),"")</f>
        <v/>
      </c>
      <c r="C1683" s="21">
        <f>C1659+1</f>
        <v>70</v>
      </c>
      <c r="D1683" s="21"/>
      <c r="E1683" s="21"/>
      <c r="F1683" s="21"/>
      <c r="G1683" s="21"/>
      <c r="H1683" s="22"/>
      <c r="I1683" s="22"/>
      <c r="J1683" s="22"/>
      <c r="K1683" s="21"/>
      <c r="L1683" s="21" t="str">
        <f>B1683</f>
        <v/>
      </c>
      <c r="M1683" s="23" t="e">
        <f>INDEX('Data Transformation'!$O$4:$O$424,MATCH($B1683,'Data Transformation'!$M$4:$M$424,0),MATCH($M$2,'Data Transformation'!$O$3,0))</f>
        <v>#N/A</v>
      </c>
      <c r="N1683" s="27" t="e">
        <f>IF('Input and Summary Results'!$J$16="minimum",'Bin Analysis'!X1684/(M1683-1),'Bin Analysis'!Y1683/('Bin Analysis'!M1683-1))</f>
        <v>#N/A</v>
      </c>
      <c r="O1683" s="27" t="e">
        <f>IF(M1683=FALSE,NA(),(VLOOKUP(1,C1686:K1705,4,FALSE))/(M1683-1))</f>
        <v>#N/A</v>
      </c>
      <c r="P1683" s="27" t="e">
        <f>IF(M1683=FALSE,NA(),SUM(J1686:J1705)/Weighting!$S$5)</f>
        <v>#N/A</v>
      </c>
      <c r="Q1683" s="27" t="e">
        <f>IF(M1683=FALSE,NA(),SUM(K1686:K1705)/Weighting!$S$6)</f>
        <v>#N/A</v>
      </c>
      <c r="R1683" s="27" t="e">
        <f>IF(M1683=FALSE,NA(),(VLOOKUP(1,G1686:K1705,3,FALSE))/(M1683-1))</f>
        <v>#N/A</v>
      </c>
      <c r="S1683" s="22" t="e">
        <f>IF(M1683=FALSE,NA(),IF(SUM(J1686:J1705)=2,"yes","no"))</f>
        <v>#N/A</v>
      </c>
      <c r="X1683" s="2" cm="2">
        <f t="array" ref="X1683:X1684">FREQUENCY(IF('Data Transformation'!$B$425:$B$6424='Bin Analysis'!L1683,'Data Transformation'!$G$425:$G$6424),'Data Transformation'!$U$11)</f>
        <v>0</v>
      </c>
      <c r="Y1683" s="2" cm="2">
        <f t="array" ref="Y1683:Y1684">FREQUENCY(IF('Data Transformation'!$B$425:$B$6424='Bin Analysis'!L1683,'Data Transformation'!$G$425:$G$6424),'Data Transformation'!$U$12)</f>
        <v>0</v>
      </c>
    </row>
    <row r="1684" spans="1:25" x14ac:dyDescent="0.25">
      <c r="A1684" s="14" t="s">
        <v>67</v>
      </c>
      <c r="B1684" t="s">
        <v>47</v>
      </c>
      <c r="C1684" t="s">
        <v>5</v>
      </c>
      <c r="D1684" t="s">
        <v>100</v>
      </c>
      <c r="E1684" t="s">
        <v>101</v>
      </c>
      <c r="F1684" t="s">
        <v>102</v>
      </c>
      <c r="G1684" t="s">
        <v>70</v>
      </c>
      <c r="H1684" t="s">
        <v>31</v>
      </c>
      <c r="I1684" t="s">
        <v>32</v>
      </c>
      <c r="J1684" t="s">
        <v>46</v>
      </c>
      <c r="K1684" s="14" t="s">
        <v>45</v>
      </c>
      <c r="M1684" s="14"/>
      <c r="X1684" s="2">
        <v>0</v>
      </c>
      <c r="Y1684" s="2">
        <v>0</v>
      </c>
    </row>
    <row r="1685" spans="1:25" x14ac:dyDescent="0.25">
      <c r="A1685" s="32"/>
      <c r="D1685" t="e">
        <f>IF(C1685=1,'Data Transformation'!$G$3+0.5*'Data Transformation'!$W$25,IF(C1686=1,D1686-'Data Transformation'!$W$25,FALSE))</f>
        <v>#NUM!</v>
      </c>
      <c r="E1685">
        <f t="array" ref="E1685">IF(ISLOGICAL(D1685),"",FREQUENCY(IF('Data Transformation'!$B$425:$B$8425='Bin Analysis'!$B1683,'Data Transformation'!$G$425:$G$8425),D1685))</f>
        <v>2001</v>
      </c>
      <c r="F1685" t="e">
        <f>IF(ISLOGICAL(D1685),"",E1685-E1684)</f>
        <v>#VALUE!</v>
      </c>
      <c r="M1685" s="14"/>
    </row>
    <row r="1686" spans="1:25" x14ac:dyDescent="0.25">
      <c r="A1686" s="32" t="e">
        <f>IF(Weighting!$P$6&gt;0,B1686,"")</f>
        <v>#NUM!</v>
      </c>
      <c r="B1686" t="e">
        <f>Weighting!$C$6</f>
        <v>#DIV/0!</v>
      </c>
      <c r="C1686" t="e">
        <f>Weighting!$F$6</f>
        <v>#NUM!</v>
      </c>
      <c r="D1686" t="e">
        <f>IF(C1686=1,'Data Transformation'!$G$3+0.5*'Data Transformation'!$W$25,IF(C1687=1,D1687-'Data Transformation'!$W$25,FALSE))</f>
        <v>#NUM!</v>
      </c>
      <c r="E1686">
        <f t="array" ref="E1686">IF(ISLOGICAL(D1686),"",FREQUENCY(IF('Data Transformation'!$B$425:$B$8425='Bin Analysis'!$B1683,'Data Transformation'!$G$425:$G$8425),D1686))</f>
        <v>2001</v>
      </c>
      <c r="F1686">
        <f>IF(ISLOGICAL(D1686),"",E1686-E1685)</f>
        <v>0</v>
      </c>
      <c r="G1686">
        <f>Weighting!$H$6</f>
        <v>1</v>
      </c>
      <c r="H1686">
        <f t="array" ref="H1686">FREQUENCY(IF('Data Transformation'!$B$4:$B$8425=B1683,'Data Transformation'!$G$4:$G$8425),'Bin Analysis'!$B1686)</f>
        <v>2073</v>
      </c>
      <c r="I1686">
        <f>H1686-H1685</f>
        <v>2073</v>
      </c>
      <c r="J1686">
        <f>IF(I1686=0,0,1)</f>
        <v>1</v>
      </c>
      <c r="K1686" t="e">
        <f>J1686*Weighting!$W$6</f>
        <v>#NUM!</v>
      </c>
      <c r="M1686" s="14"/>
    </row>
    <row r="1687" spans="1:25" x14ac:dyDescent="0.25">
      <c r="A1687" s="32" t="str">
        <f>IF(Weighting!$P$7&gt;0,B1687,"")</f>
        <v/>
      </c>
      <c r="B1687" t="e">
        <f>Weighting!$C$7</f>
        <v>#DIV/0!</v>
      </c>
      <c r="C1687" t="e">
        <f>Weighting!$F$7</f>
        <v>#NUM!</v>
      </c>
      <c r="D1687" t="e">
        <f>IF(C1687=1,'Data Transformation'!$G$3+0.5*'Data Transformation'!$W$25,IF(C1688=1,D1688-'Data Transformation'!$W$25,FALSE))</f>
        <v>#NUM!</v>
      </c>
      <c r="E1687">
        <f t="array" ref="E1687">IF(ISLOGICAL(D1687),"",FREQUENCY(IF('Data Transformation'!$B$425:$B$8425='Bin Analysis'!$B1683,'Data Transformation'!$G$425:$G$8425),D1687))</f>
        <v>2001</v>
      </c>
      <c r="F1687">
        <f t="shared" ref="F1687:F1705" si="210">IF(ISLOGICAL(D1687),"",E1687-E1686)</f>
        <v>0</v>
      </c>
      <c r="G1687">
        <f>Weighting!$H$7</f>
        <v>0</v>
      </c>
      <c r="H1687">
        <f t="array" ref="H1687">FREQUENCY(IF('Data Transformation'!$B$4:$B$8425=B1683,'Data Transformation'!$G$4:$G$8425),'Bin Analysis'!$B1687)</f>
        <v>2073</v>
      </c>
      <c r="I1687">
        <f t="shared" ref="I1687:I1705" si="211">H1687-H1686</f>
        <v>0</v>
      </c>
      <c r="J1687">
        <f>IF(I1687=0,0,1)</f>
        <v>0</v>
      </c>
      <c r="K1687">
        <f>J1687*Weighting!$W$7</f>
        <v>0</v>
      </c>
      <c r="M1687" s="14"/>
    </row>
    <row r="1688" spans="1:25" x14ac:dyDescent="0.25">
      <c r="A1688" s="32" t="str">
        <f>IF(Weighting!$P$8&gt;0,B1688,"")</f>
        <v/>
      </c>
      <c r="B1688" t="e">
        <f>Weighting!$C$8</f>
        <v>#DIV/0!</v>
      </c>
      <c r="C1688" t="e">
        <f>Weighting!$F$8</f>
        <v>#NUM!</v>
      </c>
      <c r="D1688" t="e">
        <f>IF(C1688=1,'Data Transformation'!$G$3+0.5*'Data Transformation'!$W$25,IF(C1689=1,D1689-'Data Transformation'!$W$25,FALSE))</f>
        <v>#NUM!</v>
      </c>
      <c r="E1688">
        <f t="array" ref="E1688">IF(ISLOGICAL(D1688),"",FREQUENCY(IF('Data Transformation'!$B$425:$B$8425='Bin Analysis'!$B1683,'Data Transformation'!$G$425:$G$8425),D1688))</f>
        <v>2001</v>
      </c>
      <c r="F1688">
        <f t="shared" si="210"/>
        <v>0</v>
      </c>
      <c r="G1688">
        <f>Weighting!$H$8</f>
        <v>0</v>
      </c>
      <c r="H1688">
        <f t="array" ref="H1688">FREQUENCY(IF('Data Transformation'!$B$4:$B$8425=B1683,'Data Transformation'!$G$4:$G$8425),'Bin Analysis'!$B1688)</f>
        <v>2073</v>
      </c>
      <c r="I1688">
        <f t="shared" si="211"/>
        <v>0</v>
      </c>
      <c r="J1688">
        <f t="shared" ref="J1688:J1705" si="212">IF(I1688=0,0,1)</f>
        <v>0</v>
      </c>
      <c r="K1688">
        <f>J1688*Weighting!$W$8</f>
        <v>0</v>
      </c>
      <c r="M1688" s="14"/>
    </row>
    <row r="1689" spans="1:25" x14ac:dyDescent="0.25">
      <c r="A1689" s="32" t="str">
        <f>IF(Weighting!$P$9&gt;0,B1689,"")</f>
        <v/>
      </c>
      <c r="B1689" s="50" t="e">
        <f>Weighting!$C$9</f>
        <v>#DIV/0!</v>
      </c>
      <c r="C1689" t="e">
        <f>Weighting!$F$9</f>
        <v>#NUM!</v>
      </c>
      <c r="D1689" t="e">
        <f>IF(C1689=1,'Data Transformation'!$G$3+0.5*'Data Transformation'!$W$25,IF(C1690=1,D1690-'Data Transformation'!$W$25,FALSE))</f>
        <v>#NUM!</v>
      </c>
      <c r="E1689">
        <f t="array" ref="E1689">IF(ISLOGICAL(D1689),"",FREQUENCY(IF('Data Transformation'!$B$425:$B$8425='Bin Analysis'!$B1683,'Data Transformation'!$G$425:$G$8425),D1689))</f>
        <v>2001</v>
      </c>
      <c r="F1689">
        <f t="shared" si="210"/>
        <v>0</v>
      </c>
      <c r="G1689">
        <f>Weighting!$H$9</f>
        <v>0</v>
      </c>
      <c r="H1689">
        <f t="array" ref="H1689">FREQUENCY(IF('Data Transformation'!$B$4:$B$8425=B1683,'Data Transformation'!$G$4:$G$8425),'Bin Analysis'!$B1689)</f>
        <v>2073</v>
      </c>
      <c r="I1689">
        <f t="shared" si="211"/>
        <v>0</v>
      </c>
      <c r="J1689">
        <f t="shared" si="212"/>
        <v>0</v>
      </c>
      <c r="K1689">
        <f>J1689*Weighting!$W$9</f>
        <v>0</v>
      </c>
      <c r="M1689" s="14"/>
    </row>
    <row r="1690" spans="1:25" x14ac:dyDescent="0.25">
      <c r="A1690" s="32" t="str">
        <f>IF(Weighting!$P$10&gt;0,B1690,"")</f>
        <v/>
      </c>
      <c r="B1690" t="e">
        <f>Weighting!$C$10</f>
        <v>#DIV/0!</v>
      </c>
      <c r="C1690" t="e">
        <f>Weighting!$F$10</f>
        <v>#NUM!</v>
      </c>
      <c r="D1690" t="e">
        <f>IF(C1690=1,'Data Transformation'!$G$3+0.5*'Data Transformation'!$W$25,IF(C1691=1,D1691-'Data Transformation'!$W$25,FALSE))</f>
        <v>#NUM!</v>
      </c>
      <c r="E1690">
        <f t="array" ref="E1690">IF(ISLOGICAL(D1690),"",FREQUENCY(IF('Data Transformation'!$B$425:$B$8425='Bin Analysis'!$B1683,'Data Transformation'!$G$425:$G$8425),D1690))</f>
        <v>2001</v>
      </c>
      <c r="F1690">
        <f t="shared" si="210"/>
        <v>0</v>
      </c>
      <c r="G1690">
        <f>Weighting!$H$10</f>
        <v>0</v>
      </c>
      <c r="H1690">
        <f t="array" ref="H1690">FREQUENCY(IF('Data Transformation'!$B$4:$B$8425=B1683,'Data Transformation'!$G$4:$G$8425),'Bin Analysis'!$B1690)</f>
        <v>2073</v>
      </c>
      <c r="I1690">
        <f t="shared" si="211"/>
        <v>0</v>
      </c>
      <c r="J1690">
        <f t="shared" si="212"/>
        <v>0</v>
      </c>
      <c r="K1690">
        <f>J1690*Weighting!$W$10</f>
        <v>0</v>
      </c>
      <c r="M1690" s="14"/>
    </row>
    <row r="1691" spans="1:25" x14ac:dyDescent="0.25">
      <c r="A1691" s="32" t="str">
        <f>IF(Weighting!$P$11&gt;0,B1691,"")</f>
        <v/>
      </c>
      <c r="B1691" t="e">
        <f>Weighting!$C$11</f>
        <v>#DIV/0!</v>
      </c>
      <c r="C1691" t="e">
        <f>Weighting!$F$11</f>
        <v>#NUM!</v>
      </c>
      <c r="D1691" t="e">
        <f>IF(C1691=1,'Data Transformation'!$G$3+0.5*'Data Transformation'!$W$25,IF(C1692=1,D1692-'Data Transformation'!$W$25,FALSE))</f>
        <v>#NUM!</v>
      </c>
      <c r="E1691">
        <f t="array" ref="E1691">IF(ISLOGICAL(D1691),"",FREQUENCY(IF('Data Transformation'!$B$425:$B$8425='Bin Analysis'!$B1683,'Data Transformation'!$G$425:$G$8425),D1691))</f>
        <v>2001</v>
      </c>
      <c r="F1691">
        <f t="shared" si="210"/>
        <v>0</v>
      </c>
      <c r="G1691">
        <f>Weighting!$H$11</f>
        <v>0</v>
      </c>
      <c r="H1691">
        <f t="array" ref="H1691">FREQUENCY(IF('Data Transformation'!$B$4:$B$8425=B1683,'Data Transformation'!$G$4:$G$8425),'Bin Analysis'!$B1691)</f>
        <v>2073</v>
      </c>
      <c r="I1691">
        <f t="shared" si="211"/>
        <v>0</v>
      </c>
      <c r="J1691">
        <f t="shared" si="212"/>
        <v>0</v>
      </c>
      <c r="K1691">
        <f>J1691*Weighting!$W$11</f>
        <v>0</v>
      </c>
      <c r="M1691" s="14"/>
    </row>
    <row r="1692" spans="1:25" x14ac:dyDescent="0.25">
      <c r="A1692" s="32" t="str">
        <f>IF(Weighting!$P$12&gt;0,B1692,"")</f>
        <v/>
      </c>
      <c r="B1692" t="e">
        <f>Weighting!$C$12</f>
        <v>#DIV/0!</v>
      </c>
      <c r="C1692" t="e">
        <f>Weighting!$F$12</f>
        <v>#NUM!</v>
      </c>
      <c r="D1692" t="e">
        <f>IF(C1692=1,'Data Transformation'!$G$3+0.5*'Data Transformation'!$W$25,IF(C1693=1,D1693-'Data Transformation'!$W$25,FALSE))</f>
        <v>#NUM!</v>
      </c>
      <c r="E1692">
        <f t="array" ref="E1692">IF(ISLOGICAL(D1692),"",FREQUENCY(IF('Data Transformation'!$B$425:$B$8425='Bin Analysis'!$B1683,'Data Transformation'!$G$425:$G$8425),D1692))</f>
        <v>2001</v>
      </c>
      <c r="F1692">
        <f t="shared" si="210"/>
        <v>0</v>
      </c>
      <c r="G1692">
        <f>Weighting!$H$12</f>
        <v>0</v>
      </c>
      <c r="H1692">
        <f t="array" ref="H1692">FREQUENCY(IF('Data Transformation'!$B$4:$B$8425=B1683,'Data Transformation'!$G$4:$G$8425),'Bin Analysis'!$B1692)</f>
        <v>2073</v>
      </c>
      <c r="I1692">
        <f t="shared" si="211"/>
        <v>0</v>
      </c>
      <c r="J1692">
        <f t="shared" si="212"/>
        <v>0</v>
      </c>
      <c r="K1692">
        <f>J1692*Weighting!$W$12</f>
        <v>0</v>
      </c>
      <c r="M1692" s="14"/>
    </row>
    <row r="1693" spans="1:25" x14ac:dyDescent="0.25">
      <c r="A1693" s="32" t="str">
        <f>IF(Weighting!$P$13&gt;0,B1693,"")</f>
        <v/>
      </c>
      <c r="B1693" t="e">
        <f>Weighting!$C$13</f>
        <v>#DIV/0!</v>
      </c>
      <c r="C1693" t="e">
        <f>Weighting!$F$13</f>
        <v>#NUM!</v>
      </c>
      <c r="D1693" t="e">
        <f>IF(C1693=1,'Data Transformation'!$G$3+0.5*'Data Transformation'!$W$25,IF(C1694=1,D1694-'Data Transformation'!$W$25,FALSE))</f>
        <v>#NUM!</v>
      </c>
      <c r="E1693">
        <f t="array" ref="E1693">IF(ISLOGICAL(D1693),"",FREQUENCY(IF('Data Transformation'!$B$425:$B$8425='Bin Analysis'!$B1683,'Data Transformation'!$G$425:$G$8425),D1693))</f>
        <v>2001</v>
      </c>
      <c r="F1693">
        <f t="shared" si="210"/>
        <v>0</v>
      </c>
      <c r="G1693">
        <f>Weighting!$H$13</f>
        <v>0</v>
      </c>
      <c r="H1693">
        <f t="array" ref="H1693">FREQUENCY(IF('Data Transformation'!$B$4:$B$8425=B1683,'Data Transformation'!$G$4:$G$8425),'Bin Analysis'!$B1693)</f>
        <v>2073</v>
      </c>
      <c r="I1693">
        <f t="shared" si="211"/>
        <v>0</v>
      </c>
      <c r="J1693">
        <f t="shared" si="212"/>
        <v>0</v>
      </c>
      <c r="K1693">
        <f>J1693*Weighting!$W$13</f>
        <v>0</v>
      </c>
      <c r="M1693" s="14"/>
    </row>
    <row r="1694" spans="1:25" x14ac:dyDescent="0.25">
      <c r="A1694" s="32" t="str">
        <f>IF(Weighting!$P$14&gt;0,B1694,"")</f>
        <v/>
      </c>
      <c r="B1694" t="e">
        <f>Weighting!$C$14</f>
        <v>#DIV/0!</v>
      </c>
      <c r="C1694" t="e">
        <f>Weighting!$F$14</f>
        <v>#NUM!</v>
      </c>
      <c r="D1694" t="e">
        <f>IF(C1694=1,'Data Transformation'!$G$3+0.5*'Data Transformation'!$W$25,IF(C1695=1,D1695-'Data Transformation'!$W$25,FALSE))</f>
        <v>#NUM!</v>
      </c>
      <c r="E1694">
        <f t="array" ref="E1694">IF(ISLOGICAL(D1694),"",FREQUENCY(IF('Data Transformation'!$B$425:$B$8425='Bin Analysis'!$B1683,'Data Transformation'!$G$425:$G$8425),D1694))</f>
        <v>2001</v>
      </c>
      <c r="F1694">
        <f t="shared" si="210"/>
        <v>0</v>
      </c>
      <c r="G1694">
        <f>Weighting!$H$14</f>
        <v>0</v>
      </c>
      <c r="H1694">
        <f t="array" ref="H1694">FREQUENCY(IF('Data Transformation'!$B$4:$B$8425=B1683,'Data Transformation'!$G$4:$G$8425),'Bin Analysis'!$B1694)</f>
        <v>2073</v>
      </c>
      <c r="I1694">
        <f t="shared" si="211"/>
        <v>0</v>
      </c>
      <c r="J1694">
        <f t="shared" si="212"/>
        <v>0</v>
      </c>
      <c r="K1694">
        <f>J1694*Weighting!$W$14</f>
        <v>0</v>
      </c>
      <c r="M1694" s="14"/>
    </row>
    <row r="1695" spans="1:25" x14ac:dyDescent="0.25">
      <c r="A1695" s="32" t="str">
        <f>IF(Weighting!$P$15&gt;0,B1695,"")</f>
        <v/>
      </c>
      <c r="B1695" t="e">
        <f>Weighting!$C$15</f>
        <v>#DIV/0!</v>
      </c>
      <c r="C1695" t="e">
        <f>Weighting!$F$15</f>
        <v>#NUM!</v>
      </c>
      <c r="D1695" t="e">
        <f>IF(C1695=1,'Data Transformation'!$G$3+0.5*'Data Transformation'!$W$25,IF(C1696=1,D1696-'Data Transformation'!$W$25,FALSE))</f>
        <v>#NUM!</v>
      </c>
      <c r="E1695">
        <f t="array" ref="E1695">IF(ISLOGICAL(D1695),"",FREQUENCY(IF('Data Transformation'!$B$425:$B$8425='Bin Analysis'!$B1683,'Data Transformation'!$G$425:$G$8425),D1695))</f>
        <v>2001</v>
      </c>
      <c r="F1695">
        <f t="shared" si="210"/>
        <v>0</v>
      </c>
      <c r="G1695">
        <f>Weighting!$H$15</f>
        <v>0</v>
      </c>
      <c r="H1695">
        <f t="array" ref="H1695">FREQUENCY(IF('Data Transformation'!$B$4:$B$8425=B1683,'Data Transformation'!$G$4:$G$8425),'Bin Analysis'!$B1695)</f>
        <v>2073</v>
      </c>
      <c r="I1695">
        <f t="shared" si="211"/>
        <v>0</v>
      </c>
      <c r="J1695">
        <f t="shared" si="212"/>
        <v>0</v>
      </c>
      <c r="K1695">
        <f>J1695*Weighting!$W$15</f>
        <v>0</v>
      </c>
      <c r="M1695" s="14"/>
    </row>
    <row r="1696" spans="1:25" x14ac:dyDescent="0.25">
      <c r="A1696" s="32" t="str">
        <f>IF(Weighting!$P$16&gt;0,B1696,"")</f>
        <v/>
      </c>
      <c r="B1696" t="e">
        <f>Weighting!$C$16</f>
        <v>#DIV/0!</v>
      </c>
      <c r="C1696" t="e">
        <f>Weighting!$F$16</f>
        <v>#NUM!</v>
      </c>
      <c r="D1696" t="e">
        <f>IF(C1696=1,'Data Transformation'!$G$3+0.5*'Data Transformation'!$W$25,IF(C1697=1,D1697-'Data Transformation'!$W$25,FALSE))</f>
        <v>#NUM!</v>
      </c>
      <c r="E1696">
        <f t="array" ref="E1696">IF(ISLOGICAL(D1696),"",FREQUENCY(IF('Data Transformation'!$B$425:$B$8425='Bin Analysis'!$B1683,'Data Transformation'!$G$425:$G$8425),D1696))</f>
        <v>2001</v>
      </c>
      <c r="F1696">
        <f t="shared" si="210"/>
        <v>0</v>
      </c>
      <c r="G1696">
        <f>Weighting!$H$16</f>
        <v>0</v>
      </c>
      <c r="H1696">
        <f t="array" ref="H1696">FREQUENCY(IF('Data Transformation'!$B$4:$B$8425=B1683,'Data Transformation'!$G$4:$G$8425),'Bin Analysis'!$B1696)</f>
        <v>2073</v>
      </c>
      <c r="I1696">
        <f t="shared" si="211"/>
        <v>0</v>
      </c>
      <c r="J1696">
        <f t="shared" si="212"/>
        <v>0</v>
      </c>
      <c r="K1696">
        <f>J1696*Weighting!$W$16</f>
        <v>0</v>
      </c>
      <c r="M1696" s="14"/>
    </row>
    <row r="1697" spans="1:25" x14ac:dyDescent="0.25">
      <c r="A1697" s="32" t="str">
        <f>IF(Weighting!$P$17&gt;0,B1697,"")</f>
        <v/>
      </c>
      <c r="B1697" t="e">
        <f>Weighting!$C$17</f>
        <v>#DIV/0!</v>
      </c>
      <c r="C1697" t="e">
        <f>Weighting!$F$17</f>
        <v>#NUM!</v>
      </c>
      <c r="D1697" t="e">
        <f>IF(C1697=1,'Data Transformation'!$G$3+0.5*'Data Transformation'!$W$25,IF(C1698=1,D1698-'Data Transformation'!$W$25,FALSE))</f>
        <v>#NUM!</v>
      </c>
      <c r="E1697">
        <f t="array" ref="E1697">IF(ISLOGICAL(D1697),"",FREQUENCY(IF('Data Transformation'!$B$425:$B$8425='Bin Analysis'!$B1683,'Data Transformation'!$G$425:$G$8425),D1697))</f>
        <v>2001</v>
      </c>
      <c r="F1697">
        <f t="shared" si="210"/>
        <v>0</v>
      </c>
      <c r="G1697">
        <f>Weighting!$H$17</f>
        <v>0</v>
      </c>
      <c r="H1697">
        <f t="array" ref="H1697">FREQUENCY(IF('Data Transformation'!$B$4:$B$8425=B1683,'Data Transformation'!$G$4:$G$8425),'Bin Analysis'!$B1697)</f>
        <v>2073</v>
      </c>
      <c r="I1697">
        <f t="shared" si="211"/>
        <v>0</v>
      </c>
      <c r="J1697">
        <f t="shared" si="212"/>
        <v>0</v>
      </c>
      <c r="K1697">
        <f>J1697*Weighting!$W$17</f>
        <v>0</v>
      </c>
      <c r="M1697" s="14"/>
    </row>
    <row r="1698" spans="1:25" x14ac:dyDescent="0.25">
      <c r="A1698" s="32" t="str">
        <f>IF(Weighting!$P$18&gt;0,B1698,"")</f>
        <v/>
      </c>
      <c r="B1698" t="e">
        <f>Weighting!$C$18</f>
        <v>#DIV/0!</v>
      </c>
      <c r="C1698" t="e">
        <f>Weighting!$F$18</f>
        <v>#NUM!</v>
      </c>
      <c r="D1698" t="e">
        <f>IF(C1698=1,'Data Transformation'!$G$3+0.5*'Data Transformation'!$W$25,IF(C1699=1,D1699-'Data Transformation'!$W$25,FALSE))</f>
        <v>#NUM!</v>
      </c>
      <c r="E1698">
        <f t="array" ref="E1698">IF(ISLOGICAL(D1698),"",FREQUENCY(IF('Data Transformation'!$B$425:$B$8425='Bin Analysis'!$B1683,'Data Transformation'!$G$425:$G$8425),D1698))</f>
        <v>2001</v>
      </c>
      <c r="F1698">
        <f t="shared" si="210"/>
        <v>0</v>
      </c>
      <c r="G1698">
        <f>Weighting!$H$18</f>
        <v>0</v>
      </c>
      <c r="H1698">
        <f t="array" ref="H1698">FREQUENCY(IF('Data Transformation'!$B$4:$B$8425=B1683,'Data Transformation'!$G$4:$G$8425),'Bin Analysis'!$B1698)</f>
        <v>2073</v>
      </c>
      <c r="I1698">
        <f t="shared" si="211"/>
        <v>0</v>
      </c>
      <c r="J1698">
        <f t="shared" si="212"/>
        <v>0</v>
      </c>
      <c r="K1698">
        <f>J1698*Weighting!$W$18</f>
        <v>0</v>
      </c>
      <c r="M1698" s="14"/>
    </row>
    <row r="1699" spans="1:25" x14ac:dyDescent="0.25">
      <c r="A1699" s="32" t="str">
        <f>IF(Weighting!$P$19&gt;0,B1699,"")</f>
        <v/>
      </c>
      <c r="B1699" t="e">
        <f>Weighting!$C$19</f>
        <v>#DIV/0!</v>
      </c>
      <c r="C1699" t="e">
        <f>Weighting!$F$19</f>
        <v>#NUM!</v>
      </c>
      <c r="D1699" t="e">
        <f>IF(C1699=1,'Data Transformation'!$G$3+0.5*'Data Transformation'!$W$25,IF(C1700=1,D1700-'Data Transformation'!$W$25,FALSE))</f>
        <v>#NUM!</v>
      </c>
      <c r="E1699">
        <f t="array" ref="E1699">IF(ISLOGICAL(D1699),"",FREQUENCY(IF('Data Transformation'!$B$425:$B$8425='Bin Analysis'!$B1683,'Data Transformation'!$G$425:$G$8425),D1699))</f>
        <v>2001</v>
      </c>
      <c r="F1699">
        <f t="shared" si="210"/>
        <v>0</v>
      </c>
      <c r="G1699">
        <f>Weighting!$H$19</f>
        <v>0</v>
      </c>
      <c r="H1699">
        <f t="array" ref="H1699">FREQUENCY(IF('Data Transformation'!$B$4:$B$8425=B1683,'Data Transformation'!$G$4:$G$8425),'Bin Analysis'!$B1699)</f>
        <v>2073</v>
      </c>
      <c r="I1699">
        <f t="shared" si="211"/>
        <v>0</v>
      </c>
      <c r="J1699">
        <f t="shared" si="212"/>
        <v>0</v>
      </c>
      <c r="K1699">
        <f>J1699*Weighting!$W$19</f>
        <v>0</v>
      </c>
      <c r="M1699" s="14"/>
    </row>
    <row r="1700" spans="1:25" x14ac:dyDescent="0.25">
      <c r="A1700" s="32" t="str">
        <f>IF(Weighting!$P$20&gt;0,B1700,"")</f>
        <v/>
      </c>
      <c r="B1700" t="e">
        <f>Weighting!$C$20</f>
        <v>#DIV/0!</v>
      </c>
      <c r="C1700" t="e">
        <f>Weighting!$F$20</f>
        <v>#NUM!</v>
      </c>
      <c r="D1700" t="e">
        <f>IF(C1700=1,'Data Transformation'!$G$3+0.5*'Data Transformation'!$W$25,IF(C1701=1,D1701-'Data Transformation'!$W$25,FALSE))</f>
        <v>#NUM!</v>
      </c>
      <c r="E1700">
        <f t="array" ref="E1700">IF(ISLOGICAL(D1700),"",FREQUENCY(IF('Data Transformation'!$B$425:$B$8425='Bin Analysis'!$B1683,'Data Transformation'!$G$425:$G$8425),D1700))</f>
        <v>2001</v>
      </c>
      <c r="F1700">
        <f t="shared" si="210"/>
        <v>0</v>
      </c>
      <c r="G1700">
        <f>Weighting!$H$20</f>
        <v>0</v>
      </c>
      <c r="H1700">
        <f t="array" ref="H1700">FREQUENCY(IF('Data Transformation'!$B$4:$B$8425=B1683,'Data Transformation'!$G$4:$G$8425),'Bin Analysis'!$B1700)</f>
        <v>2073</v>
      </c>
      <c r="I1700">
        <f t="shared" si="211"/>
        <v>0</v>
      </c>
      <c r="J1700">
        <f t="shared" si="212"/>
        <v>0</v>
      </c>
      <c r="K1700">
        <f>J1700*Weighting!$W$20</f>
        <v>0</v>
      </c>
      <c r="M1700" s="14"/>
    </row>
    <row r="1701" spans="1:25" x14ac:dyDescent="0.25">
      <c r="A1701" s="32" t="str">
        <f>IF(Weighting!$P$21&gt;0,B1701,"")</f>
        <v/>
      </c>
      <c r="B1701" t="e">
        <f>Weighting!$C$21</f>
        <v>#DIV/0!</v>
      </c>
      <c r="C1701" t="e">
        <f>Weighting!$F$21</f>
        <v>#NUM!</v>
      </c>
      <c r="D1701" t="e">
        <f>IF(C1701=1,'Data Transformation'!$G$3+0.5*'Data Transformation'!$W$25,IF(C1702=1,D1702-'Data Transformation'!$W$25,FALSE))</f>
        <v>#NUM!</v>
      </c>
      <c r="E1701">
        <f t="array" ref="E1701">IF(ISLOGICAL(D1701),"",FREQUENCY(IF('Data Transformation'!$B$425:$B$8425='Bin Analysis'!$B1683,'Data Transformation'!$G$425:$G$8425),D1701))</f>
        <v>2001</v>
      </c>
      <c r="F1701">
        <f t="shared" si="210"/>
        <v>0</v>
      </c>
      <c r="G1701">
        <f>Weighting!$H$21</f>
        <v>0</v>
      </c>
      <c r="H1701">
        <f t="array" ref="H1701">FREQUENCY(IF('Data Transformation'!$B$4:$B$8425=B1683,'Data Transformation'!$G$4:$G$8425),'Bin Analysis'!$B1701)</f>
        <v>2073</v>
      </c>
      <c r="I1701">
        <f t="shared" si="211"/>
        <v>0</v>
      </c>
      <c r="J1701">
        <f t="shared" si="212"/>
        <v>0</v>
      </c>
      <c r="K1701">
        <f>J1701*Weighting!$W$21</f>
        <v>0</v>
      </c>
      <c r="M1701" s="14"/>
    </row>
    <row r="1702" spans="1:25" x14ac:dyDescent="0.25">
      <c r="A1702" s="32" t="str">
        <f>IF(Weighting!$P$22&gt;0,B1702,"")</f>
        <v/>
      </c>
      <c r="B1702" t="e">
        <f>Weighting!$C$22</f>
        <v>#DIV/0!</v>
      </c>
      <c r="C1702" t="e">
        <f>Weighting!$F$22</f>
        <v>#NUM!</v>
      </c>
      <c r="D1702" t="e">
        <f>IF(C1702=1,'Data Transformation'!$G$3+0.5*'Data Transformation'!$W$25,IF(C1703=1,D1703-'Data Transformation'!$W$25,FALSE))</f>
        <v>#NUM!</v>
      </c>
      <c r="E1702">
        <f t="array" ref="E1702">IF(ISLOGICAL(D1702),"",FREQUENCY(IF('Data Transformation'!$B$425:$B$8425='Bin Analysis'!$B1683,'Data Transformation'!$G$425:$G$8425),D1702))</f>
        <v>2001</v>
      </c>
      <c r="F1702">
        <f t="shared" si="210"/>
        <v>0</v>
      </c>
      <c r="G1702">
        <f>Weighting!$H$22</f>
        <v>0</v>
      </c>
      <c r="H1702">
        <f t="array" ref="H1702">FREQUENCY(IF('Data Transformation'!$B$4:$B$8425=B1683,'Data Transformation'!$G$4:$G$8425),'Bin Analysis'!$B1702)</f>
        <v>2073</v>
      </c>
      <c r="I1702">
        <f t="shared" si="211"/>
        <v>0</v>
      </c>
      <c r="J1702">
        <f t="shared" si="212"/>
        <v>0</v>
      </c>
      <c r="K1702">
        <f>J1702*Weighting!$W$22</f>
        <v>0</v>
      </c>
      <c r="M1702" s="14"/>
    </row>
    <row r="1703" spans="1:25" x14ac:dyDescent="0.25">
      <c r="A1703" s="32" t="str">
        <f>IF(Weighting!$P$23&gt;0,B1703,"")</f>
        <v/>
      </c>
      <c r="B1703" t="e">
        <f>Weighting!$C$23</f>
        <v>#DIV/0!</v>
      </c>
      <c r="C1703" t="e">
        <f>Weighting!$F$23</f>
        <v>#NUM!</v>
      </c>
      <c r="D1703" t="e">
        <f>IF(C1703=1,'Data Transformation'!$G$3+0.5*'Data Transformation'!$W$25,IF(C1704=1,D1704-'Data Transformation'!$W$25,FALSE))</f>
        <v>#NUM!</v>
      </c>
      <c r="E1703">
        <f t="array" ref="E1703">IF(ISLOGICAL(D1703),"",FREQUENCY(IF('Data Transformation'!$B$425:$B$8425='Bin Analysis'!$B1683,'Data Transformation'!$G$425:$G$8425),D1703))</f>
        <v>2001</v>
      </c>
      <c r="F1703">
        <f t="shared" si="210"/>
        <v>0</v>
      </c>
      <c r="G1703">
        <f>Weighting!$H$23</f>
        <v>0</v>
      </c>
      <c r="H1703">
        <f t="array" ref="H1703">FREQUENCY(IF('Data Transformation'!$B$4:$B$8425=B1683,'Data Transformation'!$G$4:$G$8425),'Bin Analysis'!$B1703)</f>
        <v>2073</v>
      </c>
      <c r="I1703">
        <f t="shared" si="211"/>
        <v>0</v>
      </c>
      <c r="J1703">
        <f t="shared" si="212"/>
        <v>0</v>
      </c>
      <c r="K1703">
        <f>J1703*Weighting!$W$23</f>
        <v>0</v>
      </c>
      <c r="M1703" s="14"/>
    </row>
    <row r="1704" spans="1:25" x14ac:dyDescent="0.25">
      <c r="A1704" s="32" t="str">
        <f>IF(Weighting!$P$24&gt;0,B1704,"")</f>
        <v/>
      </c>
      <c r="B1704" t="e">
        <f>Weighting!$C$24</f>
        <v>#DIV/0!</v>
      </c>
      <c r="C1704" t="e">
        <f>Weighting!$F$24</f>
        <v>#NUM!</v>
      </c>
      <c r="D1704" t="e">
        <f>IF(C1704=1,'Data Transformation'!$G$3+0.5*'Data Transformation'!$W$25,IF(C1705=1,D1705-'Data Transformation'!$W$25,FALSE))</f>
        <v>#NUM!</v>
      </c>
      <c r="E1704">
        <f t="array" ref="E1704">IF(ISLOGICAL(D1704),"",FREQUENCY(IF('Data Transformation'!$B$425:$B$8425='Bin Analysis'!$B1683,'Data Transformation'!$G$425:$G$8425),D1704))</f>
        <v>2001</v>
      </c>
      <c r="F1704">
        <f t="shared" si="210"/>
        <v>0</v>
      </c>
      <c r="G1704">
        <f>Weighting!$H$24</f>
        <v>0</v>
      </c>
      <c r="H1704">
        <f t="array" ref="H1704">FREQUENCY(IF('Data Transformation'!$B$4:$B$8425=B1683,'Data Transformation'!$G$4:$G$8425),'Bin Analysis'!$B1704)</f>
        <v>2073</v>
      </c>
      <c r="I1704">
        <f t="shared" si="211"/>
        <v>0</v>
      </c>
      <c r="J1704">
        <f t="shared" si="212"/>
        <v>0</v>
      </c>
      <c r="K1704">
        <f>J1704*Weighting!$W$24</f>
        <v>0</v>
      </c>
      <c r="M1704" s="14"/>
    </row>
    <row r="1705" spans="1:25" x14ac:dyDescent="0.25">
      <c r="A1705" s="32" t="str">
        <f>IF(Weighting!$P$25&gt;0,B1705,"")</f>
        <v/>
      </c>
      <c r="B1705" t="e">
        <f>Weighting!$C$25</f>
        <v>#DIV/0!</v>
      </c>
      <c r="C1705" t="e">
        <f>Weighting!$F$25</f>
        <v>#NUM!</v>
      </c>
      <c r="D1705" t="e">
        <f>IF(C1705=1,'Data Transformation'!$G$3+0.5*'Data Transformation'!$W$25,IF(C1706=1,D1706-'Data Transformation'!$W$25,FALSE))</f>
        <v>#NUM!</v>
      </c>
      <c r="E1705">
        <f t="array" ref="E1705">IF(ISLOGICAL(D1705),"",FREQUENCY(IF('Data Transformation'!$B$425:$B$8425='Bin Analysis'!$B1683,'Data Transformation'!$G$425:$G$8425),D1705))</f>
        <v>2001</v>
      </c>
      <c r="F1705">
        <f t="shared" si="210"/>
        <v>0</v>
      </c>
      <c r="G1705">
        <f>Weighting!$H$25</f>
        <v>0</v>
      </c>
      <c r="H1705">
        <f t="array" ref="H1705">FREQUENCY(IF('Data Transformation'!$B$4:$B$8425=B1683,'Data Transformation'!$G$4:$G$8425),'Bin Analysis'!$B1705)</f>
        <v>2073</v>
      </c>
      <c r="I1705">
        <f t="shared" si="211"/>
        <v>0</v>
      </c>
      <c r="J1705">
        <f t="shared" si="212"/>
        <v>0</v>
      </c>
      <c r="K1705">
        <f>J1705*Weighting!$W$25</f>
        <v>0</v>
      </c>
      <c r="M1705" s="14"/>
    </row>
    <row r="1706" spans="1:25" x14ac:dyDescent="0.25">
      <c r="A1706" s="32"/>
      <c r="M1706" s="14"/>
    </row>
    <row r="1707" spans="1:25" ht="23.25" x14ac:dyDescent="0.35">
      <c r="A1707" s="21" t="s">
        <v>0</v>
      </c>
      <c r="B1707" s="21" t="str">
        <f>IFERROR(VLOOKUP(C1707,'Data Transformation'!$L$6:$M$426,2,FALSE),"")</f>
        <v/>
      </c>
      <c r="C1707" s="21">
        <f>C1683+1</f>
        <v>71</v>
      </c>
      <c r="D1707" s="21"/>
      <c r="E1707" s="21"/>
      <c r="F1707" s="21"/>
      <c r="G1707" s="21"/>
      <c r="H1707" s="22"/>
      <c r="I1707" s="22"/>
      <c r="J1707" s="22"/>
      <c r="K1707" s="21"/>
      <c r="L1707" s="21" t="str">
        <f>B1707</f>
        <v/>
      </c>
      <c r="M1707" s="23" t="e">
        <f>INDEX('Data Transformation'!$O$4:$O$424,MATCH($B1707,'Data Transformation'!$M$4:$M$424,0),MATCH($M$2,'Data Transformation'!$O$3,0))</f>
        <v>#N/A</v>
      </c>
      <c r="N1707" s="27" t="e">
        <f>IF('Input and Summary Results'!$J$16="minimum",'Bin Analysis'!X1708/(M1707-1),'Bin Analysis'!Y1707/('Bin Analysis'!M1707-1))</f>
        <v>#N/A</v>
      </c>
      <c r="O1707" s="27" t="e">
        <f>IF(M1707=FALSE,NA(),(VLOOKUP(1,C1710:K1729,4,FALSE))/(M1707-1))</f>
        <v>#N/A</v>
      </c>
      <c r="P1707" s="27" t="e">
        <f>IF(M1707=FALSE,NA(),SUM(J1710:J1729)/Weighting!$S$5)</f>
        <v>#N/A</v>
      </c>
      <c r="Q1707" s="27" t="e">
        <f>IF(M1707=FALSE,NA(),SUM(K1710:K1729)/Weighting!$S$6)</f>
        <v>#N/A</v>
      </c>
      <c r="R1707" s="27" t="e">
        <f>IF(M1707=FALSE,NA(),(VLOOKUP(1,G1710:K1729,3,FALSE))/(M1707-1))</f>
        <v>#N/A</v>
      </c>
      <c r="S1707" s="22" t="e">
        <f>IF(M1707=FALSE,NA(),IF(SUM(J1710:J1729)=2,"yes","no"))</f>
        <v>#N/A</v>
      </c>
      <c r="X1707" s="2" cm="2">
        <f t="array" ref="X1707:X1708">FREQUENCY(IF('Data Transformation'!$B$425:$B$6424='Bin Analysis'!L1707,'Data Transformation'!$G$425:$G$6424),'Data Transformation'!$U$11)</f>
        <v>0</v>
      </c>
      <c r="Y1707" s="2" cm="2">
        <f t="array" ref="Y1707:Y1708">FREQUENCY(IF('Data Transformation'!$B$425:$B$6424='Bin Analysis'!L1707,'Data Transformation'!$G$425:$G$6424),'Data Transformation'!$U$12)</f>
        <v>0</v>
      </c>
    </row>
    <row r="1708" spans="1:25" x14ac:dyDescent="0.25">
      <c r="A1708" s="14" t="s">
        <v>67</v>
      </c>
      <c r="B1708" t="s">
        <v>47</v>
      </c>
      <c r="C1708" t="s">
        <v>5</v>
      </c>
      <c r="D1708" t="s">
        <v>100</v>
      </c>
      <c r="E1708" t="s">
        <v>101</v>
      </c>
      <c r="F1708" t="s">
        <v>102</v>
      </c>
      <c r="G1708" t="s">
        <v>70</v>
      </c>
      <c r="H1708" t="s">
        <v>31</v>
      </c>
      <c r="I1708" t="s">
        <v>32</v>
      </c>
      <c r="J1708" t="s">
        <v>46</v>
      </c>
      <c r="K1708" s="14" t="s">
        <v>45</v>
      </c>
      <c r="M1708" s="14"/>
      <c r="X1708" s="2">
        <v>0</v>
      </c>
      <c r="Y1708" s="2">
        <v>0</v>
      </c>
    </row>
    <row r="1709" spans="1:25" x14ac:dyDescent="0.25">
      <c r="A1709" s="32"/>
      <c r="D1709" t="e">
        <f>IF(C1709=1,'Data Transformation'!$G$3+0.5*'Data Transformation'!$W$25,IF(C1710=1,D1710-'Data Transformation'!$W$25,FALSE))</f>
        <v>#NUM!</v>
      </c>
      <c r="E1709">
        <f t="array" ref="E1709">IF(ISLOGICAL(D1709),"",FREQUENCY(IF('Data Transformation'!$B$425:$B$8425='Bin Analysis'!$B1707,'Data Transformation'!$G$425:$G$8425),D1709))</f>
        <v>2001</v>
      </c>
      <c r="F1709" t="e">
        <f>IF(ISLOGICAL(D1709),"",E1709-E1708)</f>
        <v>#VALUE!</v>
      </c>
      <c r="M1709" s="14"/>
    </row>
    <row r="1710" spans="1:25" x14ac:dyDescent="0.25">
      <c r="A1710" s="32" t="e">
        <f>IF(Weighting!$P$6&gt;0,B1710,"")</f>
        <v>#NUM!</v>
      </c>
      <c r="B1710" t="e">
        <f>Weighting!$C$6</f>
        <v>#DIV/0!</v>
      </c>
      <c r="C1710" t="e">
        <f>Weighting!$F$6</f>
        <v>#NUM!</v>
      </c>
      <c r="D1710" t="e">
        <f>IF(C1710=1,'Data Transformation'!$G$3+0.5*'Data Transformation'!$W$25,IF(C1711=1,D1711-'Data Transformation'!$W$25,FALSE))</f>
        <v>#NUM!</v>
      </c>
      <c r="E1710">
        <f t="array" ref="E1710">IF(ISLOGICAL(D1710),"",FREQUENCY(IF('Data Transformation'!$B$425:$B$8425='Bin Analysis'!$B1707,'Data Transformation'!$G$425:$G$8425),D1710))</f>
        <v>2001</v>
      </c>
      <c r="F1710">
        <f>IF(ISLOGICAL(D1710),"",E1710-E1709)</f>
        <v>0</v>
      </c>
      <c r="G1710">
        <f>Weighting!$H$6</f>
        <v>1</v>
      </c>
      <c r="H1710">
        <f t="array" ref="H1710">FREQUENCY(IF('Data Transformation'!$B$4:$B$8425=B1707,'Data Transformation'!$G$4:$G$8425),'Bin Analysis'!$B1710)</f>
        <v>2073</v>
      </c>
      <c r="I1710">
        <f>H1710-H1709</f>
        <v>2073</v>
      </c>
      <c r="J1710">
        <f>IF(I1710=0,0,1)</f>
        <v>1</v>
      </c>
      <c r="K1710" t="e">
        <f>J1710*Weighting!$W$6</f>
        <v>#NUM!</v>
      </c>
      <c r="M1710" s="14"/>
    </row>
    <row r="1711" spans="1:25" x14ac:dyDescent="0.25">
      <c r="A1711" s="32" t="str">
        <f>IF(Weighting!$P$7&gt;0,B1711,"")</f>
        <v/>
      </c>
      <c r="B1711" t="e">
        <f>Weighting!$C$7</f>
        <v>#DIV/0!</v>
      </c>
      <c r="C1711" t="e">
        <f>Weighting!$F$7</f>
        <v>#NUM!</v>
      </c>
      <c r="D1711" t="e">
        <f>IF(C1711=1,'Data Transformation'!$G$3+0.5*'Data Transformation'!$W$25,IF(C1712=1,D1712-'Data Transformation'!$W$25,FALSE))</f>
        <v>#NUM!</v>
      </c>
      <c r="E1711">
        <f t="array" ref="E1711">IF(ISLOGICAL(D1711),"",FREQUENCY(IF('Data Transformation'!$B$425:$B$8425='Bin Analysis'!$B1707,'Data Transformation'!$G$425:$G$8425),D1711))</f>
        <v>2001</v>
      </c>
      <c r="F1711">
        <f t="shared" ref="F1711:F1729" si="213">IF(ISLOGICAL(D1711),"",E1711-E1710)</f>
        <v>0</v>
      </c>
      <c r="G1711">
        <f>Weighting!$H$7</f>
        <v>0</v>
      </c>
      <c r="H1711">
        <f t="array" ref="H1711">FREQUENCY(IF('Data Transformation'!$B$4:$B$8425=B1707,'Data Transformation'!$G$4:$G$8425),'Bin Analysis'!$B1711)</f>
        <v>2073</v>
      </c>
      <c r="I1711">
        <f t="shared" ref="I1711:I1729" si="214">H1711-H1710</f>
        <v>0</v>
      </c>
      <c r="J1711">
        <f>IF(I1711=0,0,1)</f>
        <v>0</v>
      </c>
      <c r="K1711">
        <f>J1711*Weighting!$W$7</f>
        <v>0</v>
      </c>
      <c r="M1711" s="14"/>
    </row>
    <row r="1712" spans="1:25" x14ac:dyDescent="0.25">
      <c r="A1712" s="32" t="str">
        <f>IF(Weighting!$P$8&gt;0,B1712,"")</f>
        <v/>
      </c>
      <c r="B1712" t="e">
        <f>Weighting!$C$8</f>
        <v>#DIV/0!</v>
      </c>
      <c r="C1712" t="e">
        <f>Weighting!$F$8</f>
        <v>#NUM!</v>
      </c>
      <c r="D1712" t="e">
        <f>IF(C1712=1,'Data Transformation'!$G$3+0.5*'Data Transformation'!$W$25,IF(C1713=1,D1713-'Data Transformation'!$W$25,FALSE))</f>
        <v>#NUM!</v>
      </c>
      <c r="E1712">
        <f t="array" ref="E1712">IF(ISLOGICAL(D1712),"",FREQUENCY(IF('Data Transformation'!$B$425:$B$8425='Bin Analysis'!$B1707,'Data Transformation'!$G$425:$G$8425),D1712))</f>
        <v>2001</v>
      </c>
      <c r="F1712">
        <f t="shared" si="213"/>
        <v>0</v>
      </c>
      <c r="G1712">
        <f>Weighting!$H$8</f>
        <v>0</v>
      </c>
      <c r="H1712">
        <f t="array" ref="H1712">FREQUENCY(IF('Data Transformation'!$B$4:$B$8425=B1707,'Data Transformation'!$G$4:$G$8425),'Bin Analysis'!$B1712)</f>
        <v>2073</v>
      </c>
      <c r="I1712">
        <f t="shared" si="214"/>
        <v>0</v>
      </c>
      <c r="J1712">
        <f t="shared" ref="J1712:J1729" si="215">IF(I1712=0,0,1)</f>
        <v>0</v>
      </c>
      <c r="K1712">
        <f>J1712*Weighting!$W$8</f>
        <v>0</v>
      </c>
      <c r="M1712" s="14"/>
    </row>
    <row r="1713" spans="1:13" x14ac:dyDescent="0.25">
      <c r="A1713" s="32" t="str">
        <f>IF(Weighting!$P$9&gt;0,B1713,"")</f>
        <v/>
      </c>
      <c r="B1713" s="50" t="e">
        <f>Weighting!$C$9</f>
        <v>#DIV/0!</v>
      </c>
      <c r="C1713" t="e">
        <f>Weighting!$F$9</f>
        <v>#NUM!</v>
      </c>
      <c r="D1713" t="e">
        <f>IF(C1713=1,'Data Transformation'!$G$3+0.5*'Data Transformation'!$W$25,IF(C1714=1,D1714-'Data Transformation'!$W$25,FALSE))</f>
        <v>#NUM!</v>
      </c>
      <c r="E1713">
        <f t="array" ref="E1713">IF(ISLOGICAL(D1713),"",FREQUENCY(IF('Data Transformation'!$B$425:$B$8425='Bin Analysis'!$B1707,'Data Transformation'!$G$425:$G$8425),D1713))</f>
        <v>2001</v>
      </c>
      <c r="F1713">
        <f t="shared" si="213"/>
        <v>0</v>
      </c>
      <c r="G1713">
        <f>Weighting!$H$9</f>
        <v>0</v>
      </c>
      <c r="H1713">
        <f t="array" ref="H1713">FREQUENCY(IF('Data Transformation'!$B$4:$B$8425=B1707,'Data Transformation'!$G$4:$G$8425),'Bin Analysis'!$B1713)</f>
        <v>2073</v>
      </c>
      <c r="I1713">
        <f t="shared" si="214"/>
        <v>0</v>
      </c>
      <c r="J1713">
        <f t="shared" si="215"/>
        <v>0</v>
      </c>
      <c r="K1713">
        <f>J1713*Weighting!$W$9</f>
        <v>0</v>
      </c>
      <c r="M1713" s="14"/>
    </row>
    <row r="1714" spans="1:13" x14ac:dyDescent="0.25">
      <c r="A1714" s="32" t="str">
        <f>IF(Weighting!$P$10&gt;0,B1714,"")</f>
        <v/>
      </c>
      <c r="B1714" t="e">
        <f>Weighting!$C$10</f>
        <v>#DIV/0!</v>
      </c>
      <c r="C1714" t="e">
        <f>Weighting!$F$10</f>
        <v>#NUM!</v>
      </c>
      <c r="D1714" t="e">
        <f>IF(C1714=1,'Data Transformation'!$G$3+0.5*'Data Transformation'!$W$25,IF(C1715=1,D1715-'Data Transformation'!$W$25,FALSE))</f>
        <v>#NUM!</v>
      </c>
      <c r="E1714">
        <f t="array" ref="E1714">IF(ISLOGICAL(D1714),"",FREQUENCY(IF('Data Transformation'!$B$425:$B$8425='Bin Analysis'!$B1707,'Data Transformation'!$G$425:$G$8425),D1714))</f>
        <v>2001</v>
      </c>
      <c r="F1714">
        <f t="shared" si="213"/>
        <v>0</v>
      </c>
      <c r="G1714">
        <f>Weighting!$H$10</f>
        <v>0</v>
      </c>
      <c r="H1714">
        <f t="array" ref="H1714">FREQUENCY(IF('Data Transformation'!$B$4:$B$8425=B1707,'Data Transformation'!$G$4:$G$8425),'Bin Analysis'!$B1714)</f>
        <v>2073</v>
      </c>
      <c r="I1714">
        <f t="shared" si="214"/>
        <v>0</v>
      </c>
      <c r="J1714">
        <f t="shared" si="215"/>
        <v>0</v>
      </c>
      <c r="K1714">
        <f>J1714*Weighting!$W$10</f>
        <v>0</v>
      </c>
      <c r="M1714" s="14"/>
    </row>
    <row r="1715" spans="1:13" x14ac:dyDescent="0.25">
      <c r="A1715" s="32" t="str">
        <f>IF(Weighting!$P$11&gt;0,B1715,"")</f>
        <v/>
      </c>
      <c r="B1715" t="e">
        <f>Weighting!$C$11</f>
        <v>#DIV/0!</v>
      </c>
      <c r="C1715" t="e">
        <f>Weighting!$F$11</f>
        <v>#NUM!</v>
      </c>
      <c r="D1715" t="e">
        <f>IF(C1715=1,'Data Transformation'!$G$3+0.5*'Data Transformation'!$W$25,IF(C1716=1,D1716-'Data Transformation'!$W$25,FALSE))</f>
        <v>#NUM!</v>
      </c>
      <c r="E1715">
        <f t="array" ref="E1715">IF(ISLOGICAL(D1715),"",FREQUENCY(IF('Data Transformation'!$B$425:$B$8425='Bin Analysis'!$B1707,'Data Transformation'!$G$425:$G$8425),D1715))</f>
        <v>2001</v>
      </c>
      <c r="F1715">
        <f t="shared" si="213"/>
        <v>0</v>
      </c>
      <c r="G1715">
        <f>Weighting!$H$11</f>
        <v>0</v>
      </c>
      <c r="H1715">
        <f t="array" ref="H1715">FREQUENCY(IF('Data Transformation'!$B$4:$B$8425=B1707,'Data Transformation'!$G$4:$G$8425),'Bin Analysis'!$B1715)</f>
        <v>2073</v>
      </c>
      <c r="I1715">
        <f t="shared" si="214"/>
        <v>0</v>
      </c>
      <c r="J1715">
        <f t="shared" si="215"/>
        <v>0</v>
      </c>
      <c r="K1715">
        <f>J1715*Weighting!$W$11</f>
        <v>0</v>
      </c>
      <c r="M1715" s="14"/>
    </row>
    <row r="1716" spans="1:13" x14ac:dyDescent="0.25">
      <c r="A1716" s="32" t="str">
        <f>IF(Weighting!$P$12&gt;0,B1716,"")</f>
        <v/>
      </c>
      <c r="B1716" t="e">
        <f>Weighting!$C$12</f>
        <v>#DIV/0!</v>
      </c>
      <c r="C1716" t="e">
        <f>Weighting!$F$12</f>
        <v>#NUM!</v>
      </c>
      <c r="D1716" t="e">
        <f>IF(C1716=1,'Data Transformation'!$G$3+0.5*'Data Transformation'!$W$25,IF(C1717=1,D1717-'Data Transformation'!$W$25,FALSE))</f>
        <v>#NUM!</v>
      </c>
      <c r="E1716">
        <f t="array" ref="E1716">IF(ISLOGICAL(D1716),"",FREQUENCY(IF('Data Transformation'!$B$425:$B$8425='Bin Analysis'!$B1707,'Data Transformation'!$G$425:$G$8425),D1716))</f>
        <v>2001</v>
      </c>
      <c r="F1716">
        <f t="shared" si="213"/>
        <v>0</v>
      </c>
      <c r="G1716">
        <f>Weighting!$H$12</f>
        <v>0</v>
      </c>
      <c r="H1716">
        <f t="array" ref="H1716">FREQUENCY(IF('Data Transformation'!$B$4:$B$8425=B1707,'Data Transformation'!$G$4:$G$8425),'Bin Analysis'!$B1716)</f>
        <v>2073</v>
      </c>
      <c r="I1716">
        <f t="shared" si="214"/>
        <v>0</v>
      </c>
      <c r="J1716">
        <f t="shared" si="215"/>
        <v>0</v>
      </c>
      <c r="K1716">
        <f>J1716*Weighting!$W$12</f>
        <v>0</v>
      </c>
      <c r="M1716" s="14"/>
    </row>
    <row r="1717" spans="1:13" x14ac:dyDescent="0.25">
      <c r="A1717" s="32" t="str">
        <f>IF(Weighting!$P$13&gt;0,B1717,"")</f>
        <v/>
      </c>
      <c r="B1717" t="e">
        <f>Weighting!$C$13</f>
        <v>#DIV/0!</v>
      </c>
      <c r="C1717" t="e">
        <f>Weighting!$F$13</f>
        <v>#NUM!</v>
      </c>
      <c r="D1717" t="e">
        <f>IF(C1717=1,'Data Transformation'!$G$3+0.5*'Data Transformation'!$W$25,IF(C1718=1,D1718-'Data Transformation'!$W$25,FALSE))</f>
        <v>#NUM!</v>
      </c>
      <c r="E1717">
        <f t="array" ref="E1717">IF(ISLOGICAL(D1717),"",FREQUENCY(IF('Data Transformation'!$B$425:$B$8425='Bin Analysis'!$B1707,'Data Transformation'!$G$425:$G$8425),D1717))</f>
        <v>2001</v>
      </c>
      <c r="F1717">
        <f t="shared" si="213"/>
        <v>0</v>
      </c>
      <c r="G1717">
        <f>Weighting!$H$13</f>
        <v>0</v>
      </c>
      <c r="H1717">
        <f t="array" ref="H1717">FREQUENCY(IF('Data Transformation'!$B$4:$B$8425=B1707,'Data Transformation'!$G$4:$G$8425),'Bin Analysis'!$B1717)</f>
        <v>2073</v>
      </c>
      <c r="I1717">
        <f t="shared" si="214"/>
        <v>0</v>
      </c>
      <c r="J1717">
        <f t="shared" si="215"/>
        <v>0</v>
      </c>
      <c r="K1717">
        <f>J1717*Weighting!$W$13</f>
        <v>0</v>
      </c>
      <c r="M1717" s="14"/>
    </row>
    <row r="1718" spans="1:13" x14ac:dyDescent="0.25">
      <c r="A1718" s="32" t="str">
        <f>IF(Weighting!$P$14&gt;0,B1718,"")</f>
        <v/>
      </c>
      <c r="B1718" t="e">
        <f>Weighting!$C$14</f>
        <v>#DIV/0!</v>
      </c>
      <c r="C1718" t="e">
        <f>Weighting!$F$14</f>
        <v>#NUM!</v>
      </c>
      <c r="D1718" t="e">
        <f>IF(C1718=1,'Data Transformation'!$G$3+0.5*'Data Transformation'!$W$25,IF(C1719=1,D1719-'Data Transformation'!$W$25,FALSE))</f>
        <v>#NUM!</v>
      </c>
      <c r="E1718">
        <f t="array" ref="E1718">IF(ISLOGICAL(D1718),"",FREQUENCY(IF('Data Transformation'!$B$425:$B$8425='Bin Analysis'!$B1707,'Data Transformation'!$G$425:$G$8425),D1718))</f>
        <v>2001</v>
      </c>
      <c r="F1718">
        <f t="shared" si="213"/>
        <v>0</v>
      </c>
      <c r="G1718">
        <f>Weighting!$H$14</f>
        <v>0</v>
      </c>
      <c r="H1718">
        <f t="array" ref="H1718">FREQUENCY(IF('Data Transformation'!$B$4:$B$8425=B1707,'Data Transformation'!$G$4:$G$8425),'Bin Analysis'!$B1718)</f>
        <v>2073</v>
      </c>
      <c r="I1718">
        <f t="shared" si="214"/>
        <v>0</v>
      </c>
      <c r="J1718">
        <f t="shared" si="215"/>
        <v>0</v>
      </c>
      <c r="K1718">
        <f>J1718*Weighting!$W$14</f>
        <v>0</v>
      </c>
      <c r="M1718" s="14"/>
    </row>
    <row r="1719" spans="1:13" x14ac:dyDescent="0.25">
      <c r="A1719" s="32" t="str">
        <f>IF(Weighting!$P$15&gt;0,B1719,"")</f>
        <v/>
      </c>
      <c r="B1719" t="e">
        <f>Weighting!$C$15</f>
        <v>#DIV/0!</v>
      </c>
      <c r="C1719" t="e">
        <f>Weighting!$F$15</f>
        <v>#NUM!</v>
      </c>
      <c r="D1719" t="e">
        <f>IF(C1719=1,'Data Transformation'!$G$3+0.5*'Data Transformation'!$W$25,IF(C1720=1,D1720-'Data Transformation'!$W$25,FALSE))</f>
        <v>#NUM!</v>
      </c>
      <c r="E1719">
        <f t="array" ref="E1719">IF(ISLOGICAL(D1719),"",FREQUENCY(IF('Data Transformation'!$B$425:$B$8425='Bin Analysis'!$B1707,'Data Transformation'!$G$425:$G$8425),D1719))</f>
        <v>2001</v>
      </c>
      <c r="F1719">
        <f t="shared" si="213"/>
        <v>0</v>
      </c>
      <c r="G1719">
        <f>Weighting!$H$15</f>
        <v>0</v>
      </c>
      <c r="H1719">
        <f t="array" ref="H1719">FREQUENCY(IF('Data Transformation'!$B$4:$B$8425=B1707,'Data Transformation'!$G$4:$G$8425),'Bin Analysis'!$B1719)</f>
        <v>2073</v>
      </c>
      <c r="I1719">
        <f t="shared" si="214"/>
        <v>0</v>
      </c>
      <c r="J1719">
        <f t="shared" si="215"/>
        <v>0</v>
      </c>
      <c r="K1719">
        <f>J1719*Weighting!$W$15</f>
        <v>0</v>
      </c>
      <c r="M1719" s="14"/>
    </row>
    <row r="1720" spans="1:13" x14ac:dyDescent="0.25">
      <c r="A1720" s="32" t="str">
        <f>IF(Weighting!$P$16&gt;0,B1720,"")</f>
        <v/>
      </c>
      <c r="B1720" t="e">
        <f>Weighting!$C$16</f>
        <v>#DIV/0!</v>
      </c>
      <c r="C1720" t="e">
        <f>Weighting!$F$16</f>
        <v>#NUM!</v>
      </c>
      <c r="D1720" t="e">
        <f>IF(C1720=1,'Data Transformation'!$G$3+0.5*'Data Transformation'!$W$25,IF(C1721=1,D1721-'Data Transformation'!$W$25,FALSE))</f>
        <v>#NUM!</v>
      </c>
      <c r="E1720">
        <f t="array" ref="E1720">IF(ISLOGICAL(D1720),"",FREQUENCY(IF('Data Transformation'!$B$425:$B$8425='Bin Analysis'!$B1707,'Data Transformation'!$G$425:$G$8425),D1720))</f>
        <v>2001</v>
      </c>
      <c r="F1720">
        <f t="shared" si="213"/>
        <v>0</v>
      </c>
      <c r="G1720">
        <f>Weighting!$H$16</f>
        <v>0</v>
      </c>
      <c r="H1720">
        <f t="array" ref="H1720">FREQUENCY(IF('Data Transformation'!$B$4:$B$8425=B1707,'Data Transformation'!$G$4:$G$8425),'Bin Analysis'!$B1720)</f>
        <v>2073</v>
      </c>
      <c r="I1720">
        <f t="shared" si="214"/>
        <v>0</v>
      </c>
      <c r="J1720">
        <f t="shared" si="215"/>
        <v>0</v>
      </c>
      <c r="K1720">
        <f>J1720*Weighting!$W$16</f>
        <v>0</v>
      </c>
      <c r="M1720" s="14"/>
    </row>
    <row r="1721" spans="1:13" x14ac:dyDescent="0.25">
      <c r="A1721" s="32" t="str">
        <f>IF(Weighting!$P$17&gt;0,B1721,"")</f>
        <v/>
      </c>
      <c r="B1721" t="e">
        <f>Weighting!$C$17</f>
        <v>#DIV/0!</v>
      </c>
      <c r="C1721" t="e">
        <f>Weighting!$F$17</f>
        <v>#NUM!</v>
      </c>
      <c r="D1721" t="e">
        <f>IF(C1721=1,'Data Transformation'!$G$3+0.5*'Data Transformation'!$W$25,IF(C1722=1,D1722-'Data Transformation'!$W$25,FALSE))</f>
        <v>#NUM!</v>
      </c>
      <c r="E1721">
        <f t="array" ref="E1721">IF(ISLOGICAL(D1721),"",FREQUENCY(IF('Data Transformation'!$B$425:$B$8425='Bin Analysis'!$B1707,'Data Transformation'!$G$425:$G$8425),D1721))</f>
        <v>2001</v>
      </c>
      <c r="F1721">
        <f t="shared" si="213"/>
        <v>0</v>
      </c>
      <c r="G1721">
        <f>Weighting!$H$17</f>
        <v>0</v>
      </c>
      <c r="H1721">
        <f t="array" ref="H1721">FREQUENCY(IF('Data Transformation'!$B$4:$B$8425=B1707,'Data Transformation'!$G$4:$G$8425),'Bin Analysis'!$B1721)</f>
        <v>2073</v>
      </c>
      <c r="I1721">
        <f t="shared" si="214"/>
        <v>0</v>
      </c>
      <c r="J1721">
        <f t="shared" si="215"/>
        <v>0</v>
      </c>
      <c r="K1721">
        <f>J1721*Weighting!$W$17</f>
        <v>0</v>
      </c>
      <c r="M1721" s="14"/>
    </row>
    <row r="1722" spans="1:13" x14ac:dyDescent="0.25">
      <c r="A1722" s="32" t="str">
        <f>IF(Weighting!$P$18&gt;0,B1722,"")</f>
        <v/>
      </c>
      <c r="B1722" t="e">
        <f>Weighting!$C$18</f>
        <v>#DIV/0!</v>
      </c>
      <c r="C1722" t="e">
        <f>Weighting!$F$18</f>
        <v>#NUM!</v>
      </c>
      <c r="D1722" t="e">
        <f>IF(C1722=1,'Data Transformation'!$G$3+0.5*'Data Transformation'!$W$25,IF(C1723=1,D1723-'Data Transformation'!$W$25,FALSE))</f>
        <v>#NUM!</v>
      </c>
      <c r="E1722">
        <f t="array" ref="E1722">IF(ISLOGICAL(D1722),"",FREQUENCY(IF('Data Transformation'!$B$425:$B$8425='Bin Analysis'!$B1707,'Data Transformation'!$G$425:$G$8425),D1722))</f>
        <v>2001</v>
      </c>
      <c r="F1722">
        <f t="shared" si="213"/>
        <v>0</v>
      </c>
      <c r="G1722">
        <f>Weighting!$H$18</f>
        <v>0</v>
      </c>
      <c r="H1722">
        <f t="array" ref="H1722">FREQUENCY(IF('Data Transformation'!$B$4:$B$8425=B1707,'Data Transformation'!$G$4:$G$8425),'Bin Analysis'!$B1722)</f>
        <v>2073</v>
      </c>
      <c r="I1722">
        <f t="shared" si="214"/>
        <v>0</v>
      </c>
      <c r="J1722">
        <f t="shared" si="215"/>
        <v>0</v>
      </c>
      <c r="K1722">
        <f>J1722*Weighting!$W$18</f>
        <v>0</v>
      </c>
      <c r="M1722" s="14"/>
    </row>
    <row r="1723" spans="1:13" x14ac:dyDescent="0.25">
      <c r="A1723" s="32" t="str">
        <f>IF(Weighting!$P$19&gt;0,B1723,"")</f>
        <v/>
      </c>
      <c r="B1723" t="e">
        <f>Weighting!$C$19</f>
        <v>#DIV/0!</v>
      </c>
      <c r="C1723" t="e">
        <f>Weighting!$F$19</f>
        <v>#NUM!</v>
      </c>
      <c r="D1723" t="e">
        <f>IF(C1723=1,'Data Transformation'!$G$3+0.5*'Data Transformation'!$W$25,IF(C1724=1,D1724-'Data Transformation'!$W$25,FALSE))</f>
        <v>#NUM!</v>
      </c>
      <c r="E1723">
        <f t="array" ref="E1723">IF(ISLOGICAL(D1723),"",FREQUENCY(IF('Data Transformation'!$B$425:$B$8425='Bin Analysis'!$B1707,'Data Transformation'!$G$425:$G$8425),D1723))</f>
        <v>2001</v>
      </c>
      <c r="F1723">
        <f t="shared" si="213"/>
        <v>0</v>
      </c>
      <c r="G1723">
        <f>Weighting!$H$19</f>
        <v>0</v>
      </c>
      <c r="H1723">
        <f t="array" ref="H1723">FREQUENCY(IF('Data Transformation'!$B$4:$B$8425=B1707,'Data Transformation'!$G$4:$G$8425),'Bin Analysis'!$B1723)</f>
        <v>2073</v>
      </c>
      <c r="I1723">
        <f t="shared" si="214"/>
        <v>0</v>
      </c>
      <c r="J1723">
        <f t="shared" si="215"/>
        <v>0</v>
      </c>
      <c r="K1723">
        <f>J1723*Weighting!$W$19</f>
        <v>0</v>
      </c>
      <c r="M1723" s="14"/>
    </row>
    <row r="1724" spans="1:13" x14ac:dyDescent="0.25">
      <c r="A1724" s="32" t="str">
        <f>IF(Weighting!$P$20&gt;0,B1724,"")</f>
        <v/>
      </c>
      <c r="B1724" t="e">
        <f>Weighting!$C$20</f>
        <v>#DIV/0!</v>
      </c>
      <c r="C1724" t="e">
        <f>Weighting!$F$20</f>
        <v>#NUM!</v>
      </c>
      <c r="D1724" t="e">
        <f>IF(C1724=1,'Data Transformation'!$G$3+0.5*'Data Transformation'!$W$25,IF(C1725=1,D1725-'Data Transformation'!$W$25,FALSE))</f>
        <v>#NUM!</v>
      </c>
      <c r="E1724">
        <f t="array" ref="E1724">IF(ISLOGICAL(D1724),"",FREQUENCY(IF('Data Transformation'!$B$425:$B$8425='Bin Analysis'!$B1707,'Data Transformation'!$G$425:$G$8425),D1724))</f>
        <v>2001</v>
      </c>
      <c r="F1724">
        <f t="shared" si="213"/>
        <v>0</v>
      </c>
      <c r="G1724">
        <f>Weighting!$H$20</f>
        <v>0</v>
      </c>
      <c r="H1724">
        <f t="array" ref="H1724">FREQUENCY(IF('Data Transformation'!$B$4:$B$8425=B1707,'Data Transformation'!$G$4:$G$8425),'Bin Analysis'!$B1724)</f>
        <v>2073</v>
      </c>
      <c r="I1724">
        <f t="shared" si="214"/>
        <v>0</v>
      </c>
      <c r="J1724">
        <f t="shared" si="215"/>
        <v>0</v>
      </c>
      <c r="K1724">
        <f>J1724*Weighting!$W$20</f>
        <v>0</v>
      </c>
      <c r="M1724" s="14"/>
    </row>
    <row r="1725" spans="1:13" x14ac:dyDescent="0.25">
      <c r="A1725" s="32" t="str">
        <f>IF(Weighting!$P$21&gt;0,B1725,"")</f>
        <v/>
      </c>
      <c r="B1725" t="e">
        <f>Weighting!$C$21</f>
        <v>#DIV/0!</v>
      </c>
      <c r="C1725" t="e">
        <f>Weighting!$F$21</f>
        <v>#NUM!</v>
      </c>
      <c r="D1725" t="e">
        <f>IF(C1725=1,'Data Transformation'!$G$3+0.5*'Data Transformation'!$W$25,IF(C1726=1,D1726-'Data Transformation'!$W$25,FALSE))</f>
        <v>#NUM!</v>
      </c>
      <c r="E1725">
        <f t="array" ref="E1725">IF(ISLOGICAL(D1725),"",FREQUENCY(IF('Data Transformation'!$B$425:$B$8425='Bin Analysis'!$B1707,'Data Transformation'!$G$425:$G$8425),D1725))</f>
        <v>2001</v>
      </c>
      <c r="F1725">
        <f t="shared" si="213"/>
        <v>0</v>
      </c>
      <c r="G1725">
        <f>Weighting!$H$21</f>
        <v>0</v>
      </c>
      <c r="H1725">
        <f t="array" ref="H1725">FREQUENCY(IF('Data Transformation'!$B$4:$B$8425=B1707,'Data Transformation'!$G$4:$G$8425),'Bin Analysis'!$B1725)</f>
        <v>2073</v>
      </c>
      <c r="I1725">
        <f t="shared" si="214"/>
        <v>0</v>
      </c>
      <c r="J1725">
        <f t="shared" si="215"/>
        <v>0</v>
      </c>
      <c r="K1725">
        <f>J1725*Weighting!$W$21</f>
        <v>0</v>
      </c>
      <c r="M1725" s="14"/>
    </row>
    <row r="1726" spans="1:13" x14ac:dyDescent="0.25">
      <c r="A1726" s="32" t="str">
        <f>IF(Weighting!$P$22&gt;0,B1726,"")</f>
        <v/>
      </c>
      <c r="B1726" t="e">
        <f>Weighting!$C$22</f>
        <v>#DIV/0!</v>
      </c>
      <c r="C1726" t="e">
        <f>Weighting!$F$22</f>
        <v>#NUM!</v>
      </c>
      <c r="D1726" t="e">
        <f>IF(C1726=1,'Data Transformation'!$G$3+0.5*'Data Transformation'!$W$25,IF(C1727=1,D1727-'Data Transformation'!$W$25,FALSE))</f>
        <v>#NUM!</v>
      </c>
      <c r="E1726">
        <f t="array" ref="E1726">IF(ISLOGICAL(D1726),"",FREQUENCY(IF('Data Transformation'!$B$425:$B$8425='Bin Analysis'!$B1707,'Data Transformation'!$G$425:$G$8425),D1726))</f>
        <v>2001</v>
      </c>
      <c r="F1726">
        <f t="shared" si="213"/>
        <v>0</v>
      </c>
      <c r="G1726">
        <f>Weighting!$H$22</f>
        <v>0</v>
      </c>
      <c r="H1726">
        <f t="array" ref="H1726">FREQUENCY(IF('Data Transformation'!$B$4:$B$8425=B1707,'Data Transformation'!$G$4:$G$8425),'Bin Analysis'!$B1726)</f>
        <v>2073</v>
      </c>
      <c r="I1726">
        <f t="shared" si="214"/>
        <v>0</v>
      </c>
      <c r="J1726">
        <f t="shared" si="215"/>
        <v>0</v>
      </c>
      <c r="K1726">
        <f>J1726*Weighting!$W$22</f>
        <v>0</v>
      </c>
      <c r="M1726" s="14"/>
    </row>
    <row r="1727" spans="1:13" x14ac:dyDescent="0.25">
      <c r="A1727" s="32" t="str">
        <f>IF(Weighting!$P$23&gt;0,B1727,"")</f>
        <v/>
      </c>
      <c r="B1727" t="e">
        <f>Weighting!$C$23</f>
        <v>#DIV/0!</v>
      </c>
      <c r="C1727" t="e">
        <f>Weighting!$F$23</f>
        <v>#NUM!</v>
      </c>
      <c r="D1727" t="e">
        <f>IF(C1727=1,'Data Transformation'!$G$3+0.5*'Data Transformation'!$W$25,IF(C1728=1,D1728-'Data Transformation'!$W$25,FALSE))</f>
        <v>#NUM!</v>
      </c>
      <c r="E1727">
        <f t="array" ref="E1727">IF(ISLOGICAL(D1727),"",FREQUENCY(IF('Data Transformation'!$B$425:$B$8425='Bin Analysis'!$B1707,'Data Transformation'!$G$425:$G$8425),D1727))</f>
        <v>2001</v>
      </c>
      <c r="F1727">
        <f t="shared" si="213"/>
        <v>0</v>
      </c>
      <c r="G1727">
        <f>Weighting!$H$23</f>
        <v>0</v>
      </c>
      <c r="H1727">
        <f t="array" ref="H1727">FREQUENCY(IF('Data Transformation'!$B$4:$B$8425=B1707,'Data Transformation'!$G$4:$G$8425),'Bin Analysis'!$B1727)</f>
        <v>2073</v>
      </c>
      <c r="I1727">
        <f t="shared" si="214"/>
        <v>0</v>
      </c>
      <c r="J1727">
        <f t="shared" si="215"/>
        <v>0</v>
      </c>
      <c r="K1727">
        <f>J1727*Weighting!$W$23</f>
        <v>0</v>
      </c>
      <c r="M1727" s="14"/>
    </row>
    <row r="1728" spans="1:13" x14ac:dyDescent="0.25">
      <c r="A1728" s="32" t="str">
        <f>IF(Weighting!$P$24&gt;0,B1728,"")</f>
        <v/>
      </c>
      <c r="B1728" t="e">
        <f>Weighting!$C$24</f>
        <v>#DIV/0!</v>
      </c>
      <c r="C1728" t="e">
        <f>Weighting!$F$24</f>
        <v>#NUM!</v>
      </c>
      <c r="D1728" t="e">
        <f>IF(C1728=1,'Data Transformation'!$G$3+0.5*'Data Transformation'!$W$25,IF(C1729=1,D1729-'Data Transformation'!$W$25,FALSE))</f>
        <v>#NUM!</v>
      </c>
      <c r="E1728">
        <f t="array" ref="E1728">IF(ISLOGICAL(D1728),"",FREQUENCY(IF('Data Transformation'!$B$425:$B$8425='Bin Analysis'!$B1707,'Data Transformation'!$G$425:$G$8425),D1728))</f>
        <v>2001</v>
      </c>
      <c r="F1728">
        <f t="shared" si="213"/>
        <v>0</v>
      </c>
      <c r="G1728">
        <f>Weighting!$H$24</f>
        <v>0</v>
      </c>
      <c r="H1728">
        <f t="array" ref="H1728">FREQUENCY(IF('Data Transformation'!$B$4:$B$8425=B1707,'Data Transformation'!$G$4:$G$8425),'Bin Analysis'!$B1728)</f>
        <v>2073</v>
      </c>
      <c r="I1728">
        <f t="shared" si="214"/>
        <v>0</v>
      </c>
      <c r="J1728">
        <f t="shared" si="215"/>
        <v>0</v>
      </c>
      <c r="K1728">
        <f>J1728*Weighting!$W$24</f>
        <v>0</v>
      </c>
      <c r="M1728" s="14"/>
    </row>
    <row r="1729" spans="1:25" x14ac:dyDescent="0.25">
      <c r="A1729" s="32" t="str">
        <f>IF(Weighting!$P$25&gt;0,B1729,"")</f>
        <v/>
      </c>
      <c r="B1729" t="e">
        <f>Weighting!$C$25</f>
        <v>#DIV/0!</v>
      </c>
      <c r="C1729" t="e">
        <f>Weighting!$F$25</f>
        <v>#NUM!</v>
      </c>
      <c r="D1729" t="e">
        <f>IF(C1729=1,'Data Transformation'!$G$3+0.5*'Data Transformation'!$W$25,IF(C1730=1,D1730-'Data Transformation'!$W$25,FALSE))</f>
        <v>#NUM!</v>
      </c>
      <c r="E1729">
        <f t="array" ref="E1729">IF(ISLOGICAL(D1729),"",FREQUENCY(IF('Data Transformation'!$B$425:$B$8425='Bin Analysis'!$B1707,'Data Transformation'!$G$425:$G$8425),D1729))</f>
        <v>2001</v>
      </c>
      <c r="F1729">
        <f t="shared" si="213"/>
        <v>0</v>
      </c>
      <c r="G1729">
        <f>Weighting!$H$25</f>
        <v>0</v>
      </c>
      <c r="H1729">
        <f t="array" ref="H1729">FREQUENCY(IF('Data Transformation'!$B$4:$B$8425=B1707,'Data Transformation'!$G$4:$G$8425),'Bin Analysis'!$B1729)</f>
        <v>2073</v>
      </c>
      <c r="I1729">
        <f t="shared" si="214"/>
        <v>0</v>
      </c>
      <c r="J1729">
        <f t="shared" si="215"/>
        <v>0</v>
      </c>
      <c r="K1729">
        <f>J1729*Weighting!$W$25</f>
        <v>0</v>
      </c>
      <c r="M1729" s="14"/>
    </row>
    <row r="1730" spans="1:25" x14ac:dyDescent="0.25">
      <c r="O1730"/>
      <c r="P1730"/>
      <c r="Q1730"/>
      <c r="R1730"/>
    </row>
    <row r="1731" spans="1:25" ht="23.25" x14ac:dyDescent="0.35">
      <c r="A1731" s="21" t="s">
        <v>0</v>
      </c>
      <c r="B1731" s="21" t="str">
        <f>IFERROR(VLOOKUP(C1731,'Data Transformation'!$L$6:$M$426,2,FALSE),"")</f>
        <v/>
      </c>
      <c r="C1731" s="21">
        <f>C1707+1</f>
        <v>72</v>
      </c>
      <c r="D1731" s="21"/>
      <c r="E1731" s="21"/>
      <c r="F1731" s="21"/>
      <c r="G1731" s="21"/>
      <c r="H1731" s="22"/>
      <c r="I1731" s="22"/>
      <c r="J1731" s="22"/>
      <c r="K1731" s="21"/>
      <c r="L1731" s="21" t="str">
        <f>B1731</f>
        <v/>
      </c>
      <c r="M1731" s="23" t="e">
        <f>INDEX('Data Transformation'!$O$4:$O$424,MATCH($B1731,'Data Transformation'!$M$4:$M$424,0),MATCH($M$2,'Data Transformation'!$O$3,0))</f>
        <v>#N/A</v>
      </c>
      <c r="N1731" s="27" t="e">
        <f>IF('Input and Summary Results'!$J$16="minimum",'Bin Analysis'!X1732/(M1731-1),'Bin Analysis'!Y1731/('Bin Analysis'!M1731-1))</f>
        <v>#N/A</v>
      </c>
      <c r="O1731" s="27" t="e">
        <f>IF(M1731=FALSE,NA(),(VLOOKUP(1,C1734:K1753,4,FALSE))/(M1731-1))</f>
        <v>#N/A</v>
      </c>
      <c r="P1731" s="27" t="e">
        <f>IF(M1731=FALSE,NA(),SUM(J1734:J1753)/Weighting!$S$5)</f>
        <v>#N/A</v>
      </c>
      <c r="Q1731" s="27" t="e">
        <f>IF(M1731=FALSE,NA(),SUM(K1734:K1753)/Weighting!$S$6)</f>
        <v>#N/A</v>
      </c>
      <c r="R1731" s="27" t="e">
        <f>IF(M1731=FALSE,NA(),(VLOOKUP(1,G1734:K1753,3,FALSE))/(M1731-1))</f>
        <v>#N/A</v>
      </c>
      <c r="S1731" s="22" t="e">
        <f>IF(M1731=FALSE,NA(),IF(SUM(J1734:J1753)=2,"yes","no"))</f>
        <v>#N/A</v>
      </c>
      <c r="X1731" s="2" cm="2">
        <f t="array" ref="X1731:X1732">FREQUENCY(IF('Data Transformation'!$B$425:$B$6424='Bin Analysis'!L1731,'Data Transformation'!$G$425:$G$6424),'Data Transformation'!$U$11)</f>
        <v>0</v>
      </c>
      <c r="Y1731" s="2" cm="2">
        <f t="array" ref="Y1731:Y1732">FREQUENCY(IF('Data Transformation'!$B$425:$B$6424='Bin Analysis'!L1731,'Data Transformation'!$G$425:$G$6424),'Data Transformation'!$U$12)</f>
        <v>0</v>
      </c>
    </row>
    <row r="1732" spans="1:25" x14ac:dyDescent="0.25">
      <c r="A1732" s="14" t="s">
        <v>67</v>
      </c>
      <c r="B1732" t="s">
        <v>47</v>
      </c>
      <c r="C1732" t="s">
        <v>5</v>
      </c>
      <c r="D1732" t="s">
        <v>100</v>
      </c>
      <c r="E1732" t="s">
        <v>101</v>
      </c>
      <c r="F1732" t="s">
        <v>102</v>
      </c>
      <c r="G1732" t="s">
        <v>70</v>
      </c>
      <c r="H1732" t="s">
        <v>31</v>
      </c>
      <c r="I1732" t="s">
        <v>32</v>
      </c>
      <c r="J1732" t="s">
        <v>46</v>
      </c>
      <c r="K1732" s="14" t="s">
        <v>45</v>
      </c>
      <c r="M1732" s="14"/>
      <c r="X1732" s="2">
        <v>0</v>
      </c>
      <c r="Y1732" s="2">
        <v>0</v>
      </c>
    </row>
    <row r="1733" spans="1:25" x14ac:dyDescent="0.25">
      <c r="A1733" s="32"/>
      <c r="D1733" t="e">
        <f>IF(C1733=1,'Data Transformation'!$G$3+0.5*'Data Transformation'!$W$25,IF(C1734=1,D1734-'Data Transformation'!$W$25,FALSE))</f>
        <v>#NUM!</v>
      </c>
      <c r="E1733">
        <f t="array" ref="E1733">IF(ISLOGICAL(D1733),"",FREQUENCY(IF('Data Transformation'!$B$425:$B$8425='Bin Analysis'!$B1731,'Data Transformation'!$G$425:$G$8425),D1733))</f>
        <v>2001</v>
      </c>
      <c r="F1733" t="e">
        <f>IF(ISLOGICAL(D1733),"",E1733-E1732)</f>
        <v>#VALUE!</v>
      </c>
      <c r="M1733" s="14"/>
    </row>
    <row r="1734" spans="1:25" x14ac:dyDescent="0.25">
      <c r="A1734" s="32" t="e">
        <f>IF(Weighting!$P$6&gt;0,B1734,"")</f>
        <v>#NUM!</v>
      </c>
      <c r="B1734" t="e">
        <f>Weighting!$C$6</f>
        <v>#DIV/0!</v>
      </c>
      <c r="C1734" t="e">
        <f>Weighting!$F$6</f>
        <v>#NUM!</v>
      </c>
      <c r="D1734" t="e">
        <f>IF(C1734=1,'Data Transformation'!$G$3+0.5*'Data Transformation'!$W$25,IF(C1735=1,D1735-'Data Transformation'!$W$25,FALSE))</f>
        <v>#NUM!</v>
      </c>
      <c r="E1734">
        <f t="array" ref="E1734">IF(ISLOGICAL(D1734),"",FREQUENCY(IF('Data Transformation'!$B$425:$B$8425='Bin Analysis'!$B1731,'Data Transformation'!$G$425:$G$8425),D1734))</f>
        <v>2001</v>
      </c>
      <c r="F1734">
        <f>IF(ISLOGICAL(D1734),"",E1734-E1733)</f>
        <v>0</v>
      </c>
      <c r="G1734">
        <f>Weighting!$H$6</f>
        <v>1</v>
      </c>
      <c r="H1734">
        <f t="array" ref="H1734">FREQUENCY(IF('Data Transformation'!$B$4:$B$8425=B1731,'Data Transformation'!$G$4:$G$8425),'Bin Analysis'!$B1734)</f>
        <v>2073</v>
      </c>
      <c r="I1734">
        <f>H1734-H1733</f>
        <v>2073</v>
      </c>
      <c r="J1734">
        <f>IF(I1734=0,0,1)</f>
        <v>1</v>
      </c>
      <c r="K1734" t="e">
        <f>J1734*Weighting!$W$6</f>
        <v>#NUM!</v>
      </c>
      <c r="M1734" s="14"/>
    </row>
    <row r="1735" spans="1:25" x14ac:dyDescent="0.25">
      <c r="A1735" s="32" t="str">
        <f>IF(Weighting!$P$7&gt;0,B1735,"")</f>
        <v/>
      </c>
      <c r="B1735" t="e">
        <f>Weighting!$C$7</f>
        <v>#DIV/0!</v>
      </c>
      <c r="C1735" t="e">
        <f>Weighting!$F$7</f>
        <v>#NUM!</v>
      </c>
      <c r="D1735" t="e">
        <f>IF(C1735=1,'Data Transformation'!$G$3+0.5*'Data Transformation'!$W$25,IF(C1736=1,D1736-'Data Transformation'!$W$25,FALSE))</f>
        <v>#NUM!</v>
      </c>
      <c r="E1735">
        <f t="array" ref="E1735">IF(ISLOGICAL(D1735),"",FREQUENCY(IF('Data Transformation'!$B$425:$B$8425='Bin Analysis'!$B1731,'Data Transformation'!$G$425:$G$8425),D1735))</f>
        <v>2001</v>
      </c>
      <c r="F1735">
        <f t="shared" ref="F1735:F1753" si="216">IF(ISLOGICAL(D1735),"",E1735-E1734)</f>
        <v>0</v>
      </c>
      <c r="G1735">
        <f>Weighting!$H$7</f>
        <v>0</v>
      </c>
      <c r="H1735">
        <f t="array" ref="H1735">FREQUENCY(IF('Data Transformation'!$B$4:$B$8425=B1731,'Data Transformation'!$G$4:$G$8425),'Bin Analysis'!$B1735)</f>
        <v>2073</v>
      </c>
      <c r="I1735">
        <f t="shared" ref="I1735:I1753" si="217">H1735-H1734</f>
        <v>0</v>
      </c>
      <c r="J1735">
        <f>IF(I1735=0,0,1)</f>
        <v>0</v>
      </c>
      <c r="K1735">
        <f>J1735*Weighting!$W$7</f>
        <v>0</v>
      </c>
      <c r="M1735" s="14"/>
    </row>
    <row r="1736" spans="1:25" x14ac:dyDescent="0.25">
      <c r="A1736" s="32" t="str">
        <f>IF(Weighting!$P$8&gt;0,B1736,"")</f>
        <v/>
      </c>
      <c r="B1736" t="e">
        <f>Weighting!$C$8</f>
        <v>#DIV/0!</v>
      </c>
      <c r="C1736" t="e">
        <f>Weighting!$F$8</f>
        <v>#NUM!</v>
      </c>
      <c r="D1736" t="e">
        <f>IF(C1736=1,'Data Transformation'!$G$3+0.5*'Data Transformation'!$W$25,IF(C1737=1,D1737-'Data Transformation'!$W$25,FALSE))</f>
        <v>#NUM!</v>
      </c>
      <c r="E1736">
        <f t="array" ref="E1736">IF(ISLOGICAL(D1736),"",FREQUENCY(IF('Data Transformation'!$B$425:$B$8425='Bin Analysis'!$B1731,'Data Transformation'!$G$425:$G$8425),D1736))</f>
        <v>2001</v>
      </c>
      <c r="F1736">
        <f t="shared" si="216"/>
        <v>0</v>
      </c>
      <c r="G1736">
        <f>Weighting!$H$8</f>
        <v>0</v>
      </c>
      <c r="H1736">
        <f t="array" ref="H1736">FREQUENCY(IF('Data Transformation'!$B$4:$B$8425=B1731,'Data Transformation'!$G$4:$G$8425),'Bin Analysis'!$B1736)</f>
        <v>2073</v>
      </c>
      <c r="I1736">
        <f t="shared" si="217"/>
        <v>0</v>
      </c>
      <c r="J1736">
        <f t="shared" ref="J1736:J1753" si="218">IF(I1736=0,0,1)</f>
        <v>0</v>
      </c>
      <c r="K1736">
        <f>J1736*Weighting!$W$8</f>
        <v>0</v>
      </c>
      <c r="M1736" s="14"/>
    </row>
    <row r="1737" spans="1:25" x14ac:dyDescent="0.25">
      <c r="A1737" s="32" t="str">
        <f>IF(Weighting!$P$9&gt;0,B1737,"")</f>
        <v/>
      </c>
      <c r="B1737" s="50" t="e">
        <f>Weighting!$C$9</f>
        <v>#DIV/0!</v>
      </c>
      <c r="C1737" t="e">
        <f>Weighting!$F$9</f>
        <v>#NUM!</v>
      </c>
      <c r="D1737" t="e">
        <f>IF(C1737=1,'Data Transformation'!$G$3+0.5*'Data Transformation'!$W$25,IF(C1738=1,D1738-'Data Transformation'!$W$25,FALSE))</f>
        <v>#NUM!</v>
      </c>
      <c r="E1737">
        <f t="array" ref="E1737">IF(ISLOGICAL(D1737),"",FREQUENCY(IF('Data Transformation'!$B$425:$B$8425='Bin Analysis'!$B1731,'Data Transformation'!$G$425:$G$8425),D1737))</f>
        <v>2001</v>
      </c>
      <c r="F1737">
        <f t="shared" si="216"/>
        <v>0</v>
      </c>
      <c r="G1737">
        <f>Weighting!$H$9</f>
        <v>0</v>
      </c>
      <c r="H1737">
        <f t="array" ref="H1737">FREQUENCY(IF('Data Transformation'!$B$4:$B$8425=B1731,'Data Transformation'!$G$4:$G$8425),'Bin Analysis'!$B1737)</f>
        <v>2073</v>
      </c>
      <c r="I1737">
        <f t="shared" si="217"/>
        <v>0</v>
      </c>
      <c r="J1737">
        <f t="shared" si="218"/>
        <v>0</v>
      </c>
      <c r="K1737">
        <f>J1737*Weighting!$W$9</f>
        <v>0</v>
      </c>
      <c r="M1737" s="14"/>
    </row>
    <row r="1738" spans="1:25" x14ac:dyDescent="0.25">
      <c r="A1738" s="32" t="str">
        <f>IF(Weighting!$P$10&gt;0,B1738,"")</f>
        <v/>
      </c>
      <c r="B1738" t="e">
        <f>Weighting!$C$10</f>
        <v>#DIV/0!</v>
      </c>
      <c r="C1738" t="e">
        <f>Weighting!$F$10</f>
        <v>#NUM!</v>
      </c>
      <c r="D1738" t="e">
        <f>IF(C1738=1,'Data Transformation'!$G$3+0.5*'Data Transformation'!$W$25,IF(C1739=1,D1739-'Data Transformation'!$W$25,FALSE))</f>
        <v>#NUM!</v>
      </c>
      <c r="E1738">
        <f t="array" ref="E1738">IF(ISLOGICAL(D1738),"",FREQUENCY(IF('Data Transformation'!$B$425:$B$8425='Bin Analysis'!$B1731,'Data Transformation'!$G$425:$G$8425),D1738))</f>
        <v>2001</v>
      </c>
      <c r="F1738">
        <f t="shared" si="216"/>
        <v>0</v>
      </c>
      <c r="G1738">
        <f>Weighting!$H$10</f>
        <v>0</v>
      </c>
      <c r="H1738">
        <f t="array" ref="H1738">FREQUENCY(IF('Data Transformation'!$B$4:$B$8425=B1731,'Data Transformation'!$G$4:$G$8425),'Bin Analysis'!$B1738)</f>
        <v>2073</v>
      </c>
      <c r="I1738">
        <f t="shared" si="217"/>
        <v>0</v>
      </c>
      <c r="J1738">
        <f t="shared" si="218"/>
        <v>0</v>
      </c>
      <c r="K1738">
        <f>J1738*Weighting!$W$10</f>
        <v>0</v>
      </c>
      <c r="M1738" s="14"/>
    </row>
    <row r="1739" spans="1:25" x14ac:dyDescent="0.25">
      <c r="A1739" s="32" t="str">
        <f>IF(Weighting!$P$11&gt;0,B1739,"")</f>
        <v/>
      </c>
      <c r="B1739" t="e">
        <f>Weighting!$C$11</f>
        <v>#DIV/0!</v>
      </c>
      <c r="C1739" t="e">
        <f>Weighting!$F$11</f>
        <v>#NUM!</v>
      </c>
      <c r="D1739" t="e">
        <f>IF(C1739=1,'Data Transformation'!$G$3+0.5*'Data Transformation'!$W$25,IF(C1740=1,D1740-'Data Transformation'!$W$25,FALSE))</f>
        <v>#NUM!</v>
      </c>
      <c r="E1739">
        <f t="array" ref="E1739">IF(ISLOGICAL(D1739),"",FREQUENCY(IF('Data Transformation'!$B$425:$B$8425='Bin Analysis'!$B1731,'Data Transformation'!$G$425:$G$8425),D1739))</f>
        <v>2001</v>
      </c>
      <c r="F1739">
        <f t="shared" si="216"/>
        <v>0</v>
      </c>
      <c r="G1739">
        <f>Weighting!$H$11</f>
        <v>0</v>
      </c>
      <c r="H1739">
        <f t="array" ref="H1739">FREQUENCY(IF('Data Transformation'!$B$4:$B$8425=B1731,'Data Transformation'!$G$4:$G$8425),'Bin Analysis'!$B1739)</f>
        <v>2073</v>
      </c>
      <c r="I1739">
        <f t="shared" si="217"/>
        <v>0</v>
      </c>
      <c r="J1739">
        <f t="shared" si="218"/>
        <v>0</v>
      </c>
      <c r="K1739">
        <f>J1739*Weighting!$W$11</f>
        <v>0</v>
      </c>
      <c r="M1739" s="14"/>
    </row>
    <row r="1740" spans="1:25" x14ac:dyDescent="0.25">
      <c r="A1740" s="32" t="str">
        <f>IF(Weighting!$P$12&gt;0,B1740,"")</f>
        <v/>
      </c>
      <c r="B1740" t="e">
        <f>Weighting!$C$12</f>
        <v>#DIV/0!</v>
      </c>
      <c r="C1740" t="e">
        <f>Weighting!$F$12</f>
        <v>#NUM!</v>
      </c>
      <c r="D1740" t="e">
        <f>IF(C1740=1,'Data Transformation'!$G$3+0.5*'Data Transformation'!$W$25,IF(C1741=1,D1741-'Data Transformation'!$W$25,FALSE))</f>
        <v>#NUM!</v>
      </c>
      <c r="E1740">
        <f t="array" ref="E1740">IF(ISLOGICAL(D1740),"",FREQUENCY(IF('Data Transformation'!$B$425:$B$8425='Bin Analysis'!$B1731,'Data Transformation'!$G$425:$G$8425),D1740))</f>
        <v>2001</v>
      </c>
      <c r="F1740">
        <f t="shared" si="216"/>
        <v>0</v>
      </c>
      <c r="G1740">
        <f>Weighting!$H$12</f>
        <v>0</v>
      </c>
      <c r="H1740">
        <f t="array" ref="H1740">FREQUENCY(IF('Data Transformation'!$B$4:$B$8425=B1731,'Data Transformation'!$G$4:$G$8425),'Bin Analysis'!$B1740)</f>
        <v>2073</v>
      </c>
      <c r="I1740">
        <f t="shared" si="217"/>
        <v>0</v>
      </c>
      <c r="J1740">
        <f t="shared" si="218"/>
        <v>0</v>
      </c>
      <c r="K1740">
        <f>J1740*Weighting!$W$12</f>
        <v>0</v>
      </c>
      <c r="M1740" s="14"/>
    </row>
    <row r="1741" spans="1:25" x14ac:dyDescent="0.25">
      <c r="A1741" s="32" t="str">
        <f>IF(Weighting!$P$13&gt;0,B1741,"")</f>
        <v/>
      </c>
      <c r="B1741" t="e">
        <f>Weighting!$C$13</f>
        <v>#DIV/0!</v>
      </c>
      <c r="C1741" t="e">
        <f>Weighting!$F$13</f>
        <v>#NUM!</v>
      </c>
      <c r="D1741" t="e">
        <f>IF(C1741=1,'Data Transformation'!$G$3+0.5*'Data Transformation'!$W$25,IF(C1742=1,D1742-'Data Transformation'!$W$25,FALSE))</f>
        <v>#NUM!</v>
      </c>
      <c r="E1741">
        <f t="array" ref="E1741">IF(ISLOGICAL(D1741),"",FREQUENCY(IF('Data Transformation'!$B$425:$B$8425='Bin Analysis'!$B1731,'Data Transformation'!$G$425:$G$8425),D1741))</f>
        <v>2001</v>
      </c>
      <c r="F1741">
        <f t="shared" si="216"/>
        <v>0</v>
      </c>
      <c r="G1741">
        <f>Weighting!$H$13</f>
        <v>0</v>
      </c>
      <c r="H1741">
        <f t="array" ref="H1741">FREQUENCY(IF('Data Transformation'!$B$4:$B$8425=B1731,'Data Transformation'!$G$4:$G$8425),'Bin Analysis'!$B1741)</f>
        <v>2073</v>
      </c>
      <c r="I1741">
        <f t="shared" si="217"/>
        <v>0</v>
      </c>
      <c r="J1741">
        <f t="shared" si="218"/>
        <v>0</v>
      </c>
      <c r="K1741">
        <f>J1741*Weighting!$W$13</f>
        <v>0</v>
      </c>
      <c r="M1741" s="14"/>
    </row>
    <row r="1742" spans="1:25" x14ac:dyDescent="0.25">
      <c r="A1742" s="32" t="str">
        <f>IF(Weighting!$P$14&gt;0,B1742,"")</f>
        <v/>
      </c>
      <c r="B1742" t="e">
        <f>Weighting!$C$14</f>
        <v>#DIV/0!</v>
      </c>
      <c r="C1742" t="e">
        <f>Weighting!$F$14</f>
        <v>#NUM!</v>
      </c>
      <c r="D1742" t="e">
        <f>IF(C1742=1,'Data Transformation'!$G$3+0.5*'Data Transformation'!$W$25,IF(C1743=1,D1743-'Data Transformation'!$W$25,FALSE))</f>
        <v>#NUM!</v>
      </c>
      <c r="E1742">
        <f t="array" ref="E1742">IF(ISLOGICAL(D1742),"",FREQUENCY(IF('Data Transformation'!$B$425:$B$8425='Bin Analysis'!$B1731,'Data Transformation'!$G$425:$G$8425),D1742))</f>
        <v>2001</v>
      </c>
      <c r="F1742">
        <f t="shared" si="216"/>
        <v>0</v>
      </c>
      <c r="G1742">
        <f>Weighting!$H$14</f>
        <v>0</v>
      </c>
      <c r="H1742">
        <f t="array" ref="H1742">FREQUENCY(IF('Data Transformation'!$B$4:$B$8425=B1731,'Data Transformation'!$G$4:$G$8425),'Bin Analysis'!$B1742)</f>
        <v>2073</v>
      </c>
      <c r="I1742">
        <f t="shared" si="217"/>
        <v>0</v>
      </c>
      <c r="J1742">
        <f t="shared" si="218"/>
        <v>0</v>
      </c>
      <c r="K1742">
        <f>J1742*Weighting!$W$14</f>
        <v>0</v>
      </c>
      <c r="M1742" s="14"/>
    </row>
    <row r="1743" spans="1:25" x14ac:dyDescent="0.25">
      <c r="A1743" s="32" t="str">
        <f>IF(Weighting!$P$15&gt;0,B1743,"")</f>
        <v/>
      </c>
      <c r="B1743" t="e">
        <f>Weighting!$C$15</f>
        <v>#DIV/0!</v>
      </c>
      <c r="C1743" t="e">
        <f>Weighting!$F$15</f>
        <v>#NUM!</v>
      </c>
      <c r="D1743" t="e">
        <f>IF(C1743=1,'Data Transformation'!$G$3+0.5*'Data Transformation'!$W$25,IF(C1744=1,D1744-'Data Transformation'!$W$25,FALSE))</f>
        <v>#NUM!</v>
      </c>
      <c r="E1743">
        <f t="array" ref="E1743">IF(ISLOGICAL(D1743),"",FREQUENCY(IF('Data Transformation'!$B$425:$B$8425='Bin Analysis'!$B1731,'Data Transformation'!$G$425:$G$8425),D1743))</f>
        <v>2001</v>
      </c>
      <c r="F1743">
        <f t="shared" si="216"/>
        <v>0</v>
      </c>
      <c r="G1743">
        <f>Weighting!$H$15</f>
        <v>0</v>
      </c>
      <c r="H1743">
        <f t="array" ref="H1743">FREQUENCY(IF('Data Transformation'!$B$4:$B$8425=B1731,'Data Transformation'!$G$4:$G$8425),'Bin Analysis'!$B1743)</f>
        <v>2073</v>
      </c>
      <c r="I1743">
        <f t="shared" si="217"/>
        <v>0</v>
      </c>
      <c r="J1743">
        <f t="shared" si="218"/>
        <v>0</v>
      </c>
      <c r="K1743">
        <f>J1743*Weighting!$W$15</f>
        <v>0</v>
      </c>
      <c r="M1743" s="14"/>
    </row>
    <row r="1744" spans="1:25" x14ac:dyDescent="0.25">
      <c r="A1744" s="32" t="str">
        <f>IF(Weighting!$P$16&gt;0,B1744,"")</f>
        <v/>
      </c>
      <c r="B1744" t="e">
        <f>Weighting!$C$16</f>
        <v>#DIV/0!</v>
      </c>
      <c r="C1744" t="e">
        <f>Weighting!$F$16</f>
        <v>#NUM!</v>
      </c>
      <c r="D1744" t="e">
        <f>IF(C1744=1,'Data Transformation'!$G$3+0.5*'Data Transformation'!$W$25,IF(C1745=1,D1745-'Data Transformation'!$W$25,FALSE))</f>
        <v>#NUM!</v>
      </c>
      <c r="E1744">
        <f t="array" ref="E1744">IF(ISLOGICAL(D1744),"",FREQUENCY(IF('Data Transformation'!$B$425:$B$8425='Bin Analysis'!$B1731,'Data Transformation'!$G$425:$G$8425),D1744))</f>
        <v>2001</v>
      </c>
      <c r="F1744">
        <f t="shared" si="216"/>
        <v>0</v>
      </c>
      <c r="G1744">
        <f>Weighting!$H$16</f>
        <v>0</v>
      </c>
      <c r="H1744">
        <f t="array" ref="H1744">FREQUENCY(IF('Data Transformation'!$B$4:$B$8425=B1731,'Data Transformation'!$G$4:$G$8425),'Bin Analysis'!$B1744)</f>
        <v>2073</v>
      </c>
      <c r="I1744">
        <f t="shared" si="217"/>
        <v>0</v>
      </c>
      <c r="J1744">
        <f t="shared" si="218"/>
        <v>0</v>
      </c>
      <c r="K1744">
        <f>J1744*Weighting!$W$16</f>
        <v>0</v>
      </c>
      <c r="M1744" s="14"/>
    </row>
    <row r="1745" spans="1:25" x14ac:dyDescent="0.25">
      <c r="A1745" s="32" t="str">
        <f>IF(Weighting!$P$17&gt;0,B1745,"")</f>
        <v/>
      </c>
      <c r="B1745" t="e">
        <f>Weighting!$C$17</f>
        <v>#DIV/0!</v>
      </c>
      <c r="C1745" t="e">
        <f>Weighting!$F$17</f>
        <v>#NUM!</v>
      </c>
      <c r="D1745" t="e">
        <f>IF(C1745=1,'Data Transformation'!$G$3+0.5*'Data Transformation'!$W$25,IF(C1746=1,D1746-'Data Transformation'!$W$25,FALSE))</f>
        <v>#NUM!</v>
      </c>
      <c r="E1745">
        <f t="array" ref="E1745">IF(ISLOGICAL(D1745),"",FREQUENCY(IF('Data Transformation'!$B$425:$B$8425='Bin Analysis'!$B1731,'Data Transformation'!$G$425:$G$8425),D1745))</f>
        <v>2001</v>
      </c>
      <c r="F1745">
        <f t="shared" si="216"/>
        <v>0</v>
      </c>
      <c r="G1745">
        <f>Weighting!$H$17</f>
        <v>0</v>
      </c>
      <c r="H1745">
        <f t="array" ref="H1745">FREQUENCY(IF('Data Transformation'!$B$4:$B$8425=B1731,'Data Transformation'!$G$4:$G$8425),'Bin Analysis'!$B1745)</f>
        <v>2073</v>
      </c>
      <c r="I1745">
        <f t="shared" si="217"/>
        <v>0</v>
      </c>
      <c r="J1745">
        <f t="shared" si="218"/>
        <v>0</v>
      </c>
      <c r="K1745">
        <f>J1745*Weighting!$W$17</f>
        <v>0</v>
      </c>
      <c r="M1745" s="14"/>
    </row>
    <row r="1746" spans="1:25" x14ac:dyDescent="0.25">
      <c r="A1746" s="32" t="str">
        <f>IF(Weighting!$P$18&gt;0,B1746,"")</f>
        <v/>
      </c>
      <c r="B1746" t="e">
        <f>Weighting!$C$18</f>
        <v>#DIV/0!</v>
      </c>
      <c r="C1746" t="e">
        <f>Weighting!$F$18</f>
        <v>#NUM!</v>
      </c>
      <c r="D1746" t="e">
        <f>IF(C1746=1,'Data Transformation'!$G$3+0.5*'Data Transformation'!$W$25,IF(C1747=1,D1747-'Data Transformation'!$W$25,FALSE))</f>
        <v>#NUM!</v>
      </c>
      <c r="E1746">
        <f t="array" ref="E1746">IF(ISLOGICAL(D1746),"",FREQUENCY(IF('Data Transformation'!$B$425:$B$8425='Bin Analysis'!$B1731,'Data Transformation'!$G$425:$G$8425),D1746))</f>
        <v>2001</v>
      </c>
      <c r="F1746">
        <f t="shared" si="216"/>
        <v>0</v>
      </c>
      <c r="G1746">
        <f>Weighting!$H$18</f>
        <v>0</v>
      </c>
      <c r="H1746">
        <f t="array" ref="H1746">FREQUENCY(IF('Data Transformation'!$B$4:$B$8425=B1731,'Data Transformation'!$G$4:$G$8425),'Bin Analysis'!$B1746)</f>
        <v>2073</v>
      </c>
      <c r="I1746">
        <f t="shared" si="217"/>
        <v>0</v>
      </c>
      <c r="J1746">
        <f t="shared" si="218"/>
        <v>0</v>
      </c>
      <c r="K1746">
        <f>J1746*Weighting!$W$18</f>
        <v>0</v>
      </c>
      <c r="M1746" s="14"/>
    </row>
    <row r="1747" spans="1:25" x14ac:dyDescent="0.25">
      <c r="A1747" s="32" t="str">
        <f>IF(Weighting!$P$19&gt;0,B1747,"")</f>
        <v/>
      </c>
      <c r="B1747" t="e">
        <f>Weighting!$C$19</f>
        <v>#DIV/0!</v>
      </c>
      <c r="C1747" t="e">
        <f>Weighting!$F$19</f>
        <v>#NUM!</v>
      </c>
      <c r="D1747" t="e">
        <f>IF(C1747=1,'Data Transformation'!$G$3+0.5*'Data Transformation'!$W$25,IF(C1748=1,D1748-'Data Transformation'!$W$25,FALSE))</f>
        <v>#NUM!</v>
      </c>
      <c r="E1747">
        <f t="array" ref="E1747">IF(ISLOGICAL(D1747),"",FREQUENCY(IF('Data Transformation'!$B$425:$B$8425='Bin Analysis'!$B1731,'Data Transformation'!$G$425:$G$8425),D1747))</f>
        <v>2001</v>
      </c>
      <c r="F1747">
        <f t="shared" si="216"/>
        <v>0</v>
      </c>
      <c r="G1747">
        <f>Weighting!$H$19</f>
        <v>0</v>
      </c>
      <c r="H1747">
        <f t="array" ref="H1747">FREQUENCY(IF('Data Transformation'!$B$4:$B$8425=B1731,'Data Transformation'!$G$4:$G$8425),'Bin Analysis'!$B1747)</f>
        <v>2073</v>
      </c>
      <c r="I1747">
        <f t="shared" si="217"/>
        <v>0</v>
      </c>
      <c r="J1747">
        <f t="shared" si="218"/>
        <v>0</v>
      </c>
      <c r="K1747">
        <f>J1747*Weighting!$W$19</f>
        <v>0</v>
      </c>
      <c r="M1747" s="14"/>
    </row>
    <row r="1748" spans="1:25" x14ac:dyDescent="0.25">
      <c r="A1748" s="32" t="str">
        <f>IF(Weighting!$P$20&gt;0,B1748,"")</f>
        <v/>
      </c>
      <c r="B1748" t="e">
        <f>Weighting!$C$20</f>
        <v>#DIV/0!</v>
      </c>
      <c r="C1748" t="e">
        <f>Weighting!$F$20</f>
        <v>#NUM!</v>
      </c>
      <c r="D1748" t="e">
        <f>IF(C1748=1,'Data Transformation'!$G$3+0.5*'Data Transformation'!$W$25,IF(C1749=1,D1749-'Data Transformation'!$W$25,FALSE))</f>
        <v>#NUM!</v>
      </c>
      <c r="E1748">
        <f t="array" ref="E1748">IF(ISLOGICAL(D1748),"",FREQUENCY(IF('Data Transformation'!$B$425:$B$8425='Bin Analysis'!$B1731,'Data Transformation'!$G$425:$G$8425),D1748))</f>
        <v>2001</v>
      </c>
      <c r="F1748">
        <f t="shared" si="216"/>
        <v>0</v>
      </c>
      <c r="G1748">
        <f>Weighting!$H$20</f>
        <v>0</v>
      </c>
      <c r="H1748">
        <f t="array" ref="H1748">FREQUENCY(IF('Data Transformation'!$B$4:$B$8425=B1731,'Data Transformation'!$G$4:$G$8425),'Bin Analysis'!$B1748)</f>
        <v>2073</v>
      </c>
      <c r="I1748">
        <f t="shared" si="217"/>
        <v>0</v>
      </c>
      <c r="J1748">
        <f t="shared" si="218"/>
        <v>0</v>
      </c>
      <c r="K1748">
        <f>J1748*Weighting!$W$20</f>
        <v>0</v>
      </c>
      <c r="M1748" s="14"/>
    </row>
    <row r="1749" spans="1:25" x14ac:dyDescent="0.25">
      <c r="A1749" s="32" t="str">
        <f>IF(Weighting!$P$21&gt;0,B1749,"")</f>
        <v/>
      </c>
      <c r="B1749" t="e">
        <f>Weighting!$C$21</f>
        <v>#DIV/0!</v>
      </c>
      <c r="C1749" t="e">
        <f>Weighting!$F$21</f>
        <v>#NUM!</v>
      </c>
      <c r="D1749" t="e">
        <f>IF(C1749=1,'Data Transformation'!$G$3+0.5*'Data Transformation'!$W$25,IF(C1750=1,D1750-'Data Transformation'!$W$25,FALSE))</f>
        <v>#NUM!</v>
      </c>
      <c r="E1749">
        <f t="array" ref="E1749">IF(ISLOGICAL(D1749),"",FREQUENCY(IF('Data Transformation'!$B$425:$B$8425='Bin Analysis'!$B1731,'Data Transformation'!$G$425:$G$8425),D1749))</f>
        <v>2001</v>
      </c>
      <c r="F1749">
        <f t="shared" si="216"/>
        <v>0</v>
      </c>
      <c r="G1749">
        <f>Weighting!$H$21</f>
        <v>0</v>
      </c>
      <c r="H1749">
        <f t="array" ref="H1749">FREQUENCY(IF('Data Transformation'!$B$4:$B$8425=B1731,'Data Transformation'!$G$4:$G$8425),'Bin Analysis'!$B1749)</f>
        <v>2073</v>
      </c>
      <c r="I1749">
        <f t="shared" si="217"/>
        <v>0</v>
      </c>
      <c r="J1749">
        <f t="shared" si="218"/>
        <v>0</v>
      </c>
      <c r="K1749">
        <f>J1749*Weighting!$W$21</f>
        <v>0</v>
      </c>
      <c r="M1749" s="14"/>
    </row>
    <row r="1750" spans="1:25" x14ac:dyDescent="0.25">
      <c r="A1750" s="32" t="str">
        <f>IF(Weighting!$P$22&gt;0,B1750,"")</f>
        <v/>
      </c>
      <c r="B1750" t="e">
        <f>Weighting!$C$22</f>
        <v>#DIV/0!</v>
      </c>
      <c r="C1750" t="e">
        <f>Weighting!$F$22</f>
        <v>#NUM!</v>
      </c>
      <c r="D1750" t="e">
        <f>IF(C1750=1,'Data Transformation'!$G$3+0.5*'Data Transformation'!$W$25,IF(C1751=1,D1751-'Data Transformation'!$W$25,FALSE))</f>
        <v>#NUM!</v>
      </c>
      <c r="E1750">
        <f t="array" ref="E1750">IF(ISLOGICAL(D1750),"",FREQUENCY(IF('Data Transformation'!$B$425:$B$8425='Bin Analysis'!$B1731,'Data Transformation'!$G$425:$G$8425),D1750))</f>
        <v>2001</v>
      </c>
      <c r="F1750">
        <f t="shared" si="216"/>
        <v>0</v>
      </c>
      <c r="G1750">
        <f>Weighting!$H$22</f>
        <v>0</v>
      </c>
      <c r="H1750">
        <f t="array" ref="H1750">FREQUENCY(IF('Data Transformation'!$B$4:$B$8425=B1731,'Data Transformation'!$G$4:$G$8425),'Bin Analysis'!$B1750)</f>
        <v>2073</v>
      </c>
      <c r="I1750">
        <f t="shared" si="217"/>
        <v>0</v>
      </c>
      <c r="J1750">
        <f t="shared" si="218"/>
        <v>0</v>
      </c>
      <c r="K1750">
        <f>J1750*Weighting!$W$22</f>
        <v>0</v>
      </c>
      <c r="M1750" s="14"/>
    </row>
    <row r="1751" spans="1:25" x14ac:dyDescent="0.25">
      <c r="A1751" s="32" t="str">
        <f>IF(Weighting!$P$23&gt;0,B1751,"")</f>
        <v/>
      </c>
      <c r="B1751" t="e">
        <f>Weighting!$C$23</f>
        <v>#DIV/0!</v>
      </c>
      <c r="C1751" t="e">
        <f>Weighting!$F$23</f>
        <v>#NUM!</v>
      </c>
      <c r="D1751" t="e">
        <f>IF(C1751=1,'Data Transformation'!$G$3+0.5*'Data Transformation'!$W$25,IF(C1752=1,D1752-'Data Transformation'!$W$25,FALSE))</f>
        <v>#NUM!</v>
      </c>
      <c r="E1751">
        <f t="array" ref="E1751">IF(ISLOGICAL(D1751),"",FREQUENCY(IF('Data Transformation'!$B$425:$B$8425='Bin Analysis'!$B1731,'Data Transformation'!$G$425:$G$8425),D1751))</f>
        <v>2001</v>
      </c>
      <c r="F1751">
        <f t="shared" si="216"/>
        <v>0</v>
      </c>
      <c r="G1751">
        <f>Weighting!$H$23</f>
        <v>0</v>
      </c>
      <c r="H1751">
        <f t="array" ref="H1751">FREQUENCY(IF('Data Transformation'!$B$4:$B$8425=B1731,'Data Transformation'!$G$4:$G$8425),'Bin Analysis'!$B1751)</f>
        <v>2073</v>
      </c>
      <c r="I1751">
        <f t="shared" si="217"/>
        <v>0</v>
      </c>
      <c r="J1751">
        <f t="shared" si="218"/>
        <v>0</v>
      </c>
      <c r="K1751">
        <f>J1751*Weighting!$W$23</f>
        <v>0</v>
      </c>
      <c r="M1751" s="14"/>
    </row>
    <row r="1752" spans="1:25" x14ac:dyDescent="0.25">
      <c r="A1752" s="32" t="str">
        <f>IF(Weighting!$P$24&gt;0,B1752,"")</f>
        <v/>
      </c>
      <c r="B1752" t="e">
        <f>Weighting!$C$24</f>
        <v>#DIV/0!</v>
      </c>
      <c r="C1752" t="e">
        <f>Weighting!$F$24</f>
        <v>#NUM!</v>
      </c>
      <c r="D1752" t="e">
        <f>IF(C1752=1,'Data Transformation'!$G$3+0.5*'Data Transformation'!$W$25,IF(C1753=1,D1753-'Data Transformation'!$W$25,FALSE))</f>
        <v>#NUM!</v>
      </c>
      <c r="E1752">
        <f t="array" ref="E1752">IF(ISLOGICAL(D1752),"",FREQUENCY(IF('Data Transformation'!$B$425:$B$8425='Bin Analysis'!$B1731,'Data Transformation'!$G$425:$G$8425),D1752))</f>
        <v>2001</v>
      </c>
      <c r="F1752">
        <f t="shared" si="216"/>
        <v>0</v>
      </c>
      <c r="G1752">
        <f>Weighting!$H$24</f>
        <v>0</v>
      </c>
      <c r="H1752">
        <f t="array" ref="H1752">FREQUENCY(IF('Data Transformation'!$B$4:$B$8425=B1731,'Data Transformation'!$G$4:$G$8425),'Bin Analysis'!$B1752)</f>
        <v>2073</v>
      </c>
      <c r="I1752">
        <f t="shared" si="217"/>
        <v>0</v>
      </c>
      <c r="J1752">
        <f t="shared" si="218"/>
        <v>0</v>
      </c>
      <c r="K1752">
        <f>J1752*Weighting!$W$24</f>
        <v>0</v>
      </c>
      <c r="M1752" s="14"/>
    </row>
    <row r="1753" spans="1:25" x14ac:dyDescent="0.25">
      <c r="A1753" s="32" t="str">
        <f>IF(Weighting!$P$25&gt;0,B1753,"")</f>
        <v/>
      </c>
      <c r="B1753" t="e">
        <f>Weighting!$C$25</f>
        <v>#DIV/0!</v>
      </c>
      <c r="C1753" t="e">
        <f>Weighting!$F$25</f>
        <v>#NUM!</v>
      </c>
      <c r="D1753" t="e">
        <f>IF(C1753=1,'Data Transformation'!$G$3+0.5*'Data Transformation'!$W$25,IF(C1754=1,D1754-'Data Transformation'!$W$25,FALSE))</f>
        <v>#NUM!</v>
      </c>
      <c r="E1753">
        <f t="array" ref="E1753">IF(ISLOGICAL(D1753),"",FREQUENCY(IF('Data Transformation'!$B$425:$B$8425='Bin Analysis'!$B1731,'Data Transformation'!$G$425:$G$8425),D1753))</f>
        <v>2001</v>
      </c>
      <c r="F1753">
        <f t="shared" si="216"/>
        <v>0</v>
      </c>
      <c r="G1753">
        <f>Weighting!$H$25</f>
        <v>0</v>
      </c>
      <c r="H1753">
        <f t="array" ref="H1753">FREQUENCY(IF('Data Transformation'!$B$4:$B$8425=B1731,'Data Transformation'!$G$4:$G$8425),'Bin Analysis'!$B1753)</f>
        <v>2073</v>
      </c>
      <c r="I1753">
        <f t="shared" si="217"/>
        <v>0</v>
      </c>
      <c r="J1753">
        <f t="shared" si="218"/>
        <v>0</v>
      </c>
      <c r="K1753">
        <f>J1753*Weighting!$W$25</f>
        <v>0</v>
      </c>
      <c r="M1753" s="14"/>
    </row>
    <row r="1754" spans="1:25" x14ac:dyDescent="0.25">
      <c r="O1754"/>
      <c r="P1754"/>
      <c r="Q1754"/>
      <c r="R1754"/>
    </row>
    <row r="1755" spans="1:25" ht="23.25" x14ac:dyDescent="0.35">
      <c r="A1755" s="21" t="s">
        <v>0</v>
      </c>
      <c r="B1755" s="21" t="str">
        <f>IFERROR(VLOOKUP(C1755,'Data Transformation'!$L$6:$M$426,2,FALSE),"")</f>
        <v/>
      </c>
      <c r="C1755" s="21">
        <f>C1731+1</f>
        <v>73</v>
      </c>
      <c r="D1755" s="21"/>
      <c r="E1755" s="21"/>
      <c r="F1755" s="21"/>
      <c r="G1755" s="21"/>
      <c r="H1755" s="22"/>
      <c r="I1755" s="22"/>
      <c r="J1755" s="22"/>
      <c r="K1755" s="21"/>
      <c r="L1755" s="21" t="str">
        <f>B1755</f>
        <v/>
      </c>
      <c r="M1755" s="23" t="e">
        <f>INDEX('Data Transformation'!$O$4:$O$424,MATCH($B1755,'Data Transformation'!$M$4:$M$424,0),MATCH($M$2,'Data Transformation'!$O$3,0))</f>
        <v>#N/A</v>
      </c>
      <c r="N1755" s="27" t="e">
        <f>IF('Input and Summary Results'!$J$16="minimum",'Bin Analysis'!X1756/(M1755-1),'Bin Analysis'!Y1755/('Bin Analysis'!M1755-1))</f>
        <v>#N/A</v>
      </c>
      <c r="O1755" s="27" t="e">
        <f>IF(M1755=FALSE,NA(),(VLOOKUP(1,C1758:K1777,4,FALSE))/(M1755-1))</f>
        <v>#N/A</v>
      </c>
      <c r="P1755" s="27" t="e">
        <f>IF(M1755=FALSE,NA(),SUM(J1758:J1777)/Weighting!$S$5)</f>
        <v>#N/A</v>
      </c>
      <c r="Q1755" s="27" t="e">
        <f>IF(M1755=FALSE,NA(),SUM(K1758:K1777)/Weighting!$S$6)</f>
        <v>#N/A</v>
      </c>
      <c r="R1755" s="27" t="e">
        <f>IF(M1755=FALSE,NA(),(VLOOKUP(1,G1758:K1777,3,FALSE))/(M1755-1))</f>
        <v>#N/A</v>
      </c>
      <c r="S1755" s="22" t="e">
        <f>IF(M1755=FALSE,NA(),IF(SUM(J1758:J1777)=2,"yes","no"))</f>
        <v>#N/A</v>
      </c>
      <c r="X1755" s="2" cm="2">
        <f t="array" ref="X1755:X1756">FREQUENCY(IF('Data Transformation'!$B$425:$B$6424='Bin Analysis'!L1755,'Data Transformation'!$G$425:$G$6424),'Data Transformation'!$U$11)</f>
        <v>0</v>
      </c>
      <c r="Y1755" s="2" cm="2">
        <f t="array" ref="Y1755:Y1756">FREQUENCY(IF('Data Transformation'!$B$425:$B$6424='Bin Analysis'!L1755,'Data Transformation'!$G$425:$G$6424),'Data Transformation'!$U$12)</f>
        <v>0</v>
      </c>
    </row>
    <row r="1756" spans="1:25" x14ac:dyDescent="0.25">
      <c r="A1756" s="14" t="s">
        <v>67</v>
      </c>
      <c r="B1756" t="s">
        <v>47</v>
      </c>
      <c r="C1756" t="s">
        <v>5</v>
      </c>
      <c r="D1756" t="s">
        <v>100</v>
      </c>
      <c r="E1756" t="s">
        <v>101</v>
      </c>
      <c r="F1756" t="s">
        <v>102</v>
      </c>
      <c r="G1756" t="s">
        <v>70</v>
      </c>
      <c r="H1756" t="s">
        <v>31</v>
      </c>
      <c r="I1756" t="s">
        <v>32</v>
      </c>
      <c r="J1756" t="s">
        <v>46</v>
      </c>
      <c r="K1756" s="14" t="s">
        <v>45</v>
      </c>
      <c r="M1756" s="14"/>
      <c r="X1756" s="2">
        <v>0</v>
      </c>
      <c r="Y1756" s="2">
        <v>0</v>
      </c>
    </row>
    <row r="1757" spans="1:25" x14ac:dyDescent="0.25">
      <c r="A1757" s="32"/>
      <c r="D1757" t="e">
        <f>IF(C1757=1,'Data Transformation'!$G$3+0.5*'Data Transformation'!$W$25,IF(C1758=1,D1758-'Data Transformation'!$W$25,FALSE))</f>
        <v>#NUM!</v>
      </c>
      <c r="E1757">
        <f t="array" ref="E1757">IF(ISLOGICAL(D1757),"",FREQUENCY(IF('Data Transformation'!$B$425:$B$8425='Bin Analysis'!$B1755,'Data Transformation'!$G$425:$G$8425),D1757))</f>
        <v>2001</v>
      </c>
      <c r="F1757" t="e">
        <f>IF(ISLOGICAL(D1757),"",E1757-E1756)</f>
        <v>#VALUE!</v>
      </c>
      <c r="M1757" s="14"/>
    </row>
    <row r="1758" spans="1:25" x14ac:dyDescent="0.25">
      <c r="A1758" s="32" t="e">
        <f>IF(Weighting!$P$6&gt;0,B1758,"")</f>
        <v>#NUM!</v>
      </c>
      <c r="B1758" t="e">
        <f>Weighting!$C$6</f>
        <v>#DIV/0!</v>
      </c>
      <c r="C1758" t="e">
        <f>Weighting!$F$6</f>
        <v>#NUM!</v>
      </c>
      <c r="D1758" t="e">
        <f>IF(C1758=1,'Data Transformation'!$G$3+0.5*'Data Transformation'!$W$25,IF(C1759=1,D1759-'Data Transformation'!$W$25,FALSE))</f>
        <v>#NUM!</v>
      </c>
      <c r="E1758">
        <f t="array" ref="E1758">IF(ISLOGICAL(D1758),"",FREQUENCY(IF('Data Transformation'!$B$425:$B$8425='Bin Analysis'!$B1755,'Data Transformation'!$G$425:$G$8425),D1758))</f>
        <v>2001</v>
      </c>
      <c r="F1758">
        <f>IF(ISLOGICAL(D1758),"",E1758-E1757)</f>
        <v>0</v>
      </c>
      <c r="G1758">
        <f>Weighting!$H$6</f>
        <v>1</v>
      </c>
      <c r="H1758">
        <f t="array" ref="H1758">FREQUENCY(IF('Data Transformation'!$B$4:$B$8425=B1755,'Data Transformation'!$G$4:$G$8425),'Bin Analysis'!$B1758)</f>
        <v>2073</v>
      </c>
      <c r="I1758">
        <f>H1758-H1757</f>
        <v>2073</v>
      </c>
      <c r="J1758">
        <f>IF(I1758=0,0,1)</f>
        <v>1</v>
      </c>
      <c r="K1758" t="e">
        <f>J1758*Weighting!$W$6</f>
        <v>#NUM!</v>
      </c>
      <c r="M1758" s="14"/>
    </row>
    <row r="1759" spans="1:25" x14ac:dyDescent="0.25">
      <c r="A1759" s="32" t="str">
        <f>IF(Weighting!$P$7&gt;0,B1759,"")</f>
        <v/>
      </c>
      <c r="B1759" t="e">
        <f>Weighting!$C$7</f>
        <v>#DIV/0!</v>
      </c>
      <c r="C1759" t="e">
        <f>Weighting!$F$7</f>
        <v>#NUM!</v>
      </c>
      <c r="D1759" t="e">
        <f>IF(C1759=1,'Data Transformation'!$G$3+0.5*'Data Transformation'!$W$25,IF(C1760=1,D1760-'Data Transformation'!$W$25,FALSE))</f>
        <v>#NUM!</v>
      </c>
      <c r="E1759">
        <f t="array" ref="E1759">IF(ISLOGICAL(D1759),"",FREQUENCY(IF('Data Transformation'!$B$425:$B$8425='Bin Analysis'!$B1755,'Data Transformation'!$G$425:$G$8425),D1759))</f>
        <v>2001</v>
      </c>
      <c r="F1759">
        <f t="shared" ref="F1759:F1777" si="219">IF(ISLOGICAL(D1759),"",E1759-E1758)</f>
        <v>0</v>
      </c>
      <c r="G1759">
        <f>Weighting!$H$7</f>
        <v>0</v>
      </c>
      <c r="H1759">
        <f t="array" ref="H1759">FREQUENCY(IF('Data Transformation'!$B$4:$B$8425=B1755,'Data Transformation'!$G$4:$G$8425),'Bin Analysis'!$B1759)</f>
        <v>2073</v>
      </c>
      <c r="I1759">
        <f t="shared" ref="I1759:I1777" si="220">H1759-H1758</f>
        <v>0</v>
      </c>
      <c r="J1759">
        <f>IF(I1759=0,0,1)</f>
        <v>0</v>
      </c>
      <c r="K1759">
        <f>J1759*Weighting!$W$7</f>
        <v>0</v>
      </c>
      <c r="M1759" s="14"/>
    </row>
    <row r="1760" spans="1:25" x14ac:dyDescent="0.25">
      <c r="A1760" s="32" t="str">
        <f>IF(Weighting!$P$8&gt;0,B1760,"")</f>
        <v/>
      </c>
      <c r="B1760" t="e">
        <f>Weighting!$C$8</f>
        <v>#DIV/0!</v>
      </c>
      <c r="C1760" t="e">
        <f>Weighting!$F$8</f>
        <v>#NUM!</v>
      </c>
      <c r="D1760" t="e">
        <f>IF(C1760=1,'Data Transformation'!$G$3+0.5*'Data Transformation'!$W$25,IF(C1761=1,D1761-'Data Transformation'!$W$25,FALSE))</f>
        <v>#NUM!</v>
      </c>
      <c r="E1760">
        <f t="array" ref="E1760">IF(ISLOGICAL(D1760),"",FREQUENCY(IF('Data Transformation'!$B$425:$B$8425='Bin Analysis'!$B1755,'Data Transformation'!$G$425:$G$8425),D1760))</f>
        <v>2001</v>
      </c>
      <c r="F1760">
        <f t="shared" si="219"/>
        <v>0</v>
      </c>
      <c r="G1760">
        <f>Weighting!$H$8</f>
        <v>0</v>
      </c>
      <c r="H1760">
        <f t="array" ref="H1760">FREQUENCY(IF('Data Transformation'!$B$4:$B$8425=B1755,'Data Transformation'!$G$4:$G$8425),'Bin Analysis'!$B1760)</f>
        <v>2073</v>
      </c>
      <c r="I1760">
        <f t="shared" si="220"/>
        <v>0</v>
      </c>
      <c r="J1760">
        <f t="shared" ref="J1760:J1777" si="221">IF(I1760=0,0,1)</f>
        <v>0</v>
      </c>
      <c r="K1760">
        <f>J1760*Weighting!$W$8</f>
        <v>0</v>
      </c>
      <c r="M1760" s="14"/>
    </row>
    <row r="1761" spans="1:13" x14ac:dyDescent="0.25">
      <c r="A1761" s="32" t="str">
        <f>IF(Weighting!$P$9&gt;0,B1761,"")</f>
        <v/>
      </c>
      <c r="B1761" s="50" t="e">
        <f>Weighting!$C$9</f>
        <v>#DIV/0!</v>
      </c>
      <c r="C1761" t="e">
        <f>Weighting!$F$9</f>
        <v>#NUM!</v>
      </c>
      <c r="D1761" t="e">
        <f>IF(C1761=1,'Data Transformation'!$G$3+0.5*'Data Transformation'!$W$25,IF(C1762=1,D1762-'Data Transformation'!$W$25,FALSE))</f>
        <v>#NUM!</v>
      </c>
      <c r="E1761">
        <f t="array" ref="E1761">IF(ISLOGICAL(D1761),"",FREQUENCY(IF('Data Transformation'!$B$425:$B$8425='Bin Analysis'!$B1755,'Data Transformation'!$G$425:$G$8425),D1761))</f>
        <v>2001</v>
      </c>
      <c r="F1761">
        <f t="shared" si="219"/>
        <v>0</v>
      </c>
      <c r="G1761">
        <f>Weighting!$H$9</f>
        <v>0</v>
      </c>
      <c r="H1761">
        <f t="array" ref="H1761">FREQUENCY(IF('Data Transformation'!$B$4:$B$8425=B1755,'Data Transformation'!$G$4:$G$8425),'Bin Analysis'!$B1761)</f>
        <v>2073</v>
      </c>
      <c r="I1761">
        <f t="shared" si="220"/>
        <v>0</v>
      </c>
      <c r="J1761">
        <f t="shared" si="221"/>
        <v>0</v>
      </c>
      <c r="K1761">
        <f>J1761*Weighting!$W$9</f>
        <v>0</v>
      </c>
      <c r="M1761" s="14"/>
    </row>
    <row r="1762" spans="1:13" x14ac:dyDescent="0.25">
      <c r="A1762" s="32" t="str">
        <f>IF(Weighting!$P$10&gt;0,B1762,"")</f>
        <v/>
      </c>
      <c r="B1762" t="e">
        <f>Weighting!$C$10</f>
        <v>#DIV/0!</v>
      </c>
      <c r="C1762" t="e">
        <f>Weighting!$F$10</f>
        <v>#NUM!</v>
      </c>
      <c r="D1762" t="e">
        <f>IF(C1762=1,'Data Transformation'!$G$3+0.5*'Data Transformation'!$W$25,IF(C1763=1,D1763-'Data Transformation'!$W$25,FALSE))</f>
        <v>#NUM!</v>
      </c>
      <c r="E1762">
        <f t="array" ref="E1762">IF(ISLOGICAL(D1762),"",FREQUENCY(IF('Data Transformation'!$B$425:$B$8425='Bin Analysis'!$B1755,'Data Transformation'!$G$425:$G$8425),D1762))</f>
        <v>2001</v>
      </c>
      <c r="F1762">
        <f t="shared" si="219"/>
        <v>0</v>
      </c>
      <c r="G1762">
        <f>Weighting!$H$10</f>
        <v>0</v>
      </c>
      <c r="H1762">
        <f t="array" ref="H1762">FREQUENCY(IF('Data Transformation'!$B$4:$B$8425=B1755,'Data Transformation'!$G$4:$G$8425),'Bin Analysis'!$B1762)</f>
        <v>2073</v>
      </c>
      <c r="I1762">
        <f t="shared" si="220"/>
        <v>0</v>
      </c>
      <c r="J1762">
        <f t="shared" si="221"/>
        <v>0</v>
      </c>
      <c r="K1762">
        <f>J1762*Weighting!$W$10</f>
        <v>0</v>
      </c>
      <c r="M1762" s="14"/>
    </row>
    <row r="1763" spans="1:13" x14ac:dyDescent="0.25">
      <c r="A1763" s="32" t="str">
        <f>IF(Weighting!$P$11&gt;0,B1763,"")</f>
        <v/>
      </c>
      <c r="B1763" t="e">
        <f>Weighting!$C$11</f>
        <v>#DIV/0!</v>
      </c>
      <c r="C1763" t="e">
        <f>Weighting!$F$11</f>
        <v>#NUM!</v>
      </c>
      <c r="D1763" t="e">
        <f>IF(C1763=1,'Data Transformation'!$G$3+0.5*'Data Transformation'!$W$25,IF(C1764=1,D1764-'Data Transformation'!$W$25,FALSE))</f>
        <v>#NUM!</v>
      </c>
      <c r="E1763">
        <f t="array" ref="E1763">IF(ISLOGICAL(D1763),"",FREQUENCY(IF('Data Transformation'!$B$425:$B$8425='Bin Analysis'!$B1755,'Data Transformation'!$G$425:$G$8425),D1763))</f>
        <v>2001</v>
      </c>
      <c r="F1763">
        <f t="shared" si="219"/>
        <v>0</v>
      </c>
      <c r="G1763">
        <f>Weighting!$H$11</f>
        <v>0</v>
      </c>
      <c r="H1763">
        <f t="array" ref="H1763">FREQUENCY(IF('Data Transformation'!$B$4:$B$8425=B1755,'Data Transformation'!$G$4:$G$8425),'Bin Analysis'!$B1763)</f>
        <v>2073</v>
      </c>
      <c r="I1763">
        <f t="shared" si="220"/>
        <v>0</v>
      </c>
      <c r="J1763">
        <f t="shared" si="221"/>
        <v>0</v>
      </c>
      <c r="K1763">
        <f>J1763*Weighting!$W$11</f>
        <v>0</v>
      </c>
      <c r="M1763" s="14"/>
    </row>
    <row r="1764" spans="1:13" x14ac:dyDescent="0.25">
      <c r="A1764" s="32" t="str">
        <f>IF(Weighting!$P$12&gt;0,B1764,"")</f>
        <v/>
      </c>
      <c r="B1764" t="e">
        <f>Weighting!$C$12</f>
        <v>#DIV/0!</v>
      </c>
      <c r="C1764" t="e">
        <f>Weighting!$F$12</f>
        <v>#NUM!</v>
      </c>
      <c r="D1764" t="e">
        <f>IF(C1764=1,'Data Transformation'!$G$3+0.5*'Data Transformation'!$W$25,IF(C1765=1,D1765-'Data Transformation'!$W$25,FALSE))</f>
        <v>#NUM!</v>
      </c>
      <c r="E1764">
        <f t="array" ref="E1764">IF(ISLOGICAL(D1764),"",FREQUENCY(IF('Data Transformation'!$B$425:$B$8425='Bin Analysis'!$B1755,'Data Transformation'!$G$425:$G$8425),D1764))</f>
        <v>2001</v>
      </c>
      <c r="F1764">
        <f t="shared" si="219"/>
        <v>0</v>
      </c>
      <c r="G1764">
        <f>Weighting!$H$12</f>
        <v>0</v>
      </c>
      <c r="H1764">
        <f t="array" ref="H1764">FREQUENCY(IF('Data Transformation'!$B$4:$B$8425=B1755,'Data Transformation'!$G$4:$G$8425),'Bin Analysis'!$B1764)</f>
        <v>2073</v>
      </c>
      <c r="I1764">
        <f t="shared" si="220"/>
        <v>0</v>
      </c>
      <c r="J1764">
        <f t="shared" si="221"/>
        <v>0</v>
      </c>
      <c r="K1764">
        <f>J1764*Weighting!$W$12</f>
        <v>0</v>
      </c>
      <c r="M1764" s="14"/>
    </row>
    <row r="1765" spans="1:13" x14ac:dyDescent="0.25">
      <c r="A1765" s="32" t="str">
        <f>IF(Weighting!$P$13&gt;0,B1765,"")</f>
        <v/>
      </c>
      <c r="B1765" t="e">
        <f>Weighting!$C$13</f>
        <v>#DIV/0!</v>
      </c>
      <c r="C1765" t="e">
        <f>Weighting!$F$13</f>
        <v>#NUM!</v>
      </c>
      <c r="D1765" t="e">
        <f>IF(C1765=1,'Data Transformation'!$G$3+0.5*'Data Transformation'!$W$25,IF(C1766=1,D1766-'Data Transformation'!$W$25,FALSE))</f>
        <v>#NUM!</v>
      </c>
      <c r="E1765">
        <f t="array" ref="E1765">IF(ISLOGICAL(D1765),"",FREQUENCY(IF('Data Transformation'!$B$425:$B$8425='Bin Analysis'!$B1755,'Data Transformation'!$G$425:$G$8425),D1765))</f>
        <v>2001</v>
      </c>
      <c r="F1765">
        <f t="shared" si="219"/>
        <v>0</v>
      </c>
      <c r="G1765">
        <f>Weighting!$H$13</f>
        <v>0</v>
      </c>
      <c r="H1765">
        <f t="array" ref="H1765">FREQUENCY(IF('Data Transformation'!$B$4:$B$8425=B1755,'Data Transformation'!$G$4:$G$8425),'Bin Analysis'!$B1765)</f>
        <v>2073</v>
      </c>
      <c r="I1765">
        <f t="shared" si="220"/>
        <v>0</v>
      </c>
      <c r="J1765">
        <f t="shared" si="221"/>
        <v>0</v>
      </c>
      <c r="K1765">
        <f>J1765*Weighting!$W$13</f>
        <v>0</v>
      </c>
      <c r="M1765" s="14"/>
    </row>
    <row r="1766" spans="1:13" x14ac:dyDescent="0.25">
      <c r="A1766" s="32" t="str">
        <f>IF(Weighting!$P$14&gt;0,B1766,"")</f>
        <v/>
      </c>
      <c r="B1766" t="e">
        <f>Weighting!$C$14</f>
        <v>#DIV/0!</v>
      </c>
      <c r="C1766" t="e">
        <f>Weighting!$F$14</f>
        <v>#NUM!</v>
      </c>
      <c r="D1766" t="e">
        <f>IF(C1766=1,'Data Transformation'!$G$3+0.5*'Data Transformation'!$W$25,IF(C1767=1,D1767-'Data Transformation'!$W$25,FALSE))</f>
        <v>#NUM!</v>
      </c>
      <c r="E1766">
        <f t="array" ref="E1766">IF(ISLOGICAL(D1766),"",FREQUENCY(IF('Data Transformation'!$B$425:$B$8425='Bin Analysis'!$B1755,'Data Transformation'!$G$425:$G$8425),D1766))</f>
        <v>2001</v>
      </c>
      <c r="F1766">
        <f t="shared" si="219"/>
        <v>0</v>
      </c>
      <c r="G1766">
        <f>Weighting!$H$14</f>
        <v>0</v>
      </c>
      <c r="H1766">
        <f t="array" ref="H1766">FREQUENCY(IF('Data Transformation'!$B$4:$B$8425=B1755,'Data Transformation'!$G$4:$G$8425),'Bin Analysis'!$B1766)</f>
        <v>2073</v>
      </c>
      <c r="I1766">
        <f t="shared" si="220"/>
        <v>0</v>
      </c>
      <c r="J1766">
        <f t="shared" si="221"/>
        <v>0</v>
      </c>
      <c r="K1766">
        <f>J1766*Weighting!$W$14</f>
        <v>0</v>
      </c>
      <c r="M1766" s="14"/>
    </row>
    <row r="1767" spans="1:13" x14ac:dyDescent="0.25">
      <c r="A1767" s="32" t="str">
        <f>IF(Weighting!$P$15&gt;0,B1767,"")</f>
        <v/>
      </c>
      <c r="B1767" t="e">
        <f>Weighting!$C$15</f>
        <v>#DIV/0!</v>
      </c>
      <c r="C1767" t="e">
        <f>Weighting!$F$15</f>
        <v>#NUM!</v>
      </c>
      <c r="D1767" t="e">
        <f>IF(C1767=1,'Data Transformation'!$G$3+0.5*'Data Transformation'!$W$25,IF(C1768=1,D1768-'Data Transformation'!$W$25,FALSE))</f>
        <v>#NUM!</v>
      </c>
      <c r="E1767">
        <f t="array" ref="E1767">IF(ISLOGICAL(D1767),"",FREQUENCY(IF('Data Transformation'!$B$425:$B$8425='Bin Analysis'!$B1755,'Data Transformation'!$G$425:$G$8425),D1767))</f>
        <v>2001</v>
      </c>
      <c r="F1767">
        <f t="shared" si="219"/>
        <v>0</v>
      </c>
      <c r="G1767">
        <f>Weighting!$H$15</f>
        <v>0</v>
      </c>
      <c r="H1767">
        <f t="array" ref="H1767">FREQUENCY(IF('Data Transformation'!$B$4:$B$8425=B1755,'Data Transformation'!$G$4:$G$8425),'Bin Analysis'!$B1767)</f>
        <v>2073</v>
      </c>
      <c r="I1767">
        <f t="shared" si="220"/>
        <v>0</v>
      </c>
      <c r="J1767">
        <f t="shared" si="221"/>
        <v>0</v>
      </c>
      <c r="K1767">
        <f>J1767*Weighting!$W$15</f>
        <v>0</v>
      </c>
      <c r="M1767" s="14"/>
    </row>
    <row r="1768" spans="1:13" x14ac:dyDescent="0.25">
      <c r="A1768" s="32" t="str">
        <f>IF(Weighting!$P$16&gt;0,B1768,"")</f>
        <v/>
      </c>
      <c r="B1768" t="e">
        <f>Weighting!$C$16</f>
        <v>#DIV/0!</v>
      </c>
      <c r="C1768" t="e">
        <f>Weighting!$F$16</f>
        <v>#NUM!</v>
      </c>
      <c r="D1768" t="e">
        <f>IF(C1768=1,'Data Transformation'!$G$3+0.5*'Data Transformation'!$W$25,IF(C1769=1,D1769-'Data Transformation'!$W$25,FALSE))</f>
        <v>#NUM!</v>
      </c>
      <c r="E1768">
        <f t="array" ref="E1768">IF(ISLOGICAL(D1768),"",FREQUENCY(IF('Data Transformation'!$B$425:$B$8425='Bin Analysis'!$B1755,'Data Transformation'!$G$425:$G$8425),D1768))</f>
        <v>2001</v>
      </c>
      <c r="F1768">
        <f t="shared" si="219"/>
        <v>0</v>
      </c>
      <c r="G1768">
        <f>Weighting!$H$16</f>
        <v>0</v>
      </c>
      <c r="H1768">
        <f t="array" ref="H1768">FREQUENCY(IF('Data Transformation'!$B$4:$B$8425=B1755,'Data Transformation'!$G$4:$G$8425),'Bin Analysis'!$B1768)</f>
        <v>2073</v>
      </c>
      <c r="I1768">
        <f t="shared" si="220"/>
        <v>0</v>
      </c>
      <c r="J1768">
        <f t="shared" si="221"/>
        <v>0</v>
      </c>
      <c r="K1768">
        <f>J1768*Weighting!$W$16</f>
        <v>0</v>
      </c>
      <c r="M1768" s="14"/>
    </row>
    <row r="1769" spans="1:13" x14ac:dyDescent="0.25">
      <c r="A1769" s="32" t="str">
        <f>IF(Weighting!$P$17&gt;0,B1769,"")</f>
        <v/>
      </c>
      <c r="B1769" t="e">
        <f>Weighting!$C$17</f>
        <v>#DIV/0!</v>
      </c>
      <c r="C1769" t="e">
        <f>Weighting!$F$17</f>
        <v>#NUM!</v>
      </c>
      <c r="D1769" t="e">
        <f>IF(C1769=1,'Data Transformation'!$G$3+0.5*'Data Transformation'!$W$25,IF(C1770=1,D1770-'Data Transformation'!$W$25,FALSE))</f>
        <v>#NUM!</v>
      </c>
      <c r="E1769">
        <f t="array" ref="E1769">IF(ISLOGICAL(D1769),"",FREQUENCY(IF('Data Transformation'!$B$425:$B$8425='Bin Analysis'!$B1755,'Data Transformation'!$G$425:$G$8425),D1769))</f>
        <v>2001</v>
      </c>
      <c r="F1769">
        <f t="shared" si="219"/>
        <v>0</v>
      </c>
      <c r="G1769">
        <f>Weighting!$H$17</f>
        <v>0</v>
      </c>
      <c r="H1769">
        <f t="array" ref="H1769">FREQUENCY(IF('Data Transformation'!$B$4:$B$8425=B1755,'Data Transformation'!$G$4:$G$8425),'Bin Analysis'!$B1769)</f>
        <v>2073</v>
      </c>
      <c r="I1769">
        <f t="shared" si="220"/>
        <v>0</v>
      </c>
      <c r="J1769">
        <f t="shared" si="221"/>
        <v>0</v>
      </c>
      <c r="K1769">
        <f>J1769*Weighting!$W$17</f>
        <v>0</v>
      </c>
      <c r="M1769" s="14"/>
    </row>
    <row r="1770" spans="1:13" x14ac:dyDescent="0.25">
      <c r="A1770" s="32" t="str">
        <f>IF(Weighting!$P$18&gt;0,B1770,"")</f>
        <v/>
      </c>
      <c r="B1770" t="e">
        <f>Weighting!$C$18</f>
        <v>#DIV/0!</v>
      </c>
      <c r="C1770" t="e">
        <f>Weighting!$F$18</f>
        <v>#NUM!</v>
      </c>
      <c r="D1770" t="e">
        <f>IF(C1770=1,'Data Transformation'!$G$3+0.5*'Data Transformation'!$W$25,IF(C1771=1,D1771-'Data Transformation'!$W$25,FALSE))</f>
        <v>#NUM!</v>
      </c>
      <c r="E1770">
        <f t="array" ref="E1770">IF(ISLOGICAL(D1770),"",FREQUENCY(IF('Data Transformation'!$B$425:$B$8425='Bin Analysis'!$B1755,'Data Transformation'!$G$425:$G$8425),D1770))</f>
        <v>2001</v>
      </c>
      <c r="F1770">
        <f t="shared" si="219"/>
        <v>0</v>
      </c>
      <c r="G1770">
        <f>Weighting!$H$18</f>
        <v>0</v>
      </c>
      <c r="H1770">
        <f t="array" ref="H1770">FREQUENCY(IF('Data Transformation'!$B$4:$B$8425=B1755,'Data Transformation'!$G$4:$G$8425),'Bin Analysis'!$B1770)</f>
        <v>2073</v>
      </c>
      <c r="I1770">
        <f t="shared" si="220"/>
        <v>0</v>
      </c>
      <c r="J1770">
        <f t="shared" si="221"/>
        <v>0</v>
      </c>
      <c r="K1770">
        <f>J1770*Weighting!$W$18</f>
        <v>0</v>
      </c>
      <c r="M1770" s="14"/>
    </row>
    <row r="1771" spans="1:13" x14ac:dyDescent="0.25">
      <c r="A1771" s="32" t="str">
        <f>IF(Weighting!$P$19&gt;0,B1771,"")</f>
        <v/>
      </c>
      <c r="B1771" t="e">
        <f>Weighting!$C$19</f>
        <v>#DIV/0!</v>
      </c>
      <c r="C1771" t="e">
        <f>Weighting!$F$19</f>
        <v>#NUM!</v>
      </c>
      <c r="D1771" t="e">
        <f>IF(C1771=1,'Data Transformation'!$G$3+0.5*'Data Transformation'!$W$25,IF(C1772=1,D1772-'Data Transformation'!$W$25,FALSE))</f>
        <v>#NUM!</v>
      </c>
      <c r="E1771">
        <f t="array" ref="E1771">IF(ISLOGICAL(D1771),"",FREQUENCY(IF('Data Transformation'!$B$425:$B$8425='Bin Analysis'!$B1755,'Data Transformation'!$G$425:$G$8425),D1771))</f>
        <v>2001</v>
      </c>
      <c r="F1771">
        <f t="shared" si="219"/>
        <v>0</v>
      </c>
      <c r="G1771">
        <f>Weighting!$H$19</f>
        <v>0</v>
      </c>
      <c r="H1771">
        <f t="array" ref="H1771">FREQUENCY(IF('Data Transformation'!$B$4:$B$8425=B1755,'Data Transformation'!$G$4:$G$8425),'Bin Analysis'!$B1771)</f>
        <v>2073</v>
      </c>
      <c r="I1771">
        <f t="shared" si="220"/>
        <v>0</v>
      </c>
      <c r="J1771">
        <f t="shared" si="221"/>
        <v>0</v>
      </c>
      <c r="K1771">
        <f>J1771*Weighting!$W$19</f>
        <v>0</v>
      </c>
      <c r="M1771" s="14"/>
    </row>
    <row r="1772" spans="1:13" x14ac:dyDescent="0.25">
      <c r="A1772" s="32" t="str">
        <f>IF(Weighting!$P$20&gt;0,B1772,"")</f>
        <v/>
      </c>
      <c r="B1772" t="e">
        <f>Weighting!$C$20</f>
        <v>#DIV/0!</v>
      </c>
      <c r="C1772" t="e">
        <f>Weighting!$F$20</f>
        <v>#NUM!</v>
      </c>
      <c r="D1772" t="e">
        <f>IF(C1772=1,'Data Transformation'!$G$3+0.5*'Data Transformation'!$W$25,IF(C1773=1,D1773-'Data Transformation'!$W$25,FALSE))</f>
        <v>#NUM!</v>
      </c>
      <c r="E1772">
        <f t="array" ref="E1772">IF(ISLOGICAL(D1772),"",FREQUENCY(IF('Data Transformation'!$B$425:$B$8425='Bin Analysis'!$B1755,'Data Transformation'!$G$425:$G$8425),D1772))</f>
        <v>2001</v>
      </c>
      <c r="F1772">
        <f t="shared" si="219"/>
        <v>0</v>
      </c>
      <c r="G1772">
        <f>Weighting!$H$20</f>
        <v>0</v>
      </c>
      <c r="H1772">
        <f t="array" ref="H1772">FREQUENCY(IF('Data Transformation'!$B$4:$B$8425=B1755,'Data Transformation'!$G$4:$G$8425),'Bin Analysis'!$B1772)</f>
        <v>2073</v>
      </c>
      <c r="I1772">
        <f t="shared" si="220"/>
        <v>0</v>
      </c>
      <c r="J1772">
        <f t="shared" si="221"/>
        <v>0</v>
      </c>
      <c r="K1772">
        <f>J1772*Weighting!$W$20</f>
        <v>0</v>
      </c>
      <c r="M1772" s="14"/>
    </row>
    <row r="1773" spans="1:13" x14ac:dyDescent="0.25">
      <c r="A1773" s="32" t="str">
        <f>IF(Weighting!$P$21&gt;0,B1773,"")</f>
        <v/>
      </c>
      <c r="B1773" t="e">
        <f>Weighting!$C$21</f>
        <v>#DIV/0!</v>
      </c>
      <c r="C1773" t="e">
        <f>Weighting!$F$21</f>
        <v>#NUM!</v>
      </c>
      <c r="D1773" t="e">
        <f>IF(C1773=1,'Data Transformation'!$G$3+0.5*'Data Transformation'!$W$25,IF(C1774=1,D1774-'Data Transformation'!$W$25,FALSE))</f>
        <v>#NUM!</v>
      </c>
      <c r="E1773">
        <f t="array" ref="E1773">IF(ISLOGICAL(D1773),"",FREQUENCY(IF('Data Transformation'!$B$425:$B$8425='Bin Analysis'!$B1755,'Data Transformation'!$G$425:$G$8425),D1773))</f>
        <v>2001</v>
      </c>
      <c r="F1773">
        <f t="shared" si="219"/>
        <v>0</v>
      </c>
      <c r="G1773">
        <f>Weighting!$H$21</f>
        <v>0</v>
      </c>
      <c r="H1773">
        <f t="array" ref="H1773">FREQUENCY(IF('Data Transformation'!$B$4:$B$8425=B1755,'Data Transformation'!$G$4:$G$8425),'Bin Analysis'!$B1773)</f>
        <v>2073</v>
      </c>
      <c r="I1773">
        <f t="shared" si="220"/>
        <v>0</v>
      </c>
      <c r="J1773">
        <f t="shared" si="221"/>
        <v>0</v>
      </c>
      <c r="K1773">
        <f>J1773*Weighting!$W$21</f>
        <v>0</v>
      </c>
      <c r="M1773" s="14"/>
    </row>
    <row r="1774" spans="1:13" x14ac:dyDescent="0.25">
      <c r="A1774" s="32" t="str">
        <f>IF(Weighting!$P$22&gt;0,B1774,"")</f>
        <v/>
      </c>
      <c r="B1774" t="e">
        <f>Weighting!$C$22</f>
        <v>#DIV/0!</v>
      </c>
      <c r="C1774" t="e">
        <f>Weighting!$F$22</f>
        <v>#NUM!</v>
      </c>
      <c r="D1774" t="e">
        <f>IF(C1774=1,'Data Transformation'!$G$3+0.5*'Data Transformation'!$W$25,IF(C1775=1,D1775-'Data Transformation'!$W$25,FALSE))</f>
        <v>#NUM!</v>
      </c>
      <c r="E1774">
        <f t="array" ref="E1774">IF(ISLOGICAL(D1774),"",FREQUENCY(IF('Data Transformation'!$B$425:$B$8425='Bin Analysis'!$B1755,'Data Transformation'!$G$425:$G$8425),D1774))</f>
        <v>2001</v>
      </c>
      <c r="F1774">
        <f t="shared" si="219"/>
        <v>0</v>
      </c>
      <c r="G1774">
        <f>Weighting!$H$22</f>
        <v>0</v>
      </c>
      <c r="H1774">
        <f t="array" ref="H1774">FREQUENCY(IF('Data Transformation'!$B$4:$B$8425=B1755,'Data Transformation'!$G$4:$G$8425),'Bin Analysis'!$B1774)</f>
        <v>2073</v>
      </c>
      <c r="I1774">
        <f t="shared" si="220"/>
        <v>0</v>
      </c>
      <c r="J1774">
        <f t="shared" si="221"/>
        <v>0</v>
      </c>
      <c r="K1774">
        <f>J1774*Weighting!$W$22</f>
        <v>0</v>
      </c>
      <c r="M1774" s="14"/>
    </row>
    <row r="1775" spans="1:13" x14ac:dyDescent="0.25">
      <c r="A1775" s="32" t="str">
        <f>IF(Weighting!$P$23&gt;0,B1775,"")</f>
        <v/>
      </c>
      <c r="B1775" t="e">
        <f>Weighting!$C$23</f>
        <v>#DIV/0!</v>
      </c>
      <c r="C1775" t="e">
        <f>Weighting!$F$23</f>
        <v>#NUM!</v>
      </c>
      <c r="D1775" t="e">
        <f>IF(C1775=1,'Data Transformation'!$G$3+0.5*'Data Transformation'!$W$25,IF(C1776=1,D1776-'Data Transformation'!$W$25,FALSE))</f>
        <v>#NUM!</v>
      </c>
      <c r="E1775">
        <f t="array" ref="E1775">IF(ISLOGICAL(D1775),"",FREQUENCY(IF('Data Transformation'!$B$425:$B$8425='Bin Analysis'!$B1755,'Data Transformation'!$G$425:$G$8425),D1775))</f>
        <v>2001</v>
      </c>
      <c r="F1775">
        <f t="shared" si="219"/>
        <v>0</v>
      </c>
      <c r="G1775">
        <f>Weighting!$H$23</f>
        <v>0</v>
      </c>
      <c r="H1775">
        <f t="array" ref="H1775">FREQUENCY(IF('Data Transformation'!$B$4:$B$8425=B1755,'Data Transformation'!$G$4:$G$8425),'Bin Analysis'!$B1775)</f>
        <v>2073</v>
      </c>
      <c r="I1775">
        <f t="shared" si="220"/>
        <v>0</v>
      </c>
      <c r="J1775">
        <f t="shared" si="221"/>
        <v>0</v>
      </c>
      <c r="K1775">
        <f>J1775*Weighting!$W$23</f>
        <v>0</v>
      </c>
      <c r="M1775" s="14"/>
    </row>
    <row r="1776" spans="1:13" x14ac:dyDescent="0.25">
      <c r="A1776" s="32" t="str">
        <f>IF(Weighting!$P$24&gt;0,B1776,"")</f>
        <v/>
      </c>
      <c r="B1776" t="e">
        <f>Weighting!$C$24</f>
        <v>#DIV/0!</v>
      </c>
      <c r="C1776" t="e">
        <f>Weighting!$F$24</f>
        <v>#NUM!</v>
      </c>
      <c r="D1776" t="e">
        <f>IF(C1776=1,'Data Transformation'!$G$3+0.5*'Data Transformation'!$W$25,IF(C1777=1,D1777-'Data Transformation'!$W$25,FALSE))</f>
        <v>#NUM!</v>
      </c>
      <c r="E1776">
        <f t="array" ref="E1776">IF(ISLOGICAL(D1776),"",FREQUENCY(IF('Data Transformation'!$B$425:$B$8425='Bin Analysis'!$B1755,'Data Transformation'!$G$425:$G$8425),D1776))</f>
        <v>2001</v>
      </c>
      <c r="F1776">
        <f t="shared" si="219"/>
        <v>0</v>
      </c>
      <c r="G1776">
        <f>Weighting!$H$24</f>
        <v>0</v>
      </c>
      <c r="H1776">
        <f t="array" ref="H1776">FREQUENCY(IF('Data Transformation'!$B$4:$B$8425=B1755,'Data Transformation'!$G$4:$G$8425),'Bin Analysis'!$B1776)</f>
        <v>2073</v>
      </c>
      <c r="I1776">
        <f t="shared" si="220"/>
        <v>0</v>
      </c>
      <c r="J1776">
        <f t="shared" si="221"/>
        <v>0</v>
      </c>
      <c r="K1776">
        <f>J1776*Weighting!$W$24</f>
        <v>0</v>
      </c>
      <c r="M1776" s="14"/>
    </row>
    <row r="1777" spans="1:25" x14ac:dyDescent="0.25">
      <c r="A1777" s="32" t="str">
        <f>IF(Weighting!$P$25&gt;0,B1777,"")</f>
        <v/>
      </c>
      <c r="B1777" t="e">
        <f>Weighting!$C$25</f>
        <v>#DIV/0!</v>
      </c>
      <c r="C1777" t="e">
        <f>Weighting!$F$25</f>
        <v>#NUM!</v>
      </c>
      <c r="D1777" t="e">
        <f>IF(C1777=1,'Data Transformation'!$G$3+0.5*'Data Transformation'!$W$25,IF(C1778=1,D1778-'Data Transformation'!$W$25,FALSE))</f>
        <v>#NUM!</v>
      </c>
      <c r="E1777">
        <f t="array" ref="E1777">IF(ISLOGICAL(D1777),"",FREQUENCY(IF('Data Transformation'!$B$425:$B$8425='Bin Analysis'!$B1755,'Data Transformation'!$G$425:$G$8425),D1777))</f>
        <v>2001</v>
      </c>
      <c r="F1777">
        <f t="shared" si="219"/>
        <v>0</v>
      </c>
      <c r="G1777">
        <f>Weighting!$H$25</f>
        <v>0</v>
      </c>
      <c r="H1777">
        <f t="array" ref="H1777">FREQUENCY(IF('Data Transformation'!$B$4:$B$8425=B1755,'Data Transformation'!$G$4:$G$8425),'Bin Analysis'!$B1777)</f>
        <v>2073</v>
      </c>
      <c r="I1777">
        <f t="shared" si="220"/>
        <v>0</v>
      </c>
      <c r="J1777">
        <f t="shared" si="221"/>
        <v>0</v>
      </c>
      <c r="K1777">
        <f>J1777*Weighting!$W$25</f>
        <v>0</v>
      </c>
      <c r="M1777" s="14"/>
    </row>
    <row r="1778" spans="1:25" x14ac:dyDescent="0.25">
      <c r="O1778"/>
      <c r="P1778"/>
      <c r="Q1778"/>
      <c r="R1778"/>
    </row>
    <row r="1779" spans="1:25" ht="23.25" x14ac:dyDescent="0.35">
      <c r="A1779" s="21" t="s">
        <v>0</v>
      </c>
      <c r="B1779" s="21" t="str">
        <f>IFERROR(VLOOKUP(C1779,'Data Transformation'!$L$6:$M$426,2,FALSE),"")</f>
        <v/>
      </c>
      <c r="C1779" s="21">
        <f>C1755+1</f>
        <v>74</v>
      </c>
      <c r="D1779" s="21"/>
      <c r="E1779" s="21"/>
      <c r="F1779" s="21"/>
      <c r="G1779" s="21"/>
      <c r="H1779" s="22"/>
      <c r="I1779" s="22"/>
      <c r="J1779" s="22"/>
      <c r="K1779" s="21"/>
      <c r="L1779" s="21" t="str">
        <f>B1779</f>
        <v/>
      </c>
      <c r="M1779" s="23" t="e">
        <f>INDEX('Data Transformation'!$O$4:$O$424,MATCH($B1779,'Data Transformation'!$M$4:$M$424,0),MATCH($M$2,'Data Transformation'!$O$3,0))</f>
        <v>#N/A</v>
      </c>
      <c r="N1779" s="27" t="e">
        <f>IF('Input and Summary Results'!$J$16="minimum",'Bin Analysis'!X1780/(M1779-1),'Bin Analysis'!Y1779/('Bin Analysis'!M1779-1))</f>
        <v>#N/A</v>
      </c>
      <c r="O1779" s="27" t="e">
        <f>IF(M1779=FALSE,NA(),(VLOOKUP(1,C1782:K1801,4,FALSE))/(M1779-1))</f>
        <v>#N/A</v>
      </c>
      <c r="P1779" s="27" t="e">
        <f>IF(M1779=FALSE,NA(),SUM(J1782:J1801)/Weighting!$S$5)</f>
        <v>#N/A</v>
      </c>
      <c r="Q1779" s="27" t="e">
        <f>IF(M1779=FALSE,NA(),SUM(K1782:K1801)/Weighting!$S$6)</f>
        <v>#N/A</v>
      </c>
      <c r="R1779" s="27" t="e">
        <f>IF(M1779=FALSE,NA(),(VLOOKUP(1,G1782:K1801,3,FALSE))/(M1779-1))</f>
        <v>#N/A</v>
      </c>
      <c r="S1779" s="22" t="e">
        <f>IF(M1779=FALSE,NA(),IF(SUM(J1782:J1801)=2,"yes","no"))</f>
        <v>#N/A</v>
      </c>
      <c r="X1779" s="2" cm="2">
        <f t="array" ref="X1779:X1780">FREQUENCY(IF('Data Transformation'!$B$425:$B$6424='Bin Analysis'!L1779,'Data Transformation'!$G$425:$G$6424),'Data Transformation'!$U$11)</f>
        <v>0</v>
      </c>
      <c r="Y1779" s="2" cm="2">
        <f t="array" ref="Y1779:Y1780">FREQUENCY(IF('Data Transformation'!$B$425:$B$6424='Bin Analysis'!L1779,'Data Transformation'!$G$425:$G$6424),'Data Transformation'!$U$12)</f>
        <v>0</v>
      </c>
    </row>
    <row r="1780" spans="1:25" x14ac:dyDescent="0.25">
      <c r="A1780" s="14" t="s">
        <v>67</v>
      </c>
      <c r="B1780" t="s">
        <v>47</v>
      </c>
      <c r="C1780" t="s">
        <v>5</v>
      </c>
      <c r="D1780" t="s">
        <v>100</v>
      </c>
      <c r="E1780" t="s">
        <v>101</v>
      </c>
      <c r="F1780" t="s">
        <v>102</v>
      </c>
      <c r="G1780" t="s">
        <v>70</v>
      </c>
      <c r="H1780" t="s">
        <v>31</v>
      </c>
      <c r="I1780" t="s">
        <v>32</v>
      </c>
      <c r="J1780" t="s">
        <v>46</v>
      </c>
      <c r="K1780" s="14" t="s">
        <v>45</v>
      </c>
      <c r="M1780" s="14"/>
      <c r="X1780" s="2">
        <v>0</v>
      </c>
      <c r="Y1780" s="2">
        <v>0</v>
      </c>
    </row>
    <row r="1781" spans="1:25" x14ac:dyDescent="0.25">
      <c r="A1781" s="32"/>
      <c r="D1781" t="e">
        <f>IF(C1781=1,'Data Transformation'!$G$3+0.5*'Data Transformation'!$W$25,IF(C1782=1,D1782-'Data Transformation'!$W$25,FALSE))</f>
        <v>#NUM!</v>
      </c>
      <c r="E1781">
        <f t="array" ref="E1781">IF(ISLOGICAL(D1781),"",FREQUENCY(IF('Data Transformation'!$B$425:$B$8425='Bin Analysis'!$B1779,'Data Transformation'!$G$425:$G$8425),D1781))</f>
        <v>2001</v>
      </c>
      <c r="F1781" t="e">
        <f>IF(ISLOGICAL(D1781),"",E1781-E1780)</f>
        <v>#VALUE!</v>
      </c>
      <c r="M1781" s="14"/>
    </row>
    <row r="1782" spans="1:25" x14ac:dyDescent="0.25">
      <c r="A1782" s="32" t="e">
        <f>IF(Weighting!$P$6&gt;0,B1782,"")</f>
        <v>#NUM!</v>
      </c>
      <c r="B1782" t="e">
        <f>Weighting!$C$6</f>
        <v>#DIV/0!</v>
      </c>
      <c r="C1782" t="e">
        <f>Weighting!$F$6</f>
        <v>#NUM!</v>
      </c>
      <c r="D1782" t="e">
        <f>IF(C1782=1,'Data Transformation'!$G$3+0.5*'Data Transformation'!$W$25,IF(C1783=1,D1783-'Data Transformation'!$W$25,FALSE))</f>
        <v>#NUM!</v>
      </c>
      <c r="E1782">
        <f t="array" ref="E1782">IF(ISLOGICAL(D1782),"",FREQUENCY(IF('Data Transformation'!$B$425:$B$8425='Bin Analysis'!$B1779,'Data Transformation'!$G$425:$G$8425),D1782))</f>
        <v>2001</v>
      </c>
      <c r="F1782">
        <f>IF(ISLOGICAL(D1782),"",E1782-E1781)</f>
        <v>0</v>
      </c>
      <c r="G1782">
        <f>Weighting!$H$6</f>
        <v>1</v>
      </c>
      <c r="H1782">
        <f t="array" ref="H1782">FREQUENCY(IF('Data Transformation'!$B$4:$B$8425=B1779,'Data Transformation'!$G$4:$G$8425),'Bin Analysis'!$B1782)</f>
        <v>2073</v>
      </c>
      <c r="I1782">
        <f>H1782-H1781</f>
        <v>2073</v>
      </c>
      <c r="J1782">
        <f>IF(I1782=0,0,1)</f>
        <v>1</v>
      </c>
      <c r="K1782" t="e">
        <f>J1782*Weighting!$W$6</f>
        <v>#NUM!</v>
      </c>
      <c r="M1782" s="14"/>
    </row>
    <row r="1783" spans="1:25" x14ac:dyDescent="0.25">
      <c r="A1783" s="32" t="str">
        <f>IF(Weighting!$P$7&gt;0,B1783,"")</f>
        <v/>
      </c>
      <c r="B1783" t="e">
        <f>Weighting!$C$7</f>
        <v>#DIV/0!</v>
      </c>
      <c r="C1783" t="e">
        <f>Weighting!$F$7</f>
        <v>#NUM!</v>
      </c>
      <c r="D1783" t="e">
        <f>IF(C1783=1,'Data Transformation'!$G$3+0.5*'Data Transformation'!$W$25,IF(C1784=1,D1784-'Data Transformation'!$W$25,FALSE))</f>
        <v>#NUM!</v>
      </c>
      <c r="E1783">
        <f t="array" ref="E1783">IF(ISLOGICAL(D1783),"",FREQUENCY(IF('Data Transformation'!$B$425:$B$8425='Bin Analysis'!$B1779,'Data Transformation'!$G$425:$G$8425),D1783))</f>
        <v>2001</v>
      </c>
      <c r="F1783">
        <f t="shared" ref="F1783:F1801" si="222">IF(ISLOGICAL(D1783),"",E1783-E1782)</f>
        <v>0</v>
      </c>
      <c r="G1783">
        <f>Weighting!$H$7</f>
        <v>0</v>
      </c>
      <c r="H1783">
        <f t="array" ref="H1783">FREQUENCY(IF('Data Transformation'!$B$4:$B$8425=B1779,'Data Transformation'!$G$4:$G$8425),'Bin Analysis'!$B1783)</f>
        <v>2073</v>
      </c>
      <c r="I1783">
        <f t="shared" ref="I1783:I1801" si="223">H1783-H1782</f>
        <v>0</v>
      </c>
      <c r="J1783">
        <f>IF(I1783=0,0,1)</f>
        <v>0</v>
      </c>
      <c r="K1783">
        <f>J1783*Weighting!$W$7</f>
        <v>0</v>
      </c>
      <c r="M1783" s="14"/>
    </row>
    <row r="1784" spans="1:25" x14ac:dyDescent="0.25">
      <c r="A1784" s="32" t="str">
        <f>IF(Weighting!$P$8&gt;0,B1784,"")</f>
        <v/>
      </c>
      <c r="B1784" t="e">
        <f>Weighting!$C$8</f>
        <v>#DIV/0!</v>
      </c>
      <c r="C1784" t="e">
        <f>Weighting!$F$8</f>
        <v>#NUM!</v>
      </c>
      <c r="D1784" t="e">
        <f>IF(C1784=1,'Data Transformation'!$G$3+0.5*'Data Transformation'!$W$25,IF(C1785=1,D1785-'Data Transformation'!$W$25,FALSE))</f>
        <v>#NUM!</v>
      </c>
      <c r="E1784">
        <f t="array" ref="E1784">IF(ISLOGICAL(D1784),"",FREQUENCY(IF('Data Transformation'!$B$425:$B$8425='Bin Analysis'!$B1779,'Data Transformation'!$G$425:$G$8425),D1784))</f>
        <v>2001</v>
      </c>
      <c r="F1784">
        <f t="shared" si="222"/>
        <v>0</v>
      </c>
      <c r="G1784">
        <f>Weighting!$H$8</f>
        <v>0</v>
      </c>
      <c r="H1784">
        <f t="array" ref="H1784">FREQUENCY(IF('Data Transformation'!$B$4:$B$8425=B1779,'Data Transformation'!$G$4:$G$8425),'Bin Analysis'!$B1784)</f>
        <v>2073</v>
      </c>
      <c r="I1784">
        <f t="shared" si="223"/>
        <v>0</v>
      </c>
      <c r="J1784">
        <f t="shared" ref="J1784:J1801" si="224">IF(I1784=0,0,1)</f>
        <v>0</v>
      </c>
      <c r="K1784">
        <f>J1784*Weighting!$W$8</f>
        <v>0</v>
      </c>
      <c r="M1784" s="14"/>
    </row>
    <row r="1785" spans="1:25" x14ac:dyDescent="0.25">
      <c r="A1785" s="32" t="str">
        <f>IF(Weighting!$P$9&gt;0,B1785,"")</f>
        <v/>
      </c>
      <c r="B1785" s="50" t="e">
        <f>Weighting!$C$9</f>
        <v>#DIV/0!</v>
      </c>
      <c r="C1785" t="e">
        <f>Weighting!$F$9</f>
        <v>#NUM!</v>
      </c>
      <c r="D1785" t="e">
        <f>IF(C1785=1,'Data Transformation'!$G$3+0.5*'Data Transformation'!$W$25,IF(C1786=1,D1786-'Data Transformation'!$W$25,FALSE))</f>
        <v>#NUM!</v>
      </c>
      <c r="E1785">
        <f t="array" ref="E1785">IF(ISLOGICAL(D1785),"",FREQUENCY(IF('Data Transformation'!$B$425:$B$8425='Bin Analysis'!$B1779,'Data Transformation'!$G$425:$G$8425),D1785))</f>
        <v>2001</v>
      </c>
      <c r="F1785">
        <f t="shared" si="222"/>
        <v>0</v>
      </c>
      <c r="G1785">
        <f>Weighting!$H$9</f>
        <v>0</v>
      </c>
      <c r="H1785">
        <f t="array" ref="H1785">FREQUENCY(IF('Data Transformation'!$B$4:$B$8425=B1779,'Data Transformation'!$G$4:$G$8425),'Bin Analysis'!$B1785)</f>
        <v>2073</v>
      </c>
      <c r="I1785">
        <f t="shared" si="223"/>
        <v>0</v>
      </c>
      <c r="J1785">
        <f t="shared" si="224"/>
        <v>0</v>
      </c>
      <c r="K1785">
        <f>J1785*Weighting!$W$9</f>
        <v>0</v>
      </c>
      <c r="M1785" s="14"/>
    </row>
    <row r="1786" spans="1:25" x14ac:dyDescent="0.25">
      <c r="A1786" s="32" t="str">
        <f>IF(Weighting!$P$10&gt;0,B1786,"")</f>
        <v/>
      </c>
      <c r="B1786" t="e">
        <f>Weighting!$C$10</f>
        <v>#DIV/0!</v>
      </c>
      <c r="C1786" t="e">
        <f>Weighting!$F$10</f>
        <v>#NUM!</v>
      </c>
      <c r="D1786" t="e">
        <f>IF(C1786=1,'Data Transformation'!$G$3+0.5*'Data Transformation'!$W$25,IF(C1787=1,D1787-'Data Transformation'!$W$25,FALSE))</f>
        <v>#NUM!</v>
      </c>
      <c r="E1786">
        <f t="array" ref="E1786">IF(ISLOGICAL(D1786),"",FREQUENCY(IF('Data Transformation'!$B$425:$B$8425='Bin Analysis'!$B1779,'Data Transformation'!$G$425:$G$8425),D1786))</f>
        <v>2001</v>
      </c>
      <c r="F1786">
        <f t="shared" si="222"/>
        <v>0</v>
      </c>
      <c r="G1786">
        <f>Weighting!$H$10</f>
        <v>0</v>
      </c>
      <c r="H1786">
        <f t="array" ref="H1786">FREQUENCY(IF('Data Transformation'!$B$4:$B$8425=B1779,'Data Transformation'!$G$4:$G$8425),'Bin Analysis'!$B1786)</f>
        <v>2073</v>
      </c>
      <c r="I1786">
        <f t="shared" si="223"/>
        <v>0</v>
      </c>
      <c r="J1786">
        <f t="shared" si="224"/>
        <v>0</v>
      </c>
      <c r="K1786">
        <f>J1786*Weighting!$W$10</f>
        <v>0</v>
      </c>
      <c r="M1786" s="14"/>
    </row>
    <row r="1787" spans="1:25" x14ac:dyDescent="0.25">
      <c r="A1787" s="32" t="str">
        <f>IF(Weighting!$P$11&gt;0,B1787,"")</f>
        <v/>
      </c>
      <c r="B1787" t="e">
        <f>Weighting!$C$11</f>
        <v>#DIV/0!</v>
      </c>
      <c r="C1787" t="e">
        <f>Weighting!$F$11</f>
        <v>#NUM!</v>
      </c>
      <c r="D1787" t="e">
        <f>IF(C1787=1,'Data Transformation'!$G$3+0.5*'Data Transformation'!$W$25,IF(C1788=1,D1788-'Data Transformation'!$W$25,FALSE))</f>
        <v>#NUM!</v>
      </c>
      <c r="E1787">
        <f t="array" ref="E1787">IF(ISLOGICAL(D1787),"",FREQUENCY(IF('Data Transformation'!$B$425:$B$8425='Bin Analysis'!$B1779,'Data Transformation'!$G$425:$G$8425),D1787))</f>
        <v>2001</v>
      </c>
      <c r="F1787">
        <f t="shared" si="222"/>
        <v>0</v>
      </c>
      <c r="G1787">
        <f>Weighting!$H$11</f>
        <v>0</v>
      </c>
      <c r="H1787">
        <f t="array" ref="H1787">FREQUENCY(IF('Data Transformation'!$B$4:$B$8425=B1779,'Data Transformation'!$G$4:$G$8425),'Bin Analysis'!$B1787)</f>
        <v>2073</v>
      </c>
      <c r="I1787">
        <f t="shared" si="223"/>
        <v>0</v>
      </c>
      <c r="J1787">
        <f t="shared" si="224"/>
        <v>0</v>
      </c>
      <c r="K1787">
        <f>J1787*Weighting!$W$11</f>
        <v>0</v>
      </c>
      <c r="M1787" s="14"/>
    </row>
    <row r="1788" spans="1:25" x14ac:dyDescent="0.25">
      <c r="A1788" s="32" t="str">
        <f>IF(Weighting!$P$12&gt;0,B1788,"")</f>
        <v/>
      </c>
      <c r="B1788" t="e">
        <f>Weighting!$C$12</f>
        <v>#DIV/0!</v>
      </c>
      <c r="C1788" t="e">
        <f>Weighting!$F$12</f>
        <v>#NUM!</v>
      </c>
      <c r="D1788" t="e">
        <f>IF(C1788=1,'Data Transformation'!$G$3+0.5*'Data Transformation'!$W$25,IF(C1789=1,D1789-'Data Transformation'!$W$25,FALSE))</f>
        <v>#NUM!</v>
      </c>
      <c r="E1788">
        <f t="array" ref="E1788">IF(ISLOGICAL(D1788),"",FREQUENCY(IF('Data Transformation'!$B$425:$B$8425='Bin Analysis'!$B1779,'Data Transformation'!$G$425:$G$8425),D1788))</f>
        <v>2001</v>
      </c>
      <c r="F1788">
        <f t="shared" si="222"/>
        <v>0</v>
      </c>
      <c r="G1788">
        <f>Weighting!$H$12</f>
        <v>0</v>
      </c>
      <c r="H1788">
        <f t="array" ref="H1788">FREQUENCY(IF('Data Transformation'!$B$4:$B$8425=B1779,'Data Transformation'!$G$4:$G$8425),'Bin Analysis'!$B1788)</f>
        <v>2073</v>
      </c>
      <c r="I1788">
        <f t="shared" si="223"/>
        <v>0</v>
      </c>
      <c r="J1788">
        <f t="shared" si="224"/>
        <v>0</v>
      </c>
      <c r="K1788">
        <f>J1788*Weighting!$W$12</f>
        <v>0</v>
      </c>
      <c r="M1788" s="14"/>
    </row>
    <row r="1789" spans="1:25" x14ac:dyDescent="0.25">
      <c r="A1789" s="32" t="str">
        <f>IF(Weighting!$P$13&gt;0,B1789,"")</f>
        <v/>
      </c>
      <c r="B1789" t="e">
        <f>Weighting!$C$13</f>
        <v>#DIV/0!</v>
      </c>
      <c r="C1789" t="e">
        <f>Weighting!$F$13</f>
        <v>#NUM!</v>
      </c>
      <c r="D1789" t="e">
        <f>IF(C1789=1,'Data Transformation'!$G$3+0.5*'Data Transformation'!$W$25,IF(C1790=1,D1790-'Data Transformation'!$W$25,FALSE))</f>
        <v>#NUM!</v>
      </c>
      <c r="E1789">
        <f t="array" ref="E1789">IF(ISLOGICAL(D1789),"",FREQUENCY(IF('Data Transformation'!$B$425:$B$8425='Bin Analysis'!$B1779,'Data Transformation'!$G$425:$G$8425),D1789))</f>
        <v>2001</v>
      </c>
      <c r="F1789">
        <f t="shared" si="222"/>
        <v>0</v>
      </c>
      <c r="G1789">
        <f>Weighting!$H$13</f>
        <v>0</v>
      </c>
      <c r="H1789">
        <f t="array" ref="H1789">FREQUENCY(IF('Data Transformation'!$B$4:$B$8425=B1779,'Data Transformation'!$G$4:$G$8425),'Bin Analysis'!$B1789)</f>
        <v>2073</v>
      </c>
      <c r="I1789">
        <f t="shared" si="223"/>
        <v>0</v>
      </c>
      <c r="J1789">
        <f t="shared" si="224"/>
        <v>0</v>
      </c>
      <c r="K1789">
        <f>J1789*Weighting!$W$13</f>
        <v>0</v>
      </c>
      <c r="M1789" s="14"/>
    </row>
    <row r="1790" spans="1:25" x14ac:dyDescent="0.25">
      <c r="A1790" s="32" t="str">
        <f>IF(Weighting!$P$14&gt;0,B1790,"")</f>
        <v/>
      </c>
      <c r="B1790" t="e">
        <f>Weighting!$C$14</f>
        <v>#DIV/0!</v>
      </c>
      <c r="C1790" t="e">
        <f>Weighting!$F$14</f>
        <v>#NUM!</v>
      </c>
      <c r="D1790" t="e">
        <f>IF(C1790=1,'Data Transformation'!$G$3+0.5*'Data Transformation'!$W$25,IF(C1791=1,D1791-'Data Transformation'!$W$25,FALSE))</f>
        <v>#NUM!</v>
      </c>
      <c r="E1790">
        <f t="array" ref="E1790">IF(ISLOGICAL(D1790),"",FREQUENCY(IF('Data Transformation'!$B$425:$B$8425='Bin Analysis'!$B1779,'Data Transformation'!$G$425:$G$8425),D1790))</f>
        <v>2001</v>
      </c>
      <c r="F1790">
        <f t="shared" si="222"/>
        <v>0</v>
      </c>
      <c r="G1790">
        <f>Weighting!$H$14</f>
        <v>0</v>
      </c>
      <c r="H1790">
        <f t="array" ref="H1790">FREQUENCY(IF('Data Transformation'!$B$4:$B$8425=B1779,'Data Transformation'!$G$4:$G$8425),'Bin Analysis'!$B1790)</f>
        <v>2073</v>
      </c>
      <c r="I1790">
        <f t="shared" si="223"/>
        <v>0</v>
      </c>
      <c r="J1790">
        <f t="shared" si="224"/>
        <v>0</v>
      </c>
      <c r="K1790">
        <f>J1790*Weighting!$W$14</f>
        <v>0</v>
      </c>
      <c r="M1790" s="14"/>
    </row>
    <row r="1791" spans="1:25" x14ac:dyDescent="0.25">
      <c r="A1791" s="32" t="str">
        <f>IF(Weighting!$P$15&gt;0,B1791,"")</f>
        <v/>
      </c>
      <c r="B1791" t="e">
        <f>Weighting!$C$15</f>
        <v>#DIV/0!</v>
      </c>
      <c r="C1791" t="e">
        <f>Weighting!$F$15</f>
        <v>#NUM!</v>
      </c>
      <c r="D1791" t="e">
        <f>IF(C1791=1,'Data Transformation'!$G$3+0.5*'Data Transformation'!$W$25,IF(C1792=1,D1792-'Data Transformation'!$W$25,FALSE))</f>
        <v>#NUM!</v>
      </c>
      <c r="E1791">
        <f t="array" ref="E1791">IF(ISLOGICAL(D1791),"",FREQUENCY(IF('Data Transformation'!$B$425:$B$8425='Bin Analysis'!$B1779,'Data Transformation'!$G$425:$G$8425),D1791))</f>
        <v>2001</v>
      </c>
      <c r="F1791">
        <f t="shared" si="222"/>
        <v>0</v>
      </c>
      <c r="G1791">
        <f>Weighting!$H$15</f>
        <v>0</v>
      </c>
      <c r="H1791">
        <f t="array" ref="H1791">FREQUENCY(IF('Data Transformation'!$B$4:$B$8425=B1779,'Data Transformation'!$G$4:$G$8425),'Bin Analysis'!$B1791)</f>
        <v>2073</v>
      </c>
      <c r="I1791">
        <f t="shared" si="223"/>
        <v>0</v>
      </c>
      <c r="J1791">
        <f t="shared" si="224"/>
        <v>0</v>
      </c>
      <c r="K1791">
        <f>J1791*Weighting!$W$15</f>
        <v>0</v>
      </c>
      <c r="M1791" s="14"/>
    </row>
    <row r="1792" spans="1:25" x14ac:dyDescent="0.25">
      <c r="A1792" s="32" t="str">
        <f>IF(Weighting!$P$16&gt;0,B1792,"")</f>
        <v/>
      </c>
      <c r="B1792" t="e">
        <f>Weighting!$C$16</f>
        <v>#DIV/0!</v>
      </c>
      <c r="C1792" t="e">
        <f>Weighting!$F$16</f>
        <v>#NUM!</v>
      </c>
      <c r="D1792" t="e">
        <f>IF(C1792=1,'Data Transformation'!$G$3+0.5*'Data Transformation'!$W$25,IF(C1793=1,D1793-'Data Transformation'!$W$25,FALSE))</f>
        <v>#NUM!</v>
      </c>
      <c r="E1792">
        <f t="array" ref="E1792">IF(ISLOGICAL(D1792),"",FREQUENCY(IF('Data Transformation'!$B$425:$B$8425='Bin Analysis'!$B1779,'Data Transformation'!$G$425:$G$8425),D1792))</f>
        <v>2001</v>
      </c>
      <c r="F1792">
        <f t="shared" si="222"/>
        <v>0</v>
      </c>
      <c r="G1792">
        <f>Weighting!$H$16</f>
        <v>0</v>
      </c>
      <c r="H1792">
        <f t="array" ref="H1792">FREQUENCY(IF('Data Transformation'!$B$4:$B$8425=B1779,'Data Transformation'!$G$4:$G$8425),'Bin Analysis'!$B1792)</f>
        <v>2073</v>
      </c>
      <c r="I1792">
        <f t="shared" si="223"/>
        <v>0</v>
      </c>
      <c r="J1792">
        <f t="shared" si="224"/>
        <v>0</v>
      </c>
      <c r="K1792">
        <f>J1792*Weighting!$W$16</f>
        <v>0</v>
      </c>
      <c r="M1792" s="14"/>
    </row>
    <row r="1793" spans="1:25" x14ac:dyDescent="0.25">
      <c r="A1793" s="32" t="str">
        <f>IF(Weighting!$P$17&gt;0,B1793,"")</f>
        <v/>
      </c>
      <c r="B1793" t="e">
        <f>Weighting!$C$17</f>
        <v>#DIV/0!</v>
      </c>
      <c r="C1793" t="e">
        <f>Weighting!$F$17</f>
        <v>#NUM!</v>
      </c>
      <c r="D1793" t="e">
        <f>IF(C1793=1,'Data Transformation'!$G$3+0.5*'Data Transformation'!$W$25,IF(C1794=1,D1794-'Data Transformation'!$W$25,FALSE))</f>
        <v>#NUM!</v>
      </c>
      <c r="E1793">
        <f t="array" ref="E1793">IF(ISLOGICAL(D1793),"",FREQUENCY(IF('Data Transformation'!$B$425:$B$8425='Bin Analysis'!$B1779,'Data Transformation'!$G$425:$G$8425),D1793))</f>
        <v>2001</v>
      </c>
      <c r="F1793">
        <f t="shared" si="222"/>
        <v>0</v>
      </c>
      <c r="G1793">
        <f>Weighting!$H$17</f>
        <v>0</v>
      </c>
      <c r="H1793">
        <f t="array" ref="H1793">FREQUENCY(IF('Data Transformation'!$B$4:$B$8425=B1779,'Data Transformation'!$G$4:$G$8425),'Bin Analysis'!$B1793)</f>
        <v>2073</v>
      </c>
      <c r="I1793">
        <f t="shared" si="223"/>
        <v>0</v>
      </c>
      <c r="J1793">
        <f t="shared" si="224"/>
        <v>0</v>
      </c>
      <c r="K1793">
        <f>J1793*Weighting!$W$17</f>
        <v>0</v>
      </c>
      <c r="M1793" s="14"/>
    </row>
    <row r="1794" spans="1:25" x14ac:dyDescent="0.25">
      <c r="A1794" s="32" t="str">
        <f>IF(Weighting!$P$18&gt;0,B1794,"")</f>
        <v/>
      </c>
      <c r="B1794" t="e">
        <f>Weighting!$C$18</f>
        <v>#DIV/0!</v>
      </c>
      <c r="C1794" t="e">
        <f>Weighting!$F$18</f>
        <v>#NUM!</v>
      </c>
      <c r="D1794" t="e">
        <f>IF(C1794=1,'Data Transformation'!$G$3+0.5*'Data Transformation'!$W$25,IF(C1795=1,D1795-'Data Transformation'!$W$25,FALSE))</f>
        <v>#NUM!</v>
      </c>
      <c r="E1794">
        <f t="array" ref="E1794">IF(ISLOGICAL(D1794),"",FREQUENCY(IF('Data Transformation'!$B$425:$B$8425='Bin Analysis'!$B1779,'Data Transformation'!$G$425:$G$8425),D1794))</f>
        <v>2001</v>
      </c>
      <c r="F1794">
        <f t="shared" si="222"/>
        <v>0</v>
      </c>
      <c r="G1794">
        <f>Weighting!$H$18</f>
        <v>0</v>
      </c>
      <c r="H1794">
        <f t="array" ref="H1794">FREQUENCY(IF('Data Transformation'!$B$4:$B$8425=B1779,'Data Transformation'!$G$4:$G$8425),'Bin Analysis'!$B1794)</f>
        <v>2073</v>
      </c>
      <c r="I1794">
        <f t="shared" si="223"/>
        <v>0</v>
      </c>
      <c r="J1794">
        <f t="shared" si="224"/>
        <v>0</v>
      </c>
      <c r="K1794">
        <f>J1794*Weighting!$W$18</f>
        <v>0</v>
      </c>
      <c r="M1794" s="14"/>
    </row>
    <row r="1795" spans="1:25" x14ac:dyDescent="0.25">
      <c r="A1795" s="32" t="str">
        <f>IF(Weighting!$P$19&gt;0,B1795,"")</f>
        <v/>
      </c>
      <c r="B1795" t="e">
        <f>Weighting!$C$19</f>
        <v>#DIV/0!</v>
      </c>
      <c r="C1795" t="e">
        <f>Weighting!$F$19</f>
        <v>#NUM!</v>
      </c>
      <c r="D1795" t="e">
        <f>IF(C1795=1,'Data Transformation'!$G$3+0.5*'Data Transformation'!$W$25,IF(C1796=1,D1796-'Data Transformation'!$W$25,FALSE))</f>
        <v>#NUM!</v>
      </c>
      <c r="E1795">
        <f t="array" ref="E1795">IF(ISLOGICAL(D1795),"",FREQUENCY(IF('Data Transformation'!$B$425:$B$8425='Bin Analysis'!$B1779,'Data Transformation'!$G$425:$G$8425),D1795))</f>
        <v>2001</v>
      </c>
      <c r="F1795">
        <f t="shared" si="222"/>
        <v>0</v>
      </c>
      <c r="G1795">
        <f>Weighting!$H$19</f>
        <v>0</v>
      </c>
      <c r="H1795">
        <f t="array" ref="H1795">FREQUENCY(IF('Data Transformation'!$B$4:$B$8425=B1779,'Data Transformation'!$G$4:$G$8425),'Bin Analysis'!$B1795)</f>
        <v>2073</v>
      </c>
      <c r="I1795">
        <f t="shared" si="223"/>
        <v>0</v>
      </c>
      <c r="J1795">
        <f t="shared" si="224"/>
        <v>0</v>
      </c>
      <c r="K1795">
        <f>J1795*Weighting!$W$19</f>
        <v>0</v>
      </c>
      <c r="M1795" s="14"/>
    </row>
    <row r="1796" spans="1:25" x14ac:dyDescent="0.25">
      <c r="A1796" s="32" t="str">
        <f>IF(Weighting!$P$20&gt;0,B1796,"")</f>
        <v/>
      </c>
      <c r="B1796" t="e">
        <f>Weighting!$C$20</f>
        <v>#DIV/0!</v>
      </c>
      <c r="C1796" t="e">
        <f>Weighting!$F$20</f>
        <v>#NUM!</v>
      </c>
      <c r="D1796" t="e">
        <f>IF(C1796=1,'Data Transformation'!$G$3+0.5*'Data Transformation'!$W$25,IF(C1797=1,D1797-'Data Transformation'!$W$25,FALSE))</f>
        <v>#NUM!</v>
      </c>
      <c r="E1796">
        <f t="array" ref="E1796">IF(ISLOGICAL(D1796),"",FREQUENCY(IF('Data Transformation'!$B$425:$B$8425='Bin Analysis'!$B1779,'Data Transformation'!$G$425:$G$8425),D1796))</f>
        <v>2001</v>
      </c>
      <c r="F1796">
        <f t="shared" si="222"/>
        <v>0</v>
      </c>
      <c r="G1796">
        <f>Weighting!$H$20</f>
        <v>0</v>
      </c>
      <c r="H1796">
        <f t="array" ref="H1796">FREQUENCY(IF('Data Transformation'!$B$4:$B$8425=B1779,'Data Transformation'!$G$4:$G$8425),'Bin Analysis'!$B1796)</f>
        <v>2073</v>
      </c>
      <c r="I1796">
        <f t="shared" si="223"/>
        <v>0</v>
      </c>
      <c r="J1796">
        <f t="shared" si="224"/>
        <v>0</v>
      </c>
      <c r="K1796">
        <f>J1796*Weighting!$W$20</f>
        <v>0</v>
      </c>
      <c r="M1796" s="14"/>
    </row>
    <row r="1797" spans="1:25" x14ac:dyDescent="0.25">
      <c r="A1797" s="32" t="str">
        <f>IF(Weighting!$P$21&gt;0,B1797,"")</f>
        <v/>
      </c>
      <c r="B1797" t="e">
        <f>Weighting!$C$21</f>
        <v>#DIV/0!</v>
      </c>
      <c r="C1797" t="e">
        <f>Weighting!$F$21</f>
        <v>#NUM!</v>
      </c>
      <c r="D1797" t="e">
        <f>IF(C1797=1,'Data Transformation'!$G$3+0.5*'Data Transformation'!$W$25,IF(C1798=1,D1798-'Data Transformation'!$W$25,FALSE))</f>
        <v>#NUM!</v>
      </c>
      <c r="E1797">
        <f t="array" ref="E1797">IF(ISLOGICAL(D1797),"",FREQUENCY(IF('Data Transformation'!$B$425:$B$8425='Bin Analysis'!$B1779,'Data Transformation'!$G$425:$G$8425),D1797))</f>
        <v>2001</v>
      </c>
      <c r="F1797">
        <f t="shared" si="222"/>
        <v>0</v>
      </c>
      <c r="G1797">
        <f>Weighting!$H$21</f>
        <v>0</v>
      </c>
      <c r="H1797">
        <f t="array" ref="H1797">FREQUENCY(IF('Data Transformation'!$B$4:$B$8425=B1779,'Data Transformation'!$G$4:$G$8425),'Bin Analysis'!$B1797)</f>
        <v>2073</v>
      </c>
      <c r="I1797">
        <f t="shared" si="223"/>
        <v>0</v>
      </c>
      <c r="J1797">
        <f t="shared" si="224"/>
        <v>0</v>
      </c>
      <c r="K1797">
        <f>J1797*Weighting!$W$21</f>
        <v>0</v>
      </c>
      <c r="M1797" s="14"/>
    </row>
    <row r="1798" spans="1:25" x14ac:dyDescent="0.25">
      <c r="A1798" s="32" t="str">
        <f>IF(Weighting!$P$22&gt;0,B1798,"")</f>
        <v/>
      </c>
      <c r="B1798" t="e">
        <f>Weighting!$C$22</f>
        <v>#DIV/0!</v>
      </c>
      <c r="C1798" t="e">
        <f>Weighting!$F$22</f>
        <v>#NUM!</v>
      </c>
      <c r="D1798" t="e">
        <f>IF(C1798=1,'Data Transformation'!$G$3+0.5*'Data Transformation'!$W$25,IF(C1799=1,D1799-'Data Transformation'!$W$25,FALSE))</f>
        <v>#NUM!</v>
      </c>
      <c r="E1798">
        <f t="array" ref="E1798">IF(ISLOGICAL(D1798),"",FREQUENCY(IF('Data Transformation'!$B$425:$B$8425='Bin Analysis'!$B1779,'Data Transformation'!$G$425:$G$8425),D1798))</f>
        <v>2001</v>
      </c>
      <c r="F1798">
        <f t="shared" si="222"/>
        <v>0</v>
      </c>
      <c r="G1798">
        <f>Weighting!$H$22</f>
        <v>0</v>
      </c>
      <c r="H1798">
        <f t="array" ref="H1798">FREQUENCY(IF('Data Transformation'!$B$4:$B$8425=B1779,'Data Transformation'!$G$4:$G$8425),'Bin Analysis'!$B1798)</f>
        <v>2073</v>
      </c>
      <c r="I1798">
        <f t="shared" si="223"/>
        <v>0</v>
      </c>
      <c r="J1798">
        <f t="shared" si="224"/>
        <v>0</v>
      </c>
      <c r="K1798">
        <f>J1798*Weighting!$W$22</f>
        <v>0</v>
      </c>
      <c r="M1798" s="14"/>
    </row>
    <row r="1799" spans="1:25" x14ac:dyDescent="0.25">
      <c r="A1799" s="32" t="str">
        <f>IF(Weighting!$P$23&gt;0,B1799,"")</f>
        <v/>
      </c>
      <c r="B1799" t="e">
        <f>Weighting!$C$23</f>
        <v>#DIV/0!</v>
      </c>
      <c r="C1799" t="e">
        <f>Weighting!$F$23</f>
        <v>#NUM!</v>
      </c>
      <c r="D1799" t="e">
        <f>IF(C1799=1,'Data Transformation'!$G$3+0.5*'Data Transformation'!$W$25,IF(C1800=1,D1800-'Data Transformation'!$W$25,FALSE))</f>
        <v>#NUM!</v>
      </c>
      <c r="E1799">
        <f t="array" ref="E1799">IF(ISLOGICAL(D1799),"",FREQUENCY(IF('Data Transformation'!$B$425:$B$8425='Bin Analysis'!$B1779,'Data Transformation'!$G$425:$G$8425),D1799))</f>
        <v>2001</v>
      </c>
      <c r="F1799">
        <f t="shared" si="222"/>
        <v>0</v>
      </c>
      <c r="G1799">
        <f>Weighting!$H$23</f>
        <v>0</v>
      </c>
      <c r="H1799">
        <f t="array" ref="H1799">FREQUENCY(IF('Data Transformation'!$B$4:$B$8425=B1779,'Data Transformation'!$G$4:$G$8425),'Bin Analysis'!$B1799)</f>
        <v>2073</v>
      </c>
      <c r="I1799">
        <f t="shared" si="223"/>
        <v>0</v>
      </c>
      <c r="J1799">
        <f t="shared" si="224"/>
        <v>0</v>
      </c>
      <c r="K1799">
        <f>J1799*Weighting!$W$23</f>
        <v>0</v>
      </c>
      <c r="M1799" s="14"/>
    </row>
    <row r="1800" spans="1:25" x14ac:dyDescent="0.25">
      <c r="A1800" s="32" t="str">
        <f>IF(Weighting!$P$24&gt;0,B1800,"")</f>
        <v/>
      </c>
      <c r="B1800" t="e">
        <f>Weighting!$C$24</f>
        <v>#DIV/0!</v>
      </c>
      <c r="C1800" t="e">
        <f>Weighting!$F$24</f>
        <v>#NUM!</v>
      </c>
      <c r="D1800" t="e">
        <f>IF(C1800=1,'Data Transformation'!$G$3+0.5*'Data Transformation'!$W$25,IF(C1801=1,D1801-'Data Transformation'!$W$25,FALSE))</f>
        <v>#NUM!</v>
      </c>
      <c r="E1800">
        <f t="array" ref="E1800">IF(ISLOGICAL(D1800),"",FREQUENCY(IF('Data Transformation'!$B$425:$B$8425='Bin Analysis'!$B1779,'Data Transformation'!$G$425:$G$8425),D1800))</f>
        <v>2001</v>
      </c>
      <c r="F1800">
        <f t="shared" si="222"/>
        <v>0</v>
      </c>
      <c r="G1800">
        <f>Weighting!$H$24</f>
        <v>0</v>
      </c>
      <c r="H1800">
        <f t="array" ref="H1800">FREQUENCY(IF('Data Transformation'!$B$4:$B$8425=B1779,'Data Transformation'!$G$4:$G$8425),'Bin Analysis'!$B1800)</f>
        <v>2073</v>
      </c>
      <c r="I1800">
        <f t="shared" si="223"/>
        <v>0</v>
      </c>
      <c r="J1800">
        <f t="shared" si="224"/>
        <v>0</v>
      </c>
      <c r="K1800">
        <f>J1800*Weighting!$W$24</f>
        <v>0</v>
      </c>
      <c r="M1800" s="14"/>
    </row>
    <row r="1801" spans="1:25" x14ac:dyDescent="0.25">
      <c r="A1801" s="32" t="str">
        <f>IF(Weighting!$P$25&gt;0,B1801,"")</f>
        <v/>
      </c>
      <c r="B1801" t="e">
        <f>Weighting!$C$25</f>
        <v>#DIV/0!</v>
      </c>
      <c r="C1801" t="e">
        <f>Weighting!$F$25</f>
        <v>#NUM!</v>
      </c>
      <c r="D1801" t="e">
        <f>IF(C1801=1,'Data Transformation'!$G$3+0.5*'Data Transformation'!$W$25,IF(C1802=1,D1802-'Data Transformation'!$W$25,FALSE))</f>
        <v>#NUM!</v>
      </c>
      <c r="E1801">
        <f t="array" ref="E1801">IF(ISLOGICAL(D1801),"",FREQUENCY(IF('Data Transformation'!$B$425:$B$8425='Bin Analysis'!$B1779,'Data Transformation'!$G$425:$G$8425),D1801))</f>
        <v>2001</v>
      </c>
      <c r="F1801">
        <f t="shared" si="222"/>
        <v>0</v>
      </c>
      <c r="G1801">
        <f>Weighting!$H$25</f>
        <v>0</v>
      </c>
      <c r="H1801">
        <f t="array" ref="H1801">FREQUENCY(IF('Data Transformation'!$B$4:$B$8425=B1779,'Data Transformation'!$G$4:$G$8425),'Bin Analysis'!$B1801)</f>
        <v>2073</v>
      </c>
      <c r="I1801">
        <f t="shared" si="223"/>
        <v>0</v>
      </c>
      <c r="J1801">
        <f t="shared" si="224"/>
        <v>0</v>
      </c>
      <c r="K1801">
        <f>J1801*Weighting!$W$25</f>
        <v>0</v>
      </c>
      <c r="M1801" s="14"/>
    </row>
    <row r="1802" spans="1:25" x14ac:dyDescent="0.25">
      <c r="N1802" s="57"/>
      <c r="O1802"/>
      <c r="P1802"/>
      <c r="Q1802"/>
      <c r="R1802"/>
    </row>
    <row r="1803" spans="1:25" ht="23.25" x14ac:dyDescent="0.35">
      <c r="A1803" s="21" t="s">
        <v>0</v>
      </c>
      <c r="B1803" s="21" t="str">
        <f>IFERROR(VLOOKUP(C1803,'Data Transformation'!$L$6:$M$426,2,FALSE),"")</f>
        <v/>
      </c>
      <c r="C1803" s="21">
        <f>C1779+1</f>
        <v>75</v>
      </c>
      <c r="D1803" s="21"/>
      <c r="E1803" s="21"/>
      <c r="F1803" s="21"/>
      <c r="G1803" s="21"/>
      <c r="H1803" s="22"/>
      <c r="I1803" s="22"/>
      <c r="J1803" s="22"/>
      <c r="K1803" s="21"/>
      <c r="L1803" s="21" t="str">
        <f>B1803</f>
        <v/>
      </c>
      <c r="M1803" s="23" t="e">
        <f>INDEX('Data Transformation'!$O$4:$O$424,MATCH($B1803,'Data Transformation'!$M$4:$M$424,0),MATCH($M$2,'Data Transformation'!$O$3,0))</f>
        <v>#N/A</v>
      </c>
      <c r="N1803" s="27" t="e">
        <f>IF('Input and Summary Results'!$J$16="minimum",'Bin Analysis'!X1804/(M1803-1),'Bin Analysis'!Y1803/('Bin Analysis'!M1803-1))</f>
        <v>#N/A</v>
      </c>
      <c r="O1803" s="27" t="e">
        <f>IF(M1803=FALSE,NA(),(VLOOKUP(1,C1806:K1825,4,FALSE))/(M1803-1))</f>
        <v>#N/A</v>
      </c>
      <c r="P1803" s="27" t="e">
        <f>IF(M1803=FALSE,NA(),SUM(J1806:J1825)/Weighting!$S$5)</f>
        <v>#N/A</v>
      </c>
      <c r="Q1803" s="27" t="e">
        <f>IF(M1803=FALSE,NA(),SUM(K1806:K1825)/Weighting!$S$6)</f>
        <v>#N/A</v>
      </c>
      <c r="R1803" s="27" t="e">
        <f>IF(M1803=FALSE,NA(),(VLOOKUP(1,G1806:K1825,3,FALSE))/(M1803-1))</f>
        <v>#N/A</v>
      </c>
      <c r="S1803" s="22" t="e">
        <f>IF(M1803=FALSE,NA(),IF(SUM(J1806:J1825)=2,"yes","no"))</f>
        <v>#N/A</v>
      </c>
      <c r="X1803" s="2" cm="2">
        <f t="array" ref="X1803:X1804">FREQUENCY(IF('Data Transformation'!$B$425:$B$6424='Bin Analysis'!L1803,'Data Transformation'!$G$425:$G$6424),'Data Transformation'!$U$11)</f>
        <v>0</v>
      </c>
      <c r="Y1803" s="2" cm="2">
        <f t="array" ref="Y1803:Y1804">FREQUENCY(IF('Data Transformation'!$B$425:$B$6424='Bin Analysis'!L1803,'Data Transformation'!$G$425:$G$6424),'Data Transformation'!$U$12)</f>
        <v>0</v>
      </c>
    </row>
    <row r="1804" spans="1:25" x14ac:dyDescent="0.25">
      <c r="A1804" s="14" t="s">
        <v>67</v>
      </c>
      <c r="B1804" t="s">
        <v>47</v>
      </c>
      <c r="C1804" t="s">
        <v>5</v>
      </c>
      <c r="D1804" t="s">
        <v>100</v>
      </c>
      <c r="E1804" t="s">
        <v>101</v>
      </c>
      <c r="F1804" t="s">
        <v>102</v>
      </c>
      <c r="G1804" t="s">
        <v>70</v>
      </c>
      <c r="H1804" t="s">
        <v>31</v>
      </c>
      <c r="I1804" t="s">
        <v>32</v>
      </c>
      <c r="J1804" t="s">
        <v>46</v>
      </c>
      <c r="K1804" s="14" t="s">
        <v>45</v>
      </c>
      <c r="M1804" s="14"/>
      <c r="X1804" s="2">
        <v>0</v>
      </c>
      <c r="Y1804" s="2">
        <v>0</v>
      </c>
    </row>
    <row r="1805" spans="1:25" x14ac:dyDescent="0.25">
      <c r="A1805" s="32"/>
      <c r="D1805" t="e">
        <f>IF(C1805=1,'Data Transformation'!$G$3+0.5*'Data Transformation'!$W$25,IF(C1806=1,D1806-'Data Transformation'!$W$25,FALSE))</f>
        <v>#NUM!</v>
      </c>
      <c r="E1805">
        <f t="array" ref="E1805">IF(ISLOGICAL(D1805),"",FREQUENCY(IF('Data Transformation'!$B$425:$B$8425='Bin Analysis'!$B1803,'Data Transformation'!$G$425:$G$8425),D1805))</f>
        <v>2001</v>
      </c>
      <c r="F1805" t="e">
        <f>IF(ISLOGICAL(D1805),"",E1805-E1804)</f>
        <v>#VALUE!</v>
      </c>
      <c r="M1805" s="14"/>
    </row>
    <row r="1806" spans="1:25" x14ac:dyDescent="0.25">
      <c r="A1806" s="32" t="e">
        <f>IF(Weighting!$P$6&gt;0,B1806,"")</f>
        <v>#NUM!</v>
      </c>
      <c r="B1806" t="e">
        <f>Weighting!$C$6</f>
        <v>#DIV/0!</v>
      </c>
      <c r="C1806" t="e">
        <f>Weighting!$F$6</f>
        <v>#NUM!</v>
      </c>
      <c r="D1806" t="e">
        <f>IF(C1806=1,'Data Transformation'!$G$3+0.5*'Data Transformation'!$W$25,IF(C1807=1,D1807-'Data Transformation'!$W$25,FALSE))</f>
        <v>#NUM!</v>
      </c>
      <c r="E1806">
        <f t="array" ref="E1806">IF(ISLOGICAL(D1806),"",FREQUENCY(IF('Data Transformation'!$B$425:$B$8425='Bin Analysis'!$B1803,'Data Transformation'!$G$425:$G$8425),D1806))</f>
        <v>2001</v>
      </c>
      <c r="F1806">
        <f>IF(ISLOGICAL(D1806),"",E1806-E1805)</f>
        <v>0</v>
      </c>
      <c r="G1806">
        <f>Weighting!$H$6</f>
        <v>1</v>
      </c>
      <c r="H1806">
        <f t="array" ref="H1806">FREQUENCY(IF('Data Transformation'!$B$4:$B$8425=B1803,'Data Transformation'!$G$4:$G$8425),'Bin Analysis'!$B1806)</f>
        <v>2073</v>
      </c>
      <c r="I1806">
        <f>H1806-H1805</f>
        <v>2073</v>
      </c>
      <c r="J1806">
        <f>IF(I1806=0,0,1)</f>
        <v>1</v>
      </c>
      <c r="K1806" t="e">
        <f>J1806*Weighting!$W$6</f>
        <v>#NUM!</v>
      </c>
      <c r="M1806" s="14"/>
    </row>
    <row r="1807" spans="1:25" x14ac:dyDescent="0.25">
      <c r="A1807" s="32" t="str">
        <f>IF(Weighting!$P$7&gt;0,B1807,"")</f>
        <v/>
      </c>
      <c r="B1807" t="e">
        <f>Weighting!$C$7</f>
        <v>#DIV/0!</v>
      </c>
      <c r="C1807" t="e">
        <f>Weighting!$F$7</f>
        <v>#NUM!</v>
      </c>
      <c r="D1807" t="e">
        <f>IF(C1807=1,'Data Transformation'!$G$3+0.5*'Data Transformation'!$W$25,IF(C1808=1,D1808-'Data Transformation'!$W$25,FALSE))</f>
        <v>#NUM!</v>
      </c>
      <c r="E1807">
        <f t="array" ref="E1807">IF(ISLOGICAL(D1807),"",FREQUENCY(IF('Data Transformation'!$B$425:$B$8425='Bin Analysis'!$B1803,'Data Transformation'!$G$425:$G$8425),D1807))</f>
        <v>2001</v>
      </c>
      <c r="F1807">
        <f t="shared" ref="F1807:F1825" si="225">IF(ISLOGICAL(D1807),"",E1807-E1806)</f>
        <v>0</v>
      </c>
      <c r="G1807">
        <f>Weighting!$H$7</f>
        <v>0</v>
      </c>
      <c r="H1807">
        <f t="array" ref="H1807">FREQUENCY(IF('Data Transformation'!$B$4:$B$8425=B1803,'Data Transformation'!$G$4:$G$8425),'Bin Analysis'!$B1807)</f>
        <v>2073</v>
      </c>
      <c r="I1807">
        <f t="shared" ref="I1807:I1825" si="226">H1807-H1806</f>
        <v>0</v>
      </c>
      <c r="J1807">
        <f>IF(I1807=0,0,1)</f>
        <v>0</v>
      </c>
      <c r="K1807">
        <f>J1807*Weighting!$W$7</f>
        <v>0</v>
      </c>
      <c r="M1807" s="14"/>
    </row>
    <row r="1808" spans="1:25" x14ac:dyDescent="0.25">
      <c r="A1808" s="32" t="str">
        <f>IF(Weighting!$P$8&gt;0,B1808,"")</f>
        <v/>
      </c>
      <c r="B1808" t="e">
        <f>Weighting!$C$8</f>
        <v>#DIV/0!</v>
      </c>
      <c r="C1808" t="e">
        <f>Weighting!$F$8</f>
        <v>#NUM!</v>
      </c>
      <c r="D1808" t="e">
        <f>IF(C1808=1,'Data Transformation'!$G$3+0.5*'Data Transformation'!$W$25,IF(C1809=1,D1809-'Data Transformation'!$W$25,FALSE))</f>
        <v>#NUM!</v>
      </c>
      <c r="E1808">
        <f t="array" ref="E1808">IF(ISLOGICAL(D1808),"",FREQUENCY(IF('Data Transformation'!$B$425:$B$8425='Bin Analysis'!$B1803,'Data Transformation'!$G$425:$G$8425),D1808))</f>
        <v>2001</v>
      </c>
      <c r="F1808">
        <f t="shared" si="225"/>
        <v>0</v>
      </c>
      <c r="G1808">
        <f>Weighting!$H$8</f>
        <v>0</v>
      </c>
      <c r="H1808">
        <f t="array" ref="H1808">FREQUENCY(IF('Data Transformation'!$B$4:$B$8425=B1803,'Data Transformation'!$G$4:$G$8425),'Bin Analysis'!$B1808)</f>
        <v>2073</v>
      </c>
      <c r="I1808">
        <f t="shared" si="226"/>
        <v>0</v>
      </c>
      <c r="J1808">
        <f t="shared" ref="J1808:J1825" si="227">IF(I1808=0,0,1)</f>
        <v>0</v>
      </c>
      <c r="K1808">
        <f>J1808*Weighting!$W$8</f>
        <v>0</v>
      </c>
      <c r="M1808" s="14"/>
    </row>
    <row r="1809" spans="1:13" x14ac:dyDescent="0.25">
      <c r="A1809" s="32" t="str">
        <f>IF(Weighting!$P$9&gt;0,B1809,"")</f>
        <v/>
      </c>
      <c r="B1809" s="50" t="e">
        <f>Weighting!$C$9</f>
        <v>#DIV/0!</v>
      </c>
      <c r="C1809" t="e">
        <f>Weighting!$F$9</f>
        <v>#NUM!</v>
      </c>
      <c r="D1809" t="e">
        <f>IF(C1809=1,'Data Transformation'!$G$3+0.5*'Data Transformation'!$W$25,IF(C1810=1,D1810-'Data Transformation'!$W$25,FALSE))</f>
        <v>#NUM!</v>
      </c>
      <c r="E1809">
        <f t="array" ref="E1809">IF(ISLOGICAL(D1809),"",FREQUENCY(IF('Data Transformation'!$B$425:$B$8425='Bin Analysis'!$B1803,'Data Transformation'!$G$425:$G$8425),D1809))</f>
        <v>2001</v>
      </c>
      <c r="F1809">
        <f t="shared" si="225"/>
        <v>0</v>
      </c>
      <c r="G1809">
        <f>Weighting!$H$9</f>
        <v>0</v>
      </c>
      <c r="H1809">
        <f t="array" ref="H1809">FREQUENCY(IF('Data Transformation'!$B$4:$B$8425=B1803,'Data Transformation'!$G$4:$G$8425),'Bin Analysis'!$B1809)</f>
        <v>2073</v>
      </c>
      <c r="I1809">
        <f t="shared" si="226"/>
        <v>0</v>
      </c>
      <c r="J1809">
        <f t="shared" si="227"/>
        <v>0</v>
      </c>
      <c r="K1809">
        <f>J1809*Weighting!$W$9</f>
        <v>0</v>
      </c>
      <c r="M1809" s="14"/>
    </row>
    <row r="1810" spans="1:13" x14ac:dyDescent="0.25">
      <c r="A1810" s="32" t="str">
        <f>IF(Weighting!$P$10&gt;0,B1810,"")</f>
        <v/>
      </c>
      <c r="B1810" t="e">
        <f>Weighting!$C$10</f>
        <v>#DIV/0!</v>
      </c>
      <c r="C1810" t="e">
        <f>Weighting!$F$10</f>
        <v>#NUM!</v>
      </c>
      <c r="D1810" t="e">
        <f>IF(C1810=1,'Data Transformation'!$G$3+0.5*'Data Transformation'!$W$25,IF(C1811=1,D1811-'Data Transformation'!$W$25,FALSE))</f>
        <v>#NUM!</v>
      </c>
      <c r="E1810">
        <f t="array" ref="E1810">IF(ISLOGICAL(D1810),"",FREQUENCY(IF('Data Transformation'!$B$425:$B$8425='Bin Analysis'!$B1803,'Data Transformation'!$G$425:$G$8425),D1810))</f>
        <v>2001</v>
      </c>
      <c r="F1810">
        <f t="shared" si="225"/>
        <v>0</v>
      </c>
      <c r="G1810">
        <f>Weighting!$H$10</f>
        <v>0</v>
      </c>
      <c r="H1810">
        <f t="array" ref="H1810">FREQUENCY(IF('Data Transformation'!$B$4:$B$8425=B1803,'Data Transformation'!$G$4:$G$8425),'Bin Analysis'!$B1810)</f>
        <v>2073</v>
      </c>
      <c r="I1810">
        <f t="shared" si="226"/>
        <v>0</v>
      </c>
      <c r="J1810">
        <f t="shared" si="227"/>
        <v>0</v>
      </c>
      <c r="K1810">
        <f>J1810*Weighting!$W$10</f>
        <v>0</v>
      </c>
      <c r="M1810" s="14"/>
    </row>
    <row r="1811" spans="1:13" x14ac:dyDescent="0.25">
      <c r="A1811" s="32" t="str">
        <f>IF(Weighting!$P$11&gt;0,B1811,"")</f>
        <v/>
      </c>
      <c r="B1811" t="e">
        <f>Weighting!$C$11</f>
        <v>#DIV/0!</v>
      </c>
      <c r="C1811" t="e">
        <f>Weighting!$F$11</f>
        <v>#NUM!</v>
      </c>
      <c r="D1811" t="e">
        <f>IF(C1811=1,'Data Transformation'!$G$3+0.5*'Data Transformation'!$W$25,IF(C1812=1,D1812-'Data Transformation'!$W$25,FALSE))</f>
        <v>#NUM!</v>
      </c>
      <c r="E1811">
        <f t="array" ref="E1811">IF(ISLOGICAL(D1811),"",FREQUENCY(IF('Data Transformation'!$B$425:$B$8425='Bin Analysis'!$B1803,'Data Transformation'!$G$425:$G$8425),D1811))</f>
        <v>2001</v>
      </c>
      <c r="F1811">
        <f t="shared" si="225"/>
        <v>0</v>
      </c>
      <c r="G1811">
        <f>Weighting!$H$11</f>
        <v>0</v>
      </c>
      <c r="H1811">
        <f t="array" ref="H1811">FREQUENCY(IF('Data Transformation'!$B$4:$B$8425=B1803,'Data Transformation'!$G$4:$G$8425),'Bin Analysis'!$B1811)</f>
        <v>2073</v>
      </c>
      <c r="I1811">
        <f t="shared" si="226"/>
        <v>0</v>
      </c>
      <c r="J1811">
        <f t="shared" si="227"/>
        <v>0</v>
      </c>
      <c r="K1811">
        <f>J1811*Weighting!$W$11</f>
        <v>0</v>
      </c>
      <c r="M1811" s="14"/>
    </row>
    <row r="1812" spans="1:13" x14ac:dyDescent="0.25">
      <c r="A1812" s="32" t="str">
        <f>IF(Weighting!$P$12&gt;0,B1812,"")</f>
        <v/>
      </c>
      <c r="B1812" t="e">
        <f>Weighting!$C$12</f>
        <v>#DIV/0!</v>
      </c>
      <c r="C1812" t="e">
        <f>Weighting!$F$12</f>
        <v>#NUM!</v>
      </c>
      <c r="D1812" t="e">
        <f>IF(C1812=1,'Data Transformation'!$G$3+0.5*'Data Transformation'!$W$25,IF(C1813=1,D1813-'Data Transformation'!$W$25,FALSE))</f>
        <v>#NUM!</v>
      </c>
      <c r="E1812">
        <f t="array" ref="E1812">IF(ISLOGICAL(D1812),"",FREQUENCY(IF('Data Transformation'!$B$425:$B$8425='Bin Analysis'!$B1803,'Data Transformation'!$G$425:$G$8425),D1812))</f>
        <v>2001</v>
      </c>
      <c r="F1812">
        <f t="shared" si="225"/>
        <v>0</v>
      </c>
      <c r="G1812">
        <f>Weighting!$H$12</f>
        <v>0</v>
      </c>
      <c r="H1812">
        <f t="array" ref="H1812">FREQUENCY(IF('Data Transformation'!$B$4:$B$8425=B1803,'Data Transformation'!$G$4:$G$8425),'Bin Analysis'!$B1812)</f>
        <v>2073</v>
      </c>
      <c r="I1812">
        <f t="shared" si="226"/>
        <v>0</v>
      </c>
      <c r="J1812">
        <f t="shared" si="227"/>
        <v>0</v>
      </c>
      <c r="K1812">
        <f>J1812*Weighting!$W$12</f>
        <v>0</v>
      </c>
      <c r="M1812" s="14"/>
    </row>
    <row r="1813" spans="1:13" x14ac:dyDescent="0.25">
      <c r="A1813" s="32" t="str">
        <f>IF(Weighting!$P$13&gt;0,B1813,"")</f>
        <v/>
      </c>
      <c r="B1813" t="e">
        <f>Weighting!$C$13</f>
        <v>#DIV/0!</v>
      </c>
      <c r="C1813" t="e">
        <f>Weighting!$F$13</f>
        <v>#NUM!</v>
      </c>
      <c r="D1813" t="e">
        <f>IF(C1813=1,'Data Transformation'!$G$3+0.5*'Data Transformation'!$W$25,IF(C1814=1,D1814-'Data Transformation'!$W$25,FALSE))</f>
        <v>#NUM!</v>
      </c>
      <c r="E1813">
        <f t="array" ref="E1813">IF(ISLOGICAL(D1813),"",FREQUENCY(IF('Data Transformation'!$B$425:$B$8425='Bin Analysis'!$B1803,'Data Transformation'!$G$425:$G$8425),D1813))</f>
        <v>2001</v>
      </c>
      <c r="F1813">
        <f t="shared" si="225"/>
        <v>0</v>
      </c>
      <c r="G1813">
        <f>Weighting!$H$13</f>
        <v>0</v>
      </c>
      <c r="H1813">
        <f t="array" ref="H1813">FREQUENCY(IF('Data Transformation'!$B$4:$B$8425=B1803,'Data Transformation'!$G$4:$G$8425),'Bin Analysis'!$B1813)</f>
        <v>2073</v>
      </c>
      <c r="I1813">
        <f t="shared" si="226"/>
        <v>0</v>
      </c>
      <c r="J1813">
        <f t="shared" si="227"/>
        <v>0</v>
      </c>
      <c r="K1813">
        <f>J1813*Weighting!$W$13</f>
        <v>0</v>
      </c>
      <c r="M1813" s="14"/>
    </row>
    <row r="1814" spans="1:13" x14ac:dyDescent="0.25">
      <c r="A1814" s="32" t="str">
        <f>IF(Weighting!$P$14&gt;0,B1814,"")</f>
        <v/>
      </c>
      <c r="B1814" t="e">
        <f>Weighting!$C$14</f>
        <v>#DIV/0!</v>
      </c>
      <c r="C1814" t="e">
        <f>Weighting!$F$14</f>
        <v>#NUM!</v>
      </c>
      <c r="D1814" t="e">
        <f>IF(C1814=1,'Data Transformation'!$G$3+0.5*'Data Transformation'!$W$25,IF(C1815=1,D1815-'Data Transformation'!$W$25,FALSE))</f>
        <v>#NUM!</v>
      </c>
      <c r="E1814">
        <f t="array" ref="E1814">IF(ISLOGICAL(D1814),"",FREQUENCY(IF('Data Transformation'!$B$425:$B$8425='Bin Analysis'!$B1803,'Data Transformation'!$G$425:$G$8425),D1814))</f>
        <v>2001</v>
      </c>
      <c r="F1814">
        <f t="shared" si="225"/>
        <v>0</v>
      </c>
      <c r="G1814">
        <f>Weighting!$H$14</f>
        <v>0</v>
      </c>
      <c r="H1814">
        <f t="array" ref="H1814">FREQUENCY(IF('Data Transformation'!$B$4:$B$8425=B1803,'Data Transformation'!$G$4:$G$8425),'Bin Analysis'!$B1814)</f>
        <v>2073</v>
      </c>
      <c r="I1814">
        <f t="shared" si="226"/>
        <v>0</v>
      </c>
      <c r="J1814">
        <f t="shared" si="227"/>
        <v>0</v>
      </c>
      <c r="K1814">
        <f>J1814*Weighting!$W$14</f>
        <v>0</v>
      </c>
      <c r="M1814" s="14"/>
    </row>
    <row r="1815" spans="1:13" x14ac:dyDescent="0.25">
      <c r="A1815" s="32" t="str">
        <f>IF(Weighting!$P$15&gt;0,B1815,"")</f>
        <v/>
      </c>
      <c r="B1815" t="e">
        <f>Weighting!$C$15</f>
        <v>#DIV/0!</v>
      </c>
      <c r="C1815" t="e">
        <f>Weighting!$F$15</f>
        <v>#NUM!</v>
      </c>
      <c r="D1815" t="e">
        <f>IF(C1815=1,'Data Transformation'!$G$3+0.5*'Data Transformation'!$W$25,IF(C1816=1,D1816-'Data Transformation'!$W$25,FALSE))</f>
        <v>#NUM!</v>
      </c>
      <c r="E1815">
        <f t="array" ref="E1815">IF(ISLOGICAL(D1815),"",FREQUENCY(IF('Data Transformation'!$B$425:$B$8425='Bin Analysis'!$B1803,'Data Transformation'!$G$425:$G$8425),D1815))</f>
        <v>2001</v>
      </c>
      <c r="F1815">
        <f t="shared" si="225"/>
        <v>0</v>
      </c>
      <c r="G1815">
        <f>Weighting!$H$15</f>
        <v>0</v>
      </c>
      <c r="H1815">
        <f t="array" ref="H1815">FREQUENCY(IF('Data Transformation'!$B$4:$B$8425=B1803,'Data Transformation'!$G$4:$G$8425),'Bin Analysis'!$B1815)</f>
        <v>2073</v>
      </c>
      <c r="I1815">
        <f t="shared" si="226"/>
        <v>0</v>
      </c>
      <c r="J1815">
        <f t="shared" si="227"/>
        <v>0</v>
      </c>
      <c r="K1815">
        <f>J1815*Weighting!$W$15</f>
        <v>0</v>
      </c>
      <c r="M1815" s="14"/>
    </row>
    <row r="1816" spans="1:13" x14ac:dyDescent="0.25">
      <c r="A1816" s="32" t="str">
        <f>IF(Weighting!$P$16&gt;0,B1816,"")</f>
        <v/>
      </c>
      <c r="B1816" t="e">
        <f>Weighting!$C$16</f>
        <v>#DIV/0!</v>
      </c>
      <c r="C1816" t="e">
        <f>Weighting!$F$16</f>
        <v>#NUM!</v>
      </c>
      <c r="D1816" t="e">
        <f>IF(C1816=1,'Data Transformation'!$G$3+0.5*'Data Transformation'!$W$25,IF(C1817=1,D1817-'Data Transformation'!$W$25,FALSE))</f>
        <v>#NUM!</v>
      </c>
      <c r="E1816">
        <f t="array" ref="E1816">IF(ISLOGICAL(D1816),"",FREQUENCY(IF('Data Transformation'!$B$425:$B$8425='Bin Analysis'!$B1803,'Data Transformation'!$G$425:$G$8425),D1816))</f>
        <v>2001</v>
      </c>
      <c r="F1816">
        <f t="shared" si="225"/>
        <v>0</v>
      </c>
      <c r="G1816">
        <f>Weighting!$H$16</f>
        <v>0</v>
      </c>
      <c r="H1816">
        <f t="array" ref="H1816">FREQUENCY(IF('Data Transformation'!$B$4:$B$8425=B1803,'Data Transformation'!$G$4:$G$8425),'Bin Analysis'!$B1816)</f>
        <v>2073</v>
      </c>
      <c r="I1816">
        <f t="shared" si="226"/>
        <v>0</v>
      </c>
      <c r="J1816">
        <f t="shared" si="227"/>
        <v>0</v>
      </c>
      <c r="K1816">
        <f>J1816*Weighting!$W$16</f>
        <v>0</v>
      </c>
      <c r="M1816" s="14"/>
    </row>
    <row r="1817" spans="1:13" x14ac:dyDescent="0.25">
      <c r="A1817" s="32" t="str">
        <f>IF(Weighting!$P$17&gt;0,B1817,"")</f>
        <v/>
      </c>
      <c r="B1817" t="e">
        <f>Weighting!$C$17</f>
        <v>#DIV/0!</v>
      </c>
      <c r="C1817" t="e">
        <f>Weighting!$F$17</f>
        <v>#NUM!</v>
      </c>
      <c r="D1817" t="e">
        <f>IF(C1817=1,'Data Transformation'!$G$3+0.5*'Data Transformation'!$W$25,IF(C1818=1,D1818-'Data Transformation'!$W$25,FALSE))</f>
        <v>#NUM!</v>
      </c>
      <c r="E1817">
        <f t="array" ref="E1817">IF(ISLOGICAL(D1817),"",FREQUENCY(IF('Data Transformation'!$B$425:$B$8425='Bin Analysis'!$B1803,'Data Transformation'!$G$425:$G$8425),D1817))</f>
        <v>2001</v>
      </c>
      <c r="F1817">
        <f t="shared" si="225"/>
        <v>0</v>
      </c>
      <c r="G1817">
        <f>Weighting!$H$17</f>
        <v>0</v>
      </c>
      <c r="H1817">
        <f t="array" ref="H1817">FREQUENCY(IF('Data Transformation'!$B$4:$B$8425=B1803,'Data Transformation'!$G$4:$G$8425),'Bin Analysis'!$B1817)</f>
        <v>2073</v>
      </c>
      <c r="I1817">
        <f t="shared" si="226"/>
        <v>0</v>
      </c>
      <c r="J1817">
        <f t="shared" si="227"/>
        <v>0</v>
      </c>
      <c r="K1817">
        <f>J1817*Weighting!$W$17</f>
        <v>0</v>
      </c>
      <c r="M1817" s="14"/>
    </row>
    <row r="1818" spans="1:13" x14ac:dyDescent="0.25">
      <c r="A1818" s="32" t="str">
        <f>IF(Weighting!$P$18&gt;0,B1818,"")</f>
        <v/>
      </c>
      <c r="B1818" t="e">
        <f>Weighting!$C$18</f>
        <v>#DIV/0!</v>
      </c>
      <c r="C1818" t="e">
        <f>Weighting!$F$18</f>
        <v>#NUM!</v>
      </c>
      <c r="D1818" t="e">
        <f>IF(C1818=1,'Data Transformation'!$G$3+0.5*'Data Transformation'!$W$25,IF(C1819=1,D1819-'Data Transformation'!$W$25,FALSE))</f>
        <v>#NUM!</v>
      </c>
      <c r="E1818">
        <f t="array" ref="E1818">IF(ISLOGICAL(D1818),"",FREQUENCY(IF('Data Transformation'!$B$425:$B$8425='Bin Analysis'!$B1803,'Data Transformation'!$G$425:$G$8425),D1818))</f>
        <v>2001</v>
      </c>
      <c r="F1818">
        <f t="shared" si="225"/>
        <v>0</v>
      </c>
      <c r="G1818">
        <f>Weighting!$H$18</f>
        <v>0</v>
      </c>
      <c r="H1818">
        <f t="array" ref="H1818">FREQUENCY(IF('Data Transformation'!$B$4:$B$8425=B1803,'Data Transformation'!$G$4:$G$8425),'Bin Analysis'!$B1818)</f>
        <v>2073</v>
      </c>
      <c r="I1818">
        <f t="shared" si="226"/>
        <v>0</v>
      </c>
      <c r="J1818">
        <f t="shared" si="227"/>
        <v>0</v>
      </c>
      <c r="K1818">
        <f>J1818*Weighting!$W$18</f>
        <v>0</v>
      </c>
      <c r="M1818" s="14"/>
    </row>
    <row r="1819" spans="1:13" x14ac:dyDescent="0.25">
      <c r="A1819" s="32" t="str">
        <f>IF(Weighting!$P$19&gt;0,B1819,"")</f>
        <v/>
      </c>
      <c r="B1819" t="e">
        <f>Weighting!$C$19</f>
        <v>#DIV/0!</v>
      </c>
      <c r="C1819" t="e">
        <f>Weighting!$F$19</f>
        <v>#NUM!</v>
      </c>
      <c r="D1819" t="e">
        <f>IF(C1819=1,'Data Transformation'!$G$3+0.5*'Data Transformation'!$W$25,IF(C1820=1,D1820-'Data Transformation'!$W$25,FALSE))</f>
        <v>#NUM!</v>
      </c>
      <c r="E1819">
        <f t="array" ref="E1819">IF(ISLOGICAL(D1819),"",FREQUENCY(IF('Data Transformation'!$B$425:$B$8425='Bin Analysis'!$B1803,'Data Transformation'!$G$425:$G$8425),D1819))</f>
        <v>2001</v>
      </c>
      <c r="F1819">
        <f t="shared" si="225"/>
        <v>0</v>
      </c>
      <c r="G1819">
        <f>Weighting!$H$19</f>
        <v>0</v>
      </c>
      <c r="H1819">
        <f t="array" ref="H1819">FREQUENCY(IF('Data Transformation'!$B$4:$B$8425=B1803,'Data Transformation'!$G$4:$G$8425),'Bin Analysis'!$B1819)</f>
        <v>2073</v>
      </c>
      <c r="I1819">
        <f t="shared" si="226"/>
        <v>0</v>
      </c>
      <c r="J1819">
        <f t="shared" si="227"/>
        <v>0</v>
      </c>
      <c r="K1819">
        <f>J1819*Weighting!$W$19</f>
        <v>0</v>
      </c>
      <c r="M1819" s="14"/>
    </row>
    <row r="1820" spans="1:13" x14ac:dyDescent="0.25">
      <c r="A1820" s="32" t="str">
        <f>IF(Weighting!$P$20&gt;0,B1820,"")</f>
        <v/>
      </c>
      <c r="B1820" t="e">
        <f>Weighting!$C$20</f>
        <v>#DIV/0!</v>
      </c>
      <c r="C1820" t="e">
        <f>Weighting!$F$20</f>
        <v>#NUM!</v>
      </c>
      <c r="D1820" t="e">
        <f>IF(C1820=1,'Data Transformation'!$G$3+0.5*'Data Transformation'!$W$25,IF(C1821=1,D1821-'Data Transformation'!$W$25,FALSE))</f>
        <v>#NUM!</v>
      </c>
      <c r="E1820">
        <f t="array" ref="E1820">IF(ISLOGICAL(D1820),"",FREQUENCY(IF('Data Transformation'!$B$425:$B$8425='Bin Analysis'!$B1803,'Data Transformation'!$G$425:$G$8425),D1820))</f>
        <v>2001</v>
      </c>
      <c r="F1820">
        <f t="shared" si="225"/>
        <v>0</v>
      </c>
      <c r="G1820">
        <f>Weighting!$H$20</f>
        <v>0</v>
      </c>
      <c r="H1820">
        <f t="array" ref="H1820">FREQUENCY(IF('Data Transformation'!$B$4:$B$8425=B1803,'Data Transformation'!$G$4:$G$8425),'Bin Analysis'!$B1820)</f>
        <v>2073</v>
      </c>
      <c r="I1820">
        <f t="shared" si="226"/>
        <v>0</v>
      </c>
      <c r="J1820">
        <f t="shared" si="227"/>
        <v>0</v>
      </c>
      <c r="K1820">
        <f>J1820*Weighting!$W$20</f>
        <v>0</v>
      </c>
      <c r="M1820" s="14"/>
    </row>
    <row r="1821" spans="1:13" x14ac:dyDescent="0.25">
      <c r="A1821" s="32" t="str">
        <f>IF(Weighting!$P$21&gt;0,B1821,"")</f>
        <v/>
      </c>
      <c r="B1821" t="e">
        <f>Weighting!$C$21</f>
        <v>#DIV/0!</v>
      </c>
      <c r="C1821" t="e">
        <f>Weighting!$F$21</f>
        <v>#NUM!</v>
      </c>
      <c r="D1821" t="e">
        <f>IF(C1821=1,'Data Transformation'!$G$3+0.5*'Data Transformation'!$W$25,IF(C1822=1,D1822-'Data Transformation'!$W$25,FALSE))</f>
        <v>#NUM!</v>
      </c>
      <c r="E1821">
        <f t="array" ref="E1821">IF(ISLOGICAL(D1821),"",FREQUENCY(IF('Data Transformation'!$B$425:$B$8425='Bin Analysis'!$B1803,'Data Transformation'!$G$425:$G$8425),D1821))</f>
        <v>2001</v>
      </c>
      <c r="F1821">
        <f t="shared" si="225"/>
        <v>0</v>
      </c>
      <c r="G1821">
        <f>Weighting!$H$21</f>
        <v>0</v>
      </c>
      <c r="H1821">
        <f t="array" ref="H1821">FREQUENCY(IF('Data Transformation'!$B$4:$B$8425=B1803,'Data Transformation'!$G$4:$G$8425),'Bin Analysis'!$B1821)</f>
        <v>2073</v>
      </c>
      <c r="I1821">
        <f t="shared" si="226"/>
        <v>0</v>
      </c>
      <c r="J1821">
        <f t="shared" si="227"/>
        <v>0</v>
      </c>
      <c r="K1821">
        <f>J1821*Weighting!$W$21</f>
        <v>0</v>
      </c>
      <c r="M1821" s="14"/>
    </row>
    <row r="1822" spans="1:13" x14ac:dyDescent="0.25">
      <c r="A1822" s="32" t="str">
        <f>IF(Weighting!$P$22&gt;0,B1822,"")</f>
        <v/>
      </c>
      <c r="B1822" t="e">
        <f>Weighting!$C$22</f>
        <v>#DIV/0!</v>
      </c>
      <c r="C1822" t="e">
        <f>Weighting!$F$22</f>
        <v>#NUM!</v>
      </c>
      <c r="D1822" t="e">
        <f>IF(C1822=1,'Data Transformation'!$G$3+0.5*'Data Transformation'!$W$25,IF(C1823=1,D1823-'Data Transformation'!$W$25,FALSE))</f>
        <v>#NUM!</v>
      </c>
      <c r="E1822">
        <f t="array" ref="E1822">IF(ISLOGICAL(D1822),"",FREQUENCY(IF('Data Transformation'!$B$425:$B$8425='Bin Analysis'!$B1803,'Data Transformation'!$G$425:$G$8425),D1822))</f>
        <v>2001</v>
      </c>
      <c r="F1822">
        <f t="shared" si="225"/>
        <v>0</v>
      </c>
      <c r="G1822">
        <f>Weighting!$H$22</f>
        <v>0</v>
      </c>
      <c r="H1822">
        <f t="array" ref="H1822">FREQUENCY(IF('Data Transformation'!$B$4:$B$8425=B1803,'Data Transformation'!$G$4:$G$8425),'Bin Analysis'!$B1822)</f>
        <v>2073</v>
      </c>
      <c r="I1822">
        <f t="shared" si="226"/>
        <v>0</v>
      </c>
      <c r="J1822">
        <f t="shared" si="227"/>
        <v>0</v>
      </c>
      <c r="K1822">
        <f>J1822*Weighting!$W$22</f>
        <v>0</v>
      </c>
      <c r="M1822" s="14"/>
    </row>
    <row r="1823" spans="1:13" x14ac:dyDescent="0.25">
      <c r="A1823" s="32" t="str">
        <f>IF(Weighting!$P$23&gt;0,B1823,"")</f>
        <v/>
      </c>
      <c r="B1823" t="e">
        <f>Weighting!$C$23</f>
        <v>#DIV/0!</v>
      </c>
      <c r="C1823" t="e">
        <f>Weighting!$F$23</f>
        <v>#NUM!</v>
      </c>
      <c r="D1823" t="e">
        <f>IF(C1823=1,'Data Transformation'!$G$3+0.5*'Data Transformation'!$W$25,IF(C1824=1,D1824-'Data Transformation'!$W$25,FALSE))</f>
        <v>#NUM!</v>
      </c>
      <c r="E1823">
        <f t="array" ref="E1823">IF(ISLOGICAL(D1823),"",FREQUENCY(IF('Data Transformation'!$B$425:$B$8425='Bin Analysis'!$B1803,'Data Transformation'!$G$425:$G$8425),D1823))</f>
        <v>2001</v>
      </c>
      <c r="F1823">
        <f t="shared" si="225"/>
        <v>0</v>
      </c>
      <c r="G1823">
        <f>Weighting!$H$23</f>
        <v>0</v>
      </c>
      <c r="H1823">
        <f t="array" ref="H1823">FREQUENCY(IF('Data Transformation'!$B$4:$B$8425=B1803,'Data Transformation'!$G$4:$G$8425),'Bin Analysis'!$B1823)</f>
        <v>2073</v>
      </c>
      <c r="I1823">
        <f t="shared" si="226"/>
        <v>0</v>
      </c>
      <c r="J1823">
        <f t="shared" si="227"/>
        <v>0</v>
      </c>
      <c r="K1823">
        <f>J1823*Weighting!$W$23</f>
        <v>0</v>
      </c>
      <c r="M1823" s="14"/>
    </row>
    <row r="1824" spans="1:13" x14ac:dyDescent="0.25">
      <c r="A1824" s="32" t="str">
        <f>IF(Weighting!$P$24&gt;0,B1824,"")</f>
        <v/>
      </c>
      <c r="B1824" t="e">
        <f>Weighting!$C$24</f>
        <v>#DIV/0!</v>
      </c>
      <c r="C1824" t="e">
        <f>Weighting!$F$24</f>
        <v>#NUM!</v>
      </c>
      <c r="D1824" t="e">
        <f>IF(C1824=1,'Data Transformation'!$G$3+0.5*'Data Transformation'!$W$25,IF(C1825=1,D1825-'Data Transformation'!$W$25,FALSE))</f>
        <v>#NUM!</v>
      </c>
      <c r="E1824">
        <f t="array" ref="E1824">IF(ISLOGICAL(D1824),"",FREQUENCY(IF('Data Transformation'!$B$425:$B$8425='Bin Analysis'!$B1803,'Data Transformation'!$G$425:$G$8425),D1824))</f>
        <v>2001</v>
      </c>
      <c r="F1824">
        <f t="shared" si="225"/>
        <v>0</v>
      </c>
      <c r="G1824">
        <f>Weighting!$H$24</f>
        <v>0</v>
      </c>
      <c r="H1824">
        <f t="array" ref="H1824">FREQUENCY(IF('Data Transformation'!$B$4:$B$8425=B1803,'Data Transformation'!$G$4:$G$8425),'Bin Analysis'!$B1824)</f>
        <v>2073</v>
      </c>
      <c r="I1824">
        <f t="shared" si="226"/>
        <v>0</v>
      </c>
      <c r="J1824">
        <f t="shared" si="227"/>
        <v>0</v>
      </c>
      <c r="K1824">
        <f>J1824*Weighting!$W$24</f>
        <v>0</v>
      </c>
      <c r="M1824" s="14"/>
    </row>
    <row r="1825" spans="1:25" x14ac:dyDescent="0.25">
      <c r="A1825" s="32" t="str">
        <f>IF(Weighting!$P$25&gt;0,B1825,"")</f>
        <v/>
      </c>
      <c r="B1825" t="e">
        <f>Weighting!$C$25</f>
        <v>#DIV/0!</v>
      </c>
      <c r="C1825" t="e">
        <f>Weighting!$F$25</f>
        <v>#NUM!</v>
      </c>
      <c r="D1825" t="e">
        <f>IF(C1825=1,'Data Transformation'!$G$3+0.5*'Data Transformation'!$W$25,IF(C1826=1,D1826-'Data Transformation'!$W$25,FALSE))</f>
        <v>#NUM!</v>
      </c>
      <c r="E1825">
        <f t="array" ref="E1825">IF(ISLOGICAL(D1825),"",FREQUENCY(IF('Data Transformation'!$B$425:$B$8425='Bin Analysis'!$B1803,'Data Transformation'!$G$425:$G$8425),D1825))</f>
        <v>2001</v>
      </c>
      <c r="F1825">
        <f t="shared" si="225"/>
        <v>0</v>
      </c>
      <c r="G1825">
        <f>Weighting!$H$25</f>
        <v>0</v>
      </c>
      <c r="H1825">
        <f t="array" ref="H1825">FREQUENCY(IF('Data Transformation'!$B$4:$B$8425=B1803,'Data Transformation'!$G$4:$G$8425),'Bin Analysis'!$B1825)</f>
        <v>2073</v>
      </c>
      <c r="I1825">
        <f t="shared" si="226"/>
        <v>0</v>
      </c>
      <c r="J1825">
        <f t="shared" si="227"/>
        <v>0</v>
      </c>
      <c r="K1825">
        <f>J1825*Weighting!$W$25</f>
        <v>0</v>
      </c>
      <c r="M1825" s="14"/>
    </row>
    <row r="1826" spans="1:25" x14ac:dyDescent="0.25">
      <c r="O1826"/>
      <c r="P1826"/>
      <c r="Q1826"/>
      <c r="R1826"/>
    </row>
    <row r="1827" spans="1:25" ht="23.25" x14ac:dyDescent="0.35">
      <c r="A1827" s="21" t="s">
        <v>0</v>
      </c>
      <c r="B1827" s="21" t="str">
        <f>IFERROR(VLOOKUP(C1827,'Data Transformation'!$L$6:$M$426,2,FALSE),"")</f>
        <v/>
      </c>
      <c r="C1827" s="21">
        <f>C1803+1</f>
        <v>76</v>
      </c>
      <c r="D1827" s="21"/>
      <c r="E1827" s="21"/>
      <c r="F1827" s="21"/>
      <c r="G1827" s="21"/>
      <c r="H1827" s="22"/>
      <c r="I1827" s="22"/>
      <c r="J1827" s="22"/>
      <c r="K1827" s="21"/>
      <c r="L1827" s="21" t="str">
        <f>B1827</f>
        <v/>
      </c>
      <c r="M1827" s="23" t="e">
        <f>INDEX('Data Transformation'!$O$4:$O$424,MATCH($B1827,'Data Transformation'!$M$4:$M$424,0),MATCH($M$2,'Data Transformation'!$O$3,0))</f>
        <v>#N/A</v>
      </c>
      <c r="N1827" s="27" t="e">
        <f>IF('Input and Summary Results'!$J$16="minimum",'Bin Analysis'!X1828/(M1827-1),'Bin Analysis'!Y1827/('Bin Analysis'!M1827-1))</f>
        <v>#N/A</v>
      </c>
      <c r="O1827" s="27" t="e">
        <f>IF(M1827=FALSE,NA(),(VLOOKUP(1,C1830:K1849,4,FALSE))/(M1827-1))</f>
        <v>#N/A</v>
      </c>
      <c r="P1827" s="27" t="e">
        <f>IF(M1827=FALSE,NA(),SUM(J1830:J1849)/Weighting!$S$5)</f>
        <v>#N/A</v>
      </c>
      <c r="Q1827" s="27" t="e">
        <f>IF(M1827=FALSE,NA(),SUM(K1830:K1849)/Weighting!$S$6)</f>
        <v>#N/A</v>
      </c>
      <c r="R1827" s="27" t="e">
        <f>IF(M1827=FALSE,NA(),(VLOOKUP(1,G1830:K1849,3,FALSE))/(M1827-1))</f>
        <v>#N/A</v>
      </c>
      <c r="S1827" s="22" t="e">
        <f>IF(M1827=FALSE,NA(),IF(SUM(J1830:J1849)=2,"yes","no"))</f>
        <v>#N/A</v>
      </c>
      <c r="X1827" s="2" cm="2">
        <f t="array" ref="X1827:X1828">FREQUENCY(IF('Data Transformation'!$B$425:$B$6424='Bin Analysis'!L1827,'Data Transformation'!$G$425:$G$6424),'Data Transformation'!$U$11)</f>
        <v>0</v>
      </c>
      <c r="Y1827" s="2" cm="2">
        <f t="array" ref="Y1827:Y1828">FREQUENCY(IF('Data Transformation'!$B$425:$B$6424='Bin Analysis'!L1827,'Data Transformation'!$G$425:$G$6424),'Data Transformation'!$U$12)</f>
        <v>0</v>
      </c>
    </row>
    <row r="1828" spans="1:25" x14ac:dyDescent="0.25">
      <c r="A1828" s="14" t="s">
        <v>67</v>
      </c>
      <c r="B1828" t="s">
        <v>47</v>
      </c>
      <c r="C1828" t="s">
        <v>5</v>
      </c>
      <c r="D1828" t="s">
        <v>100</v>
      </c>
      <c r="E1828" t="s">
        <v>101</v>
      </c>
      <c r="F1828" t="s">
        <v>102</v>
      </c>
      <c r="G1828" t="s">
        <v>70</v>
      </c>
      <c r="H1828" t="s">
        <v>31</v>
      </c>
      <c r="I1828" t="s">
        <v>32</v>
      </c>
      <c r="J1828" t="s">
        <v>46</v>
      </c>
      <c r="K1828" s="14" t="s">
        <v>45</v>
      </c>
      <c r="M1828" s="14"/>
      <c r="X1828" s="2">
        <v>0</v>
      </c>
      <c r="Y1828" s="2">
        <v>0</v>
      </c>
    </row>
    <row r="1829" spans="1:25" x14ac:dyDescent="0.25">
      <c r="A1829" s="32"/>
      <c r="D1829" t="e">
        <f>IF(C1829=1,'Data Transformation'!$G$3+0.5*'Data Transformation'!$W$25,IF(C1830=1,D1830-'Data Transformation'!$W$25,FALSE))</f>
        <v>#NUM!</v>
      </c>
      <c r="E1829">
        <f t="array" ref="E1829">IF(ISLOGICAL(D1829),"",FREQUENCY(IF('Data Transformation'!$B$425:$B$8425='Bin Analysis'!$B1827,'Data Transformation'!$G$425:$G$8425),D1829))</f>
        <v>2001</v>
      </c>
      <c r="F1829" t="e">
        <f>IF(ISLOGICAL(D1829),"",E1829-E1828)</f>
        <v>#VALUE!</v>
      </c>
      <c r="M1829" s="14"/>
    </row>
    <row r="1830" spans="1:25" x14ac:dyDescent="0.25">
      <c r="A1830" s="32" t="e">
        <f>IF(Weighting!$P$6&gt;0,B1830,"")</f>
        <v>#NUM!</v>
      </c>
      <c r="B1830" t="e">
        <f>Weighting!$C$6</f>
        <v>#DIV/0!</v>
      </c>
      <c r="C1830" t="e">
        <f>Weighting!$F$6</f>
        <v>#NUM!</v>
      </c>
      <c r="D1830" t="e">
        <f>IF(C1830=1,'Data Transformation'!$G$3+0.5*'Data Transformation'!$W$25,IF(C1831=1,D1831-'Data Transformation'!$W$25,FALSE))</f>
        <v>#NUM!</v>
      </c>
      <c r="E1830">
        <f t="array" ref="E1830">IF(ISLOGICAL(D1830),"",FREQUENCY(IF('Data Transformation'!$B$425:$B$8425='Bin Analysis'!$B1827,'Data Transformation'!$G$425:$G$8425),D1830))</f>
        <v>2001</v>
      </c>
      <c r="F1830">
        <f>IF(ISLOGICAL(D1830),"",E1830-E1829)</f>
        <v>0</v>
      </c>
      <c r="G1830">
        <f>Weighting!$H$6</f>
        <v>1</v>
      </c>
      <c r="H1830">
        <f t="array" ref="H1830">FREQUENCY(IF('Data Transformation'!$B$4:$B$8425=B1827,'Data Transformation'!$G$4:$G$8425),'Bin Analysis'!$B1830)</f>
        <v>2073</v>
      </c>
      <c r="I1830">
        <f>H1830-H1829</f>
        <v>2073</v>
      </c>
      <c r="J1830">
        <f>IF(I1830=0,0,1)</f>
        <v>1</v>
      </c>
      <c r="K1830" t="e">
        <f>J1830*Weighting!$W$6</f>
        <v>#NUM!</v>
      </c>
      <c r="M1830" s="14"/>
    </row>
    <row r="1831" spans="1:25" x14ac:dyDescent="0.25">
      <c r="A1831" s="32" t="str">
        <f>IF(Weighting!$P$7&gt;0,B1831,"")</f>
        <v/>
      </c>
      <c r="B1831" t="e">
        <f>Weighting!$C$7</f>
        <v>#DIV/0!</v>
      </c>
      <c r="C1831" t="e">
        <f>Weighting!$F$7</f>
        <v>#NUM!</v>
      </c>
      <c r="D1831" t="e">
        <f>IF(C1831=1,'Data Transformation'!$G$3+0.5*'Data Transformation'!$W$25,IF(C1832=1,D1832-'Data Transformation'!$W$25,FALSE))</f>
        <v>#NUM!</v>
      </c>
      <c r="E1831">
        <f t="array" ref="E1831">IF(ISLOGICAL(D1831),"",FREQUENCY(IF('Data Transformation'!$B$425:$B$8425='Bin Analysis'!$B1827,'Data Transformation'!$G$425:$G$8425),D1831))</f>
        <v>2001</v>
      </c>
      <c r="F1831">
        <f t="shared" ref="F1831:F1849" si="228">IF(ISLOGICAL(D1831),"",E1831-E1830)</f>
        <v>0</v>
      </c>
      <c r="G1831">
        <f>Weighting!$H$7</f>
        <v>0</v>
      </c>
      <c r="H1831">
        <f t="array" ref="H1831">FREQUENCY(IF('Data Transformation'!$B$4:$B$8425=B1827,'Data Transformation'!$G$4:$G$8425),'Bin Analysis'!$B1831)</f>
        <v>2073</v>
      </c>
      <c r="I1831">
        <f t="shared" ref="I1831:I1849" si="229">H1831-H1830</f>
        <v>0</v>
      </c>
      <c r="J1831">
        <f>IF(I1831=0,0,1)</f>
        <v>0</v>
      </c>
      <c r="K1831">
        <f>J1831*Weighting!$W$7</f>
        <v>0</v>
      </c>
      <c r="M1831" s="14"/>
    </row>
    <row r="1832" spans="1:25" x14ac:dyDescent="0.25">
      <c r="A1832" s="32" t="str">
        <f>IF(Weighting!$P$8&gt;0,B1832,"")</f>
        <v/>
      </c>
      <c r="B1832" t="e">
        <f>Weighting!$C$8</f>
        <v>#DIV/0!</v>
      </c>
      <c r="C1832" t="e">
        <f>Weighting!$F$8</f>
        <v>#NUM!</v>
      </c>
      <c r="D1832" t="e">
        <f>IF(C1832=1,'Data Transformation'!$G$3+0.5*'Data Transformation'!$W$25,IF(C1833=1,D1833-'Data Transformation'!$W$25,FALSE))</f>
        <v>#NUM!</v>
      </c>
      <c r="E1832">
        <f t="array" ref="E1832">IF(ISLOGICAL(D1832),"",FREQUENCY(IF('Data Transformation'!$B$425:$B$8425='Bin Analysis'!$B1827,'Data Transformation'!$G$425:$G$8425),D1832))</f>
        <v>2001</v>
      </c>
      <c r="F1832">
        <f t="shared" si="228"/>
        <v>0</v>
      </c>
      <c r="G1832">
        <f>Weighting!$H$8</f>
        <v>0</v>
      </c>
      <c r="H1832">
        <f t="array" ref="H1832">FREQUENCY(IF('Data Transformation'!$B$4:$B$8425=B1827,'Data Transformation'!$G$4:$G$8425),'Bin Analysis'!$B1832)</f>
        <v>2073</v>
      </c>
      <c r="I1832">
        <f t="shared" si="229"/>
        <v>0</v>
      </c>
      <c r="J1832">
        <f t="shared" ref="J1832:J1849" si="230">IF(I1832=0,0,1)</f>
        <v>0</v>
      </c>
      <c r="K1832">
        <f>J1832*Weighting!$W$8</f>
        <v>0</v>
      </c>
      <c r="M1832" s="14"/>
    </row>
    <row r="1833" spans="1:25" x14ac:dyDescent="0.25">
      <c r="A1833" s="32" t="str">
        <f>IF(Weighting!$P$9&gt;0,B1833,"")</f>
        <v/>
      </c>
      <c r="B1833" s="50" t="e">
        <f>Weighting!$C$9</f>
        <v>#DIV/0!</v>
      </c>
      <c r="C1833" t="e">
        <f>Weighting!$F$9</f>
        <v>#NUM!</v>
      </c>
      <c r="D1833" t="e">
        <f>IF(C1833=1,'Data Transformation'!$G$3+0.5*'Data Transformation'!$W$25,IF(C1834=1,D1834-'Data Transformation'!$W$25,FALSE))</f>
        <v>#NUM!</v>
      </c>
      <c r="E1833">
        <f t="array" ref="E1833">IF(ISLOGICAL(D1833),"",FREQUENCY(IF('Data Transformation'!$B$425:$B$8425='Bin Analysis'!$B1827,'Data Transformation'!$G$425:$G$8425),D1833))</f>
        <v>2001</v>
      </c>
      <c r="F1833">
        <f t="shared" si="228"/>
        <v>0</v>
      </c>
      <c r="G1833">
        <f>Weighting!$H$9</f>
        <v>0</v>
      </c>
      <c r="H1833">
        <f t="array" ref="H1833">FREQUENCY(IF('Data Transformation'!$B$4:$B$8425=B1827,'Data Transformation'!$G$4:$G$8425),'Bin Analysis'!$B1833)</f>
        <v>2073</v>
      </c>
      <c r="I1833">
        <f t="shared" si="229"/>
        <v>0</v>
      </c>
      <c r="J1833">
        <f t="shared" si="230"/>
        <v>0</v>
      </c>
      <c r="K1833">
        <f>J1833*Weighting!$W$9</f>
        <v>0</v>
      </c>
      <c r="M1833" s="14"/>
    </row>
    <row r="1834" spans="1:25" x14ac:dyDescent="0.25">
      <c r="A1834" s="32" t="str">
        <f>IF(Weighting!$P$10&gt;0,B1834,"")</f>
        <v/>
      </c>
      <c r="B1834" t="e">
        <f>Weighting!$C$10</f>
        <v>#DIV/0!</v>
      </c>
      <c r="C1834" t="e">
        <f>Weighting!$F$10</f>
        <v>#NUM!</v>
      </c>
      <c r="D1834" t="e">
        <f>IF(C1834=1,'Data Transformation'!$G$3+0.5*'Data Transformation'!$W$25,IF(C1835=1,D1835-'Data Transformation'!$W$25,FALSE))</f>
        <v>#NUM!</v>
      </c>
      <c r="E1834">
        <f t="array" ref="E1834">IF(ISLOGICAL(D1834),"",FREQUENCY(IF('Data Transformation'!$B$425:$B$8425='Bin Analysis'!$B1827,'Data Transformation'!$G$425:$G$8425),D1834))</f>
        <v>2001</v>
      </c>
      <c r="F1834">
        <f t="shared" si="228"/>
        <v>0</v>
      </c>
      <c r="G1834">
        <f>Weighting!$H$10</f>
        <v>0</v>
      </c>
      <c r="H1834">
        <f t="array" ref="H1834">FREQUENCY(IF('Data Transformation'!$B$4:$B$8425=B1827,'Data Transformation'!$G$4:$G$8425),'Bin Analysis'!$B1834)</f>
        <v>2073</v>
      </c>
      <c r="I1834">
        <f t="shared" si="229"/>
        <v>0</v>
      </c>
      <c r="J1834">
        <f t="shared" si="230"/>
        <v>0</v>
      </c>
      <c r="K1834">
        <f>J1834*Weighting!$W$10</f>
        <v>0</v>
      </c>
      <c r="M1834" s="14"/>
    </row>
    <row r="1835" spans="1:25" x14ac:dyDescent="0.25">
      <c r="A1835" s="32" t="str">
        <f>IF(Weighting!$P$11&gt;0,B1835,"")</f>
        <v/>
      </c>
      <c r="B1835" t="e">
        <f>Weighting!$C$11</f>
        <v>#DIV/0!</v>
      </c>
      <c r="C1835" t="e">
        <f>Weighting!$F$11</f>
        <v>#NUM!</v>
      </c>
      <c r="D1835" t="e">
        <f>IF(C1835=1,'Data Transformation'!$G$3+0.5*'Data Transformation'!$W$25,IF(C1836=1,D1836-'Data Transformation'!$W$25,FALSE))</f>
        <v>#NUM!</v>
      </c>
      <c r="E1835">
        <f t="array" ref="E1835">IF(ISLOGICAL(D1835),"",FREQUENCY(IF('Data Transformation'!$B$425:$B$8425='Bin Analysis'!$B1827,'Data Transformation'!$G$425:$G$8425),D1835))</f>
        <v>2001</v>
      </c>
      <c r="F1835">
        <f t="shared" si="228"/>
        <v>0</v>
      </c>
      <c r="G1835">
        <f>Weighting!$H$11</f>
        <v>0</v>
      </c>
      <c r="H1835">
        <f t="array" ref="H1835">FREQUENCY(IF('Data Transformation'!$B$4:$B$8425=B1827,'Data Transformation'!$G$4:$G$8425),'Bin Analysis'!$B1835)</f>
        <v>2073</v>
      </c>
      <c r="I1835">
        <f t="shared" si="229"/>
        <v>0</v>
      </c>
      <c r="J1835">
        <f t="shared" si="230"/>
        <v>0</v>
      </c>
      <c r="K1835">
        <f>J1835*Weighting!$W$11</f>
        <v>0</v>
      </c>
      <c r="M1835" s="14"/>
    </row>
    <row r="1836" spans="1:25" x14ac:dyDescent="0.25">
      <c r="A1836" s="32" t="str">
        <f>IF(Weighting!$P$12&gt;0,B1836,"")</f>
        <v/>
      </c>
      <c r="B1836" t="e">
        <f>Weighting!$C$12</f>
        <v>#DIV/0!</v>
      </c>
      <c r="C1836" t="e">
        <f>Weighting!$F$12</f>
        <v>#NUM!</v>
      </c>
      <c r="D1836" t="e">
        <f>IF(C1836=1,'Data Transformation'!$G$3+0.5*'Data Transformation'!$W$25,IF(C1837=1,D1837-'Data Transformation'!$W$25,FALSE))</f>
        <v>#NUM!</v>
      </c>
      <c r="E1836">
        <f t="array" ref="E1836">IF(ISLOGICAL(D1836),"",FREQUENCY(IF('Data Transformation'!$B$425:$B$8425='Bin Analysis'!$B1827,'Data Transformation'!$G$425:$G$8425),D1836))</f>
        <v>2001</v>
      </c>
      <c r="F1836">
        <f t="shared" si="228"/>
        <v>0</v>
      </c>
      <c r="G1836">
        <f>Weighting!$H$12</f>
        <v>0</v>
      </c>
      <c r="H1836">
        <f t="array" ref="H1836">FREQUENCY(IF('Data Transformation'!$B$4:$B$8425=B1827,'Data Transformation'!$G$4:$G$8425),'Bin Analysis'!$B1836)</f>
        <v>2073</v>
      </c>
      <c r="I1836">
        <f t="shared" si="229"/>
        <v>0</v>
      </c>
      <c r="J1836">
        <f t="shared" si="230"/>
        <v>0</v>
      </c>
      <c r="K1836">
        <f>J1836*Weighting!$W$12</f>
        <v>0</v>
      </c>
      <c r="M1836" s="14"/>
    </row>
    <row r="1837" spans="1:25" x14ac:dyDescent="0.25">
      <c r="A1837" s="32" t="str">
        <f>IF(Weighting!$P$13&gt;0,B1837,"")</f>
        <v/>
      </c>
      <c r="B1837" t="e">
        <f>Weighting!$C$13</f>
        <v>#DIV/0!</v>
      </c>
      <c r="C1837" t="e">
        <f>Weighting!$F$13</f>
        <v>#NUM!</v>
      </c>
      <c r="D1837" t="e">
        <f>IF(C1837=1,'Data Transformation'!$G$3+0.5*'Data Transformation'!$W$25,IF(C1838=1,D1838-'Data Transformation'!$W$25,FALSE))</f>
        <v>#NUM!</v>
      </c>
      <c r="E1837">
        <f t="array" ref="E1837">IF(ISLOGICAL(D1837),"",FREQUENCY(IF('Data Transformation'!$B$425:$B$8425='Bin Analysis'!$B1827,'Data Transformation'!$G$425:$G$8425),D1837))</f>
        <v>2001</v>
      </c>
      <c r="F1837">
        <f t="shared" si="228"/>
        <v>0</v>
      </c>
      <c r="G1837">
        <f>Weighting!$H$13</f>
        <v>0</v>
      </c>
      <c r="H1837">
        <f t="array" ref="H1837">FREQUENCY(IF('Data Transformation'!$B$4:$B$8425=B1827,'Data Transformation'!$G$4:$G$8425),'Bin Analysis'!$B1837)</f>
        <v>2073</v>
      </c>
      <c r="I1837">
        <f t="shared" si="229"/>
        <v>0</v>
      </c>
      <c r="J1837">
        <f t="shared" si="230"/>
        <v>0</v>
      </c>
      <c r="K1837">
        <f>J1837*Weighting!$W$13</f>
        <v>0</v>
      </c>
      <c r="M1837" s="14"/>
    </row>
    <row r="1838" spans="1:25" x14ac:dyDescent="0.25">
      <c r="A1838" s="32" t="str">
        <f>IF(Weighting!$P$14&gt;0,B1838,"")</f>
        <v/>
      </c>
      <c r="B1838" t="e">
        <f>Weighting!$C$14</f>
        <v>#DIV/0!</v>
      </c>
      <c r="C1838" t="e">
        <f>Weighting!$F$14</f>
        <v>#NUM!</v>
      </c>
      <c r="D1838" t="e">
        <f>IF(C1838=1,'Data Transformation'!$G$3+0.5*'Data Transformation'!$W$25,IF(C1839=1,D1839-'Data Transformation'!$W$25,FALSE))</f>
        <v>#NUM!</v>
      </c>
      <c r="E1838">
        <f t="array" ref="E1838">IF(ISLOGICAL(D1838),"",FREQUENCY(IF('Data Transformation'!$B$425:$B$8425='Bin Analysis'!$B1827,'Data Transformation'!$G$425:$G$8425),D1838))</f>
        <v>2001</v>
      </c>
      <c r="F1838">
        <f t="shared" si="228"/>
        <v>0</v>
      </c>
      <c r="G1838">
        <f>Weighting!$H$14</f>
        <v>0</v>
      </c>
      <c r="H1838">
        <f t="array" ref="H1838">FREQUENCY(IF('Data Transformation'!$B$4:$B$8425=B1827,'Data Transformation'!$G$4:$G$8425),'Bin Analysis'!$B1838)</f>
        <v>2073</v>
      </c>
      <c r="I1838">
        <f t="shared" si="229"/>
        <v>0</v>
      </c>
      <c r="J1838">
        <f t="shared" si="230"/>
        <v>0</v>
      </c>
      <c r="K1838">
        <f>J1838*Weighting!$W$14</f>
        <v>0</v>
      </c>
      <c r="M1838" s="14"/>
    </row>
    <row r="1839" spans="1:25" x14ac:dyDescent="0.25">
      <c r="A1839" s="32" t="str">
        <f>IF(Weighting!$P$15&gt;0,B1839,"")</f>
        <v/>
      </c>
      <c r="B1839" t="e">
        <f>Weighting!$C$15</f>
        <v>#DIV/0!</v>
      </c>
      <c r="C1839" t="e">
        <f>Weighting!$F$15</f>
        <v>#NUM!</v>
      </c>
      <c r="D1839" t="e">
        <f>IF(C1839=1,'Data Transformation'!$G$3+0.5*'Data Transformation'!$W$25,IF(C1840=1,D1840-'Data Transformation'!$W$25,FALSE))</f>
        <v>#NUM!</v>
      </c>
      <c r="E1839">
        <f t="array" ref="E1839">IF(ISLOGICAL(D1839),"",FREQUENCY(IF('Data Transformation'!$B$425:$B$8425='Bin Analysis'!$B1827,'Data Transformation'!$G$425:$G$8425),D1839))</f>
        <v>2001</v>
      </c>
      <c r="F1839">
        <f t="shared" si="228"/>
        <v>0</v>
      </c>
      <c r="G1839">
        <f>Weighting!$H$15</f>
        <v>0</v>
      </c>
      <c r="H1839">
        <f t="array" ref="H1839">FREQUENCY(IF('Data Transformation'!$B$4:$B$8425=B1827,'Data Transformation'!$G$4:$G$8425),'Bin Analysis'!$B1839)</f>
        <v>2073</v>
      </c>
      <c r="I1839">
        <f t="shared" si="229"/>
        <v>0</v>
      </c>
      <c r="J1839">
        <f t="shared" si="230"/>
        <v>0</v>
      </c>
      <c r="K1839">
        <f>J1839*Weighting!$W$15</f>
        <v>0</v>
      </c>
      <c r="M1839" s="14"/>
    </row>
    <row r="1840" spans="1:25" x14ac:dyDescent="0.25">
      <c r="A1840" s="32" t="str">
        <f>IF(Weighting!$P$16&gt;0,B1840,"")</f>
        <v/>
      </c>
      <c r="B1840" t="e">
        <f>Weighting!$C$16</f>
        <v>#DIV/0!</v>
      </c>
      <c r="C1840" t="e">
        <f>Weighting!$F$16</f>
        <v>#NUM!</v>
      </c>
      <c r="D1840" t="e">
        <f>IF(C1840=1,'Data Transformation'!$G$3+0.5*'Data Transformation'!$W$25,IF(C1841=1,D1841-'Data Transformation'!$W$25,FALSE))</f>
        <v>#NUM!</v>
      </c>
      <c r="E1840">
        <f t="array" ref="E1840">IF(ISLOGICAL(D1840),"",FREQUENCY(IF('Data Transformation'!$B$425:$B$8425='Bin Analysis'!$B1827,'Data Transformation'!$G$425:$G$8425),D1840))</f>
        <v>2001</v>
      </c>
      <c r="F1840">
        <f t="shared" si="228"/>
        <v>0</v>
      </c>
      <c r="G1840">
        <f>Weighting!$H$16</f>
        <v>0</v>
      </c>
      <c r="H1840">
        <f t="array" ref="H1840">FREQUENCY(IF('Data Transformation'!$B$4:$B$8425=B1827,'Data Transformation'!$G$4:$G$8425),'Bin Analysis'!$B1840)</f>
        <v>2073</v>
      </c>
      <c r="I1840">
        <f t="shared" si="229"/>
        <v>0</v>
      </c>
      <c r="J1840">
        <f t="shared" si="230"/>
        <v>0</v>
      </c>
      <c r="K1840">
        <f>J1840*Weighting!$W$16</f>
        <v>0</v>
      </c>
      <c r="M1840" s="14"/>
    </row>
    <row r="1841" spans="1:25" x14ac:dyDescent="0.25">
      <c r="A1841" s="32" t="str">
        <f>IF(Weighting!$P$17&gt;0,B1841,"")</f>
        <v/>
      </c>
      <c r="B1841" t="e">
        <f>Weighting!$C$17</f>
        <v>#DIV/0!</v>
      </c>
      <c r="C1841" t="e">
        <f>Weighting!$F$17</f>
        <v>#NUM!</v>
      </c>
      <c r="D1841" t="e">
        <f>IF(C1841=1,'Data Transformation'!$G$3+0.5*'Data Transformation'!$W$25,IF(C1842=1,D1842-'Data Transformation'!$W$25,FALSE))</f>
        <v>#NUM!</v>
      </c>
      <c r="E1841">
        <f t="array" ref="E1841">IF(ISLOGICAL(D1841),"",FREQUENCY(IF('Data Transformation'!$B$425:$B$8425='Bin Analysis'!$B1827,'Data Transformation'!$G$425:$G$8425),D1841))</f>
        <v>2001</v>
      </c>
      <c r="F1841">
        <f t="shared" si="228"/>
        <v>0</v>
      </c>
      <c r="G1841">
        <f>Weighting!$H$17</f>
        <v>0</v>
      </c>
      <c r="H1841">
        <f t="array" ref="H1841">FREQUENCY(IF('Data Transformation'!$B$4:$B$8425=B1827,'Data Transformation'!$G$4:$G$8425),'Bin Analysis'!$B1841)</f>
        <v>2073</v>
      </c>
      <c r="I1841">
        <f t="shared" si="229"/>
        <v>0</v>
      </c>
      <c r="J1841">
        <f t="shared" si="230"/>
        <v>0</v>
      </c>
      <c r="K1841">
        <f>J1841*Weighting!$W$17</f>
        <v>0</v>
      </c>
      <c r="M1841" s="14"/>
    </row>
    <row r="1842" spans="1:25" x14ac:dyDescent="0.25">
      <c r="A1842" s="32" t="str">
        <f>IF(Weighting!$P$18&gt;0,B1842,"")</f>
        <v/>
      </c>
      <c r="B1842" t="e">
        <f>Weighting!$C$18</f>
        <v>#DIV/0!</v>
      </c>
      <c r="C1842" t="e">
        <f>Weighting!$F$18</f>
        <v>#NUM!</v>
      </c>
      <c r="D1842" t="e">
        <f>IF(C1842=1,'Data Transformation'!$G$3+0.5*'Data Transformation'!$W$25,IF(C1843=1,D1843-'Data Transformation'!$W$25,FALSE))</f>
        <v>#NUM!</v>
      </c>
      <c r="E1842">
        <f t="array" ref="E1842">IF(ISLOGICAL(D1842),"",FREQUENCY(IF('Data Transformation'!$B$425:$B$8425='Bin Analysis'!$B1827,'Data Transformation'!$G$425:$G$8425),D1842))</f>
        <v>2001</v>
      </c>
      <c r="F1842">
        <f t="shared" si="228"/>
        <v>0</v>
      </c>
      <c r="G1842">
        <f>Weighting!$H$18</f>
        <v>0</v>
      </c>
      <c r="H1842">
        <f t="array" ref="H1842">FREQUENCY(IF('Data Transformation'!$B$4:$B$8425=B1827,'Data Transformation'!$G$4:$G$8425),'Bin Analysis'!$B1842)</f>
        <v>2073</v>
      </c>
      <c r="I1842">
        <f t="shared" si="229"/>
        <v>0</v>
      </c>
      <c r="J1842">
        <f t="shared" si="230"/>
        <v>0</v>
      </c>
      <c r="K1842">
        <f>J1842*Weighting!$W$18</f>
        <v>0</v>
      </c>
      <c r="M1842" s="14"/>
    </row>
    <row r="1843" spans="1:25" x14ac:dyDescent="0.25">
      <c r="A1843" s="32" t="str">
        <f>IF(Weighting!$P$19&gt;0,B1843,"")</f>
        <v/>
      </c>
      <c r="B1843" t="e">
        <f>Weighting!$C$19</f>
        <v>#DIV/0!</v>
      </c>
      <c r="C1843" t="e">
        <f>Weighting!$F$19</f>
        <v>#NUM!</v>
      </c>
      <c r="D1843" t="e">
        <f>IF(C1843=1,'Data Transformation'!$G$3+0.5*'Data Transformation'!$W$25,IF(C1844=1,D1844-'Data Transformation'!$W$25,FALSE))</f>
        <v>#NUM!</v>
      </c>
      <c r="E1843">
        <f t="array" ref="E1843">IF(ISLOGICAL(D1843),"",FREQUENCY(IF('Data Transformation'!$B$425:$B$8425='Bin Analysis'!$B1827,'Data Transformation'!$G$425:$G$8425),D1843))</f>
        <v>2001</v>
      </c>
      <c r="F1843">
        <f t="shared" si="228"/>
        <v>0</v>
      </c>
      <c r="G1843">
        <f>Weighting!$H$19</f>
        <v>0</v>
      </c>
      <c r="H1843">
        <f t="array" ref="H1843">FREQUENCY(IF('Data Transformation'!$B$4:$B$8425=B1827,'Data Transformation'!$G$4:$G$8425),'Bin Analysis'!$B1843)</f>
        <v>2073</v>
      </c>
      <c r="I1843">
        <f t="shared" si="229"/>
        <v>0</v>
      </c>
      <c r="J1843">
        <f t="shared" si="230"/>
        <v>0</v>
      </c>
      <c r="K1843">
        <f>J1843*Weighting!$W$19</f>
        <v>0</v>
      </c>
      <c r="M1843" s="14"/>
    </row>
    <row r="1844" spans="1:25" x14ac:dyDescent="0.25">
      <c r="A1844" s="32" t="str">
        <f>IF(Weighting!$P$20&gt;0,B1844,"")</f>
        <v/>
      </c>
      <c r="B1844" t="e">
        <f>Weighting!$C$20</f>
        <v>#DIV/0!</v>
      </c>
      <c r="C1844" t="e">
        <f>Weighting!$F$20</f>
        <v>#NUM!</v>
      </c>
      <c r="D1844" t="e">
        <f>IF(C1844=1,'Data Transformation'!$G$3+0.5*'Data Transformation'!$W$25,IF(C1845=1,D1845-'Data Transformation'!$W$25,FALSE))</f>
        <v>#NUM!</v>
      </c>
      <c r="E1844">
        <f t="array" ref="E1844">IF(ISLOGICAL(D1844),"",FREQUENCY(IF('Data Transformation'!$B$425:$B$8425='Bin Analysis'!$B1827,'Data Transformation'!$G$425:$G$8425),D1844))</f>
        <v>2001</v>
      </c>
      <c r="F1844">
        <f t="shared" si="228"/>
        <v>0</v>
      </c>
      <c r="G1844">
        <f>Weighting!$H$20</f>
        <v>0</v>
      </c>
      <c r="H1844">
        <f t="array" ref="H1844">FREQUENCY(IF('Data Transformation'!$B$4:$B$8425=B1827,'Data Transformation'!$G$4:$G$8425),'Bin Analysis'!$B1844)</f>
        <v>2073</v>
      </c>
      <c r="I1844">
        <f t="shared" si="229"/>
        <v>0</v>
      </c>
      <c r="J1844">
        <f t="shared" si="230"/>
        <v>0</v>
      </c>
      <c r="K1844">
        <f>J1844*Weighting!$W$20</f>
        <v>0</v>
      </c>
      <c r="M1844" s="14"/>
    </row>
    <row r="1845" spans="1:25" x14ac:dyDescent="0.25">
      <c r="A1845" s="32" t="str">
        <f>IF(Weighting!$P$21&gt;0,B1845,"")</f>
        <v/>
      </c>
      <c r="B1845" t="e">
        <f>Weighting!$C$21</f>
        <v>#DIV/0!</v>
      </c>
      <c r="C1845" t="e">
        <f>Weighting!$F$21</f>
        <v>#NUM!</v>
      </c>
      <c r="D1845" t="e">
        <f>IF(C1845=1,'Data Transformation'!$G$3+0.5*'Data Transformation'!$W$25,IF(C1846=1,D1846-'Data Transformation'!$W$25,FALSE))</f>
        <v>#NUM!</v>
      </c>
      <c r="E1845">
        <f t="array" ref="E1845">IF(ISLOGICAL(D1845),"",FREQUENCY(IF('Data Transformation'!$B$425:$B$8425='Bin Analysis'!$B1827,'Data Transformation'!$G$425:$G$8425),D1845))</f>
        <v>2001</v>
      </c>
      <c r="F1845">
        <f t="shared" si="228"/>
        <v>0</v>
      </c>
      <c r="G1845">
        <f>Weighting!$H$21</f>
        <v>0</v>
      </c>
      <c r="H1845">
        <f t="array" ref="H1845">FREQUENCY(IF('Data Transformation'!$B$4:$B$8425=B1827,'Data Transformation'!$G$4:$G$8425),'Bin Analysis'!$B1845)</f>
        <v>2073</v>
      </c>
      <c r="I1845">
        <f t="shared" si="229"/>
        <v>0</v>
      </c>
      <c r="J1845">
        <f t="shared" si="230"/>
        <v>0</v>
      </c>
      <c r="K1845">
        <f>J1845*Weighting!$W$21</f>
        <v>0</v>
      </c>
      <c r="M1845" s="14"/>
    </row>
    <row r="1846" spans="1:25" x14ac:dyDescent="0.25">
      <c r="A1846" s="32" t="str">
        <f>IF(Weighting!$P$22&gt;0,B1846,"")</f>
        <v/>
      </c>
      <c r="B1846" t="e">
        <f>Weighting!$C$22</f>
        <v>#DIV/0!</v>
      </c>
      <c r="C1846" t="e">
        <f>Weighting!$F$22</f>
        <v>#NUM!</v>
      </c>
      <c r="D1846" t="e">
        <f>IF(C1846=1,'Data Transformation'!$G$3+0.5*'Data Transformation'!$W$25,IF(C1847=1,D1847-'Data Transformation'!$W$25,FALSE))</f>
        <v>#NUM!</v>
      </c>
      <c r="E1846">
        <f t="array" ref="E1846">IF(ISLOGICAL(D1846),"",FREQUENCY(IF('Data Transformation'!$B$425:$B$8425='Bin Analysis'!$B1827,'Data Transformation'!$G$425:$G$8425),D1846))</f>
        <v>2001</v>
      </c>
      <c r="F1846">
        <f t="shared" si="228"/>
        <v>0</v>
      </c>
      <c r="G1846">
        <f>Weighting!$H$22</f>
        <v>0</v>
      </c>
      <c r="H1846">
        <f t="array" ref="H1846">FREQUENCY(IF('Data Transformation'!$B$4:$B$8425=B1827,'Data Transformation'!$G$4:$G$8425),'Bin Analysis'!$B1846)</f>
        <v>2073</v>
      </c>
      <c r="I1846">
        <f t="shared" si="229"/>
        <v>0</v>
      </c>
      <c r="J1846">
        <f t="shared" si="230"/>
        <v>0</v>
      </c>
      <c r="K1846">
        <f>J1846*Weighting!$W$22</f>
        <v>0</v>
      </c>
      <c r="M1846" s="14"/>
    </row>
    <row r="1847" spans="1:25" x14ac:dyDescent="0.25">
      <c r="A1847" s="32" t="str">
        <f>IF(Weighting!$P$23&gt;0,B1847,"")</f>
        <v/>
      </c>
      <c r="B1847" t="e">
        <f>Weighting!$C$23</f>
        <v>#DIV/0!</v>
      </c>
      <c r="C1847" t="e">
        <f>Weighting!$F$23</f>
        <v>#NUM!</v>
      </c>
      <c r="D1847" t="e">
        <f>IF(C1847=1,'Data Transformation'!$G$3+0.5*'Data Transformation'!$W$25,IF(C1848=1,D1848-'Data Transformation'!$W$25,FALSE))</f>
        <v>#NUM!</v>
      </c>
      <c r="E1847">
        <f t="array" ref="E1847">IF(ISLOGICAL(D1847),"",FREQUENCY(IF('Data Transformation'!$B$425:$B$8425='Bin Analysis'!$B1827,'Data Transformation'!$G$425:$G$8425),D1847))</f>
        <v>2001</v>
      </c>
      <c r="F1847">
        <f t="shared" si="228"/>
        <v>0</v>
      </c>
      <c r="G1847">
        <f>Weighting!$H$23</f>
        <v>0</v>
      </c>
      <c r="H1847">
        <f t="array" ref="H1847">FREQUENCY(IF('Data Transformation'!$B$4:$B$8425=B1827,'Data Transformation'!$G$4:$G$8425),'Bin Analysis'!$B1847)</f>
        <v>2073</v>
      </c>
      <c r="I1847">
        <f t="shared" si="229"/>
        <v>0</v>
      </c>
      <c r="J1847">
        <f t="shared" si="230"/>
        <v>0</v>
      </c>
      <c r="K1847">
        <f>J1847*Weighting!$W$23</f>
        <v>0</v>
      </c>
      <c r="M1847" s="14"/>
    </row>
    <row r="1848" spans="1:25" x14ac:dyDescent="0.25">
      <c r="A1848" s="32" t="str">
        <f>IF(Weighting!$P$24&gt;0,B1848,"")</f>
        <v/>
      </c>
      <c r="B1848" t="e">
        <f>Weighting!$C$24</f>
        <v>#DIV/0!</v>
      </c>
      <c r="C1848" t="e">
        <f>Weighting!$F$24</f>
        <v>#NUM!</v>
      </c>
      <c r="D1848" t="e">
        <f>IF(C1848=1,'Data Transformation'!$G$3+0.5*'Data Transformation'!$W$25,IF(C1849=1,D1849-'Data Transformation'!$W$25,FALSE))</f>
        <v>#NUM!</v>
      </c>
      <c r="E1848">
        <f t="array" ref="E1848">IF(ISLOGICAL(D1848),"",FREQUENCY(IF('Data Transformation'!$B$425:$B$8425='Bin Analysis'!$B1827,'Data Transformation'!$G$425:$G$8425),D1848))</f>
        <v>2001</v>
      </c>
      <c r="F1848">
        <f t="shared" si="228"/>
        <v>0</v>
      </c>
      <c r="G1848">
        <f>Weighting!$H$24</f>
        <v>0</v>
      </c>
      <c r="H1848">
        <f t="array" ref="H1848">FREQUENCY(IF('Data Transformation'!$B$4:$B$8425=B1827,'Data Transformation'!$G$4:$G$8425),'Bin Analysis'!$B1848)</f>
        <v>2073</v>
      </c>
      <c r="I1848">
        <f t="shared" si="229"/>
        <v>0</v>
      </c>
      <c r="J1848">
        <f t="shared" si="230"/>
        <v>0</v>
      </c>
      <c r="K1848">
        <f>J1848*Weighting!$W$24</f>
        <v>0</v>
      </c>
      <c r="M1848" s="14"/>
    </row>
    <row r="1849" spans="1:25" x14ac:dyDescent="0.25">
      <c r="A1849" s="32" t="str">
        <f>IF(Weighting!$P$25&gt;0,B1849,"")</f>
        <v/>
      </c>
      <c r="B1849" t="e">
        <f>Weighting!$C$25</f>
        <v>#DIV/0!</v>
      </c>
      <c r="C1849" t="e">
        <f>Weighting!$F$25</f>
        <v>#NUM!</v>
      </c>
      <c r="D1849" t="e">
        <f>IF(C1849=1,'Data Transformation'!$G$3+0.5*'Data Transformation'!$W$25,IF(C1850=1,D1850-'Data Transformation'!$W$25,FALSE))</f>
        <v>#NUM!</v>
      </c>
      <c r="E1849">
        <f t="array" ref="E1849">IF(ISLOGICAL(D1849),"",FREQUENCY(IF('Data Transformation'!$B$425:$B$8425='Bin Analysis'!$B1827,'Data Transformation'!$G$425:$G$8425),D1849))</f>
        <v>2001</v>
      </c>
      <c r="F1849">
        <f t="shared" si="228"/>
        <v>0</v>
      </c>
      <c r="G1849">
        <f>Weighting!$H$25</f>
        <v>0</v>
      </c>
      <c r="H1849">
        <f t="array" ref="H1849">FREQUENCY(IF('Data Transformation'!$B$4:$B$8425=B1827,'Data Transformation'!$G$4:$G$8425),'Bin Analysis'!$B1849)</f>
        <v>2073</v>
      </c>
      <c r="I1849">
        <f t="shared" si="229"/>
        <v>0</v>
      </c>
      <c r="J1849">
        <f t="shared" si="230"/>
        <v>0</v>
      </c>
      <c r="K1849">
        <f>J1849*Weighting!$W$25</f>
        <v>0</v>
      </c>
      <c r="M1849" s="14"/>
    </row>
    <row r="1850" spans="1:25" x14ac:dyDescent="0.25">
      <c r="O1850"/>
      <c r="P1850"/>
      <c r="Q1850"/>
      <c r="R1850"/>
    </row>
    <row r="1851" spans="1:25" ht="23.25" x14ac:dyDescent="0.35">
      <c r="A1851" s="21" t="s">
        <v>0</v>
      </c>
      <c r="B1851" s="21" t="str">
        <f>IFERROR(VLOOKUP(C1851,'Data Transformation'!$L$6:$M$426,2,FALSE),"")</f>
        <v/>
      </c>
      <c r="C1851" s="21">
        <f>C1827+1</f>
        <v>77</v>
      </c>
      <c r="D1851" s="21"/>
      <c r="E1851" s="21"/>
      <c r="F1851" s="21"/>
      <c r="G1851" s="21"/>
      <c r="H1851" s="22"/>
      <c r="I1851" s="22"/>
      <c r="J1851" s="22"/>
      <c r="K1851" s="21"/>
      <c r="L1851" s="21" t="str">
        <f>B1851</f>
        <v/>
      </c>
      <c r="M1851" s="23" t="e">
        <f>INDEX('Data Transformation'!$O$4:$O$424,MATCH($B1851,'Data Transformation'!$M$4:$M$424,0),MATCH($M$2,'Data Transformation'!$O$3,0))</f>
        <v>#N/A</v>
      </c>
      <c r="N1851" s="27" t="e">
        <f>IF('Input and Summary Results'!$J$16="minimum",'Bin Analysis'!X1852/(M1851-1),'Bin Analysis'!Y1851/('Bin Analysis'!M1851-1))</f>
        <v>#N/A</v>
      </c>
      <c r="O1851" s="27" t="e">
        <f>IF(M1851=FALSE,NA(),(VLOOKUP(1,C1854:K1873,4,FALSE))/(M1851-1))</f>
        <v>#N/A</v>
      </c>
      <c r="P1851" s="27" t="e">
        <f>IF(M1851=FALSE,NA(),SUM(J1854:J1873)/Weighting!$S$5)</f>
        <v>#N/A</v>
      </c>
      <c r="Q1851" s="27" t="e">
        <f>IF(M1851=FALSE,NA(),SUM(K1854:K1873)/Weighting!$S$6)</f>
        <v>#N/A</v>
      </c>
      <c r="R1851" s="27" t="e">
        <f>IF(M1851=FALSE,NA(),(VLOOKUP(1,G1854:K1873,3,FALSE))/(M1851-1))</f>
        <v>#N/A</v>
      </c>
      <c r="S1851" s="22" t="e">
        <f>IF(M1851=FALSE,NA(),IF(SUM(J1854:J1873)=2,"yes","no"))</f>
        <v>#N/A</v>
      </c>
      <c r="X1851" s="2" cm="2">
        <f t="array" ref="X1851:X1852">FREQUENCY(IF('Data Transformation'!$B$425:$B$6424='Bin Analysis'!L1851,'Data Transformation'!$G$425:$G$6424),'Data Transformation'!$U$11)</f>
        <v>0</v>
      </c>
      <c r="Y1851" s="2" cm="2">
        <f t="array" ref="Y1851:Y1852">FREQUENCY(IF('Data Transformation'!$B$425:$B$6424='Bin Analysis'!L1851,'Data Transformation'!$G$425:$G$6424),'Data Transformation'!$U$12)</f>
        <v>0</v>
      </c>
    </row>
    <row r="1852" spans="1:25" x14ac:dyDescent="0.25">
      <c r="A1852" s="14" t="s">
        <v>67</v>
      </c>
      <c r="B1852" t="s">
        <v>47</v>
      </c>
      <c r="C1852" t="s">
        <v>5</v>
      </c>
      <c r="D1852" t="s">
        <v>100</v>
      </c>
      <c r="E1852" t="s">
        <v>101</v>
      </c>
      <c r="F1852" t="s">
        <v>102</v>
      </c>
      <c r="G1852" t="s">
        <v>70</v>
      </c>
      <c r="H1852" t="s">
        <v>31</v>
      </c>
      <c r="I1852" t="s">
        <v>32</v>
      </c>
      <c r="J1852" t="s">
        <v>46</v>
      </c>
      <c r="K1852" s="14" t="s">
        <v>45</v>
      </c>
      <c r="M1852" s="14"/>
      <c r="X1852" s="2">
        <v>0</v>
      </c>
      <c r="Y1852" s="2">
        <v>0</v>
      </c>
    </row>
    <row r="1853" spans="1:25" x14ac:dyDescent="0.25">
      <c r="A1853" s="32"/>
      <c r="D1853" t="e">
        <f>IF(C1853=1,'Data Transformation'!$G$3+0.5*'Data Transformation'!$W$25,IF(C1854=1,D1854-'Data Transformation'!$W$25,FALSE))</f>
        <v>#NUM!</v>
      </c>
      <c r="E1853">
        <f t="array" ref="E1853">IF(ISLOGICAL(D1853),"",FREQUENCY(IF('Data Transformation'!$B$425:$B$8425='Bin Analysis'!$B1851,'Data Transformation'!$G$425:$G$8425),D1853))</f>
        <v>2001</v>
      </c>
      <c r="F1853" t="e">
        <f>IF(ISLOGICAL(D1853),"",E1853-E1852)</f>
        <v>#VALUE!</v>
      </c>
      <c r="M1853" s="14"/>
    </row>
    <row r="1854" spans="1:25" x14ac:dyDescent="0.25">
      <c r="A1854" s="32" t="e">
        <f>IF(Weighting!$P$6&gt;0,B1854,"")</f>
        <v>#NUM!</v>
      </c>
      <c r="B1854" t="e">
        <f>Weighting!$C$6</f>
        <v>#DIV/0!</v>
      </c>
      <c r="C1854" t="e">
        <f>Weighting!$F$6</f>
        <v>#NUM!</v>
      </c>
      <c r="D1854" t="e">
        <f>IF(C1854=1,'Data Transformation'!$G$3+0.5*'Data Transformation'!$W$25,IF(C1855=1,D1855-'Data Transformation'!$W$25,FALSE))</f>
        <v>#NUM!</v>
      </c>
      <c r="E1854">
        <f t="array" ref="E1854">IF(ISLOGICAL(D1854),"",FREQUENCY(IF('Data Transformation'!$B$425:$B$8425='Bin Analysis'!$B1851,'Data Transformation'!$G$425:$G$8425),D1854))</f>
        <v>2001</v>
      </c>
      <c r="F1854">
        <f>IF(ISLOGICAL(D1854),"",E1854-E1853)</f>
        <v>0</v>
      </c>
      <c r="G1854">
        <f>Weighting!$H$6</f>
        <v>1</v>
      </c>
      <c r="H1854">
        <f t="array" ref="H1854">FREQUENCY(IF('Data Transformation'!$B$4:$B$8425=B1851,'Data Transformation'!$G$4:$G$8425),'Bin Analysis'!$B1854)</f>
        <v>2073</v>
      </c>
      <c r="I1854">
        <f>H1854-H1853</f>
        <v>2073</v>
      </c>
      <c r="J1854">
        <f>IF(I1854=0,0,1)</f>
        <v>1</v>
      </c>
      <c r="K1854" t="e">
        <f>J1854*Weighting!$W$6</f>
        <v>#NUM!</v>
      </c>
      <c r="M1854" s="14"/>
    </row>
    <row r="1855" spans="1:25" x14ac:dyDescent="0.25">
      <c r="A1855" s="32" t="str">
        <f>IF(Weighting!$P$7&gt;0,B1855,"")</f>
        <v/>
      </c>
      <c r="B1855" t="e">
        <f>Weighting!$C$7</f>
        <v>#DIV/0!</v>
      </c>
      <c r="C1855" t="e">
        <f>Weighting!$F$7</f>
        <v>#NUM!</v>
      </c>
      <c r="D1855" t="e">
        <f>IF(C1855=1,'Data Transformation'!$G$3+0.5*'Data Transformation'!$W$25,IF(C1856=1,D1856-'Data Transformation'!$W$25,FALSE))</f>
        <v>#NUM!</v>
      </c>
      <c r="E1855">
        <f t="array" ref="E1855">IF(ISLOGICAL(D1855),"",FREQUENCY(IF('Data Transformation'!$B$425:$B$8425='Bin Analysis'!$B1851,'Data Transformation'!$G$425:$G$8425),D1855))</f>
        <v>2001</v>
      </c>
      <c r="F1855">
        <f t="shared" ref="F1855:F1873" si="231">IF(ISLOGICAL(D1855),"",E1855-E1854)</f>
        <v>0</v>
      </c>
      <c r="G1855">
        <f>Weighting!$H$7</f>
        <v>0</v>
      </c>
      <c r="H1855">
        <f t="array" ref="H1855">FREQUENCY(IF('Data Transformation'!$B$4:$B$8425=B1851,'Data Transformation'!$G$4:$G$8425),'Bin Analysis'!$B1855)</f>
        <v>2073</v>
      </c>
      <c r="I1855">
        <f t="shared" ref="I1855:I1873" si="232">H1855-H1854</f>
        <v>0</v>
      </c>
      <c r="J1855">
        <f>IF(I1855=0,0,1)</f>
        <v>0</v>
      </c>
      <c r="K1855">
        <f>J1855*Weighting!$W$7</f>
        <v>0</v>
      </c>
      <c r="M1855" s="14"/>
    </row>
    <row r="1856" spans="1:25" x14ac:dyDescent="0.25">
      <c r="A1856" s="32" t="str">
        <f>IF(Weighting!$P$8&gt;0,B1856,"")</f>
        <v/>
      </c>
      <c r="B1856" t="e">
        <f>Weighting!$C$8</f>
        <v>#DIV/0!</v>
      </c>
      <c r="C1856" t="e">
        <f>Weighting!$F$8</f>
        <v>#NUM!</v>
      </c>
      <c r="D1856" t="e">
        <f>IF(C1856=1,'Data Transformation'!$G$3+0.5*'Data Transformation'!$W$25,IF(C1857=1,D1857-'Data Transformation'!$W$25,FALSE))</f>
        <v>#NUM!</v>
      </c>
      <c r="E1856">
        <f t="array" ref="E1856">IF(ISLOGICAL(D1856),"",FREQUENCY(IF('Data Transformation'!$B$425:$B$8425='Bin Analysis'!$B1851,'Data Transformation'!$G$425:$G$8425),D1856))</f>
        <v>2001</v>
      </c>
      <c r="F1856">
        <f t="shared" si="231"/>
        <v>0</v>
      </c>
      <c r="G1856">
        <f>Weighting!$H$8</f>
        <v>0</v>
      </c>
      <c r="H1856">
        <f t="array" ref="H1856">FREQUENCY(IF('Data Transformation'!$B$4:$B$8425=B1851,'Data Transformation'!$G$4:$G$8425),'Bin Analysis'!$B1856)</f>
        <v>2073</v>
      </c>
      <c r="I1856">
        <f t="shared" si="232"/>
        <v>0</v>
      </c>
      <c r="J1856">
        <f t="shared" ref="J1856:J1873" si="233">IF(I1856=0,0,1)</f>
        <v>0</v>
      </c>
      <c r="K1856">
        <f>J1856*Weighting!$W$8</f>
        <v>0</v>
      </c>
      <c r="M1856" s="14"/>
    </row>
    <row r="1857" spans="1:13" x14ac:dyDescent="0.25">
      <c r="A1857" s="32" t="str">
        <f>IF(Weighting!$P$9&gt;0,B1857,"")</f>
        <v/>
      </c>
      <c r="B1857" s="50" t="e">
        <f>Weighting!$C$9</f>
        <v>#DIV/0!</v>
      </c>
      <c r="C1857" t="e">
        <f>Weighting!$F$9</f>
        <v>#NUM!</v>
      </c>
      <c r="D1857" t="e">
        <f>IF(C1857=1,'Data Transformation'!$G$3+0.5*'Data Transformation'!$W$25,IF(C1858=1,D1858-'Data Transformation'!$W$25,FALSE))</f>
        <v>#NUM!</v>
      </c>
      <c r="E1857">
        <f t="array" ref="E1857">IF(ISLOGICAL(D1857),"",FREQUENCY(IF('Data Transformation'!$B$425:$B$8425='Bin Analysis'!$B1851,'Data Transformation'!$G$425:$G$8425),D1857))</f>
        <v>2001</v>
      </c>
      <c r="F1857">
        <f t="shared" si="231"/>
        <v>0</v>
      </c>
      <c r="G1857">
        <f>Weighting!$H$9</f>
        <v>0</v>
      </c>
      <c r="H1857">
        <f t="array" ref="H1857">FREQUENCY(IF('Data Transformation'!$B$4:$B$8425=B1851,'Data Transformation'!$G$4:$G$8425),'Bin Analysis'!$B1857)</f>
        <v>2073</v>
      </c>
      <c r="I1857">
        <f t="shared" si="232"/>
        <v>0</v>
      </c>
      <c r="J1857">
        <f t="shared" si="233"/>
        <v>0</v>
      </c>
      <c r="K1857">
        <f>J1857*Weighting!$W$9</f>
        <v>0</v>
      </c>
      <c r="M1857" s="14"/>
    </row>
    <row r="1858" spans="1:13" x14ac:dyDescent="0.25">
      <c r="A1858" s="32" t="str">
        <f>IF(Weighting!$P$10&gt;0,B1858,"")</f>
        <v/>
      </c>
      <c r="B1858" t="e">
        <f>Weighting!$C$10</f>
        <v>#DIV/0!</v>
      </c>
      <c r="C1858" t="e">
        <f>Weighting!$F$10</f>
        <v>#NUM!</v>
      </c>
      <c r="D1858" t="e">
        <f>IF(C1858=1,'Data Transformation'!$G$3+0.5*'Data Transformation'!$W$25,IF(C1859=1,D1859-'Data Transformation'!$W$25,FALSE))</f>
        <v>#NUM!</v>
      </c>
      <c r="E1858">
        <f t="array" ref="E1858">IF(ISLOGICAL(D1858),"",FREQUENCY(IF('Data Transformation'!$B$425:$B$8425='Bin Analysis'!$B1851,'Data Transformation'!$G$425:$G$8425),D1858))</f>
        <v>2001</v>
      </c>
      <c r="F1858">
        <f t="shared" si="231"/>
        <v>0</v>
      </c>
      <c r="G1858">
        <f>Weighting!$H$10</f>
        <v>0</v>
      </c>
      <c r="H1858">
        <f t="array" ref="H1858">FREQUENCY(IF('Data Transformation'!$B$4:$B$8425=B1851,'Data Transformation'!$G$4:$G$8425),'Bin Analysis'!$B1858)</f>
        <v>2073</v>
      </c>
      <c r="I1858">
        <f t="shared" si="232"/>
        <v>0</v>
      </c>
      <c r="J1858">
        <f t="shared" si="233"/>
        <v>0</v>
      </c>
      <c r="K1858">
        <f>J1858*Weighting!$W$10</f>
        <v>0</v>
      </c>
      <c r="M1858" s="14"/>
    </row>
    <row r="1859" spans="1:13" x14ac:dyDescent="0.25">
      <c r="A1859" s="32" t="str">
        <f>IF(Weighting!$P$11&gt;0,B1859,"")</f>
        <v/>
      </c>
      <c r="B1859" t="e">
        <f>Weighting!$C$11</f>
        <v>#DIV/0!</v>
      </c>
      <c r="C1859" t="e">
        <f>Weighting!$F$11</f>
        <v>#NUM!</v>
      </c>
      <c r="D1859" t="e">
        <f>IF(C1859=1,'Data Transformation'!$G$3+0.5*'Data Transformation'!$W$25,IF(C1860=1,D1860-'Data Transformation'!$W$25,FALSE))</f>
        <v>#NUM!</v>
      </c>
      <c r="E1859">
        <f t="array" ref="E1859">IF(ISLOGICAL(D1859),"",FREQUENCY(IF('Data Transformation'!$B$425:$B$8425='Bin Analysis'!$B1851,'Data Transformation'!$G$425:$G$8425),D1859))</f>
        <v>2001</v>
      </c>
      <c r="F1859">
        <f t="shared" si="231"/>
        <v>0</v>
      </c>
      <c r="G1859">
        <f>Weighting!$H$11</f>
        <v>0</v>
      </c>
      <c r="H1859">
        <f t="array" ref="H1859">FREQUENCY(IF('Data Transformation'!$B$4:$B$8425=B1851,'Data Transformation'!$G$4:$G$8425),'Bin Analysis'!$B1859)</f>
        <v>2073</v>
      </c>
      <c r="I1859">
        <f t="shared" si="232"/>
        <v>0</v>
      </c>
      <c r="J1859">
        <f t="shared" si="233"/>
        <v>0</v>
      </c>
      <c r="K1859">
        <f>J1859*Weighting!$W$11</f>
        <v>0</v>
      </c>
      <c r="M1859" s="14"/>
    </row>
    <row r="1860" spans="1:13" x14ac:dyDescent="0.25">
      <c r="A1860" s="32" t="str">
        <f>IF(Weighting!$P$12&gt;0,B1860,"")</f>
        <v/>
      </c>
      <c r="B1860" t="e">
        <f>Weighting!$C$12</f>
        <v>#DIV/0!</v>
      </c>
      <c r="C1860" t="e">
        <f>Weighting!$F$12</f>
        <v>#NUM!</v>
      </c>
      <c r="D1860" t="e">
        <f>IF(C1860=1,'Data Transformation'!$G$3+0.5*'Data Transformation'!$W$25,IF(C1861=1,D1861-'Data Transformation'!$W$25,FALSE))</f>
        <v>#NUM!</v>
      </c>
      <c r="E1860">
        <f t="array" ref="E1860">IF(ISLOGICAL(D1860),"",FREQUENCY(IF('Data Transformation'!$B$425:$B$8425='Bin Analysis'!$B1851,'Data Transformation'!$G$425:$G$8425),D1860))</f>
        <v>2001</v>
      </c>
      <c r="F1860">
        <f t="shared" si="231"/>
        <v>0</v>
      </c>
      <c r="G1860">
        <f>Weighting!$H$12</f>
        <v>0</v>
      </c>
      <c r="H1860">
        <f t="array" ref="H1860">FREQUENCY(IF('Data Transformation'!$B$4:$B$8425=B1851,'Data Transformation'!$G$4:$G$8425),'Bin Analysis'!$B1860)</f>
        <v>2073</v>
      </c>
      <c r="I1860">
        <f t="shared" si="232"/>
        <v>0</v>
      </c>
      <c r="J1860">
        <f t="shared" si="233"/>
        <v>0</v>
      </c>
      <c r="K1860">
        <f>J1860*Weighting!$W$12</f>
        <v>0</v>
      </c>
      <c r="M1860" s="14"/>
    </row>
    <row r="1861" spans="1:13" x14ac:dyDescent="0.25">
      <c r="A1861" s="32" t="str">
        <f>IF(Weighting!$P$13&gt;0,B1861,"")</f>
        <v/>
      </c>
      <c r="B1861" t="e">
        <f>Weighting!$C$13</f>
        <v>#DIV/0!</v>
      </c>
      <c r="C1861" t="e">
        <f>Weighting!$F$13</f>
        <v>#NUM!</v>
      </c>
      <c r="D1861" t="e">
        <f>IF(C1861=1,'Data Transformation'!$G$3+0.5*'Data Transformation'!$W$25,IF(C1862=1,D1862-'Data Transformation'!$W$25,FALSE))</f>
        <v>#NUM!</v>
      </c>
      <c r="E1861">
        <f t="array" ref="E1861">IF(ISLOGICAL(D1861),"",FREQUENCY(IF('Data Transformation'!$B$425:$B$8425='Bin Analysis'!$B1851,'Data Transformation'!$G$425:$G$8425),D1861))</f>
        <v>2001</v>
      </c>
      <c r="F1861">
        <f t="shared" si="231"/>
        <v>0</v>
      </c>
      <c r="G1861">
        <f>Weighting!$H$13</f>
        <v>0</v>
      </c>
      <c r="H1861">
        <f t="array" ref="H1861">FREQUENCY(IF('Data Transformation'!$B$4:$B$8425=B1851,'Data Transformation'!$G$4:$G$8425),'Bin Analysis'!$B1861)</f>
        <v>2073</v>
      </c>
      <c r="I1861">
        <f t="shared" si="232"/>
        <v>0</v>
      </c>
      <c r="J1861">
        <f t="shared" si="233"/>
        <v>0</v>
      </c>
      <c r="K1861">
        <f>J1861*Weighting!$W$13</f>
        <v>0</v>
      </c>
      <c r="M1861" s="14"/>
    </row>
    <row r="1862" spans="1:13" x14ac:dyDescent="0.25">
      <c r="A1862" s="32" t="str">
        <f>IF(Weighting!$P$14&gt;0,B1862,"")</f>
        <v/>
      </c>
      <c r="B1862" t="e">
        <f>Weighting!$C$14</f>
        <v>#DIV/0!</v>
      </c>
      <c r="C1862" t="e">
        <f>Weighting!$F$14</f>
        <v>#NUM!</v>
      </c>
      <c r="D1862" t="e">
        <f>IF(C1862=1,'Data Transformation'!$G$3+0.5*'Data Transformation'!$W$25,IF(C1863=1,D1863-'Data Transformation'!$W$25,FALSE))</f>
        <v>#NUM!</v>
      </c>
      <c r="E1862">
        <f t="array" ref="E1862">IF(ISLOGICAL(D1862),"",FREQUENCY(IF('Data Transformation'!$B$425:$B$8425='Bin Analysis'!$B1851,'Data Transformation'!$G$425:$G$8425),D1862))</f>
        <v>2001</v>
      </c>
      <c r="F1862">
        <f t="shared" si="231"/>
        <v>0</v>
      </c>
      <c r="G1862">
        <f>Weighting!$H$14</f>
        <v>0</v>
      </c>
      <c r="H1862">
        <f t="array" ref="H1862">FREQUENCY(IF('Data Transformation'!$B$4:$B$8425=B1851,'Data Transformation'!$G$4:$G$8425),'Bin Analysis'!$B1862)</f>
        <v>2073</v>
      </c>
      <c r="I1862">
        <f t="shared" si="232"/>
        <v>0</v>
      </c>
      <c r="J1862">
        <f t="shared" si="233"/>
        <v>0</v>
      </c>
      <c r="K1862">
        <f>J1862*Weighting!$W$14</f>
        <v>0</v>
      </c>
      <c r="M1862" s="14"/>
    </row>
    <row r="1863" spans="1:13" x14ac:dyDescent="0.25">
      <c r="A1863" s="32" t="str">
        <f>IF(Weighting!$P$15&gt;0,B1863,"")</f>
        <v/>
      </c>
      <c r="B1863" t="e">
        <f>Weighting!$C$15</f>
        <v>#DIV/0!</v>
      </c>
      <c r="C1863" t="e">
        <f>Weighting!$F$15</f>
        <v>#NUM!</v>
      </c>
      <c r="D1863" t="e">
        <f>IF(C1863=1,'Data Transformation'!$G$3+0.5*'Data Transformation'!$W$25,IF(C1864=1,D1864-'Data Transformation'!$W$25,FALSE))</f>
        <v>#NUM!</v>
      </c>
      <c r="E1863">
        <f t="array" ref="E1863">IF(ISLOGICAL(D1863),"",FREQUENCY(IF('Data Transformation'!$B$425:$B$8425='Bin Analysis'!$B1851,'Data Transformation'!$G$425:$G$8425),D1863))</f>
        <v>2001</v>
      </c>
      <c r="F1863">
        <f t="shared" si="231"/>
        <v>0</v>
      </c>
      <c r="G1863">
        <f>Weighting!$H$15</f>
        <v>0</v>
      </c>
      <c r="H1863">
        <f t="array" ref="H1863">FREQUENCY(IF('Data Transformation'!$B$4:$B$8425=B1851,'Data Transformation'!$G$4:$G$8425),'Bin Analysis'!$B1863)</f>
        <v>2073</v>
      </c>
      <c r="I1863">
        <f t="shared" si="232"/>
        <v>0</v>
      </c>
      <c r="J1863">
        <f t="shared" si="233"/>
        <v>0</v>
      </c>
      <c r="K1863">
        <f>J1863*Weighting!$W$15</f>
        <v>0</v>
      </c>
      <c r="M1863" s="14"/>
    </row>
    <row r="1864" spans="1:13" x14ac:dyDescent="0.25">
      <c r="A1864" s="32" t="str">
        <f>IF(Weighting!$P$16&gt;0,B1864,"")</f>
        <v/>
      </c>
      <c r="B1864" t="e">
        <f>Weighting!$C$16</f>
        <v>#DIV/0!</v>
      </c>
      <c r="C1864" t="e">
        <f>Weighting!$F$16</f>
        <v>#NUM!</v>
      </c>
      <c r="D1864" t="e">
        <f>IF(C1864=1,'Data Transformation'!$G$3+0.5*'Data Transformation'!$W$25,IF(C1865=1,D1865-'Data Transformation'!$W$25,FALSE))</f>
        <v>#NUM!</v>
      </c>
      <c r="E1864">
        <f t="array" ref="E1864">IF(ISLOGICAL(D1864),"",FREQUENCY(IF('Data Transformation'!$B$425:$B$8425='Bin Analysis'!$B1851,'Data Transformation'!$G$425:$G$8425),D1864))</f>
        <v>2001</v>
      </c>
      <c r="F1864">
        <f t="shared" si="231"/>
        <v>0</v>
      </c>
      <c r="G1864">
        <f>Weighting!$H$16</f>
        <v>0</v>
      </c>
      <c r="H1864">
        <f t="array" ref="H1864">FREQUENCY(IF('Data Transformation'!$B$4:$B$8425=B1851,'Data Transformation'!$G$4:$G$8425),'Bin Analysis'!$B1864)</f>
        <v>2073</v>
      </c>
      <c r="I1864">
        <f t="shared" si="232"/>
        <v>0</v>
      </c>
      <c r="J1864">
        <f t="shared" si="233"/>
        <v>0</v>
      </c>
      <c r="K1864">
        <f>J1864*Weighting!$W$16</f>
        <v>0</v>
      </c>
      <c r="M1864" s="14"/>
    </row>
    <row r="1865" spans="1:13" x14ac:dyDescent="0.25">
      <c r="A1865" s="32" t="str">
        <f>IF(Weighting!$P$17&gt;0,B1865,"")</f>
        <v/>
      </c>
      <c r="B1865" t="e">
        <f>Weighting!$C$17</f>
        <v>#DIV/0!</v>
      </c>
      <c r="C1865" t="e">
        <f>Weighting!$F$17</f>
        <v>#NUM!</v>
      </c>
      <c r="D1865" t="e">
        <f>IF(C1865=1,'Data Transformation'!$G$3+0.5*'Data Transformation'!$W$25,IF(C1866=1,D1866-'Data Transformation'!$W$25,FALSE))</f>
        <v>#NUM!</v>
      </c>
      <c r="E1865">
        <f t="array" ref="E1865">IF(ISLOGICAL(D1865),"",FREQUENCY(IF('Data Transformation'!$B$425:$B$8425='Bin Analysis'!$B1851,'Data Transformation'!$G$425:$G$8425),D1865))</f>
        <v>2001</v>
      </c>
      <c r="F1865">
        <f t="shared" si="231"/>
        <v>0</v>
      </c>
      <c r="G1865">
        <f>Weighting!$H$17</f>
        <v>0</v>
      </c>
      <c r="H1865">
        <f t="array" ref="H1865">FREQUENCY(IF('Data Transformation'!$B$4:$B$8425=B1851,'Data Transformation'!$G$4:$G$8425),'Bin Analysis'!$B1865)</f>
        <v>2073</v>
      </c>
      <c r="I1865">
        <f t="shared" si="232"/>
        <v>0</v>
      </c>
      <c r="J1865">
        <f t="shared" si="233"/>
        <v>0</v>
      </c>
      <c r="K1865">
        <f>J1865*Weighting!$W$17</f>
        <v>0</v>
      </c>
      <c r="M1865" s="14"/>
    </row>
    <row r="1866" spans="1:13" x14ac:dyDescent="0.25">
      <c r="A1866" s="32" t="str">
        <f>IF(Weighting!$P$18&gt;0,B1866,"")</f>
        <v/>
      </c>
      <c r="B1866" t="e">
        <f>Weighting!$C$18</f>
        <v>#DIV/0!</v>
      </c>
      <c r="C1866" t="e">
        <f>Weighting!$F$18</f>
        <v>#NUM!</v>
      </c>
      <c r="D1866" t="e">
        <f>IF(C1866=1,'Data Transformation'!$G$3+0.5*'Data Transformation'!$W$25,IF(C1867=1,D1867-'Data Transformation'!$W$25,FALSE))</f>
        <v>#NUM!</v>
      </c>
      <c r="E1866">
        <f t="array" ref="E1866">IF(ISLOGICAL(D1866),"",FREQUENCY(IF('Data Transformation'!$B$425:$B$8425='Bin Analysis'!$B1851,'Data Transformation'!$G$425:$G$8425),D1866))</f>
        <v>2001</v>
      </c>
      <c r="F1866">
        <f t="shared" si="231"/>
        <v>0</v>
      </c>
      <c r="G1866">
        <f>Weighting!$H$18</f>
        <v>0</v>
      </c>
      <c r="H1866">
        <f t="array" ref="H1866">FREQUENCY(IF('Data Transformation'!$B$4:$B$8425=B1851,'Data Transformation'!$G$4:$G$8425),'Bin Analysis'!$B1866)</f>
        <v>2073</v>
      </c>
      <c r="I1866">
        <f t="shared" si="232"/>
        <v>0</v>
      </c>
      <c r="J1866">
        <f t="shared" si="233"/>
        <v>0</v>
      </c>
      <c r="K1866">
        <f>J1866*Weighting!$W$18</f>
        <v>0</v>
      </c>
      <c r="M1866" s="14"/>
    </row>
    <row r="1867" spans="1:13" x14ac:dyDescent="0.25">
      <c r="A1867" s="32" t="str">
        <f>IF(Weighting!$P$19&gt;0,B1867,"")</f>
        <v/>
      </c>
      <c r="B1867" t="e">
        <f>Weighting!$C$19</f>
        <v>#DIV/0!</v>
      </c>
      <c r="C1867" t="e">
        <f>Weighting!$F$19</f>
        <v>#NUM!</v>
      </c>
      <c r="D1867" t="e">
        <f>IF(C1867=1,'Data Transformation'!$G$3+0.5*'Data Transformation'!$W$25,IF(C1868=1,D1868-'Data Transformation'!$W$25,FALSE))</f>
        <v>#NUM!</v>
      </c>
      <c r="E1867">
        <f t="array" ref="E1867">IF(ISLOGICAL(D1867),"",FREQUENCY(IF('Data Transformation'!$B$425:$B$8425='Bin Analysis'!$B1851,'Data Transformation'!$G$425:$G$8425),D1867))</f>
        <v>2001</v>
      </c>
      <c r="F1867">
        <f t="shared" si="231"/>
        <v>0</v>
      </c>
      <c r="G1867">
        <f>Weighting!$H$19</f>
        <v>0</v>
      </c>
      <c r="H1867">
        <f t="array" ref="H1867">FREQUENCY(IF('Data Transformation'!$B$4:$B$8425=B1851,'Data Transformation'!$G$4:$G$8425),'Bin Analysis'!$B1867)</f>
        <v>2073</v>
      </c>
      <c r="I1867">
        <f t="shared" si="232"/>
        <v>0</v>
      </c>
      <c r="J1867">
        <f t="shared" si="233"/>
        <v>0</v>
      </c>
      <c r="K1867">
        <f>J1867*Weighting!$W$19</f>
        <v>0</v>
      </c>
      <c r="M1867" s="14"/>
    </row>
    <row r="1868" spans="1:13" x14ac:dyDescent="0.25">
      <c r="A1868" s="32" t="str">
        <f>IF(Weighting!$P$20&gt;0,B1868,"")</f>
        <v/>
      </c>
      <c r="B1868" t="e">
        <f>Weighting!$C$20</f>
        <v>#DIV/0!</v>
      </c>
      <c r="C1868" t="e">
        <f>Weighting!$F$20</f>
        <v>#NUM!</v>
      </c>
      <c r="D1868" t="e">
        <f>IF(C1868=1,'Data Transformation'!$G$3+0.5*'Data Transformation'!$W$25,IF(C1869=1,D1869-'Data Transformation'!$W$25,FALSE))</f>
        <v>#NUM!</v>
      </c>
      <c r="E1868">
        <f t="array" ref="E1868">IF(ISLOGICAL(D1868),"",FREQUENCY(IF('Data Transformation'!$B$425:$B$8425='Bin Analysis'!$B1851,'Data Transformation'!$G$425:$G$8425),D1868))</f>
        <v>2001</v>
      </c>
      <c r="F1868">
        <f t="shared" si="231"/>
        <v>0</v>
      </c>
      <c r="G1868">
        <f>Weighting!$H$20</f>
        <v>0</v>
      </c>
      <c r="H1868">
        <f t="array" ref="H1868">FREQUENCY(IF('Data Transformation'!$B$4:$B$8425=B1851,'Data Transformation'!$G$4:$G$8425),'Bin Analysis'!$B1868)</f>
        <v>2073</v>
      </c>
      <c r="I1868">
        <f t="shared" si="232"/>
        <v>0</v>
      </c>
      <c r="J1868">
        <f t="shared" si="233"/>
        <v>0</v>
      </c>
      <c r="K1868">
        <f>J1868*Weighting!$W$20</f>
        <v>0</v>
      </c>
      <c r="M1868" s="14"/>
    </row>
    <row r="1869" spans="1:13" x14ac:dyDescent="0.25">
      <c r="A1869" s="32" t="str">
        <f>IF(Weighting!$P$21&gt;0,B1869,"")</f>
        <v/>
      </c>
      <c r="B1869" t="e">
        <f>Weighting!$C$21</f>
        <v>#DIV/0!</v>
      </c>
      <c r="C1869" t="e">
        <f>Weighting!$F$21</f>
        <v>#NUM!</v>
      </c>
      <c r="D1869" t="e">
        <f>IF(C1869=1,'Data Transformation'!$G$3+0.5*'Data Transformation'!$W$25,IF(C1870=1,D1870-'Data Transformation'!$W$25,FALSE))</f>
        <v>#NUM!</v>
      </c>
      <c r="E1869">
        <f t="array" ref="E1869">IF(ISLOGICAL(D1869),"",FREQUENCY(IF('Data Transformation'!$B$425:$B$8425='Bin Analysis'!$B1851,'Data Transformation'!$G$425:$G$8425),D1869))</f>
        <v>2001</v>
      </c>
      <c r="F1869">
        <f t="shared" si="231"/>
        <v>0</v>
      </c>
      <c r="G1869">
        <f>Weighting!$H$21</f>
        <v>0</v>
      </c>
      <c r="H1869">
        <f t="array" ref="H1869">FREQUENCY(IF('Data Transformation'!$B$4:$B$8425=B1851,'Data Transformation'!$G$4:$G$8425),'Bin Analysis'!$B1869)</f>
        <v>2073</v>
      </c>
      <c r="I1869">
        <f t="shared" si="232"/>
        <v>0</v>
      </c>
      <c r="J1869">
        <f t="shared" si="233"/>
        <v>0</v>
      </c>
      <c r="K1869">
        <f>J1869*Weighting!$W$21</f>
        <v>0</v>
      </c>
      <c r="M1869" s="14"/>
    </row>
    <row r="1870" spans="1:13" x14ac:dyDescent="0.25">
      <c r="A1870" s="32" t="str">
        <f>IF(Weighting!$P$22&gt;0,B1870,"")</f>
        <v/>
      </c>
      <c r="B1870" t="e">
        <f>Weighting!$C$22</f>
        <v>#DIV/0!</v>
      </c>
      <c r="C1870" t="e">
        <f>Weighting!$F$22</f>
        <v>#NUM!</v>
      </c>
      <c r="D1870" t="e">
        <f>IF(C1870=1,'Data Transformation'!$G$3+0.5*'Data Transformation'!$W$25,IF(C1871=1,D1871-'Data Transformation'!$W$25,FALSE))</f>
        <v>#NUM!</v>
      </c>
      <c r="E1870">
        <f t="array" ref="E1870">IF(ISLOGICAL(D1870),"",FREQUENCY(IF('Data Transformation'!$B$425:$B$8425='Bin Analysis'!$B1851,'Data Transformation'!$G$425:$G$8425),D1870))</f>
        <v>2001</v>
      </c>
      <c r="F1870">
        <f t="shared" si="231"/>
        <v>0</v>
      </c>
      <c r="G1870">
        <f>Weighting!$H$22</f>
        <v>0</v>
      </c>
      <c r="H1870">
        <f t="array" ref="H1870">FREQUENCY(IF('Data Transformation'!$B$4:$B$8425=B1851,'Data Transformation'!$G$4:$G$8425),'Bin Analysis'!$B1870)</f>
        <v>2073</v>
      </c>
      <c r="I1870">
        <f t="shared" si="232"/>
        <v>0</v>
      </c>
      <c r="J1870">
        <f t="shared" si="233"/>
        <v>0</v>
      </c>
      <c r="K1870">
        <f>J1870*Weighting!$W$22</f>
        <v>0</v>
      </c>
      <c r="M1870" s="14"/>
    </row>
    <row r="1871" spans="1:13" x14ac:dyDescent="0.25">
      <c r="A1871" s="32" t="str">
        <f>IF(Weighting!$P$23&gt;0,B1871,"")</f>
        <v/>
      </c>
      <c r="B1871" t="e">
        <f>Weighting!$C$23</f>
        <v>#DIV/0!</v>
      </c>
      <c r="C1871" t="e">
        <f>Weighting!$F$23</f>
        <v>#NUM!</v>
      </c>
      <c r="D1871" t="e">
        <f>IF(C1871=1,'Data Transformation'!$G$3+0.5*'Data Transformation'!$W$25,IF(C1872=1,D1872-'Data Transformation'!$W$25,FALSE))</f>
        <v>#NUM!</v>
      </c>
      <c r="E1871">
        <f t="array" ref="E1871">IF(ISLOGICAL(D1871),"",FREQUENCY(IF('Data Transformation'!$B$425:$B$8425='Bin Analysis'!$B1851,'Data Transformation'!$G$425:$G$8425),D1871))</f>
        <v>2001</v>
      </c>
      <c r="F1871">
        <f t="shared" si="231"/>
        <v>0</v>
      </c>
      <c r="G1871">
        <f>Weighting!$H$23</f>
        <v>0</v>
      </c>
      <c r="H1871">
        <f t="array" ref="H1871">FREQUENCY(IF('Data Transformation'!$B$4:$B$8425=B1851,'Data Transformation'!$G$4:$G$8425),'Bin Analysis'!$B1871)</f>
        <v>2073</v>
      </c>
      <c r="I1871">
        <f t="shared" si="232"/>
        <v>0</v>
      </c>
      <c r="J1871">
        <f t="shared" si="233"/>
        <v>0</v>
      </c>
      <c r="K1871">
        <f>J1871*Weighting!$W$23</f>
        <v>0</v>
      </c>
      <c r="M1871" s="14"/>
    </row>
    <row r="1872" spans="1:13" x14ac:dyDescent="0.25">
      <c r="A1872" s="32" t="str">
        <f>IF(Weighting!$P$24&gt;0,B1872,"")</f>
        <v/>
      </c>
      <c r="B1872" t="e">
        <f>Weighting!$C$24</f>
        <v>#DIV/0!</v>
      </c>
      <c r="C1872" t="e">
        <f>Weighting!$F$24</f>
        <v>#NUM!</v>
      </c>
      <c r="D1872" t="e">
        <f>IF(C1872=1,'Data Transformation'!$G$3+0.5*'Data Transformation'!$W$25,IF(C1873=1,D1873-'Data Transformation'!$W$25,FALSE))</f>
        <v>#NUM!</v>
      </c>
      <c r="E1872">
        <f t="array" ref="E1872">IF(ISLOGICAL(D1872),"",FREQUENCY(IF('Data Transformation'!$B$425:$B$8425='Bin Analysis'!$B1851,'Data Transformation'!$G$425:$G$8425),D1872))</f>
        <v>2001</v>
      </c>
      <c r="F1872">
        <f t="shared" si="231"/>
        <v>0</v>
      </c>
      <c r="G1872">
        <f>Weighting!$H$24</f>
        <v>0</v>
      </c>
      <c r="H1872">
        <f t="array" ref="H1872">FREQUENCY(IF('Data Transformation'!$B$4:$B$8425=B1851,'Data Transformation'!$G$4:$G$8425),'Bin Analysis'!$B1872)</f>
        <v>2073</v>
      </c>
      <c r="I1872">
        <f t="shared" si="232"/>
        <v>0</v>
      </c>
      <c r="J1872">
        <f t="shared" si="233"/>
        <v>0</v>
      </c>
      <c r="K1872">
        <f>J1872*Weighting!$W$24</f>
        <v>0</v>
      </c>
      <c r="M1872" s="14"/>
    </row>
    <row r="1873" spans="1:25" x14ac:dyDescent="0.25">
      <c r="A1873" s="32" t="str">
        <f>IF(Weighting!$P$25&gt;0,B1873,"")</f>
        <v/>
      </c>
      <c r="B1873" t="e">
        <f>Weighting!$C$25</f>
        <v>#DIV/0!</v>
      </c>
      <c r="C1873" t="e">
        <f>Weighting!$F$25</f>
        <v>#NUM!</v>
      </c>
      <c r="D1873" t="e">
        <f>IF(C1873=1,'Data Transformation'!$G$3+0.5*'Data Transformation'!$W$25,IF(C1874=1,D1874-'Data Transformation'!$W$25,FALSE))</f>
        <v>#NUM!</v>
      </c>
      <c r="E1873">
        <f t="array" ref="E1873">IF(ISLOGICAL(D1873),"",FREQUENCY(IF('Data Transformation'!$B$425:$B$8425='Bin Analysis'!$B1851,'Data Transformation'!$G$425:$G$8425),D1873))</f>
        <v>2001</v>
      </c>
      <c r="F1873">
        <f t="shared" si="231"/>
        <v>0</v>
      </c>
      <c r="G1873">
        <f>Weighting!$H$25</f>
        <v>0</v>
      </c>
      <c r="H1873">
        <f t="array" ref="H1873">FREQUENCY(IF('Data Transformation'!$B$4:$B$8425=B1851,'Data Transformation'!$G$4:$G$8425),'Bin Analysis'!$B1873)</f>
        <v>2073</v>
      </c>
      <c r="I1873">
        <f t="shared" si="232"/>
        <v>0</v>
      </c>
      <c r="J1873">
        <f t="shared" si="233"/>
        <v>0</v>
      </c>
      <c r="K1873">
        <f>J1873*Weighting!$W$25</f>
        <v>0</v>
      </c>
      <c r="M1873" s="14"/>
    </row>
    <row r="1874" spans="1:25" x14ac:dyDescent="0.25">
      <c r="O1874"/>
      <c r="P1874"/>
      <c r="Q1874"/>
      <c r="R1874"/>
    </row>
    <row r="1875" spans="1:25" ht="23.25" x14ac:dyDescent="0.35">
      <c r="A1875" s="21" t="s">
        <v>0</v>
      </c>
      <c r="B1875" s="21" t="str">
        <f>IFERROR(VLOOKUP(C1875,'Data Transformation'!$L$6:$M$426,2,FALSE),"")</f>
        <v/>
      </c>
      <c r="C1875" s="21">
        <f>C1851+1</f>
        <v>78</v>
      </c>
      <c r="D1875" s="21"/>
      <c r="E1875" s="21"/>
      <c r="F1875" s="21"/>
      <c r="G1875" s="21"/>
      <c r="H1875" s="22"/>
      <c r="I1875" s="22"/>
      <c r="J1875" s="22"/>
      <c r="K1875" s="21"/>
      <c r="L1875" s="21" t="str">
        <f>B1875</f>
        <v/>
      </c>
      <c r="M1875" s="23" t="e">
        <f>INDEX('Data Transformation'!$O$4:$O$424,MATCH($B1875,'Data Transformation'!$M$4:$M$424,0),MATCH($M$2,'Data Transformation'!$O$3,0))</f>
        <v>#N/A</v>
      </c>
      <c r="N1875" s="27" t="e">
        <f>IF('Input and Summary Results'!$J$16="minimum",'Bin Analysis'!X1876/(M1875-1),'Bin Analysis'!Y1875/('Bin Analysis'!M1875-1))</f>
        <v>#N/A</v>
      </c>
      <c r="O1875" s="27" t="e">
        <f>IF(M1875=FALSE,NA(),(VLOOKUP(1,C1878:K1897,4,FALSE))/(M1875-1))</f>
        <v>#N/A</v>
      </c>
      <c r="P1875" s="27" t="e">
        <f>IF(M1875=FALSE,NA(),SUM(J1878:J1897)/Weighting!$S$5)</f>
        <v>#N/A</v>
      </c>
      <c r="Q1875" s="27" t="e">
        <f>IF(M1875=FALSE,NA(),SUM(K1878:K1897)/Weighting!$S$6)</f>
        <v>#N/A</v>
      </c>
      <c r="R1875" s="27" t="e">
        <f>IF(M1875=FALSE,NA(),(VLOOKUP(1,G1878:K1897,3,FALSE))/(M1875-1))</f>
        <v>#N/A</v>
      </c>
      <c r="S1875" s="22" t="e">
        <f>IF(M1875=FALSE,NA(),IF(SUM(J1878:J1897)=2,"yes","no"))</f>
        <v>#N/A</v>
      </c>
      <c r="X1875" s="2" cm="2">
        <f t="array" ref="X1875:X1876">FREQUENCY(IF('Data Transformation'!$B$425:$B$6424='Bin Analysis'!L1875,'Data Transformation'!$G$425:$G$6424),'Data Transformation'!$U$11)</f>
        <v>0</v>
      </c>
      <c r="Y1875" s="2" cm="2">
        <f t="array" ref="Y1875:Y1876">FREQUENCY(IF('Data Transformation'!$B$425:$B$6424='Bin Analysis'!L1875,'Data Transformation'!$G$425:$G$6424),'Data Transformation'!$U$12)</f>
        <v>0</v>
      </c>
    </row>
    <row r="1876" spans="1:25" x14ac:dyDescent="0.25">
      <c r="A1876" s="14" t="s">
        <v>67</v>
      </c>
      <c r="B1876" t="s">
        <v>47</v>
      </c>
      <c r="C1876" t="s">
        <v>5</v>
      </c>
      <c r="D1876" t="s">
        <v>100</v>
      </c>
      <c r="E1876" t="s">
        <v>101</v>
      </c>
      <c r="F1876" t="s">
        <v>102</v>
      </c>
      <c r="G1876" t="s">
        <v>70</v>
      </c>
      <c r="H1876" t="s">
        <v>31</v>
      </c>
      <c r="I1876" t="s">
        <v>32</v>
      </c>
      <c r="J1876" t="s">
        <v>46</v>
      </c>
      <c r="K1876" s="14" t="s">
        <v>45</v>
      </c>
      <c r="M1876" s="14"/>
      <c r="X1876" s="2">
        <v>0</v>
      </c>
      <c r="Y1876" s="2">
        <v>0</v>
      </c>
    </row>
    <row r="1877" spans="1:25" x14ac:dyDescent="0.25">
      <c r="A1877" s="32"/>
      <c r="D1877" t="e">
        <f>IF(C1877=1,'Data Transformation'!$G$3+0.5*'Data Transformation'!$W$25,IF(C1878=1,D1878-'Data Transformation'!$W$25,FALSE))</f>
        <v>#NUM!</v>
      </c>
      <c r="E1877">
        <f t="array" ref="E1877">IF(ISLOGICAL(D1877),"",FREQUENCY(IF('Data Transformation'!$B$425:$B$8425='Bin Analysis'!$B1875,'Data Transformation'!$G$425:$G$8425),D1877))</f>
        <v>2001</v>
      </c>
      <c r="F1877" t="e">
        <f>IF(ISLOGICAL(D1877),"",E1877-E1876)</f>
        <v>#VALUE!</v>
      </c>
      <c r="M1877" s="14"/>
    </row>
    <row r="1878" spans="1:25" x14ac:dyDescent="0.25">
      <c r="A1878" s="32" t="e">
        <f>IF(Weighting!$P$6&gt;0,B1878,"")</f>
        <v>#NUM!</v>
      </c>
      <c r="B1878" t="e">
        <f>Weighting!$C$6</f>
        <v>#DIV/0!</v>
      </c>
      <c r="C1878" t="e">
        <f>Weighting!$F$6</f>
        <v>#NUM!</v>
      </c>
      <c r="D1878" t="e">
        <f>IF(C1878=1,'Data Transformation'!$G$3+0.5*'Data Transformation'!$W$25,IF(C1879=1,D1879-'Data Transformation'!$W$25,FALSE))</f>
        <v>#NUM!</v>
      </c>
      <c r="E1878">
        <f t="array" ref="E1878">IF(ISLOGICAL(D1878),"",FREQUENCY(IF('Data Transformation'!$B$425:$B$8425='Bin Analysis'!$B1875,'Data Transformation'!$G$425:$G$8425),D1878))</f>
        <v>2001</v>
      </c>
      <c r="F1878">
        <f>IF(ISLOGICAL(D1878),"",E1878-E1877)</f>
        <v>0</v>
      </c>
      <c r="G1878">
        <f>Weighting!$H$6</f>
        <v>1</v>
      </c>
      <c r="H1878">
        <f t="array" ref="H1878">FREQUENCY(IF('Data Transformation'!$B$4:$B$8425=B1875,'Data Transformation'!$G$4:$G$8425),'Bin Analysis'!$B1878)</f>
        <v>2073</v>
      </c>
      <c r="I1878">
        <f>H1878-H1877</f>
        <v>2073</v>
      </c>
      <c r="J1878">
        <f>IF(I1878=0,0,1)</f>
        <v>1</v>
      </c>
      <c r="K1878" t="e">
        <f>J1878*Weighting!$W$6</f>
        <v>#NUM!</v>
      </c>
      <c r="M1878" s="14"/>
    </row>
    <row r="1879" spans="1:25" x14ac:dyDescent="0.25">
      <c r="A1879" s="32" t="str">
        <f>IF(Weighting!$P$7&gt;0,B1879,"")</f>
        <v/>
      </c>
      <c r="B1879" t="e">
        <f>Weighting!$C$7</f>
        <v>#DIV/0!</v>
      </c>
      <c r="C1879" t="e">
        <f>Weighting!$F$7</f>
        <v>#NUM!</v>
      </c>
      <c r="D1879" t="e">
        <f>IF(C1879=1,'Data Transformation'!$G$3+0.5*'Data Transformation'!$W$25,IF(C1880=1,D1880-'Data Transformation'!$W$25,FALSE))</f>
        <v>#NUM!</v>
      </c>
      <c r="E1879">
        <f t="array" ref="E1879">IF(ISLOGICAL(D1879),"",FREQUENCY(IF('Data Transformation'!$B$425:$B$8425='Bin Analysis'!$B1875,'Data Transformation'!$G$425:$G$8425),D1879))</f>
        <v>2001</v>
      </c>
      <c r="F1879">
        <f t="shared" ref="F1879:F1897" si="234">IF(ISLOGICAL(D1879),"",E1879-E1878)</f>
        <v>0</v>
      </c>
      <c r="G1879">
        <f>Weighting!$H$7</f>
        <v>0</v>
      </c>
      <c r="H1879">
        <f t="array" ref="H1879">FREQUENCY(IF('Data Transformation'!$B$4:$B$8425=B1875,'Data Transformation'!$G$4:$G$8425),'Bin Analysis'!$B1879)</f>
        <v>2073</v>
      </c>
      <c r="I1879">
        <f t="shared" ref="I1879:I1897" si="235">H1879-H1878</f>
        <v>0</v>
      </c>
      <c r="J1879">
        <f>IF(I1879=0,0,1)</f>
        <v>0</v>
      </c>
      <c r="K1879">
        <f>J1879*Weighting!$W$7</f>
        <v>0</v>
      </c>
      <c r="M1879" s="14"/>
    </row>
    <row r="1880" spans="1:25" x14ac:dyDescent="0.25">
      <c r="A1880" s="32" t="str">
        <f>IF(Weighting!$P$8&gt;0,B1880,"")</f>
        <v/>
      </c>
      <c r="B1880" t="e">
        <f>Weighting!$C$8</f>
        <v>#DIV/0!</v>
      </c>
      <c r="C1880" t="e">
        <f>Weighting!$F$8</f>
        <v>#NUM!</v>
      </c>
      <c r="D1880" t="e">
        <f>IF(C1880=1,'Data Transformation'!$G$3+0.5*'Data Transformation'!$W$25,IF(C1881=1,D1881-'Data Transformation'!$W$25,FALSE))</f>
        <v>#NUM!</v>
      </c>
      <c r="E1880">
        <f t="array" ref="E1880">IF(ISLOGICAL(D1880),"",FREQUENCY(IF('Data Transformation'!$B$425:$B$8425='Bin Analysis'!$B1875,'Data Transformation'!$G$425:$G$8425),D1880))</f>
        <v>2001</v>
      </c>
      <c r="F1880">
        <f t="shared" si="234"/>
        <v>0</v>
      </c>
      <c r="G1880">
        <f>Weighting!$H$8</f>
        <v>0</v>
      </c>
      <c r="H1880">
        <f t="array" ref="H1880">FREQUENCY(IF('Data Transformation'!$B$4:$B$8425=B1875,'Data Transformation'!$G$4:$G$8425),'Bin Analysis'!$B1880)</f>
        <v>2073</v>
      </c>
      <c r="I1880">
        <f t="shared" si="235"/>
        <v>0</v>
      </c>
      <c r="J1880">
        <f t="shared" ref="J1880:J1897" si="236">IF(I1880=0,0,1)</f>
        <v>0</v>
      </c>
      <c r="K1880">
        <f>J1880*Weighting!$W$8</f>
        <v>0</v>
      </c>
      <c r="M1880" s="14"/>
    </row>
    <row r="1881" spans="1:25" x14ac:dyDescent="0.25">
      <c r="A1881" s="32" t="str">
        <f>IF(Weighting!$P$9&gt;0,B1881,"")</f>
        <v/>
      </c>
      <c r="B1881" s="50" t="e">
        <f>Weighting!$C$9</f>
        <v>#DIV/0!</v>
      </c>
      <c r="C1881" t="e">
        <f>Weighting!$F$9</f>
        <v>#NUM!</v>
      </c>
      <c r="D1881" t="e">
        <f>IF(C1881=1,'Data Transformation'!$G$3+0.5*'Data Transformation'!$W$25,IF(C1882=1,D1882-'Data Transformation'!$W$25,FALSE))</f>
        <v>#NUM!</v>
      </c>
      <c r="E1881">
        <f t="array" ref="E1881">IF(ISLOGICAL(D1881),"",FREQUENCY(IF('Data Transformation'!$B$425:$B$8425='Bin Analysis'!$B1875,'Data Transformation'!$G$425:$G$8425),D1881))</f>
        <v>2001</v>
      </c>
      <c r="F1881">
        <f t="shared" si="234"/>
        <v>0</v>
      </c>
      <c r="G1881">
        <f>Weighting!$H$9</f>
        <v>0</v>
      </c>
      <c r="H1881">
        <f t="array" ref="H1881">FREQUENCY(IF('Data Transformation'!$B$4:$B$8425=B1875,'Data Transformation'!$G$4:$G$8425),'Bin Analysis'!$B1881)</f>
        <v>2073</v>
      </c>
      <c r="I1881">
        <f t="shared" si="235"/>
        <v>0</v>
      </c>
      <c r="J1881">
        <f t="shared" si="236"/>
        <v>0</v>
      </c>
      <c r="K1881">
        <f>J1881*Weighting!$W$9</f>
        <v>0</v>
      </c>
      <c r="M1881" s="14"/>
    </row>
    <row r="1882" spans="1:25" x14ac:dyDescent="0.25">
      <c r="A1882" s="32" t="str">
        <f>IF(Weighting!$P$10&gt;0,B1882,"")</f>
        <v/>
      </c>
      <c r="B1882" t="e">
        <f>Weighting!$C$10</f>
        <v>#DIV/0!</v>
      </c>
      <c r="C1882" t="e">
        <f>Weighting!$F$10</f>
        <v>#NUM!</v>
      </c>
      <c r="D1882" t="e">
        <f>IF(C1882=1,'Data Transformation'!$G$3+0.5*'Data Transformation'!$W$25,IF(C1883=1,D1883-'Data Transformation'!$W$25,FALSE))</f>
        <v>#NUM!</v>
      </c>
      <c r="E1882">
        <f t="array" ref="E1882">IF(ISLOGICAL(D1882),"",FREQUENCY(IF('Data Transformation'!$B$425:$B$8425='Bin Analysis'!$B1875,'Data Transformation'!$G$425:$G$8425),D1882))</f>
        <v>2001</v>
      </c>
      <c r="F1882">
        <f t="shared" si="234"/>
        <v>0</v>
      </c>
      <c r="G1882">
        <f>Weighting!$H$10</f>
        <v>0</v>
      </c>
      <c r="H1882">
        <f t="array" ref="H1882">FREQUENCY(IF('Data Transformation'!$B$4:$B$8425=B1875,'Data Transformation'!$G$4:$G$8425),'Bin Analysis'!$B1882)</f>
        <v>2073</v>
      </c>
      <c r="I1882">
        <f t="shared" si="235"/>
        <v>0</v>
      </c>
      <c r="J1882">
        <f t="shared" si="236"/>
        <v>0</v>
      </c>
      <c r="K1882">
        <f>J1882*Weighting!$W$10</f>
        <v>0</v>
      </c>
      <c r="M1882" s="14"/>
    </row>
    <row r="1883" spans="1:25" x14ac:dyDescent="0.25">
      <c r="A1883" s="32" t="str">
        <f>IF(Weighting!$P$11&gt;0,B1883,"")</f>
        <v/>
      </c>
      <c r="B1883" t="e">
        <f>Weighting!$C$11</f>
        <v>#DIV/0!</v>
      </c>
      <c r="C1883" t="e">
        <f>Weighting!$F$11</f>
        <v>#NUM!</v>
      </c>
      <c r="D1883" t="e">
        <f>IF(C1883=1,'Data Transformation'!$G$3+0.5*'Data Transformation'!$W$25,IF(C1884=1,D1884-'Data Transformation'!$W$25,FALSE))</f>
        <v>#NUM!</v>
      </c>
      <c r="E1883">
        <f t="array" ref="E1883">IF(ISLOGICAL(D1883),"",FREQUENCY(IF('Data Transformation'!$B$425:$B$8425='Bin Analysis'!$B1875,'Data Transformation'!$G$425:$G$8425),D1883))</f>
        <v>2001</v>
      </c>
      <c r="F1883">
        <f t="shared" si="234"/>
        <v>0</v>
      </c>
      <c r="G1883">
        <f>Weighting!$H$11</f>
        <v>0</v>
      </c>
      <c r="H1883">
        <f t="array" ref="H1883">FREQUENCY(IF('Data Transformation'!$B$4:$B$8425=B1875,'Data Transformation'!$G$4:$G$8425),'Bin Analysis'!$B1883)</f>
        <v>2073</v>
      </c>
      <c r="I1883">
        <f t="shared" si="235"/>
        <v>0</v>
      </c>
      <c r="J1883">
        <f t="shared" si="236"/>
        <v>0</v>
      </c>
      <c r="K1883">
        <f>J1883*Weighting!$W$11</f>
        <v>0</v>
      </c>
      <c r="M1883" s="14"/>
    </row>
    <row r="1884" spans="1:25" x14ac:dyDescent="0.25">
      <c r="A1884" s="32" t="str">
        <f>IF(Weighting!$P$12&gt;0,B1884,"")</f>
        <v/>
      </c>
      <c r="B1884" t="e">
        <f>Weighting!$C$12</f>
        <v>#DIV/0!</v>
      </c>
      <c r="C1884" t="e">
        <f>Weighting!$F$12</f>
        <v>#NUM!</v>
      </c>
      <c r="D1884" t="e">
        <f>IF(C1884=1,'Data Transformation'!$G$3+0.5*'Data Transformation'!$W$25,IF(C1885=1,D1885-'Data Transformation'!$W$25,FALSE))</f>
        <v>#NUM!</v>
      </c>
      <c r="E1884">
        <f t="array" ref="E1884">IF(ISLOGICAL(D1884),"",FREQUENCY(IF('Data Transformation'!$B$425:$B$8425='Bin Analysis'!$B1875,'Data Transformation'!$G$425:$G$8425),D1884))</f>
        <v>2001</v>
      </c>
      <c r="F1884">
        <f t="shared" si="234"/>
        <v>0</v>
      </c>
      <c r="G1884">
        <f>Weighting!$H$12</f>
        <v>0</v>
      </c>
      <c r="H1884">
        <f t="array" ref="H1884">FREQUENCY(IF('Data Transformation'!$B$4:$B$8425=B1875,'Data Transformation'!$G$4:$G$8425),'Bin Analysis'!$B1884)</f>
        <v>2073</v>
      </c>
      <c r="I1884">
        <f t="shared" si="235"/>
        <v>0</v>
      </c>
      <c r="J1884">
        <f t="shared" si="236"/>
        <v>0</v>
      </c>
      <c r="K1884">
        <f>J1884*Weighting!$W$12</f>
        <v>0</v>
      </c>
      <c r="M1884" s="14"/>
    </row>
    <row r="1885" spans="1:25" x14ac:dyDescent="0.25">
      <c r="A1885" s="32" t="str">
        <f>IF(Weighting!$P$13&gt;0,B1885,"")</f>
        <v/>
      </c>
      <c r="B1885" t="e">
        <f>Weighting!$C$13</f>
        <v>#DIV/0!</v>
      </c>
      <c r="C1885" t="e">
        <f>Weighting!$F$13</f>
        <v>#NUM!</v>
      </c>
      <c r="D1885" t="e">
        <f>IF(C1885=1,'Data Transformation'!$G$3+0.5*'Data Transformation'!$W$25,IF(C1886=1,D1886-'Data Transformation'!$W$25,FALSE))</f>
        <v>#NUM!</v>
      </c>
      <c r="E1885">
        <f t="array" ref="E1885">IF(ISLOGICAL(D1885),"",FREQUENCY(IF('Data Transformation'!$B$425:$B$8425='Bin Analysis'!$B1875,'Data Transformation'!$G$425:$G$8425),D1885))</f>
        <v>2001</v>
      </c>
      <c r="F1885">
        <f t="shared" si="234"/>
        <v>0</v>
      </c>
      <c r="G1885">
        <f>Weighting!$H$13</f>
        <v>0</v>
      </c>
      <c r="H1885">
        <f t="array" ref="H1885">FREQUENCY(IF('Data Transformation'!$B$4:$B$8425=B1875,'Data Transformation'!$G$4:$G$8425),'Bin Analysis'!$B1885)</f>
        <v>2073</v>
      </c>
      <c r="I1885">
        <f t="shared" si="235"/>
        <v>0</v>
      </c>
      <c r="J1885">
        <f t="shared" si="236"/>
        <v>0</v>
      </c>
      <c r="K1885">
        <f>J1885*Weighting!$W$13</f>
        <v>0</v>
      </c>
      <c r="M1885" s="14"/>
    </row>
    <row r="1886" spans="1:25" x14ac:dyDescent="0.25">
      <c r="A1886" s="32" t="str">
        <f>IF(Weighting!$P$14&gt;0,B1886,"")</f>
        <v/>
      </c>
      <c r="B1886" t="e">
        <f>Weighting!$C$14</f>
        <v>#DIV/0!</v>
      </c>
      <c r="C1886" t="e">
        <f>Weighting!$F$14</f>
        <v>#NUM!</v>
      </c>
      <c r="D1886" t="e">
        <f>IF(C1886=1,'Data Transformation'!$G$3+0.5*'Data Transformation'!$W$25,IF(C1887=1,D1887-'Data Transformation'!$W$25,FALSE))</f>
        <v>#NUM!</v>
      </c>
      <c r="E1886">
        <f t="array" ref="E1886">IF(ISLOGICAL(D1886),"",FREQUENCY(IF('Data Transformation'!$B$425:$B$8425='Bin Analysis'!$B1875,'Data Transformation'!$G$425:$G$8425),D1886))</f>
        <v>2001</v>
      </c>
      <c r="F1886">
        <f t="shared" si="234"/>
        <v>0</v>
      </c>
      <c r="G1886">
        <f>Weighting!$H$14</f>
        <v>0</v>
      </c>
      <c r="H1886">
        <f t="array" ref="H1886">FREQUENCY(IF('Data Transformation'!$B$4:$B$8425=B1875,'Data Transformation'!$G$4:$G$8425),'Bin Analysis'!$B1886)</f>
        <v>2073</v>
      </c>
      <c r="I1886">
        <f t="shared" si="235"/>
        <v>0</v>
      </c>
      <c r="J1886">
        <f t="shared" si="236"/>
        <v>0</v>
      </c>
      <c r="K1886">
        <f>J1886*Weighting!$W$14</f>
        <v>0</v>
      </c>
      <c r="M1886" s="14"/>
    </row>
    <row r="1887" spans="1:25" x14ac:dyDescent="0.25">
      <c r="A1887" s="32" t="str">
        <f>IF(Weighting!$P$15&gt;0,B1887,"")</f>
        <v/>
      </c>
      <c r="B1887" t="e">
        <f>Weighting!$C$15</f>
        <v>#DIV/0!</v>
      </c>
      <c r="C1887" t="e">
        <f>Weighting!$F$15</f>
        <v>#NUM!</v>
      </c>
      <c r="D1887" t="e">
        <f>IF(C1887=1,'Data Transformation'!$G$3+0.5*'Data Transformation'!$W$25,IF(C1888=1,D1888-'Data Transformation'!$W$25,FALSE))</f>
        <v>#NUM!</v>
      </c>
      <c r="E1887">
        <f t="array" ref="E1887">IF(ISLOGICAL(D1887),"",FREQUENCY(IF('Data Transformation'!$B$425:$B$8425='Bin Analysis'!$B1875,'Data Transformation'!$G$425:$G$8425),D1887))</f>
        <v>2001</v>
      </c>
      <c r="F1887">
        <f t="shared" si="234"/>
        <v>0</v>
      </c>
      <c r="G1887">
        <f>Weighting!$H$15</f>
        <v>0</v>
      </c>
      <c r="H1887">
        <f t="array" ref="H1887">FREQUENCY(IF('Data Transformation'!$B$4:$B$8425=B1875,'Data Transformation'!$G$4:$G$8425),'Bin Analysis'!$B1887)</f>
        <v>2073</v>
      </c>
      <c r="I1887">
        <f t="shared" si="235"/>
        <v>0</v>
      </c>
      <c r="J1887">
        <f t="shared" si="236"/>
        <v>0</v>
      </c>
      <c r="K1887">
        <f>J1887*Weighting!$W$15</f>
        <v>0</v>
      </c>
      <c r="M1887" s="14"/>
    </row>
    <row r="1888" spans="1:25" x14ac:dyDescent="0.25">
      <c r="A1888" s="32" t="str">
        <f>IF(Weighting!$P$16&gt;0,B1888,"")</f>
        <v/>
      </c>
      <c r="B1888" t="e">
        <f>Weighting!$C$16</f>
        <v>#DIV/0!</v>
      </c>
      <c r="C1888" t="e">
        <f>Weighting!$F$16</f>
        <v>#NUM!</v>
      </c>
      <c r="D1888" t="e">
        <f>IF(C1888=1,'Data Transformation'!$G$3+0.5*'Data Transformation'!$W$25,IF(C1889=1,D1889-'Data Transformation'!$W$25,FALSE))</f>
        <v>#NUM!</v>
      </c>
      <c r="E1888">
        <f t="array" ref="E1888">IF(ISLOGICAL(D1888),"",FREQUENCY(IF('Data Transformation'!$B$425:$B$8425='Bin Analysis'!$B1875,'Data Transformation'!$G$425:$G$8425),D1888))</f>
        <v>2001</v>
      </c>
      <c r="F1888">
        <f t="shared" si="234"/>
        <v>0</v>
      </c>
      <c r="G1888">
        <f>Weighting!$H$16</f>
        <v>0</v>
      </c>
      <c r="H1888">
        <f t="array" ref="H1888">FREQUENCY(IF('Data Transformation'!$B$4:$B$8425=B1875,'Data Transformation'!$G$4:$G$8425),'Bin Analysis'!$B1888)</f>
        <v>2073</v>
      </c>
      <c r="I1888">
        <f t="shared" si="235"/>
        <v>0</v>
      </c>
      <c r="J1888">
        <f t="shared" si="236"/>
        <v>0</v>
      </c>
      <c r="K1888">
        <f>J1888*Weighting!$W$16</f>
        <v>0</v>
      </c>
      <c r="M1888" s="14"/>
    </row>
    <row r="1889" spans="1:25" x14ac:dyDescent="0.25">
      <c r="A1889" s="32" t="str">
        <f>IF(Weighting!$P$17&gt;0,B1889,"")</f>
        <v/>
      </c>
      <c r="B1889" t="e">
        <f>Weighting!$C$17</f>
        <v>#DIV/0!</v>
      </c>
      <c r="C1889" t="e">
        <f>Weighting!$F$17</f>
        <v>#NUM!</v>
      </c>
      <c r="D1889" t="e">
        <f>IF(C1889=1,'Data Transformation'!$G$3+0.5*'Data Transformation'!$W$25,IF(C1890=1,D1890-'Data Transformation'!$W$25,FALSE))</f>
        <v>#NUM!</v>
      </c>
      <c r="E1889">
        <f t="array" ref="E1889">IF(ISLOGICAL(D1889),"",FREQUENCY(IF('Data Transformation'!$B$425:$B$8425='Bin Analysis'!$B1875,'Data Transformation'!$G$425:$G$8425),D1889))</f>
        <v>2001</v>
      </c>
      <c r="F1889">
        <f t="shared" si="234"/>
        <v>0</v>
      </c>
      <c r="G1889">
        <f>Weighting!$H$17</f>
        <v>0</v>
      </c>
      <c r="H1889">
        <f t="array" ref="H1889">FREQUENCY(IF('Data Transformation'!$B$4:$B$8425=B1875,'Data Transformation'!$G$4:$G$8425),'Bin Analysis'!$B1889)</f>
        <v>2073</v>
      </c>
      <c r="I1889">
        <f t="shared" si="235"/>
        <v>0</v>
      </c>
      <c r="J1889">
        <f t="shared" si="236"/>
        <v>0</v>
      </c>
      <c r="K1889">
        <f>J1889*Weighting!$W$17</f>
        <v>0</v>
      </c>
      <c r="M1889" s="14"/>
    </row>
    <row r="1890" spans="1:25" x14ac:dyDescent="0.25">
      <c r="A1890" s="32" t="str">
        <f>IF(Weighting!$P$18&gt;0,B1890,"")</f>
        <v/>
      </c>
      <c r="B1890" t="e">
        <f>Weighting!$C$18</f>
        <v>#DIV/0!</v>
      </c>
      <c r="C1890" t="e">
        <f>Weighting!$F$18</f>
        <v>#NUM!</v>
      </c>
      <c r="D1890" t="e">
        <f>IF(C1890=1,'Data Transformation'!$G$3+0.5*'Data Transformation'!$W$25,IF(C1891=1,D1891-'Data Transformation'!$W$25,FALSE))</f>
        <v>#NUM!</v>
      </c>
      <c r="E1890">
        <f t="array" ref="E1890">IF(ISLOGICAL(D1890),"",FREQUENCY(IF('Data Transformation'!$B$425:$B$8425='Bin Analysis'!$B1875,'Data Transformation'!$G$425:$G$8425),D1890))</f>
        <v>2001</v>
      </c>
      <c r="F1890">
        <f t="shared" si="234"/>
        <v>0</v>
      </c>
      <c r="G1890">
        <f>Weighting!$H$18</f>
        <v>0</v>
      </c>
      <c r="H1890">
        <f t="array" ref="H1890">FREQUENCY(IF('Data Transformation'!$B$4:$B$8425=B1875,'Data Transformation'!$G$4:$G$8425),'Bin Analysis'!$B1890)</f>
        <v>2073</v>
      </c>
      <c r="I1890">
        <f t="shared" si="235"/>
        <v>0</v>
      </c>
      <c r="J1890">
        <f t="shared" si="236"/>
        <v>0</v>
      </c>
      <c r="K1890">
        <f>J1890*Weighting!$W$18</f>
        <v>0</v>
      </c>
      <c r="M1890" s="14"/>
    </row>
    <row r="1891" spans="1:25" x14ac:dyDescent="0.25">
      <c r="A1891" s="32" t="str">
        <f>IF(Weighting!$P$19&gt;0,B1891,"")</f>
        <v/>
      </c>
      <c r="B1891" t="e">
        <f>Weighting!$C$19</f>
        <v>#DIV/0!</v>
      </c>
      <c r="C1891" t="e">
        <f>Weighting!$F$19</f>
        <v>#NUM!</v>
      </c>
      <c r="D1891" t="e">
        <f>IF(C1891=1,'Data Transformation'!$G$3+0.5*'Data Transformation'!$W$25,IF(C1892=1,D1892-'Data Transformation'!$W$25,FALSE))</f>
        <v>#NUM!</v>
      </c>
      <c r="E1891">
        <f t="array" ref="E1891">IF(ISLOGICAL(D1891),"",FREQUENCY(IF('Data Transformation'!$B$425:$B$8425='Bin Analysis'!$B1875,'Data Transformation'!$G$425:$G$8425),D1891))</f>
        <v>2001</v>
      </c>
      <c r="F1891">
        <f t="shared" si="234"/>
        <v>0</v>
      </c>
      <c r="G1891">
        <f>Weighting!$H$19</f>
        <v>0</v>
      </c>
      <c r="H1891">
        <f t="array" ref="H1891">FREQUENCY(IF('Data Transformation'!$B$4:$B$8425=B1875,'Data Transformation'!$G$4:$G$8425),'Bin Analysis'!$B1891)</f>
        <v>2073</v>
      </c>
      <c r="I1891">
        <f t="shared" si="235"/>
        <v>0</v>
      </c>
      <c r="J1891">
        <f t="shared" si="236"/>
        <v>0</v>
      </c>
      <c r="K1891">
        <f>J1891*Weighting!$W$19</f>
        <v>0</v>
      </c>
      <c r="M1891" s="14"/>
    </row>
    <row r="1892" spans="1:25" x14ac:dyDescent="0.25">
      <c r="A1892" s="32" t="str">
        <f>IF(Weighting!$P$20&gt;0,B1892,"")</f>
        <v/>
      </c>
      <c r="B1892" t="e">
        <f>Weighting!$C$20</f>
        <v>#DIV/0!</v>
      </c>
      <c r="C1892" t="e">
        <f>Weighting!$F$20</f>
        <v>#NUM!</v>
      </c>
      <c r="D1892" t="e">
        <f>IF(C1892=1,'Data Transformation'!$G$3+0.5*'Data Transformation'!$W$25,IF(C1893=1,D1893-'Data Transformation'!$W$25,FALSE))</f>
        <v>#NUM!</v>
      </c>
      <c r="E1892">
        <f t="array" ref="E1892">IF(ISLOGICAL(D1892),"",FREQUENCY(IF('Data Transformation'!$B$425:$B$8425='Bin Analysis'!$B1875,'Data Transformation'!$G$425:$G$8425),D1892))</f>
        <v>2001</v>
      </c>
      <c r="F1892">
        <f t="shared" si="234"/>
        <v>0</v>
      </c>
      <c r="G1892">
        <f>Weighting!$H$20</f>
        <v>0</v>
      </c>
      <c r="H1892">
        <f t="array" ref="H1892">FREQUENCY(IF('Data Transformation'!$B$4:$B$8425=B1875,'Data Transformation'!$G$4:$G$8425),'Bin Analysis'!$B1892)</f>
        <v>2073</v>
      </c>
      <c r="I1892">
        <f t="shared" si="235"/>
        <v>0</v>
      </c>
      <c r="J1892">
        <f t="shared" si="236"/>
        <v>0</v>
      </c>
      <c r="K1892">
        <f>J1892*Weighting!$W$20</f>
        <v>0</v>
      </c>
      <c r="M1892" s="14"/>
    </row>
    <row r="1893" spans="1:25" x14ac:dyDescent="0.25">
      <c r="A1893" s="32" t="str">
        <f>IF(Weighting!$P$21&gt;0,B1893,"")</f>
        <v/>
      </c>
      <c r="B1893" t="e">
        <f>Weighting!$C$21</f>
        <v>#DIV/0!</v>
      </c>
      <c r="C1893" t="e">
        <f>Weighting!$F$21</f>
        <v>#NUM!</v>
      </c>
      <c r="D1893" t="e">
        <f>IF(C1893=1,'Data Transformation'!$G$3+0.5*'Data Transformation'!$W$25,IF(C1894=1,D1894-'Data Transformation'!$W$25,FALSE))</f>
        <v>#NUM!</v>
      </c>
      <c r="E1893">
        <f t="array" ref="E1893">IF(ISLOGICAL(D1893),"",FREQUENCY(IF('Data Transformation'!$B$425:$B$8425='Bin Analysis'!$B1875,'Data Transformation'!$G$425:$G$8425),D1893))</f>
        <v>2001</v>
      </c>
      <c r="F1893">
        <f t="shared" si="234"/>
        <v>0</v>
      </c>
      <c r="G1893">
        <f>Weighting!$H$21</f>
        <v>0</v>
      </c>
      <c r="H1893">
        <f t="array" ref="H1893">FREQUENCY(IF('Data Transformation'!$B$4:$B$8425=B1875,'Data Transformation'!$G$4:$G$8425),'Bin Analysis'!$B1893)</f>
        <v>2073</v>
      </c>
      <c r="I1893">
        <f t="shared" si="235"/>
        <v>0</v>
      </c>
      <c r="J1893">
        <f t="shared" si="236"/>
        <v>0</v>
      </c>
      <c r="K1893">
        <f>J1893*Weighting!$W$21</f>
        <v>0</v>
      </c>
      <c r="M1893" s="14"/>
    </row>
    <row r="1894" spans="1:25" x14ac:dyDescent="0.25">
      <c r="A1894" s="32" t="str">
        <f>IF(Weighting!$P$22&gt;0,B1894,"")</f>
        <v/>
      </c>
      <c r="B1894" t="e">
        <f>Weighting!$C$22</f>
        <v>#DIV/0!</v>
      </c>
      <c r="C1894" t="e">
        <f>Weighting!$F$22</f>
        <v>#NUM!</v>
      </c>
      <c r="D1894" t="e">
        <f>IF(C1894=1,'Data Transformation'!$G$3+0.5*'Data Transformation'!$W$25,IF(C1895=1,D1895-'Data Transformation'!$W$25,FALSE))</f>
        <v>#NUM!</v>
      </c>
      <c r="E1894">
        <f t="array" ref="E1894">IF(ISLOGICAL(D1894),"",FREQUENCY(IF('Data Transformation'!$B$425:$B$8425='Bin Analysis'!$B1875,'Data Transformation'!$G$425:$G$8425),D1894))</f>
        <v>2001</v>
      </c>
      <c r="F1894">
        <f t="shared" si="234"/>
        <v>0</v>
      </c>
      <c r="G1894">
        <f>Weighting!$H$22</f>
        <v>0</v>
      </c>
      <c r="H1894">
        <f t="array" ref="H1894">FREQUENCY(IF('Data Transformation'!$B$4:$B$8425=B1875,'Data Transformation'!$G$4:$G$8425),'Bin Analysis'!$B1894)</f>
        <v>2073</v>
      </c>
      <c r="I1894">
        <f t="shared" si="235"/>
        <v>0</v>
      </c>
      <c r="J1894">
        <f t="shared" si="236"/>
        <v>0</v>
      </c>
      <c r="K1894">
        <f>J1894*Weighting!$W$22</f>
        <v>0</v>
      </c>
      <c r="M1894" s="14"/>
    </row>
    <row r="1895" spans="1:25" x14ac:dyDescent="0.25">
      <c r="A1895" s="32" t="str">
        <f>IF(Weighting!$P$23&gt;0,B1895,"")</f>
        <v/>
      </c>
      <c r="B1895" t="e">
        <f>Weighting!$C$23</f>
        <v>#DIV/0!</v>
      </c>
      <c r="C1895" t="e">
        <f>Weighting!$F$23</f>
        <v>#NUM!</v>
      </c>
      <c r="D1895" t="e">
        <f>IF(C1895=1,'Data Transformation'!$G$3+0.5*'Data Transformation'!$W$25,IF(C1896=1,D1896-'Data Transformation'!$W$25,FALSE))</f>
        <v>#NUM!</v>
      </c>
      <c r="E1895">
        <f t="array" ref="E1895">IF(ISLOGICAL(D1895),"",FREQUENCY(IF('Data Transformation'!$B$425:$B$8425='Bin Analysis'!$B1875,'Data Transformation'!$G$425:$G$8425),D1895))</f>
        <v>2001</v>
      </c>
      <c r="F1895">
        <f t="shared" si="234"/>
        <v>0</v>
      </c>
      <c r="G1895">
        <f>Weighting!$H$23</f>
        <v>0</v>
      </c>
      <c r="H1895">
        <f t="array" ref="H1895">FREQUENCY(IF('Data Transformation'!$B$4:$B$8425=B1875,'Data Transformation'!$G$4:$G$8425),'Bin Analysis'!$B1895)</f>
        <v>2073</v>
      </c>
      <c r="I1895">
        <f t="shared" si="235"/>
        <v>0</v>
      </c>
      <c r="J1895">
        <f t="shared" si="236"/>
        <v>0</v>
      </c>
      <c r="K1895">
        <f>J1895*Weighting!$W$23</f>
        <v>0</v>
      </c>
      <c r="M1895" s="14"/>
    </row>
    <row r="1896" spans="1:25" x14ac:dyDescent="0.25">
      <c r="A1896" s="32" t="str">
        <f>IF(Weighting!$P$24&gt;0,B1896,"")</f>
        <v/>
      </c>
      <c r="B1896" t="e">
        <f>Weighting!$C$24</f>
        <v>#DIV/0!</v>
      </c>
      <c r="C1896" t="e">
        <f>Weighting!$F$24</f>
        <v>#NUM!</v>
      </c>
      <c r="D1896" t="e">
        <f>IF(C1896=1,'Data Transformation'!$G$3+0.5*'Data Transformation'!$W$25,IF(C1897=1,D1897-'Data Transformation'!$W$25,FALSE))</f>
        <v>#NUM!</v>
      </c>
      <c r="E1896">
        <f t="array" ref="E1896">IF(ISLOGICAL(D1896),"",FREQUENCY(IF('Data Transformation'!$B$425:$B$8425='Bin Analysis'!$B1875,'Data Transformation'!$G$425:$G$8425),D1896))</f>
        <v>2001</v>
      </c>
      <c r="F1896">
        <f t="shared" si="234"/>
        <v>0</v>
      </c>
      <c r="G1896">
        <f>Weighting!$H$24</f>
        <v>0</v>
      </c>
      <c r="H1896">
        <f t="array" ref="H1896">FREQUENCY(IF('Data Transformation'!$B$4:$B$8425=B1875,'Data Transformation'!$G$4:$G$8425),'Bin Analysis'!$B1896)</f>
        <v>2073</v>
      </c>
      <c r="I1896">
        <f t="shared" si="235"/>
        <v>0</v>
      </c>
      <c r="J1896">
        <f t="shared" si="236"/>
        <v>0</v>
      </c>
      <c r="K1896">
        <f>J1896*Weighting!$W$24</f>
        <v>0</v>
      </c>
      <c r="M1896" s="14"/>
    </row>
    <row r="1897" spans="1:25" x14ac:dyDescent="0.25">
      <c r="A1897" s="32" t="str">
        <f>IF(Weighting!$P$25&gt;0,B1897,"")</f>
        <v/>
      </c>
      <c r="B1897" t="e">
        <f>Weighting!$C$25</f>
        <v>#DIV/0!</v>
      </c>
      <c r="C1897" t="e">
        <f>Weighting!$F$25</f>
        <v>#NUM!</v>
      </c>
      <c r="D1897" t="e">
        <f>IF(C1897=1,'Data Transformation'!$G$3+0.5*'Data Transformation'!$W$25,IF(C1898=1,D1898-'Data Transformation'!$W$25,FALSE))</f>
        <v>#NUM!</v>
      </c>
      <c r="E1897">
        <f t="array" ref="E1897">IF(ISLOGICAL(D1897),"",FREQUENCY(IF('Data Transformation'!$B$425:$B$8425='Bin Analysis'!$B1875,'Data Transformation'!$G$425:$G$8425),D1897))</f>
        <v>2001</v>
      </c>
      <c r="F1897">
        <f t="shared" si="234"/>
        <v>0</v>
      </c>
      <c r="G1897">
        <f>Weighting!$H$25</f>
        <v>0</v>
      </c>
      <c r="H1897">
        <f t="array" ref="H1897">FREQUENCY(IF('Data Transformation'!$B$4:$B$8425=B1875,'Data Transformation'!$G$4:$G$8425),'Bin Analysis'!$B1897)</f>
        <v>2073</v>
      </c>
      <c r="I1897">
        <f t="shared" si="235"/>
        <v>0</v>
      </c>
      <c r="J1897">
        <f t="shared" si="236"/>
        <v>0</v>
      </c>
      <c r="K1897">
        <f>J1897*Weighting!$W$25</f>
        <v>0</v>
      </c>
      <c r="M1897" s="14"/>
    </row>
    <row r="1898" spans="1:25" x14ac:dyDescent="0.25">
      <c r="O1898"/>
      <c r="P1898"/>
      <c r="Q1898"/>
      <c r="R1898"/>
    </row>
    <row r="1899" spans="1:25" ht="23.25" x14ac:dyDescent="0.35">
      <c r="A1899" s="21" t="s">
        <v>0</v>
      </c>
      <c r="B1899" s="21" t="str">
        <f>IFERROR(VLOOKUP(C1899,'Data Transformation'!$L$6:$M$426,2,FALSE),"")</f>
        <v/>
      </c>
      <c r="C1899" s="21">
        <f>C1875+1</f>
        <v>79</v>
      </c>
      <c r="D1899" s="21"/>
      <c r="E1899" s="21"/>
      <c r="F1899" s="21"/>
      <c r="G1899" s="21"/>
      <c r="H1899" s="22"/>
      <c r="I1899" s="22"/>
      <c r="J1899" s="22"/>
      <c r="K1899" s="21"/>
      <c r="L1899" s="21" t="str">
        <f>B1899</f>
        <v/>
      </c>
      <c r="M1899" s="23" t="e">
        <f>INDEX('Data Transformation'!$O$4:$O$424,MATCH($B1899,'Data Transformation'!$M$4:$M$424,0),MATCH($M$2,'Data Transformation'!$O$3,0))</f>
        <v>#N/A</v>
      </c>
      <c r="N1899" s="27" t="e">
        <f>IF('Input and Summary Results'!$J$16="minimum",'Bin Analysis'!X1900/(M1899-1),'Bin Analysis'!Y1899/('Bin Analysis'!M1899-1))</f>
        <v>#N/A</v>
      </c>
      <c r="O1899" s="27" t="e">
        <f>IF(M1899=FALSE,NA(),(VLOOKUP(1,C1902:K1921,4,FALSE))/(M1899-1))</f>
        <v>#N/A</v>
      </c>
      <c r="P1899" s="27" t="e">
        <f>IF(M1899=FALSE,NA(),SUM(J1902:J1921)/Weighting!$S$5)</f>
        <v>#N/A</v>
      </c>
      <c r="Q1899" s="27" t="e">
        <f>IF(M1899=FALSE,NA(),SUM(K1902:K1921)/Weighting!$S$6)</f>
        <v>#N/A</v>
      </c>
      <c r="R1899" s="27" t="e">
        <f>IF(M1899=FALSE,NA(),(VLOOKUP(1,G1902:K1921,3,FALSE))/(M1899-1))</f>
        <v>#N/A</v>
      </c>
      <c r="S1899" s="22" t="e">
        <f>IF(M1899=FALSE,NA(),IF(SUM(J1902:J1921)=2,"yes","no"))</f>
        <v>#N/A</v>
      </c>
      <c r="X1899" s="2" cm="2">
        <f t="array" ref="X1899:X1900">FREQUENCY(IF('Data Transformation'!$B$425:$B$6424='Bin Analysis'!L1899,'Data Transformation'!$G$425:$G$6424),'Data Transformation'!$U$11)</f>
        <v>0</v>
      </c>
      <c r="Y1899" s="2" cm="2">
        <f t="array" ref="Y1899:Y1900">FREQUENCY(IF('Data Transformation'!$B$425:$B$6424='Bin Analysis'!L1899,'Data Transformation'!$G$425:$G$6424),'Data Transformation'!$U$12)</f>
        <v>0</v>
      </c>
    </row>
    <row r="1900" spans="1:25" x14ac:dyDescent="0.25">
      <c r="A1900" s="14" t="s">
        <v>67</v>
      </c>
      <c r="B1900" t="s">
        <v>47</v>
      </c>
      <c r="C1900" t="s">
        <v>5</v>
      </c>
      <c r="D1900" t="s">
        <v>100</v>
      </c>
      <c r="E1900" t="s">
        <v>101</v>
      </c>
      <c r="F1900" t="s">
        <v>102</v>
      </c>
      <c r="G1900" t="s">
        <v>70</v>
      </c>
      <c r="H1900" t="s">
        <v>31</v>
      </c>
      <c r="I1900" t="s">
        <v>32</v>
      </c>
      <c r="J1900" t="s">
        <v>46</v>
      </c>
      <c r="K1900" s="14" t="s">
        <v>45</v>
      </c>
      <c r="M1900" s="14"/>
      <c r="X1900" s="2">
        <v>0</v>
      </c>
      <c r="Y1900" s="2">
        <v>0</v>
      </c>
    </row>
    <row r="1901" spans="1:25" x14ac:dyDescent="0.25">
      <c r="A1901" s="32"/>
      <c r="D1901" t="e">
        <f>IF(C1901=1,'Data Transformation'!$G$3+0.5*'Data Transformation'!$W$25,IF(C1902=1,D1902-'Data Transformation'!$W$25,FALSE))</f>
        <v>#NUM!</v>
      </c>
      <c r="E1901">
        <f t="array" ref="E1901">IF(ISLOGICAL(D1901),"",FREQUENCY(IF('Data Transformation'!$B$425:$B$8425='Bin Analysis'!$B1899,'Data Transformation'!$G$425:$G$8425),D1901))</f>
        <v>2001</v>
      </c>
      <c r="F1901" t="e">
        <f>IF(ISLOGICAL(D1901),"",E1901-E1900)</f>
        <v>#VALUE!</v>
      </c>
      <c r="M1901" s="14"/>
    </row>
    <row r="1902" spans="1:25" x14ac:dyDescent="0.25">
      <c r="A1902" s="32" t="e">
        <f>IF(Weighting!$P$6&gt;0,B1902,"")</f>
        <v>#NUM!</v>
      </c>
      <c r="B1902" t="e">
        <f>Weighting!$C$6</f>
        <v>#DIV/0!</v>
      </c>
      <c r="C1902" t="e">
        <f>Weighting!$F$6</f>
        <v>#NUM!</v>
      </c>
      <c r="D1902" t="e">
        <f>IF(C1902=1,'Data Transformation'!$G$3+0.5*'Data Transformation'!$W$25,IF(C1903=1,D1903-'Data Transformation'!$W$25,FALSE))</f>
        <v>#NUM!</v>
      </c>
      <c r="E1902">
        <f t="array" ref="E1902">IF(ISLOGICAL(D1902),"",FREQUENCY(IF('Data Transformation'!$B$425:$B$8425='Bin Analysis'!$B1899,'Data Transformation'!$G$425:$G$8425),D1902))</f>
        <v>2001</v>
      </c>
      <c r="F1902">
        <f>IF(ISLOGICAL(D1902),"",E1902-E1901)</f>
        <v>0</v>
      </c>
      <c r="G1902">
        <f>Weighting!$H$6</f>
        <v>1</v>
      </c>
      <c r="H1902">
        <f t="array" ref="H1902">FREQUENCY(IF('Data Transformation'!$B$4:$B$8425=B1899,'Data Transformation'!$G$4:$G$8425),'Bin Analysis'!$B1902)</f>
        <v>2073</v>
      </c>
      <c r="I1902">
        <f>H1902-H1901</f>
        <v>2073</v>
      </c>
      <c r="J1902">
        <f>IF(I1902=0,0,1)</f>
        <v>1</v>
      </c>
      <c r="K1902" t="e">
        <f>J1902*Weighting!$W$6</f>
        <v>#NUM!</v>
      </c>
      <c r="M1902" s="14"/>
    </row>
    <row r="1903" spans="1:25" x14ac:dyDescent="0.25">
      <c r="A1903" s="32" t="str">
        <f>IF(Weighting!$P$7&gt;0,B1903,"")</f>
        <v/>
      </c>
      <c r="B1903" t="e">
        <f>Weighting!$C$7</f>
        <v>#DIV/0!</v>
      </c>
      <c r="C1903" t="e">
        <f>Weighting!$F$7</f>
        <v>#NUM!</v>
      </c>
      <c r="D1903" t="e">
        <f>IF(C1903=1,'Data Transformation'!$G$3+0.5*'Data Transformation'!$W$25,IF(C1904=1,D1904-'Data Transformation'!$W$25,FALSE))</f>
        <v>#NUM!</v>
      </c>
      <c r="E1903">
        <f t="array" ref="E1903">IF(ISLOGICAL(D1903),"",FREQUENCY(IF('Data Transformation'!$B$425:$B$8425='Bin Analysis'!$B1899,'Data Transformation'!$G$425:$G$8425),D1903))</f>
        <v>2001</v>
      </c>
      <c r="F1903">
        <f t="shared" ref="F1903:F1921" si="237">IF(ISLOGICAL(D1903),"",E1903-E1902)</f>
        <v>0</v>
      </c>
      <c r="G1903">
        <f>Weighting!$H$7</f>
        <v>0</v>
      </c>
      <c r="H1903">
        <f t="array" ref="H1903">FREQUENCY(IF('Data Transformation'!$B$4:$B$8425=B1899,'Data Transformation'!$G$4:$G$8425),'Bin Analysis'!$B1903)</f>
        <v>2073</v>
      </c>
      <c r="I1903">
        <f t="shared" ref="I1903:I1921" si="238">H1903-H1902</f>
        <v>0</v>
      </c>
      <c r="J1903">
        <f>IF(I1903=0,0,1)</f>
        <v>0</v>
      </c>
      <c r="K1903">
        <f>J1903*Weighting!$W$7</f>
        <v>0</v>
      </c>
      <c r="M1903" s="14"/>
    </row>
    <row r="1904" spans="1:25" x14ac:dyDescent="0.25">
      <c r="A1904" s="32" t="str">
        <f>IF(Weighting!$P$8&gt;0,B1904,"")</f>
        <v/>
      </c>
      <c r="B1904" t="e">
        <f>Weighting!$C$8</f>
        <v>#DIV/0!</v>
      </c>
      <c r="C1904" t="e">
        <f>Weighting!$F$8</f>
        <v>#NUM!</v>
      </c>
      <c r="D1904" t="e">
        <f>IF(C1904=1,'Data Transformation'!$G$3+0.5*'Data Transformation'!$W$25,IF(C1905=1,D1905-'Data Transformation'!$W$25,FALSE))</f>
        <v>#NUM!</v>
      </c>
      <c r="E1904">
        <f t="array" ref="E1904">IF(ISLOGICAL(D1904),"",FREQUENCY(IF('Data Transformation'!$B$425:$B$8425='Bin Analysis'!$B1899,'Data Transformation'!$G$425:$G$8425),D1904))</f>
        <v>2001</v>
      </c>
      <c r="F1904">
        <f t="shared" si="237"/>
        <v>0</v>
      </c>
      <c r="G1904">
        <f>Weighting!$H$8</f>
        <v>0</v>
      </c>
      <c r="H1904">
        <f t="array" ref="H1904">FREQUENCY(IF('Data Transformation'!$B$4:$B$8425=B1899,'Data Transformation'!$G$4:$G$8425),'Bin Analysis'!$B1904)</f>
        <v>2073</v>
      </c>
      <c r="I1904">
        <f t="shared" si="238"/>
        <v>0</v>
      </c>
      <c r="J1904">
        <f t="shared" ref="J1904:J1921" si="239">IF(I1904=0,0,1)</f>
        <v>0</v>
      </c>
      <c r="K1904">
        <f>J1904*Weighting!$W$8</f>
        <v>0</v>
      </c>
      <c r="M1904" s="14"/>
    </row>
    <row r="1905" spans="1:13" x14ac:dyDescent="0.25">
      <c r="A1905" s="32" t="str">
        <f>IF(Weighting!$P$9&gt;0,B1905,"")</f>
        <v/>
      </c>
      <c r="B1905" s="50" t="e">
        <f>Weighting!$C$9</f>
        <v>#DIV/0!</v>
      </c>
      <c r="C1905" t="e">
        <f>Weighting!$F$9</f>
        <v>#NUM!</v>
      </c>
      <c r="D1905" t="e">
        <f>IF(C1905=1,'Data Transformation'!$G$3+0.5*'Data Transformation'!$W$25,IF(C1906=1,D1906-'Data Transformation'!$W$25,FALSE))</f>
        <v>#NUM!</v>
      </c>
      <c r="E1905">
        <f t="array" ref="E1905">IF(ISLOGICAL(D1905),"",FREQUENCY(IF('Data Transformation'!$B$425:$B$8425='Bin Analysis'!$B1899,'Data Transformation'!$G$425:$G$8425),D1905))</f>
        <v>2001</v>
      </c>
      <c r="F1905">
        <f t="shared" si="237"/>
        <v>0</v>
      </c>
      <c r="G1905">
        <f>Weighting!$H$9</f>
        <v>0</v>
      </c>
      <c r="H1905">
        <f t="array" ref="H1905">FREQUENCY(IF('Data Transformation'!$B$4:$B$8425=B1899,'Data Transformation'!$G$4:$G$8425),'Bin Analysis'!$B1905)</f>
        <v>2073</v>
      </c>
      <c r="I1905">
        <f t="shared" si="238"/>
        <v>0</v>
      </c>
      <c r="J1905">
        <f t="shared" si="239"/>
        <v>0</v>
      </c>
      <c r="K1905">
        <f>J1905*Weighting!$W$9</f>
        <v>0</v>
      </c>
      <c r="M1905" s="14"/>
    </row>
    <row r="1906" spans="1:13" x14ac:dyDescent="0.25">
      <c r="A1906" s="32" t="str">
        <f>IF(Weighting!$P$10&gt;0,B1906,"")</f>
        <v/>
      </c>
      <c r="B1906" t="e">
        <f>Weighting!$C$10</f>
        <v>#DIV/0!</v>
      </c>
      <c r="C1906" t="e">
        <f>Weighting!$F$10</f>
        <v>#NUM!</v>
      </c>
      <c r="D1906" t="e">
        <f>IF(C1906=1,'Data Transformation'!$G$3+0.5*'Data Transformation'!$W$25,IF(C1907=1,D1907-'Data Transformation'!$W$25,FALSE))</f>
        <v>#NUM!</v>
      </c>
      <c r="E1906">
        <f t="array" ref="E1906">IF(ISLOGICAL(D1906),"",FREQUENCY(IF('Data Transformation'!$B$425:$B$8425='Bin Analysis'!$B1899,'Data Transformation'!$G$425:$G$8425),D1906))</f>
        <v>2001</v>
      </c>
      <c r="F1906">
        <f t="shared" si="237"/>
        <v>0</v>
      </c>
      <c r="G1906">
        <f>Weighting!$H$10</f>
        <v>0</v>
      </c>
      <c r="H1906">
        <f t="array" ref="H1906">FREQUENCY(IF('Data Transformation'!$B$4:$B$8425=B1899,'Data Transformation'!$G$4:$G$8425),'Bin Analysis'!$B1906)</f>
        <v>2073</v>
      </c>
      <c r="I1906">
        <f t="shared" si="238"/>
        <v>0</v>
      </c>
      <c r="J1906">
        <f t="shared" si="239"/>
        <v>0</v>
      </c>
      <c r="K1906">
        <f>J1906*Weighting!$W$10</f>
        <v>0</v>
      </c>
      <c r="M1906" s="14"/>
    </row>
    <row r="1907" spans="1:13" x14ac:dyDescent="0.25">
      <c r="A1907" s="32" t="str">
        <f>IF(Weighting!$P$11&gt;0,B1907,"")</f>
        <v/>
      </c>
      <c r="B1907" t="e">
        <f>Weighting!$C$11</f>
        <v>#DIV/0!</v>
      </c>
      <c r="C1907" t="e">
        <f>Weighting!$F$11</f>
        <v>#NUM!</v>
      </c>
      <c r="D1907" t="e">
        <f>IF(C1907=1,'Data Transformation'!$G$3+0.5*'Data Transformation'!$W$25,IF(C1908=1,D1908-'Data Transformation'!$W$25,FALSE))</f>
        <v>#NUM!</v>
      </c>
      <c r="E1907">
        <f t="array" ref="E1907">IF(ISLOGICAL(D1907),"",FREQUENCY(IF('Data Transformation'!$B$425:$B$8425='Bin Analysis'!$B1899,'Data Transformation'!$G$425:$G$8425),D1907))</f>
        <v>2001</v>
      </c>
      <c r="F1907">
        <f t="shared" si="237"/>
        <v>0</v>
      </c>
      <c r="G1907">
        <f>Weighting!$H$11</f>
        <v>0</v>
      </c>
      <c r="H1907">
        <f t="array" ref="H1907">FREQUENCY(IF('Data Transformation'!$B$4:$B$8425=B1899,'Data Transformation'!$G$4:$G$8425),'Bin Analysis'!$B1907)</f>
        <v>2073</v>
      </c>
      <c r="I1907">
        <f t="shared" si="238"/>
        <v>0</v>
      </c>
      <c r="J1907">
        <f t="shared" si="239"/>
        <v>0</v>
      </c>
      <c r="K1907">
        <f>J1907*Weighting!$W$11</f>
        <v>0</v>
      </c>
      <c r="M1907" s="14"/>
    </row>
    <row r="1908" spans="1:13" x14ac:dyDescent="0.25">
      <c r="A1908" s="32" t="str">
        <f>IF(Weighting!$P$12&gt;0,B1908,"")</f>
        <v/>
      </c>
      <c r="B1908" t="e">
        <f>Weighting!$C$12</f>
        <v>#DIV/0!</v>
      </c>
      <c r="C1908" t="e">
        <f>Weighting!$F$12</f>
        <v>#NUM!</v>
      </c>
      <c r="D1908" t="e">
        <f>IF(C1908=1,'Data Transformation'!$G$3+0.5*'Data Transformation'!$W$25,IF(C1909=1,D1909-'Data Transformation'!$W$25,FALSE))</f>
        <v>#NUM!</v>
      </c>
      <c r="E1908">
        <f t="array" ref="E1908">IF(ISLOGICAL(D1908),"",FREQUENCY(IF('Data Transformation'!$B$425:$B$8425='Bin Analysis'!$B1899,'Data Transformation'!$G$425:$G$8425),D1908))</f>
        <v>2001</v>
      </c>
      <c r="F1908">
        <f t="shared" si="237"/>
        <v>0</v>
      </c>
      <c r="G1908">
        <f>Weighting!$H$12</f>
        <v>0</v>
      </c>
      <c r="H1908">
        <f t="array" ref="H1908">FREQUENCY(IF('Data Transformation'!$B$4:$B$8425=B1899,'Data Transformation'!$G$4:$G$8425),'Bin Analysis'!$B1908)</f>
        <v>2073</v>
      </c>
      <c r="I1908">
        <f t="shared" si="238"/>
        <v>0</v>
      </c>
      <c r="J1908">
        <f t="shared" si="239"/>
        <v>0</v>
      </c>
      <c r="K1908">
        <f>J1908*Weighting!$W$12</f>
        <v>0</v>
      </c>
      <c r="M1908" s="14"/>
    </row>
    <row r="1909" spans="1:13" x14ac:dyDescent="0.25">
      <c r="A1909" s="32" t="str">
        <f>IF(Weighting!$P$13&gt;0,B1909,"")</f>
        <v/>
      </c>
      <c r="B1909" t="e">
        <f>Weighting!$C$13</f>
        <v>#DIV/0!</v>
      </c>
      <c r="C1909" t="e">
        <f>Weighting!$F$13</f>
        <v>#NUM!</v>
      </c>
      <c r="D1909" t="e">
        <f>IF(C1909=1,'Data Transformation'!$G$3+0.5*'Data Transformation'!$W$25,IF(C1910=1,D1910-'Data Transformation'!$W$25,FALSE))</f>
        <v>#NUM!</v>
      </c>
      <c r="E1909">
        <f t="array" ref="E1909">IF(ISLOGICAL(D1909),"",FREQUENCY(IF('Data Transformation'!$B$425:$B$8425='Bin Analysis'!$B1899,'Data Transformation'!$G$425:$G$8425),D1909))</f>
        <v>2001</v>
      </c>
      <c r="F1909">
        <f t="shared" si="237"/>
        <v>0</v>
      </c>
      <c r="G1909">
        <f>Weighting!$H$13</f>
        <v>0</v>
      </c>
      <c r="H1909">
        <f t="array" ref="H1909">FREQUENCY(IF('Data Transformation'!$B$4:$B$8425=B1899,'Data Transformation'!$G$4:$G$8425),'Bin Analysis'!$B1909)</f>
        <v>2073</v>
      </c>
      <c r="I1909">
        <f t="shared" si="238"/>
        <v>0</v>
      </c>
      <c r="J1909">
        <f t="shared" si="239"/>
        <v>0</v>
      </c>
      <c r="K1909">
        <f>J1909*Weighting!$W$13</f>
        <v>0</v>
      </c>
      <c r="M1909" s="14"/>
    </row>
    <row r="1910" spans="1:13" x14ac:dyDescent="0.25">
      <c r="A1910" s="32" t="str">
        <f>IF(Weighting!$P$14&gt;0,B1910,"")</f>
        <v/>
      </c>
      <c r="B1910" t="e">
        <f>Weighting!$C$14</f>
        <v>#DIV/0!</v>
      </c>
      <c r="C1910" t="e">
        <f>Weighting!$F$14</f>
        <v>#NUM!</v>
      </c>
      <c r="D1910" t="e">
        <f>IF(C1910=1,'Data Transformation'!$G$3+0.5*'Data Transformation'!$W$25,IF(C1911=1,D1911-'Data Transformation'!$W$25,FALSE))</f>
        <v>#NUM!</v>
      </c>
      <c r="E1910">
        <f t="array" ref="E1910">IF(ISLOGICAL(D1910),"",FREQUENCY(IF('Data Transformation'!$B$425:$B$8425='Bin Analysis'!$B1899,'Data Transformation'!$G$425:$G$8425),D1910))</f>
        <v>2001</v>
      </c>
      <c r="F1910">
        <f t="shared" si="237"/>
        <v>0</v>
      </c>
      <c r="G1910">
        <f>Weighting!$H$14</f>
        <v>0</v>
      </c>
      <c r="H1910">
        <f t="array" ref="H1910">FREQUENCY(IF('Data Transformation'!$B$4:$B$8425=B1899,'Data Transformation'!$G$4:$G$8425),'Bin Analysis'!$B1910)</f>
        <v>2073</v>
      </c>
      <c r="I1910">
        <f t="shared" si="238"/>
        <v>0</v>
      </c>
      <c r="J1910">
        <f t="shared" si="239"/>
        <v>0</v>
      </c>
      <c r="K1910">
        <f>J1910*Weighting!$W$14</f>
        <v>0</v>
      </c>
      <c r="M1910" s="14"/>
    </row>
    <row r="1911" spans="1:13" x14ac:dyDescent="0.25">
      <c r="A1911" s="32" t="str">
        <f>IF(Weighting!$P$15&gt;0,B1911,"")</f>
        <v/>
      </c>
      <c r="B1911" t="e">
        <f>Weighting!$C$15</f>
        <v>#DIV/0!</v>
      </c>
      <c r="C1911" t="e">
        <f>Weighting!$F$15</f>
        <v>#NUM!</v>
      </c>
      <c r="D1911" t="e">
        <f>IF(C1911=1,'Data Transformation'!$G$3+0.5*'Data Transformation'!$W$25,IF(C1912=1,D1912-'Data Transformation'!$W$25,FALSE))</f>
        <v>#NUM!</v>
      </c>
      <c r="E1911">
        <f t="array" ref="E1911">IF(ISLOGICAL(D1911),"",FREQUENCY(IF('Data Transformation'!$B$425:$B$8425='Bin Analysis'!$B1899,'Data Transformation'!$G$425:$G$8425),D1911))</f>
        <v>2001</v>
      </c>
      <c r="F1911">
        <f t="shared" si="237"/>
        <v>0</v>
      </c>
      <c r="G1911">
        <f>Weighting!$H$15</f>
        <v>0</v>
      </c>
      <c r="H1911">
        <f t="array" ref="H1911">FREQUENCY(IF('Data Transformation'!$B$4:$B$8425=B1899,'Data Transformation'!$G$4:$G$8425),'Bin Analysis'!$B1911)</f>
        <v>2073</v>
      </c>
      <c r="I1911">
        <f t="shared" si="238"/>
        <v>0</v>
      </c>
      <c r="J1911">
        <f t="shared" si="239"/>
        <v>0</v>
      </c>
      <c r="K1911">
        <f>J1911*Weighting!$W$15</f>
        <v>0</v>
      </c>
      <c r="M1911" s="14"/>
    </row>
    <row r="1912" spans="1:13" x14ac:dyDescent="0.25">
      <c r="A1912" s="32" t="str">
        <f>IF(Weighting!$P$16&gt;0,B1912,"")</f>
        <v/>
      </c>
      <c r="B1912" t="e">
        <f>Weighting!$C$16</f>
        <v>#DIV/0!</v>
      </c>
      <c r="C1912" t="e">
        <f>Weighting!$F$16</f>
        <v>#NUM!</v>
      </c>
      <c r="D1912" t="e">
        <f>IF(C1912=1,'Data Transformation'!$G$3+0.5*'Data Transformation'!$W$25,IF(C1913=1,D1913-'Data Transformation'!$W$25,FALSE))</f>
        <v>#NUM!</v>
      </c>
      <c r="E1912">
        <f t="array" ref="E1912">IF(ISLOGICAL(D1912),"",FREQUENCY(IF('Data Transformation'!$B$425:$B$8425='Bin Analysis'!$B1899,'Data Transformation'!$G$425:$G$8425),D1912))</f>
        <v>2001</v>
      </c>
      <c r="F1912">
        <f t="shared" si="237"/>
        <v>0</v>
      </c>
      <c r="G1912">
        <f>Weighting!$H$16</f>
        <v>0</v>
      </c>
      <c r="H1912">
        <f t="array" ref="H1912">FREQUENCY(IF('Data Transformation'!$B$4:$B$8425=B1899,'Data Transformation'!$G$4:$G$8425),'Bin Analysis'!$B1912)</f>
        <v>2073</v>
      </c>
      <c r="I1912">
        <f t="shared" si="238"/>
        <v>0</v>
      </c>
      <c r="J1912">
        <f t="shared" si="239"/>
        <v>0</v>
      </c>
      <c r="K1912">
        <f>J1912*Weighting!$W$16</f>
        <v>0</v>
      </c>
      <c r="M1912" s="14"/>
    </row>
    <row r="1913" spans="1:13" x14ac:dyDescent="0.25">
      <c r="A1913" s="32" t="str">
        <f>IF(Weighting!$P$17&gt;0,B1913,"")</f>
        <v/>
      </c>
      <c r="B1913" t="e">
        <f>Weighting!$C$17</f>
        <v>#DIV/0!</v>
      </c>
      <c r="C1913" t="e">
        <f>Weighting!$F$17</f>
        <v>#NUM!</v>
      </c>
      <c r="D1913" t="e">
        <f>IF(C1913=1,'Data Transformation'!$G$3+0.5*'Data Transformation'!$W$25,IF(C1914=1,D1914-'Data Transformation'!$W$25,FALSE))</f>
        <v>#NUM!</v>
      </c>
      <c r="E1913">
        <f t="array" ref="E1913">IF(ISLOGICAL(D1913),"",FREQUENCY(IF('Data Transformation'!$B$425:$B$8425='Bin Analysis'!$B1899,'Data Transformation'!$G$425:$G$8425),D1913))</f>
        <v>2001</v>
      </c>
      <c r="F1913">
        <f t="shared" si="237"/>
        <v>0</v>
      </c>
      <c r="G1913">
        <f>Weighting!$H$17</f>
        <v>0</v>
      </c>
      <c r="H1913">
        <f t="array" ref="H1913">FREQUENCY(IF('Data Transformation'!$B$4:$B$8425=B1899,'Data Transformation'!$G$4:$G$8425),'Bin Analysis'!$B1913)</f>
        <v>2073</v>
      </c>
      <c r="I1913">
        <f t="shared" si="238"/>
        <v>0</v>
      </c>
      <c r="J1913">
        <f t="shared" si="239"/>
        <v>0</v>
      </c>
      <c r="K1913">
        <f>J1913*Weighting!$W$17</f>
        <v>0</v>
      </c>
      <c r="M1913" s="14"/>
    </row>
    <row r="1914" spans="1:13" x14ac:dyDescent="0.25">
      <c r="A1914" s="32" t="str">
        <f>IF(Weighting!$P$18&gt;0,B1914,"")</f>
        <v/>
      </c>
      <c r="B1914" t="e">
        <f>Weighting!$C$18</f>
        <v>#DIV/0!</v>
      </c>
      <c r="C1914" t="e">
        <f>Weighting!$F$18</f>
        <v>#NUM!</v>
      </c>
      <c r="D1914" t="e">
        <f>IF(C1914=1,'Data Transformation'!$G$3+0.5*'Data Transformation'!$W$25,IF(C1915=1,D1915-'Data Transformation'!$W$25,FALSE))</f>
        <v>#NUM!</v>
      </c>
      <c r="E1914">
        <f t="array" ref="E1914">IF(ISLOGICAL(D1914),"",FREQUENCY(IF('Data Transformation'!$B$425:$B$8425='Bin Analysis'!$B1899,'Data Transformation'!$G$425:$G$8425),D1914))</f>
        <v>2001</v>
      </c>
      <c r="F1914">
        <f t="shared" si="237"/>
        <v>0</v>
      </c>
      <c r="G1914">
        <f>Weighting!$H$18</f>
        <v>0</v>
      </c>
      <c r="H1914">
        <f t="array" ref="H1914">FREQUENCY(IF('Data Transformation'!$B$4:$B$8425=B1899,'Data Transformation'!$G$4:$G$8425),'Bin Analysis'!$B1914)</f>
        <v>2073</v>
      </c>
      <c r="I1914">
        <f t="shared" si="238"/>
        <v>0</v>
      </c>
      <c r="J1914">
        <f t="shared" si="239"/>
        <v>0</v>
      </c>
      <c r="K1914">
        <f>J1914*Weighting!$W$18</f>
        <v>0</v>
      </c>
      <c r="M1914" s="14"/>
    </row>
    <row r="1915" spans="1:13" x14ac:dyDescent="0.25">
      <c r="A1915" s="32" t="str">
        <f>IF(Weighting!$P$19&gt;0,B1915,"")</f>
        <v/>
      </c>
      <c r="B1915" t="e">
        <f>Weighting!$C$19</f>
        <v>#DIV/0!</v>
      </c>
      <c r="C1915" t="e">
        <f>Weighting!$F$19</f>
        <v>#NUM!</v>
      </c>
      <c r="D1915" t="e">
        <f>IF(C1915=1,'Data Transformation'!$G$3+0.5*'Data Transformation'!$W$25,IF(C1916=1,D1916-'Data Transformation'!$W$25,FALSE))</f>
        <v>#NUM!</v>
      </c>
      <c r="E1915">
        <f t="array" ref="E1915">IF(ISLOGICAL(D1915),"",FREQUENCY(IF('Data Transformation'!$B$425:$B$8425='Bin Analysis'!$B1899,'Data Transformation'!$G$425:$G$8425),D1915))</f>
        <v>2001</v>
      </c>
      <c r="F1915">
        <f t="shared" si="237"/>
        <v>0</v>
      </c>
      <c r="G1915">
        <f>Weighting!$H$19</f>
        <v>0</v>
      </c>
      <c r="H1915">
        <f t="array" ref="H1915">FREQUENCY(IF('Data Transformation'!$B$4:$B$8425=B1899,'Data Transformation'!$G$4:$G$8425),'Bin Analysis'!$B1915)</f>
        <v>2073</v>
      </c>
      <c r="I1915">
        <f t="shared" si="238"/>
        <v>0</v>
      </c>
      <c r="J1915">
        <f t="shared" si="239"/>
        <v>0</v>
      </c>
      <c r="K1915">
        <f>J1915*Weighting!$W$19</f>
        <v>0</v>
      </c>
      <c r="M1915" s="14"/>
    </row>
    <row r="1916" spans="1:13" x14ac:dyDescent="0.25">
      <c r="A1916" s="32" t="str">
        <f>IF(Weighting!$P$20&gt;0,B1916,"")</f>
        <v/>
      </c>
      <c r="B1916" t="e">
        <f>Weighting!$C$20</f>
        <v>#DIV/0!</v>
      </c>
      <c r="C1916" t="e">
        <f>Weighting!$F$20</f>
        <v>#NUM!</v>
      </c>
      <c r="D1916" t="e">
        <f>IF(C1916=1,'Data Transformation'!$G$3+0.5*'Data Transformation'!$W$25,IF(C1917=1,D1917-'Data Transformation'!$W$25,FALSE))</f>
        <v>#NUM!</v>
      </c>
      <c r="E1916">
        <f t="array" ref="E1916">IF(ISLOGICAL(D1916),"",FREQUENCY(IF('Data Transformation'!$B$425:$B$8425='Bin Analysis'!$B1899,'Data Transformation'!$G$425:$G$8425),D1916))</f>
        <v>2001</v>
      </c>
      <c r="F1916">
        <f t="shared" si="237"/>
        <v>0</v>
      </c>
      <c r="G1916">
        <f>Weighting!$H$20</f>
        <v>0</v>
      </c>
      <c r="H1916">
        <f t="array" ref="H1916">FREQUENCY(IF('Data Transformation'!$B$4:$B$8425=B1899,'Data Transformation'!$G$4:$G$8425),'Bin Analysis'!$B1916)</f>
        <v>2073</v>
      </c>
      <c r="I1916">
        <f t="shared" si="238"/>
        <v>0</v>
      </c>
      <c r="J1916">
        <f t="shared" si="239"/>
        <v>0</v>
      </c>
      <c r="K1916">
        <f>J1916*Weighting!$W$20</f>
        <v>0</v>
      </c>
      <c r="M1916" s="14"/>
    </row>
    <row r="1917" spans="1:13" x14ac:dyDescent="0.25">
      <c r="A1917" s="32" t="str">
        <f>IF(Weighting!$P$21&gt;0,B1917,"")</f>
        <v/>
      </c>
      <c r="B1917" t="e">
        <f>Weighting!$C$21</f>
        <v>#DIV/0!</v>
      </c>
      <c r="C1917" t="e">
        <f>Weighting!$F$21</f>
        <v>#NUM!</v>
      </c>
      <c r="D1917" t="e">
        <f>IF(C1917=1,'Data Transformation'!$G$3+0.5*'Data Transformation'!$W$25,IF(C1918=1,D1918-'Data Transformation'!$W$25,FALSE))</f>
        <v>#NUM!</v>
      </c>
      <c r="E1917">
        <f t="array" ref="E1917">IF(ISLOGICAL(D1917),"",FREQUENCY(IF('Data Transformation'!$B$425:$B$8425='Bin Analysis'!$B1899,'Data Transformation'!$G$425:$G$8425),D1917))</f>
        <v>2001</v>
      </c>
      <c r="F1917">
        <f t="shared" si="237"/>
        <v>0</v>
      </c>
      <c r="G1917">
        <f>Weighting!$H$21</f>
        <v>0</v>
      </c>
      <c r="H1917">
        <f t="array" ref="H1917">FREQUENCY(IF('Data Transformation'!$B$4:$B$8425=B1899,'Data Transformation'!$G$4:$G$8425),'Bin Analysis'!$B1917)</f>
        <v>2073</v>
      </c>
      <c r="I1917">
        <f t="shared" si="238"/>
        <v>0</v>
      </c>
      <c r="J1917">
        <f t="shared" si="239"/>
        <v>0</v>
      </c>
      <c r="K1917">
        <f>J1917*Weighting!$W$21</f>
        <v>0</v>
      </c>
      <c r="M1917" s="14"/>
    </row>
    <row r="1918" spans="1:13" x14ac:dyDescent="0.25">
      <c r="A1918" s="32" t="str">
        <f>IF(Weighting!$P$22&gt;0,B1918,"")</f>
        <v/>
      </c>
      <c r="B1918" t="e">
        <f>Weighting!$C$22</f>
        <v>#DIV/0!</v>
      </c>
      <c r="C1918" t="e">
        <f>Weighting!$F$22</f>
        <v>#NUM!</v>
      </c>
      <c r="D1918" t="e">
        <f>IF(C1918=1,'Data Transformation'!$G$3+0.5*'Data Transformation'!$W$25,IF(C1919=1,D1919-'Data Transformation'!$W$25,FALSE))</f>
        <v>#NUM!</v>
      </c>
      <c r="E1918">
        <f t="array" ref="E1918">IF(ISLOGICAL(D1918),"",FREQUENCY(IF('Data Transformation'!$B$425:$B$8425='Bin Analysis'!$B1899,'Data Transformation'!$G$425:$G$8425),D1918))</f>
        <v>2001</v>
      </c>
      <c r="F1918">
        <f t="shared" si="237"/>
        <v>0</v>
      </c>
      <c r="G1918">
        <f>Weighting!$H$22</f>
        <v>0</v>
      </c>
      <c r="H1918">
        <f t="array" ref="H1918">FREQUENCY(IF('Data Transformation'!$B$4:$B$8425=B1899,'Data Transformation'!$G$4:$G$8425),'Bin Analysis'!$B1918)</f>
        <v>2073</v>
      </c>
      <c r="I1918">
        <f t="shared" si="238"/>
        <v>0</v>
      </c>
      <c r="J1918">
        <f t="shared" si="239"/>
        <v>0</v>
      </c>
      <c r="K1918">
        <f>J1918*Weighting!$W$22</f>
        <v>0</v>
      </c>
      <c r="M1918" s="14"/>
    </row>
    <row r="1919" spans="1:13" x14ac:dyDescent="0.25">
      <c r="A1919" s="32" t="str">
        <f>IF(Weighting!$P$23&gt;0,B1919,"")</f>
        <v/>
      </c>
      <c r="B1919" t="e">
        <f>Weighting!$C$23</f>
        <v>#DIV/0!</v>
      </c>
      <c r="C1919" t="e">
        <f>Weighting!$F$23</f>
        <v>#NUM!</v>
      </c>
      <c r="D1919" t="e">
        <f>IF(C1919=1,'Data Transformation'!$G$3+0.5*'Data Transformation'!$W$25,IF(C1920=1,D1920-'Data Transformation'!$W$25,FALSE))</f>
        <v>#NUM!</v>
      </c>
      <c r="E1919">
        <f t="array" ref="E1919">IF(ISLOGICAL(D1919),"",FREQUENCY(IF('Data Transformation'!$B$425:$B$8425='Bin Analysis'!$B1899,'Data Transformation'!$G$425:$G$8425),D1919))</f>
        <v>2001</v>
      </c>
      <c r="F1919">
        <f t="shared" si="237"/>
        <v>0</v>
      </c>
      <c r="G1919">
        <f>Weighting!$H$23</f>
        <v>0</v>
      </c>
      <c r="H1919">
        <f t="array" ref="H1919">FREQUENCY(IF('Data Transformation'!$B$4:$B$8425=B1899,'Data Transformation'!$G$4:$G$8425),'Bin Analysis'!$B1919)</f>
        <v>2073</v>
      </c>
      <c r="I1919">
        <f t="shared" si="238"/>
        <v>0</v>
      </c>
      <c r="J1919">
        <f t="shared" si="239"/>
        <v>0</v>
      </c>
      <c r="K1919">
        <f>J1919*Weighting!$W$23</f>
        <v>0</v>
      </c>
      <c r="M1919" s="14"/>
    </row>
    <row r="1920" spans="1:13" x14ac:dyDescent="0.25">
      <c r="A1920" s="32" t="str">
        <f>IF(Weighting!$P$24&gt;0,B1920,"")</f>
        <v/>
      </c>
      <c r="B1920" t="e">
        <f>Weighting!$C$24</f>
        <v>#DIV/0!</v>
      </c>
      <c r="C1920" t="e">
        <f>Weighting!$F$24</f>
        <v>#NUM!</v>
      </c>
      <c r="D1920" t="e">
        <f>IF(C1920=1,'Data Transformation'!$G$3+0.5*'Data Transformation'!$W$25,IF(C1921=1,D1921-'Data Transformation'!$W$25,FALSE))</f>
        <v>#NUM!</v>
      </c>
      <c r="E1920">
        <f t="array" ref="E1920">IF(ISLOGICAL(D1920),"",FREQUENCY(IF('Data Transformation'!$B$425:$B$8425='Bin Analysis'!$B1899,'Data Transformation'!$G$425:$G$8425),D1920))</f>
        <v>2001</v>
      </c>
      <c r="F1920">
        <f t="shared" si="237"/>
        <v>0</v>
      </c>
      <c r="G1920">
        <f>Weighting!$H$24</f>
        <v>0</v>
      </c>
      <c r="H1920">
        <f t="array" ref="H1920">FREQUENCY(IF('Data Transformation'!$B$4:$B$8425=B1899,'Data Transformation'!$G$4:$G$8425),'Bin Analysis'!$B1920)</f>
        <v>2073</v>
      </c>
      <c r="I1920">
        <f t="shared" si="238"/>
        <v>0</v>
      </c>
      <c r="J1920">
        <f t="shared" si="239"/>
        <v>0</v>
      </c>
      <c r="K1920">
        <f>J1920*Weighting!$W$24</f>
        <v>0</v>
      </c>
      <c r="M1920" s="14"/>
    </row>
    <row r="1921" spans="1:25" x14ac:dyDescent="0.25">
      <c r="A1921" s="32" t="str">
        <f>IF(Weighting!$P$25&gt;0,B1921,"")</f>
        <v/>
      </c>
      <c r="B1921" t="e">
        <f>Weighting!$C$25</f>
        <v>#DIV/0!</v>
      </c>
      <c r="C1921" t="e">
        <f>Weighting!$F$25</f>
        <v>#NUM!</v>
      </c>
      <c r="D1921" t="e">
        <f>IF(C1921=1,'Data Transformation'!$G$3+0.5*'Data Transformation'!$W$25,IF(C1922=1,D1922-'Data Transformation'!$W$25,FALSE))</f>
        <v>#NUM!</v>
      </c>
      <c r="E1921">
        <f t="array" ref="E1921">IF(ISLOGICAL(D1921),"",FREQUENCY(IF('Data Transformation'!$B$425:$B$8425='Bin Analysis'!$B1899,'Data Transformation'!$G$425:$G$8425),D1921))</f>
        <v>2001</v>
      </c>
      <c r="F1921">
        <f t="shared" si="237"/>
        <v>0</v>
      </c>
      <c r="G1921">
        <f>Weighting!$H$25</f>
        <v>0</v>
      </c>
      <c r="H1921">
        <f t="array" ref="H1921">FREQUENCY(IF('Data Transformation'!$B$4:$B$8425=B1899,'Data Transformation'!$G$4:$G$8425),'Bin Analysis'!$B1921)</f>
        <v>2073</v>
      </c>
      <c r="I1921">
        <f t="shared" si="238"/>
        <v>0</v>
      </c>
      <c r="J1921">
        <f t="shared" si="239"/>
        <v>0</v>
      </c>
      <c r="K1921">
        <f>J1921*Weighting!$W$25</f>
        <v>0</v>
      </c>
      <c r="M1921" s="14"/>
    </row>
    <row r="1922" spans="1:25" x14ac:dyDescent="0.25">
      <c r="N1922" s="57"/>
      <c r="O1922"/>
      <c r="P1922"/>
      <c r="Q1922"/>
      <c r="R1922"/>
    </row>
    <row r="1923" spans="1:25" ht="23.25" x14ac:dyDescent="0.35">
      <c r="A1923" s="21" t="s">
        <v>0</v>
      </c>
      <c r="B1923" s="21" t="str">
        <f>IFERROR(VLOOKUP(C1923,'Data Transformation'!$L$6:$M$426,2,FALSE),"")</f>
        <v/>
      </c>
      <c r="C1923" s="21">
        <f>C1899+1</f>
        <v>80</v>
      </c>
      <c r="D1923" s="21"/>
      <c r="E1923" s="21"/>
      <c r="F1923" s="21"/>
      <c r="G1923" s="21"/>
      <c r="H1923" s="22"/>
      <c r="I1923" s="22"/>
      <c r="J1923" s="22"/>
      <c r="K1923" s="21"/>
      <c r="L1923" s="21" t="str">
        <f>B1923</f>
        <v/>
      </c>
      <c r="M1923" s="23" t="e">
        <f>INDEX('Data Transformation'!$O$4:$O$424,MATCH($B1923,'Data Transformation'!$M$4:$M$424,0),MATCH($M$2,'Data Transformation'!$O$3,0))</f>
        <v>#N/A</v>
      </c>
      <c r="N1923" s="27" t="e">
        <f>IF('Input and Summary Results'!$J$16="minimum",'Bin Analysis'!X1924/(M1923-1),'Bin Analysis'!Y1923/('Bin Analysis'!M1923-1))</f>
        <v>#N/A</v>
      </c>
      <c r="O1923" s="27" t="e">
        <f>IF(M1923=FALSE,NA(),(VLOOKUP(1,C1926:K1945,4,FALSE))/(M1923-1))</f>
        <v>#N/A</v>
      </c>
      <c r="P1923" s="27" t="e">
        <f>IF(M1923=FALSE,NA(),SUM(J1926:J1945)/Weighting!$S$5)</f>
        <v>#N/A</v>
      </c>
      <c r="Q1923" s="27" t="e">
        <f>IF(M1923=FALSE,NA(),SUM(K1926:K1945)/Weighting!$S$6)</f>
        <v>#N/A</v>
      </c>
      <c r="R1923" s="27" t="e">
        <f>IF(M1923=FALSE,NA(),(VLOOKUP(1,G1926:K1945,3,FALSE))/(M1923-1))</f>
        <v>#N/A</v>
      </c>
      <c r="S1923" s="22" t="e">
        <f>IF(M1923=FALSE,NA(),IF(SUM(J1926:J1945)=2,"yes","no"))</f>
        <v>#N/A</v>
      </c>
      <c r="X1923" s="2" cm="2">
        <f t="array" ref="X1923:X1924">FREQUENCY(IF('Data Transformation'!$B$425:$B$6424='Bin Analysis'!L1923,'Data Transformation'!$G$425:$G$6424),'Data Transformation'!$U$11)</f>
        <v>0</v>
      </c>
      <c r="Y1923" s="2" cm="2">
        <f t="array" ref="Y1923:Y1924">FREQUENCY(IF('Data Transformation'!$B$425:$B$6424='Bin Analysis'!L1923,'Data Transformation'!$G$425:$G$6424),'Data Transformation'!$U$12)</f>
        <v>0</v>
      </c>
    </row>
    <row r="1924" spans="1:25" x14ac:dyDescent="0.25">
      <c r="A1924" s="14" t="s">
        <v>67</v>
      </c>
      <c r="B1924" t="s">
        <v>47</v>
      </c>
      <c r="C1924" t="s">
        <v>5</v>
      </c>
      <c r="D1924" t="s">
        <v>100</v>
      </c>
      <c r="E1924" t="s">
        <v>101</v>
      </c>
      <c r="F1924" t="s">
        <v>102</v>
      </c>
      <c r="G1924" t="s">
        <v>70</v>
      </c>
      <c r="H1924" t="s">
        <v>31</v>
      </c>
      <c r="I1924" t="s">
        <v>32</v>
      </c>
      <c r="J1924" t="s">
        <v>46</v>
      </c>
      <c r="K1924" s="14" t="s">
        <v>45</v>
      </c>
      <c r="M1924" s="14"/>
      <c r="X1924" s="2">
        <v>0</v>
      </c>
      <c r="Y1924" s="2">
        <v>0</v>
      </c>
    </row>
    <row r="1925" spans="1:25" x14ac:dyDescent="0.25">
      <c r="A1925" s="32"/>
      <c r="D1925" t="e">
        <f>IF(C1925=1,'Data Transformation'!$G$3+0.5*'Data Transformation'!$W$25,IF(C1926=1,D1926-'Data Transformation'!$W$25,FALSE))</f>
        <v>#NUM!</v>
      </c>
      <c r="E1925">
        <f t="array" ref="E1925">IF(ISLOGICAL(D1925),"",FREQUENCY(IF('Data Transformation'!$B$425:$B$8425='Bin Analysis'!$B1923,'Data Transformation'!$G$425:$G$8425),D1925))</f>
        <v>2001</v>
      </c>
      <c r="F1925" t="e">
        <f>IF(ISLOGICAL(D1925),"",E1925-E1924)</f>
        <v>#VALUE!</v>
      </c>
      <c r="M1925" s="14"/>
    </row>
    <row r="1926" spans="1:25" x14ac:dyDescent="0.25">
      <c r="A1926" s="32" t="e">
        <f>IF(Weighting!$P$6&gt;0,B1926,"")</f>
        <v>#NUM!</v>
      </c>
      <c r="B1926" t="e">
        <f>Weighting!$C$6</f>
        <v>#DIV/0!</v>
      </c>
      <c r="C1926" t="e">
        <f>Weighting!$F$6</f>
        <v>#NUM!</v>
      </c>
      <c r="D1926" t="e">
        <f>IF(C1926=1,'Data Transformation'!$G$3+0.5*'Data Transformation'!$W$25,IF(C1927=1,D1927-'Data Transformation'!$W$25,FALSE))</f>
        <v>#NUM!</v>
      </c>
      <c r="E1926">
        <f t="array" ref="E1926">IF(ISLOGICAL(D1926),"",FREQUENCY(IF('Data Transformation'!$B$425:$B$8425='Bin Analysis'!$B1923,'Data Transformation'!$G$425:$G$8425),D1926))</f>
        <v>2001</v>
      </c>
      <c r="F1926">
        <f>IF(ISLOGICAL(D1926),"",E1926-E1925)</f>
        <v>0</v>
      </c>
      <c r="G1926">
        <f>Weighting!$H$6</f>
        <v>1</v>
      </c>
      <c r="H1926">
        <f t="array" ref="H1926">FREQUENCY(IF('Data Transformation'!$B$4:$B$8425=B1923,'Data Transformation'!$G$4:$G$8425),'Bin Analysis'!$B1926)</f>
        <v>2073</v>
      </c>
      <c r="I1926">
        <f>H1926-H1925</f>
        <v>2073</v>
      </c>
      <c r="J1926">
        <f>IF(I1926=0,0,1)</f>
        <v>1</v>
      </c>
      <c r="K1926" t="e">
        <f>J1926*Weighting!$W$6</f>
        <v>#NUM!</v>
      </c>
      <c r="M1926" s="14"/>
    </row>
    <row r="1927" spans="1:25" x14ac:dyDescent="0.25">
      <c r="A1927" s="32" t="str">
        <f>IF(Weighting!$P$7&gt;0,B1927,"")</f>
        <v/>
      </c>
      <c r="B1927" t="e">
        <f>Weighting!$C$7</f>
        <v>#DIV/0!</v>
      </c>
      <c r="C1927" t="e">
        <f>Weighting!$F$7</f>
        <v>#NUM!</v>
      </c>
      <c r="D1927" t="e">
        <f>IF(C1927=1,'Data Transformation'!$G$3+0.5*'Data Transformation'!$W$25,IF(C1928=1,D1928-'Data Transformation'!$W$25,FALSE))</f>
        <v>#NUM!</v>
      </c>
      <c r="E1927">
        <f t="array" ref="E1927">IF(ISLOGICAL(D1927),"",FREQUENCY(IF('Data Transformation'!$B$425:$B$8425='Bin Analysis'!$B1923,'Data Transformation'!$G$425:$G$8425),D1927))</f>
        <v>2001</v>
      </c>
      <c r="F1927">
        <f t="shared" ref="F1927:F1945" si="240">IF(ISLOGICAL(D1927),"",E1927-E1926)</f>
        <v>0</v>
      </c>
      <c r="G1927">
        <f>Weighting!$H$7</f>
        <v>0</v>
      </c>
      <c r="H1927">
        <f t="array" ref="H1927">FREQUENCY(IF('Data Transformation'!$B$4:$B$8425=B1923,'Data Transformation'!$G$4:$G$8425),'Bin Analysis'!$B1927)</f>
        <v>2073</v>
      </c>
      <c r="I1927">
        <f t="shared" ref="I1927:I1945" si="241">H1927-H1926</f>
        <v>0</v>
      </c>
      <c r="J1927">
        <f>IF(I1927=0,0,1)</f>
        <v>0</v>
      </c>
      <c r="K1927">
        <f>J1927*Weighting!$W$7</f>
        <v>0</v>
      </c>
      <c r="M1927" s="14"/>
    </row>
    <row r="1928" spans="1:25" x14ac:dyDescent="0.25">
      <c r="A1928" s="32" t="str">
        <f>IF(Weighting!$P$8&gt;0,B1928,"")</f>
        <v/>
      </c>
      <c r="B1928" t="e">
        <f>Weighting!$C$8</f>
        <v>#DIV/0!</v>
      </c>
      <c r="C1928" t="e">
        <f>Weighting!$F$8</f>
        <v>#NUM!</v>
      </c>
      <c r="D1928" t="e">
        <f>IF(C1928=1,'Data Transformation'!$G$3+0.5*'Data Transformation'!$W$25,IF(C1929=1,D1929-'Data Transformation'!$W$25,FALSE))</f>
        <v>#NUM!</v>
      </c>
      <c r="E1928">
        <f t="array" ref="E1928">IF(ISLOGICAL(D1928),"",FREQUENCY(IF('Data Transformation'!$B$425:$B$8425='Bin Analysis'!$B1923,'Data Transformation'!$G$425:$G$8425),D1928))</f>
        <v>2001</v>
      </c>
      <c r="F1928">
        <f t="shared" si="240"/>
        <v>0</v>
      </c>
      <c r="G1928">
        <f>Weighting!$H$8</f>
        <v>0</v>
      </c>
      <c r="H1928">
        <f t="array" ref="H1928">FREQUENCY(IF('Data Transformation'!$B$4:$B$8425=B1923,'Data Transformation'!$G$4:$G$8425),'Bin Analysis'!$B1928)</f>
        <v>2073</v>
      </c>
      <c r="I1928">
        <f t="shared" si="241"/>
        <v>0</v>
      </c>
      <c r="J1928">
        <f t="shared" ref="J1928:J1945" si="242">IF(I1928=0,0,1)</f>
        <v>0</v>
      </c>
      <c r="K1928">
        <f>J1928*Weighting!$W$8</f>
        <v>0</v>
      </c>
      <c r="M1928" s="14"/>
    </row>
    <row r="1929" spans="1:25" x14ac:dyDescent="0.25">
      <c r="A1929" s="32" t="str">
        <f>IF(Weighting!$P$9&gt;0,B1929,"")</f>
        <v/>
      </c>
      <c r="B1929" s="50" t="e">
        <f>Weighting!$C$9</f>
        <v>#DIV/0!</v>
      </c>
      <c r="C1929" t="e">
        <f>Weighting!$F$9</f>
        <v>#NUM!</v>
      </c>
      <c r="D1929" t="e">
        <f>IF(C1929=1,'Data Transformation'!$G$3+0.5*'Data Transformation'!$W$25,IF(C1930=1,D1930-'Data Transformation'!$W$25,FALSE))</f>
        <v>#NUM!</v>
      </c>
      <c r="E1929">
        <f t="array" ref="E1929">IF(ISLOGICAL(D1929),"",FREQUENCY(IF('Data Transformation'!$B$425:$B$8425='Bin Analysis'!$B1923,'Data Transformation'!$G$425:$G$8425),D1929))</f>
        <v>2001</v>
      </c>
      <c r="F1929">
        <f t="shared" si="240"/>
        <v>0</v>
      </c>
      <c r="G1929">
        <f>Weighting!$H$9</f>
        <v>0</v>
      </c>
      <c r="H1929">
        <f t="array" ref="H1929">FREQUENCY(IF('Data Transformation'!$B$4:$B$8425=B1923,'Data Transformation'!$G$4:$G$8425),'Bin Analysis'!$B1929)</f>
        <v>2073</v>
      </c>
      <c r="I1929">
        <f t="shared" si="241"/>
        <v>0</v>
      </c>
      <c r="J1929">
        <f t="shared" si="242"/>
        <v>0</v>
      </c>
      <c r="K1929">
        <f>J1929*Weighting!$W$9</f>
        <v>0</v>
      </c>
      <c r="M1929" s="14"/>
    </row>
    <row r="1930" spans="1:25" x14ac:dyDescent="0.25">
      <c r="A1930" s="32" t="str">
        <f>IF(Weighting!$P$10&gt;0,B1930,"")</f>
        <v/>
      </c>
      <c r="B1930" t="e">
        <f>Weighting!$C$10</f>
        <v>#DIV/0!</v>
      </c>
      <c r="C1930" t="e">
        <f>Weighting!$F$10</f>
        <v>#NUM!</v>
      </c>
      <c r="D1930" t="e">
        <f>IF(C1930=1,'Data Transformation'!$G$3+0.5*'Data Transformation'!$W$25,IF(C1931=1,D1931-'Data Transformation'!$W$25,FALSE))</f>
        <v>#NUM!</v>
      </c>
      <c r="E1930">
        <f t="array" ref="E1930">IF(ISLOGICAL(D1930),"",FREQUENCY(IF('Data Transformation'!$B$425:$B$8425='Bin Analysis'!$B1923,'Data Transformation'!$G$425:$G$8425),D1930))</f>
        <v>2001</v>
      </c>
      <c r="F1930">
        <f t="shared" si="240"/>
        <v>0</v>
      </c>
      <c r="G1930">
        <f>Weighting!$H$10</f>
        <v>0</v>
      </c>
      <c r="H1930">
        <f t="array" ref="H1930">FREQUENCY(IF('Data Transformation'!$B$4:$B$8425=B1923,'Data Transformation'!$G$4:$G$8425),'Bin Analysis'!$B1930)</f>
        <v>2073</v>
      </c>
      <c r="I1930">
        <f t="shared" si="241"/>
        <v>0</v>
      </c>
      <c r="J1930">
        <f t="shared" si="242"/>
        <v>0</v>
      </c>
      <c r="K1930">
        <f>J1930*Weighting!$W$10</f>
        <v>0</v>
      </c>
      <c r="M1930" s="14"/>
    </row>
    <row r="1931" spans="1:25" x14ac:dyDescent="0.25">
      <c r="A1931" s="32" t="str">
        <f>IF(Weighting!$P$11&gt;0,B1931,"")</f>
        <v/>
      </c>
      <c r="B1931" t="e">
        <f>Weighting!$C$11</f>
        <v>#DIV/0!</v>
      </c>
      <c r="C1931" t="e">
        <f>Weighting!$F$11</f>
        <v>#NUM!</v>
      </c>
      <c r="D1931" t="e">
        <f>IF(C1931=1,'Data Transformation'!$G$3+0.5*'Data Transformation'!$W$25,IF(C1932=1,D1932-'Data Transformation'!$W$25,FALSE))</f>
        <v>#NUM!</v>
      </c>
      <c r="E1931">
        <f t="array" ref="E1931">IF(ISLOGICAL(D1931),"",FREQUENCY(IF('Data Transformation'!$B$425:$B$8425='Bin Analysis'!$B1923,'Data Transformation'!$G$425:$G$8425),D1931))</f>
        <v>2001</v>
      </c>
      <c r="F1931">
        <f t="shared" si="240"/>
        <v>0</v>
      </c>
      <c r="G1931">
        <f>Weighting!$H$11</f>
        <v>0</v>
      </c>
      <c r="H1931">
        <f t="array" ref="H1931">FREQUENCY(IF('Data Transformation'!$B$4:$B$8425=B1923,'Data Transformation'!$G$4:$G$8425),'Bin Analysis'!$B1931)</f>
        <v>2073</v>
      </c>
      <c r="I1931">
        <f t="shared" si="241"/>
        <v>0</v>
      </c>
      <c r="J1931">
        <f t="shared" si="242"/>
        <v>0</v>
      </c>
      <c r="K1931">
        <f>J1931*Weighting!$W$11</f>
        <v>0</v>
      </c>
      <c r="M1931" s="14"/>
    </row>
    <row r="1932" spans="1:25" x14ac:dyDescent="0.25">
      <c r="A1932" s="32" t="str">
        <f>IF(Weighting!$P$12&gt;0,B1932,"")</f>
        <v/>
      </c>
      <c r="B1932" t="e">
        <f>Weighting!$C$12</f>
        <v>#DIV/0!</v>
      </c>
      <c r="C1932" t="e">
        <f>Weighting!$F$12</f>
        <v>#NUM!</v>
      </c>
      <c r="D1932" t="e">
        <f>IF(C1932=1,'Data Transformation'!$G$3+0.5*'Data Transformation'!$W$25,IF(C1933=1,D1933-'Data Transformation'!$W$25,FALSE))</f>
        <v>#NUM!</v>
      </c>
      <c r="E1932">
        <f t="array" ref="E1932">IF(ISLOGICAL(D1932),"",FREQUENCY(IF('Data Transformation'!$B$425:$B$8425='Bin Analysis'!$B1923,'Data Transformation'!$G$425:$G$8425),D1932))</f>
        <v>2001</v>
      </c>
      <c r="F1932">
        <f t="shared" si="240"/>
        <v>0</v>
      </c>
      <c r="G1932">
        <f>Weighting!$H$12</f>
        <v>0</v>
      </c>
      <c r="H1932">
        <f t="array" ref="H1932">FREQUENCY(IF('Data Transformation'!$B$4:$B$8425=B1923,'Data Transformation'!$G$4:$G$8425),'Bin Analysis'!$B1932)</f>
        <v>2073</v>
      </c>
      <c r="I1932">
        <f t="shared" si="241"/>
        <v>0</v>
      </c>
      <c r="J1932">
        <f t="shared" si="242"/>
        <v>0</v>
      </c>
      <c r="K1932">
        <f>J1932*Weighting!$W$12</f>
        <v>0</v>
      </c>
      <c r="M1932" s="14"/>
    </row>
    <row r="1933" spans="1:25" x14ac:dyDescent="0.25">
      <c r="A1933" s="32" t="str">
        <f>IF(Weighting!$P$13&gt;0,B1933,"")</f>
        <v/>
      </c>
      <c r="B1933" t="e">
        <f>Weighting!$C$13</f>
        <v>#DIV/0!</v>
      </c>
      <c r="C1933" t="e">
        <f>Weighting!$F$13</f>
        <v>#NUM!</v>
      </c>
      <c r="D1933" t="e">
        <f>IF(C1933=1,'Data Transformation'!$G$3+0.5*'Data Transformation'!$W$25,IF(C1934=1,D1934-'Data Transformation'!$W$25,FALSE))</f>
        <v>#NUM!</v>
      </c>
      <c r="E1933">
        <f t="array" ref="E1933">IF(ISLOGICAL(D1933),"",FREQUENCY(IF('Data Transformation'!$B$425:$B$8425='Bin Analysis'!$B1923,'Data Transformation'!$G$425:$G$8425),D1933))</f>
        <v>2001</v>
      </c>
      <c r="F1933">
        <f t="shared" si="240"/>
        <v>0</v>
      </c>
      <c r="G1933">
        <f>Weighting!$H$13</f>
        <v>0</v>
      </c>
      <c r="H1933">
        <f t="array" ref="H1933">FREQUENCY(IF('Data Transformation'!$B$4:$B$8425=B1923,'Data Transformation'!$G$4:$G$8425),'Bin Analysis'!$B1933)</f>
        <v>2073</v>
      </c>
      <c r="I1933">
        <f t="shared" si="241"/>
        <v>0</v>
      </c>
      <c r="J1933">
        <f t="shared" si="242"/>
        <v>0</v>
      </c>
      <c r="K1933">
        <f>J1933*Weighting!$W$13</f>
        <v>0</v>
      </c>
      <c r="M1933" s="14"/>
    </row>
    <row r="1934" spans="1:25" x14ac:dyDescent="0.25">
      <c r="A1934" s="32" t="str">
        <f>IF(Weighting!$P$14&gt;0,B1934,"")</f>
        <v/>
      </c>
      <c r="B1934" t="e">
        <f>Weighting!$C$14</f>
        <v>#DIV/0!</v>
      </c>
      <c r="C1934" t="e">
        <f>Weighting!$F$14</f>
        <v>#NUM!</v>
      </c>
      <c r="D1934" t="e">
        <f>IF(C1934=1,'Data Transformation'!$G$3+0.5*'Data Transformation'!$W$25,IF(C1935=1,D1935-'Data Transformation'!$W$25,FALSE))</f>
        <v>#NUM!</v>
      </c>
      <c r="E1934">
        <f t="array" ref="E1934">IF(ISLOGICAL(D1934),"",FREQUENCY(IF('Data Transformation'!$B$425:$B$8425='Bin Analysis'!$B1923,'Data Transformation'!$G$425:$G$8425),D1934))</f>
        <v>2001</v>
      </c>
      <c r="F1934">
        <f t="shared" si="240"/>
        <v>0</v>
      </c>
      <c r="G1934">
        <f>Weighting!$H$14</f>
        <v>0</v>
      </c>
      <c r="H1934">
        <f t="array" ref="H1934">FREQUENCY(IF('Data Transformation'!$B$4:$B$8425=B1923,'Data Transformation'!$G$4:$G$8425),'Bin Analysis'!$B1934)</f>
        <v>2073</v>
      </c>
      <c r="I1934">
        <f t="shared" si="241"/>
        <v>0</v>
      </c>
      <c r="J1934">
        <f t="shared" si="242"/>
        <v>0</v>
      </c>
      <c r="K1934">
        <f>J1934*Weighting!$W$14</f>
        <v>0</v>
      </c>
      <c r="M1934" s="14"/>
    </row>
    <row r="1935" spans="1:25" x14ac:dyDescent="0.25">
      <c r="A1935" s="32" t="str">
        <f>IF(Weighting!$P$15&gt;0,B1935,"")</f>
        <v/>
      </c>
      <c r="B1935" t="e">
        <f>Weighting!$C$15</f>
        <v>#DIV/0!</v>
      </c>
      <c r="C1935" t="e">
        <f>Weighting!$F$15</f>
        <v>#NUM!</v>
      </c>
      <c r="D1935" t="e">
        <f>IF(C1935=1,'Data Transformation'!$G$3+0.5*'Data Transformation'!$W$25,IF(C1936=1,D1936-'Data Transformation'!$W$25,FALSE))</f>
        <v>#NUM!</v>
      </c>
      <c r="E1935">
        <f t="array" ref="E1935">IF(ISLOGICAL(D1935),"",FREQUENCY(IF('Data Transformation'!$B$425:$B$8425='Bin Analysis'!$B1923,'Data Transformation'!$G$425:$G$8425),D1935))</f>
        <v>2001</v>
      </c>
      <c r="F1935">
        <f t="shared" si="240"/>
        <v>0</v>
      </c>
      <c r="G1935">
        <f>Weighting!$H$15</f>
        <v>0</v>
      </c>
      <c r="H1935">
        <f t="array" ref="H1935">FREQUENCY(IF('Data Transformation'!$B$4:$B$8425=B1923,'Data Transformation'!$G$4:$G$8425),'Bin Analysis'!$B1935)</f>
        <v>2073</v>
      </c>
      <c r="I1935">
        <f t="shared" si="241"/>
        <v>0</v>
      </c>
      <c r="J1935">
        <f t="shared" si="242"/>
        <v>0</v>
      </c>
      <c r="K1935">
        <f>J1935*Weighting!$W$15</f>
        <v>0</v>
      </c>
      <c r="M1935" s="14"/>
    </row>
    <row r="1936" spans="1:25" x14ac:dyDescent="0.25">
      <c r="A1936" s="32" t="str">
        <f>IF(Weighting!$P$16&gt;0,B1936,"")</f>
        <v/>
      </c>
      <c r="B1936" t="e">
        <f>Weighting!$C$16</f>
        <v>#DIV/0!</v>
      </c>
      <c r="C1936" t="e">
        <f>Weighting!$F$16</f>
        <v>#NUM!</v>
      </c>
      <c r="D1936" t="e">
        <f>IF(C1936=1,'Data Transformation'!$G$3+0.5*'Data Transformation'!$W$25,IF(C1937=1,D1937-'Data Transformation'!$W$25,FALSE))</f>
        <v>#NUM!</v>
      </c>
      <c r="E1936">
        <f t="array" ref="E1936">IF(ISLOGICAL(D1936),"",FREQUENCY(IF('Data Transformation'!$B$425:$B$8425='Bin Analysis'!$B1923,'Data Transformation'!$G$425:$G$8425),D1936))</f>
        <v>2001</v>
      </c>
      <c r="F1936">
        <f t="shared" si="240"/>
        <v>0</v>
      </c>
      <c r="G1936">
        <f>Weighting!$H$16</f>
        <v>0</v>
      </c>
      <c r="H1936">
        <f t="array" ref="H1936">FREQUENCY(IF('Data Transformation'!$B$4:$B$8425=B1923,'Data Transformation'!$G$4:$G$8425),'Bin Analysis'!$B1936)</f>
        <v>2073</v>
      </c>
      <c r="I1936">
        <f t="shared" si="241"/>
        <v>0</v>
      </c>
      <c r="J1936">
        <f t="shared" si="242"/>
        <v>0</v>
      </c>
      <c r="K1936">
        <f>J1936*Weighting!$W$16</f>
        <v>0</v>
      </c>
      <c r="M1936" s="14"/>
    </row>
    <row r="1937" spans="1:25" x14ac:dyDescent="0.25">
      <c r="A1937" s="32" t="str">
        <f>IF(Weighting!$P$17&gt;0,B1937,"")</f>
        <v/>
      </c>
      <c r="B1937" t="e">
        <f>Weighting!$C$17</f>
        <v>#DIV/0!</v>
      </c>
      <c r="C1937" t="e">
        <f>Weighting!$F$17</f>
        <v>#NUM!</v>
      </c>
      <c r="D1937" t="e">
        <f>IF(C1937=1,'Data Transformation'!$G$3+0.5*'Data Transformation'!$W$25,IF(C1938=1,D1938-'Data Transformation'!$W$25,FALSE))</f>
        <v>#NUM!</v>
      </c>
      <c r="E1937">
        <f t="array" ref="E1937">IF(ISLOGICAL(D1937),"",FREQUENCY(IF('Data Transformation'!$B$425:$B$8425='Bin Analysis'!$B1923,'Data Transformation'!$G$425:$G$8425),D1937))</f>
        <v>2001</v>
      </c>
      <c r="F1937">
        <f t="shared" si="240"/>
        <v>0</v>
      </c>
      <c r="G1937">
        <f>Weighting!$H$17</f>
        <v>0</v>
      </c>
      <c r="H1937">
        <f t="array" ref="H1937">FREQUENCY(IF('Data Transformation'!$B$4:$B$8425=B1923,'Data Transformation'!$G$4:$G$8425),'Bin Analysis'!$B1937)</f>
        <v>2073</v>
      </c>
      <c r="I1937">
        <f t="shared" si="241"/>
        <v>0</v>
      </c>
      <c r="J1937">
        <f t="shared" si="242"/>
        <v>0</v>
      </c>
      <c r="K1937">
        <f>J1937*Weighting!$W$17</f>
        <v>0</v>
      </c>
      <c r="M1937" s="14"/>
    </row>
    <row r="1938" spans="1:25" x14ac:dyDescent="0.25">
      <c r="A1938" s="32" t="str">
        <f>IF(Weighting!$P$18&gt;0,B1938,"")</f>
        <v/>
      </c>
      <c r="B1938" t="e">
        <f>Weighting!$C$18</f>
        <v>#DIV/0!</v>
      </c>
      <c r="C1938" t="e">
        <f>Weighting!$F$18</f>
        <v>#NUM!</v>
      </c>
      <c r="D1938" t="e">
        <f>IF(C1938=1,'Data Transformation'!$G$3+0.5*'Data Transformation'!$W$25,IF(C1939=1,D1939-'Data Transformation'!$W$25,FALSE))</f>
        <v>#NUM!</v>
      </c>
      <c r="E1938">
        <f t="array" ref="E1938">IF(ISLOGICAL(D1938),"",FREQUENCY(IF('Data Transformation'!$B$425:$B$8425='Bin Analysis'!$B1923,'Data Transformation'!$G$425:$G$8425),D1938))</f>
        <v>2001</v>
      </c>
      <c r="F1938">
        <f t="shared" si="240"/>
        <v>0</v>
      </c>
      <c r="G1938">
        <f>Weighting!$H$18</f>
        <v>0</v>
      </c>
      <c r="H1938">
        <f t="array" ref="H1938">FREQUENCY(IF('Data Transformation'!$B$4:$B$8425=B1923,'Data Transformation'!$G$4:$G$8425),'Bin Analysis'!$B1938)</f>
        <v>2073</v>
      </c>
      <c r="I1938">
        <f t="shared" si="241"/>
        <v>0</v>
      </c>
      <c r="J1938">
        <f t="shared" si="242"/>
        <v>0</v>
      </c>
      <c r="K1938">
        <f>J1938*Weighting!$W$18</f>
        <v>0</v>
      </c>
      <c r="M1938" s="14"/>
    </row>
    <row r="1939" spans="1:25" x14ac:dyDescent="0.25">
      <c r="A1939" s="32" t="str">
        <f>IF(Weighting!$P$19&gt;0,B1939,"")</f>
        <v/>
      </c>
      <c r="B1939" t="e">
        <f>Weighting!$C$19</f>
        <v>#DIV/0!</v>
      </c>
      <c r="C1939" t="e">
        <f>Weighting!$F$19</f>
        <v>#NUM!</v>
      </c>
      <c r="D1939" t="e">
        <f>IF(C1939=1,'Data Transformation'!$G$3+0.5*'Data Transformation'!$W$25,IF(C1940=1,D1940-'Data Transformation'!$W$25,FALSE))</f>
        <v>#NUM!</v>
      </c>
      <c r="E1939">
        <f t="array" ref="E1939">IF(ISLOGICAL(D1939),"",FREQUENCY(IF('Data Transformation'!$B$425:$B$8425='Bin Analysis'!$B1923,'Data Transformation'!$G$425:$G$8425),D1939))</f>
        <v>2001</v>
      </c>
      <c r="F1939">
        <f t="shared" si="240"/>
        <v>0</v>
      </c>
      <c r="G1939">
        <f>Weighting!$H$19</f>
        <v>0</v>
      </c>
      <c r="H1939">
        <f t="array" ref="H1939">FREQUENCY(IF('Data Transformation'!$B$4:$B$8425=B1923,'Data Transformation'!$G$4:$G$8425),'Bin Analysis'!$B1939)</f>
        <v>2073</v>
      </c>
      <c r="I1939">
        <f t="shared" si="241"/>
        <v>0</v>
      </c>
      <c r="J1939">
        <f t="shared" si="242"/>
        <v>0</v>
      </c>
      <c r="K1939">
        <f>J1939*Weighting!$W$19</f>
        <v>0</v>
      </c>
      <c r="M1939" s="14"/>
    </row>
    <row r="1940" spans="1:25" x14ac:dyDescent="0.25">
      <c r="A1940" s="32" t="str">
        <f>IF(Weighting!$P$20&gt;0,B1940,"")</f>
        <v/>
      </c>
      <c r="B1940" t="e">
        <f>Weighting!$C$20</f>
        <v>#DIV/0!</v>
      </c>
      <c r="C1940" t="e">
        <f>Weighting!$F$20</f>
        <v>#NUM!</v>
      </c>
      <c r="D1940" t="e">
        <f>IF(C1940=1,'Data Transformation'!$G$3+0.5*'Data Transformation'!$W$25,IF(C1941=1,D1941-'Data Transformation'!$W$25,FALSE))</f>
        <v>#NUM!</v>
      </c>
      <c r="E1940">
        <f t="array" ref="E1940">IF(ISLOGICAL(D1940),"",FREQUENCY(IF('Data Transformation'!$B$425:$B$8425='Bin Analysis'!$B1923,'Data Transformation'!$G$425:$G$8425),D1940))</f>
        <v>2001</v>
      </c>
      <c r="F1940">
        <f t="shared" si="240"/>
        <v>0</v>
      </c>
      <c r="G1940">
        <f>Weighting!$H$20</f>
        <v>0</v>
      </c>
      <c r="H1940">
        <f t="array" ref="H1940">FREQUENCY(IF('Data Transformation'!$B$4:$B$8425=B1923,'Data Transformation'!$G$4:$G$8425),'Bin Analysis'!$B1940)</f>
        <v>2073</v>
      </c>
      <c r="I1940">
        <f t="shared" si="241"/>
        <v>0</v>
      </c>
      <c r="J1940">
        <f t="shared" si="242"/>
        <v>0</v>
      </c>
      <c r="K1940">
        <f>J1940*Weighting!$W$20</f>
        <v>0</v>
      </c>
      <c r="M1940" s="14"/>
    </row>
    <row r="1941" spans="1:25" x14ac:dyDescent="0.25">
      <c r="A1941" s="32" t="str">
        <f>IF(Weighting!$P$21&gt;0,B1941,"")</f>
        <v/>
      </c>
      <c r="B1941" t="e">
        <f>Weighting!$C$21</f>
        <v>#DIV/0!</v>
      </c>
      <c r="C1941" t="e">
        <f>Weighting!$F$21</f>
        <v>#NUM!</v>
      </c>
      <c r="D1941" t="e">
        <f>IF(C1941=1,'Data Transformation'!$G$3+0.5*'Data Transformation'!$W$25,IF(C1942=1,D1942-'Data Transformation'!$W$25,FALSE))</f>
        <v>#NUM!</v>
      </c>
      <c r="E1941">
        <f t="array" ref="E1941">IF(ISLOGICAL(D1941),"",FREQUENCY(IF('Data Transformation'!$B$425:$B$8425='Bin Analysis'!$B1923,'Data Transformation'!$G$425:$G$8425),D1941))</f>
        <v>2001</v>
      </c>
      <c r="F1941">
        <f t="shared" si="240"/>
        <v>0</v>
      </c>
      <c r="G1941">
        <f>Weighting!$H$21</f>
        <v>0</v>
      </c>
      <c r="H1941">
        <f t="array" ref="H1941">FREQUENCY(IF('Data Transformation'!$B$4:$B$8425=B1923,'Data Transformation'!$G$4:$G$8425),'Bin Analysis'!$B1941)</f>
        <v>2073</v>
      </c>
      <c r="I1941">
        <f t="shared" si="241"/>
        <v>0</v>
      </c>
      <c r="J1941">
        <f t="shared" si="242"/>
        <v>0</v>
      </c>
      <c r="K1941">
        <f>J1941*Weighting!$W$21</f>
        <v>0</v>
      </c>
      <c r="M1941" s="14"/>
    </row>
    <row r="1942" spans="1:25" x14ac:dyDescent="0.25">
      <c r="A1942" s="32" t="str">
        <f>IF(Weighting!$P$22&gt;0,B1942,"")</f>
        <v/>
      </c>
      <c r="B1942" t="e">
        <f>Weighting!$C$22</f>
        <v>#DIV/0!</v>
      </c>
      <c r="C1942" t="e">
        <f>Weighting!$F$22</f>
        <v>#NUM!</v>
      </c>
      <c r="D1942" t="e">
        <f>IF(C1942=1,'Data Transformation'!$G$3+0.5*'Data Transformation'!$W$25,IF(C1943=1,D1943-'Data Transformation'!$W$25,FALSE))</f>
        <v>#NUM!</v>
      </c>
      <c r="E1942">
        <f t="array" ref="E1942">IF(ISLOGICAL(D1942),"",FREQUENCY(IF('Data Transformation'!$B$425:$B$8425='Bin Analysis'!$B1923,'Data Transformation'!$G$425:$G$8425),D1942))</f>
        <v>2001</v>
      </c>
      <c r="F1942">
        <f t="shared" si="240"/>
        <v>0</v>
      </c>
      <c r="G1942">
        <f>Weighting!$H$22</f>
        <v>0</v>
      </c>
      <c r="H1942">
        <f t="array" ref="H1942">FREQUENCY(IF('Data Transformation'!$B$4:$B$8425=B1923,'Data Transformation'!$G$4:$G$8425),'Bin Analysis'!$B1942)</f>
        <v>2073</v>
      </c>
      <c r="I1942">
        <f t="shared" si="241"/>
        <v>0</v>
      </c>
      <c r="J1942">
        <f t="shared" si="242"/>
        <v>0</v>
      </c>
      <c r="K1942">
        <f>J1942*Weighting!$W$22</f>
        <v>0</v>
      </c>
      <c r="M1942" s="14"/>
    </row>
    <row r="1943" spans="1:25" x14ac:dyDescent="0.25">
      <c r="A1943" s="32" t="str">
        <f>IF(Weighting!$P$23&gt;0,B1943,"")</f>
        <v/>
      </c>
      <c r="B1943" t="e">
        <f>Weighting!$C$23</f>
        <v>#DIV/0!</v>
      </c>
      <c r="C1943" t="e">
        <f>Weighting!$F$23</f>
        <v>#NUM!</v>
      </c>
      <c r="D1943" t="e">
        <f>IF(C1943=1,'Data Transformation'!$G$3+0.5*'Data Transformation'!$W$25,IF(C1944=1,D1944-'Data Transformation'!$W$25,FALSE))</f>
        <v>#NUM!</v>
      </c>
      <c r="E1943">
        <f t="array" ref="E1943">IF(ISLOGICAL(D1943),"",FREQUENCY(IF('Data Transformation'!$B$425:$B$8425='Bin Analysis'!$B1923,'Data Transformation'!$G$425:$G$8425),D1943))</f>
        <v>2001</v>
      </c>
      <c r="F1943">
        <f t="shared" si="240"/>
        <v>0</v>
      </c>
      <c r="G1943">
        <f>Weighting!$H$23</f>
        <v>0</v>
      </c>
      <c r="H1943">
        <f t="array" ref="H1943">FREQUENCY(IF('Data Transformation'!$B$4:$B$8425=B1923,'Data Transformation'!$G$4:$G$8425),'Bin Analysis'!$B1943)</f>
        <v>2073</v>
      </c>
      <c r="I1943">
        <f t="shared" si="241"/>
        <v>0</v>
      </c>
      <c r="J1943">
        <f t="shared" si="242"/>
        <v>0</v>
      </c>
      <c r="K1943">
        <f>J1943*Weighting!$W$23</f>
        <v>0</v>
      </c>
      <c r="M1943" s="14"/>
    </row>
    <row r="1944" spans="1:25" x14ac:dyDescent="0.25">
      <c r="A1944" s="32" t="str">
        <f>IF(Weighting!$P$24&gt;0,B1944,"")</f>
        <v/>
      </c>
      <c r="B1944" t="e">
        <f>Weighting!$C$24</f>
        <v>#DIV/0!</v>
      </c>
      <c r="C1944" t="e">
        <f>Weighting!$F$24</f>
        <v>#NUM!</v>
      </c>
      <c r="D1944" t="e">
        <f>IF(C1944=1,'Data Transformation'!$G$3+0.5*'Data Transformation'!$W$25,IF(C1945=1,D1945-'Data Transformation'!$W$25,FALSE))</f>
        <v>#NUM!</v>
      </c>
      <c r="E1944">
        <f t="array" ref="E1944">IF(ISLOGICAL(D1944),"",FREQUENCY(IF('Data Transformation'!$B$425:$B$8425='Bin Analysis'!$B1923,'Data Transformation'!$G$425:$G$8425),D1944))</f>
        <v>2001</v>
      </c>
      <c r="F1944">
        <f t="shared" si="240"/>
        <v>0</v>
      </c>
      <c r="G1944">
        <f>Weighting!$H$24</f>
        <v>0</v>
      </c>
      <c r="H1944">
        <f t="array" ref="H1944">FREQUENCY(IF('Data Transformation'!$B$4:$B$8425=B1923,'Data Transformation'!$G$4:$G$8425),'Bin Analysis'!$B1944)</f>
        <v>2073</v>
      </c>
      <c r="I1944">
        <f t="shared" si="241"/>
        <v>0</v>
      </c>
      <c r="J1944">
        <f t="shared" si="242"/>
        <v>0</v>
      </c>
      <c r="K1944">
        <f>J1944*Weighting!$W$24</f>
        <v>0</v>
      </c>
      <c r="M1944" s="14"/>
    </row>
    <row r="1945" spans="1:25" x14ac:dyDescent="0.25">
      <c r="A1945" s="32" t="str">
        <f>IF(Weighting!$P$25&gt;0,B1945,"")</f>
        <v/>
      </c>
      <c r="B1945" t="e">
        <f>Weighting!$C$25</f>
        <v>#DIV/0!</v>
      </c>
      <c r="C1945" t="e">
        <f>Weighting!$F$25</f>
        <v>#NUM!</v>
      </c>
      <c r="D1945" t="e">
        <f>IF(C1945=1,'Data Transformation'!$G$3+0.5*'Data Transformation'!$W$25,IF(C1946=1,D1946-'Data Transformation'!$W$25,FALSE))</f>
        <v>#NUM!</v>
      </c>
      <c r="E1945">
        <f t="array" ref="E1945">IF(ISLOGICAL(D1945),"",FREQUENCY(IF('Data Transformation'!$B$425:$B$8425='Bin Analysis'!$B1923,'Data Transformation'!$G$425:$G$8425),D1945))</f>
        <v>2001</v>
      </c>
      <c r="F1945">
        <f t="shared" si="240"/>
        <v>0</v>
      </c>
      <c r="G1945">
        <f>Weighting!$H$25</f>
        <v>0</v>
      </c>
      <c r="H1945">
        <f t="array" ref="H1945">FREQUENCY(IF('Data Transformation'!$B$4:$B$8425=B1923,'Data Transformation'!$G$4:$G$8425),'Bin Analysis'!$B1945)</f>
        <v>2073</v>
      </c>
      <c r="I1945">
        <f t="shared" si="241"/>
        <v>0</v>
      </c>
      <c r="J1945">
        <f t="shared" si="242"/>
        <v>0</v>
      </c>
      <c r="K1945">
        <f>J1945*Weighting!$W$25</f>
        <v>0</v>
      </c>
      <c r="M1945" s="14"/>
    </row>
    <row r="1946" spans="1:25" x14ac:dyDescent="0.25">
      <c r="O1946"/>
      <c r="P1946"/>
      <c r="Q1946"/>
      <c r="R1946"/>
    </row>
    <row r="1947" spans="1:25" ht="23.25" x14ac:dyDescent="0.35">
      <c r="A1947" s="21" t="s">
        <v>0</v>
      </c>
      <c r="B1947" s="21" t="str">
        <f>IFERROR(VLOOKUP(C1947,'Data Transformation'!$L$6:$M$426,2,FALSE),"")</f>
        <v/>
      </c>
      <c r="C1947" s="21">
        <f>C1923+1</f>
        <v>81</v>
      </c>
      <c r="D1947" s="21"/>
      <c r="E1947" s="21"/>
      <c r="F1947" s="21"/>
      <c r="G1947" s="21"/>
      <c r="H1947" s="22"/>
      <c r="I1947" s="22"/>
      <c r="J1947" s="22"/>
      <c r="K1947" s="21"/>
      <c r="L1947" s="21" t="str">
        <f>B1947</f>
        <v/>
      </c>
      <c r="M1947" s="23" t="e">
        <f>INDEX('Data Transformation'!$O$4:$O$424,MATCH($B1947,'Data Transformation'!$M$4:$M$424,0),MATCH($M$2,'Data Transformation'!$O$3,0))</f>
        <v>#N/A</v>
      </c>
      <c r="N1947" s="27" t="e">
        <f>IF('Input and Summary Results'!$J$16="minimum",'Bin Analysis'!X1948/(M1947-1),'Bin Analysis'!Y1947/('Bin Analysis'!M1947-1))</f>
        <v>#N/A</v>
      </c>
      <c r="O1947" s="27" t="e">
        <f>IF(M1947=FALSE,NA(),(VLOOKUP(1,C1950:K1969,4,FALSE))/(M1947-1))</f>
        <v>#N/A</v>
      </c>
      <c r="P1947" s="27" t="e">
        <f>IF(M1947=FALSE,NA(),SUM(J1950:J1969)/Weighting!$S$5)</f>
        <v>#N/A</v>
      </c>
      <c r="Q1947" s="27" t="e">
        <f>IF(M1947=FALSE,NA(),SUM(K1950:K1969)/Weighting!$S$6)</f>
        <v>#N/A</v>
      </c>
      <c r="R1947" s="27" t="e">
        <f>IF(M1947=FALSE,NA(),(VLOOKUP(1,G1950:K1969,3,FALSE))/(M1947-1))</f>
        <v>#N/A</v>
      </c>
      <c r="S1947" s="22" t="e">
        <f>IF(M1947=FALSE,NA(),IF(SUM(J1950:J1969)=2,"yes","no"))</f>
        <v>#N/A</v>
      </c>
      <c r="X1947" s="2" cm="2">
        <f t="array" ref="X1947:X1948">FREQUENCY(IF('Data Transformation'!$B$425:$B$6424='Bin Analysis'!L1947,'Data Transformation'!$G$425:$G$6424),'Data Transformation'!$U$11)</f>
        <v>0</v>
      </c>
      <c r="Y1947" s="2" cm="2">
        <f t="array" ref="Y1947:Y1948">FREQUENCY(IF('Data Transformation'!$B$425:$B$6424='Bin Analysis'!L1947,'Data Transformation'!$G$425:$G$6424),'Data Transformation'!$U$12)</f>
        <v>0</v>
      </c>
    </row>
    <row r="1948" spans="1:25" x14ac:dyDescent="0.25">
      <c r="A1948" s="14" t="s">
        <v>67</v>
      </c>
      <c r="B1948" t="s">
        <v>47</v>
      </c>
      <c r="C1948" t="s">
        <v>5</v>
      </c>
      <c r="D1948" t="s">
        <v>100</v>
      </c>
      <c r="E1948" t="s">
        <v>101</v>
      </c>
      <c r="F1948" t="s">
        <v>102</v>
      </c>
      <c r="G1948" t="s">
        <v>70</v>
      </c>
      <c r="H1948" t="s">
        <v>31</v>
      </c>
      <c r="I1948" t="s">
        <v>32</v>
      </c>
      <c r="J1948" t="s">
        <v>46</v>
      </c>
      <c r="K1948" s="14" t="s">
        <v>45</v>
      </c>
      <c r="M1948" s="14"/>
      <c r="X1948" s="2">
        <v>0</v>
      </c>
      <c r="Y1948" s="2">
        <v>0</v>
      </c>
    </row>
    <row r="1949" spans="1:25" x14ac:dyDescent="0.25">
      <c r="A1949" s="32"/>
      <c r="D1949" t="e">
        <f>IF(C1949=1,'Data Transformation'!$G$3+0.5*'Data Transformation'!$W$25,IF(C1950=1,D1950-'Data Transformation'!$W$25,FALSE))</f>
        <v>#NUM!</v>
      </c>
      <c r="E1949">
        <f t="array" ref="E1949">IF(ISLOGICAL(D1949),"",FREQUENCY(IF('Data Transformation'!$B$425:$B$8425='Bin Analysis'!$B1947,'Data Transformation'!$G$425:$G$8425),D1949))</f>
        <v>2001</v>
      </c>
      <c r="F1949" t="e">
        <f>IF(ISLOGICAL(D1949),"",E1949-E1948)</f>
        <v>#VALUE!</v>
      </c>
      <c r="M1949" s="14"/>
    </row>
    <row r="1950" spans="1:25" x14ac:dyDescent="0.25">
      <c r="A1950" s="32" t="e">
        <f>IF(Weighting!$P$6&gt;0,B1950,"")</f>
        <v>#NUM!</v>
      </c>
      <c r="B1950" t="e">
        <f>Weighting!$C$6</f>
        <v>#DIV/0!</v>
      </c>
      <c r="C1950" t="e">
        <f>Weighting!$F$6</f>
        <v>#NUM!</v>
      </c>
      <c r="D1950" t="e">
        <f>IF(C1950=1,'Data Transformation'!$G$3+0.5*'Data Transformation'!$W$25,IF(C1951=1,D1951-'Data Transformation'!$W$25,FALSE))</f>
        <v>#NUM!</v>
      </c>
      <c r="E1950">
        <f t="array" ref="E1950">IF(ISLOGICAL(D1950),"",FREQUENCY(IF('Data Transformation'!$B$425:$B$8425='Bin Analysis'!$B1947,'Data Transformation'!$G$425:$G$8425),D1950))</f>
        <v>2001</v>
      </c>
      <c r="F1950">
        <f>IF(ISLOGICAL(D1950),"",E1950-E1949)</f>
        <v>0</v>
      </c>
      <c r="G1950">
        <f>Weighting!$H$6</f>
        <v>1</v>
      </c>
      <c r="H1950">
        <f t="array" ref="H1950">FREQUENCY(IF('Data Transformation'!$B$4:$B$8425=B1947,'Data Transformation'!$G$4:$G$8425),'Bin Analysis'!$B1950)</f>
        <v>2073</v>
      </c>
      <c r="I1950">
        <f>H1950-H1949</f>
        <v>2073</v>
      </c>
      <c r="J1950">
        <f>IF(I1950=0,0,1)</f>
        <v>1</v>
      </c>
      <c r="K1950" t="e">
        <f>J1950*Weighting!$W$6</f>
        <v>#NUM!</v>
      </c>
      <c r="M1950" s="14"/>
    </row>
    <row r="1951" spans="1:25" x14ac:dyDescent="0.25">
      <c r="A1951" s="32" t="str">
        <f>IF(Weighting!$P$7&gt;0,B1951,"")</f>
        <v/>
      </c>
      <c r="B1951" t="e">
        <f>Weighting!$C$7</f>
        <v>#DIV/0!</v>
      </c>
      <c r="C1951" t="e">
        <f>Weighting!$F$7</f>
        <v>#NUM!</v>
      </c>
      <c r="D1951" t="e">
        <f>IF(C1951=1,'Data Transformation'!$G$3+0.5*'Data Transformation'!$W$25,IF(C1952=1,D1952-'Data Transformation'!$W$25,FALSE))</f>
        <v>#NUM!</v>
      </c>
      <c r="E1951">
        <f t="array" ref="E1951">IF(ISLOGICAL(D1951),"",FREQUENCY(IF('Data Transformation'!$B$425:$B$8425='Bin Analysis'!$B1947,'Data Transformation'!$G$425:$G$8425),D1951))</f>
        <v>2001</v>
      </c>
      <c r="F1951">
        <f t="shared" ref="F1951:F1969" si="243">IF(ISLOGICAL(D1951),"",E1951-E1950)</f>
        <v>0</v>
      </c>
      <c r="G1951">
        <f>Weighting!$H$7</f>
        <v>0</v>
      </c>
      <c r="H1951">
        <f t="array" ref="H1951">FREQUENCY(IF('Data Transformation'!$B$4:$B$8425=B1947,'Data Transformation'!$G$4:$G$8425),'Bin Analysis'!$B1951)</f>
        <v>2073</v>
      </c>
      <c r="I1951">
        <f t="shared" ref="I1951:I1969" si="244">H1951-H1950</f>
        <v>0</v>
      </c>
      <c r="J1951">
        <f>IF(I1951=0,0,1)</f>
        <v>0</v>
      </c>
      <c r="K1951">
        <f>J1951*Weighting!$W$7</f>
        <v>0</v>
      </c>
      <c r="M1951" s="14"/>
    </row>
    <row r="1952" spans="1:25" x14ac:dyDescent="0.25">
      <c r="A1952" s="32" t="str">
        <f>IF(Weighting!$P$8&gt;0,B1952,"")</f>
        <v/>
      </c>
      <c r="B1952" t="e">
        <f>Weighting!$C$8</f>
        <v>#DIV/0!</v>
      </c>
      <c r="C1952" t="e">
        <f>Weighting!$F$8</f>
        <v>#NUM!</v>
      </c>
      <c r="D1952" t="e">
        <f>IF(C1952=1,'Data Transformation'!$G$3+0.5*'Data Transformation'!$W$25,IF(C1953=1,D1953-'Data Transformation'!$W$25,FALSE))</f>
        <v>#NUM!</v>
      </c>
      <c r="E1952">
        <f t="array" ref="E1952">IF(ISLOGICAL(D1952),"",FREQUENCY(IF('Data Transformation'!$B$425:$B$8425='Bin Analysis'!$B1947,'Data Transformation'!$G$425:$G$8425),D1952))</f>
        <v>2001</v>
      </c>
      <c r="F1952">
        <f t="shared" si="243"/>
        <v>0</v>
      </c>
      <c r="G1952">
        <f>Weighting!$H$8</f>
        <v>0</v>
      </c>
      <c r="H1952">
        <f t="array" ref="H1952">FREQUENCY(IF('Data Transformation'!$B$4:$B$8425=B1947,'Data Transformation'!$G$4:$G$8425),'Bin Analysis'!$B1952)</f>
        <v>2073</v>
      </c>
      <c r="I1952">
        <f t="shared" si="244"/>
        <v>0</v>
      </c>
      <c r="J1952">
        <f t="shared" ref="J1952:J1969" si="245">IF(I1952=0,0,1)</f>
        <v>0</v>
      </c>
      <c r="K1952">
        <f>J1952*Weighting!$W$8</f>
        <v>0</v>
      </c>
      <c r="M1952" s="14"/>
    </row>
    <row r="1953" spans="1:13" x14ac:dyDescent="0.25">
      <c r="A1953" s="32" t="str">
        <f>IF(Weighting!$P$9&gt;0,B1953,"")</f>
        <v/>
      </c>
      <c r="B1953" s="50" t="e">
        <f>Weighting!$C$9</f>
        <v>#DIV/0!</v>
      </c>
      <c r="C1953" t="e">
        <f>Weighting!$F$9</f>
        <v>#NUM!</v>
      </c>
      <c r="D1953" t="e">
        <f>IF(C1953=1,'Data Transformation'!$G$3+0.5*'Data Transformation'!$W$25,IF(C1954=1,D1954-'Data Transformation'!$W$25,FALSE))</f>
        <v>#NUM!</v>
      </c>
      <c r="E1953">
        <f t="array" ref="E1953">IF(ISLOGICAL(D1953),"",FREQUENCY(IF('Data Transformation'!$B$425:$B$8425='Bin Analysis'!$B1947,'Data Transformation'!$G$425:$G$8425),D1953))</f>
        <v>2001</v>
      </c>
      <c r="F1953">
        <f t="shared" si="243"/>
        <v>0</v>
      </c>
      <c r="G1953">
        <f>Weighting!$H$9</f>
        <v>0</v>
      </c>
      <c r="H1953">
        <f t="array" ref="H1953">FREQUENCY(IF('Data Transformation'!$B$4:$B$8425=B1947,'Data Transformation'!$G$4:$G$8425),'Bin Analysis'!$B1953)</f>
        <v>2073</v>
      </c>
      <c r="I1953">
        <f t="shared" si="244"/>
        <v>0</v>
      </c>
      <c r="J1953">
        <f t="shared" si="245"/>
        <v>0</v>
      </c>
      <c r="K1953">
        <f>J1953*Weighting!$W$9</f>
        <v>0</v>
      </c>
      <c r="M1953" s="14"/>
    </row>
    <row r="1954" spans="1:13" x14ac:dyDescent="0.25">
      <c r="A1954" s="32" t="str">
        <f>IF(Weighting!$P$10&gt;0,B1954,"")</f>
        <v/>
      </c>
      <c r="B1954" t="e">
        <f>Weighting!$C$10</f>
        <v>#DIV/0!</v>
      </c>
      <c r="C1954" t="e">
        <f>Weighting!$F$10</f>
        <v>#NUM!</v>
      </c>
      <c r="D1954" t="e">
        <f>IF(C1954=1,'Data Transformation'!$G$3+0.5*'Data Transformation'!$W$25,IF(C1955=1,D1955-'Data Transformation'!$W$25,FALSE))</f>
        <v>#NUM!</v>
      </c>
      <c r="E1954">
        <f t="array" ref="E1954">IF(ISLOGICAL(D1954),"",FREQUENCY(IF('Data Transformation'!$B$425:$B$8425='Bin Analysis'!$B1947,'Data Transformation'!$G$425:$G$8425),D1954))</f>
        <v>2001</v>
      </c>
      <c r="F1954">
        <f t="shared" si="243"/>
        <v>0</v>
      </c>
      <c r="G1954">
        <f>Weighting!$H$10</f>
        <v>0</v>
      </c>
      <c r="H1954">
        <f t="array" ref="H1954">FREQUENCY(IF('Data Transformation'!$B$4:$B$8425=B1947,'Data Transformation'!$G$4:$G$8425),'Bin Analysis'!$B1954)</f>
        <v>2073</v>
      </c>
      <c r="I1954">
        <f t="shared" si="244"/>
        <v>0</v>
      </c>
      <c r="J1954">
        <f t="shared" si="245"/>
        <v>0</v>
      </c>
      <c r="K1954">
        <f>J1954*Weighting!$W$10</f>
        <v>0</v>
      </c>
      <c r="M1954" s="14"/>
    </row>
    <row r="1955" spans="1:13" x14ac:dyDescent="0.25">
      <c r="A1955" s="32" t="str">
        <f>IF(Weighting!$P$11&gt;0,B1955,"")</f>
        <v/>
      </c>
      <c r="B1955" t="e">
        <f>Weighting!$C$11</f>
        <v>#DIV/0!</v>
      </c>
      <c r="C1955" t="e">
        <f>Weighting!$F$11</f>
        <v>#NUM!</v>
      </c>
      <c r="D1955" t="e">
        <f>IF(C1955=1,'Data Transformation'!$G$3+0.5*'Data Transformation'!$W$25,IF(C1956=1,D1956-'Data Transformation'!$W$25,FALSE))</f>
        <v>#NUM!</v>
      </c>
      <c r="E1955">
        <f t="array" ref="E1955">IF(ISLOGICAL(D1955),"",FREQUENCY(IF('Data Transformation'!$B$425:$B$8425='Bin Analysis'!$B1947,'Data Transformation'!$G$425:$G$8425),D1955))</f>
        <v>2001</v>
      </c>
      <c r="F1955">
        <f t="shared" si="243"/>
        <v>0</v>
      </c>
      <c r="G1955">
        <f>Weighting!$H$11</f>
        <v>0</v>
      </c>
      <c r="H1955">
        <f t="array" ref="H1955">FREQUENCY(IF('Data Transformation'!$B$4:$B$8425=B1947,'Data Transformation'!$G$4:$G$8425),'Bin Analysis'!$B1955)</f>
        <v>2073</v>
      </c>
      <c r="I1955">
        <f t="shared" si="244"/>
        <v>0</v>
      </c>
      <c r="J1955">
        <f t="shared" si="245"/>
        <v>0</v>
      </c>
      <c r="K1955">
        <f>J1955*Weighting!$W$11</f>
        <v>0</v>
      </c>
      <c r="M1955" s="14"/>
    </row>
    <row r="1956" spans="1:13" x14ac:dyDescent="0.25">
      <c r="A1956" s="32" t="str">
        <f>IF(Weighting!$P$12&gt;0,B1956,"")</f>
        <v/>
      </c>
      <c r="B1956" t="e">
        <f>Weighting!$C$12</f>
        <v>#DIV/0!</v>
      </c>
      <c r="C1956" t="e">
        <f>Weighting!$F$12</f>
        <v>#NUM!</v>
      </c>
      <c r="D1956" t="e">
        <f>IF(C1956=1,'Data Transformation'!$G$3+0.5*'Data Transformation'!$W$25,IF(C1957=1,D1957-'Data Transformation'!$W$25,FALSE))</f>
        <v>#NUM!</v>
      </c>
      <c r="E1956">
        <f t="array" ref="E1956">IF(ISLOGICAL(D1956),"",FREQUENCY(IF('Data Transformation'!$B$425:$B$8425='Bin Analysis'!$B1947,'Data Transformation'!$G$425:$G$8425),D1956))</f>
        <v>2001</v>
      </c>
      <c r="F1956">
        <f t="shared" si="243"/>
        <v>0</v>
      </c>
      <c r="G1956">
        <f>Weighting!$H$12</f>
        <v>0</v>
      </c>
      <c r="H1956">
        <f t="array" ref="H1956">FREQUENCY(IF('Data Transformation'!$B$4:$B$8425=B1947,'Data Transformation'!$G$4:$G$8425),'Bin Analysis'!$B1956)</f>
        <v>2073</v>
      </c>
      <c r="I1956">
        <f t="shared" si="244"/>
        <v>0</v>
      </c>
      <c r="J1956">
        <f t="shared" si="245"/>
        <v>0</v>
      </c>
      <c r="K1956">
        <f>J1956*Weighting!$W$12</f>
        <v>0</v>
      </c>
      <c r="M1956" s="14"/>
    </row>
    <row r="1957" spans="1:13" x14ac:dyDescent="0.25">
      <c r="A1957" s="32" t="str">
        <f>IF(Weighting!$P$13&gt;0,B1957,"")</f>
        <v/>
      </c>
      <c r="B1957" t="e">
        <f>Weighting!$C$13</f>
        <v>#DIV/0!</v>
      </c>
      <c r="C1957" t="e">
        <f>Weighting!$F$13</f>
        <v>#NUM!</v>
      </c>
      <c r="D1957" t="e">
        <f>IF(C1957=1,'Data Transformation'!$G$3+0.5*'Data Transformation'!$W$25,IF(C1958=1,D1958-'Data Transformation'!$W$25,FALSE))</f>
        <v>#NUM!</v>
      </c>
      <c r="E1957">
        <f t="array" ref="E1957">IF(ISLOGICAL(D1957),"",FREQUENCY(IF('Data Transformation'!$B$425:$B$8425='Bin Analysis'!$B1947,'Data Transformation'!$G$425:$G$8425),D1957))</f>
        <v>2001</v>
      </c>
      <c r="F1957">
        <f t="shared" si="243"/>
        <v>0</v>
      </c>
      <c r="G1957">
        <f>Weighting!$H$13</f>
        <v>0</v>
      </c>
      <c r="H1957">
        <f t="array" ref="H1957">FREQUENCY(IF('Data Transformation'!$B$4:$B$8425=B1947,'Data Transformation'!$G$4:$G$8425),'Bin Analysis'!$B1957)</f>
        <v>2073</v>
      </c>
      <c r="I1957">
        <f t="shared" si="244"/>
        <v>0</v>
      </c>
      <c r="J1957">
        <f t="shared" si="245"/>
        <v>0</v>
      </c>
      <c r="K1957">
        <f>J1957*Weighting!$W$13</f>
        <v>0</v>
      </c>
      <c r="M1957" s="14"/>
    </row>
    <row r="1958" spans="1:13" x14ac:dyDescent="0.25">
      <c r="A1958" s="32" t="str">
        <f>IF(Weighting!$P$14&gt;0,B1958,"")</f>
        <v/>
      </c>
      <c r="B1958" t="e">
        <f>Weighting!$C$14</f>
        <v>#DIV/0!</v>
      </c>
      <c r="C1958" t="e">
        <f>Weighting!$F$14</f>
        <v>#NUM!</v>
      </c>
      <c r="D1958" t="e">
        <f>IF(C1958=1,'Data Transformation'!$G$3+0.5*'Data Transformation'!$W$25,IF(C1959=1,D1959-'Data Transformation'!$W$25,FALSE))</f>
        <v>#NUM!</v>
      </c>
      <c r="E1958">
        <f t="array" ref="E1958">IF(ISLOGICAL(D1958),"",FREQUENCY(IF('Data Transformation'!$B$425:$B$8425='Bin Analysis'!$B1947,'Data Transformation'!$G$425:$G$8425),D1958))</f>
        <v>2001</v>
      </c>
      <c r="F1958">
        <f t="shared" si="243"/>
        <v>0</v>
      </c>
      <c r="G1958">
        <f>Weighting!$H$14</f>
        <v>0</v>
      </c>
      <c r="H1958">
        <f t="array" ref="H1958">FREQUENCY(IF('Data Transformation'!$B$4:$B$8425=B1947,'Data Transformation'!$G$4:$G$8425),'Bin Analysis'!$B1958)</f>
        <v>2073</v>
      </c>
      <c r="I1958">
        <f t="shared" si="244"/>
        <v>0</v>
      </c>
      <c r="J1958">
        <f t="shared" si="245"/>
        <v>0</v>
      </c>
      <c r="K1958">
        <f>J1958*Weighting!$W$14</f>
        <v>0</v>
      </c>
      <c r="M1958" s="14"/>
    </row>
    <row r="1959" spans="1:13" x14ac:dyDescent="0.25">
      <c r="A1959" s="32" t="str">
        <f>IF(Weighting!$P$15&gt;0,B1959,"")</f>
        <v/>
      </c>
      <c r="B1959" t="e">
        <f>Weighting!$C$15</f>
        <v>#DIV/0!</v>
      </c>
      <c r="C1959" t="e">
        <f>Weighting!$F$15</f>
        <v>#NUM!</v>
      </c>
      <c r="D1959" t="e">
        <f>IF(C1959=1,'Data Transformation'!$G$3+0.5*'Data Transformation'!$W$25,IF(C1960=1,D1960-'Data Transformation'!$W$25,FALSE))</f>
        <v>#NUM!</v>
      </c>
      <c r="E1959">
        <f t="array" ref="E1959">IF(ISLOGICAL(D1959),"",FREQUENCY(IF('Data Transformation'!$B$425:$B$8425='Bin Analysis'!$B1947,'Data Transformation'!$G$425:$G$8425),D1959))</f>
        <v>2001</v>
      </c>
      <c r="F1959">
        <f t="shared" si="243"/>
        <v>0</v>
      </c>
      <c r="G1959">
        <f>Weighting!$H$15</f>
        <v>0</v>
      </c>
      <c r="H1959">
        <f t="array" ref="H1959">FREQUENCY(IF('Data Transformation'!$B$4:$B$8425=B1947,'Data Transformation'!$G$4:$G$8425),'Bin Analysis'!$B1959)</f>
        <v>2073</v>
      </c>
      <c r="I1959">
        <f t="shared" si="244"/>
        <v>0</v>
      </c>
      <c r="J1959">
        <f t="shared" si="245"/>
        <v>0</v>
      </c>
      <c r="K1959">
        <f>J1959*Weighting!$W$15</f>
        <v>0</v>
      </c>
      <c r="M1959" s="14"/>
    </row>
    <row r="1960" spans="1:13" x14ac:dyDescent="0.25">
      <c r="A1960" s="32" t="str">
        <f>IF(Weighting!$P$16&gt;0,B1960,"")</f>
        <v/>
      </c>
      <c r="B1960" t="e">
        <f>Weighting!$C$16</f>
        <v>#DIV/0!</v>
      </c>
      <c r="C1960" t="e">
        <f>Weighting!$F$16</f>
        <v>#NUM!</v>
      </c>
      <c r="D1960" t="e">
        <f>IF(C1960=1,'Data Transformation'!$G$3+0.5*'Data Transformation'!$W$25,IF(C1961=1,D1961-'Data Transformation'!$W$25,FALSE))</f>
        <v>#NUM!</v>
      </c>
      <c r="E1960">
        <f t="array" ref="E1960">IF(ISLOGICAL(D1960),"",FREQUENCY(IF('Data Transformation'!$B$425:$B$8425='Bin Analysis'!$B1947,'Data Transformation'!$G$425:$G$8425),D1960))</f>
        <v>2001</v>
      </c>
      <c r="F1960">
        <f t="shared" si="243"/>
        <v>0</v>
      </c>
      <c r="G1960">
        <f>Weighting!$H$16</f>
        <v>0</v>
      </c>
      <c r="H1960">
        <f t="array" ref="H1960">FREQUENCY(IF('Data Transformation'!$B$4:$B$8425=B1947,'Data Transformation'!$G$4:$G$8425),'Bin Analysis'!$B1960)</f>
        <v>2073</v>
      </c>
      <c r="I1960">
        <f t="shared" si="244"/>
        <v>0</v>
      </c>
      <c r="J1960">
        <f t="shared" si="245"/>
        <v>0</v>
      </c>
      <c r="K1960">
        <f>J1960*Weighting!$W$16</f>
        <v>0</v>
      </c>
      <c r="M1960" s="14"/>
    </row>
    <row r="1961" spans="1:13" x14ac:dyDescent="0.25">
      <c r="A1961" s="32" t="str">
        <f>IF(Weighting!$P$17&gt;0,B1961,"")</f>
        <v/>
      </c>
      <c r="B1961" t="e">
        <f>Weighting!$C$17</f>
        <v>#DIV/0!</v>
      </c>
      <c r="C1961" t="e">
        <f>Weighting!$F$17</f>
        <v>#NUM!</v>
      </c>
      <c r="D1961" t="e">
        <f>IF(C1961=1,'Data Transformation'!$G$3+0.5*'Data Transformation'!$W$25,IF(C1962=1,D1962-'Data Transformation'!$W$25,FALSE))</f>
        <v>#NUM!</v>
      </c>
      <c r="E1961">
        <f t="array" ref="E1961">IF(ISLOGICAL(D1961),"",FREQUENCY(IF('Data Transformation'!$B$425:$B$8425='Bin Analysis'!$B1947,'Data Transformation'!$G$425:$G$8425),D1961))</f>
        <v>2001</v>
      </c>
      <c r="F1961">
        <f t="shared" si="243"/>
        <v>0</v>
      </c>
      <c r="G1961">
        <f>Weighting!$H$17</f>
        <v>0</v>
      </c>
      <c r="H1961">
        <f t="array" ref="H1961">FREQUENCY(IF('Data Transformation'!$B$4:$B$8425=B1947,'Data Transformation'!$G$4:$G$8425),'Bin Analysis'!$B1961)</f>
        <v>2073</v>
      </c>
      <c r="I1961">
        <f t="shared" si="244"/>
        <v>0</v>
      </c>
      <c r="J1961">
        <f t="shared" si="245"/>
        <v>0</v>
      </c>
      <c r="K1961">
        <f>J1961*Weighting!$W$17</f>
        <v>0</v>
      </c>
      <c r="M1961" s="14"/>
    </row>
    <row r="1962" spans="1:13" x14ac:dyDescent="0.25">
      <c r="A1962" s="32" t="str">
        <f>IF(Weighting!$P$18&gt;0,B1962,"")</f>
        <v/>
      </c>
      <c r="B1962" t="e">
        <f>Weighting!$C$18</f>
        <v>#DIV/0!</v>
      </c>
      <c r="C1962" t="e">
        <f>Weighting!$F$18</f>
        <v>#NUM!</v>
      </c>
      <c r="D1962" t="e">
        <f>IF(C1962=1,'Data Transformation'!$G$3+0.5*'Data Transformation'!$W$25,IF(C1963=1,D1963-'Data Transformation'!$W$25,FALSE))</f>
        <v>#NUM!</v>
      </c>
      <c r="E1962">
        <f t="array" ref="E1962">IF(ISLOGICAL(D1962),"",FREQUENCY(IF('Data Transformation'!$B$425:$B$8425='Bin Analysis'!$B1947,'Data Transformation'!$G$425:$G$8425),D1962))</f>
        <v>2001</v>
      </c>
      <c r="F1962">
        <f t="shared" si="243"/>
        <v>0</v>
      </c>
      <c r="G1962">
        <f>Weighting!$H$18</f>
        <v>0</v>
      </c>
      <c r="H1962">
        <f t="array" ref="H1962">FREQUENCY(IF('Data Transformation'!$B$4:$B$8425=B1947,'Data Transformation'!$G$4:$G$8425),'Bin Analysis'!$B1962)</f>
        <v>2073</v>
      </c>
      <c r="I1962">
        <f t="shared" si="244"/>
        <v>0</v>
      </c>
      <c r="J1962">
        <f t="shared" si="245"/>
        <v>0</v>
      </c>
      <c r="K1962">
        <f>J1962*Weighting!$W$18</f>
        <v>0</v>
      </c>
      <c r="M1962" s="14"/>
    </row>
    <row r="1963" spans="1:13" x14ac:dyDescent="0.25">
      <c r="A1963" s="32" t="str">
        <f>IF(Weighting!$P$19&gt;0,B1963,"")</f>
        <v/>
      </c>
      <c r="B1963" t="e">
        <f>Weighting!$C$19</f>
        <v>#DIV/0!</v>
      </c>
      <c r="C1963" t="e">
        <f>Weighting!$F$19</f>
        <v>#NUM!</v>
      </c>
      <c r="D1963" t="e">
        <f>IF(C1963=1,'Data Transformation'!$G$3+0.5*'Data Transformation'!$W$25,IF(C1964=1,D1964-'Data Transformation'!$W$25,FALSE))</f>
        <v>#NUM!</v>
      </c>
      <c r="E1963">
        <f t="array" ref="E1963">IF(ISLOGICAL(D1963),"",FREQUENCY(IF('Data Transformation'!$B$425:$B$8425='Bin Analysis'!$B1947,'Data Transformation'!$G$425:$G$8425),D1963))</f>
        <v>2001</v>
      </c>
      <c r="F1963">
        <f t="shared" si="243"/>
        <v>0</v>
      </c>
      <c r="G1963">
        <f>Weighting!$H$19</f>
        <v>0</v>
      </c>
      <c r="H1963">
        <f t="array" ref="H1963">FREQUENCY(IF('Data Transformation'!$B$4:$B$8425=B1947,'Data Transformation'!$G$4:$G$8425),'Bin Analysis'!$B1963)</f>
        <v>2073</v>
      </c>
      <c r="I1963">
        <f t="shared" si="244"/>
        <v>0</v>
      </c>
      <c r="J1963">
        <f t="shared" si="245"/>
        <v>0</v>
      </c>
      <c r="K1963">
        <f>J1963*Weighting!$W$19</f>
        <v>0</v>
      </c>
      <c r="M1963" s="14"/>
    </row>
    <row r="1964" spans="1:13" x14ac:dyDescent="0.25">
      <c r="A1964" s="32" t="str">
        <f>IF(Weighting!$P$20&gt;0,B1964,"")</f>
        <v/>
      </c>
      <c r="B1964" t="e">
        <f>Weighting!$C$20</f>
        <v>#DIV/0!</v>
      </c>
      <c r="C1964" t="e">
        <f>Weighting!$F$20</f>
        <v>#NUM!</v>
      </c>
      <c r="D1964" t="e">
        <f>IF(C1964=1,'Data Transformation'!$G$3+0.5*'Data Transformation'!$W$25,IF(C1965=1,D1965-'Data Transformation'!$W$25,FALSE))</f>
        <v>#NUM!</v>
      </c>
      <c r="E1964">
        <f t="array" ref="E1964">IF(ISLOGICAL(D1964),"",FREQUENCY(IF('Data Transformation'!$B$425:$B$8425='Bin Analysis'!$B1947,'Data Transformation'!$G$425:$G$8425),D1964))</f>
        <v>2001</v>
      </c>
      <c r="F1964">
        <f t="shared" si="243"/>
        <v>0</v>
      </c>
      <c r="G1964">
        <f>Weighting!$H$20</f>
        <v>0</v>
      </c>
      <c r="H1964">
        <f t="array" ref="H1964">FREQUENCY(IF('Data Transformation'!$B$4:$B$8425=B1947,'Data Transformation'!$G$4:$G$8425),'Bin Analysis'!$B1964)</f>
        <v>2073</v>
      </c>
      <c r="I1964">
        <f t="shared" si="244"/>
        <v>0</v>
      </c>
      <c r="J1964">
        <f t="shared" si="245"/>
        <v>0</v>
      </c>
      <c r="K1964">
        <f>J1964*Weighting!$W$20</f>
        <v>0</v>
      </c>
      <c r="M1964" s="14"/>
    </row>
    <row r="1965" spans="1:13" x14ac:dyDescent="0.25">
      <c r="A1965" s="32" t="str">
        <f>IF(Weighting!$P$21&gt;0,B1965,"")</f>
        <v/>
      </c>
      <c r="B1965" t="e">
        <f>Weighting!$C$21</f>
        <v>#DIV/0!</v>
      </c>
      <c r="C1965" t="e">
        <f>Weighting!$F$21</f>
        <v>#NUM!</v>
      </c>
      <c r="D1965" t="e">
        <f>IF(C1965=1,'Data Transformation'!$G$3+0.5*'Data Transformation'!$W$25,IF(C1966=1,D1966-'Data Transformation'!$W$25,FALSE))</f>
        <v>#NUM!</v>
      </c>
      <c r="E1965">
        <f t="array" ref="E1965">IF(ISLOGICAL(D1965),"",FREQUENCY(IF('Data Transformation'!$B$425:$B$8425='Bin Analysis'!$B1947,'Data Transformation'!$G$425:$G$8425),D1965))</f>
        <v>2001</v>
      </c>
      <c r="F1965">
        <f t="shared" si="243"/>
        <v>0</v>
      </c>
      <c r="G1965">
        <f>Weighting!$H$21</f>
        <v>0</v>
      </c>
      <c r="H1965">
        <f t="array" ref="H1965">FREQUENCY(IF('Data Transformation'!$B$4:$B$8425=B1947,'Data Transformation'!$G$4:$G$8425),'Bin Analysis'!$B1965)</f>
        <v>2073</v>
      </c>
      <c r="I1965">
        <f t="shared" si="244"/>
        <v>0</v>
      </c>
      <c r="J1965">
        <f t="shared" si="245"/>
        <v>0</v>
      </c>
      <c r="K1965">
        <f>J1965*Weighting!$W$21</f>
        <v>0</v>
      </c>
      <c r="M1965" s="14"/>
    </row>
    <row r="1966" spans="1:13" x14ac:dyDescent="0.25">
      <c r="A1966" s="32" t="str">
        <f>IF(Weighting!$P$22&gt;0,B1966,"")</f>
        <v/>
      </c>
      <c r="B1966" t="e">
        <f>Weighting!$C$22</f>
        <v>#DIV/0!</v>
      </c>
      <c r="C1966" t="e">
        <f>Weighting!$F$22</f>
        <v>#NUM!</v>
      </c>
      <c r="D1966" t="e">
        <f>IF(C1966=1,'Data Transformation'!$G$3+0.5*'Data Transformation'!$W$25,IF(C1967=1,D1967-'Data Transformation'!$W$25,FALSE))</f>
        <v>#NUM!</v>
      </c>
      <c r="E1966">
        <f t="array" ref="E1966">IF(ISLOGICAL(D1966),"",FREQUENCY(IF('Data Transformation'!$B$425:$B$8425='Bin Analysis'!$B1947,'Data Transformation'!$G$425:$G$8425),D1966))</f>
        <v>2001</v>
      </c>
      <c r="F1966">
        <f t="shared" si="243"/>
        <v>0</v>
      </c>
      <c r="G1966">
        <f>Weighting!$H$22</f>
        <v>0</v>
      </c>
      <c r="H1966">
        <f t="array" ref="H1966">FREQUENCY(IF('Data Transformation'!$B$4:$B$8425=B1947,'Data Transformation'!$G$4:$G$8425),'Bin Analysis'!$B1966)</f>
        <v>2073</v>
      </c>
      <c r="I1966">
        <f t="shared" si="244"/>
        <v>0</v>
      </c>
      <c r="J1966">
        <f t="shared" si="245"/>
        <v>0</v>
      </c>
      <c r="K1966">
        <f>J1966*Weighting!$W$22</f>
        <v>0</v>
      </c>
      <c r="M1966" s="14"/>
    </row>
    <row r="1967" spans="1:13" x14ac:dyDescent="0.25">
      <c r="A1967" s="32" t="str">
        <f>IF(Weighting!$P$23&gt;0,B1967,"")</f>
        <v/>
      </c>
      <c r="B1967" t="e">
        <f>Weighting!$C$23</f>
        <v>#DIV/0!</v>
      </c>
      <c r="C1967" t="e">
        <f>Weighting!$F$23</f>
        <v>#NUM!</v>
      </c>
      <c r="D1967" t="e">
        <f>IF(C1967=1,'Data Transformation'!$G$3+0.5*'Data Transformation'!$W$25,IF(C1968=1,D1968-'Data Transformation'!$W$25,FALSE))</f>
        <v>#NUM!</v>
      </c>
      <c r="E1967">
        <f t="array" ref="E1967">IF(ISLOGICAL(D1967),"",FREQUENCY(IF('Data Transformation'!$B$425:$B$8425='Bin Analysis'!$B1947,'Data Transformation'!$G$425:$G$8425),D1967))</f>
        <v>2001</v>
      </c>
      <c r="F1967">
        <f t="shared" si="243"/>
        <v>0</v>
      </c>
      <c r="G1967">
        <f>Weighting!$H$23</f>
        <v>0</v>
      </c>
      <c r="H1967">
        <f t="array" ref="H1967">FREQUENCY(IF('Data Transformation'!$B$4:$B$8425=B1947,'Data Transformation'!$G$4:$G$8425),'Bin Analysis'!$B1967)</f>
        <v>2073</v>
      </c>
      <c r="I1967">
        <f t="shared" si="244"/>
        <v>0</v>
      </c>
      <c r="J1967">
        <f t="shared" si="245"/>
        <v>0</v>
      </c>
      <c r="K1967">
        <f>J1967*Weighting!$W$23</f>
        <v>0</v>
      </c>
      <c r="M1967" s="14"/>
    </row>
    <row r="1968" spans="1:13" x14ac:dyDescent="0.25">
      <c r="A1968" s="32" t="str">
        <f>IF(Weighting!$P$24&gt;0,B1968,"")</f>
        <v/>
      </c>
      <c r="B1968" t="e">
        <f>Weighting!$C$24</f>
        <v>#DIV/0!</v>
      </c>
      <c r="C1968" t="e">
        <f>Weighting!$F$24</f>
        <v>#NUM!</v>
      </c>
      <c r="D1968" t="e">
        <f>IF(C1968=1,'Data Transformation'!$G$3+0.5*'Data Transformation'!$W$25,IF(C1969=1,D1969-'Data Transformation'!$W$25,FALSE))</f>
        <v>#NUM!</v>
      </c>
      <c r="E1968">
        <f t="array" ref="E1968">IF(ISLOGICAL(D1968),"",FREQUENCY(IF('Data Transformation'!$B$425:$B$8425='Bin Analysis'!$B1947,'Data Transformation'!$G$425:$G$8425),D1968))</f>
        <v>2001</v>
      </c>
      <c r="F1968">
        <f t="shared" si="243"/>
        <v>0</v>
      </c>
      <c r="G1968">
        <f>Weighting!$H$24</f>
        <v>0</v>
      </c>
      <c r="H1968">
        <f t="array" ref="H1968">FREQUENCY(IF('Data Transformation'!$B$4:$B$8425=B1947,'Data Transformation'!$G$4:$G$8425),'Bin Analysis'!$B1968)</f>
        <v>2073</v>
      </c>
      <c r="I1968">
        <f t="shared" si="244"/>
        <v>0</v>
      </c>
      <c r="J1968">
        <f t="shared" si="245"/>
        <v>0</v>
      </c>
      <c r="K1968">
        <f>J1968*Weighting!$W$24</f>
        <v>0</v>
      </c>
      <c r="M1968" s="14"/>
    </row>
    <row r="1969" spans="1:25" x14ac:dyDescent="0.25">
      <c r="A1969" s="32" t="str">
        <f>IF(Weighting!$P$25&gt;0,B1969,"")</f>
        <v/>
      </c>
      <c r="B1969" t="e">
        <f>Weighting!$C$25</f>
        <v>#DIV/0!</v>
      </c>
      <c r="C1969" t="e">
        <f>Weighting!$F$25</f>
        <v>#NUM!</v>
      </c>
      <c r="D1969" t="e">
        <f>IF(C1969=1,'Data Transformation'!$G$3+0.5*'Data Transformation'!$W$25,IF(C1970=1,D1970-'Data Transformation'!$W$25,FALSE))</f>
        <v>#NUM!</v>
      </c>
      <c r="E1969">
        <f t="array" ref="E1969">IF(ISLOGICAL(D1969),"",FREQUENCY(IF('Data Transformation'!$B$425:$B$8425='Bin Analysis'!$B1947,'Data Transformation'!$G$425:$G$8425),D1969))</f>
        <v>2001</v>
      </c>
      <c r="F1969">
        <f t="shared" si="243"/>
        <v>0</v>
      </c>
      <c r="G1969">
        <f>Weighting!$H$25</f>
        <v>0</v>
      </c>
      <c r="H1969">
        <f t="array" ref="H1969">FREQUENCY(IF('Data Transformation'!$B$4:$B$8425=B1947,'Data Transformation'!$G$4:$G$8425),'Bin Analysis'!$B1969)</f>
        <v>2073</v>
      </c>
      <c r="I1969">
        <f t="shared" si="244"/>
        <v>0</v>
      </c>
      <c r="J1969">
        <f t="shared" si="245"/>
        <v>0</v>
      </c>
      <c r="K1969">
        <f>J1969*Weighting!$W$25</f>
        <v>0</v>
      </c>
      <c r="M1969" s="14"/>
    </row>
    <row r="1970" spans="1:25" x14ac:dyDescent="0.25">
      <c r="O1970"/>
      <c r="P1970"/>
      <c r="Q1970"/>
      <c r="R1970"/>
    </row>
    <row r="1971" spans="1:25" ht="23.25" x14ac:dyDescent="0.35">
      <c r="A1971" s="21" t="s">
        <v>0</v>
      </c>
      <c r="B1971" s="21" t="str">
        <f>IFERROR(VLOOKUP(C1971,'Data Transformation'!$L$6:$M$426,2,FALSE),"")</f>
        <v/>
      </c>
      <c r="C1971" s="21">
        <f>C1947+1</f>
        <v>82</v>
      </c>
      <c r="D1971" s="21"/>
      <c r="E1971" s="21"/>
      <c r="F1971" s="21"/>
      <c r="G1971" s="21"/>
      <c r="H1971" s="22"/>
      <c r="I1971" s="22"/>
      <c r="J1971" s="22"/>
      <c r="K1971" s="21"/>
      <c r="L1971" s="21" t="str">
        <f>B1971</f>
        <v/>
      </c>
      <c r="M1971" s="23" t="e">
        <f>INDEX('Data Transformation'!$O$4:$O$424,MATCH($B1971,'Data Transformation'!$M$4:$M$424,0),MATCH($M$2,'Data Transformation'!$O$3,0))</f>
        <v>#N/A</v>
      </c>
      <c r="N1971" s="27" t="e">
        <f>IF('Input and Summary Results'!$J$16="minimum",'Bin Analysis'!X1972/(M1971-1),'Bin Analysis'!Y1971/('Bin Analysis'!M1971-1))</f>
        <v>#N/A</v>
      </c>
      <c r="O1971" s="27" t="e">
        <f>IF(M1971=FALSE,NA(),(VLOOKUP(1,C1974:K1993,4,FALSE))/(M1971-1))</f>
        <v>#N/A</v>
      </c>
      <c r="P1971" s="27" t="e">
        <f>IF(M1971=FALSE,NA(),SUM(J1974:J1993)/Weighting!$S$5)</f>
        <v>#N/A</v>
      </c>
      <c r="Q1971" s="27" t="e">
        <f>IF(M1971=FALSE,NA(),SUM(K1974:K1993)/Weighting!$S$6)</f>
        <v>#N/A</v>
      </c>
      <c r="R1971" s="27" t="e">
        <f>IF(M1971=FALSE,NA(),(VLOOKUP(1,G1974:K1993,3,FALSE))/(M1971-1))</f>
        <v>#N/A</v>
      </c>
      <c r="S1971" s="22" t="e">
        <f>IF(M1971=FALSE,NA(),IF(SUM(J1974:J1993)=2,"yes","no"))</f>
        <v>#N/A</v>
      </c>
      <c r="X1971" s="2" cm="2">
        <f t="array" ref="X1971:X1972">FREQUENCY(IF('Data Transformation'!$B$425:$B$6424='Bin Analysis'!L1971,'Data Transformation'!$G$425:$G$6424),'Data Transformation'!$U$11)</f>
        <v>0</v>
      </c>
      <c r="Y1971" s="2" cm="2">
        <f t="array" ref="Y1971:Y1972">FREQUENCY(IF('Data Transformation'!$B$425:$B$6424='Bin Analysis'!L1971,'Data Transformation'!$G$425:$G$6424),'Data Transformation'!$U$12)</f>
        <v>0</v>
      </c>
    </row>
    <row r="1972" spans="1:25" x14ac:dyDescent="0.25">
      <c r="A1972" s="14" t="s">
        <v>67</v>
      </c>
      <c r="B1972" t="s">
        <v>47</v>
      </c>
      <c r="C1972" t="s">
        <v>5</v>
      </c>
      <c r="D1972" t="s">
        <v>100</v>
      </c>
      <c r="E1972" t="s">
        <v>101</v>
      </c>
      <c r="F1972" t="s">
        <v>102</v>
      </c>
      <c r="G1972" t="s">
        <v>70</v>
      </c>
      <c r="H1972" t="s">
        <v>31</v>
      </c>
      <c r="I1972" t="s">
        <v>32</v>
      </c>
      <c r="J1972" t="s">
        <v>46</v>
      </c>
      <c r="K1972" s="14" t="s">
        <v>45</v>
      </c>
      <c r="M1972" s="14"/>
      <c r="X1972" s="2">
        <v>0</v>
      </c>
      <c r="Y1972" s="2">
        <v>0</v>
      </c>
    </row>
    <row r="1973" spans="1:25" x14ac:dyDescent="0.25">
      <c r="A1973" s="32"/>
      <c r="D1973" t="e">
        <f>IF(C1973=1,'Data Transformation'!$G$3+0.5*'Data Transformation'!$W$25,IF(C1974=1,D1974-'Data Transformation'!$W$25,FALSE))</f>
        <v>#NUM!</v>
      </c>
      <c r="E1973">
        <f t="array" ref="E1973">IF(ISLOGICAL(D1973),"",FREQUENCY(IF('Data Transformation'!$B$425:$B$8425='Bin Analysis'!$B1971,'Data Transformation'!$G$425:$G$8425),D1973))</f>
        <v>2001</v>
      </c>
      <c r="F1973" t="e">
        <f>IF(ISLOGICAL(D1973),"",E1973-E1972)</f>
        <v>#VALUE!</v>
      </c>
      <c r="M1973" s="14"/>
    </row>
    <row r="1974" spans="1:25" x14ac:dyDescent="0.25">
      <c r="A1974" s="32" t="e">
        <f>IF(Weighting!$P$6&gt;0,B1974,"")</f>
        <v>#NUM!</v>
      </c>
      <c r="B1974" t="e">
        <f>Weighting!$C$6</f>
        <v>#DIV/0!</v>
      </c>
      <c r="C1974" t="e">
        <f>Weighting!$F$6</f>
        <v>#NUM!</v>
      </c>
      <c r="D1974" t="e">
        <f>IF(C1974=1,'Data Transformation'!$G$3+0.5*'Data Transformation'!$W$25,IF(C1975=1,D1975-'Data Transformation'!$W$25,FALSE))</f>
        <v>#NUM!</v>
      </c>
      <c r="E1974">
        <f t="array" ref="E1974">IF(ISLOGICAL(D1974),"",FREQUENCY(IF('Data Transformation'!$B$425:$B$8425='Bin Analysis'!$B1971,'Data Transformation'!$G$425:$G$8425),D1974))</f>
        <v>2001</v>
      </c>
      <c r="F1974">
        <f>IF(ISLOGICAL(D1974),"",E1974-E1973)</f>
        <v>0</v>
      </c>
      <c r="G1974">
        <f>Weighting!$H$6</f>
        <v>1</v>
      </c>
      <c r="H1974">
        <f t="array" ref="H1974">FREQUENCY(IF('Data Transformation'!$B$4:$B$8425=B1971,'Data Transformation'!$G$4:$G$8425),'Bin Analysis'!$B1974)</f>
        <v>2073</v>
      </c>
      <c r="I1974">
        <f>H1974-H1973</f>
        <v>2073</v>
      </c>
      <c r="J1974">
        <f>IF(I1974=0,0,1)</f>
        <v>1</v>
      </c>
      <c r="K1974" t="e">
        <f>J1974*Weighting!$W$6</f>
        <v>#NUM!</v>
      </c>
      <c r="M1974" s="14"/>
    </row>
    <row r="1975" spans="1:25" x14ac:dyDescent="0.25">
      <c r="A1975" s="32" t="str">
        <f>IF(Weighting!$P$7&gt;0,B1975,"")</f>
        <v/>
      </c>
      <c r="B1975" t="e">
        <f>Weighting!$C$7</f>
        <v>#DIV/0!</v>
      </c>
      <c r="C1975" t="e">
        <f>Weighting!$F$7</f>
        <v>#NUM!</v>
      </c>
      <c r="D1975" t="e">
        <f>IF(C1975=1,'Data Transformation'!$G$3+0.5*'Data Transformation'!$W$25,IF(C1976=1,D1976-'Data Transformation'!$W$25,FALSE))</f>
        <v>#NUM!</v>
      </c>
      <c r="E1975">
        <f t="array" ref="E1975">IF(ISLOGICAL(D1975),"",FREQUENCY(IF('Data Transformation'!$B$425:$B$8425='Bin Analysis'!$B1971,'Data Transformation'!$G$425:$G$8425),D1975))</f>
        <v>2001</v>
      </c>
      <c r="F1975">
        <f t="shared" ref="F1975:F1993" si="246">IF(ISLOGICAL(D1975),"",E1975-E1974)</f>
        <v>0</v>
      </c>
      <c r="G1975">
        <f>Weighting!$H$7</f>
        <v>0</v>
      </c>
      <c r="H1975">
        <f t="array" ref="H1975">FREQUENCY(IF('Data Transformation'!$B$4:$B$8425=B1971,'Data Transformation'!$G$4:$G$8425),'Bin Analysis'!$B1975)</f>
        <v>2073</v>
      </c>
      <c r="I1975">
        <f t="shared" ref="I1975:I1993" si="247">H1975-H1974</f>
        <v>0</v>
      </c>
      <c r="J1975">
        <f>IF(I1975=0,0,1)</f>
        <v>0</v>
      </c>
      <c r="K1975">
        <f>J1975*Weighting!$W$7</f>
        <v>0</v>
      </c>
      <c r="M1975" s="14"/>
    </row>
    <row r="1976" spans="1:25" x14ac:dyDescent="0.25">
      <c r="A1976" s="32" t="str">
        <f>IF(Weighting!$P$8&gt;0,B1976,"")</f>
        <v/>
      </c>
      <c r="B1976" t="e">
        <f>Weighting!$C$8</f>
        <v>#DIV/0!</v>
      </c>
      <c r="C1976" t="e">
        <f>Weighting!$F$8</f>
        <v>#NUM!</v>
      </c>
      <c r="D1976" t="e">
        <f>IF(C1976=1,'Data Transformation'!$G$3+0.5*'Data Transformation'!$W$25,IF(C1977=1,D1977-'Data Transformation'!$W$25,FALSE))</f>
        <v>#NUM!</v>
      </c>
      <c r="E1976">
        <f t="array" ref="E1976">IF(ISLOGICAL(D1976),"",FREQUENCY(IF('Data Transformation'!$B$425:$B$8425='Bin Analysis'!$B1971,'Data Transformation'!$G$425:$G$8425),D1976))</f>
        <v>2001</v>
      </c>
      <c r="F1976">
        <f t="shared" si="246"/>
        <v>0</v>
      </c>
      <c r="G1976">
        <f>Weighting!$H$8</f>
        <v>0</v>
      </c>
      <c r="H1976">
        <f t="array" ref="H1976">FREQUENCY(IF('Data Transformation'!$B$4:$B$8425=B1971,'Data Transformation'!$G$4:$G$8425),'Bin Analysis'!$B1976)</f>
        <v>2073</v>
      </c>
      <c r="I1976">
        <f t="shared" si="247"/>
        <v>0</v>
      </c>
      <c r="J1976">
        <f t="shared" ref="J1976:J1993" si="248">IF(I1976=0,0,1)</f>
        <v>0</v>
      </c>
      <c r="K1976">
        <f>J1976*Weighting!$W$8</f>
        <v>0</v>
      </c>
      <c r="M1976" s="14"/>
    </row>
    <row r="1977" spans="1:25" x14ac:dyDescent="0.25">
      <c r="A1977" s="32" t="str">
        <f>IF(Weighting!$P$9&gt;0,B1977,"")</f>
        <v/>
      </c>
      <c r="B1977" s="50" t="e">
        <f>Weighting!$C$9</f>
        <v>#DIV/0!</v>
      </c>
      <c r="C1977" t="e">
        <f>Weighting!$F$9</f>
        <v>#NUM!</v>
      </c>
      <c r="D1977" t="e">
        <f>IF(C1977=1,'Data Transformation'!$G$3+0.5*'Data Transformation'!$W$25,IF(C1978=1,D1978-'Data Transformation'!$W$25,FALSE))</f>
        <v>#NUM!</v>
      </c>
      <c r="E1977">
        <f t="array" ref="E1977">IF(ISLOGICAL(D1977),"",FREQUENCY(IF('Data Transformation'!$B$425:$B$8425='Bin Analysis'!$B1971,'Data Transformation'!$G$425:$G$8425),D1977))</f>
        <v>2001</v>
      </c>
      <c r="F1977">
        <f t="shared" si="246"/>
        <v>0</v>
      </c>
      <c r="G1977">
        <f>Weighting!$H$9</f>
        <v>0</v>
      </c>
      <c r="H1977">
        <f t="array" ref="H1977">FREQUENCY(IF('Data Transformation'!$B$4:$B$8425=B1971,'Data Transformation'!$G$4:$G$8425),'Bin Analysis'!$B1977)</f>
        <v>2073</v>
      </c>
      <c r="I1977">
        <f t="shared" si="247"/>
        <v>0</v>
      </c>
      <c r="J1977">
        <f t="shared" si="248"/>
        <v>0</v>
      </c>
      <c r="K1977">
        <f>J1977*Weighting!$W$9</f>
        <v>0</v>
      </c>
      <c r="M1977" s="14"/>
    </row>
    <row r="1978" spans="1:25" x14ac:dyDescent="0.25">
      <c r="A1978" s="32" t="str">
        <f>IF(Weighting!$P$10&gt;0,B1978,"")</f>
        <v/>
      </c>
      <c r="B1978" t="e">
        <f>Weighting!$C$10</f>
        <v>#DIV/0!</v>
      </c>
      <c r="C1978" t="e">
        <f>Weighting!$F$10</f>
        <v>#NUM!</v>
      </c>
      <c r="D1978" t="e">
        <f>IF(C1978=1,'Data Transformation'!$G$3+0.5*'Data Transformation'!$W$25,IF(C1979=1,D1979-'Data Transformation'!$W$25,FALSE))</f>
        <v>#NUM!</v>
      </c>
      <c r="E1978">
        <f t="array" ref="E1978">IF(ISLOGICAL(D1978),"",FREQUENCY(IF('Data Transformation'!$B$425:$B$8425='Bin Analysis'!$B1971,'Data Transformation'!$G$425:$G$8425),D1978))</f>
        <v>2001</v>
      </c>
      <c r="F1978">
        <f t="shared" si="246"/>
        <v>0</v>
      </c>
      <c r="G1978">
        <f>Weighting!$H$10</f>
        <v>0</v>
      </c>
      <c r="H1978">
        <f t="array" ref="H1978">FREQUENCY(IF('Data Transformation'!$B$4:$B$8425=B1971,'Data Transformation'!$G$4:$G$8425),'Bin Analysis'!$B1978)</f>
        <v>2073</v>
      </c>
      <c r="I1978">
        <f t="shared" si="247"/>
        <v>0</v>
      </c>
      <c r="J1978">
        <f t="shared" si="248"/>
        <v>0</v>
      </c>
      <c r="K1978">
        <f>J1978*Weighting!$W$10</f>
        <v>0</v>
      </c>
      <c r="M1978" s="14"/>
    </row>
    <row r="1979" spans="1:25" x14ac:dyDescent="0.25">
      <c r="A1979" s="32" t="str">
        <f>IF(Weighting!$P$11&gt;0,B1979,"")</f>
        <v/>
      </c>
      <c r="B1979" t="e">
        <f>Weighting!$C$11</f>
        <v>#DIV/0!</v>
      </c>
      <c r="C1979" t="e">
        <f>Weighting!$F$11</f>
        <v>#NUM!</v>
      </c>
      <c r="D1979" t="e">
        <f>IF(C1979=1,'Data Transformation'!$G$3+0.5*'Data Transformation'!$W$25,IF(C1980=1,D1980-'Data Transformation'!$W$25,FALSE))</f>
        <v>#NUM!</v>
      </c>
      <c r="E1979">
        <f t="array" ref="E1979">IF(ISLOGICAL(D1979),"",FREQUENCY(IF('Data Transformation'!$B$425:$B$8425='Bin Analysis'!$B1971,'Data Transformation'!$G$425:$G$8425),D1979))</f>
        <v>2001</v>
      </c>
      <c r="F1979">
        <f t="shared" si="246"/>
        <v>0</v>
      </c>
      <c r="G1979">
        <f>Weighting!$H$11</f>
        <v>0</v>
      </c>
      <c r="H1979">
        <f t="array" ref="H1979">FREQUENCY(IF('Data Transformation'!$B$4:$B$8425=B1971,'Data Transformation'!$G$4:$G$8425),'Bin Analysis'!$B1979)</f>
        <v>2073</v>
      </c>
      <c r="I1979">
        <f t="shared" si="247"/>
        <v>0</v>
      </c>
      <c r="J1979">
        <f t="shared" si="248"/>
        <v>0</v>
      </c>
      <c r="K1979">
        <f>J1979*Weighting!$W$11</f>
        <v>0</v>
      </c>
      <c r="M1979" s="14"/>
    </row>
    <row r="1980" spans="1:25" x14ac:dyDescent="0.25">
      <c r="A1980" s="32" t="str">
        <f>IF(Weighting!$P$12&gt;0,B1980,"")</f>
        <v/>
      </c>
      <c r="B1980" t="e">
        <f>Weighting!$C$12</f>
        <v>#DIV/0!</v>
      </c>
      <c r="C1980" t="e">
        <f>Weighting!$F$12</f>
        <v>#NUM!</v>
      </c>
      <c r="D1980" t="e">
        <f>IF(C1980=1,'Data Transformation'!$G$3+0.5*'Data Transformation'!$W$25,IF(C1981=1,D1981-'Data Transformation'!$W$25,FALSE))</f>
        <v>#NUM!</v>
      </c>
      <c r="E1980">
        <f t="array" ref="E1980">IF(ISLOGICAL(D1980),"",FREQUENCY(IF('Data Transformation'!$B$425:$B$8425='Bin Analysis'!$B1971,'Data Transformation'!$G$425:$G$8425),D1980))</f>
        <v>2001</v>
      </c>
      <c r="F1980">
        <f t="shared" si="246"/>
        <v>0</v>
      </c>
      <c r="G1980">
        <f>Weighting!$H$12</f>
        <v>0</v>
      </c>
      <c r="H1980">
        <f t="array" ref="H1980">FREQUENCY(IF('Data Transformation'!$B$4:$B$8425=B1971,'Data Transformation'!$G$4:$G$8425),'Bin Analysis'!$B1980)</f>
        <v>2073</v>
      </c>
      <c r="I1980">
        <f t="shared" si="247"/>
        <v>0</v>
      </c>
      <c r="J1980">
        <f t="shared" si="248"/>
        <v>0</v>
      </c>
      <c r="K1980">
        <f>J1980*Weighting!$W$12</f>
        <v>0</v>
      </c>
      <c r="M1980" s="14"/>
    </row>
    <row r="1981" spans="1:25" x14ac:dyDescent="0.25">
      <c r="A1981" s="32" t="str">
        <f>IF(Weighting!$P$13&gt;0,B1981,"")</f>
        <v/>
      </c>
      <c r="B1981" t="e">
        <f>Weighting!$C$13</f>
        <v>#DIV/0!</v>
      </c>
      <c r="C1981" t="e">
        <f>Weighting!$F$13</f>
        <v>#NUM!</v>
      </c>
      <c r="D1981" t="e">
        <f>IF(C1981=1,'Data Transformation'!$G$3+0.5*'Data Transformation'!$W$25,IF(C1982=1,D1982-'Data Transformation'!$W$25,FALSE))</f>
        <v>#NUM!</v>
      </c>
      <c r="E1981">
        <f t="array" ref="E1981">IF(ISLOGICAL(D1981),"",FREQUENCY(IF('Data Transformation'!$B$425:$B$8425='Bin Analysis'!$B1971,'Data Transformation'!$G$425:$G$8425),D1981))</f>
        <v>2001</v>
      </c>
      <c r="F1981">
        <f t="shared" si="246"/>
        <v>0</v>
      </c>
      <c r="G1981">
        <f>Weighting!$H$13</f>
        <v>0</v>
      </c>
      <c r="H1981">
        <f t="array" ref="H1981">FREQUENCY(IF('Data Transformation'!$B$4:$B$8425=B1971,'Data Transformation'!$G$4:$G$8425),'Bin Analysis'!$B1981)</f>
        <v>2073</v>
      </c>
      <c r="I1981">
        <f t="shared" si="247"/>
        <v>0</v>
      </c>
      <c r="J1981">
        <f t="shared" si="248"/>
        <v>0</v>
      </c>
      <c r="K1981">
        <f>J1981*Weighting!$W$13</f>
        <v>0</v>
      </c>
      <c r="M1981" s="14"/>
    </row>
    <row r="1982" spans="1:25" x14ac:dyDescent="0.25">
      <c r="A1982" s="32" t="str">
        <f>IF(Weighting!$P$14&gt;0,B1982,"")</f>
        <v/>
      </c>
      <c r="B1982" t="e">
        <f>Weighting!$C$14</f>
        <v>#DIV/0!</v>
      </c>
      <c r="C1982" t="e">
        <f>Weighting!$F$14</f>
        <v>#NUM!</v>
      </c>
      <c r="D1982" t="e">
        <f>IF(C1982=1,'Data Transformation'!$G$3+0.5*'Data Transformation'!$W$25,IF(C1983=1,D1983-'Data Transformation'!$W$25,FALSE))</f>
        <v>#NUM!</v>
      </c>
      <c r="E1982">
        <f t="array" ref="E1982">IF(ISLOGICAL(D1982),"",FREQUENCY(IF('Data Transformation'!$B$425:$B$8425='Bin Analysis'!$B1971,'Data Transformation'!$G$425:$G$8425),D1982))</f>
        <v>2001</v>
      </c>
      <c r="F1982">
        <f t="shared" si="246"/>
        <v>0</v>
      </c>
      <c r="G1982">
        <f>Weighting!$H$14</f>
        <v>0</v>
      </c>
      <c r="H1982">
        <f t="array" ref="H1982">FREQUENCY(IF('Data Transformation'!$B$4:$B$8425=B1971,'Data Transformation'!$G$4:$G$8425),'Bin Analysis'!$B1982)</f>
        <v>2073</v>
      </c>
      <c r="I1982">
        <f t="shared" si="247"/>
        <v>0</v>
      </c>
      <c r="J1982">
        <f t="shared" si="248"/>
        <v>0</v>
      </c>
      <c r="K1982">
        <f>J1982*Weighting!$W$14</f>
        <v>0</v>
      </c>
      <c r="M1982" s="14"/>
    </row>
    <row r="1983" spans="1:25" x14ac:dyDescent="0.25">
      <c r="A1983" s="32" t="str">
        <f>IF(Weighting!$P$15&gt;0,B1983,"")</f>
        <v/>
      </c>
      <c r="B1983" t="e">
        <f>Weighting!$C$15</f>
        <v>#DIV/0!</v>
      </c>
      <c r="C1983" t="e">
        <f>Weighting!$F$15</f>
        <v>#NUM!</v>
      </c>
      <c r="D1983" t="e">
        <f>IF(C1983=1,'Data Transformation'!$G$3+0.5*'Data Transformation'!$W$25,IF(C1984=1,D1984-'Data Transformation'!$W$25,FALSE))</f>
        <v>#NUM!</v>
      </c>
      <c r="E1983">
        <f t="array" ref="E1983">IF(ISLOGICAL(D1983),"",FREQUENCY(IF('Data Transformation'!$B$425:$B$8425='Bin Analysis'!$B1971,'Data Transformation'!$G$425:$G$8425),D1983))</f>
        <v>2001</v>
      </c>
      <c r="F1983">
        <f t="shared" si="246"/>
        <v>0</v>
      </c>
      <c r="G1983">
        <f>Weighting!$H$15</f>
        <v>0</v>
      </c>
      <c r="H1983">
        <f t="array" ref="H1983">FREQUENCY(IF('Data Transformation'!$B$4:$B$8425=B1971,'Data Transformation'!$G$4:$G$8425),'Bin Analysis'!$B1983)</f>
        <v>2073</v>
      </c>
      <c r="I1983">
        <f t="shared" si="247"/>
        <v>0</v>
      </c>
      <c r="J1983">
        <f t="shared" si="248"/>
        <v>0</v>
      </c>
      <c r="K1983">
        <f>J1983*Weighting!$W$15</f>
        <v>0</v>
      </c>
      <c r="M1983" s="14"/>
    </row>
    <row r="1984" spans="1:25" x14ac:dyDescent="0.25">
      <c r="A1984" s="32" t="str">
        <f>IF(Weighting!$P$16&gt;0,B1984,"")</f>
        <v/>
      </c>
      <c r="B1984" t="e">
        <f>Weighting!$C$16</f>
        <v>#DIV/0!</v>
      </c>
      <c r="C1984" t="e">
        <f>Weighting!$F$16</f>
        <v>#NUM!</v>
      </c>
      <c r="D1984" t="e">
        <f>IF(C1984=1,'Data Transformation'!$G$3+0.5*'Data Transformation'!$W$25,IF(C1985=1,D1985-'Data Transformation'!$W$25,FALSE))</f>
        <v>#NUM!</v>
      </c>
      <c r="E1984">
        <f t="array" ref="E1984">IF(ISLOGICAL(D1984),"",FREQUENCY(IF('Data Transformation'!$B$425:$B$8425='Bin Analysis'!$B1971,'Data Transformation'!$G$425:$G$8425),D1984))</f>
        <v>2001</v>
      </c>
      <c r="F1984">
        <f t="shared" si="246"/>
        <v>0</v>
      </c>
      <c r="G1984">
        <f>Weighting!$H$16</f>
        <v>0</v>
      </c>
      <c r="H1984">
        <f t="array" ref="H1984">FREQUENCY(IF('Data Transformation'!$B$4:$B$8425=B1971,'Data Transformation'!$G$4:$G$8425),'Bin Analysis'!$B1984)</f>
        <v>2073</v>
      </c>
      <c r="I1984">
        <f t="shared" si="247"/>
        <v>0</v>
      </c>
      <c r="J1984">
        <f t="shared" si="248"/>
        <v>0</v>
      </c>
      <c r="K1984">
        <f>J1984*Weighting!$W$16</f>
        <v>0</v>
      </c>
      <c r="M1984" s="14"/>
    </row>
    <row r="1985" spans="1:25" x14ac:dyDescent="0.25">
      <c r="A1985" s="32" t="str">
        <f>IF(Weighting!$P$17&gt;0,B1985,"")</f>
        <v/>
      </c>
      <c r="B1985" t="e">
        <f>Weighting!$C$17</f>
        <v>#DIV/0!</v>
      </c>
      <c r="C1985" t="e">
        <f>Weighting!$F$17</f>
        <v>#NUM!</v>
      </c>
      <c r="D1985" t="e">
        <f>IF(C1985=1,'Data Transformation'!$G$3+0.5*'Data Transformation'!$W$25,IF(C1986=1,D1986-'Data Transformation'!$W$25,FALSE))</f>
        <v>#NUM!</v>
      </c>
      <c r="E1985">
        <f t="array" ref="E1985">IF(ISLOGICAL(D1985),"",FREQUENCY(IF('Data Transformation'!$B$425:$B$8425='Bin Analysis'!$B1971,'Data Transformation'!$G$425:$G$8425),D1985))</f>
        <v>2001</v>
      </c>
      <c r="F1985">
        <f t="shared" si="246"/>
        <v>0</v>
      </c>
      <c r="G1985">
        <f>Weighting!$H$17</f>
        <v>0</v>
      </c>
      <c r="H1985">
        <f t="array" ref="H1985">FREQUENCY(IF('Data Transformation'!$B$4:$B$8425=B1971,'Data Transformation'!$G$4:$G$8425),'Bin Analysis'!$B1985)</f>
        <v>2073</v>
      </c>
      <c r="I1985">
        <f t="shared" si="247"/>
        <v>0</v>
      </c>
      <c r="J1985">
        <f t="shared" si="248"/>
        <v>0</v>
      </c>
      <c r="K1985">
        <f>J1985*Weighting!$W$17</f>
        <v>0</v>
      </c>
      <c r="M1985" s="14"/>
    </row>
    <row r="1986" spans="1:25" x14ac:dyDescent="0.25">
      <c r="A1986" s="32" t="str">
        <f>IF(Weighting!$P$18&gt;0,B1986,"")</f>
        <v/>
      </c>
      <c r="B1986" t="e">
        <f>Weighting!$C$18</f>
        <v>#DIV/0!</v>
      </c>
      <c r="C1986" t="e">
        <f>Weighting!$F$18</f>
        <v>#NUM!</v>
      </c>
      <c r="D1986" t="e">
        <f>IF(C1986=1,'Data Transformation'!$G$3+0.5*'Data Transformation'!$W$25,IF(C1987=1,D1987-'Data Transformation'!$W$25,FALSE))</f>
        <v>#NUM!</v>
      </c>
      <c r="E1986">
        <f t="array" ref="E1986">IF(ISLOGICAL(D1986),"",FREQUENCY(IF('Data Transformation'!$B$425:$B$8425='Bin Analysis'!$B1971,'Data Transformation'!$G$425:$G$8425),D1986))</f>
        <v>2001</v>
      </c>
      <c r="F1986">
        <f t="shared" si="246"/>
        <v>0</v>
      </c>
      <c r="G1986">
        <f>Weighting!$H$18</f>
        <v>0</v>
      </c>
      <c r="H1986">
        <f t="array" ref="H1986">FREQUENCY(IF('Data Transformation'!$B$4:$B$8425=B1971,'Data Transformation'!$G$4:$G$8425),'Bin Analysis'!$B1986)</f>
        <v>2073</v>
      </c>
      <c r="I1986">
        <f t="shared" si="247"/>
        <v>0</v>
      </c>
      <c r="J1986">
        <f t="shared" si="248"/>
        <v>0</v>
      </c>
      <c r="K1986">
        <f>J1986*Weighting!$W$18</f>
        <v>0</v>
      </c>
      <c r="M1986" s="14"/>
    </row>
    <row r="1987" spans="1:25" x14ac:dyDescent="0.25">
      <c r="A1987" s="32" t="str">
        <f>IF(Weighting!$P$19&gt;0,B1987,"")</f>
        <v/>
      </c>
      <c r="B1987" t="e">
        <f>Weighting!$C$19</f>
        <v>#DIV/0!</v>
      </c>
      <c r="C1987" t="e">
        <f>Weighting!$F$19</f>
        <v>#NUM!</v>
      </c>
      <c r="D1987" t="e">
        <f>IF(C1987=1,'Data Transformation'!$G$3+0.5*'Data Transformation'!$W$25,IF(C1988=1,D1988-'Data Transformation'!$W$25,FALSE))</f>
        <v>#NUM!</v>
      </c>
      <c r="E1987">
        <f t="array" ref="E1987">IF(ISLOGICAL(D1987),"",FREQUENCY(IF('Data Transformation'!$B$425:$B$8425='Bin Analysis'!$B1971,'Data Transformation'!$G$425:$G$8425),D1987))</f>
        <v>2001</v>
      </c>
      <c r="F1987">
        <f t="shared" si="246"/>
        <v>0</v>
      </c>
      <c r="G1987">
        <f>Weighting!$H$19</f>
        <v>0</v>
      </c>
      <c r="H1987">
        <f t="array" ref="H1987">FREQUENCY(IF('Data Transformation'!$B$4:$B$8425=B1971,'Data Transformation'!$G$4:$G$8425),'Bin Analysis'!$B1987)</f>
        <v>2073</v>
      </c>
      <c r="I1987">
        <f t="shared" si="247"/>
        <v>0</v>
      </c>
      <c r="J1987">
        <f t="shared" si="248"/>
        <v>0</v>
      </c>
      <c r="K1987">
        <f>J1987*Weighting!$W$19</f>
        <v>0</v>
      </c>
      <c r="M1987" s="14"/>
    </row>
    <row r="1988" spans="1:25" x14ac:dyDescent="0.25">
      <c r="A1988" s="32" t="str">
        <f>IF(Weighting!$P$20&gt;0,B1988,"")</f>
        <v/>
      </c>
      <c r="B1988" t="e">
        <f>Weighting!$C$20</f>
        <v>#DIV/0!</v>
      </c>
      <c r="C1988" t="e">
        <f>Weighting!$F$20</f>
        <v>#NUM!</v>
      </c>
      <c r="D1988" t="e">
        <f>IF(C1988=1,'Data Transformation'!$G$3+0.5*'Data Transformation'!$W$25,IF(C1989=1,D1989-'Data Transformation'!$W$25,FALSE))</f>
        <v>#NUM!</v>
      </c>
      <c r="E1988">
        <f t="array" ref="E1988">IF(ISLOGICAL(D1988),"",FREQUENCY(IF('Data Transformation'!$B$425:$B$8425='Bin Analysis'!$B1971,'Data Transformation'!$G$425:$G$8425),D1988))</f>
        <v>2001</v>
      </c>
      <c r="F1988">
        <f t="shared" si="246"/>
        <v>0</v>
      </c>
      <c r="G1988">
        <f>Weighting!$H$20</f>
        <v>0</v>
      </c>
      <c r="H1988">
        <f t="array" ref="H1988">FREQUENCY(IF('Data Transformation'!$B$4:$B$8425=B1971,'Data Transformation'!$G$4:$G$8425),'Bin Analysis'!$B1988)</f>
        <v>2073</v>
      </c>
      <c r="I1988">
        <f t="shared" si="247"/>
        <v>0</v>
      </c>
      <c r="J1988">
        <f t="shared" si="248"/>
        <v>0</v>
      </c>
      <c r="K1988">
        <f>J1988*Weighting!$W$20</f>
        <v>0</v>
      </c>
      <c r="M1988" s="14"/>
    </row>
    <row r="1989" spans="1:25" x14ac:dyDescent="0.25">
      <c r="A1989" s="32" t="str">
        <f>IF(Weighting!$P$21&gt;0,B1989,"")</f>
        <v/>
      </c>
      <c r="B1989" t="e">
        <f>Weighting!$C$21</f>
        <v>#DIV/0!</v>
      </c>
      <c r="C1989" t="e">
        <f>Weighting!$F$21</f>
        <v>#NUM!</v>
      </c>
      <c r="D1989" t="e">
        <f>IF(C1989=1,'Data Transformation'!$G$3+0.5*'Data Transformation'!$W$25,IF(C1990=1,D1990-'Data Transformation'!$W$25,FALSE))</f>
        <v>#NUM!</v>
      </c>
      <c r="E1989">
        <f t="array" ref="E1989">IF(ISLOGICAL(D1989),"",FREQUENCY(IF('Data Transformation'!$B$425:$B$8425='Bin Analysis'!$B1971,'Data Transformation'!$G$425:$G$8425),D1989))</f>
        <v>2001</v>
      </c>
      <c r="F1989">
        <f t="shared" si="246"/>
        <v>0</v>
      </c>
      <c r="G1989">
        <f>Weighting!$H$21</f>
        <v>0</v>
      </c>
      <c r="H1989">
        <f t="array" ref="H1989">FREQUENCY(IF('Data Transformation'!$B$4:$B$8425=B1971,'Data Transformation'!$G$4:$G$8425),'Bin Analysis'!$B1989)</f>
        <v>2073</v>
      </c>
      <c r="I1989">
        <f t="shared" si="247"/>
        <v>0</v>
      </c>
      <c r="J1989">
        <f t="shared" si="248"/>
        <v>0</v>
      </c>
      <c r="K1989">
        <f>J1989*Weighting!$W$21</f>
        <v>0</v>
      </c>
      <c r="M1989" s="14"/>
    </row>
    <row r="1990" spans="1:25" x14ac:dyDescent="0.25">
      <c r="A1990" s="32" t="str">
        <f>IF(Weighting!$P$22&gt;0,B1990,"")</f>
        <v/>
      </c>
      <c r="B1990" t="e">
        <f>Weighting!$C$22</f>
        <v>#DIV/0!</v>
      </c>
      <c r="C1990" t="e">
        <f>Weighting!$F$22</f>
        <v>#NUM!</v>
      </c>
      <c r="D1990" t="e">
        <f>IF(C1990=1,'Data Transformation'!$G$3+0.5*'Data Transformation'!$W$25,IF(C1991=1,D1991-'Data Transformation'!$W$25,FALSE))</f>
        <v>#NUM!</v>
      </c>
      <c r="E1990">
        <f t="array" ref="E1990">IF(ISLOGICAL(D1990),"",FREQUENCY(IF('Data Transformation'!$B$425:$B$8425='Bin Analysis'!$B1971,'Data Transformation'!$G$425:$G$8425),D1990))</f>
        <v>2001</v>
      </c>
      <c r="F1990">
        <f t="shared" si="246"/>
        <v>0</v>
      </c>
      <c r="G1990">
        <f>Weighting!$H$22</f>
        <v>0</v>
      </c>
      <c r="H1990">
        <f t="array" ref="H1990">FREQUENCY(IF('Data Transformation'!$B$4:$B$8425=B1971,'Data Transformation'!$G$4:$G$8425),'Bin Analysis'!$B1990)</f>
        <v>2073</v>
      </c>
      <c r="I1990">
        <f t="shared" si="247"/>
        <v>0</v>
      </c>
      <c r="J1990">
        <f t="shared" si="248"/>
        <v>0</v>
      </c>
      <c r="K1990">
        <f>J1990*Weighting!$W$22</f>
        <v>0</v>
      </c>
      <c r="M1990" s="14"/>
    </row>
    <row r="1991" spans="1:25" x14ac:dyDescent="0.25">
      <c r="A1991" s="32" t="str">
        <f>IF(Weighting!$P$23&gt;0,B1991,"")</f>
        <v/>
      </c>
      <c r="B1991" t="e">
        <f>Weighting!$C$23</f>
        <v>#DIV/0!</v>
      </c>
      <c r="C1991" t="e">
        <f>Weighting!$F$23</f>
        <v>#NUM!</v>
      </c>
      <c r="D1991" t="e">
        <f>IF(C1991=1,'Data Transformation'!$G$3+0.5*'Data Transformation'!$W$25,IF(C1992=1,D1992-'Data Transformation'!$W$25,FALSE))</f>
        <v>#NUM!</v>
      </c>
      <c r="E1991">
        <f t="array" ref="E1991">IF(ISLOGICAL(D1991),"",FREQUENCY(IF('Data Transformation'!$B$425:$B$8425='Bin Analysis'!$B1971,'Data Transformation'!$G$425:$G$8425),D1991))</f>
        <v>2001</v>
      </c>
      <c r="F1991">
        <f t="shared" si="246"/>
        <v>0</v>
      </c>
      <c r="G1991">
        <f>Weighting!$H$23</f>
        <v>0</v>
      </c>
      <c r="H1991">
        <f t="array" ref="H1991">FREQUENCY(IF('Data Transformation'!$B$4:$B$8425=B1971,'Data Transformation'!$G$4:$G$8425),'Bin Analysis'!$B1991)</f>
        <v>2073</v>
      </c>
      <c r="I1991">
        <f t="shared" si="247"/>
        <v>0</v>
      </c>
      <c r="J1991">
        <f t="shared" si="248"/>
        <v>0</v>
      </c>
      <c r="K1991">
        <f>J1991*Weighting!$W$23</f>
        <v>0</v>
      </c>
      <c r="M1991" s="14"/>
    </row>
    <row r="1992" spans="1:25" x14ac:dyDescent="0.25">
      <c r="A1992" s="32" t="str">
        <f>IF(Weighting!$P$24&gt;0,B1992,"")</f>
        <v/>
      </c>
      <c r="B1992" t="e">
        <f>Weighting!$C$24</f>
        <v>#DIV/0!</v>
      </c>
      <c r="C1992" t="e">
        <f>Weighting!$F$24</f>
        <v>#NUM!</v>
      </c>
      <c r="D1992" t="e">
        <f>IF(C1992=1,'Data Transformation'!$G$3+0.5*'Data Transformation'!$W$25,IF(C1993=1,D1993-'Data Transformation'!$W$25,FALSE))</f>
        <v>#NUM!</v>
      </c>
      <c r="E1992">
        <f t="array" ref="E1992">IF(ISLOGICAL(D1992),"",FREQUENCY(IF('Data Transformation'!$B$425:$B$8425='Bin Analysis'!$B1971,'Data Transformation'!$G$425:$G$8425),D1992))</f>
        <v>2001</v>
      </c>
      <c r="F1992">
        <f t="shared" si="246"/>
        <v>0</v>
      </c>
      <c r="G1992">
        <f>Weighting!$H$24</f>
        <v>0</v>
      </c>
      <c r="H1992">
        <f t="array" ref="H1992">FREQUENCY(IF('Data Transformation'!$B$4:$B$8425=B1971,'Data Transformation'!$G$4:$G$8425),'Bin Analysis'!$B1992)</f>
        <v>2073</v>
      </c>
      <c r="I1992">
        <f t="shared" si="247"/>
        <v>0</v>
      </c>
      <c r="J1992">
        <f t="shared" si="248"/>
        <v>0</v>
      </c>
      <c r="K1992">
        <f>J1992*Weighting!$W$24</f>
        <v>0</v>
      </c>
      <c r="M1992" s="14"/>
    </row>
    <row r="1993" spans="1:25" x14ac:dyDescent="0.25">
      <c r="A1993" s="32" t="str">
        <f>IF(Weighting!$P$25&gt;0,B1993,"")</f>
        <v/>
      </c>
      <c r="B1993" t="e">
        <f>Weighting!$C$25</f>
        <v>#DIV/0!</v>
      </c>
      <c r="C1993" t="e">
        <f>Weighting!$F$25</f>
        <v>#NUM!</v>
      </c>
      <c r="D1993" t="e">
        <f>IF(C1993=1,'Data Transformation'!$G$3+0.5*'Data Transformation'!$W$25,IF(C1994=1,D1994-'Data Transformation'!$W$25,FALSE))</f>
        <v>#NUM!</v>
      </c>
      <c r="E1993">
        <f t="array" ref="E1993">IF(ISLOGICAL(D1993),"",FREQUENCY(IF('Data Transformation'!$B$425:$B$8425='Bin Analysis'!$B1971,'Data Transformation'!$G$425:$G$8425),D1993))</f>
        <v>2001</v>
      </c>
      <c r="F1993">
        <f t="shared" si="246"/>
        <v>0</v>
      </c>
      <c r="G1993">
        <f>Weighting!$H$25</f>
        <v>0</v>
      </c>
      <c r="H1993">
        <f t="array" ref="H1993">FREQUENCY(IF('Data Transformation'!$B$4:$B$8425=B1971,'Data Transformation'!$G$4:$G$8425),'Bin Analysis'!$B1993)</f>
        <v>2073</v>
      </c>
      <c r="I1993">
        <f t="shared" si="247"/>
        <v>0</v>
      </c>
      <c r="J1993">
        <f t="shared" si="248"/>
        <v>0</v>
      </c>
      <c r="K1993">
        <f>J1993*Weighting!$W$25</f>
        <v>0</v>
      </c>
      <c r="M1993" s="14"/>
    </row>
    <row r="1994" spans="1:25" x14ac:dyDescent="0.25">
      <c r="O1994"/>
      <c r="P1994"/>
      <c r="Q1994"/>
      <c r="R1994"/>
    </row>
    <row r="1995" spans="1:25" ht="23.25" x14ac:dyDescent="0.35">
      <c r="A1995" s="21" t="s">
        <v>0</v>
      </c>
      <c r="B1995" s="21" t="str">
        <f>IFERROR(VLOOKUP(C1995,'Data Transformation'!$L$6:$M$426,2,FALSE),"")</f>
        <v/>
      </c>
      <c r="C1995" s="21">
        <f>C1971+1</f>
        <v>83</v>
      </c>
      <c r="D1995" s="21"/>
      <c r="E1995" s="21"/>
      <c r="F1995" s="21"/>
      <c r="G1995" s="21"/>
      <c r="H1995" s="22"/>
      <c r="I1995" s="22"/>
      <c r="J1995" s="22"/>
      <c r="K1995" s="21"/>
      <c r="L1995" s="21" t="str">
        <f>B1995</f>
        <v/>
      </c>
      <c r="M1995" s="23" t="e">
        <f>INDEX('Data Transformation'!$O$4:$O$424,MATCH($B1995,'Data Transformation'!$M$4:$M$424,0),MATCH($M$2,'Data Transformation'!$O$3,0))</f>
        <v>#N/A</v>
      </c>
      <c r="N1995" s="27" t="e">
        <f>IF('Input and Summary Results'!$J$16="minimum",'Bin Analysis'!X1996/(M1995-1),'Bin Analysis'!Y1995/('Bin Analysis'!M1995-1))</f>
        <v>#N/A</v>
      </c>
      <c r="O1995" s="27" t="e">
        <f>IF(M1995=FALSE,NA(),(VLOOKUP(1,C1998:K2017,4,FALSE))/(M1995-1))</f>
        <v>#N/A</v>
      </c>
      <c r="P1995" s="27" t="e">
        <f>IF(M1995=FALSE,NA(),SUM(J1998:J2017)/Weighting!$S$5)</f>
        <v>#N/A</v>
      </c>
      <c r="Q1995" s="27" t="e">
        <f>IF(M1995=FALSE,NA(),SUM(K1998:K2017)/Weighting!$S$6)</f>
        <v>#N/A</v>
      </c>
      <c r="R1995" s="27" t="e">
        <f>IF(M1995=FALSE,NA(),(VLOOKUP(1,G1998:K2017,3,FALSE))/(M1995-1))</f>
        <v>#N/A</v>
      </c>
      <c r="S1995" s="22" t="e">
        <f>IF(M1995=FALSE,NA(),IF(SUM(J1998:J2017)=2,"yes","no"))</f>
        <v>#N/A</v>
      </c>
      <c r="X1995" s="2" cm="2">
        <f t="array" ref="X1995:X1996">FREQUENCY(IF('Data Transformation'!$B$425:$B$6424='Bin Analysis'!L1995,'Data Transformation'!$G$425:$G$6424),'Data Transformation'!$U$11)</f>
        <v>0</v>
      </c>
      <c r="Y1995" s="2" cm="2">
        <f t="array" ref="Y1995:Y1996">FREQUENCY(IF('Data Transformation'!$B$425:$B$6424='Bin Analysis'!L1995,'Data Transformation'!$G$425:$G$6424),'Data Transformation'!$U$12)</f>
        <v>0</v>
      </c>
    </row>
    <row r="1996" spans="1:25" x14ac:dyDescent="0.25">
      <c r="A1996" s="14" t="s">
        <v>67</v>
      </c>
      <c r="B1996" t="s">
        <v>47</v>
      </c>
      <c r="C1996" t="s">
        <v>5</v>
      </c>
      <c r="D1996" t="s">
        <v>100</v>
      </c>
      <c r="E1996" t="s">
        <v>101</v>
      </c>
      <c r="F1996" t="s">
        <v>102</v>
      </c>
      <c r="G1996" t="s">
        <v>70</v>
      </c>
      <c r="H1996" t="s">
        <v>31</v>
      </c>
      <c r="I1996" t="s">
        <v>32</v>
      </c>
      <c r="J1996" t="s">
        <v>46</v>
      </c>
      <c r="K1996" s="14" t="s">
        <v>45</v>
      </c>
      <c r="M1996" s="14"/>
      <c r="X1996" s="2">
        <v>0</v>
      </c>
      <c r="Y1996" s="2">
        <v>0</v>
      </c>
    </row>
    <row r="1997" spans="1:25" x14ac:dyDescent="0.25">
      <c r="A1997" s="32"/>
      <c r="D1997" t="e">
        <f>IF(C1997=1,'Data Transformation'!$G$3+0.5*'Data Transformation'!$W$25,IF(C1998=1,D1998-'Data Transformation'!$W$25,FALSE))</f>
        <v>#NUM!</v>
      </c>
      <c r="E1997">
        <f t="array" ref="E1997">IF(ISLOGICAL(D1997),"",FREQUENCY(IF('Data Transformation'!$B$425:$B$8425='Bin Analysis'!$B1995,'Data Transformation'!$G$425:$G$8425),D1997))</f>
        <v>2001</v>
      </c>
      <c r="F1997" t="e">
        <f>IF(ISLOGICAL(D1997),"",E1997-E1996)</f>
        <v>#VALUE!</v>
      </c>
      <c r="M1997" s="14"/>
    </row>
    <row r="1998" spans="1:25" x14ac:dyDescent="0.25">
      <c r="A1998" s="32" t="e">
        <f>IF(Weighting!$P$6&gt;0,B1998,"")</f>
        <v>#NUM!</v>
      </c>
      <c r="B1998" t="e">
        <f>Weighting!$C$6</f>
        <v>#DIV/0!</v>
      </c>
      <c r="C1998" t="e">
        <f>Weighting!$F$6</f>
        <v>#NUM!</v>
      </c>
      <c r="D1998" t="e">
        <f>IF(C1998=1,'Data Transformation'!$G$3+0.5*'Data Transformation'!$W$25,IF(C1999=1,D1999-'Data Transformation'!$W$25,FALSE))</f>
        <v>#NUM!</v>
      </c>
      <c r="E1998">
        <f t="array" ref="E1998">IF(ISLOGICAL(D1998),"",FREQUENCY(IF('Data Transformation'!$B$425:$B$8425='Bin Analysis'!$B1995,'Data Transformation'!$G$425:$G$8425),D1998))</f>
        <v>2001</v>
      </c>
      <c r="F1998">
        <f>IF(ISLOGICAL(D1998),"",E1998-E1997)</f>
        <v>0</v>
      </c>
      <c r="G1998">
        <f>Weighting!$H$6</f>
        <v>1</v>
      </c>
      <c r="H1998">
        <f t="array" ref="H1998">FREQUENCY(IF('Data Transformation'!$B$4:$B$8425=B1995,'Data Transformation'!$G$4:$G$8425),'Bin Analysis'!$B1998)</f>
        <v>2073</v>
      </c>
      <c r="I1998">
        <f>H1998-H1997</f>
        <v>2073</v>
      </c>
      <c r="J1998">
        <f>IF(I1998=0,0,1)</f>
        <v>1</v>
      </c>
      <c r="K1998" t="e">
        <f>J1998*Weighting!$W$6</f>
        <v>#NUM!</v>
      </c>
      <c r="M1998" s="14"/>
    </row>
    <row r="1999" spans="1:25" x14ac:dyDescent="0.25">
      <c r="A1999" s="32" t="str">
        <f>IF(Weighting!$P$7&gt;0,B1999,"")</f>
        <v/>
      </c>
      <c r="B1999" t="e">
        <f>Weighting!$C$7</f>
        <v>#DIV/0!</v>
      </c>
      <c r="C1999" t="e">
        <f>Weighting!$F$7</f>
        <v>#NUM!</v>
      </c>
      <c r="D1999" t="e">
        <f>IF(C1999=1,'Data Transformation'!$G$3+0.5*'Data Transformation'!$W$25,IF(C2000=1,D2000-'Data Transformation'!$W$25,FALSE))</f>
        <v>#NUM!</v>
      </c>
      <c r="E1999">
        <f t="array" ref="E1999">IF(ISLOGICAL(D1999),"",FREQUENCY(IF('Data Transformation'!$B$425:$B$8425='Bin Analysis'!$B1995,'Data Transformation'!$G$425:$G$8425),D1999))</f>
        <v>2001</v>
      </c>
      <c r="F1999">
        <f t="shared" ref="F1999:F2017" si="249">IF(ISLOGICAL(D1999),"",E1999-E1998)</f>
        <v>0</v>
      </c>
      <c r="G1999">
        <f>Weighting!$H$7</f>
        <v>0</v>
      </c>
      <c r="H1999">
        <f t="array" ref="H1999">FREQUENCY(IF('Data Transformation'!$B$4:$B$8425=B1995,'Data Transformation'!$G$4:$G$8425),'Bin Analysis'!$B1999)</f>
        <v>2073</v>
      </c>
      <c r="I1999">
        <f t="shared" ref="I1999:I2017" si="250">H1999-H1998</f>
        <v>0</v>
      </c>
      <c r="J1999">
        <f>IF(I1999=0,0,1)</f>
        <v>0</v>
      </c>
      <c r="K1999">
        <f>J1999*Weighting!$W$7</f>
        <v>0</v>
      </c>
      <c r="M1999" s="14"/>
    </row>
    <row r="2000" spans="1:25" x14ac:dyDescent="0.25">
      <c r="A2000" s="32" t="str">
        <f>IF(Weighting!$P$8&gt;0,B2000,"")</f>
        <v/>
      </c>
      <c r="B2000" t="e">
        <f>Weighting!$C$8</f>
        <v>#DIV/0!</v>
      </c>
      <c r="C2000" t="e">
        <f>Weighting!$F$8</f>
        <v>#NUM!</v>
      </c>
      <c r="D2000" t="e">
        <f>IF(C2000=1,'Data Transformation'!$G$3+0.5*'Data Transformation'!$W$25,IF(C2001=1,D2001-'Data Transformation'!$W$25,FALSE))</f>
        <v>#NUM!</v>
      </c>
      <c r="E2000">
        <f t="array" ref="E2000">IF(ISLOGICAL(D2000),"",FREQUENCY(IF('Data Transformation'!$B$425:$B$8425='Bin Analysis'!$B1995,'Data Transformation'!$G$425:$G$8425),D2000))</f>
        <v>2001</v>
      </c>
      <c r="F2000">
        <f t="shared" si="249"/>
        <v>0</v>
      </c>
      <c r="G2000">
        <f>Weighting!$H$8</f>
        <v>0</v>
      </c>
      <c r="H2000">
        <f t="array" ref="H2000">FREQUENCY(IF('Data Transformation'!$B$4:$B$8425=B1995,'Data Transformation'!$G$4:$G$8425),'Bin Analysis'!$B2000)</f>
        <v>2073</v>
      </c>
      <c r="I2000">
        <f t="shared" si="250"/>
        <v>0</v>
      </c>
      <c r="J2000">
        <f t="shared" ref="J2000:J2017" si="251">IF(I2000=0,0,1)</f>
        <v>0</v>
      </c>
      <c r="K2000">
        <f>J2000*Weighting!$W$8</f>
        <v>0</v>
      </c>
      <c r="M2000" s="14"/>
    </row>
    <row r="2001" spans="1:13" x14ac:dyDescent="0.25">
      <c r="A2001" s="32" t="str">
        <f>IF(Weighting!$P$9&gt;0,B2001,"")</f>
        <v/>
      </c>
      <c r="B2001" s="50" t="e">
        <f>Weighting!$C$9</f>
        <v>#DIV/0!</v>
      </c>
      <c r="C2001" t="e">
        <f>Weighting!$F$9</f>
        <v>#NUM!</v>
      </c>
      <c r="D2001" t="e">
        <f>IF(C2001=1,'Data Transformation'!$G$3+0.5*'Data Transformation'!$W$25,IF(C2002=1,D2002-'Data Transformation'!$W$25,FALSE))</f>
        <v>#NUM!</v>
      </c>
      <c r="E2001">
        <f t="array" ref="E2001">IF(ISLOGICAL(D2001),"",FREQUENCY(IF('Data Transformation'!$B$425:$B$8425='Bin Analysis'!$B1995,'Data Transformation'!$G$425:$G$8425),D2001))</f>
        <v>2001</v>
      </c>
      <c r="F2001">
        <f t="shared" si="249"/>
        <v>0</v>
      </c>
      <c r="G2001">
        <f>Weighting!$H$9</f>
        <v>0</v>
      </c>
      <c r="H2001">
        <f t="array" ref="H2001">FREQUENCY(IF('Data Transformation'!$B$4:$B$8425=B1995,'Data Transformation'!$G$4:$G$8425),'Bin Analysis'!$B2001)</f>
        <v>2073</v>
      </c>
      <c r="I2001">
        <f t="shared" si="250"/>
        <v>0</v>
      </c>
      <c r="J2001">
        <f t="shared" si="251"/>
        <v>0</v>
      </c>
      <c r="K2001">
        <f>J2001*Weighting!$W$9</f>
        <v>0</v>
      </c>
      <c r="M2001" s="14"/>
    </row>
    <row r="2002" spans="1:13" x14ac:dyDescent="0.25">
      <c r="A2002" s="32" t="str">
        <f>IF(Weighting!$P$10&gt;0,B2002,"")</f>
        <v/>
      </c>
      <c r="B2002" t="e">
        <f>Weighting!$C$10</f>
        <v>#DIV/0!</v>
      </c>
      <c r="C2002" t="e">
        <f>Weighting!$F$10</f>
        <v>#NUM!</v>
      </c>
      <c r="D2002" t="e">
        <f>IF(C2002=1,'Data Transformation'!$G$3+0.5*'Data Transformation'!$W$25,IF(C2003=1,D2003-'Data Transformation'!$W$25,FALSE))</f>
        <v>#NUM!</v>
      </c>
      <c r="E2002">
        <f t="array" ref="E2002">IF(ISLOGICAL(D2002),"",FREQUENCY(IF('Data Transformation'!$B$425:$B$8425='Bin Analysis'!$B1995,'Data Transformation'!$G$425:$G$8425),D2002))</f>
        <v>2001</v>
      </c>
      <c r="F2002">
        <f t="shared" si="249"/>
        <v>0</v>
      </c>
      <c r="G2002">
        <f>Weighting!$H$10</f>
        <v>0</v>
      </c>
      <c r="H2002">
        <f t="array" ref="H2002">FREQUENCY(IF('Data Transformation'!$B$4:$B$8425=B1995,'Data Transformation'!$G$4:$G$8425),'Bin Analysis'!$B2002)</f>
        <v>2073</v>
      </c>
      <c r="I2002">
        <f t="shared" si="250"/>
        <v>0</v>
      </c>
      <c r="J2002">
        <f t="shared" si="251"/>
        <v>0</v>
      </c>
      <c r="K2002">
        <f>J2002*Weighting!$W$10</f>
        <v>0</v>
      </c>
      <c r="M2002" s="14"/>
    </row>
    <row r="2003" spans="1:13" x14ac:dyDescent="0.25">
      <c r="A2003" s="32" t="str">
        <f>IF(Weighting!$P$11&gt;0,B2003,"")</f>
        <v/>
      </c>
      <c r="B2003" t="e">
        <f>Weighting!$C$11</f>
        <v>#DIV/0!</v>
      </c>
      <c r="C2003" t="e">
        <f>Weighting!$F$11</f>
        <v>#NUM!</v>
      </c>
      <c r="D2003" t="e">
        <f>IF(C2003=1,'Data Transformation'!$G$3+0.5*'Data Transformation'!$W$25,IF(C2004=1,D2004-'Data Transformation'!$W$25,FALSE))</f>
        <v>#NUM!</v>
      </c>
      <c r="E2003">
        <f t="array" ref="E2003">IF(ISLOGICAL(D2003),"",FREQUENCY(IF('Data Transformation'!$B$425:$B$8425='Bin Analysis'!$B1995,'Data Transformation'!$G$425:$G$8425),D2003))</f>
        <v>2001</v>
      </c>
      <c r="F2003">
        <f t="shared" si="249"/>
        <v>0</v>
      </c>
      <c r="G2003">
        <f>Weighting!$H$11</f>
        <v>0</v>
      </c>
      <c r="H2003">
        <f t="array" ref="H2003">FREQUENCY(IF('Data Transformation'!$B$4:$B$8425=B1995,'Data Transformation'!$G$4:$G$8425),'Bin Analysis'!$B2003)</f>
        <v>2073</v>
      </c>
      <c r="I2003">
        <f t="shared" si="250"/>
        <v>0</v>
      </c>
      <c r="J2003">
        <f t="shared" si="251"/>
        <v>0</v>
      </c>
      <c r="K2003">
        <f>J2003*Weighting!$W$11</f>
        <v>0</v>
      </c>
      <c r="M2003" s="14"/>
    </row>
    <row r="2004" spans="1:13" x14ac:dyDescent="0.25">
      <c r="A2004" s="32" t="str">
        <f>IF(Weighting!$P$12&gt;0,B2004,"")</f>
        <v/>
      </c>
      <c r="B2004" t="e">
        <f>Weighting!$C$12</f>
        <v>#DIV/0!</v>
      </c>
      <c r="C2004" t="e">
        <f>Weighting!$F$12</f>
        <v>#NUM!</v>
      </c>
      <c r="D2004" t="e">
        <f>IF(C2004=1,'Data Transformation'!$G$3+0.5*'Data Transformation'!$W$25,IF(C2005=1,D2005-'Data Transformation'!$W$25,FALSE))</f>
        <v>#NUM!</v>
      </c>
      <c r="E2004">
        <f t="array" ref="E2004">IF(ISLOGICAL(D2004),"",FREQUENCY(IF('Data Transformation'!$B$425:$B$8425='Bin Analysis'!$B1995,'Data Transformation'!$G$425:$G$8425),D2004))</f>
        <v>2001</v>
      </c>
      <c r="F2004">
        <f t="shared" si="249"/>
        <v>0</v>
      </c>
      <c r="G2004">
        <f>Weighting!$H$12</f>
        <v>0</v>
      </c>
      <c r="H2004">
        <f t="array" ref="H2004">FREQUENCY(IF('Data Transformation'!$B$4:$B$8425=B1995,'Data Transformation'!$G$4:$G$8425),'Bin Analysis'!$B2004)</f>
        <v>2073</v>
      </c>
      <c r="I2004">
        <f t="shared" si="250"/>
        <v>0</v>
      </c>
      <c r="J2004">
        <f t="shared" si="251"/>
        <v>0</v>
      </c>
      <c r="K2004">
        <f>J2004*Weighting!$W$12</f>
        <v>0</v>
      </c>
      <c r="M2004" s="14"/>
    </row>
    <row r="2005" spans="1:13" x14ac:dyDescent="0.25">
      <c r="A2005" s="32" t="str">
        <f>IF(Weighting!$P$13&gt;0,B2005,"")</f>
        <v/>
      </c>
      <c r="B2005" t="e">
        <f>Weighting!$C$13</f>
        <v>#DIV/0!</v>
      </c>
      <c r="C2005" t="e">
        <f>Weighting!$F$13</f>
        <v>#NUM!</v>
      </c>
      <c r="D2005" t="e">
        <f>IF(C2005=1,'Data Transformation'!$G$3+0.5*'Data Transformation'!$W$25,IF(C2006=1,D2006-'Data Transformation'!$W$25,FALSE))</f>
        <v>#NUM!</v>
      </c>
      <c r="E2005">
        <f t="array" ref="E2005">IF(ISLOGICAL(D2005),"",FREQUENCY(IF('Data Transformation'!$B$425:$B$8425='Bin Analysis'!$B1995,'Data Transformation'!$G$425:$G$8425),D2005))</f>
        <v>2001</v>
      </c>
      <c r="F2005">
        <f t="shared" si="249"/>
        <v>0</v>
      </c>
      <c r="G2005">
        <f>Weighting!$H$13</f>
        <v>0</v>
      </c>
      <c r="H2005">
        <f t="array" ref="H2005">FREQUENCY(IF('Data Transformation'!$B$4:$B$8425=B1995,'Data Transformation'!$G$4:$G$8425),'Bin Analysis'!$B2005)</f>
        <v>2073</v>
      </c>
      <c r="I2005">
        <f t="shared" si="250"/>
        <v>0</v>
      </c>
      <c r="J2005">
        <f t="shared" si="251"/>
        <v>0</v>
      </c>
      <c r="K2005">
        <f>J2005*Weighting!$W$13</f>
        <v>0</v>
      </c>
      <c r="M2005" s="14"/>
    </row>
    <row r="2006" spans="1:13" x14ac:dyDescent="0.25">
      <c r="A2006" s="32" t="str">
        <f>IF(Weighting!$P$14&gt;0,B2006,"")</f>
        <v/>
      </c>
      <c r="B2006" t="e">
        <f>Weighting!$C$14</f>
        <v>#DIV/0!</v>
      </c>
      <c r="C2006" t="e">
        <f>Weighting!$F$14</f>
        <v>#NUM!</v>
      </c>
      <c r="D2006" t="e">
        <f>IF(C2006=1,'Data Transformation'!$G$3+0.5*'Data Transformation'!$W$25,IF(C2007=1,D2007-'Data Transformation'!$W$25,FALSE))</f>
        <v>#NUM!</v>
      </c>
      <c r="E2006">
        <f t="array" ref="E2006">IF(ISLOGICAL(D2006),"",FREQUENCY(IF('Data Transformation'!$B$425:$B$8425='Bin Analysis'!$B1995,'Data Transformation'!$G$425:$G$8425),D2006))</f>
        <v>2001</v>
      </c>
      <c r="F2006">
        <f t="shared" si="249"/>
        <v>0</v>
      </c>
      <c r="G2006">
        <f>Weighting!$H$14</f>
        <v>0</v>
      </c>
      <c r="H2006">
        <f t="array" ref="H2006">FREQUENCY(IF('Data Transformation'!$B$4:$B$8425=B1995,'Data Transformation'!$G$4:$G$8425),'Bin Analysis'!$B2006)</f>
        <v>2073</v>
      </c>
      <c r="I2006">
        <f t="shared" si="250"/>
        <v>0</v>
      </c>
      <c r="J2006">
        <f t="shared" si="251"/>
        <v>0</v>
      </c>
      <c r="K2006">
        <f>J2006*Weighting!$W$14</f>
        <v>0</v>
      </c>
      <c r="M2006" s="14"/>
    </row>
    <row r="2007" spans="1:13" x14ac:dyDescent="0.25">
      <c r="A2007" s="32" t="str">
        <f>IF(Weighting!$P$15&gt;0,B2007,"")</f>
        <v/>
      </c>
      <c r="B2007" t="e">
        <f>Weighting!$C$15</f>
        <v>#DIV/0!</v>
      </c>
      <c r="C2007" t="e">
        <f>Weighting!$F$15</f>
        <v>#NUM!</v>
      </c>
      <c r="D2007" t="e">
        <f>IF(C2007=1,'Data Transformation'!$G$3+0.5*'Data Transformation'!$W$25,IF(C2008=1,D2008-'Data Transformation'!$W$25,FALSE))</f>
        <v>#NUM!</v>
      </c>
      <c r="E2007">
        <f t="array" ref="E2007">IF(ISLOGICAL(D2007),"",FREQUENCY(IF('Data Transformation'!$B$425:$B$8425='Bin Analysis'!$B1995,'Data Transformation'!$G$425:$G$8425),D2007))</f>
        <v>2001</v>
      </c>
      <c r="F2007">
        <f t="shared" si="249"/>
        <v>0</v>
      </c>
      <c r="G2007">
        <f>Weighting!$H$15</f>
        <v>0</v>
      </c>
      <c r="H2007">
        <f t="array" ref="H2007">FREQUENCY(IF('Data Transformation'!$B$4:$B$8425=B1995,'Data Transformation'!$G$4:$G$8425),'Bin Analysis'!$B2007)</f>
        <v>2073</v>
      </c>
      <c r="I2007">
        <f t="shared" si="250"/>
        <v>0</v>
      </c>
      <c r="J2007">
        <f t="shared" si="251"/>
        <v>0</v>
      </c>
      <c r="K2007">
        <f>J2007*Weighting!$W$15</f>
        <v>0</v>
      </c>
      <c r="M2007" s="14"/>
    </row>
    <row r="2008" spans="1:13" x14ac:dyDescent="0.25">
      <c r="A2008" s="32" t="str">
        <f>IF(Weighting!$P$16&gt;0,B2008,"")</f>
        <v/>
      </c>
      <c r="B2008" t="e">
        <f>Weighting!$C$16</f>
        <v>#DIV/0!</v>
      </c>
      <c r="C2008" t="e">
        <f>Weighting!$F$16</f>
        <v>#NUM!</v>
      </c>
      <c r="D2008" t="e">
        <f>IF(C2008=1,'Data Transformation'!$G$3+0.5*'Data Transformation'!$W$25,IF(C2009=1,D2009-'Data Transformation'!$W$25,FALSE))</f>
        <v>#NUM!</v>
      </c>
      <c r="E2008">
        <f t="array" ref="E2008">IF(ISLOGICAL(D2008),"",FREQUENCY(IF('Data Transformation'!$B$425:$B$8425='Bin Analysis'!$B1995,'Data Transformation'!$G$425:$G$8425),D2008))</f>
        <v>2001</v>
      </c>
      <c r="F2008">
        <f t="shared" si="249"/>
        <v>0</v>
      </c>
      <c r="G2008">
        <f>Weighting!$H$16</f>
        <v>0</v>
      </c>
      <c r="H2008">
        <f t="array" ref="H2008">FREQUENCY(IF('Data Transformation'!$B$4:$B$8425=B1995,'Data Transformation'!$G$4:$G$8425),'Bin Analysis'!$B2008)</f>
        <v>2073</v>
      </c>
      <c r="I2008">
        <f t="shared" si="250"/>
        <v>0</v>
      </c>
      <c r="J2008">
        <f t="shared" si="251"/>
        <v>0</v>
      </c>
      <c r="K2008">
        <f>J2008*Weighting!$W$16</f>
        <v>0</v>
      </c>
      <c r="M2008" s="14"/>
    </row>
    <row r="2009" spans="1:13" x14ac:dyDescent="0.25">
      <c r="A2009" s="32" t="str">
        <f>IF(Weighting!$P$17&gt;0,B2009,"")</f>
        <v/>
      </c>
      <c r="B2009" t="e">
        <f>Weighting!$C$17</f>
        <v>#DIV/0!</v>
      </c>
      <c r="C2009" t="e">
        <f>Weighting!$F$17</f>
        <v>#NUM!</v>
      </c>
      <c r="D2009" t="e">
        <f>IF(C2009=1,'Data Transformation'!$G$3+0.5*'Data Transformation'!$W$25,IF(C2010=1,D2010-'Data Transformation'!$W$25,FALSE))</f>
        <v>#NUM!</v>
      </c>
      <c r="E2009">
        <f t="array" ref="E2009">IF(ISLOGICAL(D2009),"",FREQUENCY(IF('Data Transformation'!$B$425:$B$8425='Bin Analysis'!$B1995,'Data Transformation'!$G$425:$G$8425),D2009))</f>
        <v>2001</v>
      </c>
      <c r="F2009">
        <f t="shared" si="249"/>
        <v>0</v>
      </c>
      <c r="G2009">
        <f>Weighting!$H$17</f>
        <v>0</v>
      </c>
      <c r="H2009">
        <f t="array" ref="H2009">FREQUENCY(IF('Data Transformation'!$B$4:$B$8425=B1995,'Data Transformation'!$G$4:$G$8425),'Bin Analysis'!$B2009)</f>
        <v>2073</v>
      </c>
      <c r="I2009">
        <f t="shared" si="250"/>
        <v>0</v>
      </c>
      <c r="J2009">
        <f t="shared" si="251"/>
        <v>0</v>
      </c>
      <c r="K2009">
        <f>J2009*Weighting!$W$17</f>
        <v>0</v>
      </c>
      <c r="M2009" s="14"/>
    </row>
    <row r="2010" spans="1:13" x14ac:dyDescent="0.25">
      <c r="A2010" s="32" t="str">
        <f>IF(Weighting!$P$18&gt;0,B2010,"")</f>
        <v/>
      </c>
      <c r="B2010" t="e">
        <f>Weighting!$C$18</f>
        <v>#DIV/0!</v>
      </c>
      <c r="C2010" t="e">
        <f>Weighting!$F$18</f>
        <v>#NUM!</v>
      </c>
      <c r="D2010" t="e">
        <f>IF(C2010=1,'Data Transformation'!$G$3+0.5*'Data Transformation'!$W$25,IF(C2011=1,D2011-'Data Transformation'!$W$25,FALSE))</f>
        <v>#NUM!</v>
      </c>
      <c r="E2010">
        <f t="array" ref="E2010">IF(ISLOGICAL(D2010),"",FREQUENCY(IF('Data Transformation'!$B$425:$B$8425='Bin Analysis'!$B1995,'Data Transformation'!$G$425:$G$8425),D2010))</f>
        <v>2001</v>
      </c>
      <c r="F2010">
        <f t="shared" si="249"/>
        <v>0</v>
      </c>
      <c r="G2010">
        <f>Weighting!$H$18</f>
        <v>0</v>
      </c>
      <c r="H2010">
        <f t="array" ref="H2010">FREQUENCY(IF('Data Transformation'!$B$4:$B$8425=B1995,'Data Transformation'!$G$4:$G$8425),'Bin Analysis'!$B2010)</f>
        <v>2073</v>
      </c>
      <c r="I2010">
        <f t="shared" si="250"/>
        <v>0</v>
      </c>
      <c r="J2010">
        <f t="shared" si="251"/>
        <v>0</v>
      </c>
      <c r="K2010">
        <f>J2010*Weighting!$W$18</f>
        <v>0</v>
      </c>
      <c r="M2010" s="14"/>
    </row>
    <row r="2011" spans="1:13" x14ac:dyDescent="0.25">
      <c r="A2011" s="32" t="str">
        <f>IF(Weighting!$P$19&gt;0,B2011,"")</f>
        <v/>
      </c>
      <c r="B2011" t="e">
        <f>Weighting!$C$19</f>
        <v>#DIV/0!</v>
      </c>
      <c r="C2011" t="e">
        <f>Weighting!$F$19</f>
        <v>#NUM!</v>
      </c>
      <c r="D2011" t="e">
        <f>IF(C2011=1,'Data Transformation'!$G$3+0.5*'Data Transformation'!$W$25,IF(C2012=1,D2012-'Data Transformation'!$W$25,FALSE))</f>
        <v>#NUM!</v>
      </c>
      <c r="E2011">
        <f t="array" ref="E2011">IF(ISLOGICAL(D2011),"",FREQUENCY(IF('Data Transformation'!$B$425:$B$8425='Bin Analysis'!$B1995,'Data Transformation'!$G$425:$G$8425),D2011))</f>
        <v>2001</v>
      </c>
      <c r="F2011">
        <f t="shared" si="249"/>
        <v>0</v>
      </c>
      <c r="G2011">
        <f>Weighting!$H$19</f>
        <v>0</v>
      </c>
      <c r="H2011">
        <f t="array" ref="H2011">FREQUENCY(IF('Data Transformation'!$B$4:$B$8425=B1995,'Data Transformation'!$G$4:$G$8425),'Bin Analysis'!$B2011)</f>
        <v>2073</v>
      </c>
      <c r="I2011">
        <f t="shared" si="250"/>
        <v>0</v>
      </c>
      <c r="J2011">
        <f t="shared" si="251"/>
        <v>0</v>
      </c>
      <c r="K2011">
        <f>J2011*Weighting!$W$19</f>
        <v>0</v>
      </c>
      <c r="M2011" s="14"/>
    </row>
    <row r="2012" spans="1:13" x14ac:dyDescent="0.25">
      <c r="A2012" s="32" t="str">
        <f>IF(Weighting!$P$20&gt;0,B2012,"")</f>
        <v/>
      </c>
      <c r="B2012" t="e">
        <f>Weighting!$C$20</f>
        <v>#DIV/0!</v>
      </c>
      <c r="C2012" t="e">
        <f>Weighting!$F$20</f>
        <v>#NUM!</v>
      </c>
      <c r="D2012" t="e">
        <f>IF(C2012=1,'Data Transformation'!$G$3+0.5*'Data Transformation'!$W$25,IF(C2013=1,D2013-'Data Transformation'!$W$25,FALSE))</f>
        <v>#NUM!</v>
      </c>
      <c r="E2012">
        <f t="array" ref="E2012">IF(ISLOGICAL(D2012),"",FREQUENCY(IF('Data Transformation'!$B$425:$B$8425='Bin Analysis'!$B1995,'Data Transformation'!$G$425:$G$8425),D2012))</f>
        <v>2001</v>
      </c>
      <c r="F2012">
        <f t="shared" si="249"/>
        <v>0</v>
      </c>
      <c r="G2012">
        <f>Weighting!$H$20</f>
        <v>0</v>
      </c>
      <c r="H2012">
        <f t="array" ref="H2012">FREQUENCY(IF('Data Transformation'!$B$4:$B$8425=B1995,'Data Transformation'!$G$4:$G$8425),'Bin Analysis'!$B2012)</f>
        <v>2073</v>
      </c>
      <c r="I2012">
        <f t="shared" si="250"/>
        <v>0</v>
      </c>
      <c r="J2012">
        <f t="shared" si="251"/>
        <v>0</v>
      </c>
      <c r="K2012">
        <f>J2012*Weighting!$W$20</f>
        <v>0</v>
      </c>
      <c r="M2012" s="14"/>
    </row>
    <row r="2013" spans="1:13" x14ac:dyDescent="0.25">
      <c r="A2013" s="32" t="str">
        <f>IF(Weighting!$P$21&gt;0,B2013,"")</f>
        <v/>
      </c>
      <c r="B2013" t="e">
        <f>Weighting!$C$21</f>
        <v>#DIV/0!</v>
      </c>
      <c r="C2013" t="e">
        <f>Weighting!$F$21</f>
        <v>#NUM!</v>
      </c>
      <c r="D2013" t="e">
        <f>IF(C2013=1,'Data Transformation'!$G$3+0.5*'Data Transformation'!$W$25,IF(C2014=1,D2014-'Data Transformation'!$W$25,FALSE))</f>
        <v>#NUM!</v>
      </c>
      <c r="E2013">
        <f t="array" ref="E2013">IF(ISLOGICAL(D2013),"",FREQUENCY(IF('Data Transformation'!$B$425:$B$8425='Bin Analysis'!$B1995,'Data Transformation'!$G$425:$G$8425),D2013))</f>
        <v>2001</v>
      </c>
      <c r="F2013">
        <f t="shared" si="249"/>
        <v>0</v>
      </c>
      <c r="G2013">
        <f>Weighting!$H$21</f>
        <v>0</v>
      </c>
      <c r="H2013">
        <f t="array" ref="H2013">FREQUENCY(IF('Data Transformation'!$B$4:$B$8425=B1995,'Data Transformation'!$G$4:$G$8425),'Bin Analysis'!$B2013)</f>
        <v>2073</v>
      </c>
      <c r="I2013">
        <f t="shared" si="250"/>
        <v>0</v>
      </c>
      <c r="J2013">
        <f t="shared" si="251"/>
        <v>0</v>
      </c>
      <c r="K2013">
        <f>J2013*Weighting!$W$21</f>
        <v>0</v>
      </c>
      <c r="M2013" s="14"/>
    </row>
    <row r="2014" spans="1:13" x14ac:dyDescent="0.25">
      <c r="A2014" s="32" t="str">
        <f>IF(Weighting!$P$22&gt;0,B2014,"")</f>
        <v/>
      </c>
      <c r="B2014" t="e">
        <f>Weighting!$C$22</f>
        <v>#DIV/0!</v>
      </c>
      <c r="C2014" t="e">
        <f>Weighting!$F$22</f>
        <v>#NUM!</v>
      </c>
      <c r="D2014" t="e">
        <f>IF(C2014=1,'Data Transformation'!$G$3+0.5*'Data Transformation'!$W$25,IF(C2015=1,D2015-'Data Transformation'!$W$25,FALSE))</f>
        <v>#NUM!</v>
      </c>
      <c r="E2014">
        <f t="array" ref="E2014">IF(ISLOGICAL(D2014),"",FREQUENCY(IF('Data Transformation'!$B$425:$B$8425='Bin Analysis'!$B1995,'Data Transformation'!$G$425:$G$8425),D2014))</f>
        <v>2001</v>
      </c>
      <c r="F2014">
        <f t="shared" si="249"/>
        <v>0</v>
      </c>
      <c r="G2014">
        <f>Weighting!$H$22</f>
        <v>0</v>
      </c>
      <c r="H2014">
        <f t="array" ref="H2014">FREQUENCY(IF('Data Transformation'!$B$4:$B$8425=B1995,'Data Transformation'!$G$4:$G$8425),'Bin Analysis'!$B2014)</f>
        <v>2073</v>
      </c>
      <c r="I2014">
        <f t="shared" si="250"/>
        <v>0</v>
      </c>
      <c r="J2014">
        <f t="shared" si="251"/>
        <v>0</v>
      </c>
      <c r="K2014">
        <f>J2014*Weighting!$W$22</f>
        <v>0</v>
      </c>
      <c r="M2014" s="14"/>
    </row>
    <row r="2015" spans="1:13" x14ac:dyDescent="0.25">
      <c r="A2015" s="32" t="str">
        <f>IF(Weighting!$P$23&gt;0,B2015,"")</f>
        <v/>
      </c>
      <c r="B2015" t="e">
        <f>Weighting!$C$23</f>
        <v>#DIV/0!</v>
      </c>
      <c r="C2015" t="e">
        <f>Weighting!$F$23</f>
        <v>#NUM!</v>
      </c>
      <c r="D2015" t="e">
        <f>IF(C2015=1,'Data Transformation'!$G$3+0.5*'Data Transformation'!$W$25,IF(C2016=1,D2016-'Data Transformation'!$W$25,FALSE))</f>
        <v>#NUM!</v>
      </c>
      <c r="E2015">
        <f t="array" ref="E2015">IF(ISLOGICAL(D2015),"",FREQUENCY(IF('Data Transformation'!$B$425:$B$8425='Bin Analysis'!$B1995,'Data Transformation'!$G$425:$G$8425),D2015))</f>
        <v>2001</v>
      </c>
      <c r="F2015">
        <f t="shared" si="249"/>
        <v>0</v>
      </c>
      <c r="G2015">
        <f>Weighting!$H$23</f>
        <v>0</v>
      </c>
      <c r="H2015">
        <f t="array" ref="H2015">FREQUENCY(IF('Data Transformation'!$B$4:$B$8425=B1995,'Data Transformation'!$G$4:$G$8425),'Bin Analysis'!$B2015)</f>
        <v>2073</v>
      </c>
      <c r="I2015">
        <f t="shared" si="250"/>
        <v>0</v>
      </c>
      <c r="J2015">
        <f t="shared" si="251"/>
        <v>0</v>
      </c>
      <c r="K2015">
        <f>J2015*Weighting!$W$23</f>
        <v>0</v>
      </c>
      <c r="M2015" s="14"/>
    </row>
    <row r="2016" spans="1:13" x14ac:dyDescent="0.25">
      <c r="A2016" s="32" t="str">
        <f>IF(Weighting!$P$24&gt;0,B2016,"")</f>
        <v/>
      </c>
      <c r="B2016" t="e">
        <f>Weighting!$C$24</f>
        <v>#DIV/0!</v>
      </c>
      <c r="C2016" t="e">
        <f>Weighting!$F$24</f>
        <v>#NUM!</v>
      </c>
      <c r="D2016" t="e">
        <f>IF(C2016=1,'Data Transformation'!$G$3+0.5*'Data Transformation'!$W$25,IF(C2017=1,D2017-'Data Transformation'!$W$25,FALSE))</f>
        <v>#NUM!</v>
      </c>
      <c r="E2016">
        <f t="array" ref="E2016">IF(ISLOGICAL(D2016),"",FREQUENCY(IF('Data Transformation'!$B$425:$B$8425='Bin Analysis'!$B1995,'Data Transformation'!$G$425:$G$8425),D2016))</f>
        <v>2001</v>
      </c>
      <c r="F2016">
        <f t="shared" si="249"/>
        <v>0</v>
      </c>
      <c r="G2016">
        <f>Weighting!$H$24</f>
        <v>0</v>
      </c>
      <c r="H2016">
        <f t="array" ref="H2016">FREQUENCY(IF('Data Transformation'!$B$4:$B$8425=B1995,'Data Transformation'!$G$4:$G$8425),'Bin Analysis'!$B2016)</f>
        <v>2073</v>
      </c>
      <c r="I2016">
        <f t="shared" si="250"/>
        <v>0</v>
      </c>
      <c r="J2016">
        <f t="shared" si="251"/>
        <v>0</v>
      </c>
      <c r="K2016">
        <f>J2016*Weighting!$W$24</f>
        <v>0</v>
      </c>
      <c r="M2016" s="14"/>
    </row>
    <row r="2017" spans="1:25" x14ac:dyDescent="0.25">
      <c r="A2017" s="32" t="str">
        <f>IF(Weighting!$P$25&gt;0,B2017,"")</f>
        <v/>
      </c>
      <c r="B2017" t="e">
        <f>Weighting!$C$25</f>
        <v>#DIV/0!</v>
      </c>
      <c r="C2017" t="e">
        <f>Weighting!$F$25</f>
        <v>#NUM!</v>
      </c>
      <c r="D2017" t="e">
        <f>IF(C2017=1,'Data Transformation'!$G$3+0.5*'Data Transformation'!$W$25,IF(C2018=1,D2018-'Data Transformation'!$W$25,FALSE))</f>
        <v>#NUM!</v>
      </c>
      <c r="E2017">
        <f t="array" ref="E2017">IF(ISLOGICAL(D2017),"",FREQUENCY(IF('Data Transformation'!$B$425:$B$8425='Bin Analysis'!$B1995,'Data Transformation'!$G$425:$G$8425),D2017))</f>
        <v>2001</v>
      </c>
      <c r="F2017">
        <f t="shared" si="249"/>
        <v>0</v>
      </c>
      <c r="G2017">
        <f>Weighting!$H$25</f>
        <v>0</v>
      </c>
      <c r="H2017">
        <f t="array" ref="H2017">FREQUENCY(IF('Data Transformation'!$B$4:$B$8425=B1995,'Data Transformation'!$G$4:$G$8425),'Bin Analysis'!$B2017)</f>
        <v>2073</v>
      </c>
      <c r="I2017">
        <f t="shared" si="250"/>
        <v>0</v>
      </c>
      <c r="J2017">
        <f t="shared" si="251"/>
        <v>0</v>
      </c>
      <c r="K2017">
        <f>J2017*Weighting!$W$25</f>
        <v>0</v>
      </c>
      <c r="M2017" s="14"/>
    </row>
    <row r="2018" spans="1:25" x14ac:dyDescent="0.25">
      <c r="O2018"/>
      <c r="P2018"/>
      <c r="Q2018"/>
      <c r="R2018"/>
    </row>
    <row r="2019" spans="1:25" ht="23.25" x14ac:dyDescent="0.35">
      <c r="A2019" s="21" t="s">
        <v>0</v>
      </c>
      <c r="B2019" s="21" t="str">
        <f>IFERROR(VLOOKUP(C2019,'Data Transformation'!$L$6:$M$426,2,FALSE),"")</f>
        <v/>
      </c>
      <c r="C2019" s="21">
        <f>C1995+1</f>
        <v>84</v>
      </c>
      <c r="D2019" s="21"/>
      <c r="E2019" s="21"/>
      <c r="F2019" s="21"/>
      <c r="G2019" s="21"/>
      <c r="H2019" s="22"/>
      <c r="I2019" s="22"/>
      <c r="J2019" s="22"/>
      <c r="K2019" s="21"/>
      <c r="L2019" s="21" t="str">
        <f>B2019</f>
        <v/>
      </c>
      <c r="M2019" s="23" t="e">
        <f>INDEX('Data Transformation'!$O$4:$O$424,MATCH($B2019,'Data Transformation'!$M$4:$M$424,0),MATCH($M$2,'Data Transformation'!$O$3,0))</f>
        <v>#N/A</v>
      </c>
      <c r="N2019" s="27" t="e">
        <f>IF('Input and Summary Results'!$J$16="minimum",'Bin Analysis'!X2020/(M2019-1),'Bin Analysis'!Y2019/('Bin Analysis'!M2019-1))</f>
        <v>#N/A</v>
      </c>
      <c r="O2019" s="27" t="e">
        <f>IF(M2019=FALSE,NA(),(VLOOKUP(1,C2022:K2041,4,FALSE))/(M2019-1))</f>
        <v>#N/A</v>
      </c>
      <c r="P2019" s="27" t="e">
        <f>IF(M2019=FALSE,NA(),SUM(J2022:J2041)/Weighting!$S$5)</f>
        <v>#N/A</v>
      </c>
      <c r="Q2019" s="27" t="e">
        <f>IF(M2019=FALSE,NA(),SUM(K2022:K2041)/Weighting!$S$6)</f>
        <v>#N/A</v>
      </c>
      <c r="R2019" s="27" t="e">
        <f>IF(M2019=FALSE,NA(),(VLOOKUP(1,G2022:K2041,3,FALSE))/(M2019-1))</f>
        <v>#N/A</v>
      </c>
      <c r="S2019" s="22" t="e">
        <f>IF(M2019=FALSE,NA(),IF(SUM(J2022:J2041)=2,"yes","no"))</f>
        <v>#N/A</v>
      </c>
      <c r="X2019" s="2" cm="2">
        <f t="array" ref="X2019:X2020">FREQUENCY(IF('Data Transformation'!$B$425:$B$6424='Bin Analysis'!L2019,'Data Transformation'!$G$425:$G$6424),'Data Transformation'!$U$11)</f>
        <v>0</v>
      </c>
      <c r="Y2019" s="2" cm="2">
        <f t="array" ref="Y2019:Y2020">FREQUENCY(IF('Data Transformation'!$B$425:$B$6424='Bin Analysis'!L2019,'Data Transformation'!$G$425:$G$6424),'Data Transformation'!$U$12)</f>
        <v>0</v>
      </c>
    </row>
    <row r="2020" spans="1:25" x14ac:dyDescent="0.25">
      <c r="A2020" s="14" t="s">
        <v>67</v>
      </c>
      <c r="B2020" t="s">
        <v>47</v>
      </c>
      <c r="C2020" t="s">
        <v>5</v>
      </c>
      <c r="D2020" t="s">
        <v>100</v>
      </c>
      <c r="E2020" t="s">
        <v>101</v>
      </c>
      <c r="F2020" t="s">
        <v>102</v>
      </c>
      <c r="G2020" t="s">
        <v>70</v>
      </c>
      <c r="H2020" t="s">
        <v>31</v>
      </c>
      <c r="I2020" t="s">
        <v>32</v>
      </c>
      <c r="J2020" t="s">
        <v>46</v>
      </c>
      <c r="K2020" s="14" t="s">
        <v>45</v>
      </c>
      <c r="M2020" s="14"/>
      <c r="X2020" s="2">
        <v>0</v>
      </c>
      <c r="Y2020" s="2">
        <v>0</v>
      </c>
    </row>
    <row r="2021" spans="1:25" x14ac:dyDescent="0.25">
      <c r="A2021" s="32"/>
      <c r="D2021" t="e">
        <f>IF(C2021=1,'Data Transformation'!$G$3+0.5*'Data Transformation'!$W$25,IF(C2022=1,D2022-'Data Transformation'!$W$25,FALSE))</f>
        <v>#NUM!</v>
      </c>
      <c r="E2021">
        <f t="array" ref="E2021">IF(ISLOGICAL(D2021),"",FREQUENCY(IF('Data Transformation'!$B$425:$B$8425='Bin Analysis'!$B2019,'Data Transformation'!$G$425:$G$8425),D2021))</f>
        <v>2001</v>
      </c>
      <c r="F2021" t="e">
        <f>IF(ISLOGICAL(D2021),"",E2021-E2020)</f>
        <v>#VALUE!</v>
      </c>
      <c r="M2021" s="14"/>
    </row>
    <row r="2022" spans="1:25" x14ac:dyDescent="0.25">
      <c r="A2022" s="32" t="e">
        <f>IF(Weighting!$P$6&gt;0,B2022,"")</f>
        <v>#NUM!</v>
      </c>
      <c r="B2022" t="e">
        <f>Weighting!$C$6</f>
        <v>#DIV/0!</v>
      </c>
      <c r="C2022" t="e">
        <f>Weighting!$F$6</f>
        <v>#NUM!</v>
      </c>
      <c r="D2022" t="e">
        <f>IF(C2022=1,'Data Transformation'!$G$3+0.5*'Data Transformation'!$W$25,IF(C2023=1,D2023-'Data Transformation'!$W$25,FALSE))</f>
        <v>#NUM!</v>
      </c>
      <c r="E2022">
        <f t="array" ref="E2022">IF(ISLOGICAL(D2022),"",FREQUENCY(IF('Data Transformation'!$B$425:$B$8425='Bin Analysis'!$B2019,'Data Transformation'!$G$425:$G$8425),D2022))</f>
        <v>2001</v>
      </c>
      <c r="F2022">
        <f>IF(ISLOGICAL(D2022),"",E2022-E2021)</f>
        <v>0</v>
      </c>
      <c r="G2022">
        <f>Weighting!$H$6</f>
        <v>1</v>
      </c>
      <c r="H2022">
        <f t="array" ref="H2022">FREQUENCY(IF('Data Transformation'!$B$4:$B$8425=B2019,'Data Transformation'!$G$4:$G$8425),'Bin Analysis'!$B2022)</f>
        <v>2073</v>
      </c>
      <c r="I2022">
        <f>H2022-H2021</f>
        <v>2073</v>
      </c>
      <c r="J2022">
        <f>IF(I2022=0,0,1)</f>
        <v>1</v>
      </c>
      <c r="K2022" t="e">
        <f>J2022*Weighting!$W$6</f>
        <v>#NUM!</v>
      </c>
      <c r="M2022" s="14"/>
    </row>
    <row r="2023" spans="1:25" x14ac:dyDescent="0.25">
      <c r="A2023" s="32" t="str">
        <f>IF(Weighting!$P$7&gt;0,B2023,"")</f>
        <v/>
      </c>
      <c r="B2023" t="e">
        <f>Weighting!$C$7</f>
        <v>#DIV/0!</v>
      </c>
      <c r="C2023" t="e">
        <f>Weighting!$F$7</f>
        <v>#NUM!</v>
      </c>
      <c r="D2023" t="e">
        <f>IF(C2023=1,'Data Transformation'!$G$3+0.5*'Data Transformation'!$W$25,IF(C2024=1,D2024-'Data Transformation'!$W$25,FALSE))</f>
        <v>#NUM!</v>
      </c>
      <c r="E2023">
        <f t="array" ref="E2023">IF(ISLOGICAL(D2023),"",FREQUENCY(IF('Data Transformation'!$B$425:$B$8425='Bin Analysis'!$B2019,'Data Transformation'!$G$425:$G$8425),D2023))</f>
        <v>2001</v>
      </c>
      <c r="F2023">
        <f t="shared" ref="F2023:F2041" si="252">IF(ISLOGICAL(D2023),"",E2023-E2022)</f>
        <v>0</v>
      </c>
      <c r="G2023">
        <f>Weighting!$H$7</f>
        <v>0</v>
      </c>
      <c r="H2023">
        <f t="array" ref="H2023">FREQUENCY(IF('Data Transformation'!$B$4:$B$8425=B2019,'Data Transformation'!$G$4:$G$8425),'Bin Analysis'!$B2023)</f>
        <v>2073</v>
      </c>
      <c r="I2023">
        <f t="shared" ref="I2023:I2041" si="253">H2023-H2022</f>
        <v>0</v>
      </c>
      <c r="J2023">
        <f>IF(I2023=0,0,1)</f>
        <v>0</v>
      </c>
      <c r="K2023">
        <f>J2023*Weighting!$W$7</f>
        <v>0</v>
      </c>
      <c r="M2023" s="14"/>
    </row>
    <row r="2024" spans="1:25" x14ac:dyDescent="0.25">
      <c r="A2024" s="32" t="str">
        <f>IF(Weighting!$P$8&gt;0,B2024,"")</f>
        <v/>
      </c>
      <c r="B2024" t="e">
        <f>Weighting!$C$8</f>
        <v>#DIV/0!</v>
      </c>
      <c r="C2024" t="e">
        <f>Weighting!$F$8</f>
        <v>#NUM!</v>
      </c>
      <c r="D2024" t="e">
        <f>IF(C2024=1,'Data Transformation'!$G$3+0.5*'Data Transformation'!$W$25,IF(C2025=1,D2025-'Data Transformation'!$W$25,FALSE))</f>
        <v>#NUM!</v>
      </c>
      <c r="E2024">
        <f t="array" ref="E2024">IF(ISLOGICAL(D2024),"",FREQUENCY(IF('Data Transformation'!$B$425:$B$8425='Bin Analysis'!$B2019,'Data Transformation'!$G$425:$G$8425),D2024))</f>
        <v>2001</v>
      </c>
      <c r="F2024">
        <f t="shared" si="252"/>
        <v>0</v>
      </c>
      <c r="G2024">
        <f>Weighting!$H$8</f>
        <v>0</v>
      </c>
      <c r="H2024">
        <f t="array" ref="H2024">FREQUENCY(IF('Data Transformation'!$B$4:$B$8425=B2019,'Data Transformation'!$G$4:$G$8425),'Bin Analysis'!$B2024)</f>
        <v>2073</v>
      </c>
      <c r="I2024">
        <f t="shared" si="253"/>
        <v>0</v>
      </c>
      <c r="J2024">
        <f t="shared" ref="J2024:J2041" si="254">IF(I2024=0,0,1)</f>
        <v>0</v>
      </c>
      <c r="K2024">
        <f>J2024*Weighting!$W$8</f>
        <v>0</v>
      </c>
      <c r="M2024" s="14"/>
    </row>
    <row r="2025" spans="1:25" x14ac:dyDescent="0.25">
      <c r="A2025" s="32" t="str">
        <f>IF(Weighting!$P$9&gt;0,B2025,"")</f>
        <v/>
      </c>
      <c r="B2025" s="50" t="e">
        <f>Weighting!$C$9</f>
        <v>#DIV/0!</v>
      </c>
      <c r="C2025" t="e">
        <f>Weighting!$F$9</f>
        <v>#NUM!</v>
      </c>
      <c r="D2025" t="e">
        <f>IF(C2025=1,'Data Transformation'!$G$3+0.5*'Data Transformation'!$W$25,IF(C2026=1,D2026-'Data Transformation'!$W$25,FALSE))</f>
        <v>#NUM!</v>
      </c>
      <c r="E2025">
        <f t="array" ref="E2025">IF(ISLOGICAL(D2025),"",FREQUENCY(IF('Data Transformation'!$B$425:$B$8425='Bin Analysis'!$B2019,'Data Transformation'!$G$425:$G$8425),D2025))</f>
        <v>2001</v>
      </c>
      <c r="F2025">
        <f t="shared" si="252"/>
        <v>0</v>
      </c>
      <c r="G2025">
        <f>Weighting!$H$9</f>
        <v>0</v>
      </c>
      <c r="H2025">
        <f t="array" ref="H2025">FREQUENCY(IF('Data Transformation'!$B$4:$B$8425=B2019,'Data Transformation'!$G$4:$G$8425),'Bin Analysis'!$B2025)</f>
        <v>2073</v>
      </c>
      <c r="I2025">
        <f t="shared" si="253"/>
        <v>0</v>
      </c>
      <c r="J2025">
        <f t="shared" si="254"/>
        <v>0</v>
      </c>
      <c r="K2025">
        <f>J2025*Weighting!$W$9</f>
        <v>0</v>
      </c>
      <c r="M2025" s="14"/>
    </row>
    <row r="2026" spans="1:25" x14ac:dyDescent="0.25">
      <c r="A2026" s="32" t="str">
        <f>IF(Weighting!$P$10&gt;0,B2026,"")</f>
        <v/>
      </c>
      <c r="B2026" t="e">
        <f>Weighting!$C$10</f>
        <v>#DIV/0!</v>
      </c>
      <c r="C2026" t="e">
        <f>Weighting!$F$10</f>
        <v>#NUM!</v>
      </c>
      <c r="D2026" t="e">
        <f>IF(C2026=1,'Data Transformation'!$G$3+0.5*'Data Transformation'!$W$25,IF(C2027=1,D2027-'Data Transformation'!$W$25,FALSE))</f>
        <v>#NUM!</v>
      </c>
      <c r="E2026">
        <f t="array" ref="E2026">IF(ISLOGICAL(D2026),"",FREQUENCY(IF('Data Transformation'!$B$425:$B$8425='Bin Analysis'!$B2019,'Data Transformation'!$G$425:$G$8425),D2026))</f>
        <v>2001</v>
      </c>
      <c r="F2026">
        <f t="shared" si="252"/>
        <v>0</v>
      </c>
      <c r="G2026">
        <f>Weighting!$H$10</f>
        <v>0</v>
      </c>
      <c r="H2026">
        <f t="array" ref="H2026">FREQUENCY(IF('Data Transformation'!$B$4:$B$8425=B2019,'Data Transformation'!$G$4:$G$8425),'Bin Analysis'!$B2026)</f>
        <v>2073</v>
      </c>
      <c r="I2026">
        <f t="shared" si="253"/>
        <v>0</v>
      </c>
      <c r="J2026">
        <f t="shared" si="254"/>
        <v>0</v>
      </c>
      <c r="K2026">
        <f>J2026*Weighting!$W$10</f>
        <v>0</v>
      </c>
      <c r="M2026" s="14"/>
    </row>
    <row r="2027" spans="1:25" x14ac:dyDescent="0.25">
      <c r="A2027" s="32" t="str">
        <f>IF(Weighting!$P$11&gt;0,B2027,"")</f>
        <v/>
      </c>
      <c r="B2027" t="e">
        <f>Weighting!$C$11</f>
        <v>#DIV/0!</v>
      </c>
      <c r="C2027" t="e">
        <f>Weighting!$F$11</f>
        <v>#NUM!</v>
      </c>
      <c r="D2027" t="e">
        <f>IF(C2027=1,'Data Transformation'!$G$3+0.5*'Data Transformation'!$W$25,IF(C2028=1,D2028-'Data Transformation'!$W$25,FALSE))</f>
        <v>#NUM!</v>
      </c>
      <c r="E2027">
        <f t="array" ref="E2027">IF(ISLOGICAL(D2027),"",FREQUENCY(IF('Data Transformation'!$B$425:$B$8425='Bin Analysis'!$B2019,'Data Transformation'!$G$425:$G$8425),D2027))</f>
        <v>2001</v>
      </c>
      <c r="F2027">
        <f t="shared" si="252"/>
        <v>0</v>
      </c>
      <c r="G2027">
        <f>Weighting!$H$11</f>
        <v>0</v>
      </c>
      <c r="H2027">
        <f t="array" ref="H2027">FREQUENCY(IF('Data Transformation'!$B$4:$B$8425=B2019,'Data Transformation'!$G$4:$G$8425),'Bin Analysis'!$B2027)</f>
        <v>2073</v>
      </c>
      <c r="I2027">
        <f t="shared" si="253"/>
        <v>0</v>
      </c>
      <c r="J2027">
        <f t="shared" si="254"/>
        <v>0</v>
      </c>
      <c r="K2027">
        <f>J2027*Weighting!$W$11</f>
        <v>0</v>
      </c>
      <c r="M2027" s="14"/>
    </row>
    <row r="2028" spans="1:25" x14ac:dyDescent="0.25">
      <c r="A2028" s="32" t="str">
        <f>IF(Weighting!$P$12&gt;0,B2028,"")</f>
        <v/>
      </c>
      <c r="B2028" t="e">
        <f>Weighting!$C$12</f>
        <v>#DIV/0!</v>
      </c>
      <c r="C2028" t="e">
        <f>Weighting!$F$12</f>
        <v>#NUM!</v>
      </c>
      <c r="D2028" t="e">
        <f>IF(C2028=1,'Data Transformation'!$G$3+0.5*'Data Transformation'!$W$25,IF(C2029=1,D2029-'Data Transformation'!$W$25,FALSE))</f>
        <v>#NUM!</v>
      </c>
      <c r="E2028">
        <f t="array" ref="E2028">IF(ISLOGICAL(D2028),"",FREQUENCY(IF('Data Transformation'!$B$425:$B$8425='Bin Analysis'!$B2019,'Data Transformation'!$G$425:$G$8425),D2028))</f>
        <v>2001</v>
      </c>
      <c r="F2028">
        <f t="shared" si="252"/>
        <v>0</v>
      </c>
      <c r="G2028">
        <f>Weighting!$H$12</f>
        <v>0</v>
      </c>
      <c r="H2028">
        <f t="array" ref="H2028">FREQUENCY(IF('Data Transformation'!$B$4:$B$8425=B2019,'Data Transformation'!$G$4:$G$8425),'Bin Analysis'!$B2028)</f>
        <v>2073</v>
      </c>
      <c r="I2028">
        <f t="shared" si="253"/>
        <v>0</v>
      </c>
      <c r="J2028">
        <f t="shared" si="254"/>
        <v>0</v>
      </c>
      <c r="K2028">
        <f>J2028*Weighting!$W$12</f>
        <v>0</v>
      </c>
      <c r="M2028" s="14"/>
    </row>
    <row r="2029" spans="1:25" x14ac:dyDescent="0.25">
      <c r="A2029" s="32" t="str">
        <f>IF(Weighting!$P$13&gt;0,B2029,"")</f>
        <v/>
      </c>
      <c r="B2029" t="e">
        <f>Weighting!$C$13</f>
        <v>#DIV/0!</v>
      </c>
      <c r="C2029" t="e">
        <f>Weighting!$F$13</f>
        <v>#NUM!</v>
      </c>
      <c r="D2029" t="e">
        <f>IF(C2029=1,'Data Transformation'!$G$3+0.5*'Data Transformation'!$W$25,IF(C2030=1,D2030-'Data Transformation'!$W$25,FALSE))</f>
        <v>#NUM!</v>
      </c>
      <c r="E2029">
        <f t="array" ref="E2029">IF(ISLOGICAL(D2029),"",FREQUENCY(IF('Data Transformation'!$B$425:$B$8425='Bin Analysis'!$B2019,'Data Transformation'!$G$425:$G$8425),D2029))</f>
        <v>2001</v>
      </c>
      <c r="F2029">
        <f t="shared" si="252"/>
        <v>0</v>
      </c>
      <c r="G2029">
        <f>Weighting!$H$13</f>
        <v>0</v>
      </c>
      <c r="H2029">
        <f t="array" ref="H2029">FREQUENCY(IF('Data Transformation'!$B$4:$B$8425=B2019,'Data Transformation'!$G$4:$G$8425),'Bin Analysis'!$B2029)</f>
        <v>2073</v>
      </c>
      <c r="I2029">
        <f t="shared" si="253"/>
        <v>0</v>
      </c>
      <c r="J2029">
        <f t="shared" si="254"/>
        <v>0</v>
      </c>
      <c r="K2029">
        <f>J2029*Weighting!$W$13</f>
        <v>0</v>
      </c>
      <c r="M2029" s="14"/>
    </row>
    <row r="2030" spans="1:25" x14ac:dyDescent="0.25">
      <c r="A2030" s="32" t="str">
        <f>IF(Weighting!$P$14&gt;0,B2030,"")</f>
        <v/>
      </c>
      <c r="B2030" t="e">
        <f>Weighting!$C$14</f>
        <v>#DIV/0!</v>
      </c>
      <c r="C2030" t="e">
        <f>Weighting!$F$14</f>
        <v>#NUM!</v>
      </c>
      <c r="D2030" t="e">
        <f>IF(C2030=1,'Data Transformation'!$G$3+0.5*'Data Transformation'!$W$25,IF(C2031=1,D2031-'Data Transformation'!$W$25,FALSE))</f>
        <v>#NUM!</v>
      </c>
      <c r="E2030">
        <f t="array" ref="E2030">IF(ISLOGICAL(D2030),"",FREQUENCY(IF('Data Transformation'!$B$425:$B$8425='Bin Analysis'!$B2019,'Data Transformation'!$G$425:$G$8425),D2030))</f>
        <v>2001</v>
      </c>
      <c r="F2030">
        <f t="shared" si="252"/>
        <v>0</v>
      </c>
      <c r="G2030">
        <f>Weighting!$H$14</f>
        <v>0</v>
      </c>
      <c r="H2030">
        <f t="array" ref="H2030">FREQUENCY(IF('Data Transformation'!$B$4:$B$8425=B2019,'Data Transformation'!$G$4:$G$8425),'Bin Analysis'!$B2030)</f>
        <v>2073</v>
      </c>
      <c r="I2030">
        <f t="shared" si="253"/>
        <v>0</v>
      </c>
      <c r="J2030">
        <f t="shared" si="254"/>
        <v>0</v>
      </c>
      <c r="K2030">
        <f>J2030*Weighting!$W$14</f>
        <v>0</v>
      </c>
      <c r="M2030" s="14"/>
    </row>
    <row r="2031" spans="1:25" x14ac:dyDescent="0.25">
      <c r="A2031" s="32" t="str">
        <f>IF(Weighting!$P$15&gt;0,B2031,"")</f>
        <v/>
      </c>
      <c r="B2031" t="e">
        <f>Weighting!$C$15</f>
        <v>#DIV/0!</v>
      </c>
      <c r="C2031" t="e">
        <f>Weighting!$F$15</f>
        <v>#NUM!</v>
      </c>
      <c r="D2031" t="e">
        <f>IF(C2031=1,'Data Transformation'!$G$3+0.5*'Data Transformation'!$W$25,IF(C2032=1,D2032-'Data Transformation'!$W$25,FALSE))</f>
        <v>#NUM!</v>
      </c>
      <c r="E2031">
        <f t="array" ref="E2031">IF(ISLOGICAL(D2031),"",FREQUENCY(IF('Data Transformation'!$B$425:$B$8425='Bin Analysis'!$B2019,'Data Transformation'!$G$425:$G$8425),D2031))</f>
        <v>2001</v>
      </c>
      <c r="F2031">
        <f t="shared" si="252"/>
        <v>0</v>
      </c>
      <c r="G2031">
        <f>Weighting!$H$15</f>
        <v>0</v>
      </c>
      <c r="H2031">
        <f t="array" ref="H2031">FREQUENCY(IF('Data Transformation'!$B$4:$B$8425=B2019,'Data Transformation'!$G$4:$G$8425),'Bin Analysis'!$B2031)</f>
        <v>2073</v>
      </c>
      <c r="I2031">
        <f t="shared" si="253"/>
        <v>0</v>
      </c>
      <c r="J2031">
        <f t="shared" si="254"/>
        <v>0</v>
      </c>
      <c r="K2031">
        <f>J2031*Weighting!$W$15</f>
        <v>0</v>
      </c>
      <c r="M2031" s="14"/>
    </row>
    <row r="2032" spans="1:25" x14ac:dyDescent="0.25">
      <c r="A2032" s="32" t="str">
        <f>IF(Weighting!$P$16&gt;0,B2032,"")</f>
        <v/>
      </c>
      <c r="B2032" t="e">
        <f>Weighting!$C$16</f>
        <v>#DIV/0!</v>
      </c>
      <c r="C2032" t="e">
        <f>Weighting!$F$16</f>
        <v>#NUM!</v>
      </c>
      <c r="D2032" t="e">
        <f>IF(C2032=1,'Data Transformation'!$G$3+0.5*'Data Transformation'!$W$25,IF(C2033=1,D2033-'Data Transformation'!$W$25,FALSE))</f>
        <v>#NUM!</v>
      </c>
      <c r="E2032">
        <f t="array" ref="E2032">IF(ISLOGICAL(D2032),"",FREQUENCY(IF('Data Transformation'!$B$425:$B$8425='Bin Analysis'!$B2019,'Data Transformation'!$G$425:$G$8425),D2032))</f>
        <v>2001</v>
      </c>
      <c r="F2032">
        <f t="shared" si="252"/>
        <v>0</v>
      </c>
      <c r="G2032">
        <f>Weighting!$H$16</f>
        <v>0</v>
      </c>
      <c r="H2032">
        <f t="array" ref="H2032">FREQUENCY(IF('Data Transformation'!$B$4:$B$8425=B2019,'Data Transformation'!$G$4:$G$8425),'Bin Analysis'!$B2032)</f>
        <v>2073</v>
      </c>
      <c r="I2032">
        <f t="shared" si="253"/>
        <v>0</v>
      </c>
      <c r="J2032">
        <f t="shared" si="254"/>
        <v>0</v>
      </c>
      <c r="K2032">
        <f>J2032*Weighting!$W$16</f>
        <v>0</v>
      </c>
      <c r="M2032" s="14"/>
    </row>
    <row r="2033" spans="1:25" x14ac:dyDescent="0.25">
      <c r="A2033" s="32" t="str">
        <f>IF(Weighting!$P$17&gt;0,B2033,"")</f>
        <v/>
      </c>
      <c r="B2033" t="e">
        <f>Weighting!$C$17</f>
        <v>#DIV/0!</v>
      </c>
      <c r="C2033" t="e">
        <f>Weighting!$F$17</f>
        <v>#NUM!</v>
      </c>
      <c r="D2033" t="e">
        <f>IF(C2033=1,'Data Transformation'!$G$3+0.5*'Data Transformation'!$W$25,IF(C2034=1,D2034-'Data Transformation'!$W$25,FALSE))</f>
        <v>#NUM!</v>
      </c>
      <c r="E2033">
        <f t="array" ref="E2033">IF(ISLOGICAL(D2033),"",FREQUENCY(IF('Data Transformation'!$B$425:$B$8425='Bin Analysis'!$B2019,'Data Transformation'!$G$425:$G$8425),D2033))</f>
        <v>2001</v>
      </c>
      <c r="F2033">
        <f t="shared" si="252"/>
        <v>0</v>
      </c>
      <c r="G2033">
        <f>Weighting!$H$17</f>
        <v>0</v>
      </c>
      <c r="H2033">
        <f t="array" ref="H2033">FREQUENCY(IF('Data Transformation'!$B$4:$B$8425=B2019,'Data Transformation'!$G$4:$G$8425),'Bin Analysis'!$B2033)</f>
        <v>2073</v>
      </c>
      <c r="I2033">
        <f t="shared" si="253"/>
        <v>0</v>
      </c>
      <c r="J2033">
        <f t="shared" si="254"/>
        <v>0</v>
      </c>
      <c r="K2033">
        <f>J2033*Weighting!$W$17</f>
        <v>0</v>
      </c>
      <c r="M2033" s="14"/>
    </row>
    <row r="2034" spans="1:25" x14ac:dyDescent="0.25">
      <c r="A2034" s="32" t="str">
        <f>IF(Weighting!$P$18&gt;0,B2034,"")</f>
        <v/>
      </c>
      <c r="B2034" t="e">
        <f>Weighting!$C$18</f>
        <v>#DIV/0!</v>
      </c>
      <c r="C2034" t="e">
        <f>Weighting!$F$18</f>
        <v>#NUM!</v>
      </c>
      <c r="D2034" t="e">
        <f>IF(C2034=1,'Data Transformation'!$G$3+0.5*'Data Transformation'!$W$25,IF(C2035=1,D2035-'Data Transformation'!$W$25,FALSE))</f>
        <v>#NUM!</v>
      </c>
      <c r="E2034">
        <f t="array" ref="E2034">IF(ISLOGICAL(D2034),"",FREQUENCY(IF('Data Transformation'!$B$425:$B$8425='Bin Analysis'!$B2019,'Data Transformation'!$G$425:$G$8425),D2034))</f>
        <v>2001</v>
      </c>
      <c r="F2034">
        <f t="shared" si="252"/>
        <v>0</v>
      </c>
      <c r="G2034">
        <f>Weighting!$H$18</f>
        <v>0</v>
      </c>
      <c r="H2034">
        <f t="array" ref="H2034">FREQUENCY(IF('Data Transformation'!$B$4:$B$8425=B2019,'Data Transformation'!$G$4:$G$8425),'Bin Analysis'!$B2034)</f>
        <v>2073</v>
      </c>
      <c r="I2034">
        <f t="shared" si="253"/>
        <v>0</v>
      </c>
      <c r="J2034">
        <f t="shared" si="254"/>
        <v>0</v>
      </c>
      <c r="K2034">
        <f>J2034*Weighting!$W$18</f>
        <v>0</v>
      </c>
      <c r="M2034" s="14"/>
    </row>
    <row r="2035" spans="1:25" x14ac:dyDescent="0.25">
      <c r="A2035" s="32" t="str">
        <f>IF(Weighting!$P$19&gt;0,B2035,"")</f>
        <v/>
      </c>
      <c r="B2035" t="e">
        <f>Weighting!$C$19</f>
        <v>#DIV/0!</v>
      </c>
      <c r="C2035" t="e">
        <f>Weighting!$F$19</f>
        <v>#NUM!</v>
      </c>
      <c r="D2035" t="e">
        <f>IF(C2035=1,'Data Transformation'!$G$3+0.5*'Data Transformation'!$W$25,IF(C2036=1,D2036-'Data Transformation'!$W$25,FALSE))</f>
        <v>#NUM!</v>
      </c>
      <c r="E2035">
        <f t="array" ref="E2035">IF(ISLOGICAL(D2035),"",FREQUENCY(IF('Data Transformation'!$B$425:$B$8425='Bin Analysis'!$B2019,'Data Transformation'!$G$425:$G$8425),D2035))</f>
        <v>2001</v>
      </c>
      <c r="F2035">
        <f t="shared" si="252"/>
        <v>0</v>
      </c>
      <c r="G2035">
        <f>Weighting!$H$19</f>
        <v>0</v>
      </c>
      <c r="H2035">
        <f t="array" ref="H2035">FREQUENCY(IF('Data Transformation'!$B$4:$B$8425=B2019,'Data Transformation'!$G$4:$G$8425),'Bin Analysis'!$B2035)</f>
        <v>2073</v>
      </c>
      <c r="I2035">
        <f t="shared" si="253"/>
        <v>0</v>
      </c>
      <c r="J2035">
        <f t="shared" si="254"/>
        <v>0</v>
      </c>
      <c r="K2035">
        <f>J2035*Weighting!$W$19</f>
        <v>0</v>
      </c>
      <c r="M2035" s="14"/>
    </row>
    <row r="2036" spans="1:25" x14ac:dyDescent="0.25">
      <c r="A2036" s="32" t="str">
        <f>IF(Weighting!$P$20&gt;0,B2036,"")</f>
        <v/>
      </c>
      <c r="B2036" t="e">
        <f>Weighting!$C$20</f>
        <v>#DIV/0!</v>
      </c>
      <c r="C2036" t="e">
        <f>Weighting!$F$20</f>
        <v>#NUM!</v>
      </c>
      <c r="D2036" t="e">
        <f>IF(C2036=1,'Data Transformation'!$G$3+0.5*'Data Transformation'!$W$25,IF(C2037=1,D2037-'Data Transformation'!$W$25,FALSE))</f>
        <v>#NUM!</v>
      </c>
      <c r="E2036">
        <f t="array" ref="E2036">IF(ISLOGICAL(D2036),"",FREQUENCY(IF('Data Transformation'!$B$425:$B$8425='Bin Analysis'!$B2019,'Data Transformation'!$G$425:$G$8425),D2036))</f>
        <v>2001</v>
      </c>
      <c r="F2036">
        <f t="shared" si="252"/>
        <v>0</v>
      </c>
      <c r="G2036">
        <f>Weighting!$H$20</f>
        <v>0</v>
      </c>
      <c r="H2036">
        <f t="array" ref="H2036">FREQUENCY(IF('Data Transformation'!$B$4:$B$8425=B2019,'Data Transformation'!$G$4:$G$8425),'Bin Analysis'!$B2036)</f>
        <v>2073</v>
      </c>
      <c r="I2036">
        <f t="shared" si="253"/>
        <v>0</v>
      </c>
      <c r="J2036">
        <f t="shared" si="254"/>
        <v>0</v>
      </c>
      <c r="K2036">
        <f>J2036*Weighting!$W$20</f>
        <v>0</v>
      </c>
      <c r="M2036" s="14"/>
    </row>
    <row r="2037" spans="1:25" x14ac:dyDescent="0.25">
      <c r="A2037" s="32" t="str">
        <f>IF(Weighting!$P$21&gt;0,B2037,"")</f>
        <v/>
      </c>
      <c r="B2037" t="e">
        <f>Weighting!$C$21</f>
        <v>#DIV/0!</v>
      </c>
      <c r="C2037" t="e">
        <f>Weighting!$F$21</f>
        <v>#NUM!</v>
      </c>
      <c r="D2037" t="e">
        <f>IF(C2037=1,'Data Transformation'!$G$3+0.5*'Data Transformation'!$W$25,IF(C2038=1,D2038-'Data Transformation'!$W$25,FALSE))</f>
        <v>#NUM!</v>
      </c>
      <c r="E2037">
        <f t="array" ref="E2037">IF(ISLOGICAL(D2037),"",FREQUENCY(IF('Data Transformation'!$B$425:$B$8425='Bin Analysis'!$B2019,'Data Transformation'!$G$425:$G$8425),D2037))</f>
        <v>2001</v>
      </c>
      <c r="F2037">
        <f t="shared" si="252"/>
        <v>0</v>
      </c>
      <c r="G2037">
        <f>Weighting!$H$21</f>
        <v>0</v>
      </c>
      <c r="H2037">
        <f t="array" ref="H2037">FREQUENCY(IF('Data Transformation'!$B$4:$B$8425=B2019,'Data Transformation'!$G$4:$G$8425),'Bin Analysis'!$B2037)</f>
        <v>2073</v>
      </c>
      <c r="I2037">
        <f t="shared" si="253"/>
        <v>0</v>
      </c>
      <c r="J2037">
        <f t="shared" si="254"/>
        <v>0</v>
      </c>
      <c r="K2037">
        <f>J2037*Weighting!$W$21</f>
        <v>0</v>
      </c>
      <c r="M2037" s="14"/>
    </row>
    <row r="2038" spans="1:25" x14ac:dyDescent="0.25">
      <c r="A2038" s="32" t="str">
        <f>IF(Weighting!$P$22&gt;0,B2038,"")</f>
        <v/>
      </c>
      <c r="B2038" t="e">
        <f>Weighting!$C$22</f>
        <v>#DIV/0!</v>
      </c>
      <c r="C2038" t="e">
        <f>Weighting!$F$22</f>
        <v>#NUM!</v>
      </c>
      <c r="D2038" t="e">
        <f>IF(C2038=1,'Data Transformation'!$G$3+0.5*'Data Transformation'!$W$25,IF(C2039=1,D2039-'Data Transformation'!$W$25,FALSE))</f>
        <v>#NUM!</v>
      </c>
      <c r="E2038">
        <f t="array" ref="E2038">IF(ISLOGICAL(D2038),"",FREQUENCY(IF('Data Transformation'!$B$425:$B$8425='Bin Analysis'!$B2019,'Data Transformation'!$G$425:$G$8425),D2038))</f>
        <v>2001</v>
      </c>
      <c r="F2038">
        <f t="shared" si="252"/>
        <v>0</v>
      </c>
      <c r="G2038">
        <f>Weighting!$H$22</f>
        <v>0</v>
      </c>
      <c r="H2038">
        <f t="array" ref="H2038">FREQUENCY(IF('Data Transformation'!$B$4:$B$8425=B2019,'Data Transformation'!$G$4:$G$8425),'Bin Analysis'!$B2038)</f>
        <v>2073</v>
      </c>
      <c r="I2038">
        <f t="shared" si="253"/>
        <v>0</v>
      </c>
      <c r="J2038">
        <f t="shared" si="254"/>
        <v>0</v>
      </c>
      <c r="K2038">
        <f>J2038*Weighting!$W$22</f>
        <v>0</v>
      </c>
      <c r="M2038" s="14"/>
    </row>
    <row r="2039" spans="1:25" x14ac:dyDescent="0.25">
      <c r="A2039" s="32" t="str">
        <f>IF(Weighting!$P$23&gt;0,B2039,"")</f>
        <v/>
      </c>
      <c r="B2039" t="e">
        <f>Weighting!$C$23</f>
        <v>#DIV/0!</v>
      </c>
      <c r="C2039" t="e">
        <f>Weighting!$F$23</f>
        <v>#NUM!</v>
      </c>
      <c r="D2039" t="e">
        <f>IF(C2039=1,'Data Transformation'!$G$3+0.5*'Data Transformation'!$W$25,IF(C2040=1,D2040-'Data Transformation'!$W$25,FALSE))</f>
        <v>#NUM!</v>
      </c>
      <c r="E2039">
        <f t="array" ref="E2039">IF(ISLOGICAL(D2039),"",FREQUENCY(IF('Data Transformation'!$B$425:$B$8425='Bin Analysis'!$B2019,'Data Transformation'!$G$425:$G$8425),D2039))</f>
        <v>2001</v>
      </c>
      <c r="F2039">
        <f t="shared" si="252"/>
        <v>0</v>
      </c>
      <c r="G2039">
        <f>Weighting!$H$23</f>
        <v>0</v>
      </c>
      <c r="H2039">
        <f t="array" ref="H2039">FREQUENCY(IF('Data Transformation'!$B$4:$B$8425=B2019,'Data Transformation'!$G$4:$G$8425),'Bin Analysis'!$B2039)</f>
        <v>2073</v>
      </c>
      <c r="I2039">
        <f t="shared" si="253"/>
        <v>0</v>
      </c>
      <c r="J2039">
        <f t="shared" si="254"/>
        <v>0</v>
      </c>
      <c r="K2039">
        <f>J2039*Weighting!$W$23</f>
        <v>0</v>
      </c>
      <c r="M2039" s="14"/>
    </row>
    <row r="2040" spans="1:25" x14ac:dyDescent="0.25">
      <c r="A2040" s="32" t="str">
        <f>IF(Weighting!$P$24&gt;0,B2040,"")</f>
        <v/>
      </c>
      <c r="B2040" t="e">
        <f>Weighting!$C$24</f>
        <v>#DIV/0!</v>
      </c>
      <c r="C2040" t="e">
        <f>Weighting!$F$24</f>
        <v>#NUM!</v>
      </c>
      <c r="D2040" t="e">
        <f>IF(C2040=1,'Data Transformation'!$G$3+0.5*'Data Transformation'!$W$25,IF(C2041=1,D2041-'Data Transformation'!$W$25,FALSE))</f>
        <v>#NUM!</v>
      </c>
      <c r="E2040">
        <f t="array" ref="E2040">IF(ISLOGICAL(D2040),"",FREQUENCY(IF('Data Transformation'!$B$425:$B$8425='Bin Analysis'!$B2019,'Data Transformation'!$G$425:$G$8425),D2040))</f>
        <v>2001</v>
      </c>
      <c r="F2040">
        <f t="shared" si="252"/>
        <v>0</v>
      </c>
      <c r="G2040">
        <f>Weighting!$H$24</f>
        <v>0</v>
      </c>
      <c r="H2040">
        <f t="array" ref="H2040">FREQUENCY(IF('Data Transformation'!$B$4:$B$8425=B2019,'Data Transformation'!$G$4:$G$8425),'Bin Analysis'!$B2040)</f>
        <v>2073</v>
      </c>
      <c r="I2040">
        <f t="shared" si="253"/>
        <v>0</v>
      </c>
      <c r="J2040">
        <f t="shared" si="254"/>
        <v>0</v>
      </c>
      <c r="K2040">
        <f>J2040*Weighting!$W$24</f>
        <v>0</v>
      </c>
      <c r="M2040" s="14"/>
    </row>
    <row r="2041" spans="1:25" x14ac:dyDescent="0.25">
      <c r="A2041" s="32" t="str">
        <f>IF(Weighting!$P$25&gt;0,B2041,"")</f>
        <v/>
      </c>
      <c r="B2041" t="e">
        <f>Weighting!$C$25</f>
        <v>#DIV/0!</v>
      </c>
      <c r="C2041" t="e">
        <f>Weighting!$F$25</f>
        <v>#NUM!</v>
      </c>
      <c r="D2041" t="e">
        <f>IF(C2041=1,'Data Transformation'!$G$3+0.5*'Data Transformation'!$W$25,IF(C2042=1,D2042-'Data Transformation'!$W$25,FALSE))</f>
        <v>#NUM!</v>
      </c>
      <c r="E2041">
        <f t="array" ref="E2041">IF(ISLOGICAL(D2041),"",FREQUENCY(IF('Data Transformation'!$B$425:$B$8425='Bin Analysis'!$B2019,'Data Transformation'!$G$425:$G$8425),D2041))</f>
        <v>2001</v>
      </c>
      <c r="F2041">
        <f t="shared" si="252"/>
        <v>0</v>
      </c>
      <c r="G2041">
        <f>Weighting!$H$25</f>
        <v>0</v>
      </c>
      <c r="H2041">
        <f t="array" ref="H2041">FREQUENCY(IF('Data Transformation'!$B$4:$B$8425=B2019,'Data Transformation'!$G$4:$G$8425),'Bin Analysis'!$B2041)</f>
        <v>2073</v>
      </c>
      <c r="I2041">
        <f t="shared" si="253"/>
        <v>0</v>
      </c>
      <c r="J2041">
        <f t="shared" si="254"/>
        <v>0</v>
      </c>
      <c r="K2041">
        <f>J2041*Weighting!$W$25</f>
        <v>0</v>
      </c>
      <c r="M2041" s="14"/>
    </row>
    <row r="2042" spans="1:25" x14ac:dyDescent="0.25">
      <c r="N2042" s="57"/>
      <c r="O2042"/>
      <c r="P2042"/>
      <c r="Q2042"/>
      <c r="R2042"/>
    </row>
    <row r="2043" spans="1:25" ht="23.25" x14ac:dyDescent="0.35">
      <c r="A2043" s="21" t="s">
        <v>0</v>
      </c>
      <c r="B2043" s="21" t="str">
        <f>IFERROR(VLOOKUP(C2043,'Data Transformation'!$L$6:$M$426,2,FALSE),"")</f>
        <v/>
      </c>
      <c r="C2043" s="21">
        <f>C2019+1</f>
        <v>85</v>
      </c>
      <c r="D2043" s="21"/>
      <c r="E2043" s="21"/>
      <c r="F2043" s="21"/>
      <c r="G2043" s="21"/>
      <c r="H2043" s="22"/>
      <c r="I2043" s="22"/>
      <c r="J2043" s="22"/>
      <c r="K2043" s="21"/>
      <c r="L2043" s="21" t="str">
        <f>B2043</f>
        <v/>
      </c>
      <c r="M2043" s="23" t="e">
        <f>INDEX('Data Transformation'!$O$4:$O$424,MATCH($B2043,'Data Transformation'!$M$4:$M$424,0),MATCH($M$2,'Data Transformation'!$O$3,0))</f>
        <v>#N/A</v>
      </c>
      <c r="N2043" s="27" t="e">
        <f>IF('Input and Summary Results'!$J$16="minimum",'Bin Analysis'!X2044/(M2043-1),'Bin Analysis'!Y2043/('Bin Analysis'!M2043-1))</f>
        <v>#N/A</v>
      </c>
      <c r="O2043" s="27" t="e">
        <f>IF(M2043=FALSE,NA(),(VLOOKUP(1,C2046:K2065,4,FALSE))/(M2043-1))</f>
        <v>#N/A</v>
      </c>
      <c r="P2043" s="27" t="e">
        <f>IF(M2043=FALSE,NA(),SUM(J2046:J2065)/Weighting!$S$5)</f>
        <v>#N/A</v>
      </c>
      <c r="Q2043" s="27" t="e">
        <f>IF(M2043=FALSE,NA(),SUM(K2046:K2065)/Weighting!$S$6)</f>
        <v>#N/A</v>
      </c>
      <c r="R2043" s="27" t="e">
        <f>IF(M2043=FALSE,NA(),(VLOOKUP(1,G2046:K2065,3,FALSE))/(M2043-1))</f>
        <v>#N/A</v>
      </c>
      <c r="S2043" s="22" t="e">
        <f>IF(M2043=FALSE,NA(),IF(SUM(J2046:J2065)=2,"yes","no"))</f>
        <v>#N/A</v>
      </c>
      <c r="X2043" s="2" cm="2">
        <f t="array" ref="X2043:X2044">FREQUENCY(IF('Data Transformation'!$B$425:$B$6424='Bin Analysis'!L2043,'Data Transformation'!$G$425:$G$6424),'Data Transformation'!$U$11)</f>
        <v>0</v>
      </c>
      <c r="Y2043" s="2" cm="2">
        <f t="array" ref="Y2043:Y2044">FREQUENCY(IF('Data Transformation'!$B$425:$B$6424='Bin Analysis'!L2043,'Data Transformation'!$G$425:$G$6424),'Data Transformation'!$U$12)</f>
        <v>0</v>
      </c>
    </row>
    <row r="2044" spans="1:25" x14ac:dyDescent="0.25">
      <c r="A2044" s="14" t="s">
        <v>67</v>
      </c>
      <c r="B2044" t="s">
        <v>47</v>
      </c>
      <c r="C2044" t="s">
        <v>5</v>
      </c>
      <c r="D2044" t="s">
        <v>100</v>
      </c>
      <c r="E2044" t="s">
        <v>101</v>
      </c>
      <c r="F2044" t="s">
        <v>102</v>
      </c>
      <c r="G2044" t="s">
        <v>70</v>
      </c>
      <c r="H2044" t="s">
        <v>31</v>
      </c>
      <c r="I2044" t="s">
        <v>32</v>
      </c>
      <c r="J2044" t="s">
        <v>46</v>
      </c>
      <c r="K2044" s="14" t="s">
        <v>45</v>
      </c>
      <c r="M2044" s="14"/>
      <c r="X2044" s="2">
        <v>0</v>
      </c>
      <c r="Y2044" s="2">
        <v>0</v>
      </c>
    </row>
    <row r="2045" spans="1:25" x14ac:dyDescent="0.25">
      <c r="A2045" s="32"/>
      <c r="D2045" t="e">
        <f>IF(C2045=1,'Data Transformation'!$G$3+0.5*'Data Transformation'!$W$25,IF(C2046=1,D2046-'Data Transformation'!$W$25,FALSE))</f>
        <v>#NUM!</v>
      </c>
      <c r="E2045">
        <f t="array" ref="E2045">IF(ISLOGICAL(D2045),"",FREQUENCY(IF('Data Transformation'!$B$425:$B$8425='Bin Analysis'!$B2043,'Data Transformation'!$G$425:$G$8425),D2045))</f>
        <v>2001</v>
      </c>
      <c r="F2045" t="e">
        <f>IF(ISLOGICAL(D2045),"",E2045-E2044)</f>
        <v>#VALUE!</v>
      </c>
      <c r="M2045" s="14"/>
    </row>
    <row r="2046" spans="1:25" x14ac:dyDescent="0.25">
      <c r="A2046" s="32" t="e">
        <f>IF(Weighting!$P$6&gt;0,B2046,"")</f>
        <v>#NUM!</v>
      </c>
      <c r="B2046" t="e">
        <f>Weighting!$C$6</f>
        <v>#DIV/0!</v>
      </c>
      <c r="C2046" t="e">
        <f>Weighting!$F$6</f>
        <v>#NUM!</v>
      </c>
      <c r="D2046" t="e">
        <f>IF(C2046=1,'Data Transformation'!$G$3+0.5*'Data Transformation'!$W$25,IF(C2047=1,D2047-'Data Transformation'!$W$25,FALSE))</f>
        <v>#NUM!</v>
      </c>
      <c r="E2046">
        <f t="array" ref="E2046">IF(ISLOGICAL(D2046),"",FREQUENCY(IF('Data Transformation'!$B$425:$B$8425='Bin Analysis'!$B2043,'Data Transformation'!$G$425:$G$8425),D2046))</f>
        <v>2001</v>
      </c>
      <c r="F2046">
        <f>IF(ISLOGICAL(D2046),"",E2046-E2045)</f>
        <v>0</v>
      </c>
      <c r="G2046">
        <f>Weighting!$H$6</f>
        <v>1</v>
      </c>
      <c r="H2046">
        <f t="array" ref="H2046">FREQUENCY(IF('Data Transformation'!$B$4:$B$8425=B2043,'Data Transformation'!$G$4:$G$8425),'Bin Analysis'!$B2046)</f>
        <v>2073</v>
      </c>
      <c r="I2046">
        <f>H2046-H2045</f>
        <v>2073</v>
      </c>
      <c r="J2046">
        <f>IF(I2046=0,0,1)</f>
        <v>1</v>
      </c>
      <c r="K2046" t="e">
        <f>J2046*Weighting!$W$6</f>
        <v>#NUM!</v>
      </c>
      <c r="M2046" s="14"/>
    </row>
    <row r="2047" spans="1:25" x14ac:dyDescent="0.25">
      <c r="A2047" s="32" t="str">
        <f>IF(Weighting!$P$7&gt;0,B2047,"")</f>
        <v/>
      </c>
      <c r="B2047" t="e">
        <f>Weighting!$C$7</f>
        <v>#DIV/0!</v>
      </c>
      <c r="C2047" t="e">
        <f>Weighting!$F$7</f>
        <v>#NUM!</v>
      </c>
      <c r="D2047" t="e">
        <f>IF(C2047=1,'Data Transformation'!$G$3+0.5*'Data Transformation'!$W$25,IF(C2048=1,D2048-'Data Transformation'!$W$25,FALSE))</f>
        <v>#NUM!</v>
      </c>
      <c r="E2047">
        <f t="array" ref="E2047">IF(ISLOGICAL(D2047),"",FREQUENCY(IF('Data Transformation'!$B$425:$B$8425='Bin Analysis'!$B2043,'Data Transformation'!$G$425:$G$8425),D2047))</f>
        <v>2001</v>
      </c>
      <c r="F2047">
        <f t="shared" ref="F2047:F2065" si="255">IF(ISLOGICAL(D2047),"",E2047-E2046)</f>
        <v>0</v>
      </c>
      <c r="G2047">
        <f>Weighting!$H$7</f>
        <v>0</v>
      </c>
      <c r="H2047">
        <f t="array" ref="H2047">FREQUENCY(IF('Data Transformation'!$B$4:$B$8425=B2043,'Data Transformation'!$G$4:$G$8425),'Bin Analysis'!$B2047)</f>
        <v>2073</v>
      </c>
      <c r="I2047">
        <f t="shared" ref="I2047:I2065" si="256">H2047-H2046</f>
        <v>0</v>
      </c>
      <c r="J2047">
        <f>IF(I2047=0,0,1)</f>
        <v>0</v>
      </c>
      <c r="K2047">
        <f>J2047*Weighting!$W$7</f>
        <v>0</v>
      </c>
      <c r="M2047" s="14"/>
    </row>
    <row r="2048" spans="1:25" x14ac:dyDescent="0.25">
      <c r="A2048" s="32" t="str">
        <f>IF(Weighting!$P$8&gt;0,B2048,"")</f>
        <v/>
      </c>
      <c r="B2048" t="e">
        <f>Weighting!$C$8</f>
        <v>#DIV/0!</v>
      </c>
      <c r="C2048" t="e">
        <f>Weighting!$F$8</f>
        <v>#NUM!</v>
      </c>
      <c r="D2048" t="e">
        <f>IF(C2048=1,'Data Transformation'!$G$3+0.5*'Data Transformation'!$W$25,IF(C2049=1,D2049-'Data Transformation'!$W$25,FALSE))</f>
        <v>#NUM!</v>
      </c>
      <c r="E2048">
        <f t="array" ref="E2048">IF(ISLOGICAL(D2048),"",FREQUENCY(IF('Data Transformation'!$B$425:$B$8425='Bin Analysis'!$B2043,'Data Transformation'!$G$425:$G$8425),D2048))</f>
        <v>2001</v>
      </c>
      <c r="F2048">
        <f t="shared" si="255"/>
        <v>0</v>
      </c>
      <c r="G2048">
        <f>Weighting!$H$8</f>
        <v>0</v>
      </c>
      <c r="H2048">
        <f t="array" ref="H2048">FREQUENCY(IF('Data Transformation'!$B$4:$B$8425=B2043,'Data Transformation'!$G$4:$G$8425),'Bin Analysis'!$B2048)</f>
        <v>2073</v>
      </c>
      <c r="I2048">
        <f t="shared" si="256"/>
        <v>0</v>
      </c>
      <c r="J2048">
        <f t="shared" ref="J2048:J2065" si="257">IF(I2048=0,0,1)</f>
        <v>0</v>
      </c>
      <c r="K2048">
        <f>J2048*Weighting!$W$8</f>
        <v>0</v>
      </c>
      <c r="M2048" s="14"/>
    </row>
    <row r="2049" spans="1:13" x14ac:dyDescent="0.25">
      <c r="A2049" s="32" t="str">
        <f>IF(Weighting!$P$9&gt;0,B2049,"")</f>
        <v/>
      </c>
      <c r="B2049" s="50" t="e">
        <f>Weighting!$C$9</f>
        <v>#DIV/0!</v>
      </c>
      <c r="C2049" t="e">
        <f>Weighting!$F$9</f>
        <v>#NUM!</v>
      </c>
      <c r="D2049" t="e">
        <f>IF(C2049=1,'Data Transformation'!$G$3+0.5*'Data Transformation'!$W$25,IF(C2050=1,D2050-'Data Transformation'!$W$25,FALSE))</f>
        <v>#NUM!</v>
      </c>
      <c r="E2049">
        <f t="array" ref="E2049">IF(ISLOGICAL(D2049),"",FREQUENCY(IF('Data Transformation'!$B$425:$B$8425='Bin Analysis'!$B2043,'Data Transformation'!$G$425:$G$8425),D2049))</f>
        <v>2001</v>
      </c>
      <c r="F2049">
        <f t="shared" si="255"/>
        <v>0</v>
      </c>
      <c r="G2049">
        <f>Weighting!$H$9</f>
        <v>0</v>
      </c>
      <c r="H2049">
        <f t="array" ref="H2049">FREQUENCY(IF('Data Transformation'!$B$4:$B$8425=B2043,'Data Transformation'!$G$4:$G$8425),'Bin Analysis'!$B2049)</f>
        <v>2073</v>
      </c>
      <c r="I2049">
        <f t="shared" si="256"/>
        <v>0</v>
      </c>
      <c r="J2049">
        <f t="shared" si="257"/>
        <v>0</v>
      </c>
      <c r="K2049">
        <f>J2049*Weighting!$W$9</f>
        <v>0</v>
      </c>
      <c r="M2049" s="14"/>
    </row>
    <row r="2050" spans="1:13" x14ac:dyDescent="0.25">
      <c r="A2050" s="32" t="str">
        <f>IF(Weighting!$P$10&gt;0,B2050,"")</f>
        <v/>
      </c>
      <c r="B2050" t="e">
        <f>Weighting!$C$10</f>
        <v>#DIV/0!</v>
      </c>
      <c r="C2050" t="e">
        <f>Weighting!$F$10</f>
        <v>#NUM!</v>
      </c>
      <c r="D2050" t="e">
        <f>IF(C2050=1,'Data Transformation'!$G$3+0.5*'Data Transformation'!$W$25,IF(C2051=1,D2051-'Data Transformation'!$W$25,FALSE))</f>
        <v>#NUM!</v>
      </c>
      <c r="E2050">
        <f t="array" ref="E2050">IF(ISLOGICAL(D2050),"",FREQUENCY(IF('Data Transformation'!$B$425:$B$8425='Bin Analysis'!$B2043,'Data Transformation'!$G$425:$G$8425),D2050))</f>
        <v>2001</v>
      </c>
      <c r="F2050">
        <f t="shared" si="255"/>
        <v>0</v>
      </c>
      <c r="G2050">
        <f>Weighting!$H$10</f>
        <v>0</v>
      </c>
      <c r="H2050">
        <f t="array" ref="H2050">FREQUENCY(IF('Data Transformation'!$B$4:$B$8425=B2043,'Data Transformation'!$G$4:$G$8425),'Bin Analysis'!$B2050)</f>
        <v>2073</v>
      </c>
      <c r="I2050">
        <f t="shared" si="256"/>
        <v>0</v>
      </c>
      <c r="J2050">
        <f t="shared" si="257"/>
        <v>0</v>
      </c>
      <c r="K2050">
        <f>J2050*Weighting!$W$10</f>
        <v>0</v>
      </c>
      <c r="M2050" s="14"/>
    </row>
    <row r="2051" spans="1:13" x14ac:dyDescent="0.25">
      <c r="A2051" s="32" t="str">
        <f>IF(Weighting!$P$11&gt;0,B2051,"")</f>
        <v/>
      </c>
      <c r="B2051" t="e">
        <f>Weighting!$C$11</f>
        <v>#DIV/0!</v>
      </c>
      <c r="C2051" t="e">
        <f>Weighting!$F$11</f>
        <v>#NUM!</v>
      </c>
      <c r="D2051" t="e">
        <f>IF(C2051=1,'Data Transformation'!$G$3+0.5*'Data Transformation'!$W$25,IF(C2052=1,D2052-'Data Transformation'!$W$25,FALSE))</f>
        <v>#NUM!</v>
      </c>
      <c r="E2051">
        <f t="array" ref="E2051">IF(ISLOGICAL(D2051),"",FREQUENCY(IF('Data Transformation'!$B$425:$B$8425='Bin Analysis'!$B2043,'Data Transformation'!$G$425:$G$8425),D2051))</f>
        <v>2001</v>
      </c>
      <c r="F2051">
        <f t="shared" si="255"/>
        <v>0</v>
      </c>
      <c r="G2051">
        <f>Weighting!$H$11</f>
        <v>0</v>
      </c>
      <c r="H2051">
        <f t="array" ref="H2051">FREQUENCY(IF('Data Transformation'!$B$4:$B$8425=B2043,'Data Transformation'!$G$4:$G$8425),'Bin Analysis'!$B2051)</f>
        <v>2073</v>
      </c>
      <c r="I2051">
        <f t="shared" si="256"/>
        <v>0</v>
      </c>
      <c r="J2051">
        <f t="shared" si="257"/>
        <v>0</v>
      </c>
      <c r="K2051">
        <f>J2051*Weighting!$W$11</f>
        <v>0</v>
      </c>
      <c r="M2051" s="14"/>
    </row>
    <row r="2052" spans="1:13" x14ac:dyDescent="0.25">
      <c r="A2052" s="32" t="str">
        <f>IF(Weighting!$P$12&gt;0,B2052,"")</f>
        <v/>
      </c>
      <c r="B2052" t="e">
        <f>Weighting!$C$12</f>
        <v>#DIV/0!</v>
      </c>
      <c r="C2052" t="e">
        <f>Weighting!$F$12</f>
        <v>#NUM!</v>
      </c>
      <c r="D2052" t="e">
        <f>IF(C2052=1,'Data Transformation'!$G$3+0.5*'Data Transformation'!$W$25,IF(C2053=1,D2053-'Data Transformation'!$W$25,FALSE))</f>
        <v>#NUM!</v>
      </c>
      <c r="E2052">
        <f t="array" ref="E2052">IF(ISLOGICAL(D2052),"",FREQUENCY(IF('Data Transformation'!$B$425:$B$8425='Bin Analysis'!$B2043,'Data Transformation'!$G$425:$G$8425),D2052))</f>
        <v>2001</v>
      </c>
      <c r="F2052">
        <f t="shared" si="255"/>
        <v>0</v>
      </c>
      <c r="G2052">
        <f>Weighting!$H$12</f>
        <v>0</v>
      </c>
      <c r="H2052">
        <f t="array" ref="H2052">FREQUENCY(IF('Data Transformation'!$B$4:$B$8425=B2043,'Data Transformation'!$G$4:$G$8425),'Bin Analysis'!$B2052)</f>
        <v>2073</v>
      </c>
      <c r="I2052">
        <f t="shared" si="256"/>
        <v>0</v>
      </c>
      <c r="J2052">
        <f t="shared" si="257"/>
        <v>0</v>
      </c>
      <c r="K2052">
        <f>J2052*Weighting!$W$12</f>
        <v>0</v>
      </c>
      <c r="M2052" s="14"/>
    </row>
    <row r="2053" spans="1:13" x14ac:dyDescent="0.25">
      <c r="A2053" s="32" t="str">
        <f>IF(Weighting!$P$13&gt;0,B2053,"")</f>
        <v/>
      </c>
      <c r="B2053" t="e">
        <f>Weighting!$C$13</f>
        <v>#DIV/0!</v>
      </c>
      <c r="C2053" t="e">
        <f>Weighting!$F$13</f>
        <v>#NUM!</v>
      </c>
      <c r="D2053" t="e">
        <f>IF(C2053=1,'Data Transformation'!$G$3+0.5*'Data Transformation'!$W$25,IF(C2054=1,D2054-'Data Transformation'!$W$25,FALSE))</f>
        <v>#NUM!</v>
      </c>
      <c r="E2053">
        <f t="array" ref="E2053">IF(ISLOGICAL(D2053),"",FREQUENCY(IF('Data Transformation'!$B$425:$B$8425='Bin Analysis'!$B2043,'Data Transformation'!$G$425:$G$8425),D2053))</f>
        <v>2001</v>
      </c>
      <c r="F2053">
        <f t="shared" si="255"/>
        <v>0</v>
      </c>
      <c r="G2053">
        <f>Weighting!$H$13</f>
        <v>0</v>
      </c>
      <c r="H2053">
        <f t="array" ref="H2053">FREQUENCY(IF('Data Transformation'!$B$4:$B$8425=B2043,'Data Transformation'!$G$4:$G$8425),'Bin Analysis'!$B2053)</f>
        <v>2073</v>
      </c>
      <c r="I2053">
        <f t="shared" si="256"/>
        <v>0</v>
      </c>
      <c r="J2053">
        <f t="shared" si="257"/>
        <v>0</v>
      </c>
      <c r="K2053">
        <f>J2053*Weighting!$W$13</f>
        <v>0</v>
      </c>
      <c r="M2053" s="14"/>
    </row>
    <row r="2054" spans="1:13" x14ac:dyDescent="0.25">
      <c r="A2054" s="32" t="str">
        <f>IF(Weighting!$P$14&gt;0,B2054,"")</f>
        <v/>
      </c>
      <c r="B2054" t="e">
        <f>Weighting!$C$14</f>
        <v>#DIV/0!</v>
      </c>
      <c r="C2054" t="e">
        <f>Weighting!$F$14</f>
        <v>#NUM!</v>
      </c>
      <c r="D2054" t="e">
        <f>IF(C2054=1,'Data Transformation'!$G$3+0.5*'Data Transformation'!$W$25,IF(C2055=1,D2055-'Data Transformation'!$W$25,FALSE))</f>
        <v>#NUM!</v>
      </c>
      <c r="E2054">
        <f t="array" ref="E2054">IF(ISLOGICAL(D2054),"",FREQUENCY(IF('Data Transformation'!$B$425:$B$8425='Bin Analysis'!$B2043,'Data Transformation'!$G$425:$G$8425),D2054))</f>
        <v>2001</v>
      </c>
      <c r="F2054">
        <f t="shared" si="255"/>
        <v>0</v>
      </c>
      <c r="G2054">
        <f>Weighting!$H$14</f>
        <v>0</v>
      </c>
      <c r="H2054">
        <f t="array" ref="H2054">FREQUENCY(IF('Data Transformation'!$B$4:$B$8425=B2043,'Data Transformation'!$G$4:$G$8425),'Bin Analysis'!$B2054)</f>
        <v>2073</v>
      </c>
      <c r="I2054">
        <f t="shared" si="256"/>
        <v>0</v>
      </c>
      <c r="J2054">
        <f t="shared" si="257"/>
        <v>0</v>
      </c>
      <c r="K2054">
        <f>J2054*Weighting!$W$14</f>
        <v>0</v>
      </c>
      <c r="M2054" s="14"/>
    </row>
    <row r="2055" spans="1:13" x14ac:dyDescent="0.25">
      <c r="A2055" s="32" t="str">
        <f>IF(Weighting!$P$15&gt;0,B2055,"")</f>
        <v/>
      </c>
      <c r="B2055" t="e">
        <f>Weighting!$C$15</f>
        <v>#DIV/0!</v>
      </c>
      <c r="C2055" t="e">
        <f>Weighting!$F$15</f>
        <v>#NUM!</v>
      </c>
      <c r="D2055" t="e">
        <f>IF(C2055=1,'Data Transformation'!$G$3+0.5*'Data Transformation'!$W$25,IF(C2056=1,D2056-'Data Transformation'!$W$25,FALSE))</f>
        <v>#NUM!</v>
      </c>
      <c r="E2055">
        <f t="array" ref="E2055">IF(ISLOGICAL(D2055),"",FREQUENCY(IF('Data Transformation'!$B$425:$B$8425='Bin Analysis'!$B2043,'Data Transformation'!$G$425:$G$8425),D2055))</f>
        <v>2001</v>
      </c>
      <c r="F2055">
        <f t="shared" si="255"/>
        <v>0</v>
      </c>
      <c r="G2055">
        <f>Weighting!$H$15</f>
        <v>0</v>
      </c>
      <c r="H2055">
        <f t="array" ref="H2055">FREQUENCY(IF('Data Transformation'!$B$4:$B$8425=B2043,'Data Transformation'!$G$4:$G$8425),'Bin Analysis'!$B2055)</f>
        <v>2073</v>
      </c>
      <c r="I2055">
        <f t="shared" si="256"/>
        <v>0</v>
      </c>
      <c r="J2055">
        <f t="shared" si="257"/>
        <v>0</v>
      </c>
      <c r="K2055">
        <f>J2055*Weighting!$W$15</f>
        <v>0</v>
      </c>
      <c r="M2055" s="14"/>
    </row>
    <row r="2056" spans="1:13" x14ac:dyDescent="0.25">
      <c r="A2056" s="32" t="str">
        <f>IF(Weighting!$P$16&gt;0,B2056,"")</f>
        <v/>
      </c>
      <c r="B2056" t="e">
        <f>Weighting!$C$16</f>
        <v>#DIV/0!</v>
      </c>
      <c r="C2056" t="e">
        <f>Weighting!$F$16</f>
        <v>#NUM!</v>
      </c>
      <c r="D2056" t="e">
        <f>IF(C2056=1,'Data Transformation'!$G$3+0.5*'Data Transformation'!$W$25,IF(C2057=1,D2057-'Data Transformation'!$W$25,FALSE))</f>
        <v>#NUM!</v>
      </c>
      <c r="E2056">
        <f t="array" ref="E2056">IF(ISLOGICAL(D2056),"",FREQUENCY(IF('Data Transformation'!$B$425:$B$8425='Bin Analysis'!$B2043,'Data Transformation'!$G$425:$G$8425),D2056))</f>
        <v>2001</v>
      </c>
      <c r="F2056">
        <f t="shared" si="255"/>
        <v>0</v>
      </c>
      <c r="G2056">
        <f>Weighting!$H$16</f>
        <v>0</v>
      </c>
      <c r="H2056">
        <f t="array" ref="H2056">FREQUENCY(IF('Data Transformation'!$B$4:$B$8425=B2043,'Data Transformation'!$G$4:$G$8425),'Bin Analysis'!$B2056)</f>
        <v>2073</v>
      </c>
      <c r="I2056">
        <f t="shared" si="256"/>
        <v>0</v>
      </c>
      <c r="J2056">
        <f t="shared" si="257"/>
        <v>0</v>
      </c>
      <c r="K2056">
        <f>J2056*Weighting!$W$16</f>
        <v>0</v>
      </c>
      <c r="M2056" s="14"/>
    </row>
    <row r="2057" spans="1:13" x14ac:dyDescent="0.25">
      <c r="A2057" s="32" t="str">
        <f>IF(Weighting!$P$17&gt;0,B2057,"")</f>
        <v/>
      </c>
      <c r="B2057" t="e">
        <f>Weighting!$C$17</f>
        <v>#DIV/0!</v>
      </c>
      <c r="C2057" t="e">
        <f>Weighting!$F$17</f>
        <v>#NUM!</v>
      </c>
      <c r="D2057" t="e">
        <f>IF(C2057=1,'Data Transformation'!$G$3+0.5*'Data Transformation'!$W$25,IF(C2058=1,D2058-'Data Transformation'!$W$25,FALSE))</f>
        <v>#NUM!</v>
      </c>
      <c r="E2057">
        <f t="array" ref="E2057">IF(ISLOGICAL(D2057),"",FREQUENCY(IF('Data Transformation'!$B$425:$B$8425='Bin Analysis'!$B2043,'Data Transformation'!$G$425:$G$8425),D2057))</f>
        <v>2001</v>
      </c>
      <c r="F2057">
        <f t="shared" si="255"/>
        <v>0</v>
      </c>
      <c r="G2057">
        <f>Weighting!$H$17</f>
        <v>0</v>
      </c>
      <c r="H2057">
        <f t="array" ref="H2057">FREQUENCY(IF('Data Transformation'!$B$4:$B$8425=B2043,'Data Transformation'!$G$4:$G$8425),'Bin Analysis'!$B2057)</f>
        <v>2073</v>
      </c>
      <c r="I2057">
        <f t="shared" si="256"/>
        <v>0</v>
      </c>
      <c r="J2057">
        <f t="shared" si="257"/>
        <v>0</v>
      </c>
      <c r="K2057">
        <f>J2057*Weighting!$W$17</f>
        <v>0</v>
      </c>
      <c r="M2057" s="14"/>
    </row>
    <row r="2058" spans="1:13" x14ac:dyDescent="0.25">
      <c r="A2058" s="32" t="str">
        <f>IF(Weighting!$P$18&gt;0,B2058,"")</f>
        <v/>
      </c>
      <c r="B2058" t="e">
        <f>Weighting!$C$18</f>
        <v>#DIV/0!</v>
      </c>
      <c r="C2058" t="e">
        <f>Weighting!$F$18</f>
        <v>#NUM!</v>
      </c>
      <c r="D2058" t="e">
        <f>IF(C2058=1,'Data Transformation'!$G$3+0.5*'Data Transformation'!$W$25,IF(C2059=1,D2059-'Data Transformation'!$W$25,FALSE))</f>
        <v>#NUM!</v>
      </c>
      <c r="E2058">
        <f t="array" ref="E2058">IF(ISLOGICAL(D2058),"",FREQUENCY(IF('Data Transformation'!$B$425:$B$8425='Bin Analysis'!$B2043,'Data Transformation'!$G$425:$G$8425),D2058))</f>
        <v>2001</v>
      </c>
      <c r="F2058">
        <f t="shared" si="255"/>
        <v>0</v>
      </c>
      <c r="G2058">
        <f>Weighting!$H$18</f>
        <v>0</v>
      </c>
      <c r="H2058">
        <f t="array" ref="H2058">FREQUENCY(IF('Data Transformation'!$B$4:$B$8425=B2043,'Data Transformation'!$G$4:$G$8425),'Bin Analysis'!$B2058)</f>
        <v>2073</v>
      </c>
      <c r="I2058">
        <f t="shared" si="256"/>
        <v>0</v>
      </c>
      <c r="J2058">
        <f t="shared" si="257"/>
        <v>0</v>
      </c>
      <c r="K2058">
        <f>J2058*Weighting!$W$18</f>
        <v>0</v>
      </c>
      <c r="M2058" s="14"/>
    </row>
    <row r="2059" spans="1:13" x14ac:dyDescent="0.25">
      <c r="A2059" s="32" t="str">
        <f>IF(Weighting!$P$19&gt;0,B2059,"")</f>
        <v/>
      </c>
      <c r="B2059" t="e">
        <f>Weighting!$C$19</f>
        <v>#DIV/0!</v>
      </c>
      <c r="C2059" t="e">
        <f>Weighting!$F$19</f>
        <v>#NUM!</v>
      </c>
      <c r="D2059" t="e">
        <f>IF(C2059=1,'Data Transformation'!$G$3+0.5*'Data Transformation'!$W$25,IF(C2060=1,D2060-'Data Transformation'!$W$25,FALSE))</f>
        <v>#NUM!</v>
      </c>
      <c r="E2059">
        <f t="array" ref="E2059">IF(ISLOGICAL(D2059),"",FREQUENCY(IF('Data Transformation'!$B$425:$B$8425='Bin Analysis'!$B2043,'Data Transformation'!$G$425:$G$8425),D2059))</f>
        <v>2001</v>
      </c>
      <c r="F2059">
        <f t="shared" si="255"/>
        <v>0</v>
      </c>
      <c r="G2059">
        <f>Weighting!$H$19</f>
        <v>0</v>
      </c>
      <c r="H2059">
        <f t="array" ref="H2059">FREQUENCY(IF('Data Transformation'!$B$4:$B$8425=B2043,'Data Transformation'!$G$4:$G$8425),'Bin Analysis'!$B2059)</f>
        <v>2073</v>
      </c>
      <c r="I2059">
        <f t="shared" si="256"/>
        <v>0</v>
      </c>
      <c r="J2059">
        <f t="shared" si="257"/>
        <v>0</v>
      </c>
      <c r="K2059">
        <f>J2059*Weighting!$W$19</f>
        <v>0</v>
      </c>
      <c r="M2059" s="14"/>
    </row>
    <row r="2060" spans="1:13" x14ac:dyDescent="0.25">
      <c r="A2060" s="32" t="str">
        <f>IF(Weighting!$P$20&gt;0,B2060,"")</f>
        <v/>
      </c>
      <c r="B2060" t="e">
        <f>Weighting!$C$20</f>
        <v>#DIV/0!</v>
      </c>
      <c r="C2060" t="e">
        <f>Weighting!$F$20</f>
        <v>#NUM!</v>
      </c>
      <c r="D2060" t="e">
        <f>IF(C2060=1,'Data Transformation'!$G$3+0.5*'Data Transformation'!$W$25,IF(C2061=1,D2061-'Data Transformation'!$W$25,FALSE))</f>
        <v>#NUM!</v>
      </c>
      <c r="E2060">
        <f t="array" ref="E2060">IF(ISLOGICAL(D2060),"",FREQUENCY(IF('Data Transformation'!$B$425:$B$8425='Bin Analysis'!$B2043,'Data Transformation'!$G$425:$G$8425),D2060))</f>
        <v>2001</v>
      </c>
      <c r="F2060">
        <f t="shared" si="255"/>
        <v>0</v>
      </c>
      <c r="G2060">
        <f>Weighting!$H$20</f>
        <v>0</v>
      </c>
      <c r="H2060">
        <f t="array" ref="H2060">FREQUENCY(IF('Data Transformation'!$B$4:$B$8425=B2043,'Data Transformation'!$G$4:$G$8425),'Bin Analysis'!$B2060)</f>
        <v>2073</v>
      </c>
      <c r="I2060">
        <f t="shared" si="256"/>
        <v>0</v>
      </c>
      <c r="J2060">
        <f t="shared" si="257"/>
        <v>0</v>
      </c>
      <c r="K2060">
        <f>J2060*Weighting!$W$20</f>
        <v>0</v>
      </c>
      <c r="M2060" s="14"/>
    </row>
    <row r="2061" spans="1:13" x14ac:dyDescent="0.25">
      <c r="A2061" s="32" t="str">
        <f>IF(Weighting!$P$21&gt;0,B2061,"")</f>
        <v/>
      </c>
      <c r="B2061" t="e">
        <f>Weighting!$C$21</f>
        <v>#DIV/0!</v>
      </c>
      <c r="C2061" t="e">
        <f>Weighting!$F$21</f>
        <v>#NUM!</v>
      </c>
      <c r="D2061" t="e">
        <f>IF(C2061=1,'Data Transformation'!$G$3+0.5*'Data Transformation'!$W$25,IF(C2062=1,D2062-'Data Transformation'!$W$25,FALSE))</f>
        <v>#NUM!</v>
      </c>
      <c r="E2061">
        <f t="array" ref="E2061">IF(ISLOGICAL(D2061),"",FREQUENCY(IF('Data Transformation'!$B$425:$B$8425='Bin Analysis'!$B2043,'Data Transformation'!$G$425:$G$8425),D2061))</f>
        <v>2001</v>
      </c>
      <c r="F2061">
        <f t="shared" si="255"/>
        <v>0</v>
      </c>
      <c r="G2061">
        <f>Weighting!$H$21</f>
        <v>0</v>
      </c>
      <c r="H2061">
        <f t="array" ref="H2061">FREQUENCY(IF('Data Transformation'!$B$4:$B$8425=B2043,'Data Transformation'!$G$4:$G$8425),'Bin Analysis'!$B2061)</f>
        <v>2073</v>
      </c>
      <c r="I2061">
        <f t="shared" si="256"/>
        <v>0</v>
      </c>
      <c r="J2061">
        <f t="shared" si="257"/>
        <v>0</v>
      </c>
      <c r="K2061">
        <f>J2061*Weighting!$W$21</f>
        <v>0</v>
      </c>
      <c r="M2061" s="14"/>
    </row>
    <row r="2062" spans="1:13" x14ac:dyDescent="0.25">
      <c r="A2062" s="32" t="str">
        <f>IF(Weighting!$P$22&gt;0,B2062,"")</f>
        <v/>
      </c>
      <c r="B2062" t="e">
        <f>Weighting!$C$22</f>
        <v>#DIV/0!</v>
      </c>
      <c r="C2062" t="e">
        <f>Weighting!$F$22</f>
        <v>#NUM!</v>
      </c>
      <c r="D2062" t="e">
        <f>IF(C2062=1,'Data Transformation'!$G$3+0.5*'Data Transformation'!$W$25,IF(C2063=1,D2063-'Data Transformation'!$W$25,FALSE))</f>
        <v>#NUM!</v>
      </c>
      <c r="E2062">
        <f t="array" ref="E2062">IF(ISLOGICAL(D2062),"",FREQUENCY(IF('Data Transformation'!$B$425:$B$8425='Bin Analysis'!$B2043,'Data Transformation'!$G$425:$G$8425),D2062))</f>
        <v>2001</v>
      </c>
      <c r="F2062">
        <f t="shared" si="255"/>
        <v>0</v>
      </c>
      <c r="G2062">
        <f>Weighting!$H$22</f>
        <v>0</v>
      </c>
      <c r="H2062">
        <f t="array" ref="H2062">FREQUENCY(IF('Data Transformation'!$B$4:$B$8425=B2043,'Data Transformation'!$G$4:$G$8425),'Bin Analysis'!$B2062)</f>
        <v>2073</v>
      </c>
      <c r="I2062">
        <f t="shared" si="256"/>
        <v>0</v>
      </c>
      <c r="J2062">
        <f t="shared" si="257"/>
        <v>0</v>
      </c>
      <c r="K2062">
        <f>J2062*Weighting!$W$22</f>
        <v>0</v>
      </c>
      <c r="M2062" s="14"/>
    </row>
    <row r="2063" spans="1:13" x14ac:dyDescent="0.25">
      <c r="A2063" s="32" t="str">
        <f>IF(Weighting!$P$23&gt;0,B2063,"")</f>
        <v/>
      </c>
      <c r="B2063" t="e">
        <f>Weighting!$C$23</f>
        <v>#DIV/0!</v>
      </c>
      <c r="C2063" t="e">
        <f>Weighting!$F$23</f>
        <v>#NUM!</v>
      </c>
      <c r="D2063" t="e">
        <f>IF(C2063=1,'Data Transformation'!$G$3+0.5*'Data Transformation'!$W$25,IF(C2064=1,D2064-'Data Transformation'!$W$25,FALSE))</f>
        <v>#NUM!</v>
      </c>
      <c r="E2063">
        <f t="array" ref="E2063">IF(ISLOGICAL(D2063),"",FREQUENCY(IF('Data Transformation'!$B$425:$B$8425='Bin Analysis'!$B2043,'Data Transformation'!$G$425:$G$8425),D2063))</f>
        <v>2001</v>
      </c>
      <c r="F2063">
        <f t="shared" si="255"/>
        <v>0</v>
      </c>
      <c r="G2063">
        <f>Weighting!$H$23</f>
        <v>0</v>
      </c>
      <c r="H2063">
        <f t="array" ref="H2063">FREQUENCY(IF('Data Transformation'!$B$4:$B$8425=B2043,'Data Transformation'!$G$4:$G$8425),'Bin Analysis'!$B2063)</f>
        <v>2073</v>
      </c>
      <c r="I2063">
        <f t="shared" si="256"/>
        <v>0</v>
      </c>
      <c r="J2063">
        <f t="shared" si="257"/>
        <v>0</v>
      </c>
      <c r="K2063">
        <f>J2063*Weighting!$W$23</f>
        <v>0</v>
      </c>
      <c r="M2063" s="14"/>
    </row>
    <row r="2064" spans="1:13" x14ac:dyDescent="0.25">
      <c r="A2064" s="32" t="str">
        <f>IF(Weighting!$P$24&gt;0,B2064,"")</f>
        <v/>
      </c>
      <c r="B2064" t="e">
        <f>Weighting!$C$24</f>
        <v>#DIV/0!</v>
      </c>
      <c r="C2064" t="e">
        <f>Weighting!$F$24</f>
        <v>#NUM!</v>
      </c>
      <c r="D2064" t="e">
        <f>IF(C2064=1,'Data Transformation'!$G$3+0.5*'Data Transformation'!$W$25,IF(C2065=1,D2065-'Data Transformation'!$W$25,FALSE))</f>
        <v>#NUM!</v>
      </c>
      <c r="E2064">
        <f t="array" ref="E2064">IF(ISLOGICAL(D2064),"",FREQUENCY(IF('Data Transformation'!$B$425:$B$8425='Bin Analysis'!$B2043,'Data Transformation'!$G$425:$G$8425),D2064))</f>
        <v>2001</v>
      </c>
      <c r="F2064">
        <f t="shared" si="255"/>
        <v>0</v>
      </c>
      <c r="G2064">
        <f>Weighting!$H$24</f>
        <v>0</v>
      </c>
      <c r="H2064">
        <f t="array" ref="H2064">FREQUENCY(IF('Data Transformation'!$B$4:$B$8425=B2043,'Data Transformation'!$G$4:$G$8425),'Bin Analysis'!$B2064)</f>
        <v>2073</v>
      </c>
      <c r="I2064">
        <f t="shared" si="256"/>
        <v>0</v>
      </c>
      <c r="J2064">
        <f t="shared" si="257"/>
        <v>0</v>
      </c>
      <c r="K2064">
        <f>J2064*Weighting!$W$24</f>
        <v>0</v>
      </c>
      <c r="M2064" s="14"/>
    </row>
    <row r="2065" spans="1:25" x14ac:dyDescent="0.25">
      <c r="A2065" s="32" t="str">
        <f>IF(Weighting!$P$25&gt;0,B2065,"")</f>
        <v/>
      </c>
      <c r="B2065" t="e">
        <f>Weighting!$C$25</f>
        <v>#DIV/0!</v>
      </c>
      <c r="C2065" t="e">
        <f>Weighting!$F$25</f>
        <v>#NUM!</v>
      </c>
      <c r="D2065" t="e">
        <f>IF(C2065=1,'Data Transformation'!$G$3+0.5*'Data Transformation'!$W$25,IF(C2066=1,D2066-'Data Transformation'!$W$25,FALSE))</f>
        <v>#NUM!</v>
      </c>
      <c r="E2065">
        <f t="array" ref="E2065">IF(ISLOGICAL(D2065),"",FREQUENCY(IF('Data Transformation'!$B$425:$B$8425='Bin Analysis'!$B2043,'Data Transformation'!$G$425:$G$8425),D2065))</f>
        <v>2001</v>
      </c>
      <c r="F2065">
        <f t="shared" si="255"/>
        <v>0</v>
      </c>
      <c r="G2065">
        <f>Weighting!$H$25</f>
        <v>0</v>
      </c>
      <c r="H2065">
        <f t="array" ref="H2065">FREQUENCY(IF('Data Transformation'!$B$4:$B$8425=B2043,'Data Transformation'!$G$4:$G$8425),'Bin Analysis'!$B2065)</f>
        <v>2073</v>
      </c>
      <c r="I2065">
        <f t="shared" si="256"/>
        <v>0</v>
      </c>
      <c r="J2065">
        <f t="shared" si="257"/>
        <v>0</v>
      </c>
      <c r="K2065">
        <f>J2065*Weighting!$W$25</f>
        <v>0</v>
      </c>
      <c r="M2065" s="14"/>
    </row>
    <row r="2066" spans="1:25" x14ac:dyDescent="0.25">
      <c r="O2066"/>
      <c r="P2066"/>
      <c r="Q2066"/>
      <c r="R2066"/>
    </row>
    <row r="2067" spans="1:25" ht="23.25" x14ac:dyDescent="0.35">
      <c r="A2067" s="21" t="s">
        <v>0</v>
      </c>
      <c r="B2067" s="21" t="str">
        <f>IFERROR(VLOOKUP(C2067,'Data Transformation'!$L$6:$M$426,2,FALSE),"")</f>
        <v/>
      </c>
      <c r="C2067" s="21">
        <f>C2043+1</f>
        <v>86</v>
      </c>
      <c r="D2067" s="21"/>
      <c r="E2067" s="21"/>
      <c r="F2067" s="21"/>
      <c r="G2067" s="21"/>
      <c r="H2067" s="22"/>
      <c r="I2067" s="22"/>
      <c r="J2067" s="22"/>
      <c r="K2067" s="21"/>
      <c r="L2067" s="21" t="str">
        <f>B2067</f>
        <v/>
      </c>
      <c r="M2067" s="23" t="e">
        <f>INDEX('Data Transformation'!$O$4:$O$424,MATCH($B2067,'Data Transformation'!$M$4:$M$424,0),MATCH($M$2,'Data Transformation'!$O$3,0))</f>
        <v>#N/A</v>
      </c>
      <c r="N2067" s="27" t="e">
        <f>IF('Input and Summary Results'!$J$16="minimum",'Bin Analysis'!X2068/(M2067-1),'Bin Analysis'!Y2067/('Bin Analysis'!M2067-1))</f>
        <v>#N/A</v>
      </c>
      <c r="O2067" s="27" t="e">
        <f>IF(M2067=FALSE,NA(),(VLOOKUP(1,C2070:K2089,4,FALSE))/(M2067-1))</f>
        <v>#N/A</v>
      </c>
      <c r="P2067" s="27" t="e">
        <f>IF(M2067=FALSE,NA(),SUM(J2070:J2089)/Weighting!$S$5)</f>
        <v>#N/A</v>
      </c>
      <c r="Q2067" s="27" t="e">
        <f>IF(M2067=FALSE,NA(),SUM(K2070:K2089)/Weighting!$S$6)</f>
        <v>#N/A</v>
      </c>
      <c r="R2067" s="27" t="e">
        <f>IF(M2067=FALSE,NA(),(VLOOKUP(1,G2070:K2089,3,FALSE))/(M2067-1))</f>
        <v>#N/A</v>
      </c>
      <c r="S2067" s="22" t="e">
        <f>IF(M2067=FALSE,NA(),IF(SUM(J2070:J2089)=2,"yes","no"))</f>
        <v>#N/A</v>
      </c>
      <c r="X2067" s="2" cm="2">
        <f t="array" ref="X2067:X2068">FREQUENCY(IF('Data Transformation'!$B$425:$B$6424='Bin Analysis'!L2067,'Data Transformation'!$G$425:$G$6424),'Data Transformation'!$U$11)</f>
        <v>0</v>
      </c>
      <c r="Y2067" s="2" cm="2">
        <f t="array" ref="Y2067:Y2068">FREQUENCY(IF('Data Transformation'!$B$425:$B$6424='Bin Analysis'!L2067,'Data Transformation'!$G$425:$G$6424),'Data Transformation'!$U$12)</f>
        <v>0</v>
      </c>
    </row>
    <row r="2068" spans="1:25" x14ac:dyDescent="0.25">
      <c r="A2068" s="14" t="s">
        <v>67</v>
      </c>
      <c r="B2068" t="s">
        <v>47</v>
      </c>
      <c r="C2068" t="s">
        <v>5</v>
      </c>
      <c r="D2068" t="s">
        <v>100</v>
      </c>
      <c r="E2068" t="s">
        <v>101</v>
      </c>
      <c r="F2068" t="s">
        <v>102</v>
      </c>
      <c r="G2068" t="s">
        <v>70</v>
      </c>
      <c r="H2068" t="s">
        <v>31</v>
      </c>
      <c r="I2068" t="s">
        <v>32</v>
      </c>
      <c r="J2068" t="s">
        <v>46</v>
      </c>
      <c r="K2068" s="14" t="s">
        <v>45</v>
      </c>
      <c r="M2068" s="14"/>
      <c r="X2068" s="2">
        <v>0</v>
      </c>
      <c r="Y2068" s="2">
        <v>0</v>
      </c>
    </row>
    <row r="2069" spans="1:25" x14ac:dyDescent="0.25">
      <c r="A2069" s="32"/>
      <c r="D2069" t="e">
        <f>IF(C2069=1,'Data Transformation'!$G$3+0.5*'Data Transformation'!$W$25,IF(C2070=1,D2070-'Data Transformation'!$W$25,FALSE))</f>
        <v>#NUM!</v>
      </c>
      <c r="E2069">
        <f t="array" ref="E2069">IF(ISLOGICAL(D2069),"",FREQUENCY(IF('Data Transformation'!$B$425:$B$8425='Bin Analysis'!$B2067,'Data Transformation'!$G$425:$G$8425),D2069))</f>
        <v>2001</v>
      </c>
      <c r="F2069" t="e">
        <f>IF(ISLOGICAL(D2069),"",E2069-E2068)</f>
        <v>#VALUE!</v>
      </c>
      <c r="M2069" s="14"/>
    </row>
    <row r="2070" spans="1:25" x14ac:dyDescent="0.25">
      <c r="A2070" s="32" t="e">
        <f>IF(Weighting!$P$6&gt;0,B2070,"")</f>
        <v>#NUM!</v>
      </c>
      <c r="B2070" t="e">
        <f>Weighting!$C$6</f>
        <v>#DIV/0!</v>
      </c>
      <c r="C2070" t="e">
        <f>Weighting!$F$6</f>
        <v>#NUM!</v>
      </c>
      <c r="D2070" t="e">
        <f>IF(C2070=1,'Data Transformation'!$G$3+0.5*'Data Transformation'!$W$25,IF(C2071=1,D2071-'Data Transformation'!$W$25,FALSE))</f>
        <v>#NUM!</v>
      </c>
      <c r="E2070">
        <f t="array" ref="E2070">IF(ISLOGICAL(D2070),"",FREQUENCY(IF('Data Transformation'!$B$425:$B$8425='Bin Analysis'!$B2067,'Data Transformation'!$G$425:$G$8425),D2070))</f>
        <v>2001</v>
      </c>
      <c r="F2070">
        <f>IF(ISLOGICAL(D2070),"",E2070-E2069)</f>
        <v>0</v>
      </c>
      <c r="G2070">
        <f>Weighting!$H$6</f>
        <v>1</v>
      </c>
      <c r="H2070">
        <f t="array" ref="H2070">FREQUENCY(IF('Data Transformation'!$B$4:$B$8425=B2067,'Data Transformation'!$G$4:$G$8425),'Bin Analysis'!$B2070)</f>
        <v>2073</v>
      </c>
      <c r="I2070">
        <f>H2070-H2069</f>
        <v>2073</v>
      </c>
      <c r="J2070">
        <f>IF(I2070=0,0,1)</f>
        <v>1</v>
      </c>
      <c r="K2070" t="e">
        <f>J2070*Weighting!$W$6</f>
        <v>#NUM!</v>
      </c>
      <c r="M2070" s="14"/>
    </row>
    <row r="2071" spans="1:25" x14ac:dyDescent="0.25">
      <c r="A2071" s="32" t="str">
        <f>IF(Weighting!$P$7&gt;0,B2071,"")</f>
        <v/>
      </c>
      <c r="B2071" t="e">
        <f>Weighting!$C$7</f>
        <v>#DIV/0!</v>
      </c>
      <c r="C2071" t="e">
        <f>Weighting!$F$7</f>
        <v>#NUM!</v>
      </c>
      <c r="D2071" t="e">
        <f>IF(C2071=1,'Data Transformation'!$G$3+0.5*'Data Transformation'!$W$25,IF(C2072=1,D2072-'Data Transformation'!$W$25,FALSE))</f>
        <v>#NUM!</v>
      </c>
      <c r="E2071">
        <f t="array" ref="E2071">IF(ISLOGICAL(D2071),"",FREQUENCY(IF('Data Transformation'!$B$425:$B$8425='Bin Analysis'!$B2067,'Data Transformation'!$G$425:$G$8425),D2071))</f>
        <v>2001</v>
      </c>
      <c r="F2071">
        <f t="shared" ref="F2071:F2089" si="258">IF(ISLOGICAL(D2071),"",E2071-E2070)</f>
        <v>0</v>
      </c>
      <c r="G2071">
        <f>Weighting!$H$7</f>
        <v>0</v>
      </c>
      <c r="H2071">
        <f t="array" ref="H2071">FREQUENCY(IF('Data Transformation'!$B$4:$B$8425=B2067,'Data Transformation'!$G$4:$G$8425),'Bin Analysis'!$B2071)</f>
        <v>2073</v>
      </c>
      <c r="I2071">
        <f t="shared" ref="I2071:I2089" si="259">H2071-H2070</f>
        <v>0</v>
      </c>
      <c r="J2071">
        <f>IF(I2071=0,0,1)</f>
        <v>0</v>
      </c>
      <c r="K2071">
        <f>J2071*Weighting!$W$7</f>
        <v>0</v>
      </c>
      <c r="M2071" s="14"/>
    </row>
    <row r="2072" spans="1:25" x14ac:dyDescent="0.25">
      <c r="A2072" s="32" t="str">
        <f>IF(Weighting!$P$8&gt;0,B2072,"")</f>
        <v/>
      </c>
      <c r="B2072" t="e">
        <f>Weighting!$C$8</f>
        <v>#DIV/0!</v>
      </c>
      <c r="C2072" t="e">
        <f>Weighting!$F$8</f>
        <v>#NUM!</v>
      </c>
      <c r="D2072" t="e">
        <f>IF(C2072=1,'Data Transformation'!$G$3+0.5*'Data Transformation'!$W$25,IF(C2073=1,D2073-'Data Transformation'!$W$25,FALSE))</f>
        <v>#NUM!</v>
      </c>
      <c r="E2072">
        <f t="array" ref="E2072">IF(ISLOGICAL(D2072),"",FREQUENCY(IF('Data Transformation'!$B$425:$B$8425='Bin Analysis'!$B2067,'Data Transformation'!$G$425:$G$8425),D2072))</f>
        <v>2001</v>
      </c>
      <c r="F2072">
        <f t="shared" si="258"/>
        <v>0</v>
      </c>
      <c r="G2072">
        <f>Weighting!$H$8</f>
        <v>0</v>
      </c>
      <c r="H2072">
        <f t="array" ref="H2072">FREQUENCY(IF('Data Transformation'!$B$4:$B$8425=B2067,'Data Transformation'!$G$4:$G$8425),'Bin Analysis'!$B2072)</f>
        <v>2073</v>
      </c>
      <c r="I2072">
        <f t="shared" si="259"/>
        <v>0</v>
      </c>
      <c r="J2072">
        <f t="shared" ref="J2072:J2089" si="260">IF(I2072=0,0,1)</f>
        <v>0</v>
      </c>
      <c r="K2072">
        <f>J2072*Weighting!$W$8</f>
        <v>0</v>
      </c>
      <c r="M2072" s="14"/>
    </row>
    <row r="2073" spans="1:25" x14ac:dyDescent="0.25">
      <c r="A2073" s="32" t="str">
        <f>IF(Weighting!$P$9&gt;0,B2073,"")</f>
        <v/>
      </c>
      <c r="B2073" s="50" t="e">
        <f>Weighting!$C$9</f>
        <v>#DIV/0!</v>
      </c>
      <c r="C2073" t="e">
        <f>Weighting!$F$9</f>
        <v>#NUM!</v>
      </c>
      <c r="D2073" t="e">
        <f>IF(C2073=1,'Data Transformation'!$G$3+0.5*'Data Transformation'!$W$25,IF(C2074=1,D2074-'Data Transformation'!$W$25,FALSE))</f>
        <v>#NUM!</v>
      </c>
      <c r="E2073">
        <f t="array" ref="E2073">IF(ISLOGICAL(D2073),"",FREQUENCY(IF('Data Transformation'!$B$425:$B$8425='Bin Analysis'!$B2067,'Data Transformation'!$G$425:$G$8425),D2073))</f>
        <v>2001</v>
      </c>
      <c r="F2073">
        <f t="shared" si="258"/>
        <v>0</v>
      </c>
      <c r="G2073">
        <f>Weighting!$H$9</f>
        <v>0</v>
      </c>
      <c r="H2073">
        <f t="array" ref="H2073">FREQUENCY(IF('Data Transformation'!$B$4:$B$8425=B2067,'Data Transformation'!$G$4:$G$8425),'Bin Analysis'!$B2073)</f>
        <v>2073</v>
      </c>
      <c r="I2073">
        <f t="shared" si="259"/>
        <v>0</v>
      </c>
      <c r="J2073">
        <f t="shared" si="260"/>
        <v>0</v>
      </c>
      <c r="K2073">
        <f>J2073*Weighting!$W$9</f>
        <v>0</v>
      </c>
      <c r="M2073" s="14"/>
    </row>
    <row r="2074" spans="1:25" x14ac:dyDescent="0.25">
      <c r="A2074" s="32" t="str">
        <f>IF(Weighting!$P$10&gt;0,B2074,"")</f>
        <v/>
      </c>
      <c r="B2074" t="e">
        <f>Weighting!$C$10</f>
        <v>#DIV/0!</v>
      </c>
      <c r="C2074" t="e">
        <f>Weighting!$F$10</f>
        <v>#NUM!</v>
      </c>
      <c r="D2074" t="e">
        <f>IF(C2074=1,'Data Transformation'!$G$3+0.5*'Data Transformation'!$W$25,IF(C2075=1,D2075-'Data Transformation'!$W$25,FALSE))</f>
        <v>#NUM!</v>
      </c>
      <c r="E2074">
        <f t="array" ref="E2074">IF(ISLOGICAL(D2074),"",FREQUENCY(IF('Data Transformation'!$B$425:$B$8425='Bin Analysis'!$B2067,'Data Transformation'!$G$425:$G$8425),D2074))</f>
        <v>2001</v>
      </c>
      <c r="F2074">
        <f t="shared" si="258"/>
        <v>0</v>
      </c>
      <c r="G2074">
        <f>Weighting!$H$10</f>
        <v>0</v>
      </c>
      <c r="H2074">
        <f t="array" ref="H2074">FREQUENCY(IF('Data Transformation'!$B$4:$B$8425=B2067,'Data Transformation'!$G$4:$G$8425),'Bin Analysis'!$B2074)</f>
        <v>2073</v>
      </c>
      <c r="I2074">
        <f t="shared" si="259"/>
        <v>0</v>
      </c>
      <c r="J2074">
        <f t="shared" si="260"/>
        <v>0</v>
      </c>
      <c r="K2074">
        <f>J2074*Weighting!$W$10</f>
        <v>0</v>
      </c>
      <c r="M2074" s="14"/>
    </row>
    <row r="2075" spans="1:25" x14ac:dyDescent="0.25">
      <c r="A2075" s="32" t="str">
        <f>IF(Weighting!$P$11&gt;0,B2075,"")</f>
        <v/>
      </c>
      <c r="B2075" t="e">
        <f>Weighting!$C$11</f>
        <v>#DIV/0!</v>
      </c>
      <c r="C2075" t="e">
        <f>Weighting!$F$11</f>
        <v>#NUM!</v>
      </c>
      <c r="D2075" t="e">
        <f>IF(C2075=1,'Data Transformation'!$G$3+0.5*'Data Transformation'!$W$25,IF(C2076=1,D2076-'Data Transformation'!$W$25,FALSE))</f>
        <v>#NUM!</v>
      </c>
      <c r="E2075">
        <f t="array" ref="E2075">IF(ISLOGICAL(D2075),"",FREQUENCY(IF('Data Transformation'!$B$425:$B$8425='Bin Analysis'!$B2067,'Data Transformation'!$G$425:$G$8425),D2075))</f>
        <v>2001</v>
      </c>
      <c r="F2075">
        <f t="shared" si="258"/>
        <v>0</v>
      </c>
      <c r="G2075">
        <f>Weighting!$H$11</f>
        <v>0</v>
      </c>
      <c r="H2075">
        <f t="array" ref="H2075">FREQUENCY(IF('Data Transformation'!$B$4:$B$8425=B2067,'Data Transformation'!$G$4:$G$8425),'Bin Analysis'!$B2075)</f>
        <v>2073</v>
      </c>
      <c r="I2075">
        <f t="shared" si="259"/>
        <v>0</v>
      </c>
      <c r="J2075">
        <f t="shared" si="260"/>
        <v>0</v>
      </c>
      <c r="K2075">
        <f>J2075*Weighting!$W$11</f>
        <v>0</v>
      </c>
      <c r="M2075" s="14"/>
    </row>
    <row r="2076" spans="1:25" x14ac:dyDescent="0.25">
      <c r="A2076" s="32" t="str">
        <f>IF(Weighting!$P$12&gt;0,B2076,"")</f>
        <v/>
      </c>
      <c r="B2076" t="e">
        <f>Weighting!$C$12</f>
        <v>#DIV/0!</v>
      </c>
      <c r="C2076" t="e">
        <f>Weighting!$F$12</f>
        <v>#NUM!</v>
      </c>
      <c r="D2076" t="e">
        <f>IF(C2076=1,'Data Transformation'!$G$3+0.5*'Data Transformation'!$W$25,IF(C2077=1,D2077-'Data Transformation'!$W$25,FALSE))</f>
        <v>#NUM!</v>
      </c>
      <c r="E2076">
        <f t="array" ref="E2076">IF(ISLOGICAL(D2076),"",FREQUENCY(IF('Data Transformation'!$B$425:$B$8425='Bin Analysis'!$B2067,'Data Transformation'!$G$425:$G$8425),D2076))</f>
        <v>2001</v>
      </c>
      <c r="F2076">
        <f t="shared" si="258"/>
        <v>0</v>
      </c>
      <c r="G2076">
        <f>Weighting!$H$12</f>
        <v>0</v>
      </c>
      <c r="H2076">
        <f t="array" ref="H2076">FREQUENCY(IF('Data Transformation'!$B$4:$B$8425=B2067,'Data Transformation'!$G$4:$G$8425),'Bin Analysis'!$B2076)</f>
        <v>2073</v>
      </c>
      <c r="I2076">
        <f t="shared" si="259"/>
        <v>0</v>
      </c>
      <c r="J2076">
        <f t="shared" si="260"/>
        <v>0</v>
      </c>
      <c r="K2076">
        <f>J2076*Weighting!$W$12</f>
        <v>0</v>
      </c>
      <c r="M2076" s="14"/>
    </row>
    <row r="2077" spans="1:25" x14ac:dyDescent="0.25">
      <c r="A2077" s="32" t="str">
        <f>IF(Weighting!$P$13&gt;0,B2077,"")</f>
        <v/>
      </c>
      <c r="B2077" t="e">
        <f>Weighting!$C$13</f>
        <v>#DIV/0!</v>
      </c>
      <c r="C2077" t="e">
        <f>Weighting!$F$13</f>
        <v>#NUM!</v>
      </c>
      <c r="D2077" t="e">
        <f>IF(C2077=1,'Data Transformation'!$G$3+0.5*'Data Transformation'!$W$25,IF(C2078=1,D2078-'Data Transformation'!$W$25,FALSE))</f>
        <v>#NUM!</v>
      </c>
      <c r="E2077">
        <f t="array" ref="E2077">IF(ISLOGICAL(D2077),"",FREQUENCY(IF('Data Transformation'!$B$425:$B$8425='Bin Analysis'!$B2067,'Data Transformation'!$G$425:$G$8425),D2077))</f>
        <v>2001</v>
      </c>
      <c r="F2077">
        <f t="shared" si="258"/>
        <v>0</v>
      </c>
      <c r="G2077">
        <f>Weighting!$H$13</f>
        <v>0</v>
      </c>
      <c r="H2077">
        <f t="array" ref="H2077">FREQUENCY(IF('Data Transformation'!$B$4:$B$8425=B2067,'Data Transformation'!$G$4:$G$8425),'Bin Analysis'!$B2077)</f>
        <v>2073</v>
      </c>
      <c r="I2077">
        <f t="shared" si="259"/>
        <v>0</v>
      </c>
      <c r="J2077">
        <f t="shared" si="260"/>
        <v>0</v>
      </c>
      <c r="K2077">
        <f>J2077*Weighting!$W$13</f>
        <v>0</v>
      </c>
      <c r="M2077" s="14"/>
    </row>
    <row r="2078" spans="1:25" x14ac:dyDescent="0.25">
      <c r="A2078" s="32" t="str">
        <f>IF(Weighting!$P$14&gt;0,B2078,"")</f>
        <v/>
      </c>
      <c r="B2078" t="e">
        <f>Weighting!$C$14</f>
        <v>#DIV/0!</v>
      </c>
      <c r="C2078" t="e">
        <f>Weighting!$F$14</f>
        <v>#NUM!</v>
      </c>
      <c r="D2078" t="e">
        <f>IF(C2078=1,'Data Transformation'!$G$3+0.5*'Data Transformation'!$W$25,IF(C2079=1,D2079-'Data Transformation'!$W$25,FALSE))</f>
        <v>#NUM!</v>
      </c>
      <c r="E2078">
        <f t="array" ref="E2078">IF(ISLOGICAL(D2078),"",FREQUENCY(IF('Data Transformation'!$B$425:$B$8425='Bin Analysis'!$B2067,'Data Transformation'!$G$425:$G$8425),D2078))</f>
        <v>2001</v>
      </c>
      <c r="F2078">
        <f t="shared" si="258"/>
        <v>0</v>
      </c>
      <c r="G2078">
        <f>Weighting!$H$14</f>
        <v>0</v>
      </c>
      <c r="H2078">
        <f t="array" ref="H2078">FREQUENCY(IF('Data Transformation'!$B$4:$B$8425=B2067,'Data Transformation'!$G$4:$G$8425),'Bin Analysis'!$B2078)</f>
        <v>2073</v>
      </c>
      <c r="I2078">
        <f t="shared" si="259"/>
        <v>0</v>
      </c>
      <c r="J2078">
        <f t="shared" si="260"/>
        <v>0</v>
      </c>
      <c r="K2078">
        <f>J2078*Weighting!$W$14</f>
        <v>0</v>
      </c>
      <c r="M2078" s="14"/>
    </row>
    <row r="2079" spans="1:25" x14ac:dyDescent="0.25">
      <c r="A2079" s="32" t="str">
        <f>IF(Weighting!$P$15&gt;0,B2079,"")</f>
        <v/>
      </c>
      <c r="B2079" t="e">
        <f>Weighting!$C$15</f>
        <v>#DIV/0!</v>
      </c>
      <c r="C2079" t="e">
        <f>Weighting!$F$15</f>
        <v>#NUM!</v>
      </c>
      <c r="D2079" t="e">
        <f>IF(C2079=1,'Data Transformation'!$G$3+0.5*'Data Transformation'!$W$25,IF(C2080=1,D2080-'Data Transformation'!$W$25,FALSE))</f>
        <v>#NUM!</v>
      </c>
      <c r="E2079">
        <f t="array" ref="E2079">IF(ISLOGICAL(D2079),"",FREQUENCY(IF('Data Transformation'!$B$425:$B$8425='Bin Analysis'!$B2067,'Data Transformation'!$G$425:$G$8425),D2079))</f>
        <v>2001</v>
      </c>
      <c r="F2079">
        <f t="shared" si="258"/>
        <v>0</v>
      </c>
      <c r="G2079">
        <f>Weighting!$H$15</f>
        <v>0</v>
      </c>
      <c r="H2079">
        <f t="array" ref="H2079">FREQUENCY(IF('Data Transformation'!$B$4:$B$8425=B2067,'Data Transformation'!$G$4:$G$8425),'Bin Analysis'!$B2079)</f>
        <v>2073</v>
      </c>
      <c r="I2079">
        <f t="shared" si="259"/>
        <v>0</v>
      </c>
      <c r="J2079">
        <f t="shared" si="260"/>
        <v>0</v>
      </c>
      <c r="K2079">
        <f>J2079*Weighting!$W$15</f>
        <v>0</v>
      </c>
      <c r="M2079" s="14"/>
    </row>
    <row r="2080" spans="1:25" x14ac:dyDescent="0.25">
      <c r="A2080" s="32" t="str">
        <f>IF(Weighting!$P$16&gt;0,B2080,"")</f>
        <v/>
      </c>
      <c r="B2080" t="e">
        <f>Weighting!$C$16</f>
        <v>#DIV/0!</v>
      </c>
      <c r="C2080" t="e">
        <f>Weighting!$F$16</f>
        <v>#NUM!</v>
      </c>
      <c r="D2080" t="e">
        <f>IF(C2080=1,'Data Transformation'!$G$3+0.5*'Data Transformation'!$W$25,IF(C2081=1,D2081-'Data Transformation'!$W$25,FALSE))</f>
        <v>#NUM!</v>
      </c>
      <c r="E2080">
        <f t="array" ref="E2080">IF(ISLOGICAL(D2080),"",FREQUENCY(IF('Data Transformation'!$B$425:$B$8425='Bin Analysis'!$B2067,'Data Transformation'!$G$425:$G$8425),D2080))</f>
        <v>2001</v>
      </c>
      <c r="F2080">
        <f t="shared" si="258"/>
        <v>0</v>
      </c>
      <c r="G2080">
        <f>Weighting!$H$16</f>
        <v>0</v>
      </c>
      <c r="H2080">
        <f t="array" ref="H2080">FREQUENCY(IF('Data Transformation'!$B$4:$B$8425=B2067,'Data Transformation'!$G$4:$G$8425),'Bin Analysis'!$B2080)</f>
        <v>2073</v>
      </c>
      <c r="I2080">
        <f t="shared" si="259"/>
        <v>0</v>
      </c>
      <c r="J2080">
        <f t="shared" si="260"/>
        <v>0</v>
      </c>
      <c r="K2080">
        <f>J2080*Weighting!$W$16</f>
        <v>0</v>
      </c>
      <c r="M2080" s="14"/>
    </row>
    <row r="2081" spans="1:25" x14ac:dyDescent="0.25">
      <c r="A2081" s="32" t="str">
        <f>IF(Weighting!$P$17&gt;0,B2081,"")</f>
        <v/>
      </c>
      <c r="B2081" t="e">
        <f>Weighting!$C$17</f>
        <v>#DIV/0!</v>
      </c>
      <c r="C2081" t="e">
        <f>Weighting!$F$17</f>
        <v>#NUM!</v>
      </c>
      <c r="D2081" t="e">
        <f>IF(C2081=1,'Data Transformation'!$G$3+0.5*'Data Transformation'!$W$25,IF(C2082=1,D2082-'Data Transformation'!$W$25,FALSE))</f>
        <v>#NUM!</v>
      </c>
      <c r="E2081">
        <f t="array" ref="E2081">IF(ISLOGICAL(D2081),"",FREQUENCY(IF('Data Transformation'!$B$425:$B$8425='Bin Analysis'!$B2067,'Data Transformation'!$G$425:$G$8425),D2081))</f>
        <v>2001</v>
      </c>
      <c r="F2081">
        <f t="shared" si="258"/>
        <v>0</v>
      </c>
      <c r="G2081">
        <f>Weighting!$H$17</f>
        <v>0</v>
      </c>
      <c r="H2081">
        <f t="array" ref="H2081">FREQUENCY(IF('Data Transformation'!$B$4:$B$8425=B2067,'Data Transformation'!$G$4:$G$8425),'Bin Analysis'!$B2081)</f>
        <v>2073</v>
      </c>
      <c r="I2081">
        <f t="shared" si="259"/>
        <v>0</v>
      </c>
      <c r="J2081">
        <f t="shared" si="260"/>
        <v>0</v>
      </c>
      <c r="K2081">
        <f>J2081*Weighting!$W$17</f>
        <v>0</v>
      </c>
      <c r="M2081" s="14"/>
    </row>
    <row r="2082" spans="1:25" x14ac:dyDescent="0.25">
      <c r="A2082" s="32" t="str">
        <f>IF(Weighting!$P$18&gt;0,B2082,"")</f>
        <v/>
      </c>
      <c r="B2082" t="e">
        <f>Weighting!$C$18</f>
        <v>#DIV/0!</v>
      </c>
      <c r="C2082" t="e">
        <f>Weighting!$F$18</f>
        <v>#NUM!</v>
      </c>
      <c r="D2082" t="e">
        <f>IF(C2082=1,'Data Transformation'!$G$3+0.5*'Data Transformation'!$W$25,IF(C2083=1,D2083-'Data Transformation'!$W$25,FALSE))</f>
        <v>#NUM!</v>
      </c>
      <c r="E2082">
        <f t="array" ref="E2082">IF(ISLOGICAL(D2082),"",FREQUENCY(IF('Data Transformation'!$B$425:$B$8425='Bin Analysis'!$B2067,'Data Transformation'!$G$425:$G$8425),D2082))</f>
        <v>2001</v>
      </c>
      <c r="F2082">
        <f t="shared" si="258"/>
        <v>0</v>
      </c>
      <c r="G2082">
        <f>Weighting!$H$18</f>
        <v>0</v>
      </c>
      <c r="H2082">
        <f t="array" ref="H2082">FREQUENCY(IF('Data Transformation'!$B$4:$B$8425=B2067,'Data Transformation'!$G$4:$G$8425),'Bin Analysis'!$B2082)</f>
        <v>2073</v>
      </c>
      <c r="I2082">
        <f t="shared" si="259"/>
        <v>0</v>
      </c>
      <c r="J2082">
        <f t="shared" si="260"/>
        <v>0</v>
      </c>
      <c r="K2082">
        <f>J2082*Weighting!$W$18</f>
        <v>0</v>
      </c>
      <c r="M2082" s="14"/>
    </row>
    <row r="2083" spans="1:25" x14ac:dyDescent="0.25">
      <c r="A2083" s="32" t="str">
        <f>IF(Weighting!$P$19&gt;0,B2083,"")</f>
        <v/>
      </c>
      <c r="B2083" t="e">
        <f>Weighting!$C$19</f>
        <v>#DIV/0!</v>
      </c>
      <c r="C2083" t="e">
        <f>Weighting!$F$19</f>
        <v>#NUM!</v>
      </c>
      <c r="D2083" t="e">
        <f>IF(C2083=1,'Data Transformation'!$G$3+0.5*'Data Transformation'!$W$25,IF(C2084=1,D2084-'Data Transformation'!$W$25,FALSE))</f>
        <v>#NUM!</v>
      </c>
      <c r="E2083">
        <f t="array" ref="E2083">IF(ISLOGICAL(D2083),"",FREQUENCY(IF('Data Transformation'!$B$425:$B$8425='Bin Analysis'!$B2067,'Data Transformation'!$G$425:$G$8425),D2083))</f>
        <v>2001</v>
      </c>
      <c r="F2083">
        <f t="shared" si="258"/>
        <v>0</v>
      </c>
      <c r="G2083">
        <f>Weighting!$H$19</f>
        <v>0</v>
      </c>
      <c r="H2083">
        <f t="array" ref="H2083">FREQUENCY(IF('Data Transformation'!$B$4:$B$8425=B2067,'Data Transformation'!$G$4:$G$8425),'Bin Analysis'!$B2083)</f>
        <v>2073</v>
      </c>
      <c r="I2083">
        <f t="shared" si="259"/>
        <v>0</v>
      </c>
      <c r="J2083">
        <f t="shared" si="260"/>
        <v>0</v>
      </c>
      <c r="K2083">
        <f>J2083*Weighting!$W$19</f>
        <v>0</v>
      </c>
      <c r="M2083" s="14"/>
    </row>
    <row r="2084" spans="1:25" x14ac:dyDescent="0.25">
      <c r="A2084" s="32" t="str">
        <f>IF(Weighting!$P$20&gt;0,B2084,"")</f>
        <v/>
      </c>
      <c r="B2084" t="e">
        <f>Weighting!$C$20</f>
        <v>#DIV/0!</v>
      </c>
      <c r="C2084" t="e">
        <f>Weighting!$F$20</f>
        <v>#NUM!</v>
      </c>
      <c r="D2084" t="e">
        <f>IF(C2084=1,'Data Transformation'!$G$3+0.5*'Data Transformation'!$W$25,IF(C2085=1,D2085-'Data Transformation'!$W$25,FALSE))</f>
        <v>#NUM!</v>
      </c>
      <c r="E2084">
        <f t="array" ref="E2084">IF(ISLOGICAL(D2084),"",FREQUENCY(IF('Data Transformation'!$B$425:$B$8425='Bin Analysis'!$B2067,'Data Transformation'!$G$425:$G$8425),D2084))</f>
        <v>2001</v>
      </c>
      <c r="F2084">
        <f t="shared" si="258"/>
        <v>0</v>
      </c>
      <c r="G2084">
        <f>Weighting!$H$20</f>
        <v>0</v>
      </c>
      <c r="H2084">
        <f t="array" ref="H2084">FREQUENCY(IF('Data Transformation'!$B$4:$B$8425=B2067,'Data Transformation'!$G$4:$G$8425),'Bin Analysis'!$B2084)</f>
        <v>2073</v>
      </c>
      <c r="I2084">
        <f t="shared" si="259"/>
        <v>0</v>
      </c>
      <c r="J2084">
        <f t="shared" si="260"/>
        <v>0</v>
      </c>
      <c r="K2084">
        <f>J2084*Weighting!$W$20</f>
        <v>0</v>
      </c>
      <c r="M2084" s="14"/>
    </row>
    <row r="2085" spans="1:25" x14ac:dyDescent="0.25">
      <c r="A2085" s="32" t="str">
        <f>IF(Weighting!$P$21&gt;0,B2085,"")</f>
        <v/>
      </c>
      <c r="B2085" t="e">
        <f>Weighting!$C$21</f>
        <v>#DIV/0!</v>
      </c>
      <c r="C2085" t="e">
        <f>Weighting!$F$21</f>
        <v>#NUM!</v>
      </c>
      <c r="D2085" t="e">
        <f>IF(C2085=1,'Data Transformation'!$G$3+0.5*'Data Transformation'!$W$25,IF(C2086=1,D2086-'Data Transformation'!$W$25,FALSE))</f>
        <v>#NUM!</v>
      </c>
      <c r="E2085">
        <f t="array" ref="E2085">IF(ISLOGICAL(D2085),"",FREQUENCY(IF('Data Transformation'!$B$425:$B$8425='Bin Analysis'!$B2067,'Data Transformation'!$G$425:$G$8425),D2085))</f>
        <v>2001</v>
      </c>
      <c r="F2085">
        <f t="shared" si="258"/>
        <v>0</v>
      </c>
      <c r="G2085">
        <f>Weighting!$H$21</f>
        <v>0</v>
      </c>
      <c r="H2085">
        <f t="array" ref="H2085">FREQUENCY(IF('Data Transformation'!$B$4:$B$8425=B2067,'Data Transformation'!$G$4:$G$8425),'Bin Analysis'!$B2085)</f>
        <v>2073</v>
      </c>
      <c r="I2085">
        <f t="shared" si="259"/>
        <v>0</v>
      </c>
      <c r="J2085">
        <f t="shared" si="260"/>
        <v>0</v>
      </c>
      <c r="K2085">
        <f>J2085*Weighting!$W$21</f>
        <v>0</v>
      </c>
      <c r="M2085" s="14"/>
    </row>
    <row r="2086" spans="1:25" x14ac:dyDescent="0.25">
      <c r="A2086" s="32" t="str">
        <f>IF(Weighting!$P$22&gt;0,B2086,"")</f>
        <v/>
      </c>
      <c r="B2086" t="e">
        <f>Weighting!$C$22</f>
        <v>#DIV/0!</v>
      </c>
      <c r="C2086" t="e">
        <f>Weighting!$F$22</f>
        <v>#NUM!</v>
      </c>
      <c r="D2086" t="e">
        <f>IF(C2086=1,'Data Transformation'!$G$3+0.5*'Data Transformation'!$W$25,IF(C2087=1,D2087-'Data Transformation'!$W$25,FALSE))</f>
        <v>#NUM!</v>
      </c>
      <c r="E2086">
        <f t="array" ref="E2086">IF(ISLOGICAL(D2086),"",FREQUENCY(IF('Data Transformation'!$B$425:$B$8425='Bin Analysis'!$B2067,'Data Transformation'!$G$425:$G$8425),D2086))</f>
        <v>2001</v>
      </c>
      <c r="F2086">
        <f t="shared" si="258"/>
        <v>0</v>
      </c>
      <c r="G2086">
        <f>Weighting!$H$22</f>
        <v>0</v>
      </c>
      <c r="H2086">
        <f t="array" ref="H2086">FREQUENCY(IF('Data Transformation'!$B$4:$B$8425=B2067,'Data Transformation'!$G$4:$G$8425),'Bin Analysis'!$B2086)</f>
        <v>2073</v>
      </c>
      <c r="I2086">
        <f t="shared" si="259"/>
        <v>0</v>
      </c>
      <c r="J2086">
        <f t="shared" si="260"/>
        <v>0</v>
      </c>
      <c r="K2086">
        <f>J2086*Weighting!$W$22</f>
        <v>0</v>
      </c>
      <c r="M2086" s="14"/>
    </row>
    <row r="2087" spans="1:25" x14ac:dyDescent="0.25">
      <c r="A2087" s="32" t="str">
        <f>IF(Weighting!$P$23&gt;0,B2087,"")</f>
        <v/>
      </c>
      <c r="B2087" t="e">
        <f>Weighting!$C$23</f>
        <v>#DIV/0!</v>
      </c>
      <c r="C2087" t="e">
        <f>Weighting!$F$23</f>
        <v>#NUM!</v>
      </c>
      <c r="D2087" t="e">
        <f>IF(C2087=1,'Data Transformation'!$G$3+0.5*'Data Transformation'!$W$25,IF(C2088=1,D2088-'Data Transformation'!$W$25,FALSE))</f>
        <v>#NUM!</v>
      </c>
      <c r="E2087">
        <f t="array" ref="E2087">IF(ISLOGICAL(D2087),"",FREQUENCY(IF('Data Transformation'!$B$425:$B$8425='Bin Analysis'!$B2067,'Data Transformation'!$G$425:$G$8425),D2087))</f>
        <v>2001</v>
      </c>
      <c r="F2087">
        <f t="shared" si="258"/>
        <v>0</v>
      </c>
      <c r="G2087">
        <f>Weighting!$H$23</f>
        <v>0</v>
      </c>
      <c r="H2087">
        <f t="array" ref="H2087">FREQUENCY(IF('Data Transformation'!$B$4:$B$8425=B2067,'Data Transformation'!$G$4:$G$8425),'Bin Analysis'!$B2087)</f>
        <v>2073</v>
      </c>
      <c r="I2087">
        <f t="shared" si="259"/>
        <v>0</v>
      </c>
      <c r="J2087">
        <f t="shared" si="260"/>
        <v>0</v>
      </c>
      <c r="K2087">
        <f>J2087*Weighting!$W$23</f>
        <v>0</v>
      </c>
      <c r="M2087" s="14"/>
    </row>
    <row r="2088" spans="1:25" x14ac:dyDescent="0.25">
      <c r="A2088" s="32" t="str">
        <f>IF(Weighting!$P$24&gt;0,B2088,"")</f>
        <v/>
      </c>
      <c r="B2088" t="e">
        <f>Weighting!$C$24</f>
        <v>#DIV/0!</v>
      </c>
      <c r="C2088" t="e">
        <f>Weighting!$F$24</f>
        <v>#NUM!</v>
      </c>
      <c r="D2088" t="e">
        <f>IF(C2088=1,'Data Transformation'!$G$3+0.5*'Data Transformation'!$W$25,IF(C2089=1,D2089-'Data Transformation'!$W$25,FALSE))</f>
        <v>#NUM!</v>
      </c>
      <c r="E2088">
        <f t="array" ref="E2088">IF(ISLOGICAL(D2088),"",FREQUENCY(IF('Data Transformation'!$B$425:$B$8425='Bin Analysis'!$B2067,'Data Transformation'!$G$425:$G$8425),D2088))</f>
        <v>2001</v>
      </c>
      <c r="F2088">
        <f t="shared" si="258"/>
        <v>0</v>
      </c>
      <c r="G2088">
        <f>Weighting!$H$24</f>
        <v>0</v>
      </c>
      <c r="H2088">
        <f t="array" ref="H2088">FREQUENCY(IF('Data Transformation'!$B$4:$B$8425=B2067,'Data Transformation'!$G$4:$G$8425),'Bin Analysis'!$B2088)</f>
        <v>2073</v>
      </c>
      <c r="I2088">
        <f t="shared" si="259"/>
        <v>0</v>
      </c>
      <c r="J2088">
        <f t="shared" si="260"/>
        <v>0</v>
      </c>
      <c r="K2088">
        <f>J2088*Weighting!$W$24</f>
        <v>0</v>
      </c>
      <c r="M2088" s="14"/>
    </row>
    <row r="2089" spans="1:25" x14ac:dyDescent="0.25">
      <c r="A2089" s="32" t="str">
        <f>IF(Weighting!$P$25&gt;0,B2089,"")</f>
        <v/>
      </c>
      <c r="B2089" t="e">
        <f>Weighting!$C$25</f>
        <v>#DIV/0!</v>
      </c>
      <c r="C2089" t="e">
        <f>Weighting!$F$25</f>
        <v>#NUM!</v>
      </c>
      <c r="D2089" t="e">
        <f>IF(C2089=1,'Data Transformation'!$G$3+0.5*'Data Transformation'!$W$25,IF(C2090=1,D2090-'Data Transformation'!$W$25,FALSE))</f>
        <v>#NUM!</v>
      </c>
      <c r="E2089">
        <f t="array" ref="E2089">IF(ISLOGICAL(D2089),"",FREQUENCY(IF('Data Transformation'!$B$425:$B$8425='Bin Analysis'!$B2067,'Data Transformation'!$G$425:$G$8425),D2089))</f>
        <v>2001</v>
      </c>
      <c r="F2089">
        <f t="shared" si="258"/>
        <v>0</v>
      </c>
      <c r="G2089">
        <f>Weighting!$H$25</f>
        <v>0</v>
      </c>
      <c r="H2089">
        <f t="array" ref="H2089">FREQUENCY(IF('Data Transformation'!$B$4:$B$8425=B2067,'Data Transformation'!$G$4:$G$8425),'Bin Analysis'!$B2089)</f>
        <v>2073</v>
      </c>
      <c r="I2089">
        <f t="shared" si="259"/>
        <v>0</v>
      </c>
      <c r="J2089">
        <f t="shared" si="260"/>
        <v>0</v>
      </c>
      <c r="K2089">
        <f>J2089*Weighting!$W$25</f>
        <v>0</v>
      </c>
      <c r="M2089" s="14"/>
    </row>
    <row r="2090" spans="1:25" x14ac:dyDescent="0.25">
      <c r="O2090"/>
      <c r="P2090"/>
      <c r="Q2090"/>
      <c r="R2090"/>
    </row>
    <row r="2091" spans="1:25" ht="23.25" x14ac:dyDescent="0.35">
      <c r="A2091" s="21" t="s">
        <v>0</v>
      </c>
      <c r="B2091" s="21" t="str">
        <f>IFERROR(VLOOKUP(C2091,'Data Transformation'!$L$6:$M$426,2,FALSE),"")</f>
        <v/>
      </c>
      <c r="C2091" s="21">
        <f>C2067+1</f>
        <v>87</v>
      </c>
      <c r="D2091" s="21"/>
      <c r="E2091" s="21"/>
      <c r="F2091" s="21"/>
      <c r="G2091" s="21"/>
      <c r="H2091" s="22"/>
      <c r="I2091" s="22"/>
      <c r="J2091" s="22"/>
      <c r="K2091" s="21"/>
      <c r="L2091" s="21" t="str">
        <f>B2091</f>
        <v/>
      </c>
      <c r="M2091" s="23" t="e">
        <f>INDEX('Data Transformation'!$O$4:$O$424,MATCH($B2091,'Data Transformation'!$M$4:$M$424,0),MATCH($M$2,'Data Transformation'!$O$3,0))</f>
        <v>#N/A</v>
      </c>
      <c r="N2091" s="27" t="e">
        <f>IF('Input and Summary Results'!$J$16="minimum",'Bin Analysis'!X2092/(M2091-1),'Bin Analysis'!Y2091/('Bin Analysis'!M2091-1))</f>
        <v>#N/A</v>
      </c>
      <c r="O2091" s="27" t="e">
        <f>IF(M2091=FALSE,NA(),(VLOOKUP(1,C2094:K2113,4,FALSE))/(M2091-1))</f>
        <v>#N/A</v>
      </c>
      <c r="P2091" s="27" t="e">
        <f>IF(M2091=FALSE,NA(),SUM(J2094:J2113)/Weighting!$S$5)</f>
        <v>#N/A</v>
      </c>
      <c r="Q2091" s="27" t="e">
        <f>IF(M2091=FALSE,NA(),SUM(K2094:K2113)/Weighting!$S$6)</f>
        <v>#N/A</v>
      </c>
      <c r="R2091" s="27" t="e">
        <f>IF(M2091=FALSE,NA(),(VLOOKUP(1,G2094:K2113,3,FALSE))/(M2091-1))</f>
        <v>#N/A</v>
      </c>
      <c r="S2091" s="22" t="e">
        <f>IF(M2091=FALSE,NA(),IF(SUM(J2094:J2113)=2,"yes","no"))</f>
        <v>#N/A</v>
      </c>
      <c r="X2091" s="2" cm="2">
        <f t="array" ref="X2091:X2092">FREQUENCY(IF('Data Transformation'!$B$425:$B$6424='Bin Analysis'!L2091,'Data Transformation'!$G$425:$G$6424),'Data Transformation'!$U$11)</f>
        <v>0</v>
      </c>
      <c r="Y2091" s="2" cm="2">
        <f t="array" ref="Y2091:Y2092">FREQUENCY(IF('Data Transformation'!$B$425:$B$6424='Bin Analysis'!L2091,'Data Transformation'!$G$425:$G$6424),'Data Transformation'!$U$12)</f>
        <v>0</v>
      </c>
    </row>
    <row r="2092" spans="1:25" x14ac:dyDescent="0.25">
      <c r="A2092" s="14" t="s">
        <v>67</v>
      </c>
      <c r="B2092" t="s">
        <v>47</v>
      </c>
      <c r="C2092" t="s">
        <v>5</v>
      </c>
      <c r="D2092" t="s">
        <v>100</v>
      </c>
      <c r="E2092" t="s">
        <v>101</v>
      </c>
      <c r="F2092" t="s">
        <v>102</v>
      </c>
      <c r="G2092" t="s">
        <v>70</v>
      </c>
      <c r="H2092" t="s">
        <v>31</v>
      </c>
      <c r="I2092" t="s">
        <v>32</v>
      </c>
      <c r="J2092" t="s">
        <v>46</v>
      </c>
      <c r="K2092" s="14" t="s">
        <v>45</v>
      </c>
      <c r="M2092" s="14"/>
      <c r="X2092" s="2">
        <v>0</v>
      </c>
      <c r="Y2092" s="2">
        <v>0</v>
      </c>
    </row>
    <row r="2093" spans="1:25" x14ac:dyDescent="0.25">
      <c r="A2093" s="32"/>
      <c r="D2093" t="e">
        <f>IF(C2093=1,'Data Transformation'!$G$3+0.5*'Data Transformation'!$W$25,IF(C2094=1,D2094-'Data Transformation'!$W$25,FALSE))</f>
        <v>#NUM!</v>
      </c>
      <c r="E2093">
        <f t="array" ref="E2093">IF(ISLOGICAL(D2093),"",FREQUENCY(IF('Data Transformation'!$B$425:$B$8425='Bin Analysis'!$B2091,'Data Transformation'!$G$425:$G$8425),D2093))</f>
        <v>2001</v>
      </c>
      <c r="F2093" t="e">
        <f>IF(ISLOGICAL(D2093),"",E2093-E2092)</f>
        <v>#VALUE!</v>
      </c>
      <c r="M2093" s="14"/>
    </row>
    <row r="2094" spans="1:25" x14ac:dyDescent="0.25">
      <c r="A2094" s="32" t="e">
        <f>IF(Weighting!$P$6&gt;0,B2094,"")</f>
        <v>#NUM!</v>
      </c>
      <c r="B2094" t="e">
        <f>Weighting!$C$6</f>
        <v>#DIV/0!</v>
      </c>
      <c r="C2094" t="e">
        <f>Weighting!$F$6</f>
        <v>#NUM!</v>
      </c>
      <c r="D2094" t="e">
        <f>IF(C2094=1,'Data Transformation'!$G$3+0.5*'Data Transformation'!$W$25,IF(C2095=1,D2095-'Data Transformation'!$W$25,FALSE))</f>
        <v>#NUM!</v>
      </c>
      <c r="E2094">
        <f t="array" ref="E2094">IF(ISLOGICAL(D2094),"",FREQUENCY(IF('Data Transformation'!$B$425:$B$8425='Bin Analysis'!$B2091,'Data Transformation'!$G$425:$G$8425),D2094))</f>
        <v>2001</v>
      </c>
      <c r="F2094">
        <f>IF(ISLOGICAL(D2094),"",E2094-E2093)</f>
        <v>0</v>
      </c>
      <c r="G2094">
        <f>Weighting!$H$6</f>
        <v>1</v>
      </c>
      <c r="H2094">
        <f t="array" ref="H2094">FREQUENCY(IF('Data Transformation'!$B$4:$B$8425=B2091,'Data Transformation'!$G$4:$G$8425),'Bin Analysis'!$B2094)</f>
        <v>2073</v>
      </c>
      <c r="I2094">
        <f>H2094-H2093</f>
        <v>2073</v>
      </c>
      <c r="J2094">
        <f>IF(I2094=0,0,1)</f>
        <v>1</v>
      </c>
      <c r="K2094" t="e">
        <f>J2094*Weighting!$W$6</f>
        <v>#NUM!</v>
      </c>
      <c r="M2094" s="14"/>
    </row>
    <row r="2095" spans="1:25" x14ac:dyDescent="0.25">
      <c r="A2095" s="32" t="str">
        <f>IF(Weighting!$P$7&gt;0,B2095,"")</f>
        <v/>
      </c>
      <c r="B2095" t="e">
        <f>Weighting!$C$7</f>
        <v>#DIV/0!</v>
      </c>
      <c r="C2095" t="e">
        <f>Weighting!$F$7</f>
        <v>#NUM!</v>
      </c>
      <c r="D2095" t="e">
        <f>IF(C2095=1,'Data Transformation'!$G$3+0.5*'Data Transformation'!$W$25,IF(C2096=1,D2096-'Data Transformation'!$W$25,FALSE))</f>
        <v>#NUM!</v>
      </c>
      <c r="E2095">
        <f t="array" ref="E2095">IF(ISLOGICAL(D2095),"",FREQUENCY(IF('Data Transformation'!$B$425:$B$8425='Bin Analysis'!$B2091,'Data Transformation'!$G$425:$G$8425),D2095))</f>
        <v>2001</v>
      </c>
      <c r="F2095">
        <f t="shared" ref="F2095:F2113" si="261">IF(ISLOGICAL(D2095),"",E2095-E2094)</f>
        <v>0</v>
      </c>
      <c r="G2095">
        <f>Weighting!$H$7</f>
        <v>0</v>
      </c>
      <c r="H2095">
        <f t="array" ref="H2095">FREQUENCY(IF('Data Transformation'!$B$4:$B$8425=B2091,'Data Transformation'!$G$4:$G$8425),'Bin Analysis'!$B2095)</f>
        <v>2073</v>
      </c>
      <c r="I2095">
        <f t="shared" ref="I2095:I2113" si="262">H2095-H2094</f>
        <v>0</v>
      </c>
      <c r="J2095">
        <f>IF(I2095=0,0,1)</f>
        <v>0</v>
      </c>
      <c r="K2095">
        <f>J2095*Weighting!$W$7</f>
        <v>0</v>
      </c>
      <c r="M2095" s="14"/>
    </row>
    <row r="2096" spans="1:25" x14ac:dyDescent="0.25">
      <c r="A2096" s="32" t="str">
        <f>IF(Weighting!$P$8&gt;0,B2096,"")</f>
        <v/>
      </c>
      <c r="B2096" t="e">
        <f>Weighting!$C$8</f>
        <v>#DIV/0!</v>
      </c>
      <c r="C2096" t="e">
        <f>Weighting!$F$8</f>
        <v>#NUM!</v>
      </c>
      <c r="D2096" t="e">
        <f>IF(C2096=1,'Data Transformation'!$G$3+0.5*'Data Transformation'!$W$25,IF(C2097=1,D2097-'Data Transformation'!$W$25,FALSE))</f>
        <v>#NUM!</v>
      </c>
      <c r="E2096">
        <f t="array" ref="E2096">IF(ISLOGICAL(D2096),"",FREQUENCY(IF('Data Transformation'!$B$425:$B$8425='Bin Analysis'!$B2091,'Data Transformation'!$G$425:$G$8425),D2096))</f>
        <v>2001</v>
      </c>
      <c r="F2096">
        <f t="shared" si="261"/>
        <v>0</v>
      </c>
      <c r="G2096">
        <f>Weighting!$H$8</f>
        <v>0</v>
      </c>
      <c r="H2096">
        <f t="array" ref="H2096">FREQUENCY(IF('Data Transformation'!$B$4:$B$8425=B2091,'Data Transformation'!$G$4:$G$8425),'Bin Analysis'!$B2096)</f>
        <v>2073</v>
      </c>
      <c r="I2096">
        <f t="shared" si="262"/>
        <v>0</v>
      </c>
      <c r="J2096">
        <f t="shared" ref="J2096:J2113" si="263">IF(I2096=0,0,1)</f>
        <v>0</v>
      </c>
      <c r="K2096">
        <f>J2096*Weighting!$W$8</f>
        <v>0</v>
      </c>
      <c r="M2096" s="14"/>
    </row>
    <row r="2097" spans="1:13" x14ac:dyDescent="0.25">
      <c r="A2097" s="32" t="str">
        <f>IF(Weighting!$P$9&gt;0,B2097,"")</f>
        <v/>
      </c>
      <c r="B2097" s="50" t="e">
        <f>Weighting!$C$9</f>
        <v>#DIV/0!</v>
      </c>
      <c r="C2097" t="e">
        <f>Weighting!$F$9</f>
        <v>#NUM!</v>
      </c>
      <c r="D2097" t="e">
        <f>IF(C2097=1,'Data Transformation'!$G$3+0.5*'Data Transformation'!$W$25,IF(C2098=1,D2098-'Data Transformation'!$W$25,FALSE))</f>
        <v>#NUM!</v>
      </c>
      <c r="E2097">
        <f t="array" ref="E2097">IF(ISLOGICAL(D2097),"",FREQUENCY(IF('Data Transformation'!$B$425:$B$8425='Bin Analysis'!$B2091,'Data Transformation'!$G$425:$G$8425),D2097))</f>
        <v>2001</v>
      </c>
      <c r="F2097">
        <f t="shared" si="261"/>
        <v>0</v>
      </c>
      <c r="G2097">
        <f>Weighting!$H$9</f>
        <v>0</v>
      </c>
      <c r="H2097">
        <f t="array" ref="H2097">FREQUENCY(IF('Data Transformation'!$B$4:$B$8425=B2091,'Data Transformation'!$G$4:$G$8425),'Bin Analysis'!$B2097)</f>
        <v>2073</v>
      </c>
      <c r="I2097">
        <f t="shared" si="262"/>
        <v>0</v>
      </c>
      <c r="J2097">
        <f t="shared" si="263"/>
        <v>0</v>
      </c>
      <c r="K2097">
        <f>J2097*Weighting!$W$9</f>
        <v>0</v>
      </c>
      <c r="M2097" s="14"/>
    </row>
    <row r="2098" spans="1:13" x14ac:dyDescent="0.25">
      <c r="A2098" s="32" t="str">
        <f>IF(Weighting!$P$10&gt;0,B2098,"")</f>
        <v/>
      </c>
      <c r="B2098" t="e">
        <f>Weighting!$C$10</f>
        <v>#DIV/0!</v>
      </c>
      <c r="C2098" t="e">
        <f>Weighting!$F$10</f>
        <v>#NUM!</v>
      </c>
      <c r="D2098" t="e">
        <f>IF(C2098=1,'Data Transformation'!$G$3+0.5*'Data Transformation'!$W$25,IF(C2099=1,D2099-'Data Transformation'!$W$25,FALSE))</f>
        <v>#NUM!</v>
      </c>
      <c r="E2098">
        <f t="array" ref="E2098">IF(ISLOGICAL(D2098),"",FREQUENCY(IF('Data Transformation'!$B$425:$B$8425='Bin Analysis'!$B2091,'Data Transformation'!$G$425:$G$8425),D2098))</f>
        <v>2001</v>
      </c>
      <c r="F2098">
        <f t="shared" si="261"/>
        <v>0</v>
      </c>
      <c r="G2098">
        <f>Weighting!$H$10</f>
        <v>0</v>
      </c>
      <c r="H2098">
        <f t="array" ref="H2098">FREQUENCY(IF('Data Transformation'!$B$4:$B$8425=B2091,'Data Transformation'!$G$4:$G$8425),'Bin Analysis'!$B2098)</f>
        <v>2073</v>
      </c>
      <c r="I2098">
        <f t="shared" si="262"/>
        <v>0</v>
      </c>
      <c r="J2098">
        <f t="shared" si="263"/>
        <v>0</v>
      </c>
      <c r="K2098">
        <f>J2098*Weighting!$W$10</f>
        <v>0</v>
      </c>
      <c r="M2098" s="14"/>
    </row>
    <row r="2099" spans="1:13" x14ac:dyDescent="0.25">
      <c r="A2099" s="32" t="str">
        <f>IF(Weighting!$P$11&gt;0,B2099,"")</f>
        <v/>
      </c>
      <c r="B2099" t="e">
        <f>Weighting!$C$11</f>
        <v>#DIV/0!</v>
      </c>
      <c r="C2099" t="e">
        <f>Weighting!$F$11</f>
        <v>#NUM!</v>
      </c>
      <c r="D2099" t="e">
        <f>IF(C2099=1,'Data Transformation'!$G$3+0.5*'Data Transformation'!$W$25,IF(C2100=1,D2100-'Data Transformation'!$W$25,FALSE))</f>
        <v>#NUM!</v>
      </c>
      <c r="E2099">
        <f t="array" ref="E2099">IF(ISLOGICAL(D2099),"",FREQUENCY(IF('Data Transformation'!$B$425:$B$8425='Bin Analysis'!$B2091,'Data Transformation'!$G$425:$G$8425),D2099))</f>
        <v>2001</v>
      </c>
      <c r="F2099">
        <f t="shared" si="261"/>
        <v>0</v>
      </c>
      <c r="G2099">
        <f>Weighting!$H$11</f>
        <v>0</v>
      </c>
      <c r="H2099">
        <f t="array" ref="H2099">FREQUENCY(IF('Data Transformation'!$B$4:$B$8425=B2091,'Data Transformation'!$G$4:$G$8425),'Bin Analysis'!$B2099)</f>
        <v>2073</v>
      </c>
      <c r="I2099">
        <f t="shared" si="262"/>
        <v>0</v>
      </c>
      <c r="J2099">
        <f t="shared" si="263"/>
        <v>0</v>
      </c>
      <c r="K2099">
        <f>J2099*Weighting!$W$11</f>
        <v>0</v>
      </c>
      <c r="M2099" s="14"/>
    </row>
    <row r="2100" spans="1:13" x14ac:dyDescent="0.25">
      <c r="A2100" s="32" t="str">
        <f>IF(Weighting!$P$12&gt;0,B2100,"")</f>
        <v/>
      </c>
      <c r="B2100" t="e">
        <f>Weighting!$C$12</f>
        <v>#DIV/0!</v>
      </c>
      <c r="C2100" t="e">
        <f>Weighting!$F$12</f>
        <v>#NUM!</v>
      </c>
      <c r="D2100" t="e">
        <f>IF(C2100=1,'Data Transformation'!$G$3+0.5*'Data Transformation'!$W$25,IF(C2101=1,D2101-'Data Transformation'!$W$25,FALSE))</f>
        <v>#NUM!</v>
      </c>
      <c r="E2100">
        <f t="array" ref="E2100">IF(ISLOGICAL(D2100),"",FREQUENCY(IF('Data Transformation'!$B$425:$B$8425='Bin Analysis'!$B2091,'Data Transformation'!$G$425:$G$8425),D2100))</f>
        <v>2001</v>
      </c>
      <c r="F2100">
        <f t="shared" si="261"/>
        <v>0</v>
      </c>
      <c r="G2100">
        <f>Weighting!$H$12</f>
        <v>0</v>
      </c>
      <c r="H2100">
        <f t="array" ref="H2100">FREQUENCY(IF('Data Transformation'!$B$4:$B$8425=B2091,'Data Transformation'!$G$4:$G$8425),'Bin Analysis'!$B2100)</f>
        <v>2073</v>
      </c>
      <c r="I2100">
        <f t="shared" si="262"/>
        <v>0</v>
      </c>
      <c r="J2100">
        <f t="shared" si="263"/>
        <v>0</v>
      </c>
      <c r="K2100">
        <f>J2100*Weighting!$W$12</f>
        <v>0</v>
      </c>
      <c r="M2100" s="14"/>
    </row>
    <row r="2101" spans="1:13" x14ac:dyDescent="0.25">
      <c r="A2101" s="32" t="str">
        <f>IF(Weighting!$P$13&gt;0,B2101,"")</f>
        <v/>
      </c>
      <c r="B2101" t="e">
        <f>Weighting!$C$13</f>
        <v>#DIV/0!</v>
      </c>
      <c r="C2101" t="e">
        <f>Weighting!$F$13</f>
        <v>#NUM!</v>
      </c>
      <c r="D2101" t="e">
        <f>IF(C2101=1,'Data Transformation'!$G$3+0.5*'Data Transformation'!$W$25,IF(C2102=1,D2102-'Data Transformation'!$W$25,FALSE))</f>
        <v>#NUM!</v>
      </c>
      <c r="E2101">
        <f t="array" ref="E2101">IF(ISLOGICAL(D2101),"",FREQUENCY(IF('Data Transformation'!$B$425:$B$8425='Bin Analysis'!$B2091,'Data Transformation'!$G$425:$G$8425),D2101))</f>
        <v>2001</v>
      </c>
      <c r="F2101">
        <f t="shared" si="261"/>
        <v>0</v>
      </c>
      <c r="G2101">
        <f>Weighting!$H$13</f>
        <v>0</v>
      </c>
      <c r="H2101">
        <f t="array" ref="H2101">FREQUENCY(IF('Data Transformation'!$B$4:$B$8425=B2091,'Data Transformation'!$G$4:$G$8425),'Bin Analysis'!$B2101)</f>
        <v>2073</v>
      </c>
      <c r="I2101">
        <f t="shared" si="262"/>
        <v>0</v>
      </c>
      <c r="J2101">
        <f t="shared" si="263"/>
        <v>0</v>
      </c>
      <c r="K2101">
        <f>J2101*Weighting!$W$13</f>
        <v>0</v>
      </c>
      <c r="M2101" s="14"/>
    </row>
    <row r="2102" spans="1:13" x14ac:dyDescent="0.25">
      <c r="A2102" s="32" t="str">
        <f>IF(Weighting!$P$14&gt;0,B2102,"")</f>
        <v/>
      </c>
      <c r="B2102" t="e">
        <f>Weighting!$C$14</f>
        <v>#DIV/0!</v>
      </c>
      <c r="C2102" t="e">
        <f>Weighting!$F$14</f>
        <v>#NUM!</v>
      </c>
      <c r="D2102" t="e">
        <f>IF(C2102=1,'Data Transformation'!$G$3+0.5*'Data Transformation'!$W$25,IF(C2103=1,D2103-'Data Transformation'!$W$25,FALSE))</f>
        <v>#NUM!</v>
      </c>
      <c r="E2102">
        <f t="array" ref="E2102">IF(ISLOGICAL(D2102),"",FREQUENCY(IF('Data Transformation'!$B$425:$B$8425='Bin Analysis'!$B2091,'Data Transformation'!$G$425:$G$8425),D2102))</f>
        <v>2001</v>
      </c>
      <c r="F2102">
        <f t="shared" si="261"/>
        <v>0</v>
      </c>
      <c r="G2102">
        <f>Weighting!$H$14</f>
        <v>0</v>
      </c>
      <c r="H2102">
        <f t="array" ref="H2102">FREQUENCY(IF('Data Transformation'!$B$4:$B$8425=B2091,'Data Transformation'!$G$4:$G$8425),'Bin Analysis'!$B2102)</f>
        <v>2073</v>
      </c>
      <c r="I2102">
        <f t="shared" si="262"/>
        <v>0</v>
      </c>
      <c r="J2102">
        <f t="shared" si="263"/>
        <v>0</v>
      </c>
      <c r="K2102">
        <f>J2102*Weighting!$W$14</f>
        <v>0</v>
      </c>
      <c r="M2102" s="14"/>
    </row>
    <row r="2103" spans="1:13" x14ac:dyDescent="0.25">
      <c r="A2103" s="32" t="str">
        <f>IF(Weighting!$P$15&gt;0,B2103,"")</f>
        <v/>
      </c>
      <c r="B2103" t="e">
        <f>Weighting!$C$15</f>
        <v>#DIV/0!</v>
      </c>
      <c r="C2103" t="e">
        <f>Weighting!$F$15</f>
        <v>#NUM!</v>
      </c>
      <c r="D2103" t="e">
        <f>IF(C2103=1,'Data Transformation'!$G$3+0.5*'Data Transformation'!$W$25,IF(C2104=1,D2104-'Data Transformation'!$W$25,FALSE))</f>
        <v>#NUM!</v>
      </c>
      <c r="E2103">
        <f t="array" ref="E2103">IF(ISLOGICAL(D2103),"",FREQUENCY(IF('Data Transformation'!$B$425:$B$8425='Bin Analysis'!$B2091,'Data Transformation'!$G$425:$G$8425),D2103))</f>
        <v>2001</v>
      </c>
      <c r="F2103">
        <f t="shared" si="261"/>
        <v>0</v>
      </c>
      <c r="G2103">
        <f>Weighting!$H$15</f>
        <v>0</v>
      </c>
      <c r="H2103">
        <f t="array" ref="H2103">FREQUENCY(IF('Data Transformation'!$B$4:$B$8425=B2091,'Data Transformation'!$G$4:$G$8425),'Bin Analysis'!$B2103)</f>
        <v>2073</v>
      </c>
      <c r="I2103">
        <f t="shared" si="262"/>
        <v>0</v>
      </c>
      <c r="J2103">
        <f t="shared" si="263"/>
        <v>0</v>
      </c>
      <c r="K2103">
        <f>J2103*Weighting!$W$15</f>
        <v>0</v>
      </c>
      <c r="M2103" s="14"/>
    </row>
    <row r="2104" spans="1:13" x14ac:dyDescent="0.25">
      <c r="A2104" s="32" t="str">
        <f>IF(Weighting!$P$16&gt;0,B2104,"")</f>
        <v/>
      </c>
      <c r="B2104" t="e">
        <f>Weighting!$C$16</f>
        <v>#DIV/0!</v>
      </c>
      <c r="C2104" t="e">
        <f>Weighting!$F$16</f>
        <v>#NUM!</v>
      </c>
      <c r="D2104" t="e">
        <f>IF(C2104=1,'Data Transformation'!$G$3+0.5*'Data Transformation'!$W$25,IF(C2105=1,D2105-'Data Transformation'!$W$25,FALSE))</f>
        <v>#NUM!</v>
      </c>
      <c r="E2104">
        <f t="array" ref="E2104">IF(ISLOGICAL(D2104),"",FREQUENCY(IF('Data Transformation'!$B$425:$B$8425='Bin Analysis'!$B2091,'Data Transformation'!$G$425:$G$8425),D2104))</f>
        <v>2001</v>
      </c>
      <c r="F2104">
        <f t="shared" si="261"/>
        <v>0</v>
      </c>
      <c r="G2104">
        <f>Weighting!$H$16</f>
        <v>0</v>
      </c>
      <c r="H2104">
        <f t="array" ref="H2104">FREQUENCY(IF('Data Transformation'!$B$4:$B$8425=B2091,'Data Transformation'!$G$4:$G$8425),'Bin Analysis'!$B2104)</f>
        <v>2073</v>
      </c>
      <c r="I2104">
        <f t="shared" si="262"/>
        <v>0</v>
      </c>
      <c r="J2104">
        <f t="shared" si="263"/>
        <v>0</v>
      </c>
      <c r="K2104">
        <f>J2104*Weighting!$W$16</f>
        <v>0</v>
      </c>
      <c r="M2104" s="14"/>
    </row>
    <row r="2105" spans="1:13" x14ac:dyDescent="0.25">
      <c r="A2105" s="32" t="str">
        <f>IF(Weighting!$P$17&gt;0,B2105,"")</f>
        <v/>
      </c>
      <c r="B2105" t="e">
        <f>Weighting!$C$17</f>
        <v>#DIV/0!</v>
      </c>
      <c r="C2105" t="e">
        <f>Weighting!$F$17</f>
        <v>#NUM!</v>
      </c>
      <c r="D2105" t="e">
        <f>IF(C2105=1,'Data Transformation'!$G$3+0.5*'Data Transformation'!$W$25,IF(C2106=1,D2106-'Data Transformation'!$W$25,FALSE))</f>
        <v>#NUM!</v>
      </c>
      <c r="E2105">
        <f t="array" ref="E2105">IF(ISLOGICAL(D2105),"",FREQUENCY(IF('Data Transformation'!$B$425:$B$8425='Bin Analysis'!$B2091,'Data Transformation'!$G$425:$G$8425),D2105))</f>
        <v>2001</v>
      </c>
      <c r="F2105">
        <f t="shared" si="261"/>
        <v>0</v>
      </c>
      <c r="G2105">
        <f>Weighting!$H$17</f>
        <v>0</v>
      </c>
      <c r="H2105">
        <f t="array" ref="H2105">FREQUENCY(IF('Data Transformation'!$B$4:$B$8425=B2091,'Data Transformation'!$G$4:$G$8425),'Bin Analysis'!$B2105)</f>
        <v>2073</v>
      </c>
      <c r="I2105">
        <f t="shared" si="262"/>
        <v>0</v>
      </c>
      <c r="J2105">
        <f t="shared" si="263"/>
        <v>0</v>
      </c>
      <c r="K2105">
        <f>J2105*Weighting!$W$17</f>
        <v>0</v>
      </c>
      <c r="M2105" s="14"/>
    </row>
    <row r="2106" spans="1:13" x14ac:dyDescent="0.25">
      <c r="A2106" s="32" t="str">
        <f>IF(Weighting!$P$18&gt;0,B2106,"")</f>
        <v/>
      </c>
      <c r="B2106" t="e">
        <f>Weighting!$C$18</f>
        <v>#DIV/0!</v>
      </c>
      <c r="C2106" t="e">
        <f>Weighting!$F$18</f>
        <v>#NUM!</v>
      </c>
      <c r="D2106" t="e">
        <f>IF(C2106=1,'Data Transformation'!$G$3+0.5*'Data Transformation'!$W$25,IF(C2107=1,D2107-'Data Transformation'!$W$25,FALSE))</f>
        <v>#NUM!</v>
      </c>
      <c r="E2106">
        <f t="array" ref="E2106">IF(ISLOGICAL(D2106),"",FREQUENCY(IF('Data Transformation'!$B$425:$B$8425='Bin Analysis'!$B2091,'Data Transformation'!$G$425:$G$8425),D2106))</f>
        <v>2001</v>
      </c>
      <c r="F2106">
        <f t="shared" si="261"/>
        <v>0</v>
      </c>
      <c r="G2106">
        <f>Weighting!$H$18</f>
        <v>0</v>
      </c>
      <c r="H2106">
        <f t="array" ref="H2106">FREQUENCY(IF('Data Transformation'!$B$4:$B$8425=B2091,'Data Transformation'!$G$4:$G$8425),'Bin Analysis'!$B2106)</f>
        <v>2073</v>
      </c>
      <c r="I2106">
        <f t="shared" si="262"/>
        <v>0</v>
      </c>
      <c r="J2106">
        <f t="shared" si="263"/>
        <v>0</v>
      </c>
      <c r="K2106">
        <f>J2106*Weighting!$W$18</f>
        <v>0</v>
      </c>
      <c r="M2106" s="14"/>
    </row>
    <row r="2107" spans="1:13" x14ac:dyDescent="0.25">
      <c r="A2107" s="32" t="str">
        <f>IF(Weighting!$P$19&gt;0,B2107,"")</f>
        <v/>
      </c>
      <c r="B2107" t="e">
        <f>Weighting!$C$19</f>
        <v>#DIV/0!</v>
      </c>
      <c r="C2107" t="e">
        <f>Weighting!$F$19</f>
        <v>#NUM!</v>
      </c>
      <c r="D2107" t="e">
        <f>IF(C2107=1,'Data Transformation'!$G$3+0.5*'Data Transformation'!$W$25,IF(C2108=1,D2108-'Data Transformation'!$W$25,FALSE))</f>
        <v>#NUM!</v>
      </c>
      <c r="E2107">
        <f t="array" ref="E2107">IF(ISLOGICAL(D2107),"",FREQUENCY(IF('Data Transformation'!$B$425:$B$8425='Bin Analysis'!$B2091,'Data Transformation'!$G$425:$G$8425),D2107))</f>
        <v>2001</v>
      </c>
      <c r="F2107">
        <f t="shared" si="261"/>
        <v>0</v>
      </c>
      <c r="G2107">
        <f>Weighting!$H$19</f>
        <v>0</v>
      </c>
      <c r="H2107">
        <f t="array" ref="H2107">FREQUENCY(IF('Data Transformation'!$B$4:$B$8425=B2091,'Data Transformation'!$G$4:$G$8425),'Bin Analysis'!$B2107)</f>
        <v>2073</v>
      </c>
      <c r="I2107">
        <f t="shared" si="262"/>
        <v>0</v>
      </c>
      <c r="J2107">
        <f t="shared" si="263"/>
        <v>0</v>
      </c>
      <c r="K2107">
        <f>J2107*Weighting!$W$19</f>
        <v>0</v>
      </c>
      <c r="M2107" s="14"/>
    </row>
    <row r="2108" spans="1:13" x14ac:dyDescent="0.25">
      <c r="A2108" s="32" t="str">
        <f>IF(Weighting!$P$20&gt;0,B2108,"")</f>
        <v/>
      </c>
      <c r="B2108" t="e">
        <f>Weighting!$C$20</f>
        <v>#DIV/0!</v>
      </c>
      <c r="C2108" t="e">
        <f>Weighting!$F$20</f>
        <v>#NUM!</v>
      </c>
      <c r="D2108" t="e">
        <f>IF(C2108=1,'Data Transformation'!$G$3+0.5*'Data Transformation'!$W$25,IF(C2109=1,D2109-'Data Transformation'!$W$25,FALSE))</f>
        <v>#NUM!</v>
      </c>
      <c r="E2108">
        <f t="array" ref="E2108">IF(ISLOGICAL(D2108),"",FREQUENCY(IF('Data Transformation'!$B$425:$B$8425='Bin Analysis'!$B2091,'Data Transformation'!$G$425:$G$8425),D2108))</f>
        <v>2001</v>
      </c>
      <c r="F2108">
        <f t="shared" si="261"/>
        <v>0</v>
      </c>
      <c r="G2108">
        <f>Weighting!$H$20</f>
        <v>0</v>
      </c>
      <c r="H2108">
        <f t="array" ref="H2108">FREQUENCY(IF('Data Transformation'!$B$4:$B$8425=B2091,'Data Transformation'!$G$4:$G$8425),'Bin Analysis'!$B2108)</f>
        <v>2073</v>
      </c>
      <c r="I2108">
        <f t="shared" si="262"/>
        <v>0</v>
      </c>
      <c r="J2108">
        <f t="shared" si="263"/>
        <v>0</v>
      </c>
      <c r="K2108">
        <f>J2108*Weighting!$W$20</f>
        <v>0</v>
      </c>
      <c r="M2108" s="14"/>
    </row>
    <row r="2109" spans="1:13" x14ac:dyDescent="0.25">
      <c r="A2109" s="32" t="str">
        <f>IF(Weighting!$P$21&gt;0,B2109,"")</f>
        <v/>
      </c>
      <c r="B2109" t="e">
        <f>Weighting!$C$21</f>
        <v>#DIV/0!</v>
      </c>
      <c r="C2109" t="e">
        <f>Weighting!$F$21</f>
        <v>#NUM!</v>
      </c>
      <c r="D2109" t="e">
        <f>IF(C2109=1,'Data Transformation'!$G$3+0.5*'Data Transformation'!$W$25,IF(C2110=1,D2110-'Data Transformation'!$W$25,FALSE))</f>
        <v>#NUM!</v>
      </c>
      <c r="E2109">
        <f t="array" ref="E2109">IF(ISLOGICAL(D2109),"",FREQUENCY(IF('Data Transformation'!$B$425:$B$8425='Bin Analysis'!$B2091,'Data Transformation'!$G$425:$G$8425),D2109))</f>
        <v>2001</v>
      </c>
      <c r="F2109">
        <f t="shared" si="261"/>
        <v>0</v>
      </c>
      <c r="G2109">
        <f>Weighting!$H$21</f>
        <v>0</v>
      </c>
      <c r="H2109">
        <f t="array" ref="H2109">FREQUENCY(IF('Data Transformation'!$B$4:$B$8425=B2091,'Data Transformation'!$G$4:$G$8425),'Bin Analysis'!$B2109)</f>
        <v>2073</v>
      </c>
      <c r="I2109">
        <f t="shared" si="262"/>
        <v>0</v>
      </c>
      <c r="J2109">
        <f t="shared" si="263"/>
        <v>0</v>
      </c>
      <c r="K2109">
        <f>J2109*Weighting!$W$21</f>
        <v>0</v>
      </c>
      <c r="M2109" s="14"/>
    </row>
    <row r="2110" spans="1:13" x14ac:dyDescent="0.25">
      <c r="A2110" s="32" t="str">
        <f>IF(Weighting!$P$22&gt;0,B2110,"")</f>
        <v/>
      </c>
      <c r="B2110" t="e">
        <f>Weighting!$C$22</f>
        <v>#DIV/0!</v>
      </c>
      <c r="C2110" t="e">
        <f>Weighting!$F$22</f>
        <v>#NUM!</v>
      </c>
      <c r="D2110" t="e">
        <f>IF(C2110=1,'Data Transformation'!$G$3+0.5*'Data Transformation'!$W$25,IF(C2111=1,D2111-'Data Transformation'!$W$25,FALSE))</f>
        <v>#NUM!</v>
      </c>
      <c r="E2110">
        <f t="array" ref="E2110">IF(ISLOGICAL(D2110),"",FREQUENCY(IF('Data Transformation'!$B$425:$B$8425='Bin Analysis'!$B2091,'Data Transformation'!$G$425:$G$8425),D2110))</f>
        <v>2001</v>
      </c>
      <c r="F2110">
        <f t="shared" si="261"/>
        <v>0</v>
      </c>
      <c r="G2110">
        <f>Weighting!$H$22</f>
        <v>0</v>
      </c>
      <c r="H2110">
        <f t="array" ref="H2110">FREQUENCY(IF('Data Transformation'!$B$4:$B$8425=B2091,'Data Transformation'!$G$4:$G$8425),'Bin Analysis'!$B2110)</f>
        <v>2073</v>
      </c>
      <c r="I2110">
        <f t="shared" si="262"/>
        <v>0</v>
      </c>
      <c r="J2110">
        <f t="shared" si="263"/>
        <v>0</v>
      </c>
      <c r="K2110">
        <f>J2110*Weighting!$W$22</f>
        <v>0</v>
      </c>
      <c r="M2110" s="14"/>
    </row>
    <row r="2111" spans="1:13" x14ac:dyDescent="0.25">
      <c r="A2111" s="32" t="str">
        <f>IF(Weighting!$P$23&gt;0,B2111,"")</f>
        <v/>
      </c>
      <c r="B2111" t="e">
        <f>Weighting!$C$23</f>
        <v>#DIV/0!</v>
      </c>
      <c r="C2111" t="e">
        <f>Weighting!$F$23</f>
        <v>#NUM!</v>
      </c>
      <c r="D2111" t="e">
        <f>IF(C2111=1,'Data Transformation'!$G$3+0.5*'Data Transformation'!$W$25,IF(C2112=1,D2112-'Data Transformation'!$W$25,FALSE))</f>
        <v>#NUM!</v>
      </c>
      <c r="E2111">
        <f t="array" ref="E2111">IF(ISLOGICAL(D2111),"",FREQUENCY(IF('Data Transformation'!$B$425:$B$8425='Bin Analysis'!$B2091,'Data Transformation'!$G$425:$G$8425),D2111))</f>
        <v>2001</v>
      </c>
      <c r="F2111">
        <f t="shared" si="261"/>
        <v>0</v>
      </c>
      <c r="G2111">
        <f>Weighting!$H$23</f>
        <v>0</v>
      </c>
      <c r="H2111">
        <f t="array" ref="H2111">FREQUENCY(IF('Data Transformation'!$B$4:$B$8425=B2091,'Data Transformation'!$G$4:$G$8425),'Bin Analysis'!$B2111)</f>
        <v>2073</v>
      </c>
      <c r="I2111">
        <f t="shared" si="262"/>
        <v>0</v>
      </c>
      <c r="J2111">
        <f t="shared" si="263"/>
        <v>0</v>
      </c>
      <c r="K2111">
        <f>J2111*Weighting!$W$23</f>
        <v>0</v>
      </c>
      <c r="M2111" s="14"/>
    </row>
    <row r="2112" spans="1:13" x14ac:dyDescent="0.25">
      <c r="A2112" s="32" t="str">
        <f>IF(Weighting!$P$24&gt;0,B2112,"")</f>
        <v/>
      </c>
      <c r="B2112" t="e">
        <f>Weighting!$C$24</f>
        <v>#DIV/0!</v>
      </c>
      <c r="C2112" t="e">
        <f>Weighting!$F$24</f>
        <v>#NUM!</v>
      </c>
      <c r="D2112" t="e">
        <f>IF(C2112=1,'Data Transformation'!$G$3+0.5*'Data Transformation'!$W$25,IF(C2113=1,D2113-'Data Transformation'!$W$25,FALSE))</f>
        <v>#NUM!</v>
      </c>
      <c r="E2112">
        <f t="array" ref="E2112">IF(ISLOGICAL(D2112),"",FREQUENCY(IF('Data Transformation'!$B$425:$B$8425='Bin Analysis'!$B2091,'Data Transformation'!$G$425:$G$8425),D2112))</f>
        <v>2001</v>
      </c>
      <c r="F2112">
        <f t="shared" si="261"/>
        <v>0</v>
      </c>
      <c r="G2112">
        <f>Weighting!$H$24</f>
        <v>0</v>
      </c>
      <c r="H2112">
        <f t="array" ref="H2112">FREQUENCY(IF('Data Transformation'!$B$4:$B$8425=B2091,'Data Transformation'!$G$4:$G$8425),'Bin Analysis'!$B2112)</f>
        <v>2073</v>
      </c>
      <c r="I2112">
        <f t="shared" si="262"/>
        <v>0</v>
      </c>
      <c r="J2112">
        <f t="shared" si="263"/>
        <v>0</v>
      </c>
      <c r="K2112">
        <f>J2112*Weighting!$W$24</f>
        <v>0</v>
      </c>
      <c r="M2112" s="14"/>
    </row>
    <row r="2113" spans="1:25" x14ac:dyDescent="0.25">
      <c r="A2113" s="32" t="str">
        <f>IF(Weighting!$P$25&gt;0,B2113,"")</f>
        <v/>
      </c>
      <c r="B2113" t="e">
        <f>Weighting!$C$25</f>
        <v>#DIV/0!</v>
      </c>
      <c r="C2113" t="e">
        <f>Weighting!$F$25</f>
        <v>#NUM!</v>
      </c>
      <c r="D2113" t="e">
        <f>IF(C2113=1,'Data Transformation'!$G$3+0.5*'Data Transformation'!$W$25,IF(C2114=1,D2114-'Data Transformation'!$W$25,FALSE))</f>
        <v>#NUM!</v>
      </c>
      <c r="E2113">
        <f t="array" ref="E2113">IF(ISLOGICAL(D2113),"",FREQUENCY(IF('Data Transformation'!$B$425:$B$8425='Bin Analysis'!$B2091,'Data Transformation'!$G$425:$G$8425),D2113))</f>
        <v>2001</v>
      </c>
      <c r="F2113">
        <f t="shared" si="261"/>
        <v>0</v>
      </c>
      <c r="G2113">
        <f>Weighting!$H$25</f>
        <v>0</v>
      </c>
      <c r="H2113">
        <f t="array" ref="H2113">FREQUENCY(IF('Data Transformation'!$B$4:$B$8425=B2091,'Data Transformation'!$G$4:$G$8425),'Bin Analysis'!$B2113)</f>
        <v>2073</v>
      </c>
      <c r="I2113">
        <f t="shared" si="262"/>
        <v>0</v>
      </c>
      <c r="J2113">
        <f t="shared" si="263"/>
        <v>0</v>
      </c>
      <c r="K2113">
        <f>J2113*Weighting!$W$25</f>
        <v>0</v>
      </c>
      <c r="M2113" s="14"/>
    </row>
    <row r="2114" spans="1:25" x14ac:dyDescent="0.25">
      <c r="A2114" s="32"/>
      <c r="M2114" s="14"/>
    </row>
    <row r="2115" spans="1:25" ht="23.25" x14ac:dyDescent="0.35">
      <c r="A2115" s="21" t="s">
        <v>0</v>
      </c>
      <c r="B2115" s="21" t="str">
        <f>IFERROR(VLOOKUP(C2115,'Data Transformation'!$L$6:$M$426,2,FALSE),"")</f>
        <v/>
      </c>
      <c r="C2115" s="21">
        <f>C2091+1</f>
        <v>88</v>
      </c>
      <c r="D2115" s="21"/>
      <c r="E2115" s="21"/>
      <c r="F2115" s="21"/>
      <c r="G2115" s="21"/>
      <c r="H2115" s="22"/>
      <c r="I2115" s="22"/>
      <c r="J2115" s="22"/>
      <c r="K2115" s="21"/>
      <c r="L2115" s="21" t="str">
        <f>B2115</f>
        <v/>
      </c>
      <c r="M2115" s="23" t="e">
        <f>INDEX('Data Transformation'!$O$4:$O$424,MATCH($B2115,'Data Transformation'!$M$4:$M$424,0),MATCH($M$2,'Data Transformation'!$O$3,0))</f>
        <v>#N/A</v>
      </c>
      <c r="N2115" s="27" t="e">
        <f>IF('Input and Summary Results'!$J$16="minimum",'Bin Analysis'!X2116/(M2115-1),'Bin Analysis'!Y2115/('Bin Analysis'!M2115-1))</f>
        <v>#N/A</v>
      </c>
      <c r="O2115" s="27" t="e">
        <f>IF(M2115=FALSE,NA(),(VLOOKUP(1,C2118:K2137,4,FALSE))/(M2115-1))</f>
        <v>#N/A</v>
      </c>
      <c r="P2115" s="27" t="e">
        <f>IF(M2115=FALSE,NA(),SUM(J2118:J2137)/Weighting!$S$5)</f>
        <v>#N/A</v>
      </c>
      <c r="Q2115" s="27" t="e">
        <f>IF(M2115=FALSE,NA(),SUM(K2118:K2137)/Weighting!$S$6)</f>
        <v>#N/A</v>
      </c>
      <c r="R2115" s="27" t="e">
        <f>IF(M2115=FALSE,NA(),(VLOOKUP(1,G2118:K2137,3,FALSE))/(M2115-1))</f>
        <v>#N/A</v>
      </c>
      <c r="S2115" s="22" t="e">
        <f>IF(M2115=FALSE,NA(),IF(SUM(J2118:J2137)=2,"yes","no"))</f>
        <v>#N/A</v>
      </c>
      <c r="X2115" s="2" cm="2">
        <f t="array" ref="X2115:X2116">FREQUENCY(IF('Data Transformation'!$B$425:$B$6424='Bin Analysis'!L2115,'Data Transformation'!$G$425:$G$6424),'Data Transformation'!$U$11)</f>
        <v>0</v>
      </c>
      <c r="Y2115" s="2" cm="2">
        <f t="array" ref="Y2115:Y2116">FREQUENCY(IF('Data Transformation'!$B$425:$B$6424='Bin Analysis'!L2115,'Data Transformation'!$G$425:$G$6424),'Data Transformation'!$U$12)</f>
        <v>0</v>
      </c>
    </row>
    <row r="2116" spans="1:25" x14ac:dyDescent="0.25">
      <c r="A2116" s="14" t="s">
        <v>67</v>
      </c>
      <c r="B2116" t="s">
        <v>47</v>
      </c>
      <c r="C2116" t="s">
        <v>5</v>
      </c>
      <c r="D2116" t="s">
        <v>100</v>
      </c>
      <c r="E2116" t="s">
        <v>101</v>
      </c>
      <c r="F2116" t="s">
        <v>102</v>
      </c>
      <c r="G2116" t="s">
        <v>70</v>
      </c>
      <c r="H2116" t="s">
        <v>31</v>
      </c>
      <c r="I2116" t="s">
        <v>32</v>
      </c>
      <c r="J2116" t="s">
        <v>46</v>
      </c>
      <c r="K2116" s="14" t="s">
        <v>45</v>
      </c>
      <c r="M2116" s="14"/>
      <c r="X2116" s="2">
        <v>0</v>
      </c>
      <c r="Y2116" s="2">
        <v>0</v>
      </c>
    </row>
    <row r="2117" spans="1:25" x14ac:dyDescent="0.25">
      <c r="A2117" s="32"/>
      <c r="D2117" t="e">
        <f>IF(C2117=1,'Data Transformation'!$G$3+0.5*'Data Transformation'!$W$25,IF(C2118=1,D2118-'Data Transformation'!$W$25,FALSE))</f>
        <v>#NUM!</v>
      </c>
      <c r="E2117">
        <f t="array" ref="E2117">IF(ISLOGICAL(D2117),"",FREQUENCY(IF('Data Transformation'!$B$425:$B$8425='Bin Analysis'!$B2115,'Data Transformation'!$G$425:$G$8425),D2117))</f>
        <v>2001</v>
      </c>
      <c r="F2117" t="e">
        <f>IF(ISLOGICAL(D2117),"",E2117-E2116)</f>
        <v>#VALUE!</v>
      </c>
      <c r="M2117" s="14"/>
    </row>
    <row r="2118" spans="1:25" x14ac:dyDescent="0.25">
      <c r="A2118" s="32" t="e">
        <f>IF(Weighting!$P$6&gt;0,B2118,"")</f>
        <v>#NUM!</v>
      </c>
      <c r="B2118" t="e">
        <f>Weighting!$C$6</f>
        <v>#DIV/0!</v>
      </c>
      <c r="C2118" t="e">
        <f>Weighting!$F$6</f>
        <v>#NUM!</v>
      </c>
      <c r="D2118" t="e">
        <f>IF(C2118=1,'Data Transformation'!$G$3+0.5*'Data Transformation'!$W$25,IF(C2119=1,D2119-'Data Transformation'!$W$25,FALSE))</f>
        <v>#NUM!</v>
      </c>
      <c r="E2118">
        <f t="array" ref="E2118">IF(ISLOGICAL(D2118),"",FREQUENCY(IF('Data Transformation'!$B$425:$B$8425='Bin Analysis'!$B2115,'Data Transformation'!$G$425:$G$8425),D2118))</f>
        <v>2001</v>
      </c>
      <c r="F2118">
        <f>IF(ISLOGICAL(D2118),"",E2118-E2117)</f>
        <v>0</v>
      </c>
      <c r="G2118">
        <f>Weighting!$H$6</f>
        <v>1</v>
      </c>
      <c r="H2118">
        <f t="array" ref="H2118">FREQUENCY(IF('Data Transformation'!$B$4:$B$8425=B2115,'Data Transformation'!$G$4:$G$8425),'Bin Analysis'!$B2118)</f>
        <v>2073</v>
      </c>
      <c r="I2118">
        <f>H2118-H2117</f>
        <v>2073</v>
      </c>
      <c r="J2118">
        <f>IF(I2118=0,0,1)</f>
        <v>1</v>
      </c>
      <c r="K2118" t="e">
        <f>J2118*Weighting!$W$6</f>
        <v>#NUM!</v>
      </c>
      <c r="M2118" s="14"/>
    </row>
    <row r="2119" spans="1:25" x14ac:dyDescent="0.25">
      <c r="A2119" s="32" t="str">
        <f>IF(Weighting!$P$7&gt;0,B2119,"")</f>
        <v/>
      </c>
      <c r="B2119" t="e">
        <f>Weighting!$C$7</f>
        <v>#DIV/0!</v>
      </c>
      <c r="C2119" t="e">
        <f>Weighting!$F$7</f>
        <v>#NUM!</v>
      </c>
      <c r="D2119" t="e">
        <f>IF(C2119=1,'Data Transformation'!$G$3+0.5*'Data Transformation'!$W$25,IF(C2120=1,D2120-'Data Transformation'!$W$25,FALSE))</f>
        <v>#NUM!</v>
      </c>
      <c r="E2119">
        <f t="array" ref="E2119">IF(ISLOGICAL(D2119),"",FREQUENCY(IF('Data Transformation'!$B$425:$B$8425='Bin Analysis'!$B2115,'Data Transformation'!$G$425:$G$8425),D2119))</f>
        <v>2001</v>
      </c>
      <c r="F2119">
        <f t="shared" ref="F2119:F2137" si="264">IF(ISLOGICAL(D2119),"",E2119-E2118)</f>
        <v>0</v>
      </c>
      <c r="G2119">
        <f>Weighting!$H$7</f>
        <v>0</v>
      </c>
      <c r="H2119">
        <f t="array" ref="H2119">FREQUENCY(IF('Data Transformation'!$B$4:$B$8425=B2115,'Data Transformation'!$G$4:$G$8425),'Bin Analysis'!$B2119)</f>
        <v>2073</v>
      </c>
      <c r="I2119">
        <f t="shared" ref="I2119:I2137" si="265">H2119-H2118</f>
        <v>0</v>
      </c>
      <c r="J2119">
        <f>IF(I2119=0,0,1)</f>
        <v>0</v>
      </c>
      <c r="K2119">
        <f>J2119*Weighting!$W$7</f>
        <v>0</v>
      </c>
      <c r="M2119" s="14"/>
    </row>
    <row r="2120" spans="1:25" x14ac:dyDescent="0.25">
      <c r="A2120" s="32" t="str">
        <f>IF(Weighting!$P$8&gt;0,B2120,"")</f>
        <v/>
      </c>
      <c r="B2120" t="e">
        <f>Weighting!$C$8</f>
        <v>#DIV/0!</v>
      </c>
      <c r="C2120" t="e">
        <f>Weighting!$F$8</f>
        <v>#NUM!</v>
      </c>
      <c r="D2120" t="e">
        <f>IF(C2120=1,'Data Transformation'!$G$3+0.5*'Data Transformation'!$W$25,IF(C2121=1,D2121-'Data Transformation'!$W$25,FALSE))</f>
        <v>#NUM!</v>
      </c>
      <c r="E2120">
        <f t="array" ref="E2120">IF(ISLOGICAL(D2120),"",FREQUENCY(IF('Data Transformation'!$B$425:$B$8425='Bin Analysis'!$B2115,'Data Transformation'!$G$425:$G$8425),D2120))</f>
        <v>2001</v>
      </c>
      <c r="F2120">
        <f t="shared" si="264"/>
        <v>0</v>
      </c>
      <c r="G2120">
        <f>Weighting!$H$8</f>
        <v>0</v>
      </c>
      <c r="H2120">
        <f t="array" ref="H2120">FREQUENCY(IF('Data Transformation'!$B$4:$B$8425=B2115,'Data Transformation'!$G$4:$G$8425),'Bin Analysis'!$B2120)</f>
        <v>2073</v>
      </c>
      <c r="I2120">
        <f t="shared" si="265"/>
        <v>0</v>
      </c>
      <c r="J2120">
        <f t="shared" ref="J2120:J2137" si="266">IF(I2120=0,0,1)</f>
        <v>0</v>
      </c>
      <c r="K2120">
        <f>J2120*Weighting!$W$8</f>
        <v>0</v>
      </c>
      <c r="M2120" s="14"/>
    </row>
    <row r="2121" spans="1:25" x14ac:dyDescent="0.25">
      <c r="A2121" s="32" t="str">
        <f>IF(Weighting!$P$9&gt;0,B2121,"")</f>
        <v/>
      </c>
      <c r="B2121" s="50" t="e">
        <f>Weighting!$C$9</f>
        <v>#DIV/0!</v>
      </c>
      <c r="C2121" t="e">
        <f>Weighting!$F$9</f>
        <v>#NUM!</v>
      </c>
      <c r="D2121" t="e">
        <f>IF(C2121=1,'Data Transformation'!$G$3+0.5*'Data Transformation'!$W$25,IF(C2122=1,D2122-'Data Transformation'!$W$25,FALSE))</f>
        <v>#NUM!</v>
      </c>
      <c r="E2121">
        <f t="array" ref="E2121">IF(ISLOGICAL(D2121),"",FREQUENCY(IF('Data Transformation'!$B$425:$B$8425='Bin Analysis'!$B2115,'Data Transformation'!$G$425:$G$8425),D2121))</f>
        <v>2001</v>
      </c>
      <c r="F2121">
        <f t="shared" si="264"/>
        <v>0</v>
      </c>
      <c r="G2121">
        <f>Weighting!$H$9</f>
        <v>0</v>
      </c>
      <c r="H2121">
        <f t="array" ref="H2121">FREQUENCY(IF('Data Transformation'!$B$4:$B$8425=B2115,'Data Transformation'!$G$4:$G$8425),'Bin Analysis'!$B2121)</f>
        <v>2073</v>
      </c>
      <c r="I2121">
        <f t="shared" si="265"/>
        <v>0</v>
      </c>
      <c r="J2121">
        <f t="shared" si="266"/>
        <v>0</v>
      </c>
      <c r="K2121">
        <f>J2121*Weighting!$W$9</f>
        <v>0</v>
      </c>
      <c r="M2121" s="14"/>
    </row>
    <row r="2122" spans="1:25" x14ac:dyDescent="0.25">
      <c r="A2122" s="32" t="str">
        <f>IF(Weighting!$P$10&gt;0,B2122,"")</f>
        <v/>
      </c>
      <c r="B2122" t="e">
        <f>Weighting!$C$10</f>
        <v>#DIV/0!</v>
      </c>
      <c r="C2122" t="e">
        <f>Weighting!$F$10</f>
        <v>#NUM!</v>
      </c>
      <c r="D2122" t="e">
        <f>IF(C2122=1,'Data Transformation'!$G$3+0.5*'Data Transformation'!$W$25,IF(C2123=1,D2123-'Data Transformation'!$W$25,FALSE))</f>
        <v>#NUM!</v>
      </c>
      <c r="E2122">
        <f t="array" ref="E2122">IF(ISLOGICAL(D2122),"",FREQUENCY(IF('Data Transformation'!$B$425:$B$8425='Bin Analysis'!$B2115,'Data Transformation'!$G$425:$G$8425),D2122))</f>
        <v>2001</v>
      </c>
      <c r="F2122">
        <f t="shared" si="264"/>
        <v>0</v>
      </c>
      <c r="G2122">
        <f>Weighting!$H$10</f>
        <v>0</v>
      </c>
      <c r="H2122">
        <f t="array" ref="H2122">FREQUENCY(IF('Data Transformation'!$B$4:$B$8425=B2115,'Data Transformation'!$G$4:$G$8425),'Bin Analysis'!$B2122)</f>
        <v>2073</v>
      </c>
      <c r="I2122">
        <f t="shared" si="265"/>
        <v>0</v>
      </c>
      <c r="J2122">
        <f t="shared" si="266"/>
        <v>0</v>
      </c>
      <c r="K2122">
        <f>J2122*Weighting!$W$10</f>
        <v>0</v>
      </c>
      <c r="M2122" s="14"/>
    </row>
    <row r="2123" spans="1:25" x14ac:dyDescent="0.25">
      <c r="A2123" s="32" t="str">
        <f>IF(Weighting!$P$11&gt;0,B2123,"")</f>
        <v/>
      </c>
      <c r="B2123" t="e">
        <f>Weighting!$C$11</f>
        <v>#DIV/0!</v>
      </c>
      <c r="C2123" t="e">
        <f>Weighting!$F$11</f>
        <v>#NUM!</v>
      </c>
      <c r="D2123" t="e">
        <f>IF(C2123=1,'Data Transformation'!$G$3+0.5*'Data Transformation'!$W$25,IF(C2124=1,D2124-'Data Transformation'!$W$25,FALSE))</f>
        <v>#NUM!</v>
      </c>
      <c r="E2123">
        <f t="array" ref="E2123">IF(ISLOGICAL(D2123),"",FREQUENCY(IF('Data Transformation'!$B$425:$B$8425='Bin Analysis'!$B2115,'Data Transformation'!$G$425:$G$8425),D2123))</f>
        <v>2001</v>
      </c>
      <c r="F2123">
        <f t="shared" si="264"/>
        <v>0</v>
      </c>
      <c r="G2123">
        <f>Weighting!$H$11</f>
        <v>0</v>
      </c>
      <c r="H2123">
        <f t="array" ref="H2123">FREQUENCY(IF('Data Transformation'!$B$4:$B$8425=B2115,'Data Transformation'!$G$4:$G$8425),'Bin Analysis'!$B2123)</f>
        <v>2073</v>
      </c>
      <c r="I2123">
        <f t="shared" si="265"/>
        <v>0</v>
      </c>
      <c r="J2123">
        <f t="shared" si="266"/>
        <v>0</v>
      </c>
      <c r="K2123">
        <f>J2123*Weighting!$W$11</f>
        <v>0</v>
      </c>
      <c r="M2123" s="14"/>
    </row>
    <row r="2124" spans="1:25" x14ac:dyDescent="0.25">
      <c r="A2124" s="32" t="str">
        <f>IF(Weighting!$P$12&gt;0,B2124,"")</f>
        <v/>
      </c>
      <c r="B2124" t="e">
        <f>Weighting!$C$12</f>
        <v>#DIV/0!</v>
      </c>
      <c r="C2124" t="e">
        <f>Weighting!$F$12</f>
        <v>#NUM!</v>
      </c>
      <c r="D2124" t="e">
        <f>IF(C2124=1,'Data Transformation'!$G$3+0.5*'Data Transformation'!$W$25,IF(C2125=1,D2125-'Data Transformation'!$W$25,FALSE))</f>
        <v>#NUM!</v>
      </c>
      <c r="E2124">
        <f t="array" ref="E2124">IF(ISLOGICAL(D2124),"",FREQUENCY(IF('Data Transformation'!$B$425:$B$8425='Bin Analysis'!$B2115,'Data Transformation'!$G$425:$G$8425),D2124))</f>
        <v>2001</v>
      </c>
      <c r="F2124">
        <f t="shared" si="264"/>
        <v>0</v>
      </c>
      <c r="G2124">
        <f>Weighting!$H$12</f>
        <v>0</v>
      </c>
      <c r="H2124">
        <f t="array" ref="H2124">FREQUENCY(IF('Data Transformation'!$B$4:$B$8425=B2115,'Data Transformation'!$G$4:$G$8425),'Bin Analysis'!$B2124)</f>
        <v>2073</v>
      </c>
      <c r="I2124">
        <f t="shared" si="265"/>
        <v>0</v>
      </c>
      <c r="J2124">
        <f t="shared" si="266"/>
        <v>0</v>
      </c>
      <c r="K2124">
        <f>J2124*Weighting!$W$12</f>
        <v>0</v>
      </c>
      <c r="M2124" s="14"/>
    </row>
    <row r="2125" spans="1:25" x14ac:dyDescent="0.25">
      <c r="A2125" s="32" t="str">
        <f>IF(Weighting!$P$13&gt;0,B2125,"")</f>
        <v/>
      </c>
      <c r="B2125" t="e">
        <f>Weighting!$C$13</f>
        <v>#DIV/0!</v>
      </c>
      <c r="C2125" t="e">
        <f>Weighting!$F$13</f>
        <v>#NUM!</v>
      </c>
      <c r="D2125" t="e">
        <f>IF(C2125=1,'Data Transformation'!$G$3+0.5*'Data Transformation'!$W$25,IF(C2126=1,D2126-'Data Transformation'!$W$25,FALSE))</f>
        <v>#NUM!</v>
      </c>
      <c r="E2125">
        <f t="array" ref="E2125">IF(ISLOGICAL(D2125),"",FREQUENCY(IF('Data Transformation'!$B$425:$B$8425='Bin Analysis'!$B2115,'Data Transformation'!$G$425:$G$8425),D2125))</f>
        <v>2001</v>
      </c>
      <c r="F2125">
        <f t="shared" si="264"/>
        <v>0</v>
      </c>
      <c r="G2125">
        <f>Weighting!$H$13</f>
        <v>0</v>
      </c>
      <c r="H2125">
        <f t="array" ref="H2125">FREQUENCY(IF('Data Transformation'!$B$4:$B$8425=B2115,'Data Transformation'!$G$4:$G$8425),'Bin Analysis'!$B2125)</f>
        <v>2073</v>
      </c>
      <c r="I2125">
        <f t="shared" si="265"/>
        <v>0</v>
      </c>
      <c r="J2125">
        <f t="shared" si="266"/>
        <v>0</v>
      </c>
      <c r="K2125">
        <f>J2125*Weighting!$W$13</f>
        <v>0</v>
      </c>
      <c r="M2125" s="14"/>
    </row>
    <row r="2126" spans="1:25" x14ac:dyDescent="0.25">
      <c r="A2126" s="32" t="str">
        <f>IF(Weighting!$P$14&gt;0,B2126,"")</f>
        <v/>
      </c>
      <c r="B2126" t="e">
        <f>Weighting!$C$14</f>
        <v>#DIV/0!</v>
      </c>
      <c r="C2126" t="e">
        <f>Weighting!$F$14</f>
        <v>#NUM!</v>
      </c>
      <c r="D2126" t="e">
        <f>IF(C2126=1,'Data Transformation'!$G$3+0.5*'Data Transformation'!$W$25,IF(C2127=1,D2127-'Data Transformation'!$W$25,FALSE))</f>
        <v>#NUM!</v>
      </c>
      <c r="E2126">
        <f t="array" ref="E2126">IF(ISLOGICAL(D2126),"",FREQUENCY(IF('Data Transformation'!$B$425:$B$8425='Bin Analysis'!$B2115,'Data Transformation'!$G$425:$G$8425),D2126))</f>
        <v>2001</v>
      </c>
      <c r="F2126">
        <f t="shared" si="264"/>
        <v>0</v>
      </c>
      <c r="G2126">
        <f>Weighting!$H$14</f>
        <v>0</v>
      </c>
      <c r="H2126">
        <f t="array" ref="H2126">FREQUENCY(IF('Data Transformation'!$B$4:$B$8425=B2115,'Data Transformation'!$G$4:$G$8425),'Bin Analysis'!$B2126)</f>
        <v>2073</v>
      </c>
      <c r="I2126">
        <f t="shared" si="265"/>
        <v>0</v>
      </c>
      <c r="J2126">
        <f t="shared" si="266"/>
        <v>0</v>
      </c>
      <c r="K2126">
        <f>J2126*Weighting!$W$14</f>
        <v>0</v>
      </c>
      <c r="M2126" s="14"/>
    </row>
    <row r="2127" spans="1:25" x14ac:dyDescent="0.25">
      <c r="A2127" s="32" t="str">
        <f>IF(Weighting!$P$15&gt;0,B2127,"")</f>
        <v/>
      </c>
      <c r="B2127" t="e">
        <f>Weighting!$C$15</f>
        <v>#DIV/0!</v>
      </c>
      <c r="C2127" t="e">
        <f>Weighting!$F$15</f>
        <v>#NUM!</v>
      </c>
      <c r="D2127" t="e">
        <f>IF(C2127=1,'Data Transformation'!$G$3+0.5*'Data Transformation'!$W$25,IF(C2128=1,D2128-'Data Transformation'!$W$25,FALSE))</f>
        <v>#NUM!</v>
      </c>
      <c r="E2127">
        <f t="array" ref="E2127">IF(ISLOGICAL(D2127),"",FREQUENCY(IF('Data Transformation'!$B$425:$B$8425='Bin Analysis'!$B2115,'Data Transformation'!$G$425:$G$8425),D2127))</f>
        <v>2001</v>
      </c>
      <c r="F2127">
        <f t="shared" si="264"/>
        <v>0</v>
      </c>
      <c r="G2127">
        <f>Weighting!$H$15</f>
        <v>0</v>
      </c>
      <c r="H2127">
        <f t="array" ref="H2127">FREQUENCY(IF('Data Transformation'!$B$4:$B$8425=B2115,'Data Transformation'!$G$4:$G$8425),'Bin Analysis'!$B2127)</f>
        <v>2073</v>
      </c>
      <c r="I2127">
        <f t="shared" si="265"/>
        <v>0</v>
      </c>
      <c r="J2127">
        <f t="shared" si="266"/>
        <v>0</v>
      </c>
      <c r="K2127">
        <f>J2127*Weighting!$W$15</f>
        <v>0</v>
      </c>
      <c r="M2127" s="14"/>
    </row>
    <row r="2128" spans="1:25" x14ac:dyDescent="0.25">
      <c r="A2128" s="32" t="str">
        <f>IF(Weighting!$P$16&gt;0,B2128,"")</f>
        <v/>
      </c>
      <c r="B2128" t="e">
        <f>Weighting!$C$16</f>
        <v>#DIV/0!</v>
      </c>
      <c r="C2128" t="e">
        <f>Weighting!$F$16</f>
        <v>#NUM!</v>
      </c>
      <c r="D2128" t="e">
        <f>IF(C2128=1,'Data Transformation'!$G$3+0.5*'Data Transformation'!$W$25,IF(C2129=1,D2129-'Data Transformation'!$W$25,FALSE))</f>
        <v>#NUM!</v>
      </c>
      <c r="E2128">
        <f t="array" ref="E2128">IF(ISLOGICAL(D2128),"",FREQUENCY(IF('Data Transformation'!$B$425:$B$8425='Bin Analysis'!$B2115,'Data Transformation'!$G$425:$G$8425),D2128))</f>
        <v>2001</v>
      </c>
      <c r="F2128">
        <f t="shared" si="264"/>
        <v>0</v>
      </c>
      <c r="G2128">
        <f>Weighting!$H$16</f>
        <v>0</v>
      </c>
      <c r="H2128">
        <f t="array" ref="H2128">FREQUENCY(IF('Data Transformation'!$B$4:$B$8425=B2115,'Data Transformation'!$G$4:$G$8425),'Bin Analysis'!$B2128)</f>
        <v>2073</v>
      </c>
      <c r="I2128">
        <f t="shared" si="265"/>
        <v>0</v>
      </c>
      <c r="J2128">
        <f t="shared" si="266"/>
        <v>0</v>
      </c>
      <c r="K2128">
        <f>J2128*Weighting!$W$16</f>
        <v>0</v>
      </c>
      <c r="M2128" s="14"/>
    </row>
    <row r="2129" spans="1:25" x14ac:dyDescent="0.25">
      <c r="A2129" s="32" t="str">
        <f>IF(Weighting!$P$17&gt;0,B2129,"")</f>
        <v/>
      </c>
      <c r="B2129" t="e">
        <f>Weighting!$C$17</f>
        <v>#DIV/0!</v>
      </c>
      <c r="C2129" t="e">
        <f>Weighting!$F$17</f>
        <v>#NUM!</v>
      </c>
      <c r="D2129" t="e">
        <f>IF(C2129=1,'Data Transformation'!$G$3+0.5*'Data Transformation'!$W$25,IF(C2130=1,D2130-'Data Transformation'!$W$25,FALSE))</f>
        <v>#NUM!</v>
      </c>
      <c r="E2129">
        <f t="array" ref="E2129">IF(ISLOGICAL(D2129),"",FREQUENCY(IF('Data Transformation'!$B$425:$B$8425='Bin Analysis'!$B2115,'Data Transformation'!$G$425:$G$8425),D2129))</f>
        <v>2001</v>
      </c>
      <c r="F2129">
        <f t="shared" si="264"/>
        <v>0</v>
      </c>
      <c r="G2129">
        <f>Weighting!$H$17</f>
        <v>0</v>
      </c>
      <c r="H2129">
        <f t="array" ref="H2129">FREQUENCY(IF('Data Transformation'!$B$4:$B$8425=B2115,'Data Transformation'!$G$4:$G$8425),'Bin Analysis'!$B2129)</f>
        <v>2073</v>
      </c>
      <c r="I2129">
        <f t="shared" si="265"/>
        <v>0</v>
      </c>
      <c r="J2129">
        <f t="shared" si="266"/>
        <v>0</v>
      </c>
      <c r="K2129">
        <f>J2129*Weighting!$W$17</f>
        <v>0</v>
      </c>
      <c r="M2129" s="14"/>
    </row>
    <row r="2130" spans="1:25" x14ac:dyDescent="0.25">
      <c r="A2130" s="32" t="str">
        <f>IF(Weighting!$P$18&gt;0,B2130,"")</f>
        <v/>
      </c>
      <c r="B2130" t="e">
        <f>Weighting!$C$18</f>
        <v>#DIV/0!</v>
      </c>
      <c r="C2130" t="e">
        <f>Weighting!$F$18</f>
        <v>#NUM!</v>
      </c>
      <c r="D2130" t="e">
        <f>IF(C2130=1,'Data Transformation'!$G$3+0.5*'Data Transformation'!$W$25,IF(C2131=1,D2131-'Data Transformation'!$W$25,FALSE))</f>
        <v>#NUM!</v>
      </c>
      <c r="E2130">
        <f t="array" ref="E2130">IF(ISLOGICAL(D2130),"",FREQUENCY(IF('Data Transformation'!$B$425:$B$8425='Bin Analysis'!$B2115,'Data Transformation'!$G$425:$G$8425),D2130))</f>
        <v>2001</v>
      </c>
      <c r="F2130">
        <f t="shared" si="264"/>
        <v>0</v>
      </c>
      <c r="G2130">
        <f>Weighting!$H$18</f>
        <v>0</v>
      </c>
      <c r="H2130">
        <f t="array" ref="H2130">FREQUENCY(IF('Data Transformation'!$B$4:$B$8425=B2115,'Data Transformation'!$G$4:$G$8425),'Bin Analysis'!$B2130)</f>
        <v>2073</v>
      </c>
      <c r="I2130">
        <f t="shared" si="265"/>
        <v>0</v>
      </c>
      <c r="J2130">
        <f t="shared" si="266"/>
        <v>0</v>
      </c>
      <c r="K2130">
        <f>J2130*Weighting!$W$18</f>
        <v>0</v>
      </c>
      <c r="M2130" s="14"/>
    </row>
    <row r="2131" spans="1:25" x14ac:dyDescent="0.25">
      <c r="A2131" s="32" t="str">
        <f>IF(Weighting!$P$19&gt;0,B2131,"")</f>
        <v/>
      </c>
      <c r="B2131" t="e">
        <f>Weighting!$C$19</f>
        <v>#DIV/0!</v>
      </c>
      <c r="C2131" t="e">
        <f>Weighting!$F$19</f>
        <v>#NUM!</v>
      </c>
      <c r="D2131" t="e">
        <f>IF(C2131=1,'Data Transformation'!$G$3+0.5*'Data Transformation'!$W$25,IF(C2132=1,D2132-'Data Transformation'!$W$25,FALSE))</f>
        <v>#NUM!</v>
      </c>
      <c r="E2131">
        <f t="array" ref="E2131">IF(ISLOGICAL(D2131),"",FREQUENCY(IF('Data Transformation'!$B$425:$B$8425='Bin Analysis'!$B2115,'Data Transformation'!$G$425:$G$8425),D2131))</f>
        <v>2001</v>
      </c>
      <c r="F2131">
        <f t="shared" si="264"/>
        <v>0</v>
      </c>
      <c r="G2131">
        <f>Weighting!$H$19</f>
        <v>0</v>
      </c>
      <c r="H2131">
        <f t="array" ref="H2131">FREQUENCY(IF('Data Transformation'!$B$4:$B$8425=B2115,'Data Transformation'!$G$4:$G$8425),'Bin Analysis'!$B2131)</f>
        <v>2073</v>
      </c>
      <c r="I2131">
        <f t="shared" si="265"/>
        <v>0</v>
      </c>
      <c r="J2131">
        <f t="shared" si="266"/>
        <v>0</v>
      </c>
      <c r="K2131">
        <f>J2131*Weighting!$W$19</f>
        <v>0</v>
      </c>
      <c r="M2131" s="14"/>
    </row>
    <row r="2132" spans="1:25" x14ac:dyDescent="0.25">
      <c r="A2132" s="32" t="str">
        <f>IF(Weighting!$P$20&gt;0,B2132,"")</f>
        <v/>
      </c>
      <c r="B2132" t="e">
        <f>Weighting!$C$20</f>
        <v>#DIV/0!</v>
      </c>
      <c r="C2132" t="e">
        <f>Weighting!$F$20</f>
        <v>#NUM!</v>
      </c>
      <c r="D2132" t="e">
        <f>IF(C2132=1,'Data Transformation'!$G$3+0.5*'Data Transformation'!$W$25,IF(C2133=1,D2133-'Data Transformation'!$W$25,FALSE))</f>
        <v>#NUM!</v>
      </c>
      <c r="E2132">
        <f t="array" ref="E2132">IF(ISLOGICAL(D2132),"",FREQUENCY(IF('Data Transformation'!$B$425:$B$8425='Bin Analysis'!$B2115,'Data Transformation'!$G$425:$G$8425),D2132))</f>
        <v>2001</v>
      </c>
      <c r="F2132">
        <f t="shared" si="264"/>
        <v>0</v>
      </c>
      <c r="G2132">
        <f>Weighting!$H$20</f>
        <v>0</v>
      </c>
      <c r="H2132">
        <f t="array" ref="H2132">FREQUENCY(IF('Data Transformation'!$B$4:$B$8425=B2115,'Data Transformation'!$G$4:$G$8425),'Bin Analysis'!$B2132)</f>
        <v>2073</v>
      </c>
      <c r="I2132">
        <f t="shared" si="265"/>
        <v>0</v>
      </c>
      <c r="J2132">
        <f t="shared" si="266"/>
        <v>0</v>
      </c>
      <c r="K2132">
        <f>J2132*Weighting!$W$20</f>
        <v>0</v>
      </c>
      <c r="M2132" s="14"/>
    </row>
    <row r="2133" spans="1:25" x14ac:dyDescent="0.25">
      <c r="A2133" s="32" t="str">
        <f>IF(Weighting!$P$21&gt;0,B2133,"")</f>
        <v/>
      </c>
      <c r="B2133" t="e">
        <f>Weighting!$C$21</f>
        <v>#DIV/0!</v>
      </c>
      <c r="C2133" t="e">
        <f>Weighting!$F$21</f>
        <v>#NUM!</v>
      </c>
      <c r="D2133" t="e">
        <f>IF(C2133=1,'Data Transformation'!$G$3+0.5*'Data Transformation'!$W$25,IF(C2134=1,D2134-'Data Transformation'!$W$25,FALSE))</f>
        <v>#NUM!</v>
      </c>
      <c r="E2133">
        <f t="array" ref="E2133">IF(ISLOGICAL(D2133),"",FREQUENCY(IF('Data Transformation'!$B$425:$B$8425='Bin Analysis'!$B2115,'Data Transformation'!$G$425:$G$8425),D2133))</f>
        <v>2001</v>
      </c>
      <c r="F2133">
        <f t="shared" si="264"/>
        <v>0</v>
      </c>
      <c r="G2133">
        <f>Weighting!$H$21</f>
        <v>0</v>
      </c>
      <c r="H2133">
        <f t="array" ref="H2133">FREQUENCY(IF('Data Transformation'!$B$4:$B$8425=B2115,'Data Transformation'!$G$4:$G$8425),'Bin Analysis'!$B2133)</f>
        <v>2073</v>
      </c>
      <c r="I2133">
        <f t="shared" si="265"/>
        <v>0</v>
      </c>
      <c r="J2133">
        <f t="shared" si="266"/>
        <v>0</v>
      </c>
      <c r="K2133">
        <f>J2133*Weighting!$W$21</f>
        <v>0</v>
      </c>
      <c r="M2133" s="14"/>
    </row>
    <row r="2134" spans="1:25" x14ac:dyDescent="0.25">
      <c r="A2134" s="32" t="str">
        <f>IF(Weighting!$P$22&gt;0,B2134,"")</f>
        <v/>
      </c>
      <c r="B2134" t="e">
        <f>Weighting!$C$22</f>
        <v>#DIV/0!</v>
      </c>
      <c r="C2134" t="e">
        <f>Weighting!$F$22</f>
        <v>#NUM!</v>
      </c>
      <c r="D2134" t="e">
        <f>IF(C2134=1,'Data Transformation'!$G$3+0.5*'Data Transformation'!$W$25,IF(C2135=1,D2135-'Data Transformation'!$W$25,FALSE))</f>
        <v>#NUM!</v>
      </c>
      <c r="E2134">
        <f t="array" ref="E2134">IF(ISLOGICAL(D2134),"",FREQUENCY(IF('Data Transformation'!$B$425:$B$8425='Bin Analysis'!$B2115,'Data Transformation'!$G$425:$G$8425),D2134))</f>
        <v>2001</v>
      </c>
      <c r="F2134">
        <f t="shared" si="264"/>
        <v>0</v>
      </c>
      <c r="G2134">
        <f>Weighting!$H$22</f>
        <v>0</v>
      </c>
      <c r="H2134">
        <f t="array" ref="H2134">FREQUENCY(IF('Data Transformation'!$B$4:$B$8425=B2115,'Data Transformation'!$G$4:$G$8425),'Bin Analysis'!$B2134)</f>
        <v>2073</v>
      </c>
      <c r="I2134">
        <f t="shared" si="265"/>
        <v>0</v>
      </c>
      <c r="J2134">
        <f t="shared" si="266"/>
        <v>0</v>
      </c>
      <c r="K2134">
        <f>J2134*Weighting!$W$22</f>
        <v>0</v>
      </c>
      <c r="M2134" s="14"/>
    </row>
    <row r="2135" spans="1:25" x14ac:dyDescent="0.25">
      <c r="A2135" s="32" t="str">
        <f>IF(Weighting!$P$23&gt;0,B2135,"")</f>
        <v/>
      </c>
      <c r="B2135" t="e">
        <f>Weighting!$C$23</f>
        <v>#DIV/0!</v>
      </c>
      <c r="C2135" t="e">
        <f>Weighting!$F$23</f>
        <v>#NUM!</v>
      </c>
      <c r="D2135" t="e">
        <f>IF(C2135=1,'Data Transformation'!$G$3+0.5*'Data Transformation'!$W$25,IF(C2136=1,D2136-'Data Transformation'!$W$25,FALSE))</f>
        <v>#NUM!</v>
      </c>
      <c r="E2135">
        <f t="array" ref="E2135">IF(ISLOGICAL(D2135),"",FREQUENCY(IF('Data Transformation'!$B$425:$B$8425='Bin Analysis'!$B2115,'Data Transformation'!$G$425:$G$8425),D2135))</f>
        <v>2001</v>
      </c>
      <c r="F2135">
        <f t="shared" si="264"/>
        <v>0</v>
      </c>
      <c r="G2135">
        <f>Weighting!$H$23</f>
        <v>0</v>
      </c>
      <c r="H2135">
        <f t="array" ref="H2135">FREQUENCY(IF('Data Transformation'!$B$4:$B$8425=B2115,'Data Transformation'!$G$4:$G$8425),'Bin Analysis'!$B2135)</f>
        <v>2073</v>
      </c>
      <c r="I2135">
        <f t="shared" si="265"/>
        <v>0</v>
      </c>
      <c r="J2135">
        <f t="shared" si="266"/>
        <v>0</v>
      </c>
      <c r="K2135">
        <f>J2135*Weighting!$W$23</f>
        <v>0</v>
      </c>
      <c r="M2135" s="14"/>
    </row>
    <row r="2136" spans="1:25" x14ac:dyDescent="0.25">
      <c r="A2136" s="32" t="str">
        <f>IF(Weighting!$P$24&gt;0,B2136,"")</f>
        <v/>
      </c>
      <c r="B2136" t="e">
        <f>Weighting!$C$24</f>
        <v>#DIV/0!</v>
      </c>
      <c r="C2136" t="e">
        <f>Weighting!$F$24</f>
        <v>#NUM!</v>
      </c>
      <c r="D2136" t="e">
        <f>IF(C2136=1,'Data Transformation'!$G$3+0.5*'Data Transformation'!$W$25,IF(C2137=1,D2137-'Data Transformation'!$W$25,FALSE))</f>
        <v>#NUM!</v>
      </c>
      <c r="E2136">
        <f t="array" ref="E2136">IF(ISLOGICAL(D2136),"",FREQUENCY(IF('Data Transformation'!$B$425:$B$8425='Bin Analysis'!$B2115,'Data Transformation'!$G$425:$G$8425),D2136))</f>
        <v>2001</v>
      </c>
      <c r="F2136">
        <f t="shared" si="264"/>
        <v>0</v>
      </c>
      <c r="G2136">
        <f>Weighting!$H$24</f>
        <v>0</v>
      </c>
      <c r="H2136">
        <f t="array" ref="H2136">FREQUENCY(IF('Data Transformation'!$B$4:$B$8425=B2115,'Data Transformation'!$G$4:$G$8425),'Bin Analysis'!$B2136)</f>
        <v>2073</v>
      </c>
      <c r="I2136">
        <f t="shared" si="265"/>
        <v>0</v>
      </c>
      <c r="J2136">
        <f t="shared" si="266"/>
        <v>0</v>
      </c>
      <c r="K2136">
        <f>J2136*Weighting!$W$24</f>
        <v>0</v>
      </c>
      <c r="M2136" s="14"/>
    </row>
    <row r="2137" spans="1:25" x14ac:dyDescent="0.25">
      <c r="A2137" s="32" t="str">
        <f>IF(Weighting!$P$25&gt;0,B2137,"")</f>
        <v/>
      </c>
      <c r="B2137" t="e">
        <f>Weighting!$C$25</f>
        <v>#DIV/0!</v>
      </c>
      <c r="C2137" t="e">
        <f>Weighting!$F$25</f>
        <v>#NUM!</v>
      </c>
      <c r="D2137" t="e">
        <f>IF(C2137=1,'Data Transformation'!$G$3+0.5*'Data Transformation'!$W$25,IF(C2138=1,D2138-'Data Transformation'!$W$25,FALSE))</f>
        <v>#NUM!</v>
      </c>
      <c r="E2137">
        <f t="array" ref="E2137">IF(ISLOGICAL(D2137),"",FREQUENCY(IF('Data Transformation'!$B$425:$B$8425='Bin Analysis'!$B2115,'Data Transformation'!$G$425:$G$8425),D2137))</f>
        <v>2001</v>
      </c>
      <c r="F2137">
        <f t="shared" si="264"/>
        <v>0</v>
      </c>
      <c r="G2137">
        <f>Weighting!$H$25</f>
        <v>0</v>
      </c>
      <c r="H2137">
        <f t="array" ref="H2137">FREQUENCY(IF('Data Transformation'!$B$4:$B$8425=B2115,'Data Transformation'!$G$4:$G$8425),'Bin Analysis'!$B2137)</f>
        <v>2073</v>
      </c>
      <c r="I2137">
        <f t="shared" si="265"/>
        <v>0</v>
      </c>
      <c r="J2137">
        <f t="shared" si="266"/>
        <v>0</v>
      </c>
      <c r="K2137">
        <f>J2137*Weighting!$W$25</f>
        <v>0</v>
      </c>
      <c r="M2137" s="14"/>
    </row>
    <row r="2138" spans="1:25" x14ac:dyDescent="0.25">
      <c r="O2138"/>
      <c r="P2138"/>
      <c r="Q2138"/>
      <c r="R2138"/>
    </row>
    <row r="2139" spans="1:25" ht="23.25" x14ac:dyDescent="0.35">
      <c r="A2139" s="21" t="s">
        <v>0</v>
      </c>
      <c r="B2139" s="21" t="str">
        <f>IFERROR(VLOOKUP(C2139,'Data Transformation'!$L$6:$M$426,2,FALSE),"")</f>
        <v/>
      </c>
      <c r="C2139" s="21">
        <f>C2115+1</f>
        <v>89</v>
      </c>
      <c r="D2139" s="21"/>
      <c r="E2139" s="21"/>
      <c r="F2139" s="21"/>
      <c r="G2139" s="21"/>
      <c r="H2139" s="22"/>
      <c r="I2139" s="22"/>
      <c r="J2139" s="22"/>
      <c r="K2139" s="21"/>
      <c r="L2139" s="21" t="str">
        <f>B2139</f>
        <v/>
      </c>
      <c r="M2139" s="23" t="e">
        <f>INDEX('Data Transformation'!$O$4:$O$424,MATCH($B2139,'Data Transformation'!$M$4:$M$424,0),MATCH($M$2,'Data Transformation'!$O$3,0))</f>
        <v>#N/A</v>
      </c>
      <c r="N2139" s="27" t="e">
        <f>IF('Input and Summary Results'!$J$16="minimum",'Bin Analysis'!X2140/(M2139-1),'Bin Analysis'!Y2139/('Bin Analysis'!M2139-1))</f>
        <v>#N/A</v>
      </c>
      <c r="O2139" s="27" t="e">
        <f>IF(M2139=FALSE,NA(),(VLOOKUP(1,C2142:K2161,4,FALSE))/(M2139-1))</f>
        <v>#N/A</v>
      </c>
      <c r="P2139" s="27" t="e">
        <f>IF(M2139=FALSE,NA(),SUM(J2142:J2161)/Weighting!$S$5)</f>
        <v>#N/A</v>
      </c>
      <c r="Q2139" s="27" t="e">
        <f>IF(M2139=FALSE,NA(),SUM(K2142:K2161)/Weighting!$S$6)</f>
        <v>#N/A</v>
      </c>
      <c r="R2139" s="27" t="e">
        <f>IF(M2139=FALSE,NA(),(VLOOKUP(1,G2142:K2161,3,FALSE))/(M2139-1))</f>
        <v>#N/A</v>
      </c>
      <c r="S2139" s="22" t="e">
        <f>IF(M2139=FALSE,NA(),IF(SUM(J2142:J2161)=2,"yes","no"))</f>
        <v>#N/A</v>
      </c>
      <c r="X2139" s="2" cm="2">
        <f t="array" ref="X2139:X2140">FREQUENCY(IF('Data Transformation'!$B$425:$B$6424='Bin Analysis'!L2139,'Data Transformation'!$G$425:$G$6424),'Data Transformation'!$U$11)</f>
        <v>0</v>
      </c>
      <c r="Y2139" s="2" cm="2">
        <f t="array" ref="Y2139:Y2140">FREQUENCY(IF('Data Transformation'!$B$425:$B$6424='Bin Analysis'!L2139,'Data Transformation'!$G$425:$G$6424),'Data Transformation'!$U$12)</f>
        <v>0</v>
      </c>
    </row>
    <row r="2140" spans="1:25" x14ac:dyDescent="0.25">
      <c r="A2140" s="14" t="s">
        <v>67</v>
      </c>
      <c r="B2140" t="s">
        <v>47</v>
      </c>
      <c r="C2140" t="s">
        <v>5</v>
      </c>
      <c r="D2140" t="s">
        <v>100</v>
      </c>
      <c r="E2140" t="s">
        <v>101</v>
      </c>
      <c r="F2140" t="s">
        <v>102</v>
      </c>
      <c r="G2140" t="s">
        <v>70</v>
      </c>
      <c r="H2140" t="s">
        <v>31</v>
      </c>
      <c r="I2140" t="s">
        <v>32</v>
      </c>
      <c r="J2140" t="s">
        <v>46</v>
      </c>
      <c r="K2140" s="14" t="s">
        <v>45</v>
      </c>
      <c r="M2140" s="14"/>
      <c r="X2140" s="2">
        <v>0</v>
      </c>
      <c r="Y2140" s="2">
        <v>0</v>
      </c>
    </row>
    <row r="2141" spans="1:25" x14ac:dyDescent="0.25">
      <c r="A2141" s="32"/>
      <c r="D2141" t="e">
        <f>IF(C2141=1,'Data Transformation'!$G$3+0.5*'Data Transformation'!$W$25,IF(C2142=1,D2142-'Data Transformation'!$W$25,FALSE))</f>
        <v>#NUM!</v>
      </c>
      <c r="E2141">
        <f t="array" ref="E2141">IF(ISLOGICAL(D2141),"",FREQUENCY(IF('Data Transformation'!$B$425:$B$8425='Bin Analysis'!$B2139,'Data Transformation'!$G$425:$G$8425),D2141))</f>
        <v>2001</v>
      </c>
      <c r="F2141" t="e">
        <f>IF(ISLOGICAL(D2141),"",E2141-E2140)</f>
        <v>#VALUE!</v>
      </c>
      <c r="M2141" s="14"/>
    </row>
    <row r="2142" spans="1:25" x14ac:dyDescent="0.25">
      <c r="A2142" s="32" t="e">
        <f>IF(Weighting!$P$6&gt;0,B2142,"")</f>
        <v>#NUM!</v>
      </c>
      <c r="B2142" t="e">
        <f>Weighting!$C$6</f>
        <v>#DIV/0!</v>
      </c>
      <c r="C2142" t="e">
        <f>Weighting!$F$6</f>
        <v>#NUM!</v>
      </c>
      <c r="D2142" t="e">
        <f>IF(C2142=1,'Data Transformation'!$G$3+0.5*'Data Transformation'!$W$25,IF(C2143=1,D2143-'Data Transformation'!$W$25,FALSE))</f>
        <v>#NUM!</v>
      </c>
      <c r="E2142">
        <f t="array" ref="E2142">IF(ISLOGICAL(D2142),"",FREQUENCY(IF('Data Transformation'!$B$425:$B$8425='Bin Analysis'!$B2139,'Data Transformation'!$G$425:$G$8425),D2142))</f>
        <v>2001</v>
      </c>
      <c r="F2142">
        <f>IF(ISLOGICAL(D2142),"",E2142-E2141)</f>
        <v>0</v>
      </c>
      <c r="G2142">
        <f>Weighting!$H$6</f>
        <v>1</v>
      </c>
      <c r="H2142">
        <f t="array" ref="H2142">FREQUENCY(IF('Data Transformation'!$B$4:$B$8425=B2139,'Data Transformation'!$G$4:$G$8425),'Bin Analysis'!$B2142)</f>
        <v>2073</v>
      </c>
      <c r="I2142">
        <f>H2142-H2141</f>
        <v>2073</v>
      </c>
      <c r="J2142">
        <f>IF(I2142=0,0,1)</f>
        <v>1</v>
      </c>
      <c r="K2142" t="e">
        <f>J2142*Weighting!$W$6</f>
        <v>#NUM!</v>
      </c>
      <c r="M2142" s="14"/>
    </row>
    <row r="2143" spans="1:25" x14ac:dyDescent="0.25">
      <c r="A2143" s="32" t="str">
        <f>IF(Weighting!$P$7&gt;0,B2143,"")</f>
        <v/>
      </c>
      <c r="B2143" t="e">
        <f>Weighting!$C$7</f>
        <v>#DIV/0!</v>
      </c>
      <c r="C2143" t="e">
        <f>Weighting!$F$7</f>
        <v>#NUM!</v>
      </c>
      <c r="D2143" t="e">
        <f>IF(C2143=1,'Data Transformation'!$G$3+0.5*'Data Transformation'!$W$25,IF(C2144=1,D2144-'Data Transformation'!$W$25,FALSE))</f>
        <v>#NUM!</v>
      </c>
      <c r="E2143">
        <f t="array" ref="E2143">IF(ISLOGICAL(D2143),"",FREQUENCY(IF('Data Transformation'!$B$425:$B$8425='Bin Analysis'!$B2139,'Data Transformation'!$G$425:$G$8425),D2143))</f>
        <v>2001</v>
      </c>
      <c r="F2143">
        <f t="shared" ref="F2143:F2161" si="267">IF(ISLOGICAL(D2143),"",E2143-E2142)</f>
        <v>0</v>
      </c>
      <c r="G2143">
        <f>Weighting!$H$7</f>
        <v>0</v>
      </c>
      <c r="H2143">
        <f t="array" ref="H2143">FREQUENCY(IF('Data Transformation'!$B$4:$B$8425=B2139,'Data Transformation'!$G$4:$G$8425),'Bin Analysis'!$B2143)</f>
        <v>2073</v>
      </c>
      <c r="I2143">
        <f t="shared" ref="I2143:I2161" si="268">H2143-H2142</f>
        <v>0</v>
      </c>
      <c r="J2143">
        <f>IF(I2143=0,0,1)</f>
        <v>0</v>
      </c>
      <c r="K2143">
        <f>J2143*Weighting!$W$7</f>
        <v>0</v>
      </c>
      <c r="M2143" s="14"/>
    </row>
    <row r="2144" spans="1:25" x14ac:dyDescent="0.25">
      <c r="A2144" s="32" t="str">
        <f>IF(Weighting!$P$8&gt;0,B2144,"")</f>
        <v/>
      </c>
      <c r="B2144" t="e">
        <f>Weighting!$C$8</f>
        <v>#DIV/0!</v>
      </c>
      <c r="C2144" t="e">
        <f>Weighting!$F$8</f>
        <v>#NUM!</v>
      </c>
      <c r="D2144" t="e">
        <f>IF(C2144=1,'Data Transformation'!$G$3+0.5*'Data Transformation'!$W$25,IF(C2145=1,D2145-'Data Transformation'!$W$25,FALSE))</f>
        <v>#NUM!</v>
      </c>
      <c r="E2144">
        <f t="array" ref="E2144">IF(ISLOGICAL(D2144),"",FREQUENCY(IF('Data Transformation'!$B$425:$B$8425='Bin Analysis'!$B2139,'Data Transformation'!$G$425:$G$8425),D2144))</f>
        <v>2001</v>
      </c>
      <c r="F2144">
        <f t="shared" si="267"/>
        <v>0</v>
      </c>
      <c r="G2144">
        <f>Weighting!$H$8</f>
        <v>0</v>
      </c>
      <c r="H2144">
        <f t="array" ref="H2144">FREQUENCY(IF('Data Transformation'!$B$4:$B$8425=B2139,'Data Transformation'!$G$4:$G$8425),'Bin Analysis'!$B2144)</f>
        <v>2073</v>
      </c>
      <c r="I2144">
        <f t="shared" si="268"/>
        <v>0</v>
      </c>
      <c r="J2144">
        <f t="shared" ref="J2144:J2161" si="269">IF(I2144=0,0,1)</f>
        <v>0</v>
      </c>
      <c r="K2144">
        <f>J2144*Weighting!$W$8</f>
        <v>0</v>
      </c>
      <c r="M2144" s="14"/>
    </row>
    <row r="2145" spans="1:13" x14ac:dyDescent="0.25">
      <c r="A2145" s="32" t="str">
        <f>IF(Weighting!$P$9&gt;0,B2145,"")</f>
        <v/>
      </c>
      <c r="B2145" s="50" t="e">
        <f>Weighting!$C$9</f>
        <v>#DIV/0!</v>
      </c>
      <c r="C2145" t="e">
        <f>Weighting!$F$9</f>
        <v>#NUM!</v>
      </c>
      <c r="D2145" t="e">
        <f>IF(C2145=1,'Data Transformation'!$G$3+0.5*'Data Transformation'!$W$25,IF(C2146=1,D2146-'Data Transformation'!$W$25,FALSE))</f>
        <v>#NUM!</v>
      </c>
      <c r="E2145">
        <f t="array" ref="E2145">IF(ISLOGICAL(D2145),"",FREQUENCY(IF('Data Transformation'!$B$425:$B$8425='Bin Analysis'!$B2139,'Data Transformation'!$G$425:$G$8425),D2145))</f>
        <v>2001</v>
      </c>
      <c r="F2145">
        <f t="shared" si="267"/>
        <v>0</v>
      </c>
      <c r="G2145">
        <f>Weighting!$H$9</f>
        <v>0</v>
      </c>
      <c r="H2145">
        <f t="array" ref="H2145">FREQUENCY(IF('Data Transformation'!$B$4:$B$8425=B2139,'Data Transformation'!$G$4:$G$8425),'Bin Analysis'!$B2145)</f>
        <v>2073</v>
      </c>
      <c r="I2145">
        <f t="shared" si="268"/>
        <v>0</v>
      </c>
      <c r="J2145">
        <f t="shared" si="269"/>
        <v>0</v>
      </c>
      <c r="K2145">
        <f>J2145*Weighting!$W$9</f>
        <v>0</v>
      </c>
      <c r="M2145" s="14"/>
    </row>
    <row r="2146" spans="1:13" x14ac:dyDescent="0.25">
      <c r="A2146" s="32" t="str">
        <f>IF(Weighting!$P$10&gt;0,B2146,"")</f>
        <v/>
      </c>
      <c r="B2146" t="e">
        <f>Weighting!$C$10</f>
        <v>#DIV/0!</v>
      </c>
      <c r="C2146" t="e">
        <f>Weighting!$F$10</f>
        <v>#NUM!</v>
      </c>
      <c r="D2146" t="e">
        <f>IF(C2146=1,'Data Transformation'!$G$3+0.5*'Data Transformation'!$W$25,IF(C2147=1,D2147-'Data Transformation'!$W$25,FALSE))</f>
        <v>#NUM!</v>
      </c>
      <c r="E2146">
        <f t="array" ref="E2146">IF(ISLOGICAL(D2146),"",FREQUENCY(IF('Data Transformation'!$B$425:$B$8425='Bin Analysis'!$B2139,'Data Transformation'!$G$425:$G$8425),D2146))</f>
        <v>2001</v>
      </c>
      <c r="F2146">
        <f t="shared" si="267"/>
        <v>0</v>
      </c>
      <c r="G2146">
        <f>Weighting!$H$10</f>
        <v>0</v>
      </c>
      <c r="H2146">
        <f t="array" ref="H2146">FREQUENCY(IF('Data Transformation'!$B$4:$B$8425=B2139,'Data Transformation'!$G$4:$G$8425),'Bin Analysis'!$B2146)</f>
        <v>2073</v>
      </c>
      <c r="I2146">
        <f t="shared" si="268"/>
        <v>0</v>
      </c>
      <c r="J2146">
        <f t="shared" si="269"/>
        <v>0</v>
      </c>
      <c r="K2146">
        <f>J2146*Weighting!$W$10</f>
        <v>0</v>
      </c>
      <c r="M2146" s="14"/>
    </row>
    <row r="2147" spans="1:13" x14ac:dyDescent="0.25">
      <c r="A2147" s="32" t="str">
        <f>IF(Weighting!$P$11&gt;0,B2147,"")</f>
        <v/>
      </c>
      <c r="B2147" t="e">
        <f>Weighting!$C$11</f>
        <v>#DIV/0!</v>
      </c>
      <c r="C2147" t="e">
        <f>Weighting!$F$11</f>
        <v>#NUM!</v>
      </c>
      <c r="D2147" t="e">
        <f>IF(C2147=1,'Data Transformation'!$G$3+0.5*'Data Transformation'!$W$25,IF(C2148=1,D2148-'Data Transformation'!$W$25,FALSE))</f>
        <v>#NUM!</v>
      </c>
      <c r="E2147">
        <f t="array" ref="E2147">IF(ISLOGICAL(D2147),"",FREQUENCY(IF('Data Transformation'!$B$425:$B$8425='Bin Analysis'!$B2139,'Data Transformation'!$G$425:$G$8425),D2147))</f>
        <v>2001</v>
      </c>
      <c r="F2147">
        <f t="shared" si="267"/>
        <v>0</v>
      </c>
      <c r="G2147">
        <f>Weighting!$H$11</f>
        <v>0</v>
      </c>
      <c r="H2147">
        <f t="array" ref="H2147">FREQUENCY(IF('Data Transformation'!$B$4:$B$8425=B2139,'Data Transformation'!$G$4:$G$8425),'Bin Analysis'!$B2147)</f>
        <v>2073</v>
      </c>
      <c r="I2147">
        <f t="shared" si="268"/>
        <v>0</v>
      </c>
      <c r="J2147">
        <f t="shared" si="269"/>
        <v>0</v>
      </c>
      <c r="K2147">
        <f>J2147*Weighting!$W$11</f>
        <v>0</v>
      </c>
      <c r="M2147" s="14"/>
    </row>
    <row r="2148" spans="1:13" x14ac:dyDescent="0.25">
      <c r="A2148" s="32" t="str">
        <f>IF(Weighting!$P$12&gt;0,B2148,"")</f>
        <v/>
      </c>
      <c r="B2148" t="e">
        <f>Weighting!$C$12</f>
        <v>#DIV/0!</v>
      </c>
      <c r="C2148" t="e">
        <f>Weighting!$F$12</f>
        <v>#NUM!</v>
      </c>
      <c r="D2148" t="e">
        <f>IF(C2148=1,'Data Transformation'!$G$3+0.5*'Data Transformation'!$W$25,IF(C2149=1,D2149-'Data Transformation'!$W$25,FALSE))</f>
        <v>#NUM!</v>
      </c>
      <c r="E2148">
        <f t="array" ref="E2148">IF(ISLOGICAL(D2148),"",FREQUENCY(IF('Data Transformation'!$B$425:$B$8425='Bin Analysis'!$B2139,'Data Transformation'!$G$425:$G$8425),D2148))</f>
        <v>2001</v>
      </c>
      <c r="F2148">
        <f t="shared" si="267"/>
        <v>0</v>
      </c>
      <c r="G2148">
        <f>Weighting!$H$12</f>
        <v>0</v>
      </c>
      <c r="H2148">
        <f t="array" ref="H2148">FREQUENCY(IF('Data Transformation'!$B$4:$B$8425=B2139,'Data Transformation'!$G$4:$G$8425),'Bin Analysis'!$B2148)</f>
        <v>2073</v>
      </c>
      <c r="I2148">
        <f t="shared" si="268"/>
        <v>0</v>
      </c>
      <c r="J2148">
        <f t="shared" si="269"/>
        <v>0</v>
      </c>
      <c r="K2148">
        <f>J2148*Weighting!$W$12</f>
        <v>0</v>
      </c>
      <c r="M2148" s="14"/>
    </row>
    <row r="2149" spans="1:13" x14ac:dyDescent="0.25">
      <c r="A2149" s="32" t="str">
        <f>IF(Weighting!$P$13&gt;0,B2149,"")</f>
        <v/>
      </c>
      <c r="B2149" t="e">
        <f>Weighting!$C$13</f>
        <v>#DIV/0!</v>
      </c>
      <c r="C2149" t="e">
        <f>Weighting!$F$13</f>
        <v>#NUM!</v>
      </c>
      <c r="D2149" t="e">
        <f>IF(C2149=1,'Data Transformation'!$G$3+0.5*'Data Transformation'!$W$25,IF(C2150=1,D2150-'Data Transformation'!$W$25,FALSE))</f>
        <v>#NUM!</v>
      </c>
      <c r="E2149">
        <f t="array" ref="E2149">IF(ISLOGICAL(D2149),"",FREQUENCY(IF('Data Transformation'!$B$425:$B$8425='Bin Analysis'!$B2139,'Data Transformation'!$G$425:$G$8425),D2149))</f>
        <v>2001</v>
      </c>
      <c r="F2149">
        <f t="shared" si="267"/>
        <v>0</v>
      </c>
      <c r="G2149">
        <f>Weighting!$H$13</f>
        <v>0</v>
      </c>
      <c r="H2149">
        <f t="array" ref="H2149">FREQUENCY(IF('Data Transformation'!$B$4:$B$8425=B2139,'Data Transformation'!$G$4:$G$8425),'Bin Analysis'!$B2149)</f>
        <v>2073</v>
      </c>
      <c r="I2149">
        <f t="shared" si="268"/>
        <v>0</v>
      </c>
      <c r="J2149">
        <f t="shared" si="269"/>
        <v>0</v>
      </c>
      <c r="K2149">
        <f>J2149*Weighting!$W$13</f>
        <v>0</v>
      </c>
      <c r="M2149" s="14"/>
    </row>
    <row r="2150" spans="1:13" x14ac:dyDescent="0.25">
      <c r="A2150" s="32" t="str">
        <f>IF(Weighting!$P$14&gt;0,B2150,"")</f>
        <v/>
      </c>
      <c r="B2150" t="e">
        <f>Weighting!$C$14</f>
        <v>#DIV/0!</v>
      </c>
      <c r="C2150" t="e">
        <f>Weighting!$F$14</f>
        <v>#NUM!</v>
      </c>
      <c r="D2150" t="e">
        <f>IF(C2150=1,'Data Transformation'!$G$3+0.5*'Data Transformation'!$W$25,IF(C2151=1,D2151-'Data Transformation'!$W$25,FALSE))</f>
        <v>#NUM!</v>
      </c>
      <c r="E2150">
        <f t="array" ref="E2150">IF(ISLOGICAL(D2150),"",FREQUENCY(IF('Data Transformation'!$B$425:$B$8425='Bin Analysis'!$B2139,'Data Transformation'!$G$425:$G$8425),D2150))</f>
        <v>2001</v>
      </c>
      <c r="F2150">
        <f t="shared" si="267"/>
        <v>0</v>
      </c>
      <c r="G2150">
        <f>Weighting!$H$14</f>
        <v>0</v>
      </c>
      <c r="H2150">
        <f t="array" ref="H2150">FREQUENCY(IF('Data Transformation'!$B$4:$B$8425=B2139,'Data Transformation'!$G$4:$G$8425),'Bin Analysis'!$B2150)</f>
        <v>2073</v>
      </c>
      <c r="I2150">
        <f t="shared" si="268"/>
        <v>0</v>
      </c>
      <c r="J2150">
        <f t="shared" si="269"/>
        <v>0</v>
      </c>
      <c r="K2150">
        <f>J2150*Weighting!$W$14</f>
        <v>0</v>
      </c>
      <c r="M2150" s="14"/>
    </row>
    <row r="2151" spans="1:13" x14ac:dyDescent="0.25">
      <c r="A2151" s="32" t="str">
        <f>IF(Weighting!$P$15&gt;0,B2151,"")</f>
        <v/>
      </c>
      <c r="B2151" t="e">
        <f>Weighting!$C$15</f>
        <v>#DIV/0!</v>
      </c>
      <c r="C2151" t="e">
        <f>Weighting!$F$15</f>
        <v>#NUM!</v>
      </c>
      <c r="D2151" t="e">
        <f>IF(C2151=1,'Data Transformation'!$G$3+0.5*'Data Transformation'!$W$25,IF(C2152=1,D2152-'Data Transformation'!$W$25,FALSE))</f>
        <v>#NUM!</v>
      </c>
      <c r="E2151">
        <f t="array" ref="E2151">IF(ISLOGICAL(D2151),"",FREQUENCY(IF('Data Transformation'!$B$425:$B$8425='Bin Analysis'!$B2139,'Data Transformation'!$G$425:$G$8425),D2151))</f>
        <v>2001</v>
      </c>
      <c r="F2151">
        <f t="shared" si="267"/>
        <v>0</v>
      </c>
      <c r="G2151">
        <f>Weighting!$H$15</f>
        <v>0</v>
      </c>
      <c r="H2151">
        <f t="array" ref="H2151">FREQUENCY(IF('Data Transformation'!$B$4:$B$8425=B2139,'Data Transformation'!$G$4:$G$8425),'Bin Analysis'!$B2151)</f>
        <v>2073</v>
      </c>
      <c r="I2151">
        <f t="shared" si="268"/>
        <v>0</v>
      </c>
      <c r="J2151">
        <f t="shared" si="269"/>
        <v>0</v>
      </c>
      <c r="K2151">
        <f>J2151*Weighting!$W$15</f>
        <v>0</v>
      </c>
      <c r="M2151" s="14"/>
    </row>
    <row r="2152" spans="1:13" x14ac:dyDescent="0.25">
      <c r="A2152" s="32" t="str">
        <f>IF(Weighting!$P$16&gt;0,B2152,"")</f>
        <v/>
      </c>
      <c r="B2152" t="e">
        <f>Weighting!$C$16</f>
        <v>#DIV/0!</v>
      </c>
      <c r="C2152" t="e">
        <f>Weighting!$F$16</f>
        <v>#NUM!</v>
      </c>
      <c r="D2152" t="e">
        <f>IF(C2152=1,'Data Transformation'!$G$3+0.5*'Data Transformation'!$W$25,IF(C2153=1,D2153-'Data Transformation'!$W$25,FALSE))</f>
        <v>#NUM!</v>
      </c>
      <c r="E2152">
        <f t="array" ref="E2152">IF(ISLOGICAL(D2152),"",FREQUENCY(IF('Data Transformation'!$B$425:$B$8425='Bin Analysis'!$B2139,'Data Transformation'!$G$425:$G$8425),D2152))</f>
        <v>2001</v>
      </c>
      <c r="F2152">
        <f t="shared" si="267"/>
        <v>0</v>
      </c>
      <c r="G2152">
        <f>Weighting!$H$16</f>
        <v>0</v>
      </c>
      <c r="H2152">
        <f t="array" ref="H2152">FREQUENCY(IF('Data Transformation'!$B$4:$B$8425=B2139,'Data Transformation'!$G$4:$G$8425),'Bin Analysis'!$B2152)</f>
        <v>2073</v>
      </c>
      <c r="I2152">
        <f t="shared" si="268"/>
        <v>0</v>
      </c>
      <c r="J2152">
        <f t="shared" si="269"/>
        <v>0</v>
      </c>
      <c r="K2152">
        <f>J2152*Weighting!$W$16</f>
        <v>0</v>
      </c>
      <c r="M2152" s="14"/>
    </row>
    <row r="2153" spans="1:13" x14ac:dyDescent="0.25">
      <c r="A2153" s="32" t="str">
        <f>IF(Weighting!$P$17&gt;0,B2153,"")</f>
        <v/>
      </c>
      <c r="B2153" t="e">
        <f>Weighting!$C$17</f>
        <v>#DIV/0!</v>
      </c>
      <c r="C2153" t="e">
        <f>Weighting!$F$17</f>
        <v>#NUM!</v>
      </c>
      <c r="D2153" t="e">
        <f>IF(C2153=1,'Data Transformation'!$G$3+0.5*'Data Transformation'!$W$25,IF(C2154=1,D2154-'Data Transformation'!$W$25,FALSE))</f>
        <v>#NUM!</v>
      </c>
      <c r="E2153">
        <f t="array" ref="E2153">IF(ISLOGICAL(D2153),"",FREQUENCY(IF('Data Transformation'!$B$425:$B$8425='Bin Analysis'!$B2139,'Data Transformation'!$G$425:$G$8425),D2153))</f>
        <v>2001</v>
      </c>
      <c r="F2153">
        <f t="shared" si="267"/>
        <v>0</v>
      </c>
      <c r="G2153">
        <f>Weighting!$H$17</f>
        <v>0</v>
      </c>
      <c r="H2153">
        <f t="array" ref="H2153">FREQUENCY(IF('Data Transformation'!$B$4:$B$8425=B2139,'Data Transformation'!$G$4:$G$8425),'Bin Analysis'!$B2153)</f>
        <v>2073</v>
      </c>
      <c r="I2153">
        <f t="shared" si="268"/>
        <v>0</v>
      </c>
      <c r="J2153">
        <f t="shared" si="269"/>
        <v>0</v>
      </c>
      <c r="K2153">
        <f>J2153*Weighting!$W$17</f>
        <v>0</v>
      </c>
      <c r="M2153" s="14"/>
    </row>
    <row r="2154" spans="1:13" x14ac:dyDescent="0.25">
      <c r="A2154" s="32" t="str">
        <f>IF(Weighting!$P$18&gt;0,B2154,"")</f>
        <v/>
      </c>
      <c r="B2154" t="e">
        <f>Weighting!$C$18</f>
        <v>#DIV/0!</v>
      </c>
      <c r="C2154" t="e">
        <f>Weighting!$F$18</f>
        <v>#NUM!</v>
      </c>
      <c r="D2154" t="e">
        <f>IF(C2154=1,'Data Transformation'!$G$3+0.5*'Data Transformation'!$W$25,IF(C2155=1,D2155-'Data Transformation'!$W$25,FALSE))</f>
        <v>#NUM!</v>
      </c>
      <c r="E2154">
        <f t="array" ref="E2154">IF(ISLOGICAL(D2154),"",FREQUENCY(IF('Data Transformation'!$B$425:$B$8425='Bin Analysis'!$B2139,'Data Transformation'!$G$425:$G$8425),D2154))</f>
        <v>2001</v>
      </c>
      <c r="F2154">
        <f t="shared" si="267"/>
        <v>0</v>
      </c>
      <c r="G2154">
        <f>Weighting!$H$18</f>
        <v>0</v>
      </c>
      <c r="H2154">
        <f t="array" ref="H2154">FREQUENCY(IF('Data Transformation'!$B$4:$B$8425=B2139,'Data Transformation'!$G$4:$G$8425),'Bin Analysis'!$B2154)</f>
        <v>2073</v>
      </c>
      <c r="I2154">
        <f t="shared" si="268"/>
        <v>0</v>
      </c>
      <c r="J2154">
        <f t="shared" si="269"/>
        <v>0</v>
      </c>
      <c r="K2154">
        <f>J2154*Weighting!$W$18</f>
        <v>0</v>
      </c>
      <c r="M2154" s="14"/>
    </row>
    <row r="2155" spans="1:13" x14ac:dyDescent="0.25">
      <c r="A2155" s="32" t="str">
        <f>IF(Weighting!$P$19&gt;0,B2155,"")</f>
        <v/>
      </c>
      <c r="B2155" t="e">
        <f>Weighting!$C$19</f>
        <v>#DIV/0!</v>
      </c>
      <c r="C2155" t="e">
        <f>Weighting!$F$19</f>
        <v>#NUM!</v>
      </c>
      <c r="D2155" t="e">
        <f>IF(C2155=1,'Data Transformation'!$G$3+0.5*'Data Transformation'!$W$25,IF(C2156=1,D2156-'Data Transformation'!$W$25,FALSE))</f>
        <v>#NUM!</v>
      </c>
      <c r="E2155">
        <f t="array" ref="E2155">IF(ISLOGICAL(D2155),"",FREQUENCY(IF('Data Transformation'!$B$425:$B$8425='Bin Analysis'!$B2139,'Data Transformation'!$G$425:$G$8425),D2155))</f>
        <v>2001</v>
      </c>
      <c r="F2155">
        <f t="shared" si="267"/>
        <v>0</v>
      </c>
      <c r="G2155">
        <f>Weighting!$H$19</f>
        <v>0</v>
      </c>
      <c r="H2155">
        <f t="array" ref="H2155">FREQUENCY(IF('Data Transformation'!$B$4:$B$8425=B2139,'Data Transformation'!$G$4:$G$8425),'Bin Analysis'!$B2155)</f>
        <v>2073</v>
      </c>
      <c r="I2155">
        <f t="shared" si="268"/>
        <v>0</v>
      </c>
      <c r="J2155">
        <f t="shared" si="269"/>
        <v>0</v>
      </c>
      <c r="K2155">
        <f>J2155*Weighting!$W$19</f>
        <v>0</v>
      </c>
      <c r="M2155" s="14"/>
    </row>
    <row r="2156" spans="1:13" x14ac:dyDescent="0.25">
      <c r="A2156" s="32" t="str">
        <f>IF(Weighting!$P$20&gt;0,B2156,"")</f>
        <v/>
      </c>
      <c r="B2156" t="e">
        <f>Weighting!$C$20</f>
        <v>#DIV/0!</v>
      </c>
      <c r="C2156" t="e">
        <f>Weighting!$F$20</f>
        <v>#NUM!</v>
      </c>
      <c r="D2156" t="e">
        <f>IF(C2156=1,'Data Transformation'!$G$3+0.5*'Data Transformation'!$W$25,IF(C2157=1,D2157-'Data Transformation'!$W$25,FALSE))</f>
        <v>#NUM!</v>
      </c>
      <c r="E2156">
        <f t="array" ref="E2156">IF(ISLOGICAL(D2156),"",FREQUENCY(IF('Data Transformation'!$B$425:$B$8425='Bin Analysis'!$B2139,'Data Transformation'!$G$425:$G$8425),D2156))</f>
        <v>2001</v>
      </c>
      <c r="F2156">
        <f t="shared" si="267"/>
        <v>0</v>
      </c>
      <c r="G2156">
        <f>Weighting!$H$20</f>
        <v>0</v>
      </c>
      <c r="H2156">
        <f t="array" ref="H2156">FREQUENCY(IF('Data Transformation'!$B$4:$B$8425=B2139,'Data Transformation'!$G$4:$G$8425),'Bin Analysis'!$B2156)</f>
        <v>2073</v>
      </c>
      <c r="I2156">
        <f t="shared" si="268"/>
        <v>0</v>
      </c>
      <c r="J2156">
        <f t="shared" si="269"/>
        <v>0</v>
      </c>
      <c r="K2156">
        <f>J2156*Weighting!$W$20</f>
        <v>0</v>
      </c>
      <c r="M2156" s="14"/>
    </row>
    <row r="2157" spans="1:13" x14ac:dyDescent="0.25">
      <c r="A2157" s="32" t="str">
        <f>IF(Weighting!$P$21&gt;0,B2157,"")</f>
        <v/>
      </c>
      <c r="B2157" t="e">
        <f>Weighting!$C$21</f>
        <v>#DIV/0!</v>
      </c>
      <c r="C2157" t="e">
        <f>Weighting!$F$21</f>
        <v>#NUM!</v>
      </c>
      <c r="D2157" t="e">
        <f>IF(C2157=1,'Data Transformation'!$G$3+0.5*'Data Transformation'!$W$25,IF(C2158=1,D2158-'Data Transformation'!$W$25,FALSE))</f>
        <v>#NUM!</v>
      </c>
      <c r="E2157">
        <f t="array" ref="E2157">IF(ISLOGICAL(D2157),"",FREQUENCY(IF('Data Transformation'!$B$425:$B$8425='Bin Analysis'!$B2139,'Data Transformation'!$G$425:$G$8425),D2157))</f>
        <v>2001</v>
      </c>
      <c r="F2157">
        <f t="shared" si="267"/>
        <v>0</v>
      </c>
      <c r="G2157">
        <f>Weighting!$H$21</f>
        <v>0</v>
      </c>
      <c r="H2157">
        <f t="array" ref="H2157">FREQUENCY(IF('Data Transformation'!$B$4:$B$8425=B2139,'Data Transformation'!$G$4:$G$8425),'Bin Analysis'!$B2157)</f>
        <v>2073</v>
      </c>
      <c r="I2157">
        <f t="shared" si="268"/>
        <v>0</v>
      </c>
      <c r="J2157">
        <f t="shared" si="269"/>
        <v>0</v>
      </c>
      <c r="K2157">
        <f>J2157*Weighting!$W$21</f>
        <v>0</v>
      </c>
      <c r="M2157" s="14"/>
    </row>
    <row r="2158" spans="1:13" x14ac:dyDescent="0.25">
      <c r="A2158" s="32" t="str">
        <f>IF(Weighting!$P$22&gt;0,B2158,"")</f>
        <v/>
      </c>
      <c r="B2158" t="e">
        <f>Weighting!$C$22</f>
        <v>#DIV/0!</v>
      </c>
      <c r="C2158" t="e">
        <f>Weighting!$F$22</f>
        <v>#NUM!</v>
      </c>
      <c r="D2158" t="e">
        <f>IF(C2158=1,'Data Transformation'!$G$3+0.5*'Data Transformation'!$W$25,IF(C2159=1,D2159-'Data Transformation'!$W$25,FALSE))</f>
        <v>#NUM!</v>
      </c>
      <c r="E2158">
        <f t="array" ref="E2158">IF(ISLOGICAL(D2158),"",FREQUENCY(IF('Data Transformation'!$B$425:$B$8425='Bin Analysis'!$B2139,'Data Transformation'!$G$425:$G$8425),D2158))</f>
        <v>2001</v>
      </c>
      <c r="F2158">
        <f t="shared" si="267"/>
        <v>0</v>
      </c>
      <c r="G2158">
        <f>Weighting!$H$22</f>
        <v>0</v>
      </c>
      <c r="H2158">
        <f t="array" ref="H2158">FREQUENCY(IF('Data Transformation'!$B$4:$B$8425=B2139,'Data Transformation'!$G$4:$G$8425),'Bin Analysis'!$B2158)</f>
        <v>2073</v>
      </c>
      <c r="I2158">
        <f t="shared" si="268"/>
        <v>0</v>
      </c>
      <c r="J2158">
        <f t="shared" si="269"/>
        <v>0</v>
      </c>
      <c r="K2158">
        <f>J2158*Weighting!$W$22</f>
        <v>0</v>
      </c>
      <c r="M2158" s="14"/>
    </row>
    <row r="2159" spans="1:13" x14ac:dyDescent="0.25">
      <c r="A2159" s="32" t="str">
        <f>IF(Weighting!$P$23&gt;0,B2159,"")</f>
        <v/>
      </c>
      <c r="B2159" t="e">
        <f>Weighting!$C$23</f>
        <v>#DIV/0!</v>
      </c>
      <c r="C2159" t="e">
        <f>Weighting!$F$23</f>
        <v>#NUM!</v>
      </c>
      <c r="D2159" t="e">
        <f>IF(C2159=1,'Data Transformation'!$G$3+0.5*'Data Transformation'!$W$25,IF(C2160=1,D2160-'Data Transformation'!$W$25,FALSE))</f>
        <v>#NUM!</v>
      </c>
      <c r="E2159">
        <f t="array" ref="E2159">IF(ISLOGICAL(D2159),"",FREQUENCY(IF('Data Transformation'!$B$425:$B$8425='Bin Analysis'!$B2139,'Data Transformation'!$G$425:$G$8425),D2159))</f>
        <v>2001</v>
      </c>
      <c r="F2159">
        <f t="shared" si="267"/>
        <v>0</v>
      </c>
      <c r="G2159">
        <f>Weighting!$H$23</f>
        <v>0</v>
      </c>
      <c r="H2159">
        <f t="array" ref="H2159">FREQUENCY(IF('Data Transformation'!$B$4:$B$8425=B2139,'Data Transformation'!$G$4:$G$8425),'Bin Analysis'!$B2159)</f>
        <v>2073</v>
      </c>
      <c r="I2159">
        <f t="shared" si="268"/>
        <v>0</v>
      </c>
      <c r="J2159">
        <f t="shared" si="269"/>
        <v>0</v>
      </c>
      <c r="K2159">
        <f>J2159*Weighting!$W$23</f>
        <v>0</v>
      </c>
      <c r="M2159" s="14"/>
    </row>
    <row r="2160" spans="1:13" x14ac:dyDescent="0.25">
      <c r="A2160" s="32" t="str">
        <f>IF(Weighting!$P$24&gt;0,B2160,"")</f>
        <v/>
      </c>
      <c r="B2160" t="e">
        <f>Weighting!$C$24</f>
        <v>#DIV/0!</v>
      </c>
      <c r="C2160" t="e">
        <f>Weighting!$F$24</f>
        <v>#NUM!</v>
      </c>
      <c r="D2160" t="e">
        <f>IF(C2160=1,'Data Transformation'!$G$3+0.5*'Data Transformation'!$W$25,IF(C2161=1,D2161-'Data Transformation'!$W$25,FALSE))</f>
        <v>#NUM!</v>
      </c>
      <c r="E2160">
        <f t="array" ref="E2160">IF(ISLOGICAL(D2160),"",FREQUENCY(IF('Data Transformation'!$B$425:$B$8425='Bin Analysis'!$B2139,'Data Transformation'!$G$425:$G$8425),D2160))</f>
        <v>2001</v>
      </c>
      <c r="F2160">
        <f t="shared" si="267"/>
        <v>0</v>
      </c>
      <c r="G2160">
        <f>Weighting!$H$24</f>
        <v>0</v>
      </c>
      <c r="H2160">
        <f t="array" ref="H2160">FREQUENCY(IF('Data Transformation'!$B$4:$B$8425=B2139,'Data Transformation'!$G$4:$G$8425),'Bin Analysis'!$B2160)</f>
        <v>2073</v>
      </c>
      <c r="I2160">
        <f t="shared" si="268"/>
        <v>0</v>
      </c>
      <c r="J2160">
        <f t="shared" si="269"/>
        <v>0</v>
      </c>
      <c r="K2160">
        <f>J2160*Weighting!$W$24</f>
        <v>0</v>
      </c>
      <c r="M2160" s="14"/>
    </row>
    <row r="2161" spans="1:25" x14ac:dyDescent="0.25">
      <c r="A2161" s="32" t="str">
        <f>IF(Weighting!$P$25&gt;0,B2161,"")</f>
        <v/>
      </c>
      <c r="B2161" t="e">
        <f>Weighting!$C$25</f>
        <v>#DIV/0!</v>
      </c>
      <c r="C2161" t="e">
        <f>Weighting!$F$25</f>
        <v>#NUM!</v>
      </c>
      <c r="D2161" t="e">
        <f>IF(C2161=1,'Data Transformation'!$G$3+0.5*'Data Transformation'!$W$25,IF(C2162=1,D2162-'Data Transformation'!$W$25,FALSE))</f>
        <v>#NUM!</v>
      </c>
      <c r="E2161">
        <f t="array" ref="E2161">IF(ISLOGICAL(D2161),"",FREQUENCY(IF('Data Transformation'!$B$425:$B$8425='Bin Analysis'!$B2139,'Data Transformation'!$G$425:$G$8425),D2161))</f>
        <v>2001</v>
      </c>
      <c r="F2161">
        <f t="shared" si="267"/>
        <v>0</v>
      </c>
      <c r="G2161">
        <f>Weighting!$H$25</f>
        <v>0</v>
      </c>
      <c r="H2161">
        <f t="array" ref="H2161">FREQUENCY(IF('Data Transformation'!$B$4:$B$8425=B2139,'Data Transformation'!$G$4:$G$8425),'Bin Analysis'!$B2161)</f>
        <v>2073</v>
      </c>
      <c r="I2161">
        <f t="shared" si="268"/>
        <v>0</v>
      </c>
      <c r="J2161">
        <f t="shared" si="269"/>
        <v>0</v>
      </c>
      <c r="K2161">
        <f>J2161*Weighting!$W$25</f>
        <v>0</v>
      </c>
      <c r="M2161" s="14"/>
    </row>
    <row r="2162" spans="1:25" x14ac:dyDescent="0.25">
      <c r="N2162" s="57"/>
      <c r="O2162"/>
      <c r="P2162"/>
      <c r="Q2162"/>
      <c r="R2162"/>
    </row>
    <row r="2163" spans="1:25" ht="23.25" x14ac:dyDescent="0.35">
      <c r="A2163" s="21" t="s">
        <v>0</v>
      </c>
      <c r="B2163" s="21" t="str">
        <f>IFERROR(VLOOKUP(C2163,'Data Transformation'!$L$6:$M$426,2,FALSE),"")</f>
        <v/>
      </c>
      <c r="C2163" s="21">
        <f>C2139+1</f>
        <v>90</v>
      </c>
      <c r="D2163" s="21"/>
      <c r="E2163" s="21"/>
      <c r="F2163" s="21"/>
      <c r="G2163" s="21"/>
      <c r="H2163" s="22"/>
      <c r="I2163" s="22"/>
      <c r="J2163" s="22"/>
      <c r="K2163" s="21"/>
      <c r="L2163" s="21" t="str">
        <f>B2163</f>
        <v/>
      </c>
      <c r="M2163" s="23" t="e">
        <f>INDEX('Data Transformation'!$O$4:$O$424,MATCH($B2163,'Data Transformation'!$M$4:$M$424,0),MATCH($M$2,'Data Transformation'!$O$3,0))</f>
        <v>#N/A</v>
      </c>
      <c r="N2163" s="27" t="e">
        <f>IF('Input and Summary Results'!$J$16="minimum",'Bin Analysis'!X2164/(M2163-1),'Bin Analysis'!Y2163/('Bin Analysis'!M2163-1))</f>
        <v>#N/A</v>
      </c>
      <c r="O2163" s="27" t="e">
        <f>IF(M2163=FALSE,NA(),(VLOOKUP(1,C2166:K2185,4,FALSE))/(M2163-1))</f>
        <v>#N/A</v>
      </c>
      <c r="P2163" s="27" t="e">
        <f>IF(M2163=FALSE,NA(),SUM(J2166:J2185)/Weighting!$S$5)</f>
        <v>#N/A</v>
      </c>
      <c r="Q2163" s="27" t="e">
        <f>IF(M2163=FALSE,NA(),SUM(K2166:K2185)/Weighting!$S$6)</f>
        <v>#N/A</v>
      </c>
      <c r="R2163" s="27" t="e">
        <f>IF(M2163=FALSE,NA(),(VLOOKUP(1,G2166:K2185,3,FALSE))/(M2163-1))</f>
        <v>#N/A</v>
      </c>
      <c r="S2163" s="22" t="e">
        <f>IF(M2163=FALSE,NA(),IF(SUM(J2166:J2185)=2,"yes","no"))</f>
        <v>#N/A</v>
      </c>
      <c r="X2163" s="2" cm="2">
        <f t="array" ref="X2163:X2164">FREQUENCY(IF('Data Transformation'!$B$425:$B$6424='Bin Analysis'!L2163,'Data Transformation'!$G$425:$G$6424),'Data Transformation'!$U$11)</f>
        <v>0</v>
      </c>
      <c r="Y2163" s="2" cm="2">
        <f t="array" ref="Y2163:Y2164">FREQUENCY(IF('Data Transformation'!$B$425:$B$6424='Bin Analysis'!L2163,'Data Transformation'!$G$425:$G$6424),'Data Transformation'!$U$12)</f>
        <v>0</v>
      </c>
    </row>
    <row r="2164" spans="1:25" x14ac:dyDescent="0.25">
      <c r="A2164" s="14" t="s">
        <v>67</v>
      </c>
      <c r="B2164" t="s">
        <v>47</v>
      </c>
      <c r="C2164" t="s">
        <v>5</v>
      </c>
      <c r="D2164" t="s">
        <v>100</v>
      </c>
      <c r="E2164" t="s">
        <v>101</v>
      </c>
      <c r="F2164" t="s">
        <v>102</v>
      </c>
      <c r="G2164" t="s">
        <v>70</v>
      </c>
      <c r="H2164" t="s">
        <v>31</v>
      </c>
      <c r="I2164" t="s">
        <v>32</v>
      </c>
      <c r="J2164" t="s">
        <v>46</v>
      </c>
      <c r="K2164" s="14" t="s">
        <v>45</v>
      </c>
      <c r="M2164" s="14"/>
      <c r="X2164" s="2">
        <v>0</v>
      </c>
      <c r="Y2164" s="2">
        <v>0</v>
      </c>
    </row>
    <row r="2165" spans="1:25" x14ac:dyDescent="0.25">
      <c r="A2165" s="32"/>
      <c r="D2165" t="e">
        <f>IF(C2165=1,'Data Transformation'!$G$3+0.5*'Data Transformation'!$W$25,IF(C2166=1,D2166-'Data Transformation'!$W$25,FALSE))</f>
        <v>#NUM!</v>
      </c>
      <c r="E2165">
        <f t="array" ref="E2165">IF(ISLOGICAL(D2165),"",FREQUENCY(IF('Data Transformation'!$B$425:$B$8425='Bin Analysis'!$B2163,'Data Transformation'!$G$425:$G$8425),D2165))</f>
        <v>2001</v>
      </c>
      <c r="F2165" t="e">
        <f>IF(ISLOGICAL(D2165),"",E2165-E2164)</f>
        <v>#VALUE!</v>
      </c>
      <c r="M2165" s="14"/>
    </row>
    <row r="2166" spans="1:25" x14ac:dyDescent="0.25">
      <c r="A2166" s="32" t="e">
        <f>IF(Weighting!$P$6&gt;0,B2166,"")</f>
        <v>#NUM!</v>
      </c>
      <c r="B2166" t="e">
        <f>Weighting!$C$6</f>
        <v>#DIV/0!</v>
      </c>
      <c r="C2166" t="e">
        <f>Weighting!$F$6</f>
        <v>#NUM!</v>
      </c>
      <c r="D2166" t="e">
        <f>IF(C2166=1,'Data Transformation'!$G$3+0.5*'Data Transformation'!$W$25,IF(C2167=1,D2167-'Data Transformation'!$W$25,FALSE))</f>
        <v>#NUM!</v>
      </c>
      <c r="E2166">
        <f t="array" ref="E2166">IF(ISLOGICAL(D2166),"",FREQUENCY(IF('Data Transformation'!$B$425:$B$8425='Bin Analysis'!$B2163,'Data Transformation'!$G$425:$G$8425),D2166))</f>
        <v>2001</v>
      </c>
      <c r="F2166">
        <f>IF(ISLOGICAL(D2166),"",E2166-E2165)</f>
        <v>0</v>
      </c>
      <c r="G2166">
        <f>Weighting!$H$6</f>
        <v>1</v>
      </c>
      <c r="H2166">
        <f t="array" ref="H2166">FREQUENCY(IF('Data Transformation'!$B$4:$B$8425=B2163,'Data Transformation'!$G$4:$G$8425),'Bin Analysis'!$B2166)</f>
        <v>2073</v>
      </c>
      <c r="I2166">
        <f>H2166-H2165</f>
        <v>2073</v>
      </c>
      <c r="J2166">
        <f>IF(I2166=0,0,1)</f>
        <v>1</v>
      </c>
      <c r="K2166" t="e">
        <f>J2166*Weighting!$W$6</f>
        <v>#NUM!</v>
      </c>
      <c r="M2166" s="14"/>
    </row>
    <row r="2167" spans="1:25" x14ac:dyDescent="0.25">
      <c r="A2167" s="32" t="str">
        <f>IF(Weighting!$P$7&gt;0,B2167,"")</f>
        <v/>
      </c>
      <c r="B2167" t="e">
        <f>Weighting!$C$7</f>
        <v>#DIV/0!</v>
      </c>
      <c r="C2167" t="e">
        <f>Weighting!$F$7</f>
        <v>#NUM!</v>
      </c>
      <c r="D2167" t="e">
        <f>IF(C2167=1,'Data Transformation'!$G$3+0.5*'Data Transformation'!$W$25,IF(C2168=1,D2168-'Data Transformation'!$W$25,FALSE))</f>
        <v>#NUM!</v>
      </c>
      <c r="E2167">
        <f t="array" ref="E2167">IF(ISLOGICAL(D2167),"",FREQUENCY(IF('Data Transformation'!$B$425:$B$8425='Bin Analysis'!$B2163,'Data Transformation'!$G$425:$G$8425),D2167))</f>
        <v>2001</v>
      </c>
      <c r="F2167">
        <f t="shared" ref="F2167:F2185" si="270">IF(ISLOGICAL(D2167),"",E2167-E2166)</f>
        <v>0</v>
      </c>
      <c r="G2167">
        <f>Weighting!$H$7</f>
        <v>0</v>
      </c>
      <c r="H2167">
        <f t="array" ref="H2167">FREQUENCY(IF('Data Transformation'!$B$4:$B$8425=B2163,'Data Transformation'!$G$4:$G$8425),'Bin Analysis'!$B2167)</f>
        <v>2073</v>
      </c>
      <c r="I2167">
        <f t="shared" ref="I2167:I2185" si="271">H2167-H2166</f>
        <v>0</v>
      </c>
      <c r="J2167">
        <f>IF(I2167=0,0,1)</f>
        <v>0</v>
      </c>
      <c r="K2167">
        <f>J2167*Weighting!$W$7</f>
        <v>0</v>
      </c>
      <c r="M2167" s="14"/>
    </row>
    <row r="2168" spans="1:25" x14ac:dyDescent="0.25">
      <c r="A2168" s="32" t="str">
        <f>IF(Weighting!$P$8&gt;0,B2168,"")</f>
        <v/>
      </c>
      <c r="B2168" t="e">
        <f>Weighting!$C$8</f>
        <v>#DIV/0!</v>
      </c>
      <c r="C2168" t="e">
        <f>Weighting!$F$8</f>
        <v>#NUM!</v>
      </c>
      <c r="D2168" t="e">
        <f>IF(C2168=1,'Data Transformation'!$G$3+0.5*'Data Transformation'!$W$25,IF(C2169=1,D2169-'Data Transformation'!$W$25,FALSE))</f>
        <v>#NUM!</v>
      </c>
      <c r="E2168">
        <f t="array" ref="E2168">IF(ISLOGICAL(D2168),"",FREQUENCY(IF('Data Transformation'!$B$425:$B$8425='Bin Analysis'!$B2163,'Data Transformation'!$G$425:$G$8425),D2168))</f>
        <v>2001</v>
      </c>
      <c r="F2168">
        <f t="shared" si="270"/>
        <v>0</v>
      </c>
      <c r="G2168">
        <f>Weighting!$H$8</f>
        <v>0</v>
      </c>
      <c r="H2168">
        <f t="array" ref="H2168">FREQUENCY(IF('Data Transformation'!$B$4:$B$8425=B2163,'Data Transformation'!$G$4:$G$8425),'Bin Analysis'!$B2168)</f>
        <v>2073</v>
      </c>
      <c r="I2168">
        <f t="shared" si="271"/>
        <v>0</v>
      </c>
      <c r="J2168">
        <f t="shared" ref="J2168:J2185" si="272">IF(I2168=0,0,1)</f>
        <v>0</v>
      </c>
      <c r="K2168">
        <f>J2168*Weighting!$W$8</f>
        <v>0</v>
      </c>
      <c r="M2168" s="14"/>
    </row>
    <row r="2169" spans="1:25" x14ac:dyDescent="0.25">
      <c r="A2169" s="32" t="str">
        <f>IF(Weighting!$P$9&gt;0,B2169,"")</f>
        <v/>
      </c>
      <c r="B2169" s="50" t="e">
        <f>Weighting!$C$9</f>
        <v>#DIV/0!</v>
      </c>
      <c r="C2169" t="e">
        <f>Weighting!$F$9</f>
        <v>#NUM!</v>
      </c>
      <c r="D2169" t="e">
        <f>IF(C2169=1,'Data Transformation'!$G$3+0.5*'Data Transformation'!$W$25,IF(C2170=1,D2170-'Data Transformation'!$W$25,FALSE))</f>
        <v>#NUM!</v>
      </c>
      <c r="E2169">
        <f t="array" ref="E2169">IF(ISLOGICAL(D2169),"",FREQUENCY(IF('Data Transformation'!$B$425:$B$8425='Bin Analysis'!$B2163,'Data Transformation'!$G$425:$G$8425),D2169))</f>
        <v>2001</v>
      </c>
      <c r="F2169">
        <f t="shared" si="270"/>
        <v>0</v>
      </c>
      <c r="G2169">
        <f>Weighting!$H$9</f>
        <v>0</v>
      </c>
      <c r="H2169">
        <f t="array" ref="H2169">FREQUENCY(IF('Data Transformation'!$B$4:$B$8425=B2163,'Data Transformation'!$G$4:$G$8425),'Bin Analysis'!$B2169)</f>
        <v>2073</v>
      </c>
      <c r="I2169">
        <f t="shared" si="271"/>
        <v>0</v>
      </c>
      <c r="J2169">
        <f t="shared" si="272"/>
        <v>0</v>
      </c>
      <c r="K2169">
        <f>J2169*Weighting!$W$9</f>
        <v>0</v>
      </c>
      <c r="M2169" s="14"/>
    </row>
    <row r="2170" spans="1:25" x14ac:dyDescent="0.25">
      <c r="A2170" s="32" t="str">
        <f>IF(Weighting!$P$10&gt;0,B2170,"")</f>
        <v/>
      </c>
      <c r="B2170" t="e">
        <f>Weighting!$C$10</f>
        <v>#DIV/0!</v>
      </c>
      <c r="C2170" t="e">
        <f>Weighting!$F$10</f>
        <v>#NUM!</v>
      </c>
      <c r="D2170" t="e">
        <f>IF(C2170=1,'Data Transformation'!$G$3+0.5*'Data Transformation'!$W$25,IF(C2171=1,D2171-'Data Transformation'!$W$25,FALSE))</f>
        <v>#NUM!</v>
      </c>
      <c r="E2170">
        <f t="array" ref="E2170">IF(ISLOGICAL(D2170),"",FREQUENCY(IF('Data Transformation'!$B$425:$B$8425='Bin Analysis'!$B2163,'Data Transformation'!$G$425:$G$8425),D2170))</f>
        <v>2001</v>
      </c>
      <c r="F2170">
        <f t="shared" si="270"/>
        <v>0</v>
      </c>
      <c r="G2170">
        <f>Weighting!$H$10</f>
        <v>0</v>
      </c>
      <c r="H2170">
        <f t="array" ref="H2170">FREQUENCY(IF('Data Transformation'!$B$4:$B$8425=B2163,'Data Transformation'!$G$4:$G$8425),'Bin Analysis'!$B2170)</f>
        <v>2073</v>
      </c>
      <c r="I2170">
        <f t="shared" si="271"/>
        <v>0</v>
      </c>
      <c r="J2170">
        <f t="shared" si="272"/>
        <v>0</v>
      </c>
      <c r="K2170">
        <f>J2170*Weighting!$W$10</f>
        <v>0</v>
      </c>
      <c r="M2170" s="14"/>
    </row>
    <row r="2171" spans="1:25" x14ac:dyDescent="0.25">
      <c r="A2171" s="32" t="str">
        <f>IF(Weighting!$P$11&gt;0,B2171,"")</f>
        <v/>
      </c>
      <c r="B2171" t="e">
        <f>Weighting!$C$11</f>
        <v>#DIV/0!</v>
      </c>
      <c r="C2171" t="e">
        <f>Weighting!$F$11</f>
        <v>#NUM!</v>
      </c>
      <c r="D2171" t="e">
        <f>IF(C2171=1,'Data Transformation'!$G$3+0.5*'Data Transformation'!$W$25,IF(C2172=1,D2172-'Data Transformation'!$W$25,FALSE))</f>
        <v>#NUM!</v>
      </c>
      <c r="E2171">
        <f t="array" ref="E2171">IF(ISLOGICAL(D2171),"",FREQUENCY(IF('Data Transformation'!$B$425:$B$8425='Bin Analysis'!$B2163,'Data Transformation'!$G$425:$G$8425),D2171))</f>
        <v>2001</v>
      </c>
      <c r="F2171">
        <f t="shared" si="270"/>
        <v>0</v>
      </c>
      <c r="G2171">
        <f>Weighting!$H$11</f>
        <v>0</v>
      </c>
      <c r="H2171">
        <f t="array" ref="H2171">FREQUENCY(IF('Data Transformation'!$B$4:$B$8425=B2163,'Data Transformation'!$G$4:$G$8425),'Bin Analysis'!$B2171)</f>
        <v>2073</v>
      </c>
      <c r="I2171">
        <f t="shared" si="271"/>
        <v>0</v>
      </c>
      <c r="J2171">
        <f t="shared" si="272"/>
        <v>0</v>
      </c>
      <c r="K2171">
        <f>J2171*Weighting!$W$11</f>
        <v>0</v>
      </c>
      <c r="M2171" s="14"/>
    </row>
    <row r="2172" spans="1:25" x14ac:dyDescent="0.25">
      <c r="A2172" s="32" t="str">
        <f>IF(Weighting!$P$12&gt;0,B2172,"")</f>
        <v/>
      </c>
      <c r="B2172" t="e">
        <f>Weighting!$C$12</f>
        <v>#DIV/0!</v>
      </c>
      <c r="C2172" t="e">
        <f>Weighting!$F$12</f>
        <v>#NUM!</v>
      </c>
      <c r="D2172" t="e">
        <f>IF(C2172=1,'Data Transformation'!$G$3+0.5*'Data Transformation'!$W$25,IF(C2173=1,D2173-'Data Transformation'!$W$25,FALSE))</f>
        <v>#NUM!</v>
      </c>
      <c r="E2172">
        <f t="array" ref="E2172">IF(ISLOGICAL(D2172),"",FREQUENCY(IF('Data Transformation'!$B$425:$B$8425='Bin Analysis'!$B2163,'Data Transformation'!$G$425:$G$8425),D2172))</f>
        <v>2001</v>
      </c>
      <c r="F2172">
        <f t="shared" si="270"/>
        <v>0</v>
      </c>
      <c r="G2172">
        <f>Weighting!$H$12</f>
        <v>0</v>
      </c>
      <c r="H2172">
        <f t="array" ref="H2172">FREQUENCY(IF('Data Transformation'!$B$4:$B$8425=B2163,'Data Transformation'!$G$4:$G$8425),'Bin Analysis'!$B2172)</f>
        <v>2073</v>
      </c>
      <c r="I2172">
        <f t="shared" si="271"/>
        <v>0</v>
      </c>
      <c r="J2172">
        <f t="shared" si="272"/>
        <v>0</v>
      </c>
      <c r="K2172">
        <f>J2172*Weighting!$W$12</f>
        <v>0</v>
      </c>
      <c r="M2172" s="14"/>
    </row>
    <row r="2173" spans="1:25" x14ac:dyDescent="0.25">
      <c r="A2173" s="32" t="str">
        <f>IF(Weighting!$P$13&gt;0,B2173,"")</f>
        <v/>
      </c>
      <c r="B2173" t="e">
        <f>Weighting!$C$13</f>
        <v>#DIV/0!</v>
      </c>
      <c r="C2173" t="e">
        <f>Weighting!$F$13</f>
        <v>#NUM!</v>
      </c>
      <c r="D2173" t="e">
        <f>IF(C2173=1,'Data Transformation'!$G$3+0.5*'Data Transformation'!$W$25,IF(C2174=1,D2174-'Data Transformation'!$W$25,FALSE))</f>
        <v>#NUM!</v>
      </c>
      <c r="E2173">
        <f t="array" ref="E2173">IF(ISLOGICAL(D2173),"",FREQUENCY(IF('Data Transformation'!$B$425:$B$8425='Bin Analysis'!$B2163,'Data Transformation'!$G$425:$G$8425),D2173))</f>
        <v>2001</v>
      </c>
      <c r="F2173">
        <f t="shared" si="270"/>
        <v>0</v>
      </c>
      <c r="G2173">
        <f>Weighting!$H$13</f>
        <v>0</v>
      </c>
      <c r="H2173">
        <f t="array" ref="H2173">FREQUENCY(IF('Data Transformation'!$B$4:$B$8425=B2163,'Data Transformation'!$G$4:$G$8425),'Bin Analysis'!$B2173)</f>
        <v>2073</v>
      </c>
      <c r="I2173">
        <f t="shared" si="271"/>
        <v>0</v>
      </c>
      <c r="J2173">
        <f t="shared" si="272"/>
        <v>0</v>
      </c>
      <c r="K2173">
        <f>J2173*Weighting!$W$13</f>
        <v>0</v>
      </c>
      <c r="M2173" s="14"/>
    </row>
    <row r="2174" spans="1:25" x14ac:dyDescent="0.25">
      <c r="A2174" s="32" t="str">
        <f>IF(Weighting!$P$14&gt;0,B2174,"")</f>
        <v/>
      </c>
      <c r="B2174" t="e">
        <f>Weighting!$C$14</f>
        <v>#DIV/0!</v>
      </c>
      <c r="C2174" t="e">
        <f>Weighting!$F$14</f>
        <v>#NUM!</v>
      </c>
      <c r="D2174" t="e">
        <f>IF(C2174=1,'Data Transformation'!$G$3+0.5*'Data Transformation'!$W$25,IF(C2175=1,D2175-'Data Transformation'!$W$25,FALSE))</f>
        <v>#NUM!</v>
      </c>
      <c r="E2174">
        <f t="array" ref="E2174">IF(ISLOGICAL(D2174),"",FREQUENCY(IF('Data Transformation'!$B$425:$B$8425='Bin Analysis'!$B2163,'Data Transformation'!$G$425:$G$8425),D2174))</f>
        <v>2001</v>
      </c>
      <c r="F2174">
        <f t="shared" si="270"/>
        <v>0</v>
      </c>
      <c r="G2174">
        <f>Weighting!$H$14</f>
        <v>0</v>
      </c>
      <c r="H2174">
        <f t="array" ref="H2174">FREQUENCY(IF('Data Transformation'!$B$4:$B$8425=B2163,'Data Transformation'!$G$4:$G$8425),'Bin Analysis'!$B2174)</f>
        <v>2073</v>
      </c>
      <c r="I2174">
        <f t="shared" si="271"/>
        <v>0</v>
      </c>
      <c r="J2174">
        <f t="shared" si="272"/>
        <v>0</v>
      </c>
      <c r="K2174">
        <f>J2174*Weighting!$W$14</f>
        <v>0</v>
      </c>
      <c r="M2174" s="14"/>
    </row>
    <row r="2175" spans="1:25" x14ac:dyDescent="0.25">
      <c r="A2175" s="32" t="str">
        <f>IF(Weighting!$P$15&gt;0,B2175,"")</f>
        <v/>
      </c>
      <c r="B2175" t="e">
        <f>Weighting!$C$15</f>
        <v>#DIV/0!</v>
      </c>
      <c r="C2175" t="e">
        <f>Weighting!$F$15</f>
        <v>#NUM!</v>
      </c>
      <c r="D2175" t="e">
        <f>IF(C2175=1,'Data Transformation'!$G$3+0.5*'Data Transformation'!$W$25,IF(C2176=1,D2176-'Data Transformation'!$W$25,FALSE))</f>
        <v>#NUM!</v>
      </c>
      <c r="E2175">
        <f t="array" ref="E2175">IF(ISLOGICAL(D2175),"",FREQUENCY(IF('Data Transformation'!$B$425:$B$8425='Bin Analysis'!$B2163,'Data Transformation'!$G$425:$G$8425),D2175))</f>
        <v>2001</v>
      </c>
      <c r="F2175">
        <f t="shared" si="270"/>
        <v>0</v>
      </c>
      <c r="G2175">
        <f>Weighting!$H$15</f>
        <v>0</v>
      </c>
      <c r="H2175">
        <f t="array" ref="H2175">FREQUENCY(IF('Data Transformation'!$B$4:$B$8425=B2163,'Data Transformation'!$G$4:$G$8425),'Bin Analysis'!$B2175)</f>
        <v>2073</v>
      </c>
      <c r="I2175">
        <f t="shared" si="271"/>
        <v>0</v>
      </c>
      <c r="J2175">
        <f t="shared" si="272"/>
        <v>0</v>
      </c>
      <c r="K2175">
        <f>J2175*Weighting!$W$15</f>
        <v>0</v>
      </c>
      <c r="M2175" s="14"/>
    </row>
    <row r="2176" spans="1:25" x14ac:dyDescent="0.25">
      <c r="A2176" s="32" t="str">
        <f>IF(Weighting!$P$16&gt;0,B2176,"")</f>
        <v/>
      </c>
      <c r="B2176" t="e">
        <f>Weighting!$C$16</f>
        <v>#DIV/0!</v>
      </c>
      <c r="C2176" t="e">
        <f>Weighting!$F$16</f>
        <v>#NUM!</v>
      </c>
      <c r="D2176" t="e">
        <f>IF(C2176=1,'Data Transformation'!$G$3+0.5*'Data Transformation'!$W$25,IF(C2177=1,D2177-'Data Transformation'!$W$25,FALSE))</f>
        <v>#NUM!</v>
      </c>
      <c r="E2176">
        <f t="array" ref="E2176">IF(ISLOGICAL(D2176),"",FREQUENCY(IF('Data Transformation'!$B$425:$B$8425='Bin Analysis'!$B2163,'Data Transformation'!$G$425:$G$8425),D2176))</f>
        <v>2001</v>
      </c>
      <c r="F2176">
        <f t="shared" si="270"/>
        <v>0</v>
      </c>
      <c r="G2176">
        <f>Weighting!$H$16</f>
        <v>0</v>
      </c>
      <c r="H2176">
        <f t="array" ref="H2176">FREQUENCY(IF('Data Transformation'!$B$4:$B$8425=B2163,'Data Transformation'!$G$4:$G$8425),'Bin Analysis'!$B2176)</f>
        <v>2073</v>
      </c>
      <c r="I2176">
        <f t="shared" si="271"/>
        <v>0</v>
      </c>
      <c r="J2176">
        <f t="shared" si="272"/>
        <v>0</v>
      </c>
      <c r="K2176">
        <f>J2176*Weighting!$W$16</f>
        <v>0</v>
      </c>
      <c r="M2176" s="14"/>
    </row>
    <row r="2177" spans="1:25" x14ac:dyDescent="0.25">
      <c r="A2177" s="32" t="str">
        <f>IF(Weighting!$P$17&gt;0,B2177,"")</f>
        <v/>
      </c>
      <c r="B2177" t="e">
        <f>Weighting!$C$17</f>
        <v>#DIV/0!</v>
      </c>
      <c r="C2177" t="e">
        <f>Weighting!$F$17</f>
        <v>#NUM!</v>
      </c>
      <c r="D2177" t="e">
        <f>IF(C2177=1,'Data Transformation'!$G$3+0.5*'Data Transformation'!$W$25,IF(C2178=1,D2178-'Data Transformation'!$W$25,FALSE))</f>
        <v>#NUM!</v>
      </c>
      <c r="E2177">
        <f t="array" ref="E2177">IF(ISLOGICAL(D2177),"",FREQUENCY(IF('Data Transformation'!$B$425:$B$8425='Bin Analysis'!$B2163,'Data Transformation'!$G$425:$G$8425),D2177))</f>
        <v>2001</v>
      </c>
      <c r="F2177">
        <f t="shared" si="270"/>
        <v>0</v>
      </c>
      <c r="G2177">
        <f>Weighting!$H$17</f>
        <v>0</v>
      </c>
      <c r="H2177">
        <f t="array" ref="H2177">FREQUENCY(IF('Data Transformation'!$B$4:$B$8425=B2163,'Data Transformation'!$G$4:$G$8425),'Bin Analysis'!$B2177)</f>
        <v>2073</v>
      </c>
      <c r="I2177">
        <f t="shared" si="271"/>
        <v>0</v>
      </c>
      <c r="J2177">
        <f t="shared" si="272"/>
        <v>0</v>
      </c>
      <c r="K2177">
        <f>J2177*Weighting!$W$17</f>
        <v>0</v>
      </c>
      <c r="M2177" s="14"/>
    </row>
    <row r="2178" spans="1:25" x14ac:dyDescent="0.25">
      <c r="A2178" s="32" t="str">
        <f>IF(Weighting!$P$18&gt;0,B2178,"")</f>
        <v/>
      </c>
      <c r="B2178" t="e">
        <f>Weighting!$C$18</f>
        <v>#DIV/0!</v>
      </c>
      <c r="C2178" t="e">
        <f>Weighting!$F$18</f>
        <v>#NUM!</v>
      </c>
      <c r="D2178" t="e">
        <f>IF(C2178=1,'Data Transformation'!$G$3+0.5*'Data Transformation'!$W$25,IF(C2179=1,D2179-'Data Transformation'!$W$25,FALSE))</f>
        <v>#NUM!</v>
      </c>
      <c r="E2178">
        <f t="array" ref="E2178">IF(ISLOGICAL(D2178),"",FREQUENCY(IF('Data Transformation'!$B$425:$B$8425='Bin Analysis'!$B2163,'Data Transformation'!$G$425:$G$8425),D2178))</f>
        <v>2001</v>
      </c>
      <c r="F2178">
        <f t="shared" si="270"/>
        <v>0</v>
      </c>
      <c r="G2178">
        <f>Weighting!$H$18</f>
        <v>0</v>
      </c>
      <c r="H2178">
        <f t="array" ref="H2178">FREQUENCY(IF('Data Transformation'!$B$4:$B$8425=B2163,'Data Transformation'!$G$4:$G$8425),'Bin Analysis'!$B2178)</f>
        <v>2073</v>
      </c>
      <c r="I2178">
        <f t="shared" si="271"/>
        <v>0</v>
      </c>
      <c r="J2178">
        <f t="shared" si="272"/>
        <v>0</v>
      </c>
      <c r="K2178">
        <f>J2178*Weighting!$W$18</f>
        <v>0</v>
      </c>
      <c r="M2178" s="14"/>
    </row>
    <row r="2179" spans="1:25" x14ac:dyDescent="0.25">
      <c r="A2179" s="32" t="str">
        <f>IF(Weighting!$P$19&gt;0,B2179,"")</f>
        <v/>
      </c>
      <c r="B2179" t="e">
        <f>Weighting!$C$19</f>
        <v>#DIV/0!</v>
      </c>
      <c r="C2179" t="e">
        <f>Weighting!$F$19</f>
        <v>#NUM!</v>
      </c>
      <c r="D2179" t="e">
        <f>IF(C2179=1,'Data Transformation'!$G$3+0.5*'Data Transformation'!$W$25,IF(C2180=1,D2180-'Data Transformation'!$W$25,FALSE))</f>
        <v>#NUM!</v>
      </c>
      <c r="E2179">
        <f t="array" ref="E2179">IF(ISLOGICAL(D2179),"",FREQUENCY(IF('Data Transformation'!$B$425:$B$8425='Bin Analysis'!$B2163,'Data Transformation'!$G$425:$G$8425),D2179))</f>
        <v>2001</v>
      </c>
      <c r="F2179">
        <f t="shared" si="270"/>
        <v>0</v>
      </c>
      <c r="G2179">
        <f>Weighting!$H$19</f>
        <v>0</v>
      </c>
      <c r="H2179">
        <f t="array" ref="H2179">FREQUENCY(IF('Data Transformation'!$B$4:$B$8425=B2163,'Data Transformation'!$G$4:$G$8425),'Bin Analysis'!$B2179)</f>
        <v>2073</v>
      </c>
      <c r="I2179">
        <f t="shared" si="271"/>
        <v>0</v>
      </c>
      <c r="J2179">
        <f t="shared" si="272"/>
        <v>0</v>
      </c>
      <c r="K2179">
        <f>J2179*Weighting!$W$19</f>
        <v>0</v>
      </c>
      <c r="M2179" s="14"/>
    </row>
    <row r="2180" spans="1:25" x14ac:dyDescent="0.25">
      <c r="A2180" s="32" t="str">
        <f>IF(Weighting!$P$20&gt;0,B2180,"")</f>
        <v/>
      </c>
      <c r="B2180" t="e">
        <f>Weighting!$C$20</f>
        <v>#DIV/0!</v>
      </c>
      <c r="C2180" t="e">
        <f>Weighting!$F$20</f>
        <v>#NUM!</v>
      </c>
      <c r="D2180" t="e">
        <f>IF(C2180=1,'Data Transformation'!$G$3+0.5*'Data Transformation'!$W$25,IF(C2181=1,D2181-'Data Transformation'!$W$25,FALSE))</f>
        <v>#NUM!</v>
      </c>
      <c r="E2180">
        <f t="array" ref="E2180">IF(ISLOGICAL(D2180),"",FREQUENCY(IF('Data Transformation'!$B$425:$B$8425='Bin Analysis'!$B2163,'Data Transformation'!$G$425:$G$8425),D2180))</f>
        <v>2001</v>
      </c>
      <c r="F2180">
        <f t="shared" si="270"/>
        <v>0</v>
      </c>
      <c r="G2180">
        <f>Weighting!$H$20</f>
        <v>0</v>
      </c>
      <c r="H2180">
        <f t="array" ref="H2180">FREQUENCY(IF('Data Transformation'!$B$4:$B$8425=B2163,'Data Transformation'!$G$4:$G$8425),'Bin Analysis'!$B2180)</f>
        <v>2073</v>
      </c>
      <c r="I2180">
        <f t="shared" si="271"/>
        <v>0</v>
      </c>
      <c r="J2180">
        <f t="shared" si="272"/>
        <v>0</v>
      </c>
      <c r="K2180">
        <f>J2180*Weighting!$W$20</f>
        <v>0</v>
      </c>
      <c r="M2180" s="14"/>
    </row>
    <row r="2181" spans="1:25" x14ac:dyDescent="0.25">
      <c r="A2181" s="32" t="str">
        <f>IF(Weighting!$P$21&gt;0,B2181,"")</f>
        <v/>
      </c>
      <c r="B2181" t="e">
        <f>Weighting!$C$21</f>
        <v>#DIV/0!</v>
      </c>
      <c r="C2181" t="e">
        <f>Weighting!$F$21</f>
        <v>#NUM!</v>
      </c>
      <c r="D2181" t="e">
        <f>IF(C2181=1,'Data Transformation'!$G$3+0.5*'Data Transformation'!$W$25,IF(C2182=1,D2182-'Data Transformation'!$W$25,FALSE))</f>
        <v>#NUM!</v>
      </c>
      <c r="E2181">
        <f t="array" ref="E2181">IF(ISLOGICAL(D2181),"",FREQUENCY(IF('Data Transformation'!$B$425:$B$8425='Bin Analysis'!$B2163,'Data Transformation'!$G$425:$G$8425),D2181))</f>
        <v>2001</v>
      </c>
      <c r="F2181">
        <f t="shared" si="270"/>
        <v>0</v>
      </c>
      <c r="G2181">
        <f>Weighting!$H$21</f>
        <v>0</v>
      </c>
      <c r="H2181">
        <f t="array" ref="H2181">FREQUENCY(IF('Data Transformation'!$B$4:$B$8425=B2163,'Data Transformation'!$G$4:$G$8425),'Bin Analysis'!$B2181)</f>
        <v>2073</v>
      </c>
      <c r="I2181">
        <f t="shared" si="271"/>
        <v>0</v>
      </c>
      <c r="J2181">
        <f t="shared" si="272"/>
        <v>0</v>
      </c>
      <c r="K2181">
        <f>J2181*Weighting!$W$21</f>
        <v>0</v>
      </c>
      <c r="M2181" s="14"/>
    </row>
    <row r="2182" spans="1:25" x14ac:dyDescent="0.25">
      <c r="A2182" s="32" t="str">
        <f>IF(Weighting!$P$22&gt;0,B2182,"")</f>
        <v/>
      </c>
      <c r="B2182" t="e">
        <f>Weighting!$C$22</f>
        <v>#DIV/0!</v>
      </c>
      <c r="C2182" t="e">
        <f>Weighting!$F$22</f>
        <v>#NUM!</v>
      </c>
      <c r="D2182" t="e">
        <f>IF(C2182=1,'Data Transformation'!$G$3+0.5*'Data Transformation'!$W$25,IF(C2183=1,D2183-'Data Transformation'!$W$25,FALSE))</f>
        <v>#NUM!</v>
      </c>
      <c r="E2182">
        <f t="array" ref="E2182">IF(ISLOGICAL(D2182),"",FREQUENCY(IF('Data Transformation'!$B$425:$B$8425='Bin Analysis'!$B2163,'Data Transformation'!$G$425:$G$8425),D2182))</f>
        <v>2001</v>
      </c>
      <c r="F2182">
        <f t="shared" si="270"/>
        <v>0</v>
      </c>
      <c r="G2182">
        <f>Weighting!$H$22</f>
        <v>0</v>
      </c>
      <c r="H2182">
        <f t="array" ref="H2182">FREQUENCY(IF('Data Transformation'!$B$4:$B$8425=B2163,'Data Transformation'!$G$4:$G$8425),'Bin Analysis'!$B2182)</f>
        <v>2073</v>
      </c>
      <c r="I2182">
        <f t="shared" si="271"/>
        <v>0</v>
      </c>
      <c r="J2182">
        <f t="shared" si="272"/>
        <v>0</v>
      </c>
      <c r="K2182">
        <f>J2182*Weighting!$W$22</f>
        <v>0</v>
      </c>
      <c r="M2182" s="14"/>
    </row>
    <row r="2183" spans="1:25" x14ac:dyDescent="0.25">
      <c r="A2183" s="32" t="str">
        <f>IF(Weighting!$P$23&gt;0,B2183,"")</f>
        <v/>
      </c>
      <c r="B2183" t="e">
        <f>Weighting!$C$23</f>
        <v>#DIV/0!</v>
      </c>
      <c r="C2183" t="e">
        <f>Weighting!$F$23</f>
        <v>#NUM!</v>
      </c>
      <c r="D2183" t="e">
        <f>IF(C2183=1,'Data Transformation'!$G$3+0.5*'Data Transformation'!$W$25,IF(C2184=1,D2184-'Data Transformation'!$W$25,FALSE))</f>
        <v>#NUM!</v>
      </c>
      <c r="E2183">
        <f t="array" ref="E2183">IF(ISLOGICAL(D2183),"",FREQUENCY(IF('Data Transformation'!$B$425:$B$8425='Bin Analysis'!$B2163,'Data Transformation'!$G$425:$G$8425),D2183))</f>
        <v>2001</v>
      </c>
      <c r="F2183">
        <f t="shared" si="270"/>
        <v>0</v>
      </c>
      <c r="G2183">
        <f>Weighting!$H$23</f>
        <v>0</v>
      </c>
      <c r="H2183">
        <f t="array" ref="H2183">FREQUENCY(IF('Data Transformation'!$B$4:$B$8425=B2163,'Data Transformation'!$G$4:$G$8425),'Bin Analysis'!$B2183)</f>
        <v>2073</v>
      </c>
      <c r="I2183">
        <f t="shared" si="271"/>
        <v>0</v>
      </c>
      <c r="J2183">
        <f t="shared" si="272"/>
        <v>0</v>
      </c>
      <c r="K2183">
        <f>J2183*Weighting!$W$23</f>
        <v>0</v>
      </c>
      <c r="M2183" s="14"/>
    </row>
    <row r="2184" spans="1:25" x14ac:dyDescent="0.25">
      <c r="A2184" s="32" t="str">
        <f>IF(Weighting!$P$24&gt;0,B2184,"")</f>
        <v/>
      </c>
      <c r="B2184" t="e">
        <f>Weighting!$C$24</f>
        <v>#DIV/0!</v>
      </c>
      <c r="C2184" t="e">
        <f>Weighting!$F$24</f>
        <v>#NUM!</v>
      </c>
      <c r="D2184" t="e">
        <f>IF(C2184=1,'Data Transformation'!$G$3+0.5*'Data Transformation'!$W$25,IF(C2185=1,D2185-'Data Transformation'!$W$25,FALSE))</f>
        <v>#NUM!</v>
      </c>
      <c r="E2184">
        <f t="array" ref="E2184">IF(ISLOGICAL(D2184),"",FREQUENCY(IF('Data Transformation'!$B$425:$B$8425='Bin Analysis'!$B2163,'Data Transformation'!$G$425:$G$8425),D2184))</f>
        <v>2001</v>
      </c>
      <c r="F2184">
        <f t="shared" si="270"/>
        <v>0</v>
      </c>
      <c r="G2184">
        <f>Weighting!$H$24</f>
        <v>0</v>
      </c>
      <c r="H2184">
        <f t="array" ref="H2184">FREQUENCY(IF('Data Transformation'!$B$4:$B$8425=B2163,'Data Transformation'!$G$4:$G$8425),'Bin Analysis'!$B2184)</f>
        <v>2073</v>
      </c>
      <c r="I2184">
        <f t="shared" si="271"/>
        <v>0</v>
      </c>
      <c r="J2184">
        <f t="shared" si="272"/>
        <v>0</v>
      </c>
      <c r="K2184">
        <f>J2184*Weighting!$W$24</f>
        <v>0</v>
      </c>
      <c r="M2184" s="14"/>
    </row>
    <row r="2185" spans="1:25" x14ac:dyDescent="0.25">
      <c r="A2185" s="32" t="str">
        <f>IF(Weighting!$P$25&gt;0,B2185,"")</f>
        <v/>
      </c>
      <c r="B2185" t="e">
        <f>Weighting!$C$25</f>
        <v>#DIV/0!</v>
      </c>
      <c r="C2185" t="e">
        <f>Weighting!$F$25</f>
        <v>#NUM!</v>
      </c>
      <c r="D2185" t="e">
        <f>IF(C2185=1,'Data Transformation'!$G$3+0.5*'Data Transformation'!$W$25,IF(C2186=1,D2186-'Data Transformation'!$W$25,FALSE))</f>
        <v>#NUM!</v>
      </c>
      <c r="E2185">
        <f t="array" ref="E2185">IF(ISLOGICAL(D2185),"",FREQUENCY(IF('Data Transformation'!$B$425:$B$8425='Bin Analysis'!$B2163,'Data Transformation'!$G$425:$G$8425),D2185))</f>
        <v>2001</v>
      </c>
      <c r="F2185">
        <f t="shared" si="270"/>
        <v>0</v>
      </c>
      <c r="G2185">
        <f>Weighting!$H$25</f>
        <v>0</v>
      </c>
      <c r="H2185">
        <f t="array" ref="H2185">FREQUENCY(IF('Data Transformation'!$B$4:$B$8425=B2163,'Data Transformation'!$G$4:$G$8425),'Bin Analysis'!$B2185)</f>
        <v>2073</v>
      </c>
      <c r="I2185">
        <f t="shared" si="271"/>
        <v>0</v>
      </c>
      <c r="J2185">
        <f t="shared" si="272"/>
        <v>0</v>
      </c>
      <c r="K2185">
        <f>J2185*Weighting!$W$25</f>
        <v>0</v>
      </c>
      <c r="M2185" s="14"/>
    </row>
    <row r="2186" spans="1:25" x14ac:dyDescent="0.25">
      <c r="O2186"/>
      <c r="P2186"/>
      <c r="Q2186"/>
      <c r="R2186"/>
    </row>
    <row r="2187" spans="1:25" ht="23.25" x14ac:dyDescent="0.35">
      <c r="A2187" s="21" t="s">
        <v>0</v>
      </c>
      <c r="B2187" s="21" t="str">
        <f>IFERROR(VLOOKUP(C2187,'Data Transformation'!$L$6:$M$426,2,FALSE),"")</f>
        <v/>
      </c>
      <c r="C2187" s="21">
        <f>C2163+1</f>
        <v>91</v>
      </c>
      <c r="D2187" s="21"/>
      <c r="E2187" s="21"/>
      <c r="F2187" s="21"/>
      <c r="G2187" s="21"/>
      <c r="H2187" s="22"/>
      <c r="I2187" s="22"/>
      <c r="J2187" s="22"/>
      <c r="K2187" s="21"/>
      <c r="L2187" s="21" t="str">
        <f>B2187</f>
        <v/>
      </c>
      <c r="M2187" s="23" t="e">
        <f>INDEX('Data Transformation'!$O$4:$O$424,MATCH($B2187,'Data Transformation'!$M$4:$M$424,0),MATCH($M$2,'Data Transformation'!$O$3,0))</f>
        <v>#N/A</v>
      </c>
      <c r="N2187" s="27" t="e">
        <f>IF('Input and Summary Results'!$J$16="minimum",'Bin Analysis'!X2188/(M2187-1),'Bin Analysis'!Y2187/('Bin Analysis'!M2187-1))</f>
        <v>#N/A</v>
      </c>
      <c r="O2187" s="27" t="e">
        <f>IF(M2187=FALSE,NA(),(VLOOKUP(1,C2190:K2209,4,FALSE))/(M2187-1))</f>
        <v>#N/A</v>
      </c>
      <c r="P2187" s="27" t="e">
        <f>IF(M2187=FALSE,NA(),SUM(J2190:J2209)/Weighting!$S$5)</f>
        <v>#N/A</v>
      </c>
      <c r="Q2187" s="27" t="e">
        <f>IF(M2187=FALSE,NA(),SUM(K2190:K2209)/Weighting!$S$6)</f>
        <v>#N/A</v>
      </c>
      <c r="R2187" s="27" t="e">
        <f>IF(M2187=FALSE,NA(),(VLOOKUP(1,G2190:K2209,3,FALSE))/(M2187-1))</f>
        <v>#N/A</v>
      </c>
      <c r="S2187" s="22" t="e">
        <f>IF(M2187=FALSE,NA(),IF(SUM(J2190:J2209)=2,"yes","no"))</f>
        <v>#N/A</v>
      </c>
      <c r="X2187" s="2" cm="2">
        <f t="array" ref="X2187:X2188">FREQUENCY(IF('Data Transformation'!$B$425:$B$6424='Bin Analysis'!L2187,'Data Transformation'!$G$425:$G$6424),'Data Transformation'!$U$11)</f>
        <v>0</v>
      </c>
      <c r="Y2187" s="2" cm="2">
        <f t="array" ref="Y2187:Y2188">FREQUENCY(IF('Data Transformation'!$B$425:$B$6424='Bin Analysis'!L2187,'Data Transformation'!$G$425:$G$6424),'Data Transformation'!$U$12)</f>
        <v>0</v>
      </c>
    </row>
    <row r="2188" spans="1:25" x14ac:dyDescent="0.25">
      <c r="A2188" s="14" t="s">
        <v>67</v>
      </c>
      <c r="B2188" t="s">
        <v>47</v>
      </c>
      <c r="C2188" t="s">
        <v>5</v>
      </c>
      <c r="D2188" t="s">
        <v>100</v>
      </c>
      <c r="E2188" t="s">
        <v>101</v>
      </c>
      <c r="F2188" t="s">
        <v>102</v>
      </c>
      <c r="G2188" t="s">
        <v>70</v>
      </c>
      <c r="H2188" t="s">
        <v>31</v>
      </c>
      <c r="I2188" t="s">
        <v>32</v>
      </c>
      <c r="J2188" t="s">
        <v>46</v>
      </c>
      <c r="K2188" s="14" t="s">
        <v>45</v>
      </c>
      <c r="M2188" s="14"/>
      <c r="X2188" s="2">
        <v>0</v>
      </c>
      <c r="Y2188" s="2">
        <v>0</v>
      </c>
    </row>
    <row r="2189" spans="1:25" x14ac:dyDescent="0.25">
      <c r="A2189" s="32"/>
      <c r="D2189" t="e">
        <f>IF(C2189=1,'Data Transformation'!$G$3+0.5*'Data Transformation'!$W$25,IF(C2190=1,D2190-'Data Transformation'!$W$25,FALSE))</f>
        <v>#NUM!</v>
      </c>
      <c r="E2189">
        <f t="array" ref="E2189">IF(ISLOGICAL(D2189),"",FREQUENCY(IF('Data Transformation'!$B$425:$B$8425='Bin Analysis'!$B2187,'Data Transformation'!$G$425:$G$8425),D2189))</f>
        <v>2001</v>
      </c>
      <c r="F2189" t="e">
        <f>IF(ISLOGICAL(D2189),"",E2189-E2188)</f>
        <v>#VALUE!</v>
      </c>
      <c r="M2189" s="14"/>
    </row>
    <row r="2190" spans="1:25" x14ac:dyDescent="0.25">
      <c r="A2190" s="32" t="e">
        <f>IF(Weighting!$P$6&gt;0,B2190,"")</f>
        <v>#NUM!</v>
      </c>
      <c r="B2190" t="e">
        <f>Weighting!$C$6</f>
        <v>#DIV/0!</v>
      </c>
      <c r="C2190" t="e">
        <f>Weighting!$F$6</f>
        <v>#NUM!</v>
      </c>
      <c r="D2190" t="e">
        <f>IF(C2190=1,'Data Transformation'!$G$3+0.5*'Data Transformation'!$W$25,IF(C2191=1,D2191-'Data Transformation'!$W$25,FALSE))</f>
        <v>#NUM!</v>
      </c>
      <c r="E2190">
        <f t="array" ref="E2190">IF(ISLOGICAL(D2190),"",FREQUENCY(IF('Data Transformation'!$B$425:$B$8425='Bin Analysis'!$B2187,'Data Transformation'!$G$425:$G$8425),D2190))</f>
        <v>2001</v>
      </c>
      <c r="F2190">
        <f>IF(ISLOGICAL(D2190),"",E2190-E2189)</f>
        <v>0</v>
      </c>
      <c r="G2190">
        <f>Weighting!$H$6</f>
        <v>1</v>
      </c>
      <c r="H2190">
        <f t="array" ref="H2190">FREQUENCY(IF('Data Transformation'!$B$4:$B$8425=B2187,'Data Transformation'!$G$4:$G$8425),'Bin Analysis'!$B2190)</f>
        <v>2073</v>
      </c>
      <c r="I2190">
        <f>H2190-H2189</f>
        <v>2073</v>
      </c>
      <c r="J2190">
        <f>IF(I2190=0,0,1)</f>
        <v>1</v>
      </c>
      <c r="K2190" t="e">
        <f>J2190*Weighting!$W$6</f>
        <v>#NUM!</v>
      </c>
      <c r="M2190" s="14"/>
    </row>
    <row r="2191" spans="1:25" x14ac:dyDescent="0.25">
      <c r="A2191" s="32" t="str">
        <f>IF(Weighting!$P$7&gt;0,B2191,"")</f>
        <v/>
      </c>
      <c r="B2191" t="e">
        <f>Weighting!$C$7</f>
        <v>#DIV/0!</v>
      </c>
      <c r="C2191" t="e">
        <f>Weighting!$F$7</f>
        <v>#NUM!</v>
      </c>
      <c r="D2191" t="e">
        <f>IF(C2191=1,'Data Transformation'!$G$3+0.5*'Data Transformation'!$W$25,IF(C2192=1,D2192-'Data Transformation'!$W$25,FALSE))</f>
        <v>#NUM!</v>
      </c>
      <c r="E2191">
        <f t="array" ref="E2191">IF(ISLOGICAL(D2191),"",FREQUENCY(IF('Data Transformation'!$B$425:$B$8425='Bin Analysis'!$B2187,'Data Transformation'!$G$425:$G$8425),D2191))</f>
        <v>2001</v>
      </c>
      <c r="F2191">
        <f t="shared" ref="F2191:F2209" si="273">IF(ISLOGICAL(D2191),"",E2191-E2190)</f>
        <v>0</v>
      </c>
      <c r="G2191">
        <f>Weighting!$H$7</f>
        <v>0</v>
      </c>
      <c r="H2191">
        <f t="array" ref="H2191">FREQUENCY(IF('Data Transformation'!$B$4:$B$8425=B2187,'Data Transformation'!$G$4:$G$8425),'Bin Analysis'!$B2191)</f>
        <v>2073</v>
      </c>
      <c r="I2191">
        <f t="shared" ref="I2191:I2209" si="274">H2191-H2190</f>
        <v>0</v>
      </c>
      <c r="J2191">
        <f>IF(I2191=0,0,1)</f>
        <v>0</v>
      </c>
      <c r="K2191">
        <f>J2191*Weighting!$W$7</f>
        <v>0</v>
      </c>
      <c r="M2191" s="14"/>
    </row>
    <row r="2192" spans="1:25" x14ac:dyDescent="0.25">
      <c r="A2192" s="32" t="str">
        <f>IF(Weighting!$P$8&gt;0,B2192,"")</f>
        <v/>
      </c>
      <c r="B2192" t="e">
        <f>Weighting!$C$8</f>
        <v>#DIV/0!</v>
      </c>
      <c r="C2192" t="e">
        <f>Weighting!$F$8</f>
        <v>#NUM!</v>
      </c>
      <c r="D2192" t="e">
        <f>IF(C2192=1,'Data Transformation'!$G$3+0.5*'Data Transformation'!$W$25,IF(C2193=1,D2193-'Data Transformation'!$W$25,FALSE))</f>
        <v>#NUM!</v>
      </c>
      <c r="E2192">
        <f t="array" ref="E2192">IF(ISLOGICAL(D2192),"",FREQUENCY(IF('Data Transformation'!$B$425:$B$8425='Bin Analysis'!$B2187,'Data Transformation'!$G$425:$G$8425),D2192))</f>
        <v>2001</v>
      </c>
      <c r="F2192">
        <f t="shared" si="273"/>
        <v>0</v>
      </c>
      <c r="G2192">
        <f>Weighting!$H$8</f>
        <v>0</v>
      </c>
      <c r="H2192">
        <f t="array" ref="H2192">FREQUENCY(IF('Data Transformation'!$B$4:$B$8425=B2187,'Data Transformation'!$G$4:$G$8425),'Bin Analysis'!$B2192)</f>
        <v>2073</v>
      </c>
      <c r="I2192">
        <f t="shared" si="274"/>
        <v>0</v>
      </c>
      <c r="J2192">
        <f t="shared" ref="J2192:J2209" si="275">IF(I2192=0,0,1)</f>
        <v>0</v>
      </c>
      <c r="K2192">
        <f>J2192*Weighting!$W$8</f>
        <v>0</v>
      </c>
      <c r="M2192" s="14"/>
    </row>
    <row r="2193" spans="1:13" x14ac:dyDescent="0.25">
      <c r="A2193" s="32" t="str">
        <f>IF(Weighting!$P$9&gt;0,B2193,"")</f>
        <v/>
      </c>
      <c r="B2193" s="50" t="e">
        <f>Weighting!$C$9</f>
        <v>#DIV/0!</v>
      </c>
      <c r="C2193" t="e">
        <f>Weighting!$F$9</f>
        <v>#NUM!</v>
      </c>
      <c r="D2193" t="e">
        <f>IF(C2193=1,'Data Transformation'!$G$3+0.5*'Data Transformation'!$W$25,IF(C2194=1,D2194-'Data Transformation'!$W$25,FALSE))</f>
        <v>#NUM!</v>
      </c>
      <c r="E2193">
        <f t="array" ref="E2193">IF(ISLOGICAL(D2193),"",FREQUENCY(IF('Data Transformation'!$B$425:$B$8425='Bin Analysis'!$B2187,'Data Transformation'!$G$425:$G$8425),D2193))</f>
        <v>2001</v>
      </c>
      <c r="F2193">
        <f t="shared" si="273"/>
        <v>0</v>
      </c>
      <c r="G2193">
        <f>Weighting!$H$9</f>
        <v>0</v>
      </c>
      <c r="H2193">
        <f t="array" ref="H2193">FREQUENCY(IF('Data Transformation'!$B$4:$B$8425=B2187,'Data Transformation'!$G$4:$G$8425),'Bin Analysis'!$B2193)</f>
        <v>2073</v>
      </c>
      <c r="I2193">
        <f t="shared" si="274"/>
        <v>0</v>
      </c>
      <c r="J2193">
        <f t="shared" si="275"/>
        <v>0</v>
      </c>
      <c r="K2193">
        <f>J2193*Weighting!$W$9</f>
        <v>0</v>
      </c>
      <c r="M2193" s="14"/>
    </row>
    <row r="2194" spans="1:13" x14ac:dyDescent="0.25">
      <c r="A2194" s="32" t="str">
        <f>IF(Weighting!$P$10&gt;0,B2194,"")</f>
        <v/>
      </c>
      <c r="B2194" t="e">
        <f>Weighting!$C$10</f>
        <v>#DIV/0!</v>
      </c>
      <c r="C2194" t="e">
        <f>Weighting!$F$10</f>
        <v>#NUM!</v>
      </c>
      <c r="D2194" t="e">
        <f>IF(C2194=1,'Data Transformation'!$G$3+0.5*'Data Transformation'!$W$25,IF(C2195=1,D2195-'Data Transformation'!$W$25,FALSE))</f>
        <v>#NUM!</v>
      </c>
      <c r="E2194">
        <f t="array" ref="E2194">IF(ISLOGICAL(D2194),"",FREQUENCY(IF('Data Transformation'!$B$425:$B$8425='Bin Analysis'!$B2187,'Data Transformation'!$G$425:$G$8425),D2194))</f>
        <v>2001</v>
      </c>
      <c r="F2194">
        <f t="shared" si="273"/>
        <v>0</v>
      </c>
      <c r="G2194">
        <f>Weighting!$H$10</f>
        <v>0</v>
      </c>
      <c r="H2194">
        <f t="array" ref="H2194">FREQUENCY(IF('Data Transformation'!$B$4:$B$8425=B2187,'Data Transformation'!$G$4:$G$8425),'Bin Analysis'!$B2194)</f>
        <v>2073</v>
      </c>
      <c r="I2194">
        <f t="shared" si="274"/>
        <v>0</v>
      </c>
      <c r="J2194">
        <f t="shared" si="275"/>
        <v>0</v>
      </c>
      <c r="K2194">
        <f>J2194*Weighting!$W$10</f>
        <v>0</v>
      </c>
      <c r="M2194" s="14"/>
    </row>
    <row r="2195" spans="1:13" x14ac:dyDescent="0.25">
      <c r="A2195" s="32" t="str">
        <f>IF(Weighting!$P$11&gt;0,B2195,"")</f>
        <v/>
      </c>
      <c r="B2195" t="e">
        <f>Weighting!$C$11</f>
        <v>#DIV/0!</v>
      </c>
      <c r="C2195" t="e">
        <f>Weighting!$F$11</f>
        <v>#NUM!</v>
      </c>
      <c r="D2195" t="e">
        <f>IF(C2195=1,'Data Transformation'!$G$3+0.5*'Data Transformation'!$W$25,IF(C2196=1,D2196-'Data Transformation'!$W$25,FALSE))</f>
        <v>#NUM!</v>
      </c>
      <c r="E2195">
        <f t="array" ref="E2195">IF(ISLOGICAL(D2195),"",FREQUENCY(IF('Data Transformation'!$B$425:$B$8425='Bin Analysis'!$B2187,'Data Transformation'!$G$425:$G$8425),D2195))</f>
        <v>2001</v>
      </c>
      <c r="F2195">
        <f t="shared" si="273"/>
        <v>0</v>
      </c>
      <c r="G2195">
        <f>Weighting!$H$11</f>
        <v>0</v>
      </c>
      <c r="H2195">
        <f t="array" ref="H2195">FREQUENCY(IF('Data Transformation'!$B$4:$B$8425=B2187,'Data Transformation'!$G$4:$G$8425),'Bin Analysis'!$B2195)</f>
        <v>2073</v>
      </c>
      <c r="I2195">
        <f t="shared" si="274"/>
        <v>0</v>
      </c>
      <c r="J2195">
        <f t="shared" si="275"/>
        <v>0</v>
      </c>
      <c r="K2195">
        <f>J2195*Weighting!$W$11</f>
        <v>0</v>
      </c>
      <c r="M2195" s="14"/>
    </row>
    <row r="2196" spans="1:13" x14ac:dyDescent="0.25">
      <c r="A2196" s="32" t="str">
        <f>IF(Weighting!$P$12&gt;0,B2196,"")</f>
        <v/>
      </c>
      <c r="B2196" t="e">
        <f>Weighting!$C$12</f>
        <v>#DIV/0!</v>
      </c>
      <c r="C2196" t="e">
        <f>Weighting!$F$12</f>
        <v>#NUM!</v>
      </c>
      <c r="D2196" t="e">
        <f>IF(C2196=1,'Data Transformation'!$G$3+0.5*'Data Transformation'!$W$25,IF(C2197=1,D2197-'Data Transformation'!$W$25,FALSE))</f>
        <v>#NUM!</v>
      </c>
      <c r="E2196">
        <f t="array" ref="E2196">IF(ISLOGICAL(D2196),"",FREQUENCY(IF('Data Transformation'!$B$425:$B$8425='Bin Analysis'!$B2187,'Data Transformation'!$G$425:$G$8425),D2196))</f>
        <v>2001</v>
      </c>
      <c r="F2196">
        <f t="shared" si="273"/>
        <v>0</v>
      </c>
      <c r="G2196">
        <f>Weighting!$H$12</f>
        <v>0</v>
      </c>
      <c r="H2196">
        <f t="array" ref="H2196">FREQUENCY(IF('Data Transformation'!$B$4:$B$8425=B2187,'Data Transformation'!$G$4:$G$8425),'Bin Analysis'!$B2196)</f>
        <v>2073</v>
      </c>
      <c r="I2196">
        <f t="shared" si="274"/>
        <v>0</v>
      </c>
      <c r="J2196">
        <f t="shared" si="275"/>
        <v>0</v>
      </c>
      <c r="K2196">
        <f>J2196*Weighting!$W$12</f>
        <v>0</v>
      </c>
      <c r="M2196" s="14"/>
    </row>
    <row r="2197" spans="1:13" x14ac:dyDescent="0.25">
      <c r="A2197" s="32" t="str">
        <f>IF(Weighting!$P$13&gt;0,B2197,"")</f>
        <v/>
      </c>
      <c r="B2197" t="e">
        <f>Weighting!$C$13</f>
        <v>#DIV/0!</v>
      </c>
      <c r="C2197" t="e">
        <f>Weighting!$F$13</f>
        <v>#NUM!</v>
      </c>
      <c r="D2197" t="e">
        <f>IF(C2197=1,'Data Transformation'!$G$3+0.5*'Data Transformation'!$W$25,IF(C2198=1,D2198-'Data Transformation'!$W$25,FALSE))</f>
        <v>#NUM!</v>
      </c>
      <c r="E2197">
        <f t="array" ref="E2197">IF(ISLOGICAL(D2197),"",FREQUENCY(IF('Data Transformation'!$B$425:$B$8425='Bin Analysis'!$B2187,'Data Transformation'!$G$425:$G$8425),D2197))</f>
        <v>2001</v>
      </c>
      <c r="F2197">
        <f t="shared" si="273"/>
        <v>0</v>
      </c>
      <c r="G2197">
        <f>Weighting!$H$13</f>
        <v>0</v>
      </c>
      <c r="H2197">
        <f t="array" ref="H2197">FREQUENCY(IF('Data Transformation'!$B$4:$B$8425=B2187,'Data Transformation'!$G$4:$G$8425),'Bin Analysis'!$B2197)</f>
        <v>2073</v>
      </c>
      <c r="I2197">
        <f t="shared" si="274"/>
        <v>0</v>
      </c>
      <c r="J2197">
        <f t="shared" si="275"/>
        <v>0</v>
      </c>
      <c r="K2197">
        <f>J2197*Weighting!$W$13</f>
        <v>0</v>
      </c>
      <c r="M2197" s="14"/>
    </row>
    <row r="2198" spans="1:13" x14ac:dyDescent="0.25">
      <c r="A2198" s="32" t="str">
        <f>IF(Weighting!$P$14&gt;0,B2198,"")</f>
        <v/>
      </c>
      <c r="B2198" t="e">
        <f>Weighting!$C$14</f>
        <v>#DIV/0!</v>
      </c>
      <c r="C2198" t="e">
        <f>Weighting!$F$14</f>
        <v>#NUM!</v>
      </c>
      <c r="D2198" t="e">
        <f>IF(C2198=1,'Data Transformation'!$G$3+0.5*'Data Transformation'!$W$25,IF(C2199=1,D2199-'Data Transformation'!$W$25,FALSE))</f>
        <v>#NUM!</v>
      </c>
      <c r="E2198">
        <f t="array" ref="E2198">IF(ISLOGICAL(D2198),"",FREQUENCY(IF('Data Transformation'!$B$425:$B$8425='Bin Analysis'!$B2187,'Data Transformation'!$G$425:$G$8425),D2198))</f>
        <v>2001</v>
      </c>
      <c r="F2198">
        <f t="shared" si="273"/>
        <v>0</v>
      </c>
      <c r="G2198">
        <f>Weighting!$H$14</f>
        <v>0</v>
      </c>
      <c r="H2198">
        <f t="array" ref="H2198">FREQUENCY(IF('Data Transformation'!$B$4:$B$8425=B2187,'Data Transformation'!$G$4:$G$8425),'Bin Analysis'!$B2198)</f>
        <v>2073</v>
      </c>
      <c r="I2198">
        <f t="shared" si="274"/>
        <v>0</v>
      </c>
      <c r="J2198">
        <f t="shared" si="275"/>
        <v>0</v>
      </c>
      <c r="K2198">
        <f>J2198*Weighting!$W$14</f>
        <v>0</v>
      </c>
      <c r="M2198" s="14"/>
    </row>
    <row r="2199" spans="1:13" x14ac:dyDescent="0.25">
      <c r="A2199" s="32" t="str">
        <f>IF(Weighting!$P$15&gt;0,B2199,"")</f>
        <v/>
      </c>
      <c r="B2199" t="e">
        <f>Weighting!$C$15</f>
        <v>#DIV/0!</v>
      </c>
      <c r="C2199" t="e">
        <f>Weighting!$F$15</f>
        <v>#NUM!</v>
      </c>
      <c r="D2199" t="e">
        <f>IF(C2199=1,'Data Transformation'!$G$3+0.5*'Data Transformation'!$W$25,IF(C2200=1,D2200-'Data Transformation'!$W$25,FALSE))</f>
        <v>#NUM!</v>
      </c>
      <c r="E2199">
        <f t="array" ref="E2199">IF(ISLOGICAL(D2199),"",FREQUENCY(IF('Data Transformation'!$B$425:$B$8425='Bin Analysis'!$B2187,'Data Transformation'!$G$425:$G$8425),D2199))</f>
        <v>2001</v>
      </c>
      <c r="F2199">
        <f t="shared" si="273"/>
        <v>0</v>
      </c>
      <c r="G2199">
        <f>Weighting!$H$15</f>
        <v>0</v>
      </c>
      <c r="H2199">
        <f t="array" ref="H2199">FREQUENCY(IF('Data Transformation'!$B$4:$B$8425=B2187,'Data Transformation'!$G$4:$G$8425),'Bin Analysis'!$B2199)</f>
        <v>2073</v>
      </c>
      <c r="I2199">
        <f t="shared" si="274"/>
        <v>0</v>
      </c>
      <c r="J2199">
        <f t="shared" si="275"/>
        <v>0</v>
      </c>
      <c r="K2199">
        <f>J2199*Weighting!$W$15</f>
        <v>0</v>
      </c>
      <c r="M2199" s="14"/>
    </row>
    <row r="2200" spans="1:13" x14ac:dyDescent="0.25">
      <c r="A2200" s="32" t="str">
        <f>IF(Weighting!$P$16&gt;0,B2200,"")</f>
        <v/>
      </c>
      <c r="B2200" t="e">
        <f>Weighting!$C$16</f>
        <v>#DIV/0!</v>
      </c>
      <c r="C2200" t="e">
        <f>Weighting!$F$16</f>
        <v>#NUM!</v>
      </c>
      <c r="D2200" t="e">
        <f>IF(C2200=1,'Data Transformation'!$G$3+0.5*'Data Transformation'!$W$25,IF(C2201=1,D2201-'Data Transformation'!$W$25,FALSE))</f>
        <v>#NUM!</v>
      </c>
      <c r="E2200">
        <f t="array" ref="E2200">IF(ISLOGICAL(D2200),"",FREQUENCY(IF('Data Transformation'!$B$425:$B$8425='Bin Analysis'!$B2187,'Data Transformation'!$G$425:$G$8425),D2200))</f>
        <v>2001</v>
      </c>
      <c r="F2200">
        <f t="shared" si="273"/>
        <v>0</v>
      </c>
      <c r="G2200">
        <f>Weighting!$H$16</f>
        <v>0</v>
      </c>
      <c r="H2200">
        <f t="array" ref="H2200">FREQUENCY(IF('Data Transformation'!$B$4:$B$8425=B2187,'Data Transformation'!$G$4:$G$8425),'Bin Analysis'!$B2200)</f>
        <v>2073</v>
      </c>
      <c r="I2200">
        <f t="shared" si="274"/>
        <v>0</v>
      </c>
      <c r="J2200">
        <f t="shared" si="275"/>
        <v>0</v>
      </c>
      <c r="K2200">
        <f>J2200*Weighting!$W$16</f>
        <v>0</v>
      </c>
      <c r="M2200" s="14"/>
    </row>
    <row r="2201" spans="1:13" x14ac:dyDescent="0.25">
      <c r="A2201" s="32" t="str">
        <f>IF(Weighting!$P$17&gt;0,B2201,"")</f>
        <v/>
      </c>
      <c r="B2201" t="e">
        <f>Weighting!$C$17</f>
        <v>#DIV/0!</v>
      </c>
      <c r="C2201" t="e">
        <f>Weighting!$F$17</f>
        <v>#NUM!</v>
      </c>
      <c r="D2201" t="e">
        <f>IF(C2201=1,'Data Transformation'!$G$3+0.5*'Data Transformation'!$W$25,IF(C2202=1,D2202-'Data Transformation'!$W$25,FALSE))</f>
        <v>#NUM!</v>
      </c>
      <c r="E2201">
        <f t="array" ref="E2201">IF(ISLOGICAL(D2201),"",FREQUENCY(IF('Data Transformation'!$B$425:$B$8425='Bin Analysis'!$B2187,'Data Transformation'!$G$425:$G$8425),D2201))</f>
        <v>2001</v>
      </c>
      <c r="F2201">
        <f t="shared" si="273"/>
        <v>0</v>
      </c>
      <c r="G2201">
        <f>Weighting!$H$17</f>
        <v>0</v>
      </c>
      <c r="H2201">
        <f t="array" ref="H2201">FREQUENCY(IF('Data Transformation'!$B$4:$B$8425=B2187,'Data Transformation'!$G$4:$G$8425),'Bin Analysis'!$B2201)</f>
        <v>2073</v>
      </c>
      <c r="I2201">
        <f t="shared" si="274"/>
        <v>0</v>
      </c>
      <c r="J2201">
        <f t="shared" si="275"/>
        <v>0</v>
      </c>
      <c r="K2201">
        <f>J2201*Weighting!$W$17</f>
        <v>0</v>
      </c>
      <c r="M2201" s="14"/>
    </row>
    <row r="2202" spans="1:13" x14ac:dyDescent="0.25">
      <c r="A2202" s="32" t="str">
        <f>IF(Weighting!$P$18&gt;0,B2202,"")</f>
        <v/>
      </c>
      <c r="B2202" t="e">
        <f>Weighting!$C$18</f>
        <v>#DIV/0!</v>
      </c>
      <c r="C2202" t="e">
        <f>Weighting!$F$18</f>
        <v>#NUM!</v>
      </c>
      <c r="D2202" t="e">
        <f>IF(C2202=1,'Data Transformation'!$G$3+0.5*'Data Transformation'!$W$25,IF(C2203=1,D2203-'Data Transformation'!$W$25,FALSE))</f>
        <v>#NUM!</v>
      </c>
      <c r="E2202">
        <f t="array" ref="E2202">IF(ISLOGICAL(D2202),"",FREQUENCY(IF('Data Transformation'!$B$425:$B$8425='Bin Analysis'!$B2187,'Data Transformation'!$G$425:$G$8425),D2202))</f>
        <v>2001</v>
      </c>
      <c r="F2202">
        <f t="shared" si="273"/>
        <v>0</v>
      </c>
      <c r="G2202">
        <f>Weighting!$H$18</f>
        <v>0</v>
      </c>
      <c r="H2202">
        <f t="array" ref="H2202">FREQUENCY(IF('Data Transformation'!$B$4:$B$8425=B2187,'Data Transformation'!$G$4:$G$8425),'Bin Analysis'!$B2202)</f>
        <v>2073</v>
      </c>
      <c r="I2202">
        <f t="shared" si="274"/>
        <v>0</v>
      </c>
      <c r="J2202">
        <f t="shared" si="275"/>
        <v>0</v>
      </c>
      <c r="K2202">
        <f>J2202*Weighting!$W$18</f>
        <v>0</v>
      </c>
      <c r="M2202" s="14"/>
    </row>
    <row r="2203" spans="1:13" x14ac:dyDescent="0.25">
      <c r="A2203" s="32" t="str">
        <f>IF(Weighting!$P$19&gt;0,B2203,"")</f>
        <v/>
      </c>
      <c r="B2203" t="e">
        <f>Weighting!$C$19</f>
        <v>#DIV/0!</v>
      </c>
      <c r="C2203" t="e">
        <f>Weighting!$F$19</f>
        <v>#NUM!</v>
      </c>
      <c r="D2203" t="e">
        <f>IF(C2203=1,'Data Transformation'!$G$3+0.5*'Data Transformation'!$W$25,IF(C2204=1,D2204-'Data Transformation'!$W$25,FALSE))</f>
        <v>#NUM!</v>
      </c>
      <c r="E2203">
        <f t="array" ref="E2203">IF(ISLOGICAL(D2203),"",FREQUENCY(IF('Data Transformation'!$B$425:$B$8425='Bin Analysis'!$B2187,'Data Transformation'!$G$425:$G$8425),D2203))</f>
        <v>2001</v>
      </c>
      <c r="F2203">
        <f t="shared" si="273"/>
        <v>0</v>
      </c>
      <c r="G2203">
        <f>Weighting!$H$19</f>
        <v>0</v>
      </c>
      <c r="H2203">
        <f t="array" ref="H2203">FREQUENCY(IF('Data Transformation'!$B$4:$B$8425=B2187,'Data Transformation'!$G$4:$G$8425),'Bin Analysis'!$B2203)</f>
        <v>2073</v>
      </c>
      <c r="I2203">
        <f t="shared" si="274"/>
        <v>0</v>
      </c>
      <c r="J2203">
        <f t="shared" si="275"/>
        <v>0</v>
      </c>
      <c r="K2203">
        <f>J2203*Weighting!$W$19</f>
        <v>0</v>
      </c>
      <c r="M2203" s="14"/>
    </row>
    <row r="2204" spans="1:13" x14ac:dyDescent="0.25">
      <c r="A2204" s="32" t="str">
        <f>IF(Weighting!$P$20&gt;0,B2204,"")</f>
        <v/>
      </c>
      <c r="B2204" t="e">
        <f>Weighting!$C$20</f>
        <v>#DIV/0!</v>
      </c>
      <c r="C2204" t="e">
        <f>Weighting!$F$20</f>
        <v>#NUM!</v>
      </c>
      <c r="D2204" t="e">
        <f>IF(C2204=1,'Data Transformation'!$G$3+0.5*'Data Transformation'!$W$25,IF(C2205=1,D2205-'Data Transformation'!$W$25,FALSE))</f>
        <v>#NUM!</v>
      </c>
      <c r="E2204">
        <f t="array" ref="E2204">IF(ISLOGICAL(D2204),"",FREQUENCY(IF('Data Transformation'!$B$425:$B$8425='Bin Analysis'!$B2187,'Data Transformation'!$G$425:$G$8425),D2204))</f>
        <v>2001</v>
      </c>
      <c r="F2204">
        <f t="shared" si="273"/>
        <v>0</v>
      </c>
      <c r="G2204">
        <f>Weighting!$H$20</f>
        <v>0</v>
      </c>
      <c r="H2204">
        <f t="array" ref="H2204">FREQUENCY(IF('Data Transformation'!$B$4:$B$8425=B2187,'Data Transformation'!$G$4:$G$8425),'Bin Analysis'!$B2204)</f>
        <v>2073</v>
      </c>
      <c r="I2204">
        <f t="shared" si="274"/>
        <v>0</v>
      </c>
      <c r="J2204">
        <f t="shared" si="275"/>
        <v>0</v>
      </c>
      <c r="K2204">
        <f>J2204*Weighting!$W$20</f>
        <v>0</v>
      </c>
      <c r="M2204" s="14"/>
    </row>
    <row r="2205" spans="1:13" x14ac:dyDescent="0.25">
      <c r="A2205" s="32" t="str">
        <f>IF(Weighting!$P$21&gt;0,B2205,"")</f>
        <v/>
      </c>
      <c r="B2205" t="e">
        <f>Weighting!$C$21</f>
        <v>#DIV/0!</v>
      </c>
      <c r="C2205" t="e">
        <f>Weighting!$F$21</f>
        <v>#NUM!</v>
      </c>
      <c r="D2205" t="e">
        <f>IF(C2205=1,'Data Transformation'!$G$3+0.5*'Data Transformation'!$W$25,IF(C2206=1,D2206-'Data Transformation'!$W$25,FALSE))</f>
        <v>#NUM!</v>
      </c>
      <c r="E2205">
        <f t="array" ref="E2205">IF(ISLOGICAL(D2205),"",FREQUENCY(IF('Data Transformation'!$B$425:$B$8425='Bin Analysis'!$B2187,'Data Transformation'!$G$425:$G$8425),D2205))</f>
        <v>2001</v>
      </c>
      <c r="F2205">
        <f t="shared" si="273"/>
        <v>0</v>
      </c>
      <c r="G2205">
        <f>Weighting!$H$21</f>
        <v>0</v>
      </c>
      <c r="H2205">
        <f t="array" ref="H2205">FREQUENCY(IF('Data Transformation'!$B$4:$B$8425=B2187,'Data Transformation'!$G$4:$G$8425),'Bin Analysis'!$B2205)</f>
        <v>2073</v>
      </c>
      <c r="I2205">
        <f t="shared" si="274"/>
        <v>0</v>
      </c>
      <c r="J2205">
        <f t="shared" si="275"/>
        <v>0</v>
      </c>
      <c r="K2205">
        <f>J2205*Weighting!$W$21</f>
        <v>0</v>
      </c>
      <c r="M2205" s="14"/>
    </row>
    <row r="2206" spans="1:13" x14ac:dyDescent="0.25">
      <c r="A2206" s="32" t="str">
        <f>IF(Weighting!$P$22&gt;0,B2206,"")</f>
        <v/>
      </c>
      <c r="B2206" t="e">
        <f>Weighting!$C$22</f>
        <v>#DIV/0!</v>
      </c>
      <c r="C2206" t="e">
        <f>Weighting!$F$22</f>
        <v>#NUM!</v>
      </c>
      <c r="D2206" t="e">
        <f>IF(C2206=1,'Data Transformation'!$G$3+0.5*'Data Transformation'!$W$25,IF(C2207=1,D2207-'Data Transformation'!$W$25,FALSE))</f>
        <v>#NUM!</v>
      </c>
      <c r="E2206">
        <f t="array" ref="E2206">IF(ISLOGICAL(D2206),"",FREQUENCY(IF('Data Transformation'!$B$425:$B$8425='Bin Analysis'!$B2187,'Data Transformation'!$G$425:$G$8425),D2206))</f>
        <v>2001</v>
      </c>
      <c r="F2206">
        <f t="shared" si="273"/>
        <v>0</v>
      </c>
      <c r="G2206">
        <f>Weighting!$H$22</f>
        <v>0</v>
      </c>
      <c r="H2206">
        <f t="array" ref="H2206">FREQUENCY(IF('Data Transformation'!$B$4:$B$8425=B2187,'Data Transformation'!$G$4:$G$8425),'Bin Analysis'!$B2206)</f>
        <v>2073</v>
      </c>
      <c r="I2206">
        <f t="shared" si="274"/>
        <v>0</v>
      </c>
      <c r="J2206">
        <f t="shared" si="275"/>
        <v>0</v>
      </c>
      <c r="K2206">
        <f>J2206*Weighting!$W$22</f>
        <v>0</v>
      </c>
      <c r="M2206" s="14"/>
    </row>
    <row r="2207" spans="1:13" x14ac:dyDescent="0.25">
      <c r="A2207" s="32" t="str">
        <f>IF(Weighting!$P$23&gt;0,B2207,"")</f>
        <v/>
      </c>
      <c r="B2207" t="e">
        <f>Weighting!$C$23</f>
        <v>#DIV/0!</v>
      </c>
      <c r="C2207" t="e">
        <f>Weighting!$F$23</f>
        <v>#NUM!</v>
      </c>
      <c r="D2207" t="e">
        <f>IF(C2207=1,'Data Transformation'!$G$3+0.5*'Data Transformation'!$W$25,IF(C2208=1,D2208-'Data Transformation'!$W$25,FALSE))</f>
        <v>#NUM!</v>
      </c>
      <c r="E2207">
        <f t="array" ref="E2207">IF(ISLOGICAL(D2207),"",FREQUENCY(IF('Data Transformation'!$B$425:$B$8425='Bin Analysis'!$B2187,'Data Transformation'!$G$425:$G$8425),D2207))</f>
        <v>2001</v>
      </c>
      <c r="F2207">
        <f t="shared" si="273"/>
        <v>0</v>
      </c>
      <c r="G2207">
        <f>Weighting!$H$23</f>
        <v>0</v>
      </c>
      <c r="H2207">
        <f t="array" ref="H2207">FREQUENCY(IF('Data Transformation'!$B$4:$B$8425=B2187,'Data Transformation'!$G$4:$G$8425),'Bin Analysis'!$B2207)</f>
        <v>2073</v>
      </c>
      <c r="I2207">
        <f t="shared" si="274"/>
        <v>0</v>
      </c>
      <c r="J2207">
        <f t="shared" si="275"/>
        <v>0</v>
      </c>
      <c r="K2207">
        <f>J2207*Weighting!$W$23</f>
        <v>0</v>
      </c>
      <c r="M2207" s="14"/>
    </row>
    <row r="2208" spans="1:13" x14ac:dyDescent="0.25">
      <c r="A2208" s="32" t="str">
        <f>IF(Weighting!$P$24&gt;0,B2208,"")</f>
        <v/>
      </c>
      <c r="B2208" t="e">
        <f>Weighting!$C$24</f>
        <v>#DIV/0!</v>
      </c>
      <c r="C2208" t="e">
        <f>Weighting!$F$24</f>
        <v>#NUM!</v>
      </c>
      <c r="D2208" t="e">
        <f>IF(C2208=1,'Data Transformation'!$G$3+0.5*'Data Transformation'!$W$25,IF(C2209=1,D2209-'Data Transformation'!$W$25,FALSE))</f>
        <v>#NUM!</v>
      </c>
      <c r="E2208">
        <f t="array" ref="E2208">IF(ISLOGICAL(D2208),"",FREQUENCY(IF('Data Transformation'!$B$425:$B$8425='Bin Analysis'!$B2187,'Data Transformation'!$G$425:$G$8425),D2208))</f>
        <v>2001</v>
      </c>
      <c r="F2208">
        <f t="shared" si="273"/>
        <v>0</v>
      </c>
      <c r="G2208">
        <f>Weighting!$H$24</f>
        <v>0</v>
      </c>
      <c r="H2208">
        <f t="array" ref="H2208">FREQUENCY(IF('Data Transformation'!$B$4:$B$8425=B2187,'Data Transformation'!$G$4:$G$8425),'Bin Analysis'!$B2208)</f>
        <v>2073</v>
      </c>
      <c r="I2208">
        <f t="shared" si="274"/>
        <v>0</v>
      </c>
      <c r="J2208">
        <f t="shared" si="275"/>
        <v>0</v>
      </c>
      <c r="K2208">
        <f>J2208*Weighting!$W$24</f>
        <v>0</v>
      </c>
      <c r="M2208" s="14"/>
    </row>
    <row r="2209" spans="1:25" x14ac:dyDescent="0.25">
      <c r="A2209" s="32" t="str">
        <f>IF(Weighting!$P$25&gt;0,B2209,"")</f>
        <v/>
      </c>
      <c r="B2209" t="e">
        <f>Weighting!$C$25</f>
        <v>#DIV/0!</v>
      </c>
      <c r="C2209" t="e">
        <f>Weighting!$F$25</f>
        <v>#NUM!</v>
      </c>
      <c r="D2209" t="e">
        <f>IF(C2209=1,'Data Transformation'!$G$3+0.5*'Data Transformation'!$W$25,IF(C2210=1,D2210-'Data Transformation'!$W$25,FALSE))</f>
        <v>#NUM!</v>
      </c>
      <c r="E2209">
        <f t="array" ref="E2209">IF(ISLOGICAL(D2209),"",FREQUENCY(IF('Data Transformation'!$B$425:$B$8425='Bin Analysis'!$B2187,'Data Transformation'!$G$425:$G$8425),D2209))</f>
        <v>2001</v>
      </c>
      <c r="F2209">
        <f t="shared" si="273"/>
        <v>0</v>
      </c>
      <c r="G2209">
        <f>Weighting!$H$25</f>
        <v>0</v>
      </c>
      <c r="H2209">
        <f t="array" ref="H2209">FREQUENCY(IF('Data Transformation'!$B$4:$B$8425=B2187,'Data Transformation'!$G$4:$G$8425),'Bin Analysis'!$B2209)</f>
        <v>2073</v>
      </c>
      <c r="I2209">
        <f t="shared" si="274"/>
        <v>0</v>
      </c>
      <c r="J2209">
        <f t="shared" si="275"/>
        <v>0</v>
      </c>
      <c r="K2209">
        <f>J2209*Weighting!$W$25</f>
        <v>0</v>
      </c>
      <c r="M2209" s="14"/>
    </row>
    <row r="2210" spans="1:25" x14ac:dyDescent="0.25">
      <c r="O2210"/>
      <c r="P2210"/>
      <c r="Q2210"/>
      <c r="R2210"/>
    </row>
    <row r="2211" spans="1:25" ht="23.25" x14ac:dyDescent="0.35">
      <c r="A2211" s="21" t="s">
        <v>0</v>
      </c>
      <c r="B2211" s="21" t="str">
        <f>IFERROR(VLOOKUP(C2211,'Data Transformation'!$L$6:$M$426,2,FALSE),"")</f>
        <v/>
      </c>
      <c r="C2211" s="21">
        <f>C2187+1</f>
        <v>92</v>
      </c>
      <c r="D2211" s="21"/>
      <c r="E2211" s="21"/>
      <c r="F2211" s="21"/>
      <c r="G2211" s="21"/>
      <c r="H2211" s="22"/>
      <c r="I2211" s="22"/>
      <c r="J2211" s="22"/>
      <c r="K2211" s="21"/>
      <c r="L2211" s="21" t="str">
        <f>B2211</f>
        <v/>
      </c>
      <c r="M2211" s="23" t="e">
        <f>INDEX('Data Transformation'!$O$4:$O$424,MATCH($B2211,'Data Transformation'!$M$4:$M$424,0),MATCH($M$2,'Data Transformation'!$O$3,0))</f>
        <v>#N/A</v>
      </c>
      <c r="N2211" s="27" t="e">
        <f>IF('Input and Summary Results'!$J$16="minimum",'Bin Analysis'!X2212/(M2211-1),'Bin Analysis'!Y2211/('Bin Analysis'!M2211-1))</f>
        <v>#N/A</v>
      </c>
      <c r="O2211" s="27" t="e">
        <f>IF(M2211=FALSE,NA(),(VLOOKUP(1,C2214:K2233,4,FALSE))/(M2211-1))</f>
        <v>#N/A</v>
      </c>
      <c r="P2211" s="27" t="e">
        <f>IF(M2211=FALSE,NA(),SUM(J2214:J2233)/Weighting!$S$5)</f>
        <v>#N/A</v>
      </c>
      <c r="Q2211" s="27" t="e">
        <f>IF(M2211=FALSE,NA(),SUM(K2214:K2233)/Weighting!$S$6)</f>
        <v>#N/A</v>
      </c>
      <c r="R2211" s="27" t="e">
        <f>IF(M2211=FALSE,NA(),(VLOOKUP(1,G2214:K2233,3,FALSE))/(M2211-1))</f>
        <v>#N/A</v>
      </c>
      <c r="S2211" s="22" t="e">
        <f>IF(M2211=FALSE,NA(),IF(SUM(J2214:J2233)=2,"yes","no"))</f>
        <v>#N/A</v>
      </c>
      <c r="X2211" s="2" cm="2">
        <f t="array" ref="X2211:X2212">FREQUENCY(IF('Data Transformation'!$B$425:$B$6424='Bin Analysis'!L2211,'Data Transformation'!$G$425:$G$6424),'Data Transformation'!$U$11)</f>
        <v>0</v>
      </c>
      <c r="Y2211" s="2" cm="2">
        <f t="array" ref="Y2211:Y2212">FREQUENCY(IF('Data Transformation'!$B$425:$B$6424='Bin Analysis'!L2211,'Data Transformation'!$G$425:$G$6424),'Data Transformation'!$U$12)</f>
        <v>0</v>
      </c>
    </row>
    <row r="2212" spans="1:25" x14ac:dyDescent="0.25">
      <c r="A2212" s="14" t="s">
        <v>67</v>
      </c>
      <c r="B2212" t="s">
        <v>47</v>
      </c>
      <c r="C2212" t="s">
        <v>5</v>
      </c>
      <c r="D2212" t="s">
        <v>100</v>
      </c>
      <c r="E2212" t="s">
        <v>101</v>
      </c>
      <c r="F2212" t="s">
        <v>102</v>
      </c>
      <c r="G2212" t="s">
        <v>70</v>
      </c>
      <c r="H2212" t="s">
        <v>31</v>
      </c>
      <c r="I2212" t="s">
        <v>32</v>
      </c>
      <c r="J2212" t="s">
        <v>46</v>
      </c>
      <c r="K2212" s="14" t="s">
        <v>45</v>
      </c>
      <c r="M2212" s="14"/>
      <c r="X2212" s="2">
        <v>0</v>
      </c>
      <c r="Y2212" s="2">
        <v>0</v>
      </c>
    </row>
    <row r="2213" spans="1:25" x14ac:dyDescent="0.25">
      <c r="A2213" s="32"/>
      <c r="D2213" t="e">
        <f>IF(C2213=1,'Data Transformation'!$G$3+0.5*'Data Transformation'!$W$25,IF(C2214=1,D2214-'Data Transformation'!$W$25,FALSE))</f>
        <v>#NUM!</v>
      </c>
      <c r="E2213">
        <f t="array" ref="E2213">IF(ISLOGICAL(D2213),"",FREQUENCY(IF('Data Transformation'!$B$425:$B$8425='Bin Analysis'!$B2211,'Data Transformation'!$G$425:$G$8425),D2213))</f>
        <v>2001</v>
      </c>
      <c r="F2213" t="e">
        <f>IF(ISLOGICAL(D2213),"",E2213-E2212)</f>
        <v>#VALUE!</v>
      </c>
      <c r="M2213" s="14"/>
    </row>
    <row r="2214" spans="1:25" x14ac:dyDescent="0.25">
      <c r="A2214" s="32" t="e">
        <f>IF(Weighting!$P$6&gt;0,B2214,"")</f>
        <v>#NUM!</v>
      </c>
      <c r="B2214" t="e">
        <f>Weighting!$C$6</f>
        <v>#DIV/0!</v>
      </c>
      <c r="C2214" t="e">
        <f>Weighting!$F$6</f>
        <v>#NUM!</v>
      </c>
      <c r="D2214" t="e">
        <f>IF(C2214=1,'Data Transformation'!$G$3+0.5*'Data Transformation'!$W$25,IF(C2215=1,D2215-'Data Transformation'!$W$25,FALSE))</f>
        <v>#NUM!</v>
      </c>
      <c r="E2214">
        <f t="array" ref="E2214">IF(ISLOGICAL(D2214),"",FREQUENCY(IF('Data Transformation'!$B$425:$B$8425='Bin Analysis'!$B2211,'Data Transformation'!$G$425:$G$8425),D2214))</f>
        <v>2001</v>
      </c>
      <c r="F2214">
        <f>IF(ISLOGICAL(D2214),"",E2214-E2213)</f>
        <v>0</v>
      </c>
      <c r="G2214">
        <f>Weighting!$H$6</f>
        <v>1</v>
      </c>
      <c r="H2214">
        <f t="array" ref="H2214">FREQUENCY(IF('Data Transformation'!$B$4:$B$8425=B2211,'Data Transformation'!$G$4:$G$8425),'Bin Analysis'!$B2214)</f>
        <v>2073</v>
      </c>
      <c r="I2214">
        <f>H2214-H2213</f>
        <v>2073</v>
      </c>
      <c r="J2214">
        <f>IF(I2214=0,0,1)</f>
        <v>1</v>
      </c>
      <c r="K2214" t="e">
        <f>J2214*Weighting!$W$6</f>
        <v>#NUM!</v>
      </c>
      <c r="M2214" s="14"/>
    </row>
    <row r="2215" spans="1:25" x14ac:dyDescent="0.25">
      <c r="A2215" s="32" t="str">
        <f>IF(Weighting!$P$7&gt;0,B2215,"")</f>
        <v/>
      </c>
      <c r="B2215" t="e">
        <f>Weighting!$C$7</f>
        <v>#DIV/0!</v>
      </c>
      <c r="C2215" t="e">
        <f>Weighting!$F$7</f>
        <v>#NUM!</v>
      </c>
      <c r="D2215" t="e">
        <f>IF(C2215=1,'Data Transformation'!$G$3+0.5*'Data Transformation'!$W$25,IF(C2216=1,D2216-'Data Transformation'!$W$25,FALSE))</f>
        <v>#NUM!</v>
      </c>
      <c r="E2215">
        <f t="array" ref="E2215">IF(ISLOGICAL(D2215),"",FREQUENCY(IF('Data Transformation'!$B$425:$B$8425='Bin Analysis'!$B2211,'Data Transformation'!$G$425:$G$8425),D2215))</f>
        <v>2001</v>
      </c>
      <c r="F2215">
        <f t="shared" ref="F2215:F2233" si="276">IF(ISLOGICAL(D2215),"",E2215-E2214)</f>
        <v>0</v>
      </c>
      <c r="G2215">
        <f>Weighting!$H$7</f>
        <v>0</v>
      </c>
      <c r="H2215">
        <f t="array" ref="H2215">FREQUENCY(IF('Data Transformation'!$B$4:$B$8425=B2211,'Data Transformation'!$G$4:$G$8425),'Bin Analysis'!$B2215)</f>
        <v>2073</v>
      </c>
      <c r="I2215">
        <f t="shared" ref="I2215:I2233" si="277">H2215-H2214</f>
        <v>0</v>
      </c>
      <c r="J2215">
        <f>IF(I2215=0,0,1)</f>
        <v>0</v>
      </c>
      <c r="K2215">
        <f>J2215*Weighting!$W$7</f>
        <v>0</v>
      </c>
      <c r="M2215" s="14"/>
    </row>
    <row r="2216" spans="1:25" x14ac:dyDescent="0.25">
      <c r="A2216" s="32" t="str">
        <f>IF(Weighting!$P$8&gt;0,B2216,"")</f>
        <v/>
      </c>
      <c r="B2216" t="e">
        <f>Weighting!$C$8</f>
        <v>#DIV/0!</v>
      </c>
      <c r="C2216" t="e">
        <f>Weighting!$F$8</f>
        <v>#NUM!</v>
      </c>
      <c r="D2216" t="e">
        <f>IF(C2216=1,'Data Transformation'!$G$3+0.5*'Data Transformation'!$W$25,IF(C2217=1,D2217-'Data Transformation'!$W$25,FALSE))</f>
        <v>#NUM!</v>
      </c>
      <c r="E2216">
        <f t="array" ref="E2216">IF(ISLOGICAL(D2216),"",FREQUENCY(IF('Data Transformation'!$B$425:$B$8425='Bin Analysis'!$B2211,'Data Transformation'!$G$425:$G$8425),D2216))</f>
        <v>2001</v>
      </c>
      <c r="F2216">
        <f t="shared" si="276"/>
        <v>0</v>
      </c>
      <c r="G2216">
        <f>Weighting!$H$8</f>
        <v>0</v>
      </c>
      <c r="H2216">
        <f t="array" ref="H2216">FREQUENCY(IF('Data Transformation'!$B$4:$B$8425=B2211,'Data Transformation'!$G$4:$G$8425),'Bin Analysis'!$B2216)</f>
        <v>2073</v>
      </c>
      <c r="I2216">
        <f t="shared" si="277"/>
        <v>0</v>
      </c>
      <c r="J2216">
        <f t="shared" ref="J2216:J2233" si="278">IF(I2216=0,0,1)</f>
        <v>0</v>
      </c>
      <c r="K2216">
        <f>J2216*Weighting!$W$8</f>
        <v>0</v>
      </c>
      <c r="M2216" s="14"/>
    </row>
    <row r="2217" spans="1:25" x14ac:dyDescent="0.25">
      <c r="A2217" s="32" t="str">
        <f>IF(Weighting!$P$9&gt;0,B2217,"")</f>
        <v/>
      </c>
      <c r="B2217" s="50" t="e">
        <f>Weighting!$C$9</f>
        <v>#DIV/0!</v>
      </c>
      <c r="C2217" t="e">
        <f>Weighting!$F$9</f>
        <v>#NUM!</v>
      </c>
      <c r="D2217" t="e">
        <f>IF(C2217=1,'Data Transformation'!$G$3+0.5*'Data Transformation'!$W$25,IF(C2218=1,D2218-'Data Transformation'!$W$25,FALSE))</f>
        <v>#NUM!</v>
      </c>
      <c r="E2217">
        <f t="array" ref="E2217">IF(ISLOGICAL(D2217),"",FREQUENCY(IF('Data Transformation'!$B$425:$B$8425='Bin Analysis'!$B2211,'Data Transformation'!$G$425:$G$8425),D2217))</f>
        <v>2001</v>
      </c>
      <c r="F2217">
        <f t="shared" si="276"/>
        <v>0</v>
      </c>
      <c r="G2217">
        <f>Weighting!$H$9</f>
        <v>0</v>
      </c>
      <c r="H2217">
        <f t="array" ref="H2217">FREQUENCY(IF('Data Transformation'!$B$4:$B$8425=B2211,'Data Transformation'!$G$4:$G$8425),'Bin Analysis'!$B2217)</f>
        <v>2073</v>
      </c>
      <c r="I2217">
        <f t="shared" si="277"/>
        <v>0</v>
      </c>
      <c r="J2217">
        <f t="shared" si="278"/>
        <v>0</v>
      </c>
      <c r="K2217">
        <f>J2217*Weighting!$W$9</f>
        <v>0</v>
      </c>
      <c r="M2217" s="14"/>
    </row>
    <row r="2218" spans="1:25" x14ac:dyDescent="0.25">
      <c r="A2218" s="32" t="str">
        <f>IF(Weighting!$P$10&gt;0,B2218,"")</f>
        <v/>
      </c>
      <c r="B2218" t="e">
        <f>Weighting!$C$10</f>
        <v>#DIV/0!</v>
      </c>
      <c r="C2218" t="e">
        <f>Weighting!$F$10</f>
        <v>#NUM!</v>
      </c>
      <c r="D2218" t="e">
        <f>IF(C2218=1,'Data Transformation'!$G$3+0.5*'Data Transformation'!$W$25,IF(C2219=1,D2219-'Data Transformation'!$W$25,FALSE))</f>
        <v>#NUM!</v>
      </c>
      <c r="E2218">
        <f t="array" ref="E2218">IF(ISLOGICAL(D2218),"",FREQUENCY(IF('Data Transformation'!$B$425:$B$8425='Bin Analysis'!$B2211,'Data Transformation'!$G$425:$G$8425),D2218))</f>
        <v>2001</v>
      </c>
      <c r="F2218">
        <f t="shared" si="276"/>
        <v>0</v>
      </c>
      <c r="G2218">
        <f>Weighting!$H$10</f>
        <v>0</v>
      </c>
      <c r="H2218">
        <f t="array" ref="H2218">FREQUENCY(IF('Data Transformation'!$B$4:$B$8425=B2211,'Data Transformation'!$G$4:$G$8425),'Bin Analysis'!$B2218)</f>
        <v>2073</v>
      </c>
      <c r="I2218">
        <f t="shared" si="277"/>
        <v>0</v>
      </c>
      <c r="J2218">
        <f t="shared" si="278"/>
        <v>0</v>
      </c>
      <c r="K2218">
        <f>J2218*Weighting!$W$10</f>
        <v>0</v>
      </c>
      <c r="M2218" s="14"/>
    </row>
    <row r="2219" spans="1:25" x14ac:dyDescent="0.25">
      <c r="A2219" s="32" t="str">
        <f>IF(Weighting!$P$11&gt;0,B2219,"")</f>
        <v/>
      </c>
      <c r="B2219" t="e">
        <f>Weighting!$C$11</f>
        <v>#DIV/0!</v>
      </c>
      <c r="C2219" t="e">
        <f>Weighting!$F$11</f>
        <v>#NUM!</v>
      </c>
      <c r="D2219" t="e">
        <f>IF(C2219=1,'Data Transformation'!$G$3+0.5*'Data Transformation'!$W$25,IF(C2220=1,D2220-'Data Transformation'!$W$25,FALSE))</f>
        <v>#NUM!</v>
      </c>
      <c r="E2219">
        <f t="array" ref="E2219">IF(ISLOGICAL(D2219),"",FREQUENCY(IF('Data Transformation'!$B$425:$B$8425='Bin Analysis'!$B2211,'Data Transformation'!$G$425:$G$8425),D2219))</f>
        <v>2001</v>
      </c>
      <c r="F2219">
        <f t="shared" si="276"/>
        <v>0</v>
      </c>
      <c r="G2219">
        <f>Weighting!$H$11</f>
        <v>0</v>
      </c>
      <c r="H2219">
        <f t="array" ref="H2219">FREQUENCY(IF('Data Transformation'!$B$4:$B$8425=B2211,'Data Transformation'!$G$4:$G$8425),'Bin Analysis'!$B2219)</f>
        <v>2073</v>
      </c>
      <c r="I2219">
        <f t="shared" si="277"/>
        <v>0</v>
      </c>
      <c r="J2219">
        <f t="shared" si="278"/>
        <v>0</v>
      </c>
      <c r="K2219">
        <f>J2219*Weighting!$W$11</f>
        <v>0</v>
      </c>
      <c r="M2219" s="14"/>
    </row>
    <row r="2220" spans="1:25" x14ac:dyDescent="0.25">
      <c r="A2220" s="32" t="str">
        <f>IF(Weighting!$P$12&gt;0,B2220,"")</f>
        <v/>
      </c>
      <c r="B2220" t="e">
        <f>Weighting!$C$12</f>
        <v>#DIV/0!</v>
      </c>
      <c r="C2220" t="e">
        <f>Weighting!$F$12</f>
        <v>#NUM!</v>
      </c>
      <c r="D2220" t="e">
        <f>IF(C2220=1,'Data Transformation'!$G$3+0.5*'Data Transformation'!$W$25,IF(C2221=1,D2221-'Data Transformation'!$W$25,FALSE))</f>
        <v>#NUM!</v>
      </c>
      <c r="E2220">
        <f t="array" ref="E2220">IF(ISLOGICAL(D2220),"",FREQUENCY(IF('Data Transformation'!$B$425:$B$8425='Bin Analysis'!$B2211,'Data Transformation'!$G$425:$G$8425),D2220))</f>
        <v>2001</v>
      </c>
      <c r="F2220">
        <f t="shared" si="276"/>
        <v>0</v>
      </c>
      <c r="G2220">
        <f>Weighting!$H$12</f>
        <v>0</v>
      </c>
      <c r="H2220">
        <f t="array" ref="H2220">FREQUENCY(IF('Data Transformation'!$B$4:$B$8425=B2211,'Data Transformation'!$G$4:$G$8425),'Bin Analysis'!$B2220)</f>
        <v>2073</v>
      </c>
      <c r="I2220">
        <f t="shared" si="277"/>
        <v>0</v>
      </c>
      <c r="J2220">
        <f t="shared" si="278"/>
        <v>0</v>
      </c>
      <c r="K2220">
        <f>J2220*Weighting!$W$12</f>
        <v>0</v>
      </c>
      <c r="M2220" s="14"/>
    </row>
    <row r="2221" spans="1:25" x14ac:dyDescent="0.25">
      <c r="A2221" s="32" t="str">
        <f>IF(Weighting!$P$13&gt;0,B2221,"")</f>
        <v/>
      </c>
      <c r="B2221" t="e">
        <f>Weighting!$C$13</f>
        <v>#DIV/0!</v>
      </c>
      <c r="C2221" t="e">
        <f>Weighting!$F$13</f>
        <v>#NUM!</v>
      </c>
      <c r="D2221" t="e">
        <f>IF(C2221=1,'Data Transformation'!$G$3+0.5*'Data Transformation'!$W$25,IF(C2222=1,D2222-'Data Transformation'!$W$25,FALSE))</f>
        <v>#NUM!</v>
      </c>
      <c r="E2221">
        <f t="array" ref="E2221">IF(ISLOGICAL(D2221),"",FREQUENCY(IF('Data Transformation'!$B$425:$B$8425='Bin Analysis'!$B2211,'Data Transformation'!$G$425:$G$8425),D2221))</f>
        <v>2001</v>
      </c>
      <c r="F2221">
        <f t="shared" si="276"/>
        <v>0</v>
      </c>
      <c r="G2221">
        <f>Weighting!$H$13</f>
        <v>0</v>
      </c>
      <c r="H2221">
        <f t="array" ref="H2221">FREQUENCY(IF('Data Transformation'!$B$4:$B$8425=B2211,'Data Transformation'!$G$4:$G$8425),'Bin Analysis'!$B2221)</f>
        <v>2073</v>
      </c>
      <c r="I2221">
        <f t="shared" si="277"/>
        <v>0</v>
      </c>
      <c r="J2221">
        <f t="shared" si="278"/>
        <v>0</v>
      </c>
      <c r="K2221">
        <f>J2221*Weighting!$W$13</f>
        <v>0</v>
      </c>
      <c r="M2221" s="14"/>
    </row>
    <row r="2222" spans="1:25" x14ac:dyDescent="0.25">
      <c r="A2222" s="32" t="str">
        <f>IF(Weighting!$P$14&gt;0,B2222,"")</f>
        <v/>
      </c>
      <c r="B2222" t="e">
        <f>Weighting!$C$14</f>
        <v>#DIV/0!</v>
      </c>
      <c r="C2222" t="e">
        <f>Weighting!$F$14</f>
        <v>#NUM!</v>
      </c>
      <c r="D2222" t="e">
        <f>IF(C2222=1,'Data Transformation'!$G$3+0.5*'Data Transformation'!$W$25,IF(C2223=1,D2223-'Data Transformation'!$W$25,FALSE))</f>
        <v>#NUM!</v>
      </c>
      <c r="E2222">
        <f t="array" ref="E2222">IF(ISLOGICAL(D2222),"",FREQUENCY(IF('Data Transformation'!$B$425:$B$8425='Bin Analysis'!$B2211,'Data Transformation'!$G$425:$G$8425),D2222))</f>
        <v>2001</v>
      </c>
      <c r="F2222">
        <f t="shared" si="276"/>
        <v>0</v>
      </c>
      <c r="G2222">
        <f>Weighting!$H$14</f>
        <v>0</v>
      </c>
      <c r="H2222">
        <f t="array" ref="H2222">FREQUENCY(IF('Data Transformation'!$B$4:$B$8425=B2211,'Data Transformation'!$G$4:$G$8425),'Bin Analysis'!$B2222)</f>
        <v>2073</v>
      </c>
      <c r="I2222">
        <f t="shared" si="277"/>
        <v>0</v>
      </c>
      <c r="J2222">
        <f t="shared" si="278"/>
        <v>0</v>
      </c>
      <c r="K2222">
        <f>J2222*Weighting!$W$14</f>
        <v>0</v>
      </c>
      <c r="M2222" s="14"/>
    </row>
    <row r="2223" spans="1:25" x14ac:dyDescent="0.25">
      <c r="A2223" s="32" t="str">
        <f>IF(Weighting!$P$15&gt;0,B2223,"")</f>
        <v/>
      </c>
      <c r="B2223" t="e">
        <f>Weighting!$C$15</f>
        <v>#DIV/0!</v>
      </c>
      <c r="C2223" t="e">
        <f>Weighting!$F$15</f>
        <v>#NUM!</v>
      </c>
      <c r="D2223" t="e">
        <f>IF(C2223=1,'Data Transformation'!$G$3+0.5*'Data Transformation'!$W$25,IF(C2224=1,D2224-'Data Transformation'!$W$25,FALSE))</f>
        <v>#NUM!</v>
      </c>
      <c r="E2223">
        <f t="array" ref="E2223">IF(ISLOGICAL(D2223),"",FREQUENCY(IF('Data Transformation'!$B$425:$B$8425='Bin Analysis'!$B2211,'Data Transformation'!$G$425:$G$8425),D2223))</f>
        <v>2001</v>
      </c>
      <c r="F2223">
        <f t="shared" si="276"/>
        <v>0</v>
      </c>
      <c r="G2223">
        <f>Weighting!$H$15</f>
        <v>0</v>
      </c>
      <c r="H2223">
        <f t="array" ref="H2223">FREQUENCY(IF('Data Transformation'!$B$4:$B$8425=B2211,'Data Transformation'!$G$4:$G$8425),'Bin Analysis'!$B2223)</f>
        <v>2073</v>
      </c>
      <c r="I2223">
        <f t="shared" si="277"/>
        <v>0</v>
      </c>
      <c r="J2223">
        <f t="shared" si="278"/>
        <v>0</v>
      </c>
      <c r="K2223">
        <f>J2223*Weighting!$W$15</f>
        <v>0</v>
      </c>
      <c r="M2223" s="14"/>
    </row>
    <row r="2224" spans="1:25" x14ac:dyDescent="0.25">
      <c r="A2224" s="32" t="str">
        <f>IF(Weighting!$P$16&gt;0,B2224,"")</f>
        <v/>
      </c>
      <c r="B2224" t="e">
        <f>Weighting!$C$16</f>
        <v>#DIV/0!</v>
      </c>
      <c r="C2224" t="e">
        <f>Weighting!$F$16</f>
        <v>#NUM!</v>
      </c>
      <c r="D2224" t="e">
        <f>IF(C2224=1,'Data Transformation'!$G$3+0.5*'Data Transformation'!$W$25,IF(C2225=1,D2225-'Data Transformation'!$W$25,FALSE))</f>
        <v>#NUM!</v>
      </c>
      <c r="E2224">
        <f t="array" ref="E2224">IF(ISLOGICAL(D2224),"",FREQUENCY(IF('Data Transformation'!$B$425:$B$8425='Bin Analysis'!$B2211,'Data Transformation'!$G$425:$G$8425),D2224))</f>
        <v>2001</v>
      </c>
      <c r="F2224">
        <f t="shared" si="276"/>
        <v>0</v>
      </c>
      <c r="G2224">
        <f>Weighting!$H$16</f>
        <v>0</v>
      </c>
      <c r="H2224">
        <f t="array" ref="H2224">FREQUENCY(IF('Data Transformation'!$B$4:$B$8425=B2211,'Data Transformation'!$G$4:$G$8425),'Bin Analysis'!$B2224)</f>
        <v>2073</v>
      </c>
      <c r="I2224">
        <f t="shared" si="277"/>
        <v>0</v>
      </c>
      <c r="J2224">
        <f t="shared" si="278"/>
        <v>0</v>
      </c>
      <c r="K2224">
        <f>J2224*Weighting!$W$16</f>
        <v>0</v>
      </c>
      <c r="M2224" s="14"/>
    </row>
    <row r="2225" spans="1:25" x14ac:dyDescent="0.25">
      <c r="A2225" s="32" t="str">
        <f>IF(Weighting!$P$17&gt;0,B2225,"")</f>
        <v/>
      </c>
      <c r="B2225" t="e">
        <f>Weighting!$C$17</f>
        <v>#DIV/0!</v>
      </c>
      <c r="C2225" t="e">
        <f>Weighting!$F$17</f>
        <v>#NUM!</v>
      </c>
      <c r="D2225" t="e">
        <f>IF(C2225=1,'Data Transformation'!$G$3+0.5*'Data Transformation'!$W$25,IF(C2226=1,D2226-'Data Transformation'!$W$25,FALSE))</f>
        <v>#NUM!</v>
      </c>
      <c r="E2225">
        <f t="array" ref="E2225">IF(ISLOGICAL(D2225),"",FREQUENCY(IF('Data Transformation'!$B$425:$B$8425='Bin Analysis'!$B2211,'Data Transformation'!$G$425:$G$8425),D2225))</f>
        <v>2001</v>
      </c>
      <c r="F2225">
        <f t="shared" si="276"/>
        <v>0</v>
      </c>
      <c r="G2225">
        <f>Weighting!$H$17</f>
        <v>0</v>
      </c>
      <c r="H2225">
        <f t="array" ref="H2225">FREQUENCY(IF('Data Transformation'!$B$4:$B$8425=B2211,'Data Transformation'!$G$4:$G$8425),'Bin Analysis'!$B2225)</f>
        <v>2073</v>
      </c>
      <c r="I2225">
        <f t="shared" si="277"/>
        <v>0</v>
      </c>
      <c r="J2225">
        <f t="shared" si="278"/>
        <v>0</v>
      </c>
      <c r="K2225">
        <f>J2225*Weighting!$W$17</f>
        <v>0</v>
      </c>
      <c r="M2225" s="14"/>
    </row>
    <row r="2226" spans="1:25" x14ac:dyDescent="0.25">
      <c r="A2226" s="32" t="str">
        <f>IF(Weighting!$P$18&gt;0,B2226,"")</f>
        <v/>
      </c>
      <c r="B2226" t="e">
        <f>Weighting!$C$18</f>
        <v>#DIV/0!</v>
      </c>
      <c r="C2226" t="e">
        <f>Weighting!$F$18</f>
        <v>#NUM!</v>
      </c>
      <c r="D2226" t="e">
        <f>IF(C2226=1,'Data Transformation'!$G$3+0.5*'Data Transformation'!$W$25,IF(C2227=1,D2227-'Data Transformation'!$W$25,FALSE))</f>
        <v>#NUM!</v>
      </c>
      <c r="E2226">
        <f t="array" ref="E2226">IF(ISLOGICAL(D2226),"",FREQUENCY(IF('Data Transformation'!$B$425:$B$8425='Bin Analysis'!$B2211,'Data Transformation'!$G$425:$G$8425),D2226))</f>
        <v>2001</v>
      </c>
      <c r="F2226">
        <f t="shared" si="276"/>
        <v>0</v>
      </c>
      <c r="G2226">
        <f>Weighting!$H$18</f>
        <v>0</v>
      </c>
      <c r="H2226">
        <f t="array" ref="H2226">FREQUENCY(IF('Data Transformation'!$B$4:$B$8425=B2211,'Data Transformation'!$G$4:$G$8425),'Bin Analysis'!$B2226)</f>
        <v>2073</v>
      </c>
      <c r="I2226">
        <f t="shared" si="277"/>
        <v>0</v>
      </c>
      <c r="J2226">
        <f t="shared" si="278"/>
        <v>0</v>
      </c>
      <c r="K2226">
        <f>J2226*Weighting!$W$18</f>
        <v>0</v>
      </c>
      <c r="M2226" s="14"/>
    </row>
    <row r="2227" spans="1:25" x14ac:dyDescent="0.25">
      <c r="A2227" s="32" t="str">
        <f>IF(Weighting!$P$19&gt;0,B2227,"")</f>
        <v/>
      </c>
      <c r="B2227" t="e">
        <f>Weighting!$C$19</f>
        <v>#DIV/0!</v>
      </c>
      <c r="C2227" t="e">
        <f>Weighting!$F$19</f>
        <v>#NUM!</v>
      </c>
      <c r="D2227" t="e">
        <f>IF(C2227=1,'Data Transformation'!$G$3+0.5*'Data Transformation'!$W$25,IF(C2228=1,D2228-'Data Transformation'!$W$25,FALSE))</f>
        <v>#NUM!</v>
      </c>
      <c r="E2227">
        <f t="array" ref="E2227">IF(ISLOGICAL(D2227),"",FREQUENCY(IF('Data Transformation'!$B$425:$B$8425='Bin Analysis'!$B2211,'Data Transformation'!$G$425:$G$8425),D2227))</f>
        <v>2001</v>
      </c>
      <c r="F2227">
        <f t="shared" si="276"/>
        <v>0</v>
      </c>
      <c r="G2227">
        <f>Weighting!$H$19</f>
        <v>0</v>
      </c>
      <c r="H2227">
        <f t="array" ref="H2227">FREQUENCY(IF('Data Transformation'!$B$4:$B$8425=B2211,'Data Transformation'!$G$4:$G$8425),'Bin Analysis'!$B2227)</f>
        <v>2073</v>
      </c>
      <c r="I2227">
        <f t="shared" si="277"/>
        <v>0</v>
      </c>
      <c r="J2227">
        <f t="shared" si="278"/>
        <v>0</v>
      </c>
      <c r="K2227">
        <f>J2227*Weighting!$W$19</f>
        <v>0</v>
      </c>
      <c r="M2227" s="14"/>
    </row>
    <row r="2228" spans="1:25" x14ac:dyDescent="0.25">
      <c r="A2228" s="32" t="str">
        <f>IF(Weighting!$P$20&gt;0,B2228,"")</f>
        <v/>
      </c>
      <c r="B2228" t="e">
        <f>Weighting!$C$20</f>
        <v>#DIV/0!</v>
      </c>
      <c r="C2228" t="e">
        <f>Weighting!$F$20</f>
        <v>#NUM!</v>
      </c>
      <c r="D2228" t="e">
        <f>IF(C2228=1,'Data Transformation'!$G$3+0.5*'Data Transformation'!$W$25,IF(C2229=1,D2229-'Data Transformation'!$W$25,FALSE))</f>
        <v>#NUM!</v>
      </c>
      <c r="E2228">
        <f t="array" ref="E2228">IF(ISLOGICAL(D2228),"",FREQUENCY(IF('Data Transformation'!$B$425:$B$8425='Bin Analysis'!$B2211,'Data Transformation'!$G$425:$G$8425),D2228))</f>
        <v>2001</v>
      </c>
      <c r="F2228">
        <f t="shared" si="276"/>
        <v>0</v>
      </c>
      <c r="G2228">
        <f>Weighting!$H$20</f>
        <v>0</v>
      </c>
      <c r="H2228">
        <f t="array" ref="H2228">FREQUENCY(IF('Data Transformation'!$B$4:$B$8425=B2211,'Data Transformation'!$G$4:$G$8425),'Bin Analysis'!$B2228)</f>
        <v>2073</v>
      </c>
      <c r="I2228">
        <f t="shared" si="277"/>
        <v>0</v>
      </c>
      <c r="J2228">
        <f t="shared" si="278"/>
        <v>0</v>
      </c>
      <c r="K2228">
        <f>J2228*Weighting!$W$20</f>
        <v>0</v>
      </c>
      <c r="M2228" s="14"/>
    </row>
    <row r="2229" spans="1:25" x14ac:dyDescent="0.25">
      <c r="A2229" s="32" t="str">
        <f>IF(Weighting!$P$21&gt;0,B2229,"")</f>
        <v/>
      </c>
      <c r="B2229" t="e">
        <f>Weighting!$C$21</f>
        <v>#DIV/0!</v>
      </c>
      <c r="C2229" t="e">
        <f>Weighting!$F$21</f>
        <v>#NUM!</v>
      </c>
      <c r="D2229" t="e">
        <f>IF(C2229=1,'Data Transformation'!$G$3+0.5*'Data Transformation'!$W$25,IF(C2230=1,D2230-'Data Transformation'!$W$25,FALSE))</f>
        <v>#NUM!</v>
      </c>
      <c r="E2229">
        <f t="array" ref="E2229">IF(ISLOGICAL(D2229),"",FREQUENCY(IF('Data Transformation'!$B$425:$B$8425='Bin Analysis'!$B2211,'Data Transformation'!$G$425:$G$8425),D2229))</f>
        <v>2001</v>
      </c>
      <c r="F2229">
        <f t="shared" si="276"/>
        <v>0</v>
      </c>
      <c r="G2229">
        <f>Weighting!$H$21</f>
        <v>0</v>
      </c>
      <c r="H2229">
        <f t="array" ref="H2229">FREQUENCY(IF('Data Transformation'!$B$4:$B$8425=B2211,'Data Transformation'!$G$4:$G$8425),'Bin Analysis'!$B2229)</f>
        <v>2073</v>
      </c>
      <c r="I2229">
        <f t="shared" si="277"/>
        <v>0</v>
      </c>
      <c r="J2229">
        <f t="shared" si="278"/>
        <v>0</v>
      </c>
      <c r="K2229">
        <f>J2229*Weighting!$W$21</f>
        <v>0</v>
      </c>
      <c r="M2229" s="14"/>
    </row>
    <row r="2230" spans="1:25" x14ac:dyDescent="0.25">
      <c r="A2230" s="32" t="str">
        <f>IF(Weighting!$P$22&gt;0,B2230,"")</f>
        <v/>
      </c>
      <c r="B2230" t="e">
        <f>Weighting!$C$22</f>
        <v>#DIV/0!</v>
      </c>
      <c r="C2230" t="e">
        <f>Weighting!$F$22</f>
        <v>#NUM!</v>
      </c>
      <c r="D2230" t="e">
        <f>IF(C2230=1,'Data Transformation'!$G$3+0.5*'Data Transformation'!$W$25,IF(C2231=1,D2231-'Data Transformation'!$W$25,FALSE))</f>
        <v>#NUM!</v>
      </c>
      <c r="E2230">
        <f t="array" ref="E2230">IF(ISLOGICAL(D2230),"",FREQUENCY(IF('Data Transformation'!$B$425:$B$8425='Bin Analysis'!$B2211,'Data Transformation'!$G$425:$G$8425),D2230))</f>
        <v>2001</v>
      </c>
      <c r="F2230">
        <f t="shared" si="276"/>
        <v>0</v>
      </c>
      <c r="G2230">
        <f>Weighting!$H$22</f>
        <v>0</v>
      </c>
      <c r="H2230">
        <f t="array" ref="H2230">FREQUENCY(IF('Data Transformation'!$B$4:$B$8425=B2211,'Data Transformation'!$G$4:$G$8425),'Bin Analysis'!$B2230)</f>
        <v>2073</v>
      </c>
      <c r="I2230">
        <f t="shared" si="277"/>
        <v>0</v>
      </c>
      <c r="J2230">
        <f t="shared" si="278"/>
        <v>0</v>
      </c>
      <c r="K2230">
        <f>J2230*Weighting!$W$22</f>
        <v>0</v>
      </c>
      <c r="M2230" s="14"/>
    </row>
    <row r="2231" spans="1:25" x14ac:dyDescent="0.25">
      <c r="A2231" s="32" t="str">
        <f>IF(Weighting!$P$23&gt;0,B2231,"")</f>
        <v/>
      </c>
      <c r="B2231" t="e">
        <f>Weighting!$C$23</f>
        <v>#DIV/0!</v>
      </c>
      <c r="C2231" t="e">
        <f>Weighting!$F$23</f>
        <v>#NUM!</v>
      </c>
      <c r="D2231" t="e">
        <f>IF(C2231=1,'Data Transformation'!$G$3+0.5*'Data Transformation'!$W$25,IF(C2232=1,D2232-'Data Transformation'!$W$25,FALSE))</f>
        <v>#NUM!</v>
      </c>
      <c r="E2231">
        <f t="array" ref="E2231">IF(ISLOGICAL(D2231),"",FREQUENCY(IF('Data Transformation'!$B$425:$B$8425='Bin Analysis'!$B2211,'Data Transformation'!$G$425:$G$8425),D2231))</f>
        <v>2001</v>
      </c>
      <c r="F2231">
        <f t="shared" si="276"/>
        <v>0</v>
      </c>
      <c r="G2231">
        <f>Weighting!$H$23</f>
        <v>0</v>
      </c>
      <c r="H2231">
        <f t="array" ref="H2231">FREQUENCY(IF('Data Transformation'!$B$4:$B$8425=B2211,'Data Transformation'!$G$4:$G$8425),'Bin Analysis'!$B2231)</f>
        <v>2073</v>
      </c>
      <c r="I2231">
        <f t="shared" si="277"/>
        <v>0</v>
      </c>
      <c r="J2231">
        <f t="shared" si="278"/>
        <v>0</v>
      </c>
      <c r="K2231">
        <f>J2231*Weighting!$W$23</f>
        <v>0</v>
      </c>
      <c r="M2231" s="14"/>
    </row>
    <row r="2232" spans="1:25" x14ac:dyDescent="0.25">
      <c r="A2232" s="32" t="str">
        <f>IF(Weighting!$P$24&gt;0,B2232,"")</f>
        <v/>
      </c>
      <c r="B2232" t="e">
        <f>Weighting!$C$24</f>
        <v>#DIV/0!</v>
      </c>
      <c r="C2232" t="e">
        <f>Weighting!$F$24</f>
        <v>#NUM!</v>
      </c>
      <c r="D2232" t="e">
        <f>IF(C2232=1,'Data Transformation'!$G$3+0.5*'Data Transformation'!$W$25,IF(C2233=1,D2233-'Data Transformation'!$W$25,FALSE))</f>
        <v>#NUM!</v>
      </c>
      <c r="E2232">
        <f t="array" ref="E2232">IF(ISLOGICAL(D2232),"",FREQUENCY(IF('Data Transformation'!$B$425:$B$8425='Bin Analysis'!$B2211,'Data Transformation'!$G$425:$G$8425),D2232))</f>
        <v>2001</v>
      </c>
      <c r="F2232">
        <f t="shared" si="276"/>
        <v>0</v>
      </c>
      <c r="G2232">
        <f>Weighting!$H$24</f>
        <v>0</v>
      </c>
      <c r="H2232">
        <f t="array" ref="H2232">FREQUENCY(IF('Data Transformation'!$B$4:$B$8425=B2211,'Data Transformation'!$G$4:$G$8425),'Bin Analysis'!$B2232)</f>
        <v>2073</v>
      </c>
      <c r="I2232">
        <f t="shared" si="277"/>
        <v>0</v>
      </c>
      <c r="J2232">
        <f t="shared" si="278"/>
        <v>0</v>
      </c>
      <c r="K2232">
        <f>J2232*Weighting!$W$24</f>
        <v>0</v>
      </c>
      <c r="M2232" s="14"/>
    </row>
    <row r="2233" spans="1:25" x14ac:dyDescent="0.25">
      <c r="A2233" s="32" t="str">
        <f>IF(Weighting!$P$25&gt;0,B2233,"")</f>
        <v/>
      </c>
      <c r="B2233" t="e">
        <f>Weighting!$C$25</f>
        <v>#DIV/0!</v>
      </c>
      <c r="C2233" t="e">
        <f>Weighting!$F$25</f>
        <v>#NUM!</v>
      </c>
      <c r="D2233" t="e">
        <f>IF(C2233=1,'Data Transformation'!$G$3+0.5*'Data Transformation'!$W$25,IF(C2234=1,D2234-'Data Transformation'!$W$25,FALSE))</f>
        <v>#NUM!</v>
      </c>
      <c r="E2233">
        <f t="array" ref="E2233">IF(ISLOGICAL(D2233),"",FREQUENCY(IF('Data Transformation'!$B$425:$B$8425='Bin Analysis'!$B2211,'Data Transformation'!$G$425:$G$8425),D2233))</f>
        <v>2001</v>
      </c>
      <c r="F2233">
        <f t="shared" si="276"/>
        <v>0</v>
      </c>
      <c r="G2233">
        <f>Weighting!$H$25</f>
        <v>0</v>
      </c>
      <c r="H2233">
        <f t="array" ref="H2233">FREQUENCY(IF('Data Transformation'!$B$4:$B$8425=B2211,'Data Transformation'!$G$4:$G$8425),'Bin Analysis'!$B2233)</f>
        <v>2073</v>
      </c>
      <c r="I2233">
        <f t="shared" si="277"/>
        <v>0</v>
      </c>
      <c r="J2233">
        <f t="shared" si="278"/>
        <v>0</v>
      </c>
      <c r="K2233">
        <f>J2233*Weighting!$W$25</f>
        <v>0</v>
      </c>
      <c r="M2233" s="14"/>
    </row>
    <row r="2234" spans="1:25" x14ac:dyDescent="0.25">
      <c r="O2234"/>
      <c r="P2234"/>
      <c r="Q2234"/>
      <c r="R2234"/>
    </row>
    <row r="2235" spans="1:25" ht="23.25" x14ac:dyDescent="0.35">
      <c r="A2235" s="21" t="s">
        <v>0</v>
      </c>
      <c r="B2235" s="21" t="str">
        <f>IFERROR(VLOOKUP(C2235,'Data Transformation'!$L$6:$M$426,2,FALSE),"")</f>
        <v/>
      </c>
      <c r="C2235" s="21">
        <f>C2211+1</f>
        <v>93</v>
      </c>
      <c r="D2235" s="21"/>
      <c r="E2235" s="21"/>
      <c r="F2235" s="21"/>
      <c r="G2235" s="21"/>
      <c r="H2235" s="22"/>
      <c r="I2235" s="22"/>
      <c r="J2235" s="22"/>
      <c r="K2235" s="21"/>
      <c r="L2235" s="21" t="str">
        <f>B2235</f>
        <v/>
      </c>
      <c r="M2235" s="23" t="e">
        <f>INDEX('Data Transformation'!$O$4:$O$424,MATCH($B2235,'Data Transformation'!$M$4:$M$424,0),MATCH($M$2,'Data Transformation'!$O$3,0))</f>
        <v>#N/A</v>
      </c>
      <c r="N2235" s="27" t="e">
        <f>IF('Input and Summary Results'!$J$16="minimum",'Bin Analysis'!X2236/(M2235-1),'Bin Analysis'!Y2235/('Bin Analysis'!M2235-1))</f>
        <v>#N/A</v>
      </c>
      <c r="O2235" s="27" t="e">
        <f>IF(M2235=FALSE,NA(),(VLOOKUP(1,C2238:K2257,4,FALSE))/(M2235-1))</f>
        <v>#N/A</v>
      </c>
      <c r="P2235" s="27" t="e">
        <f>IF(M2235=FALSE,NA(),SUM(J2238:J2257)/Weighting!$S$5)</f>
        <v>#N/A</v>
      </c>
      <c r="Q2235" s="27" t="e">
        <f>IF(M2235=FALSE,NA(),SUM(K2238:K2257)/Weighting!$S$6)</f>
        <v>#N/A</v>
      </c>
      <c r="R2235" s="27" t="e">
        <f>IF(M2235=FALSE,NA(),(VLOOKUP(1,G2238:K2257,3,FALSE))/(M2235-1))</f>
        <v>#N/A</v>
      </c>
      <c r="S2235" s="22" t="e">
        <f>IF(M2235=FALSE,NA(),IF(SUM(J2238:J2257)=2,"yes","no"))</f>
        <v>#N/A</v>
      </c>
      <c r="X2235" s="2" cm="2">
        <f t="array" ref="X2235:X2236">FREQUENCY(IF('Data Transformation'!$B$425:$B$6424='Bin Analysis'!L2235,'Data Transformation'!$G$425:$G$6424),'Data Transformation'!$U$11)</f>
        <v>0</v>
      </c>
      <c r="Y2235" s="2" cm="2">
        <f t="array" ref="Y2235:Y2236">FREQUENCY(IF('Data Transformation'!$B$425:$B$6424='Bin Analysis'!L2235,'Data Transformation'!$G$425:$G$6424),'Data Transformation'!$U$12)</f>
        <v>0</v>
      </c>
    </row>
    <row r="2236" spans="1:25" x14ac:dyDescent="0.25">
      <c r="A2236" s="14" t="s">
        <v>67</v>
      </c>
      <c r="B2236" t="s">
        <v>47</v>
      </c>
      <c r="C2236" t="s">
        <v>5</v>
      </c>
      <c r="D2236" t="s">
        <v>100</v>
      </c>
      <c r="E2236" t="s">
        <v>101</v>
      </c>
      <c r="F2236" t="s">
        <v>102</v>
      </c>
      <c r="G2236" t="s">
        <v>70</v>
      </c>
      <c r="H2236" t="s">
        <v>31</v>
      </c>
      <c r="I2236" t="s">
        <v>32</v>
      </c>
      <c r="J2236" t="s">
        <v>46</v>
      </c>
      <c r="K2236" s="14" t="s">
        <v>45</v>
      </c>
      <c r="M2236" s="14"/>
      <c r="X2236" s="2">
        <v>0</v>
      </c>
      <c r="Y2236" s="2">
        <v>0</v>
      </c>
    </row>
    <row r="2237" spans="1:25" x14ac:dyDescent="0.25">
      <c r="A2237" s="32"/>
      <c r="D2237" t="e">
        <f>IF(C2237=1,'Data Transformation'!$G$3+0.5*'Data Transformation'!$W$25,IF(C2238=1,D2238-'Data Transformation'!$W$25,FALSE))</f>
        <v>#NUM!</v>
      </c>
      <c r="E2237">
        <f t="array" ref="E2237">IF(ISLOGICAL(D2237),"",FREQUENCY(IF('Data Transformation'!$B$425:$B$8425='Bin Analysis'!$B2235,'Data Transformation'!$G$425:$G$8425),D2237))</f>
        <v>2001</v>
      </c>
      <c r="F2237" t="e">
        <f>IF(ISLOGICAL(D2237),"",E2237-E2236)</f>
        <v>#VALUE!</v>
      </c>
      <c r="M2237" s="14"/>
    </row>
    <row r="2238" spans="1:25" x14ac:dyDescent="0.25">
      <c r="A2238" s="32" t="e">
        <f>IF(Weighting!$P$6&gt;0,B2238,"")</f>
        <v>#NUM!</v>
      </c>
      <c r="B2238" t="e">
        <f>Weighting!$C$6</f>
        <v>#DIV/0!</v>
      </c>
      <c r="C2238" t="e">
        <f>Weighting!$F$6</f>
        <v>#NUM!</v>
      </c>
      <c r="D2238" t="e">
        <f>IF(C2238=1,'Data Transformation'!$G$3+0.5*'Data Transformation'!$W$25,IF(C2239=1,D2239-'Data Transformation'!$W$25,FALSE))</f>
        <v>#NUM!</v>
      </c>
      <c r="E2238">
        <f t="array" ref="E2238">IF(ISLOGICAL(D2238),"",FREQUENCY(IF('Data Transformation'!$B$425:$B$8425='Bin Analysis'!$B2235,'Data Transformation'!$G$425:$G$8425),D2238))</f>
        <v>2001</v>
      </c>
      <c r="F2238">
        <f>IF(ISLOGICAL(D2238),"",E2238-E2237)</f>
        <v>0</v>
      </c>
      <c r="G2238">
        <f>Weighting!$H$6</f>
        <v>1</v>
      </c>
      <c r="H2238">
        <f t="array" ref="H2238">FREQUENCY(IF('Data Transformation'!$B$4:$B$8425=B2235,'Data Transformation'!$G$4:$G$8425),'Bin Analysis'!$B2238)</f>
        <v>2073</v>
      </c>
      <c r="I2238">
        <f>H2238-H2237</f>
        <v>2073</v>
      </c>
      <c r="J2238">
        <f>IF(I2238=0,0,1)</f>
        <v>1</v>
      </c>
      <c r="K2238" t="e">
        <f>J2238*Weighting!$W$6</f>
        <v>#NUM!</v>
      </c>
      <c r="M2238" s="14"/>
    </row>
    <row r="2239" spans="1:25" x14ac:dyDescent="0.25">
      <c r="A2239" s="32" t="str">
        <f>IF(Weighting!$P$7&gt;0,B2239,"")</f>
        <v/>
      </c>
      <c r="B2239" t="e">
        <f>Weighting!$C$7</f>
        <v>#DIV/0!</v>
      </c>
      <c r="C2239" t="e">
        <f>Weighting!$F$7</f>
        <v>#NUM!</v>
      </c>
      <c r="D2239" t="e">
        <f>IF(C2239=1,'Data Transformation'!$G$3+0.5*'Data Transformation'!$W$25,IF(C2240=1,D2240-'Data Transformation'!$W$25,FALSE))</f>
        <v>#NUM!</v>
      </c>
      <c r="E2239">
        <f t="array" ref="E2239">IF(ISLOGICAL(D2239),"",FREQUENCY(IF('Data Transformation'!$B$425:$B$8425='Bin Analysis'!$B2235,'Data Transformation'!$G$425:$G$8425),D2239))</f>
        <v>2001</v>
      </c>
      <c r="F2239">
        <f t="shared" ref="F2239:F2257" si="279">IF(ISLOGICAL(D2239),"",E2239-E2238)</f>
        <v>0</v>
      </c>
      <c r="G2239">
        <f>Weighting!$H$7</f>
        <v>0</v>
      </c>
      <c r="H2239">
        <f t="array" ref="H2239">FREQUENCY(IF('Data Transformation'!$B$4:$B$8425=B2235,'Data Transformation'!$G$4:$G$8425),'Bin Analysis'!$B2239)</f>
        <v>2073</v>
      </c>
      <c r="I2239">
        <f t="shared" ref="I2239:I2257" si="280">H2239-H2238</f>
        <v>0</v>
      </c>
      <c r="J2239">
        <f>IF(I2239=0,0,1)</f>
        <v>0</v>
      </c>
      <c r="K2239">
        <f>J2239*Weighting!$W$7</f>
        <v>0</v>
      </c>
      <c r="M2239" s="14"/>
    </row>
    <row r="2240" spans="1:25" x14ac:dyDescent="0.25">
      <c r="A2240" s="32" t="str">
        <f>IF(Weighting!$P$8&gt;0,B2240,"")</f>
        <v/>
      </c>
      <c r="B2240" t="e">
        <f>Weighting!$C$8</f>
        <v>#DIV/0!</v>
      </c>
      <c r="C2240" t="e">
        <f>Weighting!$F$8</f>
        <v>#NUM!</v>
      </c>
      <c r="D2240" t="e">
        <f>IF(C2240=1,'Data Transformation'!$G$3+0.5*'Data Transformation'!$W$25,IF(C2241=1,D2241-'Data Transformation'!$W$25,FALSE))</f>
        <v>#NUM!</v>
      </c>
      <c r="E2240">
        <f t="array" ref="E2240">IF(ISLOGICAL(D2240),"",FREQUENCY(IF('Data Transformation'!$B$425:$B$8425='Bin Analysis'!$B2235,'Data Transformation'!$G$425:$G$8425),D2240))</f>
        <v>2001</v>
      </c>
      <c r="F2240">
        <f t="shared" si="279"/>
        <v>0</v>
      </c>
      <c r="G2240">
        <f>Weighting!$H$8</f>
        <v>0</v>
      </c>
      <c r="H2240">
        <f t="array" ref="H2240">FREQUENCY(IF('Data Transformation'!$B$4:$B$8425=B2235,'Data Transformation'!$G$4:$G$8425),'Bin Analysis'!$B2240)</f>
        <v>2073</v>
      </c>
      <c r="I2240">
        <f t="shared" si="280"/>
        <v>0</v>
      </c>
      <c r="J2240">
        <f t="shared" ref="J2240:J2257" si="281">IF(I2240=0,0,1)</f>
        <v>0</v>
      </c>
      <c r="K2240">
        <f>J2240*Weighting!$W$8</f>
        <v>0</v>
      </c>
      <c r="M2240" s="14"/>
    </row>
    <row r="2241" spans="1:13" x14ac:dyDescent="0.25">
      <c r="A2241" s="32" t="str">
        <f>IF(Weighting!$P$9&gt;0,B2241,"")</f>
        <v/>
      </c>
      <c r="B2241" s="50" t="e">
        <f>Weighting!$C$9</f>
        <v>#DIV/0!</v>
      </c>
      <c r="C2241" t="e">
        <f>Weighting!$F$9</f>
        <v>#NUM!</v>
      </c>
      <c r="D2241" t="e">
        <f>IF(C2241=1,'Data Transformation'!$G$3+0.5*'Data Transformation'!$W$25,IF(C2242=1,D2242-'Data Transformation'!$W$25,FALSE))</f>
        <v>#NUM!</v>
      </c>
      <c r="E2241">
        <f t="array" ref="E2241">IF(ISLOGICAL(D2241),"",FREQUENCY(IF('Data Transformation'!$B$425:$B$8425='Bin Analysis'!$B2235,'Data Transformation'!$G$425:$G$8425),D2241))</f>
        <v>2001</v>
      </c>
      <c r="F2241">
        <f t="shared" si="279"/>
        <v>0</v>
      </c>
      <c r="G2241">
        <f>Weighting!$H$9</f>
        <v>0</v>
      </c>
      <c r="H2241">
        <f t="array" ref="H2241">FREQUENCY(IF('Data Transformation'!$B$4:$B$8425=B2235,'Data Transformation'!$G$4:$G$8425),'Bin Analysis'!$B2241)</f>
        <v>2073</v>
      </c>
      <c r="I2241">
        <f t="shared" si="280"/>
        <v>0</v>
      </c>
      <c r="J2241">
        <f t="shared" si="281"/>
        <v>0</v>
      </c>
      <c r="K2241">
        <f>J2241*Weighting!$W$9</f>
        <v>0</v>
      </c>
      <c r="M2241" s="14"/>
    </row>
    <row r="2242" spans="1:13" x14ac:dyDescent="0.25">
      <c r="A2242" s="32" t="str">
        <f>IF(Weighting!$P$10&gt;0,B2242,"")</f>
        <v/>
      </c>
      <c r="B2242" t="e">
        <f>Weighting!$C$10</f>
        <v>#DIV/0!</v>
      </c>
      <c r="C2242" t="e">
        <f>Weighting!$F$10</f>
        <v>#NUM!</v>
      </c>
      <c r="D2242" t="e">
        <f>IF(C2242=1,'Data Transformation'!$G$3+0.5*'Data Transformation'!$W$25,IF(C2243=1,D2243-'Data Transformation'!$W$25,FALSE))</f>
        <v>#NUM!</v>
      </c>
      <c r="E2242">
        <f t="array" ref="E2242">IF(ISLOGICAL(D2242),"",FREQUENCY(IF('Data Transformation'!$B$425:$B$8425='Bin Analysis'!$B2235,'Data Transformation'!$G$425:$G$8425),D2242))</f>
        <v>2001</v>
      </c>
      <c r="F2242">
        <f t="shared" si="279"/>
        <v>0</v>
      </c>
      <c r="G2242">
        <f>Weighting!$H$10</f>
        <v>0</v>
      </c>
      <c r="H2242">
        <f t="array" ref="H2242">FREQUENCY(IF('Data Transformation'!$B$4:$B$8425=B2235,'Data Transformation'!$G$4:$G$8425),'Bin Analysis'!$B2242)</f>
        <v>2073</v>
      </c>
      <c r="I2242">
        <f t="shared" si="280"/>
        <v>0</v>
      </c>
      <c r="J2242">
        <f t="shared" si="281"/>
        <v>0</v>
      </c>
      <c r="K2242">
        <f>J2242*Weighting!$W$10</f>
        <v>0</v>
      </c>
      <c r="M2242" s="14"/>
    </row>
    <row r="2243" spans="1:13" x14ac:dyDescent="0.25">
      <c r="A2243" s="32" t="str">
        <f>IF(Weighting!$P$11&gt;0,B2243,"")</f>
        <v/>
      </c>
      <c r="B2243" t="e">
        <f>Weighting!$C$11</f>
        <v>#DIV/0!</v>
      </c>
      <c r="C2243" t="e">
        <f>Weighting!$F$11</f>
        <v>#NUM!</v>
      </c>
      <c r="D2243" t="e">
        <f>IF(C2243=1,'Data Transformation'!$G$3+0.5*'Data Transformation'!$W$25,IF(C2244=1,D2244-'Data Transformation'!$W$25,FALSE))</f>
        <v>#NUM!</v>
      </c>
      <c r="E2243">
        <f t="array" ref="E2243">IF(ISLOGICAL(D2243),"",FREQUENCY(IF('Data Transformation'!$B$425:$B$8425='Bin Analysis'!$B2235,'Data Transformation'!$G$425:$G$8425),D2243))</f>
        <v>2001</v>
      </c>
      <c r="F2243">
        <f t="shared" si="279"/>
        <v>0</v>
      </c>
      <c r="G2243">
        <f>Weighting!$H$11</f>
        <v>0</v>
      </c>
      <c r="H2243">
        <f t="array" ref="H2243">FREQUENCY(IF('Data Transformation'!$B$4:$B$8425=B2235,'Data Transformation'!$G$4:$G$8425),'Bin Analysis'!$B2243)</f>
        <v>2073</v>
      </c>
      <c r="I2243">
        <f t="shared" si="280"/>
        <v>0</v>
      </c>
      <c r="J2243">
        <f t="shared" si="281"/>
        <v>0</v>
      </c>
      <c r="K2243">
        <f>J2243*Weighting!$W$11</f>
        <v>0</v>
      </c>
      <c r="M2243" s="14"/>
    </row>
    <row r="2244" spans="1:13" x14ac:dyDescent="0.25">
      <c r="A2244" s="32" t="str">
        <f>IF(Weighting!$P$12&gt;0,B2244,"")</f>
        <v/>
      </c>
      <c r="B2244" t="e">
        <f>Weighting!$C$12</f>
        <v>#DIV/0!</v>
      </c>
      <c r="C2244" t="e">
        <f>Weighting!$F$12</f>
        <v>#NUM!</v>
      </c>
      <c r="D2244" t="e">
        <f>IF(C2244=1,'Data Transformation'!$G$3+0.5*'Data Transformation'!$W$25,IF(C2245=1,D2245-'Data Transformation'!$W$25,FALSE))</f>
        <v>#NUM!</v>
      </c>
      <c r="E2244">
        <f t="array" ref="E2244">IF(ISLOGICAL(D2244),"",FREQUENCY(IF('Data Transformation'!$B$425:$B$8425='Bin Analysis'!$B2235,'Data Transformation'!$G$425:$G$8425),D2244))</f>
        <v>2001</v>
      </c>
      <c r="F2244">
        <f t="shared" si="279"/>
        <v>0</v>
      </c>
      <c r="G2244">
        <f>Weighting!$H$12</f>
        <v>0</v>
      </c>
      <c r="H2244">
        <f t="array" ref="H2244">FREQUENCY(IF('Data Transformation'!$B$4:$B$8425=B2235,'Data Transformation'!$G$4:$G$8425),'Bin Analysis'!$B2244)</f>
        <v>2073</v>
      </c>
      <c r="I2244">
        <f t="shared" si="280"/>
        <v>0</v>
      </c>
      <c r="J2244">
        <f t="shared" si="281"/>
        <v>0</v>
      </c>
      <c r="K2244">
        <f>J2244*Weighting!$W$12</f>
        <v>0</v>
      </c>
      <c r="M2244" s="14"/>
    </row>
    <row r="2245" spans="1:13" x14ac:dyDescent="0.25">
      <c r="A2245" s="32" t="str">
        <f>IF(Weighting!$P$13&gt;0,B2245,"")</f>
        <v/>
      </c>
      <c r="B2245" t="e">
        <f>Weighting!$C$13</f>
        <v>#DIV/0!</v>
      </c>
      <c r="C2245" t="e">
        <f>Weighting!$F$13</f>
        <v>#NUM!</v>
      </c>
      <c r="D2245" t="e">
        <f>IF(C2245=1,'Data Transformation'!$G$3+0.5*'Data Transformation'!$W$25,IF(C2246=1,D2246-'Data Transformation'!$W$25,FALSE))</f>
        <v>#NUM!</v>
      </c>
      <c r="E2245">
        <f t="array" ref="E2245">IF(ISLOGICAL(D2245),"",FREQUENCY(IF('Data Transformation'!$B$425:$B$8425='Bin Analysis'!$B2235,'Data Transformation'!$G$425:$G$8425),D2245))</f>
        <v>2001</v>
      </c>
      <c r="F2245">
        <f t="shared" si="279"/>
        <v>0</v>
      </c>
      <c r="G2245">
        <f>Weighting!$H$13</f>
        <v>0</v>
      </c>
      <c r="H2245">
        <f t="array" ref="H2245">FREQUENCY(IF('Data Transformation'!$B$4:$B$8425=B2235,'Data Transformation'!$G$4:$G$8425),'Bin Analysis'!$B2245)</f>
        <v>2073</v>
      </c>
      <c r="I2245">
        <f t="shared" si="280"/>
        <v>0</v>
      </c>
      <c r="J2245">
        <f t="shared" si="281"/>
        <v>0</v>
      </c>
      <c r="K2245">
        <f>J2245*Weighting!$W$13</f>
        <v>0</v>
      </c>
      <c r="M2245" s="14"/>
    </row>
    <row r="2246" spans="1:13" x14ac:dyDescent="0.25">
      <c r="A2246" s="32" t="str">
        <f>IF(Weighting!$P$14&gt;0,B2246,"")</f>
        <v/>
      </c>
      <c r="B2246" t="e">
        <f>Weighting!$C$14</f>
        <v>#DIV/0!</v>
      </c>
      <c r="C2246" t="e">
        <f>Weighting!$F$14</f>
        <v>#NUM!</v>
      </c>
      <c r="D2246" t="e">
        <f>IF(C2246=1,'Data Transformation'!$G$3+0.5*'Data Transformation'!$W$25,IF(C2247=1,D2247-'Data Transformation'!$W$25,FALSE))</f>
        <v>#NUM!</v>
      </c>
      <c r="E2246">
        <f t="array" ref="E2246">IF(ISLOGICAL(D2246),"",FREQUENCY(IF('Data Transformation'!$B$425:$B$8425='Bin Analysis'!$B2235,'Data Transformation'!$G$425:$G$8425),D2246))</f>
        <v>2001</v>
      </c>
      <c r="F2246">
        <f t="shared" si="279"/>
        <v>0</v>
      </c>
      <c r="G2246">
        <f>Weighting!$H$14</f>
        <v>0</v>
      </c>
      <c r="H2246">
        <f t="array" ref="H2246">FREQUENCY(IF('Data Transformation'!$B$4:$B$8425=B2235,'Data Transformation'!$G$4:$G$8425),'Bin Analysis'!$B2246)</f>
        <v>2073</v>
      </c>
      <c r="I2246">
        <f t="shared" si="280"/>
        <v>0</v>
      </c>
      <c r="J2246">
        <f t="shared" si="281"/>
        <v>0</v>
      </c>
      <c r="K2246">
        <f>J2246*Weighting!$W$14</f>
        <v>0</v>
      </c>
      <c r="M2246" s="14"/>
    </row>
    <row r="2247" spans="1:13" x14ac:dyDescent="0.25">
      <c r="A2247" s="32" t="str">
        <f>IF(Weighting!$P$15&gt;0,B2247,"")</f>
        <v/>
      </c>
      <c r="B2247" t="e">
        <f>Weighting!$C$15</f>
        <v>#DIV/0!</v>
      </c>
      <c r="C2247" t="e">
        <f>Weighting!$F$15</f>
        <v>#NUM!</v>
      </c>
      <c r="D2247" t="e">
        <f>IF(C2247=1,'Data Transformation'!$G$3+0.5*'Data Transformation'!$W$25,IF(C2248=1,D2248-'Data Transformation'!$W$25,FALSE))</f>
        <v>#NUM!</v>
      </c>
      <c r="E2247">
        <f t="array" ref="E2247">IF(ISLOGICAL(D2247),"",FREQUENCY(IF('Data Transformation'!$B$425:$B$8425='Bin Analysis'!$B2235,'Data Transformation'!$G$425:$G$8425),D2247))</f>
        <v>2001</v>
      </c>
      <c r="F2247">
        <f t="shared" si="279"/>
        <v>0</v>
      </c>
      <c r="G2247">
        <f>Weighting!$H$15</f>
        <v>0</v>
      </c>
      <c r="H2247">
        <f t="array" ref="H2247">FREQUENCY(IF('Data Transformation'!$B$4:$B$8425=B2235,'Data Transformation'!$G$4:$G$8425),'Bin Analysis'!$B2247)</f>
        <v>2073</v>
      </c>
      <c r="I2247">
        <f t="shared" si="280"/>
        <v>0</v>
      </c>
      <c r="J2247">
        <f t="shared" si="281"/>
        <v>0</v>
      </c>
      <c r="K2247">
        <f>J2247*Weighting!$W$15</f>
        <v>0</v>
      </c>
      <c r="M2247" s="14"/>
    </row>
    <row r="2248" spans="1:13" x14ac:dyDescent="0.25">
      <c r="A2248" s="32" t="str">
        <f>IF(Weighting!$P$16&gt;0,B2248,"")</f>
        <v/>
      </c>
      <c r="B2248" t="e">
        <f>Weighting!$C$16</f>
        <v>#DIV/0!</v>
      </c>
      <c r="C2248" t="e">
        <f>Weighting!$F$16</f>
        <v>#NUM!</v>
      </c>
      <c r="D2248" t="e">
        <f>IF(C2248=1,'Data Transformation'!$G$3+0.5*'Data Transformation'!$W$25,IF(C2249=1,D2249-'Data Transformation'!$W$25,FALSE))</f>
        <v>#NUM!</v>
      </c>
      <c r="E2248">
        <f t="array" ref="E2248">IF(ISLOGICAL(D2248),"",FREQUENCY(IF('Data Transformation'!$B$425:$B$8425='Bin Analysis'!$B2235,'Data Transformation'!$G$425:$G$8425),D2248))</f>
        <v>2001</v>
      </c>
      <c r="F2248">
        <f t="shared" si="279"/>
        <v>0</v>
      </c>
      <c r="G2248">
        <f>Weighting!$H$16</f>
        <v>0</v>
      </c>
      <c r="H2248">
        <f t="array" ref="H2248">FREQUENCY(IF('Data Transformation'!$B$4:$B$8425=B2235,'Data Transformation'!$G$4:$G$8425),'Bin Analysis'!$B2248)</f>
        <v>2073</v>
      </c>
      <c r="I2248">
        <f t="shared" si="280"/>
        <v>0</v>
      </c>
      <c r="J2248">
        <f t="shared" si="281"/>
        <v>0</v>
      </c>
      <c r="K2248">
        <f>J2248*Weighting!$W$16</f>
        <v>0</v>
      </c>
      <c r="M2248" s="14"/>
    </row>
    <row r="2249" spans="1:13" x14ac:dyDescent="0.25">
      <c r="A2249" s="32" t="str">
        <f>IF(Weighting!$P$17&gt;0,B2249,"")</f>
        <v/>
      </c>
      <c r="B2249" t="e">
        <f>Weighting!$C$17</f>
        <v>#DIV/0!</v>
      </c>
      <c r="C2249" t="e">
        <f>Weighting!$F$17</f>
        <v>#NUM!</v>
      </c>
      <c r="D2249" t="e">
        <f>IF(C2249=1,'Data Transformation'!$G$3+0.5*'Data Transformation'!$W$25,IF(C2250=1,D2250-'Data Transformation'!$W$25,FALSE))</f>
        <v>#NUM!</v>
      </c>
      <c r="E2249">
        <f t="array" ref="E2249">IF(ISLOGICAL(D2249),"",FREQUENCY(IF('Data Transformation'!$B$425:$B$8425='Bin Analysis'!$B2235,'Data Transformation'!$G$425:$G$8425),D2249))</f>
        <v>2001</v>
      </c>
      <c r="F2249">
        <f t="shared" si="279"/>
        <v>0</v>
      </c>
      <c r="G2249">
        <f>Weighting!$H$17</f>
        <v>0</v>
      </c>
      <c r="H2249">
        <f t="array" ref="H2249">FREQUENCY(IF('Data Transformation'!$B$4:$B$8425=B2235,'Data Transformation'!$G$4:$G$8425),'Bin Analysis'!$B2249)</f>
        <v>2073</v>
      </c>
      <c r="I2249">
        <f t="shared" si="280"/>
        <v>0</v>
      </c>
      <c r="J2249">
        <f t="shared" si="281"/>
        <v>0</v>
      </c>
      <c r="K2249">
        <f>J2249*Weighting!$W$17</f>
        <v>0</v>
      </c>
      <c r="M2249" s="14"/>
    </row>
    <row r="2250" spans="1:13" x14ac:dyDescent="0.25">
      <c r="A2250" s="32" t="str">
        <f>IF(Weighting!$P$18&gt;0,B2250,"")</f>
        <v/>
      </c>
      <c r="B2250" t="e">
        <f>Weighting!$C$18</f>
        <v>#DIV/0!</v>
      </c>
      <c r="C2250" t="e">
        <f>Weighting!$F$18</f>
        <v>#NUM!</v>
      </c>
      <c r="D2250" t="e">
        <f>IF(C2250=1,'Data Transformation'!$G$3+0.5*'Data Transformation'!$W$25,IF(C2251=1,D2251-'Data Transformation'!$W$25,FALSE))</f>
        <v>#NUM!</v>
      </c>
      <c r="E2250">
        <f t="array" ref="E2250">IF(ISLOGICAL(D2250),"",FREQUENCY(IF('Data Transformation'!$B$425:$B$8425='Bin Analysis'!$B2235,'Data Transformation'!$G$425:$G$8425),D2250))</f>
        <v>2001</v>
      </c>
      <c r="F2250">
        <f t="shared" si="279"/>
        <v>0</v>
      </c>
      <c r="G2250">
        <f>Weighting!$H$18</f>
        <v>0</v>
      </c>
      <c r="H2250">
        <f t="array" ref="H2250">FREQUENCY(IF('Data Transformation'!$B$4:$B$8425=B2235,'Data Transformation'!$G$4:$G$8425),'Bin Analysis'!$B2250)</f>
        <v>2073</v>
      </c>
      <c r="I2250">
        <f t="shared" si="280"/>
        <v>0</v>
      </c>
      <c r="J2250">
        <f t="shared" si="281"/>
        <v>0</v>
      </c>
      <c r="K2250">
        <f>J2250*Weighting!$W$18</f>
        <v>0</v>
      </c>
      <c r="M2250" s="14"/>
    </row>
    <row r="2251" spans="1:13" x14ac:dyDescent="0.25">
      <c r="A2251" s="32" t="str">
        <f>IF(Weighting!$P$19&gt;0,B2251,"")</f>
        <v/>
      </c>
      <c r="B2251" t="e">
        <f>Weighting!$C$19</f>
        <v>#DIV/0!</v>
      </c>
      <c r="C2251" t="e">
        <f>Weighting!$F$19</f>
        <v>#NUM!</v>
      </c>
      <c r="D2251" t="e">
        <f>IF(C2251=1,'Data Transformation'!$G$3+0.5*'Data Transformation'!$W$25,IF(C2252=1,D2252-'Data Transformation'!$W$25,FALSE))</f>
        <v>#NUM!</v>
      </c>
      <c r="E2251">
        <f t="array" ref="E2251">IF(ISLOGICAL(D2251),"",FREQUENCY(IF('Data Transformation'!$B$425:$B$8425='Bin Analysis'!$B2235,'Data Transformation'!$G$425:$G$8425),D2251))</f>
        <v>2001</v>
      </c>
      <c r="F2251">
        <f t="shared" si="279"/>
        <v>0</v>
      </c>
      <c r="G2251">
        <f>Weighting!$H$19</f>
        <v>0</v>
      </c>
      <c r="H2251">
        <f t="array" ref="H2251">FREQUENCY(IF('Data Transformation'!$B$4:$B$8425=B2235,'Data Transformation'!$G$4:$G$8425),'Bin Analysis'!$B2251)</f>
        <v>2073</v>
      </c>
      <c r="I2251">
        <f t="shared" si="280"/>
        <v>0</v>
      </c>
      <c r="J2251">
        <f t="shared" si="281"/>
        <v>0</v>
      </c>
      <c r="K2251">
        <f>J2251*Weighting!$W$19</f>
        <v>0</v>
      </c>
      <c r="M2251" s="14"/>
    </row>
    <row r="2252" spans="1:13" x14ac:dyDescent="0.25">
      <c r="A2252" s="32" t="str">
        <f>IF(Weighting!$P$20&gt;0,B2252,"")</f>
        <v/>
      </c>
      <c r="B2252" t="e">
        <f>Weighting!$C$20</f>
        <v>#DIV/0!</v>
      </c>
      <c r="C2252" t="e">
        <f>Weighting!$F$20</f>
        <v>#NUM!</v>
      </c>
      <c r="D2252" t="e">
        <f>IF(C2252=1,'Data Transformation'!$G$3+0.5*'Data Transformation'!$W$25,IF(C2253=1,D2253-'Data Transformation'!$W$25,FALSE))</f>
        <v>#NUM!</v>
      </c>
      <c r="E2252">
        <f t="array" ref="E2252">IF(ISLOGICAL(D2252),"",FREQUENCY(IF('Data Transformation'!$B$425:$B$8425='Bin Analysis'!$B2235,'Data Transformation'!$G$425:$G$8425),D2252))</f>
        <v>2001</v>
      </c>
      <c r="F2252">
        <f t="shared" si="279"/>
        <v>0</v>
      </c>
      <c r="G2252">
        <f>Weighting!$H$20</f>
        <v>0</v>
      </c>
      <c r="H2252">
        <f t="array" ref="H2252">FREQUENCY(IF('Data Transformation'!$B$4:$B$8425=B2235,'Data Transformation'!$G$4:$G$8425),'Bin Analysis'!$B2252)</f>
        <v>2073</v>
      </c>
      <c r="I2252">
        <f t="shared" si="280"/>
        <v>0</v>
      </c>
      <c r="J2252">
        <f t="shared" si="281"/>
        <v>0</v>
      </c>
      <c r="K2252">
        <f>J2252*Weighting!$W$20</f>
        <v>0</v>
      </c>
      <c r="M2252" s="14"/>
    </row>
    <row r="2253" spans="1:13" x14ac:dyDescent="0.25">
      <c r="A2253" s="32" t="str">
        <f>IF(Weighting!$P$21&gt;0,B2253,"")</f>
        <v/>
      </c>
      <c r="B2253" t="e">
        <f>Weighting!$C$21</f>
        <v>#DIV/0!</v>
      </c>
      <c r="C2253" t="e">
        <f>Weighting!$F$21</f>
        <v>#NUM!</v>
      </c>
      <c r="D2253" t="e">
        <f>IF(C2253=1,'Data Transformation'!$G$3+0.5*'Data Transformation'!$W$25,IF(C2254=1,D2254-'Data Transformation'!$W$25,FALSE))</f>
        <v>#NUM!</v>
      </c>
      <c r="E2253">
        <f t="array" ref="E2253">IF(ISLOGICAL(D2253),"",FREQUENCY(IF('Data Transformation'!$B$425:$B$8425='Bin Analysis'!$B2235,'Data Transformation'!$G$425:$G$8425),D2253))</f>
        <v>2001</v>
      </c>
      <c r="F2253">
        <f t="shared" si="279"/>
        <v>0</v>
      </c>
      <c r="G2253">
        <f>Weighting!$H$21</f>
        <v>0</v>
      </c>
      <c r="H2253">
        <f t="array" ref="H2253">FREQUENCY(IF('Data Transformation'!$B$4:$B$8425=B2235,'Data Transformation'!$G$4:$G$8425),'Bin Analysis'!$B2253)</f>
        <v>2073</v>
      </c>
      <c r="I2253">
        <f t="shared" si="280"/>
        <v>0</v>
      </c>
      <c r="J2253">
        <f t="shared" si="281"/>
        <v>0</v>
      </c>
      <c r="K2253">
        <f>J2253*Weighting!$W$21</f>
        <v>0</v>
      </c>
      <c r="M2253" s="14"/>
    </row>
    <row r="2254" spans="1:13" x14ac:dyDescent="0.25">
      <c r="A2254" s="32" t="str">
        <f>IF(Weighting!$P$22&gt;0,B2254,"")</f>
        <v/>
      </c>
      <c r="B2254" t="e">
        <f>Weighting!$C$22</f>
        <v>#DIV/0!</v>
      </c>
      <c r="C2254" t="e">
        <f>Weighting!$F$22</f>
        <v>#NUM!</v>
      </c>
      <c r="D2254" t="e">
        <f>IF(C2254=1,'Data Transformation'!$G$3+0.5*'Data Transformation'!$W$25,IF(C2255=1,D2255-'Data Transformation'!$W$25,FALSE))</f>
        <v>#NUM!</v>
      </c>
      <c r="E2254">
        <f t="array" ref="E2254">IF(ISLOGICAL(D2254),"",FREQUENCY(IF('Data Transformation'!$B$425:$B$8425='Bin Analysis'!$B2235,'Data Transformation'!$G$425:$G$8425),D2254))</f>
        <v>2001</v>
      </c>
      <c r="F2254">
        <f t="shared" si="279"/>
        <v>0</v>
      </c>
      <c r="G2254">
        <f>Weighting!$H$22</f>
        <v>0</v>
      </c>
      <c r="H2254">
        <f t="array" ref="H2254">FREQUENCY(IF('Data Transformation'!$B$4:$B$8425=B2235,'Data Transformation'!$G$4:$G$8425),'Bin Analysis'!$B2254)</f>
        <v>2073</v>
      </c>
      <c r="I2254">
        <f t="shared" si="280"/>
        <v>0</v>
      </c>
      <c r="J2254">
        <f t="shared" si="281"/>
        <v>0</v>
      </c>
      <c r="K2254">
        <f>J2254*Weighting!$W$22</f>
        <v>0</v>
      </c>
      <c r="M2254" s="14"/>
    </row>
    <row r="2255" spans="1:13" x14ac:dyDescent="0.25">
      <c r="A2255" s="32" t="str">
        <f>IF(Weighting!$P$23&gt;0,B2255,"")</f>
        <v/>
      </c>
      <c r="B2255" t="e">
        <f>Weighting!$C$23</f>
        <v>#DIV/0!</v>
      </c>
      <c r="C2255" t="e">
        <f>Weighting!$F$23</f>
        <v>#NUM!</v>
      </c>
      <c r="D2255" t="e">
        <f>IF(C2255=1,'Data Transformation'!$G$3+0.5*'Data Transformation'!$W$25,IF(C2256=1,D2256-'Data Transformation'!$W$25,FALSE))</f>
        <v>#NUM!</v>
      </c>
      <c r="E2255">
        <f t="array" ref="E2255">IF(ISLOGICAL(D2255),"",FREQUENCY(IF('Data Transformation'!$B$425:$B$8425='Bin Analysis'!$B2235,'Data Transformation'!$G$425:$G$8425),D2255))</f>
        <v>2001</v>
      </c>
      <c r="F2255">
        <f t="shared" si="279"/>
        <v>0</v>
      </c>
      <c r="G2255">
        <f>Weighting!$H$23</f>
        <v>0</v>
      </c>
      <c r="H2255">
        <f t="array" ref="H2255">FREQUENCY(IF('Data Transformation'!$B$4:$B$8425=B2235,'Data Transformation'!$G$4:$G$8425),'Bin Analysis'!$B2255)</f>
        <v>2073</v>
      </c>
      <c r="I2255">
        <f t="shared" si="280"/>
        <v>0</v>
      </c>
      <c r="J2255">
        <f t="shared" si="281"/>
        <v>0</v>
      </c>
      <c r="K2255">
        <f>J2255*Weighting!$W$23</f>
        <v>0</v>
      </c>
      <c r="M2255" s="14"/>
    </row>
    <row r="2256" spans="1:13" x14ac:dyDescent="0.25">
      <c r="A2256" s="32" t="str">
        <f>IF(Weighting!$P$24&gt;0,B2256,"")</f>
        <v/>
      </c>
      <c r="B2256" t="e">
        <f>Weighting!$C$24</f>
        <v>#DIV/0!</v>
      </c>
      <c r="C2256" t="e">
        <f>Weighting!$F$24</f>
        <v>#NUM!</v>
      </c>
      <c r="D2256" t="e">
        <f>IF(C2256=1,'Data Transformation'!$G$3+0.5*'Data Transformation'!$W$25,IF(C2257=1,D2257-'Data Transformation'!$W$25,FALSE))</f>
        <v>#NUM!</v>
      </c>
      <c r="E2256">
        <f t="array" ref="E2256">IF(ISLOGICAL(D2256),"",FREQUENCY(IF('Data Transformation'!$B$425:$B$8425='Bin Analysis'!$B2235,'Data Transformation'!$G$425:$G$8425),D2256))</f>
        <v>2001</v>
      </c>
      <c r="F2256">
        <f t="shared" si="279"/>
        <v>0</v>
      </c>
      <c r="G2256">
        <f>Weighting!$H$24</f>
        <v>0</v>
      </c>
      <c r="H2256">
        <f t="array" ref="H2256">FREQUENCY(IF('Data Transformation'!$B$4:$B$8425=B2235,'Data Transformation'!$G$4:$G$8425),'Bin Analysis'!$B2256)</f>
        <v>2073</v>
      </c>
      <c r="I2256">
        <f t="shared" si="280"/>
        <v>0</v>
      </c>
      <c r="J2256">
        <f t="shared" si="281"/>
        <v>0</v>
      </c>
      <c r="K2256">
        <f>J2256*Weighting!$W$24</f>
        <v>0</v>
      </c>
      <c r="M2256" s="14"/>
    </row>
    <row r="2257" spans="1:25" x14ac:dyDescent="0.25">
      <c r="A2257" s="32" t="str">
        <f>IF(Weighting!$P$25&gt;0,B2257,"")</f>
        <v/>
      </c>
      <c r="B2257" t="e">
        <f>Weighting!$C$25</f>
        <v>#DIV/0!</v>
      </c>
      <c r="C2257" t="e">
        <f>Weighting!$F$25</f>
        <v>#NUM!</v>
      </c>
      <c r="D2257" t="e">
        <f>IF(C2257=1,'Data Transformation'!$G$3+0.5*'Data Transformation'!$W$25,IF(C2258=1,D2258-'Data Transformation'!$W$25,FALSE))</f>
        <v>#NUM!</v>
      </c>
      <c r="E2257">
        <f t="array" ref="E2257">IF(ISLOGICAL(D2257),"",FREQUENCY(IF('Data Transformation'!$B$425:$B$8425='Bin Analysis'!$B2235,'Data Transformation'!$G$425:$G$8425),D2257))</f>
        <v>2001</v>
      </c>
      <c r="F2257">
        <f t="shared" si="279"/>
        <v>0</v>
      </c>
      <c r="G2257">
        <f>Weighting!$H$25</f>
        <v>0</v>
      </c>
      <c r="H2257">
        <f t="array" ref="H2257">FREQUENCY(IF('Data Transformation'!$B$4:$B$8425=B2235,'Data Transformation'!$G$4:$G$8425),'Bin Analysis'!$B2257)</f>
        <v>2073</v>
      </c>
      <c r="I2257">
        <f t="shared" si="280"/>
        <v>0</v>
      </c>
      <c r="J2257">
        <f t="shared" si="281"/>
        <v>0</v>
      </c>
      <c r="K2257">
        <f>J2257*Weighting!$W$25</f>
        <v>0</v>
      </c>
      <c r="M2257" s="14"/>
    </row>
    <row r="2258" spans="1:25" x14ac:dyDescent="0.25">
      <c r="O2258"/>
      <c r="P2258"/>
      <c r="Q2258"/>
      <c r="R2258"/>
    </row>
    <row r="2259" spans="1:25" ht="23.25" x14ac:dyDescent="0.35">
      <c r="A2259" s="21" t="s">
        <v>0</v>
      </c>
      <c r="B2259" s="21" t="str">
        <f>IFERROR(VLOOKUP(C2259,'Data Transformation'!$L$6:$M$426,2,FALSE),"")</f>
        <v/>
      </c>
      <c r="C2259" s="21">
        <f>C2235+1</f>
        <v>94</v>
      </c>
      <c r="D2259" s="21"/>
      <c r="E2259" s="21"/>
      <c r="F2259" s="21"/>
      <c r="G2259" s="21"/>
      <c r="H2259" s="22"/>
      <c r="I2259" s="22"/>
      <c r="J2259" s="22"/>
      <c r="K2259" s="21"/>
      <c r="L2259" s="21" t="str">
        <f>B2259</f>
        <v/>
      </c>
      <c r="M2259" s="23" t="e">
        <f>INDEX('Data Transformation'!$O$4:$O$424,MATCH($B2259,'Data Transformation'!$M$4:$M$424,0),MATCH($M$2,'Data Transformation'!$O$3,0))</f>
        <v>#N/A</v>
      </c>
      <c r="N2259" s="27" t="e">
        <f>IF('Input and Summary Results'!$J$16="minimum",'Bin Analysis'!X2260/(M2259-1),'Bin Analysis'!Y2259/('Bin Analysis'!M2259-1))</f>
        <v>#N/A</v>
      </c>
      <c r="O2259" s="27" t="e">
        <f>IF(M2259=FALSE,NA(),(VLOOKUP(1,C2262:K2281,4,FALSE))/(M2259-1))</f>
        <v>#N/A</v>
      </c>
      <c r="P2259" s="27" t="e">
        <f>IF(M2259=FALSE,NA(),SUM(J2262:J2281)/Weighting!$S$5)</f>
        <v>#N/A</v>
      </c>
      <c r="Q2259" s="27" t="e">
        <f>IF(M2259=FALSE,NA(),SUM(K2262:K2281)/Weighting!$S$6)</f>
        <v>#N/A</v>
      </c>
      <c r="R2259" s="27" t="e">
        <f>IF(M2259=FALSE,NA(),(VLOOKUP(1,G2262:K2281,3,FALSE))/(M2259-1))</f>
        <v>#N/A</v>
      </c>
      <c r="S2259" s="22" t="e">
        <f>IF(M2259=FALSE,NA(),IF(SUM(J2262:J2281)=2,"yes","no"))</f>
        <v>#N/A</v>
      </c>
      <c r="X2259" s="2" cm="2">
        <f t="array" ref="X2259:X2260">FREQUENCY(IF('Data Transformation'!$B$425:$B$6424='Bin Analysis'!L2259,'Data Transformation'!$G$425:$G$6424),'Data Transformation'!$U$11)</f>
        <v>0</v>
      </c>
      <c r="Y2259" s="2" cm="2">
        <f t="array" ref="Y2259:Y2260">FREQUENCY(IF('Data Transformation'!$B$425:$B$6424='Bin Analysis'!L2259,'Data Transformation'!$G$425:$G$6424),'Data Transformation'!$U$12)</f>
        <v>0</v>
      </c>
    </row>
    <row r="2260" spans="1:25" x14ac:dyDescent="0.25">
      <c r="A2260" s="14" t="s">
        <v>67</v>
      </c>
      <c r="B2260" t="s">
        <v>47</v>
      </c>
      <c r="C2260" t="s">
        <v>5</v>
      </c>
      <c r="D2260" t="s">
        <v>100</v>
      </c>
      <c r="E2260" t="s">
        <v>101</v>
      </c>
      <c r="F2260" t="s">
        <v>102</v>
      </c>
      <c r="G2260" t="s">
        <v>70</v>
      </c>
      <c r="H2260" t="s">
        <v>31</v>
      </c>
      <c r="I2260" t="s">
        <v>32</v>
      </c>
      <c r="J2260" t="s">
        <v>46</v>
      </c>
      <c r="K2260" s="14" t="s">
        <v>45</v>
      </c>
      <c r="M2260" s="14"/>
      <c r="X2260" s="2">
        <v>0</v>
      </c>
      <c r="Y2260" s="2">
        <v>0</v>
      </c>
    </row>
    <row r="2261" spans="1:25" x14ac:dyDescent="0.25">
      <c r="A2261" s="32"/>
      <c r="D2261" t="e">
        <f>IF(C2261=1,'Data Transformation'!$G$3+0.5*'Data Transformation'!$W$25,IF(C2262=1,D2262-'Data Transformation'!$W$25,FALSE))</f>
        <v>#NUM!</v>
      </c>
      <c r="E2261">
        <f t="array" ref="E2261">IF(ISLOGICAL(D2261),"",FREQUENCY(IF('Data Transformation'!$B$425:$B$8425='Bin Analysis'!$B2259,'Data Transformation'!$G$425:$G$8425),D2261))</f>
        <v>2001</v>
      </c>
      <c r="F2261" t="e">
        <f>IF(ISLOGICAL(D2261),"",E2261-E2260)</f>
        <v>#VALUE!</v>
      </c>
      <c r="M2261" s="14"/>
    </row>
    <row r="2262" spans="1:25" x14ac:dyDescent="0.25">
      <c r="A2262" s="32" t="e">
        <f>IF(Weighting!$P$6&gt;0,B2262,"")</f>
        <v>#NUM!</v>
      </c>
      <c r="B2262" t="e">
        <f>Weighting!$C$6</f>
        <v>#DIV/0!</v>
      </c>
      <c r="C2262" t="e">
        <f>Weighting!$F$6</f>
        <v>#NUM!</v>
      </c>
      <c r="D2262" t="e">
        <f>IF(C2262=1,'Data Transformation'!$G$3+0.5*'Data Transformation'!$W$25,IF(C2263=1,D2263-'Data Transformation'!$W$25,FALSE))</f>
        <v>#NUM!</v>
      </c>
      <c r="E2262">
        <f t="array" ref="E2262">IF(ISLOGICAL(D2262),"",FREQUENCY(IF('Data Transformation'!$B$425:$B$8425='Bin Analysis'!$B2259,'Data Transformation'!$G$425:$G$8425),D2262))</f>
        <v>2001</v>
      </c>
      <c r="F2262">
        <f>IF(ISLOGICAL(D2262),"",E2262-E2261)</f>
        <v>0</v>
      </c>
      <c r="G2262">
        <f>Weighting!$H$6</f>
        <v>1</v>
      </c>
      <c r="H2262">
        <f t="array" ref="H2262">FREQUENCY(IF('Data Transformation'!$B$4:$B$8425=B2259,'Data Transformation'!$G$4:$G$8425),'Bin Analysis'!$B2262)</f>
        <v>2073</v>
      </c>
      <c r="I2262">
        <f>H2262-H2261</f>
        <v>2073</v>
      </c>
      <c r="J2262">
        <f>IF(I2262=0,0,1)</f>
        <v>1</v>
      </c>
      <c r="K2262" t="e">
        <f>J2262*Weighting!$W$6</f>
        <v>#NUM!</v>
      </c>
      <c r="M2262" s="14"/>
    </row>
    <row r="2263" spans="1:25" x14ac:dyDescent="0.25">
      <c r="A2263" s="32" t="str">
        <f>IF(Weighting!$P$7&gt;0,B2263,"")</f>
        <v/>
      </c>
      <c r="B2263" t="e">
        <f>Weighting!$C$7</f>
        <v>#DIV/0!</v>
      </c>
      <c r="C2263" t="e">
        <f>Weighting!$F$7</f>
        <v>#NUM!</v>
      </c>
      <c r="D2263" t="e">
        <f>IF(C2263=1,'Data Transformation'!$G$3+0.5*'Data Transformation'!$W$25,IF(C2264=1,D2264-'Data Transformation'!$W$25,FALSE))</f>
        <v>#NUM!</v>
      </c>
      <c r="E2263">
        <f t="array" ref="E2263">IF(ISLOGICAL(D2263),"",FREQUENCY(IF('Data Transformation'!$B$425:$B$8425='Bin Analysis'!$B2259,'Data Transformation'!$G$425:$G$8425),D2263))</f>
        <v>2001</v>
      </c>
      <c r="F2263">
        <f t="shared" ref="F2263:F2281" si="282">IF(ISLOGICAL(D2263),"",E2263-E2262)</f>
        <v>0</v>
      </c>
      <c r="G2263">
        <f>Weighting!$H$7</f>
        <v>0</v>
      </c>
      <c r="H2263">
        <f t="array" ref="H2263">FREQUENCY(IF('Data Transformation'!$B$4:$B$8425=B2259,'Data Transformation'!$G$4:$G$8425),'Bin Analysis'!$B2263)</f>
        <v>2073</v>
      </c>
      <c r="I2263">
        <f t="shared" ref="I2263:I2281" si="283">H2263-H2262</f>
        <v>0</v>
      </c>
      <c r="J2263">
        <f>IF(I2263=0,0,1)</f>
        <v>0</v>
      </c>
      <c r="K2263">
        <f>J2263*Weighting!$W$7</f>
        <v>0</v>
      </c>
      <c r="M2263" s="14"/>
    </row>
    <row r="2264" spans="1:25" x14ac:dyDescent="0.25">
      <c r="A2264" s="32" t="str">
        <f>IF(Weighting!$P$8&gt;0,B2264,"")</f>
        <v/>
      </c>
      <c r="B2264" t="e">
        <f>Weighting!$C$8</f>
        <v>#DIV/0!</v>
      </c>
      <c r="C2264" t="e">
        <f>Weighting!$F$8</f>
        <v>#NUM!</v>
      </c>
      <c r="D2264" t="e">
        <f>IF(C2264=1,'Data Transformation'!$G$3+0.5*'Data Transformation'!$W$25,IF(C2265=1,D2265-'Data Transformation'!$W$25,FALSE))</f>
        <v>#NUM!</v>
      </c>
      <c r="E2264">
        <f t="array" ref="E2264">IF(ISLOGICAL(D2264),"",FREQUENCY(IF('Data Transformation'!$B$425:$B$8425='Bin Analysis'!$B2259,'Data Transformation'!$G$425:$G$8425),D2264))</f>
        <v>2001</v>
      </c>
      <c r="F2264">
        <f t="shared" si="282"/>
        <v>0</v>
      </c>
      <c r="G2264">
        <f>Weighting!$H$8</f>
        <v>0</v>
      </c>
      <c r="H2264">
        <f t="array" ref="H2264">FREQUENCY(IF('Data Transformation'!$B$4:$B$8425=B2259,'Data Transformation'!$G$4:$G$8425),'Bin Analysis'!$B2264)</f>
        <v>2073</v>
      </c>
      <c r="I2264">
        <f t="shared" si="283"/>
        <v>0</v>
      </c>
      <c r="J2264">
        <f t="shared" ref="J2264:J2281" si="284">IF(I2264=0,0,1)</f>
        <v>0</v>
      </c>
      <c r="K2264">
        <f>J2264*Weighting!$W$8</f>
        <v>0</v>
      </c>
      <c r="M2264" s="14"/>
    </row>
    <row r="2265" spans="1:25" x14ac:dyDescent="0.25">
      <c r="A2265" s="32" t="str">
        <f>IF(Weighting!$P$9&gt;0,B2265,"")</f>
        <v/>
      </c>
      <c r="B2265" s="50" t="e">
        <f>Weighting!$C$9</f>
        <v>#DIV/0!</v>
      </c>
      <c r="C2265" t="e">
        <f>Weighting!$F$9</f>
        <v>#NUM!</v>
      </c>
      <c r="D2265" t="e">
        <f>IF(C2265=1,'Data Transformation'!$G$3+0.5*'Data Transformation'!$W$25,IF(C2266=1,D2266-'Data Transformation'!$W$25,FALSE))</f>
        <v>#NUM!</v>
      </c>
      <c r="E2265">
        <f t="array" ref="E2265">IF(ISLOGICAL(D2265),"",FREQUENCY(IF('Data Transformation'!$B$425:$B$8425='Bin Analysis'!$B2259,'Data Transformation'!$G$425:$G$8425),D2265))</f>
        <v>2001</v>
      </c>
      <c r="F2265">
        <f t="shared" si="282"/>
        <v>0</v>
      </c>
      <c r="G2265">
        <f>Weighting!$H$9</f>
        <v>0</v>
      </c>
      <c r="H2265">
        <f t="array" ref="H2265">FREQUENCY(IF('Data Transformation'!$B$4:$B$8425=B2259,'Data Transformation'!$G$4:$G$8425),'Bin Analysis'!$B2265)</f>
        <v>2073</v>
      </c>
      <c r="I2265">
        <f t="shared" si="283"/>
        <v>0</v>
      </c>
      <c r="J2265">
        <f t="shared" si="284"/>
        <v>0</v>
      </c>
      <c r="K2265">
        <f>J2265*Weighting!$W$9</f>
        <v>0</v>
      </c>
      <c r="M2265" s="14"/>
    </row>
    <row r="2266" spans="1:25" x14ac:dyDescent="0.25">
      <c r="A2266" s="32" t="str">
        <f>IF(Weighting!$P$10&gt;0,B2266,"")</f>
        <v/>
      </c>
      <c r="B2266" t="e">
        <f>Weighting!$C$10</f>
        <v>#DIV/0!</v>
      </c>
      <c r="C2266" t="e">
        <f>Weighting!$F$10</f>
        <v>#NUM!</v>
      </c>
      <c r="D2266" t="e">
        <f>IF(C2266=1,'Data Transformation'!$G$3+0.5*'Data Transformation'!$W$25,IF(C2267=1,D2267-'Data Transformation'!$W$25,FALSE))</f>
        <v>#NUM!</v>
      </c>
      <c r="E2266">
        <f t="array" ref="E2266">IF(ISLOGICAL(D2266),"",FREQUENCY(IF('Data Transformation'!$B$425:$B$8425='Bin Analysis'!$B2259,'Data Transformation'!$G$425:$G$8425),D2266))</f>
        <v>2001</v>
      </c>
      <c r="F2266">
        <f t="shared" si="282"/>
        <v>0</v>
      </c>
      <c r="G2266">
        <f>Weighting!$H$10</f>
        <v>0</v>
      </c>
      <c r="H2266">
        <f t="array" ref="H2266">FREQUENCY(IF('Data Transformation'!$B$4:$B$8425=B2259,'Data Transformation'!$G$4:$G$8425),'Bin Analysis'!$B2266)</f>
        <v>2073</v>
      </c>
      <c r="I2266">
        <f t="shared" si="283"/>
        <v>0</v>
      </c>
      <c r="J2266">
        <f t="shared" si="284"/>
        <v>0</v>
      </c>
      <c r="K2266">
        <f>J2266*Weighting!$W$10</f>
        <v>0</v>
      </c>
      <c r="M2266" s="14"/>
    </row>
    <row r="2267" spans="1:25" x14ac:dyDescent="0.25">
      <c r="A2267" s="32" t="str">
        <f>IF(Weighting!$P$11&gt;0,B2267,"")</f>
        <v/>
      </c>
      <c r="B2267" t="e">
        <f>Weighting!$C$11</f>
        <v>#DIV/0!</v>
      </c>
      <c r="C2267" t="e">
        <f>Weighting!$F$11</f>
        <v>#NUM!</v>
      </c>
      <c r="D2267" t="e">
        <f>IF(C2267=1,'Data Transformation'!$G$3+0.5*'Data Transformation'!$W$25,IF(C2268=1,D2268-'Data Transformation'!$W$25,FALSE))</f>
        <v>#NUM!</v>
      </c>
      <c r="E2267">
        <f t="array" ref="E2267">IF(ISLOGICAL(D2267),"",FREQUENCY(IF('Data Transformation'!$B$425:$B$8425='Bin Analysis'!$B2259,'Data Transformation'!$G$425:$G$8425),D2267))</f>
        <v>2001</v>
      </c>
      <c r="F2267">
        <f t="shared" si="282"/>
        <v>0</v>
      </c>
      <c r="G2267">
        <f>Weighting!$H$11</f>
        <v>0</v>
      </c>
      <c r="H2267">
        <f t="array" ref="H2267">FREQUENCY(IF('Data Transformation'!$B$4:$B$8425=B2259,'Data Transformation'!$G$4:$G$8425),'Bin Analysis'!$B2267)</f>
        <v>2073</v>
      </c>
      <c r="I2267">
        <f t="shared" si="283"/>
        <v>0</v>
      </c>
      <c r="J2267">
        <f t="shared" si="284"/>
        <v>0</v>
      </c>
      <c r="K2267">
        <f>J2267*Weighting!$W$11</f>
        <v>0</v>
      </c>
      <c r="M2267" s="14"/>
    </row>
    <row r="2268" spans="1:25" x14ac:dyDescent="0.25">
      <c r="A2268" s="32" t="str">
        <f>IF(Weighting!$P$12&gt;0,B2268,"")</f>
        <v/>
      </c>
      <c r="B2268" t="e">
        <f>Weighting!$C$12</f>
        <v>#DIV/0!</v>
      </c>
      <c r="C2268" t="e">
        <f>Weighting!$F$12</f>
        <v>#NUM!</v>
      </c>
      <c r="D2268" t="e">
        <f>IF(C2268=1,'Data Transformation'!$G$3+0.5*'Data Transformation'!$W$25,IF(C2269=1,D2269-'Data Transformation'!$W$25,FALSE))</f>
        <v>#NUM!</v>
      </c>
      <c r="E2268">
        <f t="array" ref="E2268">IF(ISLOGICAL(D2268),"",FREQUENCY(IF('Data Transformation'!$B$425:$B$8425='Bin Analysis'!$B2259,'Data Transformation'!$G$425:$G$8425),D2268))</f>
        <v>2001</v>
      </c>
      <c r="F2268">
        <f t="shared" si="282"/>
        <v>0</v>
      </c>
      <c r="G2268">
        <f>Weighting!$H$12</f>
        <v>0</v>
      </c>
      <c r="H2268">
        <f t="array" ref="H2268">FREQUENCY(IF('Data Transformation'!$B$4:$B$8425=B2259,'Data Transformation'!$G$4:$G$8425),'Bin Analysis'!$B2268)</f>
        <v>2073</v>
      </c>
      <c r="I2268">
        <f t="shared" si="283"/>
        <v>0</v>
      </c>
      <c r="J2268">
        <f t="shared" si="284"/>
        <v>0</v>
      </c>
      <c r="K2268">
        <f>J2268*Weighting!$W$12</f>
        <v>0</v>
      </c>
      <c r="M2268" s="14"/>
    </row>
    <row r="2269" spans="1:25" x14ac:dyDescent="0.25">
      <c r="A2269" s="32" t="str">
        <f>IF(Weighting!$P$13&gt;0,B2269,"")</f>
        <v/>
      </c>
      <c r="B2269" t="e">
        <f>Weighting!$C$13</f>
        <v>#DIV/0!</v>
      </c>
      <c r="C2269" t="e">
        <f>Weighting!$F$13</f>
        <v>#NUM!</v>
      </c>
      <c r="D2269" t="e">
        <f>IF(C2269=1,'Data Transformation'!$G$3+0.5*'Data Transformation'!$W$25,IF(C2270=1,D2270-'Data Transformation'!$W$25,FALSE))</f>
        <v>#NUM!</v>
      </c>
      <c r="E2269">
        <f t="array" ref="E2269">IF(ISLOGICAL(D2269),"",FREQUENCY(IF('Data Transformation'!$B$425:$B$8425='Bin Analysis'!$B2259,'Data Transformation'!$G$425:$G$8425),D2269))</f>
        <v>2001</v>
      </c>
      <c r="F2269">
        <f t="shared" si="282"/>
        <v>0</v>
      </c>
      <c r="G2269">
        <f>Weighting!$H$13</f>
        <v>0</v>
      </c>
      <c r="H2269">
        <f t="array" ref="H2269">FREQUENCY(IF('Data Transformation'!$B$4:$B$8425=B2259,'Data Transformation'!$G$4:$G$8425),'Bin Analysis'!$B2269)</f>
        <v>2073</v>
      </c>
      <c r="I2269">
        <f t="shared" si="283"/>
        <v>0</v>
      </c>
      <c r="J2269">
        <f t="shared" si="284"/>
        <v>0</v>
      </c>
      <c r="K2269">
        <f>J2269*Weighting!$W$13</f>
        <v>0</v>
      </c>
      <c r="M2269" s="14"/>
    </row>
    <row r="2270" spans="1:25" x14ac:dyDescent="0.25">
      <c r="A2270" s="32" t="str">
        <f>IF(Weighting!$P$14&gt;0,B2270,"")</f>
        <v/>
      </c>
      <c r="B2270" t="e">
        <f>Weighting!$C$14</f>
        <v>#DIV/0!</v>
      </c>
      <c r="C2270" t="e">
        <f>Weighting!$F$14</f>
        <v>#NUM!</v>
      </c>
      <c r="D2270" t="e">
        <f>IF(C2270=1,'Data Transformation'!$G$3+0.5*'Data Transformation'!$W$25,IF(C2271=1,D2271-'Data Transformation'!$W$25,FALSE))</f>
        <v>#NUM!</v>
      </c>
      <c r="E2270">
        <f t="array" ref="E2270">IF(ISLOGICAL(D2270),"",FREQUENCY(IF('Data Transformation'!$B$425:$B$8425='Bin Analysis'!$B2259,'Data Transformation'!$G$425:$G$8425),D2270))</f>
        <v>2001</v>
      </c>
      <c r="F2270">
        <f t="shared" si="282"/>
        <v>0</v>
      </c>
      <c r="G2270">
        <f>Weighting!$H$14</f>
        <v>0</v>
      </c>
      <c r="H2270">
        <f t="array" ref="H2270">FREQUENCY(IF('Data Transformation'!$B$4:$B$8425=B2259,'Data Transformation'!$G$4:$G$8425),'Bin Analysis'!$B2270)</f>
        <v>2073</v>
      </c>
      <c r="I2270">
        <f t="shared" si="283"/>
        <v>0</v>
      </c>
      <c r="J2270">
        <f t="shared" si="284"/>
        <v>0</v>
      </c>
      <c r="K2270">
        <f>J2270*Weighting!$W$14</f>
        <v>0</v>
      </c>
      <c r="M2270" s="14"/>
    </row>
    <row r="2271" spans="1:25" x14ac:dyDescent="0.25">
      <c r="A2271" s="32" t="str">
        <f>IF(Weighting!$P$15&gt;0,B2271,"")</f>
        <v/>
      </c>
      <c r="B2271" t="e">
        <f>Weighting!$C$15</f>
        <v>#DIV/0!</v>
      </c>
      <c r="C2271" t="e">
        <f>Weighting!$F$15</f>
        <v>#NUM!</v>
      </c>
      <c r="D2271" t="e">
        <f>IF(C2271=1,'Data Transformation'!$G$3+0.5*'Data Transformation'!$W$25,IF(C2272=1,D2272-'Data Transformation'!$W$25,FALSE))</f>
        <v>#NUM!</v>
      </c>
      <c r="E2271">
        <f t="array" ref="E2271">IF(ISLOGICAL(D2271),"",FREQUENCY(IF('Data Transformation'!$B$425:$B$8425='Bin Analysis'!$B2259,'Data Transformation'!$G$425:$G$8425),D2271))</f>
        <v>2001</v>
      </c>
      <c r="F2271">
        <f t="shared" si="282"/>
        <v>0</v>
      </c>
      <c r="G2271">
        <f>Weighting!$H$15</f>
        <v>0</v>
      </c>
      <c r="H2271">
        <f t="array" ref="H2271">FREQUENCY(IF('Data Transformation'!$B$4:$B$8425=B2259,'Data Transformation'!$G$4:$G$8425),'Bin Analysis'!$B2271)</f>
        <v>2073</v>
      </c>
      <c r="I2271">
        <f t="shared" si="283"/>
        <v>0</v>
      </c>
      <c r="J2271">
        <f t="shared" si="284"/>
        <v>0</v>
      </c>
      <c r="K2271">
        <f>J2271*Weighting!$W$15</f>
        <v>0</v>
      </c>
      <c r="M2271" s="14"/>
    </row>
    <row r="2272" spans="1:25" x14ac:dyDescent="0.25">
      <c r="A2272" s="32" t="str">
        <f>IF(Weighting!$P$16&gt;0,B2272,"")</f>
        <v/>
      </c>
      <c r="B2272" t="e">
        <f>Weighting!$C$16</f>
        <v>#DIV/0!</v>
      </c>
      <c r="C2272" t="e">
        <f>Weighting!$F$16</f>
        <v>#NUM!</v>
      </c>
      <c r="D2272" t="e">
        <f>IF(C2272=1,'Data Transformation'!$G$3+0.5*'Data Transformation'!$W$25,IF(C2273=1,D2273-'Data Transformation'!$W$25,FALSE))</f>
        <v>#NUM!</v>
      </c>
      <c r="E2272">
        <f t="array" ref="E2272">IF(ISLOGICAL(D2272),"",FREQUENCY(IF('Data Transformation'!$B$425:$B$8425='Bin Analysis'!$B2259,'Data Transformation'!$G$425:$G$8425),D2272))</f>
        <v>2001</v>
      </c>
      <c r="F2272">
        <f t="shared" si="282"/>
        <v>0</v>
      </c>
      <c r="G2272">
        <f>Weighting!$H$16</f>
        <v>0</v>
      </c>
      <c r="H2272">
        <f t="array" ref="H2272">FREQUENCY(IF('Data Transformation'!$B$4:$B$8425=B2259,'Data Transformation'!$G$4:$G$8425),'Bin Analysis'!$B2272)</f>
        <v>2073</v>
      </c>
      <c r="I2272">
        <f t="shared" si="283"/>
        <v>0</v>
      </c>
      <c r="J2272">
        <f t="shared" si="284"/>
        <v>0</v>
      </c>
      <c r="K2272">
        <f>J2272*Weighting!$W$16</f>
        <v>0</v>
      </c>
      <c r="M2272" s="14"/>
    </row>
    <row r="2273" spans="1:25" x14ac:dyDescent="0.25">
      <c r="A2273" s="32" t="str">
        <f>IF(Weighting!$P$17&gt;0,B2273,"")</f>
        <v/>
      </c>
      <c r="B2273" t="e">
        <f>Weighting!$C$17</f>
        <v>#DIV/0!</v>
      </c>
      <c r="C2273" t="e">
        <f>Weighting!$F$17</f>
        <v>#NUM!</v>
      </c>
      <c r="D2273" t="e">
        <f>IF(C2273=1,'Data Transformation'!$G$3+0.5*'Data Transformation'!$W$25,IF(C2274=1,D2274-'Data Transformation'!$W$25,FALSE))</f>
        <v>#NUM!</v>
      </c>
      <c r="E2273">
        <f t="array" ref="E2273">IF(ISLOGICAL(D2273),"",FREQUENCY(IF('Data Transformation'!$B$425:$B$8425='Bin Analysis'!$B2259,'Data Transformation'!$G$425:$G$8425),D2273))</f>
        <v>2001</v>
      </c>
      <c r="F2273">
        <f t="shared" si="282"/>
        <v>0</v>
      </c>
      <c r="G2273">
        <f>Weighting!$H$17</f>
        <v>0</v>
      </c>
      <c r="H2273">
        <f t="array" ref="H2273">FREQUENCY(IF('Data Transformation'!$B$4:$B$8425=B2259,'Data Transformation'!$G$4:$G$8425),'Bin Analysis'!$B2273)</f>
        <v>2073</v>
      </c>
      <c r="I2273">
        <f t="shared" si="283"/>
        <v>0</v>
      </c>
      <c r="J2273">
        <f t="shared" si="284"/>
        <v>0</v>
      </c>
      <c r="K2273">
        <f>J2273*Weighting!$W$17</f>
        <v>0</v>
      </c>
      <c r="M2273" s="14"/>
    </row>
    <row r="2274" spans="1:25" x14ac:dyDescent="0.25">
      <c r="A2274" s="32" t="str">
        <f>IF(Weighting!$P$18&gt;0,B2274,"")</f>
        <v/>
      </c>
      <c r="B2274" t="e">
        <f>Weighting!$C$18</f>
        <v>#DIV/0!</v>
      </c>
      <c r="C2274" t="e">
        <f>Weighting!$F$18</f>
        <v>#NUM!</v>
      </c>
      <c r="D2274" t="e">
        <f>IF(C2274=1,'Data Transformation'!$G$3+0.5*'Data Transformation'!$W$25,IF(C2275=1,D2275-'Data Transformation'!$W$25,FALSE))</f>
        <v>#NUM!</v>
      </c>
      <c r="E2274">
        <f t="array" ref="E2274">IF(ISLOGICAL(D2274),"",FREQUENCY(IF('Data Transformation'!$B$425:$B$8425='Bin Analysis'!$B2259,'Data Transformation'!$G$425:$G$8425),D2274))</f>
        <v>2001</v>
      </c>
      <c r="F2274">
        <f t="shared" si="282"/>
        <v>0</v>
      </c>
      <c r="G2274">
        <f>Weighting!$H$18</f>
        <v>0</v>
      </c>
      <c r="H2274">
        <f t="array" ref="H2274">FREQUENCY(IF('Data Transformation'!$B$4:$B$8425=B2259,'Data Transformation'!$G$4:$G$8425),'Bin Analysis'!$B2274)</f>
        <v>2073</v>
      </c>
      <c r="I2274">
        <f t="shared" si="283"/>
        <v>0</v>
      </c>
      <c r="J2274">
        <f t="shared" si="284"/>
        <v>0</v>
      </c>
      <c r="K2274">
        <f>J2274*Weighting!$W$18</f>
        <v>0</v>
      </c>
      <c r="M2274" s="14"/>
    </row>
    <row r="2275" spans="1:25" x14ac:dyDescent="0.25">
      <c r="A2275" s="32" t="str">
        <f>IF(Weighting!$P$19&gt;0,B2275,"")</f>
        <v/>
      </c>
      <c r="B2275" t="e">
        <f>Weighting!$C$19</f>
        <v>#DIV/0!</v>
      </c>
      <c r="C2275" t="e">
        <f>Weighting!$F$19</f>
        <v>#NUM!</v>
      </c>
      <c r="D2275" t="e">
        <f>IF(C2275=1,'Data Transformation'!$G$3+0.5*'Data Transformation'!$W$25,IF(C2276=1,D2276-'Data Transformation'!$W$25,FALSE))</f>
        <v>#NUM!</v>
      </c>
      <c r="E2275">
        <f t="array" ref="E2275">IF(ISLOGICAL(D2275),"",FREQUENCY(IF('Data Transformation'!$B$425:$B$8425='Bin Analysis'!$B2259,'Data Transformation'!$G$425:$G$8425),D2275))</f>
        <v>2001</v>
      </c>
      <c r="F2275">
        <f t="shared" si="282"/>
        <v>0</v>
      </c>
      <c r="G2275">
        <f>Weighting!$H$19</f>
        <v>0</v>
      </c>
      <c r="H2275">
        <f t="array" ref="H2275">FREQUENCY(IF('Data Transformation'!$B$4:$B$8425=B2259,'Data Transformation'!$G$4:$G$8425),'Bin Analysis'!$B2275)</f>
        <v>2073</v>
      </c>
      <c r="I2275">
        <f t="shared" si="283"/>
        <v>0</v>
      </c>
      <c r="J2275">
        <f t="shared" si="284"/>
        <v>0</v>
      </c>
      <c r="K2275">
        <f>J2275*Weighting!$W$19</f>
        <v>0</v>
      </c>
      <c r="M2275" s="14"/>
    </row>
    <row r="2276" spans="1:25" x14ac:dyDescent="0.25">
      <c r="A2276" s="32" t="str">
        <f>IF(Weighting!$P$20&gt;0,B2276,"")</f>
        <v/>
      </c>
      <c r="B2276" t="e">
        <f>Weighting!$C$20</f>
        <v>#DIV/0!</v>
      </c>
      <c r="C2276" t="e">
        <f>Weighting!$F$20</f>
        <v>#NUM!</v>
      </c>
      <c r="D2276" t="e">
        <f>IF(C2276=1,'Data Transformation'!$G$3+0.5*'Data Transformation'!$W$25,IF(C2277=1,D2277-'Data Transformation'!$W$25,FALSE))</f>
        <v>#NUM!</v>
      </c>
      <c r="E2276">
        <f t="array" ref="E2276">IF(ISLOGICAL(D2276),"",FREQUENCY(IF('Data Transformation'!$B$425:$B$8425='Bin Analysis'!$B2259,'Data Transformation'!$G$425:$G$8425),D2276))</f>
        <v>2001</v>
      </c>
      <c r="F2276">
        <f t="shared" si="282"/>
        <v>0</v>
      </c>
      <c r="G2276">
        <f>Weighting!$H$20</f>
        <v>0</v>
      </c>
      <c r="H2276">
        <f t="array" ref="H2276">FREQUENCY(IF('Data Transformation'!$B$4:$B$8425=B2259,'Data Transformation'!$G$4:$G$8425),'Bin Analysis'!$B2276)</f>
        <v>2073</v>
      </c>
      <c r="I2276">
        <f t="shared" si="283"/>
        <v>0</v>
      </c>
      <c r="J2276">
        <f t="shared" si="284"/>
        <v>0</v>
      </c>
      <c r="K2276">
        <f>J2276*Weighting!$W$20</f>
        <v>0</v>
      </c>
      <c r="M2276" s="14"/>
    </row>
    <row r="2277" spans="1:25" x14ac:dyDescent="0.25">
      <c r="A2277" s="32" t="str">
        <f>IF(Weighting!$P$21&gt;0,B2277,"")</f>
        <v/>
      </c>
      <c r="B2277" t="e">
        <f>Weighting!$C$21</f>
        <v>#DIV/0!</v>
      </c>
      <c r="C2277" t="e">
        <f>Weighting!$F$21</f>
        <v>#NUM!</v>
      </c>
      <c r="D2277" t="e">
        <f>IF(C2277=1,'Data Transformation'!$G$3+0.5*'Data Transformation'!$W$25,IF(C2278=1,D2278-'Data Transformation'!$W$25,FALSE))</f>
        <v>#NUM!</v>
      </c>
      <c r="E2277">
        <f t="array" ref="E2277">IF(ISLOGICAL(D2277),"",FREQUENCY(IF('Data Transformation'!$B$425:$B$8425='Bin Analysis'!$B2259,'Data Transformation'!$G$425:$G$8425),D2277))</f>
        <v>2001</v>
      </c>
      <c r="F2277">
        <f t="shared" si="282"/>
        <v>0</v>
      </c>
      <c r="G2277">
        <f>Weighting!$H$21</f>
        <v>0</v>
      </c>
      <c r="H2277">
        <f t="array" ref="H2277">FREQUENCY(IF('Data Transformation'!$B$4:$B$8425=B2259,'Data Transformation'!$G$4:$G$8425),'Bin Analysis'!$B2277)</f>
        <v>2073</v>
      </c>
      <c r="I2277">
        <f t="shared" si="283"/>
        <v>0</v>
      </c>
      <c r="J2277">
        <f t="shared" si="284"/>
        <v>0</v>
      </c>
      <c r="K2277">
        <f>J2277*Weighting!$W$21</f>
        <v>0</v>
      </c>
      <c r="M2277" s="14"/>
    </row>
    <row r="2278" spans="1:25" x14ac:dyDescent="0.25">
      <c r="A2278" s="32" t="str">
        <f>IF(Weighting!$P$22&gt;0,B2278,"")</f>
        <v/>
      </c>
      <c r="B2278" t="e">
        <f>Weighting!$C$22</f>
        <v>#DIV/0!</v>
      </c>
      <c r="C2278" t="e">
        <f>Weighting!$F$22</f>
        <v>#NUM!</v>
      </c>
      <c r="D2278" t="e">
        <f>IF(C2278=1,'Data Transformation'!$G$3+0.5*'Data Transformation'!$W$25,IF(C2279=1,D2279-'Data Transformation'!$W$25,FALSE))</f>
        <v>#NUM!</v>
      </c>
      <c r="E2278">
        <f t="array" ref="E2278">IF(ISLOGICAL(D2278),"",FREQUENCY(IF('Data Transformation'!$B$425:$B$8425='Bin Analysis'!$B2259,'Data Transformation'!$G$425:$G$8425),D2278))</f>
        <v>2001</v>
      </c>
      <c r="F2278">
        <f t="shared" si="282"/>
        <v>0</v>
      </c>
      <c r="G2278">
        <f>Weighting!$H$22</f>
        <v>0</v>
      </c>
      <c r="H2278">
        <f t="array" ref="H2278">FREQUENCY(IF('Data Transformation'!$B$4:$B$8425=B2259,'Data Transformation'!$G$4:$G$8425),'Bin Analysis'!$B2278)</f>
        <v>2073</v>
      </c>
      <c r="I2278">
        <f t="shared" si="283"/>
        <v>0</v>
      </c>
      <c r="J2278">
        <f t="shared" si="284"/>
        <v>0</v>
      </c>
      <c r="K2278">
        <f>J2278*Weighting!$W$22</f>
        <v>0</v>
      </c>
      <c r="M2278" s="14"/>
    </row>
    <row r="2279" spans="1:25" x14ac:dyDescent="0.25">
      <c r="A2279" s="32" t="str">
        <f>IF(Weighting!$P$23&gt;0,B2279,"")</f>
        <v/>
      </c>
      <c r="B2279" t="e">
        <f>Weighting!$C$23</f>
        <v>#DIV/0!</v>
      </c>
      <c r="C2279" t="e">
        <f>Weighting!$F$23</f>
        <v>#NUM!</v>
      </c>
      <c r="D2279" t="e">
        <f>IF(C2279=1,'Data Transformation'!$G$3+0.5*'Data Transformation'!$W$25,IF(C2280=1,D2280-'Data Transformation'!$W$25,FALSE))</f>
        <v>#NUM!</v>
      </c>
      <c r="E2279">
        <f t="array" ref="E2279">IF(ISLOGICAL(D2279),"",FREQUENCY(IF('Data Transformation'!$B$425:$B$8425='Bin Analysis'!$B2259,'Data Transformation'!$G$425:$G$8425),D2279))</f>
        <v>2001</v>
      </c>
      <c r="F2279">
        <f t="shared" si="282"/>
        <v>0</v>
      </c>
      <c r="G2279">
        <f>Weighting!$H$23</f>
        <v>0</v>
      </c>
      <c r="H2279">
        <f t="array" ref="H2279">FREQUENCY(IF('Data Transformation'!$B$4:$B$8425=B2259,'Data Transformation'!$G$4:$G$8425),'Bin Analysis'!$B2279)</f>
        <v>2073</v>
      </c>
      <c r="I2279">
        <f t="shared" si="283"/>
        <v>0</v>
      </c>
      <c r="J2279">
        <f t="shared" si="284"/>
        <v>0</v>
      </c>
      <c r="K2279">
        <f>J2279*Weighting!$W$23</f>
        <v>0</v>
      </c>
      <c r="M2279" s="14"/>
    </row>
    <row r="2280" spans="1:25" x14ac:dyDescent="0.25">
      <c r="A2280" s="32" t="str">
        <f>IF(Weighting!$P$24&gt;0,B2280,"")</f>
        <v/>
      </c>
      <c r="B2280" t="e">
        <f>Weighting!$C$24</f>
        <v>#DIV/0!</v>
      </c>
      <c r="C2280" t="e">
        <f>Weighting!$F$24</f>
        <v>#NUM!</v>
      </c>
      <c r="D2280" t="e">
        <f>IF(C2280=1,'Data Transformation'!$G$3+0.5*'Data Transformation'!$W$25,IF(C2281=1,D2281-'Data Transformation'!$W$25,FALSE))</f>
        <v>#NUM!</v>
      </c>
      <c r="E2280">
        <f t="array" ref="E2280">IF(ISLOGICAL(D2280),"",FREQUENCY(IF('Data Transformation'!$B$425:$B$8425='Bin Analysis'!$B2259,'Data Transformation'!$G$425:$G$8425),D2280))</f>
        <v>2001</v>
      </c>
      <c r="F2280">
        <f t="shared" si="282"/>
        <v>0</v>
      </c>
      <c r="G2280">
        <f>Weighting!$H$24</f>
        <v>0</v>
      </c>
      <c r="H2280">
        <f t="array" ref="H2280">FREQUENCY(IF('Data Transformation'!$B$4:$B$8425=B2259,'Data Transformation'!$G$4:$G$8425),'Bin Analysis'!$B2280)</f>
        <v>2073</v>
      </c>
      <c r="I2280">
        <f t="shared" si="283"/>
        <v>0</v>
      </c>
      <c r="J2280">
        <f t="shared" si="284"/>
        <v>0</v>
      </c>
      <c r="K2280">
        <f>J2280*Weighting!$W$24</f>
        <v>0</v>
      </c>
      <c r="M2280" s="14"/>
    </row>
    <row r="2281" spans="1:25" x14ac:dyDescent="0.25">
      <c r="A2281" s="32" t="str">
        <f>IF(Weighting!$P$25&gt;0,B2281,"")</f>
        <v/>
      </c>
      <c r="B2281" t="e">
        <f>Weighting!$C$25</f>
        <v>#DIV/0!</v>
      </c>
      <c r="C2281" t="e">
        <f>Weighting!$F$25</f>
        <v>#NUM!</v>
      </c>
      <c r="D2281" t="e">
        <f>IF(C2281=1,'Data Transformation'!$G$3+0.5*'Data Transformation'!$W$25,IF(C2282=1,D2282-'Data Transformation'!$W$25,FALSE))</f>
        <v>#NUM!</v>
      </c>
      <c r="E2281">
        <f t="array" ref="E2281">IF(ISLOGICAL(D2281),"",FREQUENCY(IF('Data Transformation'!$B$425:$B$8425='Bin Analysis'!$B2259,'Data Transformation'!$G$425:$G$8425),D2281))</f>
        <v>2001</v>
      </c>
      <c r="F2281">
        <f t="shared" si="282"/>
        <v>0</v>
      </c>
      <c r="G2281">
        <f>Weighting!$H$25</f>
        <v>0</v>
      </c>
      <c r="H2281">
        <f t="array" ref="H2281">FREQUENCY(IF('Data Transformation'!$B$4:$B$8425=B2259,'Data Transformation'!$G$4:$G$8425),'Bin Analysis'!$B2281)</f>
        <v>2073</v>
      </c>
      <c r="I2281">
        <f t="shared" si="283"/>
        <v>0</v>
      </c>
      <c r="J2281">
        <f t="shared" si="284"/>
        <v>0</v>
      </c>
      <c r="K2281">
        <f>J2281*Weighting!$W$25</f>
        <v>0</v>
      </c>
      <c r="M2281" s="14"/>
    </row>
    <row r="2282" spans="1:25" x14ac:dyDescent="0.25">
      <c r="N2282" s="57"/>
      <c r="O2282"/>
      <c r="P2282"/>
      <c r="Q2282"/>
      <c r="R2282"/>
    </row>
    <row r="2283" spans="1:25" ht="23.25" x14ac:dyDescent="0.35">
      <c r="A2283" s="21" t="s">
        <v>0</v>
      </c>
      <c r="B2283" s="21" t="str">
        <f>IFERROR(VLOOKUP(C2283,'Data Transformation'!$L$6:$M$426,2,FALSE),"")</f>
        <v/>
      </c>
      <c r="C2283" s="21">
        <f>C2259+1</f>
        <v>95</v>
      </c>
      <c r="D2283" s="21"/>
      <c r="E2283" s="21"/>
      <c r="F2283" s="21"/>
      <c r="G2283" s="21"/>
      <c r="H2283" s="22"/>
      <c r="I2283" s="22"/>
      <c r="J2283" s="22"/>
      <c r="K2283" s="21"/>
      <c r="L2283" s="21" t="str">
        <f>B2283</f>
        <v/>
      </c>
      <c r="M2283" s="23" t="e">
        <f>INDEX('Data Transformation'!$O$4:$O$424,MATCH($B2283,'Data Transformation'!$M$4:$M$424,0),MATCH($M$2,'Data Transformation'!$O$3,0))</f>
        <v>#N/A</v>
      </c>
      <c r="N2283" s="27" t="e">
        <f>IF('Input and Summary Results'!$J$16="minimum",'Bin Analysis'!X2284/(M2283-1),'Bin Analysis'!Y2283/('Bin Analysis'!M2283-1))</f>
        <v>#N/A</v>
      </c>
      <c r="O2283" s="27" t="e">
        <f>IF(M2283=FALSE,NA(),(VLOOKUP(1,C2286:K2305,4,FALSE))/(M2283-1))</f>
        <v>#N/A</v>
      </c>
      <c r="P2283" s="27" t="e">
        <f>IF(M2283=FALSE,NA(),SUM(J2286:J2305)/Weighting!$S$5)</f>
        <v>#N/A</v>
      </c>
      <c r="Q2283" s="27" t="e">
        <f>IF(M2283=FALSE,NA(),SUM(K2286:K2305)/Weighting!$S$6)</f>
        <v>#N/A</v>
      </c>
      <c r="R2283" s="27" t="e">
        <f>IF(M2283=FALSE,NA(),(VLOOKUP(1,G2286:K2305,3,FALSE))/(M2283-1))</f>
        <v>#N/A</v>
      </c>
      <c r="S2283" s="22" t="e">
        <f>IF(M2283=FALSE,NA(),IF(SUM(J2286:J2305)=2,"yes","no"))</f>
        <v>#N/A</v>
      </c>
      <c r="X2283" s="2" cm="2">
        <f t="array" ref="X2283:X2284">FREQUENCY(IF('Data Transformation'!$B$425:$B$6424='Bin Analysis'!L2283,'Data Transformation'!$G$425:$G$6424),'Data Transformation'!$U$11)</f>
        <v>0</v>
      </c>
      <c r="Y2283" s="2" cm="2">
        <f t="array" ref="Y2283:Y2284">FREQUENCY(IF('Data Transformation'!$B$425:$B$6424='Bin Analysis'!L2283,'Data Transformation'!$G$425:$G$6424),'Data Transformation'!$U$12)</f>
        <v>0</v>
      </c>
    </row>
    <row r="2284" spans="1:25" x14ac:dyDescent="0.25">
      <c r="A2284" s="14" t="s">
        <v>67</v>
      </c>
      <c r="B2284" t="s">
        <v>47</v>
      </c>
      <c r="C2284" t="s">
        <v>5</v>
      </c>
      <c r="D2284" t="s">
        <v>100</v>
      </c>
      <c r="E2284" t="s">
        <v>101</v>
      </c>
      <c r="F2284" t="s">
        <v>102</v>
      </c>
      <c r="G2284" t="s">
        <v>70</v>
      </c>
      <c r="H2284" t="s">
        <v>31</v>
      </c>
      <c r="I2284" t="s">
        <v>32</v>
      </c>
      <c r="J2284" t="s">
        <v>46</v>
      </c>
      <c r="K2284" s="14" t="s">
        <v>45</v>
      </c>
      <c r="M2284" s="14"/>
      <c r="X2284" s="2">
        <v>0</v>
      </c>
      <c r="Y2284" s="2">
        <v>0</v>
      </c>
    </row>
    <row r="2285" spans="1:25" x14ac:dyDescent="0.25">
      <c r="A2285" s="32"/>
      <c r="D2285" t="e">
        <f>IF(C2285=1,'Data Transformation'!$G$3+0.5*'Data Transformation'!$W$25,IF(C2286=1,D2286-'Data Transformation'!$W$25,FALSE))</f>
        <v>#NUM!</v>
      </c>
      <c r="E2285">
        <f t="array" ref="E2285">IF(ISLOGICAL(D2285),"",FREQUENCY(IF('Data Transformation'!$B$425:$B$8425='Bin Analysis'!$B2283,'Data Transformation'!$G$425:$G$8425),D2285))</f>
        <v>2001</v>
      </c>
      <c r="F2285" t="e">
        <f>IF(ISLOGICAL(D2285),"",E2285-E2284)</f>
        <v>#VALUE!</v>
      </c>
      <c r="M2285" s="14"/>
    </row>
    <row r="2286" spans="1:25" x14ac:dyDescent="0.25">
      <c r="A2286" s="32" t="e">
        <f>IF(Weighting!$P$6&gt;0,B2286,"")</f>
        <v>#NUM!</v>
      </c>
      <c r="B2286" t="e">
        <f>Weighting!$C$6</f>
        <v>#DIV/0!</v>
      </c>
      <c r="C2286" t="e">
        <f>Weighting!$F$6</f>
        <v>#NUM!</v>
      </c>
      <c r="D2286" t="e">
        <f>IF(C2286=1,'Data Transformation'!$G$3+0.5*'Data Transformation'!$W$25,IF(C2287=1,D2287-'Data Transformation'!$W$25,FALSE))</f>
        <v>#NUM!</v>
      </c>
      <c r="E2286">
        <f t="array" ref="E2286">IF(ISLOGICAL(D2286),"",FREQUENCY(IF('Data Transformation'!$B$425:$B$8425='Bin Analysis'!$B2283,'Data Transformation'!$G$425:$G$8425),D2286))</f>
        <v>2001</v>
      </c>
      <c r="F2286">
        <f>IF(ISLOGICAL(D2286),"",E2286-E2285)</f>
        <v>0</v>
      </c>
      <c r="G2286">
        <f>Weighting!$H$6</f>
        <v>1</v>
      </c>
      <c r="H2286">
        <f t="array" ref="H2286">FREQUENCY(IF('Data Transformation'!$B$4:$B$8425=B2283,'Data Transformation'!$G$4:$G$8425),'Bin Analysis'!$B2286)</f>
        <v>2073</v>
      </c>
      <c r="I2286">
        <f>H2286-H2285</f>
        <v>2073</v>
      </c>
      <c r="J2286">
        <f>IF(I2286=0,0,1)</f>
        <v>1</v>
      </c>
      <c r="K2286" t="e">
        <f>J2286*Weighting!$W$6</f>
        <v>#NUM!</v>
      </c>
      <c r="M2286" s="14"/>
    </row>
    <row r="2287" spans="1:25" x14ac:dyDescent="0.25">
      <c r="A2287" s="32" t="str">
        <f>IF(Weighting!$P$7&gt;0,B2287,"")</f>
        <v/>
      </c>
      <c r="B2287" t="e">
        <f>Weighting!$C$7</f>
        <v>#DIV/0!</v>
      </c>
      <c r="C2287" t="e">
        <f>Weighting!$F$7</f>
        <v>#NUM!</v>
      </c>
      <c r="D2287" t="e">
        <f>IF(C2287=1,'Data Transformation'!$G$3+0.5*'Data Transformation'!$W$25,IF(C2288=1,D2288-'Data Transformation'!$W$25,FALSE))</f>
        <v>#NUM!</v>
      </c>
      <c r="E2287">
        <f t="array" ref="E2287">IF(ISLOGICAL(D2287),"",FREQUENCY(IF('Data Transformation'!$B$425:$B$8425='Bin Analysis'!$B2283,'Data Transformation'!$G$425:$G$8425),D2287))</f>
        <v>2001</v>
      </c>
      <c r="F2287">
        <f t="shared" ref="F2287:F2305" si="285">IF(ISLOGICAL(D2287),"",E2287-E2286)</f>
        <v>0</v>
      </c>
      <c r="G2287">
        <f>Weighting!$H$7</f>
        <v>0</v>
      </c>
      <c r="H2287">
        <f t="array" ref="H2287">FREQUENCY(IF('Data Transformation'!$B$4:$B$8425=B2283,'Data Transformation'!$G$4:$G$8425),'Bin Analysis'!$B2287)</f>
        <v>2073</v>
      </c>
      <c r="I2287">
        <f t="shared" ref="I2287:I2305" si="286">H2287-H2286</f>
        <v>0</v>
      </c>
      <c r="J2287">
        <f>IF(I2287=0,0,1)</f>
        <v>0</v>
      </c>
      <c r="K2287">
        <f>J2287*Weighting!$W$7</f>
        <v>0</v>
      </c>
      <c r="M2287" s="14"/>
    </row>
    <row r="2288" spans="1:25" x14ac:dyDescent="0.25">
      <c r="A2288" s="32" t="str">
        <f>IF(Weighting!$P$8&gt;0,B2288,"")</f>
        <v/>
      </c>
      <c r="B2288" t="e">
        <f>Weighting!$C$8</f>
        <v>#DIV/0!</v>
      </c>
      <c r="C2288" t="e">
        <f>Weighting!$F$8</f>
        <v>#NUM!</v>
      </c>
      <c r="D2288" t="e">
        <f>IF(C2288=1,'Data Transformation'!$G$3+0.5*'Data Transformation'!$W$25,IF(C2289=1,D2289-'Data Transformation'!$W$25,FALSE))</f>
        <v>#NUM!</v>
      </c>
      <c r="E2288">
        <f t="array" ref="E2288">IF(ISLOGICAL(D2288),"",FREQUENCY(IF('Data Transformation'!$B$425:$B$8425='Bin Analysis'!$B2283,'Data Transformation'!$G$425:$G$8425),D2288))</f>
        <v>2001</v>
      </c>
      <c r="F2288">
        <f t="shared" si="285"/>
        <v>0</v>
      </c>
      <c r="G2288">
        <f>Weighting!$H$8</f>
        <v>0</v>
      </c>
      <c r="H2288">
        <f t="array" ref="H2288">FREQUENCY(IF('Data Transformation'!$B$4:$B$8425=B2283,'Data Transformation'!$G$4:$G$8425),'Bin Analysis'!$B2288)</f>
        <v>2073</v>
      </c>
      <c r="I2288">
        <f t="shared" si="286"/>
        <v>0</v>
      </c>
      <c r="J2288">
        <f t="shared" ref="J2288:J2305" si="287">IF(I2288=0,0,1)</f>
        <v>0</v>
      </c>
      <c r="K2288">
        <f>J2288*Weighting!$W$8</f>
        <v>0</v>
      </c>
      <c r="M2288" s="14"/>
    </row>
    <row r="2289" spans="1:13" x14ac:dyDescent="0.25">
      <c r="A2289" s="32" t="str">
        <f>IF(Weighting!$P$9&gt;0,B2289,"")</f>
        <v/>
      </c>
      <c r="B2289" s="50" t="e">
        <f>Weighting!$C$9</f>
        <v>#DIV/0!</v>
      </c>
      <c r="C2289" t="e">
        <f>Weighting!$F$9</f>
        <v>#NUM!</v>
      </c>
      <c r="D2289" t="e">
        <f>IF(C2289=1,'Data Transformation'!$G$3+0.5*'Data Transformation'!$W$25,IF(C2290=1,D2290-'Data Transformation'!$W$25,FALSE))</f>
        <v>#NUM!</v>
      </c>
      <c r="E2289">
        <f t="array" ref="E2289">IF(ISLOGICAL(D2289),"",FREQUENCY(IF('Data Transformation'!$B$425:$B$8425='Bin Analysis'!$B2283,'Data Transformation'!$G$425:$G$8425),D2289))</f>
        <v>2001</v>
      </c>
      <c r="F2289">
        <f t="shared" si="285"/>
        <v>0</v>
      </c>
      <c r="G2289">
        <f>Weighting!$H$9</f>
        <v>0</v>
      </c>
      <c r="H2289">
        <f t="array" ref="H2289">FREQUENCY(IF('Data Transformation'!$B$4:$B$8425=B2283,'Data Transformation'!$G$4:$G$8425),'Bin Analysis'!$B2289)</f>
        <v>2073</v>
      </c>
      <c r="I2289">
        <f t="shared" si="286"/>
        <v>0</v>
      </c>
      <c r="J2289">
        <f t="shared" si="287"/>
        <v>0</v>
      </c>
      <c r="K2289">
        <f>J2289*Weighting!$W$9</f>
        <v>0</v>
      </c>
      <c r="M2289" s="14"/>
    </row>
    <row r="2290" spans="1:13" x14ac:dyDescent="0.25">
      <c r="A2290" s="32" t="str">
        <f>IF(Weighting!$P$10&gt;0,B2290,"")</f>
        <v/>
      </c>
      <c r="B2290" t="e">
        <f>Weighting!$C$10</f>
        <v>#DIV/0!</v>
      </c>
      <c r="C2290" t="e">
        <f>Weighting!$F$10</f>
        <v>#NUM!</v>
      </c>
      <c r="D2290" t="e">
        <f>IF(C2290=1,'Data Transformation'!$G$3+0.5*'Data Transformation'!$W$25,IF(C2291=1,D2291-'Data Transformation'!$W$25,FALSE))</f>
        <v>#NUM!</v>
      </c>
      <c r="E2290">
        <f t="array" ref="E2290">IF(ISLOGICAL(D2290),"",FREQUENCY(IF('Data Transformation'!$B$425:$B$8425='Bin Analysis'!$B2283,'Data Transformation'!$G$425:$G$8425),D2290))</f>
        <v>2001</v>
      </c>
      <c r="F2290">
        <f t="shared" si="285"/>
        <v>0</v>
      </c>
      <c r="G2290">
        <f>Weighting!$H$10</f>
        <v>0</v>
      </c>
      <c r="H2290">
        <f t="array" ref="H2290">FREQUENCY(IF('Data Transformation'!$B$4:$B$8425=B2283,'Data Transformation'!$G$4:$G$8425),'Bin Analysis'!$B2290)</f>
        <v>2073</v>
      </c>
      <c r="I2290">
        <f t="shared" si="286"/>
        <v>0</v>
      </c>
      <c r="J2290">
        <f t="shared" si="287"/>
        <v>0</v>
      </c>
      <c r="K2290">
        <f>J2290*Weighting!$W$10</f>
        <v>0</v>
      </c>
      <c r="M2290" s="14"/>
    </row>
    <row r="2291" spans="1:13" x14ac:dyDescent="0.25">
      <c r="A2291" s="32" t="str">
        <f>IF(Weighting!$P$11&gt;0,B2291,"")</f>
        <v/>
      </c>
      <c r="B2291" t="e">
        <f>Weighting!$C$11</f>
        <v>#DIV/0!</v>
      </c>
      <c r="C2291" t="e">
        <f>Weighting!$F$11</f>
        <v>#NUM!</v>
      </c>
      <c r="D2291" t="e">
        <f>IF(C2291=1,'Data Transformation'!$G$3+0.5*'Data Transformation'!$W$25,IF(C2292=1,D2292-'Data Transformation'!$W$25,FALSE))</f>
        <v>#NUM!</v>
      </c>
      <c r="E2291">
        <f t="array" ref="E2291">IF(ISLOGICAL(D2291),"",FREQUENCY(IF('Data Transformation'!$B$425:$B$8425='Bin Analysis'!$B2283,'Data Transformation'!$G$425:$G$8425),D2291))</f>
        <v>2001</v>
      </c>
      <c r="F2291">
        <f t="shared" si="285"/>
        <v>0</v>
      </c>
      <c r="G2291">
        <f>Weighting!$H$11</f>
        <v>0</v>
      </c>
      <c r="H2291">
        <f t="array" ref="H2291">FREQUENCY(IF('Data Transformation'!$B$4:$B$8425=B2283,'Data Transformation'!$G$4:$G$8425),'Bin Analysis'!$B2291)</f>
        <v>2073</v>
      </c>
      <c r="I2291">
        <f t="shared" si="286"/>
        <v>0</v>
      </c>
      <c r="J2291">
        <f t="shared" si="287"/>
        <v>0</v>
      </c>
      <c r="K2291">
        <f>J2291*Weighting!$W$11</f>
        <v>0</v>
      </c>
      <c r="M2291" s="14"/>
    </row>
    <row r="2292" spans="1:13" x14ac:dyDescent="0.25">
      <c r="A2292" s="32" t="str">
        <f>IF(Weighting!$P$12&gt;0,B2292,"")</f>
        <v/>
      </c>
      <c r="B2292" t="e">
        <f>Weighting!$C$12</f>
        <v>#DIV/0!</v>
      </c>
      <c r="C2292" t="e">
        <f>Weighting!$F$12</f>
        <v>#NUM!</v>
      </c>
      <c r="D2292" t="e">
        <f>IF(C2292=1,'Data Transformation'!$G$3+0.5*'Data Transformation'!$W$25,IF(C2293=1,D2293-'Data Transformation'!$W$25,FALSE))</f>
        <v>#NUM!</v>
      </c>
      <c r="E2292">
        <f t="array" ref="E2292">IF(ISLOGICAL(D2292),"",FREQUENCY(IF('Data Transformation'!$B$425:$B$8425='Bin Analysis'!$B2283,'Data Transformation'!$G$425:$G$8425),D2292))</f>
        <v>2001</v>
      </c>
      <c r="F2292">
        <f t="shared" si="285"/>
        <v>0</v>
      </c>
      <c r="G2292">
        <f>Weighting!$H$12</f>
        <v>0</v>
      </c>
      <c r="H2292">
        <f t="array" ref="H2292">FREQUENCY(IF('Data Transformation'!$B$4:$B$8425=B2283,'Data Transformation'!$G$4:$G$8425),'Bin Analysis'!$B2292)</f>
        <v>2073</v>
      </c>
      <c r="I2292">
        <f t="shared" si="286"/>
        <v>0</v>
      </c>
      <c r="J2292">
        <f t="shared" si="287"/>
        <v>0</v>
      </c>
      <c r="K2292">
        <f>J2292*Weighting!$W$12</f>
        <v>0</v>
      </c>
      <c r="M2292" s="14"/>
    </row>
    <row r="2293" spans="1:13" x14ac:dyDescent="0.25">
      <c r="A2293" s="32" t="str">
        <f>IF(Weighting!$P$13&gt;0,B2293,"")</f>
        <v/>
      </c>
      <c r="B2293" t="e">
        <f>Weighting!$C$13</f>
        <v>#DIV/0!</v>
      </c>
      <c r="C2293" t="e">
        <f>Weighting!$F$13</f>
        <v>#NUM!</v>
      </c>
      <c r="D2293" t="e">
        <f>IF(C2293=1,'Data Transformation'!$G$3+0.5*'Data Transformation'!$W$25,IF(C2294=1,D2294-'Data Transformation'!$W$25,FALSE))</f>
        <v>#NUM!</v>
      </c>
      <c r="E2293">
        <f t="array" ref="E2293">IF(ISLOGICAL(D2293),"",FREQUENCY(IF('Data Transformation'!$B$425:$B$8425='Bin Analysis'!$B2283,'Data Transformation'!$G$425:$G$8425),D2293))</f>
        <v>2001</v>
      </c>
      <c r="F2293">
        <f t="shared" si="285"/>
        <v>0</v>
      </c>
      <c r="G2293">
        <f>Weighting!$H$13</f>
        <v>0</v>
      </c>
      <c r="H2293">
        <f t="array" ref="H2293">FREQUENCY(IF('Data Transformation'!$B$4:$B$8425=B2283,'Data Transformation'!$G$4:$G$8425),'Bin Analysis'!$B2293)</f>
        <v>2073</v>
      </c>
      <c r="I2293">
        <f t="shared" si="286"/>
        <v>0</v>
      </c>
      <c r="J2293">
        <f t="shared" si="287"/>
        <v>0</v>
      </c>
      <c r="K2293">
        <f>J2293*Weighting!$W$13</f>
        <v>0</v>
      </c>
      <c r="M2293" s="14"/>
    </row>
    <row r="2294" spans="1:13" x14ac:dyDescent="0.25">
      <c r="A2294" s="32" t="str">
        <f>IF(Weighting!$P$14&gt;0,B2294,"")</f>
        <v/>
      </c>
      <c r="B2294" t="e">
        <f>Weighting!$C$14</f>
        <v>#DIV/0!</v>
      </c>
      <c r="C2294" t="e">
        <f>Weighting!$F$14</f>
        <v>#NUM!</v>
      </c>
      <c r="D2294" t="e">
        <f>IF(C2294=1,'Data Transformation'!$G$3+0.5*'Data Transformation'!$W$25,IF(C2295=1,D2295-'Data Transformation'!$W$25,FALSE))</f>
        <v>#NUM!</v>
      </c>
      <c r="E2294">
        <f t="array" ref="E2294">IF(ISLOGICAL(D2294),"",FREQUENCY(IF('Data Transformation'!$B$425:$B$8425='Bin Analysis'!$B2283,'Data Transformation'!$G$425:$G$8425),D2294))</f>
        <v>2001</v>
      </c>
      <c r="F2294">
        <f t="shared" si="285"/>
        <v>0</v>
      </c>
      <c r="G2294">
        <f>Weighting!$H$14</f>
        <v>0</v>
      </c>
      <c r="H2294">
        <f t="array" ref="H2294">FREQUENCY(IF('Data Transformation'!$B$4:$B$8425=B2283,'Data Transformation'!$G$4:$G$8425),'Bin Analysis'!$B2294)</f>
        <v>2073</v>
      </c>
      <c r="I2294">
        <f t="shared" si="286"/>
        <v>0</v>
      </c>
      <c r="J2294">
        <f t="shared" si="287"/>
        <v>0</v>
      </c>
      <c r="K2294">
        <f>J2294*Weighting!$W$14</f>
        <v>0</v>
      </c>
      <c r="M2294" s="14"/>
    </row>
    <row r="2295" spans="1:13" x14ac:dyDescent="0.25">
      <c r="A2295" s="32" t="str">
        <f>IF(Weighting!$P$15&gt;0,B2295,"")</f>
        <v/>
      </c>
      <c r="B2295" t="e">
        <f>Weighting!$C$15</f>
        <v>#DIV/0!</v>
      </c>
      <c r="C2295" t="e">
        <f>Weighting!$F$15</f>
        <v>#NUM!</v>
      </c>
      <c r="D2295" t="e">
        <f>IF(C2295=1,'Data Transformation'!$G$3+0.5*'Data Transformation'!$W$25,IF(C2296=1,D2296-'Data Transformation'!$W$25,FALSE))</f>
        <v>#NUM!</v>
      </c>
      <c r="E2295">
        <f t="array" ref="E2295">IF(ISLOGICAL(D2295),"",FREQUENCY(IF('Data Transformation'!$B$425:$B$8425='Bin Analysis'!$B2283,'Data Transformation'!$G$425:$G$8425),D2295))</f>
        <v>2001</v>
      </c>
      <c r="F2295">
        <f t="shared" si="285"/>
        <v>0</v>
      </c>
      <c r="G2295">
        <f>Weighting!$H$15</f>
        <v>0</v>
      </c>
      <c r="H2295">
        <f t="array" ref="H2295">FREQUENCY(IF('Data Transformation'!$B$4:$B$8425=B2283,'Data Transformation'!$G$4:$G$8425),'Bin Analysis'!$B2295)</f>
        <v>2073</v>
      </c>
      <c r="I2295">
        <f t="shared" si="286"/>
        <v>0</v>
      </c>
      <c r="J2295">
        <f t="shared" si="287"/>
        <v>0</v>
      </c>
      <c r="K2295">
        <f>J2295*Weighting!$W$15</f>
        <v>0</v>
      </c>
      <c r="M2295" s="14"/>
    </row>
    <row r="2296" spans="1:13" x14ac:dyDescent="0.25">
      <c r="A2296" s="32" t="str">
        <f>IF(Weighting!$P$16&gt;0,B2296,"")</f>
        <v/>
      </c>
      <c r="B2296" t="e">
        <f>Weighting!$C$16</f>
        <v>#DIV/0!</v>
      </c>
      <c r="C2296" t="e">
        <f>Weighting!$F$16</f>
        <v>#NUM!</v>
      </c>
      <c r="D2296" t="e">
        <f>IF(C2296=1,'Data Transformation'!$G$3+0.5*'Data Transformation'!$W$25,IF(C2297=1,D2297-'Data Transformation'!$W$25,FALSE))</f>
        <v>#NUM!</v>
      </c>
      <c r="E2296">
        <f t="array" ref="E2296">IF(ISLOGICAL(D2296),"",FREQUENCY(IF('Data Transformation'!$B$425:$B$8425='Bin Analysis'!$B2283,'Data Transformation'!$G$425:$G$8425),D2296))</f>
        <v>2001</v>
      </c>
      <c r="F2296">
        <f t="shared" si="285"/>
        <v>0</v>
      </c>
      <c r="G2296">
        <f>Weighting!$H$16</f>
        <v>0</v>
      </c>
      <c r="H2296">
        <f t="array" ref="H2296">FREQUENCY(IF('Data Transformation'!$B$4:$B$8425=B2283,'Data Transformation'!$G$4:$G$8425),'Bin Analysis'!$B2296)</f>
        <v>2073</v>
      </c>
      <c r="I2296">
        <f t="shared" si="286"/>
        <v>0</v>
      </c>
      <c r="J2296">
        <f t="shared" si="287"/>
        <v>0</v>
      </c>
      <c r="K2296">
        <f>J2296*Weighting!$W$16</f>
        <v>0</v>
      </c>
      <c r="M2296" s="14"/>
    </row>
    <row r="2297" spans="1:13" x14ac:dyDescent="0.25">
      <c r="A2297" s="32" t="str">
        <f>IF(Weighting!$P$17&gt;0,B2297,"")</f>
        <v/>
      </c>
      <c r="B2297" t="e">
        <f>Weighting!$C$17</f>
        <v>#DIV/0!</v>
      </c>
      <c r="C2297" t="e">
        <f>Weighting!$F$17</f>
        <v>#NUM!</v>
      </c>
      <c r="D2297" t="e">
        <f>IF(C2297=1,'Data Transformation'!$G$3+0.5*'Data Transformation'!$W$25,IF(C2298=1,D2298-'Data Transformation'!$W$25,FALSE))</f>
        <v>#NUM!</v>
      </c>
      <c r="E2297">
        <f t="array" ref="E2297">IF(ISLOGICAL(D2297),"",FREQUENCY(IF('Data Transformation'!$B$425:$B$8425='Bin Analysis'!$B2283,'Data Transformation'!$G$425:$G$8425),D2297))</f>
        <v>2001</v>
      </c>
      <c r="F2297">
        <f t="shared" si="285"/>
        <v>0</v>
      </c>
      <c r="G2297">
        <f>Weighting!$H$17</f>
        <v>0</v>
      </c>
      <c r="H2297">
        <f t="array" ref="H2297">FREQUENCY(IF('Data Transformation'!$B$4:$B$8425=B2283,'Data Transformation'!$G$4:$G$8425),'Bin Analysis'!$B2297)</f>
        <v>2073</v>
      </c>
      <c r="I2297">
        <f t="shared" si="286"/>
        <v>0</v>
      </c>
      <c r="J2297">
        <f t="shared" si="287"/>
        <v>0</v>
      </c>
      <c r="K2297">
        <f>J2297*Weighting!$W$17</f>
        <v>0</v>
      </c>
      <c r="M2297" s="14"/>
    </row>
    <row r="2298" spans="1:13" x14ac:dyDescent="0.25">
      <c r="A2298" s="32" t="str">
        <f>IF(Weighting!$P$18&gt;0,B2298,"")</f>
        <v/>
      </c>
      <c r="B2298" t="e">
        <f>Weighting!$C$18</f>
        <v>#DIV/0!</v>
      </c>
      <c r="C2298" t="e">
        <f>Weighting!$F$18</f>
        <v>#NUM!</v>
      </c>
      <c r="D2298" t="e">
        <f>IF(C2298=1,'Data Transformation'!$G$3+0.5*'Data Transformation'!$W$25,IF(C2299=1,D2299-'Data Transformation'!$W$25,FALSE))</f>
        <v>#NUM!</v>
      </c>
      <c r="E2298">
        <f t="array" ref="E2298">IF(ISLOGICAL(D2298),"",FREQUENCY(IF('Data Transformation'!$B$425:$B$8425='Bin Analysis'!$B2283,'Data Transformation'!$G$425:$G$8425),D2298))</f>
        <v>2001</v>
      </c>
      <c r="F2298">
        <f t="shared" si="285"/>
        <v>0</v>
      </c>
      <c r="G2298">
        <f>Weighting!$H$18</f>
        <v>0</v>
      </c>
      <c r="H2298">
        <f t="array" ref="H2298">FREQUENCY(IF('Data Transformation'!$B$4:$B$8425=B2283,'Data Transformation'!$G$4:$G$8425),'Bin Analysis'!$B2298)</f>
        <v>2073</v>
      </c>
      <c r="I2298">
        <f t="shared" si="286"/>
        <v>0</v>
      </c>
      <c r="J2298">
        <f t="shared" si="287"/>
        <v>0</v>
      </c>
      <c r="K2298">
        <f>J2298*Weighting!$W$18</f>
        <v>0</v>
      </c>
      <c r="M2298" s="14"/>
    </row>
    <row r="2299" spans="1:13" x14ac:dyDescent="0.25">
      <c r="A2299" s="32" t="str">
        <f>IF(Weighting!$P$19&gt;0,B2299,"")</f>
        <v/>
      </c>
      <c r="B2299" t="e">
        <f>Weighting!$C$19</f>
        <v>#DIV/0!</v>
      </c>
      <c r="C2299" t="e">
        <f>Weighting!$F$19</f>
        <v>#NUM!</v>
      </c>
      <c r="D2299" t="e">
        <f>IF(C2299=1,'Data Transformation'!$G$3+0.5*'Data Transformation'!$W$25,IF(C2300=1,D2300-'Data Transformation'!$W$25,FALSE))</f>
        <v>#NUM!</v>
      </c>
      <c r="E2299">
        <f t="array" ref="E2299">IF(ISLOGICAL(D2299),"",FREQUENCY(IF('Data Transformation'!$B$425:$B$8425='Bin Analysis'!$B2283,'Data Transformation'!$G$425:$G$8425),D2299))</f>
        <v>2001</v>
      </c>
      <c r="F2299">
        <f t="shared" si="285"/>
        <v>0</v>
      </c>
      <c r="G2299">
        <f>Weighting!$H$19</f>
        <v>0</v>
      </c>
      <c r="H2299">
        <f t="array" ref="H2299">FREQUENCY(IF('Data Transformation'!$B$4:$B$8425=B2283,'Data Transformation'!$G$4:$G$8425),'Bin Analysis'!$B2299)</f>
        <v>2073</v>
      </c>
      <c r="I2299">
        <f t="shared" si="286"/>
        <v>0</v>
      </c>
      <c r="J2299">
        <f t="shared" si="287"/>
        <v>0</v>
      </c>
      <c r="K2299">
        <f>J2299*Weighting!$W$19</f>
        <v>0</v>
      </c>
      <c r="M2299" s="14"/>
    </row>
    <row r="2300" spans="1:13" x14ac:dyDescent="0.25">
      <c r="A2300" s="32" t="str">
        <f>IF(Weighting!$P$20&gt;0,B2300,"")</f>
        <v/>
      </c>
      <c r="B2300" t="e">
        <f>Weighting!$C$20</f>
        <v>#DIV/0!</v>
      </c>
      <c r="C2300" t="e">
        <f>Weighting!$F$20</f>
        <v>#NUM!</v>
      </c>
      <c r="D2300" t="e">
        <f>IF(C2300=1,'Data Transformation'!$G$3+0.5*'Data Transformation'!$W$25,IF(C2301=1,D2301-'Data Transformation'!$W$25,FALSE))</f>
        <v>#NUM!</v>
      </c>
      <c r="E2300">
        <f t="array" ref="E2300">IF(ISLOGICAL(D2300),"",FREQUENCY(IF('Data Transformation'!$B$425:$B$8425='Bin Analysis'!$B2283,'Data Transformation'!$G$425:$G$8425),D2300))</f>
        <v>2001</v>
      </c>
      <c r="F2300">
        <f t="shared" si="285"/>
        <v>0</v>
      </c>
      <c r="G2300">
        <f>Weighting!$H$20</f>
        <v>0</v>
      </c>
      <c r="H2300">
        <f t="array" ref="H2300">FREQUENCY(IF('Data Transformation'!$B$4:$B$8425=B2283,'Data Transformation'!$G$4:$G$8425),'Bin Analysis'!$B2300)</f>
        <v>2073</v>
      </c>
      <c r="I2300">
        <f t="shared" si="286"/>
        <v>0</v>
      </c>
      <c r="J2300">
        <f t="shared" si="287"/>
        <v>0</v>
      </c>
      <c r="K2300">
        <f>J2300*Weighting!$W$20</f>
        <v>0</v>
      </c>
      <c r="M2300" s="14"/>
    </row>
    <row r="2301" spans="1:13" x14ac:dyDescent="0.25">
      <c r="A2301" s="32" t="str">
        <f>IF(Weighting!$P$21&gt;0,B2301,"")</f>
        <v/>
      </c>
      <c r="B2301" t="e">
        <f>Weighting!$C$21</f>
        <v>#DIV/0!</v>
      </c>
      <c r="C2301" t="e">
        <f>Weighting!$F$21</f>
        <v>#NUM!</v>
      </c>
      <c r="D2301" t="e">
        <f>IF(C2301=1,'Data Transformation'!$G$3+0.5*'Data Transformation'!$W$25,IF(C2302=1,D2302-'Data Transformation'!$W$25,FALSE))</f>
        <v>#NUM!</v>
      </c>
      <c r="E2301">
        <f t="array" ref="E2301">IF(ISLOGICAL(D2301),"",FREQUENCY(IF('Data Transformation'!$B$425:$B$8425='Bin Analysis'!$B2283,'Data Transformation'!$G$425:$G$8425),D2301))</f>
        <v>2001</v>
      </c>
      <c r="F2301">
        <f t="shared" si="285"/>
        <v>0</v>
      </c>
      <c r="G2301">
        <f>Weighting!$H$21</f>
        <v>0</v>
      </c>
      <c r="H2301">
        <f t="array" ref="H2301">FREQUENCY(IF('Data Transformation'!$B$4:$B$8425=B2283,'Data Transformation'!$G$4:$G$8425),'Bin Analysis'!$B2301)</f>
        <v>2073</v>
      </c>
      <c r="I2301">
        <f t="shared" si="286"/>
        <v>0</v>
      </c>
      <c r="J2301">
        <f t="shared" si="287"/>
        <v>0</v>
      </c>
      <c r="K2301">
        <f>J2301*Weighting!$W$21</f>
        <v>0</v>
      </c>
      <c r="M2301" s="14"/>
    </row>
    <row r="2302" spans="1:13" x14ac:dyDescent="0.25">
      <c r="A2302" s="32" t="str">
        <f>IF(Weighting!$P$22&gt;0,B2302,"")</f>
        <v/>
      </c>
      <c r="B2302" t="e">
        <f>Weighting!$C$22</f>
        <v>#DIV/0!</v>
      </c>
      <c r="C2302" t="e">
        <f>Weighting!$F$22</f>
        <v>#NUM!</v>
      </c>
      <c r="D2302" t="e">
        <f>IF(C2302=1,'Data Transformation'!$G$3+0.5*'Data Transformation'!$W$25,IF(C2303=1,D2303-'Data Transformation'!$W$25,FALSE))</f>
        <v>#NUM!</v>
      </c>
      <c r="E2302">
        <f t="array" ref="E2302">IF(ISLOGICAL(D2302),"",FREQUENCY(IF('Data Transformation'!$B$425:$B$8425='Bin Analysis'!$B2283,'Data Transformation'!$G$425:$G$8425),D2302))</f>
        <v>2001</v>
      </c>
      <c r="F2302">
        <f t="shared" si="285"/>
        <v>0</v>
      </c>
      <c r="G2302">
        <f>Weighting!$H$22</f>
        <v>0</v>
      </c>
      <c r="H2302">
        <f t="array" ref="H2302">FREQUENCY(IF('Data Transformation'!$B$4:$B$8425=B2283,'Data Transformation'!$G$4:$G$8425),'Bin Analysis'!$B2302)</f>
        <v>2073</v>
      </c>
      <c r="I2302">
        <f t="shared" si="286"/>
        <v>0</v>
      </c>
      <c r="J2302">
        <f t="shared" si="287"/>
        <v>0</v>
      </c>
      <c r="K2302">
        <f>J2302*Weighting!$W$22</f>
        <v>0</v>
      </c>
      <c r="M2302" s="14"/>
    </row>
    <row r="2303" spans="1:13" x14ac:dyDescent="0.25">
      <c r="A2303" s="32" t="str">
        <f>IF(Weighting!$P$23&gt;0,B2303,"")</f>
        <v/>
      </c>
      <c r="B2303" t="e">
        <f>Weighting!$C$23</f>
        <v>#DIV/0!</v>
      </c>
      <c r="C2303" t="e">
        <f>Weighting!$F$23</f>
        <v>#NUM!</v>
      </c>
      <c r="D2303" t="e">
        <f>IF(C2303=1,'Data Transformation'!$G$3+0.5*'Data Transformation'!$W$25,IF(C2304=1,D2304-'Data Transformation'!$W$25,FALSE))</f>
        <v>#NUM!</v>
      </c>
      <c r="E2303">
        <f t="array" ref="E2303">IF(ISLOGICAL(D2303),"",FREQUENCY(IF('Data Transformation'!$B$425:$B$8425='Bin Analysis'!$B2283,'Data Transformation'!$G$425:$G$8425),D2303))</f>
        <v>2001</v>
      </c>
      <c r="F2303">
        <f t="shared" si="285"/>
        <v>0</v>
      </c>
      <c r="G2303">
        <f>Weighting!$H$23</f>
        <v>0</v>
      </c>
      <c r="H2303">
        <f t="array" ref="H2303">FREQUENCY(IF('Data Transformation'!$B$4:$B$8425=B2283,'Data Transformation'!$G$4:$G$8425),'Bin Analysis'!$B2303)</f>
        <v>2073</v>
      </c>
      <c r="I2303">
        <f t="shared" si="286"/>
        <v>0</v>
      </c>
      <c r="J2303">
        <f t="shared" si="287"/>
        <v>0</v>
      </c>
      <c r="K2303">
        <f>J2303*Weighting!$W$23</f>
        <v>0</v>
      </c>
      <c r="M2303" s="14"/>
    </row>
    <row r="2304" spans="1:13" x14ac:dyDescent="0.25">
      <c r="A2304" s="32" t="str">
        <f>IF(Weighting!$P$24&gt;0,B2304,"")</f>
        <v/>
      </c>
      <c r="B2304" t="e">
        <f>Weighting!$C$24</f>
        <v>#DIV/0!</v>
      </c>
      <c r="C2304" t="e">
        <f>Weighting!$F$24</f>
        <v>#NUM!</v>
      </c>
      <c r="D2304" t="e">
        <f>IF(C2304=1,'Data Transformation'!$G$3+0.5*'Data Transformation'!$W$25,IF(C2305=1,D2305-'Data Transformation'!$W$25,FALSE))</f>
        <v>#NUM!</v>
      </c>
      <c r="E2304">
        <f t="array" ref="E2304">IF(ISLOGICAL(D2304),"",FREQUENCY(IF('Data Transformation'!$B$425:$B$8425='Bin Analysis'!$B2283,'Data Transformation'!$G$425:$G$8425),D2304))</f>
        <v>2001</v>
      </c>
      <c r="F2304">
        <f t="shared" si="285"/>
        <v>0</v>
      </c>
      <c r="G2304">
        <f>Weighting!$H$24</f>
        <v>0</v>
      </c>
      <c r="H2304">
        <f t="array" ref="H2304">FREQUENCY(IF('Data Transformation'!$B$4:$B$8425=B2283,'Data Transformation'!$G$4:$G$8425),'Bin Analysis'!$B2304)</f>
        <v>2073</v>
      </c>
      <c r="I2304">
        <f t="shared" si="286"/>
        <v>0</v>
      </c>
      <c r="J2304">
        <f t="shared" si="287"/>
        <v>0</v>
      </c>
      <c r="K2304">
        <f>J2304*Weighting!$W$24</f>
        <v>0</v>
      </c>
      <c r="M2304" s="14"/>
    </row>
    <row r="2305" spans="1:25" x14ac:dyDescent="0.25">
      <c r="A2305" s="32" t="str">
        <f>IF(Weighting!$P$25&gt;0,B2305,"")</f>
        <v/>
      </c>
      <c r="B2305" t="e">
        <f>Weighting!$C$25</f>
        <v>#DIV/0!</v>
      </c>
      <c r="C2305" t="e">
        <f>Weighting!$F$25</f>
        <v>#NUM!</v>
      </c>
      <c r="D2305" t="e">
        <f>IF(C2305=1,'Data Transformation'!$G$3+0.5*'Data Transformation'!$W$25,IF(C2306=1,D2306-'Data Transformation'!$W$25,FALSE))</f>
        <v>#NUM!</v>
      </c>
      <c r="E2305">
        <f t="array" ref="E2305">IF(ISLOGICAL(D2305),"",FREQUENCY(IF('Data Transformation'!$B$425:$B$8425='Bin Analysis'!$B2283,'Data Transformation'!$G$425:$G$8425),D2305))</f>
        <v>2001</v>
      </c>
      <c r="F2305">
        <f t="shared" si="285"/>
        <v>0</v>
      </c>
      <c r="G2305">
        <f>Weighting!$H$25</f>
        <v>0</v>
      </c>
      <c r="H2305">
        <f t="array" ref="H2305">FREQUENCY(IF('Data Transformation'!$B$4:$B$8425=B2283,'Data Transformation'!$G$4:$G$8425),'Bin Analysis'!$B2305)</f>
        <v>2073</v>
      </c>
      <c r="I2305">
        <f t="shared" si="286"/>
        <v>0</v>
      </c>
      <c r="J2305">
        <f t="shared" si="287"/>
        <v>0</v>
      </c>
      <c r="K2305">
        <f>J2305*Weighting!$W$25</f>
        <v>0</v>
      </c>
      <c r="M2305" s="14"/>
    </row>
    <row r="2306" spans="1:25" x14ac:dyDescent="0.25">
      <c r="O2306"/>
      <c r="P2306"/>
      <c r="Q2306"/>
      <c r="R2306"/>
    </row>
    <row r="2307" spans="1:25" ht="23.25" x14ac:dyDescent="0.35">
      <c r="A2307" s="21" t="s">
        <v>0</v>
      </c>
      <c r="B2307" s="21" t="str">
        <f>IFERROR(VLOOKUP(C2307,'Data Transformation'!$L$6:$M$426,2,FALSE),"")</f>
        <v/>
      </c>
      <c r="C2307" s="21">
        <f>C2283+1</f>
        <v>96</v>
      </c>
      <c r="D2307" s="21"/>
      <c r="E2307" s="21"/>
      <c r="F2307" s="21"/>
      <c r="G2307" s="21"/>
      <c r="H2307" s="22"/>
      <c r="I2307" s="22"/>
      <c r="J2307" s="22"/>
      <c r="K2307" s="21"/>
      <c r="L2307" s="21" t="str">
        <f>B2307</f>
        <v/>
      </c>
      <c r="M2307" s="23" t="e">
        <f>INDEX('Data Transformation'!$O$4:$O$424,MATCH($B2307,'Data Transformation'!$M$4:$M$424,0),MATCH($M$2,'Data Transformation'!$O$3,0))</f>
        <v>#N/A</v>
      </c>
      <c r="N2307" s="27" t="e">
        <f>IF('Input and Summary Results'!$J$16="minimum",'Bin Analysis'!X2308/(M2307-1),'Bin Analysis'!Y2307/('Bin Analysis'!M2307-1))</f>
        <v>#N/A</v>
      </c>
      <c r="O2307" s="27" t="e">
        <f>IF(M2307=FALSE,NA(),(VLOOKUP(1,C2310:K2329,4,FALSE))/(M2307-1))</f>
        <v>#N/A</v>
      </c>
      <c r="P2307" s="27" t="e">
        <f>IF(M2307=FALSE,NA(),SUM(J2310:J2329)/Weighting!$S$5)</f>
        <v>#N/A</v>
      </c>
      <c r="Q2307" s="27" t="e">
        <f>IF(M2307=FALSE,NA(),SUM(K2310:K2329)/Weighting!$S$6)</f>
        <v>#N/A</v>
      </c>
      <c r="R2307" s="27" t="e">
        <f>IF(M2307=FALSE,NA(),(VLOOKUP(1,G2310:K2329,3,FALSE))/(M2307-1))</f>
        <v>#N/A</v>
      </c>
      <c r="S2307" s="22" t="e">
        <f>IF(M2307=FALSE,NA(),IF(SUM(J2310:J2329)=2,"yes","no"))</f>
        <v>#N/A</v>
      </c>
      <c r="X2307" s="2" cm="2">
        <f t="array" ref="X2307:X2308">FREQUENCY(IF('Data Transformation'!$B$425:$B$6424='Bin Analysis'!L2307,'Data Transformation'!$G$425:$G$6424),'Data Transformation'!$U$11)</f>
        <v>0</v>
      </c>
      <c r="Y2307" s="2" cm="2">
        <f t="array" ref="Y2307:Y2308">FREQUENCY(IF('Data Transformation'!$B$425:$B$6424='Bin Analysis'!L2307,'Data Transformation'!$G$425:$G$6424),'Data Transformation'!$U$12)</f>
        <v>0</v>
      </c>
    </row>
    <row r="2308" spans="1:25" x14ac:dyDescent="0.25">
      <c r="A2308" s="14" t="s">
        <v>67</v>
      </c>
      <c r="B2308" t="s">
        <v>47</v>
      </c>
      <c r="C2308" t="s">
        <v>5</v>
      </c>
      <c r="D2308" t="s">
        <v>100</v>
      </c>
      <c r="E2308" t="s">
        <v>101</v>
      </c>
      <c r="F2308" t="s">
        <v>102</v>
      </c>
      <c r="G2308" t="s">
        <v>70</v>
      </c>
      <c r="H2308" t="s">
        <v>31</v>
      </c>
      <c r="I2308" t="s">
        <v>32</v>
      </c>
      <c r="J2308" t="s">
        <v>46</v>
      </c>
      <c r="K2308" s="14" t="s">
        <v>45</v>
      </c>
      <c r="M2308" s="14"/>
      <c r="X2308" s="2">
        <v>0</v>
      </c>
      <c r="Y2308" s="2">
        <v>0</v>
      </c>
    </row>
    <row r="2309" spans="1:25" x14ac:dyDescent="0.25">
      <c r="A2309" s="32"/>
      <c r="D2309" t="e">
        <f>IF(C2309=1,'Data Transformation'!$G$3+0.5*'Data Transformation'!$W$25,IF(C2310=1,D2310-'Data Transformation'!$W$25,FALSE))</f>
        <v>#NUM!</v>
      </c>
      <c r="E2309">
        <f t="array" ref="E2309">IF(ISLOGICAL(D2309),"",FREQUENCY(IF('Data Transformation'!$B$425:$B$8425='Bin Analysis'!$B2307,'Data Transformation'!$G$425:$G$8425),D2309))</f>
        <v>2001</v>
      </c>
      <c r="F2309" t="e">
        <f>IF(ISLOGICAL(D2309),"",E2309-E2308)</f>
        <v>#VALUE!</v>
      </c>
      <c r="M2309" s="14"/>
    </row>
    <row r="2310" spans="1:25" x14ac:dyDescent="0.25">
      <c r="A2310" s="32" t="e">
        <f>IF(Weighting!$P$6&gt;0,B2310,"")</f>
        <v>#NUM!</v>
      </c>
      <c r="B2310" t="e">
        <f>Weighting!$C$6</f>
        <v>#DIV/0!</v>
      </c>
      <c r="C2310" t="e">
        <f>Weighting!$F$6</f>
        <v>#NUM!</v>
      </c>
      <c r="D2310" t="e">
        <f>IF(C2310=1,'Data Transformation'!$G$3+0.5*'Data Transformation'!$W$25,IF(C2311=1,D2311-'Data Transformation'!$W$25,FALSE))</f>
        <v>#NUM!</v>
      </c>
      <c r="E2310">
        <f t="array" ref="E2310">IF(ISLOGICAL(D2310),"",FREQUENCY(IF('Data Transformation'!$B$425:$B$8425='Bin Analysis'!$B2307,'Data Transformation'!$G$425:$G$8425),D2310))</f>
        <v>2001</v>
      </c>
      <c r="F2310">
        <f>IF(ISLOGICAL(D2310),"",E2310-E2309)</f>
        <v>0</v>
      </c>
      <c r="G2310">
        <f>Weighting!$H$6</f>
        <v>1</v>
      </c>
      <c r="H2310">
        <f t="array" ref="H2310">FREQUENCY(IF('Data Transformation'!$B$4:$B$8425=B2307,'Data Transformation'!$G$4:$G$8425),'Bin Analysis'!$B2310)</f>
        <v>2073</v>
      </c>
      <c r="I2310">
        <f>H2310-H2309</f>
        <v>2073</v>
      </c>
      <c r="J2310">
        <f>IF(I2310=0,0,1)</f>
        <v>1</v>
      </c>
      <c r="K2310" t="e">
        <f>J2310*Weighting!$W$6</f>
        <v>#NUM!</v>
      </c>
      <c r="M2310" s="14"/>
    </row>
    <row r="2311" spans="1:25" x14ac:dyDescent="0.25">
      <c r="A2311" s="32" t="str">
        <f>IF(Weighting!$P$7&gt;0,B2311,"")</f>
        <v/>
      </c>
      <c r="B2311" t="e">
        <f>Weighting!$C$7</f>
        <v>#DIV/0!</v>
      </c>
      <c r="C2311" t="e">
        <f>Weighting!$F$7</f>
        <v>#NUM!</v>
      </c>
      <c r="D2311" t="e">
        <f>IF(C2311=1,'Data Transformation'!$G$3+0.5*'Data Transformation'!$W$25,IF(C2312=1,D2312-'Data Transformation'!$W$25,FALSE))</f>
        <v>#NUM!</v>
      </c>
      <c r="E2311">
        <f t="array" ref="E2311">IF(ISLOGICAL(D2311),"",FREQUENCY(IF('Data Transformation'!$B$425:$B$8425='Bin Analysis'!$B2307,'Data Transformation'!$G$425:$G$8425),D2311))</f>
        <v>2001</v>
      </c>
      <c r="F2311">
        <f t="shared" ref="F2311:F2329" si="288">IF(ISLOGICAL(D2311),"",E2311-E2310)</f>
        <v>0</v>
      </c>
      <c r="G2311">
        <f>Weighting!$H$7</f>
        <v>0</v>
      </c>
      <c r="H2311">
        <f t="array" ref="H2311">FREQUENCY(IF('Data Transformation'!$B$4:$B$8425=B2307,'Data Transformation'!$G$4:$G$8425),'Bin Analysis'!$B2311)</f>
        <v>2073</v>
      </c>
      <c r="I2311">
        <f t="shared" ref="I2311:I2329" si="289">H2311-H2310</f>
        <v>0</v>
      </c>
      <c r="J2311">
        <f>IF(I2311=0,0,1)</f>
        <v>0</v>
      </c>
      <c r="K2311">
        <f>J2311*Weighting!$W$7</f>
        <v>0</v>
      </c>
      <c r="M2311" s="14"/>
    </row>
    <row r="2312" spans="1:25" x14ac:dyDescent="0.25">
      <c r="A2312" s="32" t="str">
        <f>IF(Weighting!$P$8&gt;0,B2312,"")</f>
        <v/>
      </c>
      <c r="B2312" t="e">
        <f>Weighting!$C$8</f>
        <v>#DIV/0!</v>
      </c>
      <c r="C2312" t="e">
        <f>Weighting!$F$8</f>
        <v>#NUM!</v>
      </c>
      <c r="D2312" t="e">
        <f>IF(C2312=1,'Data Transformation'!$G$3+0.5*'Data Transformation'!$W$25,IF(C2313=1,D2313-'Data Transformation'!$W$25,FALSE))</f>
        <v>#NUM!</v>
      </c>
      <c r="E2312">
        <f t="array" ref="E2312">IF(ISLOGICAL(D2312),"",FREQUENCY(IF('Data Transformation'!$B$425:$B$8425='Bin Analysis'!$B2307,'Data Transformation'!$G$425:$G$8425),D2312))</f>
        <v>2001</v>
      </c>
      <c r="F2312">
        <f t="shared" si="288"/>
        <v>0</v>
      </c>
      <c r="G2312">
        <f>Weighting!$H$8</f>
        <v>0</v>
      </c>
      <c r="H2312">
        <f t="array" ref="H2312">FREQUENCY(IF('Data Transformation'!$B$4:$B$8425=B2307,'Data Transformation'!$G$4:$G$8425),'Bin Analysis'!$B2312)</f>
        <v>2073</v>
      </c>
      <c r="I2312">
        <f t="shared" si="289"/>
        <v>0</v>
      </c>
      <c r="J2312">
        <f t="shared" ref="J2312:J2329" si="290">IF(I2312=0,0,1)</f>
        <v>0</v>
      </c>
      <c r="K2312">
        <f>J2312*Weighting!$W$8</f>
        <v>0</v>
      </c>
      <c r="M2312" s="14"/>
    </row>
    <row r="2313" spans="1:25" x14ac:dyDescent="0.25">
      <c r="A2313" s="32" t="str">
        <f>IF(Weighting!$P$9&gt;0,B2313,"")</f>
        <v/>
      </c>
      <c r="B2313" s="50" t="e">
        <f>Weighting!$C$9</f>
        <v>#DIV/0!</v>
      </c>
      <c r="C2313" t="e">
        <f>Weighting!$F$9</f>
        <v>#NUM!</v>
      </c>
      <c r="D2313" t="e">
        <f>IF(C2313=1,'Data Transformation'!$G$3+0.5*'Data Transformation'!$W$25,IF(C2314=1,D2314-'Data Transformation'!$W$25,FALSE))</f>
        <v>#NUM!</v>
      </c>
      <c r="E2313">
        <f t="array" ref="E2313">IF(ISLOGICAL(D2313),"",FREQUENCY(IF('Data Transformation'!$B$425:$B$8425='Bin Analysis'!$B2307,'Data Transformation'!$G$425:$G$8425),D2313))</f>
        <v>2001</v>
      </c>
      <c r="F2313">
        <f t="shared" si="288"/>
        <v>0</v>
      </c>
      <c r="G2313">
        <f>Weighting!$H$9</f>
        <v>0</v>
      </c>
      <c r="H2313">
        <f t="array" ref="H2313">FREQUENCY(IF('Data Transformation'!$B$4:$B$8425=B2307,'Data Transformation'!$G$4:$G$8425),'Bin Analysis'!$B2313)</f>
        <v>2073</v>
      </c>
      <c r="I2313">
        <f t="shared" si="289"/>
        <v>0</v>
      </c>
      <c r="J2313">
        <f t="shared" si="290"/>
        <v>0</v>
      </c>
      <c r="K2313">
        <f>J2313*Weighting!$W$9</f>
        <v>0</v>
      </c>
      <c r="M2313" s="14"/>
    </row>
    <row r="2314" spans="1:25" x14ac:dyDescent="0.25">
      <c r="A2314" s="32" t="str">
        <f>IF(Weighting!$P$10&gt;0,B2314,"")</f>
        <v/>
      </c>
      <c r="B2314" t="e">
        <f>Weighting!$C$10</f>
        <v>#DIV/0!</v>
      </c>
      <c r="C2314" t="e">
        <f>Weighting!$F$10</f>
        <v>#NUM!</v>
      </c>
      <c r="D2314" t="e">
        <f>IF(C2314=1,'Data Transformation'!$G$3+0.5*'Data Transformation'!$W$25,IF(C2315=1,D2315-'Data Transformation'!$W$25,FALSE))</f>
        <v>#NUM!</v>
      </c>
      <c r="E2314">
        <f t="array" ref="E2314">IF(ISLOGICAL(D2314),"",FREQUENCY(IF('Data Transformation'!$B$425:$B$8425='Bin Analysis'!$B2307,'Data Transformation'!$G$425:$G$8425),D2314))</f>
        <v>2001</v>
      </c>
      <c r="F2314">
        <f t="shared" si="288"/>
        <v>0</v>
      </c>
      <c r="G2314">
        <f>Weighting!$H$10</f>
        <v>0</v>
      </c>
      <c r="H2314">
        <f t="array" ref="H2314">FREQUENCY(IF('Data Transformation'!$B$4:$B$8425=B2307,'Data Transformation'!$G$4:$G$8425),'Bin Analysis'!$B2314)</f>
        <v>2073</v>
      </c>
      <c r="I2314">
        <f t="shared" si="289"/>
        <v>0</v>
      </c>
      <c r="J2314">
        <f t="shared" si="290"/>
        <v>0</v>
      </c>
      <c r="K2314">
        <f>J2314*Weighting!$W$10</f>
        <v>0</v>
      </c>
      <c r="M2314" s="14"/>
    </row>
    <row r="2315" spans="1:25" x14ac:dyDescent="0.25">
      <c r="A2315" s="32" t="str">
        <f>IF(Weighting!$P$11&gt;0,B2315,"")</f>
        <v/>
      </c>
      <c r="B2315" t="e">
        <f>Weighting!$C$11</f>
        <v>#DIV/0!</v>
      </c>
      <c r="C2315" t="e">
        <f>Weighting!$F$11</f>
        <v>#NUM!</v>
      </c>
      <c r="D2315" t="e">
        <f>IF(C2315=1,'Data Transformation'!$G$3+0.5*'Data Transformation'!$W$25,IF(C2316=1,D2316-'Data Transformation'!$W$25,FALSE))</f>
        <v>#NUM!</v>
      </c>
      <c r="E2315">
        <f t="array" ref="E2315">IF(ISLOGICAL(D2315),"",FREQUENCY(IF('Data Transformation'!$B$425:$B$8425='Bin Analysis'!$B2307,'Data Transformation'!$G$425:$G$8425),D2315))</f>
        <v>2001</v>
      </c>
      <c r="F2315">
        <f t="shared" si="288"/>
        <v>0</v>
      </c>
      <c r="G2315">
        <f>Weighting!$H$11</f>
        <v>0</v>
      </c>
      <c r="H2315">
        <f t="array" ref="H2315">FREQUENCY(IF('Data Transformation'!$B$4:$B$8425=B2307,'Data Transformation'!$G$4:$G$8425),'Bin Analysis'!$B2315)</f>
        <v>2073</v>
      </c>
      <c r="I2315">
        <f t="shared" si="289"/>
        <v>0</v>
      </c>
      <c r="J2315">
        <f t="shared" si="290"/>
        <v>0</v>
      </c>
      <c r="K2315">
        <f>J2315*Weighting!$W$11</f>
        <v>0</v>
      </c>
      <c r="M2315" s="14"/>
    </row>
    <row r="2316" spans="1:25" x14ac:dyDescent="0.25">
      <c r="A2316" s="32" t="str">
        <f>IF(Weighting!$P$12&gt;0,B2316,"")</f>
        <v/>
      </c>
      <c r="B2316" t="e">
        <f>Weighting!$C$12</f>
        <v>#DIV/0!</v>
      </c>
      <c r="C2316" t="e">
        <f>Weighting!$F$12</f>
        <v>#NUM!</v>
      </c>
      <c r="D2316" t="e">
        <f>IF(C2316=1,'Data Transformation'!$G$3+0.5*'Data Transformation'!$W$25,IF(C2317=1,D2317-'Data Transformation'!$W$25,FALSE))</f>
        <v>#NUM!</v>
      </c>
      <c r="E2316">
        <f t="array" ref="E2316">IF(ISLOGICAL(D2316),"",FREQUENCY(IF('Data Transformation'!$B$425:$B$8425='Bin Analysis'!$B2307,'Data Transformation'!$G$425:$G$8425),D2316))</f>
        <v>2001</v>
      </c>
      <c r="F2316">
        <f t="shared" si="288"/>
        <v>0</v>
      </c>
      <c r="G2316">
        <f>Weighting!$H$12</f>
        <v>0</v>
      </c>
      <c r="H2316">
        <f t="array" ref="H2316">FREQUENCY(IF('Data Transformation'!$B$4:$B$8425=B2307,'Data Transformation'!$G$4:$G$8425),'Bin Analysis'!$B2316)</f>
        <v>2073</v>
      </c>
      <c r="I2316">
        <f t="shared" si="289"/>
        <v>0</v>
      </c>
      <c r="J2316">
        <f t="shared" si="290"/>
        <v>0</v>
      </c>
      <c r="K2316">
        <f>J2316*Weighting!$W$12</f>
        <v>0</v>
      </c>
      <c r="M2316" s="14"/>
    </row>
    <row r="2317" spans="1:25" x14ac:dyDescent="0.25">
      <c r="A2317" s="32" t="str">
        <f>IF(Weighting!$P$13&gt;0,B2317,"")</f>
        <v/>
      </c>
      <c r="B2317" t="e">
        <f>Weighting!$C$13</f>
        <v>#DIV/0!</v>
      </c>
      <c r="C2317" t="e">
        <f>Weighting!$F$13</f>
        <v>#NUM!</v>
      </c>
      <c r="D2317" t="e">
        <f>IF(C2317=1,'Data Transformation'!$G$3+0.5*'Data Transformation'!$W$25,IF(C2318=1,D2318-'Data Transformation'!$W$25,FALSE))</f>
        <v>#NUM!</v>
      </c>
      <c r="E2317">
        <f t="array" ref="E2317">IF(ISLOGICAL(D2317),"",FREQUENCY(IF('Data Transformation'!$B$425:$B$8425='Bin Analysis'!$B2307,'Data Transformation'!$G$425:$G$8425),D2317))</f>
        <v>2001</v>
      </c>
      <c r="F2317">
        <f t="shared" si="288"/>
        <v>0</v>
      </c>
      <c r="G2317">
        <f>Weighting!$H$13</f>
        <v>0</v>
      </c>
      <c r="H2317">
        <f t="array" ref="H2317">FREQUENCY(IF('Data Transformation'!$B$4:$B$8425=B2307,'Data Transformation'!$G$4:$G$8425),'Bin Analysis'!$B2317)</f>
        <v>2073</v>
      </c>
      <c r="I2317">
        <f t="shared" si="289"/>
        <v>0</v>
      </c>
      <c r="J2317">
        <f t="shared" si="290"/>
        <v>0</v>
      </c>
      <c r="K2317">
        <f>J2317*Weighting!$W$13</f>
        <v>0</v>
      </c>
      <c r="M2317" s="14"/>
    </row>
    <row r="2318" spans="1:25" x14ac:dyDescent="0.25">
      <c r="A2318" s="32" t="str">
        <f>IF(Weighting!$P$14&gt;0,B2318,"")</f>
        <v/>
      </c>
      <c r="B2318" t="e">
        <f>Weighting!$C$14</f>
        <v>#DIV/0!</v>
      </c>
      <c r="C2318" t="e">
        <f>Weighting!$F$14</f>
        <v>#NUM!</v>
      </c>
      <c r="D2318" t="e">
        <f>IF(C2318=1,'Data Transformation'!$G$3+0.5*'Data Transformation'!$W$25,IF(C2319=1,D2319-'Data Transformation'!$W$25,FALSE))</f>
        <v>#NUM!</v>
      </c>
      <c r="E2318">
        <f t="array" ref="E2318">IF(ISLOGICAL(D2318),"",FREQUENCY(IF('Data Transformation'!$B$425:$B$8425='Bin Analysis'!$B2307,'Data Transformation'!$G$425:$G$8425),D2318))</f>
        <v>2001</v>
      </c>
      <c r="F2318">
        <f t="shared" si="288"/>
        <v>0</v>
      </c>
      <c r="G2318">
        <f>Weighting!$H$14</f>
        <v>0</v>
      </c>
      <c r="H2318">
        <f t="array" ref="H2318">FREQUENCY(IF('Data Transformation'!$B$4:$B$8425=B2307,'Data Transformation'!$G$4:$G$8425),'Bin Analysis'!$B2318)</f>
        <v>2073</v>
      </c>
      <c r="I2318">
        <f t="shared" si="289"/>
        <v>0</v>
      </c>
      <c r="J2318">
        <f t="shared" si="290"/>
        <v>0</v>
      </c>
      <c r="K2318">
        <f>J2318*Weighting!$W$14</f>
        <v>0</v>
      </c>
      <c r="M2318" s="14"/>
    </row>
    <row r="2319" spans="1:25" x14ac:dyDescent="0.25">
      <c r="A2319" s="32" t="str">
        <f>IF(Weighting!$P$15&gt;0,B2319,"")</f>
        <v/>
      </c>
      <c r="B2319" t="e">
        <f>Weighting!$C$15</f>
        <v>#DIV/0!</v>
      </c>
      <c r="C2319" t="e">
        <f>Weighting!$F$15</f>
        <v>#NUM!</v>
      </c>
      <c r="D2319" t="e">
        <f>IF(C2319=1,'Data Transformation'!$G$3+0.5*'Data Transformation'!$W$25,IF(C2320=1,D2320-'Data Transformation'!$W$25,FALSE))</f>
        <v>#NUM!</v>
      </c>
      <c r="E2319">
        <f t="array" ref="E2319">IF(ISLOGICAL(D2319),"",FREQUENCY(IF('Data Transformation'!$B$425:$B$8425='Bin Analysis'!$B2307,'Data Transformation'!$G$425:$G$8425),D2319))</f>
        <v>2001</v>
      </c>
      <c r="F2319">
        <f t="shared" si="288"/>
        <v>0</v>
      </c>
      <c r="G2319">
        <f>Weighting!$H$15</f>
        <v>0</v>
      </c>
      <c r="H2319">
        <f t="array" ref="H2319">FREQUENCY(IF('Data Transformation'!$B$4:$B$8425=B2307,'Data Transformation'!$G$4:$G$8425),'Bin Analysis'!$B2319)</f>
        <v>2073</v>
      </c>
      <c r="I2319">
        <f t="shared" si="289"/>
        <v>0</v>
      </c>
      <c r="J2319">
        <f t="shared" si="290"/>
        <v>0</v>
      </c>
      <c r="K2319">
        <f>J2319*Weighting!$W$15</f>
        <v>0</v>
      </c>
      <c r="M2319" s="14"/>
    </row>
    <row r="2320" spans="1:25" x14ac:dyDescent="0.25">
      <c r="A2320" s="32" t="str">
        <f>IF(Weighting!$P$16&gt;0,B2320,"")</f>
        <v/>
      </c>
      <c r="B2320" t="e">
        <f>Weighting!$C$16</f>
        <v>#DIV/0!</v>
      </c>
      <c r="C2320" t="e">
        <f>Weighting!$F$16</f>
        <v>#NUM!</v>
      </c>
      <c r="D2320" t="e">
        <f>IF(C2320=1,'Data Transformation'!$G$3+0.5*'Data Transformation'!$W$25,IF(C2321=1,D2321-'Data Transformation'!$W$25,FALSE))</f>
        <v>#NUM!</v>
      </c>
      <c r="E2320">
        <f t="array" ref="E2320">IF(ISLOGICAL(D2320),"",FREQUENCY(IF('Data Transformation'!$B$425:$B$8425='Bin Analysis'!$B2307,'Data Transformation'!$G$425:$G$8425),D2320))</f>
        <v>2001</v>
      </c>
      <c r="F2320">
        <f t="shared" si="288"/>
        <v>0</v>
      </c>
      <c r="G2320">
        <f>Weighting!$H$16</f>
        <v>0</v>
      </c>
      <c r="H2320">
        <f t="array" ref="H2320">FREQUENCY(IF('Data Transformation'!$B$4:$B$8425=B2307,'Data Transformation'!$G$4:$G$8425),'Bin Analysis'!$B2320)</f>
        <v>2073</v>
      </c>
      <c r="I2320">
        <f t="shared" si="289"/>
        <v>0</v>
      </c>
      <c r="J2320">
        <f t="shared" si="290"/>
        <v>0</v>
      </c>
      <c r="K2320">
        <f>J2320*Weighting!$W$16</f>
        <v>0</v>
      </c>
      <c r="M2320" s="14"/>
    </row>
    <row r="2321" spans="1:25" x14ac:dyDescent="0.25">
      <c r="A2321" s="32" t="str">
        <f>IF(Weighting!$P$17&gt;0,B2321,"")</f>
        <v/>
      </c>
      <c r="B2321" t="e">
        <f>Weighting!$C$17</f>
        <v>#DIV/0!</v>
      </c>
      <c r="C2321" t="e">
        <f>Weighting!$F$17</f>
        <v>#NUM!</v>
      </c>
      <c r="D2321" t="e">
        <f>IF(C2321=1,'Data Transformation'!$G$3+0.5*'Data Transformation'!$W$25,IF(C2322=1,D2322-'Data Transformation'!$W$25,FALSE))</f>
        <v>#NUM!</v>
      </c>
      <c r="E2321">
        <f t="array" ref="E2321">IF(ISLOGICAL(D2321),"",FREQUENCY(IF('Data Transformation'!$B$425:$B$8425='Bin Analysis'!$B2307,'Data Transformation'!$G$425:$G$8425),D2321))</f>
        <v>2001</v>
      </c>
      <c r="F2321">
        <f t="shared" si="288"/>
        <v>0</v>
      </c>
      <c r="G2321">
        <f>Weighting!$H$17</f>
        <v>0</v>
      </c>
      <c r="H2321">
        <f t="array" ref="H2321">FREQUENCY(IF('Data Transformation'!$B$4:$B$8425=B2307,'Data Transformation'!$G$4:$G$8425),'Bin Analysis'!$B2321)</f>
        <v>2073</v>
      </c>
      <c r="I2321">
        <f t="shared" si="289"/>
        <v>0</v>
      </c>
      <c r="J2321">
        <f t="shared" si="290"/>
        <v>0</v>
      </c>
      <c r="K2321">
        <f>J2321*Weighting!$W$17</f>
        <v>0</v>
      </c>
      <c r="M2321" s="14"/>
    </row>
    <row r="2322" spans="1:25" x14ac:dyDescent="0.25">
      <c r="A2322" s="32" t="str">
        <f>IF(Weighting!$P$18&gt;0,B2322,"")</f>
        <v/>
      </c>
      <c r="B2322" t="e">
        <f>Weighting!$C$18</f>
        <v>#DIV/0!</v>
      </c>
      <c r="C2322" t="e">
        <f>Weighting!$F$18</f>
        <v>#NUM!</v>
      </c>
      <c r="D2322" t="e">
        <f>IF(C2322=1,'Data Transformation'!$G$3+0.5*'Data Transformation'!$W$25,IF(C2323=1,D2323-'Data Transformation'!$W$25,FALSE))</f>
        <v>#NUM!</v>
      </c>
      <c r="E2322">
        <f t="array" ref="E2322">IF(ISLOGICAL(D2322),"",FREQUENCY(IF('Data Transformation'!$B$425:$B$8425='Bin Analysis'!$B2307,'Data Transformation'!$G$425:$G$8425),D2322))</f>
        <v>2001</v>
      </c>
      <c r="F2322">
        <f t="shared" si="288"/>
        <v>0</v>
      </c>
      <c r="G2322">
        <f>Weighting!$H$18</f>
        <v>0</v>
      </c>
      <c r="H2322">
        <f t="array" ref="H2322">FREQUENCY(IF('Data Transformation'!$B$4:$B$8425=B2307,'Data Transformation'!$G$4:$G$8425),'Bin Analysis'!$B2322)</f>
        <v>2073</v>
      </c>
      <c r="I2322">
        <f t="shared" si="289"/>
        <v>0</v>
      </c>
      <c r="J2322">
        <f t="shared" si="290"/>
        <v>0</v>
      </c>
      <c r="K2322">
        <f>J2322*Weighting!$W$18</f>
        <v>0</v>
      </c>
      <c r="M2322" s="14"/>
    </row>
    <row r="2323" spans="1:25" x14ac:dyDescent="0.25">
      <c r="A2323" s="32" t="str">
        <f>IF(Weighting!$P$19&gt;0,B2323,"")</f>
        <v/>
      </c>
      <c r="B2323" t="e">
        <f>Weighting!$C$19</f>
        <v>#DIV/0!</v>
      </c>
      <c r="C2323" t="e">
        <f>Weighting!$F$19</f>
        <v>#NUM!</v>
      </c>
      <c r="D2323" t="e">
        <f>IF(C2323=1,'Data Transformation'!$G$3+0.5*'Data Transformation'!$W$25,IF(C2324=1,D2324-'Data Transformation'!$W$25,FALSE))</f>
        <v>#NUM!</v>
      </c>
      <c r="E2323">
        <f t="array" ref="E2323">IF(ISLOGICAL(D2323),"",FREQUENCY(IF('Data Transformation'!$B$425:$B$8425='Bin Analysis'!$B2307,'Data Transformation'!$G$425:$G$8425),D2323))</f>
        <v>2001</v>
      </c>
      <c r="F2323">
        <f t="shared" si="288"/>
        <v>0</v>
      </c>
      <c r="G2323">
        <f>Weighting!$H$19</f>
        <v>0</v>
      </c>
      <c r="H2323">
        <f t="array" ref="H2323">FREQUENCY(IF('Data Transformation'!$B$4:$B$8425=B2307,'Data Transformation'!$G$4:$G$8425),'Bin Analysis'!$B2323)</f>
        <v>2073</v>
      </c>
      <c r="I2323">
        <f t="shared" si="289"/>
        <v>0</v>
      </c>
      <c r="J2323">
        <f t="shared" si="290"/>
        <v>0</v>
      </c>
      <c r="K2323">
        <f>J2323*Weighting!$W$19</f>
        <v>0</v>
      </c>
      <c r="M2323" s="14"/>
    </row>
    <row r="2324" spans="1:25" x14ac:dyDescent="0.25">
      <c r="A2324" s="32" t="str">
        <f>IF(Weighting!$P$20&gt;0,B2324,"")</f>
        <v/>
      </c>
      <c r="B2324" t="e">
        <f>Weighting!$C$20</f>
        <v>#DIV/0!</v>
      </c>
      <c r="C2324" t="e">
        <f>Weighting!$F$20</f>
        <v>#NUM!</v>
      </c>
      <c r="D2324" t="e">
        <f>IF(C2324=1,'Data Transformation'!$G$3+0.5*'Data Transformation'!$W$25,IF(C2325=1,D2325-'Data Transformation'!$W$25,FALSE))</f>
        <v>#NUM!</v>
      </c>
      <c r="E2324">
        <f t="array" ref="E2324">IF(ISLOGICAL(D2324),"",FREQUENCY(IF('Data Transformation'!$B$425:$B$8425='Bin Analysis'!$B2307,'Data Transformation'!$G$425:$G$8425),D2324))</f>
        <v>2001</v>
      </c>
      <c r="F2324">
        <f t="shared" si="288"/>
        <v>0</v>
      </c>
      <c r="G2324">
        <f>Weighting!$H$20</f>
        <v>0</v>
      </c>
      <c r="H2324">
        <f t="array" ref="H2324">FREQUENCY(IF('Data Transformation'!$B$4:$B$8425=B2307,'Data Transformation'!$G$4:$G$8425),'Bin Analysis'!$B2324)</f>
        <v>2073</v>
      </c>
      <c r="I2324">
        <f t="shared" si="289"/>
        <v>0</v>
      </c>
      <c r="J2324">
        <f t="shared" si="290"/>
        <v>0</v>
      </c>
      <c r="K2324">
        <f>J2324*Weighting!$W$20</f>
        <v>0</v>
      </c>
      <c r="M2324" s="14"/>
    </row>
    <row r="2325" spans="1:25" x14ac:dyDescent="0.25">
      <c r="A2325" s="32" t="str">
        <f>IF(Weighting!$P$21&gt;0,B2325,"")</f>
        <v/>
      </c>
      <c r="B2325" t="e">
        <f>Weighting!$C$21</f>
        <v>#DIV/0!</v>
      </c>
      <c r="C2325" t="e">
        <f>Weighting!$F$21</f>
        <v>#NUM!</v>
      </c>
      <c r="D2325" t="e">
        <f>IF(C2325=1,'Data Transformation'!$G$3+0.5*'Data Transformation'!$W$25,IF(C2326=1,D2326-'Data Transformation'!$W$25,FALSE))</f>
        <v>#NUM!</v>
      </c>
      <c r="E2325">
        <f t="array" ref="E2325">IF(ISLOGICAL(D2325),"",FREQUENCY(IF('Data Transformation'!$B$425:$B$8425='Bin Analysis'!$B2307,'Data Transformation'!$G$425:$G$8425),D2325))</f>
        <v>2001</v>
      </c>
      <c r="F2325">
        <f t="shared" si="288"/>
        <v>0</v>
      </c>
      <c r="G2325">
        <f>Weighting!$H$21</f>
        <v>0</v>
      </c>
      <c r="H2325">
        <f t="array" ref="H2325">FREQUENCY(IF('Data Transformation'!$B$4:$B$8425=B2307,'Data Transformation'!$G$4:$G$8425),'Bin Analysis'!$B2325)</f>
        <v>2073</v>
      </c>
      <c r="I2325">
        <f t="shared" si="289"/>
        <v>0</v>
      </c>
      <c r="J2325">
        <f t="shared" si="290"/>
        <v>0</v>
      </c>
      <c r="K2325">
        <f>J2325*Weighting!$W$21</f>
        <v>0</v>
      </c>
      <c r="M2325" s="14"/>
    </row>
    <row r="2326" spans="1:25" x14ac:dyDescent="0.25">
      <c r="A2326" s="32" t="str">
        <f>IF(Weighting!$P$22&gt;0,B2326,"")</f>
        <v/>
      </c>
      <c r="B2326" t="e">
        <f>Weighting!$C$22</f>
        <v>#DIV/0!</v>
      </c>
      <c r="C2326" t="e">
        <f>Weighting!$F$22</f>
        <v>#NUM!</v>
      </c>
      <c r="D2326" t="e">
        <f>IF(C2326=1,'Data Transformation'!$G$3+0.5*'Data Transformation'!$W$25,IF(C2327=1,D2327-'Data Transformation'!$W$25,FALSE))</f>
        <v>#NUM!</v>
      </c>
      <c r="E2326">
        <f t="array" ref="E2326">IF(ISLOGICAL(D2326),"",FREQUENCY(IF('Data Transformation'!$B$425:$B$8425='Bin Analysis'!$B2307,'Data Transformation'!$G$425:$G$8425),D2326))</f>
        <v>2001</v>
      </c>
      <c r="F2326">
        <f t="shared" si="288"/>
        <v>0</v>
      </c>
      <c r="G2326">
        <f>Weighting!$H$22</f>
        <v>0</v>
      </c>
      <c r="H2326">
        <f t="array" ref="H2326">FREQUENCY(IF('Data Transformation'!$B$4:$B$8425=B2307,'Data Transformation'!$G$4:$G$8425),'Bin Analysis'!$B2326)</f>
        <v>2073</v>
      </c>
      <c r="I2326">
        <f t="shared" si="289"/>
        <v>0</v>
      </c>
      <c r="J2326">
        <f t="shared" si="290"/>
        <v>0</v>
      </c>
      <c r="K2326">
        <f>J2326*Weighting!$W$22</f>
        <v>0</v>
      </c>
      <c r="M2326" s="14"/>
    </row>
    <row r="2327" spans="1:25" x14ac:dyDescent="0.25">
      <c r="A2327" s="32" t="str">
        <f>IF(Weighting!$P$23&gt;0,B2327,"")</f>
        <v/>
      </c>
      <c r="B2327" t="e">
        <f>Weighting!$C$23</f>
        <v>#DIV/0!</v>
      </c>
      <c r="C2327" t="e">
        <f>Weighting!$F$23</f>
        <v>#NUM!</v>
      </c>
      <c r="D2327" t="e">
        <f>IF(C2327=1,'Data Transformation'!$G$3+0.5*'Data Transformation'!$W$25,IF(C2328=1,D2328-'Data Transformation'!$W$25,FALSE))</f>
        <v>#NUM!</v>
      </c>
      <c r="E2327">
        <f t="array" ref="E2327">IF(ISLOGICAL(D2327),"",FREQUENCY(IF('Data Transformation'!$B$425:$B$8425='Bin Analysis'!$B2307,'Data Transformation'!$G$425:$G$8425),D2327))</f>
        <v>2001</v>
      </c>
      <c r="F2327">
        <f t="shared" si="288"/>
        <v>0</v>
      </c>
      <c r="G2327">
        <f>Weighting!$H$23</f>
        <v>0</v>
      </c>
      <c r="H2327">
        <f t="array" ref="H2327">FREQUENCY(IF('Data Transformation'!$B$4:$B$8425=B2307,'Data Transformation'!$G$4:$G$8425),'Bin Analysis'!$B2327)</f>
        <v>2073</v>
      </c>
      <c r="I2327">
        <f t="shared" si="289"/>
        <v>0</v>
      </c>
      <c r="J2327">
        <f t="shared" si="290"/>
        <v>0</v>
      </c>
      <c r="K2327">
        <f>J2327*Weighting!$W$23</f>
        <v>0</v>
      </c>
      <c r="M2327" s="14"/>
    </row>
    <row r="2328" spans="1:25" x14ac:dyDescent="0.25">
      <c r="A2328" s="32" t="str">
        <f>IF(Weighting!$P$24&gt;0,B2328,"")</f>
        <v/>
      </c>
      <c r="B2328" t="e">
        <f>Weighting!$C$24</f>
        <v>#DIV/0!</v>
      </c>
      <c r="C2328" t="e">
        <f>Weighting!$F$24</f>
        <v>#NUM!</v>
      </c>
      <c r="D2328" t="e">
        <f>IF(C2328=1,'Data Transformation'!$G$3+0.5*'Data Transformation'!$W$25,IF(C2329=1,D2329-'Data Transformation'!$W$25,FALSE))</f>
        <v>#NUM!</v>
      </c>
      <c r="E2328">
        <f t="array" ref="E2328">IF(ISLOGICAL(D2328),"",FREQUENCY(IF('Data Transformation'!$B$425:$B$8425='Bin Analysis'!$B2307,'Data Transformation'!$G$425:$G$8425),D2328))</f>
        <v>2001</v>
      </c>
      <c r="F2328">
        <f t="shared" si="288"/>
        <v>0</v>
      </c>
      <c r="G2328">
        <f>Weighting!$H$24</f>
        <v>0</v>
      </c>
      <c r="H2328">
        <f t="array" ref="H2328">FREQUENCY(IF('Data Transformation'!$B$4:$B$8425=B2307,'Data Transformation'!$G$4:$G$8425),'Bin Analysis'!$B2328)</f>
        <v>2073</v>
      </c>
      <c r="I2328">
        <f t="shared" si="289"/>
        <v>0</v>
      </c>
      <c r="J2328">
        <f t="shared" si="290"/>
        <v>0</v>
      </c>
      <c r="K2328">
        <f>J2328*Weighting!$W$24</f>
        <v>0</v>
      </c>
      <c r="M2328" s="14"/>
    </row>
    <row r="2329" spans="1:25" x14ac:dyDescent="0.25">
      <c r="A2329" s="32" t="str">
        <f>IF(Weighting!$P$25&gt;0,B2329,"")</f>
        <v/>
      </c>
      <c r="B2329" t="e">
        <f>Weighting!$C$25</f>
        <v>#DIV/0!</v>
      </c>
      <c r="C2329" t="e">
        <f>Weighting!$F$25</f>
        <v>#NUM!</v>
      </c>
      <c r="D2329" t="e">
        <f>IF(C2329=1,'Data Transformation'!$G$3+0.5*'Data Transformation'!$W$25,IF(C2330=1,D2330-'Data Transformation'!$W$25,FALSE))</f>
        <v>#NUM!</v>
      </c>
      <c r="E2329">
        <f t="array" ref="E2329">IF(ISLOGICAL(D2329),"",FREQUENCY(IF('Data Transformation'!$B$425:$B$8425='Bin Analysis'!$B2307,'Data Transformation'!$G$425:$G$8425),D2329))</f>
        <v>2001</v>
      </c>
      <c r="F2329">
        <f t="shared" si="288"/>
        <v>0</v>
      </c>
      <c r="G2329">
        <f>Weighting!$H$25</f>
        <v>0</v>
      </c>
      <c r="H2329">
        <f t="array" ref="H2329">FREQUENCY(IF('Data Transformation'!$B$4:$B$8425=B2307,'Data Transformation'!$G$4:$G$8425),'Bin Analysis'!$B2329)</f>
        <v>2073</v>
      </c>
      <c r="I2329">
        <f t="shared" si="289"/>
        <v>0</v>
      </c>
      <c r="J2329">
        <f t="shared" si="290"/>
        <v>0</v>
      </c>
      <c r="K2329">
        <f>J2329*Weighting!$W$25</f>
        <v>0</v>
      </c>
      <c r="M2329" s="14"/>
    </row>
    <row r="2330" spans="1:25" x14ac:dyDescent="0.25">
      <c r="O2330"/>
      <c r="P2330"/>
      <c r="Q2330"/>
      <c r="R2330"/>
    </row>
    <row r="2331" spans="1:25" ht="23.25" x14ac:dyDescent="0.35">
      <c r="A2331" s="21" t="s">
        <v>0</v>
      </c>
      <c r="B2331" s="21" t="str">
        <f>IFERROR(VLOOKUP(C2331,'Data Transformation'!$L$6:$M$426,2,FALSE),"")</f>
        <v/>
      </c>
      <c r="C2331" s="21">
        <f>C2307+1</f>
        <v>97</v>
      </c>
      <c r="D2331" s="21"/>
      <c r="E2331" s="21"/>
      <c r="F2331" s="21"/>
      <c r="G2331" s="21"/>
      <c r="H2331" s="22"/>
      <c r="I2331" s="22"/>
      <c r="J2331" s="22"/>
      <c r="K2331" s="21"/>
      <c r="L2331" s="21" t="str">
        <f>B2331</f>
        <v/>
      </c>
      <c r="M2331" s="23" t="e">
        <f>INDEX('Data Transformation'!$O$4:$O$424,MATCH($B2331,'Data Transformation'!$M$4:$M$424,0),MATCH($M$2,'Data Transformation'!$O$3,0))</f>
        <v>#N/A</v>
      </c>
      <c r="N2331" s="27" t="e">
        <f>IF('Input and Summary Results'!$J$16="minimum",'Bin Analysis'!X2332/(M2331-1),'Bin Analysis'!Y2331/('Bin Analysis'!M2331-1))</f>
        <v>#N/A</v>
      </c>
      <c r="O2331" s="27" t="e">
        <f>IF(M2331=FALSE,NA(),(VLOOKUP(1,C2334:K2353,4,FALSE))/(M2331-1))</f>
        <v>#N/A</v>
      </c>
      <c r="P2331" s="27" t="e">
        <f>IF(M2331=FALSE,NA(),SUM(J2334:J2353)/Weighting!$S$5)</f>
        <v>#N/A</v>
      </c>
      <c r="Q2331" s="27" t="e">
        <f>IF(M2331=FALSE,NA(),SUM(K2334:K2353)/Weighting!$S$6)</f>
        <v>#N/A</v>
      </c>
      <c r="R2331" s="27" t="e">
        <f>IF(M2331=FALSE,NA(),(VLOOKUP(1,G2334:K2353,3,FALSE))/(M2331-1))</f>
        <v>#N/A</v>
      </c>
      <c r="S2331" s="22" t="e">
        <f>IF(M2331=FALSE,NA(),IF(SUM(J2334:J2353)=2,"yes","no"))</f>
        <v>#N/A</v>
      </c>
      <c r="X2331" s="2" cm="2">
        <f t="array" ref="X2331:X2332">FREQUENCY(IF('Data Transformation'!$B$425:$B$6424='Bin Analysis'!L2331,'Data Transformation'!$G$425:$G$6424),'Data Transformation'!$U$11)</f>
        <v>0</v>
      </c>
      <c r="Y2331" s="2" cm="2">
        <f t="array" ref="Y2331:Y2332">FREQUENCY(IF('Data Transformation'!$B$425:$B$6424='Bin Analysis'!L2331,'Data Transformation'!$G$425:$G$6424),'Data Transformation'!$U$12)</f>
        <v>0</v>
      </c>
    </row>
    <row r="2332" spans="1:25" x14ac:dyDescent="0.25">
      <c r="A2332" s="14" t="s">
        <v>67</v>
      </c>
      <c r="B2332" t="s">
        <v>47</v>
      </c>
      <c r="C2332" t="s">
        <v>5</v>
      </c>
      <c r="D2332" t="s">
        <v>100</v>
      </c>
      <c r="E2332" t="s">
        <v>101</v>
      </c>
      <c r="F2332" t="s">
        <v>102</v>
      </c>
      <c r="G2332" t="s">
        <v>70</v>
      </c>
      <c r="H2332" t="s">
        <v>31</v>
      </c>
      <c r="I2332" t="s">
        <v>32</v>
      </c>
      <c r="J2332" t="s">
        <v>46</v>
      </c>
      <c r="K2332" s="14" t="s">
        <v>45</v>
      </c>
      <c r="M2332" s="14"/>
      <c r="X2332" s="2">
        <v>0</v>
      </c>
      <c r="Y2332" s="2">
        <v>0</v>
      </c>
    </row>
    <row r="2333" spans="1:25" x14ac:dyDescent="0.25">
      <c r="A2333" s="32"/>
      <c r="D2333" t="e">
        <f>IF(C2333=1,'Data Transformation'!$G$3+0.5*'Data Transformation'!$W$25,IF(C2334=1,D2334-'Data Transformation'!$W$25,FALSE))</f>
        <v>#NUM!</v>
      </c>
      <c r="E2333">
        <f t="array" ref="E2333">IF(ISLOGICAL(D2333),"",FREQUENCY(IF('Data Transformation'!$B$425:$B$8425='Bin Analysis'!$B2331,'Data Transformation'!$G$425:$G$8425),D2333))</f>
        <v>2001</v>
      </c>
      <c r="F2333" t="e">
        <f>IF(ISLOGICAL(D2333),"",E2333-E2332)</f>
        <v>#VALUE!</v>
      </c>
      <c r="M2333" s="14"/>
    </row>
    <row r="2334" spans="1:25" x14ac:dyDescent="0.25">
      <c r="A2334" s="32" t="e">
        <f>IF(Weighting!$P$6&gt;0,B2334,"")</f>
        <v>#NUM!</v>
      </c>
      <c r="B2334" t="e">
        <f>Weighting!$C$6</f>
        <v>#DIV/0!</v>
      </c>
      <c r="C2334" t="e">
        <f>Weighting!$F$6</f>
        <v>#NUM!</v>
      </c>
      <c r="D2334" t="e">
        <f>IF(C2334=1,'Data Transformation'!$G$3+0.5*'Data Transformation'!$W$25,IF(C2335=1,D2335-'Data Transformation'!$W$25,FALSE))</f>
        <v>#NUM!</v>
      </c>
      <c r="E2334">
        <f t="array" ref="E2334">IF(ISLOGICAL(D2334),"",FREQUENCY(IF('Data Transformation'!$B$425:$B$8425='Bin Analysis'!$B2331,'Data Transformation'!$G$425:$G$8425),D2334))</f>
        <v>2001</v>
      </c>
      <c r="F2334">
        <f>IF(ISLOGICAL(D2334),"",E2334-E2333)</f>
        <v>0</v>
      </c>
      <c r="G2334">
        <f>Weighting!$H$6</f>
        <v>1</v>
      </c>
      <c r="H2334">
        <f t="array" ref="H2334">FREQUENCY(IF('Data Transformation'!$B$4:$B$8425=B2331,'Data Transformation'!$G$4:$G$8425),'Bin Analysis'!$B2334)</f>
        <v>2073</v>
      </c>
      <c r="I2334">
        <f>H2334-H2333</f>
        <v>2073</v>
      </c>
      <c r="J2334">
        <f>IF(I2334=0,0,1)</f>
        <v>1</v>
      </c>
      <c r="K2334" t="e">
        <f>J2334*Weighting!$W$6</f>
        <v>#NUM!</v>
      </c>
      <c r="M2334" s="14"/>
    </row>
    <row r="2335" spans="1:25" x14ac:dyDescent="0.25">
      <c r="A2335" s="32" t="str">
        <f>IF(Weighting!$P$7&gt;0,B2335,"")</f>
        <v/>
      </c>
      <c r="B2335" t="e">
        <f>Weighting!$C$7</f>
        <v>#DIV/0!</v>
      </c>
      <c r="C2335" t="e">
        <f>Weighting!$F$7</f>
        <v>#NUM!</v>
      </c>
      <c r="D2335" t="e">
        <f>IF(C2335=1,'Data Transformation'!$G$3+0.5*'Data Transformation'!$W$25,IF(C2336=1,D2336-'Data Transformation'!$W$25,FALSE))</f>
        <v>#NUM!</v>
      </c>
      <c r="E2335">
        <f t="array" ref="E2335">IF(ISLOGICAL(D2335),"",FREQUENCY(IF('Data Transformation'!$B$425:$B$8425='Bin Analysis'!$B2331,'Data Transformation'!$G$425:$G$8425),D2335))</f>
        <v>2001</v>
      </c>
      <c r="F2335">
        <f t="shared" ref="F2335:F2353" si="291">IF(ISLOGICAL(D2335),"",E2335-E2334)</f>
        <v>0</v>
      </c>
      <c r="G2335">
        <f>Weighting!$H$7</f>
        <v>0</v>
      </c>
      <c r="H2335">
        <f t="array" ref="H2335">FREQUENCY(IF('Data Transformation'!$B$4:$B$8425=B2331,'Data Transformation'!$G$4:$G$8425),'Bin Analysis'!$B2335)</f>
        <v>2073</v>
      </c>
      <c r="I2335">
        <f t="shared" ref="I2335:I2353" si="292">H2335-H2334</f>
        <v>0</v>
      </c>
      <c r="J2335">
        <f>IF(I2335=0,0,1)</f>
        <v>0</v>
      </c>
      <c r="K2335">
        <f>J2335*Weighting!$W$7</f>
        <v>0</v>
      </c>
      <c r="M2335" s="14"/>
    </row>
    <row r="2336" spans="1:25" x14ac:dyDescent="0.25">
      <c r="A2336" s="32" t="str">
        <f>IF(Weighting!$P$8&gt;0,B2336,"")</f>
        <v/>
      </c>
      <c r="B2336" t="e">
        <f>Weighting!$C$8</f>
        <v>#DIV/0!</v>
      </c>
      <c r="C2336" t="e">
        <f>Weighting!$F$8</f>
        <v>#NUM!</v>
      </c>
      <c r="D2336" t="e">
        <f>IF(C2336=1,'Data Transformation'!$G$3+0.5*'Data Transformation'!$W$25,IF(C2337=1,D2337-'Data Transformation'!$W$25,FALSE))</f>
        <v>#NUM!</v>
      </c>
      <c r="E2336">
        <f t="array" ref="E2336">IF(ISLOGICAL(D2336),"",FREQUENCY(IF('Data Transformation'!$B$425:$B$8425='Bin Analysis'!$B2331,'Data Transformation'!$G$425:$G$8425),D2336))</f>
        <v>2001</v>
      </c>
      <c r="F2336">
        <f t="shared" si="291"/>
        <v>0</v>
      </c>
      <c r="G2336">
        <f>Weighting!$H$8</f>
        <v>0</v>
      </c>
      <c r="H2336">
        <f t="array" ref="H2336">FREQUENCY(IF('Data Transformation'!$B$4:$B$8425=B2331,'Data Transformation'!$G$4:$G$8425),'Bin Analysis'!$B2336)</f>
        <v>2073</v>
      </c>
      <c r="I2336">
        <f t="shared" si="292"/>
        <v>0</v>
      </c>
      <c r="J2336">
        <f t="shared" ref="J2336:J2353" si="293">IF(I2336=0,0,1)</f>
        <v>0</v>
      </c>
      <c r="K2336">
        <f>J2336*Weighting!$W$8</f>
        <v>0</v>
      </c>
      <c r="M2336" s="14"/>
    </row>
    <row r="2337" spans="1:13" x14ac:dyDescent="0.25">
      <c r="A2337" s="32" t="str">
        <f>IF(Weighting!$P$9&gt;0,B2337,"")</f>
        <v/>
      </c>
      <c r="B2337" s="50" t="e">
        <f>Weighting!$C$9</f>
        <v>#DIV/0!</v>
      </c>
      <c r="C2337" t="e">
        <f>Weighting!$F$9</f>
        <v>#NUM!</v>
      </c>
      <c r="D2337" t="e">
        <f>IF(C2337=1,'Data Transformation'!$G$3+0.5*'Data Transformation'!$W$25,IF(C2338=1,D2338-'Data Transformation'!$W$25,FALSE))</f>
        <v>#NUM!</v>
      </c>
      <c r="E2337">
        <f t="array" ref="E2337">IF(ISLOGICAL(D2337),"",FREQUENCY(IF('Data Transformation'!$B$425:$B$8425='Bin Analysis'!$B2331,'Data Transformation'!$G$425:$G$8425),D2337))</f>
        <v>2001</v>
      </c>
      <c r="F2337">
        <f t="shared" si="291"/>
        <v>0</v>
      </c>
      <c r="G2337">
        <f>Weighting!$H$9</f>
        <v>0</v>
      </c>
      <c r="H2337">
        <f t="array" ref="H2337">FREQUENCY(IF('Data Transformation'!$B$4:$B$8425=B2331,'Data Transformation'!$G$4:$G$8425),'Bin Analysis'!$B2337)</f>
        <v>2073</v>
      </c>
      <c r="I2337">
        <f t="shared" si="292"/>
        <v>0</v>
      </c>
      <c r="J2337">
        <f t="shared" si="293"/>
        <v>0</v>
      </c>
      <c r="K2337">
        <f>J2337*Weighting!$W$9</f>
        <v>0</v>
      </c>
      <c r="M2337" s="14"/>
    </row>
    <row r="2338" spans="1:13" x14ac:dyDescent="0.25">
      <c r="A2338" s="32" t="str">
        <f>IF(Weighting!$P$10&gt;0,B2338,"")</f>
        <v/>
      </c>
      <c r="B2338" t="e">
        <f>Weighting!$C$10</f>
        <v>#DIV/0!</v>
      </c>
      <c r="C2338" t="e">
        <f>Weighting!$F$10</f>
        <v>#NUM!</v>
      </c>
      <c r="D2338" t="e">
        <f>IF(C2338=1,'Data Transformation'!$G$3+0.5*'Data Transformation'!$W$25,IF(C2339=1,D2339-'Data Transformation'!$W$25,FALSE))</f>
        <v>#NUM!</v>
      </c>
      <c r="E2338">
        <f t="array" ref="E2338">IF(ISLOGICAL(D2338),"",FREQUENCY(IF('Data Transformation'!$B$425:$B$8425='Bin Analysis'!$B2331,'Data Transformation'!$G$425:$G$8425),D2338))</f>
        <v>2001</v>
      </c>
      <c r="F2338">
        <f t="shared" si="291"/>
        <v>0</v>
      </c>
      <c r="G2338">
        <f>Weighting!$H$10</f>
        <v>0</v>
      </c>
      <c r="H2338">
        <f t="array" ref="H2338">FREQUENCY(IF('Data Transformation'!$B$4:$B$8425=B2331,'Data Transformation'!$G$4:$G$8425),'Bin Analysis'!$B2338)</f>
        <v>2073</v>
      </c>
      <c r="I2338">
        <f t="shared" si="292"/>
        <v>0</v>
      </c>
      <c r="J2338">
        <f t="shared" si="293"/>
        <v>0</v>
      </c>
      <c r="K2338">
        <f>J2338*Weighting!$W$10</f>
        <v>0</v>
      </c>
      <c r="M2338" s="14"/>
    </row>
    <row r="2339" spans="1:13" x14ac:dyDescent="0.25">
      <c r="A2339" s="32" t="str">
        <f>IF(Weighting!$P$11&gt;0,B2339,"")</f>
        <v/>
      </c>
      <c r="B2339" t="e">
        <f>Weighting!$C$11</f>
        <v>#DIV/0!</v>
      </c>
      <c r="C2339" t="e">
        <f>Weighting!$F$11</f>
        <v>#NUM!</v>
      </c>
      <c r="D2339" t="e">
        <f>IF(C2339=1,'Data Transformation'!$G$3+0.5*'Data Transformation'!$W$25,IF(C2340=1,D2340-'Data Transformation'!$W$25,FALSE))</f>
        <v>#NUM!</v>
      </c>
      <c r="E2339">
        <f t="array" ref="E2339">IF(ISLOGICAL(D2339),"",FREQUENCY(IF('Data Transformation'!$B$425:$B$8425='Bin Analysis'!$B2331,'Data Transformation'!$G$425:$G$8425),D2339))</f>
        <v>2001</v>
      </c>
      <c r="F2339">
        <f t="shared" si="291"/>
        <v>0</v>
      </c>
      <c r="G2339">
        <f>Weighting!$H$11</f>
        <v>0</v>
      </c>
      <c r="H2339">
        <f t="array" ref="H2339">FREQUENCY(IF('Data Transformation'!$B$4:$B$8425=B2331,'Data Transformation'!$G$4:$G$8425),'Bin Analysis'!$B2339)</f>
        <v>2073</v>
      </c>
      <c r="I2339">
        <f t="shared" si="292"/>
        <v>0</v>
      </c>
      <c r="J2339">
        <f t="shared" si="293"/>
        <v>0</v>
      </c>
      <c r="K2339">
        <f>J2339*Weighting!$W$11</f>
        <v>0</v>
      </c>
      <c r="M2339" s="14"/>
    </row>
    <row r="2340" spans="1:13" x14ac:dyDescent="0.25">
      <c r="A2340" s="32" t="str">
        <f>IF(Weighting!$P$12&gt;0,B2340,"")</f>
        <v/>
      </c>
      <c r="B2340" t="e">
        <f>Weighting!$C$12</f>
        <v>#DIV/0!</v>
      </c>
      <c r="C2340" t="e">
        <f>Weighting!$F$12</f>
        <v>#NUM!</v>
      </c>
      <c r="D2340" t="e">
        <f>IF(C2340=1,'Data Transformation'!$G$3+0.5*'Data Transformation'!$W$25,IF(C2341=1,D2341-'Data Transformation'!$W$25,FALSE))</f>
        <v>#NUM!</v>
      </c>
      <c r="E2340">
        <f t="array" ref="E2340">IF(ISLOGICAL(D2340),"",FREQUENCY(IF('Data Transformation'!$B$425:$B$8425='Bin Analysis'!$B2331,'Data Transformation'!$G$425:$G$8425),D2340))</f>
        <v>2001</v>
      </c>
      <c r="F2340">
        <f t="shared" si="291"/>
        <v>0</v>
      </c>
      <c r="G2340">
        <f>Weighting!$H$12</f>
        <v>0</v>
      </c>
      <c r="H2340">
        <f t="array" ref="H2340">FREQUENCY(IF('Data Transformation'!$B$4:$B$8425=B2331,'Data Transformation'!$G$4:$G$8425),'Bin Analysis'!$B2340)</f>
        <v>2073</v>
      </c>
      <c r="I2340">
        <f t="shared" si="292"/>
        <v>0</v>
      </c>
      <c r="J2340">
        <f t="shared" si="293"/>
        <v>0</v>
      </c>
      <c r="K2340">
        <f>J2340*Weighting!$W$12</f>
        <v>0</v>
      </c>
      <c r="M2340" s="14"/>
    </row>
    <row r="2341" spans="1:13" x14ac:dyDescent="0.25">
      <c r="A2341" s="32" t="str">
        <f>IF(Weighting!$P$13&gt;0,B2341,"")</f>
        <v/>
      </c>
      <c r="B2341" t="e">
        <f>Weighting!$C$13</f>
        <v>#DIV/0!</v>
      </c>
      <c r="C2341" t="e">
        <f>Weighting!$F$13</f>
        <v>#NUM!</v>
      </c>
      <c r="D2341" t="e">
        <f>IF(C2341=1,'Data Transformation'!$G$3+0.5*'Data Transformation'!$W$25,IF(C2342=1,D2342-'Data Transformation'!$W$25,FALSE))</f>
        <v>#NUM!</v>
      </c>
      <c r="E2341">
        <f t="array" ref="E2341">IF(ISLOGICAL(D2341),"",FREQUENCY(IF('Data Transformation'!$B$425:$B$8425='Bin Analysis'!$B2331,'Data Transformation'!$G$425:$G$8425),D2341))</f>
        <v>2001</v>
      </c>
      <c r="F2341">
        <f t="shared" si="291"/>
        <v>0</v>
      </c>
      <c r="G2341">
        <f>Weighting!$H$13</f>
        <v>0</v>
      </c>
      <c r="H2341">
        <f t="array" ref="H2341">FREQUENCY(IF('Data Transformation'!$B$4:$B$8425=B2331,'Data Transformation'!$G$4:$G$8425),'Bin Analysis'!$B2341)</f>
        <v>2073</v>
      </c>
      <c r="I2341">
        <f t="shared" si="292"/>
        <v>0</v>
      </c>
      <c r="J2341">
        <f t="shared" si="293"/>
        <v>0</v>
      </c>
      <c r="K2341">
        <f>J2341*Weighting!$W$13</f>
        <v>0</v>
      </c>
      <c r="M2341" s="14"/>
    </row>
    <row r="2342" spans="1:13" x14ac:dyDescent="0.25">
      <c r="A2342" s="32" t="str">
        <f>IF(Weighting!$P$14&gt;0,B2342,"")</f>
        <v/>
      </c>
      <c r="B2342" t="e">
        <f>Weighting!$C$14</f>
        <v>#DIV/0!</v>
      </c>
      <c r="C2342" t="e">
        <f>Weighting!$F$14</f>
        <v>#NUM!</v>
      </c>
      <c r="D2342" t="e">
        <f>IF(C2342=1,'Data Transformation'!$G$3+0.5*'Data Transformation'!$W$25,IF(C2343=1,D2343-'Data Transformation'!$W$25,FALSE))</f>
        <v>#NUM!</v>
      </c>
      <c r="E2342">
        <f t="array" ref="E2342">IF(ISLOGICAL(D2342),"",FREQUENCY(IF('Data Transformation'!$B$425:$B$8425='Bin Analysis'!$B2331,'Data Transformation'!$G$425:$G$8425),D2342))</f>
        <v>2001</v>
      </c>
      <c r="F2342">
        <f t="shared" si="291"/>
        <v>0</v>
      </c>
      <c r="G2342">
        <f>Weighting!$H$14</f>
        <v>0</v>
      </c>
      <c r="H2342">
        <f t="array" ref="H2342">FREQUENCY(IF('Data Transformation'!$B$4:$B$8425=B2331,'Data Transformation'!$G$4:$G$8425),'Bin Analysis'!$B2342)</f>
        <v>2073</v>
      </c>
      <c r="I2342">
        <f t="shared" si="292"/>
        <v>0</v>
      </c>
      <c r="J2342">
        <f t="shared" si="293"/>
        <v>0</v>
      </c>
      <c r="K2342">
        <f>J2342*Weighting!$W$14</f>
        <v>0</v>
      </c>
      <c r="M2342" s="14"/>
    </row>
    <row r="2343" spans="1:13" x14ac:dyDescent="0.25">
      <c r="A2343" s="32" t="str">
        <f>IF(Weighting!$P$15&gt;0,B2343,"")</f>
        <v/>
      </c>
      <c r="B2343" t="e">
        <f>Weighting!$C$15</f>
        <v>#DIV/0!</v>
      </c>
      <c r="C2343" t="e">
        <f>Weighting!$F$15</f>
        <v>#NUM!</v>
      </c>
      <c r="D2343" t="e">
        <f>IF(C2343=1,'Data Transformation'!$G$3+0.5*'Data Transformation'!$W$25,IF(C2344=1,D2344-'Data Transformation'!$W$25,FALSE))</f>
        <v>#NUM!</v>
      </c>
      <c r="E2343">
        <f t="array" ref="E2343">IF(ISLOGICAL(D2343),"",FREQUENCY(IF('Data Transformation'!$B$425:$B$8425='Bin Analysis'!$B2331,'Data Transformation'!$G$425:$G$8425),D2343))</f>
        <v>2001</v>
      </c>
      <c r="F2343">
        <f t="shared" si="291"/>
        <v>0</v>
      </c>
      <c r="G2343">
        <f>Weighting!$H$15</f>
        <v>0</v>
      </c>
      <c r="H2343">
        <f t="array" ref="H2343">FREQUENCY(IF('Data Transformation'!$B$4:$B$8425=B2331,'Data Transformation'!$G$4:$G$8425),'Bin Analysis'!$B2343)</f>
        <v>2073</v>
      </c>
      <c r="I2343">
        <f t="shared" si="292"/>
        <v>0</v>
      </c>
      <c r="J2343">
        <f t="shared" si="293"/>
        <v>0</v>
      </c>
      <c r="K2343">
        <f>J2343*Weighting!$W$15</f>
        <v>0</v>
      </c>
      <c r="M2343" s="14"/>
    </row>
    <row r="2344" spans="1:13" x14ac:dyDescent="0.25">
      <c r="A2344" s="32" t="str">
        <f>IF(Weighting!$P$16&gt;0,B2344,"")</f>
        <v/>
      </c>
      <c r="B2344" t="e">
        <f>Weighting!$C$16</f>
        <v>#DIV/0!</v>
      </c>
      <c r="C2344" t="e">
        <f>Weighting!$F$16</f>
        <v>#NUM!</v>
      </c>
      <c r="D2344" t="e">
        <f>IF(C2344=1,'Data Transformation'!$G$3+0.5*'Data Transformation'!$W$25,IF(C2345=1,D2345-'Data Transformation'!$W$25,FALSE))</f>
        <v>#NUM!</v>
      </c>
      <c r="E2344">
        <f t="array" ref="E2344">IF(ISLOGICAL(D2344),"",FREQUENCY(IF('Data Transformation'!$B$425:$B$8425='Bin Analysis'!$B2331,'Data Transformation'!$G$425:$G$8425),D2344))</f>
        <v>2001</v>
      </c>
      <c r="F2344">
        <f t="shared" si="291"/>
        <v>0</v>
      </c>
      <c r="G2344">
        <f>Weighting!$H$16</f>
        <v>0</v>
      </c>
      <c r="H2344">
        <f t="array" ref="H2344">FREQUENCY(IF('Data Transformation'!$B$4:$B$8425=B2331,'Data Transformation'!$G$4:$G$8425),'Bin Analysis'!$B2344)</f>
        <v>2073</v>
      </c>
      <c r="I2344">
        <f t="shared" si="292"/>
        <v>0</v>
      </c>
      <c r="J2344">
        <f t="shared" si="293"/>
        <v>0</v>
      </c>
      <c r="K2344">
        <f>J2344*Weighting!$W$16</f>
        <v>0</v>
      </c>
      <c r="M2344" s="14"/>
    </row>
    <row r="2345" spans="1:13" x14ac:dyDescent="0.25">
      <c r="A2345" s="32" t="str">
        <f>IF(Weighting!$P$17&gt;0,B2345,"")</f>
        <v/>
      </c>
      <c r="B2345" t="e">
        <f>Weighting!$C$17</f>
        <v>#DIV/0!</v>
      </c>
      <c r="C2345" t="e">
        <f>Weighting!$F$17</f>
        <v>#NUM!</v>
      </c>
      <c r="D2345" t="e">
        <f>IF(C2345=1,'Data Transformation'!$G$3+0.5*'Data Transformation'!$W$25,IF(C2346=1,D2346-'Data Transformation'!$W$25,FALSE))</f>
        <v>#NUM!</v>
      </c>
      <c r="E2345">
        <f t="array" ref="E2345">IF(ISLOGICAL(D2345),"",FREQUENCY(IF('Data Transformation'!$B$425:$B$8425='Bin Analysis'!$B2331,'Data Transformation'!$G$425:$G$8425),D2345))</f>
        <v>2001</v>
      </c>
      <c r="F2345">
        <f t="shared" si="291"/>
        <v>0</v>
      </c>
      <c r="G2345">
        <f>Weighting!$H$17</f>
        <v>0</v>
      </c>
      <c r="H2345">
        <f t="array" ref="H2345">FREQUENCY(IF('Data Transformation'!$B$4:$B$8425=B2331,'Data Transformation'!$G$4:$G$8425),'Bin Analysis'!$B2345)</f>
        <v>2073</v>
      </c>
      <c r="I2345">
        <f t="shared" si="292"/>
        <v>0</v>
      </c>
      <c r="J2345">
        <f t="shared" si="293"/>
        <v>0</v>
      </c>
      <c r="K2345">
        <f>J2345*Weighting!$W$17</f>
        <v>0</v>
      </c>
      <c r="M2345" s="14"/>
    </row>
    <row r="2346" spans="1:13" x14ac:dyDescent="0.25">
      <c r="A2346" s="32" t="str">
        <f>IF(Weighting!$P$18&gt;0,B2346,"")</f>
        <v/>
      </c>
      <c r="B2346" t="e">
        <f>Weighting!$C$18</f>
        <v>#DIV/0!</v>
      </c>
      <c r="C2346" t="e">
        <f>Weighting!$F$18</f>
        <v>#NUM!</v>
      </c>
      <c r="D2346" t="e">
        <f>IF(C2346=1,'Data Transformation'!$G$3+0.5*'Data Transformation'!$W$25,IF(C2347=1,D2347-'Data Transformation'!$W$25,FALSE))</f>
        <v>#NUM!</v>
      </c>
      <c r="E2346">
        <f t="array" ref="E2346">IF(ISLOGICAL(D2346),"",FREQUENCY(IF('Data Transformation'!$B$425:$B$8425='Bin Analysis'!$B2331,'Data Transformation'!$G$425:$G$8425),D2346))</f>
        <v>2001</v>
      </c>
      <c r="F2346">
        <f t="shared" si="291"/>
        <v>0</v>
      </c>
      <c r="G2346">
        <f>Weighting!$H$18</f>
        <v>0</v>
      </c>
      <c r="H2346">
        <f t="array" ref="H2346">FREQUENCY(IF('Data Transformation'!$B$4:$B$8425=B2331,'Data Transformation'!$G$4:$G$8425),'Bin Analysis'!$B2346)</f>
        <v>2073</v>
      </c>
      <c r="I2346">
        <f t="shared" si="292"/>
        <v>0</v>
      </c>
      <c r="J2346">
        <f t="shared" si="293"/>
        <v>0</v>
      </c>
      <c r="K2346">
        <f>J2346*Weighting!$W$18</f>
        <v>0</v>
      </c>
      <c r="M2346" s="14"/>
    </row>
    <row r="2347" spans="1:13" x14ac:dyDescent="0.25">
      <c r="A2347" s="32" t="str">
        <f>IF(Weighting!$P$19&gt;0,B2347,"")</f>
        <v/>
      </c>
      <c r="B2347" t="e">
        <f>Weighting!$C$19</f>
        <v>#DIV/0!</v>
      </c>
      <c r="C2347" t="e">
        <f>Weighting!$F$19</f>
        <v>#NUM!</v>
      </c>
      <c r="D2347" t="e">
        <f>IF(C2347=1,'Data Transformation'!$G$3+0.5*'Data Transformation'!$W$25,IF(C2348=1,D2348-'Data Transformation'!$W$25,FALSE))</f>
        <v>#NUM!</v>
      </c>
      <c r="E2347">
        <f t="array" ref="E2347">IF(ISLOGICAL(D2347),"",FREQUENCY(IF('Data Transformation'!$B$425:$B$8425='Bin Analysis'!$B2331,'Data Transformation'!$G$425:$G$8425),D2347))</f>
        <v>2001</v>
      </c>
      <c r="F2347">
        <f t="shared" si="291"/>
        <v>0</v>
      </c>
      <c r="G2347">
        <f>Weighting!$H$19</f>
        <v>0</v>
      </c>
      <c r="H2347">
        <f t="array" ref="H2347">FREQUENCY(IF('Data Transformation'!$B$4:$B$8425=B2331,'Data Transformation'!$G$4:$G$8425),'Bin Analysis'!$B2347)</f>
        <v>2073</v>
      </c>
      <c r="I2347">
        <f t="shared" si="292"/>
        <v>0</v>
      </c>
      <c r="J2347">
        <f t="shared" si="293"/>
        <v>0</v>
      </c>
      <c r="K2347">
        <f>J2347*Weighting!$W$19</f>
        <v>0</v>
      </c>
      <c r="M2347" s="14"/>
    </row>
    <row r="2348" spans="1:13" x14ac:dyDescent="0.25">
      <c r="A2348" s="32" t="str">
        <f>IF(Weighting!$P$20&gt;0,B2348,"")</f>
        <v/>
      </c>
      <c r="B2348" t="e">
        <f>Weighting!$C$20</f>
        <v>#DIV/0!</v>
      </c>
      <c r="C2348" t="e">
        <f>Weighting!$F$20</f>
        <v>#NUM!</v>
      </c>
      <c r="D2348" t="e">
        <f>IF(C2348=1,'Data Transformation'!$G$3+0.5*'Data Transformation'!$W$25,IF(C2349=1,D2349-'Data Transformation'!$W$25,FALSE))</f>
        <v>#NUM!</v>
      </c>
      <c r="E2348">
        <f t="array" ref="E2348">IF(ISLOGICAL(D2348),"",FREQUENCY(IF('Data Transformation'!$B$425:$B$8425='Bin Analysis'!$B2331,'Data Transformation'!$G$425:$G$8425),D2348))</f>
        <v>2001</v>
      </c>
      <c r="F2348">
        <f t="shared" si="291"/>
        <v>0</v>
      </c>
      <c r="G2348">
        <f>Weighting!$H$20</f>
        <v>0</v>
      </c>
      <c r="H2348">
        <f t="array" ref="H2348">FREQUENCY(IF('Data Transformation'!$B$4:$B$8425=B2331,'Data Transformation'!$G$4:$G$8425),'Bin Analysis'!$B2348)</f>
        <v>2073</v>
      </c>
      <c r="I2348">
        <f t="shared" si="292"/>
        <v>0</v>
      </c>
      <c r="J2348">
        <f t="shared" si="293"/>
        <v>0</v>
      </c>
      <c r="K2348">
        <f>J2348*Weighting!$W$20</f>
        <v>0</v>
      </c>
      <c r="M2348" s="14"/>
    </row>
    <row r="2349" spans="1:13" x14ac:dyDescent="0.25">
      <c r="A2349" s="32" t="str">
        <f>IF(Weighting!$P$21&gt;0,B2349,"")</f>
        <v/>
      </c>
      <c r="B2349" t="e">
        <f>Weighting!$C$21</f>
        <v>#DIV/0!</v>
      </c>
      <c r="C2349" t="e">
        <f>Weighting!$F$21</f>
        <v>#NUM!</v>
      </c>
      <c r="D2349" t="e">
        <f>IF(C2349=1,'Data Transformation'!$G$3+0.5*'Data Transformation'!$W$25,IF(C2350=1,D2350-'Data Transformation'!$W$25,FALSE))</f>
        <v>#NUM!</v>
      </c>
      <c r="E2349">
        <f t="array" ref="E2349">IF(ISLOGICAL(D2349),"",FREQUENCY(IF('Data Transformation'!$B$425:$B$8425='Bin Analysis'!$B2331,'Data Transformation'!$G$425:$G$8425),D2349))</f>
        <v>2001</v>
      </c>
      <c r="F2349">
        <f t="shared" si="291"/>
        <v>0</v>
      </c>
      <c r="G2349">
        <f>Weighting!$H$21</f>
        <v>0</v>
      </c>
      <c r="H2349">
        <f t="array" ref="H2349">FREQUENCY(IF('Data Transformation'!$B$4:$B$8425=B2331,'Data Transformation'!$G$4:$G$8425),'Bin Analysis'!$B2349)</f>
        <v>2073</v>
      </c>
      <c r="I2349">
        <f t="shared" si="292"/>
        <v>0</v>
      </c>
      <c r="J2349">
        <f t="shared" si="293"/>
        <v>0</v>
      </c>
      <c r="K2349">
        <f>J2349*Weighting!$W$21</f>
        <v>0</v>
      </c>
      <c r="M2349" s="14"/>
    </row>
    <row r="2350" spans="1:13" x14ac:dyDescent="0.25">
      <c r="A2350" s="32" t="str">
        <f>IF(Weighting!$P$22&gt;0,B2350,"")</f>
        <v/>
      </c>
      <c r="B2350" t="e">
        <f>Weighting!$C$22</f>
        <v>#DIV/0!</v>
      </c>
      <c r="C2350" t="e">
        <f>Weighting!$F$22</f>
        <v>#NUM!</v>
      </c>
      <c r="D2350" t="e">
        <f>IF(C2350=1,'Data Transformation'!$G$3+0.5*'Data Transformation'!$W$25,IF(C2351=1,D2351-'Data Transformation'!$W$25,FALSE))</f>
        <v>#NUM!</v>
      </c>
      <c r="E2350">
        <f t="array" ref="E2350">IF(ISLOGICAL(D2350),"",FREQUENCY(IF('Data Transformation'!$B$425:$B$8425='Bin Analysis'!$B2331,'Data Transformation'!$G$425:$G$8425),D2350))</f>
        <v>2001</v>
      </c>
      <c r="F2350">
        <f t="shared" si="291"/>
        <v>0</v>
      </c>
      <c r="G2350">
        <f>Weighting!$H$22</f>
        <v>0</v>
      </c>
      <c r="H2350">
        <f t="array" ref="H2350">FREQUENCY(IF('Data Transformation'!$B$4:$B$8425=B2331,'Data Transformation'!$G$4:$G$8425),'Bin Analysis'!$B2350)</f>
        <v>2073</v>
      </c>
      <c r="I2350">
        <f t="shared" si="292"/>
        <v>0</v>
      </c>
      <c r="J2350">
        <f t="shared" si="293"/>
        <v>0</v>
      </c>
      <c r="K2350">
        <f>J2350*Weighting!$W$22</f>
        <v>0</v>
      </c>
      <c r="M2350" s="14"/>
    </row>
    <row r="2351" spans="1:13" x14ac:dyDescent="0.25">
      <c r="A2351" s="32" t="str">
        <f>IF(Weighting!$P$23&gt;0,B2351,"")</f>
        <v/>
      </c>
      <c r="B2351" t="e">
        <f>Weighting!$C$23</f>
        <v>#DIV/0!</v>
      </c>
      <c r="C2351" t="e">
        <f>Weighting!$F$23</f>
        <v>#NUM!</v>
      </c>
      <c r="D2351" t="e">
        <f>IF(C2351=1,'Data Transformation'!$G$3+0.5*'Data Transformation'!$W$25,IF(C2352=1,D2352-'Data Transformation'!$W$25,FALSE))</f>
        <v>#NUM!</v>
      </c>
      <c r="E2351">
        <f t="array" ref="E2351">IF(ISLOGICAL(D2351),"",FREQUENCY(IF('Data Transformation'!$B$425:$B$8425='Bin Analysis'!$B2331,'Data Transformation'!$G$425:$G$8425),D2351))</f>
        <v>2001</v>
      </c>
      <c r="F2351">
        <f t="shared" si="291"/>
        <v>0</v>
      </c>
      <c r="G2351">
        <f>Weighting!$H$23</f>
        <v>0</v>
      </c>
      <c r="H2351">
        <f t="array" ref="H2351">FREQUENCY(IF('Data Transformation'!$B$4:$B$8425=B2331,'Data Transformation'!$G$4:$G$8425),'Bin Analysis'!$B2351)</f>
        <v>2073</v>
      </c>
      <c r="I2351">
        <f t="shared" si="292"/>
        <v>0</v>
      </c>
      <c r="J2351">
        <f t="shared" si="293"/>
        <v>0</v>
      </c>
      <c r="K2351">
        <f>J2351*Weighting!$W$23</f>
        <v>0</v>
      </c>
      <c r="M2351" s="14"/>
    </row>
    <row r="2352" spans="1:13" x14ac:dyDescent="0.25">
      <c r="A2352" s="32" t="str">
        <f>IF(Weighting!$P$24&gt;0,B2352,"")</f>
        <v/>
      </c>
      <c r="B2352" t="e">
        <f>Weighting!$C$24</f>
        <v>#DIV/0!</v>
      </c>
      <c r="C2352" t="e">
        <f>Weighting!$F$24</f>
        <v>#NUM!</v>
      </c>
      <c r="D2352" t="e">
        <f>IF(C2352=1,'Data Transformation'!$G$3+0.5*'Data Transformation'!$W$25,IF(C2353=1,D2353-'Data Transformation'!$W$25,FALSE))</f>
        <v>#NUM!</v>
      </c>
      <c r="E2352">
        <f t="array" ref="E2352">IF(ISLOGICAL(D2352),"",FREQUENCY(IF('Data Transformation'!$B$425:$B$8425='Bin Analysis'!$B2331,'Data Transformation'!$G$425:$G$8425),D2352))</f>
        <v>2001</v>
      </c>
      <c r="F2352">
        <f t="shared" si="291"/>
        <v>0</v>
      </c>
      <c r="G2352">
        <f>Weighting!$H$24</f>
        <v>0</v>
      </c>
      <c r="H2352">
        <f t="array" ref="H2352">FREQUENCY(IF('Data Transformation'!$B$4:$B$8425=B2331,'Data Transformation'!$G$4:$G$8425),'Bin Analysis'!$B2352)</f>
        <v>2073</v>
      </c>
      <c r="I2352">
        <f t="shared" si="292"/>
        <v>0</v>
      </c>
      <c r="J2352">
        <f t="shared" si="293"/>
        <v>0</v>
      </c>
      <c r="K2352">
        <f>J2352*Weighting!$W$24</f>
        <v>0</v>
      </c>
      <c r="M2352" s="14"/>
    </row>
    <row r="2353" spans="1:25" x14ac:dyDescent="0.25">
      <c r="A2353" s="32" t="str">
        <f>IF(Weighting!$P$25&gt;0,B2353,"")</f>
        <v/>
      </c>
      <c r="B2353" t="e">
        <f>Weighting!$C$25</f>
        <v>#DIV/0!</v>
      </c>
      <c r="C2353" t="e">
        <f>Weighting!$F$25</f>
        <v>#NUM!</v>
      </c>
      <c r="D2353" t="e">
        <f>IF(C2353=1,'Data Transformation'!$G$3+0.5*'Data Transformation'!$W$25,IF(C2354=1,D2354-'Data Transformation'!$W$25,FALSE))</f>
        <v>#NUM!</v>
      </c>
      <c r="E2353">
        <f t="array" ref="E2353">IF(ISLOGICAL(D2353),"",FREQUENCY(IF('Data Transformation'!$B$425:$B$8425='Bin Analysis'!$B2331,'Data Transformation'!$G$425:$G$8425),D2353))</f>
        <v>2001</v>
      </c>
      <c r="F2353">
        <f t="shared" si="291"/>
        <v>0</v>
      </c>
      <c r="G2353">
        <f>Weighting!$H$25</f>
        <v>0</v>
      </c>
      <c r="H2353">
        <f t="array" ref="H2353">FREQUENCY(IF('Data Transformation'!$B$4:$B$8425=B2331,'Data Transformation'!$G$4:$G$8425),'Bin Analysis'!$B2353)</f>
        <v>2073</v>
      </c>
      <c r="I2353">
        <f t="shared" si="292"/>
        <v>0</v>
      </c>
      <c r="J2353">
        <f t="shared" si="293"/>
        <v>0</v>
      </c>
      <c r="K2353">
        <f>J2353*Weighting!$W$25</f>
        <v>0</v>
      </c>
      <c r="M2353" s="14"/>
    </row>
    <row r="2354" spans="1:25" x14ac:dyDescent="0.25">
      <c r="O2354"/>
      <c r="P2354"/>
      <c r="Q2354"/>
      <c r="R2354"/>
    </row>
    <row r="2355" spans="1:25" ht="23.25" x14ac:dyDescent="0.35">
      <c r="A2355" s="21" t="s">
        <v>0</v>
      </c>
      <c r="B2355" s="21" t="str">
        <f>IFERROR(VLOOKUP(C2355,'Data Transformation'!$L$6:$M$426,2,FALSE),"")</f>
        <v/>
      </c>
      <c r="C2355" s="21">
        <f>C2331+1</f>
        <v>98</v>
      </c>
      <c r="D2355" s="21"/>
      <c r="E2355" s="21"/>
      <c r="F2355" s="21"/>
      <c r="G2355" s="21"/>
      <c r="H2355" s="22"/>
      <c r="I2355" s="22"/>
      <c r="J2355" s="22"/>
      <c r="K2355" s="21"/>
      <c r="L2355" s="21" t="str">
        <f>B2355</f>
        <v/>
      </c>
      <c r="M2355" s="23" t="e">
        <f>INDEX('Data Transformation'!$O$4:$O$424,MATCH($B2355,'Data Transformation'!$M$4:$M$424,0),MATCH($M$2,'Data Transformation'!$O$3,0))</f>
        <v>#N/A</v>
      </c>
      <c r="N2355" s="27" t="e">
        <f>IF('Input and Summary Results'!$J$16="minimum",'Bin Analysis'!X2356/(M2355-1),'Bin Analysis'!Y2355/('Bin Analysis'!M2355-1))</f>
        <v>#N/A</v>
      </c>
      <c r="O2355" s="27" t="e">
        <f>IF(M2355=FALSE,NA(),(VLOOKUP(1,C2358:K2377,4,FALSE))/(M2355-1))</f>
        <v>#N/A</v>
      </c>
      <c r="P2355" s="27" t="e">
        <f>IF(M2355=FALSE,NA(),SUM(J2358:J2377)/Weighting!$S$5)</f>
        <v>#N/A</v>
      </c>
      <c r="Q2355" s="27" t="e">
        <f>IF(M2355=FALSE,NA(),SUM(K2358:K2377)/Weighting!$S$6)</f>
        <v>#N/A</v>
      </c>
      <c r="R2355" s="27" t="e">
        <f>IF(M2355=FALSE,NA(),(VLOOKUP(1,G2358:K2377,3,FALSE))/(M2355-1))</f>
        <v>#N/A</v>
      </c>
      <c r="S2355" s="22" t="e">
        <f>IF(M2355=FALSE,NA(),IF(SUM(J2358:J2377)=2,"yes","no"))</f>
        <v>#N/A</v>
      </c>
      <c r="X2355" s="2" cm="2">
        <f t="array" ref="X2355:X2356">FREQUENCY(IF('Data Transformation'!$B$425:$B$6424='Bin Analysis'!L2355,'Data Transformation'!$G$425:$G$6424),'Data Transformation'!$U$11)</f>
        <v>0</v>
      </c>
      <c r="Y2355" s="2" cm="2">
        <f t="array" ref="Y2355:Y2356">FREQUENCY(IF('Data Transformation'!$B$425:$B$6424='Bin Analysis'!L2355,'Data Transformation'!$G$425:$G$6424),'Data Transformation'!$U$12)</f>
        <v>0</v>
      </c>
    </row>
    <row r="2356" spans="1:25" x14ac:dyDescent="0.25">
      <c r="A2356" s="14" t="s">
        <v>67</v>
      </c>
      <c r="B2356" t="s">
        <v>47</v>
      </c>
      <c r="C2356" t="s">
        <v>5</v>
      </c>
      <c r="D2356" t="s">
        <v>100</v>
      </c>
      <c r="E2356" t="s">
        <v>101</v>
      </c>
      <c r="F2356" t="s">
        <v>102</v>
      </c>
      <c r="G2356" t="s">
        <v>70</v>
      </c>
      <c r="H2356" t="s">
        <v>31</v>
      </c>
      <c r="I2356" t="s">
        <v>32</v>
      </c>
      <c r="J2356" t="s">
        <v>46</v>
      </c>
      <c r="K2356" s="14" t="s">
        <v>45</v>
      </c>
      <c r="M2356" s="14"/>
      <c r="X2356" s="2">
        <v>0</v>
      </c>
      <c r="Y2356" s="2">
        <v>0</v>
      </c>
    </row>
    <row r="2357" spans="1:25" x14ac:dyDescent="0.25">
      <c r="A2357" s="32"/>
      <c r="D2357" t="e">
        <f>IF(C2357=1,'Data Transformation'!$G$3+0.5*'Data Transformation'!$W$25,IF(C2358=1,D2358-'Data Transformation'!$W$25,FALSE))</f>
        <v>#NUM!</v>
      </c>
      <c r="E2357">
        <f t="array" ref="E2357">IF(ISLOGICAL(D2357),"",FREQUENCY(IF('Data Transformation'!$B$425:$B$8425='Bin Analysis'!$B2355,'Data Transformation'!$G$425:$G$8425),D2357))</f>
        <v>2001</v>
      </c>
      <c r="F2357" t="e">
        <f>IF(ISLOGICAL(D2357),"",E2357-E2356)</f>
        <v>#VALUE!</v>
      </c>
      <c r="M2357" s="14"/>
    </row>
    <row r="2358" spans="1:25" x14ac:dyDescent="0.25">
      <c r="A2358" s="32" t="e">
        <f>IF(Weighting!$P$6&gt;0,B2358,"")</f>
        <v>#NUM!</v>
      </c>
      <c r="B2358" t="e">
        <f>Weighting!$C$6</f>
        <v>#DIV/0!</v>
      </c>
      <c r="C2358" t="e">
        <f>Weighting!$F$6</f>
        <v>#NUM!</v>
      </c>
      <c r="D2358" t="e">
        <f>IF(C2358=1,'Data Transformation'!$G$3+0.5*'Data Transformation'!$W$25,IF(C2359=1,D2359-'Data Transformation'!$W$25,FALSE))</f>
        <v>#NUM!</v>
      </c>
      <c r="E2358">
        <f t="array" ref="E2358">IF(ISLOGICAL(D2358),"",FREQUENCY(IF('Data Transformation'!$B$425:$B$8425='Bin Analysis'!$B2355,'Data Transformation'!$G$425:$G$8425),D2358))</f>
        <v>2001</v>
      </c>
      <c r="F2358">
        <f>IF(ISLOGICAL(D2358),"",E2358-E2357)</f>
        <v>0</v>
      </c>
      <c r="G2358">
        <f>Weighting!$H$6</f>
        <v>1</v>
      </c>
      <c r="H2358">
        <f t="array" ref="H2358">FREQUENCY(IF('Data Transformation'!$B$4:$B$8425=B2355,'Data Transformation'!$G$4:$G$8425),'Bin Analysis'!$B2358)</f>
        <v>2073</v>
      </c>
      <c r="I2358">
        <f>H2358-H2357</f>
        <v>2073</v>
      </c>
      <c r="J2358">
        <f>IF(I2358=0,0,1)</f>
        <v>1</v>
      </c>
      <c r="K2358" t="e">
        <f>J2358*Weighting!$W$6</f>
        <v>#NUM!</v>
      </c>
      <c r="M2358" s="14"/>
    </row>
    <row r="2359" spans="1:25" x14ac:dyDescent="0.25">
      <c r="A2359" s="32" t="str">
        <f>IF(Weighting!$P$7&gt;0,B2359,"")</f>
        <v/>
      </c>
      <c r="B2359" t="e">
        <f>Weighting!$C$7</f>
        <v>#DIV/0!</v>
      </c>
      <c r="C2359" t="e">
        <f>Weighting!$F$7</f>
        <v>#NUM!</v>
      </c>
      <c r="D2359" t="e">
        <f>IF(C2359=1,'Data Transformation'!$G$3+0.5*'Data Transformation'!$W$25,IF(C2360=1,D2360-'Data Transformation'!$W$25,FALSE))</f>
        <v>#NUM!</v>
      </c>
      <c r="E2359">
        <f t="array" ref="E2359">IF(ISLOGICAL(D2359),"",FREQUENCY(IF('Data Transformation'!$B$425:$B$8425='Bin Analysis'!$B2355,'Data Transformation'!$G$425:$G$8425),D2359))</f>
        <v>2001</v>
      </c>
      <c r="F2359">
        <f t="shared" ref="F2359:F2377" si="294">IF(ISLOGICAL(D2359),"",E2359-E2358)</f>
        <v>0</v>
      </c>
      <c r="G2359">
        <f>Weighting!$H$7</f>
        <v>0</v>
      </c>
      <c r="H2359">
        <f t="array" ref="H2359">FREQUENCY(IF('Data Transformation'!$B$4:$B$8425=B2355,'Data Transformation'!$G$4:$G$8425),'Bin Analysis'!$B2359)</f>
        <v>2073</v>
      </c>
      <c r="I2359">
        <f t="shared" ref="I2359:I2377" si="295">H2359-H2358</f>
        <v>0</v>
      </c>
      <c r="J2359">
        <f>IF(I2359=0,0,1)</f>
        <v>0</v>
      </c>
      <c r="K2359">
        <f>J2359*Weighting!$W$7</f>
        <v>0</v>
      </c>
      <c r="M2359" s="14"/>
    </row>
    <row r="2360" spans="1:25" x14ac:dyDescent="0.25">
      <c r="A2360" s="32" t="str">
        <f>IF(Weighting!$P$8&gt;0,B2360,"")</f>
        <v/>
      </c>
      <c r="B2360" t="e">
        <f>Weighting!$C$8</f>
        <v>#DIV/0!</v>
      </c>
      <c r="C2360" t="e">
        <f>Weighting!$F$8</f>
        <v>#NUM!</v>
      </c>
      <c r="D2360" t="e">
        <f>IF(C2360=1,'Data Transformation'!$G$3+0.5*'Data Transformation'!$W$25,IF(C2361=1,D2361-'Data Transformation'!$W$25,FALSE))</f>
        <v>#NUM!</v>
      </c>
      <c r="E2360">
        <f t="array" ref="E2360">IF(ISLOGICAL(D2360),"",FREQUENCY(IF('Data Transformation'!$B$425:$B$8425='Bin Analysis'!$B2355,'Data Transformation'!$G$425:$G$8425),D2360))</f>
        <v>2001</v>
      </c>
      <c r="F2360">
        <f t="shared" si="294"/>
        <v>0</v>
      </c>
      <c r="G2360">
        <f>Weighting!$H$8</f>
        <v>0</v>
      </c>
      <c r="H2360">
        <f t="array" ref="H2360">FREQUENCY(IF('Data Transformation'!$B$4:$B$8425=B2355,'Data Transformation'!$G$4:$G$8425),'Bin Analysis'!$B2360)</f>
        <v>2073</v>
      </c>
      <c r="I2360">
        <f t="shared" si="295"/>
        <v>0</v>
      </c>
      <c r="J2360">
        <f t="shared" ref="J2360:J2377" si="296">IF(I2360=0,0,1)</f>
        <v>0</v>
      </c>
      <c r="K2360">
        <f>J2360*Weighting!$W$8</f>
        <v>0</v>
      </c>
      <c r="M2360" s="14"/>
    </row>
    <row r="2361" spans="1:25" x14ac:dyDescent="0.25">
      <c r="A2361" s="32" t="str">
        <f>IF(Weighting!$P$9&gt;0,B2361,"")</f>
        <v/>
      </c>
      <c r="B2361" s="50" t="e">
        <f>Weighting!$C$9</f>
        <v>#DIV/0!</v>
      </c>
      <c r="C2361" t="e">
        <f>Weighting!$F$9</f>
        <v>#NUM!</v>
      </c>
      <c r="D2361" t="e">
        <f>IF(C2361=1,'Data Transformation'!$G$3+0.5*'Data Transformation'!$W$25,IF(C2362=1,D2362-'Data Transformation'!$W$25,FALSE))</f>
        <v>#NUM!</v>
      </c>
      <c r="E2361">
        <f t="array" ref="E2361">IF(ISLOGICAL(D2361),"",FREQUENCY(IF('Data Transformation'!$B$425:$B$8425='Bin Analysis'!$B2355,'Data Transformation'!$G$425:$G$8425),D2361))</f>
        <v>2001</v>
      </c>
      <c r="F2361">
        <f t="shared" si="294"/>
        <v>0</v>
      </c>
      <c r="G2361">
        <f>Weighting!$H$9</f>
        <v>0</v>
      </c>
      <c r="H2361">
        <f t="array" ref="H2361">FREQUENCY(IF('Data Transformation'!$B$4:$B$8425=B2355,'Data Transformation'!$G$4:$G$8425),'Bin Analysis'!$B2361)</f>
        <v>2073</v>
      </c>
      <c r="I2361">
        <f t="shared" si="295"/>
        <v>0</v>
      </c>
      <c r="J2361">
        <f t="shared" si="296"/>
        <v>0</v>
      </c>
      <c r="K2361">
        <f>J2361*Weighting!$W$9</f>
        <v>0</v>
      </c>
      <c r="M2361" s="14"/>
    </row>
    <row r="2362" spans="1:25" x14ac:dyDescent="0.25">
      <c r="A2362" s="32" t="str">
        <f>IF(Weighting!$P$10&gt;0,B2362,"")</f>
        <v/>
      </c>
      <c r="B2362" t="e">
        <f>Weighting!$C$10</f>
        <v>#DIV/0!</v>
      </c>
      <c r="C2362" t="e">
        <f>Weighting!$F$10</f>
        <v>#NUM!</v>
      </c>
      <c r="D2362" t="e">
        <f>IF(C2362=1,'Data Transformation'!$G$3+0.5*'Data Transformation'!$W$25,IF(C2363=1,D2363-'Data Transformation'!$W$25,FALSE))</f>
        <v>#NUM!</v>
      </c>
      <c r="E2362">
        <f t="array" ref="E2362">IF(ISLOGICAL(D2362),"",FREQUENCY(IF('Data Transformation'!$B$425:$B$8425='Bin Analysis'!$B2355,'Data Transformation'!$G$425:$G$8425),D2362))</f>
        <v>2001</v>
      </c>
      <c r="F2362">
        <f t="shared" si="294"/>
        <v>0</v>
      </c>
      <c r="G2362">
        <f>Weighting!$H$10</f>
        <v>0</v>
      </c>
      <c r="H2362">
        <f t="array" ref="H2362">FREQUENCY(IF('Data Transformation'!$B$4:$B$8425=B2355,'Data Transformation'!$G$4:$G$8425),'Bin Analysis'!$B2362)</f>
        <v>2073</v>
      </c>
      <c r="I2362">
        <f t="shared" si="295"/>
        <v>0</v>
      </c>
      <c r="J2362">
        <f t="shared" si="296"/>
        <v>0</v>
      </c>
      <c r="K2362">
        <f>J2362*Weighting!$W$10</f>
        <v>0</v>
      </c>
      <c r="M2362" s="14"/>
    </row>
    <row r="2363" spans="1:25" x14ac:dyDescent="0.25">
      <c r="A2363" s="32" t="str">
        <f>IF(Weighting!$P$11&gt;0,B2363,"")</f>
        <v/>
      </c>
      <c r="B2363" t="e">
        <f>Weighting!$C$11</f>
        <v>#DIV/0!</v>
      </c>
      <c r="C2363" t="e">
        <f>Weighting!$F$11</f>
        <v>#NUM!</v>
      </c>
      <c r="D2363" t="e">
        <f>IF(C2363=1,'Data Transformation'!$G$3+0.5*'Data Transformation'!$W$25,IF(C2364=1,D2364-'Data Transformation'!$W$25,FALSE))</f>
        <v>#NUM!</v>
      </c>
      <c r="E2363">
        <f t="array" ref="E2363">IF(ISLOGICAL(D2363),"",FREQUENCY(IF('Data Transformation'!$B$425:$B$8425='Bin Analysis'!$B2355,'Data Transformation'!$G$425:$G$8425),D2363))</f>
        <v>2001</v>
      </c>
      <c r="F2363">
        <f t="shared" si="294"/>
        <v>0</v>
      </c>
      <c r="G2363">
        <f>Weighting!$H$11</f>
        <v>0</v>
      </c>
      <c r="H2363">
        <f t="array" ref="H2363">FREQUENCY(IF('Data Transformation'!$B$4:$B$8425=B2355,'Data Transformation'!$G$4:$G$8425),'Bin Analysis'!$B2363)</f>
        <v>2073</v>
      </c>
      <c r="I2363">
        <f t="shared" si="295"/>
        <v>0</v>
      </c>
      <c r="J2363">
        <f t="shared" si="296"/>
        <v>0</v>
      </c>
      <c r="K2363">
        <f>J2363*Weighting!$W$11</f>
        <v>0</v>
      </c>
      <c r="M2363" s="14"/>
    </row>
    <row r="2364" spans="1:25" x14ac:dyDescent="0.25">
      <c r="A2364" s="32" t="str">
        <f>IF(Weighting!$P$12&gt;0,B2364,"")</f>
        <v/>
      </c>
      <c r="B2364" t="e">
        <f>Weighting!$C$12</f>
        <v>#DIV/0!</v>
      </c>
      <c r="C2364" t="e">
        <f>Weighting!$F$12</f>
        <v>#NUM!</v>
      </c>
      <c r="D2364" t="e">
        <f>IF(C2364=1,'Data Transformation'!$G$3+0.5*'Data Transformation'!$W$25,IF(C2365=1,D2365-'Data Transformation'!$W$25,FALSE))</f>
        <v>#NUM!</v>
      </c>
      <c r="E2364">
        <f t="array" ref="E2364">IF(ISLOGICAL(D2364),"",FREQUENCY(IF('Data Transformation'!$B$425:$B$8425='Bin Analysis'!$B2355,'Data Transformation'!$G$425:$G$8425),D2364))</f>
        <v>2001</v>
      </c>
      <c r="F2364">
        <f t="shared" si="294"/>
        <v>0</v>
      </c>
      <c r="G2364">
        <f>Weighting!$H$12</f>
        <v>0</v>
      </c>
      <c r="H2364">
        <f t="array" ref="H2364">FREQUENCY(IF('Data Transformation'!$B$4:$B$8425=B2355,'Data Transformation'!$G$4:$G$8425),'Bin Analysis'!$B2364)</f>
        <v>2073</v>
      </c>
      <c r="I2364">
        <f t="shared" si="295"/>
        <v>0</v>
      </c>
      <c r="J2364">
        <f t="shared" si="296"/>
        <v>0</v>
      </c>
      <c r="K2364">
        <f>J2364*Weighting!$W$12</f>
        <v>0</v>
      </c>
      <c r="M2364" s="14"/>
    </row>
    <row r="2365" spans="1:25" x14ac:dyDescent="0.25">
      <c r="A2365" s="32" t="str">
        <f>IF(Weighting!$P$13&gt;0,B2365,"")</f>
        <v/>
      </c>
      <c r="B2365" t="e">
        <f>Weighting!$C$13</f>
        <v>#DIV/0!</v>
      </c>
      <c r="C2365" t="e">
        <f>Weighting!$F$13</f>
        <v>#NUM!</v>
      </c>
      <c r="D2365" t="e">
        <f>IF(C2365=1,'Data Transformation'!$G$3+0.5*'Data Transformation'!$W$25,IF(C2366=1,D2366-'Data Transformation'!$W$25,FALSE))</f>
        <v>#NUM!</v>
      </c>
      <c r="E2365">
        <f t="array" ref="E2365">IF(ISLOGICAL(D2365),"",FREQUENCY(IF('Data Transformation'!$B$425:$B$8425='Bin Analysis'!$B2355,'Data Transformation'!$G$425:$G$8425),D2365))</f>
        <v>2001</v>
      </c>
      <c r="F2365">
        <f t="shared" si="294"/>
        <v>0</v>
      </c>
      <c r="G2365">
        <f>Weighting!$H$13</f>
        <v>0</v>
      </c>
      <c r="H2365">
        <f t="array" ref="H2365">FREQUENCY(IF('Data Transformation'!$B$4:$B$8425=B2355,'Data Transformation'!$G$4:$G$8425),'Bin Analysis'!$B2365)</f>
        <v>2073</v>
      </c>
      <c r="I2365">
        <f t="shared" si="295"/>
        <v>0</v>
      </c>
      <c r="J2365">
        <f t="shared" si="296"/>
        <v>0</v>
      </c>
      <c r="K2365">
        <f>J2365*Weighting!$W$13</f>
        <v>0</v>
      </c>
      <c r="M2365" s="14"/>
    </row>
    <row r="2366" spans="1:25" x14ac:dyDescent="0.25">
      <c r="A2366" s="32" t="str">
        <f>IF(Weighting!$P$14&gt;0,B2366,"")</f>
        <v/>
      </c>
      <c r="B2366" t="e">
        <f>Weighting!$C$14</f>
        <v>#DIV/0!</v>
      </c>
      <c r="C2366" t="e">
        <f>Weighting!$F$14</f>
        <v>#NUM!</v>
      </c>
      <c r="D2366" t="e">
        <f>IF(C2366=1,'Data Transformation'!$G$3+0.5*'Data Transformation'!$W$25,IF(C2367=1,D2367-'Data Transformation'!$W$25,FALSE))</f>
        <v>#NUM!</v>
      </c>
      <c r="E2366">
        <f t="array" ref="E2366">IF(ISLOGICAL(D2366),"",FREQUENCY(IF('Data Transformation'!$B$425:$B$8425='Bin Analysis'!$B2355,'Data Transformation'!$G$425:$G$8425),D2366))</f>
        <v>2001</v>
      </c>
      <c r="F2366">
        <f t="shared" si="294"/>
        <v>0</v>
      </c>
      <c r="G2366">
        <f>Weighting!$H$14</f>
        <v>0</v>
      </c>
      <c r="H2366">
        <f t="array" ref="H2366">FREQUENCY(IF('Data Transformation'!$B$4:$B$8425=B2355,'Data Transformation'!$G$4:$G$8425),'Bin Analysis'!$B2366)</f>
        <v>2073</v>
      </c>
      <c r="I2366">
        <f t="shared" si="295"/>
        <v>0</v>
      </c>
      <c r="J2366">
        <f t="shared" si="296"/>
        <v>0</v>
      </c>
      <c r="K2366">
        <f>J2366*Weighting!$W$14</f>
        <v>0</v>
      </c>
      <c r="M2366" s="14"/>
    </row>
    <row r="2367" spans="1:25" x14ac:dyDescent="0.25">
      <c r="A2367" s="32" t="str">
        <f>IF(Weighting!$P$15&gt;0,B2367,"")</f>
        <v/>
      </c>
      <c r="B2367" t="e">
        <f>Weighting!$C$15</f>
        <v>#DIV/0!</v>
      </c>
      <c r="C2367" t="e">
        <f>Weighting!$F$15</f>
        <v>#NUM!</v>
      </c>
      <c r="D2367" t="e">
        <f>IF(C2367=1,'Data Transformation'!$G$3+0.5*'Data Transformation'!$W$25,IF(C2368=1,D2368-'Data Transformation'!$W$25,FALSE))</f>
        <v>#NUM!</v>
      </c>
      <c r="E2367">
        <f t="array" ref="E2367">IF(ISLOGICAL(D2367),"",FREQUENCY(IF('Data Transformation'!$B$425:$B$8425='Bin Analysis'!$B2355,'Data Transformation'!$G$425:$G$8425),D2367))</f>
        <v>2001</v>
      </c>
      <c r="F2367">
        <f t="shared" si="294"/>
        <v>0</v>
      </c>
      <c r="G2367">
        <f>Weighting!$H$15</f>
        <v>0</v>
      </c>
      <c r="H2367">
        <f t="array" ref="H2367">FREQUENCY(IF('Data Transformation'!$B$4:$B$8425=B2355,'Data Transformation'!$G$4:$G$8425),'Bin Analysis'!$B2367)</f>
        <v>2073</v>
      </c>
      <c r="I2367">
        <f t="shared" si="295"/>
        <v>0</v>
      </c>
      <c r="J2367">
        <f t="shared" si="296"/>
        <v>0</v>
      </c>
      <c r="K2367">
        <f>J2367*Weighting!$W$15</f>
        <v>0</v>
      </c>
      <c r="M2367" s="14"/>
    </row>
    <row r="2368" spans="1:25" x14ac:dyDescent="0.25">
      <c r="A2368" s="32" t="str">
        <f>IF(Weighting!$P$16&gt;0,B2368,"")</f>
        <v/>
      </c>
      <c r="B2368" t="e">
        <f>Weighting!$C$16</f>
        <v>#DIV/0!</v>
      </c>
      <c r="C2368" t="e">
        <f>Weighting!$F$16</f>
        <v>#NUM!</v>
      </c>
      <c r="D2368" t="e">
        <f>IF(C2368=1,'Data Transformation'!$G$3+0.5*'Data Transformation'!$W$25,IF(C2369=1,D2369-'Data Transformation'!$W$25,FALSE))</f>
        <v>#NUM!</v>
      </c>
      <c r="E2368">
        <f t="array" ref="E2368">IF(ISLOGICAL(D2368),"",FREQUENCY(IF('Data Transformation'!$B$425:$B$8425='Bin Analysis'!$B2355,'Data Transformation'!$G$425:$G$8425),D2368))</f>
        <v>2001</v>
      </c>
      <c r="F2368">
        <f t="shared" si="294"/>
        <v>0</v>
      </c>
      <c r="G2368">
        <f>Weighting!$H$16</f>
        <v>0</v>
      </c>
      <c r="H2368">
        <f t="array" ref="H2368">FREQUENCY(IF('Data Transformation'!$B$4:$B$8425=B2355,'Data Transformation'!$G$4:$G$8425),'Bin Analysis'!$B2368)</f>
        <v>2073</v>
      </c>
      <c r="I2368">
        <f t="shared" si="295"/>
        <v>0</v>
      </c>
      <c r="J2368">
        <f t="shared" si="296"/>
        <v>0</v>
      </c>
      <c r="K2368">
        <f>J2368*Weighting!$W$16</f>
        <v>0</v>
      </c>
      <c r="M2368" s="14"/>
    </row>
    <row r="2369" spans="1:25" x14ac:dyDescent="0.25">
      <c r="A2369" s="32" t="str">
        <f>IF(Weighting!$P$17&gt;0,B2369,"")</f>
        <v/>
      </c>
      <c r="B2369" t="e">
        <f>Weighting!$C$17</f>
        <v>#DIV/0!</v>
      </c>
      <c r="C2369" t="e">
        <f>Weighting!$F$17</f>
        <v>#NUM!</v>
      </c>
      <c r="D2369" t="e">
        <f>IF(C2369=1,'Data Transformation'!$G$3+0.5*'Data Transformation'!$W$25,IF(C2370=1,D2370-'Data Transformation'!$W$25,FALSE))</f>
        <v>#NUM!</v>
      </c>
      <c r="E2369">
        <f t="array" ref="E2369">IF(ISLOGICAL(D2369),"",FREQUENCY(IF('Data Transformation'!$B$425:$B$8425='Bin Analysis'!$B2355,'Data Transformation'!$G$425:$G$8425),D2369))</f>
        <v>2001</v>
      </c>
      <c r="F2369">
        <f t="shared" si="294"/>
        <v>0</v>
      </c>
      <c r="G2369">
        <f>Weighting!$H$17</f>
        <v>0</v>
      </c>
      <c r="H2369">
        <f t="array" ref="H2369">FREQUENCY(IF('Data Transformation'!$B$4:$B$8425=B2355,'Data Transformation'!$G$4:$G$8425),'Bin Analysis'!$B2369)</f>
        <v>2073</v>
      </c>
      <c r="I2369">
        <f t="shared" si="295"/>
        <v>0</v>
      </c>
      <c r="J2369">
        <f t="shared" si="296"/>
        <v>0</v>
      </c>
      <c r="K2369">
        <f>J2369*Weighting!$W$17</f>
        <v>0</v>
      </c>
      <c r="M2369" s="14"/>
    </row>
    <row r="2370" spans="1:25" x14ac:dyDescent="0.25">
      <c r="A2370" s="32" t="str">
        <f>IF(Weighting!$P$18&gt;0,B2370,"")</f>
        <v/>
      </c>
      <c r="B2370" t="e">
        <f>Weighting!$C$18</f>
        <v>#DIV/0!</v>
      </c>
      <c r="C2370" t="e">
        <f>Weighting!$F$18</f>
        <v>#NUM!</v>
      </c>
      <c r="D2370" t="e">
        <f>IF(C2370=1,'Data Transformation'!$G$3+0.5*'Data Transformation'!$W$25,IF(C2371=1,D2371-'Data Transformation'!$W$25,FALSE))</f>
        <v>#NUM!</v>
      </c>
      <c r="E2370">
        <f t="array" ref="E2370">IF(ISLOGICAL(D2370),"",FREQUENCY(IF('Data Transformation'!$B$425:$B$8425='Bin Analysis'!$B2355,'Data Transformation'!$G$425:$G$8425),D2370))</f>
        <v>2001</v>
      </c>
      <c r="F2370">
        <f t="shared" si="294"/>
        <v>0</v>
      </c>
      <c r="G2370">
        <f>Weighting!$H$18</f>
        <v>0</v>
      </c>
      <c r="H2370">
        <f t="array" ref="H2370">FREQUENCY(IF('Data Transformation'!$B$4:$B$8425=B2355,'Data Transformation'!$G$4:$G$8425),'Bin Analysis'!$B2370)</f>
        <v>2073</v>
      </c>
      <c r="I2370">
        <f t="shared" si="295"/>
        <v>0</v>
      </c>
      <c r="J2370">
        <f t="shared" si="296"/>
        <v>0</v>
      </c>
      <c r="K2370">
        <f>J2370*Weighting!$W$18</f>
        <v>0</v>
      </c>
      <c r="M2370" s="14"/>
    </row>
    <row r="2371" spans="1:25" x14ac:dyDescent="0.25">
      <c r="A2371" s="32" t="str">
        <f>IF(Weighting!$P$19&gt;0,B2371,"")</f>
        <v/>
      </c>
      <c r="B2371" t="e">
        <f>Weighting!$C$19</f>
        <v>#DIV/0!</v>
      </c>
      <c r="C2371" t="e">
        <f>Weighting!$F$19</f>
        <v>#NUM!</v>
      </c>
      <c r="D2371" t="e">
        <f>IF(C2371=1,'Data Transformation'!$G$3+0.5*'Data Transformation'!$W$25,IF(C2372=1,D2372-'Data Transformation'!$W$25,FALSE))</f>
        <v>#NUM!</v>
      </c>
      <c r="E2371">
        <f t="array" ref="E2371">IF(ISLOGICAL(D2371),"",FREQUENCY(IF('Data Transformation'!$B$425:$B$8425='Bin Analysis'!$B2355,'Data Transformation'!$G$425:$G$8425),D2371))</f>
        <v>2001</v>
      </c>
      <c r="F2371">
        <f t="shared" si="294"/>
        <v>0</v>
      </c>
      <c r="G2371">
        <f>Weighting!$H$19</f>
        <v>0</v>
      </c>
      <c r="H2371">
        <f t="array" ref="H2371">FREQUENCY(IF('Data Transformation'!$B$4:$B$8425=B2355,'Data Transformation'!$G$4:$G$8425),'Bin Analysis'!$B2371)</f>
        <v>2073</v>
      </c>
      <c r="I2371">
        <f t="shared" si="295"/>
        <v>0</v>
      </c>
      <c r="J2371">
        <f t="shared" si="296"/>
        <v>0</v>
      </c>
      <c r="K2371">
        <f>J2371*Weighting!$W$19</f>
        <v>0</v>
      </c>
      <c r="M2371" s="14"/>
    </row>
    <row r="2372" spans="1:25" x14ac:dyDescent="0.25">
      <c r="A2372" s="32" t="str">
        <f>IF(Weighting!$P$20&gt;0,B2372,"")</f>
        <v/>
      </c>
      <c r="B2372" t="e">
        <f>Weighting!$C$20</f>
        <v>#DIV/0!</v>
      </c>
      <c r="C2372" t="e">
        <f>Weighting!$F$20</f>
        <v>#NUM!</v>
      </c>
      <c r="D2372" t="e">
        <f>IF(C2372=1,'Data Transformation'!$G$3+0.5*'Data Transformation'!$W$25,IF(C2373=1,D2373-'Data Transformation'!$W$25,FALSE))</f>
        <v>#NUM!</v>
      </c>
      <c r="E2372">
        <f t="array" ref="E2372">IF(ISLOGICAL(D2372),"",FREQUENCY(IF('Data Transformation'!$B$425:$B$8425='Bin Analysis'!$B2355,'Data Transformation'!$G$425:$G$8425),D2372))</f>
        <v>2001</v>
      </c>
      <c r="F2372">
        <f t="shared" si="294"/>
        <v>0</v>
      </c>
      <c r="G2372">
        <f>Weighting!$H$20</f>
        <v>0</v>
      </c>
      <c r="H2372">
        <f t="array" ref="H2372">FREQUENCY(IF('Data Transformation'!$B$4:$B$8425=B2355,'Data Transformation'!$G$4:$G$8425),'Bin Analysis'!$B2372)</f>
        <v>2073</v>
      </c>
      <c r="I2372">
        <f t="shared" si="295"/>
        <v>0</v>
      </c>
      <c r="J2372">
        <f t="shared" si="296"/>
        <v>0</v>
      </c>
      <c r="K2372">
        <f>J2372*Weighting!$W$20</f>
        <v>0</v>
      </c>
      <c r="M2372" s="14"/>
    </row>
    <row r="2373" spans="1:25" x14ac:dyDescent="0.25">
      <c r="A2373" s="32" t="str">
        <f>IF(Weighting!$P$21&gt;0,B2373,"")</f>
        <v/>
      </c>
      <c r="B2373" t="e">
        <f>Weighting!$C$21</f>
        <v>#DIV/0!</v>
      </c>
      <c r="C2373" t="e">
        <f>Weighting!$F$21</f>
        <v>#NUM!</v>
      </c>
      <c r="D2373" t="e">
        <f>IF(C2373=1,'Data Transformation'!$G$3+0.5*'Data Transformation'!$W$25,IF(C2374=1,D2374-'Data Transformation'!$W$25,FALSE))</f>
        <v>#NUM!</v>
      </c>
      <c r="E2373">
        <f t="array" ref="E2373">IF(ISLOGICAL(D2373),"",FREQUENCY(IF('Data Transformation'!$B$425:$B$8425='Bin Analysis'!$B2355,'Data Transformation'!$G$425:$G$8425),D2373))</f>
        <v>2001</v>
      </c>
      <c r="F2373">
        <f t="shared" si="294"/>
        <v>0</v>
      </c>
      <c r="G2373">
        <f>Weighting!$H$21</f>
        <v>0</v>
      </c>
      <c r="H2373">
        <f t="array" ref="H2373">FREQUENCY(IF('Data Transformation'!$B$4:$B$8425=B2355,'Data Transformation'!$G$4:$G$8425),'Bin Analysis'!$B2373)</f>
        <v>2073</v>
      </c>
      <c r="I2373">
        <f t="shared" si="295"/>
        <v>0</v>
      </c>
      <c r="J2373">
        <f t="shared" si="296"/>
        <v>0</v>
      </c>
      <c r="K2373">
        <f>J2373*Weighting!$W$21</f>
        <v>0</v>
      </c>
      <c r="M2373" s="14"/>
    </row>
    <row r="2374" spans="1:25" x14ac:dyDescent="0.25">
      <c r="A2374" s="32" t="str">
        <f>IF(Weighting!$P$22&gt;0,B2374,"")</f>
        <v/>
      </c>
      <c r="B2374" t="e">
        <f>Weighting!$C$22</f>
        <v>#DIV/0!</v>
      </c>
      <c r="C2374" t="e">
        <f>Weighting!$F$22</f>
        <v>#NUM!</v>
      </c>
      <c r="D2374" t="e">
        <f>IF(C2374=1,'Data Transformation'!$G$3+0.5*'Data Transformation'!$W$25,IF(C2375=1,D2375-'Data Transformation'!$W$25,FALSE))</f>
        <v>#NUM!</v>
      </c>
      <c r="E2374">
        <f t="array" ref="E2374">IF(ISLOGICAL(D2374),"",FREQUENCY(IF('Data Transformation'!$B$425:$B$8425='Bin Analysis'!$B2355,'Data Transformation'!$G$425:$G$8425),D2374))</f>
        <v>2001</v>
      </c>
      <c r="F2374">
        <f t="shared" si="294"/>
        <v>0</v>
      </c>
      <c r="G2374">
        <f>Weighting!$H$22</f>
        <v>0</v>
      </c>
      <c r="H2374">
        <f t="array" ref="H2374">FREQUENCY(IF('Data Transformation'!$B$4:$B$8425=B2355,'Data Transformation'!$G$4:$G$8425),'Bin Analysis'!$B2374)</f>
        <v>2073</v>
      </c>
      <c r="I2374">
        <f t="shared" si="295"/>
        <v>0</v>
      </c>
      <c r="J2374">
        <f t="shared" si="296"/>
        <v>0</v>
      </c>
      <c r="K2374">
        <f>J2374*Weighting!$W$22</f>
        <v>0</v>
      </c>
      <c r="M2374" s="14"/>
    </row>
    <row r="2375" spans="1:25" x14ac:dyDescent="0.25">
      <c r="A2375" s="32" t="str">
        <f>IF(Weighting!$P$23&gt;0,B2375,"")</f>
        <v/>
      </c>
      <c r="B2375" t="e">
        <f>Weighting!$C$23</f>
        <v>#DIV/0!</v>
      </c>
      <c r="C2375" t="e">
        <f>Weighting!$F$23</f>
        <v>#NUM!</v>
      </c>
      <c r="D2375" t="e">
        <f>IF(C2375=1,'Data Transformation'!$G$3+0.5*'Data Transformation'!$W$25,IF(C2376=1,D2376-'Data Transformation'!$W$25,FALSE))</f>
        <v>#NUM!</v>
      </c>
      <c r="E2375">
        <f t="array" ref="E2375">IF(ISLOGICAL(D2375),"",FREQUENCY(IF('Data Transformation'!$B$425:$B$8425='Bin Analysis'!$B2355,'Data Transformation'!$G$425:$G$8425),D2375))</f>
        <v>2001</v>
      </c>
      <c r="F2375">
        <f t="shared" si="294"/>
        <v>0</v>
      </c>
      <c r="G2375">
        <f>Weighting!$H$23</f>
        <v>0</v>
      </c>
      <c r="H2375">
        <f t="array" ref="H2375">FREQUENCY(IF('Data Transformation'!$B$4:$B$8425=B2355,'Data Transformation'!$G$4:$G$8425),'Bin Analysis'!$B2375)</f>
        <v>2073</v>
      </c>
      <c r="I2375">
        <f t="shared" si="295"/>
        <v>0</v>
      </c>
      <c r="J2375">
        <f t="shared" si="296"/>
        <v>0</v>
      </c>
      <c r="K2375">
        <f>J2375*Weighting!$W$23</f>
        <v>0</v>
      </c>
      <c r="M2375" s="14"/>
    </row>
    <row r="2376" spans="1:25" x14ac:dyDescent="0.25">
      <c r="A2376" s="32" t="str">
        <f>IF(Weighting!$P$24&gt;0,B2376,"")</f>
        <v/>
      </c>
      <c r="B2376" t="e">
        <f>Weighting!$C$24</f>
        <v>#DIV/0!</v>
      </c>
      <c r="C2376" t="e">
        <f>Weighting!$F$24</f>
        <v>#NUM!</v>
      </c>
      <c r="D2376" t="e">
        <f>IF(C2376=1,'Data Transformation'!$G$3+0.5*'Data Transformation'!$W$25,IF(C2377=1,D2377-'Data Transformation'!$W$25,FALSE))</f>
        <v>#NUM!</v>
      </c>
      <c r="E2376">
        <f t="array" ref="E2376">IF(ISLOGICAL(D2376),"",FREQUENCY(IF('Data Transformation'!$B$425:$B$8425='Bin Analysis'!$B2355,'Data Transformation'!$G$425:$G$8425),D2376))</f>
        <v>2001</v>
      </c>
      <c r="F2376">
        <f t="shared" si="294"/>
        <v>0</v>
      </c>
      <c r="G2376">
        <f>Weighting!$H$24</f>
        <v>0</v>
      </c>
      <c r="H2376">
        <f t="array" ref="H2376">FREQUENCY(IF('Data Transformation'!$B$4:$B$8425=B2355,'Data Transformation'!$G$4:$G$8425),'Bin Analysis'!$B2376)</f>
        <v>2073</v>
      </c>
      <c r="I2376">
        <f t="shared" si="295"/>
        <v>0</v>
      </c>
      <c r="J2376">
        <f t="shared" si="296"/>
        <v>0</v>
      </c>
      <c r="K2376">
        <f>J2376*Weighting!$W$24</f>
        <v>0</v>
      </c>
      <c r="M2376" s="14"/>
    </row>
    <row r="2377" spans="1:25" x14ac:dyDescent="0.25">
      <c r="A2377" s="32" t="str">
        <f>IF(Weighting!$P$25&gt;0,B2377,"")</f>
        <v/>
      </c>
      <c r="B2377" t="e">
        <f>Weighting!$C$25</f>
        <v>#DIV/0!</v>
      </c>
      <c r="C2377" t="e">
        <f>Weighting!$F$25</f>
        <v>#NUM!</v>
      </c>
      <c r="D2377" t="e">
        <f>IF(C2377=1,'Data Transformation'!$G$3+0.5*'Data Transformation'!$W$25,IF(C2378=1,D2378-'Data Transformation'!$W$25,FALSE))</f>
        <v>#NUM!</v>
      </c>
      <c r="E2377">
        <f t="array" ref="E2377">IF(ISLOGICAL(D2377),"",FREQUENCY(IF('Data Transformation'!$B$425:$B$8425='Bin Analysis'!$B2355,'Data Transformation'!$G$425:$G$8425),D2377))</f>
        <v>2001</v>
      </c>
      <c r="F2377">
        <f t="shared" si="294"/>
        <v>0</v>
      </c>
      <c r="G2377">
        <f>Weighting!$H$25</f>
        <v>0</v>
      </c>
      <c r="H2377">
        <f t="array" ref="H2377">FREQUENCY(IF('Data Transformation'!$B$4:$B$8425=B2355,'Data Transformation'!$G$4:$G$8425),'Bin Analysis'!$B2377)</f>
        <v>2073</v>
      </c>
      <c r="I2377">
        <f t="shared" si="295"/>
        <v>0</v>
      </c>
      <c r="J2377">
        <f t="shared" si="296"/>
        <v>0</v>
      </c>
      <c r="K2377">
        <f>J2377*Weighting!$W$25</f>
        <v>0</v>
      </c>
      <c r="M2377" s="14"/>
    </row>
    <row r="2378" spans="1:25" x14ac:dyDescent="0.25">
      <c r="O2378"/>
      <c r="P2378"/>
      <c r="Q2378"/>
      <c r="R2378"/>
    </row>
    <row r="2379" spans="1:25" ht="23.25" x14ac:dyDescent="0.35">
      <c r="A2379" s="21" t="s">
        <v>0</v>
      </c>
      <c r="B2379" s="21" t="str">
        <f>IFERROR(VLOOKUP(C2379,'Data Transformation'!$L$6:$M$426,2,FALSE),"")</f>
        <v/>
      </c>
      <c r="C2379" s="21">
        <f>C2355+1</f>
        <v>99</v>
      </c>
      <c r="D2379" s="21"/>
      <c r="E2379" s="21"/>
      <c r="F2379" s="21"/>
      <c r="G2379" s="21"/>
      <c r="H2379" s="22"/>
      <c r="I2379" s="22"/>
      <c r="J2379" s="22"/>
      <c r="K2379" s="21"/>
      <c r="L2379" s="21" t="str">
        <f>B2379</f>
        <v/>
      </c>
      <c r="M2379" s="23" t="e">
        <f>INDEX('Data Transformation'!$O$4:$O$424,MATCH($B2379,'Data Transformation'!$M$4:$M$424,0),MATCH($M$2,'Data Transformation'!$O$3,0))</f>
        <v>#N/A</v>
      </c>
      <c r="N2379" s="27" t="e">
        <f>IF('Input and Summary Results'!$J$16="minimum",'Bin Analysis'!X2380/(M2379-1),'Bin Analysis'!Y2379/('Bin Analysis'!M2379-1))</f>
        <v>#N/A</v>
      </c>
      <c r="O2379" s="27" t="e">
        <f>IF(M2379=FALSE,NA(),(VLOOKUP(1,C2382:K2401,4,FALSE))/(M2379-1))</f>
        <v>#N/A</v>
      </c>
      <c r="P2379" s="27" t="e">
        <f>IF(M2379=FALSE,NA(),SUM(J2382:J2401)/Weighting!$S$5)</f>
        <v>#N/A</v>
      </c>
      <c r="Q2379" s="27" t="e">
        <f>IF(M2379=FALSE,NA(),SUM(K2382:K2401)/Weighting!$S$6)</f>
        <v>#N/A</v>
      </c>
      <c r="R2379" s="27" t="e">
        <f>IF(M2379=FALSE,NA(),(VLOOKUP(1,G2382:K2401,3,FALSE))/(M2379-1))</f>
        <v>#N/A</v>
      </c>
      <c r="S2379" s="22" t="e">
        <f>IF(M2379=FALSE,NA(),IF(SUM(J2382:J2401)=2,"yes","no"))</f>
        <v>#N/A</v>
      </c>
      <c r="X2379" s="2" cm="2">
        <f t="array" ref="X2379:X2380">FREQUENCY(IF('Data Transformation'!$B$425:$B$6424='Bin Analysis'!L2379,'Data Transformation'!$G$425:$G$6424),'Data Transformation'!$U$11)</f>
        <v>0</v>
      </c>
      <c r="Y2379" s="2" cm="2">
        <f t="array" ref="Y2379:Y2380">FREQUENCY(IF('Data Transformation'!$B$425:$B$6424='Bin Analysis'!L2379,'Data Transformation'!$G$425:$G$6424),'Data Transformation'!$U$12)</f>
        <v>0</v>
      </c>
    </row>
    <row r="2380" spans="1:25" x14ac:dyDescent="0.25">
      <c r="A2380" s="14" t="s">
        <v>67</v>
      </c>
      <c r="B2380" t="s">
        <v>47</v>
      </c>
      <c r="C2380" t="s">
        <v>5</v>
      </c>
      <c r="D2380" t="s">
        <v>100</v>
      </c>
      <c r="E2380" t="s">
        <v>101</v>
      </c>
      <c r="F2380" t="s">
        <v>102</v>
      </c>
      <c r="G2380" t="s">
        <v>70</v>
      </c>
      <c r="H2380" t="s">
        <v>31</v>
      </c>
      <c r="I2380" t="s">
        <v>32</v>
      </c>
      <c r="J2380" t="s">
        <v>46</v>
      </c>
      <c r="K2380" s="14" t="s">
        <v>45</v>
      </c>
      <c r="M2380" s="14"/>
      <c r="X2380" s="2">
        <v>0</v>
      </c>
      <c r="Y2380" s="2">
        <v>0</v>
      </c>
    </row>
    <row r="2381" spans="1:25" x14ac:dyDescent="0.25">
      <c r="A2381" s="32"/>
      <c r="D2381" t="e">
        <f>IF(C2381=1,'Data Transformation'!$G$3+0.5*'Data Transformation'!$W$25,IF(C2382=1,D2382-'Data Transformation'!$W$25,FALSE))</f>
        <v>#NUM!</v>
      </c>
      <c r="E2381">
        <f t="array" ref="E2381">IF(ISLOGICAL(D2381),"",FREQUENCY(IF('Data Transformation'!$B$425:$B$8425='Bin Analysis'!$B2379,'Data Transformation'!$G$425:$G$8425),D2381))</f>
        <v>2001</v>
      </c>
      <c r="F2381" t="e">
        <f>IF(ISLOGICAL(D2381),"",E2381-E2380)</f>
        <v>#VALUE!</v>
      </c>
      <c r="M2381" s="14"/>
    </row>
    <row r="2382" spans="1:25" x14ac:dyDescent="0.25">
      <c r="A2382" s="32" t="e">
        <f>IF(Weighting!$P$6&gt;0,B2382,"")</f>
        <v>#NUM!</v>
      </c>
      <c r="B2382" t="e">
        <f>Weighting!$C$6</f>
        <v>#DIV/0!</v>
      </c>
      <c r="C2382" t="e">
        <f>Weighting!$F$6</f>
        <v>#NUM!</v>
      </c>
      <c r="D2382" t="e">
        <f>IF(C2382=1,'Data Transformation'!$G$3+0.5*'Data Transformation'!$W$25,IF(C2383=1,D2383-'Data Transformation'!$W$25,FALSE))</f>
        <v>#NUM!</v>
      </c>
      <c r="E2382">
        <f t="array" ref="E2382">IF(ISLOGICAL(D2382),"",FREQUENCY(IF('Data Transformation'!$B$425:$B$8425='Bin Analysis'!$B2379,'Data Transformation'!$G$425:$G$8425),D2382))</f>
        <v>2001</v>
      </c>
      <c r="F2382">
        <f>IF(ISLOGICAL(D2382),"",E2382-E2381)</f>
        <v>0</v>
      </c>
      <c r="G2382">
        <f>Weighting!$H$6</f>
        <v>1</v>
      </c>
      <c r="H2382">
        <f t="array" ref="H2382">FREQUENCY(IF('Data Transformation'!$B$4:$B$8425=B2379,'Data Transformation'!$G$4:$G$8425),'Bin Analysis'!$B2382)</f>
        <v>2073</v>
      </c>
      <c r="I2382">
        <f>H2382-H2381</f>
        <v>2073</v>
      </c>
      <c r="J2382">
        <f>IF(I2382=0,0,1)</f>
        <v>1</v>
      </c>
      <c r="K2382" t="e">
        <f>J2382*Weighting!$W$6</f>
        <v>#NUM!</v>
      </c>
      <c r="M2382" s="14"/>
    </row>
    <row r="2383" spans="1:25" x14ac:dyDescent="0.25">
      <c r="A2383" s="32" t="str">
        <f>IF(Weighting!$P$7&gt;0,B2383,"")</f>
        <v/>
      </c>
      <c r="B2383" t="e">
        <f>Weighting!$C$7</f>
        <v>#DIV/0!</v>
      </c>
      <c r="C2383" t="e">
        <f>Weighting!$F$7</f>
        <v>#NUM!</v>
      </c>
      <c r="D2383" t="e">
        <f>IF(C2383=1,'Data Transformation'!$G$3+0.5*'Data Transformation'!$W$25,IF(C2384=1,D2384-'Data Transformation'!$W$25,FALSE))</f>
        <v>#NUM!</v>
      </c>
      <c r="E2383">
        <f t="array" ref="E2383">IF(ISLOGICAL(D2383),"",FREQUENCY(IF('Data Transformation'!$B$425:$B$8425='Bin Analysis'!$B2379,'Data Transformation'!$G$425:$G$8425),D2383))</f>
        <v>2001</v>
      </c>
      <c r="F2383">
        <f t="shared" ref="F2383:F2401" si="297">IF(ISLOGICAL(D2383),"",E2383-E2382)</f>
        <v>0</v>
      </c>
      <c r="G2383">
        <f>Weighting!$H$7</f>
        <v>0</v>
      </c>
      <c r="H2383">
        <f t="array" ref="H2383">FREQUENCY(IF('Data Transformation'!$B$4:$B$8425=B2379,'Data Transformation'!$G$4:$G$8425),'Bin Analysis'!$B2383)</f>
        <v>2073</v>
      </c>
      <c r="I2383">
        <f t="shared" ref="I2383:I2401" si="298">H2383-H2382</f>
        <v>0</v>
      </c>
      <c r="J2383">
        <f>IF(I2383=0,0,1)</f>
        <v>0</v>
      </c>
      <c r="K2383">
        <f>J2383*Weighting!$W$7</f>
        <v>0</v>
      </c>
      <c r="M2383" s="14"/>
    </row>
    <row r="2384" spans="1:25" x14ac:dyDescent="0.25">
      <c r="A2384" s="32" t="str">
        <f>IF(Weighting!$P$8&gt;0,B2384,"")</f>
        <v/>
      </c>
      <c r="B2384" t="e">
        <f>Weighting!$C$8</f>
        <v>#DIV/0!</v>
      </c>
      <c r="C2384" t="e">
        <f>Weighting!$F$8</f>
        <v>#NUM!</v>
      </c>
      <c r="D2384" t="e">
        <f>IF(C2384=1,'Data Transformation'!$G$3+0.5*'Data Transformation'!$W$25,IF(C2385=1,D2385-'Data Transformation'!$W$25,FALSE))</f>
        <v>#NUM!</v>
      </c>
      <c r="E2384">
        <f t="array" ref="E2384">IF(ISLOGICAL(D2384),"",FREQUENCY(IF('Data Transformation'!$B$425:$B$8425='Bin Analysis'!$B2379,'Data Transformation'!$G$425:$G$8425),D2384))</f>
        <v>2001</v>
      </c>
      <c r="F2384">
        <f t="shared" si="297"/>
        <v>0</v>
      </c>
      <c r="G2384">
        <f>Weighting!$H$8</f>
        <v>0</v>
      </c>
      <c r="H2384">
        <f t="array" ref="H2384">FREQUENCY(IF('Data Transformation'!$B$4:$B$8425=B2379,'Data Transformation'!$G$4:$G$8425),'Bin Analysis'!$B2384)</f>
        <v>2073</v>
      </c>
      <c r="I2384">
        <f t="shared" si="298"/>
        <v>0</v>
      </c>
      <c r="J2384">
        <f t="shared" ref="J2384:J2401" si="299">IF(I2384=0,0,1)</f>
        <v>0</v>
      </c>
      <c r="K2384">
        <f>J2384*Weighting!$W$8</f>
        <v>0</v>
      </c>
      <c r="M2384" s="14"/>
    </row>
    <row r="2385" spans="1:13" x14ac:dyDescent="0.25">
      <c r="A2385" s="32" t="str">
        <f>IF(Weighting!$P$9&gt;0,B2385,"")</f>
        <v/>
      </c>
      <c r="B2385" s="50" t="e">
        <f>Weighting!$C$9</f>
        <v>#DIV/0!</v>
      </c>
      <c r="C2385" t="e">
        <f>Weighting!$F$9</f>
        <v>#NUM!</v>
      </c>
      <c r="D2385" t="e">
        <f>IF(C2385=1,'Data Transformation'!$G$3+0.5*'Data Transformation'!$W$25,IF(C2386=1,D2386-'Data Transformation'!$W$25,FALSE))</f>
        <v>#NUM!</v>
      </c>
      <c r="E2385">
        <f t="array" ref="E2385">IF(ISLOGICAL(D2385),"",FREQUENCY(IF('Data Transformation'!$B$425:$B$8425='Bin Analysis'!$B2379,'Data Transformation'!$G$425:$G$8425),D2385))</f>
        <v>2001</v>
      </c>
      <c r="F2385">
        <f t="shared" si="297"/>
        <v>0</v>
      </c>
      <c r="G2385">
        <f>Weighting!$H$9</f>
        <v>0</v>
      </c>
      <c r="H2385">
        <f t="array" ref="H2385">FREQUENCY(IF('Data Transformation'!$B$4:$B$8425=B2379,'Data Transformation'!$G$4:$G$8425),'Bin Analysis'!$B2385)</f>
        <v>2073</v>
      </c>
      <c r="I2385">
        <f t="shared" si="298"/>
        <v>0</v>
      </c>
      <c r="J2385">
        <f t="shared" si="299"/>
        <v>0</v>
      </c>
      <c r="K2385">
        <f>J2385*Weighting!$W$9</f>
        <v>0</v>
      </c>
      <c r="M2385" s="14"/>
    </row>
    <row r="2386" spans="1:13" x14ac:dyDescent="0.25">
      <c r="A2386" s="32" t="str">
        <f>IF(Weighting!$P$10&gt;0,B2386,"")</f>
        <v/>
      </c>
      <c r="B2386" t="e">
        <f>Weighting!$C$10</f>
        <v>#DIV/0!</v>
      </c>
      <c r="C2386" t="e">
        <f>Weighting!$F$10</f>
        <v>#NUM!</v>
      </c>
      <c r="D2386" t="e">
        <f>IF(C2386=1,'Data Transformation'!$G$3+0.5*'Data Transformation'!$W$25,IF(C2387=1,D2387-'Data Transformation'!$W$25,FALSE))</f>
        <v>#NUM!</v>
      </c>
      <c r="E2386">
        <f t="array" ref="E2386">IF(ISLOGICAL(D2386),"",FREQUENCY(IF('Data Transformation'!$B$425:$B$8425='Bin Analysis'!$B2379,'Data Transformation'!$G$425:$G$8425),D2386))</f>
        <v>2001</v>
      </c>
      <c r="F2386">
        <f t="shared" si="297"/>
        <v>0</v>
      </c>
      <c r="G2386">
        <f>Weighting!$H$10</f>
        <v>0</v>
      </c>
      <c r="H2386">
        <f t="array" ref="H2386">FREQUENCY(IF('Data Transformation'!$B$4:$B$8425=B2379,'Data Transformation'!$G$4:$G$8425),'Bin Analysis'!$B2386)</f>
        <v>2073</v>
      </c>
      <c r="I2386">
        <f t="shared" si="298"/>
        <v>0</v>
      </c>
      <c r="J2386">
        <f t="shared" si="299"/>
        <v>0</v>
      </c>
      <c r="K2386">
        <f>J2386*Weighting!$W$10</f>
        <v>0</v>
      </c>
      <c r="M2386" s="14"/>
    </row>
    <row r="2387" spans="1:13" x14ac:dyDescent="0.25">
      <c r="A2387" s="32" t="str">
        <f>IF(Weighting!$P$11&gt;0,B2387,"")</f>
        <v/>
      </c>
      <c r="B2387" t="e">
        <f>Weighting!$C$11</f>
        <v>#DIV/0!</v>
      </c>
      <c r="C2387" t="e">
        <f>Weighting!$F$11</f>
        <v>#NUM!</v>
      </c>
      <c r="D2387" t="e">
        <f>IF(C2387=1,'Data Transformation'!$G$3+0.5*'Data Transformation'!$W$25,IF(C2388=1,D2388-'Data Transformation'!$W$25,FALSE))</f>
        <v>#NUM!</v>
      </c>
      <c r="E2387">
        <f t="array" ref="E2387">IF(ISLOGICAL(D2387),"",FREQUENCY(IF('Data Transformation'!$B$425:$B$8425='Bin Analysis'!$B2379,'Data Transformation'!$G$425:$G$8425),D2387))</f>
        <v>2001</v>
      </c>
      <c r="F2387">
        <f t="shared" si="297"/>
        <v>0</v>
      </c>
      <c r="G2387">
        <f>Weighting!$H$11</f>
        <v>0</v>
      </c>
      <c r="H2387">
        <f t="array" ref="H2387">FREQUENCY(IF('Data Transformation'!$B$4:$B$8425=B2379,'Data Transformation'!$G$4:$G$8425),'Bin Analysis'!$B2387)</f>
        <v>2073</v>
      </c>
      <c r="I2387">
        <f t="shared" si="298"/>
        <v>0</v>
      </c>
      <c r="J2387">
        <f t="shared" si="299"/>
        <v>0</v>
      </c>
      <c r="K2387">
        <f>J2387*Weighting!$W$11</f>
        <v>0</v>
      </c>
      <c r="M2387" s="14"/>
    </row>
    <row r="2388" spans="1:13" x14ac:dyDescent="0.25">
      <c r="A2388" s="32" t="str">
        <f>IF(Weighting!$P$12&gt;0,B2388,"")</f>
        <v/>
      </c>
      <c r="B2388" t="e">
        <f>Weighting!$C$12</f>
        <v>#DIV/0!</v>
      </c>
      <c r="C2388" t="e">
        <f>Weighting!$F$12</f>
        <v>#NUM!</v>
      </c>
      <c r="D2388" t="e">
        <f>IF(C2388=1,'Data Transformation'!$G$3+0.5*'Data Transformation'!$W$25,IF(C2389=1,D2389-'Data Transformation'!$W$25,FALSE))</f>
        <v>#NUM!</v>
      </c>
      <c r="E2388">
        <f t="array" ref="E2388">IF(ISLOGICAL(D2388),"",FREQUENCY(IF('Data Transformation'!$B$425:$B$8425='Bin Analysis'!$B2379,'Data Transformation'!$G$425:$G$8425),D2388))</f>
        <v>2001</v>
      </c>
      <c r="F2388">
        <f t="shared" si="297"/>
        <v>0</v>
      </c>
      <c r="G2388">
        <f>Weighting!$H$12</f>
        <v>0</v>
      </c>
      <c r="H2388">
        <f t="array" ref="H2388">FREQUENCY(IF('Data Transformation'!$B$4:$B$8425=B2379,'Data Transformation'!$G$4:$G$8425),'Bin Analysis'!$B2388)</f>
        <v>2073</v>
      </c>
      <c r="I2388">
        <f t="shared" si="298"/>
        <v>0</v>
      </c>
      <c r="J2388">
        <f t="shared" si="299"/>
        <v>0</v>
      </c>
      <c r="K2388">
        <f>J2388*Weighting!$W$12</f>
        <v>0</v>
      </c>
      <c r="M2388" s="14"/>
    </row>
    <row r="2389" spans="1:13" x14ac:dyDescent="0.25">
      <c r="A2389" s="32" t="str">
        <f>IF(Weighting!$P$13&gt;0,B2389,"")</f>
        <v/>
      </c>
      <c r="B2389" t="e">
        <f>Weighting!$C$13</f>
        <v>#DIV/0!</v>
      </c>
      <c r="C2389" t="e">
        <f>Weighting!$F$13</f>
        <v>#NUM!</v>
      </c>
      <c r="D2389" t="e">
        <f>IF(C2389=1,'Data Transformation'!$G$3+0.5*'Data Transformation'!$W$25,IF(C2390=1,D2390-'Data Transformation'!$W$25,FALSE))</f>
        <v>#NUM!</v>
      </c>
      <c r="E2389">
        <f t="array" ref="E2389">IF(ISLOGICAL(D2389),"",FREQUENCY(IF('Data Transformation'!$B$425:$B$8425='Bin Analysis'!$B2379,'Data Transformation'!$G$425:$G$8425),D2389))</f>
        <v>2001</v>
      </c>
      <c r="F2389">
        <f t="shared" si="297"/>
        <v>0</v>
      </c>
      <c r="G2389">
        <f>Weighting!$H$13</f>
        <v>0</v>
      </c>
      <c r="H2389">
        <f t="array" ref="H2389">FREQUENCY(IF('Data Transformation'!$B$4:$B$8425=B2379,'Data Transformation'!$G$4:$G$8425),'Bin Analysis'!$B2389)</f>
        <v>2073</v>
      </c>
      <c r="I2389">
        <f t="shared" si="298"/>
        <v>0</v>
      </c>
      <c r="J2389">
        <f t="shared" si="299"/>
        <v>0</v>
      </c>
      <c r="K2389">
        <f>J2389*Weighting!$W$13</f>
        <v>0</v>
      </c>
      <c r="M2389" s="14"/>
    </row>
    <row r="2390" spans="1:13" x14ac:dyDescent="0.25">
      <c r="A2390" s="32" t="str">
        <f>IF(Weighting!$P$14&gt;0,B2390,"")</f>
        <v/>
      </c>
      <c r="B2390" t="e">
        <f>Weighting!$C$14</f>
        <v>#DIV/0!</v>
      </c>
      <c r="C2390" t="e">
        <f>Weighting!$F$14</f>
        <v>#NUM!</v>
      </c>
      <c r="D2390" t="e">
        <f>IF(C2390=1,'Data Transformation'!$G$3+0.5*'Data Transformation'!$W$25,IF(C2391=1,D2391-'Data Transformation'!$W$25,FALSE))</f>
        <v>#NUM!</v>
      </c>
      <c r="E2390">
        <f t="array" ref="E2390">IF(ISLOGICAL(D2390),"",FREQUENCY(IF('Data Transformation'!$B$425:$B$8425='Bin Analysis'!$B2379,'Data Transformation'!$G$425:$G$8425),D2390))</f>
        <v>2001</v>
      </c>
      <c r="F2390">
        <f t="shared" si="297"/>
        <v>0</v>
      </c>
      <c r="G2390">
        <f>Weighting!$H$14</f>
        <v>0</v>
      </c>
      <c r="H2390">
        <f t="array" ref="H2390">FREQUENCY(IF('Data Transformation'!$B$4:$B$8425=B2379,'Data Transformation'!$G$4:$G$8425),'Bin Analysis'!$B2390)</f>
        <v>2073</v>
      </c>
      <c r="I2390">
        <f t="shared" si="298"/>
        <v>0</v>
      </c>
      <c r="J2390">
        <f t="shared" si="299"/>
        <v>0</v>
      </c>
      <c r="K2390">
        <f>J2390*Weighting!$W$14</f>
        <v>0</v>
      </c>
      <c r="M2390" s="14"/>
    </row>
    <row r="2391" spans="1:13" x14ac:dyDescent="0.25">
      <c r="A2391" s="32" t="str">
        <f>IF(Weighting!$P$15&gt;0,B2391,"")</f>
        <v/>
      </c>
      <c r="B2391" t="e">
        <f>Weighting!$C$15</f>
        <v>#DIV/0!</v>
      </c>
      <c r="C2391" t="e">
        <f>Weighting!$F$15</f>
        <v>#NUM!</v>
      </c>
      <c r="D2391" t="e">
        <f>IF(C2391=1,'Data Transformation'!$G$3+0.5*'Data Transformation'!$W$25,IF(C2392=1,D2392-'Data Transformation'!$W$25,FALSE))</f>
        <v>#NUM!</v>
      </c>
      <c r="E2391">
        <f t="array" ref="E2391">IF(ISLOGICAL(D2391),"",FREQUENCY(IF('Data Transformation'!$B$425:$B$8425='Bin Analysis'!$B2379,'Data Transformation'!$G$425:$G$8425),D2391))</f>
        <v>2001</v>
      </c>
      <c r="F2391">
        <f t="shared" si="297"/>
        <v>0</v>
      </c>
      <c r="G2391">
        <f>Weighting!$H$15</f>
        <v>0</v>
      </c>
      <c r="H2391">
        <f t="array" ref="H2391">FREQUENCY(IF('Data Transformation'!$B$4:$B$8425=B2379,'Data Transformation'!$G$4:$G$8425),'Bin Analysis'!$B2391)</f>
        <v>2073</v>
      </c>
      <c r="I2391">
        <f t="shared" si="298"/>
        <v>0</v>
      </c>
      <c r="J2391">
        <f t="shared" si="299"/>
        <v>0</v>
      </c>
      <c r="K2391">
        <f>J2391*Weighting!$W$15</f>
        <v>0</v>
      </c>
      <c r="M2391" s="14"/>
    </row>
    <row r="2392" spans="1:13" x14ac:dyDescent="0.25">
      <c r="A2392" s="32" t="str">
        <f>IF(Weighting!$P$16&gt;0,B2392,"")</f>
        <v/>
      </c>
      <c r="B2392" t="e">
        <f>Weighting!$C$16</f>
        <v>#DIV/0!</v>
      </c>
      <c r="C2392" t="e">
        <f>Weighting!$F$16</f>
        <v>#NUM!</v>
      </c>
      <c r="D2392" t="e">
        <f>IF(C2392=1,'Data Transformation'!$G$3+0.5*'Data Transformation'!$W$25,IF(C2393=1,D2393-'Data Transformation'!$W$25,FALSE))</f>
        <v>#NUM!</v>
      </c>
      <c r="E2392">
        <f t="array" ref="E2392">IF(ISLOGICAL(D2392),"",FREQUENCY(IF('Data Transformation'!$B$425:$B$8425='Bin Analysis'!$B2379,'Data Transformation'!$G$425:$G$8425),D2392))</f>
        <v>2001</v>
      </c>
      <c r="F2392">
        <f t="shared" si="297"/>
        <v>0</v>
      </c>
      <c r="G2392">
        <f>Weighting!$H$16</f>
        <v>0</v>
      </c>
      <c r="H2392">
        <f t="array" ref="H2392">FREQUENCY(IF('Data Transformation'!$B$4:$B$8425=B2379,'Data Transformation'!$G$4:$G$8425),'Bin Analysis'!$B2392)</f>
        <v>2073</v>
      </c>
      <c r="I2392">
        <f t="shared" si="298"/>
        <v>0</v>
      </c>
      <c r="J2392">
        <f t="shared" si="299"/>
        <v>0</v>
      </c>
      <c r="K2392">
        <f>J2392*Weighting!$W$16</f>
        <v>0</v>
      </c>
      <c r="M2392" s="14"/>
    </row>
    <row r="2393" spans="1:13" x14ac:dyDescent="0.25">
      <c r="A2393" s="32" t="str">
        <f>IF(Weighting!$P$17&gt;0,B2393,"")</f>
        <v/>
      </c>
      <c r="B2393" t="e">
        <f>Weighting!$C$17</f>
        <v>#DIV/0!</v>
      </c>
      <c r="C2393" t="e">
        <f>Weighting!$F$17</f>
        <v>#NUM!</v>
      </c>
      <c r="D2393" t="e">
        <f>IF(C2393=1,'Data Transformation'!$G$3+0.5*'Data Transformation'!$W$25,IF(C2394=1,D2394-'Data Transformation'!$W$25,FALSE))</f>
        <v>#NUM!</v>
      </c>
      <c r="E2393">
        <f t="array" ref="E2393">IF(ISLOGICAL(D2393),"",FREQUENCY(IF('Data Transformation'!$B$425:$B$8425='Bin Analysis'!$B2379,'Data Transformation'!$G$425:$G$8425),D2393))</f>
        <v>2001</v>
      </c>
      <c r="F2393">
        <f t="shared" si="297"/>
        <v>0</v>
      </c>
      <c r="G2393">
        <f>Weighting!$H$17</f>
        <v>0</v>
      </c>
      <c r="H2393">
        <f t="array" ref="H2393">FREQUENCY(IF('Data Transformation'!$B$4:$B$8425=B2379,'Data Transformation'!$G$4:$G$8425),'Bin Analysis'!$B2393)</f>
        <v>2073</v>
      </c>
      <c r="I2393">
        <f t="shared" si="298"/>
        <v>0</v>
      </c>
      <c r="J2393">
        <f t="shared" si="299"/>
        <v>0</v>
      </c>
      <c r="K2393">
        <f>J2393*Weighting!$W$17</f>
        <v>0</v>
      </c>
      <c r="M2393" s="14"/>
    </row>
    <row r="2394" spans="1:13" x14ac:dyDescent="0.25">
      <c r="A2394" s="32" t="str">
        <f>IF(Weighting!$P$18&gt;0,B2394,"")</f>
        <v/>
      </c>
      <c r="B2394" t="e">
        <f>Weighting!$C$18</f>
        <v>#DIV/0!</v>
      </c>
      <c r="C2394" t="e">
        <f>Weighting!$F$18</f>
        <v>#NUM!</v>
      </c>
      <c r="D2394" t="e">
        <f>IF(C2394=1,'Data Transformation'!$G$3+0.5*'Data Transformation'!$W$25,IF(C2395=1,D2395-'Data Transformation'!$W$25,FALSE))</f>
        <v>#NUM!</v>
      </c>
      <c r="E2394">
        <f t="array" ref="E2394">IF(ISLOGICAL(D2394),"",FREQUENCY(IF('Data Transformation'!$B$425:$B$8425='Bin Analysis'!$B2379,'Data Transformation'!$G$425:$G$8425),D2394))</f>
        <v>2001</v>
      </c>
      <c r="F2394">
        <f t="shared" si="297"/>
        <v>0</v>
      </c>
      <c r="G2394">
        <f>Weighting!$H$18</f>
        <v>0</v>
      </c>
      <c r="H2394">
        <f t="array" ref="H2394">FREQUENCY(IF('Data Transformation'!$B$4:$B$8425=B2379,'Data Transformation'!$G$4:$G$8425),'Bin Analysis'!$B2394)</f>
        <v>2073</v>
      </c>
      <c r="I2394">
        <f t="shared" si="298"/>
        <v>0</v>
      </c>
      <c r="J2394">
        <f t="shared" si="299"/>
        <v>0</v>
      </c>
      <c r="K2394">
        <f>J2394*Weighting!$W$18</f>
        <v>0</v>
      </c>
      <c r="M2394" s="14"/>
    </row>
    <row r="2395" spans="1:13" x14ac:dyDescent="0.25">
      <c r="A2395" s="32" t="str">
        <f>IF(Weighting!$P$19&gt;0,B2395,"")</f>
        <v/>
      </c>
      <c r="B2395" t="e">
        <f>Weighting!$C$19</f>
        <v>#DIV/0!</v>
      </c>
      <c r="C2395" t="e">
        <f>Weighting!$F$19</f>
        <v>#NUM!</v>
      </c>
      <c r="D2395" t="e">
        <f>IF(C2395=1,'Data Transformation'!$G$3+0.5*'Data Transformation'!$W$25,IF(C2396=1,D2396-'Data Transformation'!$W$25,FALSE))</f>
        <v>#NUM!</v>
      </c>
      <c r="E2395">
        <f t="array" ref="E2395">IF(ISLOGICAL(D2395),"",FREQUENCY(IF('Data Transformation'!$B$425:$B$8425='Bin Analysis'!$B2379,'Data Transformation'!$G$425:$G$8425),D2395))</f>
        <v>2001</v>
      </c>
      <c r="F2395">
        <f t="shared" si="297"/>
        <v>0</v>
      </c>
      <c r="G2395">
        <f>Weighting!$H$19</f>
        <v>0</v>
      </c>
      <c r="H2395">
        <f t="array" ref="H2395">FREQUENCY(IF('Data Transformation'!$B$4:$B$8425=B2379,'Data Transformation'!$G$4:$G$8425),'Bin Analysis'!$B2395)</f>
        <v>2073</v>
      </c>
      <c r="I2395">
        <f t="shared" si="298"/>
        <v>0</v>
      </c>
      <c r="J2395">
        <f t="shared" si="299"/>
        <v>0</v>
      </c>
      <c r="K2395">
        <f>J2395*Weighting!$W$19</f>
        <v>0</v>
      </c>
      <c r="M2395" s="14"/>
    </row>
    <row r="2396" spans="1:13" x14ac:dyDescent="0.25">
      <c r="A2396" s="32" t="str">
        <f>IF(Weighting!$P$20&gt;0,B2396,"")</f>
        <v/>
      </c>
      <c r="B2396" t="e">
        <f>Weighting!$C$20</f>
        <v>#DIV/0!</v>
      </c>
      <c r="C2396" t="e">
        <f>Weighting!$F$20</f>
        <v>#NUM!</v>
      </c>
      <c r="D2396" t="e">
        <f>IF(C2396=1,'Data Transformation'!$G$3+0.5*'Data Transformation'!$W$25,IF(C2397=1,D2397-'Data Transformation'!$W$25,FALSE))</f>
        <v>#NUM!</v>
      </c>
      <c r="E2396">
        <f t="array" ref="E2396">IF(ISLOGICAL(D2396),"",FREQUENCY(IF('Data Transformation'!$B$425:$B$8425='Bin Analysis'!$B2379,'Data Transformation'!$G$425:$G$8425),D2396))</f>
        <v>2001</v>
      </c>
      <c r="F2396">
        <f t="shared" si="297"/>
        <v>0</v>
      </c>
      <c r="G2396">
        <f>Weighting!$H$20</f>
        <v>0</v>
      </c>
      <c r="H2396">
        <f t="array" ref="H2396">FREQUENCY(IF('Data Transformation'!$B$4:$B$8425=B2379,'Data Transformation'!$G$4:$G$8425),'Bin Analysis'!$B2396)</f>
        <v>2073</v>
      </c>
      <c r="I2396">
        <f t="shared" si="298"/>
        <v>0</v>
      </c>
      <c r="J2396">
        <f t="shared" si="299"/>
        <v>0</v>
      </c>
      <c r="K2396">
        <f>J2396*Weighting!$W$20</f>
        <v>0</v>
      </c>
      <c r="M2396" s="14"/>
    </row>
    <row r="2397" spans="1:13" x14ac:dyDescent="0.25">
      <c r="A2397" s="32" t="str">
        <f>IF(Weighting!$P$21&gt;0,B2397,"")</f>
        <v/>
      </c>
      <c r="B2397" t="e">
        <f>Weighting!$C$21</f>
        <v>#DIV/0!</v>
      </c>
      <c r="C2397" t="e">
        <f>Weighting!$F$21</f>
        <v>#NUM!</v>
      </c>
      <c r="D2397" t="e">
        <f>IF(C2397=1,'Data Transformation'!$G$3+0.5*'Data Transformation'!$W$25,IF(C2398=1,D2398-'Data Transformation'!$W$25,FALSE))</f>
        <v>#NUM!</v>
      </c>
      <c r="E2397">
        <f t="array" ref="E2397">IF(ISLOGICAL(D2397),"",FREQUENCY(IF('Data Transformation'!$B$425:$B$8425='Bin Analysis'!$B2379,'Data Transformation'!$G$425:$G$8425),D2397))</f>
        <v>2001</v>
      </c>
      <c r="F2397">
        <f t="shared" si="297"/>
        <v>0</v>
      </c>
      <c r="G2397">
        <f>Weighting!$H$21</f>
        <v>0</v>
      </c>
      <c r="H2397">
        <f t="array" ref="H2397">FREQUENCY(IF('Data Transformation'!$B$4:$B$8425=B2379,'Data Transformation'!$G$4:$G$8425),'Bin Analysis'!$B2397)</f>
        <v>2073</v>
      </c>
      <c r="I2397">
        <f t="shared" si="298"/>
        <v>0</v>
      </c>
      <c r="J2397">
        <f t="shared" si="299"/>
        <v>0</v>
      </c>
      <c r="K2397">
        <f>J2397*Weighting!$W$21</f>
        <v>0</v>
      </c>
      <c r="M2397" s="14"/>
    </row>
    <row r="2398" spans="1:13" x14ac:dyDescent="0.25">
      <c r="A2398" s="32" t="str">
        <f>IF(Weighting!$P$22&gt;0,B2398,"")</f>
        <v/>
      </c>
      <c r="B2398" t="e">
        <f>Weighting!$C$22</f>
        <v>#DIV/0!</v>
      </c>
      <c r="C2398" t="e">
        <f>Weighting!$F$22</f>
        <v>#NUM!</v>
      </c>
      <c r="D2398" t="e">
        <f>IF(C2398=1,'Data Transformation'!$G$3+0.5*'Data Transformation'!$W$25,IF(C2399=1,D2399-'Data Transformation'!$W$25,FALSE))</f>
        <v>#NUM!</v>
      </c>
      <c r="E2398">
        <f t="array" ref="E2398">IF(ISLOGICAL(D2398),"",FREQUENCY(IF('Data Transformation'!$B$425:$B$8425='Bin Analysis'!$B2379,'Data Transformation'!$G$425:$G$8425),D2398))</f>
        <v>2001</v>
      </c>
      <c r="F2398">
        <f t="shared" si="297"/>
        <v>0</v>
      </c>
      <c r="G2398">
        <f>Weighting!$H$22</f>
        <v>0</v>
      </c>
      <c r="H2398">
        <f t="array" ref="H2398">FREQUENCY(IF('Data Transformation'!$B$4:$B$8425=B2379,'Data Transformation'!$G$4:$G$8425),'Bin Analysis'!$B2398)</f>
        <v>2073</v>
      </c>
      <c r="I2398">
        <f t="shared" si="298"/>
        <v>0</v>
      </c>
      <c r="J2398">
        <f t="shared" si="299"/>
        <v>0</v>
      </c>
      <c r="K2398">
        <f>J2398*Weighting!$W$22</f>
        <v>0</v>
      </c>
      <c r="M2398" s="14"/>
    </row>
    <row r="2399" spans="1:13" x14ac:dyDescent="0.25">
      <c r="A2399" s="32" t="str">
        <f>IF(Weighting!$P$23&gt;0,B2399,"")</f>
        <v/>
      </c>
      <c r="B2399" t="e">
        <f>Weighting!$C$23</f>
        <v>#DIV/0!</v>
      </c>
      <c r="C2399" t="e">
        <f>Weighting!$F$23</f>
        <v>#NUM!</v>
      </c>
      <c r="D2399" t="e">
        <f>IF(C2399=1,'Data Transformation'!$G$3+0.5*'Data Transformation'!$W$25,IF(C2400=1,D2400-'Data Transformation'!$W$25,FALSE))</f>
        <v>#NUM!</v>
      </c>
      <c r="E2399">
        <f t="array" ref="E2399">IF(ISLOGICAL(D2399),"",FREQUENCY(IF('Data Transformation'!$B$425:$B$8425='Bin Analysis'!$B2379,'Data Transformation'!$G$425:$G$8425),D2399))</f>
        <v>2001</v>
      </c>
      <c r="F2399">
        <f t="shared" si="297"/>
        <v>0</v>
      </c>
      <c r="G2399">
        <f>Weighting!$H$23</f>
        <v>0</v>
      </c>
      <c r="H2399">
        <f t="array" ref="H2399">FREQUENCY(IF('Data Transformation'!$B$4:$B$8425=B2379,'Data Transformation'!$G$4:$G$8425),'Bin Analysis'!$B2399)</f>
        <v>2073</v>
      </c>
      <c r="I2399">
        <f t="shared" si="298"/>
        <v>0</v>
      </c>
      <c r="J2399">
        <f t="shared" si="299"/>
        <v>0</v>
      </c>
      <c r="K2399">
        <f>J2399*Weighting!$W$23</f>
        <v>0</v>
      </c>
      <c r="M2399" s="14"/>
    </row>
    <row r="2400" spans="1:13" x14ac:dyDescent="0.25">
      <c r="A2400" s="32" t="str">
        <f>IF(Weighting!$P$24&gt;0,B2400,"")</f>
        <v/>
      </c>
      <c r="B2400" t="e">
        <f>Weighting!$C$24</f>
        <v>#DIV/0!</v>
      </c>
      <c r="C2400" t="e">
        <f>Weighting!$F$24</f>
        <v>#NUM!</v>
      </c>
      <c r="D2400" t="e">
        <f>IF(C2400=1,'Data Transformation'!$G$3+0.5*'Data Transformation'!$W$25,IF(C2401=1,D2401-'Data Transformation'!$W$25,FALSE))</f>
        <v>#NUM!</v>
      </c>
      <c r="E2400">
        <f t="array" ref="E2400">IF(ISLOGICAL(D2400),"",FREQUENCY(IF('Data Transformation'!$B$425:$B$8425='Bin Analysis'!$B2379,'Data Transformation'!$G$425:$G$8425),D2400))</f>
        <v>2001</v>
      </c>
      <c r="F2400">
        <f t="shared" si="297"/>
        <v>0</v>
      </c>
      <c r="G2400">
        <f>Weighting!$H$24</f>
        <v>0</v>
      </c>
      <c r="H2400">
        <f t="array" ref="H2400">FREQUENCY(IF('Data Transformation'!$B$4:$B$8425=B2379,'Data Transformation'!$G$4:$G$8425),'Bin Analysis'!$B2400)</f>
        <v>2073</v>
      </c>
      <c r="I2400">
        <f t="shared" si="298"/>
        <v>0</v>
      </c>
      <c r="J2400">
        <f t="shared" si="299"/>
        <v>0</v>
      </c>
      <c r="K2400">
        <f>J2400*Weighting!$W$24</f>
        <v>0</v>
      </c>
      <c r="M2400" s="14"/>
    </row>
    <row r="2401" spans="1:25" x14ac:dyDescent="0.25">
      <c r="A2401" s="32" t="str">
        <f>IF(Weighting!$P$25&gt;0,B2401,"")</f>
        <v/>
      </c>
      <c r="B2401" t="e">
        <f>Weighting!$C$25</f>
        <v>#DIV/0!</v>
      </c>
      <c r="C2401" t="e">
        <f>Weighting!$F$25</f>
        <v>#NUM!</v>
      </c>
      <c r="D2401" t="e">
        <f>IF(C2401=1,'Data Transformation'!$G$3+0.5*'Data Transformation'!$W$25,IF(C2402=1,D2402-'Data Transformation'!$W$25,FALSE))</f>
        <v>#NUM!</v>
      </c>
      <c r="E2401">
        <f t="array" ref="E2401">IF(ISLOGICAL(D2401),"",FREQUENCY(IF('Data Transformation'!$B$425:$B$8425='Bin Analysis'!$B2379,'Data Transformation'!$G$425:$G$8425),D2401))</f>
        <v>2001</v>
      </c>
      <c r="F2401">
        <f t="shared" si="297"/>
        <v>0</v>
      </c>
      <c r="G2401">
        <f>Weighting!$H$25</f>
        <v>0</v>
      </c>
      <c r="H2401">
        <f t="array" ref="H2401">FREQUENCY(IF('Data Transformation'!$B$4:$B$8425=B2379,'Data Transformation'!$G$4:$G$8425),'Bin Analysis'!$B2401)</f>
        <v>2073</v>
      </c>
      <c r="I2401">
        <f t="shared" si="298"/>
        <v>0</v>
      </c>
      <c r="J2401">
        <f t="shared" si="299"/>
        <v>0</v>
      </c>
      <c r="K2401">
        <f>J2401*Weighting!$W$25</f>
        <v>0</v>
      </c>
      <c r="M2401" s="14"/>
    </row>
    <row r="2402" spans="1:25" x14ac:dyDescent="0.25">
      <c r="N2402" s="57"/>
      <c r="O2402"/>
      <c r="P2402"/>
      <c r="Q2402"/>
      <c r="R2402"/>
    </row>
    <row r="2403" spans="1:25" ht="23.25" x14ac:dyDescent="0.35">
      <c r="A2403" s="21" t="s">
        <v>0</v>
      </c>
      <c r="B2403" s="21" t="str">
        <f>IFERROR(VLOOKUP(C2403,'Data Transformation'!$L$6:$M$426,2,FALSE),"")</f>
        <v/>
      </c>
      <c r="C2403" s="21">
        <f>C2379+1</f>
        <v>100</v>
      </c>
      <c r="D2403" s="21"/>
      <c r="E2403" s="21"/>
      <c r="F2403" s="21"/>
      <c r="G2403" s="21"/>
      <c r="H2403" s="22"/>
      <c r="I2403" s="22"/>
      <c r="J2403" s="22"/>
      <c r="K2403" s="21"/>
      <c r="L2403" s="21" t="str">
        <f>B2403</f>
        <v/>
      </c>
      <c r="M2403" s="23" t="e">
        <f>INDEX('Data Transformation'!$O$4:$O$424,MATCH($B2403,'Data Transformation'!$M$4:$M$424,0),MATCH($M$2,'Data Transformation'!$O$3,0))</f>
        <v>#N/A</v>
      </c>
      <c r="N2403" s="27" t="e">
        <f>IF('Input and Summary Results'!$J$16="minimum",'Bin Analysis'!X2404/(M2403-1),'Bin Analysis'!Y2403/('Bin Analysis'!M2403-1))</f>
        <v>#N/A</v>
      </c>
      <c r="O2403" s="27" t="e">
        <f>IF(M2403=FALSE,NA(),(VLOOKUP(1,C2406:K2425,4,FALSE))/(M2403-1))</f>
        <v>#N/A</v>
      </c>
      <c r="P2403" s="27" t="e">
        <f>IF(M2403=FALSE,NA(),SUM(J2406:J2425)/Weighting!$S$5)</f>
        <v>#N/A</v>
      </c>
      <c r="Q2403" s="27" t="e">
        <f>IF(M2403=FALSE,NA(),SUM(K2406:K2425)/Weighting!$S$6)</f>
        <v>#N/A</v>
      </c>
      <c r="R2403" s="27" t="e">
        <f>IF(M2403=FALSE,NA(),(VLOOKUP(1,G2406:K2425,3,FALSE))/(M2403-1))</f>
        <v>#N/A</v>
      </c>
      <c r="S2403" s="22" t="e">
        <f>IF(M2403=FALSE,NA(),IF(SUM(J2406:J2425)=2,"yes","no"))</f>
        <v>#N/A</v>
      </c>
      <c r="X2403" s="2" cm="2">
        <f t="array" ref="X2403:X2404">FREQUENCY(IF('Data Transformation'!$B$425:$B$6424='Bin Analysis'!L2403,'Data Transformation'!$G$425:$G$6424),'Data Transformation'!$U$11)</f>
        <v>0</v>
      </c>
      <c r="Y2403" s="2" cm="2">
        <f t="array" ref="Y2403:Y2404">FREQUENCY(IF('Data Transformation'!$B$425:$B$6424='Bin Analysis'!L2403,'Data Transformation'!$G$425:$G$6424),'Data Transformation'!$U$12)</f>
        <v>0</v>
      </c>
    </row>
    <row r="2404" spans="1:25" x14ac:dyDescent="0.25">
      <c r="A2404" s="14" t="s">
        <v>67</v>
      </c>
      <c r="B2404" t="s">
        <v>47</v>
      </c>
      <c r="C2404" t="s">
        <v>5</v>
      </c>
      <c r="D2404" t="s">
        <v>100</v>
      </c>
      <c r="E2404" t="s">
        <v>101</v>
      </c>
      <c r="F2404" t="s">
        <v>102</v>
      </c>
      <c r="G2404" t="s">
        <v>70</v>
      </c>
      <c r="H2404" t="s">
        <v>31</v>
      </c>
      <c r="I2404" t="s">
        <v>32</v>
      </c>
      <c r="J2404" t="s">
        <v>46</v>
      </c>
      <c r="K2404" s="14" t="s">
        <v>45</v>
      </c>
      <c r="M2404" s="14"/>
      <c r="X2404" s="2">
        <v>0</v>
      </c>
      <c r="Y2404" s="2">
        <v>0</v>
      </c>
    </row>
    <row r="2405" spans="1:25" x14ac:dyDescent="0.25">
      <c r="A2405" s="32"/>
      <c r="D2405" t="e">
        <f>IF(C2405=1,'Data Transformation'!$G$3+0.5*'Data Transformation'!$W$25,IF(C2406=1,D2406-'Data Transformation'!$W$25,FALSE))</f>
        <v>#NUM!</v>
      </c>
      <c r="E2405">
        <f t="array" ref="E2405">IF(ISLOGICAL(D2405),"",FREQUENCY(IF('Data Transformation'!$B$425:$B$8425='Bin Analysis'!$B2403,'Data Transformation'!$G$425:$G$8425),D2405))</f>
        <v>2001</v>
      </c>
      <c r="F2405" t="e">
        <f>IF(ISLOGICAL(D2405),"",E2405-E2404)</f>
        <v>#VALUE!</v>
      </c>
      <c r="M2405" s="14"/>
    </row>
    <row r="2406" spans="1:25" x14ac:dyDescent="0.25">
      <c r="A2406" s="32" t="e">
        <f>IF(Weighting!$P$6&gt;0,B2406,"")</f>
        <v>#NUM!</v>
      </c>
      <c r="B2406" t="e">
        <f>Weighting!$C$6</f>
        <v>#DIV/0!</v>
      </c>
      <c r="C2406" t="e">
        <f>Weighting!$F$6</f>
        <v>#NUM!</v>
      </c>
      <c r="D2406" t="e">
        <f>IF(C2406=1,'Data Transformation'!$G$3+0.5*'Data Transformation'!$W$25,IF(C2407=1,D2407-'Data Transformation'!$W$25,FALSE))</f>
        <v>#NUM!</v>
      </c>
      <c r="E2406">
        <f t="array" ref="E2406">IF(ISLOGICAL(D2406),"",FREQUENCY(IF('Data Transformation'!$B$425:$B$8425='Bin Analysis'!$B2403,'Data Transformation'!$G$425:$G$8425),D2406))</f>
        <v>2001</v>
      </c>
      <c r="F2406">
        <f>IF(ISLOGICAL(D2406),"",E2406-E2405)</f>
        <v>0</v>
      </c>
      <c r="G2406">
        <f>Weighting!$H$6</f>
        <v>1</v>
      </c>
      <c r="H2406">
        <f t="array" ref="H2406">FREQUENCY(IF('Data Transformation'!$B$4:$B$8425=B2403,'Data Transformation'!$G$4:$G$8425),'Bin Analysis'!$B2406)</f>
        <v>2073</v>
      </c>
      <c r="I2406">
        <f>H2406-H2405</f>
        <v>2073</v>
      </c>
      <c r="J2406">
        <f>IF(I2406=0,0,1)</f>
        <v>1</v>
      </c>
      <c r="K2406" t="e">
        <f>J2406*Weighting!$W$6</f>
        <v>#NUM!</v>
      </c>
      <c r="M2406" s="14"/>
    </row>
    <row r="2407" spans="1:25" x14ac:dyDescent="0.25">
      <c r="A2407" s="32" t="str">
        <f>IF(Weighting!$P$7&gt;0,B2407,"")</f>
        <v/>
      </c>
      <c r="B2407" t="e">
        <f>Weighting!$C$7</f>
        <v>#DIV/0!</v>
      </c>
      <c r="C2407" t="e">
        <f>Weighting!$F$7</f>
        <v>#NUM!</v>
      </c>
      <c r="D2407" t="e">
        <f>IF(C2407=1,'Data Transformation'!$G$3+0.5*'Data Transformation'!$W$25,IF(C2408=1,D2408-'Data Transformation'!$W$25,FALSE))</f>
        <v>#NUM!</v>
      </c>
      <c r="E2407">
        <f t="array" ref="E2407">IF(ISLOGICAL(D2407),"",FREQUENCY(IF('Data Transformation'!$B$425:$B$8425='Bin Analysis'!$B2403,'Data Transformation'!$G$425:$G$8425),D2407))</f>
        <v>2001</v>
      </c>
      <c r="F2407">
        <f t="shared" ref="F2407:F2425" si="300">IF(ISLOGICAL(D2407),"",E2407-E2406)</f>
        <v>0</v>
      </c>
      <c r="G2407">
        <f>Weighting!$H$7</f>
        <v>0</v>
      </c>
      <c r="H2407">
        <f t="array" ref="H2407">FREQUENCY(IF('Data Transformation'!$B$4:$B$8425=B2403,'Data Transformation'!$G$4:$G$8425),'Bin Analysis'!$B2407)</f>
        <v>2073</v>
      </c>
      <c r="I2407">
        <f t="shared" ref="I2407:I2425" si="301">H2407-H2406</f>
        <v>0</v>
      </c>
      <c r="J2407">
        <f>IF(I2407=0,0,1)</f>
        <v>0</v>
      </c>
      <c r="K2407">
        <f>J2407*Weighting!$W$7</f>
        <v>0</v>
      </c>
      <c r="M2407" s="14"/>
    </row>
    <row r="2408" spans="1:25" x14ac:dyDescent="0.25">
      <c r="A2408" s="32" t="str">
        <f>IF(Weighting!$P$8&gt;0,B2408,"")</f>
        <v/>
      </c>
      <c r="B2408" t="e">
        <f>Weighting!$C$8</f>
        <v>#DIV/0!</v>
      </c>
      <c r="C2408" t="e">
        <f>Weighting!$F$8</f>
        <v>#NUM!</v>
      </c>
      <c r="D2408" t="e">
        <f>IF(C2408=1,'Data Transformation'!$G$3+0.5*'Data Transformation'!$W$25,IF(C2409=1,D2409-'Data Transformation'!$W$25,FALSE))</f>
        <v>#NUM!</v>
      </c>
      <c r="E2408">
        <f t="array" ref="E2408">IF(ISLOGICAL(D2408),"",FREQUENCY(IF('Data Transformation'!$B$425:$B$8425='Bin Analysis'!$B2403,'Data Transformation'!$G$425:$G$8425),D2408))</f>
        <v>2001</v>
      </c>
      <c r="F2408">
        <f t="shared" si="300"/>
        <v>0</v>
      </c>
      <c r="G2408">
        <f>Weighting!$H$8</f>
        <v>0</v>
      </c>
      <c r="H2408">
        <f t="array" ref="H2408">FREQUENCY(IF('Data Transformation'!$B$4:$B$8425=B2403,'Data Transformation'!$G$4:$G$8425),'Bin Analysis'!$B2408)</f>
        <v>2073</v>
      </c>
      <c r="I2408">
        <f t="shared" si="301"/>
        <v>0</v>
      </c>
      <c r="J2408">
        <f t="shared" ref="J2408:J2425" si="302">IF(I2408=0,0,1)</f>
        <v>0</v>
      </c>
      <c r="K2408">
        <f>J2408*Weighting!$W$8</f>
        <v>0</v>
      </c>
      <c r="M2408" s="14"/>
    </row>
    <row r="2409" spans="1:25" x14ac:dyDescent="0.25">
      <c r="A2409" s="32" t="str">
        <f>IF(Weighting!$P$9&gt;0,B2409,"")</f>
        <v/>
      </c>
      <c r="B2409" s="50" t="e">
        <f>Weighting!$C$9</f>
        <v>#DIV/0!</v>
      </c>
      <c r="C2409" t="e">
        <f>Weighting!$F$9</f>
        <v>#NUM!</v>
      </c>
      <c r="D2409" t="e">
        <f>IF(C2409=1,'Data Transformation'!$G$3+0.5*'Data Transformation'!$W$25,IF(C2410=1,D2410-'Data Transformation'!$W$25,FALSE))</f>
        <v>#NUM!</v>
      </c>
      <c r="E2409">
        <f t="array" ref="E2409">IF(ISLOGICAL(D2409),"",FREQUENCY(IF('Data Transformation'!$B$425:$B$8425='Bin Analysis'!$B2403,'Data Transformation'!$G$425:$G$8425),D2409))</f>
        <v>2001</v>
      </c>
      <c r="F2409">
        <f t="shared" si="300"/>
        <v>0</v>
      </c>
      <c r="G2409">
        <f>Weighting!$H$9</f>
        <v>0</v>
      </c>
      <c r="H2409">
        <f t="array" ref="H2409">FREQUENCY(IF('Data Transformation'!$B$4:$B$8425=B2403,'Data Transformation'!$G$4:$G$8425),'Bin Analysis'!$B2409)</f>
        <v>2073</v>
      </c>
      <c r="I2409">
        <f t="shared" si="301"/>
        <v>0</v>
      </c>
      <c r="J2409">
        <f t="shared" si="302"/>
        <v>0</v>
      </c>
      <c r="K2409">
        <f>J2409*Weighting!$W$9</f>
        <v>0</v>
      </c>
      <c r="M2409" s="14"/>
    </row>
    <row r="2410" spans="1:25" x14ac:dyDescent="0.25">
      <c r="A2410" s="32" t="str">
        <f>IF(Weighting!$P$10&gt;0,B2410,"")</f>
        <v/>
      </c>
      <c r="B2410" t="e">
        <f>Weighting!$C$10</f>
        <v>#DIV/0!</v>
      </c>
      <c r="C2410" t="e">
        <f>Weighting!$F$10</f>
        <v>#NUM!</v>
      </c>
      <c r="D2410" t="e">
        <f>IF(C2410=1,'Data Transformation'!$G$3+0.5*'Data Transformation'!$W$25,IF(C2411=1,D2411-'Data Transformation'!$W$25,FALSE))</f>
        <v>#NUM!</v>
      </c>
      <c r="E2410">
        <f t="array" ref="E2410">IF(ISLOGICAL(D2410),"",FREQUENCY(IF('Data Transformation'!$B$425:$B$8425='Bin Analysis'!$B2403,'Data Transformation'!$G$425:$G$8425),D2410))</f>
        <v>2001</v>
      </c>
      <c r="F2410">
        <f t="shared" si="300"/>
        <v>0</v>
      </c>
      <c r="G2410">
        <f>Weighting!$H$10</f>
        <v>0</v>
      </c>
      <c r="H2410">
        <f t="array" ref="H2410">FREQUENCY(IF('Data Transformation'!$B$4:$B$8425=B2403,'Data Transformation'!$G$4:$G$8425),'Bin Analysis'!$B2410)</f>
        <v>2073</v>
      </c>
      <c r="I2410">
        <f t="shared" si="301"/>
        <v>0</v>
      </c>
      <c r="J2410">
        <f t="shared" si="302"/>
        <v>0</v>
      </c>
      <c r="K2410">
        <f>J2410*Weighting!$W$10</f>
        <v>0</v>
      </c>
      <c r="M2410" s="14"/>
    </row>
    <row r="2411" spans="1:25" x14ac:dyDescent="0.25">
      <c r="A2411" s="32" t="str">
        <f>IF(Weighting!$P$11&gt;0,B2411,"")</f>
        <v/>
      </c>
      <c r="B2411" t="e">
        <f>Weighting!$C$11</f>
        <v>#DIV/0!</v>
      </c>
      <c r="C2411" t="e">
        <f>Weighting!$F$11</f>
        <v>#NUM!</v>
      </c>
      <c r="D2411" t="e">
        <f>IF(C2411=1,'Data Transformation'!$G$3+0.5*'Data Transformation'!$W$25,IF(C2412=1,D2412-'Data Transformation'!$W$25,FALSE))</f>
        <v>#NUM!</v>
      </c>
      <c r="E2411">
        <f t="array" ref="E2411">IF(ISLOGICAL(D2411),"",FREQUENCY(IF('Data Transformation'!$B$425:$B$8425='Bin Analysis'!$B2403,'Data Transformation'!$G$425:$G$8425),D2411))</f>
        <v>2001</v>
      </c>
      <c r="F2411">
        <f t="shared" si="300"/>
        <v>0</v>
      </c>
      <c r="G2411">
        <f>Weighting!$H$11</f>
        <v>0</v>
      </c>
      <c r="H2411">
        <f t="array" ref="H2411">FREQUENCY(IF('Data Transformation'!$B$4:$B$8425=B2403,'Data Transformation'!$G$4:$G$8425),'Bin Analysis'!$B2411)</f>
        <v>2073</v>
      </c>
      <c r="I2411">
        <f t="shared" si="301"/>
        <v>0</v>
      </c>
      <c r="J2411">
        <f t="shared" si="302"/>
        <v>0</v>
      </c>
      <c r="K2411">
        <f>J2411*Weighting!$W$11</f>
        <v>0</v>
      </c>
      <c r="M2411" s="14"/>
    </row>
    <row r="2412" spans="1:25" x14ac:dyDescent="0.25">
      <c r="A2412" s="32" t="str">
        <f>IF(Weighting!$P$12&gt;0,B2412,"")</f>
        <v/>
      </c>
      <c r="B2412" t="e">
        <f>Weighting!$C$12</f>
        <v>#DIV/0!</v>
      </c>
      <c r="C2412" t="e">
        <f>Weighting!$F$12</f>
        <v>#NUM!</v>
      </c>
      <c r="D2412" t="e">
        <f>IF(C2412=1,'Data Transformation'!$G$3+0.5*'Data Transformation'!$W$25,IF(C2413=1,D2413-'Data Transformation'!$W$25,FALSE))</f>
        <v>#NUM!</v>
      </c>
      <c r="E2412">
        <f t="array" ref="E2412">IF(ISLOGICAL(D2412),"",FREQUENCY(IF('Data Transformation'!$B$425:$B$8425='Bin Analysis'!$B2403,'Data Transformation'!$G$425:$G$8425),D2412))</f>
        <v>2001</v>
      </c>
      <c r="F2412">
        <f t="shared" si="300"/>
        <v>0</v>
      </c>
      <c r="G2412">
        <f>Weighting!$H$12</f>
        <v>0</v>
      </c>
      <c r="H2412">
        <f t="array" ref="H2412">FREQUENCY(IF('Data Transformation'!$B$4:$B$8425=B2403,'Data Transformation'!$G$4:$G$8425),'Bin Analysis'!$B2412)</f>
        <v>2073</v>
      </c>
      <c r="I2412">
        <f t="shared" si="301"/>
        <v>0</v>
      </c>
      <c r="J2412">
        <f t="shared" si="302"/>
        <v>0</v>
      </c>
      <c r="K2412">
        <f>J2412*Weighting!$W$12</f>
        <v>0</v>
      </c>
      <c r="M2412" s="14"/>
    </row>
    <row r="2413" spans="1:25" x14ac:dyDescent="0.25">
      <c r="A2413" s="32" t="str">
        <f>IF(Weighting!$P$13&gt;0,B2413,"")</f>
        <v/>
      </c>
      <c r="B2413" t="e">
        <f>Weighting!$C$13</f>
        <v>#DIV/0!</v>
      </c>
      <c r="C2413" t="e">
        <f>Weighting!$F$13</f>
        <v>#NUM!</v>
      </c>
      <c r="D2413" t="e">
        <f>IF(C2413=1,'Data Transformation'!$G$3+0.5*'Data Transformation'!$W$25,IF(C2414=1,D2414-'Data Transformation'!$W$25,FALSE))</f>
        <v>#NUM!</v>
      </c>
      <c r="E2413">
        <f t="array" ref="E2413">IF(ISLOGICAL(D2413),"",FREQUENCY(IF('Data Transformation'!$B$425:$B$8425='Bin Analysis'!$B2403,'Data Transformation'!$G$425:$G$8425),D2413))</f>
        <v>2001</v>
      </c>
      <c r="F2413">
        <f t="shared" si="300"/>
        <v>0</v>
      </c>
      <c r="G2413">
        <f>Weighting!$H$13</f>
        <v>0</v>
      </c>
      <c r="H2413">
        <f t="array" ref="H2413">FREQUENCY(IF('Data Transformation'!$B$4:$B$8425=B2403,'Data Transformation'!$G$4:$G$8425),'Bin Analysis'!$B2413)</f>
        <v>2073</v>
      </c>
      <c r="I2413">
        <f t="shared" si="301"/>
        <v>0</v>
      </c>
      <c r="J2413">
        <f t="shared" si="302"/>
        <v>0</v>
      </c>
      <c r="K2413">
        <f>J2413*Weighting!$W$13</f>
        <v>0</v>
      </c>
      <c r="M2413" s="14"/>
    </row>
    <row r="2414" spans="1:25" x14ac:dyDescent="0.25">
      <c r="A2414" s="32" t="str">
        <f>IF(Weighting!$P$14&gt;0,B2414,"")</f>
        <v/>
      </c>
      <c r="B2414" t="e">
        <f>Weighting!$C$14</f>
        <v>#DIV/0!</v>
      </c>
      <c r="C2414" t="e">
        <f>Weighting!$F$14</f>
        <v>#NUM!</v>
      </c>
      <c r="D2414" t="e">
        <f>IF(C2414=1,'Data Transformation'!$G$3+0.5*'Data Transformation'!$W$25,IF(C2415=1,D2415-'Data Transformation'!$W$25,FALSE))</f>
        <v>#NUM!</v>
      </c>
      <c r="E2414">
        <f t="array" ref="E2414">IF(ISLOGICAL(D2414),"",FREQUENCY(IF('Data Transformation'!$B$425:$B$8425='Bin Analysis'!$B2403,'Data Transformation'!$G$425:$G$8425),D2414))</f>
        <v>2001</v>
      </c>
      <c r="F2414">
        <f t="shared" si="300"/>
        <v>0</v>
      </c>
      <c r="G2414">
        <f>Weighting!$H$14</f>
        <v>0</v>
      </c>
      <c r="H2414">
        <f t="array" ref="H2414">FREQUENCY(IF('Data Transformation'!$B$4:$B$8425=B2403,'Data Transformation'!$G$4:$G$8425),'Bin Analysis'!$B2414)</f>
        <v>2073</v>
      </c>
      <c r="I2414">
        <f t="shared" si="301"/>
        <v>0</v>
      </c>
      <c r="J2414">
        <f t="shared" si="302"/>
        <v>0</v>
      </c>
      <c r="K2414">
        <f>J2414*Weighting!$W$14</f>
        <v>0</v>
      </c>
      <c r="M2414" s="14"/>
    </row>
    <row r="2415" spans="1:25" x14ac:dyDescent="0.25">
      <c r="A2415" s="32" t="str">
        <f>IF(Weighting!$P$15&gt;0,B2415,"")</f>
        <v/>
      </c>
      <c r="B2415" t="e">
        <f>Weighting!$C$15</f>
        <v>#DIV/0!</v>
      </c>
      <c r="C2415" t="e">
        <f>Weighting!$F$15</f>
        <v>#NUM!</v>
      </c>
      <c r="D2415" t="e">
        <f>IF(C2415=1,'Data Transformation'!$G$3+0.5*'Data Transformation'!$W$25,IF(C2416=1,D2416-'Data Transformation'!$W$25,FALSE))</f>
        <v>#NUM!</v>
      </c>
      <c r="E2415">
        <f t="array" ref="E2415">IF(ISLOGICAL(D2415),"",FREQUENCY(IF('Data Transformation'!$B$425:$B$8425='Bin Analysis'!$B2403,'Data Transformation'!$G$425:$G$8425),D2415))</f>
        <v>2001</v>
      </c>
      <c r="F2415">
        <f t="shared" si="300"/>
        <v>0</v>
      </c>
      <c r="G2415">
        <f>Weighting!$H$15</f>
        <v>0</v>
      </c>
      <c r="H2415">
        <f t="array" ref="H2415">FREQUENCY(IF('Data Transformation'!$B$4:$B$8425=B2403,'Data Transformation'!$G$4:$G$8425),'Bin Analysis'!$B2415)</f>
        <v>2073</v>
      </c>
      <c r="I2415">
        <f t="shared" si="301"/>
        <v>0</v>
      </c>
      <c r="J2415">
        <f t="shared" si="302"/>
        <v>0</v>
      </c>
      <c r="K2415">
        <f>J2415*Weighting!$W$15</f>
        <v>0</v>
      </c>
      <c r="M2415" s="14"/>
    </row>
    <row r="2416" spans="1:25" x14ac:dyDescent="0.25">
      <c r="A2416" s="32" t="str">
        <f>IF(Weighting!$P$16&gt;0,B2416,"")</f>
        <v/>
      </c>
      <c r="B2416" t="e">
        <f>Weighting!$C$16</f>
        <v>#DIV/0!</v>
      </c>
      <c r="C2416" t="e">
        <f>Weighting!$F$16</f>
        <v>#NUM!</v>
      </c>
      <c r="D2416" t="e">
        <f>IF(C2416=1,'Data Transformation'!$G$3+0.5*'Data Transformation'!$W$25,IF(C2417=1,D2417-'Data Transformation'!$W$25,FALSE))</f>
        <v>#NUM!</v>
      </c>
      <c r="E2416">
        <f t="array" ref="E2416">IF(ISLOGICAL(D2416),"",FREQUENCY(IF('Data Transformation'!$B$425:$B$8425='Bin Analysis'!$B2403,'Data Transformation'!$G$425:$G$8425),D2416))</f>
        <v>2001</v>
      </c>
      <c r="F2416">
        <f t="shared" si="300"/>
        <v>0</v>
      </c>
      <c r="G2416">
        <f>Weighting!$H$16</f>
        <v>0</v>
      </c>
      <c r="H2416">
        <f t="array" ref="H2416">FREQUENCY(IF('Data Transformation'!$B$4:$B$8425=B2403,'Data Transformation'!$G$4:$G$8425),'Bin Analysis'!$B2416)</f>
        <v>2073</v>
      </c>
      <c r="I2416">
        <f t="shared" si="301"/>
        <v>0</v>
      </c>
      <c r="J2416">
        <f t="shared" si="302"/>
        <v>0</v>
      </c>
      <c r="K2416">
        <f>J2416*Weighting!$W$16</f>
        <v>0</v>
      </c>
      <c r="M2416" s="14"/>
    </row>
    <row r="2417" spans="1:25" x14ac:dyDescent="0.25">
      <c r="A2417" s="32" t="str">
        <f>IF(Weighting!$P$17&gt;0,B2417,"")</f>
        <v/>
      </c>
      <c r="B2417" t="e">
        <f>Weighting!$C$17</f>
        <v>#DIV/0!</v>
      </c>
      <c r="C2417" t="e">
        <f>Weighting!$F$17</f>
        <v>#NUM!</v>
      </c>
      <c r="D2417" t="e">
        <f>IF(C2417=1,'Data Transformation'!$G$3+0.5*'Data Transformation'!$W$25,IF(C2418=1,D2418-'Data Transformation'!$W$25,FALSE))</f>
        <v>#NUM!</v>
      </c>
      <c r="E2417">
        <f t="array" ref="E2417">IF(ISLOGICAL(D2417),"",FREQUENCY(IF('Data Transformation'!$B$425:$B$8425='Bin Analysis'!$B2403,'Data Transformation'!$G$425:$G$8425),D2417))</f>
        <v>2001</v>
      </c>
      <c r="F2417">
        <f t="shared" si="300"/>
        <v>0</v>
      </c>
      <c r="G2417">
        <f>Weighting!$H$17</f>
        <v>0</v>
      </c>
      <c r="H2417">
        <f t="array" ref="H2417">FREQUENCY(IF('Data Transformation'!$B$4:$B$8425=B2403,'Data Transformation'!$G$4:$G$8425),'Bin Analysis'!$B2417)</f>
        <v>2073</v>
      </c>
      <c r="I2417">
        <f t="shared" si="301"/>
        <v>0</v>
      </c>
      <c r="J2417">
        <f t="shared" si="302"/>
        <v>0</v>
      </c>
      <c r="K2417">
        <f>J2417*Weighting!$W$17</f>
        <v>0</v>
      </c>
      <c r="M2417" s="14"/>
    </row>
    <row r="2418" spans="1:25" x14ac:dyDescent="0.25">
      <c r="A2418" s="32" t="str">
        <f>IF(Weighting!$P$18&gt;0,B2418,"")</f>
        <v/>
      </c>
      <c r="B2418" t="e">
        <f>Weighting!$C$18</f>
        <v>#DIV/0!</v>
      </c>
      <c r="C2418" t="e">
        <f>Weighting!$F$18</f>
        <v>#NUM!</v>
      </c>
      <c r="D2418" t="e">
        <f>IF(C2418=1,'Data Transformation'!$G$3+0.5*'Data Transformation'!$W$25,IF(C2419=1,D2419-'Data Transformation'!$W$25,FALSE))</f>
        <v>#NUM!</v>
      </c>
      <c r="E2418">
        <f t="array" ref="E2418">IF(ISLOGICAL(D2418),"",FREQUENCY(IF('Data Transformation'!$B$425:$B$8425='Bin Analysis'!$B2403,'Data Transformation'!$G$425:$G$8425),D2418))</f>
        <v>2001</v>
      </c>
      <c r="F2418">
        <f t="shared" si="300"/>
        <v>0</v>
      </c>
      <c r="G2418">
        <f>Weighting!$H$18</f>
        <v>0</v>
      </c>
      <c r="H2418">
        <f t="array" ref="H2418">FREQUENCY(IF('Data Transformation'!$B$4:$B$8425=B2403,'Data Transformation'!$G$4:$G$8425),'Bin Analysis'!$B2418)</f>
        <v>2073</v>
      </c>
      <c r="I2418">
        <f t="shared" si="301"/>
        <v>0</v>
      </c>
      <c r="J2418">
        <f t="shared" si="302"/>
        <v>0</v>
      </c>
      <c r="K2418">
        <f>J2418*Weighting!$W$18</f>
        <v>0</v>
      </c>
      <c r="M2418" s="14"/>
    </row>
    <row r="2419" spans="1:25" x14ac:dyDescent="0.25">
      <c r="A2419" s="32" t="str">
        <f>IF(Weighting!$P$19&gt;0,B2419,"")</f>
        <v/>
      </c>
      <c r="B2419" t="e">
        <f>Weighting!$C$19</f>
        <v>#DIV/0!</v>
      </c>
      <c r="C2419" t="e">
        <f>Weighting!$F$19</f>
        <v>#NUM!</v>
      </c>
      <c r="D2419" t="e">
        <f>IF(C2419=1,'Data Transformation'!$G$3+0.5*'Data Transformation'!$W$25,IF(C2420=1,D2420-'Data Transformation'!$W$25,FALSE))</f>
        <v>#NUM!</v>
      </c>
      <c r="E2419">
        <f t="array" ref="E2419">IF(ISLOGICAL(D2419),"",FREQUENCY(IF('Data Transformation'!$B$425:$B$8425='Bin Analysis'!$B2403,'Data Transformation'!$G$425:$G$8425),D2419))</f>
        <v>2001</v>
      </c>
      <c r="F2419">
        <f t="shared" si="300"/>
        <v>0</v>
      </c>
      <c r="G2419">
        <f>Weighting!$H$19</f>
        <v>0</v>
      </c>
      <c r="H2419">
        <f t="array" ref="H2419">FREQUENCY(IF('Data Transformation'!$B$4:$B$8425=B2403,'Data Transformation'!$G$4:$G$8425),'Bin Analysis'!$B2419)</f>
        <v>2073</v>
      </c>
      <c r="I2419">
        <f t="shared" si="301"/>
        <v>0</v>
      </c>
      <c r="J2419">
        <f t="shared" si="302"/>
        <v>0</v>
      </c>
      <c r="K2419">
        <f>J2419*Weighting!$W$19</f>
        <v>0</v>
      </c>
      <c r="M2419" s="14"/>
    </row>
    <row r="2420" spans="1:25" x14ac:dyDescent="0.25">
      <c r="A2420" s="32" t="str">
        <f>IF(Weighting!$P$20&gt;0,B2420,"")</f>
        <v/>
      </c>
      <c r="B2420" t="e">
        <f>Weighting!$C$20</f>
        <v>#DIV/0!</v>
      </c>
      <c r="C2420" t="e">
        <f>Weighting!$F$20</f>
        <v>#NUM!</v>
      </c>
      <c r="D2420" t="e">
        <f>IF(C2420=1,'Data Transformation'!$G$3+0.5*'Data Transformation'!$W$25,IF(C2421=1,D2421-'Data Transformation'!$W$25,FALSE))</f>
        <v>#NUM!</v>
      </c>
      <c r="E2420">
        <f t="array" ref="E2420">IF(ISLOGICAL(D2420),"",FREQUENCY(IF('Data Transformation'!$B$425:$B$8425='Bin Analysis'!$B2403,'Data Transformation'!$G$425:$G$8425),D2420))</f>
        <v>2001</v>
      </c>
      <c r="F2420">
        <f t="shared" si="300"/>
        <v>0</v>
      </c>
      <c r="G2420">
        <f>Weighting!$H$20</f>
        <v>0</v>
      </c>
      <c r="H2420">
        <f t="array" ref="H2420">FREQUENCY(IF('Data Transformation'!$B$4:$B$8425=B2403,'Data Transformation'!$G$4:$G$8425),'Bin Analysis'!$B2420)</f>
        <v>2073</v>
      </c>
      <c r="I2420">
        <f t="shared" si="301"/>
        <v>0</v>
      </c>
      <c r="J2420">
        <f t="shared" si="302"/>
        <v>0</v>
      </c>
      <c r="K2420">
        <f>J2420*Weighting!$W$20</f>
        <v>0</v>
      </c>
      <c r="M2420" s="14"/>
    </row>
    <row r="2421" spans="1:25" x14ac:dyDescent="0.25">
      <c r="A2421" s="32" t="str">
        <f>IF(Weighting!$P$21&gt;0,B2421,"")</f>
        <v/>
      </c>
      <c r="B2421" t="e">
        <f>Weighting!$C$21</f>
        <v>#DIV/0!</v>
      </c>
      <c r="C2421" t="e">
        <f>Weighting!$F$21</f>
        <v>#NUM!</v>
      </c>
      <c r="D2421" t="e">
        <f>IF(C2421=1,'Data Transformation'!$G$3+0.5*'Data Transformation'!$W$25,IF(C2422=1,D2422-'Data Transformation'!$W$25,FALSE))</f>
        <v>#NUM!</v>
      </c>
      <c r="E2421">
        <f t="array" ref="E2421">IF(ISLOGICAL(D2421),"",FREQUENCY(IF('Data Transformation'!$B$425:$B$8425='Bin Analysis'!$B2403,'Data Transformation'!$G$425:$G$8425),D2421))</f>
        <v>2001</v>
      </c>
      <c r="F2421">
        <f t="shared" si="300"/>
        <v>0</v>
      </c>
      <c r="G2421">
        <f>Weighting!$H$21</f>
        <v>0</v>
      </c>
      <c r="H2421">
        <f t="array" ref="H2421">FREQUENCY(IF('Data Transformation'!$B$4:$B$8425=B2403,'Data Transformation'!$G$4:$G$8425),'Bin Analysis'!$B2421)</f>
        <v>2073</v>
      </c>
      <c r="I2421">
        <f t="shared" si="301"/>
        <v>0</v>
      </c>
      <c r="J2421">
        <f t="shared" si="302"/>
        <v>0</v>
      </c>
      <c r="K2421">
        <f>J2421*Weighting!$W$21</f>
        <v>0</v>
      </c>
      <c r="M2421" s="14"/>
    </row>
    <row r="2422" spans="1:25" x14ac:dyDescent="0.25">
      <c r="A2422" s="32" t="str">
        <f>IF(Weighting!$P$22&gt;0,B2422,"")</f>
        <v/>
      </c>
      <c r="B2422" t="e">
        <f>Weighting!$C$22</f>
        <v>#DIV/0!</v>
      </c>
      <c r="C2422" t="e">
        <f>Weighting!$F$22</f>
        <v>#NUM!</v>
      </c>
      <c r="D2422" t="e">
        <f>IF(C2422=1,'Data Transformation'!$G$3+0.5*'Data Transformation'!$W$25,IF(C2423=1,D2423-'Data Transformation'!$W$25,FALSE))</f>
        <v>#NUM!</v>
      </c>
      <c r="E2422">
        <f t="array" ref="E2422">IF(ISLOGICAL(D2422),"",FREQUENCY(IF('Data Transformation'!$B$425:$B$8425='Bin Analysis'!$B2403,'Data Transformation'!$G$425:$G$8425),D2422))</f>
        <v>2001</v>
      </c>
      <c r="F2422">
        <f t="shared" si="300"/>
        <v>0</v>
      </c>
      <c r="G2422">
        <f>Weighting!$H$22</f>
        <v>0</v>
      </c>
      <c r="H2422">
        <f t="array" ref="H2422">FREQUENCY(IF('Data Transformation'!$B$4:$B$8425=B2403,'Data Transformation'!$G$4:$G$8425),'Bin Analysis'!$B2422)</f>
        <v>2073</v>
      </c>
      <c r="I2422">
        <f t="shared" si="301"/>
        <v>0</v>
      </c>
      <c r="J2422">
        <f t="shared" si="302"/>
        <v>0</v>
      </c>
      <c r="K2422">
        <f>J2422*Weighting!$W$22</f>
        <v>0</v>
      </c>
      <c r="M2422" s="14"/>
    </row>
    <row r="2423" spans="1:25" x14ac:dyDescent="0.25">
      <c r="A2423" s="32" t="str">
        <f>IF(Weighting!$P$23&gt;0,B2423,"")</f>
        <v/>
      </c>
      <c r="B2423" t="e">
        <f>Weighting!$C$23</f>
        <v>#DIV/0!</v>
      </c>
      <c r="C2423" t="e">
        <f>Weighting!$F$23</f>
        <v>#NUM!</v>
      </c>
      <c r="D2423" t="e">
        <f>IF(C2423=1,'Data Transformation'!$G$3+0.5*'Data Transformation'!$W$25,IF(C2424=1,D2424-'Data Transformation'!$W$25,FALSE))</f>
        <v>#NUM!</v>
      </c>
      <c r="E2423">
        <f t="array" ref="E2423">IF(ISLOGICAL(D2423),"",FREQUENCY(IF('Data Transformation'!$B$425:$B$8425='Bin Analysis'!$B2403,'Data Transformation'!$G$425:$G$8425),D2423))</f>
        <v>2001</v>
      </c>
      <c r="F2423">
        <f t="shared" si="300"/>
        <v>0</v>
      </c>
      <c r="G2423">
        <f>Weighting!$H$23</f>
        <v>0</v>
      </c>
      <c r="H2423">
        <f t="array" ref="H2423">FREQUENCY(IF('Data Transformation'!$B$4:$B$8425=B2403,'Data Transformation'!$G$4:$G$8425),'Bin Analysis'!$B2423)</f>
        <v>2073</v>
      </c>
      <c r="I2423">
        <f t="shared" si="301"/>
        <v>0</v>
      </c>
      <c r="J2423">
        <f t="shared" si="302"/>
        <v>0</v>
      </c>
      <c r="K2423">
        <f>J2423*Weighting!$W$23</f>
        <v>0</v>
      </c>
      <c r="M2423" s="14"/>
    </row>
    <row r="2424" spans="1:25" x14ac:dyDescent="0.25">
      <c r="A2424" s="32" t="str">
        <f>IF(Weighting!$P$24&gt;0,B2424,"")</f>
        <v/>
      </c>
      <c r="B2424" t="e">
        <f>Weighting!$C$24</f>
        <v>#DIV/0!</v>
      </c>
      <c r="C2424" t="e">
        <f>Weighting!$F$24</f>
        <v>#NUM!</v>
      </c>
      <c r="D2424" t="e">
        <f>IF(C2424=1,'Data Transformation'!$G$3+0.5*'Data Transformation'!$W$25,IF(C2425=1,D2425-'Data Transformation'!$W$25,FALSE))</f>
        <v>#NUM!</v>
      </c>
      <c r="E2424">
        <f t="array" ref="E2424">IF(ISLOGICAL(D2424),"",FREQUENCY(IF('Data Transformation'!$B$425:$B$8425='Bin Analysis'!$B2403,'Data Transformation'!$G$425:$G$8425),D2424))</f>
        <v>2001</v>
      </c>
      <c r="F2424">
        <f t="shared" si="300"/>
        <v>0</v>
      </c>
      <c r="G2424">
        <f>Weighting!$H$24</f>
        <v>0</v>
      </c>
      <c r="H2424">
        <f t="array" ref="H2424">FREQUENCY(IF('Data Transformation'!$B$4:$B$8425=B2403,'Data Transformation'!$G$4:$G$8425),'Bin Analysis'!$B2424)</f>
        <v>2073</v>
      </c>
      <c r="I2424">
        <f t="shared" si="301"/>
        <v>0</v>
      </c>
      <c r="J2424">
        <f t="shared" si="302"/>
        <v>0</v>
      </c>
      <c r="K2424">
        <f>J2424*Weighting!$W$24</f>
        <v>0</v>
      </c>
      <c r="M2424" s="14"/>
    </row>
    <row r="2425" spans="1:25" x14ac:dyDescent="0.25">
      <c r="A2425" s="32" t="str">
        <f>IF(Weighting!$P$25&gt;0,B2425,"")</f>
        <v/>
      </c>
      <c r="B2425" t="e">
        <f>Weighting!$C$25</f>
        <v>#DIV/0!</v>
      </c>
      <c r="C2425" t="e">
        <f>Weighting!$F$25</f>
        <v>#NUM!</v>
      </c>
      <c r="D2425" t="e">
        <f>IF(C2425=1,'Data Transformation'!$G$3+0.5*'Data Transformation'!$W$25,IF(C2426=1,D2426-'Data Transformation'!$W$25,FALSE))</f>
        <v>#NUM!</v>
      </c>
      <c r="E2425">
        <f t="array" ref="E2425">IF(ISLOGICAL(D2425),"",FREQUENCY(IF('Data Transformation'!$B$425:$B$8425='Bin Analysis'!$B2403,'Data Transformation'!$G$425:$G$8425),D2425))</f>
        <v>2001</v>
      </c>
      <c r="F2425">
        <f t="shared" si="300"/>
        <v>0</v>
      </c>
      <c r="G2425">
        <f>Weighting!$H$25</f>
        <v>0</v>
      </c>
      <c r="H2425">
        <f t="array" ref="H2425">FREQUENCY(IF('Data Transformation'!$B$4:$B$8425=B2403,'Data Transformation'!$G$4:$G$8425),'Bin Analysis'!$B2425)</f>
        <v>2073</v>
      </c>
      <c r="I2425">
        <f t="shared" si="301"/>
        <v>0</v>
      </c>
      <c r="J2425">
        <f t="shared" si="302"/>
        <v>0</v>
      </c>
      <c r="K2425">
        <f>J2425*Weighting!$W$25</f>
        <v>0</v>
      </c>
      <c r="M2425" s="14"/>
    </row>
    <row r="2426" spans="1:25" x14ac:dyDescent="0.25">
      <c r="O2426"/>
      <c r="P2426"/>
      <c r="Q2426"/>
      <c r="R2426"/>
    </row>
    <row r="2427" spans="1:25" ht="23.25" x14ac:dyDescent="0.35">
      <c r="A2427" s="21" t="s">
        <v>0</v>
      </c>
      <c r="B2427" s="21" t="str">
        <f>IFERROR(VLOOKUP(C2427,'Data Transformation'!$L$6:$M$426,2,FALSE),"")</f>
        <v/>
      </c>
      <c r="C2427" s="21">
        <f>C2403+1</f>
        <v>101</v>
      </c>
      <c r="D2427" s="21"/>
      <c r="E2427" s="21"/>
      <c r="F2427" s="21"/>
      <c r="G2427" s="21"/>
      <c r="H2427" s="22"/>
      <c r="I2427" s="22"/>
      <c r="J2427" s="22"/>
      <c r="K2427" s="21"/>
      <c r="L2427" s="21" t="str">
        <f>B2427</f>
        <v/>
      </c>
      <c r="M2427" s="23" t="e">
        <f>INDEX('Data Transformation'!$O$4:$O$424,MATCH($B2427,'Data Transformation'!$M$4:$M$424,0),MATCH($M$2,'Data Transformation'!$O$3,0))</f>
        <v>#N/A</v>
      </c>
      <c r="N2427" s="27" t="e">
        <f>IF('Input and Summary Results'!$J$16="minimum",'Bin Analysis'!X2428/(M2427-1),'Bin Analysis'!Y2427/('Bin Analysis'!M2427-1))</f>
        <v>#N/A</v>
      </c>
      <c r="O2427" s="27" t="e">
        <f>IF(M2427=FALSE,NA(),(VLOOKUP(1,C2430:K2449,4,FALSE))/(M2427-1))</f>
        <v>#N/A</v>
      </c>
      <c r="P2427" s="27" t="e">
        <f>IF(M2427=FALSE,NA(),SUM(J2430:J2449)/Weighting!$S$5)</f>
        <v>#N/A</v>
      </c>
      <c r="Q2427" s="27" t="e">
        <f>IF(M2427=FALSE,NA(),SUM(K2430:K2449)/Weighting!$S$6)</f>
        <v>#N/A</v>
      </c>
      <c r="R2427" s="27" t="e">
        <f>IF(M2427=FALSE,NA(),(VLOOKUP(1,G2430:K2449,3,FALSE))/(M2427-1))</f>
        <v>#N/A</v>
      </c>
      <c r="S2427" s="22" t="e">
        <f>IF(M2427=FALSE,NA(),IF(SUM(J2430:J2449)=2,"yes","no"))</f>
        <v>#N/A</v>
      </c>
      <c r="X2427" s="2" cm="2">
        <f t="array" ref="X2427:X2428">FREQUENCY(IF('Data Transformation'!$B$425:$B$6424='Bin Analysis'!L2427,'Data Transformation'!$G$425:$G$6424),'Data Transformation'!$U$11)</f>
        <v>0</v>
      </c>
      <c r="Y2427" s="2" cm="2">
        <f t="array" ref="Y2427:Y2428">FREQUENCY(IF('Data Transformation'!$B$425:$B$6424='Bin Analysis'!L2427,'Data Transformation'!$G$425:$G$6424),'Data Transformation'!$U$12)</f>
        <v>0</v>
      </c>
    </row>
    <row r="2428" spans="1:25" x14ac:dyDescent="0.25">
      <c r="A2428" s="14" t="s">
        <v>67</v>
      </c>
      <c r="B2428" t="s">
        <v>47</v>
      </c>
      <c r="C2428" t="s">
        <v>5</v>
      </c>
      <c r="D2428" t="s">
        <v>100</v>
      </c>
      <c r="E2428" t="s">
        <v>101</v>
      </c>
      <c r="F2428" t="s">
        <v>102</v>
      </c>
      <c r="G2428" t="s">
        <v>70</v>
      </c>
      <c r="H2428" t="s">
        <v>31</v>
      </c>
      <c r="I2428" t="s">
        <v>32</v>
      </c>
      <c r="J2428" t="s">
        <v>46</v>
      </c>
      <c r="K2428" s="14" t="s">
        <v>45</v>
      </c>
      <c r="M2428" s="14"/>
      <c r="X2428" s="2">
        <v>0</v>
      </c>
      <c r="Y2428" s="2">
        <v>0</v>
      </c>
    </row>
    <row r="2429" spans="1:25" x14ac:dyDescent="0.25">
      <c r="A2429" s="32"/>
      <c r="D2429" t="e">
        <f>IF(C2429=1,'Data Transformation'!$G$3+0.5*'Data Transformation'!$W$25,IF(C2430=1,D2430-'Data Transformation'!$W$25,FALSE))</f>
        <v>#NUM!</v>
      </c>
      <c r="E2429">
        <f t="array" ref="E2429">IF(ISLOGICAL(D2429),"",FREQUENCY(IF('Data Transformation'!$B$425:$B$8425='Bin Analysis'!$B2427,'Data Transformation'!$G$425:$G$8425),D2429))</f>
        <v>2001</v>
      </c>
      <c r="F2429" t="e">
        <f>IF(ISLOGICAL(D2429),"",E2429-E2428)</f>
        <v>#VALUE!</v>
      </c>
      <c r="M2429" s="14"/>
    </row>
    <row r="2430" spans="1:25" x14ac:dyDescent="0.25">
      <c r="A2430" s="32" t="e">
        <f>IF(Weighting!$P$6&gt;0,B2430,"")</f>
        <v>#NUM!</v>
      </c>
      <c r="B2430" t="e">
        <f>Weighting!$C$6</f>
        <v>#DIV/0!</v>
      </c>
      <c r="C2430" t="e">
        <f>Weighting!$F$6</f>
        <v>#NUM!</v>
      </c>
      <c r="D2430" t="e">
        <f>IF(C2430=1,'Data Transformation'!$G$3+0.5*'Data Transformation'!$W$25,IF(C2431=1,D2431-'Data Transformation'!$W$25,FALSE))</f>
        <v>#NUM!</v>
      </c>
      <c r="E2430">
        <f t="array" ref="E2430">IF(ISLOGICAL(D2430),"",FREQUENCY(IF('Data Transformation'!$B$425:$B$8425='Bin Analysis'!$B2427,'Data Transformation'!$G$425:$G$8425),D2430))</f>
        <v>2001</v>
      </c>
      <c r="F2430">
        <f>IF(ISLOGICAL(D2430),"",E2430-E2429)</f>
        <v>0</v>
      </c>
      <c r="G2430">
        <f>Weighting!$H$6</f>
        <v>1</v>
      </c>
      <c r="H2430">
        <f t="array" ref="H2430">FREQUENCY(IF('Data Transformation'!$B$4:$B$8425=B2427,'Data Transformation'!$G$4:$G$8425),'Bin Analysis'!$B2430)</f>
        <v>2073</v>
      </c>
      <c r="I2430">
        <f>H2430-H2429</f>
        <v>2073</v>
      </c>
      <c r="J2430">
        <f>IF(I2430=0,0,1)</f>
        <v>1</v>
      </c>
      <c r="K2430" t="e">
        <f>J2430*Weighting!$W$6</f>
        <v>#NUM!</v>
      </c>
      <c r="M2430" s="14"/>
    </row>
    <row r="2431" spans="1:25" x14ac:dyDescent="0.25">
      <c r="A2431" s="32" t="str">
        <f>IF(Weighting!$P$7&gt;0,B2431,"")</f>
        <v/>
      </c>
      <c r="B2431" t="e">
        <f>Weighting!$C$7</f>
        <v>#DIV/0!</v>
      </c>
      <c r="C2431" t="e">
        <f>Weighting!$F$7</f>
        <v>#NUM!</v>
      </c>
      <c r="D2431" t="e">
        <f>IF(C2431=1,'Data Transformation'!$G$3+0.5*'Data Transformation'!$W$25,IF(C2432=1,D2432-'Data Transformation'!$W$25,FALSE))</f>
        <v>#NUM!</v>
      </c>
      <c r="E2431">
        <f t="array" ref="E2431">IF(ISLOGICAL(D2431),"",FREQUENCY(IF('Data Transformation'!$B$425:$B$8425='Bin Analysis'!$B2427,'Data Transformation'!$G$425:$G$8425),D2431))</f>
        <v>2001</v>
      </c>
      <c r="F2431">
        <f t="shared" ref="F2431:F2449" si="303">IF(ISLOGICAL(D2431),"",E2431-E2430)</f>
        <v>0</v>
      </c>
      <c r="G2431">
        <f>Weighting!$H$7</f>
        <v>0</v>
      </c>
      <c r="H2431">
        <f t="array" ref="H2431">FREQUENCY(IF('Data Transformation'!$B$4:$B$8425=B2427,'Data Transformation'!$G$4:$G$8425),'Bin Analysis'!$B2431)</f>
        <v>2073</v>
      </c>
      <c r="I2431">
        <f t="shared" ref="I2431:I2449" si="304">H2431-H2430</f>
        <v>0</v>
      </c>
      <c r="J2431">
        <f>IF(I2431=0,0,1)</f>
        <v>0</v>
      </c>
      <c r="K2431">
        <f>J2431*Weighting!$W$7</f>
        <v>0</v>
      </c>
      <c r="M2431" s="14"/>
    </row>
    <row r="2432" spans="1:25" x14ac:dyDescent="0.25">
      <c r="A2432" s="32" t="str">
        <f>IF(Weighting!$P$8&gt;0,B2432,"")</f>
        <v/>
      </c>
      <c r="B2432" t="e">
        <f>Weighting!$C$8</f>
        <v>#DIV/0!</v>
      </c>
      <c r="C2432" t="e">
        <f>Weighting!$F$8</f>
        <v>#NUM!</v>
      </c>
      <c r="D2432" t="e">
        <f>IF(C2432=1,'Data Transformation'!$G$3+0.5*'Data Transformation'!$W$25,IF(C2433=1,D2433-'Data Transformation'!$W$25,FALSE))</f>
        <v>#NUM!</v>
      </c>
      <c r="E2432">
        <f t="array" ref="E2432">IF(ISLOGICAL(D2432),"",FREQUENCY(IF('Data Transformation'!$B$425:$B$8425='Bin Analysis'!$B2427,'Data Transformation'!$G$425:$G$8425),D2432))</f>
        <v>2001</v>
      </c>
      <c r="F2432">
        <f t="shared" si="303"/>
        <v>0</v>
      </c>
      <c r="G2432">
        <f>Weighting!$H$8</f>
        <v>0</v>
      </c>
      <c r="H2432">
        <f t="array" ref="H2432">FREQUENCY(IF('Data Transformation'!$B$4:$B$8425=B2427,'Data Transformation'!$G$4:$G$8425),'Bin Analysis'!$B2432)</f>
        <v>2073</v>
      </c>
      <c r="I2432">
        <f t="shared" si="304"/>
        <v>0</v>
      </c>
      <c r="J2432">
        <f t="shared" ref="J2432:J2449" si="305">IF(I2432=0,0,1)</f>
        <v>0</v>
      </c>
      <c r="K2432">
        <f>J2432*Weighting!$W$8</f>
        <v>0</v>
      </c>
      <c r="M2432" s="14"/>
    </row>
    <row r="2433" spans="1:13" x14ac:dyDescent="0.25">
      <c r="A2433" s="32" t="str">
        <f>IF(Weighting!$P$9&gt;0,B2433,"")</f>
        <v/>
      </c>
      <c r="B2433" s="50" t="e">
        <f>Weighting!$C$9</f>
        <v>#DIV/0!</v>
      </c>
      <c r="C2433" t="e">
        <f>Weighting!$F$9</f>
        <v>#NUM!</v>
      </c>
      <c r="D2433" t="e">
        <f>IF(C2433=1,'Data Transformation'!$G$3+0.5*'Data Transformation'!$W$25,IF(C2434=1,D2434-'Data Transformation'!$W$25,FALSE))</f>
        <v>#NUM!</v>
      </c>
      <c r="E2433">
        <f t="array" ref="E2433">IF(ISLOGICAL(D2433),"",FREQUENCY(IF('Data Transformation'!$B$425:$B$8425='Bin Analysis'!$B2427,'Data Transformation'!$G$425:$G$8425),D2433))</f>
        <v>2001</v>
      </c>
      <c r="F2433">
        <f t="shared" si="303"/>
        <v>0</v>
      </c>
      <c r="G2433">
        <f>Weighting!$H$9</f>
        <v>0</v>
      </c>
      <c r="H2433">
        <f t="array" ref="H2433">FREQUENCY(IF('Data Transformation'!$B$4:$B$8425=B2427,'Data Transformation'!$G$4:$G$8425),'Bin Analysis'!$B2433)</f>
        <v>2073</v>
      </c>
      <c r="I2433">
        <f t="shared" si="304"/>
        <v>0</v>
      </c>
      <c r="J2433">
        <f t="shared" si="305"/>
        <v>0</v>
      </c>
      <c r="K2433">
        <f>J2433*Weighting!$W$9</f>
        <v>0</v>
      </c>
      <c r="M2433" s="14"/>
    </row>
    <row r="2434" spans="1:13" x14ac:dyDescent="0.25">
      <c r="A2434" s="32" t="str">
        <f>IF(Weighting!$P$10&gt;0,B2434,"")</f>
        <v/>
      </c>
      <c r="B2434" t="e">
        <f>Weighting!$C$10</f>
        <v>#DIV/0!</v>
      </c>
      <c r="C2434" t="e">
        <f>Weighting!$F$10</f>
        <v>#NUM!</v>
      </c>
      <c r="D2434" t="e">
        <f>IF(C2434=1,'Data Transformation'!$G$3+0.5*'Data Transformation'!$W$25,IF(C2435=1,D2435-'Data Transformation'!$W$25,FALSE))</f>
        <v>#NUM!</v>
      </c>
      <c r="E2434">
        <f t="array" ref="E2434">IF(ISLOGICAL(D2434),"",FREQUENCY(IF('Data Transformation'!$B$425:$B$8425='Bin Analysis'!$B2427,'Data Transformation'!$G$425:$G$8425),D2434))</f>
        <v>2001</v>
      </c>
      <c r="F2434">
        <f t="shared" si="303"/>
        <v>0</v>
      </c>
      <c r="G2434">
        <f>Weighting!$H$10</f>
        <v>0</v>
      </c>
      <c r="H2434">
        <f t="array" ref="H2434">FREQUENCY(IF('Data Transformation'!$B$4:$B$8425=B2427,'Data Transformation'!$G$4:$G$8425),'Bin Analysis'!$B2434)</f>
        <v>2073</v>
      </c>
      <c r="I2434">
        <f t="shared" si="304"/>
        <v>0</v>
      </c>
      <c r="J2434">
        <f t="shared" si="305"/>
        <v>0</v>
      </c>
      <c r="K2434">
        <f>J2434*Weighting!$W$10</f>
        <v>0</v>
      </c>
      <c r="M2434" s="14"/>
    </row>
    <row r="2435" spans="1:13" x14ac:dyDescent="0.25">
      <c r="A2435" s="32" t="str">
        <f>IF(Weighting!$P$11&gt;0,B2435,"")</f>
        <v/>
      </c>
      <c r="B2435" t="e">
        <f>Weighting!$C$11</f>
        <v>#DIV/0!</v>
      </c>
      <c r="C2435" t="e">
        <f>Weighting!$F$11</f>
        <v>#NUM!</v>
      </c>
      <c r="D2435" t="e">
        <f>IF(C2435=1,'Data Transformation'!$G$3+0.5*'Data Transformation'!$W$25,IF(C2436=1,D2436-'Data Transformation'!$W$25,FALSE))</f>
        <v>#NUM!</v>
      </c>
      <c r="E2435">
        <f t="array" ref="E2435">IF(ISLOGICAL(D2435),"",FREQUENCY(IF('Data Transformation'!$B$425:$B$8425='Bin Analysis'!$B2427,'Data Transformation'!$G$425:$G$8425),D2435))</f>
        <v>2001</v>
      </c>
      <c r="F2435">
        <f t="shared" si="303"/>
        <v>0</v>
      </c>
      <c r="G2435">
        <f>Weighting!$H$11</f>
        <v>0</v>
      </c>
      <c r="H2435">
        <f t="array" ref="H2435">FREQUENCY(IF('Data Transformation'!$B$4:$B$8425=B2427,'Data Transformation'!$G$4:$G$8425),'Bin Analysis'!$B2435)</f>
        <v>2073</v>
      </c>
      <c r="I2435">
        <f t="shared" si="304"/>
        <v>0</v>
      </c>
      <c r="J2435">
        <f t="shared" si="305"/>
        <v>0</v>
      </c>
      <c r="K2435">
        <f>J2435*Weighting!$W$11</f>
        <v>0</v>
      </c>
      <c r="M2435" s="14"/>
    </row>
    <row r="2436" spans="1:13" x14ac:dyDescent="0.25">
      <c r="A2436" s="32" t="str">
        <f>IF(Weighting!$P$12&gt;0,B2436,"")</f>
        <v/>
      </c>
      <c r="B2436" t="e">
        <f>Weighting!$C$12</f>
        <v>#DIV/0!</v>
      </c>
      <c r="C2436" t="e">
        <f>Weighting!$F$12</f>
        <v>#NUM!</v>
      </c>
      <c r="D2436" t="e">
        <f>IF(C2436=1,'Data Transformation'!$G$3+0.5*'Data Transformation'!$W$25,IF(C2437=1,D2437-'Data Transformation'!$W$25,FALSE))</f>
        <v>#NUM!</v>
      </c>
      <c r="E2436">
        <f t="array" ref="E2436">IF(ISLOGICAL(D2436),"",FREQUENCY(IF('Data Transformation'!$B$425:$B$8425='Bin Analysis'!$B2427,'Data Transformation'!$G$425:$G$8425),D2436))</f>
        <v>2001</v>
      </c>
      <c r="F2436">
        <f t="shared" si="303"/>
        <v>0</v>
      </c>
      <c r="G2436">
        <f>Weighting!$H$12</f>
        <v>0</v>
      </c>
      <c r="H2436">
        <f t="array" ref="H2436">FREQUENCY(IF('Data Transformation'!$B$4:$B$8425=B2427,'Data Transformation'!$G$4:$G$8425),'Bin Analysis'!$B2436)</f>
        <v>2073</v>
      </c>
      <c r="I2436">
        <f t="shared" si="304"/>
        <v>0</v>
      </c>
      <c r="J2436">
        <f t="shared" si="305"/>
        <v>0</v>
      </c>
      <c r="K2436">
        <f>J2436*Weighting!$W$12</f>
        <v>0</v>
      </c>
      <c r="M2436" s="14"/>
    </row>
    <row r="2437" spans="1:13" x14ac:dyDescent="0.25">
      <c r="A2437" s="32" t="str">
        <f>IF(Weighting!$P$13&gt;0,B2437,"")</f>
        <v/>
      </c>
      <c r="B2437" t="e">
        <f>Weighting!$C$13</f>
        <v>#DIV/0!</v>
      </c>
      <c r="C2437" t="e">
        <f>Weighting!$F$13</f>
        <v>#NUM!</v>
      </c>
      <c r="D2437" t="e">
        <f>IF(C2437=1,'Data Transformation'!$G$3+0.5*'Data Transformation'!$W$25,IF(C2438=1,D2438-'Data Transformation'!$W$25,FALSE))</f>
        <v>#NUM!</v>
      </c>
      <c r="E2437">
        <f t="array" ref="E2437">IF(ISLOGICAL(D2437),"",FREQUENCY(IF('Data Transformation'!$B$425:$B$8425='Bin Analysis'!$B2427,'Data Transformation'!$G$425:$G$8425),D2437))</f>
        <v>2001</v>
      </c>
      <c r="F2437">
        <f t="shared" si="303"/>
        <v>0</v>
      </c>
      <c r="G2437">
        <f>Weighting!$H$13</f>
        <v>0</v>
      </c>
      <c r="H2437">
        <f t="array" ref="H2437">FREQUENCY(IF('Data Transformation'!$B$4:$B$8425=B2427,'Data Transformation'!$G$4:$G$8425),'Bin Analysis'!$B2437)</f>
        <v>2073</v>
      </c>
      <c r="I2437">
        <f t="shared" si="304"/>
        <v>0</v>
      </c>
      <c r="J2437">
        <f t="shared" si="305"/>
        <v>0</v>
      </c>
      <c r="K2437">
        <f>J2437*Weighting!$W$13</f>
        <v>0</v>
      </c>
      <c r="M2437" s="14"/>
    </row>
    <row r="2438" spans="1:13" x14ac:dyDescent="0.25">
      <c r="A2438" s="32" t="str">
        <f>IF(Weighting!$P$14&gt;0,B2438,"")</f>
        <v/>
      </c>
      <c r="B2438" t="e">
        <f>Weighting!$C$14</f>
        <v>#DIV/0!</v>
      </c>
      <c r="C2438" t="e">
        <f>Weighting!$F$14</f>
        <v>#NUM!</v>
      </c>
      <c r="D2438" t="e">
        <f>IF(C2438=1,'Data Transformation'!$G$3+0.5*'Data Transformation'!$W$25,IF(C2439=1,D2439-'Data Transformation'!$W$25,FALSE))</f>
        <v>#NUM!</v>
      </c>
      <c r="E2438">
        <f t="array" ref="E2438">IF(ISLOGICAL(D2438),"",FREQUENCY(IF('Data Transformation'!$B$425:$B$8425='Bin Analysis'!$B2427,'Data Transformation'!$G$425:$G$8425),D2438))</f>
        <v>2001</v>
      </c>
      <c r="F2438">
        <f t="shared" si="303"/>
        <v>0</v>
      </c>
      <c r="G2438">
        <f>Weighting!$H$14</f>
        <v>0</v>
      </c>
      <c r="H2438">
        <f t="array" ref="H2438">FREQUENCY(IF('Data Transformation'!$B$4:$B$8425=B2427,'Data Transformation'!$G$4:$G$8425),'Bin Analysis'!$B2438)</f>
        <v>2073</v>
      </c>
      <c r="I2438">
        <f t="shared" si="304"/>
        <v>0</v>
      </c>
      <c r="J2438">
        <f t="shared" si="305"/>
        <v>0</v>
      </c>
      <c r="K2438">
        <f>J2438*Weighting!$W$14</f>
        <v>0</v>
      </c>
      <c r="M2438" s="14"/>
    </row>
    <row r="2439" spans="1:13" x14ac:dyDescent="0.25">
      <c r="A2439" s="32" t="str">
        <f>IF(Weighting!$P$15&gt;0,B2439,"")</f>
        <v/>
      </c>
      <c r="B2439" t="e">
        <f>Weighting!$C$15</f>
        <v>#DIV/0!</v>
      </c>
      <c r="C2439" t="e">
        <f>Weighting!$F$15</f>
        <v>#NUM!</v>
      </c>
      <c r="D2439" t="e">
        <f>IF(C2439=1,'Data Transformation'!$G$3+0.5*'Data Transformation'!$W$25,IF(C2440=1,D2440-'Data Transformation'!$W$25,FALSE))</f>
        <v>#NUM!</v>
      </c>
      <c r="E2439">
        <f t="array" ref="E2439">IF(ISLOGICAL(D2439),"",FREQUENCY(IF('Data Transformation'!$B$425:$B$8425='Bin Analysis'!$B2427,'Data Transformation'!$G$425:$G$8425),D2439))</f>
        <v>2001</v>
      </c>
      <c r="F2439">
        <f t="shared" si="303"/>
        <v>0</v>
      </c>
      <c r="G2439">
        <f>Weighting!$H$15</f>
        <v>0</v>
      </c>
      <c r="H2439">
        <f t="array" ref="H2439">FREQUENCY(IF('Data Transformation'!$B$4:$B$8425=B2427,'Data Transformation'!$G$4:$G$8425),'Bin Analysis'!$B2439)</f>
        <v>2073</v>
      </c>
      <c r="I2439">
        <f t="shared" si="304"/>
        <v>0</v>
      </c>
      <c r="J2439">
        <f t="shared" si="305"/>
        <v>0</v>
      </c>
      <c r="K2439">
        <f>J2439*Weighting!$W$15</f>
        <v>0</v>
      </c>
      <c r="M2439" s="14"/>
    </row>
    <row r="2440" spans="1:13" x14ac:dyDescent="0.25">
      <c r="A2440" s="32" t="str">
        <f>IF(Weighting!$P$16&gt;0,B2440,"")</f>
        <v/>
      </c>
      <c r="B2440" t="e">
        <f>Weighting!$C$16</f>
        <v>#DIV/0!</v>
      </c>
      <c r="C2440" t="e">
        <f>Weighting!$F$16</f>
        <v>#NUM!</v>
      </c>
      <c r="D2440" t="e">
        <f>IF(C2440=1,'Data Transformation'!$G$3+0.5*'Data Transformation'!$W$25,IF(C2441=1,D2441-'Data Transformation'!$W$25,FALSE))</f>
        <v>#NUM!</v>
      </c>
      <c r="E2440">
        <f t="array" ref="E2440">IF(ISLOGICAL(D2440),"",FREQUENCY(IF('Data Transformation'!$B$425:$B$8425='Bin Analysis'!$B2427,'Data Transformation'!$G$425:$G$8425),D2440))</f>
        <v>2001</v>
      </c>
      <c r="F2440">
        <f t="shared" si="303"/>
        <v>0</v>
      </c>
      <c r="G2440">
        <f>Weighting!$H$16</f>
        <v>0</v>
      </c>
      <c r="H2440">
        <f t="array" ref="H2440">FREQUENCY(IF('Data Transformation'!$B$4:$B$8425=B2427,'Data Transformation'!$G$4:$G$8425),'Bin Analysis'!$B2440)</f>
        <v>2073</v>
      </c>
      <c r="I2440">
        <f t="shared" si="304"/>
        <v>0</v>
      </c>
      <c r="J2440">
        <f t="shared" si="305"/>
        <v>0</v>
      </c>
      <c r="K2440">
        <f>J2440*Weighting!$W$16</f>
        <v>0</v>
      </c>
      <c r="M2440" s="14"/>
    </row>
    <row r="2441" spans="1:13" x14ac:dyDescent="0.25">
      <c r="A2441" s="32" t="str">
        <f>IF(Weighting!$P$17&gt;0,B2441,"")</f>
        <v/>
      </c>
      <c r="B2441" t="e">
        <f>Weighting!$C$17</f>
        <v>#DIV/0!</v>
      </c>
      <c r="C2441" t="e">
        <f>Weighting!$F$17</f>
        <v>#NUM!</v>
      </c>
      <c r="D2441" t="e">
        <f>IF(C2441=1,'Data Transformation'!$G$3+0.5*'Data Transformation'!$W$25,IF(C2442=1,D2442-'Data Transformation'!$W$25,FALSE))</f>
        <v>#NUM!</v>
      </c>
      <c r="E2441">
        <f t="array" ref="E2441">IF(ISLOGICAL(D2441),"",FREQUENCY(IF('Data Transformation'!$B$425:$B$8425='Bin Analysis'!$B2427,'Data Transformation'!$G$425:$G$8425),D2441))</f>
        <v>2001</v>
      </c>
      <c r="F2441">
        <f t="shared" si="303"/>
        <v>0</v>
      </c>
      <c r="G2441">
        <f>Weighting!$H$17</f>
        <v>0</v>
      </c>
      <c r="H2441">
        <f t="array" ref="H2441">FREQUENCY(IF('Data Transformation'!$B$4:$B$8425=B2427,'Data Transformation'!$G$4:$G$8425),'Bin Analysis'!$B2441)</f>
        <v>2073</v>
      </c>
      <c r="I2441">
        <f t="shared" si="304"/>
        <v>0</v>
      </c>
      <c r="J2441">
        <f t="shared" si="305"/>
        <v>0</v>
      </c>
      <c r="K2441">
        <f>J2441*Weighting!$W$17</f>
        <v>0</v>
      </c>
      <c r="M2441" s="14"/>
    </row>
    <row r="2442" spans="1:13" x14ac:dyDescent="0.25">
      <c r="A2442" s="32" t="str">
        <f>IF(Weighting!$P$18&gt;0,B2442,"")</f>
        <v/>
      </c>
      <c r="B2442" t="e">
        <f>Weighting!$C$18</f>
        <v>#DIV/0!</v>
      </c>
      <c r="C2442" t="e">
        <f>Weighting!$F$18</f>
        <v>#NUM!</v>
      </c>
      <c r="D2442" t="e">
        <f>IF(C2442=1,'Data Transformation'!$G$3+0.5*'Data Transformation'!$W$25,IF(C2443=1,D2443-'Data Transformation'!$W$25,FALSE))</f>
        <v>#NUM!</v>
      </c>
      <c r="E2442">
        <f t="array" ref="E2442">IF(ISLOGICAL(D2442),"",FREQUENCY(IF('Data Transformation'!$B$425:$B$8425='Bin Analysis'!$B2427,'Data Transformation'!$G$425:$G$8425),D2442))</f>
        <v>2001</v>
      </c>
      <c r="F2442">
        <f t="shared" si="303"/>
        <v>0</v>
      </c>
      <c r="G2442">
        <f>Weighting!$H$18</f>
        <v>0</v>
      </c>
      <c r="H2442">
        <f t="array" ref="H2442">FREQUENCY(IF('Data Transformation'!$B$4:$B$8425=B2427,'Data Transformation'!$G$4:$G$8425),'Bin Analysis'!$B2442)</f>
        <v>2073</v>
      </c>
      <c r="I2442">
        <f t="shared" si="304"/>
        <v>0</v>
      </c>
      <c r="J2442">
        <f t="shared" si="305"/>
        <v>0</v>
      </c>
      <c r="K2442">
        <f>J2442*Weighting!$W$18</f>
        <v>0</v>
      </c>
      <c r="M2442" s="14"/>
    </row>
    <row r="2443" spans="1:13" x14ac:dyDescent="0.25">
      <c r="A2443" s="32" t="str">
        <f>IF(Weighting!$P$19&gt;0,B2443,"")</f>
        <v/>
      </c>
      <c r="B2443" t="e">
        <f>Weighting!$C$19</f>
        <v>#DIV/0!</v>
      </c>
      <c r="C2443" t="e">
        <f>Weighting!$F$19</f>
        <v>#NUM!</v>
      </c>
      <c r="D2443" t="e">
        <f>IF(C2443=1,'Data Transformation'!$G$3+0.5*'Data Transformation'!$W$25,IF(C2444=1,D2444-'Data Transformation'!$W$25,FALSE))</f>
        <v>#NUM!</v>
      </c>
      <c r="E2443">
        <f t="array" ref="E2443">IF(ISLOGICAL(D2443),"",FREQUENCY(IF('Data Transformation'!$B$425:$B$8425='Bin Analysis'!$B2427,'Data Transformation'!$G$425:$G$8425),D2443))</f>
        <v>2001</v>
      </c>
      <c r="F2443">
        <f t="shared" si="303"/>
        <v>0</v>
      </c>
      <c r="G2443">
        <f>Weighting!$H$19</f>
        <v>0</v>
      </c>
      <c r="H2443">
        <f t="array" ref="H2443">FREQUENCY(IF('Data Transformation'!$B$4:$B$8425=B2427,'Data Transformation'!$G$4:$G$8425),'Bin Analysis'!$B2443)</f>
        <v>2073</v>
      </c>
      <c r="I2443">
        <f t="shared" si="304"/>
        <v>0</v>
      </c>
      <c r="J2443">
        <f t="shared" si="305"/>
        <v>0</v>
      </c>
      <c r="K2443">
        <f>J2443*Weighting!$W$19</f>
        <v>0</v>
      </c>
      <c r="M2443" s="14"/>
    </row>
    <row r="2444" spans="1:13" x14ac:dyDescent="0.25">
      <c r="A2444" s="32" t="str">
        <f>IF(Weighting!$P$20&gt;0,B2444,"")</f>
        <v/>
      </c>
      <c r="B2444" t="e">
        <f>Weighting!$C$20</f>
        <v>#DIV/0!</v>
      </c>
      <c r="C2444" t="e">
        <f>Weighting!$F$20</f>
        <v>#NUM!</v>
      </c>
      <c r="D2444" t="e">
        <f>IF(C2444=1,'Data Transformation'!$G$3+0.5*'Data Transformation'!$W$25,IF(C2445=1,D2445-'Data Transformation'!$W$25,FALSE))</f>
        <v>#NUM!</v>
      </c>
      <c r="E2444">
        <f t="array" ref="E2444">IF(ISLOGICAL(D2444),"",FREQUENCY(IF('Data Transformation'!$B$425:$B$8425='Bin Analysis'!$B2427,'Data Transformation'!$G$425:$G$8425),D2444))</f>
        <v>2001</v>
      </c>
      <c r="F2444">
        <f t="shared" si="303"/>
        <v>0</v>
      </c>
      <c r="G2444">
        <f>Weighting!$H$20</f>
        <v>0</v>
      </c>
      <c r="H2444">
        <f t="array" ref="H2444">FREQUENCY(IF('Data Transformation'!$B$4:$B$8425=B2427,'Data Transformation'!$G$4:$G$8425),'Bin Analysis'!$B2444)</f>
        <v>2073</v>
      </c>
      <c r="I2444">
        <f t="shared" si="304"/>
        <v>0</v>
      </c>
      <c r="J2444">
        <f t="shared" si="305"/>
        <v>0</v>
      </c>
      <c r="K2444">
        <f>J2444*Weighting!$W$20</f>
        <v>0</v>
      </c>
      <c r="M2444" s="14"/>
    </row>
    <row r="2445" spans="1:13" x14ac:dyDescent="0.25">
      <c r="A2445" s="32" t="str">
        <f>IF(Weighting!$P$21&gt;0,B2445,"")</f>
        <v/>
      </c>
      <c r="B2445" t="e">
        <f>Weighting!$C$21</f>
        <v>#DIV/0!</v>
      </c>
      <c r="C2445" t="e">
        <f>Weighting!$F$21</f>
        <v>#NUM!</v>
      </c>
      <c r="D2445" t="e">
        <f>IF(C2445=1,'Data Transformation'!$G$3+0.5*'Data Transformation'!$W$25,IF(C2446=1,D2446-'Data Transformation'!$W$25,FALSE))</f>
        <v>#NUM!</v>
      </c>
      <c r="E2445">
        <f t="array" ref="E2445">IF(ISLOGICAL(D2445),"",FREQUENCY(IF('Data Transformation'!$B$425:$B$8425='Bin Analysis'!$B2427,'Data Transformation'!$G$425:$G$8425),D2445))</f>
        <v>2001</v>
      </c>
      <c r="F2445">
        <f t="shared" si="303"/>
        <v>0</v>
      </c>
      <c r="G2445">
        <f>Weighting!$H$21</f>
        <v>0</v>
      </c>
      <c r="H2445">
        <f t="array" ref="H2445">FREQUENCY(IF('Data Transformation'!$B$4:$B$8425=B2427,'Data Transformation'!$G$4:$G$8425),'Bin Analysis'!$B2445)</f>
        <v>2073</v>
      </c>
      <c r="I2445">
        <f t="shared" si="304"/>
        <v>0</v>
      </c>
      <c r="J2445">
        <f t="shared" si="305"/>
        <v>0</v>
      </c>
      <c r="K2445">
        <f>J2445*Weighting!$W$21</f>
        <v>0</v>
      </c>
      <c r="M2445" s="14"/>
    </row>
    <row r="2446" spans="1:13" x14ac:dyDescent="0.25">
      <c r="A2446" s="32" t="str">
        <f>IF(Weighting!$P$22&gt;0,B2446,"")</f>
        <v/>
      </c>
      <c r="B2446" t="e">
        <f>Weighting!$C$22</f>
        <v>#DIV/0!</v>
      </c>
      <c r="C2446" t="e">
        <f>Weighting!$F$22</f>
        <v>#NUM!</v>
      </c>
      <c r="D2446" t="e">
        <f>IF(C2446=1,'Data Transformation'!$G$3+0.5*'Data Transformation'!$W$25,IF(C2447=1,D2447-'Data Transformation'!$W$25,FALSE))</f>
        <v>#NUM!</v>
      </c>
      <c r="E2446">
        <f t="array" ref="E2446">IF(ISLOGICAL(D2446),"",FREQUENCY(IF('Data Transformation'!$B$425:$B$8425='Bin Analysis'!$B2427,'Data Transformation'!$G$425:$G$8425),D2446))</f>
        <v>2001</v>
      </c>
      <c r="F2446">
        <f t="shared" si="303"/>
        <v>0</v>
      </c>
      <c r="G2446">
        <f>Weighting!$H$22</f>
        <v>0</v>
      </c>
      <c r="H2446">
        <f t="array" ref="H2446">FREQUENCY(IF('Data Transformation'!$B$4:$B$8425=B2427,'Data Transformation'!$G$4:$G$8425),'Bin Analysis'!$B2446)</f>
        <v>2073</v>
      </c>
      <c r="I2446">
        <f t="shared" si="304"/>
        <v>0</v>
      </c>
      <c r="J2446">
        <f t="shared" si="305"/>
        <v>0</v>
      </c>
      <c r="K2446">
        <f>J2446*Weighting!$W$22</f>
        <v>0</v>
      </c>
      <c r="M2446" s="14"/>
    </row>
    <row r="2447" spans="1:13" x14ac:dyDescent="0.25">
      <c r="A2447" s="32" t="str">
        <f>IF(Weighting!$P$23&gt;0,B2447,"")</f>
        <v/>
      </c>
      <c r="B2447" t="e">
        <f>Weighting!$C$23</f>
        <v>#DIV/0!</v>
      </c>
      <c r="C2447" t="e">
        <f>Weighting!$F$23</f>
        <v>#NUM!</v>
      </c>
      <c r="D2447" t="e">
        <f>IF(C2447=1,'Data Transformation'!$G$3+0.5*'Data Transformation'!$W$25,IF(C2448=1,D2448-'Data Transformation'!$W$25,FALSE))</f>
        <v>#NUM!</v>
      </c>
      <c r="E2447">
        <f t="array" ref="E2447">IF(ISLOGICAL(D2447),"",FREQUENCY(IF('Data Transformation'!$B$425:$B$8425='Bin Analysis'!$B2427,'Data Transformation'!$G$425:$G$8425),D2447))</f>
        <v>2001</v>
      </c>
      <c r="F2447">
        <f t="shared" si="303"/>
        <v>0</v>
      </c>
      <c r="G2447">
        <f>Weighting!$H$23</f>
        <v>0</v>
      </c>
      <c r="H2447">
        <f t="array" ref="H2447">FREQUENCY(IF('Data Transformation'!$B$4:$B$8425=B2427,'Data Transformation'!$G$4:$G$8425),'Bin Analysis'!$B2447)</f>
        <v>2073</v>
      </c>
      <c r="I2447">
        <f t="shared" si="304"/>
        <v>0</v>
      </c>
      <c r="J2447">
        <f t="shared" si="305"/>
        <v>0</v>
      </c>
      <c r="K2447">
        <f>J2447*Weighting!$W$23</f>
        <v>0</v>
      </c>
      <c r="M2447" s="14"/>
    </row>
    <row r="2448" spans="1:13" x14ac:dyDescent="0.25">
      <c r="A2448" s="32" t="str">
        <f>IF(Weighting!$P$24&gt;0,B2448,"")</f>
        <v/>
      </c>
      <c r="B2448" t="e">
        <f>Weighting!$C$24</f>
        <v>#DIV/0!</v>
      </c>
      <c r="C2448" t="e">
        <f>Weighting!$F$24</f>
        <v>#NUM!</v>
      </c>
      <c r="D2448" t="e">
        <f>IF(C2448=1,'Data Transformation'!$G$3+0.5*'Data Transformation'!$W$25,IF(C2449=1,D2449-'Data Transformation'!$W$25,FALSE))</f>
        <v>#NUM!</v>
      </c>
      <c r="E2448">
        <f t="array" ref="E2448">IF(ISLOGICAL(D2448),"",FREQUENCY(IF('Data Transformation'!$B$425:$B$8425='Bin Analysis'!$B2427,'Data Transformation'!$G$425:$G$8425),D2448))</f>
        <v>2001</v>
      </c>
      <c r="F2448">
        <f t="shared" si="303"/>
        <v>0</v>
      </c>
      <c r="G2448">
        <f>Weighting!$H$24</f>
        <v>0</v>
      </c>
      <c r="H2448">
        <f t="array" ref="H2448">FREQUENCY(IF('Data Transformation'!$B$4:$B$8425=B2427,'Data Transformation'!$G$4:$G$8425),'Bin Analysis'!$B2448)</f>
        <v>2073</v>
      </c>
      <c r="I2448">
        <f t="shared" si="304"/>
        <v>0</v>
      </c>
      <c r="J2448">
        <f t="shared" si="305"/>
        <v>0</v>
      </c>
      <c r="K2448">
        <f>J2448*Weighting!$W$24</f>
        <v>0</v>
      </c>
      <c r="M2448" s="14"/>
    </row>
    <row r="2449" spans="1:25" x14ac:dyDescent="0.25">
      <c r="A2449" s="32" t="str">
        <f>IF(Weighting!$P$25&gt;0,B2449,"")</f>
        <v/>
      </c>
      <c r="B2449" t="e">
        <f>Weighting!$C$25</f>
        <v>#DIV/0!</v>
      </c>
      <c r="C2449" t="e">
        <f>Weighting!$F$25</f>
        <v>#NUM!</v>
      </c>
      <c r="D2449" t="e">
        <f>IF(C2449=1,'Data Transformation'!$G$3+0.5*'Data Transformation'!$W$25,IF(C2450=1,D2450-'Data Transformation'!$W$25,FALSE))</f>
        <v>#NUM!</v>
      </c>
      <c r="E2449">
        <f t="array" ref="E2449">IF(ISLOGICAL(D2449),"",FREQUENCY(IF('Data Transformation'!$B$425:$B$8425='Bin Analysis'!$B2427,'Data Transformation'!$G$425:$G$8425),D2449))</f>
        <v>2001</v>
      </c>
      <c r="F2449">
        <f t="shared" si="303"/>
        <v>0</v>
      </c>
      <c r="G2449">
        <f>Weighting!$H$25</f>
        <v>0</v>
      </c>
      <c r="H2449">
        <f t="array" ref="H2449">FREQUENCY(IF('Data Transformation'!$B$4:$B$8425=B2427,'Data Transformation'!$G$4:$G$8425),'Bin Analysis'!$B2449)</f>
        <v>2073</v>
      </c>
      <c r="I2449">
        <f t="shared" si="304"/>
        <v>0</v>
      </c>
      <c r="J2449">
        <f t="shared" si="305"/>
        <v>0</v>
      </c>
      <c r="K2449">
        <f>J2449*Weighting!$W$25</f>
        <v>0</v>
      </c>
      <c r="M2449" s="14"/>
    </row>
    <row r="2450" spans="1:25" x14ac:dyDescent="0.25">
      <c r="O2450"/>
      <c r="P2450"/>
      <c r="Q2450"/>
      <c r="R2450"/>
    </row>
    <row r="2451" spans="1:25" ht="23.25" x14ac:dyDescent="0.35">
      <c r="A2451" s="21" t="s">
        <v>0</v>
      </c>
      <c r="B2451" s="21" t="str">
        <f>IFERROR(VLOOKUP(C2451,'Data Transformation'!$L$6:$M$426,2,FALSE),"")</f>
        <v/>
      </c>
      <c r="C2451" s="21">
        <f>C2427+1</f>
        <v>102</v>
      </c>
      <c r="D2451" s="21"/>
      <c r="E2451" s="21"/>
      <c r="F2451" s="21"/>
      <c r="G2451" s="21"/>
      <c r="H2451" s="22"/>
      <c r="I2451" s="22"/>
      <c r="J2451" s="22"/>
      <c r="K2451" s="21"/>
      <c r="L2451" s="21" t="str">
        <f>B2451</f>
        <v/>
      </c>
      <c r="M2451" s="23" t="e">
        <f>INDEX('Data Transformation'!$O$4:$O$424,MATCH($B2451,'Data Transformation'!$M$4:$M$424,0),MATCH($M$2,'Data Transformation'!$O$3,0))</f>
        <v>#N/A</v>
      </c>
      <c r="N2451" s="27" t="e">
        <f>IF('Input and Summary Results'!$J$16="minimum",'Bin Analysis'!X2452/(M2451-1),'Bin Analysis'!Y2451/('Bin Analysis'!M2451-1))</f>
        <v>#N/A</v>
      </c>
      <c r="O2451" s="27" t="e">
        <f>IF(M2451=FALSE,NA(),(VLOOKUP(1,C2454:K2473,4,FALSE))/(M2451-1))</f>
        <v>#N/A</v>
      </c>
      <c r="P2451" s="27" t="e">
        <f>IF(M2451=FALSE,NA(),SUM(J2454:J2473)/Weighting!$S$5)</f>
        <v>#N/A</v>
      </c>
      <c r="Q2451" s="27" t="e">
        <f>IF(M2451=FALSE,NA(),SUM(K2454:K2473)/Weighting!$S$6)</f>
        <v>#N/A</v>
      </c>
      <c r="R2451" s="27" t="e">
        <f>IF(M2451=FALSE,NA(),(VLOOKUP(1,G2454:K2473,3,FALSE))/(M2451-1))</f>
        <v>#N/A</v>
      </c>
      <c r="S2451" s="22" t="e">
        <f>IF(M2451=FALSE,NA(),IF(SUM(J2454:J2473)=2,"yes","no"))</f>
        <v>#N/A</v>
      </c>
      <c r="X2451" s="2" cm="2">
        <f t="array" ref="X2451:X2452">FREQUENCY(IF('Data Transformation'!$B$425:$B$6424='Bin Analysis'!L2451,'Data Transformation'!$G$425:$G$6424),'Data Transformation'!$U$11)</f>
        <v>0</v>
      </c>
      <c r="Y2451" s="2" cm="2">
        <f t="array" ref="Y2451:Y2452">FREQUENCY(IF('Data Transformation'!$B$425:$B$6424='Bin Analysis'!L2451,'Data Transformation'!$G$425:$G$6424),'Data Transformation'!$U$12)</f>
        <v>0</v>
      </c>
    </row>
    <row r="2452" spans="1:25" x14ac:dyDescent="0.25">
      <c r="A2452" s="14" t="s">
        <v>67</v>
      </c>
      <c r="B2452" t="s">
        <v>47</v>
      </c>
      <c r="C2452" t="s">
        <v>5</v>
      </c>
      <c r="D2452" t="s">
        <v>100</v>
      </c>
      <c r="E2452" t="s">
        <v>101</v>
      </c>
      <c r="F2452" t="s">
        <v>102</v>
      </c>
      <c r="G2452" t="s">
        <v>70</v>
      </c>
      <c r="H2452" t="s">
        <v>31</v>
      </c>
      <c r="I2452" t="s">
        <v>32</v>
      </c>
      <c r="J2452" t="s">
        <v>46</v>
      </c>
      <c r="K2452" s="14" t="s">
        <v>45</v>
      </c>
      <c r="M2452" s="14"/>
      <c r="X2452" s="2">
        <v>0</v>
      </c>
      <c r="Y2452" s="2">
        <v>0</v>
      </c>
    </row>
    <row r="2453" spans="1:25" x14ac:dyDescent="0.25">
      <c r="A2453" s="32"/>
      <c r="D2453" t="e">
        <f>IF(C2453=1,'Data Transformation'!$G$3+0.5*'Data Transformation'!$W$25,IF(C2454=1,D2454-'Data Transformation'!$W$25,FALSE))</f>
        <v>#NUM!</v>
      </c>
      <c r="E2453">
        <f t="array" ref="E2453">IF(ISLOGICAL(D2453),"",FREQUENCY(IF('Data Transformation'!$B$425:$B$8425='Bin Analysis'!$B2451,'Data Transformation'!$G$425:$G$8425),D2453))</f>
        <v>2001</v>
      </c>
      <c r="F2453" t="e">
        <f>IF(ISLOGICAL(D2453),"",E2453-E2452)</f>
        <v>#VALUE!</v>
      </c>
      <c r="M2453" s="14"/>
    </row>
    <row r="2454" spans="1:25" x14ac:dyDescent="0.25">
      <c r="A2454" s="32" t="e">
        <f>IF(Weighting!$P$6&gt;0,B2454,"")</f>
        <v>#NUM!</v>
      </c>
      <c r="B2454" t="e">
        <f>Weighting!$C$6</f>
        <v>#DIV/0!</v>
      </c>
      <c r="C2454" t="e">
        <f>Weighting!$F$6</f>
        <v>#NUM!</v>
      </c>
      <c r="D2454" t="e">
        <f>IF(C2454=1,'Data Transformation'!$G$3+0.5*'Data Transformation'!$W$25,IF(C2455=1,D2455-'Data Transformation'!$W$25,FALSE))</f>
        <v>#NUM!</v>
      </c>
      <c r="E2454">
        <f t="array" ref="E2454">IF(ISLOGICAL(D2454),"",FREQUENCY(IF('Data Transformation'!$B$425:$B$8425='Bin Analysis'!$B2451,'Data Transformation'!$G$425:$G$8425),D2454))</f>
        <v>2001</v>
      </c>
      <c r="F2454">
        <f>IF(ISLOGICAL(D2454),"",E2454-E2453)</f>
        <v>0</v>
      </c>
      <c r="G2454">
        <f>Weighting!$H$6</f>
        <v>1</v>
      </c>
      <c r="H2454">
        <f t="array" ref="H2454">FREQUENCY(IF('Data Transformation'!$B$4:$B$8425=B2451,'Data Transformation'!$G$4:$G$8425),'Bin Analysis'!$B2454)</f>
        <v>2073</v>
      </c>
      <c r="I2454">
        <f>H2454-H2453</f>
        <v>2073</v>
      </c>
      <c r="J2454">
        <f>IF(I2454=0,0,1)</f>
        <v>1</v>
      </c>
      <c r="K2454" t="e">
        <f>J2454*Weighting!$W$6</f>
        <v>#NUM!</v>
      </c>
      <c r="M2454" s="14"/>
    </row>
    <row r="2455" spans="1:25" x14ac:dyDescent="0.25">
      <c r="A2455" s="32" t="str">
        <f>IF(Weighting!$P$7&gt;0,B2455,"")</f>
        <v/>
      </c>
      <c r="B2455" t="e">
        <f>Weighting!$C$7</f>
        <v>#DIV/0!</v>
      </c>
      <c r="C2455" t="e">
        <f>Weighting!$F$7</f>
        <v>#NUM!</v>
      </c>
      <c r="D2455" t="e">
        <f>IF(C2455=1,'Data Transformation'!$G$3+0.5*'Data Transformation'!$W$25,IF(C2456=1,D2456-'Data Transformation'!$W$25,FALSE))</f>
        <v>#NUM!</v>
      </c>
      <c r="E2455">
        <f t="array" ref="E2455">IF(ISLOGICAL(D2455),"",FREQUENCY(IF('Data Transformation'!$B$425:$B$8425='Bin Analysis'!$B2451,'Data Transformation'!$G$425:$G$8425),D2455))</f>
        <v>2001</v>
      </c>
      <c r="F2455">
        <f t="shared" ref="F2455:F2473" si="306">IF(ISLOGICAL(D2455),"",E2455-E2454)</f>
        <v>0</v>
      </c>
      <c r="G2455">
        <f>Weighting!$H$7</f>
        <v>0</v>
      </c>
      <c r="H2455">
        <f t="array" ref="H2455">FREQUENCY(IF('Data Transformation'!$B$4:$B$8425=B2451,'Data Transformation'!$G$4:$G$8425),'Bin Analysis'!$B2455)</f>
        <v>2073</v>
      </c>
      <c r="I2455">
        <f t="shared" ref="I2455:I2473" si="307">H2455-H2454</f>
        <v>0</v>
      </c>
      <c r="J2455">
        <f>IF(I2455=0,0,1)</f>
        <v>0</v>
      </c>
      <c r="K2455">
        <f>J2455*Weighting!$W$7</f>
        <v>0</v>
      </c>
      <c r="M2455" s="14"/>
    </row>
    <row r="2456" spans="1:25" x14ac:dyDescent="0.25">
      <c r="A2456" s="32" t="str">
        <f>IF(Weighting!$P$8&gt;0,B2456,"")</f>
        <v/>
      </c>
      <c r="B2456" t="e">
        <f>Weighting!$C$8</f>
        <v>#DIV/0!</v>
      </c>
      <c r="C2456" t="e">
        <f>Weighting!$F$8</f>
        <v>#NUM!</v>
      </c>
      <c r="D2456" t="e">
        <f>IF(C2456=1,'Data Transformation'!$G$3+0.5*'Data Transformation'!$W$25,IF(C2457=1,D2457-'Data Transformation'!$W$25,FALSE))</f>
        <v>#NUM!</v>
      </c>
      <c r="E2456">
        <f t="array" ref="E2456">IF(ISLOGICAL(D2456),"",FREQUENCY(IF('Data Transformation'!$B$425:$B$8425='Bin Analysis'!$B2451,'Data Transformation'!$G$425:$G$8425),D2456))</f>
        <v>2001</v>
      </c>
      <c r="F2456">
        <f t="shared" si="306"/>
        <v>0</v>
      </c>
      <c r="G2456">
        <f>Weighting!$H$8</f>
        <v>0</v>
      </c>
      <c r="H2456">
        <f t="array" ref="H2456">FREQUENCY(IF('Data Transformation'!$B$4:$B$8425=B2451,'Data Transformation'!$G$4:$G$8425),'Bin Analysis'!$B2456)</f>
        <v>2073</v>
      </c>
      <c r="I2456">
        <f t="shared" si="307"/>
        <v>0</v>
      </c>
      <c r="J2456">
        <f t="shared" ref="J2456:J2473" si="308">IF(I2456=0,0,1)</f>
        <v>0</v>
      </c>
      <c r="K2456">
        <f>J2456*Weighting!$W$8</f>
        <v>0</v>
      </c>
      <c r="M2456" s="14"/>
    </row>
    <row r="2457" spans="1:25" x14ac:dyDescent="0.25">
      <c r="A2457" s="32" t="str">
        <f>IF(Weighting!$P$9&gt;0,B2457,"")</f>
        <v/>
      </c>
      <c r="B2457" s="50" t="e">
        <f>Weighting!$C$9</f>
        <v>#DIV/0!</v>
      </c>
      <c r="C2457" t="e">
        <f>Weighting!$F$9</f>
        <v>#NUM!</v>
      </c>
      <c r="D2457" t="e">
        <f>IF(C2457=1,'Data Transformation'!$G$3+0.5*'Data Transformation'!$W$25,IF(C2458=1,D2458-'Data Transformation'!$W$25,FALSE))</f>
        <v>#NUM!</v>
      </c>
      <c r="E2457">
        <f t="array" ref="E2457">IF(ISLOGICAL(D2457),"",FREQUENCY(IF('Data Transformation'!$B$425:$B$8425='Bin Analysis'!$B2451,'Data Transformation'!$G$425:$G$8425),D2457))</f>
        <v>2001</v>
      </c>
      <c r="F2457">
        <f t="shared" si="306"/>
        <v>0</v>
      </c>
      <c r="G2457">
        <f>Weighting!$H$9</f>
        <v>0</v>
      </c>
      <c r="H2457">
        <f t="array" ref="H2457">FREQUENCY(IF('Data Transformation'!$B$4:$B$8425=B2451,'Data Transformation'!$G$4:$G$8425),'Bin Analysis'!$B2457)</f>
        <v>2073</v>
      </c>
      <c r="I2457">
        <f t="shared" si="307"/>
        <v>0</v>
      </c>
      <c r="J2457">
        <f t="shared" si="308"/>
        <v>0</v>
      </c>
      <c r="K2457">
        <f>J2457*Weighting!$W$9</f>
        <v>0</v>
      </c>
      <c r="M2457" s="14"/>
    </row>
    <row r="2458" spans="1:25" x14ac:dyDescent="0.25">
      <c r="A2458" s="32" t="str">
        <f>IF(Weighting!$P$10&gt;0,B2458,"")</f>
        <v/>
      </c>
      <c r="B2458" t="e">
        <f>Weighting!$C$10</f>
        <v>#DIV/0!</v>
      </c>
      <c r="C2458" t="e">
        <f>Weighting!$F$10</f>
        <v>#NUM!</v>
      </c>
      <c r="D2458" t="e">
        <f>IF(C2458=1,'Data Transformation'!$G$3+0.5*'Data Transformation'!$W$25,IF(C2459=1,D2459-'Data Transformation'!$W$25,FALSE))</f>
        <v>#NUM!</v>
      </c>
      <c r="E2458">
        <f t="array" ref="E2458">IF(ISLOGICAL(D2458),"",FREQUENCY(IF('Data Transformation'!$B$425:$B$8425='Bin Analysis'!$B2451,'Data Transformation'!$G$425:$G$8425),D2458))</f>
        <v>2001</v>
      </c>
      <c r="F2458">
        <f t="shared" si="306"/>
        <v>0</v>
      </c>
      <c r="G2458">
        <f>Weighting!$H$10</f>
        <v>0</v>
      </c>
      <c r="H2458">
        <f t="array" ref="H2458">FREQUENCY(IF('Data Transformation'!$B$4:$B$8425=B2451,'Data Transformation'!$G$4:$G$8425),'Bin Analysis'!$B2458)</f>
        <v>2073</v>
      </c>
      <c r="I2458">
        <f t="shared" si="307"/>
        <v>0</v>
      </c>
      <c r="J2458">
        <f t="shared" si="308"/>
        <v>0</v>
      </c>
      <c r="K2458">
        <f>J2458*Weighting!$W$10</f>
        <v>0</v>
      </c>
      <c r="M2458" s="14"/>
    </row>
    <row r="2459" spans="1:25" x14ac:dyDescent="0.25">
      <c r="A2459" s="32" t="str">
        <f>IF(Weighting!$P$11&gt;0,B2459,"")</f>
        <v/>
      </c>
      <c r="B2459" t="e">
        <f>Weighting!$C$11</f>
        <v>#DIV/0!</v>
      </c>
      <c r="C2459" t="e">
        <f>Weighting!$F$11</f>
        <v>#NUM!</v>
      </c>
      <c r="D2459" t="e">
        <f>IF(C2459=1,'Data Transformation'!$G$3+0.5*'Data Transformation'!$W$25,IF(C2460=1,D2460-'Data Transformation'!$W$25,FALSE))</f>
        <v>#NUM!</v>
      </c>
      <c r="E2459">
        <f t="array" ref="E2459">IF(ISLOGICAL(D2459),"",FREQUENCY(IF('Data Transformation'!$B$425:$B$8425='Bin Analysis'!$B2451,'Data Transformation'!$G$425:$G$8425),D2459))</f>
        <v>2001</v>
      </c>
      <c r="F2459">
        <f t="shared" si="306"/>
        <v>0</v>
      </c>
      <c r="G2459">
        <f>Weighting!$H$11</f>
        <v>0</v>
      </c>
      <c r="H2459">
        <f t="array" ref="H2459">FREQUENCY(IF('Data Transformation'!$B$4:$B$8425=B2451,'Data Transformation'!$G$4:$G$8425),'Bin Analysis'!$B2459)</f>
        <v>2073</v>
      </c>
      <c r="I2459">
        <f t="shared" si="307"/>
        <v>0</v>
      </c>
      <c r="J2459">
        <f t="shared" si="308"/>
        <v>0</v>
      </c>
      <c r="K2459">
        <f>J2459*Weighting!$W$11</f>
        <v>0</v>
      </c>
      <c r="M2459" s="14"/>
    </row>
    <row r="2460" spans="1:25" x14ac:dyDescent="0.25">
      <c r="A2460" s="32" t="str">
        <f>IF(Weighting!$P$12&gt;0,B2460,"")</f>
        <v/>
      </c>
      <c r="B2460" t="e">
        <f>Weighting!$C$12</f>
        <v>#DIV/0!</v>
      </c>
      <c r="C2460" t="e">
        <f>Weighting!$F$12</f>
        <v>#NUM!</v>
      </c>
      <c r="D2460" t="e">
        <f>IF(C2460=1,'Data Transformation'!$G$3+0.5*'Data Transformation'!$W$25,IF(C2461=1,D2461-'Data Transformation'!$W$25,FALSE))</f>
        <v>#NUM!</v>
      </c>
      <c r="E2460">
        <f t="array" ref="E2460">IF(ISLOGICAL(D2460),"",FREQUENCY(IF('Data Transformation'!$B$425:$B$8425='Bin Analysis'!$B2451,'Data Transformation'!$G$425:$G$8425),D2460))</f>
        <v>2001</v>
      </c>
      <c r="F2460">
        <f t="shared" si="306"/>
        <v>0</v>
      </c>
      <c r="G2460">
        <f>Weighting!$H$12</f>
        <v>0</v>
      </c>
      <c r="H2460">
        <f t="array" ref="H2460">FREQUENCY(IF('Data Transformation'!$B$4:$B$8425=B2451,'Data Transformation'!$G$4:$G$8425),'Bin Analysis'!$B2460)</f>
        <v>2073</v>
      </c>
      <c r="I2460">
        <f t="shared" si="307"/>
        <v>0</v>
      </c>
      <c r="J2460">
        <f t="shared" si="308"/>
        <v>0</v>
      </c>
      <c r="K2460">
        <f>J2460*Weighting!$W$12</f>
        <v>0</v>
      </c>
      <c r="M2460" s="14"/>
    </row>
    <row r="2461" spans="1:25" x14ac:dyDescent="0.25">
      <c r="A2461" s="32" t="str">
        <f>IF(Weighting!$P$13&gt;0,B2461,"")</f>
        <v/>
      </c>
      <c r="B2461" t="e">
        <f>Weighting!$C$13</f>
        <v>#DIV/0!</v>
      </c>
      <c r="C2461" t="e">
        <f>Weighting!$F$13</f>
        <v>#NUM!</v>
      </c>
      <c r="D2461" t="e">
        <f>IF(C2461=1,'Data Transformation'!$G$3+0.5*'Data Transformation'!$W$25,IF(C2462=1,D2462-'Data Transformation'!$W$25,FALSE))</f>
        <v>#NUM!</v>
      </c>
      <c r="E2461">
        <f t="array" ref="E2461">IF(ISLOGICAL(D2461),"",FREQUENCY(IF('Data Transformation'!$B$425:$B$8425='Bin Analysis'!$B2451,'Data Transformation'!$G$425:$G$8425),D2461))</f>
        <v>2001</v>
      </c>
      <c r="F2461">
        <f t="shared" si="306"/>
        <v>0</v>
      </c>
      <c r="G2461">
        <f>Weighting!$H$13</f>
        <v>0</v>
      </c>
      <c r="H2461">
        <f t="array" ref="H2461">FREQUENCY(IF('Data Transformation'!$B$4:$B$8425=B2451,'Data Transformation'!$G$4:$G$8425),'Bin Analysis'!$B2461)</f>
        <v>2073</v>
      </c>
      <c r="I2461">
        <f t="shared" si="307"/>
        <v>0</v>
      </c>
      <c r="J2461">
        <f t="shared" si="308"/>
        <v>0</v>
      </c>
      <c r="K2461">
        <f>J2461*Weighting!$W$13</f>
        <v>0</v>
      </c>
      <c r="M2461" s="14"/>
    </row>
    <row r="2462" spans="1:25" x14ac:dyDescent="0.25">
      <c r="A2462" s="32" t="str">
        <f>IF(Weighting!$P$14&gt;0,B2462,"")</f>
        <v/>
      </c>
      <c r="B2462" t="e">
        <f>Weighting!$C$14</f>
        <v>#DIV/0!</v>
      </c>
      <c r="C2462" t="e">
        <f>Weighting!$F$14</f>
        <v>#NUM!</v>
      </c>
      <c r="D2462" t="e">
        <f>IF(C2462=1,'Data Transformation'!$G$3+0.5*'Data Transformation'!$W$25,IF(C2463=1,D2463-'Data Transformation'!$W$25,FALSE))</f>
        <v>#NUM!</v>
      </c>
      <c r="E2462">
        <f t="array" ref="E2462">IF(ISLOGICAL(D2462),"",FREQUENCY(IF('Data Transformation'!$B$425:$B$8425='Bin Analysis'!$B2451,'Data Transformation'!$G$425:$G$8425),D2462))</f>
        <v>2001</v>
      </c>
      <c r="F2462">
        <f t="shared" si="306"/>
        <v>0</v>
      </c>
      <c r="G2462">
        <f>Weighting!$H$14</f>
        <v>0</v>
      </c>
      <c r="H2462">
        <f t="array" ref="H2462">FREQUENCY(IF('Data Transformation'!$B$4:$B$8425=B2451,'Data Transformation'!$G$4:$G$8425),'Bin Analysis'!$B2462)</f>
        <v>2073</v>
      </c>
      <c r="I2462">
        <f t="shared" si="307"/>
        <v>0</v>
      </c>
      <c r="J2462">
        <f t="shared" si="308"/>
        <v>0</v>
      </c>
      <c r="K2462">
        <f>J2462*Weighting!$W$14</f>
        <v>0</v>
      </c>
      <c r="M2462" s="14"/>
    </row>
    <row r="2463" spans="1:25" x14ac:dyDescent="0.25">
      <c r="A2463" s="32" t="str">
        <f>IF(Weighting!$P$15&gt;0,B2463,"")</f>
        <v/>
      </c>
      <c r="B2463" t="e">
        <f>Weighting!$C$15</f>
        <v>#DIV/0!</v>
      </c>
      <c r="C2463" t="e">
        <f>Weighting!$F$15</f>
        <v>#NUM!</v>
      </c>
      <c r="D2463" t="e">
        <f>IF(C2463=1,'Data Transformation'!$G$3+0.5*'Data Transformation'!$W$25,IF(C2464=1,D2464-'Data Transformation'!$W$25,FALSE))</f>
        <v>#NUM!</v>
      </c>
      <c r="E2463">
        <f t="array" ref="E2463">IF(ISLOGICAL(D2463),"",FREQUENCY(IF('Data Transformation'!$B$425:$B$8425='Bin Analysis'!$B2451,'Data Transformation'!$G$425:$G$8425),D2463))</f>
        <v>2001</v>
      </c>
      <c r="F2463">
        <f t="shared" si="306"/>
        <v>0</v>
      </c>
      <c r="G2463">
        <f>Weighting!$H$15</f>
        <v>0</v>
      </c>
      <c r="H2463">
        <f t="array" ref="H2463">FREQUENCY(IF('Data Transformation'!$B$4:$B$8425=B2451,'Data Transformation'!$G$4:$G$8425),'Bin Analysis'!$B2463)</f>
        <v>2073</v>
      </c>
      <c r="I2463">
        <f t="shared" si="307"/>
        <v>0</v>
      </c>
      <c r="J2463">
        <f t="shared" si="308"/>
        <v>0</v>
      </c>
      <c r="K2463">
        <f>J2463*Weighting!$W$15</f>
        <v>0</v>
      </c>
      <c r="M2463" s="14"/>
    </row>
    <row r="2464" spans="1:25" x14ac:dyDescent="0.25">
      <c r="A2464" s="32" t="str">
        <f>IF(Weighting!$P$16&gt;0,B2464,"")</f>
        <v/>
      </c>
      <c r="B2464" t="e">
        <f>Weighting!$C$16</f>
        <v>#DIV/0!</v>
      </c>
      <c r="C2464" t="e">
        <f>Weighting!$F$16</f>
        <v>#NUM!</v>
      </c>
      <c r="D2464" t="e">
        <f>IF(C2464=1,'Data Transformation'!$G$3+0.5*'Data Transformation'!$W$25,IF(C2465=1,D2465-'Data Transformation'!$W$25,FALSE))</f>
        <v>#NUM!</v>
      </c>
      <c r="E2464">
        <f t="array" ref="E2464">IF(ISLOGICAL(D2464),"",FREQUENCY(IF('Data Transformation'!$B$425:$B$8425='Bin Analysis'!$B2451,'Data Transformation'!$G$425:$G$8425),D2464))</f>
        <v>2001</v>
      </c>
      <c r="F2464">
        <f t="shared" si="306"/>
        <v>0</v>
      </c>
      <c r="G2464">
        <f>Weighting!$H$16</f>
        <v>0</v>
      </c>
      <c r="H2464">
        <f t="array" ref="H2464">FREQUENCY(IF('Data Transformation'!$B$4:$B$8425=B2451,'Data Transformation'!$G$4:$G$8425),'Bin Analysis'!$B2464)</f>
        <v>2073</v>
      </c>
      <c r="I2464">
        <f t="shared" si="307"/>
        <v>0</v>
      </c>
      <c r="J2464">
        <f t="shared" si="308"/>
        <v>0</v>
      </c>
      <c r="K2464">
        <f>J2464*Weighting!$W$16</f>
        <v>0</v>
      </c>
      <c r="M2464" s="14"/>
    </row>
    <row r="2465" spans="1:25" x14ac:dyDescent="0.25">
      <c r="A2465" s="32" t="str">
        <f>IF(Weighting!$P$17&gt;0,B2465,"")</f>
        <v/>
      </c>
      <c r="B2465" t="e">
        <f>Weighting!$C$17</f>
        <v>#DIV/0!</v>
      </c>
      <c r="C2465" t="e">
        <f>Weighting!$F$17</f>
        <v>#NUM!</v>
      </c>
      <c r="D2465" t="e">
        <f>IF(C2465=1,'Data Transformation'!$G$3+0.5*'Data Transformation'!$W$25,IF(C2466=1,D2466-'Data Transformation'!$W$25,FALSE))</f>
        <v>#NUM!</v>
      </c>
      <c r="E2465">
        <f t="array" ref="E2465">IF(ISLOGICAL(D2465),"",FREQUENCY(IF('Data Transformation'!$B$425:$B$8425='Bin Analysis'!$B2451,'Data Transformation'!$G$425:$G$8425),D2465))</f>
        <v>2001</v>
      </c>
      <c r="F2465">
        <f t="shared" si="306"/>
        <v>0</v>
      </c>
      <c r="G2465">
        <f>Weighting!$H$17</f>
        <v>0</v>
      </c>
      <c r="H2465">
        <f t="array" ref="H2465">FREQUENCY(IF('Data Transformation'!$B$4:$B$8425=B2451,'Data Transformation'!$G$4:$G$8425),'Bin Analysis'!$B2465)</f>
        <v>2073</v>
      </c>
      <c r="I2465">
        <f t="shared" si="307"/>
        <v>0</v>
      </c>
      <c r="J2465">
        <f t="shared" si="308"/>
        <v>0</v>
      </c>
      <c r="K2465">
        <f>J2465*Weighting!$W$17</f>
        <v>0</v>
      </c>
      <c r="M2465" s="14"/>
    </row>
    <row r="2466" spans="1:25" x14ac:dyDescent="0.25">
      <c r="A2466" s="32" t="str">
        <f>IF(Weighting!$P$18&gt;0,B2466,"")</f>
        <v/>
      </c>
      <c r="B2466" t="e">
        <f>Weighting!$C$18</f>
        <v>#DIV/0!</v>
      </c>
      <c r="C2466" t="e">
        <f>Weighting!$F$18</f>
        <v>#NUM!</v>
      </c>
      <c r="D2466" t="e">
        <f>IF(C2466=1,'Data Transformation'!$G$3+0.5*'Data Transformation'!$W$25,IF(C2467=1,D2467-'Data Transformation'!$W$25,FALSE))</f>
        <v>#NUM!</v>
      </c>
      <c r="E2466">
        <f t="array" ref="E2466">IF(ISLOGICAL(D2466),"",FREQUENCY(IF('Data Transformation'!$B$425:$B$8425='Bin Analysis'!$B2451,'Data Transformation'!$G$425:$G$8425),D2466))</f>
        <v>2001</v>
      </c>
      <c r="F2466">
        <f t="shared" si="306"/>
        <v>0</v>
      </c>
      <c r="G2466">
        <f>Weighting!$H$18</f>
        <v>0</v>
      </c>
      <c r="H2466">
        <f t="array" ref="H2466">FREQUENCY(IF('Data Transformation'!$B$4:$B$8425=B2451,'Data Transformation'!$G$4:$G$8425),'Bin Analysis'!$B2466)</f>
        <v>2073</v>
      </c>
      <c r="I2466">
        <f t="shared" si="307"/>
        <v>0</v>
      </c>
      <c r="J2466">
        <f t="shared" si="308"/>
        <v>0</v>
      </c>
      <c r="K2466">
        <f>J2466*Weighting!$W$18</f>
        <v>0</v>
      </c>
      <c r="M2466" s="14"/>
    </row>
    <row r="2467" spans="1:25" x14ac:dyDescent="0.25">
      <c r="A2467" s="32" t="str">
        <f>IF(Weighting!$P$19&gt;0,B2467,"")</f>
        <v/>
      </c>
      <c r="B2467" t="e">
        <f>Weighting!$C$19</f>
        <v>#DIV/0!</v>
      </c>
      <c r="C2467" t="e">
        <f>Weighting!$F$19</f>
        <v>#NUM!</v>
      </c>
      <c r="D2467" t="e">
        <f>IF(C2467=1,'Data Transformation'!$G$3+0.5*'Data Transformation'!$W$25,IF(C2468=1,D2468-'Data Transformation'!$W$25,FALSE))</f>
        <v>#NUM!</v>
      </c>
      <c r="E2467">
        <f t="array" ref="E2467">IF(ISLOGICAL(D2467),"",FREQUENCY(IF('Data Transformation'!$B$425:$B$8425='Bin Analysis'!$B2451,'Data Transformation'!$G$425:$G$8425),D2467))</f>
        <v>2001</v>
      </c>
      <c r="F2467">
        <f t="shared" si="306"/>
        <v>0</v>
      </c>
      <c r="G2467">
        <f>Weighting!$H$19</f>
        <v>0</v>
      </c>
      <c r="H2467">
        <f t="array" ref="H2467">FREQUENCY(IF('Data Transformation'!$B$4:$B$8425=B2451,'Data Transformation'!$G$4:$G$8425),'Bin Analysis'!$B2467)</f>
        <v>2073</v>
      </c>
      <c r="I2467">
        <f t="shared" si="307"/>
        <v>0</v>
      </c>
      <c r="J2467">
        <f t="shared" si="308"/>
        <v>0</v>
      </c>
      <c r="K2467">
        <f>J2467*Weighting!$W$19</f>
        <v>0</v>
      </c>
      <c r="M2467" s="14"/>
    </row>
    <row r="2468" spans="1:25" x14ac:dyDescent="0.25">
      <c r="A2468" s="32" t="str">
        <f>IF(Weighting!$P$20&gt;0,B2468,"")</f>
        <v/>
      </c>
      <c r="B2468" t="e">
        <f>Weighting!$C$20</f>
        <v>#DIV/0!</v>
      </c>
      <c r="C2468" t="e">
        <f>Weighting!$F$20</f>
        <v>#NUM!</v>
      </c>
      <c r="D2468" t="e">
        <f>IF(C2468=1,'Data Transformation'!$G$3+0.5*'Data Transformation'!$W$25,IF(C2469=1,D2469-'Data Transformation'!$W$25,FALSE))</f>
        <v>#NUM!</v>
      </c>
      <c r="E2468">
        <f t="array" ref="E2468">IF(ISLOGICAL(D2468),"",FREQUENCY(IF('Data Transformation'!$B$425:$B$8425='Bin Analysis'!$B2451,'Data Transformation'!$G$425:$G$8425),D2468))</f>
        <v>2001</v>
      </c>
      <c r="F2468">
        <f t="shared" si="306"/>
        <v>0</v>
      </c>
      <c r="G2468">
        <f>Weighting!$H$20</f>
        <v>0</v>
      </c>
      <c r="H2468">
        <f t="array" ref="H2468">FREQUENCY(IF('Data Transformation'!$B$4:$B$8425=B2451,'Data Transformation'!$G$4:$G$8425),'Bin Analysis'!$B2468)</f>
        <v>2073</v>
      </c>
      <c r="I2468">
        <f t="shared" si="307"/>
        <v>0</v>
      </c>
      <c r="J2468">
        <f t="shared" si="308"/>
        <v>0</v>
      </c>
      <c r="K2468">
        <f>J2468*Weighting!$W$20</f>
        <v>0</v>
      </c>
      <c r="M2468" s="14"/>
    </row>
    <row r="2469" spans="1:25" x14ac:dyDescent="0.25">
      <c r="A2469" s="32" t="str">
        <f>IF(Weighting!$P$21&gt;0,B2469,"")</f>
        <v/>
      </c>
      <c r="B2469" t="e">
        <f>Weighting!$C$21</f>
        <v>#DIV/0!</v>
      </c>
      <c r="C2469" t="e">
        <f>Weighting!$F$21</f>
        <v>#NUM!</v>
      </c>
      <c r="D2469" t="e">
        <f>IF(C2469=1,'Data Transformation'!$G$3+0.5*'Data Transformation'!$W$25,IF(C2470=1,D2470-'Data Transformation'!$W$25,FALSE))</f>
        <v>#NUM!</v>
      </c>
      <c r="E2469">
        <f t="array" ref="E2469">IF(ISLOGICAL(D2469),"",FREQUENCY(IF('Data Transformation'!$B$425:$B$8425='Bin Analysis'!$B2451,'Data Transformation'!$G$425:$G$8425),D2469))</f>
        <v>2001</v>
      </c>
      <c r="F2469">
        <f t="shared" si="306"/>
        <v>0</v>
      </c>
      <c r="G2469">
        <f>Weighting!$H$21</f>
        <v>0</v>
      </c>
      <c r="H2469">
        <f t="array" ref="H2469">FREQUENCY(IF('Data Transformation'!$B$4:$B$8425=B2451,'Data Transformation'!$G$4:$G$8425),'Bin Analysis'!$B2469)</f>
        <v>2073</v>
      </c>
      <c r="I2469">
        <f t="shared" si="307"/>
        <v>0</v>
      </c>
      <c r="J2469">
        <f t="shared" si="308"/>
        <v>0</v>
      </c>
      <c r="K2469">
        <f>J2469*Weighting!$W$21</f>
        <v>0</v>
      </c>
      <c r="M2469" s="14"/>
    </row>
    <row r="2470" spans="1:25" x14ac:dyDescent="0.25">
      <c r="A2470" s="32" t="str">
        <f>IF(Weighting!$P$22&gt;0,B2470,"")</f>
        <v/>
      </c>
      <c r="B2470" t="e">
        <f>Weighting!$C$22</f>
        <v>#DIV/0!</v>
      </c>
      <c r="C2470" t="e">
        <f>Weighting!$F$22</f>
        <v>#NUM!</v>
      </c>
      <c r="D2470" t="e">
        <f>IF(C2470=1,'Data Transformation'!$G$3+0.5*'Data Transformation'!$W$25,IF(C2471=1,D2471-'Data Transformation'!$W$25,FALSE))</f>
        <v>#NUM!</v>
      </c>
      <c r="E2470">
        <f t="array" ref="E2470">IF(ISLOGICAL(D2470),"",FREQUENCY(IF('Data Transformation'!$B$425:$B$8425='Bin Analysis'!$B2451,'Data Transformation'!$G$425:$G$8425),D2470))</f>
        <v>2001</v>
      </c>
      <c r="F2470">
        <f t="shared" si="306"/>
        <v>0</v>
      </c>
      <c r="G2470">
        <f>Weighting!$H$22</f>
        <v>0</v>
      </c>
      <c r="H2470">
        <f t="array" ref="H2470">FREQUENCY(IF('Data Transformation'!$B$4:$B$8425=B2451,'Data Transformation'!$G$4:$G$8425),'Bin Analysis'!$B2470)</f>
        <v>2073</v>
      </c>
      <c r="I2470">
        <f t="shared" si="307"/>
        <v>0</v>
      </c>
      <c r="J2470">
        <f t="shared" si="308"/>
        <v>0</v>
      </c>
      <c r="K2470">
        <f>J2470*Weighting!$W$22</f>
        <v>0</v>
      </c>
      <c r="M2470" s="14"/>
    </row>
    <row r="2471" spans="1:25" x14ac:dyDescent="0.25">
      <c r="A2471" s="32" t="str">
        <f>IF(Weighting!$P$23&gt;0,B2471,"")</f>
        <v/>
      </c>
      <c r="B2471" t="e">
        <f>Weighting!$C$23</f>
        <v>#DIV/0!</v>
      </c>
      <c r="C2471" t="e">
        <f>Weighting!$F$23</f>
        <v>#NUM!</v>
      </c>
      <c r="D2471" t="e">
        <f>IF(C2471=1,'Data Transformation'!$G$3+0.5*'Data Transformation'!$W$25,IF(C2472=1,D2472-'Data Transformation'!$W$25,FALSE))</f>
        <v>#NUM!</v>
      </c>
      <c r="E2471">
        <f t="array" ref="E2471">IF(ISLOGICAL(D2471),"",FREQUENCY(IF('Data Transformation'!$B$425:$B$8425='Bin Analysis'!$B2451,'Data Transformation'!$G$425:$G$8425),D2471))</f>
        <v>2001</v>
      </c>
      <c r="F2471">
        <f t="shared" si="306"/>
        <v>0</v>
      </c>
      <c r="G2471">
        <f>Weighting!$H$23</f>
        <v>0</v>
      </c>
      <c r="H2471">
        <f t="array" ref="H2471">FREQUENCY(IF('Data Transformation'!$B$4:$B$8425=B2451,'Data Transformation'!$G$4:$G$8425),'Bin Analysis'!$B2471)</f>
        <v>2073</v>
      </c>
      <c r="I2471">
        <f t="shared" si="307"/>
        <v>0</v>
      </c>
      <c r="J2471">
        <f t="shared" si="308"/>
        <v>0</v>
      </c>
      <c r="K2471">
        <f>J2471*Weighting!$W$23</f>
        <v>0</v>
      </c>
      <c r="M2471" s="14"/>
    </row>
    <row r="2472" spans="1:25" x14ac:dyDescent="0.25">
      <c r="A2472" s="32" t="str">
        <f>IF(Weighting!$P$24&gt;0,B2472,"")</f>
        <v/>
      </c>
      <c r="B2472" t="e">
        <f>Weighting!$C$24</f>
        <v>#DIV/0!</v>
      </c>
      <c r="C2472" t="e">
        <f>Weighting!$F$24</f>
        <v>#NUM!</v>
      </c>
      <c r="D2472" t="e">
        <f>IF(C2472=1,'Data Transformation'!$G$3+0.5*'Data Transformation'!$W$25,IF(C2473=1,D2473-'Data Transformation'!$W$25,FALSE))</f>
        <v>#NUM!</v>
      </c>
      <c r="E2472">
        <f t="array" ref="E2472">IF(ISLOGICAL(D2472),"",FREQUENCY(IF('Data Transformation'!$B$425:$B$8425='Bin Analysis'!$B2451,'Data Transformation'!$G$425:$G$8425),D2472))</f>
        <v>2001</v>
      </c>
      <c r="F2472">
        <f t="shared" si="306"/>
        <v>0</v>
      </c>
      <c r="G2472">
        <f>Weighting!$H$24</f>
        <v>0</v>
      </c>
      <c r="H2472">
        <f t="array" ref="H2472">FREQUENCY(IF('Data Transformation'!$B$4:$B$8425=B2451,'Data Transformation'!$G$4:$G$8425),'Bin Analysis'!$B2472)</f>
        <v>2073</v>
      </c>
      <c r="I2472">
        <f t="shared" si="307"/>
        <v>0</v>
      </c>
      <c r="J2472">
        <f t="shared" si="308"/>
        <v>0</v>
      </c>
      <c r="K2472">
        <f>J2472*Weighting!$W$24</f>
        <v>0</v>
      </c>
      <c r="M2472" s="14"/>
    </row>
    <row r="2473" spans="1:25" x14ac:dyDescent="0.25">
      <c r="A2473" s="32" t="str">
        <f>IF(Weighting!$P$25&gt;0,B2473,"")</f>
        <v/>
      </c>
      <c r="B2473" t="e">
        <f>Weighting!$C$25</f>
        <v>#DIV/0!</v>
      </c>
      <c r="C2473" t="e">
        <f>Weighting!$F$25</f>
        <v>#NUM!</v>
      </c>
      <c r="D2473" t="e">
        <f>IF(C2473=1,'Data Transformation'!$G$3+0.5*'Data Transformation'!$W$25,IF(C2474=1,D2474-'Data Transformation'!$W$25,FALSE))</f>
        <v>#NUM!</v>
      </c>
      <c r="E2473">
        <f t="array" ref="E2473">IF(ISLOGICAL(D2473),"",FREQUENCY(IF('Data Transformation'!$B$425:$B$8425='Bin Analysis'!$B2451,'Data Transformation'!$G$425:$G$8425),D2473))</f>
        <v>2001</v>
      </c>
      <c r="F2473">
        <f t="shared" si="306"/>
        <v>0</v>
      </c>
      <c r="G2473">
        <f>Weighting!$H$25</f>
        <v>0</v>
      </c>
      <c r="H2473">
        <f t="array" ref="H2473">FREQUENCY(IF('Data Transformation'!$B$4:$B$8425=B2451,'Data Transformation'!$G$4:$G$8425),'Bin Analysis'!$B2473)</f>
        <v>2073</v>
      </c>
      <c r="I2473">
        <f t="shared" si="307"/>
        <v>0</v>
      </c>
      <c r="J2473">
        <f t="shared" si="308"/>
        <v>0</v>
      </c>
      <c r="K2473">
        <f>J2473*Weighting!$W$25</f>
        <v>0</v>
      </c>
      <c r="M2473" s="14"/>
    </row>
    <row r="2474" spans="1:25" x14ac:dyDescent="0.25">
      <c r="O2474"/>
      <c r="P2474"/>
      <c r="Q2474"/>
      <c r="R2474"/>
    </row>
    <row r="2475" spans="1:25" ht="23.25" x14ac:dyDescent="0.35">
      <c r="A2475" s="21" t="s">
        <v>0</v>
      </c>
      <c r="B2475" s="21" t="str">
        <f>IFERROR(VLOOKUP(C2475,'Data Transformation'!$L$6:$M$426,2,FALSE),"")</f>
        <v/>
      </c>
      <c r="C2475" s="21">
        <f>C2451+1</f>
        <v>103</v>
      </c>
      <c r="D2475" s="21"/>
      <c r="E2475" s="21"/>
      <c r="F2475" s="21"/>
      <c r="G2475" s="21"/>
      <c r="H2475" s="22"/>
      <c r="I2475" s="22"/>
      <c r="J2475" s="22"/>
      <c r="K2475" s="21"/>
      <c r="L2475" s="21" t="str">
        <f>B2475</f>
        <v/>
      </c>
      <c r="M2475" s="23" t="e">
        <f>INDEX('Data Transformation'!$O$4:$O$424,MATCH($B2475,'Data Transformation'!$M$4:$M$424,0),MATCH($M$2,'Data Transformation'!$O$3,0))</f>
        <v>#N/A</v>
      </c>
      <c r="N2475" s="27" t="e">
        <f>IF('Input and Summary Results'!$J$16="minimum",'Bin Analysis'!X2476/(M2475-1),'Bin Analysis'!Y2475/('Bin Analysis'!M2475-1))</f>
        <v>#N/A</v>
      </c>
      <c r="O2475" s="27" t="e">
        <f>IF(M2475=FALSE,NA(),(VLOOKUP(1,C2478:K2497,4,FALSE))/(M2475-1))</f>
        <v>#N/A</v>
      </c>
      <c r="P2475" s="27" t="e">
        <f>IF(M2475=FALSE,NA(),SUM(J2478:J2497)/Weighting!$S$5)</f>
        <v>#N/A</v>
      </c>
      <c r="Q2475" s="27" t="e">
        <f>IF(M2475=FALSE,NA(),SUM(K2478:K2497)/Weighting!$S$6)</f>
        <v>#N/A</v>
      </c>
      <c r="R2475" s="27" t="e">
        <f>IF(M2475=FALSE,NA(),(VLOOKUP(1,G2478:K2497,3,FALSE))/(M2475-1))</f>
        <v>#N/A</v>
      </c>
      <c r="S2475" s="22" t="e">
        <f>IF(M2475=FALSE,NA(),IF(SUM(J2478:J2497)=2,"yes","no"))</f>
        <v>#N/A</v>
      </c>
      <c r="X2475" s="2" cm="2">
        <f t="array" ref="X2475:X2476">FREQUENCY(IF('Data Transformation'!$B$425:$B$6424='Bin Analysis'!L2475,'Data Transformation'!$G$425:$G$6424),'Data Transformation'!$U$11)</f>
        <v>0</v>
      </c>
      <c r="Y2475" s="2" cm="2">
        <f t="array" ref="Y2475:Y2476">FREQUENCY(IF('Data Transformation'!$B$425:$B$6424='Bin Analysis'!L2475,'Data Transformation'!$G$425:$G$6424),'Data Transformation'!$U$12)</f>
        <v>0</v>
      </c>
    </row>
    <row r="2476" spans="1:25" x14ac:dyDescent="0.25">
      <c r="A2476" s="14" t="s">
        <v>67</v>
      </c>
      <c r="B2476" t="s">
        <v>47</v>
      </c>
      <c r="C2476" t="s">
        <v>5</v>
      </c>
      <c r="D2476" t="s">
        <v>100</v>
      </c>
      <c r="E2476" t="s">
        <v>101</v>
      </c>
      <c r="F2476" t="s">
        <v>102</v>
      </c>
      <c r="G2476" t="s">
        <v>70</v>
      </c>
      <c r="H2476" t="s">
        <v>31</v>
      </c>
      <c r="I2476" t="s">
        <v>32</v>
      </c>
      <c r="J2476" t="s">
        <v>46</v>
      </c>
      <c r="K2476" s="14" t="s">
        <v>45</v>
      </c>
      <c r="M2476" s="14"/>
      <c r="X2476" s="2">
        <v>0</v>
      </c>
      <c r="Y2476" s="2">
        <v>0</v>
      </c>
    </row>
    <row r="2477" spans="1:25" x14ac:dyDescent="0.25">
      <c r="A2477" s="32"/>
      <c r="D2477" t="e">
        <f>IF(C2477=1,'Data Transformation'!$G$3+0.5*'Data Transformation'!$W$25,IF(C2478=1,D2478-'Data Transformation'!$W$25,FALSE))</f>
        <v>#NUM!</v>
      </c>
      <c r="E2477">
        <f t="array" ref="E2477">IF(ISLOGICAL(D2477),"",FREQUENCY(IF('Data Transformation'!$B$425:$B$8425='Bin Analysis'!$B2475,'Data Transformation'!$G$425:$G$8425),D2477))</f>
        <v>2001</v>
      </c>
      <c r="F2477" t="e">
        <f>IF(ISLOGICAL(D2477),"",E2477-E2476)</f>
        <v>#VALUE!</v>
      </c>
      <c r="M2477" s="14"/>
    </row>
    <row r="2478" spans="1:25" x14ac:dyDescent="0.25">
      <c r="A2478" s="32" t="e">
        <f>IF(Weighting!$P$6&gt;0,B2478,"")</f>
        <v>#NUM!</v>
      </c>
      <c r="B2478" t="e">
        <f>Weighting!$C$6</f>
        <v>#DIV/0!</v>
      </c>
      <c r="C2478" t="e">
        <f>Weighting!$F$6</f>
        <v>#NUM!</v>
      </c>
      <c r="D2478" t="e">
        <f>IF(C2478=1,'Data Transformation'!$G$3+0.5*'Data Transformation'!$W$25,IF(C2479=1,D2479-'Data Transformation'!$W$25,FALSE))</f>
        <v>#NUM!</v>
      </c>
      <c r="E2478">
        <f t="array" ref="E2478">IF(ISLOGICAL(D2478),"",FREQUENCY(IF('Data Transformation'!$B$425:$B$8425='Bin Analysis'!$B2475,'Data Transformation'!$G$425:$G$8425),D2478))</f>
        <v>2001</v>
      </c>
      <c r="F2478">
        <f>IF(ISLOGICAL(D2478),"",E2478-E2477)</f>
        <v>0</v>
      </c>
      <c r="G2478">
        <f>Weighting!$H$6</f>
        <v>1</v>
      </c>
      <c r="H2478">
        <f t="array" ref="H2478">FREQUENCY(IF('Data Transformation'!$B$4:$B$8425=B2475,'Data Transformation'!$G$4:$G$8425),'Bin Analysis'!$B2478)</f>
        <v>2073</v>
      </c>
      <c r="I2478">
        <f>H2478-H2477</f>
        <v>2073</v>
      </c>
      <c r="J2478">
        <f>IF(I2478=0,0,1)</f>
        <v>1</v>
      </c>
      <c r="K2478" t="e">
        <f>J2478*Weighting!$W$6</f>
        <v>#NUM!</v>
      </c>
      <c r="M2478" s="14"/>
    </row>
    <row r="2479" spans="1:25" x14ac:dyDescent="0.25">
      <c r="A2479" s="32" t="str">
        <f>IF(Weighting!$P$7&gt;0,B2479,"")</f>
        <v/>
      </c>
      <c r="B2479" t="e">
        <f>Weighting!$C$7</f>
        <v>#DIV/0!</v>
      </c>
      <c r="C2479" t="e">
        <f>Weighting!$F$7</f>
        <v>#NUM!</v>
      </c>
      <c r="D2479" t="e">
        <f>IF(C2479=1,'Data Transformation'!$G$3+0.5*'Data Transformation'!$W$25,IF(C2480=1,D2480-'Data Transformation'!$W$25,FALSE))</f>
        <v>#NUM!</v>
      </c>
      <c r="E2479">
        <f t="array" ref="E2479">IF(ISLOGICAL(D2479),"",FREQUENCY(IF('Data Transformation'!$B$425:$B$8425='Bin Analysis'!$B2475,'Data Transformation'!$G$425:$G$8425),D2479))</f>
        <v>2001</v>
      </c>
      <c r="F2479">
        <f t="shared" ref="F2479:F2497" si="309">IF(ISLOGICAL(D2479),"",E2479-E2478)</f>
        <v>0</v>
      </c>
      <c r="G2479">
        <f>Weighting!$H$7</f>
        <v>0</v>
      </c>
      <c r="H2479">
        <f t="array" ref="H2479">FREQUENCY(IF('Data Transformation'!$B$4:$B$8425=B2475,'Data Transformation'!$G$4:$G$8425),'Bin Analysis'!$B2479)</f>
        <v>2073</v>
      </c>
      <c r="I2479">
        <f t="shared" ref="I2479:I2497" si="310">H2479-H2478</f>
        <v>0</v>
      </c>
      <c r="J2479">
        <f>IF(I2479=0,0,1)</f>
        <v>0</v>
      </c>
      <c r="K2479">
        <f>J2479*Weighting!$W$7</f>
        <v>0</v>
      </c>
      <c r="M2479" s="14"/>
    </row>
    <row r="2480" spans="1:25" x14ac:dyDescent="0.25">
      <c r="A2480" s="32" t="str">
        <f>IF(Weighting!$P$8&gt;0,B2480,"")</f>
        <v/>
      </c>
      <c r="B2480" t="e">
        <f>Weighting!$C$8</f>
        <v>#DIV/0!</v>
      </c>
      <c r="C2480" t="e">
        <f>Weighting!$F$8</f>
        <v>#NUM!</v>
      </c>
      <c r="D2480" t="e">
        <f>IF(C2480=1,'Data Transformation'!$G$3+0.5*'Data Transformation'!$W$25,IF(C2481=1,D2481-'Data Transformation'!$W$25,FALSE))</f>
        <v>#NUM!</v>
      </c>
      <c r="E2480">
        <f t="array" ref="E2480">IF(ISLOGICAL(D2480),"",FREQUENCY(IF('Data Transformation'!$B$425:$B$8425='Bin Analysis'!$B2475,'Data Transformation'!$G$425:$G$8425),D2480))</f>
        <v>2001</v>
      </c>
      <c r="F2480">
        <f t="shared" si="309"/>
        <v>0</v>
      </c>
      <c r="G2480">
        <f>Weighting!$H$8</f>
        <v>0</v>
      </c>
      <c r="H2480">
        <f t="array" ref="H2480">FREQUENCY(IF('Data Transformation'!$B$4:$B$8425=B2475,'Data Transformation'!$G$4:$G$8425),'Bin Analysis'!$B2480)</f>
        <v>2073</v>
      </c>
      <c r="I2480">
        <f t="shared" si="310"/>
        <v>0</v>
      </c>
      <c r="J2480">
        <f t="shared" ref="J2480:J2497" si="311">IF(I2480=0,0,1)</f>
        <v>0</v>
      </c>
      <c r="K2480">
        <f>J2480*Weighting!$W$8</f>
        <v>0</v>
      </c>
      <c r="M2480" s="14"/>
    </row>
    <row r="2481" spans="1:13" x14ac:dyDescent="0.25">
      <c r="A2481" s="32" t="str">
        <f>IF(Weighting!$P$9&gt;0,B2481,"")</f>
        <v/>
      </c>
      <c r="B2481" s="50" t="e">
        <f>Weighting!$C$9</f>
        <v>#DIV/0!</v>
      </c>
      <c r="C2481" t="e">
        <f>Weighting!$F$9</f>
        <v>#NUM!</v>
      </c>
      <c r="D2481" t="e">
        <f>IF(C2481=1,'Data Transformation'!$G$3+0.5*'Data Transformation'!$W$25,IF(C2482=1,D2482-'Data Transformation'!$W$25,FALSE))</f>
        <v>#NUM!</v>
      </c>
      <c r="E2481">
        <f t="array" ref="E2481">IF(ISLOGICAL(D2481),"",FREQUENCY(IF('Data Transformation'!$B$425:$B$8425='Bin Analysis'!$B2475,'Data Transformation'!$G$425:$G$8425),D2481))</f>
        <v>2001</v>
      </c>
      <c r="F2481">
        <f t="shared" si="309"/>
        <v>0</v>
      </c>
      <c r="G2481">
        <f>Weighting!$H$9</f>
        <v>0</v>
      </c>
      <c r="H2481">
        <f t="array" ref="H2481">FREQUENCY(IF('Data Transformation'!$B$4:$B$8425=B2475,'Data Transformation'!$G$4:$G$8425),'Bin Analysis'!$B2481)</f>
        <v>2073</v>
      </c>
      <c r="I2481">
        <f t="shared" si="310"/>
        <v>0</v>
      </c>
      <c r="J2481">
        <f t="shared" si="311"/>
        <v>0</v>
      </c>
      <c r="K2481">
        <f>J2481*Weighting!$W$9</f>
        <v>0</v>
      </c>
      <c r="M2481" s="14"/>
    </row>
    <row r="2482" spans="1:13" x14ac:dyDescent="0.25">
      <c r="A2482" s="32" t="str">
        <f>IF(Weighting!$P$10&gt;0,B2482,"")</f>
        <v/>
      </c>
      <c r="B2482" t="e">
        <f>Weighting!$C$10</f>
        <v>#DIV/0!</v>
      </c>
      <c r="C2482" t="e">
        <f>Weighting!$F$10</f>
        <v>#NUM!</v>
      </c>
      <c r="D2482" t="e">
        <f>IF(C2482=1,'Data Transformation'!$G$3+0.5*'Data Transformation'!$W$25,IF(C2483=1,D2483-'Data Transformation'!$W$25,FALSE))</f>
        <v>#NUM!</v>
      </c>
      <c r="E2482">
        <f t="array" ref="E2482">IF(ISLOGICAL(D2482),"",FREQUENCY(IF('Data Transformation'!$B$425:$B$8425='Bin Analysis'!$B2475,'Data Transformation'!$G$425:$G$8425),D2482))</f>
        <v>2001</v>
      </c>
      <c r="F2482">
        <f t="shared" si="309"/>
        <v>0</v>
      </c>
      <c r="G2482">
        <f>Weighting!$H$10</f>
        <v>0</v>
      </c>
      <c r="H2482">
        <f t="array" ref="H2482">FREQUENCY(IF('Data Transformation'!$B$4:$B$8425=B2475,'Data Transformation'!$G$4:$G$8425),'Bin Analysis'!$B2482)</f>
        <v>2073</v>
      </c>
      <c r="I2482">
        <f t="shared" si="310"/>
        <v>0</v>
      </c>
      <c r="J2482">
        <f t="shared" si="311"/>
        <v>0</v>
      </c>
      <c r="K2482">
        <f>J2482*Weighting!$W$10</f>
        <v>0</v>
      </c>
      <c r="M2482" s="14"/>
    </row>
    <row r="2483" spans="1:13" x14ac:dyDescent="0.25">
      <c r="A2483" s="32" t="str">
        <f>IF(Weighting!$P$11&gt;0,B2483,"")</f>
        <v/>
      </c>
      <c r="B2483" t="e">
        <f>Weighting!$C$11</f>
        <v>#DIV/0!</v>
      </c>
      <c r="C2483" t="e">
        <f>Weighting!$F$11</f>
        <v>#NUM!</v>
      </c>
      <c r="D2483" t="e">
        <f>IF(C2483=1,'Data Transformation'!$G$3+0.5*'Data Transformation'!$W$25,IF(C2484=1,D2484-'Data Transformation'!$W$25,FALSE))</f>
        <v>#NUM!</v>
      </c>
      <c r="E2483">
        <f t="array" ref="E2483">IF(ISLOGICAL(D2483),"",FREQUENCY(IF('Data Transformation'!$B$425:$B$8425='Bin Analysis'!$B2475,'Data Transformation'!$G$425:$G$8425),D2483))</f>
        <v>2001</v>
      </c>
      <c r="F2483">
        <f t="shared" si="309"/>
        <v>0</v>
      </c>
      <c r="G2483">
        <f>Weighting!$H$11</f>
        <v>0</v>
      </c>
      <c r="H2483">
        <f t="array" ref="H2483">FREQUENCY(IF('Data Transformation'!$B$4:$B$8425=B2475,'Data Transformation'!$G$4:$G$8425),'Bin Analysis'!$B2483)</f>
        <v>2073</v>
      </c>
      <c r="I2483">
        <f t="shared" si="310"/>
        <v>0</v>
      </c>
      <c r="J2483">
        <f t="shared" si="311"/>
        <v>0</v>
      </c>
      <c r="K2483">
        <f>J2483*Weighting!$W$11</f>
        <v>0</v>
      </c>
      <c r="M2483" s="14"/>
    </row>
    <row r="2484" spans="1:13" x14ac:dyDescent="0.25">
      <c r="A2484" s="32" t="str">
        <f>IF(Weighting!$P$12&gt;0,B2484,"")</f>
        <v/>
      </c>
      <c r="B2484" t="e">
        <f>Weighting!$C$12</f>
        <v>#DIV/0!</v>
      </c>
      <c r="C2484" t="e">
        <f>Weighting!$F$12</f>
        <v>#NUM!</v>
      </c>
      <c r="D2484" t="e">
        <f>IF(C2484=1,'Data Transformation'!$G$3+0.5*'Data Transformation'!$W$25,IF(C2485=1,D2485-'Data Transformation'!$W$25,FALSE))</f>
        <v>#NUM!</v>
      </c>
      <c r="E2484">
        <f t="array" ref="E2484">IF(ISLOGICAL(D2484),"",FREQUENCY(IF('Data Transformation'!$B$425:$B$8425='Bin Analysis'!$B2475,'Data Transformation'!$G$425:$G$8425),D2484))</f>
        <v>2001</v>
      </c>
      <c r="F2484">
        <f t="shared" si="309"/>
        <v>0</v>
      </c>
      <c r="G2484">
        <f>Weighting!$H$12</f>
        <v>0</v>
      </c>
      <c r="H2484">
        <f t="array" ref="H2484">FREQUENCY(IF('Data Transformation'!$B$4:$B$8425=B2475,'Data Transformation'!$G$4:$G$8425),'Bin Analysis'!$B2484)</f>
        <v>2073</v>
      </c>
      <c r="I2484">
        <f t="shared" si="310"/>
        <v>0</v>
      </c>
      <c r="J2484">
        <f t="shared" si="311"/>
        <v>0</v>
      </c>
      <c r="K2484">
        <f>J2484*Weighting!$W$12</f>
        <v>0</v>
      </c>
      <c r="M2484" s="14"/>
    </row>
    <row r="2485" spans="1:13" x14ac:dyDescent="0.25">
      <c r="A2485" s="32" t="str">
        <f>IF(Weighting!$P$13&gt;0,B2485,"")</f>
        <v/>
      </c>
      <c r="B2485" t="e">
        <f>Weighting!$C$13</f>
        <v>#DIV/0!</v>
      </c>
      <c r="C2485" t="e">
        <f>Weighting!$F$13</f>
        <v>#NUM!</v>
      </c>
      <c r="D2485" t="e">
        <f>IF(C2485=1,'Data Transformation'!$G$3+0.5*'Data Transformation'!$W$25,IF(C2486=1,D2486-'Data Transformation'!$W$25,FALSE))</f>
        <v>#NUM!</v>
      </c>
      <c r="E2485">
        <f t="array" ref="E2485">IF(ISLOGICAL(D2485),"",FREQUENCY(IF('Data Transformation'!$B$425:$B$8425='Bin Analysis'!$B2475,'Data Transformation'!$G$425:$G$8425),D2485))</f>
        <v>2001</v>
      </c>
      <c r="F2485">
        <f t="shared" si="309"/>
        <v>0</v>
      </c>
      <c r="G2485">
        <f>Weighting!$H$13</f>
        <v>0</v>
      </c>
      <c r="H2485">
        <f t="array" ref="H2485">FREQUENCY(IF('Data Transformation'!$B$4:$B$8425=B2475,'Data Transformation'!$G$4:$G$8425),'Bin Analysis'!$B2485)</f>
        <v>2073</v>
      </c>
      <c r="I2485">
        <f t="shared" si="310"/>
        <v>0</v>
      </c>
      <c r="J2485">
        <f t="shared" si="311"/>
        <v>0</v>
      </c>
      <c r="K2485">
        <f>J2485*Weighting!$W$13</f>
        <v>0</v>
      </c>
      <c r="M2485" s="14"/>
    </row>
    <row r="2486" spans="1:13" x14ac:dyDescent="0.25">
      <c r="A2486" s="32" t="str">
        <f>IF(Weighting!$P$14&gt;0,B2486,"")</f>
        <v/>
      </c>
      <c r="B2486" t="e">
        <f>Weighting!$C$14</f>
        <v>#DIV/0!</v>
      </c>
      <c r="C2486" t="e">
        <f>Weighting!$F$14</f>
        <v>#NUM!</v>
      </c>
      <c r="D2486" t="e">
        <f>IF(C2486=1,'Data Transformation'!$G$3+0.5*'Data Transformation'!$W$25,IF(C2487=1,D2487-'Data Transformation'!$W$25,FALSE))</f>
        <v>#NUM!</v>
      </c>
      <c r="E2486">
        <f t="array" ref="E2486">IF(ISLOGICAL(D2486),"",FREQUENCY(IF('Data Transformation'!$B$425:$B$8425='Bin Analysis'!$B2475,'Data Transformation'!$G$425:$G$8425),D2486))</f>
        <v>2001</v>
      </c>
      <c r="F2486">
        <f t="shared" si="309"/>
        <v>0</v>
      </c>
      <c r="G2486">
        <f>Weighting!$H$14</f>
        <v>0</v>
      </c>
      <c r="H2486">
        <f t="array" ref="H2486">FREQUENCY(IF('Data Transformation'!$B$4:$B$8425=B2475,'Data Transformation'!$G$4:$G$8425),'Bin Analysis'!$B2486)</f>
        <v>2073</v>
      </c>
      <c r="I2486">
        <f t="shared" si="310"/>
        <v>0</v>
      </c>
      <c r="J2486">
        <f t="shared" si="311"/>
        <v>0</v>
      </c>
      <c r="K2486">
        <f>J2486*Weighting!$W$14</f>
        <v>0</v>
      </c>
      <c r="M2486" s="14"/>
    </row>
    <row r="2487" spans="1:13" x14ac:dyDescent="0.25">
      <c r="A2487" s="32" t="str">
        <f>IF(Weighting!$P$15&gt;0,B2487,"")</f>
        <v/>
      </c>
      <c r="B2487" t="e">
        <f>Weighting!$C$15</f>
        <v>#DIV/0!</v>
      </c>
      <c r="C2487" t="e">
        <f>Weighting!$F$15</f>
        <v>#NUM!</v>
      </c>
      <c r="D2487" t="e">
        <f>IF(C2487=1,'Data Transformation'!$G$3+0.5*'Data Transformation'!$W$25,IF(C2488=1,D2488-'Data Transformation'!$W$25,FALSE))</f>
        <v>#NUM!</v>
      </c>
      <c r="E2487">
        <f t="array" ref="E2487">IF(ISLOGICAL(D2487),"",FREQUENCY(IF('Data Transformation'!$B$425:$B$8425='Bin Analysis'!$B2475,'Data Transformation'!$G$425:$G$8425),D2487))</f>
        <v>2001</v>
      </c>
      <c r="F2487">
        <f t="shared" si="309"/>
        <v>0</v>
      </c>
      <c r="G2487">
        <f>Weighting!$H$15</f>
        <v>0</v>
      </c>
      <c r="H2487">
        <f t="array" ref="H2487">FREQUENCY(IF('Data Transformation'!$B$4:$B$8425=B2475,'Data Transformation'!$G$4:$G$8425),'Bin Analysis'!$B2487)</f>
        <v>2073</v>
      </c>
      <c r="I2487">
        <f t="shared" si="310"/>
        <v>0</v>
      </c>
      <c r="J2487">
        <f t="shared" si="311"/>
        <v>0</v>
      </c>
      <c r="K2487">
        <f>J2487*Weighting!$W$15</f>
        <v>0</v>
      </c>
      <c r="M2487" s="14"/>
    </row>
    <row r="2488" spans="1:13" x14ac:dyDescent="0.25">
      <c r="A2488" s="32" t="str">
        <f>IF(Weighting!$P$16&gt;0,B2488,"")</f>
        <v/>
      </c>
      <c r="B2488" t="e">
        <f>Weighting!$C$16</f>
        <v>#DIV/0!</v>
      </c>
      <c r="C2488" t="e">
        <f>Weighting!$F$16</f>
        <v>#NUM!</v>
      </c>
      <c r="D2488" t="e">
        <f>IF(C2488=1,'Data Transformation'!$G$3+0.5*'Data Transformation'!$W$25,IF(C2489=1,D2489-'Data Transformation'!$W$25,FALSE))</f>
        <v>#NUM!</v>
      </c>
      <c r="E2488">
        <f t="array" ref="E2488">IF(ISLOGICAL(D2488),"",FREQUENCY(IF('Data Transformation'!$B$425:$B$8425='Bin Analysis'!$B2475,'Data Transformation'!$G$425:$G$8425),D2488))</f>
        <v>2001</v>
      </c>
      <c r="F2488">
        <f t="shared" si="309"/>
        <v>0</v>
      </c>
      <c r="G2488">
        <f>Weighting!$H$16</f>
        <v>0</v>
      </c>
      <c r="H2488">
        <f t="array" ref="H2488">FREQUENCY(IF('Data Transformation'!$B$4:$B$8425=B2475,'Data Transformation'!$G$4:$G$8425),'Bin Analysis'!$B2488)</f>
        <v>2073</v>
      </c>
      <c r="I2488">
        <f t="shared" si="310"/>
        <v>0</v>
      </c>
      <c r="J2488">
        <f t="shared" si="311"/>
        <v>0</v>
      </c>
      <c r="K2488">
        <f>J2488*Weighting!$W$16</f>
        <v>0</v>
      </c>
      <c r="M2488" s="14"/>
    </row>
    <row r="2489" spans="1:13" x14ac:dyDescent="0.25">
      <c r="A2489" s="32" t="str">
        <f>IF(Weighting!$P$17&gt;0,B2489,"")</f>
        <v/>
      </c>
      <c r="B2489" t="e">
        <f>Weighting!$C$17</f>
        <v>#DIV/0!</v>
      </c>
      <c r="C2489" t="e">
        <f>Weighting!$F$17</f>
        <v>#NUM!</v>
      </c>
      <c r="D2489" t="e">
        <f>IF(C2489=1,'Data Transformation'!$G$3+0.5*'Data Transformation'!$W$25,IF(C2490=1,D2490-'Data Transformation'!$W$25,FALSE))</f>
        <v>#NUM!</v>
      </c>
      <c r="E2489">
        <f t="array" ref="E2489">IF(ISLOGICAL(D2489),"",FREQUENCY(IF('Data Transformation'!$B$425:$B$8425='Bin Analysis'!$B2475,'Data Transformation'!$G$425:$G$8425),D2489))</f>
        <v>2001</v>
      </c>
      <c r="F2489">
        <f t="shared" si="309"/>
        <v>0</v>
      </c>
      <c r="G2489">
        <f>Weighting!$H$17</f>
        <v>0</v>
      </c>
      <c r="H2489">
        <f t="array" ref="H2489">FREQUENCY(IF('Data Transformation'!$B$4:$B$8425=B2475,'Data Transformation'!$G$4:$G$8425),'Bin Analysis'!$B2489)</f>
        <v>2073</v>
      </c>
      <c r="I2489">
        <f t="shared" si="310"/>
        <v>0</v>
      </c>
      <c r="J2489">
        <f t="shared" si="311"/>
        <v>0</v>
      </c>
      <c r="K2489">
        <f>J2489*Weighting!$W$17</f>
        <v>0</v>
      </c>
      <c r="M2489" s="14"/>
    </row>
    <row r="2490" spans="1:13" x14ac:dyDescent="0.25">
      <c r="A2490" s="32" t="str">
        <f>IF(Weighting!$P$18&gt;0,B2490,"")</f>
        <v/>
      </c>
      <c r="B2490" t="e">
        <f>Weighting!$C$18</f>
        <v>#DIV/0!</v>
      </c>
      <c r="C2490" t="e">
        <f>Weighting!$F$18</f>
        <v>#NUM!</v>
      </c>
      <c r="D2490" t="e">
        <f>IF(C2490=1,'Data Transformation'!$G$3+0.5*'Data Transformation'!$W$25,IF(C2491=1,D2491-'Data Transformation'!$W$25,FALSE))</f>
        <v>#NUM!</v>
      </c>
      <c r="E2490">
        <f t="array" ref="E2490">IF(ISLOGICAL(D2490),"",FREQUENCY(IF('Data Transformation'!$B$425:$B$8425='Bin Analysis'!$B2475,'Data Transformation'!$G$425:$G$8425),D2490))</f>
        <v>2001</v>
      </c>
      <c r="F2490">
        <f t="shared" si="309"/>
        <v>0</v>
      </c>
      <c r="G2490">
        <f>Weighting!$H$18</f>
        <v>0</v>
      </c>
      <c r="H2490">
        <f t="array" ref="H2490">FREQUENCY(IF('Data Transformation'!$B$4:$B$8425=B2475,'Data Transformation'!$G$4:$G$8425),'Bin Analysis'!$B2490)</f>
        <v>2073</v>
      </c>
      <c r="I2490">
        <f t="shared" si="310"/>
        <v>0</v>
      </c>
      <c r="J2490">
        <f t="shared" si="311"/>
        <v>0</v>
      </c>
      <c r="K2490">
        <f>J2490*Weighting!$W$18</f>
        <v>0</v>
      </c>
      <c r="M2490" s="14"/>
    </row>
    <row r="2491" spans="1:13" x14ac:dyDescent="0.25">
      <c r="A2491" s="32" t="str">
        <f>IF(Weighting!$P$19&gt;0,B2491,"")</f>
        <v/>
      </c>
      <c r="B2491" t="e">
        <f>Weighting!$C$19</f>
        <v>#DIV/0!</v>
      </c>
      <c r="C2491" t="e">
        <f>Weighting!$F$19</f>
        <v>#NUM!</v>
      </c>
      <c r="D2491" t="e">
        <f>IF(C2491=1,'Data Transformation'!$G$3+0.5*'Data Transformation'!$W$25,IF(C2492=1,D2492-'Data Transformation'!$W$25,FALSE))</f>
        <v>#NUM!</v>
      </c>
      <c r="E2491">
        <f t="array" ref="E2491">IF(ISLOGICAL(D2491),"",FREQUENCY(IF('Data Transformation'!$B$425:$B$8425='Bin Analysis'!$B2475,'Data Transformation'!$G$425:$G$8425),D2491))</f>
        <v>2001</v>
      </c>
      <c r="F2491">
        <f t="shared" si="309"/>
        <v>0</v>
      </c>
      <c r="G2491">
        <f>Weighting!$H$19</f>
        <v>0</v>
      </c>
      <c r="H2491">
        <f t="array" ref="H2491">FREQUENCY(IF('Data Transformation'!$B$4:$B$8425=B2475,'Data Transformation'!$G$4:$G$8425),'Bin Analysis'!$B2491)</f>
        <v>2073</v>
      </c>
      <c r="I2491">
        <f t="shared" si="310"/>
        <v>0</v>
      </c>
      <c r="J2491">
        <f t="shared" si="311"/>
        <v>0</v>
      </c>
      <c r="K2491">
        <f>J2491*Weighting!$W$19</f>
        <v>0</v>
      </c>
      <c r="M2491" s="14"/>
    </row>
    <row r="2492" spans="1:13" x14ac:dyDescent="0.25">
      <c r="A2492" s="32" t="str">
        <f>IF(Weighting!$P$20&gt;0,B2492,"")</f>
        <v/>
      </c>
      <c r="B2492" t="e">
        <f>Weighting!$C$20</f>
        <v>#DIV/0!</v>
      </c>
      <c r="C2492" t="e">
        <f>Weighting!$F$20</f>
        <v>#NUM!</v>
      </c>
      <c r="D2492" t="e">
        <f>IF(C2492=1,'Data Transformation'!$G$3+0.5*'Data Transformation'!$W$25,IF(C2493=1,D2493-'Data Transformation'!$W$25,FALSE))</f>
        <v>#NUM!</v>
      </c>
      <c r="E2492">
        <f t="array" ref="E2492">IF(ISLOGICAL(D2492),"",FREQUENCY(IF('Data Transformation'!$B$425:$B$8425='Bin Analysis'!$B2475,'Data Transformation'!$G$425:$G$8425),D2492))</f>
        <v>2001</v>
      </c>
      <c r="F2492">
        <f t="shared" si="309"/>
        <v>0</v>
      </c>
      <c r="G2492">
        <f>Weighting!$H$20</f>
        <v>0</v>
      </c>
      <c r="H2492">
        <f t="array" ref="H2492">FREQUENCY(IF('Data Transformation'!$B$4:$B$8425=B2475,'Data Transformation'!$G$4:$G$8425),'Bin Analysis'!$B2492)</f>
        <v>2073</v>
      </c>
      <c r="I2492">
        <f t="shared" si="310"/>
        <v>0</v>
      </c>
      <c r="J2492">
        <f t="shared" si="311"/>
        <v>0</v>
      </c>
      <c r="K2492">
        <f>J2492*Weighting!$W$20</f>
        <v>0</v>
      </c>
      <c r="M2492" s="14"/>
    </row>
    <row r="2493" spans="1:13" x14ac:dyDescent="0.25">
      <c r="A2493" s="32" t="str">
        <f>IF(Weighting!$P$21&gt;0,B2493,"")</f>
        <v/>
      </c>
      <c r="B2493" t="e">
        <f>Weighting!$C$21</f>
        <v>#DIV/0!</v>
      </c>
      <c r="C2493" t="e">
        <f>Weighting!$F$21</f>
        <v>#NUM!</v>
      </c>
      <c r="D2493" t="e">
        <f>IF(C2493=1,'Data Transformation'!$G$3+0.5*'Data Transformation'!$W$25,IF(C2494=1,D2494-'Data Transformation'!$W$25,FALSE))</f>
        <v>#NUM!</v>
      </c>
      <c r="E2493">
        <f t="array" ref="E2493">IF(ISLOGICAL(D2493),"",FREQUENCY(IF('Data Transformation'!$B$425:$B$8425='Bin Analysis'!$B2475,'Data Transformation'!$G$425:$G$8425),D2493))</f>
        <v>2001</v>
      </c>
      <c r="F2493">
        <f t="shared" si="309"/>
        <v>0</v>
      </c>
      <c r="G2493">
        <f>Weighting!$H$21</f>
        <v>0</v>
      </c>
      <c r="H2493">
        <f t="array" ref="H2493">FREQUENCY(IF('Data Transformation'!$B$4:$B$8425=B2475,'Data Transformation'!$G$4:$G$8425),'Bin Analysis'!$B2493)</f>
        <v>2073</v>
      </c>
      <c r="I2493">
        <f t="shared" si="310"/>
        <v>0</v>
      </c>
      <c r="J2493">
        <f t="shared" si="311"/>
        <v>0</v>
      </c>
      <c r="K2493">
        <f>J2493*Weighting!$W$21</f>
        <v>0</v>
      </c>
      <c r="M2493" s="14"/>
    </row>
    <row r="2494" spans="1:13" x14ac:dyDescent="0.25">
      <c r="A2494" s="32" t="str">
        <f>IF(Weighting!$P$22&gt;0,B2494,"")</f>
        <v/>
      </c>
      <c r="B2494" t="e">
        <f>Weighting!$C$22</f>
        <v>#DIV/0!</v>
      </c>
      <c r="C2494" t="e">
        <f>Weighting!$F$22</f>
        <v>#NUM!</v>
      </c>
      <c r="D2494" t="e">
        <f>IF(C2494=1,'Data Transformation'!$G$3+0.5*'Data Transformation'!$W$25,IF(C2495=1,D2495-'Data Transformation'!$W$25,FALSE))</f>
        <v>#NUM!</v>
      </c>
      <c r="E2494">
        <f t="array" ref="E2494">IF(ISLOGICAL(D2494),"",FREQUENCY(IF('Data Transformation'!$B$425:$B$8425='Bin Analysis'!$B2475,'Data Transformation'!$G$425:$G$8425),D2494))</f>
        <v>2001</v>
      </c>
      <c r="F2494">
        <f t="shared" si="309"/>
        <v>0</v>
      </c>
      <c r="G2494">
        <f>Weighting!$H$22</f>
        <v>0</v>
      </c>
      <c r="H2494">
        <f t="array" ref="H2494">FREQUENCY(IF('Data Transformation'!$B$4:$B$8425=B2475,'Data Transformation'!$G$4:$G$8425),'Bin Analysis'!$B2494)</f>
        <v>2073</v>
      </c>
      <c r="I2494">
        <f t="shared" si="310"/>
        <v>0</v>
      </c>
      <c r="J2494">
        <f t="shared" si="311"/>
        <v>0</v>
      </c>
      <c r="K2494">
        <f>J2494*Weighting!$W$22</f>
        <v>0</v>
      </c>
      <c r="M2494" s="14"/>
    </row>
    <row r="2495" spans="1:13" x14ac:dyDescent="0.25">
      <c r="A2495" s="32" t="str">
        <f>IF(Weighting!$P$23&gt;0,B2495,"")</f>
        <v/>
      </c>
      <c r="B2495" t="e">
        <f>Weighting!$C$23</f>
        <v>#DIV/0!</v>
      </c>
      <c r="C2495" t="e">
        <f>Weighting!$F$23</f>
        <v>#NUM!</v>
      </c>
      <c r="D2495" t="e">
        <f>IF(C2495=1,'Data Transformation'!$G$3+0.5*'Data Transformation'!$W$25,IF(C2496=1,D2496-'Data Transformation'!$W$25,FALSE))</f>
        <v>#NUM!</v>
      </c>
      <c r="E2495">
        <f t="array" ref="E2495">IF(ISLOGICAL(D2495),"",FREQUENCY(IF('Data Transformation'!$B$425:$B$8425='Bin Analysis'!$B2475,'Data Transformation'!$G$425:$G$8425),D2495))</f>
        <v>2001</v>
      </c>
      <c r="F2495">
        <f t="shared" si="309"/>
        <v>0</v>
      </c>
      <c r="G2495">
        <f>Weighting!$H$23</f>
        <v>0</v>
      </c>
      <c r="H2495">
        <f t="array" ref="H2495">FREQUENCY(IF('Data Transformation'!$B$4:$B$8425=B2475,'Data Transformation'!$G$4:$G$8425),'Bin Analysis'!$B2495)</f>
        <v>2073</v>
      </c>
      <c r="I2495">
        <f t="shared" si="310"/>
        <v>0</v>
      </c>
      <c r="J2495">
        <f t="shared" si="311"/>
        <v>0</v>
      </c>
      <c r="K2495">
        <f>J2495*Weighting!$W$23</f>
        <v>0</v>
      </c>
      <c r="M2495" s="14"/>
    </row>
    <row r="2496" spans="1:13" x14ac:dyDescent="0.25">
      <c r="A2496" s="32" t="str">
        <f>IF(Weighting!$P$24&gt;0,B2496,"")</f>
        <v/>
      </c>
      <c r="B2496" t="e">
        <f>Weighting!$C$24</f>
        <v>#DIV/0!</v>
      </c>
      <c r="C2496" t="e">
        <f>Weighting!$F$24</f>
        <v>#NUM!</v>
      </c>
      <c r="D2496" t="e">
        <f>IF(C2496=1,'Data Transformation'!$G$3+0.5*'Data Transformation'!$W$25,IF(C2497=1,D2497-'Data Transformation'!$W$25,FALSE))</f>
        <v>#NUM!</v>
      </c>
      <c r="E2496">
        <f t="array" ref="E2496">IF(ISLOGICAL(D2496),"",FREQUENCY(IF('Data Transformation'!$B$425:$B$8425='Bin Analysis'!$B2475,'Data Transformation'!$G$425:$G$8425),D2496))</f>
        <v>2001</v>
      </c>
      <c r="F2496">
        <f t="shared" si="309"/>
        <v>0</v>
      </c>
      <c r="G2496">
        <f>Weighting!$H$24</f>
        <v>0</v>
      </c>
      <c r="H2496">
        <f t="array" ref="H2496">FREQUENCY(IF('Data Transformation'!$B$4:$B$8425=B2475,'Data Transformation'!$G$4:$G$8425),'Bin Analysis'!$B2496)</f>
        <v>2073</v>
      </c>
      <c r="I2496">
        <f t="shared" si="310"/>
        <v>0</v>
      </c>
      <c r="J2496">
        <f t="shared" si="311"/>
        <v>0</v>
      </c>
      <c r="K2496">
        <f>J2496*Weighting!$W$24</f>
        <v>0</v>
      </c>
      <c r="M2496" s="14"/>
    </row>
    <row r="2497" spans="1:25" x14ac:dyDescent="0.25">
      <c r="A2497" s="32" t="str">
        <f>IF(Weighting!$P$25&gt;0,B2497,"")</f>
        <v/>
      </c>
      <c r="B2497" t="e">
        <f>Weighting!$C$25</f>
        <v>#DIV/0!</v>
      </c>
      <c r="C2497" t="e">
        <f>Weighting!$F$25</f>
        <v>#NUM!</v>
      </c>
      <c r="D2497" t="e">
        <f>IF(C2497=1,'Data Transformation'!$G$3+0.5*'Data Transformation'!$W$25,IF(C2498=1,D2498-'Data Transformation'!$W$25,FALSE))</f>
        <v>#NUM!</v>
      </c>
      <c r="E2497">
        <f t="array" ref="E2497">IF(ISLOGICAL(D2497),"",FREQUENCY(IF('Data Transformation'!$B$425:$B$8425='Bin Analysis'!$B2475,'Data Transformation'!$G$425:$G$8425),D2497))</f>
        <v>2001</v>
      </c>
      <c r="F2497">
        <f t="shared" si="309"/>
        <v>0</v>
      </c>
      <c r="G2497">
        <f>Weighting!$H$25</f>
        <v>0</v>
      </c>
      <c r="H2497">
        <f t="array" ref="H2497">FREQUENCY(IF('Data Transformation'!$B$4:$B$8425=B2475,'Data Transformation'!$G$4:$G$8425),'Bin Analysis'!$B2497)</f>
        <v>2073</v>
      </c>
      <c r="I2497">
        <f t="shared" si="310"/>
        <v>0</v>
      </c>
      <c r="J2497">
        <f t="shared" si="311"/>
        <v>0</v>
      </c>
      <c r="K2497">
        <f>J2497*Weighting!$W$25</f>
        <v>0</v>
      </c>
      <c r="M2497" s="14"/>
    </row>
    <row r="2498" spans="1:25" x14ac:dyDescent="0.25">
      <c r="O2498"/>
      <c r="P2498"/>
      <c r="Q2498"/>
      <c r="R2498"/>
    </row>
    <row r="2499" spans="1:25" ht="23.25" x14ac:dyDescent="0.35">
      <c r="A2499" s="21" t="s">
        <v>0</v>
      </c>
      <c r="B2499" s="21" t="str">
        <f>IFERROR(VLOOKUP(C2499,'Data Transformation'!$L$6:$M$426,2,FALSE),"")</f>
        <v/>
      </c>
      <c r="C2499" s="21">
        <f>C2475+1</f>
        <v>104</v>
      </c>
      <c r="D2499" s="21"/>
      <c r="E2499" s="21"/>
      <c r="F2499" s="21"/>
      <c r="G2499" s="21"/>
      <c r="H2499" s="22"/>
      <c r="I2499" s="22"/>
      <c r="J2499" s="22"/>
      <c r="K2499" s="21"/>
      <c r="L2499" s="21" t="str">
        <f>B2499</f>
        <v/>
      </c>
      <c r="M2499" s="23" t="e">
        <f>INDEX('Data Transformation'!$O$4:$O$424,MATCH($B2499,'Data Transformation'!$M$4:$M$424,0),MATCH($M$2,'Data Transformation'!$O$3,0))</f>
        <v>#N/A</v>
      </c>
      <c r="N2499" s="27" t="e">
        <f>IF('Input and Summary Results'!$J$16="minimum",'Bin Analysis'!X2500/(M2499-1),'Bin Analysis'!Y2499/('Bin Analysis'!M2499-1))</f>
        <v>#N/A</v>
      </c>
      <c r="O2499" s="27" t="e">
        <f>IF(M2499=FALSE,NA(),(VLOOKUP(1,C2502:K2521,4,FALSE))/(M2499-1))</f>
        <v>#N/A</v>
      </c>
      <c r="P2499" s="27" t="e">
        <f>IF(M2499=FALSE,NA(),SUM(J2502:J2521)/Weighting!$S$5)</f>
        <v>#N/A</v>
      </c>
      <c r="Q2499" s="27" t="e">
        <f>IF(M2499=FALSE,NA(),SUM(K2502:K2521)/Weighting!$S$6)</f>
        <v>#N/A</v>
      </c>
      <c r="R2499" s="27" t="e">
        <f>IF(M2499=FALSE,NA(),(VLOOKUP(1,G2502:K2521,3,FALSE))/(M2499-1))</f>
        <v>#N/A</v>
      </c>
      <c r="S2499" s="22" t="e">
        <f>IF(M2499=FALSE,NA(),IF(SUM(J2502:J2521)=2,"yes","no"))</f>
        <v>#N/A</v>
      </c>
      <c r="X2499" s="2" cm="2">
        <f t="array" ref="X2499:X2500">FREQUENCY(IF('Data Transformation'!$B$425:$B$6424='Bin Analysis'!L2499,'Data Transformation'!$G$425:$G$6424),'Data Transformation'!$U$11)</f>
        <v>0</v>
      </c>
      <c r="Y2499" s="2" cm="2">
        <f t="array" ref="Y2499:Y2500">FREQUENCY(IF('Data Transformation'!$B$425:$B$6424='Bin Analysis'!L2499,'Data Transformation'!$G$425:$G$6424),'Data Transformation'!$U$12)</f>
        <v>0</v>
      </c>
    </row>
    <row r="2500" spans="1:25" x14ac:dyDescent="0.25">
      <c r="A2500" s="14" t="s">
        <v>67</v>
      </c>
      <c r="B2500" t="s">
        <v>47</v>
      </c>
      <c r="C2500" t="s">
        <v>5</v>
      </c>
      <c r="D2500" t="s">
        <v>100</v>
      </c>
      <c r="E2500" t="s">
        <v>101</v>
      </c>
      <c r="F2500" t="s">
        <v>102</v>
      </c>
      <c r="G2500" t="s">
        <v>70</v>
      </c>
      <c r="H2500" t="s">
        <v>31</v>
      </c>
      <c r="I2500" t="s">
        <v>32</v>
      </c>
      <c r="J2500" t="s">
        <v>46</v>
      </c>
      <c r="K2500" s="14" t="s">
        <v>45</v>
      </c>
      <c r="M2500" s="14"/>
      <c r="X2500" s="2">
        <v>0</v>
      </c>
      <c r="Y2500" s="2">
        <v>0</v>
      </c>
    </row>
    <row r="2501" spans="1:25" x14ac:dyDescent="0.25">
      <c r="A2501" s="32"/>
      <c r="D2501" t="e">
        <f>IF(C2501=1,'Data Transformation'!$G$3+0.5*'Data Transformation'!$W$25,IF(C2502=1,D2502-'Data Transformation'!$W$25,FALSE))</f>
        <v>#NUM!</v>
      </c>
      <c r="E2501">
        <f t="array" ref="E2501">IF(ISLOGICAL(D2501),"",FREQUENCY(IF('Data Transformation'!$B$425:$B$8425='Bin Analysis'!$B2499,'Data Transformation'!$G$425:$G$8425),D2501))</f>
        <v>2001</v>
      </c>
      <c r="F2501" t="e">
        <f>IF(ISLOGICAL(D2501),"",E2501-E2500)</f>
        <v>#VALUE!</v>
      </c>
      <c r="M2501" s="14"/>
    </row>
    <row r="2502" spans="1:25" x14ac:dyDescent="0.25">
      <c r="A2502" s="32" t="e">
        <f>IF(Weighting!$P$6&gt;0,B2502,"")</f>
        <v>#NUM!</v>
      </c>
      <c r="B2502" t="e">
        <f>Weighting!$C$6</f>
        <v>#DIV/0!</v>
      </c>
      <c r="C2502" t="e">
        <f>Weighting!$F$6</f>
        <v>#NUM!</v>
      </c>
      <c r="D2502" t="e">
        <f>IF(C2502=1,'Data Transformation'!$G$3+0.5*'Data Transformation'!$W$25,IF(C2503=1,D2503-'Data Transformation'!$W$25,FALSE))</f>
        <v>#NUM!</v>
      </c>
      <c r="E2502">
        <f t="array" ref="E2502">IF(ISLOGICAL(D2502),"",FREQUENCY(IF('Data Transformation'!$B$425:$B$8425='Bin Analysis'!$B2499,'Data Transformation'!$G$425:$G$8425),D2502))</f>
        <v>2001</v>
      </c>
      <c r="F2502">
        <f>IF(ISLOGICAL(D2502),"",E2502-E2501)</f>
        <v>0</v>
      </c>
      <c r="G2502">
        <f>Weighting!$H$6</f>
        <v>1</v>
      </c>
      <c r="H2502">
        <f t="array" ref="H2502">FREQUENCY(IF('Data Transformation'!$B$4:$B$8425=B2499,'Data Transformation'!$G$4:$G$8425),'Bin Analysis'!$B2502)</f>
        <v>2073</v>
      </c>
      <c r="I2502">
        <f>H2502-H2501</f>
        <v>2073</v>
      </c>
      <c r="J2502">
        <f>IF(I2502=0,0,1)</f>
        <v>1</v>
      </c>
      <c r="K2502" t="e">
        <f>J2502*Weighting!$W$6</f>
        <v>#NUM!</v>
      </c>
      <c r="M2502" s="14"/>
    </row>
    <row r="2503" spans="1:25" x14ac:dyDescent="0.25">
      <c r="A2503" s="32" t="str">
        <f>IF(Weighting!$P$7&gt;0,B2503,"")</f>
        <v/>
      </c>
      <c r="B2503" t="e">
        <f>Weighting!$C$7</f>
        <v>#DIV/0!</v>
      </c>
      <c r="C2503" t="e">
        <f>Weighting!$F$7</f>
        <v>#NUM!</v>
      </c>
      <c r="D2503" t="e">
        <f>IF(C2503=1,'Data Transformation'!$G$3+0.5*'Data Transformation'!$W$25,IF(C2504=1,D2504-'Data Transformation'!$W$25,FALSE))</f>
        <v>#NUM!</v>
      </c>
      <c r="E2503">
        <f t="array" ref="E2503">IF(ISLOGICAL(D2503),"",FREQUENCY(IF('Data Transformation'!$B$425:$B$8425='Bin Analysis'!$B2499,'Data Transformation'!$G$425:$G$8425),D2503))</f>
        <v>2001</v>
      </c>
      <c r="F2503">
        <f t="shared" ref="F2503:F2521" si="312">IF(ISLOGICAL(D2503),"",E2503-E2502)</f>
        <v>0</v>
      </c>
      <c r="G2503">
        <f>Weighting!$H$7</f>
        <v>0</v>
      </c>
      <c r="H2503">
        <f t="array" ref="H2503">FREQUENCY(IF('Data Transformation'!$B$4:$B$8425=B2499,'Data Transformation'!$G$4:$G$8425),'Bin Analysis'!$B2503)</f>
        <v>2073</v>
      </c>
      <c r="I2503">
        <f t="shared" ref="I2503:I2521" si="313">H2503-H2502</f>
        <v>0</v>
      </c>
      <c r="J2503">
        <f>IF(I2503=0,0,1)</f>
        <v>0</v>
      </c>
      <c r="K2503">
        <f>J2503*Weighting!$W$7</f>
        <v>0</v>
      </c>
      <c r="M2503" s="14"/>
    </row>
    <row r="2504" spans="1:25" x14ac:dyDescent="0.25">
      <c r="A2504" s="32" t="str">
        <f>IF(Weighting!$P$8&gt;0,B2504,"")</f>
        <v/>
      </c>
      <c r="B2504" t="e">
        <f>Weighting!$C$8</f>
        <v>#DIV/0!</v>
      </c>
      <c r="C2504" t="e">
        <f>Weighting!$F$8</f>
        <v>#NUM!</v>
      </c>
      <c r="D2504" t="e">
        <f>IF(C2504=1,'Data Transformation'!$G$3+0.5*'Data Transformation'!$W$25,IF(C2505=1,D2505-'Data Transformation'!$W$25,FALSE))</f>
        <v>#NUM!</v>
      </c>
      <c r="E2504">
        <f t="array" ref="E2504">IF(ISLOGICAL(D2504),"",FREQUENCY(IF('Data Transformation'!$B$425:$B$8425='Bin Analysis'!$B2499,'Data Transformation'!$G$425:$G$8425),D2504))</f>
        <v>2001</v>
      </c>
      <c r="F2504">
        <f t="shared" si="312"/>
        <v>0</v>
      </c>
      <c r="G2504">
        <f>Weighting!$H$8</f>
        <v>0</v>
      </c>
      <c r="H2504">
        <f t="array" ref="H2504">FREQUENCY(IF('Data Transformation'!$B$4:$B$8425=B2499,'Data Transformation'!$G$4:$G$8425),'Bin Analysis'!$B2504)</f>
        <v>2073</v>
      </c>
      <c r="I2504">
        <f t="shared" si="313"/>
        <v>0</v>
      </c>
      <c r="J2504">
        <f t="shared" ref="J2504:J2521" si="314">IF(I2504=0,0,1)</f>
        <v>0</v>
      </c>
      <c r="K2504">
        <f>J2504*Weighting!$W$8</f>
        <v>0</v>
      </c>
      <c r="M2504" s="14"/>
    </row>
    <row r="2505" spans="1:25" x14ac:dyDescent="0.25">
      <c r="A2505" s="32" t="str">
        <f>IF(Weighting!$P$9&gt;0,B2505,"")</f>
        <v/>
      </c>
      <c r="B2505" s="50" t="e">
        <f>Weighting!$C$9</f>
        <v>#DIV/0!</v>
      </c>
      <c r="C2505" t="e">
        <f>Weighting!$F$9</f>
        <v>#NUM!</v>
      </c>
      <c r="D2505" t="e">
        <f>IF(C2505=1,'Data Transformation'!$G$3+0.5*'Data Transformation'!$W$25,IF(C2506=1,D2506-'Data Transformation'!$W$25,FALSE))</f>
        <v>#NUM!</v>
      </c>
      <c r="E2505">
        <f t="array" ref="E2505">IF(ISLOGICAL(D2505),"",FREQUENCY(IF('Data Transformation'!$B$425:$B$8425='Bin Analysis'!$B2499,'Data Transformation'!$G$425:$G$8425),D2505))</f>
        <v>2001</v>
      </c>
      <c r="F2505">
        <f t="shared" si="312"/>
        <v>0</v>
      </c>
      <c r="G2505">
        <f>Weighting!$H$9</f>
        <v>0</v>
      </c>
      <c r="H2505">
        <f t="array" ref="H2505">FREQUENCY(IF('Data Transformation'!$B$4:$B$8425=B2499,'Data Transformation'!$G$4:$G$8425),'Bin Analysis'!$B2505)</f>
        <v>2073</v>
      </c>
      <c r="I2505">
        <f t="shared" si="313"/>
        <v>0</v>
      </c>
      <c r="J2505">
        <f t="shared" si="314"/>
        <v>0</v>
      </c>
      <c r="K2505">
        <f>J2505*Weighting!$W$9</f>
        <v>0</v>
      </c>
      <c r="M2505" s="14"/>
    </row>
    <row r="2506" spans="1:25" x14ac:dyDescent="0.25">
      <c r="A2506" s="32" t="str">
        <f>IF(Weighting!$P$10&gt;0,B2506,"")</f>
        <v/>
      </c>
      <c r="B2506" t="e">
        <f>Weighting!$C$10</f>
        <v>#DIV/0!</v>
      </c>
      <c r="C2506" t="e">
        <f>Weighting!$F$10</f>
        <v>#NUM!</v>
      </c>
      <c r="D2506" t="e">
        <f>IF(C2506=1,'Data Transformation'!$G$3+0.5*'Data Transformation'!$W$25,IF(C2507=1,D2507-'Data Transformation'!$W$25,FALSE))</f>
        <v>#NUM!</v>
      </c>
      <c r="E2506">
        <f t="array" ref="E2506">IF(ISLOGICAL(D2506),"",FREQUENCY(IF('Data Transformation'!$B$425:$B$8425='Bin Analysis'!$B2499,'Data Transformation'!$G$425:$G$8425),D2506))</f>
        <v>2001</v>
      </c>
      <c r="F2506">
        <f t="shared" si="312"/>
        <v>0</v>
      </c>
      <c r="G2506">
        <f>Weighting!$H$10</f>
        <v>0</v>
      </c>
      <c r="H2506">
        <f t="array" ref="H2506">FREQUENCY(IF('Data Transformation'!$B$4:$B$8425=B2499,'Data Transformation'!$G$4:$G$8425),'Bin Analysis'!$B2506)</f>
        <v>2073</v>
      </c>
      <c r="I2506">
        <f t="shared" si="313"/>
        <v>0</v>
      </c>
      <c r="J2506">
        <f t="shared" si="314"/>
        <v>0</v>
      </c>
      <c r="K2506">
        <f>J2506*Weighting!$W$10</f>
        <v>0</v>
      </c>
      <c r="M2506" s="14"/>
    </row>
    <row r="2507" spans="1:25" x14ac:dyDescent="0.25">
      <c r="A2507" s="32" t="str">
        <f>IF(Weighting!$P$11&gt;0,B2507,"")</f>
        <v/>
      </c>
      <c r="B2507" t="e">
        <f>Weighting!$C$11</f>
        <v>#DIV/0!</v>
      </c>
      <c r="C2507" t="e">
        <f>Weighting!$F$11</f>
        <v>#NUM!</v>
      </c>
      <c r="D2507" t="e">
        <f>IF(C2507=1,'Data Transformation'!$G$3+0.5*'Data Transformation'!$W$25,IF(C2508=1,D2508-'Data Transformation'!$W$25,FALSE))</f>
        <v>#NUM!</v>
      </c>
      <c r="E2507">
        <f t="array" ref="E2507">IF(ISLOGICAL(D2507),"",FREQUENCY(IF('Data Transformation'!$B$425:$B$8425='Bin Analysis'!$B2499,'Data Transformation'!$G$425:$G$8425),D2507))</f>
        <v>2001</v>
      </c>
      <c r="F2507">
        <f t="shared" si="312"/>
        <v>0</v>
      </c>
      <c r="G2507">
        <f>Weighting!$H$11</f>
        <v>0</v>
      </c>
      <c r="H2507">
        <f t="array" ref="H2507">FREQUENCY(IF('Data Transformation'!$B$4:$B$8425=B2499,'Data Transformation'!$G$4:$G$8425),'Bin Analysis'!$B2507)</f>
        <v>2073</v>
      </c>
      <c r="I2507">
        <f t="shared" si="313"/>
        <v>0</v>
      </c>
      <c r="J2507">
        <f t="shared" si="314"/>
        <v>0</v>
      </c>
      <c r="K2507">
        <f>J2507*Weighting!$W$11</f>
        <v>0</v>
      </c>
      <c r="M2507" s="14"/>
    </row>
    <row r="2508" spans="1:25" x14ac:dyDescent="0.25">
      <c r="A2508" s="32" t="str">
        <f>IF(Weighting!$P$12&gt;0,B2508,"")</f>
        <v/>
      </c>
      <c r="B2508" t="e">
        <f>Weighting!$C$12</f>
        <v>#DIV/0!</v>
      </c>
      <c r="C2508" t="e">
        <f>Weighting!$F$12</f>
        <v>#NUM!</v>
      </c>
      <c r="D2508" t="e">
        <f>IF(C2508=1,'Data Transformation'!$G$3+0.5*'Data Transformation'!$W$25,IF(C2509=1,D2509-'Data Transformation'!$W$25,FALSE))</f>
        <v>#NUM!</v>
      </c>
      <c r="E2508">
        <f t="array" ref="E2508">IF(ISLOGICAL(D2508),"",FREQUENCY(IF('Data Transformation'!$B$425:$B$8425='Bin Analysis'!$B2499,'Data Transformation'!$G$425:$G$8425),D2508))</f>
        <v>2001</v>
      </c>
      <c r="F2508">
        <f t="shared" si="312"/>
        <v>0</v>
      </c>
      <c r="G2508">
        <f>Weighting!$H$12</f>
        <v>0</v>
      </c>
      <c r="H2508">
        <f t="array" ref="H2508">FREQUENCY(IF('Data Transformation'!$B$4:$B$8425=B2499,'Data Transformation'!$G$4:$G$8425),'Bin Analysis'!$B2508)</f>
        <v>2073</v>
      </c>
      <c r="I2508">
        <f t="shared" si="313"/>
        <v>0</v>
      </c>
      <c r="J2508">
        <f t="shared" si="314"/>
        <v>0</v>
      </c>
      <c r="K2508">
        <f>J2508*Weighting!$W$12</f>
        <v>0</v>
      </c>
      <c r="M2508" s="14"/>
    </row>
    <row r="2509" spans="1:25" x14ac:dyDescent="0.25">
      <c r="A2509" s="32" t="str">
        <f>IF(Weighting!$P$13&gt;0,B2509,"")</f>
        <v/>
      </c>
      <c r="B2509" t="e">
        <f>Weighting!$C$13</f>
        <v>#DIV/0!</v>
      </c>
      <c r="C2509" t="e">
        <f>Weighting!$F$13</f>
        <v>#NUM!</v>
      </c>
      <c r="D2509" t="e">
        <f>IF(C2509=1,'Data Transformation'!$G$3+0.5*'Data Transformation'!$W$25,IF(C2510=1,D2510-'Data Transformation'!$W$25,FALSE))</f>
        <v>#NUM!</v>
      </c>
      <c r="E2509">
        <f t="array" ref="E2509">IF(ISLOGICAL(D2509),"",FREQUENCY(IF('Data Transformation'!$B$425:$B$8425='Bin Analysis'!$B2499,'Data Transformation'!$G$425:$G$8425),D2509))</f>
        <v>2001</v>
      </c>
      <c r="F2509">
        <f t="shared" si="312"/>
        <v>0</v>
      </c>
      <c r="G2509">
        <f>Weighting!$H$13</f>
        <v>0</v>
      </c>
      <c r="H2509">
        <f t="array" ref="H2509">FREQUENCY(IF('Data Transformation'!$B$4:$B$8425=B2499,'Data Transformation'!$G$4:$G$8425),'Bin Analysis'!$B2509)</f>
        <v>2073</v>
      </c>
      <c r="I2509">
        <f t="shared" si="313"/>
        <v>0</v>
      </c>
      <c r="J2509">
        <f t="shared" si="314"/>
        <v>0</v>
      </c>
      <c r="K2509">
        <f>J2509*Weighting!$W$13</f>
        <v>0</v>
      </c>
      <c r="M2509" s="14"/>
    </row>
    <row r="2510" spans="1:25" x14ac:dyDescent="0.25">
      <c r="A2510" s="32" t="str">
        <f>IF(Weighting!$P$14&gt;0,B2510,"")</f>
        <v/>
      </c>
      <c r="B2510" t="e">
        <f>Weighting!$C$14</f>
        <v>#DIV/0!</v>
      </c>
      <c r="C2510" t="e">
        <f>Weighting!$F$14</f>
        <v>#NUM!</v>
      </c>
      <c r="D2510" t="e">
        <f>IF(C2510=1,'Data Transformation'!$G$3+0.5*'Data Transformation'!$W$25,IF(C2511=1,D2511-'Data Transformation'!$W$25,FALSE))</f>
        <v>#NUM!</v>
      </c>
      <c r="E2510">
        <f t="array" ref="E2510">IF(ISLOGICAL(D2510),"",FREQUENCY(IF('Data Transformation'!$B$425:$B$8425='Bin Analysis'!$B2499,'Data Transformation'!$G$425:$G$8425),D2510))</f>
        <v>2001</v>
      </c>
      <c r="F2510">
        <f t="shared" si="312"/>
        <v>0</v>
      </c>
      <c r="G2510">
        <f>Weighting!$H$14</f>
        <v>0</v>
      </c>
      <c r="H2510">
        <f t="array" ref="H2510">FREQUENCY(IF('Data Transformation'!$B$4:$B$8425=B2499,'Data Transformation'!$G$4:$G$8425),'Bin Analysis'!$B2510)</f>
        <v>2073</v>
      </c>
      <c r="I2510">
        <f t="shared" si="313"/>
        <v>0</v>
      </c>
      <c r="J2510">
        <f t="shared" si="314"/>
        <v>0</v>
      </c>
      <c r="K2510">
        <f>J2510*Weighting!$W$14</f>
        <v>0</v>
      </c>
      <c r="M2510" s="14"/>
    </row>
    <row r="2511" spans="1:25" x14ac:dyDescent="0.25">
      <c r="A2511" s="32" t="str">
        <f>IF(Weighting!$P$15&gt;0,B2511,"")</f>
        <v/>
      </c>
      <c r="B2511" t="e">
        <f>Weighting!$C$15</f>
        <v>#DIV/0!</v>
      </c>
      <c r="C2511" t="e">
        <f>Weighting!$F$15</f>
        <v>#NUM!</v>
      </c>
      <c r="D2511" t="e">
        <f>IF(C2511=1,'Data Transformation'!$G$3+0.5*'Data Transformation'!$W$25,IF(C2512=1,D2512-'Data Transformation'!$W$25,FALSE))</f>
        <v>#NUM!</v>
      </c>
      <c r="E2511">
        <f t="array" ref="E2511">IF(ISLOGICAL(D2511),"",FREQUENCY(IF('Data Transformation'!$B$425:$B$8425='Bin Analysis'!$B2499,'Data Transformation'!$G$425:$G$8425),D2511))</f>
        <v>2001</v>
      </c>
      <c r="F2511">
        <f t="shared" si="312"/>
        <v>0</v>
      </c>
      <c r="G2511">
        <f>Weighting!$H$15</f>
        <v>0</v>
      </c>
      <c r="H2511">
        <f t="array" ref="H2511">FREQUENCY(IF('Data Transformation'!$B$4:$B$8425=B2499,'Data Transformation'!$G$4:$G$8425),'Bin Analysis'!$B2511)</f>
        <v>2073</v>
      </c>
      <c r="I2511">
        <f t="shared" si="313"/>
        <v>0</v>
      </c>
      <c r="J2511">
        <f t="shared" si="314"/>
        <v>0</v>
      </c>
      <c r="K2511">
        <f>J2511*Weighting!$W$15</f>
        <v>0</v>
      </c>
      <c r="M2511" s="14"/>
    </row>
    <row r="2512" spans="1:25" x14ac:dyDescent="0.25">
      <c r="A2512" s="32" t="str">
        <f>IF(Weighting!$P$16&gt;0,B2512,"")</f>
        <v/>
      </c>
      <c r="B2512" t="e">
        <f>Weighting!$C$16</f>
        <v>#DIV/0!</v>
      </c>
      <c r="C2512" t="e">
        <f>Weighting!$F$16</f>
        <v>#NUM!</v>
      </c>
      <c r="D2512" t="e">
        <f>IF(C2512=1,'Data Transformation'!$G$3+0.5*'Data Transformation'!$W$25,IF(C2513=1,D2513-'Data Transformation'!$W$25,FALSE))</f>
        <v>#NUM!</v>
      </c>
      <c r="E2512">
        <f t="array" ref="E2512">IF(ISLOGICAL(D2512),"",FREQUENCY(IF('Data Transformation'!$B$425:$B$8425='Bin Analysis'!$B2499,'Data Transformation'!$G$425:$G$8425),D2512))</f>
        <v>2001</v>
      </c>
      <c r="F2512">
        <f t="shared" si="312"/>
        <v>0</v>
      </c>
      <c r="G2512">
        <f>Weighting!$H$16</f>
        <v>0</v>
      </c>
      <c r="H2512">
        <f t="array" ref="H2512">FREQUENCY(IF('Data Transformation'!$B$4:$B$8425=B2499,'Data Transformation'!$G$4:$G$8425),'Bin Analysis'!$B2512)</f>
        <v>2073</v>
      </c>
      <c r="I2512">
        <f t="shared" si="313"/>
        <v>0</v>
      </c>
      <c r="J2512">
        <f t="shared" si="314"/>
        <v>0</v>
      </c>
      <c r="K2512">
        <f>J2512*Weighting!$W$16</f>
        <v>0</v>
      </c>
      <c r="M2512" s="14"/>
    </row>
    <row r="2513" spans="1:25" x14ac:dyDescent="0.25">
      <c r="A2513" s="32" t="str">
        <f>IF(Weighting!$P$17&gt;0,B2513,"")</f>
        <v/>
      </c>
      <c r="B2513" t="e">
        <f>Weighting!$C$17</f>
        <v>#DIV/0!</v>
      </c>
      <c r="C2513" t="e">
        <f>Weighting!$F$17</f>
        <v>#NUM!</v>
      </c>
      <c r="D2513" t="e">
        <f>IF(C2513=1,'Data Transformation'!$G$3+0.5*'Data Transformation'!$W$25,IF(C2514=1,D2514-'Data Transformation'!$W$25,FALSE))</f>
        <v>#NUM!</v>
      </c>
      <c r="E2513">
        <f t="array" ref="E2513">IF(ISLOGICAL(D2513),"",FREQUENCY(IF('Data Transformation'!$B$425:$B$8425='Bin Analysis'!$B2499,'Data Transformation'!$G$425:$G$8425),D2513))</f>
        <v>2001</v>
      </c>
      <c r="F2513">
        <f t="shared" si="312"/>
        <v>0</v>
      </c>
      <c r="G2513">
        <f>Weighting!$H$17</f>
        <v>0</v>
      </c>
      <c r="H2513">
        <f t="array" ref="H2513">FREQUENCY(IF('Data Transformation'!$B$4:$B$8425=B2499,'Data Transformation'!$G$4:$G$8425),'Bin Analysis'!$B2513)</f>
        <v>2073</v>
      </c>
      <c r="I2513">
        <f t="shared" si="313"/>
        <v>0</v>
      </c>
      <c r="J2513">
        <f t="shared" si="314"/>
        <v>0</v>
      </c>
      <c r="K2513">
        <f>J2513*Weighting!$W$17</f>
        <v>0</v>
      </c>
      <c r="M2513" s="14"/>
    </row>
    <row r="2514" spans="1:25" x14ac:dyDescent="0.25">
      <c r="A2514" s="32" t="str">
        <f>IF(Weighting!$P$18&gt;0,B2514,"")</f>
        <v/>
      </c>
      <c r="B2514" t="e">
        <f>Weighting!$C$18</f>
        <v>#DIV/0!</v>
      </c>
      <c r="C2514" t="e">
        <f>Weighting!$F$18</f>
        <v>#NUM!</v>
      </c>
      <c r="D2514" t="e">
        <f>IF(C2514=1,'Data Transformation'!$G$3+0.5*'Data Transformation'!$W$25,IF(C2515=1,D2515-'Data Transformation'!$W$25,FALSE))</f>
        <v>#NUM!</v>
      </c>
      <c r="E2514">
        <f t="array" ref="E2514">IF(ISLOGICAL(D2514),"",FREQUENCY(IF('Data Transformation'!$B$425:$B$8425='Bin Analysis'!$B2499,'Data Transformation'!$G$425:$G$8425),D2514))</f>
        <v>2001</v>
      </c>
      <c r="F2514">
        <f t="shared" si="312"/>
        <v>0</v>
      </c>
      <c r="G2514">
        <f>Weighting!$H$18</f>
        <v>0</v>
      </c>
      <c r="H2514">
        <f t="array" ref="H2514">FREQUENCY(IF('Data Transformation'!$B$4:$B$8425=B2499,'Data Transformation'!$G$4:$G$8425),'Bin Analysis'!$B2514)</f>
        <v>2073</v>
      </c>
      <c r="I2514">
        <f t="shared" si="313"/>
        <v>0</v>
      </c>
      <c r="J2514">
        <f t="shared" si="314"/>
        <v>0</v>
      </c>
      <c r="K2514">
        <f>J2514*Weighting!$W$18</f>
        <v>0</v>
      </c>
      <c r="M2514" s="14"/>
    </row>
    <row r="2515" spans="1:25" x14ac:dyDescent="0.25">
      <c r="A2515" s="32" t="str">
        <f>IF(Weighting!$P$19&gt;0,B2515,"")</f>
        <v/>
      </c>
      <c r="B2515" t="e">
        <f>Weighting!$C$19</f>
        <v>#DIV/0!</v>
      </c>
      <c r="C2515" t="e">
        <f>Weighting!$F$19</f>
        <v>#NUM!</v>
      </c>
      <c r="D2515" t="e">
        <f>IF(C2515=1,'Data Transformation'!$G$3+0.5*'Data Transformation'!$W$25,IF(C2516=1,D2516-'Data Transformation'!$W$25,FALSE))</f>
        <v>#NUM!</v>
      </c>
      <c r="E2515">
        <f t="array" ref="E2515">IF(ISLOGICAL(D2515),"",FREQUENCY(IF('Data Transformation'!$B$425:$B$8425='Bin Analysis'!$B2499,'Data Transformation'!$G$425:$G$8425),D2515))</f>
        <v>2001</v>
      </c>
      <c r="F2515">
        <f t="shared" si="312"/>
        <v>0</v>
      </c>
      <c r="G2515">
        <f>Weighting!$H$19</f>
        <v>0</v>
      </c>
      <c r="H2515">
        <f t="array" ref="H2515">FREQUENCY(IF('Data Transformation'!$B$4:$B$8425=B2499,'Data Transformation'!$G$4:$G$8425),'Bin Analysis'!$B2515)</f>
        <v>2073</v>
      </c>
      <c r="I2515">
        <f t="shared" si="313"/>
        <v>0</v>
      </c>
      <c r="J2515">
        <f t="shared" si="314"/>
        <v>0</v>
      </c>
      <c r="K2515">
        <f>J2515*Weighting!$W$19</f>
        <v>0</v>
      </c>
      <c r="M2515" s="14"/>
    </row>
    <row r="2516" spans="1:25" x14ac:dyDescent="0.25">
      <c r="A2516" s="32" t="str">
        <f>IF(Weighting!$P$20&gt;0,B2516,"")</f>
        <v/>
      </c>
      <c r="B2516" t="e">
        <f>Weighting!$C$20</f>
        <v>#DIV/0!</v>
      </c>
      <c r="C2516" t="e">
        <f>Weighting!$F$20</f>
        <v>#NUM!</v>
      </c>
      <c r="D2516" t="e">
        <f>IF(C2516=1,'Data Transformation'!$G$3+0.5*'Data Transformation'!$W$25,IF(C2517=1,D2517-'Data Transformation'!$W$25,FALSE))</f>
        <v>#NUM!</v>
      </c>
      <c r="E2516">
        <f t="array" ref="E2516">IF(ISLOGICAL(D2516),"",FREQUENCY(IF('Data Transformation'!$B$425:$B$8425='Bin Analysis'!$B2499,'Data Transformation'!$G$425:$G$8425),D2516))</f>
        <v>2001</v>
      </c>
      <c r="F2516">
        <f t="shared" si="312"/>
        <v>0</v>
      </c>
      <c r="G2516">
        <f>Weighting!$H$20</f>
        <v>0</v>
      </c>
      <c r="H2516">
        <f t="array" ref="H2516">FREQUENCY(IF('Data Transformation'!$B$4:$B$8425=B2499,'Data Transformation'!$G$4:$G$8425),'Bin Analysis'!$B2516)</f>
        <v>2073</v>
      </c>
      <c r="I2516">
        <f t="shared" si="313"/>
        <v>0</v>
      </c>
      <c r="J2516">
        <f t="shared" si="314"/>
        <v>0</v>
      </c>
      <c r="K2516">
        <f>J2516*Weighting!$W$20</f>
        <v>0</v>
      </c>
      <c r="M2516" s="14"/>
    </row>
    <row r="2517" spans="1:25" x14ac:dyDescent="0.25">
      <c r="A2517" s="32" t="str">
        <f>IF(Weighting!$P$21&gt;0,B2517,"")</f>
        <v/>
      </c>
      <c r="B2517" t="e">
        <f>Weighting!$C$21</f>
        <v>#DIV/0!</v>
      </c>
      <c r="C2517" t="e">
        <f>Weighting!$F$21</f>
        <v>#NUM!</v>
      </c>
      <c r="D2517" t="e">
        <f>IF(C2517=1,'Data Transformation'!$G$3+0.5*'Data Transformation'!$W$25,IF(C2518=1,D2518-'Data Transformation'!$W$25,FALSE))</f>
        <v>#NUM!</v>
      </c>
      <c r="E2517">
        <f t="array" ref="E2517">IF(ISLOGICAL(D2517),"",FREQUENCY(IF('Data Transformation'!$B$425:$B$8425='Bin Analysis'!$B2499,'Data Transformation'!$G$425:$G$8425),D2517))</f>
        <v>2001</v>
      </c>
      <c r="F2517">
        <f t="shared" si="312"/>
        <v>0</v>
      </c>
      <c r="G2517">
        <f>Weighting!$H$21</f>
        <v>0</v>
      </c>
      <c r="H2517">
        <f t="array" ref="H2517">FREQUENCY(IF('Data Transformation'!$B$4:$B$8425=B2499,'Data Transformation'!$G$4:$G$8425),'Bin Analysis'!$B2517)</f>
        <v>2073</v>
      </c>
      <c r="I2517">
        <f t="shared" si="313"/>
        <v>0</v>
      </c>
      <c r="J2517">
        <f t="shared" si="314"/>
        <v>0</v>
      </c>
      <c r="K2517">
        <f>J2517*Weighting!$W$21</f>
        <v>0</v>
      </c>
      <c r="M2517" s="14"/>
    </row>
    <row r="2518" spans="1:25" x14ac:dyDescent="0.25">
      <c r="A2518" s="32" t="str">
        <f>IF(Weighting!$P$22&gt;0,B2518,"")</f>
        <v/>
      </c>
      <c r="B2518" t="e">
        <f>Weighting!$C$22</f>
        <v>#DIV/0!</v>
      </c>
      <c r="C2518" t="e">
        <f>Weighting!$F$22</f>
        <v>#NUM!</v>
      </c>
      <c r="D2518" t="e">
        <f>IF(C2518=1,'Data Transformation'!$G$3+0.5*'Data Transformation'!$W$25,IF(C2519=1,D2519-'Data Transformation'!$W$25,FALSE))</f>
        <v>#NUM!</v>
      </c>
      <c r="E2518">
        <f t="array" ref="E2518">IF(ISLOGICAL(D2518),"",FREQUENCY(IF('Data Transformation'!$B$425:$B$8425='Bin Analysis'!$B2499,'Data Transformation'!$G$425:$G$8425),D2518))</f>
        <v>2001</v>
      </c>
      <c r="F2518">
        <f t="shared" si="312"/>
        <v>0</v>
      </c>
      <c r="G2518">
        <f>Weighting!$H$22</f>
        <v>0</v>
      </c>
      <c r="H2518">
        <f t="array" ref="H2518">FREQUENCY(IF('Data Transformation'!$B$4:$B$8425=B2499,'Data Transformation'!$G$4:$G$8425),'Bin Analysis'!$B2518)</f>
        <v>2073</v>
      </c>
      <c r="I2518">
        <f t="shared" si="313"/>
        <v>0</v>
      </c>
      <c r="J2518">
        <f t="shared" si="314"/>
        <v>0</v>
      </c>
      <c r="K2518">
        <f>J2518*Weighting!$W$22</f>
        <v>0</v>
      </c>
      <c r="M2518" s="14"/>
    </row>
    <row r="2519" spans="1:25" x14ac:dyDescent="0.25">
      <c r="A2519" s="32" t="str">
        <f>IF(Weighting!$P$23&gt;0,B2519,"")</f>
        <v/>
      </c>
      <c r="B2519" t="e">
        <f>Weighting!$C$23</f>
        <v>#DIV/0!</v>
      </c>
      <c r="C2519" t="e">
        <f>Weighting!$F$23</f>
        <v>#NUM!</v>
      </c>
      <c r="D2519" t="e">
        <f>IF(C2519=1,'Data Transformation'!$G$3+0.5*'Data Transformation'!$W$25,IF(C2520=1,D2520-'Data Transformation'!$W$25,FALSE))</f>
        <v>#NUM!</v>
      </c>
      <c r="E2519">
        <f t="array" ref="E2519">IF(ISLOGICAL(D2519),"",FREQUENCY(IF('Data Transformation'!$B$425:$B$8425='Bin Analysis'!$B2499,'Data Transformation'!$G$425:$G$8425),D2519))</f>
        <v>2001</v>
      </c>
      <c r="F2519">
        <f t="shared" si="312"/>
        <v>0</v>
      </c>
      <c r="G2519">
        <f>Weighting!$H$23</f>
        <v>0</v>
      </c>
      <c r="H2519">
        <f t="array" ref="H2519">FREQUENCY(IF('Data Transformation'!$B$4:$B$8425=B2499,'Data Transformation'!$G$4:$G$8425),'Bin Analysis'!$B2519)</f>
        <v>2073</v>
      </c>
      <c r="I2519">
        <f t="shared" si="313"/>
        <v>0</v>
      </c>
      <c r="J2519">
        <f t="shared" si="314"/>
        <v>0</v>
      </c>
      <c r="K2519">
        <f>J2519*Weighting!$W$23</f>
        <v>0</v>
      </c>
      <c r="M2519" s="14"/>
    </row>
    <row r="2520" spans="1:25" x14ac:dyDescent="0.25">
      <c r="A2520" s="32" t="str">
        <f>IF(Weighting!$P$24&gt;0,B2520,"")</f>
        <v/>
      </c>
      <c r="B2520" t="e">
        <f>Weighting!$C$24</f>
        <v>#DIV/0!</v>
      </c>
      <c r="C2520" t="e">
        <f>Weighting!$F$24</f>
        <v>#NUM!</v>
      </c>
      <c r="D2520" t="e">
        <f>IF(C2520=1,'Data Transformation'!$G$3+0.5*'Data Transformation'!$W$25,IF(C2521=1,D2521-'Data Transformation'!$W$25,FALSE))</f>
        <v>#NUM!</v>
      </c>
      <c r="E2520">
        <f t="array" ref="E2520">IF(ISLOGICAL(D2520),"",FREQUENCY(IF('Data Transformation'!$B$425:$B$8425='Bin Analysis'!$B2499,'Data Transformation'!$G$425:$G$8425),D2520))</f>
        <v>2001</v>
      </c>
      <c r="F2520">
        <f t="shared" si="312"/>
        <v>0</v>
      </c>
      <c r="G2520">
        <f>Weighting!$H$24</f>
        <v>0</v>
      </c>
      <c r="H2520">
        <f t="array" ref="H2520">FREQUENCY(IF('Data Transformation'!$B$4:$B$8425=B2499,'Data Transformation'!$G$4:$G$8425),'Bin Analysis'!$B2520)</f>
        <v>2073</v>
      </c>
      <c r="I2520">
        <f t="shared" si="313"/>
        <v>0</v>
      </c>
      <c r="J2520">
        <f t="shared" si="314"/>
        <v>0</v>
      </c>
      <c r="K2520">
        <f>J2520*Weighting!$W$24</f>
        <v>0</v>
      </c>
      <c r="M2520" s="14"/>
    </row>
    <row r="2521" spans="1:25" x14ac:dyDescent="0.25">
      <c r="A2521" s="32" t="str">
        <f>IF(Weighting!$P$25&gt;0,B2521,"")</f>
        <v/>
      </c>
      <c r="B2521" t="e">
        <f>Weighting!$C$25</f>
        <v>#DIV/0!</v>
      </c>
      <c r="C2521" t="e">
        <f>Weighting!$F$25</f>
        <v>#NUM!</v>
      </c>
      <c r="D2521" t="e">
        <f>IF(C2521=1,'Data Transformation'!$G$3+0.5*'Data Transformation'!$W$25,IF(C2522=1,D2522-'Data Transformation'!$W$25,FALSE))</f>
        <v>#NUM!</v>
      </c>
      <c r="E2521">
        <f t="array" ref="E2521">IF(ISLOGICAL(D2521),"",FREQUENCY(IF('Data Transformation'!$B$425:$B$8425='Bin Analysis'!$B2499,'Data Transformation'!$G$425:$G$8425),D2521))</f>
        <v>2001</v>
      </c>
      <c r="F2521">
        <f t="shared" si="312"/>
        <v>0</v>
      </c>
      <c r="G2521">
        <f>Weighting!$H$25</f>
        <v>0</v>
      </c>
      <c r="H2521">
        <f t="array" ref="H2521">FREQUENCY(IF('Data Transformation'!$B$4:$B$8425=B2499,'Data Transformation'!$G$4:$G$8425),'Bin Analysis'!$B2521)</f>
        <v>2073</v>
      </c>
      <c r="I2521">
        <f t="shared" si="313"/>
        <v>0</v>
      </c>
      <c r="J2521">
        <f t="shared" si="314"/>
        <v>0</v>
      </c>
      <c r="K2521">
        <f>J2521*Weighting!$W$25</f>
        <v>0</v>
      </c>
      <c r="M2521" s="14"/>
    </row>
    <row r="2522" spans="1:25" x14ac:dyDescent="0.25">
      <c r="A2522" s="32"/>
      <c r="M2522" s="14"/>
      <c r="N2522" s="57"/>
    </row>
    <row r="2523" spans="1:25" ht="23.25" x14ac:dyDescent="0.35">
      <c r="A2523" s="21" t="s">
        <v>0</v>
      </c>
      <c r="B2523" s="21" t="str">
        <f>IFERROR(VLOOKUP(C2523,'Data Transformation'!$L$6:$M$426,2,FALSE),"")</f>
        <v/>
      </c>
      <c r="C2523" s="21">
        <f>C2499+1</f>
        <v>105</v>
      </c>
      <c r="D2523" s="21"/>
      <c r="E2523" s="21"/>
      <c r="F2523" s="21"/>
      <c r="G2523" s="21"/>
      <c r="H2523" s="22"/>
      <c r="I2523" s="22"/>
      <c r="J2523" s="22"/>
      <c r="K2523" s="21"/>
      <c r="L2523" s="21" t="str">
        <f>B2523</f>
        <v/>
      </c>
      <c r="M2523" s="23" t="e">
        <f>INDEX('Data Transformation'!$O$4:$O$424,MATCH($B2523,'Data Transformation'!$M$4:$M$424,0),MATCH($M$2,'Data Transformation'!$O$3,0))</f>
        <v>#N/A</v>
      </c>
      <c r="N2523" s="27" t="e">
        <f>IF('Input and Summary Results'!$J$16="minimum",'Bin Analysis'!X2524/(M2523-1),'Bin Analysis'!Y2523/('Bin Analysis'!M2523-1))</f>
        <v>#N/A</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0</v>
      </c>
      <c r="Y2523" s="2" cm="2">
        <f t="array" ref="Y2523:Y2524">FREQUENCY(IF('Data Transformation'!$B$425:$B$6424='Bin Analysis'!L2523,'Data Transformation'!$G$425:$G$6424),'Data Transformation'!$U$12)</f>
        <v>0</v>
      </c>
    </row>
    <row r="2524" spans="1:25" x14ac:dyDescent="0.25">
      <c r="A2524" s="14" t="s">
        <v>67</v>
      </c>
      <c r="B2524" t="s">
        <v>47</v>
      </c>
      <c r="C2524" t="s">
        <v>5</v>
      </c>
      <c r="D2524" t="s">
        <v>100</v>
      </c>
      <c r="E2524" t="s">
        <v>101</v>
      </c>
      <c r="F2524" t="s">
        <v>102</v>
      </c>
      <c r="G2524" t="s">
        <v>70</v>
      </c>
      <c r="H2524" t="s">
        <v>31</v>
      </c>
      <c r="I2524" t="s">
        <v>32</v>
      </c>
      <c r="J2524" t="s">
        <v>46</v>
      </c>
      <c r="K2524" s="14" t="s">
        <v>45</v>
      </c>
      <c r="M2524" s="14"/>
      <c r="X2524" s="2">
        <v>0</v>
      </c>
      <c r="Y2524" s="2">
        <v>0</v>
      </c>
    </row>
    <row r="2525" spans="1:25" x14ac:dyDescent="0.25">
      <c r="A2525" s="32"/>
      <c r="D2525" t="e">
        <f>IF(C2525=1,'Data Transformation'!$G$3+0.5*'Data Transformation'!$W$25,IF(C2526=1,D2526-'Data Transformation'!$W$25,FALSE))</f>
        <v>#NUM!</v>
      </c>
      <c r="E2525">
        <f t="array" ref="E2525">IF(ISLOGICAL(D2525),"",FREQUENCY(IF('Data Transformation'!$B$425:$B$8425='Bin Analysis'!$B2523,'Data Transformation'!$G$425:$G$8425),D2525))</f>
        <v>2001</v>
      </c>
      <c r="F2525" t="e">
        <f>IF(ISLOGICAL(D2525),"",E2525-E2524)</f>
        <v>#VALUE!</v>
      </c>
      <c r="M2525" s="14"/>
    </row>
    <row r="2526" spans="1:25" x14ac:dyDescent="0.25">
      <c r="A2526" s="32" t="e">
        <f>IF(Weighting!$P$6&gt;0,B2526,"")</f>
        <v>#NUM!</v>
      </c>
      <c r="B2526" t="e">
        <f>Weighting!$C$6</f>
        <v>#DIV/0!</v>
      </c>
      <c r="C2526" t="e">
        <f>Weighting!$F$6</f>
        <v>#NUM!</v>
      </c>
      <c r="D2526" t="e">
        <f>IF(C2526=1,'Data Transformation'!$G$3+0.5*'Data Transformation'!$W$25,IF(C2527=1,D2527-'Data Transformation'!$W$25,FALSE))</f>
        <v>#NUM!</v>
      </c>
      <c r="E2526">
        <f t="array" ref="E2526">IF(ISLOGICAL(D2526),"",FREQUENCY(IF('Data Transformation'!$B$425:$B$8425='Bin Analysis'!$B2523,'Data Transformation'!$G$425:$G$8425),D2526))</f>
        <v>2001</v>
      </c>
      <c r="F2526">
        <f>IF(ISLOGICAL(D2526),"",E2526-E2525)</f>
        <v>0</v>
      </c>
      <c r="G2526">
        <f>Weighting!$H$6</f>
        <v>1</v>
      </c>
      <c r="H2526">
        <f t="array" ref="H2526">FREQUENCY(IF('Data Transformation'!$B$4:$B$8425=B2523,'Data Transformation'!$G$4:$G$8425),'Bin Analysis'!$B2526)</f>
        <v>2073</v>
      </c>
      <c r="I2526">
        <f>H2526-H2525</f>
        <v>2073</v>
      </c>
      <c r="J2526">
        <f>IF(I2526=0,0,1)</f>
        <v>1</v>
      </c>
      <c r="K2526" t="e">
        <f>J2526*Weighting!$W$6</f>
        <v>#NUM!</v>
      </c>
      <c r="M2526" s="14"/>
    </row>
    <row r="2527" spans="1:25" x14ac:dyDescent="0.25">
      <c r="A2527" s="32" t="str">
        <f>IF(Weighting!$P$7&gt;0,B2527,"")</f>
        <v/>
      </c>
      <c r="B2527" t="e">
        <f>Weighting!$C$7</f>
        <v>#DIV/0!</v>
      </c>
      <c r="C2527" t="e">
        <f>Weighting!$F$7</f>
        <v>#NUM!</v>
      </c>
      <c r="D2527" t="e">
        <f>IF(C2527=1,'Data Transformation'!$G$3+0.5*'Data Transformation'!$W$25,IF(C2528=1,D2528-'Data Transformation'!$W$25,FALSE))</f>
        <v>#NUM!</v>
      </c>
      <c r="E2527">
        <f t="array" ref="E2527">IF(ISLOGICAL(D2527),"",FREQUENCY(IF('Data Transformation'!$B$425:$B$8425='Bin Analysis'!$B2523,'Data Transformation'!$G$425:$G$8425),D2527))</f>
        <v>2001</v>
      </c>
      <c r="F2527">
        <f t="shared" ref="F2527:F2545" si="315">IF(ISLOGICAL(D2527),"",E2527-E2526)</f>
        <v>0</v>
      </c>
      <c r="G2527">
        <f>Weighting!$H$7</f>
        <v>0</v>
      </c>
      <c r="H2527">
        <f t="array" ref="H2527">FREQUENCY(IF('Data Transformation'!$B$4:$B$8425=B2523,'Data Transformation'!$G$4:$G$8425),'Bin Analysis'!$B2527)</f>
        <v>2073</v>
      </c>
      <c r="I2527">
        <f t="shared" ref="I2527:I2545" si="316">H2527-H2526</f>
        <v>0</v>
      </c>
      <c r="J2527">
        <f>IF(I2527=0,0,1)</f>
        <v>0</v>
      </c>
      <c r="K2527">
        <f>J2527*Weighting!$W$7</f>
        <v>0</v>
      </c>
      <c r="M2527" s="14"/>
    </row>
    <row r="2528" spans="1:25" x14ac:dyDescent="0.25">
      <c r="A2528" s="32" t="str">
        <f>IF(Weighting!$P$8&gt;0,B2528,"")</f>
        <v/>
      </c>
      <c r="B2528" t="e">
        <f>Weighting!$C$8</f>
        <v>#DIV/0!</v>
      </c>
      <c r="C2528" t="e">
        <f>Weighting!$F$8</f>
        <v>#NUM!</v>
      </c>
      <c r="D2528" t="e">
        <f>IF(C2528=1,'Data Transformation'!$G$3+0.5*'Data Transformation'!$W$25,IF(C2529=1,D2529-'Data Transformation'!$W$25,FALSE))</f>
        <v>#NUM!</v>
      </c>
      <c r="E2528">
        <f t="array" ref="E2528">IF(ISLOGICAL(D2528),"",FREQUENCY(IF('Data Transformation'!$B$425:$B$8425='Bin Analysis'!$B2523,'Data Transformation'!$G$425:$G$8425),D2528))</f>
        <v>2001</v>
      </c>
      <c r="F2528">
        <f t="shared" si="315"/>
        <v>0</v>
      </c>
      <c r="G2528">
        <f>Weighting!$H$8</f>
        <v>0</v>
      </c>
      <c r="H2528">
        <f t="array" ref="H2528">FREQUENCY(IF('Data Transformation'!$B$4:$B$8425=B2523,'Data Transformation'!$G$4:$G$8425),'Bin Analysis'!$B2528)</f>
        <v>2073</v>
      </c>
      <c r="I2528">
        <f t="shared" si="316"/>
        <v>0</v>
      </c>
      <c r="J2528">
        <f t="shared" ref="J2528:J2545" si="317">IF(I2528=0,0,1)</f>
        <v>0</v>
      </c>
      <c r="K2528">
        <f>J2528*Weighting!$W$8</f>
        <v>0</v>
      </c>
      <c r="M2528" s="14"/>
    </row>
    <row r="2529" spans="1:13" x14ac:dyDescent="0.25">
      <c r="A2529" s="32" t="str">
        <f>IF(Weighting!$P$9&gt;0,B2529,"")</f>
        <v/>
      </c>
      <c r="B2529" s="50" t="e">
        <f>Weighting!$C$9</f>
        <v>#DIV/0!</v>
      </c>
      <c r="C2529" t="e">
        <f>Weighting!$F$9</f>
        <v>#NUM!</v>
      </c>
      <c r="D2529" t="e">
        <f>IF(C2529=1,'Data Transformation'!$G$3+0.5*'Data Transformation'!$W$25,IF(C2530=1,D2530-'Data Transformation'!$W$25,FALSE))</f>
        <v>#NUM!</v>
      </c>
      <c r="E2529">
        <f t="array" ref="E2529">IF(ISLOGICAL(D2529),"",FREQUENCY(IF('Data Transformation'!$B$425:$B$8425='Bin Analysis'!$B2523,'Data Transformation'!$G$425:$G$8425),D2529))</f>
        <v>2001</v>
      </c>
      <c r="F2529">
        <f t="shared" si="315"/>
        <v>0</v>
      </c>
      <c r="G2529">
        <f>Weighting!$H$9</f>
        <v>0</v>
      </c>
      <c r="H2529">
        <f t="array" ref="H2529">FREQUENCY(IF('Data Transformation'!$B$4:$B$8425=B2523,'Data Transformation'!$G$4:$G$8425),'Bin Analysis'!$B2529)</f>
        <v>2073</v>
      </c>
      <c r="I2529">
        <f t="shared" si="316"/>
        <v>0</v>
      </c>
      <c r="J2529">
        <f t="shared" si="317"/>
        <v>0</v>
      </c>
      <c r="K2529">
        <f>J2529*Weighting!$W$9</f>
        <v>0</v>
      </c>
      <c r="M2529" s="14"/>
    </row>
    <row r="2530" spans="1:13" x14ac:dyDescent="0.25">
      <c r="A2530" s="32" t="str">
        <f>IF(Weighting!$P$10&gt;0,B2530,"")</f>
        <v/>
      </c>
      <c r="B2530" t="e">
        <f>Weighting!$C$10</f>
        <v>#DIV/0!</v>
      </c>
      <c r="C2530" t="e">
        <f>Weighting!$F$10</f>
        <v>#NUM!</v>
      </c>
      <c r="D2530" t="e">
        <f>IF(C2530=1,'Data Transformation'!$G$3+0.5*'Data Transformation'!$W$25,IF(C2531=1,D2531-'Data Transformation'!$W$25,FALSE))</f>
        <v>#NUM!</v>
      </c>
      <c r="E2530">
        <f t="array" ref="E2530">IF(ISLOGICAL(D2530),"",FREQUENCY(IF('Data Transformation'!$B$425:$B$8425='Bin Analysis'!$B2523,'Data Transformation'!$G$425:$G$8425),D2530))</f>
        <v>2001</v>
      </c>
      <c r="F2530">
        <f t="shared" si="315"/>
        <v>0</v>
      </c>
      <c r="G2530">
        <f>Weighting!$H$10</f>
        <v>0</v>
      </c>
      <c r="H2530">
        <f t="array" ref="H2530">FREQUENCY(IF('Data Transformation'!$B$4:$B$8425=B2523,'Data Transformation'!$G$4:$G$8425),'Bin Analysis'!$B2530)</f>
        <v>2073</v>
      </c>
      <c r="I2530">
        <f t="shared" si="316"/>
        <v>0</v>
      </c>
      <c r="J2530">
        <f t="shared" si="317"/>
        <v>0</v>
      </c>
      <c r="K2530">
        <f>J2530*Weighting!$W$10</f>
        <v>0</v>
      </c>
      <c r="M2530" s="14"/>
    </row>
    <row r="2531" spans="1:13" x14ac:dyDescent="0.25">
      <c r="A2531" s="32" t="str">
        <f>IF(Weighting!$P$11&gt;0,B2531,"")</f>
        <v/>
      </c>
      <c r="B2531" t="e">
        <f>Weighting!$C$11</f>
        <v>#DIV/0!</v>
      </c>
      <c r="C2531" t="e">
        <f>Weighting!$F$11</f>
        <v>#NUM!</v>
      </c>
      <c r="D2531" t="e">
        <f>IF(C2531=1,'Data Transformation'!$G$3+0.5*'Data Transformation'!$W$25,IF(C2532=1,D2532-'Data Transformation'!$W$25,FALSE))</f>
        <v>#NUM!</v>
      </c>
      <c r="E2531">
        <f t="array" ref="E2531">IF(ISLOGICAL(D2531),"",FREQUENCY(IF('Data Transformation'!$B$425:$B$8425='Bin Analysis'!$B2523,'Data Transformation'!$G$425:$G$8425),D2531))</f>
        <v>2001</v>
      </c>
      <c r="F2531">
        <f t="shared" si="315"/>
        <v>0</v>
      </c>
      <c r="G2531">
        <f>Weighting!$H$11</f>
        <v>0</v>
      </c>
      <c r="H2531">
        <f t="array" ref="H2531">FREQUENCY(IF('Data Transformation'!$B$4:$B$8425=B2523,'Data Transformation'!$G$4:$G$8425),'Bin Analysis'!$B2531)</f>
        <v>2073</v>
      </c>
      <c r="I2531">
        <f t="shared" si="316"/>
        <v>0</v>
      </c>
      <c r="J2531">
        <f t="shared" si="317"/>
        <v>0</v>
      </c>
      <c r="K2531">
        <f>J2531*Weighting!$W$11</f>
        <v>0</v>
      </c>
      <c r="M2531" s="14"/>
    </row>
    <row r="2532" spans="1:13" x14ac:dyDescent="0.25">
      <c r="A2532" s="32" t="str">
        <f>IF(Weighting!$P$12&gt;0,B2532,"")</f>
        <v/>
      </c>
      <c r="B2532" t="e">
        <f>Weighting!$C$12</f>
        <v>#DIV/0!</v>
      </c>
      <c r="C2532" t="e">
        <f>Weighting!$F$12</f>
        <v>#NUM!</v>
      </c>
      <c r="D2532" t="e">
        <f>IF(C2532=1,'Data Transformation'!$G$3+0.5*'Data Transformation'!$W$25,IF(C2533=1,D2533-'Data Transformation'!$W$25,FALSE))</f>
        <v>#NUM!</v>
      </c>
      <c r="E2532">
        <f t="array" ref="E2532">IF(ISLOGICAL(D2532),"",FREQUENCY(IF('Data Transformation'!$B$425:$B$8425='Bin Analysis'!$B2523,'Data Transformation'!$G$425:$G$8425),D2532))</f>
        <v>2001</v>
      </c>
      <c r="F2532">
        <f t="shared" si="315"/>
        <v>0</v>
      </c>
      <c r="G2532">
        <f>Weighting!$H$12</f>
        <v>0</v>
      </c>
      <c r="H2532">
        <f t="array" ref="H2532">FREQUENCY(IF('Data Transformation'!$B$4:$B$8425=B2523,'Data Transformation'!$G$4:$G$8425),'Bin Analysis'!$B2532)</f>
        <v>2073</v>
      </c>
      <c r="I2532">
        <f t="shared" si="316"/>
        <v>0</v>
      </c>
      <c r="J2532">
        <f t="shared" si="317"/>
        <v>0</v>
      </c>
      <c r="K2532">
        <f>J2532*Weighting!$W$12</f>
        <v>0</v>
      </c>
      <c r="M2532" s="14"/>
    </row>
    <row r="2533" spans="1:13" x14ac:dyDescent="0.25">
      <c r="A2533" s="32" t="str">
        <f>IF(Weighting!$P$13&gt;0,B2533,"")</f>
        <v/>
      </c>
      <c r="B2533" t="e">
        <f>Weighting!$C$13</f>
        <v>#DIV/0!</v>
      </c>
      <c r="C2533" t="e">
        <f>Weighting!$F$13</f>
        <v>#NUM!</v>
      </c>
      <c r="D2533" t="e">
        <f>IF(C2533=1,'Data Transformation'!$G$3+0.5*'Data Transformation'!$W$25,IF(C2534=1,D2534-'Data Transformation'!$W$25,FALSE))</f>
        <v>#NUM!</v>
      </c>
      <c r="E2533">
        <f t="array" ref="E2533">IF(ISLOGICAL(D2533),"",FREQUENCY(IF('Data Transformation'!$B$425:$B$8425='Bin Analysis'!$B2523,'Data Transformation'!$G$425:$G$8425),D2533))</f>
        <v>2001</v>
      </c>
      <c r="F2533">
        <f t="shared" si="315"/>
        <v>0</v>
      </c>
      <c r="G2533">
        <f>Weighting!$H$13</f>
        <v>0</v>
      </c>
      <c r="H2533">
        <f t="array" ref="H2533">FREQUENCY(IF('Data Transformation'!$B$4:$B$8425=B2523,'Data Transformation'!$G$4:$G$8425),'Bin Analysis'!$B2533)</f>
        <v>2073</v>
      </c>
      <c r="I2533">
        <f t="shared" si="316"/>
        <v>0</v>
      </c>
      <c r="J2533">
        <f t="shared" si="317"/>
        <v>0</v>
      </c>
      <c r="K2533">
        <f>J2533*Weighting!$W$13</f>
        <v>0</v>
      </c>
      <c r="M2533" s="14"/>
    </row>
    <row r="2534" spans="1:13" x14ac:dyDescent="0.25">
      <c r="A2534" s="32" t="str">
        <f>IF(Weighting!$P$14&gt;0,B2534,"")</f>
        <v/>
      </c>
      <c r="B2534" t="e">
        <f>Weighting!$C$14</f>
        <v>#DIV/0!</v>
      </c>
      <c r="C2534" t="e">
        <f>Weighting!$F$14</f>
        <v>#NUM!</v>
      </c>
      <c r="D2534" t="e">
        <f>IF(C2534=1,'Data Transformation'!$G$3+0.5*'Data Transformation'!$W$25,IF(C2535=1,D2535-'Data Transformation'!$W$25,FALSE))</f>
        <v>#NUM!</v>
      </c>
      <c r="E2534">
        <f t="array" ref="E2534">IF(ISLOGICAL(D2534),"",FREQUENCY(IF('Data Transformation'!$B$425:$B$8425='Bin Analysis'!$B2523,'Data Transformation'!$G$425:$G$8425),D2534))</f>
        <v>2001</v>
      </c>
      <c r="F2534">
        <f t="shared" si="315"/>
        <v>0</v>
      </c>
      <c r="G2534">
        <f>Weighting!$H$14</f>
        <v>0</v>
      </c>
      <c r="H2534">
        <f t="array" ref="H2534">FREQUENCY(IF('Data Transformation'!$B$4:$B$8425=B2523,'Data Transformation'!$G$4:$G$8425),'Bin Analysis'!$B2534)</f>
        <v>2073</v>
      </c>
      <c r="I2534">
        <f t="shared" si="316"/>
        <v>0</v>
      </c>
      <c r="J2534">
        <f t="shared" si="317"/>
        <v>0</v>
      </c>
      <c r="K2534">
        <f>J2534*Weighting!$W$14</f>
        <v>0</v>
      </c>
      <c r="M2534" s="14"/>
    </row>
    <row r="2535" spans="1:13" x14ac:dyDescent="0.25">
      <c r="A2535" s="32" t="str">
        <f>IF(Weighting!$P$15&gt;0,B2535,"")</f>
        <v/>
      </c>
      <c r="B2535" t="e">
        <f>Weighting!$C$15</f>
        <v>#DIV/0!</v>
      </c>
      <c r="C2535" t="e">
        <f>Weighting!$F$15</f>
        <v>#NUM!</v>
      </c>
      <c r="D2535" t="e">
        <f>IF(C2535=1,'Data Transformation'!$G$3+0.5*'Data Transformation'!$W$25,IF(C2536=1,D2536-'Data Transformation'!$W$25,FALSE))</f>
        <v>#NUM!</v>
      </c>
      <c r="E2535">
        <f t="array" ref="E2535">IF(ISLOGICAL(D2535),"",FREQUENCY(IF('Data Transformation'!$B$425:$B$8425='Bin Analysis'!$B2523,'Data Transformation'!$G$425:$G$8425),D2535))</f>
        <v>2001</v>
      </c>
      <c r="F2535">
        <f t="shared" si="315"/>
        <v>0</v>
      </c>
      <c r="G2535">
        <f>Weighting!$H$15</f>
        <v>0</v>
      </c>
      <c r="H2535">
        <f t="array" ref="H2535">FREQUENCY(IF('Data Transformation'!$B$4:$B$8425=B2523,'Data Transformation'!$G$4:$G$8425),'Bin Analysis'!$B2535)</f>
        <v>2073</v>
      </c>
      <c r="I2535">
        <f t="shared" si="316"/>
        <v>0</v>
      </c>
      <c r="J2535">
        <f t="shared" si="317"/>
        <v>0</v>
      </c>
      <c r="K2535">
        <f>J2535*Weighting!$W$15</f>
        <v>0</v>
      </c>
      <c r="M2535" s="14"/>
    </row>
    <row r="2536" spans="1:13" x14ac:dyDescent="0.25">
      <c r="A2536" s="32" t="str">
        <f>IF(Weighting!$P$16&gt;0,B2536,"")</f>
        <v/>
      </c>
      <c r="B2536" t="e">
        <f>Weighting!$C$16</f>
        <v>#DIV/0!</v>
      </c>
      <c r="C2536" t="e">
        <f>Weighting!$F$16</f>
        <v>#NUM!</v>
      </c>
      <c r="D2536" t="e">
        <f>IF(C2536=1,'Data Transformation'!$G$3+0.5*'Data Transformation'!$W$25,IF(C2537=1,D2537-'Data Transformation'!$W$25,FALSE))</f>
        <v>#NUM!</v>
      </c>
      <c r="E2536">
        <f t="array" ref="E2536">IF(ISLOGICAL(D2536),"",FREQUENCY(IF('Data Transformation'!$B$425:$B$8425='Bin Analysis'!$B2523,'Data Transformation'!$G$425:$G$8425),D2536))</f>
        <v>2001</v>
      </c>
      <c r="F2536">
        <f t="shared" si="315"/>
        <v>0</v>
      </c>
      <c r="G2536">
        <f>Weighting!$H$16</f>
        <v>0</v>
      </c>
      <c r="H2536">
        <f t="array" ref="H2536">FREQUENCY(IF('Data Transformation'!$B$4:$B$8425=B2523,'Data Transformation'!$G$4:$G$8425),'Bin Analysis'!$B2536)</f>
        <v>2073</v>
      </c>
      <c r="I2536">
        <f t="shared" si="316"/>
        <v>0</v>
      </c>
      <c r="J2536">
        <f t="shared" si="317"/>
        <v>0</v>
      </c>
      <c r="K2536">
        <f>J2536*Weighting!$W$16</f>
        <v>0</v>
      </c>
      <c r="M2536" s="14"/>
    </row>
    <row r="2537" spans="1:13" x14ac:dyDescent="0.25">
      <c r="A2537" s="32" t="str">
        <f>IF(Weighting!$P$17&gt;0,B2537,"")</f>
        <v/>
      </c>
      <c r="B2537" t="e">
        <f>Weighting!$C$17</f>
        <v>#DIV/0!</v>
      </c>
      <c r="C2537" t="e">
        <f>Weighting!$F$17</f>
        <v>#NUM!</v>
      </c>
      <c r="D2537" t="e">
        <f>IF(C2537=1,'Data Transformation'!$G$3+0.5*'Data Transformation'!$W$25,IF(C2538=1,D2538-'Data Transformation'!$W$25,FALSE))</f>
        <v>#NUM!</v>
      </c>
      <c r="E2537">
        <f t="array" ref="E2537">IF(ISLOGICAL(D2537),"",FREQUENCY(IF('Data Transformation'!$B$425:$B$8425='Bin Analysis'!$B2523,'Data Transformation'!$G$425:$G$8425),D2537))</f>
        <v>2001</v>
      </c>
      <c r="F2537">
        <f t="shared" si="315"/>
        <v>0</v>
      </c>
      <c r="G2537">
        <f>Weighting!$H$17</f>
        <v>0</v>
      </c>
      <c r="H2537">
        <f t="array" ref="H2537">FREQUENCY(IF('Data Transformation'!$B$4:$B$8425=B2523,'Data Transformation'!$G$4:$G$8425),'Bin Analysis'!$B2537)</f>
        <v>2073</v>
      </c>
      <c r="I2537">
        <f t="shared" si="316"/>
        <v>0</v>
      </c>
      <c r="J2537">
        <f t="shared" si="317"/>
        <v>0</v>
      </c>
      <c r="K2537">
        <f>J2537*Weighting!$W$17</f>
        <v>0</v>
      </c>
      <c r="M2537" s="14"/>
    </row>
    <row r="2538" spans="1:13" x14ac:dyDescent="0.25">
      <c r="A2538" s="32" t="str">
        <f>IF(Weighting!$P$18&gt;0,B2538,"")</f>
        <v/>
      </c>
      <c r="B2538" t="e">
        <f>Weighting!$C$18</f>
        <v>#DIV/0!</v>
      </c>
      <c r="C2538" t="e">
        <f>Weighting!$F$18</f>
        <v>#NUM!</v>
      </c>
      <c r="D2538" t="e">
        <f>IF(C2538=1,'Data Transformation'!$G$3+0.5*'Data Transformation'!$W$25,IF(C2539=1,D2539-'Data Transformation'!$W$25,FALSE))</f>
        <v>#NUM!</v>
      </c>
      <c r="E2538">
        <f t="array" ref="E2538">IF(ISLOGICAL(D2538),"",FREQUENCY(IF('Data Transformation'!$B$425:$B$8425='Bin Analysis'!$B2523,'Data Transformation'!$G$425:$G$8425),D2538))</f>
        <v>2001</v>
      </c>
      <c r="F2538">
        <f t="shared" si="315"/>
        <v>0</v>
      </c>
      <c r="G2538">
        <f>Weighting!$H$18</f>
        <v>0</v>
      </c>
      <c r="H2538">
        <f t="array" ref="H2538">FREQUENCY(IF('Data Transformation'!$B$4:$B$8425=B2523,'Data Transformation'!$G$4:$G$8425),'Bin Analysis'!$B2538)</f>
        <v>2073</v>
      </c>
      <c r="I2538">
        <f t="shared" si="316"/>
        <v>0</v>
      </c>
      <c r="J2538">
        <f t="shared" si="317"/>
        <v>0</v>
      </c>
      <c r="K2538">
        <f>J2538*Weighting!$W$18</f>
        <v>0</v>
      </c>
      <c r="M2538" s="14"/>
    </row>
    <row r="2539" spans="1:13" x14ac:dyDescent="0.25">
      <c r="A2539" s="32" t="str">
        <f>IF(Weighting!$P$19&gt;0,B2539,"")</f>
        <v/>
      </c>
      <c r="B2539" t="e">
        <f>Weighting!$C$19</f>
        <v>#DIV/0!</v>
      </c>
      <c r="C2539" t="e">
        <f>Weighting!$F$19</f>
        <v>#NUM!</v>
      </c>
      <c r="D2539" t="e">
        <f>IF(C2539=1,'Data Transformation'!$G$3+0.5*'Data Transformation'!$W$25,IF(C2540=1,D2540-'Data Transformation'!$W$25,FALSE))</f>
        <v>#NUM!</v>
      </c>
      <c r="E2539">
        <f t="array" ref="E2539">IF(ISLOGICAL(D2539),"",FREQUENCY(IF('Data Transformation'!$B$425:$B$8425='Bin Analysis'!$B2523,'Data Transformation'!$G$425:$G$8425),D2539))</f>
        <v>2001</v>
      </c>
      <c r="F2539">
        <f t="shared" si="315"/>
        <v>0</v>
      </c>
      <c r="G2539">
        <f>Weighting!$H$19</f>
        <v>0</v>
      </c>
      <c r="H2539">
        <f t="array" ref="H2539">FREQUENCY(IF('Data Transformation'!$B$4:$B$8425=B2523,'Data Transformation'!$G$4:$G$8425),'Bin Analysis'!$B2539)</f>
        <v>2073</v>
      </c>
      <c r="I2539">
        <f t="shared" si="316"/>
        <v>0</v>
      </c>
      <c r="J2539">
        <f t="shared" si="317"/>
        <v>0</v>
      </c>
      <c r="K2539">
        <f>J2539*Weighting!$W$19</f>
        <v>0</v>
      </c>
      <c r="M2539" s="14"/>
    </row>
    <row r="2540" spans="1:13" x14ac:dyDescent="0.25">
      <c r="A2540" s="32" t="str">
        <f>IF(Weighting!$P$20&gt;0,B2540,"")</f>
        <v/>
      </c>
      <c r="B2540" t="e">
        <f>Weighting!$C$20</f>
        <v>#DIV/0!</v>
      </c>
      <c r="C2540" t="e">
        <f>Weighting!$F$20</f>
        <v>#NUM!</v>
      </c>
      <c r="D2540" t="e">
        <f>IF(C2540=1,'Data Transformation'!$G$3+0.5*'Data Transformation'!$W$25,IF(C2541=1,D2541-'Data Transformation'!$W$25,FALSE))</f>
        <v>#NUM!</v>
      </c>
      <c r="E2540">
        <f t="array" ref="E2540">IF(ISLOGICAL(D2540),"",FREQUENCY(IF('Data Transformation'!$B$425:$B$8425='Bin Analysis'!$B2523,'Data Transformation'!$G$425:$G$8425),D2540))</f>
        <v>2001</v>
      </c>
      <c r="F2540">
        <f t="shared" si="315"/>
        <v>0</v>
      </c>
      <c r="G2540">
        <f>Weighting!$H$20</f>
        <v>0</v>
      </c>
      <c r="H2540">
        <f t="array" ref="H2540">FREQUENCY(IF('Data Transformation'!$B$4:$B$8425=B2523,'Data Transformation'!$G$4:$G$8425),'Bin Analysis'!$B2540)</f>
        <v>2073</v>
      </c>
      <c r="I2540">
        <f t="shared" si="316"/>
        <v>0</v>
      </c>
      <c r="J2540">
        <f t="shared" si="317"/>
        <v>0</v>
      </c>
      <c r="K2540">
        <f>J2540*Weighting!$W$20</f>
        <v>0</v>
      </c>
      <c r="M2540" s="14"/>
    </row>
    <row r="2541" spans="1:13" x14ac:dyDescent="0.25">
      <c r="A2541" s="32" t="str">
        <f>IF(Weighting!$P$21&gt;0,B2541,"")</f>
        <v/>
      </c>
      <c r="B2541" t="e">
        <f>Weighting!$C$21</f>
        <v>#DIV/0!</v>
      </c>
      <c r="C2541" t="e">
        <f>Weighting!$F$21</f>
        <v>#NUM!</v>
      </c>
      <c r="D2541" t="e">
        <f>IF(C2541=1,'Data Transformation'!$G$3+0.5*'Data Transformation'!$W$25,IF(C2542=1,D2542-'Data Transformation'!$W$25,FALSE))</f>
        <v>#NUM!</v>
      </c>
      <c r="E2541">
        <f t="array" ref="E2541">IF(ISLOGICAL(D2541),"",FREQUENCY(IF('Data Transformation'!$B$425:$B$8425='Bin Analysis'!$B2523,'Data Transformation'!$G$425:$G$8425),D2541))</f>
        <v>2001</v>
      </c>
      <c r="F2541">
        <f t="shared" si="315"/>
        <v>0</v>
      </c>
      <c r="G2541">
        <f>Weighting!$H$21</f>
        <v>0</v>
      </c>
      <c r="H2541">
        <f t="array" ref="H2541">FREQUENCY(IF('Data Transformation'!$B$4:$B$8425=B2523,'Data Transformation'!$G$4:$G$8425),'Bin Analysis'!$B2541)</f>
        <v>2073</v>
      </c>
      <c r="I2541">
        <f t="shared" si="316"/>
        <v>0</v>
      </c>
      <c r="J2541">
        <f t="shared" si="317"/>
        <v>0</v>
      </c>
      <c r="K2541">
        <f>J2541*Weighting!$W$21</f>
        <v>0</v>
      </c>
      <c r="M2541" s="14"/>
    </row>
    <row r="2542" spans="1:13" x14ac:dyDescent="0.25">
      <c r="A2542" s="32" t="str">
        <f>IF(Weighting!$P$22&gt;0,B2542,"")</f>
        <v/>
      </c>
      <c r="B2542" t="e">
        <f>Weighting!$C$22</f>
        <v>#DIV/0!</v>
      </c>
      <c r="C2542" t="e">
        <f>Weighting!$F$22</f>
        <v>#NUM!</v>
      </c>
      <c r="D2542" t="e">
        <f>IF(C2542=1,'Data Transformation'!$G$3+0.5*'Data Transformation'!$W$25,IF(C2543=1,D2543-'Data Transformation'!$W$25,FALSE))</f>
        <v>#NUM!</v>
      </c>
      <c r="E2542">
        <f t="array" ref="E2542">IF(ISLOGICAL(D2542),"",FREQUENCY(IF('Data Transformation'!$B$425:$B$8425='Bin Analysis'!$B2523,'Data Transformation'!$G$425:$G$8425),D2542))</f>
        <v>2001</v>
      </c>
      <c r="F2542">
        <f t="shared" si="315"/>
        <v>0</v>
      </c>
      <c r="G2542">
        <f>Weighting!$H$22</f>
        <v>0</v>
      </c>
      <c r="H2542">
        <f t="array" ref="H2542">FREQUENCY(IF('Data Transformation'!$B$4:$B$8425=B2523,'Data Transformation'!$G$4:$G$8425),'Bin Analysis'!$B2542)</f>
        <v>2073</v>
      </c>
      <c r="I2542">
        <f t="shared" si="316"/>
        <v>0</v>
      </c>
      <c r="J2542">
        <f t="shared" si="317"/>
        <v>0</v>
      </c>
      <c r="K2542">
        <f>J2542*Weighting!$W$22</f>
        <v>0</v>
      </c>
      <c r="M2542" s="14"/>
    </row>
    <row r="2543" spans="1:13" x14ac:dyDescent="0.25">
      <c r="A2543" s="32" t="str">
        <f>IF(Weighting!$P$23&gt;0,B2543,"")</f>
        <v/>
      </c>
      <c r="B2543" t="e">
        <f>Weighting!$C$23</f>
        <v>#DIV/0!</v>
      </c>
      <c r="C2543" t="e">
        <f>Weighting!$F$23</f>
        <v>#NUM!</v>
      </c>
      <c r="D2543" t="e">
        <f>IF(C2543=1,'Data Transformation'!$G$3+0.5*'Data Transformation'!$W$25,IF(C2544=1,D2544-'Data Transformation'!$W$25,FALSE))</f>
        <v>#NUM!</v>
      </c>
      <c r="E2543">
        <f t="array" ref="E2543">IF(ISLOGICAL(D2543),"",FREQUENCY(IF('Data Transformation'!$B$425:$B$8425='Bin Analysis'!$B2523,'Data Transformation'!$G$425:$G$8425),D2543))</f>
        <v>2001</v>
      </c>
      <c r="F2543">
        <f t="shared" si="315"/>
        <v>0</v>
      </c>
      <c r="G2543">
        <f>Weighting!$H$23</f>
        <v>0</v>
      </c>
      <c r="H2543">
        <f t="array" ref="H2543">FREQUENCY(IF('Data Transformation'!$B$4:$B$8425=B2523,'Data Transformation'!$G$4:$G$8425),'Bin Analysis'!$B2543)</f>
        <v>2073</v>
      </c>
      <c r="I2543">
        <f t="shared" si="316"/>
        <v>0</v>
      </c>
      <c r="J2543">
        <f t="shared" si="317"/>
        <v>0</v>
      </c>
      <c r="K2543">
        <f>J2543*Weighting!$W$23</f>
        <v>0</v>
      </c>
      <c r="M2543" s="14"/>
    </row>
    <row r="2544" spans="1:13" x14ac:dyDescent="0.25">
      <c r="A2544" s="32" t="str">
        <f>IF(Weighting!$P$24&gt;0,B2544,"")</f>
        <v/>
      </c>
      <c r="B2544" t="e">
        <f>Weighting!$C$24</f>
        <v>#DIV/0!</v>
      </c>
      <c r="C2544" t="e">
        <f>Weighting!$F$24</f>
        <v>#NUM!</v>
      </c>
      <c r="D2544" t="e">
        <f>IF(C2544=1,'Data Transformation'!$G$3+0.5*'Data Transformation'!$W$25,IF(C2545=1,D2545-'Data Transformation'!$W$25,FALSE))</f>
        <v>#NUM!</v>
      </c>
      <c r="E2544">
        <f t="array" ref="E2544">IF(ISLOGICAL(D2544),"",FREQUENCY(IF('Data Transformation'!$B$425:$B$8425='Bin Analysis'!$B2523,'Data Transformation'!$G$425:$G$8425),D2544))</f>
        <v>2001</v>
      </c>
      <c r="F2544">
        <f t="shared" si="315"/>
        <v>0</v>
      </c>
      <c r="G2544">
        <f>Weighting!$H$24</f>
        <v>0</v>
      </c>
      <c r="H2544">
        <f t="array" ref="H2544">FREQUENCY(IF('Data Transformation'!$B$4:$B$8425=B2523,'Data Transformation'!$G$4:$G$8425),'Bin Analysis'!$B2544)</f>
        <v>2073</v>
      </c>
      <c r="I2544">
        <f t="shared" si="316"/>
        <v>0</v>
      </c>
      <c r="J2544">
        <f t="shared" si="317"/>
        <v>0</v>
      </c>
      <c r="K2544">
        <f>J2544*Weighting!$W$24</f>
        <v>0</v>
      </c>
      <c r="M2544" s="14"/>
    </row>
    <row r="2545" spans="1:25" x14ac:dyDescent="0.25">
      <c r="A2545" s="32" t="str">
        <f>IF(Weighting!$P$25&gt;0,B2545,"")</f>
        <v/>
      </c>
      <c r="B2545" t="e">
        <f>Weighting!$C$25</f>
        <v>#DIV/0!</v>
      </c>
      <c r="C2545" t="e">
        <f>Weighting!$F$25</f>
        <v>#NUM!</v>
      </c>
      <c r="D2545" t="e">
        <f>IF(C2545=1,'Data Transformation'!$G$3+0.5*'Data Transformation'!$W$25,IF(C2546=1,D2546-'Data Transformation'!$W$25,FALSE))</f>
        <v>#NUM!</v>
      </c>
      <c r="E2545">
        <f t="array" ref="E2545">IF(ISLOGICAL(D2545),"",FREQUENCY(IF('Data Transformation'!$B$425:$B$8425='Bin Analysis'!$B2523,'Data Transformation'!$G$425:$G$8425),D2545))</f>
        <v>2001</v>
      </c>
      <c r="F2545">
        <f t="shared" si="315"/>
        <v>0</v>
      </c>
      <c r="G2545">
        <f>Weighting!$H$25</f>
        <v>0</v>
      </c>
      <c r="H2545">
        <f t="array" ref="H2545">FREQUENCY(IF('Data Transformation'!$B$4:$B$8425=B2523,'Data Transformation'!$G$4:$G$8425),'Bin Analysis'!$B2545)</f>
        <v>2073</v>
      </c>
      <c r="I2545">
        <f t="shared" si="316"/>
        <v>0</v>
      </c>
      <c r="J2545">
        <f t="shared" si="317"/>
        <v>0</v>
      </c>
      <c r="K2545">
        <f>J2545*Weighting!$W$25</f>
        <v>0</v>
      </c>
      <c r="M2545" s="14"/>
    </row>
    <row r="2546" spans="1:25" x14ac:dyDescent="0.25">
      <c r="O2546"/>
      <c r="P2546"/>
      <c r="Q2546"/>
      <c r="R2546"/>
    </row>
    <row r="2547" spans="1:25" ht="23.25" x14ac:dyDescent="0.35">
      <c r="A2547" s="21" t="s">
        <v>0</v>
      </c>
      <c r="B2547" s="21" t="str">
        <f>IFERROR(VLOOKUP(C2547,'Data Transformation'!$L$6:$M$426,2,FALSE),"")</f>
        <v/>
      </c>
      <c r="C2547" s="21">
        <f>C2523+1</f>
        <v>106</v>
      </c>
      <c r="D2547" s="21"/>
      <c r="E2547" s="21"/>
      <c r="F2547" s="21"/>
      <c r="G2547" s="21"/>
      <c r="H2547" s="22"/>
      <c r="I2547" s="22"/>
      <c r="J2547" s="22"/>
      <c r="K2547" s="21"/>
      <c r="L2547" s="21" t="str">
        <f>B2547</f>
        <v/>
      </c>
      <c r="M2547" s="23" t="e">
        <f>INDEX('Data Transformation'!$O$4:$O$424,MATCH($B2547,'Data Transformation'!$M$4:$M$424,0),MATCH($M$2,'Data Transformation'!$O$3,0))</f>
        <v>#N/A</v>
      </c>
      <c r="N2547" s="27" t="e">
        <f>IF('Input and Summary Results'!$J$16="minimum",'Bin Analysis'!X2548/(M2547-1),'Bin Analysis'!Y2547/('Bin Analysis'!M2547-1))</f>
        <v>#N/A</v>
      </c>
      <c r="O2547" s="27" t="e">
        <f>IF(M2547=FALSE,NA(),(VLOOKUP(1,C2550:K2569,4,FALSE))/(M2547-1))</f>
        <v>#N/A</v>
      </c>
      <c r="P2547" s="27" t="e">
        <f>IF(M2547=FALSE,NA(),SUM(J2550:J2569)/Weighting!$S$5)</f>
        <v>#N/A</v>
      </c>
      <c r="Q2547" s="27" t="e">
        <f>IF(M2547=FALSE,NA(),SUM(K2550:K2569)/Weighting!$S$6)</f>
        <v>#N/A</v>
      </c>
      <c r="R2547" s="27" t="e">
        <f>IF(M2547=FALSE,NA(),(VLOOKUP(1,G2550:K2569,3,FALSE))/(M2547-1))</f>
        <v>#N/A</v>
      </c>
      <c r="S2547" s="22" t="e">
        <f>IF(M2547=FALSE,NA(),IF(SUM(J2550:J2569)=2,"yes","no"))</f>
        <v>#N/A</v>
      </c>
      <c r="X2547" s="2" cm="2">
        <f t="array" ref="X2547:X2548">FREQUENCY(IF('Data Transformation'!$B$425:$B$6424='Bin Analysis'!L2547,'Data Transformation'!$G$425:$G$6424),'Data Transformation'!$U$11)</f>
        <v>0</v>
      </c>
      <c r="Y2547" s="2" cm="2">
        <f t="array" ref="Y2547:Y2548">FREQUENCY(IF('Data Transformation'!$B$425:$B$6424='Bin Analysis'!L2547,'Data Transformation'!$G$425:$G$6424),'Data Transformation'!$U$12)</f>
        <v>0</v>
      </c>
    </row>
    <row r="2548" spans="1:25" x14ac:dyDescent="0.25">
      <c r="A2548" s="14" t="s">
        <v>67</v>
      </c>
      <c r="B2548" t="s">
        <v>47</v>
      </c>
      <c r="C2548" t="s">
        <v>5</v>
      </c>
      <c r="D2548" t="s">
        <v>100</v>
      </c>
      <c r="E2548" t="s">
        <v>101</v>
      </c>
      <c r="F2548" t="s">
        <v>102</v>
      </c>
      <c r="G2548" t="s">
        <v>70</v>
      </c>
      <c r="H2548" t="s">
        <v>31</v>
      </c>
      <c r="I2548" t="s">
        <v>32</v>
      </c>
      <c r="J2548" t="s">
        <v>46</v>
      </c>
      <c r="K2548" s="14" t="s">
        <v>45</v>
      </c>
      <c r="M2548" s="14"/>
      <c r="X2548" s="2">
        <v>0</v>
      </c>
      <c r="Y2548" s="2">
        <v>0</v>
      </c>
    </row>
    <row r="2549" spans="1:25" x14ac:dyDescent="0.25">
      <c r="A2549" s="32"/>
      <c r="D2549" t="e">
        <f>IF(C2549=1,'Data Transformation'!$G$3+0.5*'Data Transformation'!$W$25,IF(C2550=1,D2550-'Data Transformation'!$W$25,FALSE))</f>
        <v>#NUM!</v>
      </c>
      <c r="E2549">
        <f t="array" ref="E2549">IF(ISLOGICAL(D2549),"",FREQUENCY(IF('Data Transformation'!$B$425:$B$8425='Bin Analysis'!$B2547,'Data Transformation'!$G$425:$G$8425),D2549))</f>
        <v>2001</v>
      </c>
      <c r="F2549" t="e">
        <f>IF(ISLOGICAL(D2549),"",E2549-E2548)</f>
        <v>#VALUE!</v>
      </c>
      <c r="M2549" s="14"/>
    </row>
    <row r="2550" spans="1:25" x14ac:dyDescent="0.25">
      <c r="A2550" s="32" t="e">
        <f>IF(Weighting!$P$6&gt;0,B2550,"")</f>
        <v>#NUM!</v>
      </c>
      <c r="B2550" t="e">
        <f>Weighting!$C$6</f>
        <v>#DIV/0!</v>
      </c>
      <c r="C2550" t="e">
        <f>Weighting!$F$6</f>
        <v>#NUM!</v>
      </c>
      <c r="D2550" t="e">
        <f>IF(C2550=1,'Data Transformation'!$G$3+0.5*'Data Transformation'!$W$25,IF(C2551=1,D2551-'Data Transformation'!$W$25,FALSE))</f>
        <v>#NUM!</v>
      </c>
      <c r="E2550">
        <f t="array" ref="E2550">IF(ISLOGICAL(D2550),"",FREQUENCY(IF('Data Transformation'!$B$425:$B$8425='Bin Analysis'!$B2547,'Data Transformation'!$G$425:$G$8425),D2550))</f>
        <v>2001</v>
      </c>
      <c r="F2550">
        <f>IF(ISLOGICAL(D2550),"",E2550-E2549)</f>
        <v>0</v>
      </c>
      <c r="G2550">
        <f>Weighting!$H$6</f>
        <v>1</v>
      </c>
      <c r="H2550">
        <f t="array" ref="H2550">FREQUENCY(IF('Data Transformation'!$B$4:$B$8425=B2547,'Data Transformation'!$G$4:$G$8425),'Bin Analysis'!$B2550)</f>
        <v>2073</v>
      </c>
      <c r="I2550">
        <f>H2550-H2549</f>
        <v>2073</v>
      </c>
      <c r="J2550">
        <f>IF(I2550=0,0,1)</f>
        <v>1</v>
      </c>
      <c r="K2550" t="e">
        <f>J2550*Weighting!$W$6</f>
        <v>#NUM!</v>
      </c>
      <c r="M2550" s="14"/>
    </row>
    <row r="2551" spans="1:25" x14ac:dyDescent="0.25">
      <c r="A2551" s="32" t="str">
        <f>IF(Weighting!$P$7&gt;0,B2551,"")</f>
        <v/>
      </c>
      <c r="B2551" t="e">
        <f>Weighting!$C$7</f>
        <v>#DIV/0!</v>
      </c>
      <c r="C2551" t="e">
        <f>Weighting!$F$7</f>
        <v>#NUM!</v>
      </c>
      <c r="D2551" t="e">
        <f>IF(C2551=1,'Data Transformation'!$G$3+0.5*'Data Transformation'!$W$25,IF(C2552=1,D2552-'Data Transformation'!$W$25,FALSE))</f>
        <v>#NUM!</v>
      </c>
      <c r="E2551">
        <f t="array" ref="E2551">IF(ISLOGICAL(D2551),"",FREQUENCY(IF('Data Transformation'!$B$425:$B$8425='Bin Analysis'!$B2547,'Data Transformation'!$G$425:$G$8425),D2551))</f>
        <v>2001</v>
      </c>
      <c r="F2551">
        <f t="shared" ref="F2551:F2569" si="318">IF(ISLOGICAL(D2551),"",E2551-E2550)</f>
        <v>0</v>
      </c>
      <c r="G2551">
        <f>Weighting!$H$7</f>
        <v>0</v>
      </c>
      <c r="H2551">
        <f t="array" ref="H2551">FREQUENCY(IF('Data Transformation'!$B$4:$B$8425=B2547,'Data Transformation'!$G$4:$G$8425),'Bin Analysis'!$B2551)</f>
        <v>2073</v>
      </c>
      <c r="I2551">
        <f t="shared" ref="I2551:I2569" si="319">H2551-H2550</f>
        <v>0</v>
      </c>
      <c r="J2551">
        <f>IF(I2551=0,0,1)</f>
        <v>0</v>
      </c>
      <c r="K2551">
        <f>J2551*Weighting!$W$7</f>
        <v>0</v>
      </c>
      <c r="M2551" s="14"/>
    </row>
    <row r="2552" spans="1:25" x14ac:dyDescent="0.25">
      <c r="A2552" s="32" t="str">
        <f>IF(Weighting!$P$8&gt;0,B2552,"")</f>
        <v/>
      </c>
      <c r="B2552" t="e">
        <f>Weighting!$C$8</f>
        <v>#DIV/0!</v>
      </c>
      <c r="C2552" t="e">
        <f>Weighting!$F$8</f>
        <v>#NUM!</v>
      </c>
      <c r="D2552" t="e">
        <f>IF(C2552=1,'Data Transformation'!$G$3+0.5*'Data Transformation'!$W$25,IF(C2553=1,D2553-'Data Transformation'!$W$25,FALSE))</f>
        <v>#NUM!</v>
      </c>
      <c r="E2552">
        <f t="array" ref="E2552">IF(ISLOGICAL(D2552),"",FREQUENCY(IF('Data Transformation'!$B$425:$B$8425='Bin Analysis'!$B2547,'Data Transformation'!$G$425:$G$8425),D2552))</f>
        <v>2001</v>
      </c>
      <c r="F2552">
        <f t="shared" si="318"/>
        <v>0</v>
      </c>
      <c r="G2552">
        <f>Weighting!$H$8</f>
        <v>0</v>
      </c>
      <c r="H2552">
        <f t="array" ref="H2552">FREQUENCY(IF('Data Transformation'!$B$4:$B$8425=B2547,'Data Transformation'!$G$4:$G$8425),'Bin Analysis'!$B2552)</f>
        <v>2073</v>
      </c>
      <c r="I2552">
        <f t="shared" si="319"/>
        <v>0</v>
      </c>
      <c r="J2552">
        <f t="shared" ref="J2552:J2569" si="320">IF(I2552=0,0,1)</f>
        <v>0</v>
      </c>
      <c r="K2552">
        <f>J2552*Weighting!$W$8</f>
        <v>0</v>
      </c>
      <c r="M2552" s="14"/>
    </row>
    <row r="2553" spans="1:25" x14ac:dyDescent="0.25">
      <c r="A2553" s="32" t="str">
        <f>IF(Weighting!$P$9&gt;0,B2553,"")</f>
        <v/>
      </c>
      <c r="B2553" s="50" t="e">
        <f>Weighting!$C$9</f>
        <v>#DIV/0!</v>
      </c>
      <c r="C2553" t="e">
        <f>Weighting!$F$9</f>
        <v>#NUM!</v>
      </c>
      <c r="D2553" t="e">
        <f>IF(C2553=1,'Data Transformation'!$G$3+0.5*'Data Transformation'!$W$25,IF(C2554=1,D2554-'Data Transformation'!$W$25,FALSE))</f>
        <v>#NUM!</v>
      </c>
      <c r="E2553">
        <f t="array" ref="E2553">IF(ISLOGICAL(D2553),"",FREQUENCY(IF('Data Transformation'!$B$425:$B$8425='Bin Analysis'!$B2547,'Data Transformation'!$G$425:$G$8425),D2553))</f>
        <v>2001</v>
      </c>
      <c r="F2553">
        <f t="shared" si="318"/>
        <v>0</v>
      </c>
      <c r="G2553">
        <f>Weighting!$H$9</f>
        <v>0</v>
      </c>
      <c r="H2553">
        <f t="array" ref="H2553">FREQUENCY(IF('Data Transformation'!$B$4:$B$8425=B2547,'Data Transformation'!$G$4:$G$8425),'Bin Analysis'!$B2553)</f>
        <v>2073</v>
      </c>
      <c r="I2553">
        <f t="shared" si="319"/>
        <v>0</v>
      </c>
      <c r="J2553">
        <f t="shared" si="320"/>
        <v>0</v>
      </c>
      <c r="K2553">
        <f>J2553*Weighting!$W$9</f>
        <v>0</v>
      </c>
      <c r="M2553" s="14"/>
    </row>
    <row r="2554" spans="1:25" x14ac:dyDescent="0.25">
      <c r="A2554" s="32" t="str">
        <f>IF(Weighting!$P$10&gt;0,B2554,"")</f>
        <v/>
      </c>
      <c r="B2554" t="e">
        <f>Weighting!$C$10</f>
        <v>#DIV/0!</v>
      </c>
      <c r="C2554" t="e">
        <f>Weighting!$F$10</f>
        <v>#NUM!</v>
      </c>
      <c r="D2554" t="e">
        <f>IF(C2554=1,'Data Transformation'!$G$3+0.5*'Data Transformation'!$W$25,IF(C2555=1,D2555-'Data Transformation'!$W$25,FALSE))</f>
        <v>#NUM!</v>
      </c>
      <c r="E2554">
        <f t="array" ref="E2554">IF(ISLOGICAL(D2554),"",FREQUENCY(IF('Data Transformation'!$B$425:$B$8425='Bin Analysis'!$B2547,'Data Transformation'!$G$425:$G$8425),D2554))</f>
        <v>2001</v>
      </c>
      <c r="F2554">
        <f t="shared" si="318"/>
        <v>0</v>
      </c>
      <c r="G2554">
        <f>Weighting!$H$10</f>
        <v>0</v>
      </c>
      <c r="H2554">
        <f t="array" ref="H2554">FREQUENCY(IF('Data Transformation'!$B$4:$B$8425=B2547,'Data Transformation'!$G$4:$G$8425),'Bin Analysis'!$B2554)</f>
        <v>2073</v>
      </c>
      <c r="I2554">
        <f t="shared" si="319"/>
        <v>0</v>
      </c>
      <c r="J2554">
        <f t="shared" si="320"/>
        <v>0</v>
      </c>
      <c r="K2554">
        <f>J2554*Weighting!$W$10</f>
        <v>0</v>
      </c>
      <c r="M2554" s="14"/>
    </row>
    <row r="2555" spans="1:25" x14ac:dyDescent="0.25">
      <c r="A2555" s="32" t="str">
        <f>IF(Weighting!$P$11&gt;0,B2555,"")</f>
        <v/>
      </c>
      <c r="B2555" t="e">
        <f>Weighting!$C$11</f>
        <v>#DIV/0!</v>
      </c>
      <c r="C2555" t="e">
        <f>Weighting!$F$11</f>
        <v>#NUM!</v>
      </c>
      <c r="D2555" t="e">
        <f>IF(C2555=1,'Data Transformation'!$G$3+0.5*'Data Transformation'!$W$25,IF(C2556=1,D2556-'Data Transformation'!$W$25,FALSE))</f>
        <v>#NUM!</v>
      </c>
      <c r="E2555">
        <f t="array" ref="E2555">IF(ISLOGICAL(D2555),"",FREQUENCY(IF('Data Transformation'!$B$425:$B$8425='Bin Analysis'!$B2547,'Data Transformation'!$G$425:$G$8425),D2555))</f>
        <v>2001</v>
      </c>
      <c r="F2555">
        <f t="shared" si="318"/>
        <v>0</v>
      </c>
      <c r="G2555">
        <f>Weighting!$H$11</f>
        <v>0</v>
      </c>
      <c r="H2555">
        <f t="array" ref="H2555">FREQUENCY(IF('Data Transformation'!$B$4:$B$8425=B2547,'Data Transformation'!$G$4:$G$8425),'Bin Analysis'!$B2555)</f>
        <v>2073</v>
      </c>
      <c r="I2555">
        <f t="shared" si="319"/>
        <v>0</v>
      </c>
      <c r="J2555">
        <f t="shared" si="320"/>
        <v>0</v>
      </c>
      <c r="K2555">
        <f>J2555*Weighting!$W$11</f>
        <v>0</v>
      </c>
      <c r="M2555" s="14"/>
    </row>
    <row r="2556" spans="1:25" x14ac:dyDescent="0.25">
      <c r="A2556" s="32" t="str">
        <f>IF(Weighting!$P$12&gt;0,B2556,"")</f>
        <v/>
      </c>
      <c r="B2556" t="e">
        <f>Weighting!$C$12</f>
        <v>#DIV/0!</v>
      </c>
      <c r="C2556" t="e">
        <f>Weighting!$F$12</f>
        <v>#NUM!</v>
      </c>
      <c r="D2556" t="e">
        <f>IF(C2556=1,'Data Transformation'!$G$3+0.5*'Data Transformation'!$W$25,IF(C2557=1,D2557-'Data Transformation'!$W$25,FALSE))</f>
        <v>#NUM!</v>
      </c>
      <c r="E2556">
        <f t="array" ref="E2556">IF(ISLOGICAL(D2556),"",FREQUENCY(IF('Data Transformation'!$B$425:$B$8425='Bin Analysis'!$B2547,'Data Transformation'!$G$425:$G$8425),D2556))</f>
        <v>2001</v>
      </c>
      <c r="F2556">
        <f t="shared" si="318"/>
        <v>0</v>
      </c>
      <c r="G2556">
        <f>Weighting!$H$12</f>
        <v>0</v>
      </c>
      <c r="H2556">
        <f t="array" ref="H2556">FREQUENCY(IF('Data Transformation'!$B$4:$B$8425=B2547,'Data Transformation'!$G$4:$G$8425),'Bin Analysis'!$B2556)</f>
        <v>2073</v>
      </c>
      <c r="I2556">
        <f t="shared" si="319"/>
        <v>0</v>
      </c>
      <c r="J2556">
        <f t="shared" si="320"/>
        <v>0</v>
      </c>
      <c r="K2556">
        <f>J2556*Weighting!$W$12</f>
        <v>0</v>
      </c>
      <c r="M2556" s="14"/>
    </row>
    <row r="2557" spans="1:25" x14ac:dyDescent="0.25">
      <c r="A2557" s="32" t="str">
        <f>IF(Weighting!$P$13&gt;0,B2557,"")</f>
        <v/>
      </c>
      <c r="B2557" t="e">
        <f>Weighting!$C$13</f>
        <v>#DIV/0!</v>
      </c>
      <c r="C2557" t="e">
        <f>Weighting!$F$13</f>
        <v>#NUM!</v>
      </c>
      <c r="D2557" t="e">
        <f>IF(C2557=1,'Data Transformation'!$G$3+0.5*'Data Transformation'!$W$25,IF(C2558=1,D2558-'Data Transformation'!$W$25,FALSE))</f>
        <v>#NUM!</v>
      </c>
      <c r="E2557">
        <f t="array" ref="E2557">IF(ISLOGICAL(D2557),"",FREQUENCY(IF('Data Transformation'!$B$425:$B$8425='Bin Analysis'!$B2547,'Data Transformation'!$G$425:$G$8425),D2557))</f>
        <v>2001</v>
      </c>
      <c r="F2557">
        <f t="shared" si="318"/>
        <v>0</v>
      </c>
      <c r="G2557">
        <f>Weighting!$H$13</f>
        <v>0</v>
      </c>
      <c r="H2557">
        <f t="array" ref="H2557">FREQUENCY(IF('Data Transformation'!$B$4:$B$8425=B2547,'Data Transformation'!$G$4:$G$8425),'Bin Analysis'!$B2557)</f>
        <v>2073</v>
      </c>
      <c r="I2557">
        <f t="shared" si="319"/>
        <v>0</v>
      </c>
      <c r="J2557">
        <f t="shared" si="320"/>
        <v>0</v>
      </c>
      <c r="K2557">
        <f>J2557*Weighting!$W$13</f>
        <v>0</v>
      </c>
      <c r="M2557" s="14"/>
    </row>
    <row r="2558" spans="1:25" x14ac:dyDescent="0.25">
      <c r="A2558" s="32" t="str">
        <f>IF(Weighting!$P$14&gt;0,B2558,"")</f>
        <v/>
      </c>
      <c r="B2558" t="e">
        <f>Weighting!$C$14</f>
        <v>#DIV/0!</v>
      </c>
      <c r="C2558" t="e">
        <f>Weighting!$F$14</f>
        <v>#NUM!</v>
      </c>
      <c r="D2558" t="e">
        <f>IF(C2558=1,'Data Transformation'!$G$3+0.5*'Data Transformation'!$W$25,IF(C2559=1,D2559-'Data Transformation'!$W$25,FALSE))</f>
        <v>#NUM!</v>
      </c>
      <c r="E2558">
        <f t="array" ref="E2558">IF(ISLOGICAL(D2558),"",FREQUENCY(IF('Data Transformation'!$B$425:$B$8425='Bin Analysis'!$B2547,'Data Transformation'!$G$425:$G$8425),D2558))</f>
        <v>2001</v>
      </c>
      <c r="F2558">
        <f t="shared" si="318"/>
        <v>0</v>
      </c>
      <c r="G2558">
        <f>Weighting!$H$14</f>
        <v>0</v>
      </c>
      <c r="H2558">
        <f t="array" ref="H2558">FREQUENCY(IF('Data Transformation'!$B$4:$B$8425=B2547,'Data Transformation'!$G$4:$G$8425),'Bin Analysis'!$B2558)</f>
        <v>2073</v>
      </c>
      <c r="I2558">
        <f t="shared" si="319"/>
        <v>0</v>
      </c>
      <c r="J2558">
        <f t="shared" si="320"/>
        <v>0</v>
      </c>
      <c r="K2558">
        <f>J2558*Weighting!$W$14</f>
        <v>0</v>
      </c>
      <c r="M2558" s="14"/>
    </row>
    <row r="2559" spans="1:25" x14ac:dyDescent="0.25">
      <c r="A2559" s="32" t="str">
        <f>IF(Weighting!$P$15&gt;0,B2559,"")</f>
        <v/>
      </c>
      <c r="B2559" t="e">
        <f>Weighting!$C$15</f>
        <v>#DIV/0!</v>
      </c>
      <c r="C2559" t="e">
        <f>Weighting!$F$15</f>
        <v>#NUM!</v>
      </c>
      <c r="D2559" t="e">
        <f>IF(C2559=1,'Data Transformation'!$G$3+0.5*'Data Transformation'!$W$25,IF(C2560=1,D2560-'Data Transformation'!$W$25,FALSE))</f>
        <v>#NUM!</v>
      </c>
      <c r="E2559">
        <f t="array" ref="E2559">IF(ISLOGICAL(D2559),"",FREQUENCY(IF('Data Transformation'!$B$425:$B$8425='Bin Analysis'!$B2547,'Data Transformation'!$G$425:$G$8425),D2559))</f>
        <v>2001</v>
      </c>
      <c r="F2559">
        <f t="shared" si="318"/>
        <v>0</v>
      </c>
      <c r="G2559">
        <f>Weighting!$H$15</f>
        <v>0</v>
      </c>
      <c r="H2559">
        <f t="array" ref="H2559">FREQUENCY(IF('Data Transformation'!$B$4:$B$8425=B2547,'Data Transformation'!$G$4:$G$8425),'Bin Analysis'!$B2559)</f>
        <v>2073</v>
      </c>
      <c r="I2559">
        <f t="shared" si="319"/>
        <v>0</v>
      </c>
      <c r="J2559">
        <f t="shared" si="320"/>
        <v>0</v>
      </c>
      <c r="K2559">
        <f>J2559*Weighting!$W$15</f>
        <v>0</v>
      </c>
      <c r="M2559" s="14"/>
    </row>
    <row r="2560" spans="1:25" x14ac:dyDescent="0.25">
      <c r="A2560" s="32" t="str">
        <f>IF(Weighting!$P$16&gt;0,B2560,"")</f>
        <v/>
      </c>
      <c r="B2560" t="e">
        <f>Weighting!$C$16</f>
        <v>#DIV/0!</v>
      </c>
      <c r="C2560" t="e">
        <f>Weighting!$F$16</f>
        <v>#NUM!</v>
      </c>
      <c r="D2560" t="e">
        <f>IF(C2560=1,'Data Transformation'!$G$3+0.5*'Data Transformation'!$W$25,IF(C2561=1,D2561-'Data Transformation'!$W$25,FALSE))</f>
        <v>#NUM!</v>
      </c>
      <c r="E2560">
        <f t="array" ref="E2560">IF(ISLOGICAL(D2560),"",FREQUENCY(IF('Data Transformation'!$B$425:$B$8425='Bin Analysis'!$B2547,'Data Transformation'!$G$425:$G$8425),D2560))</f>
        <v>2001</v>
      </c>
      <c r="F2560">
        <f t="shared" si="318"/>
        <v>0</v>
      </c>
      <c r="G2560">
        <f>Weighting!$H$16</f>
        <v>0</v>
      </c>
      <c r="H2560">
        <f t="array" ref="H2560">FREQUENCY(IF('Data Transformation'!$B$4:$B$8425=B2547,'Data Transformation'!$G$4:$G$8425),'Bin Analysis'!$B2560)</f>
        <v>2073</v>
      </c>
      <c r="I2560">
        <f t="shared" si="319"/>
        <v>0</v>
      </c>
      <c r="J2560">
        <f t="shared" si="320"/>
        <v>0</v>
      </c>
      <c r="K2560">
        <f>J2560*Weighting!$W$16</f>
        <v>0</v>
      </c>
      <c r="M2560" s="14"/>
    </row>
    <row r="2561" spans="1:25" x14ac:dyDescent="0.25">
      <c r="A2561" s="32" t="str">
        <f>IF(Weighting!$P$17&gt;0,B2561,"")</f>
        <v/>
      </c>
      <c r="B2561" t="e">
        <f>Weighting!$C$17</f>
        <v>#DIV/0!</v>
      </c>
      <c r="C2561" t="e">
        <f>Weighting!$F$17</f>
        <v>#NUM!</v>
      </c>
      <c r="D2561" t="e">
        <f>IF(C2561=1,'Data Transformation'!$G$3+0.5*'Data Transformation'!$W$25,IF(C2562=1,D2562-'Data Transformation'!$W$25,FALSE))</f>
        <v>#NUM!</v>
      </c>
      <c r="E2561">
        <f t="array" ref="E2561">IF(ISLOGICAL(D2561),"",FREQUENCY(IF('Data Transformation'!$B$425:$B$8425='Bin Analysis'!$B2547,'Data Transformation'!$G$425:$G$8425),D2561))</f>
        <v>2001</v>
      </c>
      <c r="F2561">
        <f t="shared" si="318"/>
        <v>0</v>
      </c>
      <c r="G2561">
        <f>Weighting!$H$17</f>
        <v>0</v>
      </c>
      <c r="H2561">
        <f t="array" ref="H2561">FREQUENCY(IF('Data Transformation'!$B$4:$B$8425=B2547,'Data Transformation'!$G$4:$G$8425),'Bin Analysis'!$B2561)</f>
        <v>2073</v>
      </c>
      <c r="I2561">
        <f t="shared" si="319"/>
        <v>0</v>
      </c>
      <c r="J2561">
        <f t="shared" si="320"/>
        <v>0</v>
      </c>
      <c r="K2561">
        <f>J2561*Weighting!$W$17</f>
        <v>0</v>
      </c>
      <c r="M2561" s="14"/>
    </row>
    <row r="2562" spans="1:25" x14ac:dyDescent="0.25">
      <c r="A2562" s="32" t="str">
        <f>IF(Weighting!$P$18&gt;0,B2562,"")</f>
        <v/>
      </c>
      <c r="B2562" t="e">
        <f>Weighting!$C$18</f>
        <v>#DIV/0!</v>
      </c>
      <c r="C2562" t="e">
        <f>Weighting!$F$18</f>
        <v>#NUM!</v>
      </c>
      <c r="D2562" t="e">
        <f>IF(C2562=1,'Data Transformation'!$G$3+0.5*'Data Transformation'!$W$25,IF(C2563=1,D2563-'Data Transformation'!$W$25,FALSE))</f>
        <v>#NUM!</v>
      </c>
      <c r="E2562">
        <f t="array" ref="E2562">IF(ISLOGICAL(D2562),"",FREQUENCY(IF('Data Transformation'!$B$425:$B$8425='Bin Analysis'!$B2547,'Data Transformation'!$G$425:$G$8425),D2562))</f>
        <v>2001</v>
      </c>
      <c r="F2562">
        <f t="shared" si="318"/>
        <v>0</v>
      </c>
      <c r="G2562">
        <f>Weighting!$H$18</f>
        <v>0</v>
      </c>
      <c r="H2562">
        <f t="array" ref="H2562">FREQUENCY(IF('Data Transformation'!$B$4:$B$8425=B2547,'Data Transformation'!$G$4:$G$8425),'Bin Analysis'!$B2562)</f>
        <v>2073</v>
      </c>
      <c r="I2562">
        <f t="shared" si="319"/>
        <v>0</v>
      </c>
      <c r="J2562">
        <f t="shared" si="320"/>
        <v>0</v>
      </c>
      <c r="K2562">
        <f>J2562*Weighting!$W$18</f>
        <v>0</v>
      </c>
      <c r="M2562" s="14"/>
    </row>
    <row r="2563" spans="1:25" x14ac:dyDescent="0.25">
      <c r="A2563" s="32" t="str">
        <f>IF(Weighting!$P$19&gt;0,B2563,"")</f>
        <v/>
      </c>
      <c r="B2563" t="e">
        <f>Weighting!$C$19</f>
        <v>#DIV/0!</v>
      </c>
      <c r="C2563" t="e">
        <f>Weighting!$F$19</f>
        <v>#NUM!</v>
      </c>
      <c r="D2563" t="e">
        <f>IF(C2563=1,'Data Transformation'!$G$3+0.5*'Data Transformation'!$W$25,IF(C2564=1,D2564-'Data Transformation'!$W$25,FALSE))</f>
        <v>#NUM!</v>
      </c>
      <c r="E2563">
        <f t="array" ref="E2563">IF(ISLOGICAL(D2563),"",FREQUENCY(IF('Data Transformation'!$B$425:$B$8425='Bin Analysis'!$B2547,'Data Transformation'!$G$425:$G$8425),D2563))</f>
        <v>2001</v>
      </c>
      <c r="F2563">
        <f t="shared" si="318"/>
        <v>0</v>
      </c>
      <c r="G2563">
        <f>Weighting!$H$19</f>
        <v>0</v>
      </c>
      <c r="H2563">
        <f t="array" ref="H2563">FREQUENCY(IF('Data Transformation'!$B$4:$B$8425=B2547,'Data Transformation'!$G$4:$G$8425),'Bin Analysis'!$B2563)</f>
        <v>2073</v>
      </c>
      <c r="I2563">
        <f t="shared" si="319"/>
        <v>0</v>
      </c>
      <c r="J2563">
        <f t="shared" si="320"/>
        <v>0</v>
      </c>
      <c r="K2563">
        <f>J2563*Weighting!$W$19</f>
        <v>0</v>
      </c>
      <c r="M2563" s="14"/>
    </row>
    <row r="2564" spans="1:25" x14ac:dyDescent="0.25">
      <c r="A2564" s="32" t="str">
        <f>IF(Weighting!$P$20&gt;0,B2564,"")</f>
        <v/>
      </c>
      <c r="B2564" t="e">
        <f>Weighting!$C$20</f>
        <v>#DIV/0!</v>
      </c>
      <c r="C2564" t="e">
        <f>Weighting!$F$20</f>
        <v>#NUM!</v>
      </c>
      <c r="D2564" t="e">
        <f>IF(C2564=1,'Data Transformation'!$G$3+0.5*'Data Transformation'!$W$25,IF(C2565=1,D2565-'Data Transformation'!$W$25,FALSE))</f>
        <v>#NUM!</v>
      </c>
      <c r="E2564">
        <f t="array" ref="E2564">IF(ISLOGICAL(D2564),"",FREQUENCY(IF('Data Transformation'!$B$425:$B$8425='Bin Analysis'!$B2547,'Data Transformation'!$G$425:$G$8425),D2564))</f>
        <v>2001</v>
      </c>
      <c r="F2564">
        <f t="shared" si="318"/>
        <v>0</v>
      </c>
      <c r="G2564">
        <f>Weighting!$H$20</f>
        <v>0</v>
      </c>
      <c r="H2564">
        <f t="array" ref="H2564">FREQUENCY(IF('Data Transformation'!$B$4:$B$8425=B2547,'Data Transformation'!$G$4:$G$8425),'Bin Analysis'!$B2564)</f>
        <v>2073</v>
      </c>
      <c r="I2564">
        <f t="shared" si="319"/>
        <v>0</v>
      </c>
      <c r="J2564">
        <f t="shared" si="320"/>
        <v>0</v>
      </c>
      <c r="K2564">
        <f>J2564*Weighting!$W$20</f>
        <v>0</v>
      </c>
      <c r="M2564" s="14"/>
    </row>
    <row r="2565" spans="1:25" x14ac:dyDescent="0.25">
      <c r="A2565" s="32" t="str">
        <f>IF(Weighting!$P$21&gt;0,B2565,"")</f>
        <v/>
      </c>
      <c r="B2565" t="e">
        <f>Weighting!$C$21</f>
        <v>#DIV/0!</v>
      </c>
      <c r="C2565" t="e">
        <f>Weighting!$F$21</f>
        <v>#NUM!</v>
      </c>
      <c r="D2565" t="e">
        <f>IF(C2565=1,'Data Transformation'!$G$3+0.5*'Data Transformation'!$W$25,IF(C2566=1,D2566-'Data Transformation'!$W$25,FALSE))</f>
        <v>#NUM!</v>
      </c>
      <c r="E2565">
        <f t="array" ref="E2565">IF(ISLOGICAL(D2565),"",FREQUENCY(IF('Data Transformation'!$B$425:$B$8425='Bin Analysis'!$B2547,'Data Transformation'!$G$425:$G$8425),D2565))</f>
        <v>2001</v>
      </c>
      <c r="F2565">
        <f t="shared" si="318"/>
        <v>0</v>
      </c>
      <c r="G2565">
        <f>Weighting!$H$21</f>
        <v>0</v>
      </c>
      <c r="H2565">
        <f t="array" ref="H2565">FREQUENCY(IF('Data Transformation'!$B$4:$B$8425=B2547,'Data Transformation'!$G$4:$G$8425),'Bin Analysis'!$B2565)</f>
        <v>2073</v>
      </c>
      <c r="I2565">
        <f t="shared" si="319"/>
        <v>0</v>
      </c>
      <c r="J2565">
        <f t="shared" si="320"/>
        <v>0</v>
      </c>
      <c r="K2565">
        <f>J2565*Weighting!$W$21</f>
        <v>0</v>
      </c>
      <c r="M2565" s="14"/>
    </row>
    <row r="2566" spans="1:25" x14ac:dyDescent="0.25">
      <c r="A2566" s="32" t="str">
        <f>IF(Weighting!$P$22&gt;0,B2566,"")</f>
        <v/>
      </c>
      <c r="B2566" t="e">
        <f>Weighting!$C$22</f>
        <v>#DIV/0!</v>
      </c>
      <c r="C2566" t="e">
        <f>Weighting!$F$22</f>
        <v>#NUM!</v>
      </c>
      <c r="D2566" t="e">
        <f>IF(C2566=1,'Data Transformation'!$G$3+0.5*'Data Transformation'!$W$25,IF(C2567=1,D2567-'Data Transformation'!$W$25,FALSE))</f>
        <v>#NUM!</v>
      </c>
      <c r="E2566">
        <f t="array" ref="E2566">IF(ISLOGICAL(D2566),"",FREQUENCY(IF('Data Transformation'!$B$425:$B$8425='Bin Analysis'!$B2547,'Data Transformation'!$G$425:$G$8425),D2566))</f>
        <v>2001</v>
      </c>
      <c r="F2566">
        <f t="shared" si="318"/>
        <v>0</v>
      </c>
      <c r="G2566">
        <f>Weighting!$H$22</f>
        <v>0</v>
      </c>
      <c r="H2566">
        <f t="array" ref="H2566">FREQUENCY(IF('Data Transformation'!$B$4:$B$8425=B2547,'Data Transformation'!$G$4:$G$8425),'Bin Analysis'!$B2566)</f>
        <v>2073</v>
      </c>
      <c r="I2566">
        <f t="shared" si="319"/>
        <v>0</v>
      </c>
      <c r="J2566">
        <f t="shared" si="320"/>
        <v>0</v>
      </c>
      <c r="K2566">
        <f>J2566*Weighting!$W$22</f>
        <v>0</v>
      </c>
      <c r="M2566" s="14"/>
    </row>
    <row r="2567" spans="1:25" x14ac:dyDescent="0.25">
      <c r="A2567" s="32" t="str">
        <f>IF(Weighting!$P$23&gt;0,B2567,"")</f>
        <v/>
      </c>
      <c r="B2567" t="e">
        <f>Weighting!$C$23</f>
        <v>#DIV/0!</v>
      </c>
      <c r="C2567" t="e">
        <f>Weighting!$F$23</f>
        <v>#NUM!</v>
      </c>
      <c r="D2567" t="e">
        <f>IF(C2567=1,'Data Transformation'!$G$3+0.5*'Data Transformation'!$W$25,IF(C2568=1,D2568-'Data Transformation'!$W$25,FALSE))</f>
        <v>#NUM!</v>
      </c>
      <c r="E2567">
        <f t="array" ref="E2567">IF(ISLOGICAL(D2567),"",FREQUENCY(IF('Data Transformation'!$B$425:$B$8425='Bin Analysis'!$B2547,'Data Transformation'!$G$425:$G$8425),D2567))</f>
        <v>2001</v>
      </c>
      <c r="F2567">
        <f t="shared" si="318"/>
        <v>0</v>
      </c>
      <c r="G2567">
        <f>Weighting!$H$23</f>
        <v>0</v>
      </c>
      <c r="H2567">
        <f t="array" ref="H2567">FREQUENCY(IF('Data Transformation'!$B$4:$B$8425=B2547,'Data Transformation'!$G$4:$G$8425),'Bin Analysis'!$B2567)</f>
        <v>2073</v>
      </c>
      <c r="I2567">
        <f t="shared" si="319"/>
        <v>0</v>
      </c>
      <c r="J2567">
        <f t="shared" si="320"/>
        <v>0</v>
      </c>
      <c r="K2567">
        <f>J2567*Weighting!$W$23</f>
        <v>0</v>
      </c>
      <c r="M2567" s="14"/>
    </row>
    <row r="2568" spans="1:25" x14ac:dyDescent="0.25">
      <c r="A2568" s="32" t="str">
        <f>IF(Weighting!$P$24&gt;0,B2568,"")</f>
        <v/>
      </c>
      <c r="B2568" t="e">
        <f>Weighting!$C$24</f>
        <v>#DIV/0!</v>
      </c>
      <c r="C2568" t="e">
        <f>Weighting!$F$24</f>
        <v>#NUM!</v>
      </c>
      <c r="D2568" t="e">
        <f>IF(C2568=1,'Data Transformation'!$G$3+0.5*'Data Transformation'!$W$25,IF(C2569=1,D2569-'Data Transformation'!$W$25,FALSE))</f>
        <v>#NUM!</v>
      </c>
      <c r="E2568">
        <f t="array" ref="E2568">IF(ISLOGICAL(D2568),"",FREQUENCY(IF('Data Transformation'!$B$425:$B$8425='Bin Analysis'!$B2547,'Data Transformation'!$G$425:$G$8425),D2568))</f>
        <v>2001</v>
      </c>
      <c r="F2568">
        <f t="shared" si="318"/>
        <v>0</v>
      </c>
      <c r="G2568">
        <f>Weighting!$H$24</f>
        <v>0</v>
      </c>
      <c r="H2568">
        <f t="array" ref="H2568">FREQUENCY(IF('Data Transformation'!$B$4:$B$8425=B2547,'Data Transformation'!$G$4:$G$8425),'Bin Analysis'!$B2568)</f>
        <v>2073</v>
      </c>
      <c r="I2568">
        <f t="shared" si="319"/>
        <v>0</v>
      </c>
      <c r="J2568">
        <f t="shared" si="320"/>
        <v>0</v>
      </c>
      <c r="K2568">
        <f>J2568*Weighting!$W$24</f>
        <v>0</v>
      </c>
      <c r="M2568" s="14"/>
    </row>
    <row r="2569" spans="1:25" x14ac:dyDescent="0.25">
      <c r="A2569" s="32" t="str">
        <f>IF(Weighting!$P$25&gt;0,B2569,"")</f>
        <v/>
      </c>
      <c r="B2569" t="e">
        <f>Weighting!$C$25</f>
        <v>#DIV/0!</v>
      </c>
      <c r="C2569" t="e">
        <f>Weighting!$F$25</f>
        <v>#NUM!</v>
      </c>
      <c r="D2569" t="e">
        <f>IF(C2569=1,'Data Transformation'!$G$3+0.5*'Data Transformation'!$W$25,IF(C2570=1,D2570-'Data Transformation'!$W$25,FALSE))</f>
        <v>#NUM!</v>
      </c>
      <c r="E2569">
        <f t="array" ref="E2569">IF(ISLOGICAL(D2569),"",FREQUENCY(IF('Data Transformation'!$B$425:$B$8425='Bin Analysis'!$B2547,'Data Transformation'!$G$425:$G$8425),D2569))</f>
        <v>2001</v>
      </c>
      <c r="F2569">
        <f t="shared" si="318"/>
        <v>0</v>
      </c>
      <c r="G2569">
        <f>Weighting!$H$25</f>
        <v>0</v>
      </c>
      <c r="H2569">
        <f t="array" ref="H2569">FREQUENCY(IF('Data Transformation'!$B$4:$B$8425=B2547,'Data Transformation'!$G$4:$G$8425),'Bin Analysis'!$B2569)</f>
        <v>2073</v>
      </c>
      <c r="I2569">
        <f t="shared" si="319"/>
        <v>0</v>
      </c>
      <c r="J2569">
        <f t="shared" si="320"/>
        <v>0</v>
      </c>
      <c r="K2569">
        <f>J2569*Weighting!$W$25</f>
        <v>0</v>
      </c>
      <c r="M2569" s="14"/>
    </row>
    <row r="2570" spans="1:25" x14ac:dyDescent="0.25">
      <c r="O2570"/>
      <c r="P2570"/>
      <c r="Q2570"/>
      <c r="R2570"/>
    </row>
    <row r="2571" spans="1:25" ht="23.25" x14ac:dyDescent="0.35">
      <c r="A2571" s="21" t="s">
        <v>0</v>
      </c>
      <c r="B2571" s="21" t="str">
        <f>IFERROR(VLOOKUP(C2571,'Data Transformation'!$L$6:$M$426,2,FALSE),"")</f>
        <v/>
      </c>
      <c r="C2571" s="21">
        <f>C2547+1</f>
        <v>107</v>
      </c>
      <c r="D2571" s="21"/>
      <c r="E2571" s="21"/>
      <c r="F2571" s="21"/>
      <c r="G2571" s="21"/>
      <c r="H2571" s="22"/>
      <c r="I2571" s="22"/>
      <c r="J2571" s="22"/>
      <c r="K2571" s="21"/>
      <c r="L2571" s="21" t="str">
        <f>B2571</f>
        <v/>
      </c>
      <c r="M2571" s="23" t="e">
        <f>INDEX('Data Transformation'!$O$4:$O$424,MATCH($B2571,'Data Transformation'!$M$4:$M$424,0),MATCH($M$2,'Data Transformation'!$O$3,0))</f>
        <v>#N/A</v>
      </c>
      <c r="N2571" s="27" t="e">
        <f>IF('Input and Summary Results'!$J$16="minimum",'Bin Analysis'!X2572/(M2571-1),'Bin Analysis'!Y2571/('Bin Analysis'!M2571-1))</f>
        <v>#N/A</v>
      </c>
      <c r="O2571" s="27" t="e">
        <f>IF(M2571=FALSE,NA(),(VLOOKUP(1,C2574:K2593,4,FALSE))/(M2571-1))</f>
        <v>#N/A</v>
      </c>
      <c r="P2571" s="27" t="e">
        <f>IF(M2571=FALSE,NA(),SUM(J2574:J2593)/Weighting!$S$5)</f>
        <v>#N/A</v>
      </c>
      <c r="Q2571" s="27" t="e">
        <f>IF(M2571=FALSE,NA(),SUM(K2574:K2593)/Weighting!$S$6)</f>
        <v>#N/A</v>
      </c>
      <c r="R2571" s="27" t="e">
        <f>IF(M2571=FALSE,NA(),(VLOOKUP(1,G2574:K2593,3,FALSE))/(M2571-1))</f>
        <v>#N/A</v>
      </c>
      <c r="S2571" s="22" t="e">
        <f>IF(M2571=FALSE,NA(),IF(SUM(J2574:J2593)=2,"yes","no"))</f>
        <v>#N/A</v>
      </c>
      <c r="X2571" s="2" cm="2">
        <f t="array" ref="X2571:X2572">FREQUENCY(IF('Data Transformation'!$B$425:$B$6424='Bin Analysis'!L2571,'Data Transformation'!$G$425:$G$6424),'Data Transformation'!$U$11)</f>
        <v>0</v>
      </c>
      <c r="Y2571" s="2" cm="2">
        <f t="array" ref="Y2571:Y2572">FREQUENCY(IF('Data Transformation'!$B$425:$B$6424='Bin Analysis'!L2571,'Data Transformation'!$G$425:$G$6424),'Data Transformation'!$U$12)</f>
        <v>0</v>
      </c>
    </row>
    <row r="2572" spans="1:25" x14ac:dyDescent="0.25">
      <c r="A2572" s="14" t="s">
        <v>67</v>
      </c>
      <c r="B2572" t="s">
        <v>47</v>
      </c>
      <c r="C2572" t="s">
        <v>5</v>
      </c>
      <c r="D2572" t="s">
        <v>100</v>
      </c>
      <c r="E2572" t="s">
        <v>101</v>
      </c>
      <c r="F2572" t="s">
        <v>102</v>
      </c>
      <c r="G2572" t="s">
        <v>70</v>
      </c>
      <c r="H2572" t="s">
        <v>31</v>
      </c>
      <c r="I2572" t="s">
        <v>32</v>
      </c>
      <c r="J2572" t="s">
        <v>46</v>
      </c>
      <c r="K2572" s="14" t="s">
        <v>45</v>
      </c>
      <c r="M2572" s="14"/>
      <c r="X2572" s="2">
        <v>0</v>
      </c>
      <c r="Y2572" s="2">
        <v>0</v>
      </c>
    </row>
    <row r="2573" spans="1:25" x14ac:dyDescent="0.25">
      <c r="A2573" s="32"/>
      <c r="D2573" t="e">
        <f>IF(C2573=1,'Data Transformation'!$G$3+0.5*'Data Transformation'!$W$25,IF(C2574=1,D2574-'Data Transformation'!$W$25,FALSE))</f>
        <v>#NUM!</v>
      </c>
      <c r="E2573">
        <f t="array" ref="E2573">IF(ISLOGICAL(D2573),"",FREQUENCY(IF('Data Transformation'!$B$425:$B$8425='Bin Analysis'!$B2571,'Data Transformation'!$G$425:$G$8425),D2573))</f>
        <v>2001</v>
      </c>
      <c r="F2573" t="e">
        <f>IF(ISLOGICAL(D2573),"",E2573-E2572)</f>
        <v>#VALUE!</v>
      </c>
      <c r="M2573" s="14"/>
    </row>
    <row r="2574" spans="1:25" x14ac:dyDescent="0.25">
      <c r="A2574" s="32" t="e">
        <f>IF(Weighting!$P$6&gt;0,B2574,"")</f>
        <v>#NUM!</v>
      </c>
      <c r="B2574" t="e">
        <f>Weighting!$C$6</f>
        <v>#DIV/0!</v>
      </c>
      <c r="C2574" t="e">
        <f>Weighting!$F$6</f>
        <v>#NUM!</v>
      </c>
      <c r="D2574" t="e">
        <f>IF(C2574=1,'Data Transformation'!$G$3+0.5*'Data Transformation'!$W$25,IF(C2575=1,D2575-'Data Transformation'!$W$25,FALSE))</f>
        <v>#NUM!</v>
      </c>
      <c r="E2574">
        <f t="array" ref="E2574">IF(ISLOGICAL(D2574),"",FREQUENCY(IF('Data Transformation'!$B$425:$B$8425='Bin Analysis'!$B2571,'Data Transformation'!$G$425:$G$8425),D2574))</f>
        <v>2001</v>
      </c>
      <c r="F2574">
        <f>IF(ISLOGICAL(D2574),"",E2574-E2573)</f>
        <v>0</v>
      </c>
      <c r="G2574">
        <f>Weighting!$H$6</f>
        <v>1</v>
      </c>
      <c r="H2574">
        <f t="array" ref="H2574">FREQUENCY(IF('Data Transformation'!$B$4:$B$8425=B2571,'Data Transformation'!$G$4:$G$8425),'Bin Analysis'!$B2574)</f>
        <v>2073</v>
      </c>
      <c r="I2574">
        <f>H2574-H2573</f>
        <v>2073</v>
      </c>
      <c r="J2574">
        <f>IF(I2574=0,0,1)</f>
        <v>1</v>
      </c>
      <c r="K2574" t="e">
        <f>J2574*Weighting!$W$6</f>
        <v>#NUM!</v>
      </c>
      <c r="M2574" s="14"/>
    </row>
    <row r="2575" spans="1:25" x14ac:dyDescent="0.25">
      <c r="A2575" s="32" t="str">
        <f>IF(Weighting!$P$7&gt;0,B2575,"")</f>
        <v/>
      </c>
      <c r="B2575" t="e">
        <f>Weighting!$C$7</f>
        <v>#DIV/0!</v>
      </c>
      <c r="C2575" t="e">
        <f>Weighting!$F$7</f>
        <v>#NUM!</v>
      </c>
      <c r="D2575" t="e">
        <f>IF(C2575=1,'Data Transformation'!$G$3+0.5*'Data Transformation'!$W$25,IF(C2576=1,D2576-'Data Transformation'!$W$25,FALSE))</f>
        <v>#NUM!</v>
      </c>
      <c r="E2575">
        <f t="array" ref="E2575">IF(ISLOGICAL(D2575),"",FREQUENCY(IF('Data Transformation'!$B$425:$B$8425='Bin Analysis'!$B2571,'Data Transformation'!$G$425:$G$8425),D2575))</f>
        <v>2001</v>
      </c>
      <c r="F2575">
        <f t="shared" ref="F2575:F2593" si="321">IF(ISLOGICAL(D2575),"",E2575-E2574)</f>
        <v>0</v>
      </c>
      <c r="G2575">
        <f>Weighting!$H$7</f>
        <v>0</v>
      </c>
      <c r="H2575">
        <f t="array" ref="H2575">FREQUENCY(IF('Data Transformation'!$B$4:$B$8425=B2571,'Data Transformation'!$G$4:$G$8425),'Bin Analysis'!$B2575)</f>
        <v>2073</v>
      </c>
      <c r="I2575">
        <f t="shared" ref="I2575:I2593" si="322">H2575-H2574</f>
        <v>0</v>
      </c>
      <c r="J2575">
        <f>IF(I2575=0,0,1)</f>
        <v>0</v>
      </c>
      <c r="K2575">
        <f>J2575*Weighting!$W$7</f>
        <v>0</v>
      </c>
      <c r="M2575" s="14"/>
    </row>
    <row r="2576" spans="1:25" x14ac:dyDescent="0.25">
      <c r="A2576" s="32" t="str">
        <f>IF(Weighting!$P$8&gt;0,B2576,"")</f>
        <v/>
      </c>
      <c r="B2576" t="e">
        <f>Weighting!$C$8</f>
        <v>#DIV/0!</v>
      </c>
      <c r="C2576" t="e">
        <f>Weighting!$F$8</f>
        <v>#NUM!</v>
      </c>
      <c r="D2576" t="e">
        <f>IF(C2576=1,'Data Transformation'!$G$3+0.5*'Data Transformation'!$W$25,IF(C2577=1,D2577-'Data Transformation'!$W$25,FALSE))</f>
        <v>#NUM!</v>
      </c>
      <c r="E2576">
        <f t="array" ref="E2576">IF(ISLOGICAL(D2576),"",FREQUENCY(IF('Data Transformation'!$B$425:$B$8425='Bin Analysis'!$B2571,'Data Transformation'!$G$425:$G$8425),D2576))</f>
        <v>2001</v>
      </c>
      <c r="F2576">
        <f t="shared" si="321"/>
        <v>0</v>
      </c>
      <c r="G2576">
        <f>Weighting!$H$8</f>
        <v>0</v>
      </c>
      <c r="H2576">
        <f t="array" ref="H2576">FREQUENCY(IF('Data Transformation'!$B$4:$B$8425=B2571,'Data Transformation'!$G$4:$G$8425),'Bin Analysis'!$B2576)</f>
        <v>2073</v>
      </c>
      <c r="I2576">
        <f t="shared" si="322"/>
        <v>0</v>
      </c>
      <c r="J2576">
        <f t="shared" ref="J2576:J2593" si="323">IF(I2576=0,0,1)</f>
        <v>0</v>
      </c>
      <c r="K2576">
        <f>J2576*Weighting!$W$8</f>
        <v>0</v>
      </c>
      <c r="M2576" s="14"/>
    </row>
    <row r="2577" spans="1:13" x14ac:dyDescent="0.25">
      <c r="A2577" s="32" t="str">
        <f>IF(Weighting!$P$9&gt;0,B2577,"")</f>
        <v/>
      </c>
      <c r="B2577" s="50" t="e">
        <f>Weighting!$C$9</f>
        <v>#DIV/0!</v>
      </c>
      <c r="C2577" t="e">
        <f>Weighting!$F$9</f>
        <v>#NUM!</v>
      </c>
      <c r="D2577" t="e">
        <f>IF(C2577=1,'Data Transformation'!$G$3+0.5*'Data Transformation'!$W$25,IF(C2578=1,D2578-'Data Transformation'!$W$25,FALSE))</f>
        <v>#NUM!</v>
      </c>
      <c r="E2577">
        <f t="array" ref="E2577">IF(ISLOGICAL(D2577),"",FREQUENCY(IF('Data Transformation'!$B$425:$B$8425='Bin Analysis'!$B2571,'Data Transformation'!$G$425:$G$8425),D2577))</f>
        <v>2001</v>
      </c>
      <c r="F2577">
        <f t="shared" si="321"/>
        <v>0</v>
      </c>
      <c r="G2577">
        <f>Weighting!$H$9</f>
        <v>0</v>
      </c>
      <c r="H2577">
        <f t="array" ref="H2577">FREQUENCY(IF('Data Transformation'!$B$4:$B$8425=B2571,'Data Transformation'!$G$4:$G$8425),'Bin Analysis'!$B2577)</f>
        <v>2073</v>
      </c>
      <c r="I2577">
        <f t="shared" si="322"/>
        <v>0</v>
      </c>
      <c r="J2577">
        <f t="shared" si="323"/>
        <v>0</v>
      </c>
      <c r="K2577">
        <f>J2577*Weighting!$W$9</f>
        <v>0</v>
      </c>
      <c r="M2577" s="14"/>
    </row>
    <row r="2578" spans="1:13" x14ac:dyDescent="0.25">
      <c r="A2578" s="32" t="str">
        <f>IF(Weighting!$P$10&gt;0,B2578,"")</f>
        <v/>
      </c>
      <c r="B2578" t="e">
        <f>Weighting!$C$10</f>
        <v>#DIV/0!</v>
      </c>
      <c r="C2578" t="e">
        <f>Weighting!$F$10</f>
        <v>#NUM!</v>
      </c>
      <c r="D2578" t="e">
        <f>IF(C2578=1,'Data Transformation'!$G$3+0.5*'Data Transformation'!$W$25,IF(C2579=1,D2579-'Data Transformation'!$W$25,FALSE))</f>
        <v>#NUM!</v>
      </c>
      <c r="E2578">
        <f t="array" ref="E2578">IF(ISLOGICAL(D2578),"",FREQUENCY(IF('Data Transformation'!$B$425:$B$8425='Bin Analysis'!$B2571,'Data Transformation'!$G$425:$G$8425),D2578))</f>
        <v>2001</v>
      </c>
      <c r="F2578">
        <f t="shared" si="321"/>
        <v>0</v>
      </c>
      <c r="G2578">
        <f>Weighting!$H$10</f>
        <v>0</v>
      </c>
      <c r="H2578">
        <f t="array" ref="H2578">FREQUENCY(IF('Data Transformation'!$B$4:$B$8425=B2571,'Data Transformation'!$G$4:$G$8425),'Bin Analysis'!$B2578)</f>
        <v>2073</v>
      </c>
      <c r="I2578">
        <f t="shared" si="322"/>
        <v>0</v>
      </c>
      <c r="J2578">
        <f t="shared" si="323"/>
        <v>0</v>
      </c>
      <c r="K2578">
        <f>J2578*Weighting!$W$10</f>
        <v>0</v>
      </c>
      <c r="M2578" s="14"/>
    </row>
    <row r="2579" spans="1:13" x14ac:dyDescent="0.25">
      <c r="A2579" s="32" t="str">
        <f>IF(Weighting!$P$11&gt;0,B2579,"")</f>
        <v/>
      </c>
      <c r="B2579" t="e">
        <f>Weighting!$C$11</f>
        <v>#DIV/0!</v>
      </c>
      <c r="C2579" t="e">
        <f>Weighting!$F$11</f>
        <v>#NUM!</v>
      </c>
      <c r="D2579" t="e">
        <f>IF(C2579=1,'Data Transformation'!$G$3+0.5*'Data Transformation'!$W$25,IF(C2580=1,D2580-'Data Transformation'!$W$25,FALSE))</f>
        <v>#NUM!</v>
      </c>
      <c r="E2579">
        <f t="array" ref="E2579">IF(ISLOGICAL(D2579),"",FREQUENCY(IF('Data Transformation'!$B$425:$B$8425='Bin Analysis'!$B2571,'Data Transformation'!$G$425:$G$8425),D2579))</f>
        <v>2001</v>
      </c>
      <c r="F2579">
        <f t="shared" si="321"/>
        <v>0</v>
      </c>
      <c r="G2579">
        <f>Weighting!$H$11</f>
        <v>0</v>
      </c>
      <c r="H2579">
        <f t="array" ref="H2579">FREQUENCY(IF('Data Transformation'!$B$4:$B$8425=B2571,'Data Transformation'!$G$4:$G$8425),'Bin Analysis'!$B2579)</f>
        <v>2073</v>
      </c>
      <c r="I2579">
        <f t="shared" si="322"/>
        <v>0</v>
      </c>
      <c r="J2579">
        <f t="shared" si="323"/>
        <v>0</v>
      </c>
      <c r="K2579">
        <f>J2579*Weighting!$W$11</f>
        <v>0</v>
      </c>
      <c r="M2579" s="14"/>
    </row>
    <row r="2580" spans="1:13" x14ac:dyDescent="0.25">
      <c r="A2580" s="32" t="str">
        <f>IF(Weighting!$P$12&gt;0,B2580,"")</f>
        <v/>
      </c>
      <c r="B2580" t="e">
        <f>Weighting!$C$12</f>
        <v>#DIV/0!</v>
      </c>
      <c r="C2580" t="e">
        <f>Weighting!$F$12</f>
        <v>#NUM!</v>
      </c>
      <c r="D2580" t="e">
        <f>IF(C2580=1,'Data Transformation'!$G$3+0.5*'Data Transformation'!$W$25,IF(C2581=1,D2581-'Data Transformation'!$W$25,FALSE))</f>
        <v>#NUM!</v>
      </c>
      <c r="E2580">
        <f t="array" ref="E2580">IF(ISLOGICAL(D2580),"",FREQUENCY(IF('Data Transformation'!$B$425:$B$8425='Bin Analysis'!$B2571,'Data Transformation'!$G$425:$G$8425),D2580))</f>
        <v>2001</v>
      </c>
      <c r="F2580">
        <f t="shared" si="321"/>
        <v>0</v>
      </c>
      <c r="G2580">
        <f>Weighting!$H$12</f>
        <v>0</v>
      </c>
      <c r="H2580">
        <f t="array" ref="H2580">FREQUENCY(IF('Data Transformation'!$B$4:$B$8425=B2571,'Data Transformation'!$G$4:$G$8425),'Bin Analysis'!$B2580)</f>
        <v>2073</v>
      </c>
      <c r="I2580">
        <f t="shared" si="322"/>
        <v>0</v>
      </c>
      <c r="J2580">
        <f t="shared" si="323"/>
        <v>0</v>
      </c>
      <c r="K2580">
        <f>J2580*Weighting!$W$12</f>
        <v>0</v>
      </c>
      <c r="M2580" s="14"/>
    </row>
    <row r="2581" spans="1:13" x14ac:dyDescent="0.25">
      <c r="A2581" s="32" t="str">
        <f>IF(Weighting!$P$13&gt;0,B2581,"")</f>
        <v/>
      </c>
      <c r="B2581" t="e">
        <f>Weighting!$C$13</f>
        <v>#DIV/0!</v>
      </c>
      <c r="C2581" t="e">
        <f>Weighting!$F$13</f>
        <v>#NUM!</v>
      </c>
      <c r="D2581" t="e">
        <f>IF(C2581=1,'Data Transformation'!$G$3+0.5*'Data Transformation'!$W$25,IF(C2582=1,D2582-'Data Transformation'!$W$25,FALSE))</f>
        <v>#NUM!</v>
      </c>
      <c r="E2581">
        <f t="array" ref="E2581">IF(ISLOGICAL(D2581),"",FREQUENCY(IF('Data Transformation'!$B$425:$B$8425='Bin Analysis'!$B2571,'Data Transformation'!$G$425:$G$8425),D2581))</f>
        <v>2001</v>
      </c>
      <c r="F2581">
        <f t="shared" si="321"/>
        <v>0</v>
      </c>
      <c r="G2581">
        <f>Weighting!$H$13</f>
        <v>0</v>
      </c>
      <c r="H2581">
        <f t="array" ref="H2581">FREQUENCY(IF('Data Transformation'!$B$4:$B$8425=B2571,'Data Transformation'!$G$4:$G$8425),'Bin Analysis'!$B2581)</f>
        <v>2073</v>
      </c>
      <c r="I2581">
        <f t="shared" si="322"/>
        <v>0</v>
      </c>
      <c r="J2581">
        <f t="shared" si="323"/>
        <v>0</v>
      </c>
      <c r="K2581">
        <f>J2581*Weighting!$W$13</f>
        <v>0</v>
      </c>
      <c r="M2581" s="14"/>
    </row>
    <row r="2582" spans="1:13" x14ac:dyDescent="0.25">
      <c r="A2582" s="32" t="str">
        <f>IF(Weighting!$P$14&gt;0,B2582,"")</f>
        <v/>
      </c>
      <c r="B2582" t="e">
        <f>Weighting!$C$14</f>
        <v>#DIV/0!</v>
      </c>
      <c r="C2582" t="e">
        <f>Weighting!$F$14</f>
        <v>#NUM!</v>
      </c>
      <c r="D2582" t="e">
        <f>IF(C2582=1,'Data Transformation'!$G$3+0.5*'Data Transformation'!$W$25,IF(C2583=1,D2583-'Data Transformation'!$W$25,FALSE))</f>
        <v>#NUM!</v>
      </c>
      <c r="E2582">
        <f t="array" ref="E2582">IF(ISLOGICAL(D2582),"",FREQUENCY(IF('Data Transformation'!$B$425:$B$8425='Bin Analysis'!$B2571,'Data Transformation'!$G$425:$G$8425),D2582))</f>
        <v>2001</v>
      </c>
      <c r="F2582">
        <f t="shared" si="321"/>
        <v>0</v>
      </c>
      <c r="G2582">
        <f>Weighting!$H$14</f>
        <v>0</v>
      </c>
      <c r="H2582">
        <f t="array" ref="H2582">FREQUENCY(IF('Data Transformation'!$B$4:$B$8425=B2571,'Data Transformation'!$G$4:$G$8425),'Bin Analysis'!$B2582)</f>
        <v>2073</v>
      </c>
      <c r="I2582">
        <f t="shared" si="322"/>
        <v>0</v>
      </c>
      <c r="J2582">
        <f t="shared" si="323"/>
        <v>0</v>
      </c>
      <c r="K2582">
        <f>J2582*Weighting!$W$14</f>
        <v>0</v>
      </c>
      <c r="M2582" s="14"/>
    </row>
    <row r="2583" spans="1:13" x14ac:dyDescent="0.25">
      <c r="A2583" s="32" t="str">
        <f>IF(Weighting!$P$15&gt;0,B2583,"")</f>
        <v/>
      </c>
      <c r="B2583" t="e">
        <f>Weighting!$C$15</f>
        <v>#DIV/0!</v>
      </c>
      <c r="C2583" t="e">
        <f>Weighting!$F$15</f>
        <v>#NUM!</v>
      </c>
      <c r="D2583" t="e">
        <f>IF(C2583=1,'Data Transformation'!$G$3+0.5*'Data Transformation'!$W$25,IF(C2584=1,D2584-'Data Transformation'!$W$25,FALSE))</f>
        <v>#NUM!</v>
      </c>
      <c r="E2583">
        <f t="array" ref="E2583">IF(ISLOGICAL(D2583),"",FREQUENCY(IF('Data Transformation'!$B$425:$B$8425='Bin Analysis'!$B2571,'Data Transformation'!$G$425:$G$8425),D2583))</f>
        <v>2001</v>
      </c>
      <c r="F2583">
        <f t="shared" si="321"/>
        <v>0</v>
      </c>
      <c r="G2583">
        <f>Weighting!$H$15</f>
        <v>0</v>
      </c>
      <c r="H2583">
        <f t="array" ref="H2583">FREQUENCY(IF('Data Transformation'!$B$4:$B$8425=B2571,'Data Transformation'!$G$4:$G$8425),'Bin Analysis'!$B2583)</f>
        <v>2073</v>
      </c>
      <c r="I2583">
        <f t="shared" si="322"/>
        <v>0</v>
      </c>
      <c r="J2583">
        <f t="shared" si="323"/>
        <v>0</v>
      </c>
      <c r="K2583">
        <f>J2583*Weighting!$W$15</f>
        <v>0</v>
      </c>
      <c r="M2583" s="14"/>
    </row>
    <row r="2584" spans="1:13" x14ac:dyDescent="0.25">
      <c r="A2584" s="32" t="str">
        <f>IF(Weighting!$P$16&gt;0,B2584,"")</f>
        <v/>
      </c>
      <c r="B2584" t="e">
        <f>Weighting!$C$16</f>
        <v>#DIV/0!</v>
      </c>
      <c r="C2584" t="e">
        <f>Weighting!$F$16</f>
        <v>#NUM!</v>
      </c>
      <c r="D2584" t="e">
        <f>IF(C2584=1,'Data Transformation'!$G$3+0.5*'Data Transformation'!$W$25,IF(C2585=1,D2585-'Data Transformation'!$W$25,FALSE))</f>
        <v>#NUM!</v>
      </c>
      <c r="E2584">
        <f t="array" ref="E2584">IF(ISLOGICAL(D2584),"",FREQUENCY(IF('Data Transformation'!$B$425:$B$8425='Bin Analysis'!$B2571,'Data Transformation'!$G$425:$G$8425),D2584))</f>
        <v>2001</v>
      </c>
      <c r="F2584">
        <f t="shared" si="321"/>
        <v>0</v>
      </c>
      <c r="G2584">
        <f>Weighting!$H$16</f>
        <v>0</v>
      </c>
      <c r="H2584">
        <f t="array" ref="H2584">FREQUENCY(IF('Data Transformation'!$B$4:$B$8425=B2571,'Data Transformation'!$G$4:$G$8425),'Bin Analysis'!$B2584)</f>
        <v>2073</v>
      </c>
      <c r="I2584">
        <f t="shared" si="322"/>
        <v>0</v>
      </c>
      <c r="J2584">
        <f t="shared" si="323"/>
        <v>0</v>
      </c>
      <c r="K2584">
        <f>J2584*Weighting!$W$16</f>
        <v>0</v>
      </c>
      <c r="M2584" s="14"/>
    </row>
    <row r="2585" spans="1:13" x14ac:dyDescent="0.25">
      <c r="A2585" s="32" t="str">
        <f>IF(Weighting!$P$17&gt;0,B2585,"")</f>
        <v/>
      </c>
      <c r="B2585" t="e">
        <f>Weighting!$C$17</f>
        <v>#DIV/0!</v>
      </c>
      <c r="C2585" t="e">
        <f>Weighting!$F$17</f>
        <v>#NUM!</v>
      </c>
      <c r="D2585" t="e">
        <f>IF(C2585=1,'Data Transformation'!$G$3+0.5*'Data Transformation'!$W$25,IF(C2586=1,D2586-'Data Transformation'!$W$25,FALSE))</f>
        <v>#NUM!</v>
      </c>
      <c r="E2585">
        <f t="array" ref="E2585">IF(ISLOGICAL(D2585),"",FREQUENCY(IF('Data Transformation'!$B$425:$B$8425='Bin Analysis'!$B2571,'Data Transformation'!$G$425:$G$8425),D2585))</f>
        <v>2001</v>
      </c>
      <c r="F2585">
        <f t="shared" si="321"/>
        <v>0</v>
      </c>
      <c r="G2585">
        <f>Weighting!$H$17</f>
        <v>0</v>
      </c>
      <c r="H2585">
        <f t="array" ref="H2585">FREQUENCY(IF('Data Transformation'!$B$4:$B$8425=B2571,'Data Transformation'!$G$4:$G$8425),'Bin Analysis'!$B2585)</f>
        <v>2073</v>
      </c>
      <c r="I2585">
        <f t="shared" si="322"/>
        <v>0</v>
      </c>
      <c r="J2585">
        <f t="shared" si="323"/>
        <v>0</v>
      </c>
      <c r="K2585">
        <f>J2585*Weighting!$W$17</f>
        <v>0</v>
      </c>
      <c r="M2585" s="14"/>
    </row>
    <row r="2586" spans="1:13" x14ac:dyDescent="0.25">
      <c r="A2586" s="32" t="str">
        <f>IF(Weighting!$P$18&gt;0,B2586,"")</f>
        <v/>
      </c>
      <c r="B2586" t="e">
        <f>Weighting!$C$18</f>
        <v>#DIV/0!</v>
      </c>
      <c r="C2586" t="e">
        <f>Weighting!$F$18</f>
        <v>#NUM!</v>
      </c>
      <c r="D2586" t="e">
        <f>IF(C2586=1,'Data Transformation'!$G$3+0.5*'Data Transformation'!$W$25,IF(C2587=1,D2587-'Data Transformation'!$W$25,FALSE))</f>
        <v>#NUM!</v>
      </c>
      <c r="E2586">
        <f t="array" ref="E2586">IF(ISLOGICAL(D2586),"",FREQUENCY(IF('Data Transformation'!$B$425:$B$8425='Bin Analysis'!$B2571,'Data Transformation'!$G$425:$G$8425),D2586))</f>
        <v>2001</v>
      </c>
      <c r="F2586">
        <f t="shared" si="321"/>
        <v>0</v>
      </c>
      <c r="G2586">
        <f>Weighting!$H$18</f>
        <v>0</v>
      </c>
      <c r="H2586">
        <f t="array" ref="H2586">FREQUENCY(IF('Data Transformation'!$B$4:$B$8425=B2571,'Data Transformation'!$G$4:$G$8425),'Bin Analysis'!$B2586)</f>
        <v>2073</v>
      </c>
      <c r="I2586">
        <f t="shared" si="322"/>
        <v>0</v>
      </c>
      <c r="J2586">
        <f t="shared" si="323"/>
        <v>0</v>
      </c>
      <c r="K2586">
        <f>J2586*Weighting!$W$18</f>
        <v>0</v>
      </c>
      <c r="M2586" s="14"/>
    </row>
    <row r="2587" spans="1:13" x14ac:dyDescent="0.25">
      <c r="A2587" s="32" t="str">
        <f>IF(Weighting!$P$19&gt;0,B2587,"")</f>
        <v/>
      </c>
      <c r="B2587" t="e">
        <f>Weighting!$C$19</f>
        <v>#DIV/0!</v>
      </c>
      <c r="C2587" t="e">
        <f>Weighting!$F$19</f>
        <v>#NUM!</v>
      </c>
      <c r="D2587" t="e">
        <f>IF(C2587=1,'Data Transformation'!$G$3+0.5*'Data Transformation'!$W$25,IF(C2588=1,D2588-'Data Transformation'!$W$25,FALSE))</f>
        <v>#NUM!</v>
      </c>
      <c r="E2587">
        <f t="array" ref="E2587">IF(ISLOGICAL(D2587),"",FREQUENCY(IF('Data Transformation'!$B$425:$B$8425='Bin Analysis'!$B2571,'Data Transformation'!$G$425:$G$8425),D2587))</f>
        <v>2001</v>
      </c>
      <c r="F2587">
        <f t="shared" si="321"/>
        <v>0</v>
      </c>
      <c r="G2587">
        <f>Weighting!$H$19</f>
        <v>0</v>
      </c>
      <c r="H2587">
        <f t="array" ref="H2587">FREQUENCY(IF('Data Transformation'!$B$4:$B$8425=B2571,'Data Transformation'!$G$4:$G$8425),'Bin Analysis'!$B2587)</f>
        <v>2073</v>
      </c>
      <c r="I2587">
        <f t="shared" si="322"/>
        <v>0</v>
      </c>
      <c r="J2587">
        <f t="shared" si="323"/>
        <v>0</v>
      </c>
      <c r="K2587">
        <f>J2587*Weighting!$W$19</f>
        <v>0</v>
      </c>
      <c r="M2587" s="14"/>
    </row>
    <row r="2588" spans="1:13" x14ac:dyDescent="0.25">
      <c r="A2588" s="32" t="str">
        <f>IF(Weighting!$P$20&gt;0,B2588,"")</f>
        <v/>
      </c>
      <c r="B2588" t="e">
        <f>Weighting!$C$20</f>
        <v>#DIV/0!</v>
      </c>
      <c r="C2588" t="e">
        <f>Weighting!$F$20</f>
        <v>#NUM!</v>
      </c>
      <c r="D2588" t="e">
        <f>IF(C2588=1,'Data Transformation'!$G$3+0.5*'Data Transformation'!$W$25,IF(C2589=1,D2589-'Data Transformation'!$W$25,FALSE))</f>
        <v>#NUM!</v>
      </c>
      <c r="E2588">
        <f t="array" ref="E2588">IF(ISLOGICAL(D2588),"",FREQUENCY(IF('Data Transformation'!$B$425:$B$8425='Bin Analysis'!$B2571,'Data Transformation'!$G$425:$G$8425),D2588))</f>
        <v>2001</v>
      </c>
      <c r="F2588">
        <f t="shared" si="321"/>
        <v>0</v>
      </c>
      <c r="G2588">
        <f>Weighting!$H$20</f>
        <v>0</v>
      </c>
      <c r="H2588">
        <f t="array" ref="H2588">FREQUENCY(IF('Data Transformation'!$B$4:$B$8425=B2571,'Data Transformation'!$G$4:$G$8425),'Bin Analysis'!$B2588)</f>
        <v>2073</v>
      </c>
      <c r="I2588">
        <f t="shared" si="322"/>
        <v>0</v>
      </c>
      <c r="J2588">
        <f t="shared" si="323"/>
        <v>0</v>
      </c>
      <c r="K2588">
        <f>J2588*Weighting!$W$20</f>
        <v>0</v>
      </c>
      <c r="M2588" s="14"/>
    </row>
    <row r="2589" spans="1:13" x14ac:dyDescent="0.25">
      <c r="A2589" s="32" t="str">
        <f>IF(Weighting!$P$21&gt;0,B2589,"")</f>
        <v/>
      </c>
      <c r="B2589" t="e">
        <f>Weighting!$C$21</f>
        <v>#DIV/0!</v>
      </c>
      <c r="C2589" t="e">
        <f>Weighting!$F$21</f>
        <v>#NUM!</v>
      </c>
      <c r="D2589" t="e">
        <f>IF(C2589=1,'Data Transformation'!$G$3+0.5*'Data Transformation'!$W$25,IF(C2590=1,D2590-'Data Transformation'!$W$25,FALSE))</f>
        <v>#NUM!</v>
      </c>
      <c r="E2589">
        <f t="array" ref="E2589">IF(ISLOGICAL(D2589),"",FREQUENCY(IF('Data Transformation'!$B$425:$B$8425='Bin Analysis'!$B2571,'Data Transformation'!$G$425:$G$8425),D2589))</f>
        <v>2001</v>
      </c>
      <c r="F2589">
        <f t="shared" si="321"/>
        <v>0</v>
      </c>
      <c r="G2589">
        <f>Weighting!$H$21</f>
        <v>0</v>
      </c>
      <c r="H2589">
        <f t="array" ref="H2589">FREQUENCY(IF('Data Transformation'!$B$4:$B$8425=B2571,'Data Transformation'!$G$4:$G$8425),'Bin Analysis'!$B2589)</f>
        <v>2073</v>
      </c>
      <c r="I2589">
        <f t="shared" si="322"/>
        <v>0</v>
      </c>
      <c r="J2589">
        <f t="shared" si="323"/>
        <v>0</v>
      </c>
      <c r="K2589">
        <f>J2589*Weighting!$W$21</f>
        <v>0</v>
      </c>
      <c r="M2589" s="14"/>
    </row>
    <row r="2590" spans="1:13" x14ac:dyDescent="0.25">
      <c r="A2590" s="32" t="str">
        <f>IF(Weighting!$P$22&gt;0,B2590,"")</f>
        <v/>
      </c>
      <c r="B2590" t="e">
        <f>Weighting!$C$22</f>
        <v>#DIV/0!</v>
      </c>
      <c r="C2590" t="e">
        <f>Weighting!$F$22</f>
        <v>#NUM!</v>
      </c>
      <c r="D2590" t="e">
        <f>IF(C2590=1,'Data Transformation'!$G$3+0.5*'Data Transformation'!$W$25,IF(C2591=1,D2591-'Data Transformation'!$W$25,FALSE))</f>
        <v>#NUM!</v>
      </c>
      <c r="E2590">
        <f t="array" ref="E2590">IF(ISLOGICAL(D2590),"",FREQUENCY(IF('Data Transformation'!$B$425:$B$8425='Bin Analysis'!$B2571,'Data Transformation'!$G$425:$G$8425),D2590))</f>
        <v>2001</v>
      </c>
      <c r="F2590">
        <f t="shared" si="321"/>
        <v>0</v>
      </c>
      <c r="G2590">
        <f>Weighting!$H$22</f>
        <v>0</v>
      </c>
      <c r="H2590">
        <f t="array" ref="H2590">FREQUENCY(IF('Data Transformation'!$B$4:$B$8425=B2571,'Data Transformation'!$G$4:$G$8425),'Bin Analysis'!$B2590)</f>
        <v>2073</v>
      </c>
      <c r="I2590">
        <f t="shared" si="322"/>
        <v>0</v>
      </c>
      <c r="J2590">
        <f t="shared" si="323"/>
        <v>0</v>
      </c>
      <c r="K2590">
        <f>J2590*Weighting!$W$22</f>
        <v>0</v>
      </c>
      <c r="M2590" s="14"/>
    </row>
    <row r="2591" spans="1:13" x14ac:dyDescent="0.25">
      <c r="A2591" s="32" t="str">
        <f>IF(Weighting!$P$23&gt;0,B2591,"")</f>
        <v/>
      </c>
      <c r="B2591" t="e">
        <f>Weighting!$C$23</f>
        <v>#DIV/0!</v>
      </c>
      <c r="C2591" t="e">
        <f>Weighting!$F$23</f>
        <v>#NUM!</v>
      </c>
      <c r="D2591" t="e">
        <f>IF(C2591=1,'Data Transformation'!$G$3+0.5*'Data Transformation'!$W$25,IF(C2592=1,D2592-'Data Transformation'!$W$25,FALSE))</f>
        <v>#NUM!</v>
      </c>
      <c r="E2591">
        <f t="array" ref="E2591">IF(ISLOGICAL(D2591),"",FREQUENCY(IF('Data Transformation'!$B$425:$B$8425='Bin Analysis'!$B2571,'Data Transformation'!$G$425:$G$8425),D2591))</f>
        <v>2001</v>
      </c>
      <c r="F2591">
        <f t="shared" si="321"/>
        <v>0</v>
      </c>
      <c r="G2591">
        <f>Weighting!$H$23</f>
        <v>0</v>
      </c>
      <c r="H2591">
        <f t="array" ref="H2591">FREQUENCY(IF('Data Transformation'!$B$4:$B$8425=B2571,'Data Transformation'!$G$4:$G$8425),'Bin Analysis'!$B2591)</f>
        <v>2073</v>
      </c>
      <c r="I2591">
        <f t="shared" si="322"/>
        <v>0</v>
      </c>
      <c r="J2591">
        <f t="shared" si="323"/>
        <v>0</v>
      </c>
      <c r="K2591">
        <f>J2591*Weighting!$W$23</f>
        <v>0</v>
      </c>
      <c r="M2591" s="14"/>
    </row>
    <row r="2592" spans="1:13" x14ac:dyDescent="0.25">
      <c r="A2592" s="32" t="str">
        <f>IF(Weighting!$P$24&gt;0,B2592,"")</f>
        <v/>
      </c>
      <c r="B2592" t="e">
        <f>Weighting!$C$24</f>
        <v>#DIV/0!</v>
      </c>
      <c r="C2592" t="e">
        <f>Weighting!$F$24</f>
        <v>#NUM!</v>
      </c>
      <c r="D2592" t="e">
        <f>IF(C2592=1,'Data Transformation'!$G$3+0.5*'Data Transformation'!$W$25,IF(C2593=1,D2593-'Data Transformation'!$W$25,FALSE))</f>
        <v>#NUM!</v>
      </c>
      <c r="E2592">
        <f t="array" ref="E2592">IF(ISLOGICAL(D2592),"",FREQUENCY(IF('Data Transformation'!$B$425:$B$8425='Bin Analysis'!$B2571,'Data Transformation'!$G$425:$G$8425),D2592))</f>
        <v>2001</v>
      </c>
      <c r="F2592">
        <f t="shared" si="321"/>
        <v>0</v>
      </c>
      <c r="G2592">
        <f>Weighting!$H$24</f>
        <v>0</v>
      </c>
      <c r="H2592">
        <f t="array" ref="H2592">FREQUENCY(IF('Data Transformation'!$B$4:$B$8425=B2571,'Data Transformation'!$G$4:$G$8425),'Bin Analysis'!$B2592)</f>
        <v>2073</v>
      </c>
      <c r="I2592">
        <f t="shared" si="322"/>
        <v>0</v>
      </c>
      <c r="J2592">
        <f t="shared" si="323"/>
        <v>0</v>
      </c>
      <c r="K2592">
        <f>J2592*Weighting!$W$24</f>
        <v>0</v>
      </c>
      <c r="M2592" s="14"/>
    </row>
    <row r="2593" spans="1:25" x14ac:dyDescent="0.25">
      <c r="A2593" s="32" t="str">
        <f>IF(Weighting!$P$25&gt;0,B2593,"")</f>
        <v/>
      </c>
      <c r="B2593" t="e">
        <f>Weighting!$C$25</f>
        <v>#DIV/0!</v>
      </c>
      <c r="C2593" t="e">
        <f>Weighting!$F$25</f>
        <v>#NUM!</v>
      </c>
      <c r="D2593" t="e">
        <f>IF(C2593=1,'Data Transformation'!$G$3+0.5*'Data Transformation'!$W$25,IF(C2594=1,D2594-'Data Transformation'!$W$25,FALSE))</f>
        <v>#NUM!</v>
      </c>
      <c r="E2593">
        <f t="array" ref="E2593">IF(ISLOGICAL(D2593),"",FREQUENCY(IF('Data Transformation'!$B$425:$B$8425='Bin Analysis'!$B2571,'Data Transformation'!$G$425:$G$8425),D2593))</f>
        <v>2001</v>
      </c>
      <c r="F2593">
        <f t="shared" si="321"/>
        <v>0</v>
      </c>
      <c r="G2593">
        <f>Weighting!$H$25</f>
        <v>0</v>
      </c>
      <c r="H2593">
        <f t="array" ref="H2593">FREQUENCY(IF('Data Transformation'!$B$4:$B$8425=B2571,'Data Transformation'!$G$4:$G$8425),'Bin Analysis'!$B2593)</f>
        <v>2073</v>
      </c>
      <c r="I2593">
        <f t="shared" si="322"/>
        <v>0</v>
      </c>
      <c r="J2593">
        <f t="shared" si="323"/>
        <v>0</v>
      </c>
      <c r="K2593">
        <f>J2593*Weighting!$W$25</f>
        <v>0</v>
      </c>
      <c r="M2593" s="14"/>
    </row>
    <row r="2594" spans="1:25" x14ac:dyDescent="0.25">
      <c r="O2594"/>
      <c r="P2594"/>
      <c r="Q2594"/>
      <c r="R2594"/>
    </row>
    <row r="2595" spans="1:25" ht="23.25" x14ac:dyDescent="0.35">
      <c r="A2595" s="21" t="s">
        <v>0</v>
      </c>
      <c r="B2595" s="21" t="str">
        <f>IFERROR(VLOOKUP(C2595,'Data Transformation'!$L$6:$M$426,2,FALSE),"")</f>
        <v/>
      </c>
      <c r="C2595" s="21">
        <f>C2571+1</f>
        <v>108</v>
      </c>
      <c r="D2595" s="21"/>
      <c r="E2595" s="21"/>
      <c r="F2595" s="21"/>
      <c r="G2595" s="21"/>
      <c r="H2595" s="22"/>
      <c r="I2595" s="22"/>
      <c r="J2595" s="22"/>
      <c r="K2595" s="21"/>
      <c r="L2595" s="21" t="str">
        <f>B2595</f>
        <v/>
      </c>
      <c r="M2595" s="23" t="e">
        <f>INDEX('Data Transformation'!$O$4:$O$424,MATCH($B2595,'Data Transformation'!$M$4:$M$424,0),MATCH($M$2,'Data Transformation'!$O$3,0))</f>
        <v>#N/A</v>
      </c>
      <c r="N2595" s="27" t="e">
        <f>IF('Input and Summary Results'!$J$16="minimum",'Bin Analysis'!X2596/(M2595-1),'Bin Analysis'!Y2595/('Bin Analysis'!M2595-1))</f>
        <v>#N/A</v>
      </c>
      <c r="O2595" s="27" t="e">
        <f>IF(M2595=FALSE,NA(),(VLOOKUP(1,C2598:K2617,4,FALSE))/(M2595-1))</f>
        <v>#N/A</v>
      </c>
      <c r="P2595" s="27" t="e">
        <f>IF(M2595=FALSE,NA(),SUM(J2598:J2617)/Weighting!$S$5)</f>
        <v>#N/A</v>
      </c>
      <c r="Q2595" s="27" t="e">
        <f>IF(M2595=FALSE,NA(),SUM(K2598:K2617)/Weighting!$S$6)</f>
        <v>#N/A</v>
      </c>
      <c r="R2595" s="27" t="e">
        <f>IF(M2595=FALSE,NA(),(VLOOKUP(1,G2598:K2617,3,FALSE))/(M2595-1))</f>
        <v>#N/A</v>
      </c>
      <c r="S2595" s="22" t="e">
        <f>IF(M2595=FALSE,NA(),IF(SUM(J2598:J2617)=2,"yes","no"))</f>
        <v>#N/A</v>
      </c>
      <c r="X2595" s="2" cm="2">
        <f t="array" ref="X2595:X2596">FREQUENCY(IF('Data Transformation'!$B$425:$B$6424='Bin Analysis'!L2595,'Data Transformation'!$G$425:$G$6424),'Data Transformation'!$U$11)</f>
        <v>0</v>
      </c>
      <c r="Y2595" s="2" cm="2">
        <f t="array" ref="Y2595:Y2596">FREQUENCY(IF('Data Transformation'!$B$425:$B$6424='Bin Analysis'!L2595,'Data Transformation'!$G$425:$G$6424),'Data Transformation'!$U$12)</f>
        <v>0</v>
      </c>
    </row>
    <row r="2596" spans="1:25" x14ac:dyDescent="0.25">
      <c r="A2596" s="14" t="s">
        <v>67</v>
      </c>
      <c r="B2596" t="s">
        <v>47</v>
      </c>
      <c r="C2596" t="s">
        <v>5</v>
      </c>
      <c r="D2596" t="s">
        <v>100</v>
      </c>
      <c r="E2596" t="s">
        <v>101</v>
      </c>
      <c r="F2596" t="s">
        <v>102</v>
      </c>
      <c r="G2596" t="s">
        <v>70</v>
      </c>
      <c r="H2596" t="s">
        <v>31</v>
      </c>
      <c r="I2596" t="s">
        <v>32</v>
      </c>
      <c r="J2596" t="s">
        <v>46</v>
      </c>
      <c r="K2596" s="14" t="s">
        <v>45</v>
      </c>
      <c r="M2596" s="14"/>
      <c r="X2596" s="2">
        <v>0</v>
      </c>
      <c r="Y2596" s="2">
        <v>0</v>
      </c>
    </row>
    <row r="2597" spans="1:25" x14ac:dyDescent="0.25">
      <c r="A2597" s="32"/>
      <c r="D2597" t="e">
        <f>IF(C2597=1,'Data Transformation'!$G$3+0.5*'Data Transformation'!$W$25,IF(C2598=1,D2598-'Data Transformation'!$W$25,FALSE))</f>
        <v>#NUM!</v>
      </c>
      <c r="E2597">
        <f t="array" ref="E2597">IF(ISLOGICAL(D2597),"",FREQUENCY(IF('Data Transformation'!$B$425:$B$8425='Bin Analysis'!$B2595,'Data Transformation'!$G$425:$G$8425),D2597))</f>
        <v>2001</v>
      </c>
      <c r="F2597" t="e">
        <f>IF(ISLOGICAL(D2597),"",E2597-E2596)</f>
        <v>#VALUE!</v>
      </c>
      <c r="M2597" s="14"/>
    </row>
    <row r="2598" spans="1:25" x14ac:dyDescent="0.25">
      <c r="A2598" s="32" t="e">
        <f>IF(Weighting!$P$6&gt;0,B2598,"")</f>
        <v>#NUM!</v>
      </c>
      <c r="B2598" t="e">
        <f>Weighting!$C$6</f>
        <v>#DIV/0!</v>
      </c>
      <c r="C2598" t="e">
        <f>Weighting!$F$6</f>
        <v>#NUM!</v>
      </c>
      <c r="D2598" t="e">
        <f>IF(C2598=1,'Data Transformation'!$G$3+0.5*'Data Transformation'!$W$25,IF(C2599=1,D2599-'Data Transformation'!$W$25,FALSE))</f>
        <v>#NUM!</v>
      </c>
      <c r="E2598">
        <f t="array" ref="E2598">IF(ISLOGICAL(D2598),"",FREQUENCY(IF('Data Transformation'!$B$425:$B$8425='Bin Analysis'!$B2595,'Data Transformation'!$G$425:$G$8425),D2598))</f>
        <v>2001</v>
      </c>
      <c r="F2598">
        <f>IF(ISLOGICAL(D2598),"",E2598-E2597)</f>
        <v>0</v>
      </c>
      <c r="G2598">
        <f>Weighting!$H$6</f>
        <v>1</v>
      </c>
      <c r="H2598">
        <f t="array" ref="H2598">FREQUENCY(IF('Data Transformation'!$B$4:$B$8425=B2595,'Data Transformation'!$G$4:$G$8425),'Bin Analysis'!$B2598)</f>
        <v>2073</v>
      </c>
      <c r="I2598">
        <f>H2598-H2597</f>
        <v>2073</v>
      </c>
      <c r="J2598">
        <f>IF(I2598=0,0,1)</f>
        <v>1</v>
      </c>
      <c r="K2598" t="e">
        <f>J2598*Weighting!$W$6</f>
        <v>#NUM!</v>
      </c>
      <c r="M2598" s="14"/>
    </row>
    <row r="2599" spans="1:25" x14ac:dyDescent="0.25">
      <c r="A2599" s="32" t="str">
        <f>IF(Weighting!$P$7&gt;0,B2599,"")</f>
        <v/>
      </c>
      <c r="B2599" t="e">
        <f>Weighting!$C$7</f>
        <v>#DIV/0!</v>
      </c>
      <c r="C2599" t="e">
        <f>Weighting!$F$7</f>
        <v>#NUM!</v>
      </c>
      <c r="D2599" t="e">
        <f>IF(C2599=1,'Data Transformation'!$G$3+0.5*'Data Transformation'!$W$25,IF(C2600=1,D2600-'Data Transformation'!$W$25,FALSE))</f>
        <v>#NUM!</v>
      </c>
      <c r="E2599">
        <f t="array" ref="E2599">IF(ISLOGICAL(D2599),"",FREQUENCY(IF('Data Transformation'!$B$425:$B$8425='Bin Analysis'!$B2595,'Data Transformation'!$G$425:$G$8425),D2599))</f>
        <v>2001</v>
      </c>
      <c r="F2599">
        <f t="shared" ref="F2599:F2617" si="324">IF(ISLOGICAL(D2599),"",E2599-E2598)</f>
        <v>0</v>
      </c>
      <c r="G2599">
        <f>Weighting!$H$7</f>
        <v>0</v>
      </c>
      <c r="H2599">
        <f t="array" ref="H2599">FREQUENCY(IF('Data Transformation'!$B$4:$B$8425=B2595,'Data Transformation'!$G$4:$G$8425),'Bin Analysis'!$B2599)</f>
        <v>2073</v>
      </c>
      <c r="I2599">
        <f t="shared" ref="I2599:I2617" si="325">H2599-H2598</f>
        <v>0</v>
      </c>
      <c r="J2599">
        <f>IF(I2599=0,0,1)</f>
        <v>0</v>
      </c>
      <c r="K2599">
        <f>J2599*Weighting!$W$7</f>
        <v>0</v>
      </c>
      <c r="M2599" s="14"/>
    </row>
    <row r="2600" spans="1:25" x14ac:dyDescent="0.25">
      <c r="A2600" s="32" t="str">
        <f>IF(Weighting!$P$8&gt;0,B2600,"")</f>
        <v/>
      </c>
      <c r="B2600" t="e">
        <f>Weighting!$C$8</f>
        <v>#DIV/0!</v>
      </c>
      <c r="C2600" t="e">
        <f>Weighting!$F$8</f>
        <v>#NUM!</v>
      </c>
      <c r="D2600" t="e">
        <f>IF(C2600=1,'Data Transformation'!$G$3+0.5*'Data Transformation'!$W$25,IF(C2601=1,D2601-'Data Transformation'!$W$25,FALSE))</f>
        <v>#NUM!</v>
      </c>
      <c r="E2600">
        <f t="array" ref="E2600">IF(ISLOGICAL(D2600),"",FREQUENCY(IF('Data Transformation'!$B$425:$B$8425='Bin Analysis'!$B2595,'Data Transformation'!$G$425:$G$8425),D2600))</f>
        <v>2001</v>
      </c>
      <c r="F2600">
        <f t="shared" si="324"/>
        <v>0</v>
      </c>
      <c r="G2600">
        <f>Weighting!$H$8</f>
        <v>0</v>
      </c>
      <c r="H2600">
        <f t="array" ref="H2600">FREQUENCY(IF('Data Transformation'!$B$4:$B$8425=B2595,'Data Transformation'!$G$4:$G$8425),'Bin Analysis'!$B2600)</f>
        <v>2073</v>
      </c>
      <c r="I2600">
        <f t="shared" si="325"/>
        <v>0</v>
      </c>
      <c r="J2600">
        <f t="shared" ref="J2600:J2617" si="326">IF(I2600=0,0,1)</f>
        <v>0</v>
      </c>
      <c r="K2600">
        <f>J2600*Weighting!$W$8</f>
        <v>0</v>
      </c>
      <c r="M2600" s="14"/>
    </row>
    <row r="2601" spans="1:25" x14ac:dyDescent="0.25">
      <c r="A2601" s="32" t="str">
        <f>IF(Weighting!$P$9&gt;0,B2601,"")</f>
        <v/>
      </c>
      <c r="B2601" s="50" t="e">
        <f>Weighting!$C$9</f>
        <v>#DIV/0!</v>
      </c>
      <c r="C2601" t="e">
        <f>Weighting!$F$9</f>
        <v>#NUM!</v>
      </c>
      <c r="D2601" t="e">
        <f>IF(C2601=1,'Data Transformation'!$G$3+0.5*'Data Transformation'!$W$25,IF(C2602=1,D2602-'Data Transformation'!$W$25,FALSE))</f>
        <v>#NUM!</v>
      </c>
      <c r="E2601">
        <f t="array" ref="E2601">IF(ISLOGICAL(D2601),"",FREQUENCY(IF('Data Transformation'!$B$425:$B$8425='Bin Analysis'!$B2595,'Data Transformation'!$G$425:$G$8425),D2601))</f>
        <v>2001</v>
      </c>
      <c r="F2601">
        <f t="shared" si="324"/>
        <v>0</v>
      </c>
      <c r="G2601">
        <f>Weighting!$H$9</f>
        <v>0</v>
      </c>
      <c r="H2601">
        <f t="array" ref="H2601">FREQUENCY(IF('Data Transformation'!$B$4:$B$8425=B2595,'Data Transformation'!$G$4:$G$8425),'Bin Analysis'!$B2601)</f>
        <v>2073</v>
      </c>
      <c r="I2601">
        <f t="shared" si="325"/>
        <v>0</v>
      </c>
      <c r="J2601">
        <f t="shared" si="326"/>
        <v>0</v>
      </c>
      <c r="K2601">
        <f>J2601*Weighting!$W$9</f>
        <v>0</v>
      </c>
      <c r="M2601" s="14"/>
    </row>
    <row r="2602" spans="1:25" x14ac:dyDescent="0.25">
      <c r="A2602" s="32" t="str">
        <f>IF(Weighting!$P$10&gt;0,B2602,"")</f>
        <v/>
      </c>
      <c r="B2602" t="e">
        <f>Weighting!$C$10</f>
        <v>#DIV/0!</v>
      </c>
      <c r="C2602" t="e">
        <f>Weighting!$F$10</f>
        <v>#NUM!</v>
      </c>
      <c r="D2602" t="e">
        <f>IF(C2602=1,'Data Transformation'!$G$3+0.5*'Data Transformation'!$W$25,IF(C2603=1,D2603-'Data Transformation'!$W$25,FALSE))</f>
        <v>#NUM!</v>
      </c>
      <c r="E2602">
        <f t="array" ref="E2602">IF(ISLOGICAL(D2602),"",FREQUENCY(IF('Data Transformation'!$B$425:$B$8425='Bin Analysis'!$B2595,'Data Transformation'!$G$425:$G$8425),D2602))</f>
        <v>2001</v>
      </c>
      <c r="F2602">
        <f t="shared" si="324"/>
        <v>0</v>
      </c>
      <c r="G2602">
        <f>Weighting!$H$10</f>
        <v>0</v>
      </c>
      <c r="H2602">
        <f t="array" ref="H2602">FREQUENCY(IF('Data Transformation'!$B$4:$B$8425=B2595,'Data Transformation'!$G$4:$G$8425),'Bin Analysis'!$B2602)</f>
        <v>2073</v>
      </c>
      <c r="I2602">
        <f t="shared" si="325"/>
        <v>0</v>
      </c>
      <c r="J2602">
        <f t="shared" si="326"/>
        <v>0</v>
      </c>
      <c r="K2602">
        <f>J2602*Weighting!$W$10</f>
        <v>0</v>
      </c>
      <c r="M2602" s="14"/>
    </row>
    <row r="2603" spans="1:25" x14ac:dyDescent="0.25">
      <c r="A2603" s="32" t="str">
        <f>IF(Weighting!$P$11&gt;0,B2603,"")</f>
        <v/>
      </c>
      <c r="B2603" t="e">
        <f>Weighting!$C$11</f>
        <v>#DIV/0!</v>
      </c>
      <c r="C2603" t="e">
        <f>Weighting!$F$11</f>
        <v>#NUM!</v>
      </c>
      <c r="D2603" t="e">
        <f>IF(C2603=1,'Data Transformation'!$G$3+0.5*'Data Transformation'!$W$25,IF(C2604=1,D2604-'Data Transformation'!$W$25,FALSE))</f>
        <v>#NUM!</v>
      </c>
      <c r="E2603">
        <f t="array" ref="E2603">IF(ISLOGICAL(D2603),"",FREQUENCY(IF('Data Transformation'!$B$425:$B$8425='Bin Analysis'!$B2595,'Data Transformation'!$G$425:$G$8425),D2603))</f>
        <v>2001</v>
      </c>
      <c r="F2603">
        <f t="shared" si="324"/>
        <v>0</v>
      </c>
      <c r="G2603">
        <f>Weighting!$H$11</f>
        <v>0</v>
      </c>
      <c r="H2603">
        <f t="array" ref="H2603">FREQUENCY(IF('Data Transformation'!$B$4:$B$8425=B2595,'Data Transformation'!$G$4:$G$8425),'Bin Analysis'!$B2603)</f>
        <v>2073</v>
      </c>
      <c r="I2603">
        <f t="shared" si="325"/>
        <v>0</v>
      </c>
      <c r="J2603">
        <f t="shared" si="326"/>
        <v>0</v>
      </c>
      <c r="K2603">
        <f>J2603*Weighting!$W$11</f>
        <v>0</v>
      </c>
      <c r="M2603" s="14"/>
    </row>
    <row r="2604" spans="1:25" x14ac:dyDescent="0.25">
      <c r="A2604" s="32" t="str">
        <f>IF(Weighting!$P$12&gt;0,B2604,"")</f>
        <v/>
      </c>
      <c r="B2604" t="e">
        <f>Weighting!$C$12</f>
        <v>#DIV/0!</v>
      </c>
      <c r="C2604" t="e">
        <f>Weighting!$F$12</f>
        <v>#NUM!</v>
      </c>
      <c r="D2604" t="e">
        <f>IF(C2604=1,'Data Transformation'!$G$3+0.5*'Data Transformation'!$W$25,IF(C2605=1,D2605-'Data Transformation'!$W$25,FALSE))</f>
        <v>#NUM!</v>
      </c>
      <c r="E2604">
        <f t="array" ref="E2604">IF(ISLOGICAL(D2604),"",FREQUENCY(IF('Data Transformation'!$B$425:$B$8425='Bin Analysis'!$B2595,'Data Transformation'!$G$425:$G$8425),D2604))</f>
        <v>2001</v>
      </c>
      <c r="F2604">
        <f t="shared" si="324"/>
        <v>0</v>
      </c>
      <c r="G2604">
        <f>Weighting!$H$12</f>
        <v>0</v>
      </c>
      <c r="H2604">
        <f t="array" ref="H2604">FREQUENCY(IF('Data Transformation'!$B$4:$B$8425=B2595,'Data Transformation'!$G$4:$G$8425),'Bin Analysis'!$B2604)</f>
        <v>2073</v>
      </c>
      <c r="I2604">
        <f t="shared" si="325"/>
        <v>0</v>
      </c>
      <c r="J2604">
        <f t="shared" si="326"/>
        <v>0</v>
      </c>
      <c r="K2604">
        <f>J2604*Weighting!$W$12</f>
        <v>0</v>
      </c>
      <c r="M2604" s="14"/>
    </row>
    <row r="2605" spans="1:25" x14ac:dyDescent="0.25">
      <c r="A2605" s="32" t="str">
        <f>IF(Weighting!$P$13&gt;0,B2605,"")</f>
        <v/>
      </c>
      <c r="B2605" t="e">
        <f>Weighting!$C$13</f>
        <v>#DIV/0!</v>
      </c>
      <c r="C2605" t="e">
        <f>Weighting!$F$13</f>
        <v>#NUM!</v>
      </c>
      <c r="D2605" t="e">
        <f>IF(C2605=1,'Data Transformation'!$G$3+0.5*'Data Transformation'!$W$25,IF(C2606=1,D2606-'Data Transformation'!$W$25,FALSE))</f>
        <v>#NUM!</v>
      </c>
      <c r="E2605">
        <f t="array" ref="E2605">IF(ISLOGICAL(D2605),"",FREQUENCY(IF('Data Transformation'!$B$425:$B$8425='Bin Analysis'!$B2595,'Data Transformation'!$G$425:$G$8425),D2605))</f>
        <v>2001</v>
      </c>
      <c r="F2605">
        <f t="shared" si="324"/>
        <v>0</v>
      </c>
      <c r="G2605">
        <f>Weighting!$H$13</f>
        <v>0</v>
      </c>
      <c r="H2605">
        <f t="array" ref="H2605">FREQUENCY(IF('Data Transformation'!$B$4:$B$8425=B2595,'Data Transformation'!$G$4:$G$8425),'Bin Analysis'!$B2605)</f>
        <v>2073</v>
      </c>
      <c r="I2605">
        <f t="shared" si="325"/>
        <v>0</v>
      </c>
      <c r="J2605">
        <f t="shared" si="326"/>
        <v>0</v>
      </c>
      <c r="K2605">
        <f>J2605*Weighting!$W$13</f>
        <v>0</v>
      </c>
      <c r="M2605" s="14"/>
    </row>
    <row r="2606" spans="1:25" x14ac:dyDescent="0.25">
      <c r="A2606" s="32" t="str">
        <f>IF(Weighting!$P$14&gt;0,B2606,"")</f>
        <v/>
      </c>
      <c r="B2606" t="e">
        <f>Weighting!$C$14</f>
        <v>#DIV/0!</v>
      </c>
      <c r="C2606" t="e">
        <f>Weighting!$F$14</f>
        <v>#NUM!</v>
      </c>
      <c r="D2606" t="e">
        <f>IF(C2606=1,'Data Transformation'!$G$3+0.5*'Data Transformation'!$W$25,IF(C2607=1,D2607-'Data Transformation'!$W$25,FALSE))</f>
        <v>#NUM!</v>
      </c>
      <c r="E2606">
        <f t="array" ref="E2606">IF(ISLOGICAL(D2606),"",FREQUENCY(IF('Data Transformation'!$B$425:$B$8425='Bin Analysis'!$B2595,'Data Transformation'!$G$425:$G$8425),D2606))</f>
        <v>2001</v>
      </c>
      <c r="F2606">
        <f t="shared" si="324"/>
        <v>0</v>
      </c>
      <c r="G2606">
        <f>Weighting!$H$14</f>
        <v>0</v>
      </c>
      <c r="H2606">
        <f t="array" ref="H2606">FREQUENCY(IF('Data Transformation'!$B$4:$B$8425=B2595,'Data Transformation'!$G$4:$G$8425),'Bin Analysis'!$B2606)</f>
        <v>2073</v>
      </c>
      <c r="I2606">
        <f t="shared" si="325"/>
        <v>0</v>
      </c>
      <c r="J2606">
        <f t="shared" si="326"/>
        <v>0</v>
      </c>
      <c r="K2606">
        <f>J2606*Weighting!$W$14</f>
        <v>0</v>
      </c>
      <c r="M2606" s="14"/>
    </row>
    <row r="2607" spans="1:25" x14ac:dyDescent="0.25">
      <c r="A2607" s="32" t="str">
        <f>IF(Weighting!$P$15&gt;0,B2607,"")</f>
        <v/>
      </c>
      <c r="B2607" t="e">
        <f>Weighting!$C$15</f>
        <v>#DIV/0!</v>
      </c>
      <c r="C2607" t="e">
        <f>Weighting!$F$15</f>
        <v>#NUM!</v>
      </c>
      <c r="D2607" t="e">
        <f>IF(C2607=1,'Data Transformation'!$G$3+0.5*'Data Transformation'!$W$25,IF(C2608=1,D2608-'Data Transformation'!$W$25,FALSE))</f>
        <v>#NUM!</v>
      </c>
      <c r="E2607">
        <f t="array" ref="E2607">IF(ISLOGICAL(D2607),"",FREQUENCY(IF('Data Transformation'!$B$425:$B$8425='Bin Analysis'!$B2595,'Data Transformation'!$G$425:$G$8425),D2607))</f>
        <v>2001</v>
      </c>
      <c r="F2607">
        <f t="shared" si="324"/>
        <v>0</v>
      </c>
      <c r="G2607">
        <f>Weighting!$H$15</f>
        <v>0</v>
      </c>
      <c r="H2607">
        <f t="array" ref="H2607">FREQUENCY(IF('Data Transformation'!$B$4:$B$8425=B2595,'Data Transformation'!$G$4:$G$8425),'Bin Analysis'!$B2607)</f>
        <v>2073</v>
      </c>
      <c r="I2607">
        <f t="shared" si="325"/>
        <v>0</v>
      </c>
      <c r="J2607">
        <f t="shared" si="326"/>
        <v>0</v>
      </c>
      <c r="K2607">
        <f>J2607*Weighting!$W$15</f>
        <v>0</v>
      </c>
      <c r="M2607" s="14"/>
    </row>
    <row r="2608" spans="1:25" x14ac:dyDescent="0.25">
      <c r="A2608" s="32" t="str">
        <f>IF(Weighting!$P$16&gt;0,B2608,"")</f>
        <v/>
      </c>
      <c r="B2608" t="e">
        <f>Weighting!$C$16</f>
        <v>#DIV/0!</v>
      </c>
      <c r="C2608" t="e">
        <f>Weighting!$F$16</f>
        <v>#NUM!</v>
      </c>
      <c r="D2608" t="e">
        <f>IF(C2608=1,'Data Transformation'!$G$3+0.5*'Data Transformation'!$W$25,IF(C2609=1,D2609-'Data Transformation'!$W$25,FALSE))</f>
        <v>#NUM!</v>
      </c>
      <c r="E2608">
        <f t="array" ref="E2608">IF(ISLOGICAL(D2608),"",FREQUENCY(IF('Data Transformation'!$B$425:$B$8425='Bin Analysis'!$B2595,'Data Transformation'!$G$425:$G$8425),D2608))</f>
        <v>2001</v>
      </c>
      <c r="F2608">
        <f t="shared" si="324"/>
        <v>0</v>
      </c>
      <c r="G2608">
        <f>Weighting!$H$16</f>
        <v>0</v>
      </c>
      <c r="H2608">
        <f t="array" ref="H2608">FREQUENCY(IF('Data Transformation'!$B$4:$B$8425=B2595,'Data Transformation'!$G$4:$G$8425),'Bin Analysis'!$B2608)</f>
        <v>2073</v>
      </c>
      <c r="I2608">
        <f t="shared" si="325"/>
        <v>0</v>
      </c>
      <c r="J2608">
        <f t="shared" si="326"/>
        <v>0</v>
      </c>
      <c r="K2608">
        <f>J2608*Weighting!$W$16</f>
        <v>0</v>
      </c>
      <c r="M2608" s="14"/>
    </row>
    <row r="2609" spans="1:25" x14ac:dyDescent="0.25">
      <c r="A2609" s="32" t="str">
        <f>IF(Weighting!$P$17&gt;0,B2609,"")</f>
        <v/>
      </c>
      <c r="B2609" t="e">
        <f>Weighting!$C$17</f>
        <v>#DIV/0!</v>
      </c>
      <c r="C2609" t="e">
        <f>Weighting!$F$17</f>
        <v>#NUM!</v>
      </c>
      <c r="D2609" t="e">
        <f>IF(C2609=1,'Data Transformation'!$G$3+0.5*'Data Transformation'!$W$25,IF(C2610=1,D2610-'Data Transformation'!$W$25,FALSE))</f>
        <v>#NUM!</v>
      </c>
      <c r="E2609">
        <f t="array" ref="E2609">IF(ISLOGICAL(D2609),"",FREQUENCY(IF('Data Transformation'!$B$425:$B$8425='Bin Analysis'!$B2595,'Data Transformation'!$G$425:$G$8425),D2609))</f>
        <v>2001</v>
      </c>
      <c r="F2609">
        <f t="shared" si="324"/>
        <v>0</v>
      </c>
      <c r="G2609">
        <f>Weighting!$H$17</f>
        <v>0</v>
      </c>
      <c r="H2609">
        <f t="array" ref="H2609">FREQUENCY(IF('Data Transformation'!$B$4:$B$8425=B2595,'Data Transformation'!$G$4:$G$8425),'Bin Analysis'!$B2609)</f>
        <v>2073</v>
      </c>
      <c r="I2609">
        <f t="shared" si="325"/>
        <v>0</v>
      </c>
      <c r="J2609">
        <f t="shared" si="326"/>
        <v>0</v>
      </c>
      <c r="K2609">
        <f>J2609*Weighting!$W$17</f>
        <v>0</v>
      </c>
      <c r="M2609" s="14"/>
    </row>
    <row r="2610" spans="1:25" x14ac:dyDescent="0.25">
      <c r="A2610" s="32" t="str">
        <f>IF(Weighting!$P$18&gt;0,B2610,"")</f>
        <v/>
      </c>
      <c r="B2610" t="e">
        <f>Weighting!$C$18</f>
        <v>#DIV/0!</v>
      </c>
      <c r="C2610" t="e">
        <f>Weighting!$F$18</f>
        <v>#NUM!</v>
      </c>
      <c r="D2610" t="e">
        <f>IF(C2610=1,'Data Transformation'!$G$3+0.5*'Data Transformation'!$W$25,IF(C2611=1,D2611-'Data Transformation'!$W$25,FALSE))</f>
        <v>#NUM!</v>
      </c>
      <c r="E2610">
        <f t="array" ref="E2610">IF(ISLOGICAL(D2610),"",FREQUENCY(IF('Data Transformation'!$B$425:$B$8425='Bin Analysis'!$B2595,'Data Transformation'!$G$425:$G$8425),D2610))</f>
        <v>2001</v>
      </c>
      <c r="F2610">
        <f t="shared" si="324"/>
        <v>0</v>
      </c>
      <c r="G2610">
        <f>Weighting!$H$18</f>
        <v>0</v>
      </c>
      <c r="H2610">
        <f t="array" ref="H2610">FREQUENCY(IF('Data Transformation'!$B$4:$B$8425=B2595,'Data Transformation'!$G$4:$G$8425),'Bin Analysis'!$B2610)</f>
        <v>2073</v>
      </c>
      <c r="I2610">
        <f t="shared" si="325"/>
        <v>0</v>
      </c>
      <c r="J2610">
        <f t="shared" si="326"/>
        <v>0</v>
      </c>
      <c r="K2610">
        <f>J2610*Weighting!$W$18</f>
        <v>0</v>
      </c>
      <c r="M2610" s="14"/>
    </row>
    <row r="2611" spans="1:25" x14ac:dyDescent="0.25">
      <c r="A2611" s="32" t="str">
        <f>IF(Weighting!$P$19&gt;0,B2611,"")</f>
        <v/>
      </c>
      <c r="B2611" t="e">
        <f>Weighting!$C$19</f>
        <v>#DIV/0!</v>
      </c>
      <c r="C2611" t="e">
        <f>Weighting!$F$19</f>
        <v>#NUM!</v>
      </c>
      <c r="D2611" t="e">
        <f>IF(C2611=1,'Data Transformation'!$G$3+0.5*'Data Transformation'!$W$25,IF(C2612=1,D2612-'Data Transformation'!$W$25,FALSE))</f>
        <v>#NUM!</v>
      </c>
      <c r="E2611">
        <f t="array" ref="E2611">IF(ISLOGICAL(D2611),"",FREQUENCY(IF('Data Transformation'!$B$425:$B$8425='Bin Analysis'!$B2595,'Data Transformation'!$G$425:$G$8425),D2611))</f>
        <v>2001</v>
      </c>
      <c r="F2611">
        <f t="shared" si="324"/>
        <v>0</v>
      </c>
      <c r="G2611">
        <f>Weighting!$H$19</f>
        <v>0</v>
      </c>
      <c r="H2611">
        <f t="array" ref="H2611">FREQUENCY(IF('Data Transformation'!$B$4:$B$8425=B2595,'Data Transformation'!$G$4:$G$8425),'Bin Analysis'!$B2611)</f>
        <v>2073</v>
      </c>
      <c r="I2611">
        <f t="shared" si="325"/>
        <v>0</v>
      </c>
      <c r="J2611">
        <f t="shared" si="326"/>
        <v>0</v>
      </c>
      <c r="K2611">
        <f>J2611*Weighting!$W$19</f>
        <v>0</v>
      </c>
      <c r="M2611" s="14"/>
    </row>
    <row r="2612" spans="1:25" x14ac:dyDescent="0.25">
      <c r="A2612" s="32" t="str">
        <f>IF(Weighting!$P$20&gt;0,B2612,"")</f>
        <v/>
      </c>
      <c r="B2612" t="e">
        <f>Weighting!$C$20</f>
        <v>#DIV/0!</v>
      </c>
      <c r="C2612" t="e">
        <f>Weighting!$F$20</f>
        <v>#NUM!</v>
      </c>
      <c r="D2612" t="e">
        <f>IF(C2612=1,'Data Transformation'!$G$3+0.5*'Data Transformation'!$W$25,IF(C2613=1,D2613-'Data Transformation'!$W$25,FALSE))</f>
        <v>#NUM!</v>
      </c>
      <c r="E2612">
        <f t="array" ref="E2612">IF(ISLOGICAL(D2612),"",FREQUENCY(IF('Data Transformation'!$B$425:$B$8425='Bin Analysis'!$B2595,'Data Transformation'!$G$425:$G$8425),D2612))</f>
        <v>2001</v>
      </c>
      <c r="F2612">
        <f t="shared" si="324"/>
        <v>0</v>
      </c>
      <c r="G2612">
        <f>Weighting!$H$20</f>
        <v>0</v>
      </c>
      <c r="H2612">
        <f t="array" ref="H2612">FREQUENCY(IF('Data Transformation'!$B$4:$B$8425=B2595,'Data Transformation'!$G$4:$G$8425),'Bin Analysis'!$B2612)</f>
        <v>2073</v>
      </c>
      <c r="I2612">
        <f t="shared" si="325"/>
        <v>0</v>
      </c>
      <c r="J2612">
        <f t="shared" si="326"/>
        <v>0</v>
      </c>
      <c r="K2612">
        <f>J2612*Weighting!$W$20</f>
        <v>0</v>
      </c>
      <c r="M2612" s="14"/>
    </row>
    <row r="2613" spans="1:25" x14ac:dyDescent="0.25">
      <c r="A2613" s="32" t="str">
        <f>IF(Weighting!$P$21&gt;0,B2613,"")</f>
        <v/>
      </c>
      <c r="B2613" t="e">
        <f>Weighting!$C$21</f>
        <v>#DIV/0!</v>
      </c>
      <c r="C2613" t="e">
        <f>Weighting!$F$21</f>
        <v>#NUM!</v>
      </c>
      <c r="D2613" t="e">
        <f>IF(C2613=1,'Data Transformation'!$G$3+0.5*'Data Transformation'!$W$25,IF(C2614=1,D2614-'Data Transformation'!$W$25,FALSE))</f>
        <v>#NUM!</v>
      </c>
      <c r="E2613">
        <f t="array" ref="E2613">IF(ISLOGICAL(D2613),"",FREQUENCY(IF('Data Transformation'!$B$425:$B$8425='Bin Analysis'!$B2595,'Data Transformation'!$G$425:$G$8425),D2613))</f>
        <v>2001</v>
      </c>
      <c r="F2613">
        <f t="shared" si="324"/>
        <v>0</v>
      </c>
      <c r="G2613">
        <f>Weighting!$H$21</f>
        <v>0</v>
      </c>
      <c r="H2613">
        <f t="array" ref="H2613">FREQUENCY(IF('Data Transformation'!$B$4:$B$8425=B2595,'Data Transformation'!$G$4:$G$8425),'Bin Analysis'!$B2613)</f>
        <v>2073</v>
      </c>
      <c r="I2613">
        <f t="shared" si="325"/>
        <v>0</v>
      </c>
      <c r="J2613">
        <f t="shared" si="326"/>
        <v>0</v>
      </c>
      <c r="K2613">
        <f>J2613*Weighting!$W$21</f>
        <v>0</v>
      </c>
      <c r="M2613" s="14"/>
    </row>
    <row r="2614" spans="1:25" x14ac:dyDescent="0.25">
      <c r="A2614" s="32" t="str">
        <f>IF(Weighting!$P$22&gt;0,B2614,"")</f>
        <v/>
      </c>
      <c r="B2614" t="e">
        <f>Weighting!$C$22</f>
        <v>#DIV/0!</v>
      </c>
      <c r="C2614" t="e">
        <f>Weighting!$F$22</f>
        <v>#NUM!</v>
      </c>
      <c r="D2614" t="e">
        <f>IF(C2614=1,'Data Transformation'!$G$3+0.5*'Data Transformation'!$W$25,IF(C2615=1,D2615-'Data Transformation'!$W$25,FALSE))</f>
        <v>#NUM!</v>
      </c>
      <c r="E2614">
        <f t="array" ref="E2614">IF(ISLOGICAL(D2614),"",FREQUENCY(IF('Data Transformation'!$B$425:$B$8425='Bin Analysis'!$B2595,'Data Transformation'!$G$425:$G$8425),D2614))</f>
        <v>2001</v>
      </c>
      <c r="F2614">
        <f t="shared" si="324"/>
        <v>0</v>
      </c>
      <c r="G2614">
        <f>Weighting!$H$22</f>
        <v>0</v>
      </c>
      <c r="H2614">
        <f t="array" ref="H2614">FREQUENCY(IF('Data Transformation'!$B$4:$B$8425=B2595,'Data Transformation'!$G$4:$G$8425),'Bin Analysis'!$B2614)</f>
        <v>2073</v>
      </c>
      <c r="I2614">
        <f t="shared" si="325"/>
        <v>0</v>
      </c>
      <c r="J2614">
        <f t="shared" si="326"/>
        <v>0</v>
      </c>
      <c r="K2614">
        <f>J2614*Weighting!$W$22</f>
        <v>0</v>
      </c>
      <c r="M2614" s="14"/>
    </row>
    <row r="2615" spans="1:25" x14ac:dyDescent="0.25">
      <c r="A2615" s="32" t="str">
        <f>IF(Weighting!$P$23&gt;0,B2615,"")</f>
        <v/>
      </c>
      <c r="B2615" t="e">
        <f>Weighting!$C$23</f>
        <v>#DIV/0!</v>
      </c>
      <c r="C2615" t="e">
        <f>Weighting!$F$23</f>
        <v>#NUM!</v>
      </c>
      <c r="D2615" t="e">
        <f>IF(C2615=1,'Data Transformation'!$G$3+0.5*'Data Transformation'!$W$25,IF(C2616=1,D2616-'Data Transformation'!$W$25,FALSE))</f>
        <v>#NUM!</v>
      </c>
      <c r="E2615">
        <f t="array" ref="E2615">IF(ISLOGICAL(D2615),"",FREQUENCY(IF('Data Transformation'!$B$425:$B$8425='Bin Analysis'!$B2595,'Data Transformation'!$G$425:$G$8425),D2615))</f>
        <v>2001</v>
      </c>
      <c r="F2615">
        <f t="shared" si="324"/>
        <v>0</v>
      </c>
      <c r="G2615">
        <f>Weighting!$H$23</f>
        <v>0</v>
      </c>
      <c r="H2615">
        <f t="array" ref="H2615">FREQUENCY(IF('Data Transformation'!$B$4:$B$8425=B2595,'Data Transformation'!$G$4:$G$8425),'Bin Analysis'!$B2615)</f>
        <v>2073</v>
      </c>
      <c r="I2615">
        <f t="shared" si="325"/>
        <v>0</v>
      </c>
      <c r="J2615">
        <f t="shared" si="326"/>
        <v>0</v>
      </c>
      <c r="K2615">
        <f>J2615*Weighting!$W$23</f>
        <v>0</v>
      </c>
      <c r="M2615" s="14"/>
    </row>
    <row r="2616" spans="1:25" x14ac:dyDescent="0.25">
      <c r="A2616" s="32" t="str">
        <f>IF(Weighting!$P$24&gt;0,B2616,"")</f>
        <v/>
      </c>
      <c r="B2616" t="e">
        <f>Weighting!$C$24</f>
        <v>#DIV/0!</v>
      </c>
      <c r="C2616" t="e">
        <f>Weighting!$F$24</f>
        <v>#NUM!</v>
      </c>
      <c r="D2616" t="e">
        <f>IF(C2616=1,'Data Transformation'!$G$3+0.5*'Data Transformation'!$W$25,IF(C2617=1,D2617-'Data Transformation'!$W$25,FALSE))</f>
        <v>#NUM!</v>
      </c>
      <c r="E2616">
        <f t="array" ref="E2616">IF(ISLOGICAL(D2616),"",FREQUENCY(IF('Data Transformation'!$B$425:$B$8425='Bin Analysis'!$B2595,'Data Transformation'!$G$425:$G$8425),D2616))</f>
        <v>2001</v>
      </c>
      <c r="F2616">
        <f t="shared" si="324"/>
        <v>0</v>
      </c>
      <c r="G2616">
        <f>Weighting!$H$24</f>
        <v>0</v>
      </c>
      <c r="H2616">
        <f t="array" ref="H2616">FREQUENCY(IF('Data Transformation'!$B$4:$B$8425=B2595,'Data Transformation'!$G$4:$G$8425),'Bin Analysis'!$B2616)</f>
        <v>2073</v>
      </c>
      <c r="I2616">
        <f t="shared" si="325"/>
        <v>0</v>
      </c>
      <c r="J2616">
        <f t="shared" si="326"/>
        <v>0</v>
      </c>
      <c r="K2616">
        <f>J2616*Weighting!$W$24</f>
        <v>0</v>
      </c>
      <c r="M2616" s="14"/>
    </row>
    <row r="2617" spans="1:25" x14ac:dyDescent="0.25">
      <c r="A2617" s="32" t="str">
        <f>IF(Weighting!$P$25&gt;0,B2617,"")</f>
        <v/>
      </c>
      <c r="B2617" t="e">
        <f>Weighting!$C$25</f>
        <v>#DIV/0!</v>
      </c>
      <c r="C2617" t="e">
        <f>Weighting!$F$25</f>
        <v>#NUM!</v>
      </c>
      <c r="D2617" t="e">
        <f>IF(C2617=1,'Data Transformation'!$G$3+0.5*'Data Transformation'!$W$25,IF(C2618=1,D2618-'Data Transformation'!$W$25,FALSE))</f>
        <v>#NUM!</v>
      </c>
      <c r="E2617">
        <f t="array" ref="E2617">IF(ISLOGICAL(D2617),"",FREQUENCY(IF('Data Transformation'!$B$425:$B$8425='Bin Analysis'!$B2595,'Data Transformation'!$G$425:$G$8425),D2617))</f>
        <v>2001</v>
      </c>
      <c r="F2617">
        <f t="shared" si="324"/>
        <v>0</v>
      </c>
      <c r="G2617">
        <f>Weighting!$H$25</f>
        <v>0</v>
      </c>
      <c r="H2617">
        <f t="array" ref="H2617">FREQUENCY(IF('Data Transformation'!$B$4:$B$8425=B2595,'Data Transformation'!$G$4:$G$8425),'Bin Analysis'!$B2617)</f>
        <v>2073</v>
      </c>
      <c r="I2617">
        <f t="shared" si="325"/>
        <v>0</v>
      </c>
      <c r="J2617">
        <f t="shared" si="326"/>
        <v>0</v>
      </c>
      <c r="K2617">
        <f>J2617*Weighting!$W$25</f>
        <v>0</v>
      </c>
      <c r="M2617" s="14"/>
    </row>
    <row r="2618" spans="1:25" x14ac:dyDescent="0.25">
      <c r="O2618"/>
      <c r="P2618"/>
      <c r="Q2618"/>
      <c r="R2618"/>
    </row>
    <row r="2619" spans="1:25" ht="23.25" x14ac:dyDescent="0.35">
      <c r="A2619" s="21" t="s">
        <v>0</v>
      </c>
      <c r="B2619" s="21" t="str">
        <f>IFERROR(VLOOKUP(C2619,'Data Transformation'!$L$6:$M$426,2,FALSE),"")</f>
        <v/>
      </c>
      <c r="C2619" s="21">
        <f>C2595+1</f>
        <v>109</v>
      </c>
      <c r="D2619" s="21"/>
      <c r="E2619" s="21"/>
      <c r="F2619" s="21"/>
      <c r="G2619" s="21"/>
      <c r="H2619" s="22"/>
      <c r="I2619" s="22"/>
      <c r="J2619" s="22"/>
      <c r="K2619" s="21"/>
      <c r="L2619" s="21" t="str">
        <f>B2619</f>
        <v/>
      </c>
      <c r="M2619" s="23" t="e">
        <f>INDEX('Data Transformation'!$O$4:$O$424,MATCH($B2619,'Data Transformation'!$M$4:$M$424,0),MATCH($M$2,'Data Transformation'!$O$3,0))</f>
        <v>#N/A</v>
      </c>
      <c r="N2619" s="27" t="e">
        <f>IF('Input and Summary Results'!$J$16="minimum",'Bin Analysis'!X2620/(M2619-1),'Bin Analysis'!Y2619/('Bin Analysis'!M2619-1))</f>
        <v>#N/A</v>
      </c>
      <c r="O2619" s="27" t="e">
        <f>IF(M2619=FALSE,NA(),(VLOOKUP(1,C2622:K2641,4,FALSE))/(M2619-1))</f>
        <v>#N/A</v>
      </c>
      <c r="P2619" s="27" t="e">
        <f>IF(M2619=FALSE,NA(),SUM(J2622:J2641)/Weighting!$S$5)</f>
        <v>#N/A</v>
      </c>
      <c r="Q2619" s="27" t="e">
        <f>IF(M2619=FALSE,NA(),SUM(K2622:K2641)/Weighting!$S$6)</f>
        <v>#N/A</v>
      </c>
      <c r="R2619" s="27" t="e">
        <f>IF(M2619=FALSE,NA(),(VLOOKUP(1,G2622:K2641,3,FALSE))/(M2619-1))</f>
        <v>#N/A</v>
      </c>
      <c r="S2619" s="22" t="e">
        <f>IF(M2619=FALSE,NA(),IF(SUM(J2622:J2641)=2,"yes","no"))</f>
        <v>#N/A</v>
      </c>
      <c r="X2619" s="2" cm="2">
        <f t="array" ref="X2619:X2620">FREQUENCY(IF('Data Transformation'!$B$425:$B$6424='Bin Analysis'!L2619,'Data Transformation'!$G$425:$G$6424),'Data Transformation'!$U$11)</f>
        <v>0</v>
      </c>
      <c r="Y2619" s="2" cm="2">
        <f t="array" ref="Y2619:Y2620">FREQUENCY(IF('Data Transformation'!$B$425:$B$6424='Bin Analysis'!L2619,'Data Transformation'!$G$425:$G$6424),'Data Transformation'!$U$12)</f>
        <v>0</v>
      </c>
    </row>
    <row r="2620" spans="1:25" x14ac:dyDescent="0.25">
      <c r="A2620" s="14" t="s">
        <v>67</v>
      </c>
      <c r="B2620" t="s">
        <v>47</v>
      </c>
      <c r="C2620" t="s">
        <v>5</v>
      </c>
      <c r="D2620" t="s">
        <v>100</v>
      </c>
      <c r="E2620" t="s">
        <v>101</v>
      </c>
      <c r="F2620" t="s">
        <v>102</v>
      </c>
      <c r="G2620" t="s">
        <v>70</v>
      </c>
      <c r="H2620" t="s">
        <v>31</v>
      </c>
      <c r="I2620" t="s">
        <v>32</v>
      </c>
      <c r="J2620" t="s">
        <v>46</v>
      </c>
      <c r="K2620" s="14" t="s">
        <v>45</v>
      </c>
      <c r="M2620" s="14"/>
      <c r="X2620" s="2">
        <v>0</v>
      </c>
      <c r="Y2620" s="2">
        <v>0</v>
      </c>
    </row>
    <row r="2621" spans="1:25" x14ac:dyDescent="0.25">
      <c r="A2621" s="32"/>
      <c r="D2621" t="e">
        <f>IF(C2621=1,'Data Transformation'!$G$3+0.5*'Data Transformation'!$W$25,IF(C2622=1,D2622-'Data Transformation'!$W$25,FALSE))</f>
        <v>#NUM!</v>
      </c>
      <c r="E2621">
        <f t="array" ref="E2621">IF(ISLOGICAL(D2621),"",FREQUENCY(IF('Data Transformation'!$B$425:$B$8425='Bin Analysis'!$B2619,'Data Transformation'!$G$425:$G$8425),D2621))</f>
        <v>2001</v>
      </c>
      <c r="F2621" t="e">
        <f>IF(ISLOGICAL(D2621),"",E2621-E2620)</f>
        <v>#VALUE!</v>
      </c>
      <c r="M2621" s="14"/>
    </row>
    <row r="2622" spans="1:25" x14ac:dyDescent="0.25">
      <c r="A2622" s="32" t="e">
        <f>IF(Weighting!$P$6&gt;0,B2622,"")</f>
        <v>#NUM!</v>
      </c>
      <c r="B2622" t="e">
        <f>Weighting!$C$6</f>
        <v>#DIV/0!</v>
      </c>
      <c r="C2622" t="e">
        <f>Weighting!$F$6</f>
        <v>#NUM!</v>
      </c>
      <c r="D2622" t="e">
        <f>IF(C2622=1,'Data Transformation'!$G$3+0.5*'Data Transformation'!$W$25,IF(C2623=1,D2623-'Data Transformation'!$W$25,FALSE))</f>
        <v>#NUM!</v>
      </c>
      <c r="E2622">
        <f t="array" ref="E2622">IF(ISLOGICAL(D2622),"",FREQUENCY(IF('Data Transformation'!$B$425:$B$8425='Bin Analysis'!$B2619,'Data Transformation'!$G$425:$G$8425),D2622))</f>
        <v>2001</v>
      </c>
      <c r="F2622">
        <f>IF(ISLOGICAL(D2622),"",E2622-E2621)</f>
        <v>0</v>
      </c>
      <c r="G2622">
        <f>Weighting!$H$6</f>
        <v>1</v>
      </c>
      <c r="H2622">
        <f t="array" ref="H2622">FREQUENCY(IF('Data Transformation'!$B$4:$B$8425=B2619,'Data Transformation'!$G$4:$G$8425),'Bin Analysis'!$B2622)</f>
        <v>2073</v>
      </c>
      <c r="I2622">
        <f>H2622-H2621</f>
        <v>2073</v>
      </c>
      <c r="J2622">
        <f>IF(I2622=0,0,1)</f>
        <v>1</v>
      </c>
      <c r="K2622" t="e">
        <f>J2622*Weighting!$W$6</f>
        <v>#NUM!</v>
      </c>
      <c r="M2622" s="14"/>
    </row>
    <row r="2623" spans="1:25" x14ac:dyDescent="0.25">
      <c r="A2623" s="32" t="str">
        <f>IF(Weighting!$P$7&gt;0,B2623,"")</f>
        <v/>
      </c>
      <c r="B2623" t="e">
        <f>Weighting!$C$7</f>
        <v>#DIV/0!</v>
      </c>
      <c r="C2623" t="e">
        <f>Weighting!$F$7</f>
        <v>#NUM!</v>
      </c>
      <c r="D2623" t="e">
        <f>IF(C2623=1,'Data Transformation'!$G$3+0.5*'Data Transformation'!$W$25,IF(C2624=1,D2624-'Data Transformation'!$W$25,FALSE))</f>
        <v>#NUM!</v>
      </c>
      <c r="E2623">
        <f t="array" ref="E2623">IF(ISLOGICAL(D2623),"",FREQUENCY(IF('Data Transformation'!$B$425:$B$8425='Bin Analysis'!$B2619,'Data Transformation'!$G$425:$G$8425),D2623))</f>
        <v>2001</v>
      </c>
      <c r="F2623">
        <f t="shared" ref="F2623:F2641" si="327">IF(ISLOGICAL(D2623),"",E2623-E2622)</f>
        <v>0</v>
      </c>
      <c r="G2623">
        <f>Weighting!$H$7</f>
        <v>0</v>
      </c>
      <c r="H2623">
        <f t="array" ref="H2623">FREQUENCY(IF('Data Transformation'!$B$4:$B$8425=B2619,'Data Transformation'!$G$4:$G$8425),'Bin Analysis'!$B2623)</f>
        <v>2073</v>
      </c>
      <c r="I2623">
        <f t="shared" ref="I2623:I2641" si="328">H2623-H2622</f>
        <v>0</v>
      </c>
      <c r="J2623">
        <f>IF(I2623=0,0,1)</f>
        <v>0</v>
      </c>
      <c r="K2623">
        <f>J2623*Weighting!$W$7</f>
        <v>0</v>
      </c>
      <c r="M2623" s="14"/>
    </row>
    <row r="2624" spans="1:25" x14ac:dyDescent="0.25">
      <c r="A2624" s="32" t="str">
        <f>IF(Weighting!$P$8&gt;0,B2624,"")</f>
        <v/>
      </c>
      <c r="B2624" t="e">
        <f>Weighting!$C$8</f>
        <v>#DIV/0!</v>
      </c>
      <c r="C2624" t="e">
        <f>Weighting!$F$8</f>
        <v>#NUM!</v>
      </c>
      <c r="D2624" t="e">
        <f>IF(C2624=1,'Data Transformation'!$G$3+0.5*'Data Transformation'!$W$25,IF(C2625=1,D2625-'Data Transformation'!$W$25,FALSE))</f>
        <v>#NUM!</v>
      </c>
      <c r="E2624">
        <f t="array" ref="E2624">IF(ISLOGICAL(D2624),"",FREQUENCY(IF('Data Transformation'!$B$425:$B$8425='Bin Analysis'!$B2619,'Data Transformation'!$G$425:$G$8425),D2624))</f>
        <v>2001</v>
      </c>
      <c r="F2624">
        <f t="shared" si="327"/>
        <v>0</v>
      </c>
      <c r="G2624">
        <f>Weighting!$H$8</f>
        <v>0</v>
      </c>
      <c r="H2624">
        <f t="array" ref="H2624">FREQUENCY(IF('Data Transformation'!$B$4:$B$8425=B2619,'Data Transformation'!$G$4:$G$8425),'Bin Analysis'!$B2624)</f>
        <v>2073</v>
      </c>
      <c r="I2624">
        <f t="shared" si="328"/>
        <v>0</v>
      </c>
      <c r="J2624">
        <f t="shared" ref="J2624:J2641" si="329">IF(I2624=0,0,1)</f>
        <v>0</v>
      </c>
      <c r="K2624">
        <f>J2624*Weighting!$W$8</f>
        <v>0</v>
      </c>
      <c r="M2624" s="14"/>
    </row>
    <row r="2625" spans="1:13" x14ac:dyDescent="0.25">
      <c r="A2625" s="32" t="str">
        <f>IF(Weighting!$P$9&gt;0,B2625,"")</f>
        <v/>
      </c>
      <c r="B2625" s="50" t="e">
        <f>Weighting!$C$9</f>
        <v>#DIV/0!</v>
      </c>
      <c r="C2625" t="e">
        <f>Weighting!$F$9</f>
        <v>#NUM!</v>
      </c>
      <c r="D2625" t="e">
        <f>IF(C2625=1,'Data Transformation'!$G$3+0.5*'Data Transformation'!$W$25,IF(C2626=1,D2626-'Data Transformation'!$W$25,FALSE))</f>
        <v>#NUM!</v>
      </c>
      <c r="E2625">
        <f t="array" ref="E2625">IF(ISLOGICAL(D2625),"",FREQUENCY(IF('Data Transformation'!$B$425:$B$8425='Bin Analysis'!$B2619,'Data Transformation'!$G$425:$G$8425),D2625))</f>
        <v>2001</v>
      </c>
      <c r="F2625">
        <f t="shared" si="327"/>
        <v>0</v>
      </c>
      <c r="G2625">
        <f>Weighting!$H$9</f>
        <v>0</v>
      </c>
      <c r="H2625">
        <f t="array" ref="H2625">FREQUENCY(IF('Data Transformation'!$B$4:$B$8425=B2619,'Data Transformation'!$G$4:$G$8425),'Bin Analysis'!$B2625)</f>
        <v>2073</v>
      </c>
      <c r="I2625">
        <f t="shared" si="328"/>
        <v>0</v>
      </c>
      <c r="J2625">
        <f t="shared" si="329"/>
        <v>0</v>
      </c>
      <c r="K2625">
        <f>J2625*Weighting!$W$9</f>
        <v>0</v>
      </c>
      <c r="M2625" s="14"/>
    </row>
    <row r="2626" spans="1:13" x14ac:dyDescent="0.25">
      <c r="A2626" s="32" t="str">
        <f>IF(Weighting!$P$10&gt;0,B2626,"")</f>
        <v/>
      </c>
      <c r="B2626" t="e">
        <f>Weighting!$C$10</f>
        <v>#DIV/0!</v>
      </c>
      <c r="C2626" t="e">
        <f>Weighting!$F$10</f>
        <v>#NUM!</v>
      </c>
      <c r="D2626" t="e">
        <f>IF(C2626=1,'Data Transformation'!$G$3+0.5*'Data Transformation'!$W$25,IF(C2627=1,D2627-'Data Transformation'!$W$25,FALSE))</f>
        <v>#NUM!</v>
      </c>
      <c r="E2626">
        <f t="array" ref="E2626">IF(ISLOGICAL(D2626),"",FREQUENCY(IF('Data Transformation'!$B$425:$B$8425='Bin Analysis'!$B2619,'Data Transformation'!$G$425:$G$8425),D2626))</f>
        <v>2001</v>
      </c>
      <c r="F2626">
        <f t="shared" si="327"/>
        <v>0</v>
      </c>
      <c r="G2626">
        <f>Weighting!$H$10</f>
        <v>0</v>
      </c>
      <c r="H2626">
        <f t="array" ref="H2626">FREQUENCY(IF('Data Transformation'!$B$4:$B$8425=B2619,'Data Transformation'!$G$4:$G$8425),'Bin Analysis'!$B2626)</f>
        <v>2073</v>
      </c>
      <c r="I2626">
        <f t="shared" si="328"/>
        <v>0</v>
      </c>
      <c r="J2626">
        <f t="shared" si="329"/>
        <v>0</v>
      </c>
      <c r="K2626">
        <f>J2626*Weighting!$W$10</f>
        <v>0</v>
      </c>
      <c r="M2626" s="14"/>
    </row>
    <row r="2627" spans="1:13" x14ac:dyDescent="0.25">
      <c r="A2627" s="32" t="str">
        <f>IF(Weighting!$P$11&gt;0,B2627,"")</f>
        <v/>
      </c>
      <c r="B2627" t="e">
        <f>Weighting!$C$11</f>
        <v>#DIV/0!</v>
      </c>
      <c r="C2627" t="e">
        <f>Weighting!$F$11</f>
        <v>#NUM!</v>
      </c>
      <c r="D2627" t="e">
        <f>IF(C2627=1,'Data Transformation'!$G$3+0.5*'Data Transformation'!$W$25,IF(C2628=1,D2628-'Data Transformation'!$W$25,FALSE))</f>
        <v>#NUM!</v>
      </c>
      <c r="E2627">
        <f t="array" ref="E2627">IF(ISLOGICAL(D2627),"",FREQUENCY(IF('Data Transformation'!$B$425:$B$8425='Bin Analysis'!$B2619,'Data Transformation'!$G$425:$G$8425),D2627))</f>
        <v>2001</v>
      </c>
      <c r="F2627">
        <f t="shared" si="327"/>
        <v>0</v>
      </c>
      <c r="G2627">
        <f>Weighting!$H$11</f>
        <v>0</v>
      </c>
      <c r="H2627">
        <f t="array" ref="H2627">FREQUENCY(IF('Data Transformation'!$B$4:$B$8425=B2619,'Data Transformation'!$G$4:$G$8425),'Bin Analysis'!$B2627)</f>
        <v>2073</v>
      </c>
      <c r="I2627">
        <f t="shared" si="328"/>
        <v>0</v>
      </c>
      <c r="J2627">
        <f t="shared" si="329"/>
        <v>0</v>
      </c>
      <c r="K2627">
        <f>J2627*Weighting!$W$11</f>
        <v>0</v>
      </c>
      <c r="M2627" s="14"/>
    </row>
    <row r="2628" spans="1:13" x14ac:dyDescent="0.25">
      <c r="A2628" s="32" t="str">
        <f>IF(Weighting!$P$12&gt;0,B2628,"")</f>
        <v/>
      </c>
      <c r="B2628" t="e">
        <f>Weighting!$C$12</f>
        <v>#DIV/0!</v>
      </c>
      <c r="C2628" t="e">
        <f>Weighting!$F$12</f>
        <v>#NUM!</v>
      </c>
      <c r="D2628" t="e">
        <f>IF(C2628=1,'Data Transformation'!$G$3+0.5*'Data Transformation'!$W$25,IF(C2629=1,D2629-'Data Transformation'!$W$25,FALSE))</f>
        <v>#NUM!</v>
      </c>
      <c r="E2628">
        <f t="array" ref="E2628">IF(ISLOGICAL(D2628),"",FREQUENCY(IF('Data Transformation'!$B$425:$B$8425='Bin Analysis'!$B2619,'Data Transformation'!$G$425:$G$8425),D2628))</f>
        <v>2001</v>
      </c>
      <c r="F2628">
        <f t="shared" si="327"/>
        <v>0</v>
      </c>
      <c r="G2628">
        <f>Weighting!$H$12</f>
        <v>0</v>
      </c>
      <c r="H2628">
        <f t="array" ref="H2628">FREQUENCY(IF('Data Transformation'!$B$4:$B$8425=B2619,'Data Transformation'!$G$4:$G$8425),'Bin Analysis'!$B2628)</f>
        <v>2073</v>
      </c>
      <c r="I2628">
        <f t="shared" si="328"/>
        <v>0</v>
      </c>
      <c r="J2628">
        <f t="shared" si="329"/>
        <v>0</v>
      </c>
      <c r="K2628">
        <f>J2628*Weighting!$W$12</f>
        <v>0</v>
      </c>
      <c r="M2628" s="14"/>
    </row>
    <row r="2629" spans="1:13" x14ac:dyDescent="0.25">
      <c r="A2629" s="32" t="str">
        <f>IF(Weighting!$P$13&gt;0,B2629,"")</f>
        <v/>
      </c>
      <c r="B2629" t="e">
        <f>Weighting!$C$13</f>
        <v>#DIV/0!</v>
      </c>
      <c r="C2629" t="e">
        <f>Weighting!$F$13</f>
        <v>#NUM!</v>
      </c>
      <c r="D2629" t="e">
        <f>IF(C2629=1,'Data Transformation'!$G$3+0.5*'Data Transformation'!$W$25,IF(C2630=1,D2630-'Data Transformation'!$W$25,FALSE))</f>
        <v>#NUM!</v>
      </c>
      <c r="E2629">
        <f t="array" ref="E2629">IF(ISLOGICAL(D2629),"",FREQUENCY(IF('Data Transformation'!$B$425:$B$8425='Bin Analysis'!$B2619,'Data Transformation'!$G$425:$G$8425),D2629))</f>
        <v>2001</v>
      </c>
      <c r="F2629">
        <f t="shared" si="327"/>
        <v>0</v>
      </c>
      <c r="G2629">
        <f>Weighting!$H$13</f>
        <v>0</v>
      </c>
      <c r="H2629">
        <f t="array" ref="H2629">FREQUENCY(IF('Data Transformation'!$B$4:$B$8425=B2619,'Data Transformation'!$G$4:$G$8425),'Bin Analysis'!$B2629)</f>
        <v>2073</v>
      </c>
      <c r="I2629">
        <f t="shared" si="328"/>
        <v>0</v>
      </c>
      <c r="J2629">
        <f t="shared" si="329"/>
        <v>0</v>
      </c>
      <c r="K2629">
        <f>J2629*Weighting!$W$13</f>
        <v>0</v>
      </c>
      <c r="M2629" s="14"/>
    </row>
    <row r="2630" spans="1:13" x14ac:dyDescent="0.25">
      <c r="A2630" s="32" t="str">
        <f>IF(Weighting!$P$14&gt;0,B2630,"")</f>
        <v/>
      </c>
      <c r="B2630" t="e">
        <f>Weighting!$C$14</f>
        <v>#DIV/0!</v>
      </c>
      <c r="C2630" t="e">
        <f>Weighting!$F$14</f>
        <v>#NUM!</v>
      </c>
      <c r="D2630" t="e">
        <f>IF(C2630=1,'Data Transformation'!$G$3+0.5*'Data Transformation'!$W$25,IF(C2631=1,D2631-'Data Transformation'!$W$25,FALSE))</f>
        <v>#NUM!</v>
      </c>
      <c r="E2630">
        <f t="array" ref="E2630">IF(ISLOGICAL(D2630),"",FREQUENCY(IF('Data Transformation'!$B$425:$B$8425='Bin Analysis'!$B2619,'Data Transformation'!$G$425:$G$8425),D2630))</f>
        <v>2001</v>
      </c>
      <c r="F2630">
        <f t="shared" si="327"/>
        <v>0</v>
      </c>
      <c r="G2630">
        <f>Weighting!$H$14</f>
        <v>0</v>
      </c>
      <c r="H2630">
        <f t="array" ref="H2630">FREQUENCY(IF('Data Transformation'!$B$4:$B$8425=B2619,'Data Transformation'!$G$4:$G$8425),'Bin Analysis'!$B2630)</f>
        <v>2073</v>
      </c>
      <c r="I2630">
        <f t="shared" si="328"/>
        <v>0</v>
      </c>
      <c r="J2630">
        <f t="shared" si="329"/>
        <v>0</v>
      </c>
      <c r="K2630">
        <f>J2630*Weighting!$W$14</f>
        <v>0</v>
      </c>
      <c r="M2630" s="14"/>
    </row>
    <row r="2631" spans="1:13" x14ac:dyDescent="0.25">
      <c r="A2631" s="32" t="str">
        <f>IF(Weighting!$P$15&gt;0,B2631,"")</f>
        <v/>
      </c>
      <c r="B2631" t="e">
        <f>Weighting!$C$15</f>
        <v>#DIV/0!</v>
      </c>
      <c r="C2631" t="e">
        <f>Weighting!$F$15</f>
        <v>#NUM!</v>
      </c>
      <c r="D2631" t="e">
        <f>IF(C2631=1,'Data Transformation'!$G$3+0.5*'Data Transformation'!$W$25,IF(C2632=1,D2632-'Data Transformation'!$W$25,FALSE))</f>
        <v>#NUM!</v>
      </c>
      <c r="E2631">
        <f t="array" ref="E2631">IF(ISLOGICAL(D2631),"",FREQUENCY(IF('Data Transformation'!$B$425:$B$8425='Bin Analysis'!$B2619,'Data Transformation'!$G$425:$G$8425),D2631))</f>
        <v>2001</v>
      </c>
      <c r="F2631">
        <f t="shared" si="327"/>
        <v>0</v>
      </c>
      <c r="G2631">
        <f>Weighting!$H$15</f>
        <v>0</v>
      </c>
      <c r="H2631">
        <f t="array" ref="H2631">FREQUENCY(IF('Data Transformation'!$B$4:$B$8425=B2619,'Data Transformation'!$G$4:$G$8425),'Bin Analysis'!$B2631)</f>
        <v>2073</v>
      </c>
      <c r="I2631">
        <f t="shared" si="328"/>
        <v>0</v>
      </c>
      <c r="J2631">
        <f t="shared" si="329"/>
        <v>0</v>
      </c>
      <c r="K2631">
        <f>J2631*Weighting!$W$15</f>
        <v>0</v>
      </c>
      <c r="M2631" s="14"/>
    </row>
    <row r="2632" spans="1:13" x14ac:dyDescent="0.25">
      <c r="A2632" s="32" t="str">
        <f>IF(Weighting!$P$16&gt;0,B2632,"")</f>
        <v/>
      </c>
      <c r="B2632" t="e">
        <f>Weighting!$C$16</f>
        <v>#DIV/0!</v>
      </c>
      <c r="C2632" t="e">
        <f>Weighting!$F$16</f>
        <v>#NUM!</v>
      </c>
      <c r="D2632" t="e">
        <f>IF(C2632=1,'Data Transformation'!$G$3+0.5*'Data Transformation'!$W$25,IF(C2633=1,D2633-'Data Transformation'!$W$25,FALSE))</f>
        <v>#NUM!</v>
      </c>
      <c r="E2632">
        <f t="array" ref="E2632">IF(ISLOGICAL(D2632),"",FREQUENCY(IF('Data Transformation'!$B$425:$B$8425='Bin Analysis'!$B2619,'Data Transformation'!$G$425:$G$8425),D2632))</f>
        <v>2001</v>
      </c>
      <c r="F2632">
        <f t="shared" si="327"/>
        <v>0</v>
      </c>
      <c r="G2632">
        <f>Weighting!$H$16</f>
        <v>0</v>
      </c>
      <c r="H2632">
        <f t="array" ref="H2632">FREQUENCY(IF('Data Transformation'!$B$4:$B$8425=B2619,'Data Transformation'!$G$4:$G$8425),'Bin Analysis'!$B2632)</f>
        <v>2073</v>
      </c>
      <c r="I2632">
        <f t="shared" si="328"/>
        <v>0</v>
      </c>
      <c r="J2632">
        <f t="shared" si="329"/>
        <v>0</v>
      </c>
      <c r="K2632">
        <f>J2632*Weighting!$W$16</f>
        <v>0</v>
      </c>
      <c r="M2632" s="14"/>
    </row>
    <row r="2633" spans="1:13" x14ac:dyDescent="0.25">
      <c r="A2633" s="32" t="str">
        <f>IF(Weighting!$P$17&gt;0,B2633,"")</f>
        <v/>
      </c>
      <c r="B2633" t="e">
        <f>Weighting!$C$17</f>
        <v>#DIV/0!</v>
      </c>
      <c r="C2633" t="e">
        <f>Weighting!$F$17</f>
        <v>#NUM!</v>
      </c>
      <c r="D2633" t="e">
        <f>IF(C2633=1,'Data Transformation'!$G$3+0.5*'Data Transformation'!$W$25,IF(C2634=1,D2634-'Data Transformation'!$W$25,FALSE))</f>
        <v>#NUM!</v>
      </c>
      <c r="E2633">
        <f t="array" ref="E2633">IF(ISLOGICAL(D2633),"",FREQUENCY(IF('Data Transformation'!$B$425:$B$8425='Bin Analysis'!$B2619,'Data Transformation'!$G$425:$G$8425),D2633))</f>
        <v>2001</v>
      </c>
      <c r="F2633">
        <f t="shared" si="327"/>
        <v>0</v>
      </c>
      <c r="G2633">
        <f>Weighting!$H$17</f>
        <v>0</v>
      </c>
      <c r="H2633">
        <f t="array" ref="H2633">FREQUENCY(IF('Data Transformation'!$B$4:$B$8425=B2619,'Data Transformation'!$G$4:$G$8425),'Bin Analysis'!$B2633)</f>
        <v>2073</v>
      </c>
      <c r="I2633">
        <f t="shared" si="328"/>
        <v>0</v>
      </c>
      <c r="J2633">
        <f t="shared" si="329"/>
        <v>0</v>
      </c>
      <c r="K2633">
        <f>J2633*Weighting!$W$17</f>
        <v>0</v>
      </c>
      <c r="M2633" s="14"/>
    </row>
    <row r="2634" spans="1:13" x14ac:dyDescent="0.25">
      <c r="A2634" s="32" t="str">
        <f>IF(Weighting!$P$18&gt;0,B2634,"")</f>
        <v/>
      </c>
      <c r="B2634" t="e">
        <f>Weighting!$C$18</f>
        <v>#DIV/0!</v>
      </c>
      <c r="C2634" t="e">
        <f>Weighting!$F$18</f>
        <v>#NUM!</v>
      </c>
      <c r="D2634" t="e">
        <f>IF(C2634=1,'Data Transformation'!$G$3+0.5*'Data Transformation'!$W$25,IF(C2635=1,D2635-'Data Transformation'!$W$25,FALSE))</f>
        <v>#NUM!</v>
      </c>
      <c r="E2634">
        <f t="array" ref="E2634">IF(ISLOGICAL(D2634),"",FREQUENCY(IF('Data Transformation'!$B$425:$B$8425='Bin Analysis'!$B2619,'Data Transformation'!$G$425:$G$8425),D2634))</f>
        <v>2001</v>
      </c>
      <c r="F2634">
        <f t="shared" si="327"/>
        <v>0</v>
      </c>
      <c r="G2634">
        <f>Weighting!$H$18</f>
        <v>0</v>
      </c>
      <c r="H2634">
        <f t="array" ref="H2634">FREQUENCY(IF('Data Transformation'!$B$4:$B$8425=B2619,'Data Transformation'!$G$4:$G$8425),'Bin Analysis'!$B2634)</f>
        <v>2073</v>
      </c>
      <c r="I2634">
        <f t="shared" si="328"/>
        <v>0</v>
      </c>
      <c r="J2634">
        <f t="shared" si="329"/>
        <v>0</v>
      </c>
      <c r="K2634">
        <f>J2634*Weighting!$W$18</f>
        <v>0</v>
      </c>
      <c r="M2634" s="14"/>
    </row>
    <row r="2635" spans="1:13" x14ac:dyDescent="0.25">
      <c r="A2635" s="32" t="str">
        <f>IF(Weighting!$P$19&gt;0,B2635,"")</f>
        <v/>
      </c>
      <c r="B2635" t="e">
        <f>Weighting!$C$19</f>
        <v>#DIV/0!</v>
      </c>
      <c r="C2635" t="e">
        <f>Weighting!$F$19</f>
        <v>#NUM!</v>
      </c>
      <c r="D2635" t="e">
        <f>IF(C2635=1,'Data Transformation'!$G$3+0.5*'Data Transformation'!$W$25,IF(C2636=1,D2636-'Data Transformation'!$W$25,FALSE))</f>
        <v>#NUM!</v>
      </c>
      <c r="E2635">
        <f t="array" ref="E2635">IF(ISLOGICAL(D2635),"",FREQUENCY(IF('Data Transformation'!$B$425:$B$8425='Bin Analysis'!$B2619,'Data Transformation'!$G$425:$G$8425),D2635))</f>
        <v>2001</v>
      </c>
      <c r="F2635">
        <f t="shared" si="327"/>
        <v>0</v>
      </c>
      <c r="G2635">
        <f>Weighting!$H$19</f>
        <v>0</v>
      </c>
      <c r="H2635">
        <f t="array" ref="H2635">FREQUENCY(IF('Data Transformation'!$B$4:$B$8425=B2619,'Data Transformation'!$G$4:$G$8425),'Bin Analysis'!$B2635)</f>
        <v>2073</v>
      </c>
      <c r="I2635">
        <f t="shared" si="328"/>
        <v>0</v>
      </c>
      <c r="J2635">
        <f t="shared" si="329"/>
        <v>0</v>
      </c>
      <c r="K2635">
        <f>J2635*Weighting!$W$19</f>
        <v>0</v>
      </c>
      <c r="M2635" s="14"/>
    </row>
    <row r="2636" spans="1:13" x14ac:dyDescent="0.25">
      <c r="A2636" s="32" t="str">
        <f>IF(Weighting!$P$20&gt;0,B2636,"")</f>
        <v/>
      </c>
      <c r="B2636" t="e">
        <f>Weighting!$C$20</f>
        <v>#DIV/0!</v>
      </c>
      <c r="C2636" t="e">
        <f>Weighting!$F$20</f>
        <v>#NUM!</v>
      </c>
      <c r="D2636" t="e">
        <f>IF(C2636=1,'Data Transformation'!$G$3+0.5*'Data Transformation'!$W$25,IF(C2637=1,D2637-'Data Transformation'!$W$25,FALSE))</f>
        <v>#NUM!</v>
      </c>
      <c r="E2636">
        <f t="array" ref="E2636">IF(ISLOGICAL(D2636),"",FREQUENCY(IF('Data Transformation'!$B$425:$B$8425='Bin Analysis'!$B2619,'Data Transformation'!$G$425:$G$8425),D2636))</f>
        <v>2001</v>
      </c>
      <c r="F2636">
        <f t="shared" si="327"/>
        <v>0</v>
      </c>
      <c r="G2636">
        <f>Weighting!$H$20</f>
        <v>0</v>
      </c>
      <c r="H2636">
        <f t="array" ref="H2636">FREQUENCY(IF('Data Transformation'!$B$4:$B$8425=B2619,'Data Transformation'!$G$4:$G$8425),'Bin Analysis'!$B2636)</f>
        <v>2073</v>
      </c>
      <c r="I2636">
        <f t="shared" si="328"/>
        <v>0</v>
      </c>
      <c r="J2636">
        <f t="shared" si="329"/>
        <v>0</v>
      </c>
      <c r="K2636">
        <f>J2636*Weighting!$W$20</f>
        <v>0</v>
      </c>
      <c r="M2636" s="14"/>
    </row>
    <row r="2637" spans="1:13" x14ac:dyDescent="0.25">
      <c r="A2637" s="32" t="str">
        <f>IF(Weighting!$P$21&gt;0,B2637,"")</f>
        <v/>
      </c>
      <c r="B2637" t="e">
        <f>Weighting!$C$21</f>
        <v>#DIV/0!</v>
      </c>
      <c r="C2637" t="e">
        <f>Weighting!$F$21</f>
        <v>#NUM!</v>
      </c>
      <c r="D2637" t="e">
        <f>IF(C2637=1,'Data Transformation'!$G$3+0.5*'Data Transformation'!$W$25,IF(C2638=1,D2638-'Data Transformation'!$W$25,FALSE))</f>
        <v>#NUM!</v>
      </c>
      <c r="E2637">
        <f t="array" ref="E2637">IF(ISLOGICAL(D2637),"",FREQUENCY(IF('Data Transformation'!$B$425:$B$8425='Bin Analysis'!$B2619,'Data Transformation'!$G$425:$G$8425),D2637))</f>
        <v>2001</v>
      </c>
      <c r="F2637">
        <f t="shared" si="327"/>
        <v>0</v>
      </c>
      <c r="G2637">
        <f>Weighting!$H$21</f>
        <v>0</v>
      </c>
      <c r="H2637">
        <f t="array" ref="H2637">FREQUENCY(IF('Data Transformation'!$B$4:$B$8425=B2619,'Data Transformation'!$G$4:$G$8425),'Bin Analysis'!$B2637)</f>
        <v>2073</v>
      </c>
      <c r="I2637">
        <f t="shared" si="328"/>
        <v>0</v>
      </c>
      <c r="J2637">
        <f t="shared" si="329"/>
        <v>0</v>
      </c>
      <c r="K2637">
        <f>J2637*Weighting!$W$21</f>
        <v>0</v>
      </c>
      <c r="M2637" s="14"/>
    </row>
    <row r="2638" spans="1:13" x14ac:dyDescent="0.25">
      <c r="A2638" s="32" t="str">
        <f>IF(Weighting!$P$22&gt;0,B2638,"")</f>
        <v/>
      </c>
      <c r="B2638" t="e">
        <f>Weighting!$C$22</f>
        <v>#DIV/0!</v>
      </c>
      <c r="C2638" t="e">
        <f>Weighting!$F$22</f>
        <v>#NUM!</v>
      </c>
      <c r="D2638" t="e">
        <f>IF(C2638=1,'Data Transformation'!$G$3+0.5*'Data Transformation'!$W$25,IF(C2639=1,D2639-'Data Transformation'!$W$25,FALSE))</f>
        <v>#NUM!</v>
      </c>
      <c r="E2638">
        <f t="array" ref="E2638">IF(ISLOGICAL(D2638),"",FREQUENCY(IF('Data Transformation'!$B$425:$B$8425='Bin Analysis'!$B2619,'Data Transformation'!$G$425:$G$8425),D2638))</f>
        <v>2001</v>
      </c>
      <c r="F2638">
        <f t="shared" si="327"/>
        <v>0</v>
      </c>
      <c r="G2638">
        <f>Weighting!$H$22</f>
        <v>0</v>
      </c>
      <c r="H2638">
        <f t="array" ref="H2638">FREQUENCY(IF('Data Transformation'!$B$4:$B$8425=B2619,'Data Transformation'!$G$4:$G$8425),'Bin Analysis'!$B2638)</f>
        <v>2073</v>
      </c>
      <c r="I2638">
        <f t="shared" si="328"/>
        <v>0</v>
      </c>
      <c r="J2638">
        <f t="shared" si="329"/>
        <v>0</v>
      </c>
      <c r="K2638">
        <f>J2638*Weighting!$W$22</f>
        <v>0</v>
      </c>
      <c r="M2638" s="14"/>
    </row>
    <row r="2639" spans="1:13" x14ac:dyDescent="0.25">
      <c r="A2639" s="32" t="str">
        <f>IF(Weighting!$P$23&gt;0,B2639,"")</f>
        <v/>
      </c>
      <c r="B2639" t="e">
        <f>Weighting!$C$23</f>
        <v>#DIV/0!</v>
      </c>
      <c r="C2639" t="e">
        <f>Weighting!$F$23</f>
        <v>#NUM!</v>
      </c>
      <c r="D2639" t="e">
        <f>IF(C2639=1,'Data Transformation'!$G$3+0.5*'Data Transformation'!$W$25,IF(C2640=1,D2640-'Data Transformation'!$W$25,FALSE))</f>
        <v>#NUM!</v>
      </c>
      <c r="E2639">
        <f t="array" ref="E2639">IF(ISLOGICAL(D2639),"",FREQUENCY(IF('Data Transformation'!$B$425:$B$8425='Bin Analysis'!$B2619,'Data Transformation'!$G$425:$G$8425),D2639))</f>
        <v>2001</v>
      </c>
      <c r="F2639">
        <f t="shared" si="327"/>
        <v>0</v>
      </c>
      <c r="G2639">
        <f>Weighting!$H$23</f>
        <v>0</v>
      </c>
      <c r="H2639">
        <f t="array" ref="H2639">FREQUENCY(IF('Data Transformation'!$B$4:$B$8425=B2619,'Data Transformation'!$G$4:$G$8425),'Bin Analysis'!$B2639)</f>
        <v>2073</v>
      </c>
      <c r="I2639">
        <f t="shared" si="328"/>
        <v>0</v>
      </c>
      <c r="J2639">
        <f t="shared" si="329"/>
        <v>0</v>
      </c>
      <c r="K2639">
        <f>J2639*Weighting!$W$23</f>
        <v>0</v>
      </c>
      <c r="M2639" s="14"/>
    </row>
    <row r="2640" spans="1:13" x14ac:dyDescent="0.25">
      <c r="A2640" s="32" t="str">
        <f>IF(Weighting!$P$24&gt;0,B2640,"")</f>
        <v/>
      </c>
      <c r="B2640" t="e">
        <f>Weighting!$C$24</f>
        <v>#DIV/0!</v>
      </c>
      <c r="C2640" t="e">
        <f>Weighting!$F$24</f>
        <v>#NUM!</v>
      </c>
      <c r="D2640" t="e">
        <f>IF(C2640=1,'Data Transformation'!$G$3+0.5*'Data Transformation'!$W$25,IF(C2641=1,D2641-'Data Transformation'!$W$25,FALSE))</f>
        <v>#NUM!</v>
      </c>
      <c r="E2640">
        <f t="array" ref="E2640">IF(ISLOGICAL(D2640),"",FREQUENCY(IF('Data Transformation'!$B$425:$B$8425='Bin Analysis'!$B2619,'Data Transformation'!$G$425:$G$8425),D2640))</f>
        <v>2001</v>
      </c>
      <c r="F2640">
        <f t="shared" si="327"/>
        <v>0</v>
      </c>
      <c r="G2640">
        <f>Weighting!$H$24</f>
        <v>0</v>
      </c>
      <c r="H2640">
        <f t="array" ref="H2640">FREQUENCY(IF('Data Transformation'!$B$4:$B$8425=B2619,'Data Transformation'!$G$4:$G$8425),'Bin Analysis'!$B2640)</f>
        <v>2073</v>
      </c>
      <c r="I2640">
        <f t="shared" si="328"/>
        <v>0</v>
      </c>
      <c r="J2640">
        <f t="shared" si="329"/>
        <v>0</v>
      </c>
      <c r="K2640">
        <f>J2640*Weighting!$W$24</f>
        <v>0</v>
      </c>
      <c r="M2640" s="14"/>
    </row>
    <row r="2641" spans="1:25" x14ac:dyDescent="0.25">
      <c r="A2641" s="32" t="str">
        <f>IF(Weighting!$P$25&gt;0,B2641,"")</f>
        <v/>
      </c>
      <c r="B2641" t="e">
        <f>Weighting!$C$25</f>
        <v>#DIV/0!</v>
      </c>
      <c r="C2641" t="e">
        <f>Weighting!$F$25</f>
        <v>#NUM!</v>
      </c>
      <c r="D2641" t="e">
        <f>IF(C2641=1,'Data Transformation'!$G$3+0.5*'Data Transformation'!$W$25,IF(C2642=1,D2642-'Data Transformation'!$W$25,FALSE))</f>
        <v>#NUM!</v>
      </c>
      <c r="E2641">
        <f t="array" ref="E2641">IF(ISLOGICAL(D2641),"",FREQUENCY(IF('Data Transformation'!$B$425:$B$8425='Bin Analysis'!$B2619,'Data Transformation'!$G$425:$G$8425),D2641))</f>
        <v>2001</v>
      </c>
      <c r="F2641">
        <f t="shared" si="327"/>
        <v>0</v>
      </c>
      <c r="G2641">
        <f>Weighting!$H$25</f>
        <v>0</v>
      </c>
      <c r="H2641">
        <f t="array" ref="H2641">FREQUENCY(IF('Data Transformation'!$B$4:$B$8425=B2619,'Data Transformation'!$G$4:$G$8425),'Bin Analysis'!$B2641)</f>
        <v>2073</v>
      </c>
      <c r="I2641">
        <f t="shared" si="328"/>
        <v>0</v>
      </c>
      <c r="J2641">
        <f t="shared" si="329"/>
        <v>0</v>
      </c>
      <c r="K2641">
        <f>J2641*Weighting!$W$25</f>
        <v>0</v>
      </c>
      <c r="M2641" s="14"/>
    </row>
    <row r="2642" spans="1:25" x14ac:dyDescent="0.25">
      <c r="N2642" s="57"/>
      <c r="O2642"/>
      <c r="P2642"/>
      <c r="Q2642"/>
      <c r="R2642"/>
    </row>
    <row r="2643" spans="1:25" ht="23.25" x14ac:dyDescent="0.35">
      <c r="A2643" s="21" t="s">
        <v>0</v>
      </c>
      <c r="B2643" s="21" t="str">
        <f>IFERROR(VLOOKUP(C2643,'Data Transformation'!$L$6:$M$426,2,FALSE),"")</f>
        <v/>
      </c>
      <c r="C2643" s="21">
        <f>C2619+1</f>
        <v>110</v>
      </c>
      <c r="D2643" s="21"/>
      <c r="E2643" s="21"/>
      <c r="F2643" s="21"/>
      <c r="G2643" s="21"/>
      <c r="H2643" s="22"/>
      <c r="I2643" s="22"/>
      <c r="J2643" s="22"/>
      <c r="K2643" s="21"/>
      <c r="L2643" s="21" t="str">
        <f>B2643</f>
        <v/>
      </c>
      <c r="M2643" s="23" t="e">
        <f>INDEX('Data Transformation'!$O$4:$O$424,MATCH($B2643,'Data Transformation'!$M$4:$M$424,0),MATCH($M$2,'Data Transformation'!$O$3,0))</f>
        <v>#N/A</v>
      </c>
      <c r="N2643" s="27" t="e">
        <f>IF('Input and Summary Results'!$J$16="minimum",'Bin Analysis'!X2644/(M2643-1),'Bin Analysis'!Y2643/('Bin Analysis'!M2643-1))</f>
        <v>#N/A</v>
      </c>
      <c r="O2643" s="27" t="e">
        <f>IF(M2643=FALSE,NA(),(VLOOKUP(1,C2646:K2665,4,FALSE))/(M2643-1))</f>
        <v>#N/A</v>
      </c>
      <c r="P2643" s="27" t="e">
        <f>IF(M2643=FALSE,NA(),SUM(J2646:J2665)/Weighting!$S$5)</f>
        <v>#N/A</v>
      </c>
      <c r="Q2643" s="27" t="e">
        <f>IF(M2643=FALSE,NA(),SUM(K2646:K2665)/Weighting!$S$6)</f>
        <v>#N/A</v>
      </c>
      <c r="R2643" s="27" t="e">
        <f>IF(M2643=FALSE,NA(),(VLOOKUP(1,G2646:K2665,3,FALSE))/(M2643-1))</f>
        <v>#N/A</v>
      </c>
      <c r="S2643" s="22" t="e">
        <f>IF(M2643=FALSE,NA(),IF(SUM(J2646:J2665)=2,"yes","no"))</f>
        <v>#N/A</v>
      </c>
      <c r="X2643" s="2" cm="2">
        <f t="array" ref="X2643:X2644">FREQUENCY(IF('Data Transformation'!$B$425:$B$6424='Bin Analysis'!L2643,'Data Transformation'!$G$425:$G$6424),'Data Transformation'!$U$11)</f>
        <v>0</v>
      </c>
      <c r="Y2643" s="2" cm="2">
        <f t="array" ref="Y2643:Y2644">FREQUENCY(IF('Data Transformation'!$B$425:$B$6424='Bin Analysis'!L2643,'Data Transformation'!$G$425:$G$6424),'Data Transformation'!$U$12)</f>
        <v>0</v>
      </c>
    </row>
    <row r="2644" spans="1:25" x14ac:dyDescent="0.25">
      <c r="A2644" s="14" t="s">
        <v>67</v>
      </c>
      <c r="B2644" t="s">
        <v>47</v>
      </c>
      <c r="C2644" t="s">
        <v>5</v>
      </c>
      <c r="D2644" t="s">
        <v>100</v>
      </c>
      <c r="E2644" t="s">
        <v>101</v>
      </c>
      <c r="F2644" t="s">
        <v>102</v>
      </c>
      <c r="G2644" t="s">
        <v>70</v>
      </c>
      <c r="H2644" t="s">
        <v>31</v>
      </c>
      <c r="I2644" t="s">
        <v>32</v>
      </c>
      <c r="J2644" t="s">
        <v>46</v>
      </c>
      <c r="K2644" s="14" t="s">
        <v>45</v>
      </c>
      <c r="M2644" s="14"/>
      <c r="X2644" s="2">
        <v>0</v>
      </c>
      <c r="Y2644" s="2">
        <v>0</v>
      </c>
    </row>
    <row r="2645" spans="1:25" x14ac:dyDescent="0.25">
      <c r="A2645" s="32"/>
      <c r="D2645" t="e">
        <f>IF(C2645=1,'Data Transformation'!$G$3+0.5*'Data Transformation'!$W$25,IF(C2646=1,D2646-'Data Transformation'!$W$25,FALSE))</f>
        <v>#NUM!</v>
      </c>
      <c r="E2645">
        <f t="array" ref="E2645">IF(ISLOGICAL(D2645),"",FREQUENCY(IF('Data Transformation'!$B$425:$B$8425='Bin Analysis'!$B2643,'Data Transformation'!$G$425:$G$8425),D2645))</f>
        <v>2001</v>
      </c>
      <c r="F2645" t="e">
        <f>IF(ISLOGICAL(D2645),"",E2645-E2644)</f>
        <v>#VALUE!</v>
      </c>
      <c r="M2645" s="14"/>
    </row>
    <row r="2646" spans="1:25" x14ac:dyDescent="0.25">
      <c r="A2646" s="32" t="e">
        <f>IF(Weighting!$P$6&gt;0,B2646,"")</f>
        <v>#NUM!</v>
      </c>
      <c r="B2646" t="e">
        <f>Weighting!$C$6</f>
        <v>#DIV/0!</v>
      </c>
      <c r="C2646" t="e">
        <f>Weighting!$F$6</f>
        <v>#NUM!</v>
      </c>
      <c r="D2646" t="e">
        <f>IF(C2646=1,'Data Transformation'!$G$3+0.5*'Data Transformation'!$W$25,IF(C2647=1,D2647-'Data Transformation'!$W$25,FALSE))</f>
        <v>#NUM!</v>
      </c>
      <c r="E2646">
        <f t="array" ref="E2646">IF(ISLOGICAL(D2646),"",FREQUENCY(IF('Data Transformation'!$B$425:$B$8425='Bin Analysis'!$B2643,'Data Transformation'!$G$425:$G$8425),D2646))</f>
        <v>2001</v>
      </c>
      <c r="F2646">
        <f>IF(ISLOGICAL(D2646),"",E2646-E2645)</f>
        <v>0</v>
      </c>
      <c r="G2646">
        <f>Weighting!$H$6</f>
        <v>1</v>
      </c>
      <c r="H2646">
        <f t="array" ref="H2646">FREQUENCY(IF('Data Transformation'!$B$4:$B$8425=B2643,'Data Transformation'!$G$4:$G$8425),'Bin Analysis'!$B2646)</f>
        <v>2073</v>
      </c>
      <c r="I2646">
        <f>H2646-H2645</f>
        <v>2073</v>
      </c>
      <c r="J2646">
        <f>IF(I2646=0,0,1)</f>
        <v>1</v>
      </c>
      <c r="K2646" t="e">
        <f>J2646*Weighting!$W$6</f>
        <v>#NUM!</v>
      </c>
      <c r="M2646" s="14"/>
    </row>
    <row r="2647" spans="1:25" x14ac:dyDescent="0.25">
      <c r="A2647" s="32" t="str">
        <f>IF(Weighting!$P$7&gt;0,B2647,"")</f>
        <v/>
      </c>
      <c r="B2647" t="e">
        <f>Weighting!$C$7</f>
        <v>#DIV/0!</v>
      </c>
      <c r="C2647" t="e">
        <f>Weighting!$F$7</f>
        <v>#NUM!</v>
      </c>
      <c r="D2647" t="e">
        <f>IF(C2647=1,'Data Transformation'!$G$3+0.5*'Data Transformation'!$W$25,IF(C2648=1,D2648-'Data Transformation'!$W$25,FALSE))</f>
        <v>#NUM!</v>
      </c>
      <c r="E2647">
        <f t="array" ref="E2647">IF(ISLOGICAL(D2647),"",FREQUENCY(IF('Data Transformation'!$B$425:$B$8425='Bin Analysis'!$B2643,'Data Transformation'!$G$425:$G$8425),D2647))</f>
        <v>2001</v>
      </c>
      <c r="F2647">
        <f t="shared" ref="F2647:F2665" si="330">IF(ISLOGICAL(D2647),"",E2647-E2646)</f>
        <v>0</v>
      </c>
      <c r="G2647">
        <f>Weighting!$H$7</f>
        <v>0</v>
      </c>
      <c r="H2647">
        <f t="array" ref="H2647">FREQUENCY(IF('Data Transformation'!$B$4:$B$8425=B2643,'Data Transformation'!$G$4:$G$8425),'Bin Analysis'!$B2647)</f>
        <v>2073</v>
      </c>
      <c r="I2647">
        <f t="shared" ref="I2647:I2665" si="331">H2647-H2646</f>
        <v>0</v>
      </c>
      <c r="J2647">
        <f>IF(I2647=0,0,1)</f>
        <v>0</v>
      </c>
      <c r="K2647">
        <f>J2647*Weighting!$W$7</f>
        <v>0</v>
      </c>
      <c r="M2647" s="14"/>
    </row>
    <row r="2648" spans="1:25" x14ac:dyDescent="0.25">
      <c r="A2648" s="32" t="str">
        <f>IF(Weighting!$P$8&gt;0,B2648,"")</f>
        <v/>
      </c>
      <c r="B2648" t="e">
        <f>Weighting!$C$8</f>
        <v>#DIV/0!</v>
      </c>
      <c r="C2648" t="e">
        <f>Weighting!$F$8</f>
        <v>#NUM!</v>
      </c>
      <c r="D2648" t="e">
        <f>IF(C2648=1,'Data Transformation'!$G$3+0.5*'Data Transformation'!$W$25,IF(C2649=1,D2649-'Data Transformation'!$W$25,FALSE))</f>
        <v>#NUM!</v>
      </c>
      <c r="E2648">
        <f t="array" ref="E2648">IF(ISLOGICAL(D2648),"",FREQUENCY(IF('Data Transformation'!$B$425:$B$8425='Bin Analysis'!$B2643,'Data Transformation'!$G$425:$G$8425),D2648))</f>
        <v>2001</v>
      </c>
      <c r="F2648">
        <f t="shared" si="330"/>
        <v>0</v>
      </c>
      <c r="G2648">
        <f>Weighting!$H$8</f>
        <v>0</v>
      </c>
      <c r="H2648">
        <f t="array" ref="H2648">FREQUENCY(IF('Data Transformation'!$B$4:$B$8425=B2643,'Data Transformation'!$G$4:$G$8425),'Bin Analysis'!$B2648)</f>
        <v>2073</v>
      </c>
      <c r="I2648">
        <f t="shared" si="331"/>
        <v>0</v>
      </c>
      <c r="J2648">
        <f t="shared" ref="J2648:J2665" si="332">IF(I2648=0,0,1)</f>
        <v>0</v>
      </c>
      <c r="K2648">
        <f>J2648*Weighting!$W$8</f>
        <v>0</v>
      </c>
      <c r="M2648" s="14"/>
    </row>
    <row r="2649" spans="1:25" x14ac:dyDescent="0.25">
      <c r="A2649" s="32" t="str">
        <f>IF(Weighting!$P$9&gt;0,B2649,"")</f>
        <v/>
      </c>
      <c r="B2649" s="50" t="e">
        <f>Weighting!$C$9</f>
        <v>#DIV/0!</v>
      </c>
      <c r="C2649" t="e">
        <f>Weighting!$F$9</f>
        <v>#NUM!</v>
      </c>
      <c r="D2649" t="e">
        <f>IF(C2649=1,'Data Transformation'!$G$3+0.5*'Data Transformation'!$W$25,IF(C2650=1,D2650-'Data Transformation'!$W$25,FALSE))</f>
        <v>#NUM!</v>
      </c>
      <c r="E2649">
        <f t="array" ref="E2649">IF(ISLOGICAL(D2649),"",FREQUENCY(IF('Data Transformation'!$B$425:$B$8425='Bin Analysis'!$B2643,'Data Transformation'!$G$425:$G$8425),D2649))</f>
        <v>2001</v>
      </c>
      <c r="F2649">
        <f t="shared" si="330"/>
        <v>0</v>
      </c>
      <c r="G2649">
        <f>Weighting!$H$9</f>
        <v>0</v>
      </c>
      <c r="H2649">
        <f t="array" ref="H2649">FREQUENCY(IF('Data Transformation'!$B$4:$B$8425=B2643,'Data Transformation'!$G$4:$G$8425),'Bin Analysis'!$B2649)</f>
        <v>2073</v>
      </c>
      <c r="I2649">
        <f t="shared" si="331"/>
        <v>0</v>
      </c>
      <c r="J2649">
        <f t="shared" si="332"/>
        <v>0</v>
      </c>
      <c r="K2649">
        <f>J2649*Weighting!$W$9</f>
        <v>0</v>
      </c>
      <c r="M2649" s="14"/>
    </row>
    <row r="2650" spans="1:25" x14ac:dyDescent="0.25">
      <c r="A2650" s="32" t="str">
        <f>IF(Weighting!$P$10&gt;0,B2650,"")</f>
        <v/>
      </c>
      <c r="B2650" t="e">
        <f>Weighting!$C$10</f>
        <v>#DIV/0!</v>
      </c>
      <c r="C2650" t="e">
        <f>Weighting!$F$10</f>
        <v>#NUM!</v>
      </c>
      <c r="D2650" t="e">
        <f>IF(C2650=1,'Data Transformation'!$G$3+0.5*'Data Transformation'!$W$25,IF(C2651=1,D2651-'Data Transformation'!$W$25,FALSE))</f>
        <v>#NUM!</v>
      </c>
      <c r="E2650">
        <f t="array" ref="E2650">IF(ISLOGICAL(D2650),"",FREQUENCY(IF('Data Transformation'!$B$425:$B$8425='Bin Analysis'!$B2643,'Data Transformation'!$G$425:$G$8425),D2650))</f>
        <v>2001</v>
      </c>
      <c r="F2650">
        <f t="shared" si="330"/>
        <v>0</v>
      </c>
      <c r="G2650">
        <f>Weighting!$H$10</f>
        <v>0</v>
      </c>
      <c r="H2650">
        <f t="array" ref="H2650">FREQUENCY(IF('Data Transformation'!$B$4:$B$8425=B2643,'Data Transformation'!$G$4:$G$8425),'Bin Analysis'!$B2650)</f>
        <v>2073</v>
      </c>
      <c r="I2650">
        <f t="shared" si="331"/>
        <v>0</v>
      </c>
      <c r="J2650">
        <f t="shared" si="332"/>
        <v>0</v>
      </c>
      <c r="K2650">
        <f>J2650*Weighting!$W$10</f>
        <v>0</v>
      </c>
      <c r="M2650" s="14"/>
    </row>
    <row r="2651" spans="1:25" x14ac:dyDescent="0.25">
      <c r="A2651" s="32" t="str">
        <f>IF(Weighting!$P$11&gt;0,B2651,"")</f>
        <v/>
      </c>
      <c r="B2651" t="e">
        <f>Weighting!$C$11</f>
        <v>#DIV/0!</v>
      </c>
      <c r="C2651" t="e">
        <f>Weighting!$F$11</f>
        <v>#NUM!</v>
      </c>
      <c r="D2651" t="e">
        <f>IF(C2651=1,'Data Transformation'!$G$3+0.5*'Data Transformation'!$W$25,IF(C2652=1,D2652-'Data Transformation'!$W$25,FALSE))</f>
        <v>#NUM!</v>
      </c>
      <c r="E2651">
        <f t="array" ref="E2651">IF(ISLOGICAL(D2651),"",FREQUENCY(IF('Data Transformation'!$B$425:$B$8425='Bin Analysis'!$B2643,'Data Transformation'!$G$425:$G$8425),D2651))</f>
        <v>2001</v>
      </c>
      <c r="F2651">
        <f t="shared" si="330"/>
        <v>0</v>
      </c>
      <c r="G2651">
        <f>Weighting!$H$11</f>
        <v>0</v>
      </c>
      <c r="H2651">
        <f t="array" ref="H2651">FREQUENCY(IF('Data Transformation'!$B$4:$B$8425=B2643,'Data Transformation'!$G$4:$G$8425),'Bin Analysis'!$B2651)</f>
        <v>2073</v>
      </c>
      <c r="I2651">
        <f t="shared" si="331"/>
        <v>0</v>
      </c>
      <c r="J2651">
        <f t="shared" si="332"/>
        <v>0</v>
      </c>
      <c r="K2651">
        <f>J2651*Weighting!$W$11</f>
        <v>0</v>
      </c>
      <c r="M2651" s="14"/>
    </row>
    <row r="2652" spans="1:25" x14ac:dyDescent="0.25">
      <c r="A2652" s="32" t="str">
        <f>IF(Weighting!$P$12&gt;0,B2652,"")</f>
        <v/>
      </c>
      <c r="B2652" t="e">
        <f>Weighting!$C$12</f>
        <v>#DIV/0!</v>
      </c>
      <c r="C2652" t="e">
        <f>Weighting!$F$12</f>
        <v>#NUM!</v>
      </c>
      <c r="D2652" t="e">
        <f>IF(C2652=1,'Data Transformation'!$G$3+0.5*'Data Transformation'!$W$25,IF(C2653=1,D2653-'Data Transformation'!$W$25,FALSE))</f>
        <v>#NUM!</v>
      </c>
      <c r="E2652">
        <f t="array" ref="E2652">IF(ISLOGICAL(D2652),"",FREQUENCY(IF('Data Transformation'!$B$425:$B$8425='Bin Analysis'!$B2643,'Data Transformation'!$G$425:$G$8425),D2652))</f>
        <v>2001</v>
      </c>
      <c r="F2652">
        <f t="shared" si="330"/>
        <v>0</v>
      </c>
      <c r="G2652">
        <f>Weighting!$H$12</f>
        <v>0</v>
      </c>
      <c r="H2652">
        <f t="array" ref="H2652">FREQUENCY(IF('Data Transformation'!$B$4:$B$8425=B2643,'Data Transformation'!$G$4:$G$8425),'Bin Analysis'!$B2652)</f>
        <v>2073</v>
      </c>
      <c r="I2652">
        <f t="shared" si="331"/>
        <v>0</v>
      </c>
      <c r="J2652">
        <f t="shared" si="332"/>
        <v>0</v>
      </c>
      <c r="K2652">
        <f>J2652*Weighting!$W$12</f>
        <v>0</v>
      </c>
      <c r="M2652" s="14"/>
    </row>
    <row r="2653" spans="1:25" x14ac:dyDescent="0.25">
      <c r="A2653" s="32" t="str">
        <f>IF(Weighting!$P$13&gt;0,B2653,"")</f>
        <v/>
      </c>
      <c r="B2653" t="e">
        <f>Weighting!$C$13</f>
        <v>#DIV/0!</v>
      </c>
      <c r="C2653" t="e">
        <f>Weighting!$F$13</f>
        <v>#NUM!</v>
      </c>
      <c r="D2653" t="e">
        <f>IF(C2653=1,'Data Transformation'!$G$3+0.5*'Data Transformation'!$W$25,IF(C2654=1,D2654-'Data Transformation'!$W$25,FALSE))</f>
        <v>#NUM!</v>
      </c>
      <c r="E2653">
        <f t="array" ref="E2653">IF(ISLOGICAL(D2653),"",FREQUENCY(IF('Data Transformation'!$B$425:$B$8425='Bin Analysis'!$B2643,'Data Transformation'!$G$425:$G$8425),D2653))</f>
        <v>2001</v>
      </c>
      <c r="F2653">
        <f t="shared" si="330"/>
        <v>0</v>
      </c>
      <c r="G2653">
        <f>Weighting!$H$13</f>
        <v>0</v>
      </c>
      <c r="H2653">
        <f t="array" ref="H2653">FREQUENCY(IF('Data Transformation'!$B$4:$B$8425=B2643,'Data Transformation'!$G$4:$G$8425),'Bin Analysis'!$B2653)</f>
        <v>2073</v>
      </c>
      <c r="I2653">
        <f t="shared" si="331"/>
        <v>0</v>
      </c>
      <c r="J2653">
        <f t="shared" si="332"/>
        <v>0</v>
      </c>
      <c r="K2653">
        <f>J2653*Weighting!$W$13</f>
        <v>0</v>
      </c>
      <c r="M2653" s="14"/>
    </row>
    <row r="2654" spans="1:25" x14ac:dyDescent="0.25">
      <c r="A2654" s="32" t="str">
        <f>IF(Weighting!$P$14&gt;0,B2654,"")</f>
        <v/>
      </c>
      <c r="B2654" t="e">
        <f>Weighting!$C$14</f>
        <v>#DIV/0!</v>
      </c>
      <c r="C2654" t="e">
        <f>Weighting!$F$14</f>
        <v>#NUM!</v>
      </c>
      <c r="D2654" t="e">
        <f>IF(C2654=1,'Data Transformation'!$G$3+0.5*'Data Transformation'!$W$25,IF(C2655=1,D2655-'Data Transformation'!$W$25,FALSE))</f>
        <v>#NUM!</v>
      </c>
      <c r="E2654">
        <f t="array" ref="E2654">IF(ISLOGICAL(D2654),"",FREQUENCY(IF('Data Transformation'!$B$425:$B$8425='Bin Analysis'!$B2643,'Data Transformation'!$G$425:$G$8425),D2654))</f>
        <v>2001</v>
      </c>
      <c r="F2654">
        <f t="shared" si="330"/>
        <v>0</v>
      </c>
      <c r="G2654">
        <f>Weighting!$H$14</f>
        <v>0</v>
      </c>
      <c r="H2654">
        <f t="array" ref="H2654">FREQUENCY(IF('Data Transformation'!$B$4:$B$8425=B2643,'Data Transformation'!$G$4:$G$8425),'Bin Analysis'!$B2654)</f>
        <v>2073</v>
      </c>
      <c r="I2654">
        <f t="shared" si="331"/>
        <v>0</v>
      </c>
      <c r="J2654">
        <f t="shared" si="332"/>
        <v>0</v>
      </c>
      <c r="K2654">
        <f>J2654*Weighting!$W$14</f>
        <v>0</v>
      </c>
      <c r="M2654" s="14"/>
    </row>
    <row r="2655" spans="1:25" x14ac:dyDescent="0.25">
      <c r="A2655" s="32" t="str">
        <f>IF(Weighting!$P$15&gt;0,B2655,"")</f>
        <v/>
      </c>
      <c r="B2655" t="e">
        <f>Weighting!$C$15</f>
        <v>#DIV/0!</v>
      </c>
      <c r="C2655" t="e">
        <f>Weighting!$F$15</f>
        <v>#NUM!</v>
      </c>
      <c r="D2655" t="e">
        <f>IF(C2655=1,'Data Transformation'!$G$3+0.5*'Data Transformation'!$W$25,IF(C2656=1,D2656-'Data Transformation'!$W$25,FALSE))</f>
        <v>#NUM!</v>
      </c>
      <c r="E2655">
        <f t="array" ref="E2655">IF(ISLOGICAL(D2655),"",FREQUENCY(IF('Data Transformation'!$B$425:$B$8425='Bin Analysis'!$B2643,'Data Transformation'!$G$425:$G$8425),D2655))</f>
        <v>2001</v>
      </c>
      <c r="F2655">
        <f t="shared" si="330"/>
        <v>0</v>
      </c>
      <c r="G2655">
        <f>Weighting!$H$15</f>
        <v>0</v>
      </c>
      <c r="H2655">
        <f t="array" ref="H2655">FREQUENCY(IF('Data Transformation'!$B$4:$B$8425=B2643,'Data Transformation'!$G$4:$G$8425),'Bin Analysis'!$B2655)</f>
        <v>2073</v>
      </c>
      <c r="I2655">
        <f t="shared" si="331"/>
        <v>0</v>
      </c>
      <c r="J2655">
        <f t="shared" si="332"/>
        <v>0</v>
      </c>
      <c r="K2655">
        <f>J2655*Weighting!$W$15</f>
        <v>0</v>
      </c>
      <c r="M2655" s="14"/>
    </row>
    <row r="2656" spans="1:25" x14ac:dyDescent="0.25">
      <c r="A2656" s="32" t="str">
        <f>IF(Weighting!$P$16&gt;0,B2656,"")</f>
        <v/>
      </c>
      <c r="B2656" t="e">
        <f>Weighting!$C$16</f>
        <v>#DIV/0!</v>
      </c>
      <c r="C2656" t="e">
        <f>Weighting!$F$16</f>
        <v>#NUM!</v>
      </c>
      <c r="D2656" t="e">
        <f>IF(C2656=1,'Data Transformation'!$G$3+0.5*'Data Transformation'!$W$25,IF(C2657=1,D2657-'Data Transformation'!$W$25,FALSE))</f>
        <v>#NUM!</v>
      </c>
      <c r="E2656">
        <f t="array" ref="E2656">IF(ISLOGICAL(D2656),"",FREQUENCY(IF('Data Transformation'!$B$425:$B$8425='Bin Analysis'!$B2643,'Data Transformation'!$G$425:$G$8425),D2656))</f>
        <v>2001</v>
      </c>
      <c r="F2656">
        <f t="shared" si="330"/>
        <v>0</v>
      </c>
      <c r="G2656">
        <f>Weighting!$H$16</f>
        <v>0</v>
      </c>
      <c r="H2656">
        <f t="array" ref="H2656">FREQUENCY(IF('Data Transformation'!$B$4:$B$8425=B2643,'Data Transformation'!$G$4:$G$8425),'Bin Analysis'!$B2656)</f>
        <v>2073</v>
      </c>
      <c r="I2656">
        <f t="shared" si="331"/>
        <v>0</v>
      </c>
      <c r="J2656">
        <f t="shared" si="332"/>
        <v>0</v>
      </c>
      <c r="K2656">
        <f>J2656*Weighting!$W$16</f>
        <v>0</v>
      </c>
      <c r="M2656" s="14"/>
    </row>
    <row r="2657" spans="1:25" x14ac:dyDescent="0.25">
      <c r="A2657" s="32" t="str">
        <f>IF(Weighting!$P$17&gt;0,B2657,"")</f>
        <v/>
      </c>
      <c r="B2657" t="e">
        <f>Weighting!$C$17</f>
        <v>#DIV/0!</v>
      </c>
      <c r="C2657" t="e">
        <f>Weighting!$F$17</f>
        <v>#NUM!</v>
      </c>
      <c r="D2657" t="e">
        <f>IF(C2657=1,'Data Transformation'!$G$3+0.5*'Data Transformation'!$W$25,IF(C2658=1,D2658-'Data Transformation'!$W$25,FALSE))</f>
        <v>#NUM!</v>
      </c>
      <c r="E2657">
        <f t="array" ref="E2657">IF(ISLOGICAL(D2657),"",FREQUENCY(IF('Data Transformation'!$B$425:$B$8425='Bin Analysis'!$B2643,'Data Transformation'!$G$425:$G$8425),D2657))</f>
        <v>2001</v>
      </c>
      <c r="F2657">
        <f t="shared" si="330"/>
        <v>0</v>
      </c>
      <c r="G2657">
        <f>Weighting!$H$17</f>
        <v>0</v>
      </c>
      <c r="H2657">
        <f t="array" ref="H2657">FREQUENCY(IF('Data Transformation'!$B$4:$B$8425=B2643,'Data Transformation'!$G$4:$G$8425),'Bin Analysis'!$B2657)</f>
        <v>2073</v>
      </c>
      <c r="I2657">
        <f t="shared" si="331"/>
        <v>0</v>
      </c>
      <c r="J2657">
        <f t="shared" si="332"/>
        <v>0</v>
      </c>
      <c r="K2657">
        <f>J2657*Weighting!$W$17</f>
        <v>0</v>
      </c>
      <c r="M2657" s="14"/>
    </row>
    <row r="2658" spans="1:25" x14ac:dyDescent="0.25">
      <c r="A2658" s="32" t="str">
        <f>IF(Weighting!$P$18&gt;0,B2658,"")</f>
        <v/>
      </c>
      <c r="B2658" t="e">
        <f>Weighting!$C$18</f>
        <v>#DIV/0!</v>
      </c>
      <c r="C2658" t="e">
        <f>Weighting!$F$18</f>
        <v>#NUM!</v>
      </c>
      <c r="D2658" t="e">
        <f>IF(C2658=1,'Data Transformation'!$G$3+0.5*'Data Transformation'!$W$25,IF(C2659=1,D2659-'Data Transformation'!$W$25,FALSE))</f>
        <v>#NUM!</v>
      </c>
      <c r="E2658">
        <f t="array" ref="E2658">IF(ISLOGICAL(D2658),"",FREQUENCY(IF('Data Transformation'!$B$425:$B$8425='Bin Analysis'!$B2643,'Data Transformation'!$G$425:$G$8425),D2658))</f>
        <v>2001</v>
      </c>
      <c r="F2658">
        <f t="shared" si="330"/>
        <v>0</v>
      </c>
      <c r="G2658">
        <f>Weighting!$H$18</f>
        <v>0</v>
      </c>
      <c r="H2658">
        <f t="array" ref="H2658">FREQUENCY(IF('Data Transformation'!$B$4:$B$8425=B2643,'Data Transformation'!$G$4:$G$8425),'Bin Analysis'!$B2658)</f>
        <v>2073</v>
      </c>
      <c r="I2658">
        <f t="shared" si="331"/>
        <v>0</v>
      </c>
      <c r="J2658">
        <f t="shared" si="332"/>
        <v>0</v>
      </c>
      <c r="K2658">
        <f>J2658*Weighting!$W$18</f>
        <v>0</v>
      </c>
      <c r="M2658" s="14"/>
    </row>
    <row r="2659" spans="1:25" x14ac:dyDescent="0.25">
      <c r="A2659" s="32" t="str">
        <f>IF(Weighting!$P$19&gt;0,B2659,"")</f>
        <v/>
      </c>
      <c r="B2659" t="e">
        <f>Weighting!$C$19</f>
        <v>#DIV/0!</v>
      </c>
      <c r="C2659" t="e">
        <f>Weighting!$F$19</f>
        <v>#NUM!</v>
      </c>
      <c r="D2659" t="e">
        <f>IF(C2659=1,'Data Transformation'!$G$3+0.5*'Data Transformation'!$W$25,IF(C2660=1,D2660-'Data Transformation'!$W$25,FALSE))</f>
        <v>#NUM!</v>
      </c>
      <c r="E2659">
        <f t="array" ref="E2659">IF(ISLOGICAL(D2659),"",FREQUENCY(IF('Data Transformation'!$B$425:$B$8425='Bin Analysis'!$B2643,'Data Transformation'!$G$425:$G$8425),D2659))</f>
        <v>2001</v>
      </c>
      <c r="F2659">
        <f t="shared" si="330"/>
        <v>0</v>
      </c>
      <c r="G2659">
        <f>Weighting!$H$19</f>
        <v>0</v>
      </c>
      <c r="H2659">
        <f t="array" ref="H2659">FREQUENCY(IF('Data Transformation'!$B$4:$B$8425=B2643,'Data Transformation'!$G$4:$G$8425),'Bin Analysis'!$B2659)</f>
        <v>2073</v>
      </c>
      <c r="I2659">
        <f t="shared" si="331"/>
        <v>0</v>
      </c>
      <c r="J2659">
        <f t="shared" si="332"/>
        <v>0</v>
      </c>
      <c r="K2659">
        <f>J2659*Weighting!$W$19</f>
        <v>0</v>
      </c>
      <c r="M2659" s="14"/>
    </row>
    <row r="2660" spans="1:25" x14ac:dyDescent="0.25">
      <c r="A2660" s="32" t="str">
        <f>IF(Weighting!$P$20&gt;0,B2660,"")</f>
        <v/>
      </c>
      <c r="B2660" t="e">
        <f>Weighting!$C$20</f>
        <v>#DIV/0!</v>
      </c>
      <c r="C2660" t="e">
        <f>Weighting!$F$20</f>
        <v>#NUM!</v>
      </c>
      <c r="D2660" t="e">
        <f>IF(C2660=1,'Data Transformation'!$G$3+0.5*'Data Transformation'!$W$25,IF(C2661=1,D2661-'Data Transformation'!$W$25,FALSE))</f>
        <v>#NUM!</v>
      </c>
      <c r="E2660">
        <f t="array" ref="E2660">IF(ISLOGICAL(D2660),"",FREQUENCY(IF('Data Transformation'!$B$425:$B$8425='Bin Analysis'!$B2643,'Data Transformation'!$G$425:$G$8425),D2660))</f>
        <v>2001</v>
      </c>
      <c r="F2660">
        <f t="shared" si="330"/>
        <v>0</v>
      </c>
      <c r="G2660">
        <f>Weighting!$H$20</f>
        <v>0</v>
      </c>
      <c r="H2660">
        <f t="array" ref="H2660">FREQUENCY(IF('Data Transformation'!$B$4:$B$8425=B2643,'Data Transformation'!$G$4:$G$8425),'Bin Analysis'!$B2660)</f>
        <v>2073</v>
      </c>
      <c r="I2660">
        <f t="shared" si="331"/>
        <v>0</v>
      </c>
      <c r="J2660">
        <f t="shared" si="332"/>
        <v>0</v>
      </c>
      <c r="K2660">
        <f>J2660*Weighting!$W$20</f>
        <v>0</v>
      </c>
      <c r="M2660" s="14"/>
    </row>
    <row r="2661" spans="1:25" x14ac:dyDescent="0.25">
      <c r="A2661" s="32" t="str">
        <f>IF(Weighting!$P$21&gt;0,B2661,"")</f>
        <v/>
      </c>
      <c r="B2661" t="e">
        <f>Weighting!$C$21</f>
        <v>#DIV/0!</v>
      </c>
      <c r="C2661" t="e">
        <f>Weighting!$F$21</f>
        <v>#NUM!</v>
      </c>
      <c r="D2661" t="e">
        <f>IF(C2661=1,'Data Transformation'!$G$3+0.5*'Data Transformation'!$W$25,IF(C2662=1,D2662-'Data Transformation'!$W$25,FALSE))</f>
        <v>#NUM!</v>
      </c>
      <c r="E2661">
        <f t="array" ref="E2661">IF(ISLOGICAL(D2661),"",FREQUENCY(IF('Data Transformation'!$B$425:$B$8425='Bin Analysis'!$B2643,'Data Transformation'!$G$425:$G$8425),D2661))</f>
        <v>2001</v>
      </c>
      <c r="F2661">
        <f t="shared" si="330"/>
        <v>0</v>
      </c>
      <c r="G2661">
        <f>Weighting!$H$21</f>
        <v>0</v>
      </c>
      <c r="H2661">
        <f t="array" ref="H2661">FREQUENCY(IF('Data Transformation'!$B$4:$B$8425=B2643,'Data Transformation'!$G$4:$G$8425),'Bin Analysis'!$B2661)</f>
        <v>2073</v>
      </c>
      <c r="I2661">
        <f t="shared" si="331"/>
        <v>0</v>
      </c>
      <c r="J2661">
        <f t="shared" si="332"/>
        <v>0</v>
      </c>
      <c r="K2661">
        <f>J2661*Weighting!$W$21</f>
        <v>0</v>
      </c>
      <c r="M2661" s="14"/>
    </row>
    <row r="2662" spans="1:25" x14ac:dyDescent="0.25">
      <c r="A2662" s="32" t="str">
        <f>IF(Weighting!$P$22&gt;0,B2662,"")</f>
        <v/>
      </c>
      <c r="B2662" t="e">
        <f>Weighting!$C$22</f>
        <v>#DIV/0!</v>
      </c>
      <c r="C2662" t="e">
        <f>Weighting!$F$22</f>
        <v>#NUM!</v>
      </c>
      <c r="D2662" t="e">
        <f>IF(C2662=1,'Data Transformation'!$G$3+0.5*'Data Transformation'!$W$25,IF(C2663=1,D2663-'Data Transformation'!$W$25,FALSE))</f>
        <v>#NUM!</v>
      </c>
      <c r="E2662">
        <f t="array" ref="E2662">IF(ISLOGICAL(D2662),"",FREQUENCY(IF('Data Transformation'!$B$425:$B$8425='Bin Analysis'!$B2643,'Data Transformation'!$G$425:$G$8425),D2662))</f>
        <v>2001</v>
      </c>
      <c r="F2662">
        <f t="shared" si="330"/>
        <v>0</v>
      </c>
      <c r="G2662">
        <f>Weighting!$H$22</f>
        <v>0</v>
      </c>
      <c r="H2662">
        <f t="array" ref="H2662">FREQUENCY(IF('Data Transformation'!$B$4:$B$8425=B2643,'Data Transformation'!$G$4:$G$8425),'Bin Analysis'!$B2662)</f>
        <v>2073</v>
      </c>
      <c r="I2662">
        <f t="shared" si="331"/>
        <v>0</v>
      </c>
      <c r="J2662">
        <f t="shared" si="332"/>
        <v>0</v>
      </c>
      <c r="K2662">
        <f>J2662*Weighting!$W$22</f>
        <v>0</v>
      </c>
      <c r="M2662" s="14"/>
    </row>
    <row r="2663" spans="1:25" x14ac:dyDescent="0.25">
      <c r="A2663" s="32" t="str">
        <f>IF(Weighting!$P$23&gt;0,B2663,"")</f>
        <v/>
      </c>
      <c r="B2663" t="e">
        <f>Weighting!$C$23</f>
        <v>#DIV/0!</v>
      </c>
      <c r="C2663" t="e">
        <f>Weighting!$F$23</f>
        <v>#NUM!</v>
      </c>
      <c r="D2663" t="e">
        <f>IF(C2663=1,'Data Transformation'!$G$3+0.5*'Data Transformation'!$W$25,IF(C2664=1,D2664-'Data Transformation'!$W$25,FALSE))</f>
        <v>#NUM!</v>
      </c>
      <c r="E2663">
        <f t="array" ref="E2663">IF(ISLOGICAL(D2663),"",FREQUENCY(IF('Data Transformation'!$B$425:$B$8425='Bin Analysis'!$B2643,'Data Transformation'!$G$425:$G$8425),D2663))</f>
        <v>2001</v>
      </c>
      <c r="F2663">
        <f t="shared" si="330"/>
        <v>0</v>
      </c>
      <c r="G2663">
        <f>Weighting!$H$23</f>
        <v>0</v>
      </c>
      <c r="H2663">
        <f t="array" ref="H2663">FREQUENCY(IF('Data Transformation'!$B$4:$B$8425=B2643,'Data Transformation'!$G$4:$G$8425),'Bin Analysis'!$B2663)</f>
        <v>2073</v>
      </c>
      <c r="I2663">
        <f t="shared" si="331"/>
        <v>0</v>
      </c>
      <c r="J2663">
        <f t="shared" si="332"/>
        <v>0</v>
      </c>
      <c r="K2663">
        <f>J2663*Weighting!$W$23</f>
        <v>0</v>
      </c>
      <c r="M2663" s="14"/>
    </row>
    <row r="2664" spans="1:25" x14ac:dyDescent="0.25">
      <c r="A2664" s="32" t="str">
        <f>IF(Weighting!$P$24&gt;0,B2664,"")</f>
        <v/>
      </c>
      <c r="B2664" t="e">
        <f>Weighting!$C$24</f>
        <v>#DIV/0!</v>
      </c>
      <c r="C2664" t="e">
        <f>Weighting!$F$24</f>
        <v>#NUM!</v>
      </c>
      <c r="D2664" t="e">
        <f>IF(C2664=1,'Data Transformation'!$G$3+0.5*'Data Transformation'!$W$25,IF(C2665=1,D2665-'Data Transformation'!$W$25,FALSE))</f>
        <v>#NUM!</v>
      </c>
      <c r="E2664">
        <f t="array" ref="E2664">IF(ISLOGICAL(D2664),"",FREQUENCY(IF('Data Transformation'!$B$425:$B$8425='Bin Analysis'!$B2643,'Data Transformation'!$G$425:$G$8425),D2664))</f>
        <v>2001</v>
      </c>
      <c r="F2664">
        <f t="shared" si="330"/>
        <v>0</v>
      </c>
      <c r="G2664">
        <f>Weighting!$H$24</f>
        <v>0</v>
      </c>
      <c r="H2664">
        <f t="array" ref="H2664">FREQUENCY(IF('Data Transformation'!$B$4:$B$8425=B2643,'Data Transformation'!$G$4:$G$8425),'Bin Analysis'!$B2664)</f>
        <v>2073</v>
      </c>
      <c r="I2664">
        <f t="shared" si="331"/>
        <v>0</v>
      </c>
      <c r="J2664">
        <f t="shared" si="332"/>
        <v>0</v>
      </c>
      <c r="K2664">
        <f>J2664*Weighting!$W$24</f>
        <v>0</v>
      </c>
      <c r="M2664" s="14"/>
    </row>
    <row r="2665" spans="1:25" x14ac:dyDescent="0.25">
      <c r="A2665" s="32" t="str">
        <f>IF(Weighting!$P$25&gt;0,B2665,"")</f>
        <v/>
      </c>
      <c r="B2665" t="e">
        <f>Weighting!$C$25</f>
        <v>#DIV/0!</v>
      </c>
      <c r="C2665" t="e">
        <f>Weighting!$F$25</f>
        <v>#NUM!</v>
      </c>
      <c r="D2665" t="e">
        <f>IF(C2665=1,'Data Transformation'!$G$3+0.5*'Data Transformation'!$W$25,IF(C2666=1,D2666-'Data Transformation'!$W$25,FALSE))</f>
        <v>#NUM!</v>
      </c>
      <c r="E2665">
        <f t="array" ref="E2665">IF(ISLOGICAL(D2665),"",FREQUENCY(IF('Data Transformation'!$B$425:$B$8425='Bin Analysis'!$B2643,'Data Transformation'!$G$425:$G$8425),D2665))</f>
        <v>2001</v>
      </c>
      <c r="F2665">
        <f t="shared" si="330"/>
        <v>0</v>
      </c>
      <c r="G2665">
        <f>Weighting!$H$25</f>
        <v>0</v>
      </c>
      <c r="H2665">
        <f t="array" ref="H2665">FREQUENCY(IF('Data Transformation'!$B$4:$B$8425=B2643,'Data Transformation'!$G$4:$G$8425),'Bin Analysis'!$B2665)</f>
        <v>2073</v>
      </c>
      <c r="I2665">
        <f t="shared" si="331"/>
        <v>0</v>
      </c>
      <c r="J2665">
        <f t="shared" si="332"/>
        <v>0</v>
      </c>
      <c r="K2665">
        <f>J2665*Weighting!$W$25</f>
        <v>0</v>
      </c>
      <c r="M2665" s="14"/>
    </row>
    <row r="2666" spans="1:25" x14ac:dyDescent="0.25">
      <c r="O2666"/>
      <c r="P2666"/>
      <c r="Q2666"/>
      <c r="R2666"/>
    </row>
    <row r="2667" spans="1:25" ht="23.25" x14ac:dyDescent="0.35">
      <c r="A2667" s="21" t="s">
        <v>0</v>
      </c>
      <c r="B2667" s="21" t="str">
        <f>IFERROR(VLOOKUP(C2667,'Data Transformation'!$L$6:$M$426,2,FALSE),"")</f>
        <v/>
      </c>
      <c r="C2667" s="21">
        <f>C2643+1</f>
        <v>111</v>
      </c>
      <c r="D2667" s="21"/>
      <c r="E2667" s="21"/>
      <c r="F2667" s="21"/>
      <c r="G2667" s="21"/>
      <c r="H2667" s="22"/>
      <c r="I2667" s="22"/>
      <c r="J2667" s="22"/>
      <c r="K2667" s="21"/>
      <c r="L2667" s="21" t="str">
        <f>B2667</f>
        <v/>
      </c>
      <c r="M2667" s="23" t="e">
        <f>INDEX('Data Transformation'!$O$4:$O$424,MATCH($B2667,'Data Transformation'!$M$4:$M$424,0),MATCH($M$2,'Data Transformation'!$O$3,0))</f>
        <v>#N/A</v>
      </c>
      <c r="N2667" s="27" t="e">
        <f>IF('Input and Summary Results'!$J$16="minimum",'Bin Analysis'!X2668/(M2667-1),'Bin Analysis'!Y2667/('Bin Analysis'!M2667-1))</f>
        <v>#N/A</v>
      </c>
      <c r="O2667" s="27" t="e">
        <f>IF(M2667=FALSE,NA(),(VLOOKUP(1,C2670:K2689,4,FALSE))/(M2667-1))</f>
        <v>#N/A</v>
      </c>
      <c r="P2667" s="27" t="e">
        <f>IF(M2667=FALSE,NA(),SUM(J2670:J2689)/Weighting!$S$5)</f>
        <v>#N/A</v>
      </c>
      <c r="Q2667" s="27" t="e">
        <f>IF(M2667=FALSE,NA(),SUM(K2670:K2689)/Weighting!$S$6)</f>
        <v>#N/A</v>
      </c>
      <c r="R2667" s="27" t="e">
        <f>IF(M2667=FALSE,NA(),(VLOOKUP(1,G2670:K2689,3,FALSE))/(M2667-1))</f>
        <v>#N/A</v>
      </c>
      <c r="S2667" s="22" t="e">
        <f>IF(M2667=FALSE,NA(),IF(SUM(J2670:J2689)=2,"yes","no"))</f>
        <v>#N/A</v>
      </c>
      <c r="X2667" s="2" cm="2">
        <f t="array" ref="X2667:X2668">FREQUENCY(IF('Data Transformation'!$B$425:$B$6424='Bin Analysis'!L2667,'Data Transformation'!$G$425:$G$6424),'Data Transformation'!$U$11)</f>
        <v>0</v>
      </c>
      <c r="Y2667" s="2" cm="2">
        <f t="array" ref="Y2667:Y2668">FREQUENCY(IF('Data Transformation'!$B$425:$B$6424='Bin Analysis'!L2667,'Data Transformation'!$G$425:$G$6424),'Data Transformation'!$U$12)</f>
        <v>0</v>
      </c>
    </row>
    <row r="2668" spans="1:25" x14ac:dyDescent="0.25">
      <c r="A2668" s="14" t="s">
        <v>67</v>
      </c>
      <c r="B2668" t="s">
        <v>47</v>
      </c>
      <c r="C2668" t="s">
        <v>5</v>
      </c>
      <c r="D2668" t="s">
        <v>100</v>
      </c>
      <c r="E2668" t="s">
        <v>101</v>
      </c>
      <c r="F2668" t="s">
        <v>102</v>
      </c>
      <c r="G2668" t="s">
        <v>70</v>
      </c>
      <c r="H2668" t="s">
        <v>31</v>
      </c>
      <c r="I2668" t="s">
        <v>32</v>
      </c>
      <c r="J2668" t="s">
        <v>46</v>
      </c>
      <c r="K2668" s="14" t="s">
        <v>45</v>
      </c>
      <c r="M2668" s="14"/>
      <c r="X2668" s="2">
        <v>0</v>
      </c>
      <c r="Y2668" s="2">
        <v>0</v>
      </c>
    </row>
    <row r="2669" spans="1:25" x14ac:dyDescent="0.25">
      <c r="A2669" s="32"/>
      <c r="D2669" t="e">
        <f>IF(C2669=1,'Data Transformation'!$G$3+0.5*'Data Transformation'!$W$25,IF(C2670=1,D2670-'Data Transformation'!$W$25,FALSE))</f>
        <v>#NUM!</v>
      </c>
      <c r="E2669">
        <f t="array" ref="E2669">IF(ISLOGICAL(D2669),"",FREQUENCY(IF('Data Transformation'!$B$425:$B$8425='Bin Analysis'!$B2667,'Data Transformation'!$G$425:$G$8425),D2669))</f>
        <v>2001</v>
      </c>
      <c r="F2669" t="e">
        <f>IF(ISLOGICAL(D2669),"",E2669-E2668)</f>
        <v>#VALUE!</v>
      </c>
      <c r="M2669" s="14"/>
    </row>
    <row r="2670" spans="1:25" x14ac:dyDescent="0.25">
      <c r="A2670" s="32" t="e">
        <f>IF(Weighting!$P$6&gt;0,B2670,"")</f>
        <v>#NUM!</v>
      </c>
      <c r="B2670" t="e">
        <f>Weighting!$C$6</f>
        <v>#DIV/0!</v>
      </c>
      <c r="C2670" t="e">
        <f>Weighting!$F$6</f>
        <v>#NUM!</v>
      </c>
      <c r="D2670" t="e">
        <f>IF(C2670=1,'Data Transformation'!$G$3+0.5*'Data Transformation'!$W$25,IF(C2671=1,D2671-'Data Transformation'!$W$25,FALSE))</f>
        <v>#NUM!</v>
      </c>
      <c r="E2670">
        <f t="array" ref="E2670">IF(ISLOGICAL(D2670),"",FREQUENCY(IF('Data Transformation'!$B$425:$B$8425='Bin Analysis'!$B2667,'Data Transformation'!$G$425:$G$8425),D2670))</f>
        <v>2001</v>
      </c>
      <c r="F2670">
        <f>IF(ISLOGICAL(D2670),"",E2670-E2669)</f>
        <v>0</v>
      </c>
      <c r="G2670">
        <f>Weighting!$H$6</f>
        <v>1</v>
      </c>
      <c r="H2670">
        <f t="array" ref="H2670">FREQUENCY(IF('Data Transformation'!$B$4:$B$8425=B2667,'Data Transformation'!$G$4:$G$8425),'Bin Analysis'!$B2670)</f>
        <v>2073</v>
      </c>
      <c r="I2670">
        <f>H2670-H2669</f>
        <v>2073</v>
      </c>
      <c r="J2670">
        <f>IF(I2670=0,0,1)</f>
        <v>1</v>
      </c>
      <c r="K2670" t="e">
        <f>J2670*Weighting!$W$6</f>
        <v>#NUM!</v>
      </c>
      <c r="M2670" s="14"/>
    </row>
    <row r="2671" spans="1:25" x14ac:dyDescent="0.25">
      <c r="A2671" s="32" t="str">
        <f>IF(Weighting!$P$7&gt;0,B2671,"")</f>
        <v/>
      </c>
      <c r="B2671" t="e">
        <f>Weighting!$C$7</f>
        <v>#DIV/0!</v>
      </c>
      <c r="C2671" t="e">
        <f>Weighting!$F$7</f>
        <v>#NUM!</v>
      </c>
      <c r="D2671" t="e">
        <f>IF(C2671=1,'Data Transformation'!$G$3+0.5*'Data Transformation'!$W$25,IF(C2672=1,D2672-'Data Transformation'!$W$25,FALSE))</f>
        <v>#NUM!</v>
      </c>
      <c r="E2671">
        <f t="array" ref="E2671">IF(ISLOGICAL(D2671),"",FREQUENCY(IF('Data Transformation'!$B$425:$B$8425='Bin Analysis'!$B2667,'Data Transformation'!$G$425:$G$8425),D2671))</f>
        <v>2001</v>
      </c>
      <c r="F2671">
        <f t="shared" ref="F2671:F2689" si="333">IF(ISLOGICAL(D2671),"",E2671-E2670)</f>
        <v>0</v>
      </c>
      <c r="G2671">
        <f>Weighting!$H$7</f>
        <v>0</v>
      </c>
      <c r="H2671">
        <f t="array" ref="H2671">FREQUENCY(IF('Data Transformation'!$B$4:$B$8425=B2667,'Data Transformation'!$G$4:$G$8425),'Bin Analysis'!$B2671)</f>
        <v>2073</v>
      </c>
      <c r="I2671">
        <f t="shared" ref="I2671:I2689" si="334">H2671-H2670</f>
        <v>0</v>
      </c>
      <c r="J2671">
        <f>IF(I2671=0,0,1)</f>
        <v>0</v>
      </c>
      <c r="K2671">
        <f>J2671*Weighting!$W$7</f>
        <v>0</v>
      </c>
      <c r="M2671" s="14"/>
    </row>
    <row r="2672" spans="1:25" x14ac:dyDescent="0.25">
      <c r="A2672" s="32" t="str">
        <f>IF(Weighting!$P$8&gt;0,B2672,"")</f>
        <v/>
      </c>
      <c r="B2672" t="e">
        <f>Weighting!$C$8</f>
        <v>#DIV/0!</v>
      </c>
      <c r="C2672" t="e">
        <f>Weighting!$F$8</f>
        <v>#NUM!</v>
      </c>
      <c r="D2672" t="e">
        <f>IF(C2672=1,'Data Transformation'!$G$3+0.5*'Data Transformation'!$W$25,IF(C2673=1,D2673-'Data Transformation'!$W$25,FALSE))</f>
        <v>#NUM!</v>
      </c>
      <c r="E2672">
        <f t="array" ref="E2672">IF(ISLOGICAL(D2672),"",FREQUENCY(IF('Data Transformation'!$B$425:$B$8425='Bin Analysis'!$B2667,'Data Transformation'!$G$425:$G$8425),D2672))</f>
        <v>2001</v>
      </c>
      <c r="F2672">
        <f t="shared" si="333"/>
        <v>0</v>
      </c>
      <c r="G2672">
        <f>Weighting!$H$8</f>
        <v>0</v>
      </c>
      <c r="H2672">
        <f t="array" ref="H2672">FREQUENCY(IF('Data Transformation'!$B$4:$B$8425=B2667,'Data Transformation'!$G$4:$G$8425),'Bin Analysis'!$B2672)</f>
        <v>2073</v>
      </c>
      <c r="I2672">
        <f t="shared" si="334"/>
        <v>0</v>
      </c>
      <c r="J2672">
        <f t="shared" ref="J2672:J2689" si="335">IF(I2672=0,0,1)</f>
        <v>0</v>
      </c>
      <c r="K2672">
        <f>J2672*Weighting!$W$8</f>
        <v>0</v>
      </c>
      <c r="M2672" s="14"/>
    </row>
    <row r="2673" spans="1:13" x14ac:dyDescent="0.25">
      <c r="A2673" s="32" t="str">
        <f>IF(Weighting!$P$9&gt;0,B2673,"")</f>
        <v/>
      </c>
      <c r="B2673" s="50" t="e">
        <f>Weighting!$C$9</f>
        <v>#DIV/0!</v>
      </c>
      <c r="C2673" t="e">
        <f>Weighting!$F$9</f>
        <v>#NUM!</v>
      </c>
      <c r="D2673" t="e">
        <f>IF(C2673=1,'Data Transformation'!$G$3+0.5*'Data Transformation'!$W$25,IF(C2674=1,D2674-'Data Transformation'!$W$25,FALSE))</f>
        <v>#NUM!</v>
      </c>
      <c r="E2673">
        <f t="array" ref="E2673">IF(ISLOGICAL(D2673),"",FREQUENCY(IF('Data Transformation'!$B$425:$B$8425='Bin Analysis'!$B2667,'Data Transformation'!$G$425:$G$8425),D2673))</f>
        <v>2001</v>
      </c>
      <c r="F2673">
        <f t="shared" si="333"/>
        <v>0</v>
      </c>
      <c r="G2673">
        <f>Weighting!$H$9</f>
        <v>0</v>
      </c>
      <c r="H2673">
        <f t="array" ref="H2673">FREQUENCY(IF('Data Transformation'!$B$4:$B$8425=B2667,'Data Transformation'!$G$4:$G$8425),'Bin Analysis'!$B2673)</f>
        <v>2073</v>
      </c>
      <c r="I2673">
        <f t="shared" si="334"/>
        <v>0</v>
      </c>
      <c r="J2673">
        <f t="shared" si="335"/>
        <v>0</v>
      </c>
      <c r="K2673">
        <f>J2673*Weighting!$W$9</f>
        <v>0</v>
      </c>
      <c r="M2673" s="14"/>
    </row>
    <row r="2674" spans="1:13" x14ac:dyDescent="0.25">
      <c r="A2674" s="32" t="str">
        <f>IF(Weighting!$P$10&gt;0,B2674,"")</f>
        <v/>
      </c>
      <c r="B2674" t="e">
        <f>Weighting!$C$10</f>
        <v>#DIV/0!</v>
      </c>
      <c r="C2674" t="e">
        <f>Weighting!$F$10</f>
        <v>#NUM!</v>
      </c>
      <c r="D2674" t="e">
        <f>IF(C2674=1,'Data Transformation'!$G$3+0.5*'Data Transformation'!$W$25,IF(C2675=1,D2675-'Data Transformation'!$W$25,FALSE))</f>
        <v>#NUM!</v>
      </c>
      <c r="E2674">
        <f t="array" ref="E2674">IF(ISLOGICAL(D2674),"",FREQUENCY(IF('Data Transformation'!$B$425:$B$8425='Bin Analysis'!$B2667,'Data Transformation'!$G$425:$G$8425),D2674))</f>
        <v>2001</v>
      </c>
      <c r="F2674">
        <f t="shared" si="333"/>
        <v>0</v>
      </c>
      <c r="G2674">
        <f>Weighting!$H$10</f>
        <v>0</v>
      </c>
      <c r="H2674">
        <f t="array" ref="H2674">FREQUENCY(IF('Data Transformation'!$B$4:$B$8425=B2667,'Data Transformation'!$G$4:$G$8425),'Bin Analysis'!$B2674)</f>
        <v>2073</v>
      </c>
      <c r="I2674">
        <f t="shared" si="334"/>
        <v>0</v>
      </c>
      <c r="J2674">
        <f t="shared" si="335"/>
        <v>0</v>
      </c>
      <c r="K2674">
        <f>J2674*Weighting!$W$10</f>
        <v>0</v>
      </c>
      <c r="M2674" s="14"/>
    </row>
    <row r="2675" spans="1:13" x14ac:dyDescent="0.25">
      <c r="A2675" s="32" t="str">
        <f>IF(Weighting!$P$11&gt;0,B2675,"")</f>
        <v/>
      </c>
      <c r="B2675" t="e">
        <f>Weighting!$C$11</f>
        <v>#DIV/0!</v>
      </c>
      <c r="C2675" t="e">
        <f>Weighting!$F$11</f>
        <v>#NUM!</v>
      </c>
      <c r="D2675" t="e">
        <f>IF(C2675=1,'Data Transformation'!$G$3+0.5*'Data Transformation'!$W$25,IF(C2676=1,D2676-'Data Transformation'!$W$25,FALSE))</f>
        <v>#NUM!</v>
      </c>
      <c r="E2675">
        <f t="array" ref="E2675">IF(ISLOGICAL(D2675),"",FREQUENCY(IF('Data Transformation'!$B$425:$B$8425='Bin Analysis'!$B2667,'Data Transformation'!$G$425:$G$8425),D2675))</f>
        <v>2001</v>
      </c>
      <c r="F2675">
        <f t="shared" si="333"/>
        <v>0</v>
      </c>
      <c r="G2675">
        <f>Weighting!$H$11</f>
        <v>0</v>
      </c>
      <c r="H2675">
        <f t="array" ref="H2675">FREQUENCY(IF('Data Transformation'!$B$4:$B$8425=B2667,'Data Transformation'!$G$4:$G$8425),'Bin Analysis'!$B2675)</f>
        <v>2073</v>
      </c>
      <c r="I2675">
        <f t="shared" si="334"/>
        <v>0</v>
      </c>
      <c r="J2675">
        <f t="shared" si="335"/>
        <v>0</v>
      </c>
      <c r="K2675">
        <f>J2675*Weighting!$W$11</f>
        <v>0</v>
      </c>
      <c r="M2675" s="14"/>
    </row>
    <row r="2676" spans="1:13" x14ac:dyDescent="0.25">
      <c r="A2676" s="32" t="str">
        <f>IF(Weighting!$P$12&gt;0,B2676,"")</f>
        <v/>
      </c>
      <c r="B2676" t="e">
        <f>Weighting!$C$12</f>
        <v>#DIV/0!</v>
      </c>
      <c r="C2676" t="e">
        <f>Weighting!$F$12</f>
        <v>#NUM!</v>
      </c>
      <c r="D2676" t="e">
        <f>IF(C2676=1,'Data Transformation'!$G$3+0.5*'Data Transformation'!$W$25,IF(C2677=1,D2677-'Data Transformation'!$W$25,FALSE))</f>
        <v>#NUM!</v>
      </c>
      <c r="E2676">
        <f t="array" ref="E2676">IF(ISLOGICAL(D2676),"",FREQUENCY(IF('Data Transformation'!$B$425:$B$8425='Bin Analysis'!$B2667,'Data Transformation'!$G$425:$G$8425),D2676))</f>
        <v>2001</v>
      </c>
      <c r="F2676">
        <f t="shared" si="333"/>
        <v>0</v>
      </c>
      <c r="G2676">
        <f>Weighting!$H$12</f>
        <v>0</v>
      </c>
      <c r="H2676">
        <f t="array" ref="H2676">FREQUENCY(IF('Data Transformation'!$B$4:$B$8425=B2667,'Data Transformation'!$G$4:$G$8425),'Bin Analysis'!$B2676)</f>
        <v>2073</v>
      </c>
      <c r="I2676">
        <f t="shared" si="334"/>
        <v>0</v>
      </c>
      <c r="J2676">
        <f t="shared" si="335"/>
        <v>0</v>
      </c>
      <c r="K2676">
        <f>J2676*Weighting!$W$12</f>
        <v>0</v>
      </c>
      <c r="M2676" s="14"/>
    </row>
    <row r="2677" spans="1:13" x14ac:dyDescent="0.25">
      <c r="A2677" s="32" t="str">
        <f>IF(Weighting!$P$13&gt;0,B2677,"")</f>
        <v/>
      </c>
      <c r="B2677" t="e">
        <f>Weighting!$C$13</f>
        <v>#DIV/0!</v>
      </c>
      <c r="C2677" t="e">
        <f>Weighting!$F$13</f>
        <v>#NUM!</v>
      </c>
      <c r="D2677" t="e">
        <f>IF(C2677=1,'Data Transformation'!$G$3+0.5*'Data Transformation'!$W$25,IF(C2678=1,D2678-'Data Transformation'!$W$25,FALSE))</f>
        <v>#NUM!</v>
      </c>
      <c r="E2677">
        <f t="array" ref="E2677">IF(ISLOGICAL(D2677),"",FREQUENCY(IF('Data Transformation'!$B$425:$B$8425='Bin Analysis'!$B2667,'Data Transformation'!$G$425:$G$8425),D2677))</f>
        <v>2001</v>
      </c>
      <c r="F2677">
        <f t="shared" si="333"/>
        <v>0</v>
      </c>
      <c r="G2677">
        <f>Weighting!$H$13</f>
        <v>0</v>
      </c>
      <c r="H2677">
        <f t="array" ref="H2677">FREQUENCY(IF('Data Transformation'!$B$4:$B$8425=B2667,'Data Transformation'!$G$4:$G$8425),'Bin Analysis'!$B2677)</f>
        <v>2073</v>
      </c>
      <c r="I2677">
        <f t="shared" si="334"/>
        <v>0</v>
      </c>
      <c r="J2677">
        <f t="shared" si="335"/>
        <v>0</v>
      </c>
      <c r="K2677">
        <f>J2677*Weighting!$W$13</f>
        <v>0</v>
      </c>
      <c r="M2677" s="14"/>
    </row>
    <row r="2678" spans="1:13" x14ac:dyDescent="0.25">
      <c r="A2678" s="32" t="str">
        <f>IF(Weighting!$P$14&gt;0,B2678,"")</f>
        <v/>
      </c>
      <c r="B2678" t="e">
        <f>Weighting!$C$14</f>
        <v>#DIV/0!</v>
      </c>
      <c r="C2678" t="e">
        <f>Weighting!$F$14</f>
        <v>#NUM!</v>
      </c>
      <c r="D2678" t="e">
        <f>IF(C2678=1,'Data Transformation'!$G$3+0.5*'Data Transformation'!$W$25,IF(C2679=1,D2679-'Data Transformation'!$W$25,FALSE))</f>
        <v>#NUM!</v>
      </c>
      <c r="E2678">
        <f t="array" ref="E2678">IF(ISLOGICAL(D2678),"",FREQUENCY(IF('Data Transformation'!$B$425:$B$8425='Bin Analysis'!$B2667,'Data Transformation'!$G$425:$G$8425),D2678))</f>
        <v>2001</v>
      </c>
      <c r="F2678">
        <f t="shared" si="333"/>
        <v>0</v>
      </c>
      <c r="G2678">
        <f>Weighting!$H$14</f>
        <v>0</v>
      </c>
      <c r="H2678">
        <f t="array" ref="H2678">FREQUENCY(IF('Data Transformation'!$B$4:$B$8425=B2667,'Data Transformation'!$G$4:$G$8425),'Bin Analysis'!$B2678)</f>
        <v>2073</v>
      </c>
      <c r="I2678">
        <f t="shared" si="334"/>
        <v>0</v>
      </c>
      <c r="J2678">
        <f t="shared" si="335"/>
        <v>0</v>
      </c>
      <c r="K2678">
        <f>J2678*Weighting!$W$14</f>
        <v>0</v>
      </c>
      <c r="M2678" s="14"/>
    </row>
    <row r="2679" spans="1:13" x14ac:dyDescent="0.25">
      <c r="A2679" s="32" t="str">
        <f>IF(Weighting!$P$15&gt;0,B2679,"")</f>
        <v/>
      </c>
      <c r="B2679" t="e">
        <f>Weighting!$C$15</f>
        <v>#DIV/0!</v>
      </c>
      <c r="C2679" t="e">
        <f>Weighting!$F$15</f>
        <v>#NUM!</v>
      </c>
      <c r="D2679" t="e">
        <f>IF(C2679=1,'Data Transformation'!$G$3+0.5*'Data Transformation'!$W$25,IF(C2680=1,D2680-'Data Transformation'!$W$25,FALSE))</f>
        <v>#NUM!</v>
      </c>
      <c r="E2679">
        <f t="array" ref="E2679">IF(ISLOGICAL(D2679),"",FREQUENCY(IF('Data Transformation'!$B$425:$B$8425='Bin Analysis'!$B2667,'Data Transformation'!$G$425:$G$8425),D2679))</f>
        <v>2001</v>
      </c>
      <c r="F2679">
        <f t="shared" si="333"/>
        <v>0</v>
      </c>
      <c r="G2679">
        <f>Weighting!$H$15</f>
        <v>0</v>
      </c>
      <c r="H2679">
        <f t="array" ref="H2679">FREQUENCY(IF('Data Transformation'!$B$4:$B$8425=B2667,'Data Transformation'!$G$4:$G$8425),'Bin Analysis'!$B2679)</f>
        <v>2073</v>
      </c>
      <c r="I2679">
        <f t="shared" si="334"/>
        <v>0</v>
      </c>
      <c r="J2679">
        <f t="shared" si="335"/>
        <v>0</v>
      </c>
      <c r="K2679">
        <f>J2679*Weighting!$W$15</f>
        <v>0</v>
      </c>
      <c r="M2679" s="14"/>
    </row>
    <row r="2680" spans="1:13" x14ac:dyDescent="0.25">
      <c r="A2680" s="32" t="str">
        <f>IF(Weighting!$P$16&gt;0,B2680,"")</f>
        <v/>
      </c>
      <c r="B2680" t="e">
        <f>Weighting!$C$16</f>
        <v>#DIV/0!</v>
      </c>
      <c r="C2680" t="e">
        <f>Weighting!$F$16</f>
        <v>#NUM!</v>
      </c>
      <c r="D2680" t="e">
        <f>IF(C2680=1,'Data Transformation'!$G$3+0.5*'Data Transformation'!$W$25,IF(C2681=1,D2681-'Data Transformation'!$W$25,FALSE))</f>
        <v>#NUM!</v>
      </c>
      <c r="E2680">
        <f t="array" ref="E2680">IF(ISLOGICAL(D2680),"",FREQUENCY(IF('Data Transformation'!$B$425:$B$8425='Bin Analysis'!$B2667,'Data Transformation'!$G$425:$G$8425),D2680))</f>
        <v>2001</v>
      </c>
      <c r="F2680">
        <f t="shared" si="333"/>
        <v>0</v>
      </c>
      <c r="G2680">
        <f>Weighting!$H$16</f>
        <v>0</v>
      </c>
      <c r="H2680">
        <f t="array" ref="H2680">FREQUENCY(IF('Data Transformation'!$B$4:$B$8425=B2667,'Data Transformation'!$G$4:$G$8425),'Bin Analysis'!$B2680)</f>
        <v>2073</v>
      </c>
      <c r="I2680">
        <f t="shared" si="334"/>
        <v>0</v>
      </c>
      <c r="J2680">
        <f t="shared" si="335"/>
        <v>0</v>
      </c>
      <c r="K2680">
        <f>J2680*Weighting!$W$16</f>
        <v>0</v>
      </c>
      <c r="M2680" s="14"/>
    </row>
    <row r="2681" spans="1:13" x14ac:dyDescent="0.25">
      <c r="A2681" s="32" t="str">
        <f>IF(Weighting!$P$17&gt;0,B2681,"")</f>
        <v/>
      </c>
      <c r="B2681" t="e">
        <f>Weighting!$C$17</f>
        <v>#DIV/0!</v>
      </c>
      <c r="C2681" t="e">
        <f>Weighting!$F$17</f>
        <v>#NUM!</v>
      </c>
      <c r="D2681" t="e">
        <f>IF(C2681=1,'Data Transformation'!$G$3+0.5*'Data Transformation'!$W$25,IF(C2682=1,D2682-'Data Transformation'!$W$25,FALSE))</f>
        <v>#NUM!</v>
      </c>
      <c r="E2681">
        <f t="array" ref="E2681">IF(ISLOGICAL(D2681),"",FREQUENCY(IF('Data Transformation'!$B$425:$B$8425='Bin Analysis'!$B2667,'Data Transformation'!$G$425:$G$8425),D2681))</f>
        <v>2001</v>
      </c>
      <c r="F2681">
        <f t="shared" si="333"/>
        <v>0</v>
      </c>
      <c r="G2681">
        <f>Weighting!$H$17</f>
        <v>0</v>
      </c>
      <c r="H2681">
        <f t="array" ref="H2681">FREQUENCY(IF('Data Transformation'!$B$4:$B$8425=B2667,'Data Transformation'!$G$4:$G$8425),'Bin Analysis'!$B2681)</f>
        <v>2073</v>
      </c>
      <c r="I2681">
        <f t="shared" si="334"/>
        <v>0</v>
      </c>
      <c r="J2681">
        <f t="shared" si="335"/>
        <v>0</v>
      </c>
      <c r="K2681">
        <f>J2681*Weighting!$W$17</f>
        <v>0</v>
      </c>
      <c r="M2681" s="14"/>
    </row>
    <row r="2682" spans="1:13" x14ac:dyDescent="0.25">
      <c r="A2682" s="32" t="str">
        <f>IF(Weighting!$P$18&gt;0,B2682,"")</f>
        <v/>
      </c>
      <c r="B2682" t="e">
        <f>Weighting!$C$18</f>
        <v>#DIV/0!</v>
      </c>
      <c r="C2682" t="e">
        <f>Weighting!$F$18</f>
        <v>#NUM!</v>
      </c>
      <c r="D2682" t="e">
        <f>IF(C2682=1,'Data Transformation'!$G$3+0.5*'Data Transformation'!$W$25,IF(C2683=1,D2683-'Data Transformation'!$W$25,FALSE))</f>
        <v>#NUM!</v>
      </c>
      <c r="E2682">
        <f t="array" ref="E2682">IF(ISLOGICAL(D2682),"",FREQUENCY(IF('Data Transformation'!$B$425:$B$8425='Bin Analysis'!$B2667,'Data Transformation'!$G$425:$G$8425),D2682))</f>
        <v>2001</v>
      </c>
      <c r="F2682">
        <f t="shared" si="333"/>
        <v>0</v>
      </c>
      <c r="G2682">
        <f>Weighting!$H$18</f>
        <v>0</v>
      </c>
      <c r="H2682">
        <f t="array" ref="H2682">FREQUENCY(IF('Data Transformation'!$B$4:$B$8425=B2667,'Data Transformation'!$G$4:$G$8425),'Bin Analysis'!$B2682)</f>
        <v>2073</v>
      </c>
      <c r="I2682">
        <f t="shared" si="334"/>
        <v>0</v>
      </c>
      <c r="J2682">
        <f t="shared" si="335"/>
        <v>0</v>
      </c>
      <c r="K2682">
        <f>J2682*Weighting!$W$18</f>
        <v>0</v>
      </c>
      <c r="M2682" s="14"/>
    </row>
    <row r="2683" spans="1:13" x14ac:dyDescent="0.25">
      <c r="A2683" s="32" t="str">
        <f>IF(Weighting!$P$19&gt;0,B2683,"")</f>
        <v/>
      </c>
      <c r="B2683" t="e">
        <f>Weighting!$C$19</f>
        <v>#DIV/0!</v>
      </c>
      <c r="C2683" t="e">
        <f>Weighting!$F$19</f>
        <v>#NUM!</v>
      </c>
      <c r="D2683" t="e">
        <f>IF(C2683=1,'Data Transformation'!$G$3+0.5*'Data Transformation'!$W$25,IF(C2684=1,D2684-'Data Transformation'!$W$25,FALSE))</f>
        <v>#NUM!</v>
      </c>
      <c r="E2683">
        <f t="array" ref="E2683">IF(ISLOGICAL(D2683),"",FREQUENCY(IF('Data Transformation'!$B$425:$B$8425='Bin Analysis'!$B2667,'Data Transformation'!$G$425:$G$8425),D2683))</f>
        <v>2001</v>
      </c>
      <c r="F2683">
        <f t="shared" si="333"/>
        <v>0</v>
      </c>
      <c r="G2683">
        <f>Weighting!$H$19</f>
        <v>0</v>
      </c>
      <c r="H2683">
        <f t="array" ref="H2683">FREQUENCY(IF('Data Transformation'!$B$4:$B$8425=B2667,'Data Transformation'!$G$4:$G$8425),'Bin Analysis'!$B2683)</f>
        <v>2073</v>
      </c>
      <c r="I2683">
        <f t="shared" si="334"/>
        <v>0</v>
      </c>
      <c r="J2683">
        <f t="shared" si="335"/>
        <v>0</v>
      </c>
      <c r="K2683">
        <f>J2683*Weighting!$W$19</f>
        <v>0</v>
      </c>
      <c r="M2683" s="14"/>
    </row>
    <row r="2684" spans="1:13" x14ac:dyDescent="0.25">
      <c r="A2684" s="32" t="str">
        <f>IF(Weighting!$P$20&gt;0,B2684,"")</f>
        <v/>
      </c>
      <c r="B2684" t="e">
        <f>Weighting!$C$20</f>
        <v>#DIV/0!</v>
      </c>
      <c r="C2684" t="e">
        <f>Weighting!$F$20</f>
        <v>#NUM!</v>
      </c>
      <c r="D2684" t="e">
        <f>IF(C2684=1,'Data Transformation'!$G$3+0.5*'Data Transformation'!$W$25,IF(C2685=1,D2685-'Data Transformation'!$W$25,FALSE))</f>
        <v>#NUM!</v>
      </c>
      <c r="E2684">
        <f t="array" ref="E2684">IF(ISLOGICAL(D2684),"",FREQUENCY(IF('Data Transformation'!$B$425:$B$8425='Bin Analysis'!$B2667,'Data Transformation'!$G$425:$G$8425),D2684))</f>
        <v>2001</v>
      </c>
      <c r="F2684">
        <f t="shared" si="333"/>
        <v>0</v>
      </c>
      <c r="G2684">
        <f>Weighting!$H$20</f>
        <v>0</v>
      </c>
      <c r="H2684">
        <f t="array" ref="H2684">FREQUENCY(IF('Data Transformation'!$B$4:$B$8425=B2667,'Data Transformation'!$G$4:$G$8425),'Bin Analysis'!$B2684)</f>
        <v>2073</v>
      </c>
      <c r="I2684">
        <f t="shared" si="334"/>
        <v>0</v>
      </c>
      <c r="J2684">
        <f t="shared" si="335"/>
        <v>0</v>
      </c>
      <c r="K2684">
        <f>J2684*Weighting!$W$20</f>
        <v>0</v>
      </c>
      <c r="M2684" s="14"/>
    </row>
    <row r="2685" spans="1:13" x14ac:dyDescent="0.25">
      <c r="A2685" s="32" t="str">
        <f>IF(Weighting!$P$21&gt;0,B2685,"")</f>
        <v/>
      </c>
      <c r="B2685" t="e">
        <f>Weighting!$C$21</f>
        <v>#DIV/0!</v>
      </c>
      <c r="C2685" t="e">
        <f>Weighting!$F$21</f>
        <v>#NUM!</v>
      </c>
      <c r="D2685" t="e">
        <f>IF(C2685=1,'Data Transformation'!$G$3+0.5*'Data Transformation'!$W$25,IF(C2686=1,D2686-'Data Transformation'!$W$25,FALSE))</f>
        <v>#NUM!</v>
      </c>
      <c r="E2685">
        <f t="array" ref="E2685">IF(ISLOGICAL(D2685),"",FREQUENCY(IF('Data Transformation'!$B$425:$B$8425='Bin Analysis'!$B2667,'Data Transformation'!$G$425:$G$8425),D2685))</f>
        <v>2001</v>
      </c>
      <c r="F2685">
        <f t="shared" si="333"/>
        <v>0</v>
      </c>
      <c r="G2685">
        <f>Weighting!$H$21</f>
        <v>0</v>
      </c>
      <c r="H2685">
        <f t="array" ref="H2685">FREQUENCY(IF('Data Transformation'!$B$4:$B$8425=B2667,'Data Transformation'!$G$4:$G$8425),'Bin Analysis'!$B2685)</f>
        <v>2073</v>
      </c>
      <c r="I2685">
        <f t="shared" si="334"/>
        <v>0</v>
      </c>
      <c r="J2685">
        <f t="shared" si="335"/>
        <v>0</v>
      </c>
      <c r="K2685">
        <f>J2685*Weighting!$W$21</f>
        <v>0</v>
      </c>
      <c r="M2685" s="14"/>
    </row>
    <row r="2686" spans="1:13" x14ac:dyDescent="0.25">
      <c r="A2686" s="32" t="str">
        <f>IF(Weighting!$P$22&gt;0,B2686,"")</f>
        <v/>
      </c>
      <c r="B2686" t="e">
        <f>Weighting!$C$22</f>
        <v>#DIV/0!</v>
      </c>
      <c r="C2686" t="e">
        <f>Weighting!$F$22</f>
        <v>#NUM!</v>
      </c>
      <c r="D2686" t="e">
        <f>IF(C2686=1,'Data Transformation'!$G$3+0.5*'Data Transformation'!$W$25,IF(C2687=1,D2687-'Data Transformation'!$W$25,FALSE))</f>
        <v>#NUM!</v>
      </c>
      <c r="E2686">
        <f t="array" ref="E2686">IF(ISLOGICAL(D2686),"",FREQUENCY(IF('Data Transformation'!$B$425:$B$8425='Bin Analysis'!$B2667,'Data Transformation'!$G$425:$G$8425),D2686))</f>
        <v>2001</v>
      </c>
      <c r="F2686">
        <f t="shared" si="333"/>
        <v>0</v>
      </c>
      <c r="G2686">
        <f>Weighting!$H$22</f>
        <v>0</v>
      </c>
      <c r="H2686">
        <f t="array" ref="H2686">FREQUENCY(IF('Data Transformation'!$B$4:$B$8425=B2667,'Data Transformation'!$G$4:$G$8425),'Bin Analysis'!$B2686)</f>
        <v>2073</v>
      </c>
      <c r="I2686">
        <f t="shared" si="334"/>
        <v>0</v>
      </c>
      <c r="J2686">
        <f t="shared" si="335"/>
        <v>0</v>
      </c>
      <c r="K2686">
        <f>J2686*Weighting!$W$22</f>
        <v>0</v>
      </c>
      <c r="M2686" s="14"/>
    </row>
    <row r="2687" spans="1:13" x14ac:dyDescent="0.25">
      <c r="A2687" s="32" t="str">
        <f>IF(Weighting!$P$23&gt;0,B2687,"")</f>
        <v/>
      </c>
      <c r="B2687" t="e">
        <f>Weighting!$C$23</f>
        <v>#DIV/0!</v>
      </c>
      <c r="C2687" t="e">
        <f>Weighting!$F$23</f>
        <v>#NUM!</v>
      </c>
      <c r="D2687" t="e">
        <f>IF(C2687=1,'Data Transformation'!$G$3+0.5*'Data Transformation'!$W$25,IF(C2688=1,D2688-'Data Transformation'!$W$25,FALSE))</f>
        <v>#NUM!</v>
      </c>
      <c r="E2687">
        <f t="array" ref="E2687">IF(ISLOGICAL(D2687),"",FREQUENCY(IF('Data Transformation'!$B$425:$B$8425='Bin Analysis'!$B2667,'Data Transformation'!$G$425:$G$8425),D2687))</f>
        <v>2001</v>
      </c>
      <c r="F2687">
        <f t="shared" si="333"/>
        <v>0</v>
      </c>
      <c r="G2687">
        <f>Weighting!$H$23</f>
        <v>0</v>
      </c>
      <c r="H2687">
        <f t="array" ref="H2687">FREQUENCY(IF('Data Transformation'!$B$4:$B$8425=B2667,'Data Transformation'!$G$4:$G$8425),'Bin Analysis'!$B2687)</f>
        <v>2073</v>
      </c>
      <c r="I2687">
        <f t="shared" si="334"/>
        <v>0</v>
      </c>
      <c r="J2687">
        <f t="shared" si="335"/>
        <v>0</v>
      </c>
      <c r="K2687">
        <f>J2687*Weighting!$W$23</f>
        <v>0</v>
      </c>
      <c r="M2687" s="14"/>
    </row>
    <row r="2688" spans="1:13" x14ac:dyDescent="0.25">
      <c r="A2688" s="32" t="str">
        <f>IF(Weighting!$P$24&gt;0,B2688,"")</f>
        <v/>
      </c>
      <c r="B2688" t="e">
        <f>Weighting!$C$24</f>
        <v>#DIV/0!</v>
      </c>
      <c r="C2688" t="e">
        <f>Weighting!$F$24</f>
        <v>#NUM!</v>
      </c>
      <c r="D2688" t="e">
        <f>IF(C2688=1,'Data Transformation'!$G$3+0.5*'Data Transformation'!$W$25,IF(C2689=1,D2689-'Data Transformation'!$W$25,FALSE))</f>
        <v>#NUM!</v>
      </c>
      <c r="E2688">
        <f t="array" ref="E2688">IF(ISLOGICAL(D2688),"",FREQUENCY(IF('Data Transformation'!$B$425:$B$8425='Bin Analysis'!$B2667,'Data Transformation'!$G$425:$G$8425),D2688))</f>
        <v>2001</v>
      </c>
      <c r="F2688">
        <f t="shared" si="333"/>
        <v>0</v>
      </c>
      <c r="G2688">
        <f>Weighting!$H$24</f>
        <v>0</v>
      </c>
      <c r="H2688">
        <f t="array" ref="H2688">FREQUENCY(IF('Data Transformation'!$B$4:$B$8425=B2667,'Data Transformation'!$G$4:$G$8425),'Bin Analysis'!$B2688)</f>
        <v>2073</v>
      </c>
      <c r="I2688">
        <f t="shared" si="334"/>
        <v>0</v>
      </c>
      <c r="J2688">
        <f t="shared" si="335"/>
        <v>0</v>
      </c>
      <c r="K2688">
        <f>J2688*Weighting!$W$24</f>
        <v>0</v>
      </c>
      <c r="M2688" s="14"/>
    </row>
    <row r="2689" spans="1:25" x14ac:dyDescent="0.25">
      <c r="A2689" s="32" t="str">
        <f>IF(Weighting!$P$25&gt;0,B2689,"")</f>
        <v/>
      </c>
      <c r="B2689" t="e">
        <f>Weighting!$C$25</f>
        <v>#DIV/0!</v>
      </c>
      <c r="C2689" t="e">
        <f>Weighting!$F$25</f>
        <v>#NUM!</v>
      </c>
      <c r="D2689" t="e">
        <f>IF(C2689=1,'Data Transformation'!$G$3+0.5*'Data Transformation'!$W$25,IF(C2690=1,D2690-'Data Transformation'!$W$25,FALSE))</f>
        <v>#NUM!</v>
      </c>
      <c r="E2689">
        <f t="array" ref="E2689">IF(ISLOGICAL(D2689),"",FREQUENCY(IF('Data Transformation'!$B$425:$B$8425='Bin Analysis'!$B2667,'Data Transformation'!$G$425:$G$8425),D2689))</f>
        <v>2001</v>
      </c>
      <c r="F2689">
        <f t="shared" si="333"/>
        <v>0</v>
      </c>
      <c r="G2689">
        <f>Weighting!$H$25</f>
        <v>0</v>
      </c>
      <c r="H2689">
        <f t="array" ref="H2689">FREQUENCY(IF('Data Transformation'!$B$4:$B$8425=B2667,'Data Transformation'!$G$4:$G$8425),'Bin Analysis'!$B2689)</f>
        <v>2073</v>
      </c>
      <c r="I2689">
        <f t="shared" si="334"/>
        <v>0</v>
      </c>
      <c r="J2689">
        <f t="shared" si="335"/>
        <v>0</v>
      </c>
      <c r="K2689">
        <f>J2689*Weighting!$W$25</f>
        <v>0</v>
      </c>
      <c r="M2689" s="14"/>
    </row>
    <row r="2690" spans="1:25" x14ac:dyDescent="0.25">
      <c r="O2690"/>
      <c r="P2690"/>
      <c r="Q2690"/>
      <c r="R2690"/>
    </row>
    <row r="2691" spans="1:25" ht="23.25" x14ac:dyDescent="0.35">
      <c r="A2691" s="21" t="s">
        <v>0</v>
      </c>
      <c r="B2691" s="21" t="str">
        <f>IFERROR(VLOOKUP(C2691,'Data Transformation'!$L$6:$M$426,2,FALSE),"")</f>
        <v/>
      </c>
      <c r="C2691" s="21">
        <f>C2667+1</f>
        <v>112</v>
      </c>
      <c r="D2691" s="21"/>
      <c r="E2691" s="21"/>
      <c r="F2691" s="21"/>
      <c r="G2691" s="21"/>
      <c r="H2691" s="22"/>
      <c r="I2691" s="22"/>
      <c r="J2691" s="22"/>
      <c r="K2691" s="21"/>
      <c r="L2691" s="21" t="str">
        <f>B2691</f>
        <v/>
      </c>
      <c r="M2691" s="23" t="e">
        <f>INDEX('Data Transformation'!$O$4:$O$424,MATCH($B2691,'Data Transformation'!$M$4:$M$424,0),MATCH($M$2,'Data Transformation'!$O$3,0))</f>
        <v>#N/A</v>
      </c>
      <c r="N2691" s="27" t="e">
        <f>IF('Input and Summary Results'!$J$16="minimum",'Bin Analysis'!X2692/(M2691-1),'Bin Analysis'!Y2691/('Bin Analysis'!M2691-1))</f>
        <v>#N/A</v>
      </c>
      <c r="O2691" s="27" t="e">
        <f>IF(M2691=FALSE,NA(),(VLOOKUP(1,C2694:K2713,4,FALSE))/(M2691-1))</f>
        <v>#N/A</v>
      </c>
      <c r="P2691" s="27" t="e">
        <f>IF(M2691=FALSE,NA(),SUM(J2694:J2713)/Weighting!$S$5)</f>
        <v>#N/A</v>
      </c>
      <c r="Q2691" s="27" t="e">
        <f>IF(M2691=FALSE,NA(),SUM(K2694:K2713)/Weighting!$S$6)</f>
        <v>#N/A</v>
      </c>
      <c r="R2691" s="27" t="e">
        <f>IF(M2691=FALSE,NA(),(VLOOKUP(1,G2694:K2713,3,FALSE))/(M2691-1))</f>
        <v>#N/A</v>
      </c>
      <c r="S2691" s="22" t="e">
        <f>IF(M2691=FALSE,NA(),IF(SUM(J2694:J2713)=2,"yes","no"))</f>
        <v>#N/A</v>
      </c>
      <c r="X2691" s="2" cm="2">
        <f t="array" ref="X2691:X2692">FREQUENCY(IF('Data Transformation'!$B$425:$B$6424='Bin Analysis'!L2691,'Data Transformation'!$G$425:$G$6424),'Data Transformation'!$U$11)</f>
        <v>0</v>
      </c>
      <c r="Y2691" s="2" cm="2">
        <f t="array" ref="Y2691:Y2692">FREQUENCY(IF('Data Transformation'!$B$425:$B$6424='Bin Analysis'!L2691,'Data Transformation'!$G$425:$G$6424),'Data Transformation'!$U$12)</f>
        <v>0</v>
      </c>
    </row>
    <row r="2692" spans="1:25" x14ac:dyDescent="0.25">
      <c r="A2692" s="14" t="s">
        <v>67</v>
      </c>
      <c r="B2692" t="s">
        <v>47</v>
      </c>
      <c r="C2692" t="s">
        <v>5</v>
      </c>
      <c r="D2692" t="s">
        <v>100</v>
      </c>
      <c r="E2692" t="s">
        <v>101</v>
      </c>
      <c r="F2692" t="s">
        <v>102</v>
      </c>
      <c r="G2692" t="s">
        <v>70</v>
      </c>
      <c r="H2692" t="s">
        <v>31</v>
      </c>
      <c r="I2692" t="s">
        <v>32</v>
      </c>
      <c r="J2692" t="s">
        <v>46</v>
      </c>
      <c r="K2692" s="14" t="s">
        <v>45</v>
      </c>
      <c r="M2692" s="14"/>
      <c r="X2692" s="2">
        <v>0</v>
      </c>
      <c r="Y2692" s="2">
        <v>0</v>
      </c>
    </row>
    <row r="2693" spans="1:25" x14ac:dyDescent="0.25">
      <c r="A2693" s="32"/>
      <c r="D2693" t="e">
        <f>IF(C2693=1,'Data Transformation'!$G$3+0.5*'Data Transformation'!$W$25,IF(C2694=1,D2694-'Data Transformation'!$W$25,FALSE))</f>
        <v>#NUM!</v>
      </c>
      <c r="E2693">
        <f t="array" ref="E2693">IF(ISLOGICAL(D2693),"",FREQUENCY(IF('Data Transformation'!$B$425:$B$8425='Bin Analysis'!$B2691,'Data Transformation'!$G$425:$G$8425),D2693))</f>
        <v>2001</v>
      </c>
      <c r="F2693" t="e">
        <f>IF(ISLOGICAL(D2693),"",E2693-E2692)</f>
        <v>#VALUE!</v>
      </c>
      <c r="M2693" s="14"/>
    </row>
    <row r="2694" spans="1:25" x14ac:dyDescent="0.25">
      <c r="A2694" s="32" t="e">
        <f>IF(Weighting!$P$6&gt;0,B2694,"")</f>
        <v>#NUM!</v>
      </c>
      <c r="B2694" t="e">
        <f>Weighting!$C$6</f>
        <v>#DIV/0!</v>
      </c>
      <c r="C2694" t="e">
        <f>Weighting!$F$6</f>
        <v>#NUM!</v>
      </c>
      <c r="D2694" t="e">
        <f>IF(C2694=1,'Data Transformation'!$G$3+0.5*'Data Transformation'!$W$25,IF(C2695=1,D2695-'Data Transformation'!$W$25,FALSE))</f>
        <v>#NUM!</v>
      </c>
      <c r="E2694">
        <f t="array" ref="E2694">IF(ISLOGICAL(D2694),"",FREQUENCY(IF('Data Transformation'!$B$425:$B$8425='Bin Analysis'!$B2691,'Data Transformation'!$G$425:$G$8425),D2694))</f>
        <v>2001</v>
      </c>
      <c r="F2694">
        <f>IF(ISLOGICAL(D2694),"",E2694-E2693)</f>
        <v>0</v>
      </c>
      <c r="G2694">
        <f>Weighting!$H$6</f>
        <v>1</v>
      </c>
      <c r="H2694">
        <f t="array" ref="H2694">FREQUENCY(IF('Data Transformation'!$B$4:$B$8425=B2691,'Data Transformation'!$G$4:$G$8425),'Bin Analysis'!$B2694)</f>
        <v>2073</v>
      </c>
      <c r="I2694">
        <f>H2694-H2693</f>
        <v>2073</v>
      </c>
      <c r="J2694">
        <f>IF(I2694=0,0,1)</f>
        <v>1</v>
      </c>
      <c r="K2694" t="e">
        <f>J2694*Weighting!$W$6</f>
        <v>#NUM!</v>
      </c>
      <c r="M2694" s="14"/>
    </row>
    <row r="2695" spans="1:25" x14ac:dyDescent="0.25">
      <c r="A2695" s="32" t="str">
        <f>IF(Weighting!$P$7&gt;0,B2695,"")</f>
        <v/>
      </c>
      <c r="B2695" t="e">
        <f>Weighting!$C$7</f>
        <v>#DIV/0!</v>
      </c>
      <c r="C2695" t="e">
        <f>Weighting!$F$7</f>
        <v>#NUM!</v>
      </c>
      <c r="D2695" t="e">
        <f>IF(C2695=1,'Data Transformation'!$G$3+0.5*'Data Transformation'!$W$25,IF(C2696=1,D2696-'Data Transformation'!$W$25,FALSE))</f>
        <v>#NUM!</v>
      </c>
      <c r="E2695">
        <f t="array" ref="E2695">IF(ISLOGICAL(D2695),"",FREQUENCY(IF('Data Transformation'!$B$425:$B$8425='Bin Analysis'!$B2691,'Data Transformation'!$G$425:$G$8425),D2695))</f>
        <v>2001</v>
      </c>
      <c r="F2695">
        <f t="shared" ref="F2695:F2713" si="336">IF(ISLOGICAL(D2695),"",E2695-E2694)</f>
        <v>0</v>
      </c>
      <c r="G2695">
        <f>Weighting!$H$7</f>
        <v>0</v>
      </c>
      <c r="H2695">
        <f t="array" ref="H2695">FREQUENCY(IF('Data Transformation'!$B$4:$B$8425=B2691,'Data Transformation'!$G$4:$G$8425),'Bin Analysis'!$B2695)</f>
        <v>2073</v>
      </c>
      <c r="I2695">
        <f t="shared" ref="I2695:I2713" si="337">H2695-H2694</f>
        <v>0</v>
      </c>
      <c r="J2695">
        <f>IF(I2695=0,0,1)</f>
        <v>0</v>
      </c>
      <c r="K2695">
        <f>J2695*Weighting!$W$7</f>
        <v>0</v>
      </c>
      <c r="M2695" s="14"/>
    </row>
    <row r="2696" spans="1:25" x14ac:dyDescent="0.25">
      <c r="A2696" s="32" t="str">
        <f>IF(Weighting!$P$8&gt;0,B2696,"")</f>
        <v/>
      </c>
      <c r="B2696" t="e">
        <f>Weighting!$C$8</f>
        <v>#DIV/0!</v>
      </c>
      <c r="C2696" t="e">
        <f>Weighting!$F$8</f>
        <v>#NUM!</v>
      </c>
      <c r="D2696" t="e">
        <f>IF(C2696=1,'Data Transformation'!$G$3+0.5*'Data Transformation'!$W$25,IF(C2697=1,D2697-'Data Transformation'!$W$25,FALSE))</f>
        <v>#NUM!</v>
      </c>
      <c r="E2696">
        <f t="array" ref="E2696">IF(ISLOGICAL(D2696),"",FREQUENCY(IF('Data Transformation'!$B$425:$B$8425='Bin Analysis'!$B2691,'Data Transformation'!$G$425:$G$8425),D2696))</f>
        <v>2001</v>
      </c>
      <c r="F2696">
        <f t="shared" si="336"/>
        <v>0</v>
      </c>
      <c r="G2696">
        <f>Weighting!$H$8</f>
        <v>0</v>
      </c>
      <c r="H2696">
        <f t="array" ref="H2696">FREQUENCY(IF('Data Transformation'!$B$4:$B$8425=B2691,'Data Transformation'!$G$4:$G$8425),'Bin Analysis'!$B2696)</f>
        <v>2073</v>
      </c>
      <c r="I2696">
        <f t="shared" si="337"/>
        <v>0</v>
      </c>
      <c r="J2696">
        <f t="shared" ref="J2696:J2713" si="338">IF(I2696=0,0,1)</f>
        <v>0</v>
      </c>
      <c r="K2696">
        <f>J2696*Weighting!$W$8</f>
        <v>0</v>
      </c>
      <c r="M2696" s="14"/>
    </row>
    <row r="2697" spans="1:25" x14ac:dyDescent="0.25">
      <c r="A2697" s="32" t="str">
        <f>IF(Weighting!$P$9&gt;0,B2697,"")</f>
        <v/>
      </c>
      <c r="B2697" s="50" t="e">
        <f>Weighting!$C$9</f>
        <v>#DIV/0!</v>
      </c>
      <c r="C2697" t="e">
        <f>Weighting!$F$9</f>
        <v>#NUM!</v>
      </c>
      <c r="D2697" t="e">
        <f>IF(C2697=1,'Data Transformation'!$G$3+0.5*'Data Transformation'!$W$25,IF(C2698=1,D2698-'Data Transformation'!$W$25,FALSE))</f>
        <v>#NUM!</v>
      </c>
      <c r="E2697">
        <f t="array" ref="E2697">IF(ISLOGICAL(D2697),"",FREQUENCY(IF('Data Transformation'!$B$425:$B$8425='Bin Analysis'!$B2691,'Data Transformation'!$G$425:$G$8425),D2697))</f>
        <v>2001</v>
      </c>
      <c r="F2697">
        <f t="shared" si="336"/>
        <v>0</v>
      </c>
      <c r="G2697">
        <f>Weighting!$H$9</f>
        <v>0</v>
      </c>
      <c r="H2697">
        <f t="array" ref="H2697">FREQUENCY(IF('Data Transformation'!$B$4:$B$8425=B2691,'Data Transformation'!$G$4:$G$8425),'Bin Analysis'!$B2697)</f>
        <v>2073</v>
      </c>
      <c r="I2697">
        <f t="shared" si="337"/>
        <v>0</v>
      </c>
      <c r="J2697">
        <f t="shared" si="338"/>
        <v>0</v>
      </c>
      <c r="K2697">
        <f>J2697*Weighting!$W$9</f>
        <v>0</v>
      </c>
      <c r="M2697" s="14"/>
    </row>
    <row r="2698" spans="1:25" x14ac:dyDescent="0.25">
      <c r="A2698" s="32" t="str">
        <f>IF(Weighting!$P$10&gt;0,B2698,"")</f>
        <v/>
      </c>
      <c r="B2698" t="e">
        <f>Weighting!$C$10</f>
        <v>#DIV/0!</v>
      </c>
      <c r="C2698" t="e">
        <f>Weighting!$F$10</f>
        <v>#NUM!</v>
      </c>
      <c r="D2698" t="e">
        <f>IF(C2698=1,'Data Transformation'!$G$3+0.5*'Data Transformation'!$W$25,IF(C2699=1,D2699-'Data Transformation'!$W$25,FALSE))</f>
        <v>#NUM!</v>
      </c>
      <c r="E2698">
        <f t="array" ref="E2698">IF(ISLOGICAL(D2698),"",FREQUENCY(IF('Data Transformation'!$B$425:$B$8425='Bin Analysis'!$B2691,'Data Transformation'!$G$425:$G$8425),D2698))</f>
        <v>2001</v>
      </c>
      <c r="F2698">
        <f t="shared" si="336"/>
        <v>0</v>
      </c>
      <c r="G2698">
        <f>Weighting!$H$10</f>
        <v>0</v>
      </c>
      <c r="H2698">
        <f t="array" ref="H2698">FREQUENCY(IF('Data Transformation'!$B$4:$B$8425=B2691,'Data Transformation'!$G$4:$G$8425),'Bin Analysis'!$B2698)</f>
        <v>2073</v>
      </c>
      <c r="I2698">
        <f t="shared" si="337"/>
        <v>0</v>
      </c>
      <c r="J2698">
        <f t="shared" si="338"/>
        <v>0</v>
      </c>
      <c r="K2698">
        <f>J2698*Weighting!$W$10</f>
        <v>0</v>
      </c>
      <c r="M2698" s="14"/>
    </row>
    <row r="2699" spans="1:25" x14ac:dyDescent="0.25">
      <c r="A2699" s="32" t="str">
        <f>IF(Weighting!$P$11&gt;0,B2699,"")</f>
        <v/>
      </c>
      <c r="B2699" t="e">
        <f>Weighting!$C$11</f>
        <v>#DIV/0!</v>
      </c>
      <c r="C2699" t="e">
        <f>Weighting!$F$11</f>
        <v>#NUM!</v>
      </c>
      <c r="D2699" t="e">
        <f>IF(C2699=1,'Data Transformation'!$G$3+0.5*'Data Transformation'!$W$25,IF(C2700=1,D2700-'Data Transformation'!$W$25,FALSE))</f>
        <v>#NUM!</v>
      </c>
      <c r="E2699">
        <f t="array" ref="E2699">IF(ISLOGICAL(D2699),"",FREQUENCY(IF('Data Transformation'!$B$425:$B$8425='Bin Analysis'!$B2691,'Data Transformation'!$G$425:$G$8425),D2699))</f>
        <v>2001</v>
      </c>
      <c r="F2699">
        <f t="shared" si="336"/>
        <v>0</v>
      </c>
      <c r="G2699">
        <f>Weighting!$H$11</f>
        <v>0</v>
      </c>
      <c r="H2699">
        <f t="array" ref="H2699">FREQUENCY(IF('Data Transformation'!$B$4:$B$8425=B2691,'Data Transformation'!$G$4:$G$8425),'Bin Analysis'!$B2699)</f>
        <v>2073</v>
      </c>
      <c r="I2699">
        <f t="shared" si="337"/>
        <v>0</v>
      </c>
      <c r="J2699">
        <f t="shared" si="338"/>
        <v>0</v>
      </c>
      <c r="K2699">
        <f>J2699*Weighting!$W$11</f>
        <v>0</v>
      </c>
      <c r="M2699" s="14"/>
    </row>
    <row r="2700" spans="1:25" x14ac:dyDescent="0.25">
      <c r="A2700" s="32" t="str">
        <f>IF(Weighting!$P$12&gt;0,B2700,"")</f>
        <v/>
      </c>
      <c r="B2700" t="e">
        <f>Weighting!$C$12</f>
        <v>#DIV/0!</v>
      </c>
      <c r="C2700" t="e">
        <f>Weighting!$F$12</f>
        <v>#NUM!</v>
      </c>
      <c r="D2700" t="e">
        <f>IF(C2700=1,'Data Transformation'!$G$3+0.5*'Data Transformation'!$W$25,IF(C2701=1,D2701-'Data Transformation'!$W$25,FALSE))</f>
        <v>#NUM!</v>
      </c>
      <c r="E2700">
        <f t="array" ref="E2700">IF(ISLOGICAL(D2700),"",FREQUENCY(IF('Data Transformation'!$B$425:$B$8425='Bin Analysis'!$B2691,'Data Transformation'!$G$425:$G$8425),D2700))</f>
        <v>2001</v>
      </c>
      <c r="F2700">
        <f t="shared" si="336"/>
        <v>0</v>
      </c>
      <c r="G2700">
        <f>Weighting!$H$12</f>
        <v>0</v>
      </c>
      <c r="H2700">
        <f t="array" ref="H2700">FREQUENCY(IF('Data Transformation'!$B$4:$B$8425=B2691,'Data Transformation'!$G$4:$G$8425),'Bin Analysis'!$B2700)</f>
        <v>2073</v>
      </c>
      <c r="I2700">
        <f t="shared" si="337"/>
        <v>0</v>
      </c>
      <c r="J2700">
        <f t="shared" si="338"/>
        <v>0</v>
      </c>
      <c r="K2700">
        <f>J2700*Weighting!$W$12</f>
        <v>0</v>
      </c>
      <c r="M2700" s="14"/>
    </row>
    <row r="2701" spans="1:25" x14ac:dyDescent="0.25">
      <c r="A2701" s="32" t="str">
        <f>IF(Weighting!$P$13&gt;0,B2701,"")</f>
        <v/>
      </c>
      <c r="B2701" t="e">
        <f>Weighting!$C$13</f>
        <v>#DIV/0!</v>
      </c>
      <c r="C2701" t="e">
        <f>Weighting!$F$13</f>
        <v>#NUM!</v>
      </c>
      <c r="D2701" t="e">
        <f>IF(C2701=1,'Data Transformation'!$G$3+0.5*'Data Transformation'!$W$25,IF(C2702=1,D2702-'Data Transformation'!$W$25,FALSE))</f>
        <v>#NUM!</v>
      </c>
      <c r="E2701">
        <f t="array" ref="E2701">IF(ISLOGICAL(D2701),"",FREQUENCY(IF('Data Transformation'!$B$425:$B$8425='Bin Analysis'!$B2691,'Data Transformation'!$G$425:$G$8425),D2701))</f>
        <v>2001</v>
      </c>
      <c r="F2701">
        <f t="shared" si="336"/>
        <v>0</v>
      </c>
      <c r="G2701">
        <f>Weighting!$H$13</f>
        <v>0</v>
      </c>
      <c r="H2701">
        <f t="array" ref="H2701">FREQUENCY(IF('Data Transformation'!$B$4:$B$8425=B2691,'Data Transformation'!$G$4:$G$8425),'Bin Analysis'!$B2701)</f>
        <v>2073</v>
      </c>
      <c r="I2701">
        <f t="shared" si="337"/>
        <v>0</v>
      </c>
      <c r="J2701">
        <f t="shared" si="338"/>
        <v>0</v>
      </c>
      <c r="K2701">
        <f>J2701*Weighting!$W$13</f>
        <v>0</v>
      </c>
      <c r="M2701" s="14"/>
    </row>
    <row r="2702" spans="1:25" x14ac:dyDescent="0.25">
      <c r="A2702" s="32" t="str">
        <f>IF(Weighting!$P$14&gt;0,B2702,"")</f>
        <v/>
      </c>
      <c r="B2702" t="e">
        <f>Weighting!$C$14</f>
        <v>#DIV/0!</v>
      </c>
      <c r="C2702" t="e">
        <f>Weighting!$F$14</f>
        <v>#NUM!</v>
      </c>
      <c r="D2702" t="e">
        <f>IF(C2702=1,'Data Transformation'!$G$3+0.5*'Data Transformation'!$W$25,IF(C2703=1,D2703-'Data Transformation'!$W$25,FALSE))</f>
        <v>#NUM!</v>
      </c>
      <c r="E2702">
        <f t="array" ref="E2702">IF(ISLOGICAL(D2702),"",FREQUENCY(IF('Data Transformation'!$B$425:$B$8425='Bin Analysis'!$B2691,'Data Transformation'!$G$425:$G$8425),D2702))</f>
        <v>2001</v>
      </c>
      <c r="F2702">
        <f t="shared" si="336"/>
        <v>0</v>
      </c>
      <c r="G2702">
        <f>Weighting!$H$14</f>
        <v>0</v>
      </c>
      <c r="H2702">
        <f t="array" ref="H2702">FREQUENCY(IF('Data Transformation'!$B$4:$B$8425=B2691,'Data Transformation'!$G$4:$G$8425),'Bin Analysis'!$B2702)</f>
        <v>2073</v>
      </c>
      <c r="I2702">
        <f t="shared" si="337"/>
        <v>0</v>
      </c>
      <c r="J2702">
        <f t="shared" si="338"/>
        <v>0</v>
      </c>
      <c r="K2702">
        <f>J2702*Weighting!$W$14</f>
        <v>0</v>
      </c>
      <c r="M2702" s="14"/>
    </row>
    <row r="2703" spans="1:25" x14ac:dyDescent="0.25">
      <c r="A2703" s="32" t="str">
        <f>IF(Weighting!$P$15&gt;0,B2703,"")</f>
        <v/>
      </c>
      <c r="B2703" t="e">
        <f>Weighting!$C$15</f>
        <v>#DIV/0!</v>
      </c>
      <c r="C2703" t="e">
        <f>Weighting!$F$15</f>
        <v>#NUM!</v>
      </c>
      <c r="D2703" t="e">
        <f>IF(C2703=1,'Data Transformation'!$G$3+0.5*'Data Transformation'!$W$25,IF(C2704=1,D2704-'Data Transformation'!$W$25,FALSE))</f>
        <v>#NUM!</v>
      </c>
      <c r="E2703">
        <f t="array" ref="E2703">IF(ISLOGICAL(D2703),"",FREQUENCY(IF('Data Transformation'!$B$425:$B$8425='Bin Analysis'!$B2691,'Data Transformation'!$G$425:$G$8425),D2703))</f>
        <v>2001</v>
      </c>
      <c r="F2703">
        <f t="shared" si="336"/>
        <v>0</v>
      </c>
      <c r="G2703">
        <f>Weighting!$H$15</f>
        <v>0</v>
      </c>
      <c r="H2703">
        <f t="array" ref="H2703">FREQUENCY(IF('Data Transformation'!$B$4:$B$8425=B2691,'Data Transformation'!$G$4:$G$8425),'Bin Analysis'!$B2703)</f>
        <v>2073</v>
      </c>
      <c r="I2703">
        <f t="shared" si="337"/>
        <v>0</v>
      </c>
      <c r="J2703">
        <f t="shared" si="338"/>
        <v>0</v>
      </c>
      <c r="K2703">
        <f>J2703*Weighting!$W$15</f>
        <v>0</v>
      </c>
      <c r="M2703" s="14"/>
    </row>
    <row r="2704" spans="1:25" x14ac:dyDescent="0.25">
      <c r="A2704" s="32" t="str">
        <f>IF(Weighting!$P$16&gt;0,B2704,"")</f>
        <v/>
      </c>
      <c r="B2704" t="e">
        <f>Weighting!$C$16</f>
        <v>#DIV/0!</v>
      </c>
      <c r="C2704" t="e">
        <f>Weighting!$F$16</f>
        <v>#NUM!</v>
      </c>
      <c r="D2704" t="e">
        <f>IF(C2704=1,'Data Transformation'!$G$3+0.5*'Data Transformation'!$W$25,IF(C2705=1,D2705-'Data Transformation'!$W$25,FALSE))</f>
        <v>#NUM!</v>
      </c>
      <c r="E2704">
        <f t="array" ref="E2704">IF(ISLOGICAL(D2704),"",FREQUENCY(IF('Data Transformation'!$B$425:$B$8425='Bin Analysis'!$B2691,'Data Transformation'!$G$425:$G$8425),D2704))</f>
        <v>2001</v>
      </c>
      <c r="F2704">
        <f t="shared" si="336"/>
        <v>0</v>
      </c>
      <c r="G2704">
        <f>Weighting!$H$16</f>
        <v>0</v>
      </c>
      <c r="H2704">
        <f t="array" ref="H2704">FREQUENCY(IF('Data Transformation'!$B$4:$B$8425=B2691,'Data Transformation'!$G$4:$G$8425),'Bin Analysis'!$B2704)</f>
        <v>2073</v>
      </c>
      <c r="I2704">
        <f t="shared" si="337"/>
        <v>0</v>
      </c>
      <c r="J2704">
        <f t="shared" si="338"/>
        <v>0</v>
      </c>
      <c r="K2704">
        <f>J2704*Weighting!$W$16</f>
        <v>0</v>
      </c>
      <c r="M2704" s="14"/>
    </row>
    <row r="2705" spans="1:25" x14ac:dyDescent="0.25">
      <c r="A2705" s="32" t="str">
        <f>IF(Weighting!$P$17&gt;0,B2705,"")</f>
        <v/>
      </c>
      <c r="B2705" t="e">
        <f>Weighting!$C$17</f>
        <v>#DIV/0!</v>
      </c>
      <c r="C2705" t="e">
        <f>Weighting!$F$17</f>
        <v>#NUM!</v>
      </c>
      <c r="D2705" t="e">
        <f>IF(C2705=1,'Data Transformation'!$G$3+0.5*'Data Transformation'!$W$25,IF(C2706=1,D2706-'Data Transformation'!$W$25,FALSE))</f>
        <v>#NUM!</v>
      </c>
      <c r="E2705">
        <f t="array" ref="E2705">IF(ISLOGICAL(D2705),"",FREQUENCY(IF('Data Transformation'!$B$425:$B$8425='Bin Analysis'!$B2691,'Data Transformation'!$G$425:$G$8425),D2705))</f>
        <v>2001</v>
      </c>
      <c r="F2705">
        <f t="shared" si="336"/>
        <v>0</v>
      </c>
      <c r="G2705">
        <f>Weighting!$H$17</f>
        <v>0</v>
      </c>
      <c r="H2705">
        <f t="array" ref="H2705">FREQUENCY(IF('Data Transformation'!$B$4:$B$8425=B2691,'Data Transformation'!$G$4:$G$8425),'Bin Analysis'!$B2705)</f>
        <v>2073</v>
      </c>
      <c r="I2705">
        <f t="shared" si="337"/>
        <v>0</v>
      </c>
      <c r="J2705">
        <f t="shared" si="338"/>
        <v>0</v>
      </c>
      <c r="K2705">
        <f>J2705*Weighting!$W$17</f>
        <v>0</v>
      </c>
      <c r="M2705" s="14"/>
    </row>
    <row r="2706" spans="1:25" x14ac:dyDescent="0.25">
      <c r="A2706" s="32" t="str">
        <f>IF(Weighting!$P$18&gt;0,B2706,"")</f>
        <v/>
      </c>
      <c r="B2706" t="e">
        <f>Weighting!$C$18</f>
        <v>#DIV/0!</v>
      </c>
      <c r="C2706" t="e">
        <f>Weighting!$F$18</f>
        <v>#NUM!</v>
      </c>
      <c r="D2706" t="e">
        <f>IF(C2706=1,'Data Transformation'!$G$3+0.5*'Data Transformation'!$W$25,IF(C2707=1,D2707-'Data Transformation'!$W$25,FALSE))</f>
        <v>#NUM!</v>
      </c>
      <c r="E2706">
        <f t="array" ref="E2706">IF(ISLOGICAL(D2706),"",FREQUENCY(IF('Data Transformation'!$B$425:$B$8425='Bin Analysis'!$B2691,'Data Transformation'!$G$425:$G$8425),D2706))</f>
        <v>2001</v>
      </c>
      <c r="F2706">
        <f t="shared" si="336"/>
        <v>0</v>
      </c>
      <c r="G2706">
        <f>Weighting!$H$18</f>
        <v>0</v>
      </c>
      <c r="H2706">
        <f t="array" ref="H2706">FREQUENCY(IF('Data Transformation'!$B$4:$B$8425=B2691,'Data Transformation'!$G$4:$G$8425),'Bin Analysis'!$B2706)</f>
        <v>2073</v>
      </c>
      <c r="I2706">
        <f t="shared" si="337"/>
        <v>0</v>
      </c>
      <c r="J2706">
        <f t="shared" si="338"/>
        <v>0</v>
      </c>
      <c r="K2706">
        <f>J2706*Weighting!$W$18</f>
        <v>0</v>
      </c>
      <c r="M2706" s="14"/>
    </row>
    <row r="2707" spans="1:25" x14ac:dyDescent="0.25">
      <c r="A2707" s="32" t="str">
        <f>IF(Weighting!$P$19&gt;0,B2707,"")</f>
        <v/>
      </c>
      <c r="B2707" t="e">
        <f>Weighting!$C$19</f>
        <v>#DIV/0!</v>
      </c>
      <c r="C2707" t="e">
        <f>Weighting!$F$19</f>
        <v>#NUM!</v>
      </c>
      <c r="D2707" t="e">
        <f>IF(C2707=1,'Data Transformation'!$G$3+0.5*'Data Transformation'!$W$25,IF(C2708=1,D2708-'Data Transformation'!$W$25,FALSE))</f>
        <v>#NUM!</v>
      </c>
      <c r="E2707">
        <f t="array" ref="E2707">IF(ISLOGICAL(D2707),"",FREQUENCY(IF('Data Transformation'!$B$425:$B$8425='Bin Analysis'!$B2691,'Data Transformation'!$G$425:$G$8425),D2707))</f>
        <v>2001</v>
      </c>
      <c r="F2707">
        <f t="shared" si="336"/>
        <v>0</v>
      </c>
      <c r="G2707">
        <f>Weighting!$H$19</f>
        <v>0</v>
      </c>
      <c r="H2707">
        <f t="array" ref="H2707">FREQUENCY(IF('Data Transformation'!$B$4:$B$8425=B2691,'Data Transformation'!$G$4:$G$8425),'Bin Analysis'!$B2707)</f>
        <v>2073</v>
      </c>
      <c r="I2707">
        <f t="shared" si="337"/>
        <v>0</v>
      </c>
      <c r="J2707">
        <f t="shared" si="338"/>
        <v>0</v>
      </c>
      <c r="K2707">
        <f>J2707*Weighting!$W$19</f>
        <v>0</v>
      </c>
      <c r="M2707" s="14"/>
    </row>
    <row r="2708" spans="1:25" x14ac:dyDescent="0.25">
      <c r="A2708" s="32" t="str">
        <f>IF(Weighting!$P$20&gt;0,B2708,"")</f>
        <v/>
      </c>
      <c r="B2708" t="e">
        <f>Weighting!$C$20</f>
        <v>#DIV/0!</v>
      </c>
      <c r="C2708" t="e">
        <f>Weighting!$F$20</f>
        <v>#NUM!</v>
      </c>
      <c r="D2708" t="e">
        <f>IF(C2708=1,'Data Transformation'!$G$3+0.5*'Data Transformation'!$W$25,IF(C2709=1,D2709-'Data Transformation'!$W$25,FALSE))</f>
        <v>#NUM!</v>
      </c>
      <c r="E2708">
        <f t="array" ref="E2708">IF(ISLOGICAL(D2708),"",FREQUENCY(IF('Data Transformation'!$B$425:$B$8425='Bin Analysis'!$B2691,'Data Transformation'!$G$425:$G$8425),D2708))</f>
        <v>2001</v>
      </c>
      <c r="F2708">
        <f t="shared" si="336"/>
        <v>0</v>
      </c>
      <c r="G2708">
        <f>Weighting!$H$20</f>
        <v>0</v>
      </c>
      <c r="H2708">
        <f t="array" ref="H2708">FREQUENCY(IF('Data Transformation'!$B$4:$B$8425=B2691,'Data Transformation'!$G$4:$G$8425),'Bin Analysis'!$B2708)</f>
        <v>2073</v>
      </c>
      <c r="I2708">
        <f t="shared" si="337"/>
        <v>0</v>
      </c>
      <c r="J2708">
        <f t="shared" si="338"/>
        <v>0</v>
      </c>
      <c r="K2708">
        <f>J2708*Weighting!$W$20</f>
        <v>0</v>
      </c>
      <c r="M2708" s="14"/>
    </row>
    <row r="2709" spans="1:25" x14ac:dyDescent="0.25">
      <c r="A2709" s="32" t="str">
        <f>IF(Weighting!$P$21&gt;0,B2709,"")</f>
        <v/>
      </c>
      <c r="B2709" t="e">
        <f>Weighting!$C$21</f>
        <v>#DIV/0!</v>
      </c>
      <c r="C2709" t="e">
        <f>Weighting!$F$21</f>
        <v>#NUM!</v>
      </c>
      <c r="D2709" t="e">
        <f>IF(C2709=1,'Data Transformation'!$G$3+0.5*'Data Transformation'!$W$25,IF(C2710=1,D2710-'Data Transformation'!$W$25,FALSE))</f>
        <v>#NUM!</v>
      </c>
      <c r="E2709">
        <f t="array" ref="E2709">IF(ISLOGICAL(D2709),"",FREQUENCY(IF('Data Transformation'!$B$425:$B$8425='Bin Analysis'!$B2691,'Data Transformation'!$G$425:$G$8425),D2709))</f>
        <v>2001</v>
      </c>
      <c r="F2709">
        <f t="shared" si="336"/>
        <v>0</v>
      </c>
      <c r="G2709">
        <f>Weighting!$H$21</f>
        <v>0</v>
      </c>
      <c r="H2709">
        <f t="array" ref="H2709">FREQUENCY(IF('Data Transformation'!$B$4:$B$8425=B2691,'Data Transformation'!$G$4:$G$8425),'Bin Analysis'!$B2709)</f>
        <v>2073</v>
      </c>
      <c r="I2709">
        <f t="shared" si="337"/>
        <v>0</v>
      </c>
      <c r="J2709">
        <f t="shared" si="338"/>
        <v>0</v>
      </c>
      <c r="K2709">
        <f>J2709*Weighting!$W$21</f>
        <v>0</v>
      </c>
      <c r="M2709" s="14"/>
    </row>
    <row r="2710" spans="1:25" x14ac:dyDescent="0.25">
      <c r="A2710" s="32" t="str">
        <f>IF(Weighting!$P$22&gt;0,B2710,"")</f>
        <v/>
      </c>
      <c r="B2710" t="e">
        <f>Weighting!$C$22</f>
        <v>#DIV/0!</v>
      </c>
      <c r="C2710" t="e">
        <f>Weighting!$F$22</f>
        <v>#NUM!</v>
      </c>
      <c r="D2710" t="e">
        <f>IF(C2710=1,'Data Transformation'!$G$3+0.5*'Data Transformation'!$W$25,IF(C2711=1,D2711-'Data Transformation'!$W$25,FALSE))</f>
        <v>#NUM!</v>
      </c>
      <c r="E2710">
        <f t="array" ref="E2710">IF(ISLOGICAL(D2710),"",FREQUENCY(IF('Data Transformation'!$B$425:$B$8425='Bin Analysis'!$B2691,'Data Transformation'!$G$425:$G$8425),D2710))</f>
        <v>2001</v>
      </c>
      <c r="F2710">
        <f t="shared" si="336"/>
        <v>0</v>
      </c>
      <c r="G2710">
        <f>Weighting!$H$22</f>
        <v>0</v>
      </c>
      <c r="H2710">
        <f t="array" ref="H2710">FREQUENCY(IF('Data Transformation'!$B$4:$B$8425=B2691,'Data Transformation'!$G$4:$G$8425),'Bin Analysis'!$B2710)</f>
        <v>2073</v>
      </c>
      <c r="I2710">
        <f t="shared" si="337"/>
        <v>0</v>
      </c>
      <c r="J2710">
        <f t="shared" si="338"/>
        <v>0</v>
      </c>
      <c r="K2710">
        <f>J2710*Weighting!$W$22</f>
        <v>0</v>
      </c>
      <c r="M2710" s="14"/>
    </row>
    <row r="2711" spans="1:25" x14ac:dyDescent="0.25">
      <c r="A2711" s="32" t="str">
        <f>IF(Weighting!$P$23&gt;0,B2711,"")</f>
        <v/>
      </c>
      <c r="B2711" t="e">
        <f>Weighting!$C$23</f>
        <v>#DIV/0!</v>
      </c>
      <c r="C2711" t="e">
        <f>Weighting!$F$23</f>
        <v>#NUM!</v>
      </c>
      <c r="D2711" t="e">
        <f>IF(C2711=1,'Data Transformation'!$G$3+0.5*'Data Transformation'!$W$25,IF(C2712=1,D2712-'Data Transformation'!$W$25,FALSE))</f>
        <v>#NUM!</v>
      </c>
      <c r="E2711">
        <f t="array" ref="E2711">IF(ISLOGICAL(D2711),"",FREQUENCY(IF('Data Transformation'!$B$425:$B$8425='Bin Analysis'!$B2691,'Data Transformation'!$G$425:$G$8425),D2711))</f>
        <v>2001</v>
      </c>
      <c r="F2711">
        <f t="shared" si="336"/>
        <v>0</v>
      </c>
      <c r="G2711">
        <f>Weighting!$H$23</f>
        <v>0</v>
      </c>
      <c r="H2711">
        <f t="array" ref="H2711">FREQUENCY(IF('Data Transformation'!$B$4:$B$8425=B2691,'Data Transformation'!$G$4:$G$8425),'Bin Analysis'!$B2711)</f>
        <v>2073</v>
      </c>
      <c r="I2711">
        <f t="shared" si="337"/>
        <v>0</v>
      </c>
      <c r="J2711">
        <f t="shared" si="338"/>
        <v>0</v>
      </c>
      <c r="K2711">
        <f>J2711*Weighting!$W$23</f>
        <v>0</v>
      </c>
      <c r="M2711" s="14"/>
    </row>
    <row r="2712" spans="1:25" x14ac:dyDescent="0.25">
      <c r="A2712" s="32" t="str">
        <f>IF(Weighting!$P$24&gt;0,B2712,"")</f>
        <v/>
      </c>
      <c r="B2712" t="e">
        <f>Weighting!$C$24</f>
        <v>#DIV/0!</v>
      </c>
      <c r="C2712" t="e">
        <f>Weighting!$F$24</f>
        <v>#NUM!</v>
      </c>
      <c r="D2712" t="e">
        <f>IF(C2712=1,'Data Transformation'!$G$3+0.5*'Data Transformation'!$W$25,IF(C2713=1,D2713-'Data Transformation'!$W$25,FALSE))</f>
        <v>#NUM!</v>
      </c>
      <c r="E2712">
        <f t="array" ref="E2712">IF(ISLOGICAL(D2712),"",FREQUENCY(IF('Data Transformation'!$B$425:$B$8425='Bin Analysis'!$B2691,'Data Transformation'!$G$425:$G$8425),D2712))</f>
        <v>2001</v>
      </c>
      <c r="F2712">
        <f t="shared" si="336"/>
        <v>0</v>
      </c>
      <c r="G2712">
        <f>Weighting!$H$24</f>
        <v>0</v>
      </c>
      <c r="H2712">
        <f t="array" ref="H2712">FREQUENCY(IF('Data Transformation'!$B$4:$B$8425=B2691,'Data Transformation'!$G$4:$G$8425),'Bin Analysis'!$B2712)</f>
        <v>2073</v>
      </c>
      <c r="I2712">
        <f t="shared" si="337"/>
        <v>0</v>
      </c>
      <c r="J2712">
        <f t="shared" si="338"/>
        <v>0</v>
      </c>
      <c r="K2712">
        <f>J2712*Weighting!$W$24</f>
        <v>0</v>
      </c>
      <c r="M2712" s="14"/>
    </row>
    <row r="2713" spans="1:25" x14ac:dyDescent="0.25">
      <c r="A2713" s="32" t="str">
        <f>IF(Weighting!$P$25&gt;0,B2713,"")</f>
        <v/>
      </c>
      <c r="B2713" t="e">
        <f>Weighting!$C$25</f>
        <v>#DIV/0!</v>
      </c>
      <c r="C2713" t="e">
        <f>Weighting!$F$25</f>
        <v>#NUM!</v>
      </c>
      <c r="D2713" t="e">
        <f>IF(C2713=1,'Data Transformation'!$G$3+0.5*'Data Transformation'!$W$25,IF(C2714=1,D2714-'Data Transformation'!$W$25,FALSE))</f>
        <v>#NUM!</v>
      </c>
      <c r="E2713">
        <f t="array" ref="E2713">IF(ISLOGICAL(D2713),"",FREQUENCY(IF('Data Transformation'!$B$425:$B$8425='Bin Analysis'!$B2691,'Data Transformation'!$G$425:$G$8425),D2713))</f>
        <v>2001</v>
      </c>
      <c r="F2713">
        <f t="shared" si="336"/>
        <v>0</v>
      </c>
      <c r="G2713">
        <f>Weighting!$H$25</f>
        <v>0</v>
      </c>
      <c r="H2713">
        <f t="array" ref="H2713">FREQUENCY(IF('Data Transformation'!$B$4:$B$8425=B2691,'Data Transformation'!$G$4:$G$8425),'Bin Analysis'!$B2713)</f>
        <v>2073</v>
      </c>
      <c r="I2713">
        <f t="shared" si="337"/>
        <v>0</v>
      </c>
      <c r="J2713">
        <f t="shared" si="338"/>
        <v>0</v>
      </c>
      <c r="K2713">
        <f>J2713*Weighting!$W$25</f>
        <v>0</v>
      </c>
      <c r="M2713" s="14"/>
    </row>
    <row r="2714" spans="1:25" x14ac:dyDescent="0.25">
      <c r="O2714"/>
      <c r="P2714"/>
      <c r="Q2714"/>
      <c r="R2714"/>
    </row>
    <row r="2715" spans="1:25" ht="23.25" x14ac:dyDescent="0.35">
      <c r="A2715" s="21" t="s">
        <v>0</v>
      </c>
      <c r="B2715" s="21" t="str">
        <f>IFERROR(VLOOKUP(C2715,'Data Transformation'!$L$6:$M$426,2,FALSE),"")</f>
        <v/>
      </c>
      <c r="C2715" s="21">
        <f>C2691+1</f>
        <v>113</v>
      </c>
      <c r="D2715" s="21"/>
      <c r="E2715" s="21"/>
      <c r="F2715" s="21"/>
      <c r="G2715" s="21"/>
      <c r="H2715" s="22"/>
      <c r="I2715" s="22"/>
      <c r="J2715" s="22"/>
      <c r="K2715" s="21"/>
      <c r="L2715" s="21" t="str">
        <f>B2715</f>
        <v/>
      </c>
      <c r="M2715" s="23" t="e">
        <f>INDEX('Data Transformation'!$O$4:$O$424,MATCH($B2715,'Data Transformation'!$M$4:$M$424,0),MATCH($M$2,'Data Transformation'!$O$3,0))</f>
        <v>#N/A</v>
      </c>
      <c r="N2715" s="27" t="e">
        <f>IF('Input and Summary Results'!$J$16="minimum",'Bin Analysis'!X2716/(M2715-1),'Bin Analysis'!Y2715/('Bin Analysis'!M2715-1))</f>
        <v>#N/A</v>
      </c>
      <c r="O2715" s="27" t="e">
        <f>IF(M2715=FALSE,NA(),(VLOOKUP(1,C2718:K2737,4,FALSE))/(M2715-1))</f>
        <v>#N/A</v>
      </c>
      <c r="P2715" s="27" t="e">
        <f>IF(M2715=FALSE,NA(),SUM(J2718:J2737)/Weighting!$S$5)</f>
        <v>#N/A</v>
      </c>
      <c r="Q2715" s="27" t="e">
        <f>IF(M2715=FALSE,NA(),SUM(K2718:K2737)/Weighting!$S$6)</f>
        <v>#N/A</v>
      </c>
      <c r="R2715" s="27" t="e">
        <f>IF(M2715=FALSE,NA(),(VLOOKUP(1,G2718:K2737,3,FALSE))/(M2715-1))</f>
        <v>#N/A</v>
      </c>
      <c r="S2715" s="22" t="e">
        <f>IF(M2715=FALSE,NA(),IF(SUM(J2718:J2737)=2,"yes","no"))</f>
        <v>#N/A</v>
      </c>
      <c r="X2715" s="2" cm="2">
        <f t="array" ref="X2715:X2716">FREQUENCY(IF('Data Transformation'!$B$425:$B$6424='Bin Analysis'!L2715,'Data Transformation'!$G$425:$G$6424),'Data Transformation'!$U$11)</f>
        <v>0</v>
      </c>
      <c r="Y2715" s="2" cm="2">
        <f t="array" ref="Y2715:Y2716">FREQUENCY(IF('Data Transformation'!$B$425:$B$6424='Bin Analysis'!L2715,'Data Transformation'!$G$425:$G$6424),'Data Transformation'!$U$12)</f>
        <v>0</v>
      </c>
    </row>
    <row r="2716" spans="1:25" x14ac:dyDescent="0.25">
      <c r="A2716" s="14" t="s">
        <v>67</v>
      </c>
      <c r="B2716" t="s">
        <v>47</v>
      </c>
      <c r="C2716" t="s">
        <v>5</v>
      </c>
      <c r="D2716" t="s">
        <v>100</v>
      </c>
      <c r="E2716" t="s">
        <v>101</v>
      </c>
      <c r="F2716" t="s">
        <v>102</v>
      </c>
      <c r="G2716" t="s">
        <v>70</v>
      </c>
      <c r="H2716" t="s">
        <v>31</v>
      </c>
      <c r="I2716" t="s">
        <v>32</v>
      </c>
      <c r="J2716" t="s">
        <v>46</v>
      </c>
      <c r="K2716" s="14" t="s">
        <v>45</v>
      </c>
      <c r="M2716" s="14"/>
      <c r="X2716" s="2">
        <v>0</v>
      </c>
      <c r="Y2716" s="2">
        <v>0</v>
      </c>
    </row>
    <row r="2717" spans="1:25" x14ac:dyDescent="0.25">
      <c r="A2717" s="32"/>
      <c r="D2717" t="e">
        <f>IF(C2717=1,'Data Transformation'!$G$3+0.5*'Data Transformation'!$W$25,IF(C2718=1,D2718-'Data Transformation'!$W$25,FALSE))</f>
        <v>#NUM!</v>
      </c>
      <c r="E2717">
        <f t="array" ref="E2717">IF(ISLOGICAL(D2717),"",FREQUENCY(IF('Data Transformation'!$B$425:$B$8425='Bin Analysis'!$B2715,'Data Transformation'!$G$425:$G$8425),D2717))</f>
        <v>2001</v>
      </c>
      <c r="F2717" t="e">
        <f>IF(ISLOGICAL(D2717),"",E2717-E2716)</f>
        <v>#VALUE!</v>
      </c>
      <c r="M2717" s="14"/>
    </row>
    <row r="2718" spans="1:25" x14ac:dyDescent="0.25">
      <c r="A2718" s="32" t="e">
        <f>IF(Weighting!$P$6&gt;0,B2718,"")</f>
        <v>#NUM!</v>
      </c>
      <c r="B2718" t="e">
        <f>Weighting!$C$6</f>
        <v>#DIV/0!</v>
      </c>
      <c r="C2718" t="e">
        <f>Weighting!$F$6</f>
        <v>#NUM!</v>
      </c>
      <c r="D2718" t="e">
        <f>IF(C2718=1,'Data Transformation'!$G$3+0.5*'Data Transformation'!$W$25,IF(C2719=1,D2719-'Data Transformation'!$W$25,FALSE))</f>
        <v>#NUM!</v>
      </c>
      <c r="E2718">
        <f t="array" ref="E2718">IF(ISLOGICAL(D2718),"",FREQUENCY(IF('Data Transformation'!$B$425:$B$8425='Bin Analysis'!$B2715,'Data Transformation'!$G$425:$G$8425),D2718))</f>
        <v>2001</v>
      </c>
      <c r="F2718">
        <f>IF(ISLOGICAL(D2718),"",E2718-E2717)</f>
        <v>0</v>
      </c>
      <c r="G2718">
        <f>Weighting!$H$6</f>
        <v>1</v>
      </c>
      <c r="H2718">
        <f t="array" ref="H2718">FREQUENCY(IF('Data Transformation'!$B$4:$B$8425=B2715,'Data Transformation'!$G$4:$G$8425),'Bin Analysis'!$B2718)</f>
        <v>2073</v>
      </c>
      <c r="I2718">
        <f>H2718-H2717</f>
        <v>2073</v>
      </c>
      <c r="J2718">
        <f>IF(I2718=0,0,1)</f>
        <v>1</v>
      </c>
      <c r="K2718" t="e">
        <f>J2718*Weighting!$W$6</f>
        <v>#NUM!</v>
      </c>
      <c r="M2718" s="14"/>
    </row>
    <row r="2719" spans="1:25" x14ac:dyDescent="0.25">
      <c r="A2719" s="32" t="str">
        <f>IF(Weighting!$P$7&gt;0,B2719,"")</f>
        <v/>
      </c>
      <c r="B2719" t="e">
        <f>Weighting!$C$7</f>
        <v>#DIV/0!</v>
      </c>
      <c r="C2719" t="e">
        <f>Weighting!$F$7</f>
        <v>#NUM!</v>
      </c>
      <c r="D2719" t="e">
        <f>IF(C2719=1,'Data Transformation'!$G$3+0.5*'Data Transformation'!$W$25,IF(C2720=1,D2720-'Data Transformation'!$W$25,FALSE))</f>
        <v>#NUM!</v>
      </c>
      <c r="E2719">
        <f t="array" ref="E2719">IF(ISLOGICAL(D2719),"",FREQUENCY(IF('Data Transformation'!$B$425:$B$8425='Bin Analysis'!$B2715,'Data Transformation'!$G$425:$G$8425),D2719))</f>
        <v>2001</v>
      </c>
      <c r="F2719">
        <f t="shared" ref="F2719:F2737" si="339">IF(ISLOGICAL(D2719),"",E2719-E2718)</f>
        <v>0</v>
      </c>
      <c r="G2719">
        <f>Weighting!$H$7</f>
        <v>0</v>
      </c>
      <c r="H2719">
        <f t="array" ref="H2719">FREQUENCY(IF('Data Transformation'!$B$4:$B$8425=B2715,'Data Transformation'!$G$4:$G$8425),'Bin Analysis'!$B2719)</f>
        <v>2073</v>
      </c>
      <c r="I2719">
        <f t="shared" ref="I2719:I2737" si="340">H2719-H2718</f>
        <v>0</v>
      </c>
      <c r="J2719">
        <f>IF(I2719=0,0,1)</f>
        <v>0</v>
      </c>
      <c r="K2719">
        <f>J2719*Weighting!$W$7</f>
        <v>0</v>
      </c>
      <c r="M2719" s="14"/>
    </row>
    <row r="2720" spans="1:25" x14ac:dyDescent="0.25">
      <c r="A2720" s="32" t="str">
        <f>IF(Weighting!$P$8&gt;0,B2720,"")</f>
        <v/>
      </c>
      <c r="B2720" t="e">
        <f>Weighting!$C$8</f>
        <v>#DIV/0!</v>
      </c>
      <c r="C2720" t="e">
        <f>Weighting!$F$8</f>
        <v>#NUM!</v>
      </c>
      <c r="D2720" t="e">
        <f>IF(C2720=1,'Data Transformation'!$G$3+0.5*'Data Transformation'!$W$25,IF(C2721=1,D2721-'Data Transformation'!$W$25,FALSE))</f>
        <v>#NUM!</v>
      </c>
      <c r="E2720">
        <f t="array" ref="E2720">IF(ISLOGICAL(D2720),"",FREQUENCY(IF('Data Transformation'!$B$425:$B$8425='Bin Analysis'!$B2715,'Data Transformation'!$G$425:$G$8425),D2720))</f>
        <v>2001</v>
      </c>
      <c r="F2720">
        <f t="shared" si="339"/>
        <v>0</v>
      </c>
      <c r="G2720">
        <f>Weighting!$H$8</f>
        <v>0</v>
      </c>
      <c r="H2720">
        <f t="array" ref="H2720">FREQUENCY(IF('Data Transformation'!$B$4:$B$8425=B2715,'Data Transformation'!$G$4:$G$8425),'Bin Analysis'!$B2720)</f>
        <v>2073</v>
      </c>
      <c r="I2720">
        <f t="shared" si="340"/>
        <v>0</v>
      </c>
      <c r="J2720">
        <f t="shared" ref="J2720:J2737" si="341">IF(I2720=0,0,1)</f>
        <v>0</v>
      </c>
      <c r="K2720">
        <f>J2720*Weighting!$W$8</f>
        <v>0</v>
      </c>
      <c r="M2720" s="14"/>
    </row>
    <row r="2721" spans="1:13" x14ac:dyDescent="0.25">
      <c r="A2721" s="32" t="str">
        <f>IF(Weighting!$P$9&gt;0,B2721,"")</f>
        <v/>
      </c>
      <c r="B2721" s="50" t="e">
        <f>Weighting!$C$9</f>
        <v>#DIV/0!</v>
      </c>
      <c r="C2721" t="e">
        <f>Weighting!$F$9</f>
        <v>#NUM!</v>
      </c>
      <c r="D2721" t="e">
        <f>IF(C2721=1,'Data Transformation'!$G$3+0.5*'Data Transformation'!$W$25,IF(C2722=1,D2722-'Data Transformation'!$W$25,FALSE))</f>
        <v>#NUM!</v>
      </c>
      <c r="E2721">
        <f t="array" ref="E2721">IF(ISLOGICAL(D2721),"",FREQUENCY(IF('Data Transformation'!$B$425:$B$8425='Bin Analysis'!$B2715,'Data Transformation'!$G$425:$G$8425),D2721))</f>
        <v>2001</v>
      </c>
      <c r="F2721">
        <f t="shared" si="339"/>
        <v>0</v>
      </c>
      <c r="G2721">
        <f>Weighting!$H$9</f>
        <v>0</v>
      </c>
      <c r="H2721">
        <f t="array" ref="H2721">FREQUENCY(IF('Data Transformation'!$B$4:$B$8425=B2715,'Data Transformation'!$G$4:$G$8425),'Bin Analysis'!$B2721)</f>
        <v>2073</v>
      </c>
      <c r="I2721">
        <f t="shared" si="340"/>
        <v>0</v>
      </c>
      <c r="J2721">
        <f t="shared" si="341"/>
        <v>0</v>
      </c>
      <c r="K2721">
        <f>J2721*Weighting!$W$9</f>
        <v>0</v>
      </c>
      <c r="M2721" s="14"/>
    </row>
    <row r="2722" spans="1:13" x14ac:dyDescent="0.25">
      <c r="A2722" s="32" t="str">
        <f>IF(Weighting!$P$10&gt;0,B2722,"")</f>
        <v/>
      </c>
      <c r="B2722" t="e">
        <f>Weighting!$C$10</f>
        <v>#DIV/0!</v>
      </c>
      <c r="C2722" t="e">
        <f>Weighting!$F$10</f>
        <v>#NUM!</v>
      </c>
      <c r="D2722" t="e">
        <f>IF(C2722=1,'Data Transformation'!$G$3+0.5*'Data Transformation'!$W$25,IF(C2723=1,D2723-'Data Transformation'!$W$25,FALSE))</f>
        <v>#NUM!</v>
      </c>
      <c r="E2722">
        <f t="array" ref="E2722">IF(ISLOGICAL(D2722),"",FREQUENCY(IF('Data Transformation'!$B$425:$B$8425='Bin Analysis'!$B2715,'Data Transformation'!$G$425:$G$8425),D2722))</f>
        <v>2001</v>
      </c>
      <c r="F2722">
        <f t="shared" si="339"/>
        <v>0</v>
      </c>
      <c r="G2722">
        <f>Weighting!$H$10</f>
        <v>0</v>
      </c>
      <c r="H2722">
        <f t="array" ref="H2722">FREQUENCY(IF('Data Transformation'!$B$4:$B$8425=B2715,'Data Transformation'!$G$4:$G$8425),'Bin Analysis'!$B2722)</f>
        <v>2073</v>
      </c>
      <c r="I2722">
        <f t="shared" si="340"/>
        <v>0</v>
      </c>
      <c r="J2722">
        <f t="shared" si="341"/>
        <v>0</v>
      </c>
      <c r="K2722">
        <f>J2722*Weighting!$W$10</f>
        <v>0</v>
      </c>
      <c r="M2722" s="14"/>
    </row>
    <row r="2723" spans="1:13" x14ac:dyDescent="0.25">
      <c r="A2723" s="32" t="str">
        <f>IF(Weighting!$P$11&gt;0,B2723,"")</f>
        <v/>
      </c>
      <c r="B2723" t="e">
        <f>Weighting!$C$11</f>
        <v>#DIV/0!</v>
      </c>
      <c r="C2723" t="e">
        <f>Weighting!$F$11</f>
        <v>#NUM!</v>
      </c>
      <c r="D2723" t="e">
        <f>IF(C2723=1,'Data Transformation'!$G$3+0.5*'Data Transformation'!$W$25,IF(C2724=1,D2724-'Data Transformation'!$W$25,FALSE))</f>
        <v>#NUM!</v>
      </c>
      <c r="E2723">
        <f t="array" ref="E2723">IF(ISLOGICAL(D2723),"",FREQUENCY(IF('Data Transformation'!$B$425:$B$8425='Bin Analysis'!$B2715,'Data Transformation'!$G$425:$G$8425),D2723))</f>
        <v>2001</v>
      </c>
      <c r="F2723">
        <f t="shared" si="339"/>
        <v>0</v>
      </c>
      <c r="G2723">
        <f>Weighting!$H$11</f>
        <v>0</v>
      </c>
      <c r="H2723">
        <f t="array" ref="H2723">FREQUENCY(IF('Data Transformation'!$B$4:$B$8425=B2715,'Data Transformation'!$G$4:$G$8425),'Bin Analysis'!$B2723)</f>
        <v>2073</v>
      </c>
      <c r="I2723">
        <f t="shared" si="340"/>
        <v>0</v>
      </c>
      <c r="J2723">
        <f t="shared" si="341"/>
        <v>0</v>
      </c>
      <c r="K2723">
        <f>J2723*Weighting!$W$11</f>
        <v>0</v>
      </c>
      <c r="M2723" s="14"/>
    </row>
    <row r="2724" spans="1:13" x14ac:dyDescent="0.25">
      <c r="A2724" s="32" t="str">
        <f>IF(Weighting!$P$12&gt;0,B2724,"")</f>
        <v/>
      </c>
      <c r="B2724" t="e">
        <f>Weighting!$C$12</f>
        <v>#DIV/0!</v>
      </c>
      <c r="C2724" t="e">
        <f>Weighting!$F$12</f>
        <v>#NUM!</v>
      </c>
      <c r="D2724" t="e">
        <f>IF(C2724=1,'Data Transformation'!$G$3+0.5*'Data Transformation'!$W$25,IF(C2725=1,D2725-'Data Transformation'!$W$25,FALSE))</f>
        <v>#NUM!</v>
      </c>
      <c r="E2724">
        <f t="array" ref="E2724">IF(ISLOGICAL(D2724),"",FREQUENCY(IF('Data Transformation'!$B$425:$B$8425='Bin Analysis'!$B2715,'Data Transformation'!$G$425:$G$8425),D2724))</f>
        <v>2001</v>
      </c>
      <c r="F2724">
        <f t="shared" si="339"/>
        <v>0</v>
      </c>
      <c r="G2724">
        <f>Weighting!$H$12</f>
        <v>0</v>
      </c>
      <c r="H2724">
        <f t="array" ref="H2724">FREQUENCY(IF('Data Transformation'!$B$4:$B$8425=B2715,'Data Transformation'!$G$4:$G$8425),'Bin Analysis'!$B2724)</f>
        <v>2073</v>
      </c>
      <c r="I2724">
        <f t="shared" si="340"/>
        <v>0</v>
      </c>
      <c r="J2724">
        <f t="shared" si="341"/>
        <v>0</v>
      </c>
      <c r="K2724">
        <f>J2724*Weighting!$W$12</f>
        <v>0</v>
      </c>
      <c r="M2724" s="14"/>
    </row>
    <row r="2725" spans="1:13" x14ac:dyDescent="0.25">
      <c r="A2725" s="32" t="str">
        <f>IF(Weighting!$P$13&gt;0,B2725,"")</f>
        <v/>
      </c>
      <c r="B2725" t="e">
        <f>Weighting!$C$13</f>
        <v>#DIV/0!</v>
      </c>
      <c r="C2725" t="e">
        <f>Weighting!$F$13</f>
        <v>#NUM!</v>
      </c>
      <c r="D2725" t="e">
        <f>IF(C2725=1,'Data Transformation'!$G$3+0.5*'Data Transformation'!$W$25,IF(C2726=1,D2726-'Data Transformation'!$W$25,FALSE))</f>
        <v>#NUM!</v>
      </c>
      <c r="E2725">
        <f t="array" ref="E2725">IF(ISLOGICAL(D2725),"",FREQUENCY(IF('Data Transformation'!$B$425:$B$8425='Bin Analysis'!$B2715,'Data Transformation'!$G$425:$G$8425),D2725))</f>
        <v>2001</v>
      </c>
      <c r="F2725">
        <f t="shared" si="339"/>
        <v>0</v>
      </c>
      <c r="G2725">
        <f>Weighting!$H$13</f>
        <v>0</v>
      </c>
      <c r="H2725">
        <f t="array" ref="H2725">FREQUENCY(IF('Data Transformation'!$B$4:$B$8425=B2715,'Data Transformation'!$G$4:$G$8425),'Bin Analysis'!$B2725)</f>
        <v>2073</v>
      </c>
      <c r="I2725">
        <f t="shared" si="340"/>
        <v>0</v>
      </c>
      <c r="J2725">
        <f t="shared" si="341"/>
        <v>0</v>
      </c>
      <c r="K2725">
        <f>J2725*Weighting!$W$13</f>
        <v>0</v>
      </c>
      <c r="M2725" s="14"/>
    </row>
    <row r="2726" spans="1:13" x14ac:dyDescent="0.25">
      <c r="A2726" s="32" t="str">
        <f>IF(Weighting!$P$14&gt;0,B2726,"")</f>
        <v/>
      </c>
      <c r="B2726" t="e">
        <f>Weighting!$C$14</f>
        <v>#DIV/0!</v>
      </c>
      <c r="C2726" t="e">
        <f>Weighting!$F$14</f>
        <v>#NUM!</v>
      </c>
      <c r="D2726" t="e">
        <f>IF(C2726=1,'Data Transformation'!$G$3+0.5*'Data Transformation'!$W$25,IF(C2727=1,D2727-'Data Transformation'!$W$25,FALSE))</f>
        <v>#NUM!</v>
      </c>
      <c r="E2726">
        <f t="array" ref="E2726">IF(ISLOGICAL(D2726),"",FREQUENCY(IF('Data Transformation'!$B$425:$B$8425='Bin Analysis'!$B2715,'Data Transformation'!$G$425:$G$8425),D2726))</f>
        <v>2001</v>
      </c>
      <c r="F2726">
        <f t="shared" si="339"/>
        <v>0</v>
      </c>
      <c r="G2726">
        <f>Weighting!$H$14</f>
        <v>0</v>
      </c>
      <c r="H2726">
        <f t="array" ref="H2726">FREQUENCY(IF('Data Transformation'!$B$4:$B$8425=B2715,'Data Transformation'!$G$4:$G$8425),'Bin Analysis'!$B2726)</f>
        <v>2073</v>
      </c>
      <c r="I2726">
        <f t="shared" si="340"/>
        <v>0</v>
      </c>
      <c r="J2726">
        <f t="shared" si="341"/>
        <v>0</v>
      </c>
      <c r="K2726">
        <f>J2726*Weighting!$W$14</f>
        <v>0</v>
      </c>
      <c r="M2726" s="14"/>
    </row>
    <row r="2727" spans="1:13" x14ac:dyDescent="0.25">
      <c r="A2727" s="32" t="str">
        <f>IF(Weighting!$P$15&gt;0,B2727,"")</f>
        <v/>
      </c>
      <c r="B2727" t="e">
        <f>Weighting!$C$15</f>
        <v>#DIV/0!</v>
      </c>
      <c r="C2727" t="e">
        <f>Weighting!$F$15</f>
        <v>#NUM!</v>
      </c>
      <c r="D2727" t="e">
        <f>IF(C2727=1,'Data Transformation'!$G$3+0.5*'Data Transformation'!$W$25,IF(C2728=1,D2728-'Data Transformation'!$W$25,FALSE))</f>
        <v>#NUM!</v>
      </c>
      <c r="E2727">
        <f t="array" ref="E2727">IF(ISLOGICAL(D2727),"",FREQUENCY(IF('Data Transformation'!$B$425:$B$8425='Bin Analysis'!$B2715,'Data Transformation'!$G$425:$G$8425),D2727))</f>
        <v>2001</v>
      </c>
      <c r="F2727">
        <f t="shared" si="339"/>
        <v>0</v>
      </c>
      <c r="G2727">
        <f>Weighting!$H$15</f>
        <v>0</v>
      </c>
      <c r="H2727">
        <f t="array" ref="H2727">FREQUENCY(IF('Data Transformation'!$B$4:$B$8425=B2715,'Data Transformation'!$G$4:$G$8425),'Bin Analysis'!$B2727)</f>
        <v>2073</v>
      </c>
      <c r="I2727">
        <f t="shared" si="340"/>
        <v>0</v>
      </c>
      <c r="J2727">
        <f t="shared" si="341"/>
        <v>0</v>
      </c>
      <c r="K2727">
        <f>J2727*Weighting!$W$15</f>
        <v>0</v>
      </c>
      <c r="M2727" s="14"/>
    </row>
    <row r="2728" spans="1:13" x14ac:dyDescent="0.25">
      <c r="A2728" s="32" t="str">
        <f>IF(Weighting!$P$16&gt;0,B2728,"")</f>
        <v/>
      </c>
      <c r="B2728" t="e">
        <f>Weighting!$C$16</f>
        <v>#DIV/0!</v>
      </c>
      <c r="C2728" t="e">
        <f>Weighting!$F$16</f>
        <v>#NUM!</v>
      </c>
      <c r="D2728" t="e">
        <f>IF(C2728=1,'Data Transformation'!$G$3+0.5*'Data Transformation'!$W$25,IF(C2729=1,D2729-'Data Transformation'!$W$25,FALSE))</f>
        <v>#NUM!</v>
      </c>
      <c r="E2728">
        <f t="array" ref="E2728">IF(ISLOGICAL(D2728),"",FREQUENCY(IF('Data Transformation'!$B$425:$B$8425='Bin Analysis'!$B2715,'Data Transformation'!$G$425:$G$8425),D2728))</f>
        <v>2001</v>
      </c>
      <c r="F2728">
        <f t="shared" si="339"/>
        <v>0</v>
      </c>
      <c r="G2728">
        <f>Weighting!$H$16</f>
        <v>0</v>
      </c>
      <c r="H2728">
        <f t="array" ref="H2728">FREQUENCY(IF('Data Transformation'!$B$4:$B$8425=B2715,'Data Transformation'!$G$4:$G$8425),'Bin Analysis'!$B2728)</f>
        <v>2073</v>
      </c>
      <c r="I2728">
        <f t="shared" si="340"/>
        <v>0</v>
      </c>
      <c r="J2728">
        <f t="shared" si="341"/>
        <v>0</v>
      </c>
      <c r="K2728">
        <f>J2728*Weighting!$W$16</f>
        <v>0</v>
      </c>
      <c r="M2728" s="14"/>
    </row>
    <row r="2729" spans="1:13" x14ac:dyDescent="0.25">
      <c r="A2729" s="32" t="str">
        <f>IF(Weighting!$P$17&gt;0,B2729,"")</f>
        <v/>
      </c>
      <c r="B2729" t="e">
        <f>Weighting!$C$17</f>
        <v>#DIV/0!</v>
      </c>
      <c r="C2729" t="e">
        <f>Weighting!$F$17</f>
        <v>#NUM!</v>
      </c>
      <c r="D2729" t="e">
        <f>IF(C2729=1,'Data Transformation'!$G$3+0.5*'Data Transformation'!$W$25,IF(C2730=1,D2730-'Data Transformation'!$W$25,FALSE))</f>
        <v>#NUM!</v>
      </c>
      <c r="E2729">
        <f t="array" ref="E2729">IF(ISLOGICAL(D2729),"",FREQUENCY(IF('Data Transformation'!$B$425:$B$8425='Bin Analysis'!$B2715,'Data Transformation'!$G$425:$G$8425),D2729))</f>
        <v>2001</v>
      </c>
      <c r="F2729">
        <f t="shared" si="339"/>
        <v>0</v>
      </c>
      <c r="G2729">
        <f>Weighting!$H$17</f>
        <v>0</v>
      </c>
      <c r="H2729">
        <f t="array" ref="H2729">FREQUENCY(IF('Data Transformation'!$B$4:$B$8425=B2715,'Data Transformation'!$G$4:$G$8425),'Bin Analysis'!$B2729)</f>
        <v>2073</v>
      </c>
      <c r="I2729">
        <f t="shared" si="340"/>
        <v>0</v>
      </c>
      <c r="J2729">
        <f t="shared" si="341"/>
        <v>0</v>
      </c>
      <c r="K2729">
        <f>J2729*Weighting!$W$17</f>
        <v>0</v>
      </c>
      <c r="M2729" s="14"/>
    </row>
    <row r="2730" spans="1:13" x14ac:dyDescent="0.25">
      <c r="A2730" s="32" t="str">
        <f>IF(Weighting!$P$18&gt;0,B2730,"")</f>
        <v/>
      </c>
      <c r="B2730" t="e">
        <f>Weighting!$C$18</f>
        <v>#DIV/0!</v>
      </c>
      <c r="C2730" t="e">
        <f>Weighting!$F$18</f>
        <v>#NUM!</v>
      </c>
      <c r="D2730" t="e">
        <f>IF(C2730=1,'Data Transformation'!$G$3+0.5*'Data Transformation'!$W$25,IF(C2731=1,D2731-'Data Transformation'!$W$25,FALSE))</f>
        <v>#NUM!</v>
      </c>
      <c r="E2730">
        <f t="array" ref="E2730">IF(ISLOGICAL(D2730),"",FREQUENCY(IF('Data Transformation'!$B$425:$B$8425='Bin Analysis'!$B2715,'Data Transformation'!$G$425:$G$8425),D2730))</f>
        <v>2001</v>
      </c>
      <c r="F2730">
        <f t="shared" si="339"/>
        <v>0</v>
      </c>
      <c r="G2730">
        <f>Weighting!$H$18</f>
        <v>0</v>
      </c>
      <c r="H2730">
        <f t="array" ref="H2730">FREQUENCY(IF('Data Transformation'!$B$4:$B$8425=B2715,'Data Transformation'!$G$4:$G$8425),'Bin Analysis'!$B2730)</f>
        <v>2073</v>
      </c>
      <c r="I2730">
        <f t="shared" si="340"/>
        <v>0</v>
      </c>
      <c r="J2730">
        <f t="shared" si="341"/>
        <v>0</v>
      </c>
      <c r="K2730">
        <f>J2730*Weighting!$W$18</f>
        <v>0</v>
      </c>
      <c r="M2730" s="14"/>
    </row>
    <row r="2731" spans="1:13" x14ac:dyDescent="0.25">
      <c r="A2731" s="32" t="str">
        <f>IF(Weighting!$P$19&gt;0,B2731,"")</f>
        <v/>
      </c>
      <c r="B2731" t="e">
        <f>Weighting!$C$19</f>
        <v>#DIV/0!</v>
      </c>
      <c r="C2731" t="e">
        <f>Weighting!$F$19</f>
        <v>#NUM!</v>
      </c>
      <c r="D2731" t="e">
        <f>IF(C2731=1,'Data Transformation'!$G$3+0.5*'Data Transformation'!$W$25,IF(C2732=1,D2732-'Data Transformation'!$W$25,FALSE))</f>
        <v>#NUM!</v>
      </c>
      <c r="E2731">
        <f t="array" ref="E2731">IF(ISLOGICAL(D2731),"",FREQUENCY(IF('Data Transformation'!$B$425:$B$8425='Bin Analysis'!$B2715,'Data Transformation'!$G$425:$G$8425),D2731))</f>
        <v>2001</v>
      </c>
      <c r="F2731">
        <f t="shared" si="339"/>
        <v>0</v>
      </c>
      <c r="G2731">
        <f>Weighting!$H$19</f>
        <v>0</v>
      </c>
      <c r="H2731">
        <f t="array" ref="H2731">FREQUENCY(IF('Data Transformation'!$B$4:$B$8425=B2715,'Data Transformation'!$G$4:$G$8425),'Bin Analysis'!$B2731)</f>
        <v>2073</v>
      </c>
      <c r="I2731">
        <f t="shared" si="340"/>
        <v>0</v>
      </c>
      <c r="J2731">
        <f t="shared" si="341"/>
        <v>0</v>
      </c>
      <c r="K2731">
        <f>J2731*Weighting!$W$19</f>
        <v>0</v>
      </c>
      <c r="M2731" s="14"/>
    </row>
    <row r="2732" spans="1:13" x14ac:dyDescent="0.25">
      <c r="A2732" s="32" t="str">
        <f>IF(Weighting!$P$20&gt;0,B2732,"")</f>
        <v/>
      </c>
      <c r="B2732" t="e">
        <f>Weighting!$C$20</f>
        <v>#DIV/0!</v>
      </c>
      <c r="C2732" t="e">
        <f>Weighting!$F$20</f>
        <v>#NUM!</v>
      </c>
      <c r="D2732" t="e">
        <f>IF(C2732=1,'Data Transformation'!$G$3+0.5*'Data Transformation'!$W$25,IF(C2733=1,D2733-'Data Transformation'!$W$25,FALSE))</f>
        <v>#NUM!</v>
      </c>
      <c r="E2732">
        <f t="array" ref="E2732">IF(ISLOGICAL(D2732),"",FREQUENCY(IF('Data Transformation'!$B$425:$B$8425='Bin Analysis'!$B2715,'Data Transformation'!$G$425:$G$8425),D2732))</f>
        <v>2001</v>
      </c>
      <c r="F2732">
        <f t="shared" si="339"/>
        <v>0</v>
      </c>
      <c r="G2732">
        <f>Weighting!$H$20</f>
        <v>0</v>
      </c>
      <c r="H2732">
        <f t="array" ref="H2732">FREQUENCY(IF('Data Transformation'!$B$4:$B$8425=B2715,'Data Transformation'!$G$4:$G$8425),'Bin Analysis'!$B2732)</f>
        <v>2073</v>
      </c>
      <c r="I2732">
        <f t="shared" si="340"/>
        <v>0</v>
      </c>
      <c r="J2732">
        <f t="shared" si="341"/>
        <v>0</v>
      </c>
      <c r="K2732">
        <f>J2732*Weighting!$W$20</f>
        <v>0</v>
      </c>
      <c r="M2732" s="14"/>
    </row>
    <row r="2733" spans="1:13" x14ac:dyDescent="0.25">
      <c r="A2733" s="32" t="str">
        <f>IF(Weighting!$P$21&gt;0,B2733,"")</f>
        <v/>
      </c>
      <c r="B2733" t="e">
        <f>Weighting!$C$21</f>
        <v>#DIV/0!</v>
      </c>
      <c r="C2733" t="e">
        <f>Weighting!$F$21</f>
        <v>#NUM!</v>
      </c>
      <c r="D2733" t="e">
        <f>IF(C2733=1,'Data Transformation'!$G$3+0.5*'Data Transformation'!$W$25,IF(C2734=1,D2734-'Data Transformation'!$W$25,FALSE))</f>
        <v>#NUM!</v>
      </c>
      <c r="E2733">
        <f t="array" ref="E2733">IF(ISLOGICAL(D2733),"",FREQUENCY(IF('Data Transformation'!$B$425:$B$8425='Bin Analysis'!$B2715,'Data Transformation'!$G$425:$G$8425),D2733))</f>
        <v>2001</v>
      </c>
      <c r="F2733">
        <f t="shared" si="339"/>
        <v>0</v>
      </c>
      <c r="G2733">
        <f>Weighting!$H$21</f>
        <v>0</v>
      </c>
      <c r="H2733">
        <f t="array" ref="H2733">FREQUENCY(IF('Data Transformation'!$B$4:$B$8425=B2715,'Data Transformation'!$G$4:$G$8425),'Bin Analysis'!$B2733)</f>
        <v>2073</v>
      </c>
      <c r="I2733">
        <f t="shared" si="340"/>
        <v>0</v>
      </c>
      <c r="J2733">
        <f t="shared" si="341"/>
        <v>0</v>
      </c>
      <c r="K2733">
        <f>J2733*Weighting!$W$21</f>
        <v>0</v>
      </c>
      <c r="M2733" s="14"/>
    </row>
    <row r="2734" spans="1:13" x14ac:dyDescent="0.25">
      <c r="A2734" s="32" t="str">
        <f>IF(Weighting!$P$22&gt;0,B2734,"")</f>
        <v/>
      </c>
      <c r="B2734" t="e">
        <f>Weighting!$C$22</f>
        <v>#DIV/0!</v>
      </c>
      <c r="C2734" t="e">
        <f>Weighting!$F$22</f>
        <v>#NUM!</v>
      </c>
      <c r="D2734" t="e">
        <f>IF(C2734=1,'Data Transformation'!$G$3+0.5*'Data Transformation'!$W$25,IF(C2735=1,D2735-'Data Transformation'!$W$25,FALSE))</f>
        <v>#NUM!</v>
      </c>
      <c r="E2734">
        <f t="array" ref="E2734">IF(ISLOGICAL(D2734),"",FREQUENCY(IF('Data Transformation'!$B$425:$B$8425='Bin Analysis'!$B2715,'Data Transformation'!$G$425:$G$8425),D2734))</f>
        <v>2001</v>
      </c>
      <c r="F2734">
        <f t="shared" si="339"/>
        <v>0</v>
      </c>
      <c r="G2734">
        <f>Weighting!$H$22</f>
        <v>0</v>
      </c>
      <c r="H2734">
        <f t="array" ref="H2734">FREQUENCY(IF('Data Transformation'!$B$4:$B$8425=B2715,'Data Transformation'!$G$4:$G$8425),'Bin Analysis'!$B2734)</f>
        <v>2073</v>
      </c>
      <c r="I2734">
        <f t="shared" si="340"/>
        <v>0</v>
      </c>
      <c r="J2734">
        <f t="shared" si="341"/>
        <v>0</v>
      </c>
      <c r="K2734">
        <f>J2734*Weighting!$W$22</f>
        <v>0</v>
      </c>
      <c r="M2734" s="14"/>
    </row>
    <row r="2735" spans="1:13" x14ac:dyDescent="0.25">
      <c r="A2735" s="32" t="str">
        <f>IF(Weighting!$P$23&gt;0,B2735,"")</f>
        <v/>
      </c>
      <c r="B2735" t="e">
        <f>Weighting!$C$23</f>
        <v>#DIV/0!</v>
      </c>
      <c r="C2735" t="e">
        <f>Weighting!$F$23</f>
        <v>#NUM!</v>
      </c>
      <c r="D2735" t="e">
        <f>IF(C2735=1,'Data Transformation'!$G$3+0.5*'Data Transformation'!$W$25,IF(C2736=1,D2736-'Data Transformation'!$W$25,FALSE))</f>
        <v>#NUM!</v>
      </c>
      <c r="E2735">
        <f t="array" ref="E2735">IF(ISLOGICAL(D2735),"",FREQUENCY(IF('Data Transformation'!$B$425:$B$8425='Bin Analysis'!$B2715,'Data Transformation'!$G$425:$G$8425),D2735))</f>
        <v>2001</v>
      </c>
      <c r="F2735">
        <f t="shared" si="339"/>
        <v>0</v>
      </c>
      <c r="G2735">
        <f>Weighting!$H$23</f>
        <v>0</v>
      </c>
      <c r="H2735">
        <f t="array" ref="H2735">FREQUENCY(IF('Data Transformation'!$B$4:$B$8425=B2715,'Data Transformation'!$G$4:$G$8425),'Bin Analysis'!$B2735)</f>
        <v>2073</v>
      </c>
      <c r="I2735">
        <f t="shared" si="340"/>
        <v>0</v>
      </c>
      <c r="J2735">
        <f t="shared" si="341"/>
        <v>0</v>
      </c>
      <c r="K2735">
        <f>J2735*Weighting!$W$23</f>
        <v>0</v>
      </c>
      <c r="M2735" s="14"/>
    </row>
    <row r="2736" spans="1:13" x14ac:dyDescent="0.25">
      <c r="A2736" s="32" t="str">
        <f>IF(Weighting!$P$24&gt;0,B2736,"")</f>
        <v/>
      </c>
      <c r="B2736" t="e">
        <f>Weighting!$C$24</f>
        <v>#DIV/0!</v>
      </c>
      <c r="C2736" t="e">
        <f>Weighting!$F$24</f>
        <v>#NUM!</v>
      </c>
      <c r="D2736" t="e">
        <f>IF(C2736=1,'Data Transformation'!$G$3+0.5*'Data Transformation'!$W$25,IF(C2737=1,D2737-'Data Transformation'!$W$25,FALSE))</f>
        <v>#NUM!</v>
      </c>
      <c r="E2736">
        <f t="array" ref="E2736">IF(ISLOGICAL(D2736),"",FREQUENCY(IF('Data Transformation'!$B$425:$B$8425='Bin Analysis'!$B2715,'Data Transformation'!$G$425:$G$8425),D2736))</f>
        <v>2001</v>
      </c>
      <c r="F2736">
        <f t="shared" si="339"/>
        <v>0</v>
      </c>
      <c r="G2736">
        <f>Weighting!$H$24</f>
        <v>0</v>
      </c>
      <c r="H2736">
        <f t="array" ref="H2736">FREQUENCY(IF('Data Transformation'!$B$4:$B$8425=B2715,'Data Transformation'!$G$4:$G$8425),'Bin Analysis'!$B2736)</f>
        <v>2073</v>
      </c>
      <c r="I2736">
        <f t="shared" si="340"/>
        <v>0</v>
      </c>
      <c r="J2736">
        <f t="shared" si="341"/>
        <v>0</v>
      </c>
      <c r="K2736">
        <f>J2736*Weighting!$W$24</f>
        <v>0</v>
      </c>
      <c r="M2736" s="14"/>
    </row>
    <row r="2737" spans="1:25" x14ac:dyDescent="0.25">
      <c r="A2737" s="32" t="str">
        <f>IF(Weighting!$P$25&gt;0,B2737,"")</f>
        <v/>
      </c>
      <c r="B2737" t="e">
        <f>Weighting!$C$25</f>
        <v>#DIV/0!</v>
      </c>
      <c r="C2737" t="e">
        <f>Weighting!$F$25</f>
        <v>#NUM!</v>
      </c>
      <c r="D2737" t="e">
        <f>IF(C2737=1,'Data Transformation'!$G$3+0.5*'Data Transformation'!$W$25,IF(C2738=1,D2738-'Data Transformation'!$W$25,FALSE))</f>
        <v>#NUM!</v>
      </c>
      <c r="E2737">
        <f t="array" ref="E2737">IF(ISLOGICAL(D2737),"",FREQUENCY(IF('Data Transformation'!$B$425:$B$8425='Bin Analysis'!$B2715,'Data Transformation'!$G$425:$G$8425),D2737))</f>
        <v>2001</v>
      </c>
      <c r="F2737">
        <f t="shared" si="339"/>
        <v>0</v>
      </c>
      <c r="G2737">
        <f>Weighting!$H$25</f>
        <v>0</v>
      </c>
      <c r="H2737">
        <f t="array" ref="H2737">FREQUENCY(IF('Data Transformation'!$B$4:$B$8425=B2715,'Data Transformation'!$G$4:$G$8425),'Bin Analysis'!$B2737)</f>
        <v>2073</v>
      </c>
      <c r="I2737">
        <f t="shared" si="340"/>
        <v>0</v>
      </c>
      <c r="J2737">
        <f t="shared" si="341"/>
        <v>0</v>
      </c>
      <c r="K2737">
        <f>J2737*Weighting!$W$25</f>
        <v>0</v>
      </c>
      <c r="M2737" s="14"/>
    </row>
    <row r="2738" spans="1:25" x14ac:dyDescent="0.25">
      <c r="O2738"/>
      <c r="P2738"/>
      <c r="Q2738"/>
      <c r="R2738"/>
    </row>
    <row r="2739" spans="1:25" ht="23.25" x14ac:dyDescent="0.35">
      <c r="A2739" s="21" t="s">
        <v>0</v>
      </c>
      <c r="B2739" s="21" t="str">
        <f>IFERROR(VLOOKUP(C2739,'Data Transformation'!$L$6:$M$426,2,FALSE),"")</f>
        <v/>
      </c>
      <c r="C2739" s="21">
        <f>C2715+1</f>
        <v>114</v>
      </c>
      <c r="D2739" s="21"/>
      <c r="E2739" s="21"/>
      <c r="F2739" s="21"/>
      <c r="G2739" s="21"/>
      <c r="H2739" s="22"/>
      <c r="I2739" s="22"/>
      <c r="J2739" s="22"/>
      <c r="K2739" s="21"/>
      <c r="L2739" s="21" t="str">
        <f>B2739</f>
        <v/>
      </c>
      <c r="M2739" s="23" t="e">
        <f>INDEX('Data Transformation'!$O$4:$O$424,MATCH($B2739,'Data Transformation'!$M$4:$M$424,0),MATCH($M$2,'Data Transformation'!$O$3,0))</f>
        <v>#N/A</v>
      </c>
      <c r="N2739" s="27" t="e">
        <f>IF('Input and Summary Results'!$J$16="minimum",'Bin Analysis'!X2740/(M2739-1),'Bin Analysis'!Y2739/('Bin Analysis'!M2739-1))</f>
        <v>#N/A</v>
      </c>
      <c r="O2739" s="27" t="e">
        <f>IF(M2739=FALSE,NA(),(VLOOKUP(1,C2742:K2761,4,FALSE))/(M2739-1))</f>
        <v>#N/A</v>
      </c>
      <c r="P2739" s="27" t="e">
        <f>IF(M2739=FALSE,NA(),SUM(J2742:J2761)/Weighting!$S$5)</f>
        <v>#N/A</v>
      </c>
      <c r="Q2739" s="27" t="e">
        <f>IF(M2739=FALSE,NA(),SUM(K2742:K2761)/Weighting!$S$6)</f>
        <v>#N/A</v>
      </c>
      <c r="R2739" s="27" t="e">
        <f>IF(M2739=FALSE,NA(),(VLOOKUP(1,G2742:K2761,3,FALSE))/(M2739-1))</f>
        <v>#N/A</v>
      </c>
      <c r="S2739" s="22" t="e">
        <f>IF(M2739=FALSE,NA(),IF(SUM(J2742:J2761)=2,"yes","no"))</f>
        <v>#N/A</v>
      </c>
      <c r="X2739" s="2" cm="2">
        <f t="array" ref="X2739:X2740">FREQUENCY(IF('Data Transformation'!$B$425:$B$6424='Bin Analysis'!L2739,'Data Transformation'!$G$425:$G$6424),'Data Transformation'!$U$11)</f>
        <v>0</v>
      </c>
      <c r="Y2739" s="2" cm="2">
        <f t="array" ref="Y2739:Y2740">FREQUENCY(IF('Data Transformation'!$B$425:$B$6424='Bin Analysis'!L2739,'Data Transformation'!$G$425:$G$6424),'Data Transformation'!$U$12)</f>
        <v>0</v>
      </c>
    </row>
    <row r="2740" spans="1:25" x14ac:dyDescent="0.25">
      <c r="A2740" s="14" t="s">
        <v>67</v>
      </c>
      <c r="B2740" t="s">
        <v>47</v>
      </c>
      <c r="C2740" t="s">
        <v>5</v>
      </c>
      <c r="D2740" t="s">
        <v>100</v>
      </c>
      <c r="E2740" t="s">
        <v>101</v>
      </c>
      <c r="F2740" t="s">
        <v>102</v>
      </c>
      <c r="G2740" t="s">
        <v>70</v>
      </c>
      <c r="H2740" t="s">
        <v>31</v>
      </c>
      <c r="I2740" t="s">
        <v>32</v>
      </c>
      <c r="J2740" t="s">
        <v>46</v>
      </c>
      <c r="K2740" s="14" t="s">
        <v>45</v>
      </c>
      <c r="M2740" s="14"/>
      <c r="X2740" s="2">
        <v>0</v>
      </c>
      <c r="Y2740" s="2">
        <v>0</v>
      </c>
    </row>
    <row r="2741" spans="1:25" x14ac:dyDescent="0.25">
      <c r="A2741" s="32"/>
      <c r="D2741" t="e">
        <f>IF(C2741=1,'Data Transformation'!$G$3+0.5*'Data Transformation'!$W$25,IF(C2742=1,D2742-'Data Transformation'!$W$25,FALSE))</f>
        <v>#NUM!</v>
      </c>
      <c r="E2741">
        <f t="array" ref="E2741">IF(ISLOGICAL(D2741),"",FREQUENCY(IF('Data Transformation'!$B$425:$B$8425='Bin Analysis'!$B2739,'Data Transformation'!$G$425:$G$8425),D2741))</f>
        <v>2001</v>
      </c>
      <c r="F2741" t="e">
        <f>IF(ISLOGICAL(D2741),"",E2741-E2740)</f>
        <v>#VALUE!</v>
      </c>
      <c r="M2741" s="14"/>
    </row>
    <row r="2742" spans="1:25" x14ac:dyDescent="0.25">
      <c r="A2742" s="32" t="e">
        <f>IF(Weighting!$P$6&gt;0,B2742,"")</f>
        <v>#NUM!</v>
      </c>
      <c r="B2742" t="e">
        <f>Weighting!$C$6</f>
        <v>#DIV/0!</v>
      </c>
      <c r="C2742" t="e">
        <f>Weighting!$F$6</f>
        <v>#NUM!</v>
      </c>
      <c r="D2742" t="e">
        <f>IF(C2742=1,'Data Transformation'!$G$3+0.5*'Data Transformation'!$W$25,IF(C2743=1,D2743-'Data Transformation'!$W$25,FALSE))</f>
        <v>#NUM!</v>
      </c>
      <c r="E2742">
        <f t="array" ref="E2742">IF(ISLOGICAL(D2742),"",FREQUENCY(IF('Data Transformation'!$B$425:$B$8425='Bin Analysis'!$B2739,'Data Transformation'!$G$425:$G$8425),D2742))</f>
        <v>2001</v>
      </c>
      <c r="F2742">
        <f>IF(ISLOGICAL(D2742),"",E2742-E2741)</f>
        <v>0</v>
      </c>
      <c r="G2742">
        <f>Weighting!$H$6</f>
        <v>1</v>
      </c>
      <c r="H2742">
        <f t="array" ref="H2742">FREQUENCY(IF('Data Transformation'!$B$4:$B$8425=B2739,'Data Transformation'!$G$4:$G$8425),'Bin Analysis'!$B2742)</f>
        <v>2073</v>
      </c>
      <c r="I2742">
        <f>H2742-H2741</f>
        <v>2073</v>
      </c>
      <c r="J2742">
        <f>IF(I2742=0,0,1)</f>
        <v>1</v>
      </c>
      <c r="K2742" t="e">
        <f>J2742*Weighting!$W$6</f>
        <v>#NUM!</v>
      </c>
      <c r="M2742" s="14"/>
    </row>
    <row r="2743" spans="1:25" x14ac:dyDescent="0.25">
      <c r="A2743" s="32" t="str">
        <f>IF(Weighting!$P$7&gt;0,B2743,"")</f>
        <v/>
      </c>
      <c r="B2743" t="e">
        <f>Weighting!$C$7</f>
        <v>#DIV/0!</v>
      </c>
      <c r="C2743" t="e">
        <f>Weighting!$F$7</f>
        <v>#NUM!</v>
      </c>
      <c r="D2743" t="e">
        <f>IF(C2743=1,'Data Transformation'!$G$3+0.5*'Data Transformation'!$W$25,IF(C2744=1,D2744-'Data Transformation'!$W$25,FALSE))</f>
        <v>#NUM!</v>
      </c>
      <c r="E2743">
        <f t="array" ref="E2743">IF(ISLOGICAL(D2743),"",FREQUENCY(IF('Data Transformation'!$B$425:$B$8425='Bin Analysis'!$B2739,'Data Transformation'!$G$425:$G$8425),D2743))</f>
        <v>2001</v>
      </c>
      <c r="F2743">
        <f t="shared" ref="F2743:F2761" si="342">IF(ISLOGICAL(D2743),"",E2743-E2742)</f>
        <v>0</v>
      </c>
      <c r="G2743">
        <f>Weighting!$H$7</f>
        <v>0</v>
      </c>
      <c r="H2743">
        <f t="array" ref="H2743">FREQUENCY(IF('Data Transformation'!$B$4:$B$8425=B2739,'Data Transformation'!$G$4:$G$8425),'Bin Analysis'!$B2743)</f>
        <v>2073</v>
      </c>
      <c r="I2743">
        <f t="shared" ref="I2743:I2761" si="343">H2743-H2742</f>
        <v>0</v>
      </c>
      <c r="J2743">
        <f>IF(I2743=0,0,1)</f>
        <v>0</v>
      </c>
      <c r="K2743">
        <f>J2743*Weighting!$W$7</f>
        <v>0</v>
      </c>
      <c r="M2743" s="14"/>
    </row>
    <row r="2744" spans="1:25" x14ac:dyDescent="0.25">
      <c r="A2744" s="32" t="str">
        <f>IF(Weighting!$P$8&gt;0,B2744,"")</f>
        <v/>
      </c>
      <c r="B2744" t="e">
        <f>Weighting!$C$8</f>
        <v>#DIV/0!</v>
      </c>
      <c r="C2744" t="e">
        <f>Weighting!$F$8</f>
        <v>#NUM!</v>
      </c>
      <c r="D2744" t="e">
        <f>IF(C2744=1,'Data Transformation'!$G$3+0.5*'Data Transformation'!$W$25,IF(C2745=1,D2745-'Data Transformation'!$W$25,FALSE))</f>
        <v>#NUM!</v>
      </c>
      <c r="E2744">
        <f t="array" ref="E2744">IF(ISLOGICAL(D2744),"",FREQUENCY(IF('Data Transformation'!$B$425:$B$8425='Bin Analysis'!$B2739,'Data Transformation'!$G$425:$G$8425),D2744))</f>
        <v>2001</v>
      </c>
      <c r="F2744">
        <f t="shared" si="342"/>
        <v>0</v>
      </c>
      <c r="G2744">
        <f>Weighting!$H$8</f>
        <v>0</v>
      </c>
      <c r="H2744">
        <f t="array" ref="H2744">FREQUENCY(IF('Data Transformation'!$B$4:$B$8425=B2739,'Data Transformation'!$G$4:$G$8425),'Bin Analysis'!$B2744)</f>
        <v>2073</v>
      </c>
      <c r="I2744">
        <f t="shared" si="343"/>
        <v>0</v>
      </c>
      <c r="J2744">
        <f t="shared" ref="J2744:J2761" si="344">IF(I2744=0,0,1)</f>
        <v>0</v>
      </c>
      <c r="K2744">
        <f>J2744*Weighting!$W$8</f>
        <v>0</v>
      </c>
      <c r="M2744" s="14"/>
    </row>
    <row r="2745" spans="1:25" x14ac:dyDescent="0.25">
      <c r="A2745" s="32" t="str">
        <f>IF(Weighting!$P$9&gt;0,B2745,"")</f>
        <v/>
      </c>
      <c r="B2745" s="50" t="e">
        <f>Weighting!$C$9</f>
        <v>#DIV/0!</v>
      </c>
      <c r="C2745" t="e">
        <f>Weighting!$F$9</f>
        <v>#NUM!</v>
      </c>
      <c r="D2745" t="e">
        <f>IF(C2745=1,'Data Transformation'!$G$3+0.5*'Data Transformation'!$W$25,IF(C2746=1,D2746-'Data Transformation'!$W$25,FALSE))</f>
        <v>#NUM!</v>
      </c>
      <c r="E2745">
        <f t="array" ref="E2745">IF(ISLOGICAL(D2745),"",FREQUENCY(IF('Data Transformation'!$B$425:$B$8425='Bin Analysis'!$B2739,'Data Transformation'!$G$425:$G$8425),D2745))</f>
        <v>2001</v>
      </c>
      <c r="F2745">
        <f t="shared" si="342"/>
        <v>0</v>
      </c>
      <c r="G2745">
        <f>Weighting!$H$9</f>
        <v>0</v>
      </c>
      <c r="H2745">
        <f t="array" ref="H2745">FREQUENCY(IF('Data Transformation'!$B$4:$B$8425=B2739,'Data Transformation'!$G$4:$G$8425),'Bin Analysis'!$B2745)</f>
        <v>2073</v>
      </c>
      <c r="I2745">
        <f t="shared" si="343"/>
        <v>0</v>
      </c>
      <c r="J2745">
        <f t="shared" si="344"/>
        <v>0</v>
      </c>
      <c r="K2745">
        <f>J2745*Weighting!$W$9</f>
        <v>0</v>
      </c>
      <c r="M2745" s="14"/>
    </row>
    <row r="2746" spans="1:25" x14ac:dyDescent="0.25">
      <c r="A2746" s="32" t="str">
        <f>IF(Weighting!$P$10&gt;0,B2746,"")</f>
        <v/>
      </c>
      <c r="B2746" t="e">
        <f>Weighting!$C$10</f>
        <v>#DIV/0!</v>
      </c>
      <c r="C2746" t="e">
        <f>Weighting!$F$10</f>
        <v>#NUM!</v>
      </c>
      <c r="D2746" t="e">
        <f>IF(C2746=1,'Data Transformation'!$G$3+0.5*'Data Transformation'!$W$25,IF(C2747=1,D2747-'Data Transformation'!$W$25,FALSE))</f>
        <v>#NUM!</v>
      </c>
      <c r="E2746">
        <f t="array" ref="E2746">IF(ISLOGICAL(D2746),"",FREQUENCY(IF('Data Transformation'!$B$425:$B$8425='Bin Analysis'!$B2739,'Data Transformation'!$G$425:$G$8425),D2746))</f>
        <v>2001</v>
      </c>
      <c r="F2746">
        <f t="shared" si="342"/>
        <v>0</v>
      </c>
      <c r="G2746">
        <f>Weighting!$H$10</f>
        <v>0</v>
      </c>
      <c r="H2746">
        <f t="array" ref="H2746">FREQUENCY(IF('Data Transformation'!$B$4:$B$8425=B2739,'Data Transformation'!$G$4:$G$8425),'Bin Analysis'!$B2746)</f>
        <v>2073</v>
      </c>
      <c r="I2746">
        <f t="shared" si="343"/>
        <v>0</v>
      </c>
      <c r="J2746">
        <f t="shared" si="344"/>
        <v>0</v>
      </c>
      <c r="K2746">
        <f>J2746*Weighting!$W$10</f>
        <v>0</v>
      </c>
      <c r="M2746" s="14"/>
    </row>
    <row r="2747" spans="1:25" x14ac:dyDescent="0.25">
      <c r="A2747" s="32" t="str">
        <f>IF(Weighting!$P$11&gt;0,B2747,"")</f>
        <v/>
      </c>
      <c r="B2747" t="e">
        <f>Weighting!$C$11</f>
        <v>#DIV/0!</v>
      </c>
      <c r="C2747" t="e">
        <f>Weighting!$F$11</f>
        <v>#NUM!</v>
      </c>
      <c r="D2747" t="e">
        <f>IF(C2747=1,'Data Transformation'!$G$3+0.5*'Data Transformation'!$W$25,IF(C2748=1,D2748-'Data Transformation'!$W$25,FALSE))</f>
        <v>#NUM!</v>
      </c>
      <c r="E2747">
        <f t="array" ref="E2747">IF(ISLOGICAL(D2747),"",FREQUENCY(IF('Data Transformation'!$B$425:$B$8425='Bin Analysis'!$B2739,'Data Transformation'!$G$425:$G$8425),D2747))</f>
        <v>2001</v>
      </c>
      <c r="F2747">
        <f t="shared" si="342"/>
        <v>0</v>
      </c>
      <c r="G2747">
        <f>Weighting!$H$11</f>
        <v>0</v>
      </c>
      <c r="H2747">
        <f t="array" ref="H2747">FREQUENCY(IF('Data Transformation'!$B$4:$B$8425=B2739,'Data Transformation'!$G$4:$G$8425),'Bin Analysis'!$B2747)</f>
        <v>2073</v>
      </c>
      <c r="I2747">
        <f t="shared" si="343"/>
        <v>0</v>
      </c>
      <c r="J2747">
        <f t="shared" si="344"/>
        <v>0</v>
      </c>
      <c r="K2747">
        <f>J2747*Weighting!$W$11</f>
        <v>0</v>
      </c>
      <c r="M2747" s="14"/>
    </row>
    <row r="2748" spans="1:25" x14ac:dyDescent="0.25">
      <c r="A2748" s="32" t="str">
        <f>IF(Weighting!$P$12&gt;0,B2748,"")</f>
        <v/>
      </c>
      <c r="B2748" t="e">
        <f>Weighting!$C$12</f>
        <v>#DIV/0!</v>
      </c>
      <c r="C2748" t="e">
        <f>Weighting!$F$12</f>
        <v>#NUM!</v>
      </c>
      <c r="D2748" t="e">
        <f>IF(C2748=1,'Data Transformation'!$G$3+0.5*'Data Transformation'!$W$25,IF(C2749=1,D2749-'Data Transformation'!$W$25,FALSE))</f>
        <v>#NUM!</v>
      </c>
      <c r="E2748">
        <f t="array" ref="E2748">IF(ISLOGICAL(D2748),"",FREQUENCY(IF('Data Transformation'!$B$425:$B$8425='Bin Analysis'!$B2739,'Data Transformation'!$G$425:$G$8425),D2748))</f>
        <v>2001</v>
      </c>
      <c r="F2748">
        <f t="shared" si="342"/>
        <v>0</v>
      </c>
      <c r="G2748">
        <f>Weighting!$H$12</f>
        <v>0</v>
      </c>
      <c r="H2748">
        <f t="array" ref="H2748">FREQUENCY(IF('Data Transformation'!$B$4:$B$8425=B2739,'Data Transformation'!$G$4:$G$8425),'Bin Analysis'!$B2748)</f>
        <v>2073</v>
      </c>
      <c r="I2748">
        <f t="shared" si="343"/>
        <v>0</v>
      </c>
      <c r="J2748">
        <f t="shared" si="344"/>
        <v>0</v>
      </c>
      <c r="K2748">
        <f>J2748*Weighting!$W$12</f>
        <v>0</v>
      </c>
      <c r="M2748" s="14"/>
    </row>
    <row r="2749" spans="1:25" x14ac:dyDescent="0.25">
      <c r="A2749" s="32" t="str">
        <f>IF(Weighting!$P$13&gt;0,B2749,"")</f>
        <v/>
      </c>
      <c r="B2749" t="e">
        <f>Weighting!$C$13</f>
        <v>#DIV/0!</v>
      </c>
      <c r="C2749" t="e">
        <f>Weighting!$F$13</f>
        <v>#NUM!</v>
      </c>
      <c r="D2749" t="e">
        <f>IF(C2749=1,'Data Transformation'!$G$3+0.5*'Data Transformation'!$W$25,IF(C2750=1,D2750-'Data Transformation'!$W$25,FALSE))</f>
        <v>#NUM!</v>
      </c>
      <c r="E2749">
        <f t="array" ref="E2749">IF(ISLOGICAL(D2749),"",FREQUENCY(IF('Data Transformation'!$B$425:$B$8425='Bin Analysis'!$B2739,'Data Transformation'!$G$425:$G$8425),D2749))</f>
        <v>2001</v>
      </c>
      <c r="F2749">
        <f t="shared" si="342"/>
        <v>0</v>
      </c>
      <c r="G2749">
        <f>Weighting!$H$13</f>
        <v>0</v>
      </c>
      <c r="H2749">
        <f t="array" ref="H2749">FREQUENCY(IF('Data Transformation'!$B$4:$B$8425=B2739,'Data Transformation'!$G$4:$G$8425),'Bin Analysis'!$B2749)</f>
        <v>2073</v>
      </c>
      <c r="I2749">
        <f t="shared" si="343"/>
        <v>0</v>
      </c>
      <c r="J2749">
        <f t="shared" si="344"/>
        <v>0</v>
      </c>
      <c r="K2749">
        <f>J2749*Weighting!$W$13</f>
        <v>0</v>
      </c>
      <c r="M2749" s="14"/>
    </row>
    <row r="2750" spans="1:25" x14ac:dyDescent="0.25">
      <c r="A2750" s="32" t="str">
        <f>IF(Weighting!$P$14&gt;0,B2750,"")</f>
        <v/>
      </c>
      <c r="B2750" t="e">
        <f>Weighting!$C$14</f>
        <v>#DIV/0!</v>
      </c>
      <c r="C2750" t="e">
        <f>Weighting!$F$14</f>
        <v>#NUM!</v>
      </c>
      <c r="D2750" t="e">
        <f>IF(C2750=1,'Data Transformation'!$G$3+0.5*'Data Transformation'!$W$25,IF(C2751=1,D2751-'Data Transformation'!$W$25,FALSE))</f>
        <v>#NUM!</v>
      </c>
      <c r="E2750">
        <f t="array" ref="E2750">IF(ISLOGICAL(D2750),"",FREQUENCY(IF('Data Transformation'!$B$425:$B$8425='Bin Analysis'!$B2739,'Data Transformation'!$G$425:$G$8425),D2750))</f>
        <v>2001</v>
      </c>
      <c r="F2750">
        <f t="shared" si="342"/>
        <v>0</v>
      </c>
      <c r="G2750">
        <f>Weighting!$H$14</f>
        <v>0</v>
      </c>
      <c r="H2750">
        <f t="array" ref="H2750">FREQUENCY(IF('Data Transformation'!$B$4:$B$8425=B2739,'Data Transformation'!$G$4:$G$8425),'Bin Analysis'!$B2750)</f>
        <v>2073</v>
      </c>
      <c r="I2750">
        <f t="shared" si="343"/>
        <v>0</v>
      </c>
      <c r="J2750">
        <f t="shared" si="344"/>
        <v>0</v>
      </c>
      <c r="K2750">
        <f>J2750*Weighting!$W$14</f>
        <v>0</v>
      </c>
      <c r="M2750" s="14"/>
    </row>
    <row r="2751" spans="1:25" x14ac:dyDescent="0.25">
      <c r="A2751" s="32" t="str">
        <f>IF(Weighting!$P$15&gt;0,B2751,"")</f>
        <v/>
      </c>
      <c r="B2751" t="e">
        <f>Weighting!$C$15</f>
        <v>#DIV/0!</v>
      </c>
      <c r="C2751" t="e">
        <f>Weighting!$F$15</f>
        <v>#NUM!</v>
      </c>
      <c r="D2751" t="e">
        <f>IF(C2751=1,'Data Transformation'!$G$3+0.5*'Data Transformation'!$W$25,IF(C2752=1,D2752-'Data Transformation'!$W$25,FALSE))</f>
        <v>#NUM!</v>
      </c>
      <c r="E2751">
        <f t="array" ref="E2751">IF(ISLOGICAL(D2751),"",FREQUENCY(IF('Data Transformation'!$B$425:$B$8425='Bin Analysis'!$B2739,'Data Transformation'!$G$425:$G$8425),D2751))</f>
        <v>2001</v>
      </c>
      <c r="F2751">
        <f t="shared" si="342"/>
        <v>0</v>
      </c>
      <c r="G2751">
        <f>Weighting!$H$15</f>
        <v>0</v>
      </c>
      <c r="H2751">
        <f t="array" ref="H2751">FREQUENCY(IF('Data Transformation'!$B$4:$B$8425=B2739,'Data Transformation'!$G$4:$G$8425),'Bin Analysis'!$B2751)</f>
        <v>2073</v>
      </c>
      <c r="I2751">
        <f t="shared" si="343"/>
        <v>0</v>
      </c>
      <c r="J2751">
        <f t="shared" si="344"/>
        <v>0</v>
      </c>
      <c r="K2751">
        <f>J2751*Weighting!$W$15</f>
        <v>0</v>
      </c>
      <c r="M2751" s="14"/>
    </row>
    <row r="2752" spans="1:25" x14ac:dyDescent="0.25">
      <c r="A2752" s="32" t="str">
        <f>IF(Weighting!$P$16&gt;0,B2752,"")</f>
        <v/>
      </c>
      <c r="B2752" t="e">
        <f>Weighting!$C$16</f>
        <v>#DIV/0!</v>
      </c>
      <c r="C2752" t="e">
        <f>Weighting!$F$16</f>
        <v>#NUM!</v>
      </c>
      <c r="D2752" t="e">
        <f>IF(C2752=1,'Data Transformation'!$G$3+0.5*'Data Transformation'!$W$25,IF(C2753=1,D2753-'Data Transformation'!$W$25,FALSE))</f>
        <v>#NUM!</v>
      </c>
      <c r="E2752">
        <f t="array" ref="E2752">IF(ISLOGICAL(D2752),"",FREQUENCY(IF('Data Transformation'!$B$425:$B$8425='Bin Analysis'!$B2739,'Data Transformation'!$G$425:$G$8425),D2752))</f>
        <v>2001</v>
      </c>
      <c r="F2752">
        <f t="shared" si="342"/>
        <v>0</v>
      </c>
      <c r="G2752">
        <f>Weighting!$H$16</f>
        <v>0</v>
      </c>
      <c r="H2752">
        <f t="array" ref="H2752">FREQUENCY(IF('Data Transformation'!$B$4:$B$8425=B2739,'Data Transformation'!$G$4:$G$8425),'Bin Analysis'!$B2752)</f>
        <v>2073</v>
      </c>
      <c r="I2752">
        <f t="shared" si="343"/>
        <v>0</v>
      </c>
      <c r="J2752">
        <f t="shared" si="344"/>
        <v>0</v>
      </c>
      <c r="K2752">
        <f>J2752*Weighting!$W$16</f>
        <v>0</v>
      </c>
      <c r="M2752" s="14"/>
    </row>
    <row r="2753" spans="1:25" x14ac:dyDescent="0.25">
      <c r="A2753" s="32" t="str">
        <f>IF(Weighting!$P$17&gt;0,B2753,"")</f>
        <v/>
      </c>
      <c r="B2753" t="e">
        <f>Weighting!$C$17</f>
        <v>#DIV/0!</v>
      </c>
      <c r="C2753" t="e">
        <f>Weighting!$F$17</f>
        <v>#NUM!</v>
      </c>
      <c r="D2753" t="e">
        <f>IF(C2753=1,'Data Transformation'!$G$3+0.5*'Data Transformation'!$W$25,IF(C2754=1,D2754-'Data Transformation'!$W$25,FALSE))</f>
        <v>#NUM!</v>
      </c>
      <c r="E2753">
        <f t="array" ref="E2753">IF(ISLOGICAL(D2753),"",FREQUENCY(IF('Data Transformation'!$B$425:$B$8425='Bin Analysis'!$B2739,'Data Transformation'!$G$425:$G$8425),D2753))</f>
        <v>2001</v>
      </c>
      <c r="F2753">
        <f t="shared" si="342"/>
        <v>0</v>
      </c>
      <c r="G2753">
        <f>Weighting!$H$17</f>
        <v>0</v>
      </c>
      <c r="H2753">
        <f t="array" ref="H2753">FREQUENCY(IF('Data Transformation'!$B$4:$B$8425=B2739,'Data Transformation'!$G$4:$G$8425),'Bin Analysis'!$B2753)</f>
        <v>2073</v>
      </c>
      <c r="I2753">
        <f t="shared" si="343"/>
        <v>0</v>
      </c>
      <c r="J2753">
        <f t="shared" si="344"/>
        <v>0</v>
      </c>
      <c r="K2753">
        <f>J2753*Weighting!$W$17</f>
        <v>0</v>
      </c>
      <c r="M2753" s="14"/>
    </row>
    <row r="2754" spans="1:25" x14ac:dyDescent="0.25">
      <c r="A2754" s="32" t="str">
        <f>IF(Weighting!$P$18&gt;0,B2754,"")</f>
        <v/>
      </c>
      <c r="B2754" t="e">
        <f>Weighting!$C$18</f>
        <v>#DIV/0!</v>
      </c>
      <c r="C2754" t="e">
        <f>Weighting!$F$18</f>
        <v>#NUM!</v>
      </c>
      <c r="D2754" t="e">
        <f>IF(C2754=1,'Data Transformation'!$G$3+0.5*'Data Transformation'!$W$25,IF(C2755=1,D2755-'Data Transformation'!$W$25,FALSE))</f>
        <v>#NUM!</v>
      </c>
      <c r="E2754">
        <f t="array" ref="E2754">IF(ISLOGICAL(D2754),"",FREQUENCY(IF('Data Transformation'!$B$425:$B$8425='Bin Analysis'!$B2739,'Data Transformation'!$G$425:$G$8425),D2754))</f>
        <v>2001</v>
      </c>
      <c r="F2754">
        <f t="shared" si="342"/>
        <v>0</v>
      </c>
      <c r="G2754">
        <f>Weighting!$H$18</f>
        <v>0</v>
      </c>
      <c r="H2754">
        <f t="array" ref="H2754">FREQUENCY(IF('Data Transformation'!$B$4:$B$8425=B2739,'Data Transformation'!$G$4:$G$8425),'Bin Analysis'!$B2754)</f>
        <v>2073</v>
      </c>
      <c r="I2754">
        <f t="shared" si="343"/>
        <v>0</v>
      </c>
      <c r="J2754">
        <f t="shared" si="344"/>
        <v>0</v>
      </c>
      <c r="K2754">
        <f>J2754*Weighting!$W$18</f>
        <v>0</v>
      </c>
      <c r="M2754" s="14"/>
    </row>
    <row r="2755" spans="1:25" x14ac:dyDescent="0.25">
      <c r="A2755" s="32" t="str">
        <f>IF(Weighting!$P$19&gt;0,B2755,"")</f>
        <v/>
      </c>
      <c r="B2755" t="e">
        <f>Weighting!$C$19</f>
        <v>#DIV/0!</v>
      </c>
      <c r="C2755" t="e">
        <f>Weighting!$F$19</f>
        <v>#NUM!</v>
      </c>
      <c r="D2755" t="e">
        <f>IF(C2755=1,'Data Transformation'!$G$3+0.5*'Data Transformation'!$W$25,IF(C2756=1,D2756-'Data Transformation'!$W$25,FALSE))</f>
        <v>#NUM!</v>
      </c>
      <c r="E2755">
        <f t="array" ref="E2755">IF(ISLOGICAL(D2755),"",FREQUENCY(IF('Data Transformation'!$B$425:$B$8425='Bin Analysis'!$B2739,'Data Transformation'!$G$425:$G$8425),D2755))</f>
        <v>2001</v>
      </c>
      <c r="F2755">
        <f t="shared" si="342"/>
        <v>0</v>
      </c>
      <c r="G2755">
        <f>Weighting!$H$19</f>
        <v>0</v>
      </c>
      <c r="H2755">
        <f t="array" ref="H2755">FREQUENCY(IF('Data Transformation'!$B$4:$B$8425=B2739,'Data Transformation'!$G$4:$G$8425),'Bin Analysis'!$B2755)</f>
        <v>2073</v>
      </c>
      <c r="I2755">
        <f t="shared" si="343"/>
        <v>0</v>
      </c>
      <c r="J2755">
        <f t="shared" si="344"/>
        <v>0</v>
      </c>
      <c r="K2755">
        <f>J2755*Weighting!$W$19</f>
        <v>0</v>
      </c>
      <c r="M2755" s="14"/>
    </row>
    <row r="2756" spans="1:25" x14ac:dyDescent="0.25">
      <c r="A2756" s="32" t="str">
        <f>IF(Weighting!$P$20&gt;0,B2756,"")</f>
        <v/>
      </c>
      <c r="B2756" t="e">
        <f>Weighting!$C$20</f>
        <v>#DIV/0!</v>
      </c>
      <c r="C2756" t="e">
        <f>Weighting!$F$20</f>
        <v>#NUM!</v>
      </c>
      <c r="D2756" t="e">
        <f>IF(C2756=1,'Data Transformation'!$G$3+0.5*'Data Transformation'!$W$25,IF(C2757=1,D2757-'Data Transformation'!$W$25,FALSE))</f>
        <v>#NUM!</v>
      </c>
      <c r="E2756">
        <f t="array" ref="E2756">IF(ISLOGICAL(D2756),"",FREQUENCY(IF('Data Transformation'!$B$425:$B$8425='Bin Analysis'!$B2739,'Data Transformation'!$G$425:$G$8425),D2756))</f>
        <v>2001</v>
      </c>
      <c r="F2756">
        <f t="shared" si="342"/>
        <v>0</v>
      </c>
      <c r="G2756">
        <f>Weighting!$H$20</f>
        <v>0</v>
      </c>
      <c r="H2756">
        <f t="array" ref="H2756">FREQUENCY(IF('Data Transformation'!$B$4:$B$8425=B2739,'Data Transformation'!$G$4:$G$8425),'Bin Analysis'!$B2756)</f>
        <v>2073</v>
      </c>
      <c r="I2756">
        <f t="shared" si="343"/>
        <v>0</v>
      </c>
      <c r="J2756">
        <f t="shared" si="344"/>
        <v>0</v>
      </c>
      <c r="K2756">
        <f>J2756*Weighting!$W$20</f>
        <v>0</v>
      </c>
      <c r="M2756" s="14"/>
    </row>
    <row r="2757" spans="1:25" x14ac:dyDescent="0.25">
      <c r="A2757" s="32" t="str">
        <f>IF(Weighting!$P$21&gt;0,B2757,"")</f>
        <v/>
      </c>
      <c r="B2757" t="e">
        <f>Weighting!$C$21</f>
        <v>#DIV/0!</v>
      </c>
      <c r="C2757" t="e">
        <f>Weighting!$F$21</f>
        <v>#NUM!</v>
      </c>
      <c r="D2757" t="e">
        <f>IF(C2757=1,'Data Transformation'!$G$3+0.5*'Data Transformation'!$W$25,IF(C2758=1,D2758-'Data Transformation'!$W$25,FALSE))</f>
        <v>#NUM!</v>
      </c>
      <c r="E2757">
        <f t="array" ref="E2757">IF(ISLOGICAL(D2757),"",FREQUENCY(IF('Data Transformation'!$B$425:$B$8425='Bin Analysis'!$B2739,'Data Transformation'!$G$425:$G$8425),D2757))</f>
        <v>2001</v>
      </c>
      <c r="F2757">
        <f t="shared" si="342"/>
        <v>0</v>
      </c>
      <c r="G2757">
        <f>Weighting!$H$21</f>
        <v>0</v>
      </c>
      <c r="H2757">
        <f t="array" ref="H2757">FREQUENCY(IF('Data Transformation'!$B$4:$B$8425=B2739,'Data Transformation'!$G$4:$G$8425),'Bin Analysis'!$B2757)</f>
        <v>2073</v>
      </c>
      <c r="I2757">
        <f t="shared" si="343"/>
        <v>0</v>
      </c>
      <c r="J2757">
        <f t="shared" si="344"/>
        <v>0</v>
      </c>
      <c r="K2757">
        <f>J2757*Weighting!$W$21</f>
        <v>0</v>
      </c>
      <c r="M2757" s="14"/>
    </row>
    <row r="2758" spans="1:25" x14ac:dyDescent="0.25">
      <c r="A2758" s="32" t="str">
        <f>IF(Weighting!$P$22&gt;0,B2758,"")</f>
        <v/>
      </c>
      <c r="B2758" t="e">
        <f>Weighting!$C$22</f>
        <v>#DIV/0!</v>
      </c>
      <c r="C2758" t="e">
        <f>Weighting!$F$22</f>
        <v>#NUM!</v>
      </c>
      <c r="D2758" t="e">
        <f>IF(C2758=1,'Data Transformation'!$G$3+0.5*'Data Transformation'!$W$25,IF(C2759=1,D2759-'Data Transformation'!$W$25,FALSE))</f>
        <v>#NUM!</v>
      </c>
      <c r="E2758">
        <f t="array" ref="E2758">IF(ISLOGICAL(D2758),"",FREQUENCY(IF('Data Transformation'!$B$425:$B$8425='Bin Analysis'!$B2739,'Data Transformation'!$G$425:$G$8425),D2758))</f>
        <v>2001</v>
      </c>
      <c r="F2758">
        <f t="shared" si="342"/>
        <v>0</v>
      </c>
      <c r="G2758">
        <f>Weighting!$H$22</f>
        <v>0</v>
      </c>
      <c r="H2758">
        <f t="array" ref="H2758">FREQUENCY(IF('Data Transformation'!$B$4:$B$8425=B2739,'Data Transformation'!$G$4:$G$8425),'Bin Analysis'!$B2758)</f>
        <v>2073</v>
      </c>
      <c r="I2758">
        <f t="shared" si="343"/>
        <v>0</v>
      </c>
      <c r="J2758">
        <f t="shared" si="344"/>
        <v>0</v>
      </c>
      <c r="K2758">
        <f>J2758*Weighting!$W$22</f>
        <v>0</v>
      </c>
      <c r="M2758" s="14"/>
    </row>
    <row r="2759" spans="1:25" x14ac:dyDescent="0.25">
      <c r="A2759" s="32" t="str">
        <f>IF(Weighting!$P$23&gt;0,B2759,"")</f>
        <v/>
      </c>
      <c r="B2759" t="e">
        <f>Weighting!$C$23</f>
        <v>#DIV/0!</v>
      </c>
      <c r="C2759" t="e">
        <f>Weighting!$F$23</f>
        <v>#NUM!</v>
      </c>
      <c r="D2759" t="e">
        <f>IF(C2759=1,'Data Transformation'!$G$3+0.5*'Data Transformation'!$W$25,IF(C2760=1,D2760-'Data Transformation'!$W$25,FALSE))</f>
        <v>#NUM!</v>
      </c>
      <c r="E2759">
        <f t="array" ref="E2759">IF(ISLOGICAL(D2759),"",FREQUENCY(IF('Data Transformation'!$B$425:$B$8425='Bin Analysis'!$B2739,'Data Transformation'!$G$425:$G$8425),D2759))</f>
        <v>2001</v>
      </c>
      <c r="F2759">
        <f t="shared" si="342"/>
        <v>0</v>
      </c>
      <c r="G2759">
        <f>Weighting!$H$23</f>
        <v>0</v>
      </c>
      <c r="H2759">
        <f t="array" ref="H2759">FREQUENCY(IF('Data Transformation'!$B$4:$B$8425=B2739,'Data Transformation'!$G$4:$G$8425),'Bin Analysis'!$B2759)</f>
        <v>2073</v>
      </c>
      <c r="I2759">
        <f t="shared" si="343"/>
        <v>0</v>
      </c>
      <c r="J2759">
        <f t="shared" si="344"/>
        <v>0</v>
      </c>
      <c r="K2759">
        <f>J2759*Weighting!$W$23</f>
        <v>0</v>
      </c>
      <c r="M2759" s="14"/>
    </row>
    <row r="2760" spans="1:25" x14ac:dyDescent="0.25">
      <c r="A2760" s="32" t="str">
        <f>IF(Weighting!$P$24&gt;0,B2760,"")</f>
        <v/>
      </c>
      <c r="B2760" t="e">
        <f>Weighting!$C$24</f>
        <v>#DIV/0!</v>
      </c>
      <c r="C2760" t="e">
        <f>Weighting!$F$24</f>
        <v>#NUM!</v>
      </c>
      <c r="D2760" t="e">
        <f>IF(C2760=1,'Data Transformation'!$G$3+0.5*'Data Transformation'!$W$25,IF(C2761=1,D2761-'Data Transformation'!$W$25,FALSE))</f>
        <v>#NUM!</v>
      </c>
      <c r="E2760">
        <f t="array" ref="E2760">IF(ISLOGICAL(D2760),"",FREQUENCY(IF('Data Transformation'!$B$425:$B$8425='Bin Analysis'!$B2739,'Data Transformation'!$G$425:$G$8425),D2760))</f>
        <v>2001</v>
      </c>
      <c r="F2760">
        <f t="shared" si="342"/>
        <v>0</v>
      </c>
      <c r="G2760">
        <f>Weighting!$H$24</f>
        <v>0</v>
      </c>
      <c r="H2760">
        <f t="array" ref="H2760">FREQUENCY(IF('Data Transformation'!$B$4:$B$8425=B2739,'Data Transformation'!$G$4:$G$8425),'Bin Analysis'!$B2760)</f>
        <v>2073</v>
      </c>
      <c r="I2760">
        <f t="shared" si="343"/>
        <v>0</v>
      </c>
      <c r="J2760">
        <f t="shared" si="344"/>
        <v>0</v>
      </c>
      <c r="K2760">
        <f>J2760*Weighting!$W$24</f>
        <v>0</v>
      </c>
      <c r="M2760" s="14"/>
    </row>
    <row r="2761" spans="1:25" x14ac:dyDescent="0.25">
      <c r="A2761" s="32" t="str">
        <f>IF(Weighting!$P$25&gt;0,B2761,"")</f>
        <v/>
      </c>
      <c r="B2761" t="e">
        <f>Weighting!$C$25</f>
        <v>#DIV/0!</v>
      </c>
      <c r="C2761" t="e">
        <f>Weighting!$F$25</f>
        <v>#NUM!</v>
      </c>
      <c r="D2761" t="e">
        <f>IF(C2761=1,'Data Transformation'!$G$3+0.5*'Data Transformation'!$W$25,IF(C2762=1,D2762-'Data Transformation'!$W$25,FALSE))</f>
        <v>#NUM!</v>
      </c>
      <c r="E2761">
        <f t="array" ref="E2761">IF(ISLOGICAL(D2761),"",FREQUENCY(IF('Data Transformation'!$B$425:$B$8425='Bin Analysis'!$B2739,'Data Transformation'!$G$425:$G$8425),D2761))</f>
        <v>2001</v>
      </c>
      <c r="F2761">
        <f t="shared" si="342"/>
        <v>0</v>
      </c>
      <c r="G2761">
        <f>Weighting!$H$25</f>
        <v>0</v>
      </c>
      <c r="H2761">
        <f t="array" ref="H2761">FREQUENCY(IF('Data Transformation'!$B$4:$B$8425=B2739,'Data Transformation'!$G$4:$G$8425),'Bin Analysis'!$B2761)</f>
        <v>2073</v>
      </c>
      <c r="I2761">
        <f t="shared" si="343"/>
        <v>0</v>
      </c>
      <c r="J2761">
        <f t="shared" si="344"/>
        <v>0</v>
      </c>
      <c r="K2761">
        <f>J2761*Weighting!$W$25</f>
        <v>0</v>
      </c>
      <c r="M2761" s="14"/>
    </row>
    <row r="2762" spans="1:25" x14ac:dyDescent="0.25">
      <c r="N2762" s="57"/>
      <c r="O2762"/>
      <c r="P2762"/>
      <c r="Q2762"/>
      <c r="R2762"/>
    </row>
    <row r="2763" spans="1:25" ht="23.25" x14ac:dyDescent="0.35">
      <c r="A2763" s="21" t="s">
        <v>0</v>
      </c>
      <c r="B2763" s="21" t="str">
        <f>IFERROR(VLOOKUP(C2763,'Data Transformation'!$L$6:$M$426,2,FALSE),"")</f>
        <v/>
      </c>
      <c r="C2763" s="21">
        <f>C2739+1</f>
        <v>115</v>
      </c>
      <c r="D2763" s="21"/>
      <c r="E2763" s="21"/>
      <c r="F2763" s="21"/>
      <c r="G2763" s="21"/>
      <c r="H2763" s="22"/>
      <c r="I2763" s="22"/>
      <c r="J2763" s="22"/>
      <c r="K2763" s="21"/>
      <c r="L2763" s="21" t="str">
        <f>B2763</f>
        <v/>
      </c>
      <c r="M2763" s="23" t="e">
        <f>INDEX('Data Transformation'!$O$4:$O$424,MATCH($B2763,'Data Transformation'!$M$4:$M$424,0),MATCH($M$2,'Data Transformation'!$O$3,0))</f>
        <v>#N/A</v>
      </c>
      <c r="N2763" s="27" t="e">
        <f>IF('Input and Summary Results'!$J$16="minimum",'Bin Analysis'!X2764/(M2763-1),'Bin Analysis'!Y2763/('Bin Analysis'!M2763-1))</f>
        <v>#N/A</v>
      </c>
      <c r="O2763" s="27" t="e">
        <f>IF(M2763=FALSE,NA(),(VLOOKUP(1,C2766:K2785,4,FALSE))/(M2763-1))</f>
        <v>#N/A</v>
      </c>
      <c r="P2763" s="27" t="e">
        <f>IF(M2763=FALSE,NA(),SUM(J2766:J2785)/Weighting!$S$5)</f>
        <v>#N/A</v>
      </c>
      <c r="Q2763" s="27" t="e">
        <f>IF(M2763=FALSE,NA(),SUM(K2766:K2785)/Weighting!$S$6)</f>
        <v>#N/A</v>
      </c>
      <c r="R2763" s="27" t="e">
        <f>IF(M2763=FALSE,NA(),(VLOOKUP(1,G2766:K2785,3,FALSE))/(M2763-1))</f>
        <v>#N/A</v>
      </c>
      <c r="S2763" s="22" t="e">
        <f>IF(M2763=FALSE,NA(),IF(SUM(J2766:J2785)=2,"yes","no"))</f>
        <v>#N/A</v>
      </c>
      <c r="X2763" s="2" cm="2">
        <f t="array" ref="X2763:X2764">FREQUENCY(IF('Data Transformation'!$B$425:$B$6424='Bin Analysis'!L2763,'Data Transformation'!$G$425:$G$6424),'Data Transformation'!$U$11)</f>
        <v>0</v>
      </c>
      <c r="Y2763" s="2" cm="2">
        <f t="array" ref="Y2763:Y2764">FREQUENCY(IF('Data Transformation'!$B$425:$B$6424='Bin Analysis'!L2763,'Data Transformation'!$G$425:$G$6424),'Data Transformation'!$U$12)</f>
        <v>0</v>
      </c>
    </row>
    <row r="2764" spans="1:25" x14ac:dyDescent="0.25">
      <c r="A2764" s="14" t="s">
        <v>67</v>
      </c>
      <c r="B2764" t="s">
        <v>47</v>
      </c>
      <c r="C2764" t="s">
        <v>5</v>
      </c>
      <c r="D2764" t="s">
        <v>100</v>
      </c>
      <c r="E2764" t="s">
        <v>101</v>
      </c>
      <c r="F2764" t="s">
        <v>102</v>
      </c>
      <c r="G2764" t="s">
        <v>70</v>
      </c>
      <c r="H2764" t="s">
        <v>31</v>
      </c>
      <c r="I2764" t="s">
        <v>32</v>
      </c>
      <c r="J2764" t="s">
        <v>46</v>
      </c>
      <c r="K2764" s="14" t="s">
        <v>45</v>
      </c>
      <c r="M2764" s="14"/>
      <c r="X2764" s="2">
        <v>0</v>
      </c>
      <c r="Y2764" s="2">
        <v>0</v>
      </c>
    </row>
    <row r="2765" spans="1:25" x14ac:dyDescent="0.25">
      <c r="A2765" s="32"/>
      <c r="D2765" t="e">
        <f>IF(C2765=1,'Data Transformation'!$G$3+0.5*'Data Transformation'!$W$25,IF(C2766=1,D2766-'Data Transformation'!$W$25,FALSE))</f>
        <v>#NUM!</v>
      </c>
      <c r="E2765">
        <f t="array" ref="E2765">IF(ISLOGICAL(D2765),"",FREQUENCY(IF('Data Transformation'!$B$425:$B$8425='Bin Analysis'!$B2763,'Data Transformation'!$G$425:$G$8425),D2765))</f>
        <v>2001</v>
      </c>
      <c r="F2765" t="e">
        <f>IF(ISLOGICAL(D2765),"",E2765-E2764)</f>
        <v>#VALUE!</v>
      </c>
      <c r="M2765" s="14"/>
    </row>
    <row r="2766" spans="1:25" x14ac:dyDescent="0.25">
      <c r="A2766" s="32" t="e">
        <f>IF(Weighting!$P$6&gt;0,B2766,"")</f>
        <v>#NUM!</v>
      </c>
      <c r="B2766" t="e">
        <f>Weighting!$C$6</f>
        <v>#DIV/0!</v>
      </c>
      <c r="C2766" t="e">
        <f>Weighting!$F$6</f>
        <v>#NUM!</v>
      </c>
      <c r="D2766" t="e">
        <f>IF(C2766=1,'Data Transformation'!$G$3+0.5*'Data Transformation'!$W$25,IF(C2767=1,D2767-'Data Transformation'!$W$25,FALSE))</f>
        <v>#NUM!</v>
      </c>
      <c r="E2766">
        <f t="array" ref="E2766">IF(ISLOGICAL(D2766),"",FREQUENCY(IF('Data Transformation'!$B$425:$B$8425='Bin Analysis'!$B2763,'Data Transformation'!$G$425:$G$8425),D2766))</f>
        <v>2001</v>
      </c>
      <c r="F2766">
        <f>IF(ISLOGICAL(D2766),"",E2766-E2765)</f>
        <v>0</v>
      </c>
      <c r="G2766">
        <f>Weighting!$H$6</f>
        <v>1</v>
      </c>
      <c r="H2766">
        <f t="array" ref="H2766">FREQUENCY(IF('Data Transformation'!$B$4:$B$8425=B2763,'Data Transformation'!$G$4:$G$8425),'Bin Analysis'!$B2766)</f>
        <v>2073</v>
      </c>
      <c r="I2766">
        <f>H2766-H2765</f>
        <v>2073</v>
      </c>
      <c r="J2766">
        <f>IF(I2766=0,0,1)</f>
        <v>1</v>
      </c>
      <c r="K2766" t="e">
        <f>J2766*Weighting!$W$6</f>
        <v>#NUM!</v>
      </c>
      <c r="M2766" s="14"/>
    </row>
    <row r="2767" spans="1:25" x14ac:dyDescent="0.25">
      <c r="A2767" s="32" t="str">
        <f>IF(Weighting!$P$7&gt;0,B2767,"")</f>
        <v/>
      </c>
      <c r="B2767" t="e">
        <f>Weighting!$C$7</f>
        <v>#DIV/0!</v>
      </c>
      <c r="C2767" t="e">
        <f>Weighting!$F$7</f>
        <v>#NUM!</v>
      </c>
      <c r="D2767" t="e">
        <f>IF(C2767=1,'Data Transformation'!$G$3+0.5*'Data Transformation'!$W$25,IF(C2768=1,D2768-'Data Transformation'!$W$25,FALSE))</f>
        <v>#NUM!</v>
      </c>
      <c r="E2767">
        <f t="array" ref="E2767">IF(ISLOGICAL(D2767),"",FREQUENCY(IF('Data Transformation'!$B$425:$B$8425='Bin Analysis'!$B2763,'Data Transformation'!$G$425:$G$8425),D2767))</f>
        <v>2001</v>
      </c>
      <c r="F2767">
        <f t="shared" ref="F2767:F2785" si="345">IF(ISLOGICAL(D2767),"",E2767-E2766)</f>
        <v>0</v>
      </c>
      <c r="G2767">
        <f>Weighting!$H$7</f>
        <v>0</v>
      </c>
      <c r="H2767">
        <f t="array" ref="H2767">FREQUENCY(IF('Data Transformation'!$B$4:$B$8425=B2763,'Data Transformation'!$G$4:$G$8425),'Bin Analysis'!$B2767)</f>
        <v>2073</v>
      </c>
      <c r="I2767">
        <f t="shared" ref="I2767:I2785" si="346">H2767-H2766</f>
        <v>0</v>
      </c>
      <c r="J2767">
        <f>IF(I2767=0,0,1)</f>
        <v>0</v>
      </c>
      <c r="K2767">
        <f>J2767*Weighting!$W$7</f>
        <v>0</v>
      </c>
      <c r="M2767" s="14"/>
    </row>
    <row r="2768" spans="1:25" x14ac:dyDescent="0.25">
      <c r="A2768" s="32" t="str">
        <f>IF(Weighting!$P$8&gt;0,B2768,"")</f>
        <v/>
      </c>
      <c r="B2768" t="e">
        <f>Weighting!$C$8</f>
        <v>#DIV/0!</v>
      </c>
      <c r="C2768" t="e">
        <f>Weighting!$F$8</f>
        <v>#NUM!</v>
      </c>
      <c r="D2768" t="e">
        <f>IF(C2768=1,'Data Transformation'!$G$3+0.5*'Data Transformation'!$W$25,IF(C2769=1,D2769-'Data Transformation'!$W$25,FALSE))</f>
        <v>#NUM!</v>
      </c>
      <c r="E2768">
        <f t="array" ref="E2768">IF(ISLOGICAL(D2768),"",FREQUENCY(IF('Data Transformation'!$B$425:$B$8425='Bin Analysis'!$B2763,'Data Transformation'!$G$425:$G$8425),D2768))</f>
        <v>2001</v>
      </c>
      <c r="F2768">
        <f t="shared" si="345"/>
        <v>0</v>
      </c>
      <c r="G2768">
        <f>Weighting!$H$8</f>
        <v>0</v>
      </c>
      <c r="H2768">
        <f t="array" ref="H2768">FREQUENCY(IF('Data Transformation'!$B$4:$B$8425=B2763,'Data Transformation'!$G$4:$G$8425),'Bin Analysis'!$B2768)</f>
        <v>2073</v>
      </c>
      <c r="I2768">
        <f t="shared" si="346"/>
        <v>0</v>
      </c>
      <c r="J2768">
        <f t="shared" ref="J2768:J2785" si="347">IF(I2768=0,0,1)</f>
        <v>0</v>
      </c>
      <c r="K2768">
        <f>J2768*Weighting!$W$8</f>
        <v>0</v>
      </c>
      <c r="M2768" s="14"/>
    </row>
    <row r="2769" spans="1:13" x14ac:dyDescent="0.25">
      <c r="A2769" s="32" t="str">
        <f>IF(Weighting!$P$9&gt;0,B2769,"")</f>
        <v/>
      </c>
      <c r="B2769" s="50" t="e">
        <f>Weighting!$C$9</f>
        <v>#DIV/0!</v>
      </c>
      <c r="C2769" t="e">
        <f>Weighting!$F$9</f>
        <v>#NUM!</v>
      </c>
      <c r="D2769" t="e">
        <f>IF(C2769=1,'Data Transformation'!$G$3+0.5*'Data Transformation'!$W$25,IF(C2770=1,D2770-'Data Transformation'!$W$25,FALSE))</f>
        <v>#NUM!</v>
      </c>
      <c r="E2769">
        <f t="array" ref="E2769">IF(ISLOGICAL(D2769),"",FREQUENCY(IF('Data Transformation'!$B$425:$B$8425='Bin Analysis'!$B2763,'Data Transformation'!$G$425:$G$8425),D2769))</f>
        <v>2001</v>
      </c>
      <c r="F2769">
        <f t="shared" si="345"/>
        <v>0</v>
      </c>
      <c r="G2769">
        <f>Weighting!$H$9</f>
        <v>0</v>
      </c>
      <c r="H2769">
        <f t="array" ref="H2769">FREQUENCY(IF('Data Transformation'!$B$4:$B$8425=B2763,'Data Transformation'!$G$4:$G$8425),'Bin Analysis'!$B2769)</f>
        <v>2073</v>
      </c>
      <c r="I2769">
        <f t="shared" si="346"/>
        <v>0</v>
      </c>
      <c r="J2769">
        <f t="shared" si="347"/>
        <v>0</v>
      </c>
      <c r="K2769">
        <f>J2769*Weighting!$W$9</f>
        <v>0</v>
      </c>
      <c r="M2769" s="14"/>
    </row>
    <row r="2770" spans="1:13" x14ac:dyDescent="0.25">
      <c r="A2770" s="32" t="str">
        <f>IF(Weighting!$P$10&gt;0,B2770,"")</f>
        <v/>
      </c>
      <c r="B2770" t="e">
        <f>Weighting!$C$10</f>
        <v>#DIV/0!</v>
      </c>
      <c r="C2770" t="e">
        <f>Weighting!$F$10</f>
        <v>#NUM!</v>
      </c>
      <c r="D2770" t="e">
        <f>IF(C2770=1,'Data Transformation'!$G$3+0.5*'Data Transformation'!$W$25,IF(C2771=1,D2771-'Data Transformation'!$W$25,FALSE))</f>
        <v>#NUM!</v>
      </c>
      <c r="E2770">
        <f t="array" ref="E2770">IF(ISLOGICAL(D2770),"",FREQUENCY(IF('Data Transformation'!$B$425:$B$8425='Bin Analysis'!$B2763,'Data Transformation'!$G$425:$G$8425),D2770))</f>
        <v>2001</v>
      </c>
      <c r="F2770">
        <f t="shared" si="345"/>
        <v>0</v>
      </c>
      <c r="G2770">
        <f>Weighting!$H$10</f>
        <v>0</v>
      </c>
      <c r="H2770">
        <f t="array" ref="H2770">FREQUENCY(IF('Data Transformation'!$B$4:$B$8425=B2763,'Data Transformation'!$G$4:$G$8425),'Bin Analysis'!$B2770)</f>
        <v>2073</v>
      </c>
      <c r="I2770">
        <f t="shared" si="346"/>
        <v>0</v>
      </c>
      <c r="J2770">
        <f t="shared" si="347"/>
        <v>0</v>
      </c>
      <c r="K2770">
        <f>J2770*Weighting!$W$10</f>
        <v>0</v>
      </c>
      <c r="M2770" s="14"/>
    </row>
    <row r="2771" spans="1:13" x14ac:dyDescent="0.25">
      <c r="A2771" s="32" t="str">
        <f>IF(Weighting!$P$11&gt;0,B2771,"")</f>
        <v/>
      </c>
      <c r="B2771" t="e">
        <f>Weighting!$C$11</f>
        <v>#DIV/0!</v>
      </c>
      <c r="C2771" t="e">
        <f>Weighting!$F$11</f>
        <v>#NUM!</v>
      </c>
      <c r="D2771" t="e">
        <f>IF(C2771=1,'Data Transformation'!$G$3+0.5*'Data Transformation'!$W$25,IF(C2772=1,D2772-'Data Transformation'!$W$25,FALSE))</f>
        <v>#NUM!</v>
      </c>
      <c r="E2771">
        <f t="array" ref="E2771">IF(ISLOGICAL(D2771),"",FREQUENCY(IF('Data Transformation'!$B$425:$B$8425='Bin Analysis'!$B2763,'Data Transformation'!$G$425:$G$8425),D2771))</f>
        <v>2001</v>
      </c>
      <c r="F2771">
        <f t="shared" si="345"/>
        <v>0</v>
      </c>
      <c r="G2771">
        <f>Weighting!$H$11</f>
        <v>0</v>
      </c>
      <c r="H2771">
        <f t="array" ref="H2771">FREQUENCY(IF('Data Transformation'!$B$4:$B$8425=B2763,'Data Transformation'!$G$4:$G$8425),'Bin Analysis'!$B2771)</f>
        <v>2073</v>
      </c>
      <c r="I2771">
        <f t="shared" si="346"/>
        <v>0</v>
      </c>
      <c r="J2771">
        <f t="shared" si="347"/>
        <v>0</v>
      </c>
      <c r="K2771">
        <f>J2771*Weighting!$W$11</f>
        <v>0</v>
      </c>
      <c r="M2771" s="14"/>
    </row>
    <row r="2772" spans="1:13" x14ac:dyDescent="0.25">
      <c r="A2772" s="32" t="str">
        <f>IF(Weighting!$P$12&gt;0,B2772,"")</f>
        <v/>
      </c>
      <c r="B2772" t="e">
        <f>Weighting!$C$12</f>
        <v>#DIV/0!</v>
      </c>
      <c r="C2772" t="e">
        <f>Weighting!$F$12</f>
        <v>#NUM!</v>
      </c>
      <c r="D2772" t="e">
        <f>IF(C2772=1,'Data Transformation'!$G$3+0.5*'Data Transformation'!$W$25,IF(C2773=1,D2773-'Data Transformation'!$W$25,FALSE))</f>
        <v>#NUM!</v>
      </c>
      <c r="E2772">
        <f t="array" ref="E2772">IF(ISLOGICAL(D2772),"",FREQUENCY(IF('Data Transformation'!$B$425:$B$8425='Bin Analysis'!$B2763,'Data Transformation'!$G$425:$G$8425),D2772))</f>
        <v>2001</v>
      </c>
      <c r="F2772">
        <f t="shared" si="345"/>
        <v>0</v>
      </c>
      <c r="G2772">
        <f>Weighting!$H$12</f>
        <v>0</v>
      </c>
      <c r="H2772">
        <f t="array" ref="H2772">FREQUENCY(IF('Data Transformation'!$B$4:$B$8425=B2763,'Data Transformation'!$G$4:$G$8425),'Bin Analysis'!$B2772)</f>
        <v>2073</v>
      </c>
      <c r="I2772">
        <f t="shared" si="346"/>
        <v>0</v>
      </c>
      <c r="J2772">
        <f t="shared" si="347"/>
        <v>0</v>
      </c>
      <c r="K2772">
        <f>J2772*Weighting!$W$12</f>
        <v>0</v>
      </c>
      <c r="M2772" s="14"/>
    </row>
    <row r="2773" spans="1:13" x14ac:dyDescent="0.25">
      <c r="A2773" s="32" t="str">
        <f>IF(Weighting!$P$13&gt;0,B2773,"")</f>
        <v/>
      </c>
      <c r="B2773" t="e">
        <f>Weighting!$C$13</f>
        <v>#DIV/0!</v>
      </c>
      <c r="C2773" t="e">
        <f>Weighting!$F$13</f>
        <v>#NUM!</v>
      </c>
      <c r="D2773" t="e">
        <f>IF(C2773=1,'Data Transformation'!$G$3+0.5*'Data Transformation'!$W$25,IF(C2774=1,D2774-'Data Transformation'!$W$25,FALSE))</f>
        <v>#NUM!</v>
      </c>
      <c r="E2773">
        <f t="array" ref="E2773">IF(ISLOGICAL(D2773),"",FREQUENCY(IF('Data Transformation'!$B$425:$B$8425='Bin Analysis'!$B2763,'Data Transformation'!$G$425:$G$8425),D2773))</f>
        <v>2001</v>
      </c>
      <c r="F2773">
        <f t="shared" si="345"/>
        <v>0</v>
      </c>
      <c r="G2773">
        <f>Weighting!$H$13</f>
        <v>0</v>
      </c>
      <c r="H2773">
        <f t="array" ref="H2773">FREQUENCY(IF('Data Transformation'!$B$4:$B$8425=B2763,'Data Transformation'!$G$4:$G$8425),'Bin Analysis'!$B2773)</f>
        <v>2073</v>
      </c>
      <c r="I2773">
        <f t="shared" si="346"/>
        <v>0</v>
      </c>
      <c r="J2773">
        <f t="shared" si="347"/>
        <v>0</v>
      </c>
      <c r="K2773">
        <f>J2773*Weighting!$W$13</f>
        <v>0</v>
      </c>
      <c r="M2773" s="14"/>
    </row>
    <row r="2774" spans="1:13" x14ac:dyDescent="0.25">
      <c r="A2774" s="32" t="str">
        <f>IF(Weighting!$P$14&gt;0,B2774,"")</f>
        <v/>
      </c>
      <c r="B2774" t="e">
        <f>Weighting!$C$14</f>
        <v>#DIV/0!</v>
      </c>
      <c r="C2774" t="e">
        <f>Weighting!$F$14</f>
        <v>#NUM!</v>
      </c>
      <c r="D2774" t="e">
        <f>IF(C2774=1,'Data Transformation'!$G$3+0.5*'Data Transformation'!$W$25,IF(C2775=1,D2775-'Data Transformation'!$W$25,FALSE))</f>
        <v>#NUM!</v>
      </c>
      <c r="E2774">
        <f t="array" ref="E2774">IF(ISLOGICAL(D2774),"",FREQUENCY(IF('Data Transformation'!$B$425:$B$8425='Bin Analysis'!$B2763,'Data Transformation'!$G$425:$G$8425),D2774))</f>
        <v>2001</v>
      </c>
      <c r="F2774">
        <f t="shared" si="345"/>
        <v>0</v>
      </c>
      <c r="G2774">
        <f>Weighting!$H$14</f>
        <v>0</v>
      </c>
      <c r="H2774">
        <f t="array" ref="H2774">FREQUENCY(IF('Data Transformation'!$B$4:$B$8425=B2763,'Data Transformation'!$G$4:$G$8425),'Bin Analysis'!$B2774)</f>
        <v>2073</v>
      </c>
      <c r="I2774">
        <f t="shared" si="346"/>
        <v>0</v>
      </c>
      <c r="J2774">
        <f t="shared" si="347"/>
        <v>0</v>
      </c>
      <c r="K2774">
        <f>J2774*Weighting!$W$14</f>
        <v>0</v>
      </c>
      <c r="M2774" s="14"/>
    </row>
    <row r="2775" spans="1:13" x14ac:dyDescent="0.25">
      <c r="A2775" s="32" t="str">
        <f>IF(Weighting!$P$15&gt;0,B2775,"")</f>
        <v/>
      </c>
      <c r="B2775" t="e">
        <f>Weighting!$C$15</f>
        <v>#DIV/0!</v>
      </c>
      <c r="C2775" t="e">
        <f>Weighting!$F$15</f>
        <v>#NUM!</v>
      </c>
      <c r="D2775" t="e">
        <f>IF(C2775=1,'Data Transformation'!$G$3+0.5*'Data Transformation'!$W$25,IF(C2776=1,D2776-'Data Transformation'!$W$25,FALSE))</f>
        <v>#NUM!</v>
      </c>
      <c r="E2775">
        <f t="array" ref="E2775">IF(ISLOGICAL(D2775),"",FREQUENCY(IF('Data Transformation'!$B$425:$B$8425='Bin Analysis'!$B2763,'Data Transformation'!$G$425:$G$8425),D2775))</f>
        <v>2001</v>
      </c>
      <c r="F2775">
        <f t="shared" si="345"/>
        <v>0</v>
      </c>
      <c r="G2775">
        <f>Weighting!$H$15</f>
        <v>0</v>
      </c>
      <c r="H2775">
        <f t="array" ref="H2775">FREQUENCY(IF('Data Transformation'!$B$4:$B$8425=B2763,'Data Transformation'!$G$4:$G$8425),'Bin Analysis'!$B2775)</f>
        <v>2073</v>
      </c>
      <c r="I2775">
        <f t="shared" si="346"/>
        <v>0</v>
      </c>
      <c r="J2775">
        <f t="shared" si="347"/>
        <v>0</v>
      </c>
      <c r="K2775">
        <f>J2775*Weighting!$W$15</f>
        <v>0</v>
      </c>
      <c r="M2775" s="14"/>
    </row>
    <row r="2776" spans="1:13" x14ac:dyDescent="0.25">
      <c r="A2776" s="32" t="str">
        <f>IF(Weighting!$P$16&gt;0,B2776,"")</f>
        <v/>
      </c>
      <c r="B2776" t="e">
        <f>Weighting!$C$16</f>
        <v>#DIV/0!</v>
      </c>
      <c r="C2776" t="e">
        <f>Weighting!$F$16</f>
        <v>#NUM!</v>
      </c>
      <c r="D2776" t="e">
        <f>IF(C2776=1,'Data Transformation'!$G$3+0.5*'Data Transformation'!$W$25,IF(C2777=1,D2777-'Data Transformation'!$W$25,FALSE))</f>
        <v>#NUM!</v>
      </c>
      <c r="E2776">
        <f t="array" ref="E2776">IF(ISLOGICAL(D2776),"",FREQUENCY(IF('Data Transformation'!$B$425:$B$8425='Bin Analysis'!$B2763,'Data Transformation'!$G$425:$G$8425),D2776))</f>
        <v>2001</v>
      </c>
      <c r="F2776">
        <f t="shared" si="345"/>
        <v>0</v>
      </c>
      <c r="G2776">
        <f>Weighting!$H$16</f>
        <v>0</v>
      </c>
      <c r="H2776">
        <f t="array" ref="H2776">FREQUENCY(IF('Data Transformation'!$B$4:$B$8425=B2763,'Data Transformation'!$G$4:$G$8425),'Bin Analysis'!$B2776)</f>
        <v>2073</v>
      </c>
      <c r="I2776">
        <f t="shared" si="346"/>
        <v>0</v>
      </c>
      <c r="J2776">
        <f t="shared" si="347"/>
        <v>0</v>
      </c>
      <c r="K2776">
        <f>J2776*Weighting!$W$16</f>
        <v>0</v>
      </c>
      <c r="M2776" s="14"/>
    </row>
    <row r="2777" spans="1:13" x14ac:dyDescent="0.25">
      <c r="A2777" s="32" t="str">
        <f>IF(Weighting!$P$17&gt;0,B2777,"")</f>
        <v/>
      </c>
      <c r="B2777" t="e">
        <f>Weighting!$C$17</f>
        <v>#DIV/0!</v>
      </c>
      <c r="C2777" t="e">
        <f>Weighting!$F$17</f>
        <v>#NUM!</v>
      </c>
      <c r="D2777" t="e">
        <f>IF(C2777=1,'Data Transformation'!$G$3+0.5*'Data Transformation'!$W$25,IF(C2778=1,D2778-'Data Transformation'!$W$25,FALSE))</f>
        <v>#NUM!</v>
      </c>
      <c r="E2777">
        <f t="array" ref="E2777">IF(ISLOGICAL(D2777),"",FREQUENCY(IF('Data Transformation'!$B$425:$B$8425='Bin Analysis'!$B2763,'Data Transformation'!$G$425:$G$8425),D2777))</f>
        <v>2001</v>
      </c>
      <c r="F2777">
        <f t="shared" si="345"/>
        <v>0</v>
      </c>
      <c r="G2777">
        <f>Weighting!$H$17</f>
        <v>0</v>
      </c>
      <c r="H2777">
        <f t="array" ref="H2777">FREQUENCY(IF('Data Transformation'!$B$4:$B$8425=B2763,'Data Transformation'!$G$4:$G$8425),'Bin Analysis'!$B2777)</f>
        <v>2073</v>
      </c>
      <c r="I2777">
        <f t="shared" si="346"/>
        <v>0</v>
      </c>
      <c r="J2777">
        <f t="shared" si="347"/>
        <v>0</v>
      </c>
      <c r="K2777">
        <f>J2777*Weighting!$W$17</f>
        <v>0</v>
      </c>
      <c r="M2777" s="14"/>
    </row>
    <row r="2778" spans="1:13" x14ac:dyDescent="0.25">
      <c r="A2778" s="32" t="str">
        <f>IF(Weighting!$P$18&gt;0,B2778,"")</f>
        <v/>
      </c>
      <c r="B2778" t="e">
        <f>Weighting!$C$18</f>
        <v>#DIV/0!</v>
      </c>
      <c r="C2778" t="e">
        <f>Weighting!$F$18</f>
        <v>#NUM!</v>
      </c>
      <c r="D2778" t="e">
        <f>IF(C2778=1,'Data Transformation'!$G$3+0.5*'Data Transformation'!$W$25,IF(C2779=1,D2779-'Data Transformation'!$W$25,FALSE))</f>
        <v>#NUM!</v>
      </c>
      <c r="E2778">
        <f t="array" ref="E2778">IF(ISLOGICAL(D2778),"",FREQUENCY(IF('Data Transformation'!$B$425:$B$8425='Bin Analysis'!$B2763,'Data Transformation'!$G$425:$G$8425),D2778))</f>
        <v>2001</v>
      </c>
      <c r="F2778">
        <f t="shared" si="345"/>
        <v>0</v>
      </c>
      <c r="G2778">
        <f>Weighting!$H$18</f>
        <v>0</v>
      </c>
      <c r="H2778">
        <f t="array" ref="H2778">FREQUENCY(IF('Data Transformation'!$B$4:$B$8425=B2763,'Data Transformation'!$G$4:$G$8425),'Bin Analysis'!$B2778)</f>
        <v>2073</v>
      </c>
      <c r="I2778">
        <f t="shared" si="346"/>
        <v>0</v>
      </c>
      <c r="J2778">
        <f t="shared" si="347"/>
        <v>0</v>
      </c>
      <c r="K2778">
        <f>J2778*Weighting!$W$18</f>
        <v>0</v>
      </c>
      <c r="M2778" s="14"/>
    </row>
    <row r="2779" spans="1:13" x14ac:dyDescent="0.25">
      <c r="A2779" s="32" t="str">
        <f>IF(Weighting!$P$19&gt;0,B2779,"")</f>
        <v/>
      </c>
      <c r="B2779" t="e">
        <f>Weighting!$C$19</f>
        <v>#DIV/0!</v>
      </c>
      <c r="C2779" t="e">
        <f>Weighting!$F$19</f>
        <v>#NUM!</v>
      </c>
      <c r="D2779" t="e">
        <f>IF(C2779=1,'Data Transformation'!$G$3+0.5*'Data Transformation'!$W$25,IF(C2780=1,D2780-'Data Transformation'!$W$25,FALSE))</f>
        <v>#NUM!</v>
      </c>
      <c r="E2779">
        <f t="array" ref="E2779">IF(ISLOGICAL(D2779),"",FREQUENCY(IF('Data Transformation'!$B$425:$B$8425='Bin Analysis'!$B2763,'Data Transformation'!$G$425:$G$8425),D2779))</f>
        <v>2001</v>
      </c>
      <c r="F2779">
        <f t="shared" si="345"/>
        <v>0</v>
      </c>
      <c r="G2779">
        <f>Weighting!$H$19</f>
        <v>0</v>
      </c>
      <c r="H2779">
        <f t="array" ref="H2779">FREQUENCY(IF('Data Transformation'!$B$4:$B$8425=B2763,'Data Transformation'!$G$4:$G$8425),'Bin Analysis'!$B2779)</f>
        <v>2073</v>
      </c>
      <c r="I2779">
        <f t="shared" si="346"/>
        <v>0</v>
      </c>
      <c r="J2779">
        <f t="shared" si="347"/>
        <v>0</v>
      </c>
      <c r="K2779">
        <f>J2779*Weighting!$W$19</f>
        <v>0</v>
      </c>
      <c r="M2779" s="14"/>
    </row>
    <row r="2780" spans="1:13" x14ac:dyDescent="0.25">
      <c r="A2780" s="32" t="str">
        <f>IF(Weighting!$P$20&gt;0,B2780,"")</f>
        <v/>
      </c>
      <c r="B2780" t="e">
        <f>Weighting!$C$20</f>
        <v>#DIV/0!</v>
      </c>
      <c r="C2780" t="e">
        <f>Weighting!$F$20</f>
        <v>#NUM!</v>
      </c>
      <c r="D2780" t="e">
        <f>IF(C2780=1,'Data Transformation'!$G$3+0.5*'Data Transformation'!$W$25,IF(C2781=1,D2781-'Data Transformation'!$W$25,FALSE))</f>
        <v>#NUM!</v>
      </c>
      <c r="E2780">
        <f t="array" ref="E2780">IF(ISLOGICAL(D2780),"",FREQUENCY(IF('Data Transformation'!$B$425:$B$8425='Bin Analysis'!$B2763,'Data Transformation'!$G$425:$G$8425),D2780))</f>
        <v>2001</v>
      </c>
      <c r="F2780">
        <f t="shared" si="345"/>
        <v>0</v>
      </c>
      <c r="G2780">
        <f>Weighting!$H$20</f>
        <v>0</v>
      </c>
      <c r="H2780">
        <f t="array" ref="H2780">FREQUENCY(IF('Data Transformation'!$B$4:$B$8425=B2763,'Data Transformation'!$G$4:$G$8425),'Bin Analysis'!$B2780)</f>
        <v>2073</v>
      </c>
      <c r="I2780">
        <f t="shared" si="346"/>
        <v>0</v>
      </c>
      <c r="J2780">
        <f t="shared" si="347"/>
        <v>0</v>
      </c>
      <c r="K2780">
        <f>J2780*Weighting!$W$20</f>
        <v>0</v>
      </c>
      <c r="M2780" s="14"/>
    </row>
    <row r="2781" spans="1:13" x14ac:dyDescent="0.25">
      <c r="A2781" s="32" t="str">
        <f>IF(Weighting!$P$21&gt;0,B2781,"")</f>
        <v/>
      </c>
      <c r="B2781" t="e">
        <f>Weighting!$C$21</f>
        <v>#DIV/0!</v>
      </c>
      <c r="C2781" t="e">
        <f>Weighting!$F$21</f>
        <v>#NUM!</v>
      </c>
      <c r="D2781" t="e">
        <f>IF(C2781=1,'Data Transformation'!$G$3+0.5*'Data Transformation'!$W$25,IF(C2782=1,D2782-'Data Transformation'!$W$25,FALSE))</f>
        <v>#NUM!</v>
      </c>
      <c r="E2781">
        <f t="array" ref="E2781">IF(ISLOGICAL(D2781),"",FREQUENCY(IF('Data Transformation'!$B$425:$B$8425='Bin Analysis'!$B2763,'Data Transformation'!$G$425:$G$8425),D2781))</f>
        <v>2001</v>
      </c>
      <c r="F2781">
        <f t="shared" si="345"/>
        <v>0</v>
      </c>
      <c r="G2781">
        <f>Weighting!$H$21</f>
        <v>0</v>
      </c>
      <c r="H2781">
        <f t="array" ref="H2781">FREQUENCY(IF('Data Transformation'!$B$4:$B$8425=B2763,'Data Transformation'!$G$4:$G$8425),'Bin Analysis'!$B2781)</f>
        <v>2073</v>
      </c>
      <c r="I2781">
        <f t="shared" si="346"/>
        <v>0</v>
      </c>
      <c r="J2781">
        <f t="shared" si="347"/>
        <v>0</v>
      </c>
      <c r="K2781">
        <f>J2781*Weighting!$W$21</f>
        <v>0</v>
      </c>
      <c r="M2781" s="14"/>
    </row>
    <row r="2782" spans="1:13" x14ac:dyDescent="0.25">
      <c r="A2782" s="32" t="str">
        <f>IF(Weighting!$P$22&gt;0,B2782,"")</f>
        <v/>
      </c>
      <c r="B2782" t="e">
        <f>Weighting!$C$22</f>
        <v>#DIV/0!</v>
      </c>
      <c r="C2782" t="e">
        <f>Weighting!$F$22</f>
        <v>#NUM!</v>
      </c>
      <c r="D2782" t="e">
        <f>IF(C2782=1,'Data Transformation'!$G$3+0.5*'Data Transformation'!$W$25,IF(C2783=1,D2783-'Data Transformation'!$W$25,FALSE))</f>
        <v>#NUM!</v>
      </c>
      <c r="E2782">
        <f t="array" ref="E2782">IF(ISLOGICAL(D2782),"",FREQUENCY(IF('Data Transformation'!$B$425:$B$8425='Bin Analysis'!$B2763,'Data Transformation'!$G$425:$G$8425),D2782))</f>
        <v>2001</v>
      </c>
      <c r="F2782">
        <f t="shared" si="345"/>
        <v>0</v>
      </c>
      <c r="G2782">
        <f>Weighting!$H$22</f>
        <v>0</v>
      </c>
      <c r="H2782">
        <f t="array" ref="H2782">FREQUENCY(IF('Data Transformation'!$B$4:$B$8425=B2763,'Data Transformation'!$G$4:$G$8425),'Bin Analysis'!$B2782)</f>
        <v>2073</v>
      </c>
      <c r="I2782">
        <f t="shared" si="346"/>
        <v>0</v>
      </c>
      <c r="J2782">
        <f t="shared" si="347"/>
        <v>0</v>
      </c>
      <c r="K2782">
        <f>J2782*Weighting!$W$22</f>
        <v>0</v>
      </c>
      <c r="M2782" s="14"/>
    </row>
    <row r="2783" spans="1:13" x14ac:dyDescent="0.25">
      <c r="A2783" s="32" t="str">
        <f>IF(Weighting!$P$23&gt;0,B2783,"")</f>
        <v/>
      </c>
      <c r="B2783" t="e">
        <f>Weighting!$C$23</f>
        <v>#DIV/0!</v>
      </c>
      <c r="C2783" t="e">
        <f>Weighting!$F$23</f>
        <v>#NUM!</v>
      </c>
      <c r="D2783" t="e">
        <f>IF(C2783=1,'Data Transformation'!$G$3+0.5*'Data Transformation'!$W$25,IF(C2784=1,D2784-'Data Transformation'!$W$25,FALSE))</f>
        <v>#NUM!</v>
      </c>
      <c r="E2783">
        <f t="array" ref="E2783">IF(ISLOGICAL(D2783),"",FREQUENCY(IF('Data Transformation'!$B$425:$B$8425='Bin Analysis'!$B2763,'Data Transformation'!$G$425:$G$8425),D2783))</f>
        <v>2001</v>
      </c>
      <c r="F2783">
        <f t="shared" si="345"/>
        <v>0</v>
      </c>
      <c r="G2783">
        <f>Weighting!$H$23</f>
        <v>0</v>
      </c>
      <c r="H2783">
        <f t="array" ref="H2783">FREQUENCY(IF('Data Transformation'!$B$4:$B$8425=B2763,'Data Transformation'!$G$4:$G$8425),'Bin Analysis'!$B2783)</f>
        <v>2073</v>
      </c>
      <c r="I2783">
        <f t="shared" si="346"/>
        <v>0</v>
      </c>
      <c r="J2783">
        <f t="shared" si="347"/>
        <v>0</v>
      </c>
      <c r="K2783">
        <f>J2783*Weighting!$W$23</f>
        <v>0</v>
      </c>
      <c r="M2783" s="14"/>
    </row>
    <row r="2784" spans="1:13" x14ac:dyDescent="0.25">
      <c r="A2784" s="32" t="str">
        <f>IF(Weighting!$P$24&gt;0,B2784,"")</f>
        <v/>
      </c>
      <c r="B2784" t="e">
        <f>Weighting!$C$24</f>
        <v>#DIV/0!</v>
      </c>
      <c r="C2784" t="e">
        <f>Weighting!$F$24</f>
        <v>#NUM!</v>
      </c>
      <c r="D2784" t="e">
        <f>IF(C2784=1,'Data Transformation'!$G$3+0.5*'Data Transformation'!$W$25,IF(C2785=1,D2785-'Data Transformation'!$W$25,FALSE))</f>
        <v>#NUM!</v>
      </c>
      <c r="E2784">
        <f t="array" ref="E2784">IF(ISLOGICAL(D2784),"",FREQUENCY(IF('Data Transformation'!$B$425:$B$8425='Bin Analysis'!$B2763,'Data Transformation'!$G$425:$G$8425),D2784))</f>
        <v>2001</v>
      </c>
      <c r="F2784">
        <f t="shared" si="345"/>
        <v>0</v>
      </c>
      <c r="G2784">
        <f>Weighting!$H$24</f>
        <v>0</v>
      </c>
      <c r="H2784">
        <f t="array" ref="H2784">FREQUENCY(IF('Data Transformation'!$B$4:$B$8425=B2763,'Data Transformation'!$G$4:$G$8425),'Bin Analysis'!$B2784)</f>
        <v>2073</v>
      </c>
      <c r="I2784">
        <f t="shared" si="346"/>
        <v>0</v>
      </c>
      <c r="J2784">
        <f t="shared" si="347"/>
        <v>0</v>
      </c>
      <c r="K2784">
        <f>J2784*Weighting!$W$24</f>
        <v>0</v>
      </c>
      <c r="M2784" s="14"/>
    </row>
    <row r="2785" spans="1:25" x14ac:dyDescent="0.25">
      <c r="A2785" s="32" t="str">
        <f>IF(Weighting!$P$25&gt;0,B2785,"")</f>
        <v/>
      </c>
      <c r="B2785" t="e">
        <f>Weighting!$C$25</f>
        <v>#DIV/0!</v>
      </c>
      <c r="C2785" t="e">
        <f>Weighting!$F$25</f>
        <v>#NUM!</v>
      </c>
      <c r="D2785" t="e">
        <f>IF(C2785=1,'Data Transformation'!$G$3+0.5*'Data Transformation'!$W$25,IF(C2786=1,D2786-'Data Transformation'!$W$25,FALSE))</f>
        <v>#NUM!</v>
      </c>
      <c r="E2785">
        <f t="array" ref="E2785">IF(ISLOGICAL(D2785),"",FREQUENCY(IF('Data Transformation'!$B$425:$B$8425='Bin Analysis'!$B2763,'Data Transformation'!$G$425:$G$8425),D2785))</f>
        <v>2001</v>
      </c>
      <c r="F2785">
        <f t="shared" si="345"/>
        <v>0</v>
      </c>
      <c r="G2785">
        <f>Weighting!$H$25</f>
        <v>0</v>
      </c>
      <c r="H2785">
        <f t="array" ref="H2785">FREQUENCY(IF('Data Transformation'!$B$4:$B$8425=B2763,'Data Transformation'!$G$4:$G$8425),'Bin Analysis'!$B2785)</f>
        <v>2073</v>
      </c>
      <c r="I2785">
        <f t="shared" si="346"/>
        <v>0</v>
      </c>
      <c r="J2785">
        <f t="shared" si="347"/>
        <v>0</v>
      </c>
      <c r="K2785">
        <f>J2785*Weighting!$W$25</f>
        <v>0</v>
      </c>
      <c r="M2785" s="14"/>
    </row>
    <row r="2786" spans="1:25" x14ac:dyDescent="0.25">
      <c r="O2786"/>
      <c r="P2786"/>
      <c r="Q2786"/>
      <c r="R2786"/>
    </row>
    <row r="2787" spans="1:25" ht="23.25" x14ac:dyDescent="0.35">
      <c r="A2787" s="21" t="s">
        <v>0</v>
      </c>
      <c r="B2787" s="21" t="str">
        <f>IFERROR(VLOOKUP(C2787,'Data Transformation'!$L$6:$M$426,2,FALSE),"")</f>
        <v/>
      </c>
      <c r="C2787" s="21">
        <f>C2763+1</f>
        <v>116</v>
      </c>
      <c r="D2787" s="21"/>
      <c r="E2787" s="21"/>
      <c r="F2787" s="21"/>
      <c r="G2787" s="21"/>
      <c r="H2787" s="22"/>
      <c r="I2787" s="22"/>
      <c r="J2787" s="22"/>
      <c r="K2787" s="21"/>
      <c r="L2787" s="21" t="str">
        <f>B2787</f>
        <v/>
      </c>
      <c r="M2787" s="23" t="e">
        <f>INDEX('Data Transformation'!$O$4:$O$424,MATCH($B2787,'Data Transformation'!$M$4:$M$424,0),MATCH($M$2,'Data Transformation'!$O$3,0))</f>
        <v>#N/A</v>
      </c>
      <c r="N2787" s="27" t="e">
        <f>IF('Input and Summary Results'!$J$16="minimum",'Bin Analysis'!X2788/(M2787-1),'Bin Analysis'!Y2787/('Bin Analysis'!M2787-1))</f>
        <v>#N/A</v>
      </c>
      <c r="O2787" s="27" t="e">
        <f>IF(M2787=FALSE,NA(),(VLOOKUP(1,C2790:K2809,4,FALSE))/(M2787-1))</f>
        <v>#N/A</v>
      </c>
      <c r="P2787" s="27" t="e">
        <f>IF(M2787=FALSE,NA(),SUM(J2790:J2809)/Weighting!$S$5)</f>
        <v>#N/A</v>
      </c>
      <c r="Q2787" s="27" t="e">
        <f>IF(M2787=FALSE,NA(),SUM(K2790:K2809)/Weighting!$S$6)</f>
        <v>#N/A</v>
      </c>
      <c r="R2787" s="27" t="e">
        <f>IF(M2787=FALSE,NA(),(VLOOKUP(1,G2790:K2809,3,FALSE))/(M2787-1))</f>
        <v>#N/A</v>
      </c>
      <c r="S2787" s="22" t="e">
        <f>IF(M2787=FALSE,NA(),IF(SUM(J2790:J2809)=2,"yes","no"))</f>
        <v>#N/A</v>
      </c>
      <c r="X2787" s="2" cm="2">
        <f t="array" ref="X2787:X2788">FREQUENCY(IF('Data Transformation'!$B$425:$B$6424='Bin Analysis'!L2787,'Data Transformation'!$G$425:$G$6424),'Data Transformation'!$U$11)</f>
        <v>0</v>
      </c>
      <c r="Y2787" s="2" cm="2">
        <f t="array" ref="Y2787:Y2788">FREQUENCY(IF('Data Transformation'!$B$425:$B$6424='Bin Analysis'!L2787,'Data Transformation'!$G$425:$G$6424),'Data Transformation'!$U$12)</f>
        <v>0</v>
      </c>
    </row>
    <row r="2788" spans="1:25" x14ac:dyDescent="0.25">
      <c r="A2788" s="14" t="s">
        <v>67</v>
      </c>
      <c r="B2788" t="s">
        <v>47</v>
      </c>
      <c r="C2788" t="s">
        <v>5</v>
      </c>
      <c r="D2788" t="s">
        <v>100</v>
      </c>
      <c r="E2788" t="s">
        <v>101</v>
      </c>
      <c r="F2788" t="s">
        <v>102</v>
      </c>
      <c r="G2788" t="s">
        <v>70</v>
      </c>
      <c r="H2788" t="s">
        <v>31</v>
      </c>
      <c r="I2788" t="s">
        <v>32</v>
      </c>
      <c r="J2788" t="s">
        <v>46</v>
      </c>
      <c r="K2788" s="14" t="s">
        <v>45</v>
      </c>
      <c r="M2788" s="14"/>
      <c r="X2788" s="2">
        <v>0</v>
      </c>
      <c r="Y2788" s="2">
        <v>0</v>
      </c>
    </row>
    <row r="2789" spans="1:25" x14ac:dyDescent="0.25">
      <c r="A2789" s="32"/>
      <c r="D2789" t="e">
        <f>IF(C2789=1,'Data Transformation'!$G$3+0.5*'Data Transformation'!$W$25,IF(C2790=1,D2790-'Data Transformation'!$W$25,FALSE))</f>
        <v>#NUM!</v>
      </c>
      <c r="E2789">
        <f t="array" ref="E2789">IF(ISLOGICAL(D2789),"",FREQUENCY(IF('Data Transformation'!$B$425:$B$8425='Bin Analysis'!$B2787,'Data Transformation'!$G$425:$G$8425),D2789))</f>
        <v>2001</v>
      </c>
      <c r="F2789" t="e">
        <f>IF(ISLOGICAL(D2789),"",E2789-E2788)</f>
        <v>#VALUE!</v>
      </c>
      <c r="M2789" s="14"/>
    </row>
    <row r="2790" spans="1:25" x14ac:dyDescent="0.25">
      <c r="A2790" s="32" t="e">
        <f>IF(Weighting!$P$6&gt;0,B2790,"")</f>
        <v>#NUM!</v>
      </c>
      <c r="B2790" t="e">
        <f>Weighting!$C$6</f>
        <v>#DIV/0!</v>
      </c>
      <c r="C2790" t="e">
        <f>Weighting!$F$6</f>
        <v>#NUM!</v>
      </c>
      <c r="D2790" t="e">
        <f>IF(C2790=1,'Data Transformation'!$G$3+0.5*'Data Transformation'!$W$25,IF(C2791=1,D2791-'Data Transformation'!$W$25,FALSE))</f>
        <v>#NUM!</v>
      </c>
      <c r="E2790">
        <f t="array" ref="E2790">IF(ISLOGICAL(D2790),"",FREQUENCY(IF('Data Transformation'!$B$425:$B$8425='Bin Analysis'!$B2787,'Data Transformation'!$G$425:$G$8425),D2790))</f>
        <v>2001</v>
      </c>
      <c r="F2790">
        <f>IF(ISLOGICAL(D2790),"",E2790-E2789)</f>
        <v>0</v>
      </c>
      <c r="G2790">
        <f>Weighting!$H$6</f>
        <v>1</v>
      </c>
      <c r="H2790">
        <f t="array" ref="H2790">FREQUENCY(IF('Data Transformation'!$B$4:$B$8425=B2787,'Data Transformation'!$G$4:$G$8425),'Bin Analysis'!$B2790)</f>
        <v>2073</v>
      </c>
      <c r="I2790">
        <f>H2790-H2789</f>
        <v>2073</v>
      </c>
      <c r="J2790">
        <f>IF(I2790=0,0,1)</f>
        <v>1</v>
      </c>
      <c r="K2790" t="e">
        <f>J2790*Weighting!$W$6</f>
        <v>#NUM!</v>
      </c>
      <c r="M2790" s="14"/>
    </row>
    <row r="2791" spans="1:25" x14ac:dyDescent="0.25">
      <c r="A2791" s="32" t="str">
        <f>IF(Weighting!$P$7&gt;0,B2791,"")</f>
        <v/>
      </c>
      <c r="B2791" t="e">
        <f>Weighting!$C$7</f>
        <v>#DIV/0!</v>
      </c>
      <c r="C2791" t="e">
        <f>Weighting!$F$7</f>
        <v>#NUM!</v>
      </c>
      <c r="D2791" t="e">
        <f>IF(C2791=1,'Data Transformation'!$G$3+0.5*'Data Transformation'!$W$25,IF(C2792=1,D2792-'Data Transformation'!$W$25,FALSE))</f>
        <v>#NUM!</v>
      </c>
      <c r="E2791">
        <f t="array" ref="E2791">IF(ISLOGICAL(D2791),"",FREQUENCY(IF('Data Transformation'!$B$425:$B$8425='Bin Analysis'!$B2787,'Data Transformation'!$G$425:$G$8425),D2791))</f>
        <v>2001</v>
      </c>
      <c r="F2791">
        <f t="shared" ref="F2791:F2809" si="348">IF(ISLOGICAL(D2791),"",E2791-E2790)</f>
        <v>0</v>
      </c>
      <c r="G2791">
        <f>Weighting!$H$7</f>
        <v>0</v>
      </c>
      <c r="H2791">
        <f t="array" ref="H2791">FREQUENCY(IF('Data Transformation'!$B$4:$B$8425=B2787,'Data Transformation'!$G$4:$G$8425),'Bin Analysis'!$B2791)</f>
        <v>2073</v>
      </c>
      <c r="I2791">
        <f t="shared" ref="I2791:I2809" si="349">H2791-H2790</f>
        <v>0</v>
      </c>
      <c r="J2791">
        <f>IF(I2791=0,0,1)</f>
        <v>0</v>
      </c>
      <c r="K2791">
        <f>J2791*Weighting!$W$7</f>
        <v>0</v>
      </c>
      <c r="M2791" s="14"/>
    </row>
    <row r="2792" spans="1:25" x14ac:dyDescent="0.25">
      <c r="A2792" s="32" t="str">
        <f>IF(Weighting!$P$8&gt;0,B2792,"")</f>
        <v/>
      </c>
      <c r="B2792" t="e">
        <f>Weighting!$C$8</f>
        <v>#DIV/0!</v>
      </c>
      <c r="C2792" t="e">
        <f>Weighting!$F$8</f>
        <v>#NUM!</v>
      </c>
      <c r="D2792" t="e">
        <f>IF(C2792=1,'Data Transformation'!$G$3+0.5*'Data Transformation'!$W$25,IF(C2793=1,D2793-'Data Transformation'!$W$25,FALSE))</f>
        <v>#NUM!</v>
      </c>
      <c r="E2792">
        <f t="array" ref="E2792">IF(ISLOGICAL(D2792),"",FREQUENCY(IF('Data Transformation'!$B$425:$B$8425='Bin Analysis'!$B2787,'Data Transformation'!$G$425:$G$8425),D2792))</f>
        <v>2001</v>
      </c>
      <c r="F2792">
        <f t="shared" si="348"/>
        <v>0</v>
      </c>
      <c r="G2792">
        <f>Weighting!$H$8</f>
        <v>0</v>
      </c>
      <c r="H2792">
        <f t="array" ref="H2792">FREQUENCY(IF('Data Transformation'!$B$4:$B$8425=B2787,'Data Transformation'!$G$4:$G$8425),'Bin Analysis'!$B2792)</f>
        <v>2073</v>
      </c>
      <c r="I2792">
        <f t="shared" si="349"/>
        <v>0</v>
      </c>
      <c r="J2792">
        <f t="shared" ref="J2792:J2809" si="350">IF(I2792=0,0,1)</f>
        <v>0</v>
      </c>
      <c r="K2792">
        <f>J2792*Weighting!$W$8</f>
        <v>0</v>
      </c>
      <c r="M2792" s="14"/>
    </row>
    <row r="2793" spans="1:25" x14ac:dyDescent="0.25">
      <c r="A2793" s="32" t="str">
        <f>IF(Weighting!$P$9&gt;0,B2793,"")</f>
        <v/>
      </c>
      <c r="B2793" s="50" t="e">
        <f>Weighting!$C$9</f>
        <v>#DIV/0!</v>
      </c>
      <c r="C2793" t="e">
        <f>Weighting!$F$9</f>
        <v>#NUM!</v>
      </c>
      <c r="D2793" t="e">
        <f>IF(C2793=1,'Data Transformation'!$G$3+0.5*'Data Transformation'!$W$25,IF(C2794=1,D2794-'Data Transformation'!$W$25,FALSE))</f>
        <v>#NUM!</v>
      </c>
      <c r="E2793">
        <f t="array" ref="E2793">IF(ISLOGICAL(D2793),"",FREQUENCY(IF('Data Transformation'!$B$425:$B$8425='Bin Analysis'!$B2787,'Data Transformation'!$G$425:$G$8425),D2793))</f>
        <v>2001</v>
      </c>
      <c r="F2793">
        <f t="shared" si="348"/>
        <v>0</v>
      </c>
      <c r="G2793">
        <f>Weighting!$H$9</f>
        <v>0</v>
      </c>
      <c r="H2793">
        <f t="array" ref="H2793">FREQUENCY(IF('Data Transformation'!$B$4:$B$8425=B2787,'Data Transformation'!$G$4:$G$8425),'Bin Analysis'!$B2793)</f>
        <v>2073</v>
      </c>
      <c r="I2793">
        <f t="shared" si="349"/>
        <v>0</v>
      </c>
      <c r="J2793">
        <f t="shared" si="350"/>
        <v>0</v>
      </c>
      <c r="K2793">
        <f>J2793*Weighting!$W$9</f>
        <v>0</v>
      </c>
      <c r="M2793" s="14"/>
    </row>
    <row r="2794" spans="1:25" x14ac:dyDescent="0.25">
      <c r="A2794" s="32" t="str">
        <f>IF(Weighting!$P$10&gt;0,B2794,"")</f>
        <v/>
      </c>
      <c r="B2794" t="e">
        <f>Weighting!$C$10</f>
        <v>#DIV/0!</v>
      </c>
      <c r="C2794" t="e">
        <f>Weighting!$F$10</f>
        <v>#NUM!</v>
      </c>
      <c r="D2794" t="e">
        <f>IF(C2794=1,'Data Transformation'!$G$3+0.5*'Data Transformation'!$W$25,IF(C2795=1,D2795-'Data Transformation'!$W$25,FALSE))</f>
        <v>#NUM!</v>
      </c>
      <c r="E2794">
        <f t="array" ref="E2794">IF(ISLOGICAL(D2794),"",FREQUENCY(IF('Data Transformation'!$B$425:$B$8425='Bin Analysis'!$B2787,'Data Transformation'!$G$425:$G$8425),D2794))</f>
        <v>2001</v>
      </c>
      <c r="F2794">
        <f t="shared" si="348"/>
        <v>0</v>
      </c>
      <c r="G2794">
        <f>Weighting!$H$10</f>
        <v>0</v>
      </c>
      <c r="H2794">
        <f t="array" ref="H2794">FREQUENCY(IF('Data Transformation'!$B$4:$B$8425=B2787,'Data Transformation'!$G$4:$G$8425),'Bin Analysis'!$B2794)</f>
        <v>2073</v>
      </c>
      <c r="I2794">
        <f t="shared" si="349"/>
        <v>0</v>
      </c>
      <c r="J2794">
        <f t="shared" si="350"/>
        <v>0</v>
      </c>
      <c r="K2794">
        <f>J2794*Weighting!$W$10</f>
        <v>0</v>
      </c>
      <c r="M2794" s="14"/>
    </row>
    <row r="2795" spans="1:25" x14ac:dyDescent="0.25">
      <c r="A2795" s="32" t="str">
        <f>IF(Weighting!$P$11&gt;0,B2795,"")</f>
        <v/>
      </c>
      <c r="B2795" t="e">
        <f>Weighting!$C$11</f>
        <v>#DIV/0!</v>
      </c>
      <c r="C2795" t="e">
        <f>Weighting!$F$11</f>
        <v>#NUM!</v>
      </c>
      <c r="D2795" t="e">
        <f>IF(C2795=1,'Data Transformation'!$G$3+0.5*'Data Transformation'!$W$25,IF(C2796=1,D2796-'Data Transformation'!$W$25,FALSE))</f>
        <v>#NUM!</v>
      </c>
      <c r="E2795">
        <f t="array" ref="E2795">IF(ISLOGICAL(D2795),"",FREQUENCY(IF('Data Transformation'!$B$425:$B$8425='Bin Analysis'!$B2787,'Data Transformation'!$G$425:$G$8425),D2795))</f>
        <v>2001</v>
      </c>
      <c r="F2795">
        <f t="shared" si="348"/>
        <v>0</v>
      </c>
      <c r="G2795">
        <f>Weighting!$H$11</f>
        <v>0</v>
      </c>
      <c r="H2795">
        <f t="array" ref="H2795">FREQUENCY(IF('Data Transformation'!$B$4:$B$8425=B2787,'Data Transformation'!$G$4:$G$8425),'Bin Analysis'!$B2795)</f>
        <v>2073</v>
      </c>
      <c r="I2795">
        <f t="shared" si="349"/>
        <v>0</v>
      </c>
      <c r="J2795">
        <f t="shared" si="350"/>
        <v>0</v>
      </c>
      <c r="K2795">
        <f>J2795*Weighting!$W$11</f>
        <v>0</v>
      </c>
      <c r="M2795" s="14"/>
    </row>
    <row r="2796" spans="1:25" x14ac:dyDescent="0.25">
      <c r="A2796" s="32" t="str">
        <f>IF(Weighting!$P$12&gt;0,B2796,"")</f>
        <v/>
      </c>
      <c r="B2796" t="e">
        <f>Weighting!$C$12</f>
        <v>#DIV/0!</v>
      </c>
      <c r="C2796" t="e">
        <f>Weighting!$F$12</f>
        <v>#NUM!</v>
      </c>
      <c r="D2796" t="e">
        <f>IF(C2796=1,'Data Transformation'!$G$3+0.5*'Data Transformation'!$W$25,IF(C2797=1,D2797-'Data Transformation'!$W$25,FALSE))</f>
        <v>#NUM!</v>
      </c>
      <c r="E2796">
        <f t="array" ref="E2796">IF(ISLOGICAL(D2796),"",FREQUENCY(IF('Data Transformation'!$B$425:$B$8425='Bin Analysis'!$B2787,'Data Transformation'!$G$425:$G$8425),D2796))</f>
        <v>2001</v>
      </c>
      <c r="F2796">
        <f t="shared" si="348"/>
        <v>0</v>
      </c>
      <c r="G2796">
        <f>Weighting!$H$12</f>
        <v>0</v>
      </c>
      <c r="H2796">
        <f t="array" ref="H2796">FREQUENCY(IF('Data Transformation'!$B$4:$B$8425=B2787,'Data Transformation'!$G$4:$G$8425),'Bin Analysis'!$B2796)</f>
        <v>2073</v>
      </c>
      <c r="I2796">
        <f t="shared" si="349"/>
        <v>0</v>
      </c>
      <c r="J2796">
        <f t="shared" si="350"/>
        <v>0</v>
      </c>
      <c r="K2796">
        <f>J2796*Weighting!$W$12</f>
        <v>0</v>
      </c>
      <c r="M2796" s="14"/>
    </row>
    <row r="2797" spans="1:25" x14ac:dyDescent="0.25">
      <c r="A2797" s="32" t="str">
        <f>IF(Weighting!$P$13&gt;0,B2797,"")</f>
        <v/>
      </c>
      <c r="B2797" t="e">
        <f>Weighting!$C$13</f>
        <v>#DIV/0!</v>
      </c>
      <c r="C2797" t="e">
        <f>Weighting!$F$13</f>
        <v>#NUM!</v>
      </c>
      <c r="D2797" t="e">
        <f>IF(C2797=1,'Data Transformation'!$G$3+0.5*'Data Transformation'!$W$25,IF(C2798=1,D2798-'Data Transformation'!$W$25,FALSE))</f>
        <v>#NUM!</v>
      </c>
      <c r="E2797">
        <f t="array" ref="E2797">IF(ISLOGICAL(D2797),"",FREQUENCY(IF('Data Transformation'!$B$425:$B$8425='Bin Analysis'!$B2787,'Data Transformation'!$G$425:$G$8425),D2797))</f>
        <v>2001</v>
      </c>
      <c r="F2797">
        <f t="shared" si="348"/>
        <v>0</v>
      </c>
      <c r="G2797">
        <f>Weighting!$H$13</f>
        <v>0</v>
      </c>
      <c r="H2797">
        <f t="array" ref="H2797">FREQUENCY(IF('Data Transformation'!$B$4:$B$8425=B2787,'Data Transformation'!$G$4:$G$8425),'Bin Analysis'!$B2797)</f>
        <v>2073</v>
      </c>
      <c r="I2797">
        <f t="shared" si="349"/>
        <v>0</v>
      </c>
      <c r="J2797">
        <f t="shared" si="350"/>
        <v>0</v>
      </c>
      <c r="K2797">
        <f>J2797*Weighting!$W$13</f>
        <v>0</v>
      </c>
      <c r="M2797" s="14"/>
    </row>
    <row r="2798" spans="1:25" x14ac:dyDescent="0.25">
      <c r="A2798" s="32" t="str">
        <f>IF(Weighting!$P$14&gt;0,B2798,"")</f>
        <v/>
      </c>
      <c r="B2798" t="e">
        <f>Weighting!$C$14</f>
        <v>#DIV/0!</v>
      </c>
      <c r="C2798" t="e">
        <f>Weighting!$F$14</f>
        <v>#NUM!</v>
      </c>
      <c r="D2798" t="e">
        <f>IF(C2798=1,'Data Transformation'!$G$3+0.5*'Data Transformation'!$W$25,IF(C2799=1,D2799-'Data Transformation'!$W$25,FALSE))</f>
        <v>#NUM!</v>
      </c>
      <c r="E2798">
        <f t="array" ref="E2798">IF(ISLOGICAL(D2798),"",FREQUENCY(IF('Data Transformation'!$B$425:$B$8425='Bin Analysis'!$B2787,'Data Transformation'!$G$425:$G$8425),D2798))</f>
        <v>2001</v>
      </c>
      <c r="F2798">
        <f t="shared" si="348"/>
        <v>0</v>
      </c>
      <c r="G2798">
        <f>Weighting!$H$14</f>
        <v>0</v>
      </c>
      <c r="H2798">
        <f t="array" ref="H2798">FREQUENCY(IF('Data Transformation'!$B$4:$B$8425=B2787,'Data Transformation'!$G$4:$G$8425),'Bin Analysis'!$B2798)</f>
        <v>2073</v>
      </c>
      <c r="I2798">
        <f t="shared" si="349"/>
        <v>0</v>
      </c>
      <c r="J2798">
        <f t="shared" si="350"/>
        <v>0</v>
      </c>
      <c r="K2798">
        <f>J2798*Weighting!$W$14</f>
        <v>0</v>
      </c>
      <c r="M2798" s="14"/>
    </row>
    <row r="2799" spans="1:25" x14ac:dyDescent="0.25">
      <c r="A2799" s="32" t="str">
        <f>IF(Weighting!$P$15&gt;0,B2799,"")</f>
        <v/>
      </c>
      <c r="B2799" t="e">
        <f>Weighting!$C$15</f>
        <v>#DIV/0!</v>
      </c>
      <c r="C2799" t="e">
        <f>Weighting!$F$15</f>
        <v>#NUM!</v>
      </c>
      <c r="D2799" t="e">
        <f>IF(C2799=1,'Data Transformation'!$G$3+0.5*'Data Transformation'!$W$25,IF(C2800=1,D2800-'Data Transformation'!$W$25,FALSE))</f>
        <v>#NUM!</v>
      </c>
      <c r="E2799">
        <f t="array" ref="E2799">IF(ISLOGICAL(D2799),"",FREQUENCY(IF('Data Transformation'!$B$425:$B$8425='Bin Analysis'!$B2787,'Data Transformation'!$G$425:$G$8425),D2799))</f>
        <v>2001</v>
      </c>
      <c r="F2799">
        <f t="shared" si="348"/>
        <v>0</v>
      </c>
      <c r="G2799">
        <f>Weighting!$H$15</f>
        <v>0</v>
      </c>
      <c r="H2799">
        <f t="array" ref="H2799">FREQUENCY(IF('Data Transformation'!$B$4:$B$8425=B2787,'Data Transformation'!$G$4:$G$8425),'Bin Analysis'!$B2799)</f>
        <v>2073</v>
      </c>
      <c r="I2799">
        <f t="shared" si="349"/>
        <v>0</v>
      </c>
      <c r="J2799">
        <f t="shared" si="350"/>
        <v>0</v>
      </c>
      <c r="K2799">
        <f>J2799*Weighting!$W$15</f>
        <v>0</v>
      </c>
      <c r="M2799" s="14"/>
    </row>
    <row r="2800" spans="1:25" x14ac:dyDescent="0.25">
      <c r="A2800" s="32" t="str">
        <f>IF(Weighting!$P$16&gt;0,B2800,"")</f>
        <v/>
      </c>
      <c r="B2800" t="e">
        <f>Weighting!$C$16</f>
        <v>#DIV/0!</v>
      </c>
      <c r="C2800" t="e">
        <f>Weighting!$F$16</f>
        <v>#NUM!</v>
      </c>
      <c r="D2800" t="e">
        <f>IF(C2800=1,'Data Transformation'!$G$3+0.5*'Data Transformation'!$W$25,IF(C2801=1,D2801-'Data Transformation'!$W$25,FALSE))</f>
        <v>#NUM!</v>
      </c>
      <c r="E2800">
        <f t="array" ref="E2800">IF(ISLOGICAL(D2800),"",FREQUENCY(IF('Data Transformation'!$B$425:$B$8425='Bin Analysis'!$B2787,'Data Transformation'!$G$425:$G$8425),D2800))</f>
        <v>2001</v>
      </c>
      <c r="F2800">
        <f t="shared" si="348"/>
        <v>0</v>
      </c>
      <c r="G2800">
        <f>Weighting!$H$16</f>
        <v>0</v>
      </c>
      <c r="H2800">
        <f t="array" ref="H2800">FREQUENCY(IF('Data Transformation'!$B$4:$B$8425=B2787,'Data Transformation'!$G$4:$G$8425),'Bin Analysis'!$B2800)</f>
        <v>2073</v>
      </c>
      <c r="I2800">
        <f t="shared" si="349"/>
        <v>0</v>
      </c>
      <c r="J2800">
        <f t="shared" si="350"/>
        <v>0</v>
      </c>
      <c r="K2800">
        <f>J2800*Weighting!$W$16</f>
        <v>0</v>
      </c>
      <c r="M2800" s="14"/>
    </row>
    <row r="2801" spans="1:25" x14ac:dyDescent="0.25">
      <c r="A2801" s="32" t="str">
        <f>IF(Weighting!$P$17&gt;0,B2801,"")</f>
        <v/>
      </c>
      <c r="B2801" t="e">
        <f>Weighting!$C$17</f>
        <v>#DIV/0!</v>
      </c>
      <c r="C2801" t="e">
        <f>Weighting!$F$17</f>
        <v>#NUM!</v>
      </c>
      <c r="D2801" t="e">
        <f>IF(C2801=1,'Data Transformation'!$G$3+0.5*'Data Transformation'!$W$25,IF(C2802=1,D2802-'Data Transformation'!$W$25,FALSE))</f>
        <v>#NUM!</v>
      </c>
      <c r="E2801">
        <f t="array" ref="E2801">IF(ISLOGICAL(D2801),"",FREQUENCY(IF('Data Transformation'!$B$425:$B$8425='Bin Analysis'!$B2787,'Data Transformation'!$G$425:$G$8425),D2801))</f>
        <v>2001</v>
      </c>
      <c r="F2801">
        <f t="shared" si="348"/>
        <v>0</v>
      </c>
      <c r="G2801">
        <f>Weighting!$H$17</f>
        <v>0</v>
      </c>
      <c r="H2801">
        <f t="array" ref="H2801">FREQUENCY(IF('Data Transformation'!$B$4:$B$8425=B2787,'Data Transformation'!$G$4:$G$8425),'Bin Analysis'!$B2801)</f>
        <v>2073</v>
      </c>
      <c r="I2801">
        <f t="shared" si="349"/>
        <v>0</v>
      </c>
      <c r="J2801">
        <f t="shared" si="350"/>
        <v>0</v>
      </c>
      <c r="K2801">
        <f>J2801*Weighting!$W$17</f>
        <v>0</v>
      </c>
      <c r="M2801" s="14"/>
    </row>
    <row r="2802" spans="1:25" x14ac:dyDescent="0.25">
      <c r="A2802" s="32" t="str">
        <f>IF(Weighting!$P$18&gt;0,B2802,"")</f>
        <v/>
      </c>
      <c r="B2802" t="e">
        <f>Weighting!$C$18</f>
        <v>#DIV/0!</v>
      </c>
      <c r="C2802" t="e">
        <f>Weighting!$F$18</f>
        <v>#NUM!</v>
      </c>
      <c r="D2802" t="e">
        <f>IF(C2802=1,'Data Transformation'!$G$3+0.5*'Data Transformation'!$W$25,IF(C2803=1,D2803-'Data Transformation'!$W$25,FALSE))</f>
        <v>#NUM!</v>
      </c>
      <c r="E2802">
        <f t="array" ref="E2802">IF(ISLOGICAL(D2802),"",FREQUENCY(IF('Data Transformation'!$B$425:$B$8425='Bin Analysis'!$B2787,'Data Transformation'!$G$425:$G$8425),D2802))</f>
        <v>2001</v>
      </c>
      <c r="F2802">
        <f t="shared" si="348"/>
        <v>0</v>
      </c>
      <c r="G2802">
        <f>Weighting!$H$18</f>
        <v>0</v>
      </c>
      <c r="H2802">
        <f t="array" ref="H2802">FREQUENCY(IF('Data Transformation'!$B$4:$B$8425=B2787,'Data Transformation'!$G$4:$G$8425),'Bin Analysis'!$B2802)</f>
        <v>2073</v>
      </c>
      <c r="I2802">
        <f t="shared" si="349"/>
        <v>0</v>
      </c>
      <c r="J2802">
        <f t="shared" si="350"/>
        <v>0</v>
      </c>
      <c r="K2802">
        <f>J2802*Weighting!$W$18</f>
        <v>0</v>
      </c>
      <c r="M2802" s="14"/>
    </row>
    <row r="2803" spans="1:25" x14ac:dyDescent="0.25">
      <c r="A2803" s="32" t="str">
        <f>IF(Weighting!$P$19&gt;0,B2803,"")</f>
        <v/>
      </c>
      <c r="B2803" t="e">
        <f>Weighting!$C$19</f>
        <v>#DIV/0!</v>
      </c>
      <c r="C2803" t="e">
        <f>Weighting!$F$19</f>
        <v>#NUM!</v>
      </c>
      <c r="D2803" t="e">
        <f>IF(C2803=1,'Data Transformation'!$G$3+0.5*'Data Transformation'!$W$25,IF(C2804=1,D2804-'Data Transformation'!$W$25,FALSE))</f>
        <v>#NUM!</v>
      </c>
      <c r="E2803">
        <f t="array" ref="E2803">IF(ISLOGICAL(D2803),"",FREQUENCY(IF('Data Transformation'!$B$425:$B$8425='Bin Analysis'!$B2787,'Data Transformation'!$G$425:$G$8425),D2803))</f>
        <v>2001</v>
      </c>
      <c r="F2803">
        <f t="shared" si="348"/>
        <v>0</v>
      </c>
      <c r="G2803">
        <f>Weighting!$H$19</f>
        <v>0</v>
      </c>
      <c r="H2803">
        <f t="array" ref="H2803">FREQUENCY(IF('Data Transformation'!$B$4:$B$8425=B2787,'Data Transformation'!$G$4:$G$8425),'Bin Analysis'!$B2803)</f>
        <v>2073</v>
      </c>
      <c r="I2803">
        <f t="shared" si="349"/>
        <v>0</v>
      </c>
      <c r="J2803">
        <f t="shared" si="350"/>
        <v>0</v>
      </c>
      <c r="K2803">
        <f>J2803*Weighting!$W$19</f>
        <v>0</v>
      </c>
      <c r="M2803" s="14"/>
    </row>
    <row r="2804" spans="1:25" x14ac:dyDescent="0.25">
      <c r="A2804" s="32" t="str">
        <f>IF(Weighting!$P$20&gt;0,B2804,"")</f>
        <v/>
      </c>
      <c r="B2804" t="e">
        <f>Weighting!$C$20</f>
        <v>#DIV/0!</v>
      </c>
      <c r="C2804" t="e">
        <f>Weighting!$F$20</f>
        <v>#NUM!</v>
      </c>
      <c r="D2804" t="e">
        <f>IF(C2804=1,'Data Transformation'!$G$3+0.5*'Data Transformation'!$W$25,IF(C2805=1,D2805-'Data Transformation'!$W$25,FALSE))</f>
        <v>#NUM!</v>
      </c>
      <c r="E2804">
        <f t="array" ref="E2804">IF(ISLOGICAL(D2804),"",FREQUENCY(IF('Data Transformation'!$B$425:$B$8425='Bin Analysis'!$B2787,'Data Transformation'!$G$425:$G$8425),D2804))</f>
        <v>2001</v>
      </c>
      <c r="F2804">
        <f t="shared" si="348"/>
        <v>0</v>
      </c>
      <c r="G2804">
        <f>Weighting!$H$20</f>
        <v>0</v>
      </c>
      <c r="H2804">
        <f t="array" ref="H2804">FREQUENCY(IF('Data Transformation'!$B$4:$B$8425=B2787,'Data Transformation'!$G$4:$G$8425),'Bin Analysis'!$B2804)</f>
        <v>2073</v>
      </c>
      <c r="I2804">
        <f t="shared" si="349"/>
        <v>0</v>
      </c>
      <c r="J2804">
        <f t="shared" si="350"/>
        <v>0</v>
      </c>
      <c r="K2804">
        <f>J2804*Weighting!$W$20</f>
        <v>0</v>
      </c>
      <c r="M2804" s="14"/>
    </row>
    <row r="2805" spans="1:25" x14ac:dyDescent="0.25">
      <c r="A2805" s="32" t="str">
        <f>IF(Weighting!$P$21&gt;0,B2805,"")</f>
        <v/>
      </c>
      <c r="B2805" t="e">
        <f>Weighting!$C$21</f>
        <v>#DIV/0!</v>
      </c>
      <c r="C2805" t="e">
        <f>Weighting!$F$21</f>
        <v>#NUM!</v>
      </c>
      <c r="D2805" t="e">
        <f>IF(C2805=1,'Data Transformation'!$G$3+0.5*'Data Transformation'!$W$25,IF(C2806=1,D2806-'Data Transformation'!$W$25,FALSE))</f>
        <v>#NUM!</v>
      </c>
      <c r="E2805">
        <f t="array" ref="E2805">IF(ISLOGICAL(D2805),"",FREQUENCY(IF('Data Transformation'!$B$425:$B$8425='Bin Analysis'!$B2787,'Data Transformation'!$G$425:$G$8425),D2805))</f>
        <v>2001</v>
      </c>
      <c r="F2805">
        <f t="shared" si="348"/>
        <v>0</v>
      </c>
      <c r="G2805">
        <f>Weighting!$H$21</f>
        <v>0</v>
      </c>
      <c r="H2805">
        <f t="array" ref="H2805">FREQUENCY(IF('Data Transformation'!$B$4:$B$8425=B2787,'Data Transformation'!$G$4:$G$8425),'Bin Analysis'!$B2805)</f>
        <v>2073</v>
      </c>
      <c r="I2805">
        <f t="shared" si="349"/>
        <v>0</v>
      </c>
      <c r="J2805">
        <f t="shared" si="350"/>
        <v>0</v>
      </c>
      <c r="K2805">
        <f>J2805*Weighting!$W$21</f>
        <v>0</v>
      </c>
      <c r="M2805" s="14"/>
    </row>
    <row r="2806" spans="1:25" x14ac:dyDescent="0.25">
      <c r="A2806" s="32" t="str">
        <f>IF(Weighting!$P$22&gt;0,B2806,"")</f>
        <v/>
      </c>
      <c r="B2806" t="e">
        <f>Weighting!$C$22</f>
        <v>#DIV/0!</v>
      </c>
      <c r="C2806" t="e">
        <f>Weighting!$F$22</f>
        <v>#NUM!</v>
      </c>
      <c r="D2806" t="e">
        <f>IF(C2806=1,'Data Transformation'!$G$3+0.5*'Data Transformation'!$W$25,IF(C2807=1,D2807-'Data Transformation'!$W$25,FALSE))</f>
        <v>#NUM!</v>
      </c>
      <c r="E2806">
        <f t="array" ref="E2806">IF(ISLOGICAL(D2806),"",FREQUENCY(IF('Data Transformation'!$B$425:$B$8425='Bin Analysis'!$B2787,'Data Transformation'!$G$425:$G$8425),D2806))</f>
        <v>2001</v>
      </c>
      <c r="F2806">
        <f t="shared" si="348"/>
        <v>0</v>
      </c>
      <c r="G2806">
        <f>Weighting!$H$22</f>
        <v>0</v>
      </c>
      <c r="H2806">
        <f t="array" ref="H2806">FREQUENCY(IF('Data Transformation'!$B$4:$B$8425=B2787,'Data Transformation'!$G$4:$G$8425),'Bin Analysis'!$B2806)</f>
        <v>2073</v>
      </c>
      <c r="I2806">
        <f t="shared" si="349"/>
        <v>0</v>
      </c>
      <c r="J2806">
        <f t="shared" si="350"/>
        <v>0</v>
      </c>
      <c r="K2806">
        <f>J2806*Weighting!$W$22</f>
        <v>0</v>
      </c>
      <c r="M2806" s="14"/>
    </row>
    <row r="2807" spans="1:25" x14ac:dyDescent="0.25">
      <c r="A2807" s="32" t="str">
        <f>IF(Weighting!$P$23&gt;0,B2807,"")</f>
        <v/>
      </c>
      <c r="B2807" t="e">
        <f>Weighting!$C$23</f>
        <v>#DIV/0!</v>
      </c>
      <c r="C2807" t="e">
        <f>Weighting!$F$23</f>
        <v>#NUM!</v>
      </c>
      <c r="D2807" t="e">
        <f>IF(C2807=1,'Data Transformation'!$G$3+0.5*'Data Transformation'!$W$25,IF(C2808=1,D2808-'Data Transformation'!$W$25,FALSE))</f>
        <v>#NUM!</v>
      </c>
      <c r="E2807">
        <f t="array" ref="E2807">IF(ISLOGICAL(D2807),"",FREQUENCY(IF('Data Transformation'!$B$425:$B$8425='Bin Analysis'!$B2787,'Data Transformation'!$G$425:$G$8425),D2807))</f>
        <v>2001</v>
      </c>
      <c r="F2807">
        <f t="shared" si="348"/>
        <v>0</v>
      </c>
      <c r="G2807">
        <f>Weighting!$H$23</f>
        <v>0</v>
      </c>
      <c r="H2807">
        <f t="array" ref="H2807">FREQUENCY(IF('Data Transformation'!$B$4:$B$8425=B2787,'Data Transformation'!$G$4:$G$8425),'Bin Analysis'!$B2807)</f>
        <v>2073</v>
      </c>
      <c r="I2807">
        <f t="shared" si="349"/>
        <v>0</v>
      </c>
      <c r="J2807">
        <f t="shared" si="350"/>
        <v>0</v>
      </c>
      <c r="K2807">
        <f>J2807*Weighting!$W$23</f>
        <v>0</v>
      </c>
      <c r="M2807" s="14"/>
    </row>
    <row r="2808" spans="1:25" x14ac:dyDescent="0.25">
      <c r="A2808" s="32" t="str">
        <f>IF(Weighting!$P$24&gt;0,B2808,"")</f>
        <v/>
      </c>
      <c r="B2808" t="e">
        <f>Weighting!$C$24</f>
        <v>#DIV/0!</v>
      </c>
      <c r="C2808" t="e">
        <f>Weighting!$F$24</f>
        <v>#NUM!</v>
      </c>
      <c r="D2808" t="e">
        <f>IF(C2808=1,'Data Transformation'!$G$3+0.5*'Data Transformation'!$W$25,IF(C2809=1,D2809-'Data Transformation'!$W$25,FALSE))</f>
        <v>#NUM!</v>
      </c>
      <c r="E2808">
        <f t="array" ref="E2808">IF(ISLOGICAL(D2808),"",FREQUENCY(IF('Data Transformation'!$B$425:$B$8425='Bin Analysis'!$B2787,'Data Transformation'!$G$425:$G$8425),D2808))</f>
        <v>2001</v>
      </c>
      <c r="F2808">
        <f t="shared" si="348"/>
        <v>0</v>
      </c>
      <c r="G2808">
        <f>Weighting!$H$24</f>
        <v>0</v>
      </c>
      <c r="H2808">
        <f t="array" ref="H2808">FREQUENCY(IF('Data Transformation'!$B$4:$B$8425=B2787,'Data Transformation'!$G$4:$G$8425),'Bin Analysis'!$B2808)</f>
        <v>2073</v>
      </c>
      <c r="I2808">
        <f t="shared" si="349"/>
        <v>0</v>
      </c>
      <c r="J2808">
        <f t="shared" si="350"/>
        <v>0</v>
      </c>
      <c r="K2808">
        <f>J2808*Weighting!$W$24</f>
        <v>0</v>
      </c>
      <c r="M2808" s="14"/>
    </row>
    <row r="2809" spans="1:25" x14ac:dyDescent="0.25">
      <c r="A2809" s="32" t="str">
        <f>IF(Weighting!$P$25&gt;0,B2809,"")</f>
        <v/>
      </c>
      <c r="B2809" t="e">
        <f>Weighting!$C$25</f>
        <v>#DIV/0!</v>
      </c>
      <c r="C2809" t="e">
        <f>Weighting!$F$25</f>
        <v>#NUM!</v>
      </c>
      <c r="D2809" t="e">
        <f>IF(C2809=1,'Data Transformation'!$G$3+0.5*'Data Transformation'!$W$25,IF(C2810=1,D2810-'Data Transformation'!$W$25,FALSE))</f>
        <v>#NUM!</v>
      </c>
      <c r="E2809">
        <f t="array" ref="E2809">IF(ISLOGICAL(D2809),"",FREQUENCY(IF('Data Transformation'!$B$425:$B$8425='Bin Analysis'!$B2787,'Data Transformation'!$G$425:$G$8425),D2809))</f>
        <v>2001</v>
      </c>
      <c r="F2809">
        <f t="shared" si="348"/>
        <v>0</v>
      </c>
      <c r="G2809">
        <f>Weighting!$H$25</f>
        <v>0</v>
      </c>
      <c r="H2809">
        <f t="array" ref="H2809">FREQUENCY(IF('Data Transformation'!$B$4:$B$8425=B2787,'Data Transformation'!$G$4:$G$8425),'Bin Analysis'!$B2809)</f>
        <v>2073</v>
      </c>
      <c r="I2809">
        <f t="shared" si="349"/>
        <v>0</v>
      </c>
      <c r="J2809">
        <f t="shared" si="350"/>
        <v>0</v>
      </c>
      <c r="K2809">
        <f>J2809*Weighting!$W$25</f>
        <v>0</v>
      </c>
      <c r="M2809" s="14"/>
    </row>
    <row r="2810" spans="1:25" x14ac:dyDescent="0.25">
      <c r="O2810"/>
      <c r="P2810"/>
      <c r="Q2810"/>
      <c r="R2810"/>
    </row>
    <row r="2811" spans="1:25" ht="23.25" x14ac:dyDescent="0.35">
      <c r="A2811" s="21" t="s">
        <v>0</v>
      </c>
      <c r="B2811" s="21" t="str">
        <f>IFERROR(VLOOKUP(C2811,'Data Transformation'!$L$6:$M$426,2,FALSE),"")</f>
        <v/>
      </c>
      <c r="C2811" s="21">
        <f>C2787+1</f>
        <v>117</v>
      </c>
      <c r="D2811" s="21"/>
      <c r="E2811" s="21"/>
      <c r="F2811" s="21"/>
      <c r="G2811" s="21"/>
      <c r="H2811" s="22"/>
      <c r="I2811" s="22"/>
      <c r="J2811" s="22"/>
      <c r="K2811" s="21"/>
      <c r="L2811" s="21" t="str">
        <f>B2811</f>
        <v/>
      </c>
      <c r="M2811" s="23" t="e">
        <f>INDEX('Data Transformation'!$O$4:$O$424,MATCH($B2811,'Data Transformation'!$M$4:$M$424,0),MATCH($M$2,'Data Transformation'!$O$3,0))</f>
        <v>#N/A</v>
      </c>
      <c r="N2811" s="27" t="e">
        <f>IF('Input and Summary Results'!$J$16="minimum",'Bin Analysis'!X2812/(M2811-1),'Bin Analysis'!Y2811/('Bin Analysis'!M2811-1))</f>
        <v>#N/A</v>
      </c>
      <c r="O2811" s="27" t="e">
        <f>IF(M2811=FALSE,NA(),(VLOOKUP(1,C2814:K2833,4,FALSE))/(M2811-1))</f>
        <v>#N/A</v>
      </c>
      <c r="P2811" s="27" t="e">
        <f>IF(M2811=FALSE,NA(),SUM(J2814:J2833)/Weighting!$S$5)</f>
        <v>#N/A</v>
      </c>
      <c r="Q2811" s="27" t="e">
        <f>IF(M2811=FALSE,NA(),SUM(K2814:K2833)/Weighting!$S$6)</f>
        <v>#N/A</v>
      </c>
      <c r="R2811" s="27" t="e">
        <f>IF(M2811=FALSE,NA(),(VLOOKUP(1,G2814:K2833,3,FALSE))/(M2811-1))</f>
        <v>#N/A</v>
      </c>
      <c r="S2811" s="22" t="e">
        <f>IF(M2811=FALSE,NA(),IF(SUM(J2814:J2833)=2,"yes","no"))</f>
        <v>#N/A</v>
      </c>
      <c r="X2811" s="2" cm="2">
        <f t="array" ref="X2811:X2812">FREQUENCY(IF('Data Transformation'!$B$425:$B$6424='Bin Analysis'!L2811,'Data Transformation'!$G$425:$G$6424),'Data Transformation'!$U$11)</f>
        <v>0</v>
      </c>
      <c r="Y2811" s="2" cm="2">
        <f t="array" ref="Y2811:Y2812">FREQUENCY(IF('Data Transformation'!$B$425:$B$6424='Bin Analysis'!L2811,'Data Transformation'!$G$425:$G$6424),'Data Transformation'!$U$12)</f>
        <v>0</v>
      </c>
    </row>
    <row r="2812" spans="1:25" x14ac:dyDescent="0.25">
      <c r="A2812" s="14" t="s">
        <v>67</v>
      </c>
      <c r="B2812" t="s">
        <v>47</v>
      </c>
      <c r="C2812" t="s">
        <v>5</v>
      </c>
      <c r="D2812" t="s">
        <v>100</v>
      </c>
      <c r="E2812" t="s">
        <v>101</v>
      </c>
      <c r="F2812" t="s">
        <v>102</v>
      </c>
      <c r="G2812" t="s">
        <v>70</v>
      </c>
      <c r="H2812" t="s">
        <v>31</v>
      </c>
      <c r="I2812" t="s">
        <v>32</v>
      </c>
      <c r="J2812" t="s">
        <v>46</v>
      </c>
      <c r="K2812" s="14" t="s">
        <v>45</v>
      </c>
      <c r="M2812" s="14"/>
      <c r="X2812" s="2">
        <v>0</v>
      </c>
      <c r="Y2812" s="2">
        <v>0</v>
      </c>
    </row>
    <row r="2813" spans="1:25" x14ac:dyDescent="0.25">
      <c r="A2813" s="32"/>
      <c r="D2813" t="e">
        <f>IF(C2813=1,'Data Transformation'!$G$3+0.5*'Data Transformation'!$W$25,IF(C2814=1,D2814-'Data Transformation'!$W$25,FALSE))</f>
        <v>#NUM!</v>
      </c>
      <c r="E2813">
        <f t="array" ref="E2813">IF(ISLOGICAL(D2813),"",FREQUENCY(IF('Data Transformation'!$B$425:$B$8425='Bin Analysis'!$B2811,'Data Transformation'!$G$425:$G$8425),D2813))</f>
        <v>2001</v>
      </c>
      <c r="F2813" t="e">
        <f>IF(ISLOGICAL(D2813),"",E2813-E2812)</f>
        <v>#VALUE!</v>
      </c>
      <c r="M2813" s="14"/>
    </row>
    <row r="2814" spans="1:25" x14ac:dyDescent="0.25">
      <c r="A2814" s="32" t="e">
        <f>IF(Weighting!$P$6&gt;0,B2814,"")</f>
        <v>#NUM!</v>
      </c>
      <c r="B2814" t="e">
        <f>Weighting!$C$6</f>
        <v>#DIV/0!</v>
      </c>
      <c r="C2814" t="e">
        <f>Weighting!$F$6</f>
        <v>#NUM!</v>
      </c>
      <c r="D2814" t="e">
        <f>IF(C2814=1,'Data Transformation'!$G$3+0.5*'Data Transformation'!$W$25,IF(C2815=1,D2815-'Data Transformation'!$W$25,FALSE))</f>
        <v>#NUM!</v>
      </c>
      <c r="E2814">
        <f t="array" ref="E2814">IF(ISLOGICAL(D2814),"",FREQUENCY(IF('Data Transformation'!$B$425:$B$8425='Bin Analysis'!$B2811,'Data Transformation'!$G$425:$G$8425),D2814))</f>
        <v>2001</v>
      </c>
      <c r="F2814">
        <f>IF(ISLOGICAL(D2814),"",E2814-E2813)</f>
        <v>0</v>
      </c>
      <c r="G2814">
        <f>Weighting!$H$6</f>
        <v>1</v>
      </c>
      <c r="H2814">
        <f t="array" ref="H2814">FREQUENCY(IF('Data Transformation'!$B$4:$B$8425=B2811,'Data Transformation'!$G$4:$G$8425),'Bin Analysis'!$B2814)</f>
        <v>2073</v>
      </c>
      <c r="I2814">
        <f>H2814-H2813</f>
        <v>2073</v>
      </c>
      <c r="J2814">
        <f>IF(I2814=0,0,1)</f>
        <v>1</v>
      </c>
      <c r="K2814" t="e">
        <f>J2814*Weighting!$W$6</f>
        <v>#NUM!</v>
      </c>
      <c r="M2814" s="14"/>
    </row>
    <row r="2815" spans="1:25" x14ac:dyDescent="0.25">
      <c r="A2815" s="32" t="str">
        <f>IF(Weighting!$P$7&gt;0,B2815,"")</f>
        <v/>
      </c>
      <c r="B2815" t="e">
        <f>Weighting!$C$7</f>
        <v>#DIV/0!</v>
      </c>
      <c r="C2815" t="e">
        <f>Weighting!$F$7</f>
        <v>#NUM!</v>
      </c>
      <c r="D2815" t="e">
        <f>IF(C2815=1,'Data Transformation'!$G$3+0.5*'Data Transformation'!$W$25,IF(C2816=1,D2816-'Data Transformation'!$W$25,FALSE))</f>
        <v>#NUM!</v>
      </c>
      <c r="E2815">
        <f t="array" ref="E2815">IF(ISLOGICAL(D2815),"",FREQUENCY(IF('Data Transformation'!$B$425:$B$8425='Bin Analysis'!$B2811,'Data Transformation'!$G$425:$G$8425),D2815))</f>
        <v>2001</v>
      </c>
      <c r="F2815">
        <f t="shared" ref="F2815:F2833" si="351">IF(ISLOGICAL(D2815),"",E2815-E2814)</f>
        <v>0</v>
      </c>
      <c r="G2815">
        <f>Weighting!$H$7</f>
        <v>0</v>
      </c>
      <c r="H2815">
        <f t="array" ref="H2815">FREQUENCY(IF('Data Transformation'!$B$4:$B$8425=B2811,'Data Transformation'!$G$4:$G$8425),'Bin Analysis'!$B2815)</f>
        <v>2073</v>
      </c>
      <c r="I2815">
        <f t="shared" ref="I2815:I2833" si="352">H2815-H2814</f>
        <v>0</v>
      </c>
      <c r="J2815">
        <f>IF(I2815=0,0,1)</f>
        <v>0</v>
      </c>
      <c r="K2815">
        <f>J2815*Weighting!$W$7</f>
        <v>0</v>
      </c>
      <c r="M2815" s="14"/>
    </row>
    <row r="2816" spans="1:25" x14ac:dyDescent="0.25">
      <c r="A2816" s="32" t="str">
        <f>IF(Weighting!$P$8&gt;0,B2816,"")</f>
        <v/>
      </c>
      <c r="B2816" t="e">
        <f>Weighting!$C$8</f>
        <v>#DIV/0!</v>
      </c>
      <c r="C2816" t="e">
        <f>Weighting!$F$8</f>
        <v>#NUM!</v>
      </c>
      <c r="D2816" t="e">
        <f>IF(C2816=1,'Data Transformation'!$G$3+0.5*'Data Transformation'!$W$25,IF(C2817=1,D2817-'Data Transformation'!$W$25,FALSE))</f>
        <v>#NUM!</v>
      </c>
      <c r="E2816">
        <f t="array" ref="E2816">IF(ISLOGICAL(D2816),"",FREQUENCY(IF('Data Transformation'!$B$425:$B$8425='Bin Analysis'!$B2811,'Data Transformation'!$G$425:$G$8425),D2816))</f>
        <v>2001</v>
      </c>
      <c r="F2816">
        <f t="shared" si="351"/>
        <v>0</v>
      </c>
      <c r="G2816">
        <f>Weighting!$H$8</f>
        <v>0</v>
      </c>
      <c r="H2816">
        <f t="array" ref="H2816">FREQUENCY(IF('Data Transformation'!$B$4:$B$8425=B2811,'Data Transformation'!$G$4:$G$8425),'Bin Analysis'!$B2816)</f>
        <v>2073</v>
      </c>
      <c r="I2816">
        <f t="shared" si="352"/>
        <v>0</v>
      </c>
      <c r="J2816">
        <f t="shared" ref="J2816:J2833" si="353">IF(I2816=0,0,1)</f>
        <v>0</v>
      </c>
      <c r="K2816">
        <f>J2816*Weighting!$W$8</f>
        <v>0</v>
      </c>
      <c r="M2816" s="14"/>
    </row>
    <row r="2817" spans="1:13" x14ac:dyDescent="0.25">
      <c r="A2817" s="32" t="str">
        <f>IF(Weighting!$P$9&gt;0,B2817,"")</f>
        <v/>
      </c>
      <c r="B2817" s="50" t="e">
        <f>Weighting!$C$9</f>
        <v>#DIV/0!</v>
      </c>
      <c r="C2817" t="e">
        <f>Weighting!$F$9</f>
        <v>#NUM!</v>
      </c>
      <c r="D2817" t="e">
        <f>IF(C2817=1,'Data Transformation'!$G$3+0.5*'Data Transformation'!$W$25,IF(C2818=1,D2818-'Data Transformation'!$W$25,FALSE))</f>
        <v>#NUM!</v>
      </c>
      <c r="E2817">
        <f t="array" ref="E2817">IF(ISLOGICAL(D2817),"",FREQUENCY(IF('Data Transformation'!$B$425:$B$8425='Bin Analysis'!$B2811,'Data Transformation'!$G$425:$G$8425),D2817))</f>
        <v>2001</v>
      </c>
      <c r="F2817">
        <f t="shared" si="351"/>
        <v>0</v>
      </c>
      <c r="G2817">
        <f>Weighting!$H$9</f>
        <v>0</v>
      </c>
      <c r="H2817">
        <f t="array" ref="H2817">FREQUENCY(IF('Data Transformation'!$B$4:$B$8425=B2811,'Data Transformation'!$G$4:$G$8425),'Bin Analysis'!$B2817)</f>
        <v>2073</v>
      </c>
      <c r="I2817">
        <f t="shared" si="352"/>
        <v>0</v>
      </c>
      <c r="J2817">
        <f t="shared" si="353"/>
        <v>0</v>
      </c>
      <c r="K2817">
        <f>J2817*Weighting!$W$9</f>
        <v>0</v>
      </c>
      <c r="M2817" s="14"/>
    </row>
    <row r="2818" spans="1:13" x14ac:dyDescent="0.25">
      <c r="A2818" s="32" t="str">
        <f>IF(Weighting!$P$10&gt;0,B2818,"")</f>
        <v/>
      </c>
      <c r="B2818" t="e">
        <f>Weighting!$C$10</f>
        <v>#DIV/0!</v>
      </c>
      <c r="C2818" t="e">
        <f>Weighting!$F$10</f>
        <v>#NUM!</v>
      </c>
      <c r="D2818" t="e">
        <f>IF(C2818=1,'Data Transformation'!$G$3+0.5*'Data Transformation'!$W$25,IF(C2819=1,D2819-'Data Transformation'!$W$25,FALSE))</f>
        <v>#NUM!</v>
      </c>
      <c r="E2818">
        <f t="array" ref="E2818">IF(ISLOGICAL(D2818),"",FREQUENCY(IF('Data Transformation'!$B$425:$B$8425='Bin Analysis'!$B2811,'Data Transformation'!$G$425:$G$8425),D2818))</f>
        <v>2001</v>
      </c>
      <c r="F2818">
        <f t="shared" si="351"/>
        <v>0</v>
      </c>
      <c r="G2818">
        <f>Weighting!$H$10</f>
        <v>0</v>
      </c>
      <c r="H2818">
        <f t="array" ref="H2818">FREQUENCY(IF('Data Transformation'!$B$4:$B$8425=B2811,'Data Transformation'!$G$4:$G$8425),'Bin Analysis'!$B2818)</f>
        <v>2073</v>
      </c>
      <c r="I2818">
        <f t="shared" si="352"/>
        <v>0</v>
      </c>
      <c r="J2818">
        <f t="shared" si="353"/>
        <v>0</v>
      </c>
      <c r="K2818">
        <f>J2818*Weighting!$W$10</f>
        <v>0</v>
      </c>
      <c r="M2818" s="14"/>
    </row>
    <row r="2819" spans="1:13" x14ac:dyDescent="0.25">
      <c r="A2819" s="32" t="str">
        <f>IF(Weighting!$P$11&gt;0,B2819,"")</f>
        <v/>
      </c>
      <c r="B2819" t="e">
        <f>Weighting!$C$11</f>
        <v>#DIV/0!</v>
      </c>
      <c r="C2819" t="e">
        <f>Weighting!$F$11</f>
        <v>#NUM!</v>
      </c>
      <c r="D2819" t="e">
        <f>IF(C2819=1,'Data Transformation'!$G$3+0.5*'Data Transformation'!$W$25,IF(C2820=1,D2820-'Data Transformation'!$W$25,FALSE))</f>
        <v>#NUM!</v>
      </c>
      <c r="E2819">
        <f t="array" ref="E2819">IF(ISLOGICAL(D2819),"",FREQUENCY(IF('Data Transformation'!$B$425:$B$8425='Bin Analysis'!$B2811,'Data Transformation'!$G$425:$G$8425),D2819))</f>
        <v>2001</v>
      </c>
      <c r="F2819">
        <f t="shared" si="351"/>
        <v>0</v>
      </c>
      <c r="G2819">
        <f>Weighting!$H$11</f>
        <v>0</v>
      </c>
      <c r="H2819">
        <f t="array" ref="H2819">FREQUENCY(IF('Data Transformation'!$B$4:$B$8425=B2811,'Data Transformation'!$G$4:$G$8425),'Bin Analysis'!$B2819)</f>
        <v>2073</v>
      </c>
      <c r="I2819">
        <f t="shared" si="352"/>
        <v>0</v>
      </c>
      <c r="J2819">
        <f t="shared" si="353"/>
        <v>0</v>
      </c>
      <c r="K2819">
        <f>J2819*Weighting!$W$11</f>
        <v>0</v>
      </c>
      <c r="M2819" s="14"/>
    </row>
    <row r="2820" spans="1:13" x14ac:dyDescent="0.25">
      <c r="A2820" s="32" t="str">
        <f>IF(Weighting!$P$12&gt;0,B2820,"")</f>
        <v/>
      </c>
      <c r="B2820" t="e">
        <f>Weighting!$C$12</f>
        <v>#DIV/0!</v>
      </c>
      <c r="C2820" t="e">
        <f>Weighting!$F$12</f>
        <v>#NUM!</v>
      </c>
      <c r="D2820" t="e">
        <f>IF(C2820=1,'Data Transformation'!$G$3+0.5*'Data Transformation'!$W$25,IF(C2821=1,D2821-'Data Transformation'!$W$25,FALSE))</f>
        <v>#NUM!</v>
      </c>
      <c r="E2820">
        <f t="array" ref="E2820">IF(ISLOGICAL(D2820),"",FREQUENCY(IF('Data Transformation'!$B$425:$B$8425='Bin Analysis'!$B2811,'Data Transformation'!$G$425:$G$8425),D2820))</f>
        <v>2001</v>
      </c>
      <c r="F2820">
        <f t="shared" si="351"/>
        <v>0</v>
      </c>
      <c r="G2820">
        <f>Weighting!$H$12</f>
        <v>0</v>
      </c>
      <c r="H2820">
        <f t="array" ref="H2820">FREQUENCY(IF('Data Transformation'!$B$4:$B$8425=B2811,'Data Transformation'!$G$4:$G$8425),'Bin Analysis'!$B2820)</f>
        <v>2073</v>
      </c>
      <c r="I2820">
        <f t="shared" si="352"/>
        <v>0</v>
      </c>
      <c r="J2820">
        <f t="shared" si="353"/>
        <v>0</v>
      </c>
      <c r="K2820">
        <f>J2820*Weighting!$W$12</f>
        <v>0</v>
      </c>
      <c r="M2820" s="14"/>
    </row>
    <row r="2821" spans="1:13" x14ac:dyDescent="0.25">
      <c r="A2821" s="32" t="str">
        <f>IF(Weighting!$P$13&gt;0,B2821,"")</f>
        <v/>
      </c>
      <c r="B2821" t="e">
        <f>Weighting!$C$13</f>
        <v>#DIV/0!</v>
      </c>
      <c r="C2821" t="e">
        <f>Weighting!$F$13</f>
        <v>#NUM!</v>
      </c>
      <c r="D2821" t="e">
        <f>IF(C2821=1,'Data Transformation'!$G$3+0.5*'Data Transformation'!$W$25,IF(C2822=1,D2822-'Data Transformation'!$W$25,FALSE))</f>
        <v>#NUM!</v>
      </c>
      <c r="E2821">
        <f t="array" ref="E2821">IF(ISLOGICAL(D2821),"",FREQUENCY(IF('Data Transformation'!$B$425:$B$8425='Bin Analysis'!$B2811,'Data Transformation'!$G$425:$G$8425),D2821))</f>
        <v>2001</v>
      </c>
      <c r="F2821">
        <f t="shared" si="351"/>
        <v>0</v>
      </c>
      <c r="G2821">
        <f>Weighting!$H$13</f>
        <v>0</v>
      </c>
      <c r="H2821">
        <f t="array" ref="H2821">FREQUENCY(IF('Data Transformation'!$B$4:$B$8425=B2811,'Data Transformation'!$G$4:$G$8425),'Bin Analysis'!$B2821)</f>
        <v>2073</v>
      </c>
      <c r="I2821">
        <f t="shared" si="352"/>
        <v>0</v>
      </c>
      <c r="J2821">
        <f t="shared" si="353"/>
        <v>0</v>
      </c>
      <c r="K2821">
        <f>J2821*Weighting!$W$13</f>
        <v>0</v>
      </c>
      <c r="M2821" s="14"/>
    </row>
    <row r="2822" spans="1:13" x14ac:dyDescent="0.25">
      <c r="A2822" s="32" t="str">
        <f>IF(Weighting!$P$14&gt;0,B2822,"")</f>
        <v/>
      </c>
      <c r="B2822" t="e">
        <f>Weighting!$C$14</f>
        <v>#DIV/0!</v>
      </c>
      <c r="C2822" t="e">
        <f>Weighting!$F$14</f>
        <v>#NUM!</v>
      </c>
      <c r="D2822" t="e">
        <f>IF(C2822=1,'Data Transformation'!$G$3+0.5*'Data Transformation'!$W$25,IF(C2823=1,D2823-'Data Transformation'!$W$25,FALSE))</f>
        <v>#NUM!</v>
      </c>
      <c r="E2822">
        <f t="array" ref="E2822">IF(ISLOGICAL(D2822),"",FREQUENCY(IF('Data Transformation'!$B$425:$B$8425='Bin Analysis'!$B2811,'Data Transformation'!$G$425:$G$8425),D2822))</f>
        <v>2001</v>
      </c>
      <c r="F2822">
        <f t="shared" si="351"/>
        <v>0</v>
      </c>
      <c r="G2822">
        <f>Weighting!$H$14</f>
        <v>0</v>
      </c>
      <c r="H2822">
        <f t="array" ref="H2822">FREQUENCY(IF('Data Transformation'!$B$4:$B$8425=B2811,'Data Transformation'!$G$4:$G$8425),'Bin Analysis'!$B2822)</f>
        <v>2073</v>
      </c>
      <c r="I2822">
        <f t="shared" si="352"/>
        <v>0</v>
      </c>
      <c r="J2822">
        <f t="shared" si="353"/>
        <v>0</v>
      </c>
      <c r="K2822">
        <f>J2822*Weighting!$W$14</f>
        <v>0</v>
      </c>
      <c r="M2822" s="14"/>
    </row>
    <row r="2823" spans="1:13" x14ac:dyDescent="0.25">
      <c r="A2823" s="32" t="str">
        <f>IF(Weighting!$P$15&gt;0,B2823,"")</f>
        <v/>
      </c>
      <c r="B2823" t="e">
        <f>Weighting!$C$15</f>
        <v>#DIV/0!</v>
      </c>
      <c r="C2823" t="e">
        <f>Weighting!$F$15</f>
        <v>#NUM!</v>
      </c>
      <c r="D2823" t="e">
        <f>IF(C2823=1,'Data Transformation'!$G$3+0.5*'Data Transformation'!$W$25,IF(C2824=1,D2824-'Data Transformation'!$W$25,FALSE))</f>
        <v>#NUM!</v>
      </c>
      <c r="E2823">
        <f t="array" ref="E2823">IF(ISLOGICAL(D2823),"",FREQUENCY(IF('Data Transformation'!$B$425:$B$8425='Bin Analysis'!$B2811,'Data Transformation'!$G$425:$G$8425),D2823))</f>
        <v>2001</v>
      </c>
      <c r="F2823">
        <f t="shared" si="351"/>
        <v>0</v>
      </c>
      <c r="G2823">
        <f>Weighting!$H$15</f>
        <v>0</v>
      </c>
      <c r="H2823">
        <f t="array" ref="H2823">FREQUENCY(IF('Data Transformation'!$B$4:$B$8425=B2811,'Data Transformation'!$G$4:$G$8425),'Bin Analysis'!$B2823)</f>
        <v>2073</v>
      </c>
      <c r="I2823">
        <f t="shared" si="352"/>
        <v>0</v>
      </c>
      <c r="J2823">
        <f t="shared" si="353"/>
        <v>0</v>
      </c>
      <c r="K2823">
        <f>J2823*Weighting!$W$15</f>
        <v>0</v>
      </c>
      <c r="M2823" s="14"/>
    </row>
    <row r="2824" spans="1:13" x14ac:dyDescent="0.25">
      <c r="A2824" s="32" t="str">
        <f>IF(Weighting!$P$16&gt;0,B2824,"")</f>
        <v/>
      </c>
      <c r="B2824" t="e">
        <f>Weighting!$C$16</f>
        <v>#DIV/0!</v>
      </c>
      <c r="C2824" t="e">
        <f>Weighting!$F$16</f>
        <v>#NUM!</v>
      </c>
      <c r="D2824" t="e">
        <f>IF(C2824=1,'Data Transformation'!$G$3+0.5*'Data Transformation'!$W$25,IF(C2825=1,D2825-'Data Transformation'!$W$25,FALSE))</f>
        <v>#NUM!</v>
      </c>
      <c r="E2824">
        <f t="array" ref="E2824">IF(ISLOGICAL(D2824),"",FREQUENCY(IF('Data Transformation'!$B$425:$B$8425='Bin Analysis'!$B2811,'Data Transformation'!$G$425:$G$8425),D2824))</f>
        <v>2001</v>
      </c>
      <c r="F2824">
        <f t="shared" si="351"/>
        <v>0</v>
      </c>
      <c r="G2824">
        <f>Weighting!$H$16</f>
        <v>0</v>
      </c>
      <c r="H2824">
        <f t="array" ref="H2824">FREQUENCY(IF('Data Transformation'!$B$4:$B$8425=B2811,'Data Transformation'!$G$4:$G$8425),'Bin Analysis'!$B2824)</f>
        <v>2073</v>
      </c>
      <c r="I2824">
        <f t="shared" si="352"/>
        <v>0</v>
      </c>
      <c r="J2824">
        <f t="shared" si="353"/>
        <v>0</v>
      </c>
      <c r="K2824">
        <f>J2824*Weighting!$W$16</f>
        <v>0</v>
      </c>
      <c r="M2824" s="14"/>
    </row>
    <row r="2825" spans="1:13" x14ac:dyDescent="0.25">
      <c r="A2825" s="32" t="str">
        <f>IF(Weighting!$P$17&gt;0,B2825,"")</f>
        <v/>
      </c>
      <c r="B2825" t="e">
        <f>Weighting!$C$17</f>
        <v>#DIV/0!</v>
      </c>
      <c r="C2825" t="e">
        <f>Weighting!$F$17</f>
        <v>#NUM!</v>
      </c>
      <c r="D2825" t="e">
        <f>IF(C2825=1,'Data Transformation'!$G$3+0.5*'Data Transformation'!$W$25,IF(C2826=1,D2826-'Data Transformation'!$W$25,FALSE))</f>
        <v>#NUM!</v>
      </c>
      <c r="E2825">
        <f t="array" ref="E2825">IF(ISLOGICAL(D2825),"",FREQUENCY(IF('Data Transformation'!$B$425:$B$8425='Bin Analysis'!$B2811,'Data Transformation'!$G$425:$G$8425),D2825))</f>
        <v>2001</v>
      </c>
      <c r="F2825">
        <f t="shared" si="351"/>
        <v>0</v>
      </c>
      <c r="G2825">
        <f>Weighting!$H$17</f>
        <v>0</v>
      </c>
      <c r="H2825">
        <f t="array" ref="H2825">FREQUENCY(IF('Data Transformation'!$B$4:$B$8425=B2811,'Data Transformation'!$G$4:$G$8425),'Bin Analysis'!$B2825)</f>
        <v>2073</v>
      </c>
      <c r="I2825">
        <f t="shared" si="352"/>
        <v>0</v>
      </c>
      <c r="J2825">
        <f t="shared" si="353"/>
        <v>0</v>
      </c>
      <c r="K2825">
        <f>J2825*Weighting!$W$17</f>
        <v>0</v>
      </c>
      <c r="M2825" s="14"/>
    </row>
    <row r="2826" spans="1:13" x14ac:dyDescent="0.25">
      <c r="A2826" s="32" t="str">
        <f>IF(Weighting!$P$18&gt;0,B2826,"")</f>
        <v/>
      </c>
      <c r="B2826" t="e">
        <f>Weighting!$C$18</f>
        <v>#DIV/0!</v>
      </c>
      <c r="C2826" t="e">
        <f>Weighting!$F$18</f>
        <v>#NUM!</v>
      </c>
      <c r="D2826" t="e">
        <f>IF(C2826=1,'Data Transformation'!$G$3+0.5*'Data Transformation'!$W$25,IF(C2827=1,D2827-'Data Transformation'!$W$25,FALSE))</f>
        <v>#NUM!</v>
      </c>
      <c r="E2826">
        <f t="array" ref="E2826">IF(ISLOGICAL(D2826),"",FREQUENCY(IF('Data Transformation'!$B$425:$B$8425='Bin Analysis'!$B2811,'Data Transformation'!$G$425:$G$8425),D2826))</f>
        <v>2001</v>
      </c>
      <c r="F2826">
        <f t="shared" si="351"/>
        <v>0</v>
      </c>
      <c r="G2826">
        <f>Weighting!$H$18</f>
        <v>0</v>
      </c>
      <c r="H2826">
        <f t="array" ref="H2826">FREQUENCY(IF('Data Transformation'!$B$4:$B$8425=B2811,'Data Transformation'!$G$4:$G$8425),'Bin Analysis'!$B2826)</f>
        <v>2073</v>
      </c>
      <c r="I2826">
        <f t="shared" si="352"/>
        <v>0</v>
      </c>
      <c r="J2826">
        <f t="shared" si="353"/>
        <v>0</v>
      </c>
      <c r="K2826">
        <f>J2826*Weighting!$W$18</f>
        <v>0</v>
      </c>
      <c r="M2826" s="14"/>
    </row>
    <row r="2827" spans="1:13" x14ac:dyDescent="0.25">
      <c r="A2827" s="32" t="str">
        <f>IF(Weighting!$P$19&gt;0,B2827,"")</f>
        <v/>
      </c>
      <c r="B2827" t="e">
        <f>Weighting!$C$19</f>
        <v>#DIV/0!</v>
      </c>
      <c r="C2827" t="e">
        <f>Weighting!$F$19</f>
        <v>#NUM!</v>
      </c>
      <c r="D2827" t="e">
        <f>IF(C2827=1,'Data Transformation'!$G$3+0.5*'Data Transformation'!$W$25,IF(C2828=1,D2828-'Data Transformation'!$W$25,FALSE))</f>
        <v>#NUM!</v>
      </c>
      <c r="E2827">
        <f t="array" ref="E2827">IF(ISLOGICAL(D2827),"",FREQUENCY(IF('Data Transformation'!$B$425:$B$8425='Bin Analysis'!$B2811,'Data Transformation'!$G$425:$G$8425),D2827))</f>
        <v>2001</v>
      </c>
      <c r="F2827">
        <f t="shared" si="351"/>
        <v>0</v>
      </c>
      <c r="G2827">
        <f>Weighting!$H$19</f>
        <v>0</v>
      </c>
      <c r="H2827">
        <f t="array" ref="H2827">FREQUENCY(IF('Data Transformation'!$B$4:$B$8425=B2811,'Data Transformation'!$G$4:$G$8425),'Bin Analysis'!$B2827)</f>
        <v>2073</v>
      </c>
      <c r="I2827">
        <f t="shared" si="352"/>
        <v>0</v>
      </c>
      <c r="J2827">
        <f t="shared" si="353"/>
        <v>0</v>
      </c>
      <c r="K2827">
        <f>J2827*Weighting!$W$19</f>
        <v>0</v>
      </c>
      <c r="M2827" s="14"/>
    </row>
    <row r="2828" spans="1:13" x14ac:dyDescent="0.25">
      <c r="A2828" s="32" t="str">
        <f>IF(Weighting!$P$20&gt;0,B2828,"")</f>
        <v/>
      </c>
      <c r="B2828" t="e">
        <f>Weighting!$C$20</f>
        <v>#DIV/0!</v>
      </c>
      <c r="C2828" t="e">
        <f>Weighting!$F$20</f>
        <v>#NUM!</v>
      </c>
      <c r="D2828" t="e">
        <f>IF(C2828=1,'Data Transformation'!$G$3+0.5*'Data Transformation'!$W$25,IF(C2829=1,D2829-'Data Transformation'!$W$25,FALSE))</f>
        <v>#NUM!</v>
      </c>
      <c r="E2828">
        <f t="array" ref="E2828">IF(ISLOGICAL(D2828),"",FREQUENCY(IF('Data Transformation'!$B$425:$B$8425='Bin Analysis'!$B2811,'Data Transformation'!$G$425:$G$8425),D2828))</f>
        <v>2001</v>
      </c>
      <c r="F2828">
        <f t="shared" si="351"/>
        <v>0</v>
      </c>
      <c r="G2828">
        <f>Weighting!$H$20</f>
        <v>0</v>
      </c>
      <c r="H2828">
        <f t="array" ref="H2828">FREQUENCY(IF('Data Transformation'!$B$4:$B$8425=B2811,'Data Transformation'!$G$4:$G$8425),'Bin Analysis'!$B2828)</f>
        <v>2073</v>
      </c>
      <c r="I2828">
        <f t="shared" si="352"/>
        <v>0</v>
      </c>
      <c r="J2828">
        <f t="shared" si="353"/>
        <v>0</v>
      </c>
      <c r="K2828">
        <f>J2828*Weighting!$W$20</f>
        <v>0</v>
      </c>
      <c r="M2828" s="14"/>
    </row>
    <row r="2829" spans="1:13" x14ac:dyDescent="0.25">
      <c r="A2829" s="32" t="str">
        <f>IF(Weighting!$P$21&gt;0,B2829,"")</f>
        <v/>
      </c>
      <c r="B2829" t="e">
        <f>Weighting!$C$21</f>
        <v>#DIV/0!</v>
      </c>
      <c r="C2829" t="e">
        <f>Weighting!$F$21</f>
        <v>#NUM!</v>
      </c>
      <c r="D2829" t="e">
        <f>IF(C2829=1,'Data Transformation'!$G$3+0.5*'Data Transformation'!$W$25,IF(C2830=1,D2830-'Data Transformation'!$W$25,FALSE))</f>
        <v>#NUM!</v>
      </c>
      <c r="E2829">
        <f t="array" ref="E2829">IF(ISLOGICAL(D2829),"",FREQUENCY(IF('Data Transformation'!$B$425:$B$8425='Bin Analysis'!$B2811,'Data Transformation'!$G$425:$G$8425),D2829))</f>
        <v>2001</v>
      </c>
      <c r="F2829">
        <f t="shared" si="351"/>
        <v>0</v>
      </c>
      <c r="G2829">
        <f>Weighting!$H$21</f>
        <v>0</v>
      </c>
      <c r="H2829">
        <f t="array" ref="H2829">FREQUENCY(IF('Data Transformation'!$B$4:$B$8425=B2811,'Data Transformation'!$G$4:$G$8425),'Bin Analysis'!$B2829)</f>
        <v>2073</v>
      </c>
      <c r="I2829">
        <f t="shared" si="352"/>
        <v>0</v>
      </c>
      <c r="J2829">
        <f t="shared" si="353"/>
        <v>0</v>
      </c>
      <c r="K2829">
        <f>J2829*Weighting!$W$21</f>
        <v>0</v>
      </c>
      <c r="M2829" s="14"/>
    </row>
    <row r="2830" spans="1:13" x14ac:dyDescent="0.25">
      <c r="A2830" s="32" t="str">
        <f>IF(Weighting!$P$22&gt;0,B2830,"")</f>
        <v/>
      </c>
      <c r="B2830" t="e">
        <f>Weighting!$C$22</f>
        <v>#DIV/0!</v>
      </c>
      <c r="C2830" t="e">
        <f>Weighting!$F$22</f>
        <v>#NUM!</v>
      </c>
      <c r="D2830" t="e">
        <f>IF(C2830=1,'Data Transformation'!$G$3+0.5*'Data Transformation'!$W$25,IF(C2831=1,D2831-'Data Transformation'!$W$25,FALSE))</f>
        <v>#NUM!</v>
      </c>
      <c r="E2830">
        <f t="array" ref="E2830">IF(ISLOGICAL(D2830),"",FREQUENCY(IF('Data Transformation'!$B$425:$B$8425='Bin Analysis'!$B2811,'Data Transformation'!$G$425:$G$8425),D2830))</f>
        <v>2001</v>
      </c>
      <c r="F2830">
        <f t="shared" si="351"/>
        <v>0</v>
      </c>
      <c r="G2830">
        <f>Weighting!$H$22</f>
        <v>0</v>
      </c>
      <c r="H2830">
        <f t="array" ref="H2830">FREQUENCY(IF('Data Transformation'!$B$4:$B$8425=B2811,'Data Transformation'!$G$4:$G$8425),'Bin Analysis'!$B2830)</f>
        <v>2073</v>
      </c>
      <c r="I2830">
        <f t="shared" si="352"/>
        <v>0</v>
      </c>
      <c r="J2830">
        <f t="shared" si="353"/>
        <v>0</v>
      </c>
      <c r="K2830">
        <f>J2830*Weighting!$W$22</f>
        <v>0</v>
      </c>
      <c r="M2830" s="14"/>
    </row>
    <row r="2831" spans="1:13" x14ac:dyDescent="0.25">
      <c r="A2831" s="32" t="str">
        <f>IF(Weighting!$P$23&gt;0,B2831,"")</f>
        <v/>
      </c>
      <c r="B2831" t="e">
        <f>Weighting!$C$23</f>
        <v>#DIV/0!</v>
      </c>
      <c r="C2831" t="e">
        <f>Weighting!$F$23</f>
        <v>#NUM!</v>
      </c>
      <c r="D2831" t="e">
        <f>IF(C2831=1,'Data Transformation'!$G$3+0.5*'Data Transformation'!$W$25,IF(C2832=1,D2832-'Data Transformation'!$W$25,FALSE))</f>
        <v>#NUM!</v>
      </c>
      <c r="E2831">
        <f t="array" ref="E2831">IF(ISLOGICAL(D2831),"",FREQUENCY(IF('Data Transformation'!$B$425:$B$8425='Bin Analysis'!$B2811,'Data Transformation'!$G$425:$G$8425),D2831))</f>
        <v>2001</v>
      </c>
      <c r="F2831">
        <f t="shared" si="351"/>
        <v>0</v>
      </c>
      <c r="G2831">
        <f>Weighting!$H$23</f>
        <v>0</v>
      </c>
      <c r="H2831">
        <f t="array" ref="H2831">FREQUENCY(IF('Data Transformation'!$B$4:$B$8425=B2811,'Data Transformation'!$G$4:$G$8425),'Bin Analysis'!$B2831)</f>
        <v>2073</v>
      </c>
      <c r="I2831">
        <f t="shared" si="352"/>
        <v>0</v>
      </c>
      <c r="J2831">
        <f t="shared" si="353"/>
        <v>0</v>
      </c>
      <c r="K2831">
        <f>J2831*Weighting!$W$23</f>
        <v>0</v>
      </c>
      <c r="M2831" s="14"/>
    </row>
    <row r="2832" spans="1:13" x14ac:dyDescent="0.25">
      <c r="A2832" s="32" t="str">
        <f>IF(Weighting!$P$24&gt;0,B2832,"")</f>
        <v/>
      </c>
      <c r="B2832" t="e">
        <f>Weighting!$C$24</f>
        <v>#DIV/0!</v>
      </c>
      <c r="C2832" t="e">
        <f>Weighting!$F$24</f>
        <v>#NUM!</v>
      </c>
      <c r="D2832" t="e">
        <f>IF(C2832=1,'Data Transformation'!$G$3+0.5*'Data Transformation'!$W$25,IF(C2833=1,D2833-'Data Transformation'!$W$25,FALSE))</f>
        <v>#NUM!</v>
      </c>
      <c r="E2832">
        <f t="array" ref="E2832">IF(ISLOGICAL(D2832),"",FREQUENCY(IF('Data Transformation'!$B$425:$B$8425='Bin Analysis'!$B2811,'Data Transformation'!$G$425:$G$8425),D2832))</f>
        <v>2001</v>
      </c>
      <c r="F2832">
        <f t="shared" si="351"/>
        <v>0</v>
      </c>
      <c r="G2832">
        <f>Weighting!$H$24</f>
        <v>0</v>
      </c>
      <c r="H2832">
        <f t="array" ref="H2832">FREQUENCY(IF('Data Transformation'!$B$4:$B$8425=B2811,'Data Transformation'!$G$4:$G$8425),'Bin Analysis'!$B2832)</f>
        <v>2073</v>
      </c>
      <c r="I2832">
        <f t="shared" si="352"/>
        <v>0</v>
      </c>
      <c r="J2832">
        <f t="shared" si="353"/>
        <v>0</v>
      </c>
      <c r="K2832">
        <f>J2832*Weighting!$W$24</f>
        <v>0</v>
      </c>
      <c r="M2832" s="14"/>
    </row>
    <row r="2833" spans="1:25" x14ac:dyDescent="0.25">
      <c r="A2833" s="32" t="str">
        <f>IF(Weighting!$P$25&gt;0,B2833,"")</f>
        <v/>
      </c>
      <c r="B2833" t="e">
        <f>Weighting!$C$25</f>
        <v>#DIV/0!</v>
      </c>
      <c r="C2833" t="e">
        <f>Weighting!$F$25</f>
        <v>#NUM!</v>
      </c>
      <c r="D2833" t="e">
        <f>IF(C2833=1,'Data Transformation'!$G$3+0.5*'Data Transformation'!$W$25,IF(C2834=1,D2834-'Data Transformation'!$W$25,FALSE))</f>
        <v>#NUM!</v>
      </c>
      <c r="E2833">
        <f t="array" ref="E2833">IF(ISLOGICAL(D2833),"",FREQUENCY(IF('Data Transformation'!$B$425:$B$8425='Bin Analysis'!$B2811,'Data Transformation'!$G$425:$G$8425),D2833))</f>
        <v>2001</v>
      </c>
      <c r="F2833">
        <f t="shared" si="351"/>
        <v>0</v>
      </c>
      <c r="G2833">
        <f>Weighting!$H$25</f>
        <v>0</v>
      </c>
      <c r="H2833">
        <f t="array" ref="H2833">FREQUENCY(IF('Data Transformation'!$B$4:$B$8425=B2811,'Data Transformation'!$G$4:$G$8425),'Bin Analysis'!$B2833)</f>
        <v>2073</v>
      </c>
      <c r="I2833">
        <f t="shared" si="352"/>
        <v>0</v>
      </c>
      <c r="J2833">
        <f t="shared" si="353"/>
        <v>0</v>
      </c>
      <c r="K2833">
        <f>J2833*Weighting!$W$25</f>
        <v>0</v>
      </c>
      <c r="M2833" s="14"/>
    </row>
    <row r="2834" spans="1:25" x14ac:dyDescent="0.25">
      <c r="O2834"/>
      <c r="P2834"/>
      <c r="Q2834"/>
      <c r="R2834"/>
    </row>
    <row r="2835" spans="1:25" ht="23.25" x14ac:dyDescent="0.35">
      <c r="A2835" s="21" t="s">
        <v>0</v>
      </c>
      <c r="B2835" s="21" t="str">
        <f>IFERROR(VLOOKUP(C2835,'Data Transformation'!$L$6:$M$426,2,FALSE),"")</f>
        <v/>
      </c>
      <c r="C2835" s="21">
        <f>C2811+1</f>
        <v>118</v>
      </c>
      <c r="D2835" s="21"/>
      <c r="E2835" s="21"/>
      <c r="F2835" s="21"/>
      <c r="G2835" s="21"/>
      <c r="H2835" s="22"/>
      <c r="I2835" s="22"/>
      <c r="J2835" s="22"/>
      <c r="K2835" s="21"/>
      <c r="L2835" s="21" t="str">
        <f>B2835</f>
        <v/>
      </c>
      <c r="M2835" s="23" t="e">
        <f>INDEX('Data Transformation'!$O$4:$O$424,MATCH($B2835,'Data Transformation'!$M$4:$M$424,0),MATCH($M$2,'Data Transformation'!$O$3,0))</f>
        <v>#N/A</v>
      </c>
      <c r="N2835" s="27" t="e">
        <f>IF('Input and Summary Results'!$J$16="minimum",'Bin Analysis'!X2836/(M2835-1),'Bin Analysis'!Y2835/('Bin Analysis'!M2835-1))</f>
        <v>#N/A</v>
      </c>
      <c r="O2835" s="27" t="e">
        <f>IF(M2835=FALSE,NA(),(VLOOKUP(1,C2838:K2857,4,FALSE))/(M2835-1))</f>
        <v>#N/A</v>
      </c>
      <c r="P2835" s="27" t="e">
        <f>IF(M2835=FALSE,NA(),SUM(J2838:J2857)/Weighting!$S$5)</f>
        <v>#N/A</v>
      </c>
      <c r="Q2835" s="27" t="e">
        <f>IF(M2835=FALSE,NA(),SUM(K2838:K2857)/Weighting!$S$6)</f>
        <v>#N/A</v>
      </c>
      <c r="R2835" s="27" t="e">
        <f>IF(M2835=FALSE,NA(),(VLOOKUP(1,G2838:K2857,3,FALSE))/(M2835-1))</f>
        <v>#N/A</v>
      </c>
      <c r="S2835" s="22" t="e">
        <f>IF(M2835=FALSE,NA(),IF(SUM(J2838:J2857)=2,"yes","no"))</f>
        <v>#N/A</v>
      </c>
      <c r="X2835" s="2" cm="2">
        <f t="array" ref="X2835:X2836">FREQUENCY(IF('Data Transformation'!$B$425:$B$6424='Bin Analysis'!L2835,'Data Transformation'!$G$425:$G$6424),'Data Transformation'!$U$11)</f>
        <v>0</v>
      </c>
      <c r="Y2835" s="2" cm="2">
        <f t="array" ref="Y2835:Y2836">FREQUENCY(IF('Data Transformation'!$B$425:$B$6424='Bin Analysis'!L2835,'Data Transformation'!$G$425:$G$6424),'Data Transformation'!$U$12)</f>
        <v>0</v>
      </c>
    </row>
    <row r="2836" spans="1:25" x14ac:dyDescent="0.25">
      <c r="A2836" s="14" t="s">
        <v>67</v>
      </c>
      <c r="B2836" t="s">
        <v>47</v>
      </c>
      <c r="C2836" t="s">
        <v>5</v>
      </c>
      <c r="D2836" t="s">
        <v>100</v>
      </c>
      <c r="E2836" t="s">
        <v>101</v>
      </c>
      <c r="F2836" t="s">
        <v>102</v>
      </c>
      <c r="G2836" t="s">
        <v>70</v>
      </c>
      <c r="H2836" t="s">
        <v>31</v>
      </c>
      <c r="I2836" t="s">
        <v>32</v>
      </c>
      <c r="J2836" t="s">
        <v>46</v>
      </c>
      <c r="K2836" s="14" t="s">
        <v>45</v>
      </c>
      <c r="M2836" s="14"/>
      <c r="X2836" s="2">
        <v>0</v>
      </c>
      <c r="Y2836" s="2">
        <v>0</v>
      </c>
    </row>
    <row r="2837" spans="1:25" x14ac:dyDescent="0.25">
      <c r="A2837" s="32"/>
      <c r="D2837" t="e">
        <f>IF(C2837=1,'Data Transformation'!$G$3+0.5*'Data Transformation'!$W$25,IF(C2838=1,D2838-'Data Transformation'!$W$25,FALSE))</f>
        <v>#NUM!</v>
      </c>
      <c r="E2837">
        <f t="array" ref="E2837">IF(ISLOGICAL(D2837),"",FREQUENCY(IF('Data Transformation'!$B$425:$B$8425='Bin Analysis'!$B2835,'Data Transformation'!$G$425:$G$8425),D2837))</f>
        <v>2001</v>
      </c>
      <c r="F2837" t="e">
        <f>IF(ISLOGICAL(D2837),"",E2837-E2836)</f>
        <v>#VALUE!</v>
      </c>
      <c r="M2837" s="14"/>
    </row>
    <row r="2838" spans="1:25" x14ac:dyDescent="0.25">
      <c r="A2838" s="32" t="e">
        <f>IF(Weighting!$P$6&gt;0,B2838,"")</f>
        <v>#NUM!</v>
      </c>
      <c r="B2838" t="e">
        <f>Weighting!$C$6</f>
        <v>#DIV/0!</v>
      </c>
      <c r="C2838" t="e">
        <f>Weighting!$F$6</f>
        <v>#NUM!</v>
      </c>
      <c r="D2838" t="e">
        <f>IF(C2838=1,'Data Transformation'!$G$3+0.5*'Data Transformation'!$W$25,IF(C2839=1,D2839-'Data Transformation'!$W$25,FALSE))</f>
        <v>#NUM!</v>
      </c>
      <c r="E2838">
        <f t="array" ref="E2838">IF(ISLOGICAL(D2838),"",FREQUENCY(IF('Data Transformation'!$B$425:$B$8425='Bin Analysis'!$B2835,'Data Transformation'!$G$425:$G$8425),D2838))</f>
        <v>2001</v>
      </c>
      <c r="F2838">
        <f>IF(ISLOGICAL(D2838),"",E2838-E2837)</f>
        <v>0</v>
      </c>
      <c r="G2838">
        <f>Weighting!$H$6</f>
        <v>1</v>
      </c>
      <c r="H2838">
        <f t="array" ref="H2838">FREQUENCY(IF('Data Transformation'!$B$4:$B$8425=B2835,'Data Transformation'!$G$4:$G$8425),'Bin Analysis'!$B2838)</f>
        <v>2073</v>
      </c>
      <c r="I2838">
        <f>H2838-H2837</f>
        <v>2073</v>
      </c>
      <c r="J2838">
        <f>IF(I2838=0,0,1)</f>
        <v>1</v>
      </c>
      <c r="K2838" t="e">
        <f>J2838*Weighting!$W$6</f>
        <v>#NUM!</v>
      </c>
      <c r="M2838" s="14"/>
    </row>
    <row r="2839" spans="1:25" x14ac:dyDescent="0.25">
      <c r="A2839" s="32" t="str">
        <f>IF(Weighting!$P$7&gt;0,B2839,"")</f>
        <v/>
      </c>
      <c r="B2839" t="e">
        <f>Weighting!$C$7</f>
        <v>#DIV/0!</v>
      </c>
      <c r="C2839" t="e">
        <f>Weighting!$F$7</f>
        <v>#NUM!</v>
      </c>
      <c r="D2839" t="e">
        <f>IF(C2839=1,'Data Transformation'!$G$3+0.5*'Data Transformation'!$W$25,IF(C2840=1,D2840-'Data Transformation'!$W$25,FALSE))</f>
        <v>#NUM!</v>
      </c>
      <c r="E2839">
        <f t="array" ref="E2839">IF(ISLOGICAL(D2839),"",FREQUENCY(IF('Data Transformation'!$B$425:$B$8425='Bin Analysis'!$B2835,'Data Transformation'!$G$425:$G$8425),D2839))</f>
        <v>2001</v>
      </c>
      <c r="F2839">
        <f t="shared" ref="F2839:F2857" si="354">IF(ISLOGICAL(D2839),"",E2839-E2838)</f>
        <v>0</v>
      </c>
      <c r="G2839">
        <f>Weighting!$H$7</f>
        <v>0</v>
      </c>
      <c r="H2839">
        <f t="array" ref="H2839">FREQUENCY(IF('Data Transformation'!$B$4:$B$8425=B2835,'Data Transformation'!$G$4:$G$8425),'Bin Analysis'!$B2839)</f>
        <v>2073</v>
      </c>
      <c r="I2839">
        <f t="shared" ref="I2839:I2857" si="355">H2839-H2838</f>
        <v>0</v>
      </c>
      <c r="J2839">
        <f>IF(I2839=0,0,1)</f>
        <v>0</v>
      </c>
      <c r="K2839">
        <f>J2839*Weighting!$W$7</f>
        <v>0</v>
      </c>
      <c r="M2839" s="14"/>
    </row>
    <row r="2840" spans="1:25" x14ac:dyDescent="0.25">
      <c r="A2840" s="32" t="str">
        <f>IF(Weighting!$P$8&gt;0,B2840,"")</f>
        <v/>
      </c>
      <c r="B2840" t="e">
        <f>Weighting!$C$8</f>
        <v>#DIV/0!</v>
      </c>
      <c r="C2840" t="e">
        <f>Weighting!$F$8</f>
        <v>#NUM!</v>
      </c>
      <c r="D2840" t="e">
        <f>IF(C2840=1,'Data Transformation'!$G$3+0.5*'Data Transformation'!$W$25,IF(C2841=1,D2841-'Data Transformation'!$W$25,FALSE))</f>
        <v>#NUM!</v>
      </c>
      <c r="E2840">
        <f t="array" ref="E2840">IF(ISLOGICAL(D2840),"",FREQUENCY(IF('Data Transformation'!$B$425:$B$8425='Bin Analysis'!$B2835,'Data Transformation'!$G$425:$G$8425),D2840))</f>
        <v>2001</v>
      </c>
      <c r="F2840">
        <f t="shared" si="354"/>
        <v>0</v>
      </c>
      <c r="G2840">
        <f>Weighting!$H$8</f>
        <v>0</v>
      </c>
      <c r="H2840">
        <f t="array" ref="H2840">FREQUENCY(IF('Data Transformation'!$B$4:$B$8425=B2835,'Data Transformation'!$G$4:$G$8425),'Bin Analysis'!$B2840)</f>
        <v>2073</v>
      </c>
      <c r="I2840">
        <f t="shared" si="355"/>
        <v>0</v>
      </c>
      <c r="J2840">
        <f t="shared" ref="J2840:J2857" si="356">IF(I2840=0,0,1)</f>
        <v>0</v>
      </c>
      <c r="K2840">
        <f>J2840*Weighting!$W$8</f>
        <v>0</v>
      </c>
      <c r="M2840" s="14"/>
    </row>
    <row r="2841" spans="1:25" x14ac:dyDescent="0.25">
      <c r="A2841" s="32" t="str">
        <f>IF(Weighting!$P$9&gt;0,B2841,"")</f>
        <v/>
      </c>
      <c r="B2841" s="50" t="e">
        <f>Weighting!$C$9</f>
        <v>#DIV/0!</v>
      </c>
      <c r="C2841" t="e">
        <f>Weighting!$F$9</f>
        <v>#NUM!</v>
      </c>
      <c r="D2841" t="e">
        <f>IF(C2841=1,'Data Transformation'!$G$3+0.5*'Data Transformation'!$W$25,IF(C2842=1,D2842-'Data Transformation'!$W$25,FALSE))</f>
        <v>#NUM!</v>
      </c>
      <c r="E2841">
        <f t="array" ref="E2841">IF(ISLOGICAL(D2841),"",FREQUENCY(IF('Data Transformation'!$B$425:$B$8425='Bin Analysis'!$B2835,'Data Transformation'!$G$425:$G$8425),D2841))</f>
        <v>2001</v>
      </c>
      <c r="F2841">
        <f t="shared" si="354"/>
        <v>0</v>
      </c>
      <c r="G2841">
        <f>Weighting!$H$9</f>
        <v>0</v>
      </c>
      <c r="H2841">
        <f t="array" ref="H2841">FREQUENCY(IF('Data Transformation'!$B$4:$B$8425=B2835,'Data Transformation'!$G$4:$G$8425),'Bin Analysis'!$B2841)</f>
        <v>2073</v>
      </c>
      <c r="I2841">
        <f t="shared" si="355"/>
        <v>0</v>
      </c>
      <c r="J2841">
        <f t="shared" si="356"/>
        <v>0</v>
      </c>
      <c r="K2841">
        <f>J2841*Weighting!$W$9</f>
        <v>0</v>
      </c>
      <c r="M2841" s="14"/>
    </row>
    <row r="2842" spans="1:25" x14ac:dyDescent="0.25">
      <c r="A2842" s="32" t="str">
        <f>IF(Weighting!$P$10&gt;0,B2842,"")</f>
        <v/>
      </c>
      <c r="B2842" t="e">
        <f>Weighting!$C$10</f>
        <v>#DIV/0!</v>
      </c>
      <c r="C2842" t="e">
        <f>Weighting!$F$10</f>
        <v>#NUM!</v>
      </c>
      <c r="D2842" t="e">
        <f>IF(C2842=1,'Data Transformation'!$G$3+0.5*'Data Transformation'!$W$25,IF(C2843=1,D2843-'Data Transformation'!$W$25,FALSE))</f>
        <v>#NUM!</v>
      </c>
      <c r="E2842">
        <f t="array" ref="E2842">IF(ISLOGICAL(D2842),"",FREQUENCY(IF('Data Transformation'!$B$425:$B$8425='Bin Analysis'!$B2835,'Data Transformation'!$G$425:$G$8425),D2842))</f>
        <v>2001</v>
      </c>
      <c r="F2842">
        <f t="shared" si="354"/>
        <v>0</v>
      </c>
      <c r="G2842">
        <f>Weighting!$H$10</f>
        <v>0</v>
      </c>
      <c r="H2842">
        <f t="array" ref="H2842">FREQUENCY(IF('Data Transformation'!$B$4:$B$8425=B2835,'Data Transformation'!$G$4:$G$8425),'Bin Analysis'!$B2842)</f>
        <v>2073</v>
      </c>
      <c r="I2842">
        <f t="shared" si="355"/>
        <v>0</v>
      </c>
      <c r="J2842">
        <f t="shared" si="356"/>
        <v>0</v>
      </c>
      <c r="K2842">
        <f>J2842*Weighting!$W$10</f>
        <v>0</v>
      </c>
      <c r="M2842" s="14"/>
    </row>
    <row r="2843" spans="1:25" x14ac:dyDescent="0.25">
      <c r="A2843" s="32" t="str">
        <f>IF(Weighting!$P$11&gt;0,B2843,"")</f>
        <v/>
      </c>
      <c r="B2843" t="e">
        <f>Weighting!$C$11</f>
        <v>#DIV/0!</v>
      </c>
      <c r="C2843" t="e">
        <f>Weighting!$F$11</f>
        <v>#NUM!</v>
      </c>
      <c r="D2843" t="e">
        <f>IF(C2843=1,'Data Transformation'!$G$3+0.5*'Data Transformation'!$W$25,IF(C2844=1,D2844-'Data Transformation'!$W$25,FALSE))</f>
        <v>#NUM!</v>
      </c>
      <c r="E2843">
        <f t="array" ref="E2843">IF(ISLOGICAL(D2843),"",FREQUENCY(IF('Data Transformation'!$B$425:$B$8425='Bin Analysis'!$B2835,'Data Transformation'!$G$425:$G$8425),D2843))</f>
        <v>2001</v>
      </c>
      <c r="F2843">
        <f t="shared" si="354"/>
        <v>0</v>
      </c>
      <c r="G2843">
        <f>Weighting!$H$11</f>
        <v>0</v>
      </c>
      <c r="H2843">
        <f t="array" ref="H2843">FREQUENCY(IF('Data Transformation'!$B$4:$B$8425=B2835,'Data Transformation'!$G$4:$G$8425),'Bin Analysis'!$B2843)</f>
        <v>2073</v>
      </c>
      <c r="I2843">
        <f t="shared" si="355"/>
        <v>0</v>
      </c>
      <c r="J2843">
        <f t="shared" si="356"/>
        <v>0</v>
      </c>
      <c r="K2843">
        <f>J2843*Weighting!$W$11</f>
        <v>0</v>
      </c>
      <c r="M2843" s="14"/>
    </row>
    <row r="2844" spans="1:25" x14ac:dyDescent="0.25">
      <c r="A2844" s="32" t="str">
        <f>IF(Weighting!$P$12&gt;0,B2844,"")</f>
        <v/>
      </c>
      <c r="B2844" t="e">
        <f>Weighting!$C$12</f>
        <v>#DIV/0!</v>
      </c>
      <c r="C2844" t="e">
        <f>Weighting!$F$12</f>
        <v>#NUM!</v>
      </c>
      <c r="D2844" t="e">
        <f>IF(C2844=1,'Data Transformation'!$G$3+0.5*'Data Transformation'!$W$25,IF(C2845=1,D2845-'Data Transformation'!$W$25,FALSE))</f>
        <v>#NUM!</v>
      </c>
      <c r="E2844">
        <f t="array" ref="E2844">IF(ISLOGICAL(D2844),"",FREQUENCY(IF('Data Transformation'!$B$425:$B$8425='Bin Analysis'!$B2835,'Data Transformation'!$G$425:$G$8425),D2844))</f>
        <v>2001</v>
      </c>
      <c r="F2844">
        <f t="shared" si="354"/>
        <v>0</v>
      </c>
      <c r="G2844">
        <f>Weighting!$H$12</f>
        <v>0</v>
      </c>
      <c r="H2844">
        <f t="array" ref="H2844">FREQUENCY(IF('Data Transformation'!$B$4:$B$8425=B2835,'Data Transformation'!$G$4:$G$8425),'Bin Analysis'!$B2844)</f>
        <v>2073</v>
      </c>
      <c r="I2844">
        <f t="shared" si="355"/>
        <v>0</v>
      </c>
      <c r="J2844">
        <f t="shared" si="356"/>
        <v>0</v>
      </c>
      <c r="K2844">
        <f>J2844*Weighting!$W$12</f>
        <v>0</v>
      </c>
      <c r="M2844" s="14"/>
    </row>
    <row r="2845" spans="1:25" x14ac:dyDescent="0.25">
      <c r="A2845" s="32" t="str">
        <f>IF(Weighting!$P$13&gt;0,B2845,"")</f>
        <v/>
      </c>
      <c r="B2845" t="e">
        <f>Weighting!$C$13</f>
        <v>#DIV/0!</v>
      </c>
      <c r="C2845" t="e">
        <f>Weighting!$F$13</f>
        <v>#NUM!</v>
      </c>
      <c r="D2845" t="e">
        <f>IF(C2845=1,'Data Transformation'!$G$3+0.5*'Data Transformation'!$W$25,IF(C2846=1,D2846-'Data Transformation'!$W$25,FALSE))</f>
        <v>#NUM!</v>
      </c>
      <c r="E2845">
        <f t="array" ref="E2845">IF(ISLOGICAL(D2845),"",FREQUENCY(IF('Data Transformation'!$B$425:$B$8425='Bin Analysis'!$B2835,'Data Transformation'!$G$425:$G$8425),D2845))</f>
        <v>2001</v>
      </c>
      <c r="F2845">
        <f t="shared" si="354"/>
        <v>0</v>
      </c>
      <c r="G2845">
        <f>Weighting!$H$13</f>
        <v>0</v>
      </c>
      <c r="H2845">
        <f t="array" ref="H2845">FREQUENCY(IF('Data Transformation'!$B$4:$B$8425=B2835,'Data Transformation'!$G$4:$G$8425),'Bin Analysis'!$B2845)</f>
        <v>2073</v>
      </c>
      <c r="I2845">
        <f t="shared" si="355"/>
        <v>0</v>
      </c>
      <c r="J2845">
        <f t="shared" si="356"/>
        <v>0</v>
      </c>
      <c r="K2845">
        <f>J2845*Weighting!$W$13</f>
        <v>0</v>
      </c>
      <c r="M2845" s="14"/>
    </row>
    <row r="2846" spans="1:25" x14ac:dyDescent="0.25">
      <c r="A2846" s="32" t="str">
        <f>IF(Weighting!$P$14&gt;0,B2846,"")</f>
        <v/>
      </c>
      <c r="B2846" t="e">
        <f>Weighting!$C$14</f>
        <v>#DIV/0!</v>
      </c>
      <c r="C2846" t="e">
        <f>Weighting!$F$14</f>
        <v>#NUM!</v>
      </c>
      <c r="D2846" t="e">
        <f>IF(C2846=1,'Data Transformation'!$G$3+0.5*'Data Transformation'!$W$25,IF(C2847=1,D2847-'Data Transformation'!$W$25,FALSE))</f>
        <v>#NUM!</v>
      </c>
      <c r="E2846">
        <f t="array" ref="E2846">IF(ISLOGICAL(D2846),"",FREQUENCY(IF('Data Transformation'!$B$425:$B$8425='Bin Analysis'!$B2835,'Data Transformation'!$G$425:$G$8425),D2846))</f>
        <v>2001</v>
      </c>
      <c r="F2846">
        <f t="shared" si="354"/>
        <v>0</v>
      </c>
      <c r="G2846">
        <f>Weighting!$H$14</f>
        <v>0</v>
      </c>
      <c r="H2846">
        <f t="array" ref="H2846">FREQUENCY(IF('Data Transformation'!$B$4:$B$8425=B2835,'Data Transformation'!$G$4:$G$8425),'Bin Analysis'!$B2846)</f>
        <v>2073</v>
      </c>
      <c r="I2846">
        <f t="shared" si="355"/>
        <v>0</v>
      </c>
      <c r="J2846">
        <f t="shared" si="356"/>
        <v>0</v>
      </c>
      <c r="K2846">
        <f>J2846*Weighting!$W$14</f>
        <v>0</v>
      </c>
      <c r="M2846" s="14"/>
    </row>
    <row r="2847" spans="1:25" x14ac:dyDescent="0.25">
      <c r="A2847" s="32" t="str">
        <f>IF(Weighting!$P$15&gt;0,B2847,"")</f>
        <v/>
      </c>
      <c r="B2847" t="e">
        <f>Weighting!$C$15</f>
        <v>#DIV/0!</v>
      </c>
      <c r="C2847" t="e">
        <f>Weighting!$F$15</f>
        <v>#NUM!</v>
      </c>
      <c r="D2847" t="e">
        <f>IF(C2847=1,'Data Transformation'!$G$3+0.5*'Data Transformation'!$W$25,IF(C2848=1,D2848-'Data Transformation'!$W$25,FALSE))</f>
        <v>#NUM!</v>
      </c>
      <c r="E2847">
        <f t="array" ref="E2847">IF(ISLOGICAL(D2847),"",FREQUENCY(IF('Data Transformation'!$B$425:$B$8425='Bin Analysis'!$B2835,'Data Transformation'!$G$425:$G$8425),D2847))</f>
        <v>2001</v>
      </c>
      <c r="F2847">
        <f t="shared" si="354"/>
        <v>0</v>
      </c>
      <c r="G2847">
        <f>Weighting!$H$15</f>
        <v>0</v>
      </c>
      <c r="H2847">
        <f t="array" ref="H2847">FREQUENCY(IF('Data Transformation'!$B$4:$B$8425=B2835,'Data Transformation'!$G$4:$G$8425),'Bin Analysis'!$B2847)</f>
        <v>2073</v>
      </c>
      <c r="I2847">
        <f t="shared" si="355"/>
        <v>0</v>
      </c>
      <c r="J2847">
        <f t="shared" si="356"/>
        <v>0</v>
      </c>
      <c r="K2847">
        <f>J2847*Weighting!$W$15</f>
        <v>0</v>
      </c>
      <c r="M2847" s="14"/>
    </row>
    <row r="2848" spans="1:25" x14ac:dyDescent="0.25">
      <c r="A2848" s="32" t="str">
        <f>IF(Weighting!$P$16&gt;0,B2848,"")</f>
        <v/>
      </c>
      <c r="B2848" t="e">
        <f>Weighting!$C$16</f>
        <v>#DIV/0!</v>
      </c>
      <c r="C2848" t="e">
        <f>Weighting!$F$16</f>
        <v>#NUM!</v>
      </c>
      <c r="D2848" t="e">
        <f>IF(C2848=1,'Data Transformation'!$G$3+0.5*'Data Transformation'!$W$25,IF(C2849=1,D2849-'Data Transformation'!$W$25,FALSE))</f>
        <v>#NUM!</v>
      </c>
      <c r="E2848">
        <f t="array" ref="E2848">IF(ISLOGICAL(D2848),"",FREQUENCY(IF('Data Transformation'!$B$425:$B$8425='Bin Analysis'!$B2835,'Data Transformation'!$G$425:$G$8425),D2848))</f>
        <v>2001</v>
      </c>
      <c r="F2848">
        <f t="shared" si="354"/>
        <v>0</v>
      </c>
      <c r="G2848">
        <f>Weighting!$H$16</f>
        <v>0</v>
      </c>
      <c r="H2848">
        <f t="array" ref="H2848">FREQUENCY(IF('Data Transformation'!$B$4:$B$8425=B2835,'Data Transformation'!$G$4:$G$8425),'Bin Analysis'!$B2848)</f>
        <v>2073</v>
      </c>
      <c r="I2848">
        <f t="shared" si="355"/>
        <v>0</v>
      </c>
      <c r="J2848">
        <f t="shared" si="356"/>
        <v>0</v>
      </c>
      <c r="K2848">
        <f>J2848*Weighting!$W$16</f>
        <v>0</v>
      </c>
      <c r="M2848" s="14"/>
    </row>
    <row r="2849" spans="1:25" x14ac:dyDescent="0.25">
      <c r="A2849" s="32" t="str">
        <f>IF(Weighting!$P$17&gt;0,B2849,"")</f>
        <v/>
      </c>
      <c r="B2849" t="e">
        <f>Weighting!$C$17</f>
        <v>#DIV/0!</v>
      </c>
      <c r="C2849" t="e">
        <f>Weighting!$F$17</f>
        <v>#NUM!</v>
      </c>
      <c r="D2849" t="e">
        <f>IF(C2849=1,'Data Transformation'!$G$3+0.5*'Data Transformation'!$W$25,IF(C2850=1,D2850-'Data Transformation'!$W$25,FALSE))</f>
        <v>#NUM!</v>
      </c>
      <c r="E2849">
        <f t="array" ref="E2849">IF(ISLOGICAL(D2849),"",FREQUENCY(IF('Data Transformation'!$B$425:$B$8425='Bin Analysis'!$B2835,'Data Transformation'!$G$425:$G$8425),D2849))</f>
        <v>2001</v>
      </c>
      <c r="F2849">
        <f t="shared" si="354"/>
        <v>0</v>
      </c>
      <c r="G2849">
        <f>Weighting!$H$17</f>
        <v>0</v>
      </c>
      <c r="H2849">
        <f t="array" ref="H2849">FREQUENCY(IF('Data Transformation'!$B$4:$B$8425=B2835,'Data Transformation'!$G$4:$G$8425),'Bin Analysis'!$B2849)</f>
        <v>2073</v>
      </c>
      <c r="I2849">
        <f t="shared" si="355"/>
        <v>0</v>
      </c>
      <c r="J2849">
        <f t="shared" si="356"/>
        <v>0</v>
      </c>
      <c r="K2849">
        <f>J2849*Weighting!$W$17</f>
        <v>0</v>
      </c>
      <c r="M2849" s="14"/>
    </row>
    <row r="2850" spans="1:25" x14ac:dyDescent="0.25">
      <c r="A2850" s="32" t="str">
        <f>IF(Weighting!$P$18&gt;0,B2850,"")</f>
        <v/>
      </c>
      <c r="B2850" t="e">
        <f>Weighting!$C$18</f>
        <v>#DIV/0!</v>
      </c>
      <c r="C2850" t="e">
        <f>Weighting!$F$18</f>
        <v>#NUM!</v>
      </c>
      <c r="D2850" t="e">
        <f>IF(C2850=1,'Data Transformation'!$G$3+0.5*'Data Transformation'!$W$25,IF(C2851=1,D2851-'Data Transformation'!$W$25,FALSE))</f>
        <v>#NUM!</v>
      </c>
      <c r="E2850">
        <f t="array" ref="E2850">IF(ISLOGICAL(D2850),"",FREQUENCY(IF('Data Transformation'!$B$425:$B$8425='Bin Analysis'!$B2835,'Data Transformation'!$G$425:$G$8425),D2850))</f>
        <v>2001</v>
      </c>
      <c r="F2850">
        <f t="shared" si="354"/>
        <v>0</v>
      </c>
      <c r="G2850">
        <f>Weighting!$H$18</f>
        <v>0</v>
      </c>
      <c r="H2850">
        <f t="array" ref="H2850">FREQUENCY(IF('Data Transformation'!$B$4:$B$8425=B2835,'Data Transformation'!$G$4:$G$8425),'Bin Analysis'!$B2850)</f>
        <v>2073</v>
      </c>
      <c r="I2850">
        <f t="shared" si="355"/>
        <v>0</v>
      </c>
      <c r="J2850">
        <f t="shared" si="356"/>
        <v>0</v>
      </c>
      <c r="K2850">
        <f>J2850*Weighting!$W$18</f>
        <v>0</v>
      </c>
      <c r="M2850" s="14"/>
    </row>
    <row r="2851" spans="1:25" x14ac:dyDescent="0.25">
      <c r="A2851" s="32" t="str">
        <f>IF(Weighting!$P$19&gt;0,B2851,"")</f>
        <v/>
      </c>
      <c r="B2851" t="e">
        <f>Weighting!$C$19</f>
        <v>#DIV/0!</v>
      </c>
      <c r="C2851" t="e">
        <f>Weighting!$F$19</f>
        <v>#NUM!</v>
      </c>
      <c r="D2851" t="e">
        <f>IF(C2851=1,'Data Transformation'!$G$3+0.5*'Data Transformation'!$W$25,IF(C2852=1,D2852-'Data Transformation'!$W$25,FALSE))</f>
        <v>#NUM!</v>
      </c>
      <c r="E2851">
        <f t="array" ref="E2851">IF(ISLOGICAL(D2851),"",FREQUENCY(IF('Data Transformation'!$B$425:$B$8425='Bin Analysis'!$B2835,'Data Transformation'!$G$425:$G$8425),D2851))</f>
        <v>2001</v>
      </c>
      <c r="F2851">
        <f t="shared" si="354"/>
        <v>0</v>
      </c>
      <c r="G2851">
        <f>Weighting!$H$19</f>
        <v>0</v>
      </c>
      <c r="H2851">
        <f t="array" ref="H2851">FREQUENCY(IF('Data Transformation'!$B$4:$B$8425=B2835,'Data Transformation'!$G$4:$G$8425),'Bin Analysis'!$B2851)</f>
        <v>2073</v>
      </c>
      <c r="I2851">
        <f t="shared" si="355"/>
        <v>0</v>
      </c>
      <c r="J2851">
        <f t="shared" si="356"/>
        <v>0</v>
      </c>
      <c r="K2851">
        <f>J2851*Weighting!$W$19</f>
        <v>0</v>
      </c>
      <c r="M2851" s="14"/>
    </row>
    <row r="2852" spans="1:25" x14ac:dyDescent="0.25">
      <c r="A2852" s="32" t="str">
        <f>IF(Weighting!$P$20&gt;0,B2852,"")</f>
        <v/>
      </c>
      <c r="B2852" t="e">
        <f>Weighting!$C$20</f>
        <v>#DIV/0!</v>
      </c>
      <c r="C2852" t="e">
        <f>Weighting!$F$20</f>
        <v>#NUM!</v>
      </c>
      <c r="D2852" t="e">
        <f>IF(C2852=1,'Data Transformation'!$G$3+0.5*'Data Transformation'!$W$25,IF(C2853=1,D2853-'Data Transformation'!$W$25,FALSE))</f>
        <v>#NUM!</v>
      </c>
      <c r="E2852">
        <f t="array" ref="E2852">IF(ISLOGICAL(D2852),"",FREQUENCY(IF('Data Transformation'!$B$425:$B$8425='Bin Analysis'!$B2835,'Data Transformation'!$G$425:$G$8425),D2852))</f>
        <v>2001</v>
      </c>
      <c r="F2852">
        <f t="shared" si="354"/>
        <v>0</v>
      </c>
      <c r="G2852">
        <f>Weighting!$H$20</f>
        <v>0</v>
      </c>
      <c r="H2852">
        <f t="array" ref="H2852">FREQUENCY(IF('Data Transformation'!$B$4:$B$8425=B2835,'Data Transformation'!$G$4:$G$8425),'Bin Analysis'!$B2852)</f>
        <v>2073</v>
      </c>
      <c r="I2852">
        <f t="shared" si="355"/>
        <v>0</v>
      </c>
      <c r="J2852">
        <f t="shared" si="356"/>
        <v>0</v>
      </c>
      <c r="K2852">
        <f>J2852*Weighting!$W$20</f>
        <v>0</v>
      </c>
      <c r="M2852" s="14"/>
    </row>
    <row r="2853" spans="1:25" x14ac:dyDescent="0.25">
      <c r="A2853" s="32" t="str">
        <f>IF(Weighting!$P$21&gt;0,B2853,"")</f>
        <v/>
      </c>
      <c r="B2853" t="e">
        <f>Weighting!$C$21</f>
        <v>#DIV/0!</v>
      </c>
      <c r="C2853" t="e">
        <f>Weighting!$F$21</f>
        <v>#NUM!</v>
      </c>
      <c r="D2853" t="e">
        <f>IF(C2853=1,'Data Transformation'!$G$3+0.5*'Data Transformation'!$W$25,IF(C2854=1,D2854-'Data Transformation'!$W$25,FALSE))</f>
        <v>#NUM!</v>
      </c>
      <c r="E2853">
        <f t="array" ref="E2853">IF(ISLOGICAL(D2853),"",FREQUENCY(IF('Data Transformation'!$B$425:$B$8425='Bin Analysis'!$B2835,'Data Transformation'!$G$425:$G$8425),D2853))</f>
        <v>2001</v>
      </c>
      <c r="F2853">
        <f t="shared" si="354"/>
        <v>0</v>
      </c>
      <c r="G2853">
        <f>Weighting!$H$21</f>
        <v>0</v>
      </c>
      <c r="H2853">
        <f t="array" ref="H2853">FREQUENCY(IF('Data Transformation'!$B$4:$B$8425=B2835,'Data Transformation'!$G$4:$G$8425),'Bin Analysis'!$B2853)</f>
        <v>2073</v>
      </c>
      <c r="I2853">
        <f t="shared" si="355"/>
        <v>0</v>
      </c>
      <c r="J2853">
        <f t="shared" si="356"/>
        <v>0</v>
      </c>
      <c r="K2853">
        <f>J2853*Weighting!$W$21</f>
        <v>0</v>
      </c>
      <c r="M2853" s="14"/>
    </row>
    <row r="2854" spans="1:25" x14ac:dyDescent="0.25">
      <c r="A2854" s="32" t="str">
        <f>IF(Weighting!$P$22&gt;0,B2854,"")</f>
        <v/>
      </c>
      <c r="B2854" t="e">
        <f>Weighting!$C$22</f>
        <v>#DIV/0!</v>
      </c>
      <c r="C2854" t="e">
        <f>Weighting!$F$22</f>
        <v>#NUM!</v>
      </c>
      <c r="D2854" t="e">
        <f>IF(C2854=1,'Data Transformation'!$G$3+0.5*'Data Transformation'!$W$25,IF(C2855=1,D2855-'Data Transformation'!$W$25,FALSE))</f>
        <v>#NUM!</v>
      </c>
      <c r="E2854">
        <f t="array" ref="E2854">IF(ISLOGICAL(D2854),"",FREQUENCY(IF('Data Transformation'!$B$425:$B$8425='Bin Analysis'!$B2835,'Data Transformation'!$G$425:$G$8425),D2854))</f>
        <v>2001</v>
      </c>
      <c r="F2854">
        <f t="shared" si="354"/>
        <v>0</v>
      </c>
      <c r="G2854">
        <f>Weighting!$H$22</f>
        <v>0</v>
      </c>
      <c r="H2854">
        <f t="array" ref="H2854">FREQUENCY(IF('Data Transformation'!$B$4:$B$8425=B2835,'Data Transformation'!$G$4:$G$8425),'Bin Analysis'!$B2854)</f>
        <v>2073</v>
      </c>
      <c r="I2854">
        <f t="shared" si="355"/>
        <v>0</v>
      </c>
      <c r="J2854">
        <f t="shared" si="356"/>
        <v>0</v>
      </c>
      <c r="K2854">
        <f>J2854*Weighting!$W$22</f>
        <v>0</v>
      </c>
      <c r="M2854" s="14"/>
    </row>
    <row r="2855" spans="1:25" x14ac:dyDescent="0.25">
      <c r="A2855" s="32" t="str">
        <f>IF(Weighting!$P$23&gt;0,B2855,"")</f>
        <v/>
      </c>
      <c r="B2855" t="e">
        <f>Weighting!$C$23</f>
        <v>#DIV/0!</v>
      </c>
      <c r="C2855" t="e">
        <f>Weighting!$F$23</f>
        <v>#NUM!</v>
      </c>
      <c r="D2855" t="e">
        <f>IF(C2855=1,'Data Transformation'!$G$3+0.5*'Data Transformation'!$W$25,IF(C2856=1,D2856-'Data Transformation'!$W$25,FALSE))</f>
        <v>#NUM!</v>
      </c>
      <c r="E2855">
        <f t="array" ref="E2855">IF(ISLOGICAL(D2855),"",FREQUENCY(IF('Data Transformation'!$B$425:$B$8425='Bin Analysis'!$B2835,'Data Transformation'!$G$425:$G$8425),D2855))</f>
        <v>2001</v>
      </c>
      <c r="F2855">
        <f t="shared" si="354"/>
        <v>0</v>
      </c>
      <c r="G2855">
        <f>Weighting!$H$23</f>
        <v>0</v>
      </c>
      <c r="H2855">
        <f t="array" ref="H2855">FREQUENCY(IF('Data Transformation'!$B$4:$B$8425=B2835,'Data Transformation'!$G$4:$G$8425),'Bin Analysis'!$B2855)</f>
        <v>2073</v>
      </c>
      <c r="I2855">
        <f t="shared" si="355"/>
        <v>0</v>
      </c>
      <c r="J2855">
        <f t="shared" si="356"/>
        <v>0</v>
      </c>
      <c r="K2855">
        <f>J2855*Weighting!$W$23</f>
        <v>0</v>
      </c>
      <c r="M2855" s="14"/>
    </row>
    <row r="2856" spans="1:25" x14ac:dyDescent="0.25">
      <c r="A2856" s="32" t="str">
        <f>IF(Weighting!$P$24&gt;0,B2856,"")</f>
        <v/>
      </c>
      <c r="B2856" t="e">
        <f>Weighting!$C$24</f>
        <v>#DIV/0!</v>
      </c>
      <c r="C2856" t="e">
        <f>Weighting!$F$24</f>
        <v>#NUM!</v>
      </c>
      <c r="D2856" t="e">
        <f>IF(C2856=1,'Data Transformation'!$G$3+0.5*'Data Transformation'!$W$25,IF(C2857=1,D2857-'Data Transformation'!$W$25,FALSE))</f>
        <v>#NUM!</v>
      </c>
      <c r="E2856">
        <f t="array" ref="E2856">IF(ISLOGICAL(D2856),"",FREQUENCY(IF('Data Transformation'!$B$425:$B$8425='Bin Analysis'!$B2835,'Data Transformation'!$G$425:$G$8425),D2856))</f>
        <v>2001</v>
      </c>
      <c r="F2856">
        <f t="shared" si="354"/>
        <v>0</v>
      </c>
      <c r="G2856">
        <f>Weighting!$H$24</f>
        <v>0</v>
      </c>
      <c r="H2856">
        <f t="array" ref="H2856">FREQUENCY(IF('Data Transformation'!$B$4:$B$8425=B2835,'Data Transformation'!$G$4:$G$8425),'Bin Analysis'!$B2856)</f>
        <v>2073</v>
      </c>
      <c r="I2856">
        <f t="shared" si="355"/>
        <v>0</v>
      </c>
      <c r="J2856">
        <f t="shared" si="356"/>
        <v>0</v>
      </c>
      <c r="K2856">
        <f>J2856*Weighting!$W$24</f>
        <v>0</v>
      </c>
      <c r="M2856" s="14"/>
    </row>
    <row r="2857" spans="1:25" x14ac:dyDescent="0.25">
      <c r="A2857" s="32" t="str">
        <f>IF(Weighting!$P$25&gt;0,B2857,"")</f>
        <v/>
      </c>
      <c r="B2857" t="e">
        <f>Weighting!$C$25</f>
        <v>#DIV/0!</v>
      </c>
      <c r="C2857" t="e">
        <f>Weighting!$F$25</f>
        <v>#NUM!</v>
      </c>
      <c r="D2857" t="e">
        <f>IF(C2857=1,'Data Transformation'!$G$3+0.5*'Data Transformation'!$W$25,IF(C2858=1,D2858-'Data Transformation'!$W$25,FALSE))</f>
        <v>#NUM!</v>
      </c>
      <c r="E2857">
        <f t="array" ref="E2857">IF(ISLOGICAL(D2857),"",FREQUENCY(IF('Data Transformation'!$B$425:$B$8425='Bin Analysis'!$B2835,'Data Transformation'!$G$425:$G$8425),D2857))</f>
        <v>2001</v>
      </c>
      <c r="F2857">
        <f t="shared" si="354"/>
        <v>0</v>
      </c>
      <c r="G2857">
        <f>Weighting!$H$25</f>
        <v>0</v>
      </c>
      <c r="H2857">
        <f t="array" ref="H2857">FREQUENCY(IF('Data Transformation'!$B$4:$B$8425=B2835,'Data Transformation'!$G$4:$G$8425),'Bin Analysis'!$B2857)</f>
        <v>2073</v>
      </c>
      <c r="I2857">
        <f t="shared" si="355"/>
        <v>0</v>
      </c>
      <c r="J2857">
        <f t="shared" si="356"/>
        <v>0</v>
      </c>
      <c r="K2857">
        <f>J2857*Weighting!$W$25</f>
        <v>0</v>
      </c>
      <c r="M2857" s="14"/>
    </row>
    <row r="2858" spans="1:25" x14ac:dyDescent="0.25">
      <c r="O2858"/>
      <c r="P2858"/>
      <c r="Q2858"/>
      <c r="R2858"/>
    </row>
    <row r="2859" spans="1:25" ht="23.25" x14ac:dyDescent="0.35">
      <c r="A2859" s="21" t="s">
        <v>0</v>
      </c>
      <c r="B2859" s="21" t="str">
        <f>IFERROR(VLOOKUP(C2859,'Data Transformation'!$L$6:$M$426,2,FALSE),"")</f>
        <v/>
      </c>
      <c r="C2859" s="21">
        <f>C2835+1</f>
        <v>119</v>
      </c>
      <c r="D2859" s="21"/>
      <c r="E2859" s="21"/>
      <c r="F2859" s="21"/>
      <c r="G2859" s="21"/>
      <c r="H2859" s="22"/>
      <c r="I2859" s="22"/>
      <c r="J2859" s="22"/>
      <c r="K2859" s="21"/>
      <c r="L2859" s="21" t="str">
        <f>B2859</f>
        <v/>
      </c>
      <c r="M2859" s="23" t="e">
        <f>INDEX('Data Transformation'!$O$4:$O$424,MATCH($B2859,'Data Transformation'!$M$4:$M$424,0),MATCH($M$2,'Data Transformation'!$O$3,0))</f>
        <v>#N/A</v>
      </c>
      <c r="N2859" s="27" t="e">
        <f>IF('Input and Summary Results'!$J$16="minimum",'Bin Analysis'!X2860/(M2859-1),'Bin Analysis'!Y2859/('Bin Analysis'!M2859-1))</f>
        <v>#N/A</v>
      </c>
      <c r="O2859" s="27" t="e">
        <f>IF(M2859=FALSE,NA(),(VLOOKUP(1,C2862:K2881,4,FALSE))/(M2859-1))</f>
        <v>#N/A</v>
      </c>
      <c r="P2859" s="27" t="e">
        <f>IF(M2859=FALSE,NA(),SUM(J2862:J2881)/Weighting!$S$5)</f>
        <v>#N/A</v>
      </c>
      <c r="Q2859" s="27" t="e">
        <f>IF(M2859=FALSE,NA(),SUM(K2862:K2881)/Weighting!$S$6)</f>
        <v>#N/A</v>
      </c>
      <c r="R2859" s="27" t="e">
        <f>IF(M2859=FALSE,NA(),(VLOOKUP(1,G2862:K2881,3,FALSE))/(M2859-1))</f>
        <v>#N/A</v>
      </c>
      <c r="S2859" s="22" t="e">
        <f>IF(M2859=FALSE,NA(),IF(SUM(J2862:J2881)=2,"yes","no"))</f>
        <v>#N/A</v>
      </c>
      <c r="X2859" s="2" cm="2">
        <f t="array" ref="X2859:X2860">FREQUENCY(IF('Data Transformation'!$B$425:$B$6424='Bin Analysis'!L2859,'Data Transformation'!$G$425:$G$6424),'Data Transformation'!$U$11)</f>
        <v>0</v>
      </c>
      <c r="Y2859" s="2" cm="2">
        <f t="array" ref="Y2859:Y2860">FREQUENCY(IF('Data Transformation'!$B$425:$B$6424='Bin Analysis'!L2859,'Data Transformation'!$G$425:$G$6424),'Data Transformation'!$U$12)</f>
        <v>0</v>
      </c>
    </row>
    <row r="2860" spans="1:25" x14ac:dyDescent="0.25">
      <c r="A2860" s="14" t="s">
        <v>67</v>
      </c>
      <c r="B2860" t="s">
        <v>47</v>
      </c>
      <c r="C2860" t="s">
        <v>5</v>
      </c>
      <c r="D2860" t="s">
        <v>100</v>
      </c>
      <c r="E2860" t="s">
        <v>101</v>
      </c>
      <c r="F2860" t="s">
        <v>102</v>
      </c>
      <c r="G2860" t="s">
        <v>70</v>
      </c>
      <c r="H2860" t="s">
        <v>31</v>
      </c>
      <c r="I2860" t="s">
        <v>32</v>
      </c>
      <c r="J2860" t="s">
        <v>46</v>
      </c>
      <c r="K2860" s="14" t="s">
        <v>45</v>
      </c>
      <c r="M2860" s="14"/>
      <c r="X2860" s="2">
        <v>0</v>
      </c>
      <c r="Y2860" s="2">
        <v>0</v>
      </c>
    </row>
    <row r="2861" spans="1:25" x14ac:dyDescent="0.25">
      <c r="A2861" s="32"/>
      <c r="D2861" t="e">
        <f>IF(C2861=1,'Data Transformation'!$G$3+0.5*'Data Transformation'!$W$25,IF(C2862=1,D2862-'Data Transformation'!$W$25,FALSE))</f>
        <v>#NUM!</v>
      </c>
      <c r="E2861">
        <f t="array" ref="E2861">IF(ISLOGICAL(D2861),"",FREQUENCY(IF('Data Transformation'!$B$425:$B$8425='Bin Analysis'!$B2859,'Data Transformation'!$G$425:$G$8425),D2861))</f>
        <v>2001</v>
      </c>
      <c r="F2861" t="e">
        <f>IF(ISLOGICAL(D2861),"",E2861-E2860)</f>
        <v>#VALUE!</v>
      </c>
      <c r="M2861" s="14"/>
    </row>
    <row r="2862" spans="1:25" x14ac:dyDescent="0.25">
      <c r="A2862" s="32" t="e">
        <f>IF(Weighting!$P$6&gt;0,B2862,"")</f>
        <v>#NUM!</v>
      </c>
      <c r="B2862" t="e">
        <f>Weighting!$C$6</f>
        <v>#DIV/0!</v>
      </c>
      <c r="C2862" t="e">
        <f>Weighting!$F$6</f>
        <v>#NUM!</v>
      </c>
      <c r="D2862" t="e">
        <f>IF(C2862=1,'Data Transformation'!$G$3+0.5*'Data Transformation'!$W$25,IF(C2863=1,D2863-'Data Transformation'!$W$25,FALSE))</f>
        <v>#NUM!</v>
      </c>
      <c r="E2862">
        <f t="array" ref="E2862">IF(ISLOGICAL(D2862),"",FREQUENCY(IF('Data Transformation'!$B$425:$B$8425='Bin Analysis'!$B2859,'Data Transformation'!$G$425:$G$8425),D2862))</f>
        <v>2001</v>
      </c>
      <c r="F2862">
        <f>IF(ISLOGICAL(D2862),"",E2862-E2861)</f>
        <v>0</v>
      </c>
      <c r="G2862">
        <f>Weighting!$H$6</f>
        <v>1</v>
      </c>
      <c r="H2862">
        <f t="array" ref="H2862">FREQUENCY(IF('Data Transformation'!$B$4:$B$8425=B2859,'Data Transformation'!$G$4:$G$8425),'Bin Analysis'!$B2862)</f>
        <v>2073</v>
      </c>
      <c r="I2862">
        <f>H2862-H2861</f>
        <v>2073</v>
      </c>
      <c r="J2862">
        <f>IF(I2862=0,0,1)</f>
        <v>1</v>
      </c>
      <c r="K2862" t="e">
        <f>J2862*Weighting!$W$6</f>
        <v>#NUM!</v>
      </c>
      <c r="M2862" s="14"/>
    </row>
    <row r="2863" spans="1:25" x14ac:dyDescent="0.25">
      <c r="A2863" s="32" t="str">
        <f>IF(Weighting!$P$7&gt;0,B2863,"")</f>
        <v/>
      </c>
      <c r="B2863" t="e">
        <f>Weighting!$C$7</f>
        <v>#DIV/0!</v>
      </c>
      <c r="C2863" t="e">
        <f>Weighting!$F$7</f>
        <v>#NUM!</v>
      </c>
      <c r="D2863" t="e">
        <f>IF(C2863=1,'Data Transformation'!$G$3+0.5*'Data Transformation'!$W$25,IF(C2864=1,D2864-'Data Transformation'!$W$25,FALSE))</f>
        <v>#NUM!</v>
      </c>
      <c r="E2863">
        <f t="array" ref="E2863">IF(ISLOGICAL(D2863),"",FREQUENCY(IF('Data Transformation'!$B$425:$B$8425='Bin Analysis'!$B2859,'Data Transformation'!$G$425:$G$8425),D2863))</f>
        <v>2001</v>
      </c>
      <c r="F2863">
        <f t="shared" ref="F2863:F2881" si="357">IF(ISLOGICAL(D2863),"",E2863-E2862)</f>
        <v>0</v>
      </c>
      <c r="G2863">
        <f>Weighting!$H$7</f>
        <v>0</v>
      </c>
      <c r="H2863">
        <f t="array" ref="H2863">FREQUENCY(IF('Data Transformation'!$B$4:$B$8425=B2859,'Data Transformation'!$G$4:$G$8425),'Bin Analysis'!$B2863)</f>
        <v>2073</v>
      </c>
      <c r="I2863">
        <f t="shared" ref="I2863:I2881" si="358">H2863-H2862</f>
        <v>0</v>
      </c>
      <c r="J2863">
        <f>IF(I2863=0,0,1)</f>
        <v>0</v>
      </c>
      <c r="K2863">
        <f>J2863*Weighting!$W$7</f>
        <v>0</v>
      </c>
      <c r="M2863" s="14"/>
    </row>
    <row r="2864" spans="1:25" x14ac:dyDescent="0.25">
      <c r="A2864" s="32" t="str">
        <f>IF(Weighting!$P$8&gt;0,B2864,"")</f>
        <v/>
      </c>
      <c r="B2864" t="e">
        <f>Weighting!$C$8</f>
        <v>#DIV/0!</v>
      </c>
      <c r="C2864" t="e">
        <f>Weighting!$F$8</f>
        <v>#NUM!</v>
      </c>
      <c r="D2864" t="e">
        <f>IF(C2864=1,'Data Transformation'!$G$3+0.5*'Data Transformation'!$W$25,IF(C2865=1,D2865-'Data Transformation'!$W$25,FALSE))</f>
        <v>#NUM!</v>
      </c>
      <c r="E2864">
        <f t="array" ref="E2864">IF(ISLOGICAL(D2864),"",FREQUENCY(IF('Data Transformation'!$B$425:$B$8425='Bin Analysis'!$B2859,'Data Transformation'!$G$425:$G$8425),D2864))</f>
        <v>2001</v>
      </c>
      <c r="F2864">
        <f t="shared" si="357"/>
        <v>0</v>
      </c>
      <c r="G2864">
        <f>Weighting!$H$8</f>
        <v>0</v>
      </c>
      <c r="H2864">
        <f t="array" ref="H2864">FREQUENCY(IF('Data Transformation'!$B$4:$B$8425=B2859,'Data Transformation'!$G$4:$G$8425),'Bin Analysis'!$B2864)</f>
        <v>2073</v>
      </c>
      <c r="I2864">
        <f t="shared" si="358"/>
        <v>0</v>
      </c>
      <c r="J2864">
        <f t="shared" ref="J2864:J2881" si="359">IF(I2864=0,0,1)</f>
        <v>0</v>
      </c>
      <c r="K2864">
        <f>J2864*Weighting!$W$8</f>
        <v>0</v>
      </c>
      <c r="M2864" s="14"/>
    </row>
    <row r="2865" spans="1:13" x14ac:dyDescent="0.25">
      <c r="A2865" s="32" t="str">
        <f>IF(Weighting!$P$9&gt;0,B2865,"")</f>
        <v/>
      </c>
      <c r="B2865" s="50" t="e">
        <f>Weighting!$C$9</f>
        <v>#DIV/0!</v>
      </c>
      <c r="C2865" t="e">
        <f>Weighting!$F$9</f>
        <v>#NUM!</v>
      </c>
      <c r="D2865" t="e">
        <f>IF(C2865=1,'Data Transformation'!$G$3+0.5*'Data Transformation'!$W$25,IF(C2866=1,D2866-'Data Transformation'!$W$25,FALSE))</f>
        <v>#NUM!</v>
      </c>
      <c r="E2865">
        <f t="array" ref="E2865">IF(ISLOGICAL(D2865),"",FREQUENCY(IF('Data Transformation'!$B$425:$B$8425='Bin Analysis'!$B2859,'Data Transformation'!$G$425:$G$8425),D2865))</f>
        <v>2001</v>
      </c>
      <c r="F2865">
        <f t="shared" si="357"/>
        <v>0</v>
      </c>
      <c r="G2865">
        <f>Weighting!$H$9</f>
        <v>0</v>
      </c>
      <c r="H2865">
        <f t="array" ref="H2865">FREQUENCY(IF('Data Transformation'!$B$4:$B$8425=B2859,'Data Transformation'!$G$4:$G$8425),'Bin Analysis'!$B2865)</f>
        <v>2073</v>
      </c>
      <c r="I2865">
        <f t="shared" si="358"/>
        <v>0</v>
      </c>
      <c r="J2865">
        <f t="shared" si="359"/>
        <v>0</v>
      </c>
      <c r="K2865">
        <f>J2865*Weighting!$W$9</f>
        <v>0</v>
      </c>
      <c r="M2865" s="14"/>
    </row>
    <row r="2866" spans="1:13" x14ac:dyDescent="0.25">
      <c r="A2866" s="32" t="str">
        <f>IF(Weighting!$P$10&gt;0,B2866,"")</f>
        <v/>
      </c>
      <c r="B2866" t="e">
        <f>Weighting!$C$10</f>
        <v>#DIV/0!</v>
      </c>
      <c r="C2866" t="e">
        <f>Weighting!$F$10</f>
        <v>#NUM!</v>
      </c>
      <c r="D2866" t="e">
        <f>IF(C2866=1,'Data Transformation'!$G$3+0.5*'Data Transformation'!$W$25,IF(C2867=1,D2867-'Data Transformation'!$W$25,FALSE))</f>
        <v>#NUM!</v>
      </c>
      <c r="E2866">
        <f t="array" ref="E2866">IF(ISLOGICAL(D2866),"",FREQUENCY(IF('Data Transformation'!$B$425:$B$8425='Bin Analysis'!$B2859,'Data Transformation'!$G$425:$G$8425),D2866))</f>
        <v>2001</v>
      </c>
      <c r="F2866">
        <f t="shared" si="357"/>
        <v>0</v>
      </c>
      <c r="G2866">
        <f>Weighting!$H$10</f>
        <v>0</v>
      </c>
      <c r="H2866">
        <f t="array" ref="H2866">FREQUENCY(IF('Data Transformation'!$B$4:$B$8425=B2859,'Data Transformation'!$G$4:$G$8425),'Bin Analysis'!$B2866)</f>
        <v>2073</v>
      </c>
      <c r="I2866">
        <f t="shared" si="358"/>
        <v>0</v>
      </c>
      <c r="J2866">
        <f t="shared" si="359"/>
        <v>0</v>
      </c>
      <c r="K2866">
        <f>J2866*Weighting!$W$10</f>
        <v>0</v>
      </c>
      <c r="M2866" s="14"/>
    </row>
    <row r="2867" spans="1:13" x14ac:dyDescent="0.25">
      <c r="A2867" s="32" t="str">
        <f>IF(Weighting!$P$11&gt;0,B2867,"")</f>
        <v/>
      </c>
      <c r="B2867" t="e">
        <f>Weighting!$C$11</f>
        <v>#DIV/0!</v>
      </c>
      <c r="C2867" t="e">
        <f>Weighting!$F$11</f>
        <v>#NUM!</v>
      </c>
      <c r="D2867" t="e">
        <f>IF(C2867=1,'Data Transformation'!$G$3+0.5*'Data Transformation'!$W$25,IF(C2868=1,D2868-'Data Transformation'!$W$25,FALSE))</f>
        <v>#NUM!</v>
      </c>
      <c r="E2867">
        <f t="array" ref="E2867">IF(ISLOGICAL(D2867),"",FREQUENCY(IF('Data Transformation'!$B$425:$B$8425='Bin Analysis'!$B2859,'Data Transformation'!$G$425:$G$8425),D2867))</f>
        <v>2001</v>
      </c>
      <c r="F2867">
        <f t="shared" si="357"/>
        <v>0</v>
      </c>
      <c r="G2867">
        <f>Weighting!$H$11</f>
        <v>0</v>
      </c>
      <c r="H2867">
        <f t="array" ref="H2867">FREQUENCY(IF('Data Transformation'!$B$4:$B$8425=B2859,'Data Transformation'!$G$4:$G$8425),'Bin Analysis'!$B2867)</f>
        <v>2073</v>
      </c>
      <c r="I2867">
        <f t="shared" si="358"/>
        <v>0</v>
      </c>
      <c r="J2867">
        <f t="shared" si="359"/>
        <v>0</v>
      </c>
      <c r="K2867">
        <f>J2867*Weighting!$W$11</f>
        <v>0</v>
      </c>
      <c r="M2867" s="14"/>
    </row>
    <row r="2868" spans="1:13" x14ac:dyDescent="0.25">
      <c r="A2868" s="32" t="str">
        <f>IF(Weighting!$P$12&gt;0,B2868,"")</f>
        <v/>
      </c>
      <c r="B2868" t="e">
        <f>Weighting!$C$12</f>
        <v>#DIV/0!</v>
      </c>
      <c r="C2868" t="e">
        <f>Weighting!$F$12</f>
        <v>#NUM!</v>
      </c>
      <c r="D2868" t="e">
        <f>IF(C2868=1,'Data Transformation'!$G$3+0.5*'Data Transformation'!$W$25,IF(C2869=1,D2869-'Data Transformation'!$W$25,FALSE))</f>
        <v>#NUM!</v>
      </c>
      <c r="E2868">
        <f t="array" ref="E2868">IF(ISLOGICAL(D2868),"",FREQUENCY(IF('Data Transformation'!$B$425:$B$8425='Bin Analysis'!$B2859,'Data Transformation'!$G$425:$G$8425),D2868))</f>
        <v>2001</v>
      </c>
      <c r="F2868">
        <f t="shared" si="357"/>
        <v>0</v>
      </c>
      <c r="G2868">
        <f>Weighting!$H$12</f>
        <v>0</v>
      </c>
      <c r="H2868">
        <f t="array" ref="H2868">FREQUENCY(IF('Data Transformation'!$B$4:$B$8425=B2859,'Data Transformation'!$G$4:$G$8425),'Bin Analysis'!$B2868)</f>
        <v>2073</v>
      </c>
      <c r="I2868">
        <f t="shared" si="358"/>
        <v>0</v>
      </c>
      <c r="J2868">
        <f t="shared" si="359"/>
        <v>0</v>
      </c>
      <c r="K2868">
        <f>J2868*Weighting!$W$12</f>
        <v>0</v>
      </c>
      <c r="M2868" s="14"/>
    </row>
    <row r="2869" spans="1:13" x14ac:dyDescent="0.25">
      <c r="A2869" s="32" t="str">
        <f>IF(Weighting!$P$13&gt;0,B2869,"")</f>
        <v/>
      </c>
      <c r="B2869" t="e">
        <f>Weighting!$C$13</f>
        <v>#DIV/0!</v>
      </c>
      <c r="C2869" t="e">
        <f>Weighting!$F$13</f>
        <v>#NUM!</v>
      </c>
      <c r="D2869" t="e">
        <f>IF(C2869=1,'Data Transformation'!$G$3+0.5*'Data Transformation'!$W$25,IF(C2870=1,D2870-'Data Transformation'!$W$25,FALSE))</f>
        <v>#NUM!</v>
      </c>
      <c r="E2869">
        <f t="array" ref="E2869">IF(ISLOGICAL(D2869),"",FREQUENCY(IF('Data Transformation'!$B$425:$B$8425='Bin Analysis'!$B2859,'Data Transformation'!$G$425:$G$8425),D2869))</f>
        <v>2001</v>
      </c>
      <c r="F2869">
        <f t="shared" si="357"/>
        <v>0</v>
      </c>
      <c r="G2869">
        <f>Weighting!$H$13</f>
        <v>0</v>
      </c>
      <c r="H2869">
        <f t="array" ref="H2869">FREQUENCY(IF('Data Transformation'!$B$4:$B$8425=B2859,'Data Transformation'!$G$4:$G$8425),'Bin Analysis'!$B2869)</f>
        <v>2073</v>
      </c>
      <c r="I2869">
        <f t="shared" si="358"/>
        <v>0</v>
      </c>
      <c r="J2869">
        <f t="shared" si="359"/>
        <v>0</v>
      </c>
      <c r="K2869">
        <f>J2869*Weighting!$W$13</f>
        <v>0</v>
      </c>
      <c r="M2869" s="14"/>
    </row>
    <row r="2870" spans="1:13" x14ac:dyDescent="0.25">
      <c r="A2870" s="32" t="str">
        <f>IF(Weighting!$P$14&gt;0,B2870,"")</f>
        <v/>
      </c>
      <c r="B2870" t="e">
        <f>Weighting!$C$14</f>
        <v>#DIV/0!</v>
      </c>
      <c r="C2870" t="e">
        <f>Weighting!$F$14</f>
        <v>#NUM!</v>
      </c>
      <c r="D2870" t="e">
        <f>IF(C2870=1,'Data Transformation'!$G$3+0.5*'Data Transformation'!$W$25,IF(C2871=1,D2871-'Data Transformation'!$W$25,FALSE))</f>
        <v>#NUM!</v>
      </c>
      <c r="E2870">
        <f t="array" ref="E2870">IF(ISLOGICAL(D2870),"",FREQUENCY(IF('Data Transformation'!$B$425:$B$8425='Bin Analysis'!$B2859,'Data Transformation'!$G$425:$G$8425),D2870))</f>
        <v>2001</v>
      </c>
      <c r="F2870">
        <f t="shared" si="357"/>
        <v>0</v>
      </c>
      <c r="G2870">
        <f>Weighting!$H$14</f>
        <v>0</v>
      </c>
      <c r="H2870">
        <f t="array" ref="H2870">FREQUENCY(IF('Data Transformation'!$B$4:$B$8425=B2859,'Data Transformation'!$G$4:$G$8425),'Bin Analysis'!$B2870)</f>
        <v>2073</v>
      </c>
      <c r="I2870">
        <f t="shared" si="358"/>
        <v>0</v>
      </c>
      <c r="J2870">
        <f t="shared" si="359"/>
        <v>0</v>
      </c>
      <c r="K2870">
        <f>J2870*Weighting!$W$14</f>
        <v>0</v>
      </c>
      <c r="M2870" s="14"/>
    </row>
    <row r="2871" spans="1:13" x14ac:dyDescent="0.25">
      <c r="A2871" s="32" t="str">
        <f>IF(Weighting!$P$15&gt;0,B2871,"")</f>
        <v/>
      </c>
      <c r="B2871" t="e">
        <f>Weighting!$C$15</f>
        <v>#DIV/0!</v>
      </c>
      <c r="C2871" t="e">
        <f>Weighting!$F$15</f>
        <v>#NUM!</v>
      </c>
      <c r="D2871" t="e">
        <f>IF(C2871=1,'Data Transformation'!$G$3+0.5*'Data Transformation'!$W$25,IF(C2872=1,D2872-'Data Transformation'!$W$25,FALSE))</f>
        <v>#NUM!</v>
      </c>
      <c r="E2871">
        <f t="array" ref="E2871">IF(ISLOGICAL(D2871),"",FREQUENCY(IF('Data Transformation'!$B$425:$B$8425='Bin Analysis'!$B2859,'Data Transformation'!$G$425:$G$8425),D2871))</f>
        <v>2001</v>
      </c>
      <c r="F2871">
        <f t="shared" si="357"/>
        <v>0</v>
      </c>
      <c r="G2871">
        <f>Weighting!$H$15</f>
        <v>0</v>
      </c>
      <c r="H2871">
        <f t="array" ref="H2871">FREQUENCY(IF('Data Transformation'!$B$4:$B$8425=B2859,'Data Transformation'!$G$4:$G$8425),'Bin Analysis'!$B2871)</f>
        <v>2073</v>
      </c>
      <c r="I2871">
        <f t="shared" si="358"/>
        <v>0</v>
      </c>
      <c r="J2871">
        <f t="shared" si="359"/>
        <v>0</v>
      </c>
      <c r="K2871">
        <f>J2871*Weighting!$W$15</f>
        <v>0</v>
      </c>
      <c r="M2871" s="14"/>
    </row>
    <row r="2872" spans="1:13" x14ac:dyDescent="0.25">
      <c r="A2872" s="32" t="str">
        <f>IF(Weighting!$P$16&gt;0,B2872,"")</f>
        <v/>
      </c>
      <c r="B2872" t="e">
        <f>Weighting!$C$16</f>
        <v>#DIV/0!</v>
      </c>
      <c r="C2872" t="e">
        <f>Weighting!$F$16</f>
        <v>#NUM!</v>
      </c>
      <c r="D2872" t="e">
        <f>IF(C2872=1,'Data Transformation'!$G$3+0.5*'Data Transformation'!$W$25,IF(C2873=1,D2873-'Data Transformation'!$W$25,FALSE))</f>
        <v>#NUM!</v>
      </c>
      <c r="E2872">
        <f t="array" ref="E2872">IF(ISLOGICAL(D2872),"",FREQUENCY(IF('Data Transformation'!$B$425:$B$8425='Bin Analysis'!$B2859,'Data Transformation'!$G$425:$G$8425),D2872))</f>
        <v>2001</v>
      </c>
      <c r="F2872">
        <f t="shared" si="357"/>
        <v>0</v>
      </c>
      <c r="G2872">
        <f>Weighting!$H$16</f>
        <v>0</v>
      </c>
      <c r="H2872">
        <f t="array" ref="H2872">FREQUENCY(IF('Data Transformation'!$B$4:$B$8425=B2859,'Data Transformation'!$G$4:$G$8425),'Bin Analysis'!$B2872)</f>
        <v>2073</v>
      </c>
      <c r="I2872">
        <f t="shared" si="358"/>
        <v>0</v>
      </c>
      <c r="J2872">
        <f t="shared" si="359"/>
        <v>0</v>
      </c>
      <c r="K2872">
        <f>J2872*Weighting!$W$16</f>
        <v>0</v>
      </c>
      <c r="M2872" s="14"/>
    </row>
    <row r="2873" spans="1:13" x14ac:dyDescent="0.25">
      <c r="A2873" s="32" t="str">
        <f>IF(Weighting!$P$17&gt;0,B2873,"")</f>
        <v/>
      </c>
      <c r="B2873" t="e">
        <f>Weighting!$C$17</f>
        <v>#DIV/0!</v>
      </c>
      <c r="C2873" t="e">
        <f>Weighting!$F$17</f>
        <v>#NUM!</v>
      </c>
      <c r="D2873" t="e">
        <f>IF(C2873=1,'Data Transformation'!$G$3+0.5*'Data Transformation'!$W$25,IF(C2874=1,D2874-'Data Transformation'!$W$25,FALSE))</f>
        <v>#NUM!</v>
      </c>
      <c r="E2873">
        <f t="array" ref="E2873">IF(ISLOGICAL(D2873),"",FREQUENCY(IF('Data Transformation'!$B$425:$B$8425='Bin Analysis'!$B2859,'Data Transformation'!$G$425:$G$8425),D2873))</f>
        <v>2001</v>
      </c>
      <c r="F2873">
        <f t="shared" si="357"/>
        <v>0</v>
      </c>
      <c r="G2873">
        <f>Weighting!$H$17</f>
        <v>0</v>
      </c>
      <c r="H2873">
        <f t="array" ref="H2873">FREQUENCY(IF('Data Transformation'!$B$4:$B$8425=B2859,'Data Transformation'!$G$4:$G$8425),'Bin Analysis'!$B2873)</f>
        <v>2073</v>
      </c>
      <c r="I2873">
        <f t="shared" si="358"/>
        <v>0</v>
      </c>
      <c r="J2873">
        <f t="shared" si="359"/>
        <v>0</v>
      </c>
      <c r="K2873">
        <f>J2873*Weighting!$W$17</f>
        <v>0</v>
      </c>
      <c r="M2873" s="14"/>
    </row>
    <row r="2874" spans="1:13" x14ac:dyDescent="0.25">
      <c r="A2874" s="32" t="str">
        <f>IF(Weighting!$P$18&gt;0,B2874,"")</f>
        <v/>
      </c>
      <c r="B2874" t="e">
        <f>Weighting!$C$18</f>
        <v>#DIV/0!</v>
      </c>
      <c r="C2874" t="e">
        <f>Weighting!$F$18</f>
        <v>#NUM!</v>
      </c>
      <c r="D2874" t="e">
        <f>IF(C2874=1,'Data Transformation'!$G$3+0.5*'Data Transformation'!$W$25,IF(C2875=1,D2875-'Data Transformation'!$W$25,FALSE))</f>
        <v>#NUM!</v>
      </c>
      <c r="E2874">
        <f t="array" ref="E2874">IF(ISLOGICAL(D2874),"",FREQUENCY(IF('Data Transformation'!$B$425:$B$8425='Bin Analysis'!$B2859,'Data Transformation'!$G$425:$G$8425),D2874))</f>
        <v>2001</v>
      </c>
      <c r="F2874">
        <f t="shared" si="357"/>
        <v>0</v>
      </c>
      <c r="G2874">
        <f>Weighting!$H$18</f>
        <v>0</v>
      </c>
      <c r="H2874">
        <f t="array" ref="H2874">FREQUENCY(IF('Data Transformation'!$B$4:$B$8425=B2859,'Data Transformation'!$G$4:$G$8425),'Bin Analysis'!$B2874)</f>
        <v>2073</v>
      </c>
      <c r="I2874">
        <f t="shared" si="358"/>
        <v>0</v>
      </c>
      <c r="J2874">
        <f t="shared" si="359"/>
        <v>0</v>
      </c>
      <c r="K2874">
        <f>J2874*Weighting!$W$18</f>
        <v>0</v>
      </c>
      <c r="M2874" s="14"/>
    </row>
    <row r="2875" spans="1:13" x14ac:dyDescent="0.25">
      <c r="A2875" s="32" t="str">
        <f>IF(Weighting!$P$19&gt;0,B2875,"")</f>
        <v/>
      </c>
      <c r="B2875" t="e">
        <f>Weighting!$C$19</f>
        <v>#DIV/0!</v>
      </c>
      <c r="C2875" t="e">
        <f>Weighting!$F$19</f>
        <v>#NUM!</v>
      </c>
      <c r="D2875" t="e">
        <f>IF(C2875=1,'Data Transformation'!$G$3+0.5*'Data Transformation'!$W$25,IF(C2876=1,D2876-'Data Transformation'!$W$25,FALSE))</f>
        <v>#NUM!</v>
      </c>
      <c r="E2875">
        <f t="array" ref="E2875">IF(ISLOGICAL(D2875),"",FREQUENCY(IF('Data Transformation'!$B$425:$B$8425='Bin Analysis'!$B2859,'Data Transformation'!$G$425:$G$8425),D2875))</f>
        <v>2001</v>
      </c>
      <c r="F2875">
        <f t="shared" si="357"/>
        <v>0</v>
      </c>
      <c r="G2875">
        <f>Weighting!$H$19</f>
        <v>0</v>
      </c>
      <c r="H2875">
        <f t="array" ref="H2875">FREQUENCY(IF('Data Transformation'!$B$4:$B$8425=B2859,'Data Transformation'!$G$4:$G$8425),'Bin Analysis'!$B2875)</f>
        <v>2073</v>
      </c>
      <c r="I2875">
        <f t="shared" si="358"/>
        <v>0</v>
      </c>
      <c r="J2875">
        <f t="shared" si="359"/>
        <v>0</v>
      </c>
      <c r="K2875">
        <f>J2875*Weighting!$W$19</f>
        <v>0</v>
      </c>
      <c r="M2875" s="14"/>
    </row>
    <row r="2876" spans="1:13" x14ac:dyDescent="0.25">
      <c r="A2876" s="32" t="str">
        <f>IF(Weighting!$P$20&gt;0,B2876,"")</f>
        <v/>
      </c>
      <c r="B2876" t="e">
        <f>Weighting!$C$20</f>
        <v>#DIV/0!</v>
      </c>
      <c r="C2876" t="e">
        <f>Weighting!$F$20</f>
        <v>#NUM!</v>
      </c>
      <c r="D2876" t="e">
        <f>IF(C2876=1,'Data Transformation'!$G$3+0.5*'Data Transformation'!$W$25,IF(C2877=1,D2877-'Data Transformation'!$W$25,FALSE))</f>
        <v>#NUM!</v>
      </c>
      <c r="E2876">
        <f t="array" ref="E2876">IF(ISLOGICAL(D2876),"",FREQUENCY(IF('Data Transformation'!$B$425:$B$8425='Bin Analysis'!$B2859,'Data Transformation'!$G$425:$G$8425),D2876))</f>
        <v>2001</v>
      </c>
      <c r="F2876">
        <f t="shared" si="357"/>
        <v>0</v>
      </c>
      <c r="G2876">
        <f>Weighting!$H$20</f>
        <v>0</v>
      </c>
      <c r="H2876">
        <f t="array" ref="H2876">FREQUENCY(IF('Data Transformation'!$B$4:$B$8425=B2859,'Data Transformation'!$G$4:$G$8425),'Bin Analysis'!$B2876)</f>
        <v>2073</v>
      </c>
      <c r="I2876">
        <f t="shared" si="358"/>
        <v>0</v>
      </c>
      <c r="J2876">
        <f t="shared" si="359"/>
        <v>0</v>
      </c>
      <c r="K2876">
        <f>J2876*Weighting!$W$20</f>
        <v>0</v>
      </c>
      <c r="M2876" s="14"/>
    </row>
    <row r="2877" spans="1:13" x14ac:dyDescent="0.25">
      <c r="A2877" s="32" t="str">
        <f>IF(Weighting!$P$21&gt;0,B2877,"")</f>
        <v/>
      </c>
      <c r="B2877" t="e">
        <f>Weighting!$C$21</f>
        <v>#DIV/0!</v>
      </c>
      <c r="C2877" t="e">
        <f>Weighting!$F$21</f>
        <v>#NUM!</v>
      </c>
      <c r="D2877" t="e">
        <f>IF(C2877=1,'Data Transformation'!$G$3+0.5*'Data Transformation'!$W$25,IF(C2878=1,D2878-'Data Transformation'!$W$25,FALSE))</f>
        <v>#NUM!</v>
      </c>
      <c r="E2877">
        <f t="array" ref="E2877">IF(ISLOGICAL(D2877),"",FREQUENCY(IF('Data Transformation'!$B$425:$B$8425='Bin Analysis'!$B2859,'Data Transformation'!$G$425:$G$8425),D2877))</f>
        <v>2001</v>
      </c>
      <c r="F2877">
        <f t="shared" si="357"/>
        <v>0</v>
      </c>
      <c r="G2877">
        <f>Weighting!$H$21</f>
        <v>0</v>
      </c>
      <c r="H2877">
        <f t="array" ref="H2877">FREQUENCY(IF('Data Transformation'!$B$4:$B$8425=B2859,'Data Transformation'!$G$4:$G$8425),'Bin Analysis'!$B2877)</f>
        <v>2073</v>
      </c>
      <c r="I2877">
        <f t="shared" si="358"/>
        <v>0</v>
      </c>
      <c r="J2877">
        <f t="shared" si="359"/>
        <v>0</v>
      </c>
      <c r="K2877">
        <f>J2877*Weighting!$W$21</f>
        <v>0</v>
      </c>
      <c r="M2877" s="14"/>
    </row>
    <row r="2878" spans="1:13" x14ac:dyDescent="0.25">
      <c r="A2878" s="32" t="str">
        <f>IF(Weighting!$P$22&gt;0,B2878,"")</f>
        <v/>
      </c>
      <c r="B2878" t="e">
        <f>Weighting!$C$22</f>
        <v>#DIV/0!</v>
      </c>
      <c r="C2878" t="e">
        <f>Weighting!$F$22</f>
        <v>#NUM!</v>
      </c>
      <c r="D2878" t="e">
        <f>IF(C2878=1,'Data Transformation'!$G$3+0.5*'Data Transformation'!$W$25,IF(C2879=1,D2879-'Data Transformation'!$W$25,FALSE))</f>
        <v>#NUM!</v>
      </c>
      <c r="E2878">
        <f t="array" ref="E2878">IF(ISLOGICAL(D2878),"",FREQUENCY(IF('Data Transformation'!$B$425:$B$8425='Bin Analysis'!$B2859,'Data Transformation'!$G$425:$G$8425),D2878))</f>
        <v>2001</v>
      </c>
      <c r="F2878">
        <f t="shared" si="357"/>
        <v>0</v>
      </c>
      <c r="G2878">
        <f>Weighting!$H$22</f>
        <v>0</v>
      </c>
      <c r="H2878">
        <f t="array" ref="H2878">FREQUENCY(IF('Data Transformation'!$B$4:$B$8425=B2859,'Data Transformation'!$G$4:$G$8425),'Bin Analysis'!$B2878)</f>
        <v>2073</v>
      </c>
      <c r="I2878">
        <f t="shared" si="358"/>
        <v>0</v>
      </c>
      <c r="J2878">
        <f t="shared" si="359"/>
        <v>0</v>
      </c>
      <c r="K2878">
        <f>J2878*Weighting!$W$22</f>
        <v>0</v>
      </c>
      <c r="M2878" s="14"/>
    </row>
    <row r="2879" spans="1:13" x14ac:dyDescent="0.25">
      <c r="A2879" s="32" t="str">
        <f>IF(Weighting!$P$23&gt;0,B2879,"")</f>
        <v/>
      </c>
      <c r="B2879" t="e">
        <f>Weighting!$C$23</f>
        <v>#DIV/0!</v>
      </c>
      <c r="C2879" t="e">
        <f>Weighting!$F$23</f>
        <v>#NUM!</v>
      </c>
      <c r="D2879" t="e">
        <f>IF(C2879=1,'Data Transformation'!$G$3+0.5*'Data Transformation'!$W$25,IF(C2880=1,D2880-'Data Transformation'!$W$25,FALSE))</f>
        <v>#NUM!</v>
      </c>
      <c r="E2879">
        <f t="array" ref="E2879">IF(ISLOGICAL(D2879),"",FREQUENCY(IF('Data Transformation'!$B$425:$B$8425='Bin Analysis'!$B2859,'Data Transformation'!$G$425:$G$8425),D2879))</f>
        <v>2001</v>
      </c>
      <c r="F2879">
        <f t="shared" si="357"/>
        <v>0</v>
      </c>
      <c r="G2879">
        <f>Weighting!$H$23</f>
        <v>0</v>
      </c>
      <c r="H2879">
        <f t="array" ref="H2879">FREQUENCY(IF('Data Transformation'!$B$4:$B$8425=B2859,'Data Transformation'!$G$4:$G$8425),'Bin Analysis'!$B2879)</f>
        <v>2073</v>
      </c>
      <c r="I2879">
        <f t="shared" si="358"/>
        <v>0</v>
      </c>
      <c r="J2879">
        <f t="shared" si="359"/>
        <v>0</v>
      </c>
      <c r="K2879">
        <f>J2879*Weighting!$W$23</f>
        <v>0</v>
      </c>
      <c r="M2879" s="14"/>
    </row>
    <row r="2880" spans="1:13" x14ac:dyDescent="0.25">
      <c r="A2880" s="32" t="str">
        <f>IF(Weighting!$P$24&gt;0,B2880,"")</f>
        <v/>
      </c>
      <c r="B2880" t="e">
        <f>Weighting!$C$24</f>
        <v>#DIV/0!</v>
      </c>
      <c r="C2880" t="e">
        <f>Weighting!$F$24</f>
        <v>#NUM!</v>
      </c>
      <c r="D2880" t="e">
        <f>IF(C2880=1,'Data Transformation'!$G$3+0.5*'Data Transformation'!$W$25,IF(C2881=1,D2881-'Data Transformation'!$W$25,FALSE))</f>
        <v>#NUM!</v>
      </c>
      <c r="E2880">
        <f t="array" ref="E2880">IF(ISLOGICAL(D2880),"",FREQUENCY(IF('Data Transformation'!$B$425:$B$8425='Bin Analysis'!$B2859,'Data Transformation'!$G$425:$G$8425),D2880))</f>
        <v>2001</v>
      </c>
      <c r="F2880">
        <f t="shared" si="357"/>
        <v>0</v>
      </c>
      <c r="G2880">
        <f>Weighting!$H$24</f>
        <v>0</v>
      </c>
      <c r="H2880">
        <f t="array" ref="H2880">FREQUENCY(IF('Data Transformation'!$B$4:$B$8425=B2859,'Data Transformation'!$G$4:$G$8425),'Bin Analysis'!$B2880)</f>
        <v>2073</v>
      </c>
      <c r="I2880">
        <f t="shared" si="358"/>
        <v>0</v>
      </c>
      <c r="J2880">
        <f t="shared" si="359"/>
        <v>0</v>
      </c>
      <c r="K2880">
        <f>J2880*Weighting!$W$24</f>
        <v>0</v>
      </c>
      <c r="M2880" s="14"/>
    </row>
    <row r="2881" spans="1:25" x14ac:dyDescent="0.25">
      <c r="A2881" s="32" t="str">
        <f>IF(Weighting!$P$25&gt;0,B2881,"")</f>
        <v/>
      </c>
      <c r="B2881" t="e">
        <f>Weighting!$C$25</f>
        <v>#DIV/0!</v>
      </c>
      <c r="C2881" t="e">
        <f>Weighting!$F$25</f>
        <v>#NUM!</v>
      </c>
      <c r="D2881" t="e">
        <f>IF(C2881=1,'Data Transformation'!$G$3+0.5*'Data Transformation'!$W$25,IF(C2882=1,D2882-'Data Transformation'!$W$25,FALSE))</f>
        <v>#NUM!</v>
      </c>
      <c r="E2881">
        <f t="array" ref="E2881">IF(ISLOGICAL(D2881),"",FREQUENCY(IF('Data Transformation'!$B$425:$B$8425='Bin Analysis'!$B2859,'Data Transformation'!$G$425:$G$8425),D2881))</f>
        <v>2001</v>
      </c>
      <c r="F2881">
        <f t="shared" si="357"/>
        <v>0</v>
      </c>
      <c r="G2881">
        <f>Weighting!$H$25</f>
        <v>0</v>
      </c>
      <c r="H2881">
        <f t="array" ref="H2881">FREQUENCY(IF('Data Transformation'!$B$4:$B$8425=B2859,'Data Transformation'!$G$4:$G$8425),'Bin Analysis'!$B2881)</f>
        <v>2073</v>
      </c>
      <c r="I2881">
        <f t="shared" si="358"/>
        <v>0</v>
      </c>
      <c r="J2881">
        <f t="shared" si="359"/>
        <v>0</v>
      </c>
      <c r="K2881">
        <f>J2881*Weighting!$W$25</f>
        <v>0</v>
      </c>
      <c r="M2881" s="14"/>
    </row>
    <row r="2882" spans="1:25" x14ac:dyDescent="0.25">
      <c r="N2882" s="57"/>
      <c r="O2882"/>
      <c r="P2882"/>
      <c r="Q2882"/>
      <c r="R2882"/>
    </row>
    <row r="2883" spans="1:25" ht="23.25" x14ac:dyDescent="0.35">
      <c r="A2883" s="21" t="s">
        <v>0</v>
      </c>
      <c r="B2883" s="21" t="str">
        <f>IFERROR(VLOOKUP(C2883,'Data Transformation'!$L$6:$M$426,2,FALSE),"")</f>
        <v/>
      </c>
      <c r="C2883" s="21">
        <f>C2859+1</f>
        <v>120</v>
      </c>
      <c r="D2883" s="21"/>
      <c r="E2883" s="21"/>
      <c r="F2883" s="21"/>
      <c r="G2883" s="21"/>
      <c r="H2883" s="22"/>
      <c r="I2883" s="22"/>
      <c r="J2883" s="22"/>
      <c r="K2883" s="21"/>
      <c r="L2883" s="21" t="str">
        <f>B2883</f>
        <v/>
      </c>
      <c r="M2883" s="23" t="e">
        <f>INDEX('Data Transformation'!$O$4:$O$424,MATCH($B2883,'Data Transformation'!$M$4:$M$424,0),MATCH($M$2,'Data Transformation'!$O$3,0))</f>
        <v>#N/A</v>
      </c>
      <c r="N2883" s="27" t="e">
        <f>IF('Input and Summary Results'!$J$16="minimum",'Bin Analysis'!X2884/(M2883-1),'Bin Analysis'!Y2883/('Bin Analysis'!M2883-1))</f>
        <v>#N/A</v>
      </c>
      <c r="O2883" s="27" t="e">
        <f>IF(M2883=FALSE,NA(),(VLOOKUP(1,C2886:K2905,4,FALSE))/(M2883-1))</f>
        <v>#N/A</v>
      </c>
      <c r="P2883" s="27" t="e">
        <f>IF(M2883=FALSE,NA(),SUM(J2886:J2905)/Weighting!$S$5)</f>
        <v>#N/A</v>
      </c>
      <c r="Q2883" s="27" t="e">
        <f>IF(M2883=FALSE,NA(),SUM(K2886:K2905)/Weighting!$S$6)</f>
        <v>#N/A</v>
      </c>
      <c r="R2883" s="27" t="e">
        <f>IF(M2883=FALSE,NA(),(VLOOKUP(1,G2886:K2905,3,FALSE))/(M2883-1))</f>
        <v>#N/A</v>
      </c>
      <c r="S2883" s="22" t="e">
        <f>IF(M2883=FALSE,NA(),IF(SUM(J2886:J2905)=2,"yes","no"))</f>
        <v>#N/A</v>
      </c>
      <c r="X2883" s="2" cm="2">
        <f t="array" ref="X2883:X2884">FREQUENCY(IF('Data Transformation'!$B$425:$B$6424='Bin Analysis'!L2883,'Data Transformation'!$G$425:$G$6424),'Data Transformation'!$U$11)</f>
        <v>0</v>
      </c>
      <c r="Y2883" s="2" cm="2">
        <f t="array" ref="Y2883:Y2884">FREQUENCY(IF('Data Transformation'!$B$425:$B$6424='Bin Analysis'!L2883,'Data Transformation'!$G$425:$G$6424),'Data Transformation'!$U$12)</f>
        <v>0</v>
      </c>
    </row>
    <row r="2884" spans="1:25" x14ac:dyDescent="0.25">
      <c r="A2884" s="14" t="s">
        <v>67</v>
      </c>
      <c r="B2884" t="s">
        <v>47</v>
      </c>
      <c r="C2884" t="s">
        <v>5</v>
      </c>
      <c r="D2884" t="s">
        <v>100</v>
      </c>
      <c r="E2884" t="s">
        <v>101</v>
      </c>
      <c r="F2884" t="s">
        <v>102</v>
      </c>
      <c r="G2884" t="s">
        <v>70</v>
      </c>
      <c r="H2884" t="s">
        <v>31</v>
      </c>
      <c r="I2884" t="s">
        <v>32</v>
      </c>
      <c r="J2884" t="s">
        <v>46</v>
      </c>
      <c r="K2884" s="14" t="s">
        <v>45</v>
      </c>
      <c r="M2884" s="14"/>
      <c r="X2884" s="2">
        <v>0</v>
      </c>
      <c r="Y2884" s="2">
        <v>0</v>
      </c>
    </row>
    <row r="2885" spans="1:25" x14ac:dyDescent="0.25">
      <c r="A2885" s="32"/>
      <c r="D2885" t="e">
        <f>IF(C2885=1,'Data Transformation'!$G$3+0.5*'Data Transformation'!$W$25,IF(C2886=1,D2886-'Data Transformation'!$W$25,FALSE))</f>
        <v>#NUM!</v>
      </c>
      <c r="E2885">
        <f t="array" ref="E2885">IF(ISLOGICAL(D2885),"",FREQUENCY(IF('Data Transformation'!$B$425:$B$8425='Bin Analysis'!$B2883,'Data Transformation'!$G$425:$G$8425),D2885))</f>
        <v>2001</v>
      </c>
      <c r="F2885" t="e">
        <f>IF(ISLOGICAL(D2885),"",E2885-E2884)</f>
        <v>#VALUE!</v>
      </c>
      <c r="M2885" s="14"/>
    </row>
    <row r="2886" spans="1:25" x14ac:dyDescent="0.25">
      <c r="A2886" s="32" t="e">
        <f>IF(Weighting!$P$6&gt;0,B2886,"")</f>
        <v>#NUM!</v>
      </c>
      <c r="B2886" t="e">
        <f>Weighting!$C$6</f>
        <v>#DIV/0!</v>
      </c>
      <c r="C2886" t="e">
        <f>Weighting!$F$6</f>
        <v>#NUM!</v>
      </c>
      <c r="D2886" t="e">
        <f>IF(C2886=1,'Data Transformation'!$G$3+0.5*'Data Transformation'!$W$25,IF(C2887=1,D2887-'Data Transformation'!$W$25,FALSE))</f>
        <v>#NUM!</v>
      </c>
      <c r="E2886">
        <f t="array" ref="E2886">IF(ISLOGICAL(D2886),"",FREQUENCY(IF('Data Transformation'!$B$425:$B$8425='Bin Analysis'!$B2883,'Data Transformation'!$G$425:$G$8425),D2886))</f>
        <v>2001</v>
      </c>
      <c r="F2886">
        <f>IF(ISLOGICAL(D2886),"",E2886-E2885)</f>
        <v>0</v>
      </c>
      <c r="G2886">
        <f>Weighting!$H$6</f>
        <v>1</v>
      </c>
      <c r="H2886">
        <f t="array" ref="H2886">FREQUENCY(IF('Data Transformation'!$B$4:$B$8425=B2883,'Data Transformation'!$G$4:$G$8425),'Bin Analysis'!$B2886)</f>
        <v>2073</v>
      </c>
      <c r="I2886">
        <f>H2886-H2885</f>
        <v>2073</v>
      </c>
      <c r="J2886">
        <f>IF(I2886=0,0,1)</f>
        <v>1</v>
      </c>
      <c r="K2886" t="e">
        <f>J2886*Weighting!$W$6</f>
        <v>#NUM!</v>
      </c>
      <c r="M2886" s="14"/>
    </row>
    <row r="2887" spans="1:25" x14ac:dyDescent="0.25">
      <c r="A2887" s="32" t="str">
        <f>IF(Weighting!$P$7&gt;0,B2887,"")</f>
        <v/>
      </c>
      <c r="B2887" t="e">
        <f>Weighting!$C$7</f>
        <v>#DIV/0!</v>
      </c>
      <c r="C2887" t="e">
        <f>Weighting!$F$7</f>
        <v>#NUM!</v>
      </c>
      <c r="D2887" t="e">
        <f>IF(C2887=1,'Data Transformation'!$G$3+0.5*'Data Transformation'!$W$25,IF(C2888=1,D2888-'Data Transformation'!$W$25,FALSE))</f>
        <v>#NUM!</v>
      </c>
      <c r="E2887">
        <f t="array" ref="E2887">IF(ISLOGICAL(D2887),"",FREQUENCY(IF('Data Transformation'!$B$425:$B$8425='Bin Analysis'!$B2883,'Data Transformation'!$G$425:$G$8425),D2887))</f>
        <v>2001</v>
      </c>
      <c r="F2887">
        <f t="shared" ref="F2887:F2905" si="360">IF(ISLOGICAL(D2887),"",E2887-E2886)</f>
        <v>0</v>
      </c>
      <c r="G2887">
        <f>Weighting!$H$7</f>
        <v>0</v>
      </c>
      <c r="H2887">
        <f t="array" ref="H2887">FREQUENCY(IF('Data Transformation'!$B$4:$B$8425=B2883,'Data Transformation'!$G$4:$G$8425),'Bin Analysis'!$B2887)</f>
        <v>2073</v>
      </c>
      <c r="I2887">
        <f t="shared" ref="I2887:I2905" si="361">H2887-H2886</f>
        <v>0</v>
      </c>
      <c r="J2887">
        <f>IF(I2887=0,0,1)</f>
        <v>0</v>
      </c>
      <c r="K2887">
        <f>J2887*Weighting!$W$7</f>
        <v>0</v>
      </c>
      <c r="M2887" s="14"/>
    </row>
    <row r="2888" spans="1:25" x14ac:dyDescent="0.25">
      <c r="A2888" s="32" t="str">
        <f>IF(Weighting!$P$8&gt;0,B2888,"")</f>
        <v/>
      </c>
      <c r="B2888" t="e">
        <f>Weighting!$C$8</f>
        <v>#DIV/0!</v>
      </c>
      <c r="C2888" t="e">
        <f>Weighting!$F$8</f>
        <v>#NUM!</v>
      </c>
      <c r="D2888" t="e">
        <f>IF(C2888=1,'Data Transformation'!$G$3+0.5*'Data Transformation'!$W$25,IF(C2889=1,D2889-'Data Transformation'!$W$25,FALSE))</f>
        <v>#NUM!</v>
      </c>
      <c r="E2888">
        <f t="array" ref="E2888">IF(ISLOGICAL(D2888),"",FREQUENCY(IF('Data Transformation'!$B$425:$B$8425='Bin Analysis'!$B2883,'Data Transformation'!$G$425:$G$8425),D2888))</f>
        <v>2001</v>
      </c>
      <c r="F2888">
        <f t="shared" si="360"/>
        <v>0</v>
      </c>
      <c r="G2888">
        <f>Weighting!$H$8</f>
        <v>0</v>
      </c>
      <c r="H2888">
        <f t="array" ref="H2888">FREQUENCY(IF('Data Transformation'!$B$4:$B$8425=B2883,'Data Transformation'!$G$4:$G$8425),'Bin Analysis'!$B2888)</f>
        <v>2073</v>
      </c>
      <c r="I2888">
        <f t="shared" si="361"/>
        <v>0</v>
      </c>
      <c r="J2888">
        <f t="shared" ref="J2888:J2905" si="362">IF(I2888=0,0,1)</f>
        <v>0</v>
      </c>
      <c r="K2888">
        <f>J2888*Weighting!$W$8</f>
        <v>0</v>
      </c>
      <c r="M2888" s="14"/>
    </row>
    <row r="2889" spans="1:25" x14ac:dyDescent="0.25">
      <c r="A2889" s="32" t="str">
        <f>IF(Weighting!$P$9&gt;0,B2889,"")</f>
        <v/>
      </c>
      <c r="B2889" s="50" t="e">
        <f>Weighting!$C$9</f>
        <v>#DIV/0!</v>
      </c>
      <c r="C2889" t="e">
        <f>Weighting!$F$9</f>
        <v>#NUM!</v>
      </c>
      <c r="D2889" t="e">
        <f>IF(C2889=1,'Data Transformation'!$G$3+0.5*'Data Transformation'!$W$25,IF(C2890=1,D2890-'Data Transformation'!$W$25,FALSE))</f>
        <v>#NUM!</v>
      </c>
      <c r="E2889">
        <f t="array" ref="E2889">IF(ISLOGICAL(D2889),"",FREQUENCY(IF('Data Transformation'!$B$425:$B$8425='Bin Analysis'!$B2883,'Data Transformation'!$G$425:$G$8425),D2889))</f>
        <v>2001</v>
      </c>
      <c r="F2889">
        <f t="shared" si="360"/>
        <v>0</v>
      </c>
      <c r="G2889">
        <f>Weighting!$H$9</f>
        <v>0</v>
      </c>
      <c r="H2889">
        <f t="array" ref="H2889">FREQUENCY(IF('Data Transformation'!$B$4:$B$8425=B2883,'Data Transformation'!$G$4:$G$8425),'Bin Analysis'!$B2889)</f>
        <v>2073</v>
      </c>
      <c r="I2889">
        <f t="shared" si="361"/>
        <v>0</v>
      </c>
      <c r="J2889">
        <f t="shared" si="362"/>
        <v>0</v>
      </c>
      <c r="K2889">
        <f>J2889*Weighting!$W$9</f>
        <v>0</v>
      </c>
      <c r="M2889" s="14"/>
    </row>
    <row r="2890" spans="1:25" x14ac:dyDescent="0.25">
      <c r="A2890" s="32" t="str">
        <f>IF(Weighting!$P$10&gt;0,B2890,"")</f>
        <v/>
      </c>
      <c r="B2890" t="e">
        <f>Weighting!$C$10</f>
        <v>#DIV/0!</v>
      </c>
      <c r="C2890" t="e">
        <f>Weighting!$F$10</f>
        <v>#NUM!</v>
      </c>
      <c r="D2890" t="e">
        <f>IF(C2890=1,'Data Transformation'!$G$3+0.5*'Data Transformation'!$W$25,IF(C2891=1,D2891-'Data Transformation'!$W$25,FALSE))</f>
        <v>#NUM!</v>
      </c>
      <c r="E2890">
        <f t="array" ref="E2890">IF(ISLOGICAL(D2890),"",FREQUENCY(IF('Data Transformation'!$B$425:$B$8425='Bin Analysis'!$B2883,'Data Transformation'!$G$425:$G$8425),D2890))</f>
        <v>2001</v>
      </c>
      <c r="F2890">
        <f t="shared" si="360"/>
        <v>0</v>
      </c>
      <c r="G2890">
        <f>Weighting!$H$10</f>
        <v>0</v>
      </c>
      <c r="H2890">
        <f t="array" ref="H2890">FREQUENCY(IF('Data Transformation'!$B$4:$B$8425=B2883,'Data Transformation'!$G$4:$G$8425),'Bin Analysis'!$B2890)</f>
        <v>2073</v>
      </c>
      <c r="I2890">
        <f t="shared" si="361"/>
        <v>0</v>
      </c>
      <c r="J2890">
        <f t="shared" si="362"/>
        <v>0</v>
      </c>
      <c r="K2890">
        <f>J2890*Weighting!$W$10</f>
        <v>0</v>
      </c>
      <c r="M2890" s="14"/>
    </row>
    <row r="2891" spans="1:25" x14ac:dyDescent="0.25">
      <c r="A2891" s="32" t="str">
        <f>IF(Weighting!$P$11&gt;0,B2891,"")</f>
        <v/>
      </c>
      <c r="B2891" t="e">
        <f>Weighting!$C$11</f>
        <v>#DIV/0!</v>
      </c>
      <c r="C2891" t="e">
        <f>Weighting!$F$11</f>
        <v>#NUM!</v>
      </c>
      <c r="D2891" t="e">
        <f>IF(C2891=1,'Data Transformation'!$G$3+0.5*'Data Transformation'!$W$25,IF(C2892=1,D2892-'Data Transformation'!$W$25,FALSE))</f>
        <v>#NUM!</v>
      </c>
      <c r="E2891">
        <f t="array" ref="E2891">IF(ISLOGICAL(D2891),"",FREQUENCY(IF('Data Transformation'!$B$425:$B$8425='Bin Analysis'!$B2883,'Data Transformation'!$G$425:$G$8425),D2891))</f>
        <v>2001</v>
      </c>
      <c r="F2891">
        <f t="shared" si="360"/>
        <v>0</v>
      </c>
      <c r="G2891">
        <f>Weighting!$H$11</f>
        <v>0</v>
      </c>
      <c r="H2891">
        <f t="array" ref="H2891">FREQUENCY(IF('Data Transformation'!$B$4:$B$8425=B2883,'Data Transformation'!$G$4:$G$8425),'Bin Analysis'!$B2891)</f>
        <v>2073</v>
      </c>
      <c r="I2891">
        <f t="shared" si="361"/>
        <v>0</v>
      </c>
      <c r="J2891">
        <f t="shared" si="362"/>
        <v>0</v>
      </c>
      <c r="K2891">
        <f>J2891*Weighting!$W$11</f>
        <v>0</v>
      </c>
      <c r="M2891" s="14"/>
    </row>
    <row r="2892" spans="1:25" x14ac:dyDescent="0.25">
      <c r="A2892" s="32" t="str">
        <f>IF(Weighting!$P$12&gt;0,B2892,"")</f>
        <v/>
      </c>
      <c r="B2892" t="e">
        <f>Weighting!$C$12</f>
        <v>#DIV/0!</v>
      </c>
      <c r="C2892" t="e">
        <f>Weighting!$F$12</f>
        <v>#NUM!</v>
      </c>
      <c r="D2892" t="e">
        <f>IF(C2892=1,'Data Transformation'!$G$3+0.5*'Data Transformation'!$W$25,IF(C2893=1,D2893-'Data Transformation'!$W$25,FALSE))</f>
        <v>#NUM!</v>
      </c>
      <c r="E2892">
        <f t="array" ref="E2892">IF(ISLOGICAL(D2892),"",FREQUENCY(IF('Data Transformation'!$B$425:$B$8425='Bin Analysis'!$B2883,'Data Transformation'!$G$425:$G$8425),D2892))</f>
        <v>2001</v>
      </c>
      <c r="F2892">
        <f t="shared" si="360"/>
        <v>0</v>
      </c>
      <c r="G2892">
        <f>Weighting!$H$12</f>
        <v>0</v>
      </c>
      <c r="H2892">
        <f t="array" ref="H2892">FREQUENCY(IF('Data Transformation'!$B$4:$B$8425=B2883,'Data Transformation'!$G$4:$G$8425),'Bin Analysis'!$B2892)</f>
        <v>2073</v>
      </c>
      <c r="I2892">
        <f t="shared" si="361"/>
        <v>0</v>
      </c>
      <c r="J2892">
        <f t="shared" si="362"/>
        <v>0</v>
      </c>
      <c r="K2892">
        <f>J2892*Weighting!$W$12</f>
        <v>0</v>
      </c>
      <c r="M2892" s="14"/>
    </row>
    <row r="2893" spans="1:25" x14ac:dyDescent="0.25">
      <c r="A2893" s="32" t="str">
        <f>IF(Weighting!$P$13&gt;0,B2893,"")</f>
        <v/>
      </c>
      <c r="B2893" t="e">
        <f>Weighting!$C$13</f>
        <v>#DIV/0!</v>
      </c>
      <c r="C2893" t="e">
        <f>Weighting!$F$13</f>
        <v>#NUM!</v>
      </c>
      <c r="D2893" t="e">
        <f>IF(C2893=1,'Data Transformation'!$G$3+0.5*'Data Transformation'!$W$25,IF(C2894=1,D2894-'Data Transformation'!$W$25,FALSE))</f>
        <v>#NUM!</v>
      </c>
      <c r="E2893">
        <f t="array" ref="E2893">IF(ISLOGICAL(D2893),"",FREQUENCY(IF('Data Transformation'!$B$425:$B$8425='Bin Analysis'!$B2883,'Data Transformation'!$G$425:$G$8425),D2893))</f>
        <v>2001</v>
      </c>
      <c r="F2893">
        <f t="shared" si="360"/>
        <v>0</v>
      </c>
      <c r="G2893">
        <f>Weighting!$H$13</f>
        <v>0</v>
      </c>
      <c r="H2893">
        <f t="array" ref="H2893">FREQUENCY(IF('Data Transformation'!$B$4:$B$8425=B2883,'Data Transformation'!$G$4:$G$8425),'Bin Analysis'!$B2893)</f>
        <v>2073</v>
      </c>
      <c r="I2893">
        <f t="shared" si="361"/>
        <v>0</v>
      </c>
      <c r="J2893">
        <f t="shared" si="362"/>
        <v>0</v>
      </c>
      <c r="K2893">
        <f>J2893*Weighting!$W$13</f>
        <v>0</v>
      </c>
      <c r="M2893" s="14"/>
    </row>
    <row r="2894" spans="1:25" x14ac:dyDescent="0.25">
      <c r="A2894" s="32" t="str">
        <f>IF(Weighting!$P$14&gt;0,B2894,"")</f>
        <v/>
      </c>
      <c r="B2894" t="e">
        <f>Weighting!$C$14</f>
        <v>#DIV/0!</v>
      </c>
      <c r="C2894" t="e">
        <f>Weighting!$F$14</f>
        <v>#NUM!</v>
      </c>
      <c r="D2894" t="e">
        <f>IF(C2894=1,'Data Transformation'!$G$3+0.5*'Data Transformation'!$W$25,IF(C2895=1,D2895-'Data Transformation'!$W$25,FALSE))</f>
        <v>#NUM!</v>
      </c>
      <c r="E2894">
        <f t="array" ref="E2894">IF(ISLOGICAL(D2894),"",FREQUENCY(IF('Data Transformation'!$B$425:$B$8425='Bin Analysis'!$B2883,'Data Transformation'!$G$425:$G$8425),D2894))</f>
        <v>2001</v>
      </c>
      <c r="F2894">
        <f t="shared" si="360"/>
        <v>0</v>
      </c>
      <c r="G2894">
        <f>Weighting!$H$14</f>
        <v>0</v>
      </c>
      <c r="H2894">
        <f t="array" ref="H2894">FREQUENCY(IF('Data Transformation'!$B$4:$B$8425=B2883,'Data Transformation'!$G$4:$G$8425),'Bin Analysis'!$B2894)</f>
        <v>2073</v>
      </c>
      <c r="I2894">
        <f t="shared" si="361"/>
        <v>0</v>
      </c>
      <c r="J2894">
        <f t="shared" si="362"/>
        <v>0</v>
      </c>
      <c r="K2894">
        <f>J2894*Weighting!$W$14</f>
        <v>0</v>
      </c>
      <c r="M2894" s="14"/>
    </row>
    <row r="2895" spans="1:25" x14ac:dyDescent="0.25">
      <c r="A2895" s="32" t="str">
        <f>IF(Weighting!$P$15&gt;0,B2895,"")</f>
        <v/>
      </c>
      <c r="B2895" t="e">
        <f>Weighting!$C$15</f>
        <v>#DIV/0!</v>
      </c>
      <c r="C2895" t="e">
        <f>Weighting!$F$15</f>
        <v>#NUM!</v>
      </c>
      <c r="D2895" t="e">
        <f>IF(C2895=1,'Data Transformation'!$G$3+0.5*'Data Transformation'!$W$25,IF(C2896=1,D2896-'Data Transformation'!$W$25,FALSE))</f>
        <v>#NUM!</v>
      </c>
      <c r="E2895">
        <f t="array" ref="E2895">IF(ISLOGICAL(D2895),"",FREQUENCY(IF('Data Transformation'!$B$425:$B$8425='Bin Analysis'!$B2883,'Data Transformation'!$G$425:$G$8425),D2895))</f>
        <v>2001</v>
      </c>
      <c r="F2895">
        <f t="shared" si="360"/>
        <v>0</v>
      </c>
      <c r="G2895">
        <f>Weighting!$H$15</f>
        <v>0</v>
      </c>
      <c r="H2895">
        <f t="array" ref="H2895">FREQUENCY(IF('Data Transformation'!$B$4:$B$8425=B2883,'Data Transformation'!$G$4:$G$8425),'Bin Analysis'!$B2895)</f>
        <v>2073</v>
      </c>
      <c r="I2895">
        <f t="shared" si="361"/>
        <v>0</v>
      </c>
      <c r="J2895">
        <f t="shared" si="362"/>
        <v>0</v>
      </c>
      <c r="K2895">
        <f>J2895*Weighting!$W$15</f>
        <v>0</v>
      </c>
      <c r="M2895" s="14"/>
    </row>
    <row r="2896" spans="1:25" x14ac:dyDescent="0.25">
      <c r="A2896" s="32" t="str">
        <f>IF(Weighting!$P$16&gt;0,B2896,"")</f>
        <v/>
      </c>
      <c r="B2896" t="e">
        <f>Weighting!$C$16</f>
        <v>#DIV/0!</v>
      </c>
      <c r="C2896" t="e">
        <f>Weighting!$F$16</f>
        <v>#NUM!</v>
      </c>
      <c r="D2896" t="e">
        <f>IF(C2896=1,'Data Transformation'!$G$3+0.5*'Data Transformation'!$W$25,IF(C2897=1,D2897-'Data Transformation'!$W$25,FALSE))</f>
        <v>#NUM!</v>
      </c>
      <c r="E2896">
        <f t="array" ref="E2896">IF(ISLOGICAL(D2896),"",FREQUENCY(IF('Data Transformation'!$B$425:$B$8425='Bin Analysis'!$B2883,'Data Transformation'!$G$425:$G$8425),D2896))</f>
        <v>2001</v>
      </c>
      <c r="F2896">
        <f t="shared" si="360"/>
        <v>0</v>
      </c>
      <c r="G2896">
        <f>Weighting!$H$16</f>
        <v>0</v>
      </c>
      <c r="H2896">
        <f t="array" ref="H2896">FREQUENCY(IF('Data Transformation'!$B$4:$B$8425=B2883,'Data Transformation'!$G$4:$G$8425),'Bin Analysis'!$B2896)</f>
        <v>2073</v>
      </c>
      <c r="I2896">
        <f t="shared" si="361"/>
        <v>0</v>
      </c>
      <c r="J2896">
        <f t="shared" si="362"/>
        <v>0</v>
      </c>
      <c r="K2896">
        <f>J2896*Weighting!$W$16</f>
        <v>0</v>
      </c>
      <c r="M2896" s="14"/>
    </row>
    <row r="2897" spans="1:25" x14ac:dyDescent="0.25">
      <c r="A2897" s="32" t="str">
        <f>IF(Weighting!$P$17&gt;0,B2897,"")</f>
        <v/>
      </c>
      <c r="B2897" t="e">
        <f>Weighting!$C$17</f>
        <v>#DIV/0!</v>
      </c>
      <c r="C2897" t="e">
        <f>Weighting!$F$17</f>
        <v>#NUM!</v>
      </c>
      <c r="D2897" t="e">
        <f>IF(C2897=1,'Data Transformation'!$G$3+0.5*'Data Transformation'!$W$25,IF(C2898=1,D2898-'Data Transformation'!$W$25,FALSE))</f>
        <v>#NUM!</v>
      </c>
      <c r="E2897">
        <f t="array" ref="E2897">IF(ISLOGICAL(D2897),"",FREQUENCY(IF('Data Transformation'!$B$425:$B$8425='Bin Analysis'!$B2883,'Data Transformation'!$G$425:$G$8425),D2897))</f>
        <v>2001</v>
      </c>
      <c r="F2897">
        <f t="shared" si="360"/>
        <v>0</v>
      </c>
      <c r="G2897">
        <f>Weighting!$H$17</f>
        <v>0</v>
      </c>
      <c r="H2897">
        <f t="array" ref="H2897">FREQUENCY(IF('Data Transformation'!$B$4:$B$8425=B2883,'Data Transformation'!$G$4:$G$8425),'Bin Analysis'!$B2897)</f>
        <v>2073</v>
      </c>
      <c r="I2897">
        <f t="shared" si="361"/>
        <v>0</v>
      </c>
      <c r="J2897">
        <f t="shared" si="362"/>
        <v>0</v>
      </c>
      <c r="K2897">
        <f>J2897*Weighting!$W$17</f>
        <v>0</v>
      </c>
      <c r="M2897" s="14"/>
    </row>
    <row r="2898" spans="1:25" x14ac:dyDescent="0.25">
      <c r="A2898" s="32" t="str">
        <f>IF(Weighting!$P$18&gt;0,B2898,"")</f>
        <v/>
      </c>
      <c r="B2898" t="e">
        <f>Weighting!$C$18</f>
        <v>#DIV/0!</v>
      </c>
      <c r="C2898" t="e">
        <f>Weighting!$F$18</f>
        <v>#NUM!</v>
      </c>
      <c r="D2898" t="e">
        <f>IF(C2898=1,'Data Transformation'!$G$3+0.5*'Data Transformation'!$W$25,IF(C2899=1,D2899-'Data Transformation'!$W$25,FALSE))</f>
        <v>#NUM!</v>
      </c>
      <c r="E2898">
        <f t="array" ref="E2898">IF(ISLOGICAL(D2898),"",FREQUENCY(IF('Data Transformation'!$B$425:$B$8425='Bin Analysis'!$B2883,'Data Transformation'!$G$425:$G$8425),D2898))</f>
        <v>2001</v>
      </c>
      <c r="F2898">
        <f t="shared" si="360"/>
        <v>0</v>
      </c>
      <c r="G2898">
        <f>Weighting!$H$18</f>
        <v>0</v>
      </c>
      <c r="H2898">
        <f t="array" ref="H2898">FREQUENCY(IF('Data Transformation'!$B$4:$B$8425=B2883,'Data Transformation'!$G$4:$G$8425),'Bin Analysis'!$B2898)</f>
        <v>2073</v>
      </c>
      <c r="I2898">
        <f t="shared" si="361"/>
        <v>0</v>
      </c>
      <c r="J2898">
        <f t="shared" si="362"/>
        <v>0</v>
      </c>
      <c r="K2898">
        <f>J2898*Weighting!$W$18</f>
        <v>0</v>
      </c>
      <c r="M2898" s="14"/>
    </row>
    <row r="2899" spans="1:25" x14ac:dyDescent="0.25">
      <c r="A2899" s="32" t="str">
        <f>IF(Weighting!$P$19&gt;0,B2899,"")</f>
        <v/>
      </c>
      <c r="B2899" t="e">
        <f>Weighting!$C$19</f>
        <v>#DIV/0!</v>
      </c>
      <c r="C2899" t="e">
        <f>Weighting!$F$19</f>
        <v>#NUM!</v>
      </c>
      <c r="D2899" t="e">
        <f>IF(C2899=1,'Data Transformation'!$G$3+0.5*'Data Transformation'!$W$25,IF(C2900=1,D2900-'Data Transformation'!$W$25,FALSE))</f>
        <v>#NUM!</v>
      </c>
      <c r="E2899">
        <f t="array" ref="E2899">IF(ISLOGICAL(D2899),"",FREQUENCY(IF('Data Transformation'!$B$425:$B$8425='Bin Analysis'!$B2883,'Data Transformation'!$G$425:$G$8425),D2899))</f>
        <v>2001</v>
      </c>
      <c r="F2899">
        <f t="shared" si="360"/>
        <v>0</v>
      </c>
      <c r="G2899">
        <f>Weighting!$H$19</f>
        <v>0</v>
      </c>
      <c r="H2899">
        <f t="array" ref="H2899">FREQUENCY(IF('Data Transformation'!$B$4:$B$8425=B2883,'Data Transformation'!$G$4:$G$8425),'Bin Analysis'!$B2899)</f>
        <v>2073</v>
      </c>
      <c r="I2899">
        <f t="shared" si="361"/>
        <v>0</v>
      </c>
      <c r="J2899">
        <f t="shared" si="362"/>
        <v>0</v>
      </c>
      <c r="K2899">
        <f>J2899*Weighting!$W$19</f>
        <v>0</v>
      </c>
      <c r="M2899" s="14"/>
    </row>
    <row r="2900" spans="1:25" x14ac:dyDescent="0.25">
      <c r="A2900" s="32" t="str">
        <f>IF(Weighting!$P$20&gt;0,B2900,"")</f>
        <v/>
      </c>
      <c r="B2900" t="e">
        <f>Weighting!$C$20</f>
        <v>#DIV/0!</v>
      </c>
      <c r="C2900" t="e">
        <f>Weighting!$F$20</f>
        <v>#NUM!</v>
      </c>
      <c r="D2900" t="e">
        <f>IF(C2900=1,'Data Transformation'!$G$3+0.5*'Data Transformation'!$W$25,IF(C2901=1,D2901-'Data Transformation'!$W$25,FALSE))</f>
        <v>#NUM!</v>
      </c>
      <c r="E2900">
        <f t="array" ref="E2900">IF(ISLOGICAL(D2900),"",FREQUENCY(IF('Data Transformation'!$B$425:$B$8425='Bin Analysis'!$B2883,'Data Transformation'!$G$425:$G$8425),D2900))</f>
        <v>2001</v>
      </c>
      <c r="F2900">
        <f t="shared" si="360"/>
        <v>0</v>
      </c>
      <c r="G2900">
        <f>Weighting!$H$20</f>
        <v>0</v>
      </c>
      <c r="H2900">
        <f t="array" ref="H2900">FREQUENCY(IF('Data Transformation'!$B$4:$B$8425=B2883,'Data Transformation'!$G$4:$G$8425),'Bin Analysis'!$B2900)</f>
        <v>2073</v>
      </c>
      <c r="I2900">
        <f t="shared" si="361"/>
        <v>0</v>
      </c>
      <c r="J2900">
        <f t="shared" si="362"/>
        <v>0</v>
      </c>
      <c r="K2900">
        <f>J2900*Weighting!$W$20</f>
        <v>0</v>
      </c>
      <c r="M2900" s="14"/>
    </row>
    <row r="2901" spans="1:25" x14ac:dyDescent="0.25">
      <c r="A2901" s="32" t="str">
        <f>IF(Weighting!$P$21&gt;0,B2901,"")</f>
        <v/>
      </c>
      <c r="B2901" t="e">
        <f>Weighting!$C$21</f>
        <v>#DIV/0!</v>
      </c>
      <c r="C2901" t="e">
        <f>Weighting!$F$21</f>
        <v>#NUM!</v>
      </c>
      <c r="D2901" t="e">
        <f>IF(C2901=1,'Data Transformation'!$G$3+0.5*'Data Transformation'!$W$25,IF(C2902=1,D2902-'Data Transformation'!$W$25,FALSE))</f>
        <v>#NUM!</v>
      </c>
      <c r="E2901">
        <f t="array" ref="E2901">IF(ISLOGICAL(D2901),"",FREQUENCY(IF('Data Transformation'!$B$425:$B$8425='Bin Analysis'!$B2883,'Data Transformation'!$G$425:$G$8425),D2901))</f>
        <v>2001</v>
      </c>
      <c r="F2901">
        <f t="shared" si="360"/>
        <v>0</v>
      </c>
      <c r="G2901">
        <f>Weighting!$H$21</f>
        <v>0</v>
      </c>
      <c r="H2901">
        <f t="array" ref="H2901">FREQUENCY(IF('Data Transformation'!$B$4:$B$8425=B2883,'Data Transformation'!$G$4:$G$8425),'Bin Analysis'!$B2901)</f>
        <v>2073</v>
      </c>
      <c r="I2901">
        <f t="shared" si="361"/>
        <v>0</v>
      </c>
      <c r="J2901">
        <f t="shared" si="362"/>
        <v>0</v>
      </c>
      <c r="K2901">
        <f>J2901*Weighting!$W$21</f>
        <v>0</v>
      </c>
      <c r="M2901" s="14"/>
    </row>
    <row r="2902" spans="1:25" x14ac:dyDescent="0.25">
      <c r="A2902" s="32" t="str">
        <f>IF(Weighting!$P$22&gt;0,B2902,"")</f>
        <v/>
      </c>
      <c r="B2902" t="e">
        <f>Weighting!$C$22</f>
        <v>#DIV/0!</v>
      </c>
      <c r="C2902" t="e">
        <f>Weighting!$F$22</f>
        <v>#NUM!</v>
      </c>
      <c r="D2902" t="e">
        <f>IF(C2902=1,'Data Transformation'!$G$3+0.5*'Data Transformation'!$W$25,IF(C2903=1,D2903-'Data Transformation'!$W$25,FALSE))</f>
        <v>#NUM!</v>
      </c>
      <c r="E2902">
        <f t="array" ref="E2902">IF(ISLOGICAL(D2902),"",FREQUENCY(IF('Data Transformation'!$B$425:$B$8425='Bin Analysis'!$B2883,'Data Transformation'!$G$425:$G$8425),D2902))</f>
        <v>2001</v>
      </c>
      <c r="F2902">
        <f t="shared" si="360"/>
        <v>0</v>
      </c>
      <c r="G2902">
        <f>Weighting!$H$22</f>
        <v>0</v>
      </c>
      <c r="H2902">
        <f t="array" ref="H2902">FREQUENCY(IF('Data Transformation'!$B$4:$B$8425=B2883,'Data Transformation'!$G$4:$G$8425),'Bin Analysis'!$B2902)</f>
        <v>2073</v>
      </c>
      <c r="I2902">
        <f t="shared" si="361"/>
        <v>0</v>
      </c>
      <c r="J2902">
        <f t="shared" si="362"/>
        <v>0</v>
      </c>
      <c r="K2902">
        <f>J2902*Weighting!$W$22</f>
        <v>0</v>
      </c>
      <c r="M2902" s="14"/>
    </row>
    <row r="2903" spans="1:25" x14ac:dyDescent="0.25">
      <c r="A2903" s="32" t="str">
        <f>IF(Weighting!$P$23&gt;0,B2903,"")</f>
        <v/>
      </c>
      <c r="B2903" t="e">
        <f>Weighting!$C$23</f>
        <v>#DIV/0!</v>
      </c>
      <c r="C2903" t="e">
        <f>Weighting!$F$23</f>
        <v>#NUM!</v>
      </c>
      <c r="D2903" t="e">
        <f>IF(C2903=1,'Data Transformation'!$G$3+0.5*'Data Transformation'!$W$25,IF(C2904=1,D2904-'Data Transformation'!$W$25,FALSE))</f>
        <v>#NUM!</v>
      </c>
      <c r="E2903">
        <f t="array" ref="E2903">IF(ISLOGICAL(D2903),"",FREQUENCY(IF('Data Transformation'!$B$425:$B$8425='Bin Analysis'!$B2883,'Data Transformation'!$G$425:$G$8425),D2903))</f>
        <v>2001</v>
      </c>
      <c r="F2903">
        <f t="shared" si="360"/>
        <v>0</v>
      </c>
      <c r="G2903">
        <f>Weighting!$H$23</f>
        <v>0</v>
      </c>
      <c r="H2903">
        <f t="array" ref="H2903">FREQUENCY(IF('Data Transformation'!$B$4:$B$8425=B2883,'Data Transformation'!$G$4:$G$8425),'Bin Analysis'!$B2903)</f>
        <v>2073</v>
      </c>
      <c r="I2903">
        <f t="shared" si="361"/>
        <v>0</v>
      </c>
      <c r="J2903">
        <f t="shared" si="362"/>
        <v>0</v>
      </c>
      <c r="K2903">
        <f>J2903*Weighting!$W$23</f>
        <v>0</v>
      </c>
      <c r="M2903" s="14"/>
    </row>
    <row r="2904" spans="1:25" x14ac:dyDescent="0.25">
      <c r="A2904" s="32" t="str">
        <f>IF(Weighting!$P$24&gt;0,B2904,"")</f>
        <v/>
      </c>
      <c r="B2904" t="e">
        <f>Weighting!$C$24</f>
        <v>#DIV/0!</v>
      </c>
      <c r="C2904" t="e">
        <f>Weighting!$F$24</f>
        <v>#NUM!</v>
      </c>
      <c r="D2904" t="e">
        <f>IF(C2904=1,'Data Transformation'!$G$3+0.5*'Data Transformation'!$W$25,IF(C2905=1,D2905-'Data Transformation'!$W$25,FALSE))</f>
        <v>#NUM!</v>
      </c>
      <c r="E2904">
        <f t="array" ref="E2904">IF(ISLOGICAL(D2904),"",FREQUENCY(IF('Data Transformation'!$B$425:$B$8425='Bin Analysis'!$B2883,'Data Transformation'!$G$425:$G$8425),D2904))</f>
        <v>2001</v>
      </c>
      <c r="F2904">
        <f t="shared" si="360"/>
        <v>0</v>
      </c>
      <c r="G2904">
        <f>Weighting!$H$24</f>
        <v>0</v>
      </c>
      <c r="H2904">
        <f t="array" ref="H2904">FREQUENCY(IF('Data Transformation'!$B$4:$B$8425=B2883,'Data Transformation'!$G$4:$G$8425),'Bin Analysis'!$B2904)</f>
        <v>2073</v>
      </c>
      <c r="I2904">
        <f t="shared" si="361"/>
        <v>0</v>
      </c>
      <c r="J2904">
        <f t="shared" si="362"/>
        <v>0</v>
      </c>
      <c r="K2904">
        <f>J2904*Weighting!$W$24</f>
        <v>0</v>
      </c>
      <c r="M2904" s="14"/>
    </row>
    <row r="2905" spans="1:25" x14ac:dyDescent="0.25">
      <c r="A2905" s="32" t="str">
        <f>IF(Weighting!$P$25&gt;0,B2905,"")</f>
        <v/>
      </c>
      <c r="B2905" t="e">
        <f>Weighting!$C$25</f>
        <v>#DIV/0!</v>
      </c>
      <c r="C2905" t="e">
        <f>Weighting!$F$25</f>
        <v>#NUM!</v>
      </c>
      <c r="D2905" t="e">
        <f>IF(C2905=1,'Data Transformation'!$G$3+0.5*'Data Transformation'!$W$25,IF(C2906=1,D2906-'Data Transformation'!$W$25,FALSE))</f>
        <v>#NUM!</v>
      </c>
      <c r="E2905">
        <f t="array" ref="E2905">IF(ISLOGICAL(D2905),"",FREQUENCY(IF('Data Transformation'!$B$425:$B$8425='Bin Analysis'!$B2883,'Data Transformation'!$G$425:$G$8425),D2905))</f>
        <v>2001</v>
      </c>
      <c r="F2905">
        <f t="shared" si="360"/>
        <v>0</v>
      </c>
      <c r="G2905">
        <f>Weighting!$H$25</f>
        <v>0</v>
      </c>
      <c r="H2905">
        <f t="array" ref="H2905">FREQUENCY(IF('Data Transformation'!$B$4:$B$8425=B2883,'Data Transformation'!$G$4:$G$8425),'Bin Analysis'!$B2905)</f>
        <v>2073</v>
      </c>
      <c r="I2905">
        <f t="shared" si="361"/>
        <v>0</v>
      </c>
      <c r="J2905">
        <f t="shared" si="362"/>
        <v>0</v>
      </c>
      <c r="K2905">
        <f>J2905*Weighting!$W$25</f>
        <v>0</v>
      </c>
      <c r="M2905" s="14"/>
    </row>
    <row r="2906" spans="1:25" x14ac:dyDescent="0.25">
      <c r="O2906"/>
      <c r="P2906"/>
      <c r="Q2906"/>
      <c r="R2906"/>
    </row>
    <row r="2907" spans="1:25" ht="23.25" x14ac:dyDescent="0.35">
      <c r="A2907" s="21" t="s">
        <v>0</v>
      </c>
      <c r="B2907" s="21" t="str">
        <f>IFERROR(VLOOKUP(C2907,'Data Transformation'!$L$6:$M$426,2,FALSE),"")</f>
        <v/>
      </c>
      <c r="C2907" s="21">
        <f>C2883+1</f>
        <v>121</v>
      </c>
      <c r="D2907" s="21"/>
      <c r="E2907" s="21"/>
      <c r="F2907" s="21"/>
      <c r="G2907" s="21"/>
      <c r="H2907" s="22"/>
      <c r="I2907" s="22"/>
      <c r="J2907" s="22"/>
      <c r="K2907" s="21"/>
      <c r="L2907" s="21" t="str">
        <f>B2907</f>
        <v/>
      </c>
      <c r="M2907" s="23" t="e">
        <f>INDEX('Data Transformation'!$O$4:$O$424,MATCH($B2907,'Data Transformation'!$M$4:$M$424,0),MATCH($M$2,'Data Transformation'!$O$3,0))</f>
        <v>#N/A</v>
      </c>
      <c r="N2907" s="27" t="e">
        <f>IF('Input and Summary Results'!$J$16="minimum",'Bin Analysis'!X2908/(M2907-1),'Bin Analysis'!Y2907/('Bin Analysis'!M2907-1))</f>
        <v>#N/A</v>
      </c>
      <c r="O2907" s="27" t="e">
        <f>IF(M2907=FALSE,NA(),(VLOOKUP(1,C2910:K2929,4,FALSE))/(M2907-1))</f>
        <v>#N/A</v>
      </c>
      <c r="P2907" s="27" t="e">
        <f>IF(M2907=FALSE,NA(),SUM(J2910:J2929)/Weighting!$S$5)</f>
        <v>#N/A</v>
      </c>
      <c r="Q2907" s="27" t="e">
        <f>IF(M2907=FALSE,NA(),SUM(K2910:K2929)/Weighting!$S$6)</f>
        <v>#N/A</v>
      </c>
      <c r="R2907" s="27" t="e">
        <f>IF(M2907=FALSE,NA(),(VLOOKUP(1,G2910:K2929,3,FALSE))/(M2907-1))</f>
        <v>#N/A</v>
      </c>
      <c r="S2907" s="22" t="e">
        <f>IF(M2907=FALSE,NA(),IF(SUM(J2910:J2929)=2,"yes","no"))</f>
        <v>#N/A</v>
      </c>
      <c r="X2907" s="2" cm="2">
        <f t="array" ref="X2907:X2908">FREQUENCY(IF('Data Transformation'!$B$425:$B$6424='Bin Analysis'!L2907,'Data Transformation'!$G$425:$G$6424),'Data Transformation'!$U$11)</f>
        <v>0</v>
      </c>
      <c r="Y2907" s="2" cm="2">
        <f t="array" ref="Y2907:Y2908">FREQUENCY(IF('Data Transformation'!$B$425:$B$6424='Bin Analysis'!L2907,'Data Transformation'!$G$425:$G$6424),'Data Transformation'!$U$12)</f>
        <v>0</v>
      </c>
    </row>
    <row r="2908" spans="1:25" x14ac:dyDescent="0.25">
      <c r="A2908" s="14" t="s">
        <v>67</v>
      </c>
      <c r="B2908" t="s">
        <v>47</v>
      </c>
      <c r="C2908" t="s">
        <v>5</v>
      </c>
      <c r="D2908" t="s">
        <v>100</v>
      </c>
      <c r="E2908" t="s">
        <v>101</v>
      </c>
      <c r="F2908" t="s">
        <v>102</v>
      </c>
      <c r="G2908" t="s">
        <v>70</v>
      </c>
      <c r="H2908" t="s">
        <v>31</v>
      </c>
      <c r="I2908" t="s">
        <v>32</v>
      </c>
      <c r="J2908" t="s">
        <v>46</v>
      </c>
      <c r="K2908" s="14" t="s">
        <v>45</v>
      </c>
      <c r="M2908" s="14"/>
      <c r="X2908" s="2">
        <v>0</v>
      </c>
      <c r="Y2908" s="2">
        <v>0</v>
      </c>
    </row>
    <row r="2909" spans="1:25" x14ac:dyDescent="0.25">
      <c r="A2909" s="32"/>
      <c r="D2909" t="e">
        <f>IF(C2909=1,'Data Transformation'!$G$3+0.5*'Data Transformation'!$W$25,IF(C2910=1,D2910-'Data Transformation'!$W$25,FALSE))</f>
        <v>#NUM!</v>
      </c>
      <c r="E2909">
        <f t="array" ref="E2909">IF(ISLOGICAL(D2909),"",FREQUENCY(IF('Data Transformation'!$B$425:$B$8425='Bin Analysis'!$B2907,'Data Transformation'!$G$425:$G$8425),D2909))</f>
        <v>2001</v>
      </c>
      <c r="F2909" t="e">
        <f>IF(ISLOGICAL(D2909),"",E2909-E2908)</f>
        <v>#VALUE!</v>
      </c>
      <c r="M2909" s="14"/>
    </row>
    <row r="2910" spans="1:25" x14ac:dyDescent="0.25">
      <c r="A2910" s="32" t="e">
        <f>IF(Weighting!$P$6&gt;0,B2910,"")</f>
        <v>#NUM!</v>
      </c>
      <c r="B2910" t="e">
        <f>Weighting!$C$6</f>
        <v>#DIV/0!</v>
      </c>
      <c r="C2910" t="e">
        <f>Weighting!$F$6</f>
        <v>#NUM!</v>
      </c>
      <c r="D2910" t="e">
        <f>IF(C2910=1,'Data Transformation'!$G$3+0.5*'Data Transformation'!$W$25,IF(C2911=1,D2911-'Data Transformation'!$W$25,FALSE))</f>
        <v>#NUM!</v>
      </c>
      <c r="E2910">
        <f t="array" ref="E2910">IF(ISLOGICAL(D2910),"",FREQUENCY(IF('Data Transformation'!$B$425:$B$8425='Bin Analysis'!$B2907,'Data Transformation'!$G$425:$G$8425),D2910))</f>
        <v>2001</v>
      </c>
      <c r="F2910">
        <f>IF(ISLOGICAL(D2910),"",E2910-E2909)</f>
        <v>0</v>
      </c>
      <c r="G2910">
        <f>Weighting!$H$6</f>
        <v>1</v>
      </c>
      <c r="H2910">
        <f t="array" ref="H2910">FREQUENCY(IF('Data Transformation'!$B$4:$B$8425=B2907,'Data Transformation'!$G$4:$G$8425),'Bin Analysis'!$B2910)</f>
        <v>2073</v>
      </c>
      <c r="I2910">
        <f>H2910-H2909</f>
        <v>2073</v>
      </c>
      <c r="J2910">
        <f>IF(I2910=0,0,1)</f>
        <v>1</v>
      </c>
      <c r="K2910" t="e">
        <f>J2910*Weighting!$W$6</f>
        <v>#NUM!</v>
      </c>
      <c r="M2910" s="14"/>
    </row>
    <row r="2911" spans="1:25" x14ac:dyDescent="0.25">
      <c r="A2911" s="32" t="str">
        <f>IF(Weighting!$P$7&gt;0,B2911,"")</f>
        <v/>
      </c>
      <c r="B2911" t="e">
        <f>Weighting!$C$7</f>
        <v>#DIV/0!</v>
      </c>
      <c r="C2911" t="e">
        <f>Weighting!$F$7</f>
        <v>#NUM!</v>
      </c>
      <c r="D2911" t="e">
        <f>IF(C2911=1,'Data Transformation'!$G$3+0.5*'Data Transformation'!$W$25,IF(C2912=1,D2912-'Data Transformation'!$W$25,FALSE))</f>
        <v>#NUM!</v>
      </c>
      <c r="E2911">
        <f t="array" ref="E2911">IF(ISLOGICAL(D2911),"",FREQUENCY(IF('Data Transformation'!$B$425:$B$8425='Bin Analysis'!$B2907,'Data Transformation'!$G$425:$G$8425),D2911))</f>
        <v>2001</v>
      </c>
      <c r="F2911">
        <f t="shared" ref="F2911:F2929" si="363">IF(ISLOGICAL(D2911),"",E2911-E2910)</f>
        <v>0</v>
      </c>
      <c r="G2911">
        <f>Weighting!$H$7</f>
        <v>0</v>
      </c>
      <c r="H2911">
        <f t="array" ref="H2911">FREQUENCY(IF('Data Transformation'!$B$4:$B$8425=B2907,'Data Transformation'!$G$4:$G$8425),'Bin Analysis'!$B2911)</f>
        <v>2073</v>
      </c>
      <c r="I2911">
        <f t="shared" ref="I2911:I2929" si="364">H2911-H2910</f>
        <v>0</v>
      </c>
      <c r="J2911">
        <f>IF(I2911=0,0,1)</f>
        <v>0</v>
      </c>
      <c r="K2911">
        <f>J2911*Weighting!$W$7</f>
        <v>0</v>
      </c>
      <c r="M2911" s="14"/>
    </row>
    <row r="2912" spans="1:25" x14ac:dyDescent="0.25">
      <c r="A2912" s="32" t="str">
        <f>IF(Weighting!$P$8&gt;0,B2912,"")</f>
        <v/>
      </c>
      <c r="B2912" t="e">
        <f>Weighting!$C$8</f>
        <v>#DIV/0!</v>
      </c>
      <c r="C2912" t="e">
        <f>Weighting!$F$8</f>
        <v>#NUM!</v>
      </c>
      <c r="D2912" t="e">
        <f>IF(C2912=1,'Data Transformation'!$G$3+0.5*'Data Transformation'!$W$25,IF(C2913=1,D2913-'Data Transformation'!$W$25,FALSE))</f>
        <v>#NUM!</v>
      </c>
      <c r="E2912">
        <f t="array" ref="E2912">IF(ISLOGICAL(D2912),"",FREQUENCY(IF('Data Transformation'!$B$425:$B$8425='Bin Analysis'!$B2907,'Data Transformation'!$G$425:$G$8425),D2912))</f>
        <v>2001</v>
      </c>
      <c r="F2912">
        <f t="shared" si="363"/>
        <v>0</v>
      </c>
      <c r="G2912">
        <f>Weighting!$H$8</f>
        <v>0</v>
      </c>
      <c r="H2912">
        <f t="array" ref="H2912">FREQUENCY(IF('Data Transformation'!$B$4:$B$8425=B2907,'Data Transformation'!$G$4:$G$8425),'Bin Analysis'!$B2912)</f>
        <v>2073</v>
      </c>
      <c r="I2912">
        <f t="shared" si="364"/>
        <v>0</v>
      </c>
      <c r="J2912">
        <f t="shared" ref="J2912:J2929" si="365">IF(I2912=0,0,1)</f>
        <v>0</v>
      </c>
      <c r="K2912">
        <f>J2912*Weighting!$W$8</f>
        <v>0</v>
      </c>
      <c r="M2912" s="14"/>
    </row>
    <row r="2913" spans="1:13" x14ac:dyDescent="0.25">
      <c r="A2913" s="32" t="str">
        <f>IF(Weighting!$P$9&gt;0,B2913,"")</f>
        <v/>
      </c>
      <c r="B2913" s="50" t="e">
        <f>Weighting!$C$9</f>
        <v>#DIV/0!</v>
      </c>
      <c r="C2913" t="e">
        <f>Weighting!$F$9</f>
        <v>#NUM!</v>
      </c>
      <c r="D2913" t="e">
        <f>IF(C2913=1,'Data Transformation'!$G$3+0.5*'Data Transformation'!$W$25,IF(C2914=1,D2914-'Data Transformation'!$W$25,FALSE))</f>
        <v>#NUM!</v>
      </c>
      <c r="E2913">
        <f t="array" ref="E2913">IF(ISLOGICAL(D2913),"",FREQUENCY(IF('Data Transformation'!$B$425:$B$8425='Bin Analysis'!$B2907,'Data Transformation'!$G$425:$G$8425),D2913))</f>
        <v>2001</v>
      </c>
      <c r="F2913">
        <f t="shared" si="363"/>
        <v>0</v>
      </c>
      <c r="G2913">
        <f>Weighting!$H$9</f>
        <v>0</v>
      </c>
      <c r="H2913">
        <f t="array" ref="H2913">FREQUENCY(IF('Data Transformation'!$B$4:$B$8425=B2907,'Data Transformation'!$G$4:$G$8425),'Bin Analysis'!$B2913)</f>
        <v>2073</v>
      </c>
      <c r="I2913">
        <f t="shared" si="364"/>
        <v>0</v>
      </c>
      <c r="J2913">
        <f t="shared" si="365"/>
        <v>0</v>
      </c>
      <c r="K2913">
        <f>J2913*Weighting!$W$9</f>
        <v>0</v>
      </c>
      <c r="M2913" s="14"/>
    </row>
    <row r="2914" spans="1:13" x14ac:dyDescent="0.25">
      <c r="A2914" s="32" t="str">
        <f>IF(Weighting!$P$10&gt;0,B2914,"")</f>
        <v/>
      </c>
      <c r="B2914" t="e">
        <f>Weighting!$C$10</f>
        <v>#DIV/0!</v>
      </c>
      <c r="C2914" t="e">
        <f>Weighting!$F$10</f>
        <v>#NUM!</v>
      </c>
      <c r="D2914" t="e">
        <f>IF(C2914=1,'Data Transformation'!$G$3+0.5*'Data Transformation'!$W$25,IF(C2915=1,D2915-'Data Transformation'!$W$25,FALSE))</f>
        <v>#NUM!</v>
      </c>
      <c r="E2914">
        <f t="array" ref="E2914">IF(ISLOGICAL(D2914),"",FREQUENCY(IF('Data Transformation'!$B$425:$B$8425='Bin Analysis'!$B2907,'Data Transformation'!$G$425:$G$8425),D2914))</f>
        <v>2001</v>
      </c>
      <c r="F2914">
        <f t="shared" si="363"/>
        <v>0</v>
      </c>
      <c r="G2914">
        <f>Weighting!$H$10</f>
        <v>0</v>
      </c>
      <c r="H2914">
        <f t="array" ref="H2914">FREQUENCY(IF('Data Transformation'!$B$4:$B$8425=B2907,'Data Transformation'!$G$4:$G$8425),'Bin Analysis'!$B2914)</f>
        <v>2073</v>
      </c>
      <c r="I2914">
        <f t="shared" si="364"/>
        <v>0</v>
      </c>
      <c r="J2914">
        <f t="shared" si="365"/>
        <v>0</v>
      </c>
      <c r="K2914">
        <f>J2914*Weighting!$W$10</f>
        <v>0</v>
      </c>
      <c r="M2914" s="14"/>
    </row>
    <row r="2915" spans="1:13" x14ac:dyDescent="0.25">
      <c r="A2915" s="32" t="str">
        <f>IF(Weighting!$P$11&gt;0,B2915,"")</f>
        <v/>
      </c>
      <c r="B2915" t="e">
        <f>Weighting!$C$11</f>
        <v>#DIV/0!</v>
      </c>
      <c r="C2915" t="e">
        <f>Weighting!$F$11</f>
        <v>#NUM!</v>
      </c>
      <c r="D2915" t="e">
        <f>IF(C2915=1,'Data Transformation'!$G$3+0.5*'Data Transformation'!$W$25,IF(C2916=1,D2916-'Data Transformation'!$W$25,FALSE))</f>
        <v>#NUM!</v>
      </c>
      <c r="E2915">
        <f t="array" ref="E2915">IF(ISLOGICAL(D2915),"",FREQUENCY(IF('Data Transformation'!$B$425:$B$8425='Bin Analysis'!$B2907,'Data Transformation'!$G$425:$G$8425),D2915))</f>
        <v>2001</v>
      </c>
      <c r="F2915">
        <f t="shared" si="363"/>
        <v>0</v>
      </c>
      <c r="G2915">
        <f>Weighting!$H$11</f>
        <v>0</v>
      </c>
      <c r="H2915">
        <f t="array" ref="H2915">FREQUENCY(IF('Data Transformation'!$B$4:$B$8425=B2907,'Data Transformation'!$G$4:$G$8425),'Bin Analysis'!$B2915)</f>
        <v>2073</v>
      </c>
      <c r="I2915">
        <f t="shared" si="364"/>
        <v>0</v>
      </c>
      <c r="J2915">
        <f t="shared" si="365"/>
        <v>0</v>
      </c>
      <c r="K2915">
        <f>J2915*Weighting!$W$11</f>
        <v>0</v>
      </c>
      <c r="M2915" s="14"/>
    </row>
    <row r="2916" spans="1:13" x14ac:dyDescent="0.25">
      <c r="A2916" s="32" t="str">
        <f>IF(Weighting!$P$12&gt;0,B2916,"")</f>
        <v/>
      </c>
      <c r="B2916" t="e">
        <f>Weighting!$C$12</f>
        <v>#DIV/0!</v>
      </c>
      <c r="C2916" t="e">
        <f>Weighting!$F$12</f>
        <v>#NUM!</v>
      </c>
      <c r="D2916" t="e">
        <f>IF(C2916=1,'Data Transformation'!$G$3+0.5*'Data Transformation'!$W$25,IF(C2917=1,D2917-'Data Transformation'!$W$25,FALSE))</f>
        <v>#NUM!</v>
      </c>
      <c r="E2916">
        <f t="array" ref="E2916">IF(ISLOGICAL(D2916),"",FREQUENCY(IF('Data Transformation'!$B$425:$B$8425='Bin Analysis'!$B2907,'Data Transformation'!$G$425:$G$8425),D2916))</f>
        <v>2001</v>
      </c>
      <c r="F2916">
        <f t="shared" si="363"/>
        <v>0</v>
      </c>
      <c r="G2916">
        <f>Weighting!$H$12</f>
        <v>0</v>
      </c>
      <c r="H2916">
        <f t="array" ref="H2916">FREQUENCY(IF('Data Transformation'!$B$4:$B$8425=B2907,'Data Transformation'!$G$4:$G$8425),'Bin Analysis'!$B2916)</f>
        <v>2073</v>
      </c>
      <c r="I2916">
        <f t="shared" si="364"/>
        <v>0</v>
      </c>
      <c r="J2916">
        <f t="shared" si="365"/>
        <v>0</v>
      </c>
      <c r="K2916">
        <f>J2916*Weighting!$W$12</f>
        <v>0</v>
      </c>
      <c r="M2916" s="14"/>
    </row>
    <row r="2917" spans="1:13" x14ac:dyDescent="0.25">
      <c r="A2917" s="32" t="str">
        <f>IF(Weighting!$P$13&gt;0,B2917,"")</f>
        <v/>
      </c>
      <c r="B2917" t="e">
        <f>Weighting!$C$13</f>
        <v>#DIV/0!</v>
      </c>
      <c r="C2917" t="e">
        <f>Weighting!$F$13</f>
        <v>#NUM!</v>
      </c>
      <c r="D2917" t="e">
        <f>IF(C2917=1,'Data Transformation'!$G$3+0.5*'Data Transformation'!$W$25,IF(C2918=1,D2918-'Data Transformation'!$W$25,FALSE))</f>
        <v>#NUM!</v>
      </c>
      <c r="E2917">
        <f t="array" ref="E2917">IF(ISLOGICAL(D2917),"",FREQUENCY(IF('Data Transformation'!$B$425:$B$8425='Bin Analysis'!$B2907,'Data Transformation'!$G$425:$G$8425),D2917))</f>
        <v>2001</v>
      </c>
      <c r="F2917">
        <f t="shared" si="363"/>
        <v>0</v>
      </c>
      <c r="G2917">
        <f>Weighting!$H$13</f>
        <v>0</v>
      </c>
      <c r="H2917">
        <f t="array" ref="H2917">FREQUENCY(IF('Data Transformation'!$B$4:$B$8425=B2907,'Data Transformation'!$G$4:$G$8425),'Bin Analysis'!$B2917)</f>
        <v>2073</v>
      </c>
      <c r="I2917">
        <f t="shared" si="364"/>
        <v>0</v>
      </c>
      <c r="J2917">
        <f t="shared" si="365"/>
        <v>0</v>
      </c>
      <c r="K2917">
        <f>J2917*Weighting!$W$13</f>
        <v>0</v>
      </c>
      <c r="M2917" s="14"/>
    </row>
    <row r="2918" spans="1:13" x14ac:dyDescent="0.25">
      <c r="A2918" s="32" t="str">
        <f>IF(Weighting!$P$14&gt;0,B2918,"")</f>
        <v/>
      </c>
      <c r="B2918" t="e">
        <f>Weighting!$C$14</f>
        <v>#DIV/0!</v>
      </c>
      <c r="C2918" t="e">
        <f>Weighting!$F$14</f>
        <v>#NUM!</v>
      </c>
      <c r="D2918" t="e">
        <f>IF(C2918=1,'Data Transformation'!$G$3+0.5*'Data Transformation'!$W$25,IF(C2919=1,D2919-'Data Transformation'!$W$25,FALSE))</f>
        <v>#NUM!</v>
      </c>
      <c r="E2918">
        <f t="array" ref="E2918">IF(ISLOGICAL(D2918),"",FREQUENCY(IF('Data Transformation'!$B$425:$B$8425='Bin Analysis'!$B2907,'Data Transformation'!$G$425:$G$8425),D2918))</f>
        <v>2001</v>
      </c>
      <c r="F2918">
        <f t="shared" si="363"/>
        <v>0</v>
      </c>
      <c r="G2918">
        <f>Weighting!$H$14</f>
        <v>0</v>
      </c>
      <c r="H2918">
        <f t="array" ref="H2918">FREQUENCY(IF('Data Transformation'!$B$4:$B$8425=B2907,'Data Transformation'!$G$4:$G$8425),'Bin Analysis'!$B2918)</f>
        <v>2073</v>
      </c>
      <c r="I2918">
        <f t="shared" si="364"/>
        <v>0</v>
      </c>
      <c r="J2918">
        <f t="shared" si="365"/>
        <v>0</v>
      </c>
      <c r="K2918">
        <f>J2918*Weighting!$W$14</f>
        <v>0</v>
      </c>
      <c r="M2918" s="14"/>
    </row>
    <row r="2919" spans="1:13" x14ac:dyDescent="0.25">
      <c r="A2919" s="32" t="str">
        <f>IF(Weighting!$P$15&gt;0,B2919,"")</f>
        <v/>
      </c>
      <c r="B2919" t="e">
        <f>Weighting!$C$15</f>
        <v>#DIV/0!</v>
      </c>
      <c r="C2919" t="e">
        <f>Weighting!$F$15</f>
        <v>#NUM!</v>
      </c>
      <c r="D2919" t="e">
        <f>IF(C2919=1,'Data Transformation'!$G$3+0.5*'Data Transformation'!$W$25,IF(C2920=1,D2920-'Data Transformation'!$W$25,FALSE))</f>
        <v>#NUM!</v>
      </c>
      <c r="E2919">
        <f t="array" ref="E2919">IF(ISLOGICAL(D2919),"",FREQUENCY(IF('Data Transformation'!$B$425:$B$8425='Bin Analysis'!$B2907,'Data Transformation'!$G$425:$G$8425),D2919))</f>
        <v>2001</v>
      </c>
      <c r="F2919">
        <f t="shared" si="363"/>
        <v>0</v>
      </c>
      <c r="G2919">
        <f>Weighting!$H$15</f>
        <v>0</v>
      </c>
      <c r="H2919">
        <f t="array" ref="H2919">FREQUENCY(IF('Data Transformation'!$B$4:$B$8425=B2907,'Data Transformation'!$G$4:$G$8425),'Bin Analysis'!$B2919)</f>
        <v>2073</v>
      </c>
      <c r="I2919">
        <f t="shared" si="364"/>
        <v>0</v>
      </c>
      <c r="J2919">
        <f t="shared" si="365"/>
        <v>0</v>
      </c>
      <c r="K2919">
        <f>J2919*Weighting!$W$15</f>
        <v>0</v>
      </c>
      <c r="M2919" s="14"/>
    </row>
    <row r="2920" spans="1:13" x14ac:dyDescent="0.25">
      <c r="A2920" s="32" t="str">
        <f>IF(Weighting!$P$16&gt;0,B2920,"")</f>
        <v/>
      </c>
      <c r="B2920" t="e">
        <f>Weighting!$C$16</f>
        <v>#DIV/0!</v>
      </c>
      <c r="C2920" t="e">
        <f>Weighting!$F$16</f>
        <v>#NUM!</v>
      </c>
      <c r="D2920" t="e">
        <f>IF(C2920=1,'Data Transformation'!$G$3+0.5*'Data Transformation'!$W$25,IF(C2921=1,D2921-'Data Transformation'!$W$25,FALSE))</f>
        <v>#NUM!</v>
      </c>
      <c r="E2920">
        <f t="array" ref="E2920">IF(ISLOGICAL(D2920),"",FREQUENCY(IF('Data Transformation'!$B$425:$B$8425='Bin Analysis'!$B2907,'Data Transformation'!$G$425:$G$8425),D2920))</f>
        <v>2001</v>
      </c>
      <c r="F2920">
        <f t="shared" si="363"/>
        <v>0</v>
      </c>
      <c r="G2920">
        <f>Weighting!$H$16</f>
        <v>0</v>
      </c>
      <c r="H2920">
        <f t="array" ref="H2920">FREQUENCY(IF('Data Transformation'!$B$4:$B$8425=B2907,'Data Transformation'!$G$4:$G$8425),'Bin Analysis'!$B2920)</f>
        <v>2073</v>
      </c>
      <c r="I2920">
        <f t="shared" si="364"/>
        <v>0</v>
      </c>
      <c r="J2920">
        <f t="shared" si="365"/>
        <v>0</v>
      </c>
      <c r="K2920">
        <f>J2920*Weighting!$W$16</f>
        <v>0</v>
      </c>
      <c r="M2920" s="14"/>
    </row>
    <row r="2921" spans="1:13" x14ac:dyDescent="0.25">
      <c r="A2921" s="32" t="str">
        <f>IF(Weighting!$P$17&gt;0,B2921,"")</f>
        <v/>
      </c>
      <c r="B2921" t="e">
        <f>Weighting!$C$17</f>
        <v>#DIV/0!</v>
      </c>
      <c r="C2921" t="e">
        <f>Weighting!$F$17</f>
        <v>#NUM!</v>
      </c>
      <c r="D2921" t="e">
        <f>IF(C2921=1,'Data Transformation'!$G$3+0.5*'Data Transformation'!$W$25,IF(C2922=1,D2922-'Data Transformation'!$W$25,FALSE))</f>
        <v>#NUM!</v>
      </c>
      <c r="E2921">
        <f t="array" ref="E2921">IF(ISLOGICAL(D2921),"",FREQUENCY(IF('Data Transformation'!$B$425:$B$8425='Bin Analysis'!$B2907,'Data Transformation'!$G$425:$G$8425),D2921))</f>
        <v>2001</v>
      </c>
      <c r="F2921">
        <f t="shared" si="363"/>
        <v>0</v>
      </c>
      <c r="G2921">
        <f>Weighting!$H$17</f>
        <v>0</v>
      </c>
      <c r="H2921">
        <f t="array" ref="H2921">FREQUENCY(IF('Data Transformation'!$B$4:$B$8425=B2907,'Data Transformation'!$G$4:$G$8425),'Bin Analysis'!$B2921)</f>
        <v>2073</v>
      </c>
      <c r="I2921">
        <f t="shared" si="364"/>
        <v>0</v>
      </c>
      <c r="J2921">
        <f t="shared" si="365"/>
        <v>0</v>
      </c>
      <c r="K2921">
        <f>J2921*Weighting!$W$17</f>
        <v>0</v>
      </c>
      <c r="M2921" s="14"/>
    </row>
    <row r="2922" spans="1:13" x14ac:dyDescent="0.25">
      <c r="A2922" s="32" t="str">
        <f>IF(Weighting!$P$18&gt;0,B2922,"")</f>
        <v/>
      </c>
      <c r="B2922" t="e">
        <f>Weighting!$C$18</f>
        <v>#DIV/0!</v>
      </c>
      <c r="C2922" t="e">
        <f>Weighting!$F$18</f>
        <v>#NUM!</v>
      </c>
      <c r="D2922" t="e">
        <f>IF(C2922=1,'Data Transformation'!$G$3+0.5*'Data Transformation'!$W$25,IF(C2923=1,D2923-'Data Transformation'!$W$25,FALSE))</f>
        <v>#NUM!</v>
      </c>
      <c r="E2922">
        <f t="array" ref="E2922">IF(ISLOGICAL(D2922),"",FREQUENCY(IF('Data Transformation'!$B$425:$B$8425='Bin Analysis'!$B2907,'Data Transformation'!$G$425:$G$8425),D2922))</f>
        <v>2001</v>
      </c>
      <c r="F2922">
        <f t="shared" si="363"/>
        <v>0</v>
      </c>
      <c r="G2922">
        <f>Weighting!$H$18</f>
        <v>0</v>
      </c>
      <c r="H2922">
        <f t="array" ref="H2922">FREQUENCY(IF('Data Transformation'!$B$4:$B$8425=B2907,'Data Transformation'!$G$4:$G$8425),'Bin Analysis'!$B2922)</f>
        <v>2073</v>
      </c>
      <c r="I2922">
        <f t="shared" si="364"/>
        <v>0</v>
      </c>
      <c r="J2922">
        <f t="shared" si="365"/>
        <v>0</v>
      </c>
      <c r="K2922">
        <f>J2922*Weighting!$W$18</f>
        <v>0</v>
      </c>
      <c r="M2922" s="14"/>
    </row>
    <row r="2923" spans="1:13" x14ac:dyDescent="0.25">
      <c r="A2923" s="32" t="str">
        <f>IF(Weighting!$P$19&gt;0,B2923,"")</f>
        <v/>
      </c>
      <c r="B2923" t="e">
        <f>Weighting!$C$19</f>
        <v>#DIV/0!</v>
      </c>
      <c r="C2923" t="e">
        <f>Weighting!$F$19</f>
        <v>#NUM!</v>
      </c>
      <c r="D2923" t="e">
        <f>IF(C2923=1,'Data Transformation'!$G$3+0.5*'Data Transformation'!$W$25,IF(C2924=1,D2924-'Data Transformation'!$W$25,FALSE))</f>
        <v>#NUM!</v>
      </c>
      <c r="E2923">
        <f t="array" ref="E2923">IF(ISLOGICAL(D2923),"",FREQUENCY(IF('Data Transformation'!$B$425:$B$8425='Bin Analysis'!$B2907,'Data Transformation'!$G$425:$G$8425),D2923))</f>
        <v>2001</v>
      </c>
      <c r="F2923">
        <f t="shared" si="363"/>
        <v>0</v>
      </c>
      <c r="G2923">
        <f>Weighting!$H$19</f>
        <v>0</v>
      </c>
      <c r="H2923">
        <f t="array" ref="H2923">FREQUENCY(IF('Data Transformation'!$B$4:$B$8425=B2907,'Data Transformation'!$G$4:$G$8425),'Bin Analysis'!$B2923)</f>
        <v>2073</v>
      </c>
      <c r="I2923">
        <f t="shared" si="364"/>
        <v>0</v>
      </c>
      <c r="J2923">
        <f t="shared" si="365"/>
        <v>0</v>
      </c>
      <c r="K2923">
        <f>J2923*Weighting!$W$19</f>
        <v>0</v>
      </c>
      <c r="M2923" s="14"/>
    </row>
    <row r="2924" spans="1:13" x14ac:dyDescent="0.25">
      <c r="A2924" s="32" t="str">
        <f>IF(Weighting!$P$20&gt;0,B2924,"")</f>
        <v/>
      </c>
      <c r="B2924" t="e">
        <f>Weighting!$C$20</f>
        <v>#DIV/0!</v>
      </c>
      <c r="C2924" t="e">
        <f>Weighting!$F$20</f>
        <v>#NUM!</v>
      </c>
      <c r="D2924" t="e">
        <f>IF(C2924=1,'Data Transformation'!$G$3+0.5*'Data Transformation'!$W$25,IF(C2925=1,D2925-'Data Transformation'!$W$25,FALSE))</f>
        <v>#NUM!</v>
      </c>
      <c r="E2924">
        <f t="array" ref="E2924">IF(ISLOGICAL(D2924),"",FREQUENCY(IF('Data Transformation'!$B$425:$B$8425='Bin Analysis'!$B2907,'Data Transformation'!$G$425:$G$8425),D2924))</f>
        <v>2001</v>
      </c>
      <c r="F2924">
        <f t="shared" si="363"/>
        <v>0</v>
      </c>
      <c r="G2924">
        <f>Weighting!$H$20</f>
        <v>0</v>
      </c>
      <c r="H2924">
        <f t="array" ref="H2924">FREQUENCY(IF('Data Transformation'!$B$4:$B$8425=B2907,'Data Transformation'!$G$4:$G$8425),'Bin Analysis'!$B2924)</f>
        <v>2073</v>
      </c>
      <c r="I2924">
        <f t="shared" si="364"/>
        <v>0</v>
      </c>
      <c r="J2924">
        <f t="shared" si="365"/>
        <v>0</v>
      </c>
      <c r="K2924">
        <f>J2924*Weighting!$W$20</f>
        <v>0</v>
      </c>
      <c r="M2924" s="14"/>
    </row>
    <row r="2925" spans="1:13" x14ac:dyDescent="0.25">
      <c r="A2925" s="32" t="str">
        <f>IF(Weighting!$P$21&gt;0,B2925,"")</f>
        <v/>
      </c>
      <c r="B2925" t="e">
        <f>Weighting!$C$21</f>
        <v>#DIV/0!</v>
      </c>
      <c r="C2925" t="e">
        <f>Weighting!$F$21</f>
        <v>#NUM!</v>
      </c>
      <c r="D2925" t="e">
        <f>IF(C2925=1,'Data Transformation'!$G$3+0.5*'Data Transformation'!$W$25,IF(C2926=1,D2926-'Data Transformation'!$W$25,FALSE))</f>
        <v>#NUM!</v>
      </c>
      <c r="E2925">
        <f t="array" ref="E2925">IF(ISLOGICAL(D2925),"",FREQUENCY(IF('Data Transformation'!$B$425:$B$8425='Bin Analysis'!$B2907,'Data Transformation'!$G$425:$G$8425),D2925))</f>
        <v>2001</v>
      </c>
      <c r="F2925">
        <f t="shared" si="363"/>
        <v>0</v>
      </c>
      <c r="G2925">
        <f>Weighting!$H$21</f>
        <v>0</v>
      </c>
      <c r="H2925">
        <f t="array" ref="H2925">FREQUENCY(IF('Data Transformation'!$B$4:$B$8425=B2907,'Data Transformation'!$G$4:$G$8425),'Bin Analysis'!$B2925)</f>
        <v>2073</v>
      </c>
      <c r="I2925">
        <f t="shared" si="364"/>
        <v>0</v>
      </c>
      <c r="J2925">
        <f t="shared" si="365"/>
        <v>0</v>
      </c>
      <c r="K2925">
        <f>J2925*Weighting!$W$21</f>
        <v>0</v>
      </c>
      <c r="M2925" s="14"/>
    </row>
    <row r="2926" spans="1:13" x14ac:dyDescent="0.25">
      <c r="A2926" s="32" t="str">
        <f>IF(Weighting!$P$22&gt;0,B2926,"")</f>
        <v/>
      </c>
      <c r="B2926" t="e">
        <f>Weighting!$C$22</f>
        <v>#DIV/0!</v>
      </c>
      <c r="C2926" t="e">
        <f>Weighting!$F$22</f>
        <v>#NUM!</v>
      </c>
      <c r="D2926" t="e">
        <f>IF(C2926=1,'Data Transformation'!$G$3+0.5*'Data Transformation'!$W$25,IF(C2927=1,D2927-'Data Transformation'!$W$25,FALSE))</f>
        <v>#NUM!</v>
      </c>
      <c r="E2926">
        <f t="array" ref="E2926">IF(ISLOGICAL(D2926),"",FREQUENCY(IF('Data Transformation'!$B$425:$B$8425='Bin Analysis'!$B2907,'Data Transformation'!$G$425:$G$8425),D2926))</f>
        <v>2001</v>
      </c>
      <c r="F2926">
        <f t="shared" si="363"/>
        <v>0</v>
      </c>
      <c r="G2926">
        <f>Weighting!$H$22</f>
        <v>0</v>
      </c>
      <c r="H2926">
        <f t="array" ref="H2926">FREQUENCY(IF('Data Transformation'!$B$4:$B$8425=B2907,'Data Transformation'!$G$4:$G$8425),'Bin Analysis'!$B2926)</f>
        <v>2073</v>
      </c>
      <c r="I2926">
        <f t="shared" si="364"/>
        <v>0</v>
      </c>
      <c r="J2926">
        <f t="shared" si="365"/>
        <v>0</v>
      </c>
      <c r="K2926">
        <f>J2926*Weighting!$W$22</f>
        <v>0</v>
      </c>
      <c r="M2926" s="14"/>
    </row>
    <row r="2927" spans="1:13" x14ac:dyDescent="0.25">
      <c r="A2927" s="32" t="str">
        <f>IF(Weighting!$P$23&gt;0,B2927,"")</f>
        <v/>
      </c>
      <c r="B2927" t="e">
        <f>Weighting!$C$23</f>
        <v>#DIV/0!</v>
      </c>
      <c r="C2927" t="e">
        <f>Weighting!$F$23</f>
        <v>#NUM!</v>
      </c>
      <c r="D2927" t="e">
        <f>IF(C2927=1,'Data Transformation'!$G$3+0.5*'Data Transformation'!$W$25,IF(C2928=1,D2928-'Data Transformation'!$W$25,FALSE))</f>
        <v>#NUM!</v>
      </c>
      <c r="E2927">
        <f t="array" ref="E2927">IF(ISLOGICAL(D2927),"",FREQUENCY(IF('Data Transformation'!$B$425:$B$8425='Bin Analysis'!$B2907,'Data Transformation'!$G$425:$G$8425),D2927))</f>
        <v>2001</v>
      </c>
      <c r="F2927">
        <f t="shared" si="363"/>
        <v>0</v>
      </c>
      <c r="G2927">
        <f>Weighting!$H$23</f>
        <v>0</v>
      </c>
      <c r="H2927">
        <f t="array" ref="H2927">FREQUENCY(IF('Data Transformation'!$B$4:$B$8425=B2907,'Data Transformation'!$G$4:$G$8425),'Bin Analysis'!$B2927)</f>
        <v>2073</v>
      </c>
      <c r="I2927">
        <f t="shared" si="364"/>
        <v>0</v>
      </c>
      <c r="J2927">
        <f t="shared" si="365"/>
        <v>0</v>
      </c>
      <c r="K2927">
        <f>J2927*Weighting!$W$23</f>
        <v>0</v>
      </c>
      <c r="M2927" s="14"/>
    </row>
    <row r="2928" spans="1:13" x14ac:dyDescent="0.25">
      <c r="A2928" s="32" t="str">
        <f>IF(Weighting!$P$24&gt;0,B2928,"")</f>
        <v/>
      </c>
      <c r="B2928" t="e">
        <f>Weighting!$C$24</f>
        <v>#DIV/0!</v>
      </c>
      <c r="C2928" t="e">
        <f>Weighting!$F$24</f>
        <v>#NUM!</v>
      </c>
      <c r="D2928" t="e">
        <f>IF(C2928=1,'Data Transformation'!$G$3+0.5*'Data Transformation'!$W$25,IF(C2929=1,D2929-'Data Transformation'!$W$25,FALSE))</f>
        <v>#NUM!</v>
      </c>
      <c r="E2928">
        <f t="array" ref="E2928">IF(ISLOGICAL(D2928),"",FREQUENCY(IF('Data Transformation'!$B$425:$B$8425='Bin Analysis'!$B2907,'Data Transformation'!$G$425:$G$8425),D2928))</f>
        <v>2001</v>
      </c>
      <c r="F2928">
        <f t="shared" si="363"/>
        <v>0</v>
      </c>
      <c r="G2928">
        <f>Weighting!$H$24</f>
        <v>0</v>
      </c>
      <c r="H2928">
        <f t="array" ref="H2928">FREQUENCY(IF('Data Transformation'!$B$4:$B$8425=B2907,'Data Transformation'!$G$4:$G$8425),'Bin Analysis'!$B2928)</f>
        <v>2073</v>
      </c>
      <c r="I2928">
        <f t="shared" si="364"/>
        <v>0</v>
      </c>
      <c r="J2928">
        <f t="shared" si="365"/>
        <v>0</v>
      </c>
      <c r="K2928">
        <f>J2928*Weighting!$W$24</f>
        <v>0</v>
      </c>
      <c r="M2928" s="14"/>
    </row>
    <row r="2929" spans="1:25" x14ac:dyDescent="0.25">
      <c r="A2929" s="32" t="str">
        <f>IF(Weighting!$P$25&gt;0,B2929,"")</f>
        <v/>
      </c>
      <c r="B2929" t="e">
        <f>Weighting!$C$25</f>
        <v>#DIV/0!</v>
      </c>
      <c r="C2929" t="e">
        <f>Weighting!$F$25</f>
        <v>#NUM!</v>
      </c>
      <c r="D2929" t="e">
        <f>IF(C2929=1,'Data Transformation'!$G$3+0.5*'Data Transformation'!$W$25,IF(C2930=1,D2930-'Data Transformation'!$W$25,FALSE))</f>
        <v>#NUM!</v>
      </c>
      <c r="E2929">
        <f t="array" ref="E2929">IF(ISLOGICAL(D2929),"",FREQUENCY(IF('Data Transformation'!$B$425:$B$8425='Bin Analysis'!$B2907,'Data Transformation'!$G$425:$G$8425),D2929))</f>
        <v>2001</v>
      </c>
      <c r="F2929">
        <f t="shared" si="363"/>
        <v>0</v>
      </c>
      <c r="G2929">
        <f>Weighting!$H$25</f>
        <v>0</v>
      </c>
      <c r="H2929">
        <f t="array" ref="H2929">FREQUENCY(IF('Data Transformation'!$B$4:$B$8425=B2907,'Data Transformation'!$G$4:$G$8425),'Bin Analysis'!$B2929)</f>
        <v>2073</v>
      </c>
      <c r="I2929">
        <f t="shared" si="364"/>
        <v>0</v>
      </c>
      <c r="J2929">
        <f t="shared" si="365"/>
        <v>0</v>
      </c>
      <c r="K2929">
        <f>J2929*Weighting!$W$25</f>
        <v>0</v>
      </c>
      <c r="M2929" s="14"/>
    </row>
    <row r="2930" spans="1:25" x14ac:dyDescent="0.25">
      <c r="A2930" s="32"/>
      <c r="M2930" s="14"/>
    </row>
    <row r="2931" spans="1:25" ht="23.25" x14ac:dyDescent="0.35">
      <c r="A2931" s="21" t="s">
        <v>0</v>
      </c>
      <c r="B2931" s="21" t="str">
        <f>IFERROR(VLOOKUP(C2931,'Data Transformation'!$L$6:$M$426,2,FALSE),"")</f>
        <v/>
      </c>
      <c r="C2931" s="21">
        <f>C2907+1</f>
        <v>122</v>
      </c>
      <c r="D2931" s="21"/>
      <c r="E2931" s="21"/>
      <c r="F2931" s="21"/>
      <c r="G2931" s="21"/>
      <c r="H2931" s="22"/>
      <c r="I2931" s="22"/>
      <c r="J2931" s="22"/>
      <c r="K2931" s="21"/>
      <c r="L2931" s="21" t="str">
        <f>B2931</f>
        <v/>
      </c>
      <c r="M2931" s="23" t="e">
        <f>INDEX('Data Transformation'!$O$4:$O$424,MATCH($B2931,'Data Transformation'!$M$4:$M$424,0),MATCH($M$2,'Data Transformation'!$O$3,0))</f>
        <v>#N/A</v>
      </c>
      <c r="N2931" s="27" t="e">
        <f>IF('Input and Summary Results'!$J$16="minimum",'Bin Analysis'!X2932/(M2931-1),'Bin Analysis'!Y2931/('Bin Analysis'!M2931-1))</f>
        <v>#N/A</v>
      </c>
      <c r="O2931" s="27" t="e">
        <f>IF(M2931=FALSE,NA(),(VLOOKUP(1,C2934:K2953,4,FALSE))/(M2931-1))</f>
        <v>#N/A</v>
      </c>
      <c r="P2931" s="27" t="e">
        <f>IF(M2931=FALSE,NA(),SUM(J2934:J2953)/Weighting!$S$5)</f>
        <v>#N/A</v>
      </c>
      <c r="Q2931" s="27" t="e">
        <f>IF(M2931=FALSE,NA(),SUM(K2934:K2953)/Weighting!$S$6)</f>
        <v>#N/A</v>
      </c>
      <c r="R2931" s="27" t="e">
        <f>IF(M2931=FALSE,NA(),(VLOOKUP(1,G2934:K2953,3,FALSE))/(M2931-1))</f>
        <v>#N/A</v>
      </c>
      <c r="S2931" s="22" t="e">
        <f>IF(M2931=FALSE,NA(),IF(SUM(J2934:J2953)=2,"yes","no"))</f>
        <v>#N/A</v>
      </c>
      <c r="X2931" s="2" cm="2">
        <f t="array" ref="X2931:X2932">FREQUENCY(IF('Data Transformation'!$B$425:$B$6424='Bin Analysis'!L2931,'Data Transformation'!$G$425:$G$6424),'Data Transformation'!$U$11)</f>
        <v>0</v>
      </c>
      <c r="Y2931" s="2" cm="2">
        <f t="array" ref="Y2931:Y2932">FREQUENCY(IF('Data Transformation'!$B$425:$B$6424='Bin Analysis'!L2931,'Data Transformation'!$G$425:$G$6424),'Data Transformation'!$U$12)</f>
        <v>0</v>
      </c>
    </row>
    <row r="2932" spans="1:25" x14ac:dyDescent="0.25">
      <c r="A2932" s="14" t="s">
        <v>67</v>
      </c>
      <c r="B2932" t="s">
        <v>47</v>
      </c>
      <c r="C2932" t="s">
        <v>5</v>
      </c>
      <c r="D2932" t="s">
        <v>100</v>
      </c>
      <c r="E2932" t="s">
        <v>101</v>
      </c>
      <c r="F2932" t="s">
        <v>102</v>
      </c>
      <c r="G2932" t="s">
        <v>70</v>
      </c>
      <c r="H2932" t="s">
        <v>31</v>
      </c>
      <c r="I2932" t="s">
        <v>32</v>
      </c>
      <c r="J2932" t="s">
        <v>46</v>
      </c>
      <c r="K2932" s="14" t="s">
        <v>45</v>
      </c>
      <c r="M2932" s="14"/>
      <c r="X2932" s="2">
        <v>0</v>
      </c>
      <c r="Y2932" s="2">
        <v>0</v>
      </c>
    </row>
    <row r="2933" spans="1:25" x14ac:dyDescent="0.25">
      <c r="A2933" s="32"/>
      <c r="D2933" t="e">
        <f>IF(C2933=1,'Data Transformation'!$G$3+0.5*'Data Transformation'!$W$25,IF(C2934=1,D2934-'Data Transformation'!$W$25,FALSE))</f>
        <v>#NUM!</v>
      </c>
      <c r="E2933">
        <f t="array" ref="E2933">IF(ISLOGICAL(D2933),"",FREQUENCY(IF('Data Transformation'!$B$425:$B$8425='Bin Analysis'!$B2931,'Data Transformation'!$G$425:$G$8425),D2933))</f>
        <v>2001</v>
      </c>
      <c r="F2933" t="e">
        <f>IF(ISLOGICAL(D2933),"",E2933-E2932)</f>
        <v>#VALUE!</v>
      </c>
      <c r="M2933" s="14"/>
    </row>
    <row r="2934" spans="1:25" x14ac:dyDescent="0.25">
      <c r="A2934" s="32" t="e">
        <f>IF(Weighting!$P$6&gt;0,B2934,"")</f>
        <v>#NUM!</v>
      </c>
      <c r="B2934" t="e">
        <f>Weighting!$C$6</f>
        <v>#DIV/0!</v>
      </c>
      <c r="C2934" t="e">
        <f>Weighting!$F$6</f>
        <v>#NUM!</v>
      </c>
      <c r="D2934" t="e">
        <f>IF(C2934=1,'Data Transformation'!$G$3+0.5*'Data Transformation'!$W$25,IF(C2935=1,D2935-'Data Transformation'!$W$25,FALSE))</f>
        <v>#NUM!</v>
      </c>
      <c r="E2934">
        <f t="array" ref="E2934">IF(ISLOGICAL(D2934),"",FREQUENCY(IF('Data Transformation'!$B$425:$B$8425='Bin Analysis'!$B2931,'Data Transformation'!$G$425:$G$8425),D2934))</f>
        <v>2001</v>
      </c>
      <c r="F2934">
        <f>IF(ISLOGICAL(D2934),"",E2934-E2933)</f>
        <v>0</v>
      </c>
      <c r="G2934">
        <f>Weighting!$H$6</f>
        <v>1</v>
      </c>
      <c r="H2934">
        <f t="array" ref="H2934">FREQUENCY(IF('Data Transformation'!$B$4:$B$8425=B2931,'Data Transformation'!$G$4:$G$8425),'Bin Analysis'!$B2934)</f>
        <v>2073</v>
      </c>
      <c r="I2934">
        <f>H2934-H2933</f>
        <v>2073</v>
      </c>
      <c r="J2934">
        <f>IF(I2934=0,0,1)</f>
        <v>1</v>
      </c>
      <c r="K2934" t="e">
        <f>J2934*Weighting!$W$6</f>
        <v>#NUM!</v>
      </c>
      <c r="M2934" s="14"/>
    </row>
    <row r="2935" spans="1:25" x14ac:dyDescent="0.25">
      <c r="A2935" s="32" t="str">
        <f>IF(Weighting!$P$7&gt;0,B2935,"")</f>
        <v/>
      </c>
      <c r="B2935" t="e">
        <f>Weighting!$C$7</f>
        <v>#DIV/0!</v>
      </c>
      <c r="C2935" t="e">
        <f>Weighting!$F$7</f>
        <v>#NUM!</v>
      </c>
      <c r="D2935" t="e">
        <f>IF(C2935=1,'Data Transformation'!$G$3+0.5*'Data Transformation'!$W$25,IF(C2936=1,D2936-'Data Transformation'!$W$25,FALSE))</f>
        <v>#NUM!</v>
      </c>
      <c r="E2935">
        <f t="array" ref="E2935">IF(ISLOGICAL(D2935),"",FREQUENCY(IF('Data Transformation'!$B$425:$B$8425='Bin Analysis'!$B2931,'Data Transformation'!$G$425:$G$8425),D2935))</f>
        <v>2001</v>
      </c>
      <c r="F2935">
        <f t="shared" ref="F2935:F2953" si="366">IF(ISLOGICAL(D2935),"",E2935-E2934)</f>
        <v>0</v>
      </c>
      <c r="G2935">
        <f>Weighting!$H$7</f>
        <v>0</v>
      </c>
      <c r="H2935">
        <f t="array" ref="H2935">FREQUENCY(IF('Data Transformation'!$B$4:$B$8425=B2931,'Data Transformation'!$G$4:$G$8425),'Bin Analysis'!$B2935)</f>
        <v>2073</v>
      </c>
      <c r="I2935">
        <f t="shared" ref="I2935:I2953" si="367">H2935-H2934</f>
        <v>0</v>
      </c>
      <c r="J2935">
        <f>IF(I2935=0,0,1)</f>
        <v>0</v>
      </c>
      <c r="K2935">
        <f>J2935*Weighting!$W$7</f>
        <v>0</v>
      </c>
      <c r="M2935" s="14"/>
    </row>
    <row r="2936" spans="1:25" x14ac:dyDescent="0.25">
      <c r="A2936" s="32" t="str">
        <f>IF(Weighting!$P$8&gt;0,B2936,"")</f>
        <v/>
      </c>
      <c r="B2936" t="e">
        <f>Weighting!$C$8</f>
        <v>#DIV/0!</v>
      </c>
      <c r="C2936" t="e">
        <f>Weighting!$F$8</f>
        <v>#NUM!</v>
      </c>
      <c r="D2936" t="e">
        <f>IF(C2936=1,'Data Transformation'!$G$3+0.5*'Data Transformation'!$W$25,IF(C2937=1,D2937-'Data Transformation'!$W$25,FALSE))</f>
        <v>#NUM!</v>
      </c>
      <c r="E2936">
        <f t="array" ref="E2936">IF(ISLOGICAL(D2936),"",FREQUENCY(IF('Data Transformation'!$B$425:$B$8425='Bin Analysis'!$B2931,'Data Transformation'!$G$425:$G$8425),D2936))</f>
        <v>2001</v>
      </c>
      <c r="F2936">
        <f t="shared" si="366"/>
        <v>0</v>
      </c>
      <c r="G2936">
        <f>Weighting!$H$8</f>
        <v>0</v>
      </c>
      <c r="H2936">
        <f t="array" ref="H2936">FREQUENCY(IF('Data Transformation'!$B$4:$B$8425=B2931,'Data Transformation'!$G$4:$G$8425),'Bin Analysis'!$B2936)</f>
        <v>2073</v>
      </c>
      <c r="I2936">
        <f t="shared" si="367"/>
        <v>0</v>
      </c>
      <c r="J2936">
        <f t="shared" ref="J2936:J2953" si="368">IF(I2936=0,0,1)</f>
        <v>0</v>
      </c>
      <c r="K2936">
        <f>J2936*Weighting!$W$8</f>
        <v>0</v>
      </c>
      <c r="M2936" s="14"/>
    </row>
    <row r="2937" spans="1:25" x14ac:dyDescent="0.25">
      <c r="A2937" s="32" t="str">
        <f>IF(Weighting!$P$9&gt;0,B2937,"")</f>
        <v/>
      </c>
      <c r="B2937" s="50" t="e">
        <f>Weighting!$C$9</f>
        <v>#DIV/0!</v>
      </c>
      <c r="C2937" t="e">
        <f>Weighting!$F$9</f>
        <v>#NUM!</v>
      </c>
      <c r="D2937" t="e">
        <f>IF(C2937=1,'Data Transformation'!$G$3+0.5*'Data Transformation'!$W$25,IF(C2938=1,D2938-'Data Transformation'!$W$25,FALSE))</f>
        <v>#NUM!</v>
      </c>
      <c r="E2937">
        <f t="array" ref="E2937">IF(ISLOGICAL(D2937),"",FREQUENCY(IF('Data Transformation'!$B$425:$B$8425='Bin Analysis'!$B2931,'Data Transformation'!$G$425:$G$8425),D2937))</f>
        <v>2001</v>
      </c>
      <c r="F2937">
        <f t="shared" si="366"/>
        <v>0</v>
      </c>
      <c r="G2937">
        <f>Weighting!$H$9</f>
        <v>0</v>
      </c>
      <c r="H2937">
        <f t="array" ref="H2937">FREQUENCY(IF('Data Transformation'!$B$4:$B$8425=B2931,'Data Transformation'!$G$4:$G$8425),'Bin Analysis'!$B2937)</f>
        <v>2073</v>
      </c>
      <c r="I2937">
        <f t="shared" si="367"/>
        <v>0</v>
      </c>
      <c r="J2937">
        <f t="shared" si="368"/>
        <v>0</v>
      </c>
      <c r="K2937">
        <f>J2937*Weighting!$W$9</f>
        <v>0</v>
      </c>
      <c r="M2937" s="14"/>
    </row>
    <row r="2938" spans="1:25" x14ac:dyDescent="0.25">
      <c r="A2938" s="32" t="str">
        <f>IF(Weighting!$P$10&gt;0,B2938,"")</f>
        <v/>
      </c>
      <c r="B2938" t="e">
        <f>Weighting!$C$10</f>
        <v>#DIV/0!</v>
      </c>
      <c r="C2938" t="e">
        <f>Weighting!$F$10</f>
        <v>#NUM!</v>
      </c>
      <c r="D2938" t="e">
        <f>IF(C2938=1,'Data Transformation'!$G$3+0.5*'Data Transformation'!$W$25,IF(C2939=1,D2939-'Data Transformation'!$W$25,FALSE))</f>
        <v>#NUM!</v>
      </c>
      <c r="E2938">
        <f t="array" ref="E2938">IF(ISLOGICAL(D2938),"",FREQUENCY(IF('Data Transformation'!$B$425:$B$8425='Bin Analysis'!$B2931,'Data Transformation'!$G$425:$G$8425),D2938))</f>
        <v>2001</v>
      </c>
      <c r="F2938">
        <f t="shared" si="366"/>
        <v>0</v>
      </c>
      <c r="G2938">
        <f>Weighting!$H$10</f>
        <v>0</v>
      </c>
      <c r="H2938">
        <f t="array" ref="H2938">FREQUENCY(IF('Data Transformation'!$B$4:$B$8425=B2931,'Data Transformation'!$G$4:$G$8425),'Bin Analysis'!$B2938)</f>
        <v>2073</v>
      </c>
      <c r="I2938">
        <f t="shared" si="367"/>
        <v>0</v>
      </c>
      <c r="J2938">
        <f t="shared" si="368"/>
        <v>0</v>
      </c>
      <c r="K2938">
        <f>J2938*Weighting!$W$10</f>
        <v>0</v>
      </c>
      <c r="M2938" s="14"/>
    </row>
    <row r="2939" spans="1:25" x14ac:dyDescent="0.25">
      <c r="A2939" s="32" t="str">
        <f>IF(Weighting!$P$11&gt;0,B2939,"")</f>
        <v/>
      </c>
      <c r="B2939" t="e">
        <f>Weighting!$C$11</f>
        <v>#DIV/0!</v>
      </c>
      <c r="C2939" t="e">
        <f>Weighting!$F$11</f>
        <v>#NUM!</v>
      </c>
      <c r="D2939" t="e">
        <f>IF(C2939=1,'Data Transformation'!$G$3+0.5*'Data Transformation'!$W$25,IF(C2940=1,D2940-'Data Transformation'!$W$25,FALSE))</f>
        <v>#NUM!</v>
      </c>
      <c r="E2939">
        <f t="array" ref="E2939">IF(ISLOGICAL(D2939),"",FREQUENCY(IF('Data Transformation'!$B$425:$B$8425='Bin Analysis'!$B2931,'Data Transformation'!$G$425:$G$8425),D2939))</f>
        <v>2001</v>
      </c>
      <c r="F2939">
        <f t="shared" si="366"/>
        <v>0</v>
      </c>
      <c r="G2939">
        <f>Weighting!$H$11</f>
        <v>0</v>
      </c>
      <c r="H2939">
        <f t="array" ref="H2939">FREQUENCY(IF('Data Transformation'!$B$4:$B$8425=B2931,'Data Transformation'!$G$4:$G$8425),'Bin Analysis'!$B2939)</f>
        <v>2073</v>
      </c>
      <c r="I2939">
        <f t="shared" si="367"/>
        <v>0</v>
      </c>
      <c r="J2939">
        <f t="shared" si="368"/>
        <v>0</v>
      </c>
      <c r="K2939">
        <f>J2939*Weighting!$W$11</f>
        <v>0</v>
      </c>
      <c r="M2939" s="14"/>
    </row>
    <row r="2940" spans="1:25" x14ac:dyDescent="0.25">
      <c r="A2940" s="32" t="str">
        <f>IF(Weighting!$P$12&gt;0,B2940,"")</f>
        <v/>
      </c>
      <c r="B2940" t="e">
        <f>Weighting!$C$12</f>
        <v>#DIV/0!</v>
      </c>
      <c r="C2940" t="e">
        <f>Weighting!$F$12</f>
        <v>#NUM!</v>
      </c>
      <c r="D2940" t="e">
        <f>IF(C2940=1,'Data Transformation'!$G$3+0.5*'Data Transformation'!$W$25,IF(C2941=1,D2941-'Data Transformation'!$W$25,FALSE))</f>
        <v>#NUM!</v>
      </c>
      <c r="E2940">
        <f t="array" ref="E2940">IF(ISLOGICAL(D2940),"",FREQUENCY(IF('Data Transformation'!$B$425:$B$8425='Bin Analysis'!$B2931,'Data Transformation'!$G$425:$G$8425),D2940))</f>
        <v>2001</v>
      </c>
      <c r="F2940">
        <f t="shared" si="366"/>
        <v>0</v>
      </c>
      <c r="G2940">
        <f>Weighting!$H$12</f>
        <v>0</v>
      </c>
      <c r="H2940">
        <f t="array" ref="H2940">FREQUENCY(IF('Data Transformation'!$B$4:$B$8425=B2931,'Data Transformation'!$G$4:$G$8425),'Bin Analysis'!$B2940)</f>
        <v>2073</v>
      </c>
      <c r="I2940">
        <f t="shared" si="367"/>
        <v>0</v>
      </c>
      <c r="J2940">
        <f t="shared" si="368"/>
        <v>0</v>
      </c>
      <c r="K2940">
        <f>J2940*Weighting!$W$12</f>
        <v>0</v>
      </c>
      <c r="M2940" s="14"/>
    </row>
    <row r="2941" spans="1:25" x14ac:dyDescent="0.25">
      <c r="A2941" s="32" t="str">
        <f>IF(Weighting!$P$13&gt;0,B2941,"")</f>
        <v/>
      </c>
      <c r="B2941" t="e">
        <f>Weighting!$C$13</f>
        <v>#DIV/0!</v>
      </c>
      <c r="C2941" t="e">
        <f>Weighting!$F$13</f>
        <v>#NUM!</v>
      </c>
      <c r="D2941" t="e">
        <f>IF(C2941=1,'Data Transformation'!$G$3+0.5*'Data Transformation'!$W$25,IF(C2942=1,D2942-'Data Transformation'!$W$25,FALSE))</f>
        <v>#NUM!</v>
      </c>
      <c r="E2941">
        <f t="array" ref="E2941">IF(ISLOGICAL(D2941),"",FREQUENCY(IF('Data Transformation'!$B$425:$B$8425='Bin Analysis'!$B2931,'Data Transformation'!$G$425:$G$8425),D2941))</f>
        <v>2001</v>
      </c>
      <c r="F2941">
        <f t="shared" si="366"/>
        <v>0</v>
      </c>
      <c r="G2941">
        <f>Weighting!$H$13</f>
        <v>0</v>
      </c>
      <c r="H2941">
        <f t="array" ref="H2941">FREQUENCY(IF('Data Transformation'!$B$4:$B$8425=B2931,'Data Transformation'!$G$4:$G$8425),'Bin Analysis'!$B2941)</f>
        <v>2073</v>
      </c>
      <c r="I2941">
        <f t="shared" si="367"/>
        <v>0</v>
      </c>
      <c r="J2941">
        <f t="shared" si="368"/>
        <v>0</v>
      </c>
      <c r="K2941">
        <f>J2941*Weighting!$W$13</f>
        <v>0</v>
      </c>
      <c r="M2941" s="14"/>
    </row>
    <row r="2942" spans="1:25" x14ac:dyDescent="0.25">
      <c r="A2942" s="32" t="str">
        <f>IF(Weighting!$P$14&gt;0,B2942,"")</f>
        <v/>
      </c>
      <c r="B2942" t="e">
        <f>Weighting!$C$14</f>
        <v>#DIV/0!</v>
      </c>
      <c r="C2942" t="e">
        <f>Weighting!$F$14</f>
        <v>#NUM!</v>
      </c>
      <c r="D2942" t="e">
        <f>IF(C2942=1,'Data Transformation'!$G$3+0.5*'Data Transformation'!$W$25,IF(C2943=1,D2943-'Data Transformation'!$W$25,FALSE))</f>
        <v>#NUM!</v>
      </c>
      <c r="E2942">
        <f t="array" ref="E2942">IF(ISLOGICAL(D2942),"",FREQUENCY(IF('Data Transformation'!$B$425:$B$8425='Bin Analysis'!$B2931,'Data Transformation'!$G$425:$G$8425),D2942))</f>
        <v>2001</v>
      </c>
      <c r="F2942">
        <f t="shared" si="366"/>
        <v>0</v>
      </c>
      <c r="G2942">
        <f>Weighting!$H$14</f>
        <v>0</v>
      </c>
      <c r="H2942">
        <f t="array" ref="H2942">FREQUENCY(IF('Data Transformation'!$B$4:$B$8425=B2931,'Data Transformation'!$G$4:$G$8425),'Bin Analysis'!$B2942)</f>
        <v>2073</v>
      </c>
      <c r="I2942">
        <f t="shared" si="367"/>
        <v>0</v>
      </c>
      <c r="J2942">
        <f t="shared" si="368"/>
        <v>0</v>
      </c>
      <c r="K2942">
        <f>J2942*Weighting!$W$14</f>
        <v>0</v>
      </c>
      <c r="M2942" s="14"/>
    </row>
    <row r="2943" spans="1:25" x14ac:dyDescent="0.25">
      <c r="A2943" s="32" t="str">
        <f>IF(Weighting!$P$15&gt;0,B2943,"")</f>
        <v/>
      </c>
      <c r="B2943" t="e">
        <f>Weighting!$C$15</f>
        <v>#DIV/0!</v>
      </c>
      <c r="C2943" t="e">
        <f>Weighting!$F$15</f>
        <v>#NUM!</v>
      </c>
      <c r="D2943" t="e">
        <f>IF(C2943=1,'Data Transformation'!$G$3+0.5*'Data Transformation'!$W$25,IF(C2944=1,D2944-'Data Transformation'!$W$25,FALSE))</f>
        <v>#NUM!</v>
      </c>
      <c r="E2943">
        <f t="array" ref="E2943">IF(ISLOGICAL(D2943),"",FREQUENCY(IF('Data Transformation'!$B$425:$B$8425='Bin Analysis'!$B2931,'Data Transformation'!$G$425:$G$8425),D2943))</f>
        <v>2001</v>
      </c>
      <c r="F2943">
        <f t="shared" si="366"/>
        <v>0</v>
      </c>
      <c r="G2943">
        <f>Weighting!$H$15</f>
        <v>0</v>
      </c>
      <c r="H2943">
        <f t="array" ref="H2943">FREQUENCY(IF('Data Transformation'!$B$4:$B$8425=B2931,'Data Transformation'!$G$4:$G$8425),'Bin Analysis'!$B2943)</f>
        <v>2073</v>
      </c>
      <c r="I2943">
        <f t="shared" si="367"/>
        <v>0</v>
      </c>
      <c r="J2943">
        <f t="shared" si="368"/>
        <v>0</v>
      </c>
      <c r="K2943">
        <f>J2943*Weighting!$W$15</f>
        <v>0</v>
      </c>
      <c r="M2943" s="14"/>
    </row>
    <row r="2944" spans="1:25" x14ac:dyDescent="0.25">
      <c r="A2944" s="32" t="str">
        <f>IF(Weighting!$P$16&gt;0,B2944,"")</f>
        <v/>
      </c>
      <c r="B2944" t="e">
        <f>Weighting!$C$16</f>
        <v>#DIV/0!</v>
      </c>
      <c r="C2944" t="e">
        <f>Weighting!$F$16</f>
        <v>#NUM!</v>
      </c>
      <c r="D2944" t="e">
        <f>IF(C2944=1,'Data Transformation'!$G$3+0.5*'Data Transformation'!$W$25,IF(C2945=1,D2945-'Data Transformation'!$W$25,FALSE))</f>
        <v>#NUM!</v>
      </c>
      <c r="E2944">
        <f t="array" ref="E2944">IF(ISLOGICAL(D2944),"",FREQUENCY(IF('Data Transformation'!$B$425:$B$8425='Bin Analysis'!$B2931,'Data Transformation'!$G$425:$G$8425),D2944))</f>
        <v>2001</v>
      </c>
      <c r="F2944">
        <f t="shared" si="366"/>
        <v>0</v>
      </c>
      <c r="G2944">
        <f>Weighting!$H$16</f>
        <v>0</v>
      </c>
      <c r="H2944">
        <f t="array" ref="H2944">FREQUENCY(IF('Data Transformation'!$B$4:$B$8425=B2931,'Data Transformation'!$G$4:$G$8425),'Bin Analysis'!$B2944)</f>
        <v>2073</v>
      </c>
      <c r="I2944">
        <f t="shared" si="367"/>
        <v>0</v>
      </c>
      <c r="J2944">
        <f t="shared" si="368"/>
        <v>0</v>
      </c>
      <c r="K2944">
        <f>J2944*Weighting!$W$16</f>
        <v>0</v>
      </c>
      <c r="M2944" s="14"/>
    </row>
    <row r="2945" spans="1:25" x14ac:dyDescent="0.25">
      <c r="A2945" s="32" t="str">
        <f>IF(Weighting!$P$17&gt;0,B2945,"")</f>
        <v/>
      </c>
      <c r="B2945" t="e">
        <f>Weighting!$C$17</f>
        <v>#DIV/0!</v>
      </c>
      <c r="C2945" t="e">
        <f>Weighting!$F$17</f>
        <v>#NUM!</v>
      </c>
      <c r="D2945" t="e">
        <f>IF(C2945=1,'Data Transformation'!$G$3+0.5*'Data Transformation'!$W$25,IF(C2946=1,D2946-'Data Transformation'!$W$25,FALSE))</f>
        <v>#NUM!</v>
      </c>
      <c r="E2945">
        <f t="array" ref="E2945">IF(ISLOGICAL(D2945),"",FREQUENCY(IF('Data Transformation'!$B$425:$B$8425='Bin Analysis'!$B2931,'Data Transformation'!$G$425:$G$8425),D2945))</f>
        <v>2001</v>
      </c>
      <c r="F2945">
        <f t="shared" si="366"/>
        <v>0</v>
      </c>
      <c r="G2945">
        <f>Weighting!$H$17</f>
        <v>0</v>
      </c>
      <c r="H2945">
        <f t="array" ref="H2945">FREQUENCY(IF('Data Transformation'!$B$4:$B$8425=B2931,'Data Transformation'!$G$4:$G$8425),'Bin Analysis'!$B2945)</f>
        <v>2073</v>
      </c>
      <c r="I2945">
        <f t="shared" si="367"/>
        <v>0</v>
      </c>
      <c r="J2945">
        <f t="shared" si="368"/>
        <v>0</v>
      </c>
      <c r="K2945">
        <f>J2945*Weighting!$W$17</f>
        <v>0</v>
      </c>
      <c r="M2945" s="14"/>
    </row>
    <row r="2946" spans="1:25" x14ac:dyDescent="0.25">
      <c r="A2946" s="32" t="str">
        <f>IF(Weighting!$P$18&gt;0,B2946,"")</f>
        <v/>
      </c>
      <c r="B2946" t="e">
        <f>Weighting!$C$18</f>
        <v>#DIV/0!</v>
      </c>
      <c r="C2946" t="e">
        <f>Weighting!$F$18</f>
        <v>#NUM!</v>
      </c>
      <c r="D2946" t="e">
        <f>IF(C2946=1,'Data Transformation'!$G$3+0.5*'Data Transformation'!$W$25,IF(C2947=1,D2947-'Data Transformation'!$W$25,FALSE))</f>
        <v>#NUM!</v>
      </c>
      <c r="E2946">
        <f t="array" ref="E2946">IF(ISLOGICAL(D2946),"",FREQUENCY(IF('Data Transformation'!$B$425:$B$8425='Bin Analysis'!$B2931,'Data Transformation'!$G$425:$G$8425),D2946))</f>
        <v>2001</v>
      </c>
      <c r="F2946">
        <f t="shared" si="366"/>
        <v>0</v>
      </c>
      <c r="G2946">
        <f>Weighting!$H$18</f>
        <v>0</v>
      </c>
      <c r="H2946">
        <f t="array" ref="H2946">FREQUENCY(IF('Data Transformation'!$B$4:$B$8425=B2931,'Data Transformation'!$G$4:$G$8425),'Bin Analysis'!$B2946)</f>
        <v>2073</v>
      </c>
      <c r="I2946">
        <f t="shared" si="367"/>
        <v>0</v>
      </c>
      <c r="J2946">
        <f t="shared" si="368"/>
        <v>0</v>
      </c>
      <c r="K2946">
        <f>J2946*Weighting!$W$18</f>
        <v>0</v>
      </c>
      <c r="M2946" s="14"/>
    </row>
    <row r="2947" spans="1:25" x14ac:dyDescent="0.25">
      <c r="A2947" s="32" t="str">
        <f>IF(Weighting!$P$19&gt;0,B2947,"")</f>
        <v/>
      </c>
      <c r="B2947" t="e">
        <f>Weighting!$C$19</f>
        <v>#DIV/0!</v>
      </c>
      <c r="C2947" t="e">
        <f>Weighting!$F$19</f>
        <v>#NUM!</v>
      </c>
      <c r="D2947" t="e">
        <f>IF(C2947=1,'Data Transformation'!$G$3+0.5*'Data Transformation'!$W$25,IF(C2948=1,D2948-'Data Transformation'!$W$25,FALSE))</f>
        <v>#NUM!</v>
      </c>
      <c r="E2947">
        <f t="array" ref="E2947">IF(ISLOGICAL(D2947),"",FREQUENCY(IF('Data Transformation'!$B$425:$B$8425='Bin Analysis'!$B2931,'Data Transformation'!$G$425:$G$8425),D2947))</f>
        <v>2001</v>
      </c>
      <c r="F2947">
        <f t="shared" si="366"/>
        <v>0</v>
      </c>
      <c r="G2947">
        <f>Weighting!$H$19</f>
        <v>0</v>
      </c>
      <c r="H2947">
        <f t="array" ref="H2947">FREQUENCY(IF('Data Transformation'!$B$4:$B$8425=B2931,'Data Transformation'!$G$4:$G$8425),'Bin Analysis'!$B2947)</f>
        <v>2073</v>
      </c>
      <c r="I2947">
        <f t="shared" si="367"/>
        <v>0</v>
      </c>
      <c r="J2947">
        <f t="shared" si="368"/>
        <v>0</v>
      </c>
      <c r="K2947">
        <f>J2947*Weighting!$W$19</f>
        <v>0</v>
      </c>
      <c r="M2947" s="14"/>
    </row>
    <row r="2948" spans="1:25" x14ac:dyDescent="0.25">
      <c r="A2948" s="32" t="str">
        <f>IF(Weighting!$P$20&gt;0,B2948,"")</f>
        <v/>
      </c>
      <c r="B2948" t="e">
        <f>Weighting!$C$20</f>
        <v>#DIV/0!</v>
      </c>
      <c r="C2948" t="e">
        <f>Weighting!$F$20</f>
        <v>#NUM!</v>
      </c>
      <c r="D2948" t="e">
        <f>IF(C2948=1,'Data Transformation'!$G$3+0.5*'Data Transformation'!$W$25,IF(C2949=1,D2949-'Data Transformation'!$W$25,FALSE))</f>
        <v>#NUM!</v>
      </c>
      <c r="E2948">
        <f t="array" ref="E2948">IF(ISLOGICAL(D2948),"",FREQUENCY(IF('Data Transformation'!$B$425:$B$8425='Bin Analysis'!$B2931,'Data Transformation'!$G$425:$G$8425),D2948))</f>
        <v>2001</v>
      </c>
      <c r="F2948">
        <f t="shared" si="366"/>
        <v>0</v>
      </c>
      <c r="G2948">
        <f>Weighting!$H$20</f>
        <v>0</v>
      </c>
      <c r="H2948">
        <f t="array" ref="H2948">FREQUENCY(IF('Data Transformation'!$B$4:$B$8425=B2931,'Data Transformation'!$G$4:$G$8425),'Bin Analysis'!$B2948)</f>
        <v>2073</v>
      </c>
      <c r="I2948">
        <f t="shared" si="367"/>
        <v>0</v>
      </c>
      <c r="J2948">
        <f t="shared" si="368"/>
        <v>0</v>
      </c>
      <c r="K2948">
        <f>J2948*Weighting!$W$20</f>
        <v>0</v>
      </c>
      <c r="M2948" s="14"/>
    </row>
    <row r="2949" spans="1:25" x14ac:dyDescent="0.25">
      <c r="A2949" s="32" t="str">
        <f>IF(Weighting!$P$21&gt;0,B2949,"")</f>
        <v/>
      </c>
      <c r="B2949" t="e">
        <f>Weighting!$C$21</f>
        <v>#DIV/0!</v>
      </c>
      <c r="C2949" t="e">
        <f>Weighting!$F$21</f>
        <v>#NUM!</v>
      </c>
      <c r="D2949" t="e">
        <f>IF(C2949=1,'Data Transformation'!$G$3+0.5*'Data Transformation'!$W$25,IF(C2950=1,D2950-'Data Transformation'!$W$25,FALSE))</f>
        <v>#NUM!</v>
      </c>
      <c r="E2949">
        <f t="array" ref="E2949">IF(ISLOGICAL(D2949),"",FREQUENCY(IF('Data Transformation'!$B$425:$B$8425='Bin Analysis'!$B2931,'Data Transformation'!$G$425:$G$8425),D2949))</f>
        <v>2001</v>
      </c>
      <c r="F2949">
        <f t="shared" si="366"/>
        <v>0</v>
      </c>
      <c r="G2949">
        <f>Weighting!$H$21</f>
        <v>0</v>
      </c>
      <c r="H2949">
        <f t="array" ref="H2949">FREQUENCY(IF('Data Transformation'!$B$4:$B$8425=B2931,'Data Transformation'!$G$4:$G$8425),'Bin Analysis'!$B2949)</f>
        <v>2073</v>
      </c>
      <c r="I2949">
        <f t="shared" si="367"/>
        <v>0</v>
      </c>
      <c r="J2949">
        <f t="shared" si="368"/>
        <v>0</v>
      </c>
      <c r="K2949">
        <f>J2949*Weighting!$W$21</f>
        <v>0</v>
      </c>
      <c r="M2949" s="14"/>
    </row>
    <row r="2950" spans="1:25" x14ac:dyDescent="0.25">
      <c r="A2950" s="32" t="str">
        <f>IF(Weighting!$P$22&gt;0,B2950,"")</f>
        <v/>
      </c>
      <c r="B2950" t="e">
        <f>Weighting!$C$22</f>
        <v>#DIV/0!</v>
      </c>
      <c r="C2950" t="e">
        <f>Weighting!$F$22</f>
        <v>#NUM!</v>
      </c>
      <c r="D2950" t="e">
        <f>IF(C2950=1,'Data Transformation'!$G$3+0.5*'Data Transformation'!$W$25,IF(C2951=1,D2951-'Data Transformation'!$W$25,FALSE))</f>
        <v>#NUM!</v>
      </c>
      <c r="E2950">
        <f t="array" ref="E2950">IF(ISLOGICAL(D2950),"",FREQUENCY(IF('Data Transformation'!$B$425:$B$8425='Bin Analysis'!$B2931,'Data Transformation'!$G$425:$G$8425),D2950))</f>
        <v>2001</v>
      </c>
      <c r="F2950">
        <f t="shared" si="366"/>
        <v>0</v>
      </c>
      <c r="G2950">
        <f>Weighting!$H$22</f>
        <v>0</v>
      </c>
      <c r="H2950">
        <f t="array" ref="H2950">FREQUENCY(IF('Data Transformation'!$B$4:$B$8425=B2931,'Data Transformation'!$G$4:$G$8425),'Bin Analysis'!$B2950)</f>
        <v>2073</v>
      </c>
      <c r="I2950">
        <f t="shared" si="367"/>
        <v>0</v>
      </c>
      <c r="J2950">
        <f t="shared" si="368"/>
        <v>0</v>
      </c>
      <c r="K2950">
        <f>J2950*Weighting!$W$22</f>
        <v>0</v>
      </c>
      <c r="M2950" s="14"/>
    </row>
    <row r="2951" spans="1:25" x14ac:dyDescent="0.25">
      <c r="A2951" s="32" t="str">
        <f>IF(Weighting!$P$23&gt;0,B2951,"")</f>
        <v/>
      </c>
      <c r="B2951" t="e">
        <f>Weighting!$C$23</f>
        <v>#DIV/0!</v>
      </c>
      <c r="C2951" t="e">
        <f>Weighting!$F$23</f>
        <v>#NUM!</v>
      </c>
      <c r="D2951" t="e">
        <f>IF(C2951=1,'Data Transformation'!$G$3+0.5*'Data Transformation'!$W$25,IF(C2952=1,D2952-'Data Transformation'!$W$25,FALSE))</f>
        <v>#NUM!</v>
      </c>
      <c r="E2951">
        <f t="array" ref="E2951">IF(ISLOGICAL(D2951),"",FREQUENCY(IF('Data Transformation'!$B$425:$B$8425='Bin Analysis'!$B2931,'Data Transformation'!$G$425:$G$8425),D2951))</f>
        <v>2001</v>
      </c>
      <c r="F2951">
        <f t="shared" si="366"/>
        <v>0</v>
      </c>
      <c r="G2951">
        <f>Weighting!$H$23</f>
        <v>0</v>
      </c>
      <c r="H2951">
        <f t="array" ref="H2951">FREQUENCY(IF('Data Transformation'!$B$4:$B$8425=B2931,'Data Transformation'!$G$4:$G$8425),'Bin Analysis'!$B2951)</f>
        <v>2073</v>
      </c>
      <c r="I2951">
        <f t="shared" si="367"/>
        <v>0</v>
      </c>
      <c r="J2951">
        <f t="shared" si="368"/>
        <v>0</v>
      </c>
      <c r="K2951">
        <f>J2951*Weighting!$W$23</f>
        <v>0</v>
      </c>
      <c r="M2951" s="14"/>
    </row>
    <row r="2952" spans="1:25" x14ac:dyDescent="0.25">
      <c r="A2952" s="32" t="str">
        <f>IF(Weighting!$P$24&gt;0,B2952,"")</f>
        <v/>
      </c>
      <c r="B2952" t="e">
        <f>Weighting!$C$24</f>
        <v>#DIV/0!</v>
      </c>
      <c r="C2952" t="e">
        <f>Weighting!$F$24</f>
        <v>#NUM!</v>
      </c>
      <c r="D2952" t="e">
        <f>IF(C2952=1,'Data Transformation'!$G$3+0.5*'Data Transformation'!$W$25,IF(C2953=1,D2953-'Data Transformation'!$W$25,FALSE))</f>
        <v>#NUM!</v>
      </c>
      <c r="E2952">
        <f t="array" ref="E2952">IF(ISLOGICAL(D2952),"",FREQUENCY(IF('Data Transformation'!$B$425:$B$8425='Bin Analysis'!$B2931,'Data Transformation'!$G$425:$G$8425),D2952))</f>
        <v>2001</v>
      </c>
      <c r="F2952">
        <f t="shared" si="366"/>
        <v>0</v>
      </c>
      <c r="G2952">
        <f>Weighting!$H$24</f>
        <v>0</v>
      </c>
      <c r="H2952">
        <f t="array" ref="H2952">FREQUENCY(IF('Data Transformation'!$B$4:$B$8425=B2931,'Data Transformation'!$G$4:$G$8425),'Bin Analysis'!$B2952)</f>
        <v>2073</v>
      </c>
      <c r="I2952">
        <f t="shared" si="367"/>
        <v>0</v>
      </c>
      <c r="J2952">
        <f t="shared" si="368"/>
        <v>0</v>
      </c>
      <c r="K2952">
        <f>J2952*Weighting!$W$24</f>
        <v>0</v>
      </c>
      <c r="M2952" s="14"/>
    </row>
    <row r="2953" spans="1:25" x14ac:dyDescent="0.25">
      <c r="A2953" s="32" t="str">
        <f>IF(Weighting!$P$25&gt;0,B2953,"")</f>
        <v/>
      </c>
      <c r="B2953" t="e">
        <f>Weighting!$C$25</f>
        <v>#DIV/0!</v>
      </c>
      <c r="C2953" t="e">
        <f>Weighting!$F$25</f>
        <v>#NUM!</v>
      </c>
      <c r="D2953" t="e">
        <f>IF(C2953=1,'Data Transformation'!$G$3+0.5*'Data Transformation'!$W$25,IF(C2954=1,D2954-'Data Transformation'!$W$25,FALSE))</f>
        <v>#NUM!</v>
      </c>
      <c r="E2953">
        <f t="array" ref="E2953">IF(ISLOGICAL(D2953),"",FREQUENCY(IF('Data Transformation'!$B$425:$B$8425='Bin Analysis'!$B2931,'Data Transformation'!$G$425:$G$8425),D2953))</f>
        <v>2001</v>
      </c>
      <c r="F2953">
        <f t="shared" si="366"/>
        <v>0</v>
      </c>
      <c r="G2953">
        <f>Weighting!$H$25</f>
        <v>0</v>
      </c>
      <c r="H2953">
        <f t="array" ref="H2953">FREQUENCY(IF('Data Transformation'!$B$4:$B$8425=B2931,'Data Transformation'!$G$4:$G$8425),'Bin Analysis'!$B2953)</f>
        <v>2073</v>
      </c>
      <c r="I2953">
        <f t="shared" si="367"/>
        <v>0</v>
      </c>
      <c r="J2953">
        <f t="shared" si="368"/>
        <v>0</v>
      </c>
      <c r="K2953">
        <f>J2953*Weighting!$W$25</f>
        <v>0</v>
      </c>
      <c r="M2953" s="14"/>
    </row>
    <row r="2954" spans="1:25" x14ac:dyDescent="0.25">
      <c r="O2954"/>
      <c r="P2954"/>
      <c r="Q2954"/>
      <c r="R2954"/>
    </row>
    <row r="2955" spans="1:25" ht="23.25" x14ac:dyDescent="0.35">
      <c r="A2955" s="21" t="s">
        <v>0</v>
      </c>
      <c r="B2955" s="21" t="str">
        <f>IFERROR(VLOOKUP(C2955,'Data Transformation'!$L$6:$M$426,2,FALSE),"")</f>
        <v/>
      </c>
      <c r="C2955" s="21">
        <f>C2931+1</f>
        <v>123</v>
      </c>
      <c r="D2955" s="21"/>
      <c r="E2955" s="21"/>
      <c r="F2955" s="21"/>
      <c r="G2955" s="21"/>
      <c r="H2955" s="22"/>
      <c r="I2955" s="22"/>
      <c r="J2955" s="22"/>
      <c r="K2955" s="21"/>
      <c r="L2955" s="21" t="str">
        <f>B2955</f>
        <v/>
      </c>
      <c r="M2955" s="23" t="e">
        <f>INDEX('Data Transformation'!$O$4:$O$424,MATCH($B2955,'Data Transformation'!$M$4:$M$424,0),MATCH($M$2,'Data Transformation'!$O$3,0))</f>
        <v>#N/A</v>
      </c>
      <c r="N2955" s="27" t="e">
        <f>IF('Input and Summary Results'!$J$16="minimum",'Bin Analysis'!X2956/(M2955-1),'Bin Analysis'!Y2955/('Bin Analysis'!M2955-1))</f>
        <v>#N/A</v>
      </c>
      <c r="O2955" s="27" t="e">
        <f>IF(M2955=FALSE,NA(),(VLOOKUP(1,C2958:K2977,4,FALSE))/(M2955-1))</f>
        <v>#N/A</v>
      </c>
      <c r="P2955" s="27" t="e">
        <f>IF(M2955=FALSE,NA(),SUM(J2958:J2977)/Weighting!$S$5)</f>
        <v>#N/A</v>
      </c>
      <c r="Q2955" s="27" t="e">
        <f>IF(M2955=FALSE,NA(),SUM(K2958:K2977)/Weighting!$S$6)</f>
        <v>#N/A</v>
      </c>
      <c r="R2955" s="27" t="e">
        <f>IF(M2955=FALSE,NA(),(VLOOKUP(1,G2958:K2977,3,FALSE))/(M2955-1))</f>
        <v>#N/A</v>
      </c>
      <c r="S2955" s="22" t="e">
        <f>IF(M2955=FALSE,NA(),IF(SUM(J2958:J2977)=2,"yes","no"))</f>
        <v>#N/A</v>
      </c>
      <c r="X2955" s="2" cm="2">
        <f t="array" ref="X2955:X2956">FREQUENCY(IF('Data Transformation'!$B$425:$B$6424='Bin Analysis'!L2955,'Data Transformation'!$G$425:$G$6424),'Data Transformation'!$U$11)</f>
        <v>0</v>
      </c>
      <c r="Y2955" s="2" cm="2">
        <f t="array" ref="Y2955:Y2956">FREQUENCY(IF('Data Transformation'!$B$425:$B$6424='Bin Analysis'!L2955,'Data Transformation'!$G$425:$G$6424),'Data Transformation'!$U$12)</f>
        <v>0</v>
      </c>
    </row>
    <row r="2956" spans="1:25" x14ac:dyDescent="0.25">
      <c r="A2956" s="14" t="s">
        <v>67</v>
      </c>
      <c r="B2956" t="s">
        <v>47</v>
      </c>
      <c r="C2956" t="s">
        <v>5</v>
      </c>
      <c r="D2956" t="s">
        <v>100</v>
      </c>
      <c r="E2956" t="s">
        <v>101</v>
      </c>
      <c r="F2956" t="s">
        <v>102</v>
      </c>
      <c r="G2956" t="s">
        <v>70</v>
      </c>
      <c r="H2956" t="s">
        <v>31</v>
      </c>
      <c r="I2956" t="s">
        <v>32</v>
      </c>
      <c r="J2956" t="s">
        <v>46</v>
      </c>
      <c r="K2956" s="14" t="s">
        <v>45</v>
      </c>
      <c r="M2956" s="14"/>
      <c r="X2956" s="2">
        <v>0</v>
      </c>
      <c r="Y2956" s="2">
        <v>0</v>
      </c>
    </row>
    <row r="2957" spans="1:25" x14ac:dyDescent="0.25">
      <c r="A2957" s="32"/>
      <c r="D2957" t="e">
        <f>IF(C2957=1,'Data Transformation'!$G$3+0.5*'Data Transformation'!$W$25,IF(C2958=1,D2958-'Data Transformation'!$W$25,FALSE))</f>
        <v>#NUM!</v>
      </c>
      <c r="E2957">
        <f t="array" ref="E2957">IF(ISLOGICAL(D2957),"",FREQUENCY(IF('Data Transformation'!$B$425:$B$8425='Bin Analysis'!$B2955,'Data Transformation'!$G$425:$G$8425),D2957))</f>
        <v>2001</v>
      </c>
      <c r="F2957" t="e">
        <f>IF(ISLOGICAL(D2957),"",E2957-E2956)</f>
        <v>#VALUE!</v>
      </c>
      <c r="M2957" s="14"/>
    </row>
    <row r="2958" spans="1:25" x14ac:dyDescent="0.25">
      <c r="A2958" s="32" t="e">
        <f>IF(Weighting!$P$6&gt;0,B2958,"")</f>
        <v>#NUM!</v>
      </c>
      <c r="B2958" t="e">
        <f>Weighting!$C$6</f>
        <v>#DIV/0!</v>
      </c>
      <c r="C2958" t="e">
        <f>Weighting!$F$6</f>
        <v>#NUM!</v>
      </c>
      <c r="D2958" t="e">
        <f>IF(C2958=1,'Data Transformation'!$G$3+0.5*'Data Transformation'!$W$25,IF(C2959=1,D2959-'Data Transformation'!$W$25,FALSE))</f>
        <v>#NUM!</v>
      </c>
      <c r="E2958">
        <f t="array" ref="E2958">IF(ISLOGICAL(D2958),"",FREQUENCY(IF('Data Transformation'!$B$425:$B$8425='Bin Analysis'!$B2955,'Data Transformation'!$G$425:$G$8425),D2958))</f>
        <v>2001</v>
      </c>
      <c r="F2958">
        <f>IF(ISLOGICAL(D2958),"",E2958-E2957)</f>
        <v>0</v>
      </c>
      <c r="G2958">
        <f>Weighting!$H$6</f>
        <v>1</v>
      </c>
      <c r="H2958">
        <f t="array" ref="H2958">FREQUENCY(IF('Data Transformation'!$B$4:$B$8425=B2955,'Data Transformation'!$G$4:$G$8425),'Bin Analysis'!$B2958)</f>
        <v>2073</v>
      </c>
      <c r="I2958">
        <f>H2958-H2957</f>
        <v>2073</v>
      </c>
      <c r="J2958">
        <f>IF(I2958=0,0,1)</f>
        <v>1</v>
      </c>
      <c r="K2958" t="e">
        <f>J2958*Weighting!$W$6</f>
        <v>#NUM!</v>
      </c>
      <c r="M2958" s="14"/>
    </row>
    <row r="2959" spans="1:25" x14ac:dyDescent="0.25">
      <c r="A2959" s="32" t="str">
        <f>IF(Weighting!$P$7&gt;0,B2959,"")</f>
        <v/>
      </c>
      <c r="B2959" t="e">
        <f>Weighting!$C$7</f>
        <v>#DIV/0!</v>
      </c>
      <c r="C2959" t="e">
        <f>Weighting!$F$7</f>
        <v>#NUM!</v>
      </c>
      <c r="D2959" t="e">
        <f>IF(C2959=1,'Data Transformation'!$G$3+0.5*'Data Transformation'!$W$25,IF(C2960=1,D2960-'Data Transformation'!$W$25,FALSE))</f>
        <v>#NUM!</v>
      </c>
      <c r="E2959">
        <f t="array" ref="E2959">IF(ISLOGICAL(D2959),"",FREQUENCY(IF('Data Transformation'!$B$425:$B$8425='Bin Analysis'!$B2955,'Data Transformation'!$G$425:$G$8425),D2959))</f>
        <v>2001</v>
      </c>
      <c r="F2959">
        <f t="shared" ref="F2959:F2977" si="369">IF(ISLOGICAL(D2959),"",E2959-E2958)</f>
        <v>0</v>
      </c>
      <c r="G2959">
        <f>Weighting!$H$7</f>
        <v>0</v>
      </c>
      <c r="H2959">
        <f t="array" ref="H2959">FREQUENCY(IF('Data Transformation'!$B$4:$B$8425=B2955,'Data Transformation'!$G$4:$G$8425),'Bin Analysis'!$B2959)</f>
        <v>2073</v>
      </c>
      <c r="I2959">
        <f t="shared" ref="I2959:I2977" si="370">H2959-H2958</f>
        <v>0</v>
      </c>
      <c r="J2959">
        <f>IF(I2959=0,0,1)</f>
        <v>0</v>
      </c>
      <c r="K2959">
        <f>J2959*Weighting!$W$7</f>
        <v>0</v>
      </c>
      <c r="M2959" s="14"/>
    </row>
    <row r="2960" spans="1:25" x14ac:dyDescent="0.25">
      <c r="A2960" s="32" t="str">
        <f>IF(Weighting!$P$8&gt;0,B2960,"")</f>
        <v/>
      </c>
      <c r="B2960" t="e">
        <f>Weighting!$C$8</f>
        <v>#DIV/0!</v>
      </c>
      <c r="C2960" t="e">
        <f>Weighting!$F$8</f>
        <v>#NUM!</v>
      </c>
      <c r="D2960" t="e">
        <f>IF(C2960=1,'Data Transformation'!$G$3+0.5*'Data Transformation'!$W$25,IF(C2961=1,D2961-'Data Transformation'!$W$25,FALSE))</f>
        <v>#NUM!</v>
      </c>
      <c r="E2960">
        <f t="array" ref="E2960">IF(ISLOGICAL(D2960),"",FREQUENCY(IF('Data Transformation'!$B$425:$B$8425='Bin Analysis'!$B2955,'Data Transformation'!$G$425:$G$8425),D2960))</f>
        <v>2001</v>
      </c>
      <c r="F2960">
        <f t="shared" si="369"/>
        <v>0</v>
      </c>
      <c r="G2960">
        <f>Weighting!$H$8</f>
        <v>0</v>
      </c>
      <c r="H2960">
        <f t="array" ref="H2960">FREQUENCY(IF('Data Transformation'!$B$4:$B$8425=B2955,'Data Transformation'!$G$4:$G$8425),'Bin Analysis'!$B2960)</f>
        <v>2073</v>
      </c>
      <c r="I2960">
        <f t="shared" si="370"/>
        <v>0</v>
      </c>
      <c r="J2960">
        <f t="shared" ref="J2960:J2977" si="371">IF(I2960=0,0,1)</f>
        <v>0</v>
      </c>
      <c r="K2960">
        <f>J2960*Weighting!$W$8</f>
        <v>0</v>
      </c>
      <c r="M2960" s="14"/>
    </row>
    <row r="2961" spans="1:13" x14ac:dyDescent="0.25">
      <c r="A2961" s="32" t="str">
        <f>IF(Weighting!$P$9&gt;0,B2961,"")</f>
        <v/>
      </c>
      <c r="B2961" s="50" t="e">
        <f>Weighting!$C$9</f>
        <v>#DIV/0!</v>
      </c>
      <c r="C2961" t="e">
        <f>Weighting!$F$9</f>
        <v>#NUM!</v>
      </c>
      <c r="D2961" t="e">
        <f>IF(C2961=1,'Data Transformation'!$G$3+0.5*'Data Transformation'!$W$25,IF(C2962=1,D2962-'Data Transformation'!$W$25,FALSE))</f>
        <v>#NUM!</v>
      </c>
      <c r="E2961">
        <f t="array" ref="E2961">IF(ISLOGICAL(D2961),"",FREQUENCY(IF('Data Transformation'!$B$425:$B$8425='Bin Analysis'!$B2955,'Data Transformation'!$G$425:$G$8425),D2961))</f>
        <v>2001</v>
      </c>
      <c r="F2961">
        <f t="shared" si="369"/>
        <v>0</v>
      </c>
      <c r="G2961">
        <f>Weighting!$H$9</f>
        <v>0</v>
      </c>
      <c r="H2961">
        <f t="array" ref="H2961">FREQUENCY(IF('Data Transformation'!$B$4:$B$8425=B2955,'Data Transformation'!$G$4:$G$8425),'Bin Analysis'!$B2961)</f>
        <v>2073</v>
      </c>
      <c r="I2961">
        <f t="shared" si="370"/>
        <v>0</v>
      </c>
      <c r="J2961">
        <f t="shared" si="371"/>
        <v>0</v>
      </c>
      <c r="K2961">
        <f>J2961*Weighting!$W$9</f>
        <v>0</v>
      </c>
      <c r="M2961" s="14"/>
    </row>
    <row r="2962" spans="1:13" x14ac:dyDescent="0.25">
      <c r="A2962" s="32" t="str">
        <f>IF(Weighting!$P$10&gt;0,B2962,"")</f>
        <v/>
      </c>
      <c r="B2962" t="e">
        <f>Weighting!$C$10</f>
        <v>#DIV/0!</v>
      </c>
      <c r="C2962" t="e">
        <f>Weighting!$F$10</f>
        <v>#NUM!</v>
      </c>
      <c r="D2962" t="e">
        <f>IF(C2962=1,'Data Transformation'!$G$3+0.5*'Data Transformation'!$W$25,IF(C2963=1,D2963-'Data Transformation'!$W$25,FALSE))</f>
        <v>#NUM!</v>
      </c>
      <c r="E2962">
        <f t="array" ref="E2962">IF(ISLOGICAL(D2962),"",FREQUENCY(IF('Data Transformation'!$B$425:$B$8425='Bin Analysis'!$B2955,'Data Transformation'!$G$425:$G$8425),D2962))</f>
        <v>2001</v>
      </c>
      <c r="F2962">
        <f t="shared" si="369"/>
        <v>0</v>
      </c>
      <c r="G2962">
        <f>Weighting!$H$10</f>
        <v>0</v>
      </c>
      <c r="H2962">
        <f t="array" ref="H2962">FREQUENCY(IF('Data Transformation'!$B$4:$B$8425=B2955,'Data Transformation'!$G$4:$G$8425),'Bin Analysis'!$B2962)</f>
        <v>2073</v>
      </c>
      <c r="I2962">
        <f t="shared" si="370"/>
        <v>0</v>
      </c>
      <c r="J2962">
        <f t="shared" si="371"/>
        <v>0</v>
      </c>
      <c r="K2962">
        <f>J2962*Weighting!$W$10</f>
        <v>0</v>
      </c>
      <c r="M2962" s="14"/>
    </row>
    <row r="2963" spans="1:13" x14ac:dyDescent="0.25">
      <c r="A2963" s="32" t="str">
        <f>IF(Weighting!$P$11&gt;0,B2963,"")</f>
        <v/>
      </c>
      <c r="B2963" t="e">
        <f>Weighting!$C$11</f>
        <v>#DIV/0!</v>
      </c>
      <c r="C2963" t="e">
        <f>Weighting!$F$11</f>
        <v>#NUM!</v>
      </c>
      <c r="D2963" t="e">
        <f>IF(C2963=1,'Data Transformation'!$G$3+0.5*'Data Transformation'!$W$25,IF(C2964=1,D2964-'Data Transformation'!$W$25,FALSE))</f>
        <v>#NUM!</v>
      </c>
      <c r="E2963">
        <f t="array" ref="E2963">IF(ISLOGICAL(D2963),"",FREQUENCY(IF('Data Transformation'!$B$425:$B$8425='Bin Analysis'!$B2955,'Data Transformation'!$G$425:$G$8425),D2963))</f>
        <v>2001</v>
      </c>
      <c r="F2963">
        <f t="shared" si="369"/>
        <v>0</v>
      </c>
      <c r="G2963">
        <f>Weighting!$H$11</f>
        <v>0</v>
      </c>
      <c r="H2963">
        <f t="array" ref="H2963">FREQUENCY(IF('Data Transformation'!$B$4:$B$8425=B2955,'Data Transformation'!$G$4:$G$8425),'Bin Analysis'!$B2963)</f>
        <v>2073</v>
      </c>
      <c r="I2963">
        <f t="shared" si="370"/>
        <v>0</v>
      </c>
      <c r="J2963">
        <f t="shared" si="371"/>
        <v>0</v>
      </c>
      <c r="K2963">
        <f>J2963*Weighting!$W$11</f>
        <v>0</v>
      </c>
      <c r="M2963" s="14"/>
    </row>
    <row r="2964" spans="1:13" x14ac:dyDescent="0.25">
      <c r="A2964" s="32" t="str">
        <f>IF(Weighting!$P$12&gt;0,B2964,"")</f>
        <v/>
      </c>
      <c r="B2964" t="e">
        <f>Weighting!$C$12</f>
        <v>#DIV/0!</v>
      </c>
      <c r="C2964" t="e">
        <f>Weighting!$F$12</f>
        <v>#NUM!</v>
      </c>
      <c r="D2964" t="e">
        <f>IF(C2964=1,'Data Transformation'!$G$3+0.5*'Data Transformation'!$W$25,IF(C2965=1,D2965-'Data Transformation'!$W$25,FALSE))</f>
        <v>#NUM!</v>
      </c>
      <c r="E2964">
        <f t="array" ref="E2964">IF(ISLOGICAL(D2964),"",FREQUENCY(IF('Data Transformation'!$B$425:$B$8425='Bin Analysis'!$B2955,'Data Transformation'!$G$425:$G$8425),D2964))</f>
        <v>2001</v>
      </c>
      <c r="F2964">
        <f t="shared" si="369"/>
        <v>0</v>
      </c>
      <c r="G2964">
        <f>Weighting!$H$12</f>
        <v>0</v>
      </c>
      <c r="H2964">
        <f t="array" ref="H2964">FREQUENCY(IF('Data Transformation'!$B$4:$B$8425=B2955,'Data Transformation'!$G$4:$G$8425),'Bin Analysis'!$B2964)</f>
        <v>2073</v>
      </c>
      <c r="I2964">
        <f t="shared" si="370"/>
        <v>0</v>
      </c>
      <c r="J2964">
        <f t="shared" si="371"/>
        <v>0</v>
      </c>
      <c r="K2964">
        <f>J2964*Weighting!$W$12</f>
        <v>0</v>
      </c>
      <c r="M2964" s="14"/>
    </row>
    <row r="2965" spans="1:13" x14ac:dyDescent="0.25">
      <c r="A2965" s="32" t="str">
        <f>IF(Weighting!$P$13&gt;0,B2965,"")</f>
        <v/>
      </c>
      <c r="B2965" t="e">
        <f>Weighting!$C$13</f>
        <v>#DIV/0!</v>
      </c>
      <c r="C2965" t="e">
        <f>Weighting!$F$13</f>
        <v>#NUM!</v>
      </c>
      <c r="D2965" t="e">
        <f>IF(C2965=1,'Data Transformation'!$G$3+0.5*'Data Transformation'!$W$25,IF(C2966=1,D2966-'Data Transformation'!$W$25,FALSE))</f>
        <v>#NUM!</v>
      </c>
      <c r="E2965">
        <f t="array" ref="E2965">IF(ISLOGICAL(D2965),"",FREQUENCY(IF('Data Transformation'!$B$425:$B$8425='Bin Analysis'!$B2955,'Data Transformation'!$G$425:$G$8425),D2965))</f>
        <v>2001</v>
      </c>
      <c r="F2965">
        <f t="shared" si="369"/>
        <v>0</v>
      </c>
      <c r="G2965">
        <f>Weighting!$H$13</f>
        <v>0</v>
      </c>
      <c r="H2965">
        <f t="array" ref="H2965">FREQUENCY(IF('Data Transformation'!$B$4:$B$8425=B2955,'Data Transformation'!$G$4:$G$8425),'Bin Analysis'!$B2965)</f>
        <v>2073</v>
      </c>
      <c r="I2965">
        <f t="shared" si="370"/>
        <v>0</v>
      </c>
      <c r="J2965">
        <f t="shared" si="371"/>
        <v>0</v>
      </c>
      <c r="K2965">
        <f>J2965*Weighting!$W$13</f>
        <v>0</v>
      </c>
      <c r="M2965" s="14"/>
    </row>
    <row r="2966" spans="1:13" x14ac:dyDescent="0.25">
      <c r="A2966" s="32" t="str">
        <f>IF(Weighting!$P$14&gt;0,B2966,"")</f>
        <v/>
      </c>
      <c r="B2966" t="e">
        <f>Weighting!$C$14</f>
        <v>#DIV/0!</v>
      </c>
      <c r="C2966" t="e">
        <f>Weighting!$F$14</f>
        <v>#NUM!</v>
      </c>
      <c r="D2966" t="e">
        <f>IF(C2966=1,'Data Transformation'!$G$3+0.5*'Data Transformation'!$W$25,IF(C2967=1,D2967-'Data Transformation'!$W$25,FALSE))</f>
        <v>#NUM!</v>
      </c>
      <c r="E2966">
        <f t="array" ref="E2966">IF(ISLOGICAL(D2966),"",FREQUENCY(IF('Data Transformation'!$B$425:$B$8425='Bin Analysis'!$B2955,'Data Transformation'!$G$425:$G$8425),D2966))</f>
        <v>2001</v>
      </c>
      <c r="F2966">
        <f t="shared" si="369"/>
        <v>0</v>
      </c>
      <c r="G2966">
        <f>Weighting!$H$14</f>
        <v>0</v>
      </c>
      <c r="H2966">
        <f t="array" ref="H2966">FREQUENCY(IF('Data Transformation'!$B$4:$B$8425=B2955,'Data Transformation'!$G$4:$G$8425),'Bin Analysis'!$B2966)</f>
        <v>2073</v>
      </c>
      <c r="I2966">
        <f t="shared" si="370"/>
        <v>0</v>
      </c>
      <c r="J2966">
        <f t="shared" si="371"/>
        <v>0</v>
      </c>
      <c r="K2966">
        <f>J2966*Weighting!$W$14</f>
        <v>0</v>
      </c>
      <c r="M2966" s="14"/>
    </row>
    <row r="2967" spans="1:13" x14ac:dyDescent="0.25">
      <c r="A2967" s="32" t="str">
        <f>IF(Weighting!$P$15&gt;0,B2967,"")</f>
        <v/>
      </c>
      <c r="B2967" t="e">
        <f>Weighting!$C$15</f>
        <v>#DIV/0!</v>
      </c>
      <c r="C2967" t="e">
        <f>Weighting!$F$15</f>
        <v>#NUM!</v>
      </c>
      <c r="D2967" t="e">
        <f>IF(C2967=1,'Data Transformation'!$G$3+0.5*'Data Transformation'!$W$25,IF(C2968=1,D2968-'Data Transformation'!$W$25,FALSE))</f>
        <v>#NUM!</v>
      </c>
      <c r="E2967">
        <f t="array" ref="E2967">IF(ISLOGICAL(D2967),"",FREQUENCY(IF('Data Transformation'!$B$425:$B$8425='Bin Analysis'!$B2955,'Data Transformation'!$G$425:$G$8425),D2967))</f>
        <v>2001</v>
      </c>
      <c r="F2967">
        <f t="shared" si="369"/>
        <v>0</v>
      </c>
      <c r="G2967">
        <f>Weighting!$H$15</f>
        <v>0</v>
      </c>
      <c r="H2967">
        <f t="array" ref="H2967">FREQUENCY(IF('Data Transformation'!$B$4:$B$8425=B2955,'Data Transformation'!$G$4:$G$8425),'Bin Analysis'!$B2967)</f>
        <v>2073</v>
      </c>
      <c r="I2967">
        <f t="shared" si="370"/>
        <v>0</v>
      </c>
      <c r="J2967">
        <f t="shared" si="371"/>
        <v>0</v>
      </c>
      <c r="K2967">
        <f>J2967*Weighting!$W$15</f>
        <v>0</v>
      </c>
      <c r="M2967" s="14"/>
    </row>
    <row r="2968" spans="1:13" x14ac:dyDescent="0.25">
      <c r="A2968" s="32" t="str">
        <f>IF(Weighting!$P$16&gt;0,B2968,"")</f>
        <v/>
      </c>
      <c r="B2968" t="e">
        <f>Weighting!$C$16</f>
        <v>#DIV/0!</v>
      </c>
      <c r="C2968" t="e">
        <f>Weighting!$F$16</f>
        <v>#NUM!</v>
      </c>
      <c r="D2968" t="e">
        <f>IF(C2968=1,'Data Transformation'!$G$3+0.5*'Data Transformation'!$W$25,IF(C2969=1,D2969-'Data Transformation'!$W$25,FALSE))</f>
        <v>#NUM!</v>
      </c>
      <c r="E2968">
        <f t="array" ref="E2968">IF(ISLOGICAL(D2968),"",FREQUENCY(IF('Data Transformation'!$B$425:$B$8425='Bin Analysis'!$B2955,'Data Transformation'!$G$425:$G$8425),D2968))</f>
        <v>2001</v>
      </c>
      <c r="F2968">
        <f t="shared" si="369"/>
        <v>0</v>
      </c>
      <c r="G2968">
        <f>Weighting!$H$16</f>
        <v>0</v>
      </c>
      <c r="H2968">
        <f t="array" ref="H2968">FREQUENCY(IF('Data Transformation'!$B$4:$B$8425=B2955,'Data Transformation'!$G$4:$G$8425),'Bin Analysis'!$B2968)</f>
        <v>2073</v>
      </c>
      <c r="I2968">
        <f t="shared" si="370"/>
        <v>0</v>
      </c>
      <c r="J2968">
        <f t="shared" si="371"/>
        <v>0</v>
      </c>
      <c r="K2968">
        <f>J2968*Weighting!$W$16</f>
        <v>0</v>
      </c>
      <c r="M2968" s="14"/>
    </row>
    <row r="2969" spans="1:13" x14ac:dyDescent="0.25">
      <c r="A2969" s="32" t="str">
        <f>IF(Weighting!$P$17&gt;0,B2969,"")</f>
        <v/>
      </c>
      <c r="B2969" t="e">
        <f>Weighting!$C$17</f>
        <v>#DIV/0!</v>
      </c>
      <c r="C2969" t="e">
        <f>Weighting!$F$17</f>
        <v>#NUM!</v>
      </c>
      <c r="D2969" t="e">
        <f>IF(C2969=1,'Data Transformation'!$G$3+0.5*'Data Transformation'!$W$25,IF(C2970=1,D2970-'Data Transformation'!$W$25,FALSE))</f>
        <v>#NUM!</v>
      </c>
      <c r="E2969">
        <f t="array" ref="E2969">IF(ISLOGICAL(D2969),"",FREQUENCY(IF('Data Transformation'!$B$425:$B$8425='Bin Analysis'!$B2955,'Data Transformation'!$G$425:$G$8425),D2969))</f>
        <v>2001</v>
      </c>
      <c r="F2969">
        <f t="shared" si="369"/>
        <v>0</v>
      </c>
      <c r="G2969">
        <f>Weighting!$H$17</f>
        <v>0</v>
      </c>
      <c r="H2969">
        <f t="array" ref="H2969">FREQUENCY(IF('Data Transformation'!$B$4:$B$8425=B2955,'Data Transformation'!$G$4:$G$8425),'Bin Analysis'!$B2969)</f>
        <v>2073</v>
      </c>
      <c r="I2969">
        <f t="shared" si="370"/>
        <v>0</v>
      </c>
      <c r="J2969">
        <f t="shared" si="371"/>
        <v>0</v>
      </c>
      <c r="K2969">
        <f>J2969*Weighting!$W$17</f>
        <v>0</v>
      </c>
      <c r="M2969" s="14"/>
    </row>
    <row r="2970" spans="1:13" x14ac:dyDescent="0.25">
      <c r="A2970" s="32" t="str">
        <f>IF(Weighting!$P$18&gt;0,B2970,"")</f>
        <v/>
      </c>
      <c r="B2970" t="e">
        <f>Weighting!$C$18</f>
        <v>#DIV/0!</v>
      </c>
      <c r="C2970" t="e">
        <f>Weighting!$F$18</f>
        <v>#NUM!</v>
      </c>
      <c r="D2970" t="e">
        <f>IF(C2970=1,'Data Transformation'!$G$3+0.5*'Data Transformation'!$W$25,IF(C2971=1,D2971-'Data Transformation'!$W$25,FALSE))</f>
        <v>#NUM!</v>
      </c>
      <c r="E2970">
        <f t="array" ref="E2970">IF(ISLOGICAL(D2970),"",FREQUENCY(IF('Data Transformation'!$B$425:$B$8425='Bin Analysis'!$B2955,'Data Transformation'!$G$425:$G$8425),D2970))</f>
        <v>2001</v>
      </c>
      <c r="F2970">
        <f t="shared" si="369"/>
        <v>0</v>
      </c>
      <c r="G2970">
        <f>Weighting!$H$18</f>
        <v>0</v>
      </c>
      <c r="H2970">
        <f t="array" ref="H2970">FREQUENCY(IF('Data Transformation'!$B$4:$B$8425=B2955,'Data Transformation'!$G$4:$G$8425),'Bin Analysis'!$B2970)</f>
        <v>2073</v>
      </c>
      <c r="I2970">
        <f t="shared" si="370"/>
        <v>0</v>
      </c>
      <c r="J2970">
        <f t="shared" si="371"/>
        <v>0</v>
      </c>
      <c r="K2970">
        <f>J2970*Weighting!$W$18</f>
        <v>0</v>
      </c>
      <c r="M2970" s="14"/>
    </row>
    <row r="2971" spans="1:13" x14ac:dyDescent="0.25">
      <c r="A2971" s="32" t="str">
        <f>IF(Weighting!$P$19&gt;0,B2971,"")</f>
        <v/>
      </c>
      <c r="B2971" t="e">
        <f>Weighting!$C$19</f>
        <v>#DIV/0!</v>
      </c>
      <c r="C2971" t="e">
        <f>Weighting!$F$19</f>
        <v>#NUM!</v>
      </c>
      <c r="D2971" t="e">
        <f>IF(C2971=1,'Data Transformation'!$G$3+0.5*'Data Transformation'!$W$25,IF(C2972=1,D2972-'Data Transformation'!$W$25,FALSE))</f>
        <v>#NUM!</v>
      </c>
      <c r="E2971">
        <f t="array" ref="E2971">IF(ISLOGICAL(D2971),"",FREQUENCY(IF('Data Transformation'!$B$425:$B$8425='Bin Analysis'!$B2955,'Data Transformation'!$G$425:$G$8425),D2971))</f>
        <v>2001</v>
      </c>
      <c r="F2971">
        <f t="shared" si="369"/>
        <v>0</v>
      </c>
      <c r="G2971">
        <f>Weighting!$H$19</f>
        <v>0</v>
      </c>
      <c r="H2971">
        <f t="array" ref="H2971">FREQUENCY(IF('Data Transformation'!$B$4:$B$8425=B2955,'Data Transformation'!$G$4:$G$8425),'Bin Analysis'!$B2971)</f>
        <v>2073</v>
      </c>
      <c r="I2971">
        <f t="shared" si="370"/>
        <v>0</v>
      </c>
      <c r="J2971">
        <f t="shared" si="371"/>
        <v>0</v>
      </c>
      <c r="K2971">
        <f>J2971*Weighting!$W$19</f>
        <v>0</v>
      </c>
      <c r="M2971" s="14"/>
    </row>
    <row r="2972" spans="1:13" x14ac:dyDescent="0.25">
      <c r="A2972" s="32" t="str">
        <f>IF(Weighting!$P$20&gt;0,B2972,"")</f>
        <v/>
      </c>
      <c r="B2972" t="e">
        <f>Weighting!$C$20</f>
        <v>#DIV/0!</v>
      </c>
      <c r="C2972" t="e">
        <f>Weighting!$F$20</f>
        <v>#NUM!</v>
      </c>
      <c r="D2972" t="e">
        <f>IF(C2972=1,'Data Transformation'!$G$3+0.5*'Data Transformation'!$W$25,IF(C2973=1,D2973-'Data Transformation'!$W$25,FALSE))</f>
        <v>#NUM!</v>
      </c>
      <c r="E2972">
        <f t="array" ref="E2972">IF(ISLOGICAL(D2972),"",FREQUENCY(IF('Data Transformation'!$B$425:$B$8425='Bin Analysis'!$B2955,'Data Transformation'!$G$425:$G$8425),D2972))</f>
        <v>2001</v>
      </c>
      <c r="F2972">
        <f t="shared" si="369"/>
        <v>0</v>
      </c>
      <c r="G2972">
        <f>Weighting!$H$20</f>
        <v>0</v>
      </c>
      <c r="H2972">
        <f t="array" ref="H2972">FREQUENCY(IF('Data Transformation'!$B$4:$B$8425=B2955,'Data Transformation'!$G$4:$G$8425),'Bin Analysis'!$B2972)</f>
        <v>2073</v>
      </c>
      <c r="I2972">
        <f t="shared" si="370"/>
        <v>0</v>
      </c>
      <c r="J2972">
        <f t="shared" si="371"/>
        <v>0</v>
      </c>
      <c r="K2972">
        <f>J2972*Weighting!$W$20</f>
        <v>0</v>
      </c>
      <c r="M2972" s="14"/>
    </row>
    <row r="2973" spans="1:13" x14ac:dyDescent="0.25">
      <c r="A2973" s="32" t="str">
        <f>IF(Weighting!$P$21&gt;0,B2973,"")</f>
        <v/>
      </c>
      <c r="B2973" t="e">
        <f>Weighting!$C$21</f>
        <v>#DIV/0!</v>
      </c>
      <c r="C2973" t="e">
        <f>Weighting!$F$21</f>
        <v>#NUM!</v>
      </c>
      <c r="D2973" t="e">
        <f>IF(C2973=1,'Data Transformation'!$G$3+0.5*'Data Transformation'!$W$25,IF(C2974=1,D2974-'Data Transformation'!$W$25,FALSE))</f>
        <v>#NUM!</v>
      </c>
      <c r="E2973">
        <f t="array" ref="E2973">IF(ISLOGICAL(D2973),"",FREQUENCY(IF('Data Transformation'!$B$425:$B$8425='Bin Analysis'!$B2955,'Data Transformation'!$G$425:$G$8425),D2973))</f>
        <v>2001</v>
      </c>
      <c r="F2973">
        <f t="shared" si="369"/>
        <v>0</v>
      </c>
      <c r="G2973">
        <f>Weighting!$H$21</f>
        <v>0</v>
      </c>
      <c r="H2973">
        <f t="array" ref="H2973">FREQUENCY(IF('Data Transformation'!$B$4:$B$8425=B2955,'Data Transformation'!$G$4:$G$8425),'Bin Analysis'!$B2973)</f>
        <v>2073</v>
      </c>
      <c r="I2973">
        <f t="shared" si="370"/>
        <v>0</v>
      </c>
      <c r="J2973">
        <f t="shared" si="371"/>
        <v>0</v>
      </c>
      <c r="K2973">
        <f>J2973*Weighting!$W$21</f>
        <v>0</v>
      </c>
      <c r="M2973" s="14"/>
    </row>
    <row r="2974" spans="1:13" x14ac:dyDescent="0.25">
      <c r="A2974" s="32" t="str">
        <f>IF(Weighting!$P$22&gt;0,B2974,"")</f>
        <v/>
      </c>
      <c r="B2974" t="e">
        <f>Weighting!$C$22</f>
        <v>#DIV/0!</v>
      </c>
      <c r="C2974" t="e">
        <f>Weighting!$F$22</f>
        <v>#NUM!</v>
      </c>
      <c r="D2974" t="e">
        <f>IF(C2974=1,'Data Transformation'!$G$3+0.5*'Data Transformation'!$W$25,IF(C2975=1,D2975-'Data Transformation'!$W$25,FALSE))</f>
        <v>#NUM!</v>
      </c>
      <c r="E2974">
        <f t="array" ref="E2974">IF(ISLOGICAL(D2974),"",FREQUENCY(IF('Data Transformation'!$B$425:$B$8425='Bin Analysis'!$B2955,'Data Transformation'!$G$425:$G$8425),D2974))</f>
        <v>2001</v>
      </c>
      <c r="F2974">
        <f t="shared" si="369"/>
        <v>0</v>
      </c>
      <c r="G2974">
        <f>Weighting!$H$22</f>
        <v>0</v>
      </c>
      <c r="H2974">
        <f t="array" ref="H2974">FREQUENCY(IF('Data Transformation'!$B$4:$B$8425=B2955,'Data Transformation'!$G$4:$G$8425),'Bin Analysis'!$B2974)</f>
        <v>2073</v>
      </c>
      <c r="I2974">
        <f t="shared" si="370"/>
        <v>0</v>
      </c>
      <c r="J2974">
        <f t="shared" si="371"/>
        <v>0</v>
      </c>
      <c r="K2974">
        <f>J2974*Weighting!$W$22</f>
        <v>0</v>
      </c>
      <c r="M2974" s="14"/>
    </row>
    <row r="2975" spans="1:13" x14ac:dyDescent="0.25">
      <c r="A2975" s="32" t="str">
        <f>IF(Weighting!$P$23&gt;0,B2975,"")</f>
        <v/>
      </c>
      <c r="B2975" t="e">
        <f>Weighting!$C$23</f>
        <v>#DIV/0!</v>
      </c>
      <c r="C2975" t="e">
        <f>Weighting!$F$23</f>
        <v>#NUM!</v>
      </c>
      <c r="D2975" t="e">
        <f>IF(C2975=1,'Data Transformation'!$G$3+0.5*'Data Transformation'!$W$25,IF(C2976=1,D2976-'Data Transformation'!$W$25,FALSE))</f>
        <v>#NUM!</v>
      </c>
      <c r="E2975">
        <f t="array" ref="E2975">IF(ISLOGICAL(D2975),"",FREQUENCY(IF('Data Transformation'!$B$425:$B$8425='Bin Analysis'!$B2955,'Data Transformation'!$G$425:$G$8425),D2975))</f>
        <v>2001</v>
      </c>
      <c r="F2975">
        <f t="shared" si="369"/>
        <v>0</v>
      </c>
      <c r="G2975">
        <f>Weighting!$H$23</f>
        <v>0</v>
      </c>
      <c r="H2975">
        <f t="array" ref="H2975">FREQUENCY(IF('Data Transformation'!$B$4:$B$8425=B2955,'Data Transformation'!$G$4:$G$8425),'Bin Analysis'!$B2975)</f>
        <v>2073</v>
      </c>
      <c r="I2975">
        <f t="shared" si="370"/>
        <v>0</v>
      </c>
      <c r="J2975">
        <f t="shared" si="371"/>
        <v>0</v>
      </c>
      <c r="K2975">
        <f>J2975*Weighting!$W$23</f>
        <v>0</v>
      </c>
      <c r="M2975" s="14"/>
    </row>
    <row r="2976" spans="1:13" x14ac:dyDescent="0.25">
      <c r="A2976" s="32" t="str">
        <f>IF(Weighting!$P$24&gt;0,B2976,"")</f>
        <v/>
      </c>
      <c r="B2976" t="e">
        <f>Weighting!$C$24</f>
        <v>#DIV/0!</v>
      </c>
      <c r="C2976" t="e">
        <f>Weighting!$F$24</f>
        <v>#NUM!</v>
      </c>
      <c r="D2976" t="e">
        <f>IF(C2976=1,'Data Transformation'!$G$3+0.5*'Data Transformation'!$W$25,IF(C2977=1,D2977-'Data Transformation'!$W$25,FALSE))</f>
        <v>#NUM!</v>
      </c>
      <c r="E2976">
        <f t="array" ref="E2976">IF(ISLOGICAL(D2976),"",FREQUENCY(IF('Data Transformation'!$B$425:$B$8425='Bin Analysis'!$B2955,'Data Transformation'!$G$425:$G$8425),D2976))</f>
        <v>2001</v>
      </c>
      <c r="F2976">
        <f t="shared" si="369"/>
        <v>0</v>
      </c>
      <c r="G2976">
        <f>Weighting!$H$24</f>
        <v>0</v>
      </c>
      <c r="H2976">
        <f t="array" ref="H2976">FREQUENCY(IF('Data Transformation'!$B$4:$B$8425=B2955,'Data Transformation'!$G$4:$G$8425),'Bin Analysis'!$B2976)</f>
        <v>2073</v>
      </c>
      <c r="I2976">
        <f t="shared" si="370"/>
        <v>0</v>
      </c>
      <c r="J2976">
        <f t="shared" si="371"/>
        <v>0</v>
      </c>
      <c r="K2976">
        <f>J2976*Weighting!$W$24</f>
        <v>0</v>
      </c>
      <c r="M2976" s="14"/>
    </row>
    <row r="2977" spans="1:25" x14ac:dyDescent="0.25">
      <c r="A2977" s="32" t="str">
        <f>IF(Weighting!$P$25&gt;0,B2977,"")</f>
        <v/>
      </c>
      <c r="B2977" t="e">
        <f>Weighting!$C$25</f>
        <v>#DIV/0!</v>
      </c>
      <c r="C2977" t="e">
        <f>Weighting!$F$25</f>
        <v>#NUM!</v>
      </c>
      <c r="D2977" t="e">
        <f>IF(C2977=1,'Data Transformation'!$G$3+0.5*'Data Transformation'!$W$25,IF(C2978=1,D2978-'Data Transformation'!$W$25,FALSE))</f>
        <v>#NUM!</v>
      </c>
      <c r="E2977">
        <f t="array" ref="E2977">IF(ISLOGICAL(D2977),"",FREQUENCY(IF('Data Transformation'!$B$425:$B$8425='Bin Analysis'!$B2955,'Data Transformation'!$G$425:$G$8425),D2977))</f>
        <v>2001</v>
      </c>
      <c r="F2977">
        <f t="shared" si="369"/>
        <v>0</v>
      </c>
      <c r="G2977">
        <f>Weighting!$H$25</f>
        <v>0</v>
      </c>
      <c r="H2977">
        <f t="array" ref="H2977">FREQUENCY(IF('Data Transformation'!$B$4:$B$8425=B2955,'Data Transformation'!$G$4:$G$8425),'Bin Analysis'!$B2977)</f>
        <v>2073</v>
      </c>
      <c r="I2977">
        <f t="shared" si="370"/>
        <v>0</v>
      </c>
      <c r="J2977">
        <f t="shared" si="371"/>
        <v>0</v>
      </c>
      <c r="K2977">
        <f>J2977*Weighting!$W$25</f>
        <v>0</v>
      </c>
      <c r="M2977" s="14"/>
    </row>
    <row r="2978" spans="1:25" x14ac:dyDescent="0.25">
      <c r="O2978"/>
      <c r="P2978"/>
      <c r="Q2978"/>
      <c r="R2978"/>
    </row>
    <row r="2979" spans="1:25" ht="23.25" x14ac:dyDescent="0.35">
      <c r="A2979" s="21" t="s">
        <v>0</v>
      </c>
      <c r="B2979" s="21" t="str">
        <f>IFERROR(VLOOKUP(C2979,'Data Transformation'!$L$6:$M$426,2,FALSE),"")</f>
        <v/>
      </c>
      <c r="C2979" s="21">
        <f>C2955+1</f>
        <v>124</v>
      </c>
      <c r="D2979" s="21"/>
      <c r="E2979" s="21"/>
      <c r="F2979" s="21"/>
      <c r="G2979" s="21"/>
      <c r="H2979" s="22"/>
      <c r="I2979" s="22"/>
      <c r="J2979" s="22"/>
      <c r="K2979" s="21"/>
      <c r="L2979" s="21" t="str">
        <f>B2979</f>
        <v/>
      </c>
      <c r="M2979" s="23" t="e">
        <f>INDEX('Data Transformation'!$O$4:$O$424,MATCH($B2979,'Data Transformation'!$M$4:$M$424,0),MATCH($M$2,'Data Transformation'!$O$3,0))</f>
        <v>#N/A</v>
      </c>
      <c r="N2979" s="27" t="e">
        <f>IF('Input and Summary Results'!$J$16="minimum",'Bin Analysis'!X2980/(M2979-1),'Bin Analysis'!Y2979/('Bin Analysis'!M2979-1))</f>
        <v>#N/A</v>
      </c>
      <c r="O2979" s="27" t="e">
        <f>IF(M2979=FALSE,NA(),(VLOOKUP(1,C2982:K3001,4,FALSE))/(M2979-1))</f>
        <v>#N/A</v>
      </c>
      <c r="P2979" s="27" t="e">
        <f>IF(M2979=FALSE,NA(),SUM(J2982:J3001)/Weighting!$S$5)</f>
        <v>#N/A</v>
      </c>
      <c r="Q2979" s="27" t="e">
        <f>IF(M2979=FALSE,NA(),SUM(K2982:K3001)/Weighting!$S$6)</f>
        <v>#N/A</v>
      </c>
      <c r="R2979" s="27" t="e">
        <f>IF(M2979=FALSE,NA(),(VLOOKUP(1,G2982:K3001,3,FALSE))/(M2979-1))</f>
        <v>#N/A</v>
      </c>
      <c r="S2979" s="22" t="e">
        <f>IF(M2979=FALSE,NA(),IF(SUM(J2982:J3001)=2,"yes","no"))</f>
        <v>#N/A</v>
      </c>
      <c r="X2979" s="2" cm="2">
        <f t="array" ref="X2979:X2980">FREQUENCY(IF('Data Transformation'!$B$425:$B$6424='Bin Analysis'!L2979,'Data Transformation'!$G$425:$G$6424),'Data Transformation'!$U$11)</f>
        <v>0</v>
      </c>
      <c r="Y2979" s="2" cm="2">
        <f t="array" ref="Y2979:Y2980">FREQUENCY(IF('Data Transformation'!$B$425:$B$6424='Bin Analysis'!L2979,'Data Transformation'!$G$425:$G$6424),'Data Transformation'!$U$12)</f>
        <v>0</v>
      </c>
    </row>
    <row r="2980" spans="1:25" x14ac:dyDescent="0.25">
      <c r="A2980" s="14" t="s">
        <v>67</v>
      </c>
      <c r="B2980" t="s">
        <v>47</v>
      </c>
      <c r="C2980" t="s">
        <v>5</v>
      </c>
      <c r="D2980" t="s">
        <v>100</v>
      </c>
      <c r="E2980" t="s">
        <v>101</v>
      </c>
      <c r="F2980" t="s">
        <v>102</v>
      </c>
      <c r="G2980" t="s">
        <v>70</v>
      </c>
      <c r="H2980" t="s">
        <v>31</v>
      </c>
      <c r="I2980" t="s">
        <v>32</v>
      </c>
      <c r="J2980" t="s">
        <v>46</v>
      </c>
      <c r="K2980" s="14" t="s">
        <v>45</v>
      </c>
      <c r="M2980" s="14"/>
      <c r="X2980" s="2">
        <v>0</v>
      </c>
      <c r="Y2980" s="2">
        <v>0</v>
      </c>
    </row>
    <row r="2981" spans="1:25" x14ac:dyDescent="0.25">
      <c r="A2981" s="32"/>
      <c r="D2981" t="e">
        <f>IF(C2981=1,'Data Transformation'!$G$3+0.5*'Data Transformation'!$W$25,IF(C2982=1,D2982-'Data Transformation'!$W$25,FALSE))</f>
        <v>#NUM!</v>
      </c>
      <c r="E2981">
        <f t="array" ref="E2981">IF(ISLOGICAL(D2981),"",FREQUENCY(IF('Data Transformation'!$B$425:$B$8425='Bin Analysis'!$B2979,'Data Transformation'!$G$425:$G$8425),D2981))</f>
        <v>2001</v>
      </c>
      <c r="F2981" t="e">
        <f>IF(ISLOGICAL(D2981),"",E2981-E2980)</f>
        <v>#VALUE!</v>
      </c>
      <c r="M2981" s="14"/>
    </row>
    <row r="2982" spans="1:25" x14ac:dyDescent="0.25">
      <c r="A2982" s="32" t="e">
        <f>IF(Weighting!$P$6&gt;0,B2982,"")</f>
        <v>#NUM!</v>
      </c>
      <c r="B2982" t="e">
        <f>Weighting!$C$6</f>
        <v>#DIV/0!</v>
      </c>
      <c r="C2982" t="e">
        <f>Weighting!$F$6</f>
        <v>#NUM!</v>
      </c>
      <c r="D2982" t="e">
        <f>IF(C2982=1,'Data Transformation'!$G$3+0.5*'Data Transformation'!$W$25,IF(C2983=1,D2983-'Data Transformation'!$W$25,FALSE))</f>
        <v>#NUM!</v>
      </c>
      <c r="E2982">
        <f t="array" ref="E2982">IF(ISLOGICAL(D2982),"",FREQUENCY(IF('Data Transformation'!$B$425:$B$8425='Bin Analysis'!$B2979,'Data Transformation'!$G$425:$G$8425),D2982))</f>
        <v>2001</v>
      </c>
      <c r="F2982">
        <f>IF(ISLOGICAL(D2982),"",E2982-E2981)</f>
        <v>0</v>
      </c>
      <c r="G2982">
        <f>Weighting!$H$6</f>
        <v>1</v>
      </c>
      <c r="H2982">
        <f t="array" ref="H2982">FREQUENCY(IF('Data Transformation'!$B$4:$B$8425=B2979,'Data Transformation'!$G$4:$G$8425),'Bin Analysis'!$B2982)</f>
        <v>2073</v>
      </c>
      <c r="I2982">
        <f>H2982-H2981</f>
        <v>2073</v>
      </c>
      <c r="J2982">
        <f>IF(I2982=0,0,1)</f>
        <v>1</v>
      </c>
      <c r="K2982" t="e">
        <f>J2982*Weighting!$W$6</f>
        <v>#NUM!</v>
      </c>
      <c r="M2982" s="14"/>
    </row>
    <row r="2983" spans="1:25" x14ac:dyDescent="0.25">
      <c r="A2983" s="32" t="str">
        <f>IF(Weighting!$P$7&gt;0,B2983,"")</f>
        <v/>
      </c>
      <c r="B2983" t="e">
        <f>Weighting!$C$7</f>
        <v>#DIV/0!</v>
      </c>
      <c r="C2983" t="e">
        <f>Weighting!$F$7</f>
        <v>#NUM!</v>
      </c>
      <c r="D2983" t="e">
        <f>IF(C2983=1,'Data Transformation'!$G$3+0.5*'Data Transformation'!$W$25,IF(C2984=1,D2984-'Data Transformation'!$W$25,FALSE))</f>
        <v>#NUM!</v>
      </c>
      <c r="E2983">
        <f t="array" ref="E2983">IF(ISLOGICAL(D2983),"",FREQUENCY(IF('Data Transformation'!$B$425:$B$8425='Bin Analysis'!$B2979,'Data Transformation'!$G$425:$G$8425),D2983))</f>
        <v>2001</v>
      </c>
      <c r="F2983">
        <f t="shared" ref="F2983:F3001" si="372">IF(ISLOGICAL(D2983),"",E2983-E2982)</f>
        <v>0</v>
      </c>
      <c r="G2983">
        <f>Weighting!$H$7</f>
        <v>0</v>
      </c>
      <c r="H2983">
        <f t="array" ref="H2983">FREQUENCY(IF('Data Transformation'!$B$4:$B$8425=B2979,'Data Transformation'!$G$4:$G$8425),'Bin Analysis'!$B2983)</f>
        <v>2073</v>
      </c>
      <c r="I2983">
        <f t="shared" ref="I2983:I3001" si="373">H2983-H2982</f>
        <v>0</v>
      </c>
      <c r="J2983">
        <f>IF(I2983=0,0,1)</f>
        <v>0</v>
      </c>
      <c r="K2983">
        <f>J2983*Weighting!$W$7</f>
        <v>0</v>
      </c>
      <c r="M2983" s="14"/>
    </row>
    <row r="2984" spans="1:25" x14ac:dyDescent="0.25">
      <c r="A2984" s="32" t="str">
        <f>IF(Weighting!$P$8&gt;0,B2984,"")</f>
        <v/>
      </c>
      <c r="B2984" t="e">
        <f>Weighting!$C$8</f>
        <v>#DIV/0!</v>
      </c>
      <c r="C2984" t="e">
        <f>Weighting!$F$8</f>
        <v>#NUM!</v>
      </c>
      <c r="D2984" t="e">
        <f>IF(C2984=1,'Data Transformation'!$G$3+0.5*'Data Transformation'!$W$25,IF(C2985=1,D2985-'Data Transformation'!$W$25,FALSE))</f>
        <v>#NUM!</v>
      </c>
      <c r="E2984">
        <f t="array" ref="E2984">IF(ISLOGICAL(D2984),"",FREQUENCY(IF('Data Transformation'!$B$425:$B$8425='Bin Analysis'!$B2979,'Data Transformation'!$G$425:$G$8425),D2984))</f>
        <v>2001</v>
      </c>
      <c r="F2984">
        <f t="shared" si="372"/>
        <v>0</v>
      </c>
      <c r="G2984">
        <f>Weighting!$H$8</f>
        <v>0</v>
      </c>
      <c r="H2984">
        <f t="array" ref="H2984">FREQUENCY(IF('Data Transformation'!$B$4:$B$8425=B2979,'Data Transformation'!$G$4:$G$8425),'Bin Analysis'!$B2984)</f>
        <v>2073</v>
      </c>
      <c r="I2984">
        <f t="shared" si="373"/>
        <v>0</v>
      </c>
      <c r="J2984">
        <f t="shared" ref="J2984:J3001" si="374">IF(I2984=0,0,1)</f>
        <v>0</v>
      </c>
      <c r="K2984">
        <f>J2984*Weighting!$W$8</f>
        <v>0</v>
      </c>
      <c r="M2984" s="14"/>
    </row>
    <row r="2985" spans="1:25" x14ac:dyDescent="0.25">
      <c r="A2985" s="32" t="str">
        <f>IF(Weighting!$P$9&gt;0,B2985,"")</f>
        <v/>
      </c>
      <c r="B2985" s="50" t="e">
        <f>Weighting!$C$9</f>
        <v>#DIV/0!</v>
      </c>
      <c r="C2985" t="e">
        <f>Weighting!$F$9</f>
        <v>#NUM!</v>
      </c>
      <c r="D2985" t="e">
        <f>IF(C2985=1,'Data Transformation'!$G$3+0.5*'Data Transformation'!$W$25,IF(C2986=1,D2986-'Data Transformation'!$W$25,FALSE))</f>
        <v>#NUM!</v>
      </c>
      <c r="E2985">
        <f t="array" ref="E2985">IF(ISLOGICAL(D2985),"",FREQUENCY(IF('Data Transformation'!$B$425:$B$8425='Bin Analysis'!$B2979,'Data Transformation'!$G$425:$G$8425),D2985))</f>
        <v>2001</v>
      </c>
      <c r="F2985">
        <f t="shared" si="372"/>
        <v>0</v>
      </c>
      <c r="G2985">
        <f>Weighting!$H$9</f>
        <v>0</v>
      </c>
      <c r="H2985">
        <f t="array" ref="H2985">FREQUENCY(IF('Data Transformation'!$B$4:$B$8425=B2979,'Data Transformation'!$G$4:$G$8425),'Bin Analysis'!$B2985)</f>
        <v>2073</v>
      </c>
      <c r="I2985">
        <f t="shared" si="373"/>
        <v>0</v>
      </c>
      <c r="J2985">
        <f t="shared" si="374"/>
        <v>0</v>
      </c>
      <c r="K2985">
        <f>J2985*Weighting!$W$9</f>
        <v>0</v>
      </c>
      <c r="M2985" s="14"/>
    </row>
    <row r="2986" spans="1:25" x14ac:dyDescent="0.25">
      <c r="A2986" s="32" t="str">
        <f>IF(Weighting!$P$10&gt;0,B2986,"")</f>
        <v/>
      </c>
      <c r="B2986" t="e">
        <f>Weighting!$C$10</f>
        <v>#DIV/0!</v>
      </c>
      <c r="C2986" t="e">
        <f>Weighting!$F$10</f>
        <v>#NUM!</v>
      </c>
      <c r="D2986" t="e">
        <f>IF(C2986=1,'Data Transformation'!$G$3+0.5*'Data Transformation'!$W$25,IF(C2987=1,D2987-'Data Transformation'!$W$25,FALSE))</f>
        <v>#NUM!</v>
      </c>
      <c r="E2986">
        <f t="array" ref="E2986">IF(ISLOGICAL(D2986),"",FREQUENCY(IF('Data Transformation'!$B$425:$B$8425='Bin Analysis'!$B2979,'Data Transformation'!$G$425:$G$8425),D2986))</f>
        <v>2001</v>
      </c>
      <c r="F2986">
        <f t="shared" si="372"/>
        <v>0</v>
      </c>
      <c r="G2986">
        <f>Weighting!$H$10</f>
        <v>0</v>
      </c>
      <c r="H2986">
        <f t="array" ref="H2986">FREQUENCY(IF('Data Transformation'!$B$4:$B$8425=B2979,'Data Transformation'!$G$4:$G$8425),'Bin Analysis'!$B2986)</f>
        <v>2073</v>
      </c>
      <c r="I2986">
        <f t="shared" si="373"/>
        <v>0</v>
      </c>
      <c r="J2986">
        <f t="shared" si="374"/>
        <v>0</v>
      </c>
      <c r="K2986">
        <f>J2986*Weighting!$W$10</f>
        <v>0</v>
      </c>
      <c r="M2986" s="14"/>
    </row>
    <row r="2987" spans="1:25" x14ac:dyDescent="0.25">
      <c r="A2987" s="32" t="str">
        <f>IF(Weighting!$P$11&gt;0,B2987,"")</f>
        <v/>
      </c>
      <c r="B2987" t="e">
        <f>Weighting!$C$11</f>
        <v>#DIV/0!</v>
      </c>
      <c r="C2987" t="e">
        <f>Weighting!$F$11</f>
        <v>#NUM!</v>
      </c>
      <c r="D2987" t="e">
        <f>IF(C2987=1,'Data Transformation'!$G$3+0.5*'Data Transformation'!$W$25,IF(C2988=1,D2988-'Data Transformation'!$W$25,FALSE))</f>
        <v>#NUM!</v>
      </c>
      <c r="E2987">
        <f t="array" ref="E2987">IF(ISLOGICAL(D2987),"",FREQUENCY(IF('Data Transformation'!$B$425:$B$8425='Bin Analysis'!$B2979,'Data Transformation'!$G$425:$G$8425),D2987))</f>
        <v>2001</v>
      </c>
      <c r="F2987">
        <f t="shared" si="372"/>
        <v>0</v>
      </c>
      <c r="G2987">
        <f>Weighting!$H$11</f>
        <v>0</v>
      </c>
      <c r="H2987">
        <f t="array" ref="H2987">FREQUENCY(IF('Data Transformation'!$B$4:$B$8425=B2979,'Data Transformation'!$G$4:$G$8425),'Bin Analysis'!$B2987)</f>
        <v>2073</v>
      </c>
      <c r="I2987">
        <f t="shared" si="373"/>
        <v>0</v>
      </c>
      <c r="J2987">
        <f t="shared" si="374"/>
        <v>0</v>
      </c>
      <c r="K2987">
        <f>J2987*Weighting!$W$11</f>
        <v>0</v>
      </c>
      <c r="M2987" s="14"/>
    </row>
    <row r="2988" spans="1:25" x14ac:dyDescent="0.25">
      <c r="A2988" s="32" t="str">
        <f>IF(Weighting!$P$12&gt;0,B2988,"")</f>
        <v/>
      </c>
      <c r="B2988" t="e">
        <f>Weighting!$C$12</f>
        <v>#DIV/0!</v>
      </c>
      <c r="C2988" t="e">
        <f>Weighting!$F$12</f>
        <v>#NUM!</v>
      </c>
      <c r="D2988" t="e">
        <f>IF(C2988=1,'Data Transformation'!$G$3+0.5*'Data Transformation'!$W$25,IF(C2989=1,D2989-'Data Transformation'!$W$25,FALSE))</f>
        <v>#NUM!</v>
      </c>
      <c r="E2988">
        <f t="array" ref="E2988">IF(ISLOGICAL(D2988),"",FREQUENCY(IF('Data Transformation'!$B$425:$B$8425='Bin Analysis'!$B2979,'Data Transformation'!$G$425:$G$8425),D2988))</f>
        <v>2001</v>
      </c>
      <c r="F2988">
        <f t="shared" si="372"/>
        <v>0</v>
      </c>
      <c r="G2988">
        <f>Weighting!$H$12</f>
        <v>0</v>
      </c>
      <c r="H2988">
        <f t="array" ref="H2988">FREQUENCY(IF('Data Transformation'!$B$4:$B$8425=B2979,'Data Transformation'!$G$4:$G$8425),'Bin Analysis'!$B2988)</f>
        <v>2073</v>
      </c>
      <c r="I2988">
        <f t="shared" si="373"/>
        <v>0</v>
      </c>
      <c r="J2988">
        <f t="shared" si="374"/>
        <v>0</v>
      </c>
      <c r="K2988">
        <f>J2988*Weighting!$W$12</f>
        <v>0</v>
      </c>
      <c r="M2988" s="14"/>
    </row>
    <row r="2989" spans="1:25" x14ac:dyDescent="0.25">
      <c r="A2989" s="32" t="str">
        <f>IF(Weighting!$P$13&gt;0,B2989,"")</f>
        <v/>
      </c>
      <c r="B2989" t="e">
        <f>Weighting!$C$13</f>
        <v>#DIV/0!</v>
      </c>
      <c r="C2989" t="e">
        <f>Weighting!$F$13</f>
        <v>#NUM!</v>
      </c>
      <c r="D2989" t="e">
        <f>IF(C2989=1,'Data Transformation'!$G$3+0.5*'Data Transformation'!$W$25,IF(C2990=1,D2990-'Data Transformation'!$W$25,FALSE))</f>
        <v>#NUM!</v>
      </c>
      <c r="E2989">
        <f t="array" ref="E2989">IF(ISLOGICAL(D2989),"",FREQUENCY(IF('Data Transformation'!$B$425:$B$8425='Bin Analysis'!$B2979,'Data Transformation'!$G$425:$G$8425),D2989))</f>
        <v>2001</v>
      </c>
      <c r="F2989">
        <f t="shared" si="372"/>
        <v>0</v>
      </c>
      <c r="G2989">
        <f>Weighting!$H$13</f>
        <v>0</v>
      </c>
      <c r="H2989">
        <f t="array" ref="H2989">FREQUENCY(IF('Data Transformation'!$B$4:$B$8425=B2979,'Data Transformation'!$G$4:$G$8425),'Bin Analysis'!$B2989)</f>
        <v>2073</v>
      </c>
      <c r="I2989">
        <f t="shared" si="373"/>
        <v>0</v>
      </c>
      <c r="J2989">
        <f t="shared" si="374"/>
        <v>0</v>
      </c>
      <c r="K2989">
        <f>J2989*Weighting!$W$13</f>
        <v>0</v>
      </c>
      <c r="M2989" s="14"/>
    </row>
    <row r="2990" spans="1:25" x14ac:dyDescent="0.25">
      <c r="A2990" s="32" t="str">
        <f>IF(Weighting!$P$14&gt;0,B2990,"")</f>
        <v/>
      </c>
      <c r="B2990" t="e">
        <f>Weighting!$C$14</f>
        <v>#DIV/0!</v>
      </c>
      <c r="C2990" t="e">
        <f>Weighting!$F$14</f>
        <v>#NUM!</v>
      </c>
      <c r="D2990" t="e">
        <f>IF(C2990=1,'Data Transformation'!$G$3+0.5*'Data Transformation'!$W$25,IF(C2991=1,D2991-'Data Transformation'!$W$25,FALSE))</f>
        <v>#NUM!</v>
      </c>
      <c r="E2990">
        <f t="array" ref="E2990">IF(ISLOGICAL(D2990),"",FREQUENCY(IF('Data Transformation'!$B$425:$B$8425='Bin Analysis'!$B2979,'Data Transformation'!$G$425:$G$8425),D2990))</f>
        <v>2001</v>
      </c>
      <c r="F2990">
        <f t="shared" si="372"/>
        <v>0</v>
      </c>
      <c r="G2990">
        <f>Weighting!$H$14</f>
        <v>0</v>
      </c>
      <c r="H2990">
        <f t="array" ref="H2990">FREQUENCY(IF('Data Transformation'!$B$4:$B$8425=B2979,'Data Transformation'!$G$4:$G$8425),'Bin Analysis'!$B2990)</f>
        <v>2073</v>
      </c>
      <c r="I2990">
        <f t="shared" si="373"/>
        <v>0</v>
      </c>
      <c r="J2990">
        <f t="shared" si="374"/>
        <v>0</v>
      </c>
      <c r="K2990">
        <f>J2990*Weighting!$W$14</f>
        <v>0</v>
      </c>
      <c r="M2990" s="14"/>
    </row>
    <row r="2991" spans="1:25" x14ac:dyDescent="0.25">
      <c r="A2991" s="32" t="str">
        <f>IF(Weighting!$P$15&gt;0,B2991,"")</f>
        <v/>
      </c>
      <c r="B2991" t="e">
        <f>Weighting!$C$15</f>
        <v>#DIV/0!</v>
      </c>
      <c r="C2991" t="e">
        <f>Weighting!$F$15</f>
        <v>#NUM!</v>
      </c>
      <c r="D2991" t="e">
        <f>IF(C2991=1,'Data Transformation'!$G$3+0.5*'Data Transformation'!$W$25,IF(C2992=1,D2992-'Data Transformation'!$W$25,FALSE))</f>
        <v>#NUM!</v>
      </c>
      <c r="E2991">
        <f t="array" ref="E2991">IF(ISLOGICAL(D2991),"",FREQUENCY(IF('Data Transformation'!$B$425:$B$8425='Bin Analysis'!$B2979,'Data Transformation'!$G$425:$G$8425),D2991))</f>
        <v>2001</v>
      </c>
      <c r="F2991">
        <f t="shared" si="372"/>
        <v>0</v>
      </c>
      <c r="G2991">
        <f>Weighting!$H$15</f>
        <v>0</v>
      </c>
      <c r="H2991">
        <f t="array" ref="H2991">FREQUENCY(IF('Data Transformation'!$B$4:$B$8425=B2979,'Data Transformation'!$G$4:$G$8425),'Bin Analysis'!$B2991)</f>
        <v>2073</v>
      </c>
      <c r="I2991">
        <f t="shared" si="373"/>
        <v>0</v>
      </c>
      <c r="J2991">
        <f t="shared" si="374"/>
        <v>0</v>
      </c>
      <c r="K2991">
        <f>J2991*Weighting!$W$15</f>
        <v>0</v>
      </c>
      <c r="M2991" s="14"/>
    </row>
    <row r="2992" spans="1:25" x14ac:dyDescent="0.25">
      <c r="A2992" s="32" t="str">
        <f>IF(Weighting!$P$16&gt;0,B2992,"")</f>
        <v/>
      </c>
      <c r="B2992" t="e">
        <f>Weighting!$C$16</f>
        <v>#DIV/0!</v>
      </c>
      <c r="C2992" t="e">
        <f>Weighting!$F$16</f>
        <v>#NUM!</v>
      </c>
      <c r="D2992" t="e">
        <f>IF(C2992=1,'Data Transformation'!$G$3+0.5*'Data Transformation'!$W$25,IF(C2993=1,D2993-'Data Transformation'!$W$25,FALSE))</f>
        <v>#NUM!</v>
      </c>
      <c r="E2992">
        <f t="array" ref="E2992">IF(ISLOGICAL(D2992),"",FREQUENCY(IF('Data Transformation'!$B$425:$B$8425='Bin Analysis'!$B2979,'Data Transformation'!$G$425:$G$8425),D2992))</f>
        <v>2001</v>
      </c>
      <c r="F2992">
        <f t="shared" si="372"/>
        <v>0</v>
      </c>
      <c r="G2992">
        <f>Weighting!$H$16</f>
        <v>0</v>
      </c>
      <c r="H2992">
        <f t="array" ref="H2992">FREQUENCY(IF('Data Transformation'!$B$4:$B$8425=B2979,'Data Transformation'!$G$4:$G$8425),'Bin Analysis'!$B2992)</f>
        <v>2073</v>
      </c>
      <c r="I2992">
        <f t="shared" si="373"/>
        <v>0</v>
      </c>
      <c r="J2992">
        <f t="shared" si="374"/>
        <v>0</v>
      </c>
      <c r="K2992">
        <f>J2992*Weighting!$W$16</f>
        <v>0</v>
      </c>
      <c r="M2992" s="14"/>
    </row>
    <row r="2993" spans="1:25" x14ac:dyDescent="0.25">
      <c r="A2993" s="32" t="str">
        <f>IF(Weighting!$P$17&gt;0,B2993,"")</f>
        <v/>
      </c>
      <c r="B2993" t="e">
        <f>Weighting!$C$17</f>
        <v>#DIV/0!</v>
      </c>
      <c r="C2993" t="e">
        <f>Weighting!$F$17</f>
        <v>#NUM!</v>
      </c>
      <c r="D2993" t="e">
        <f>IF(C2993=1,'Data Transformation'!$G$3+0.5*'Data Transformation'!$W$25,IF(C2994=1,D2994-'Data Transformation'!$W$25,FALSE))</f>
        <v>#NUM!</v>
      </c>
      <c r="E2993">
        <f t="array" ref="E2993">IF(ISLOGICAL(D2993),"",FREQUENCY(IF('Data Transformation'!$B$425:$B$8425='Bin Analysis'!$B2979,'Data Transformation'!$G$425:$G$8425),D2993))</f>
        <v>2001</v>
      </c>
      <c r="F2993">
        <f t="shared" si="372"/>
        <v>0</v>
      </c>
      <c r="G2993">
        <f>Weighting!$H$17</f>
        <v>0</v>
      </c>
      <c r="H2993">
        <f t="array" ref="H2993">FREQUENCY(IF('Data Transformation'!$B$4:$B$8425=B2979,'Data Transformation'!$G$4:$G$8425),'Bin Analysis'!$B2993)</f>
        <v>2073</v>
      </c>
      <c r="I2993">
        <f t="shared" si="373"/>
        <v>0</v>
      </c>
      <c r="J2993">
        <f t="shared" si="374"/>
        <v>0</v>
      </c>
      <c r="K2993">
        <f>J2993*Weighting!$W$17</f>
        <v>0</v>
      </c>
      <c r="M2993" s="14"/>
    </row>
    <row r="2994" spans="1:25" x14ac:dyDescent="0.25">
      <c r="A2994" s="32" t="str">
        <f>IF(Weighting!$P$18&gt;0,B2994,"")</f>
        <v/>
      </c>
      <c r="B2994" t="e">
        <f>Weighting!$C$18</f>
        <v>#DIV/0!</v>
      </c>
      <c r="C2994" t="e">
        <f>Weighting!$F$18</f>
        <v>#NUM!</v>
      </c>
      <c r="D2994" t="e">
        <f>IF(C2994=1,'Data Transformation'!$G$3+0.5*'Data Transformation'!$W$25,IF(C2995=1,D2995-'Data Transformation'!$W$25,FALSE))</f>
        <v>#NUM!</v>
      </c>
      <c r="E2994">
        <f t="array" ref="E2994">IF(ISLOGICAL(D2994),"",FREQUENCY(IF('Data Transformation'!$B$425:$B$8425='Bin Analysis'!$B2979,'Data Transformation'!$G$425:$G$8425),D2994))</f>
        <v>2001</v>
      </c>
      <c r="F2994">
        <f t="shared" si="372"/>
        <v>0</v>
      </c>
      <c r="G2994">
        <f>Weighting!$H$18</f>
        <v>0</v>
      </c>
      <c r="H2994">
        <f t="array" ref="H2994">FREQUENCY(IF('Data Transformation'!$B$4:$B$8425=B2979,'Data Transformation'!$G$4:$G$8425),'Bin Analysis'!$B2994)</f>
        <v>2073</v>
      </c>
      <c r="I2994">
        <f t="shared" si="373"/>
        <v>0</v>
      </c>
      <c r="J2994">
        <f t="shared" si="374"/>
        <v>0</v>
      </c>
      <c r="K2994">
        <f>J2994*Weighting!$W$18</f>
        <v>0</v>
      </c>
      <c r="M2994" s="14"/>
    </row>
    <row r="2995" spans="1:25" x14ac:dyDescent="0.25">
      <c r="A2995" s="32" t="str">
        <f>IF(Weighting!$P$19&gt;0,B2995,"")</f>
        <v/>
      </c>
      <c r="B2995" t="e">
        <f>Weighting!$C$19</f>
        <v>#DIV/0!</v>
      </c>
      <c r="C2995" t="e">
        <f>Weighting!$F$19</f>
        <v>#NUM!</v>
      </c>
      <c r="D2995" t="e">
        <f>IF(C2995=1,'Data Transformation'!$G$3+0.5*'Data Transformation'!$W$25,IF(C2996=1,D2996-'Data Transformation'!$W$25,FALSE))</f>
        <v>#NUM!</v>
      </c>
      <c r="E2995">
        <f t="array" ref="E2995">IF(ISLOGICAL(D2995),"",FREQUENCY(IF('Data Transformation'!$B$425:$B$8425='Bin Analysis'!$B2979,'Data Transformation'!$G$425:$G$8425),D2995))</f>
        <v>2001</v>
      </c>
      <c r="F2995">
        <f t="shared" si="372"/>
        <v>0</v>
      </c>
      <c r="G2995">
        <f>Weighting!$H$19</f>
        <v>0</v>
      </c>
      <c r="H2995">
        <f t="array" ref="H2995">FREQUENCY(IF('Data Transformation'!$B$4:$B$8425=B2979,'Data Transformation'!$G$4:$G$8425),'Bin Analysis'!$B2995)</f>
        <v>2073</v>
      </c>
      <c r="I2995">
        <f t="shared" si="373"/>
        <v>0</v>
      </c>
      <c r="J2995">
        <f t="shared" si="374"/>
        <v>0</v>
      </c>
      <c r="K2995">
        <f>J2995*Weighting!$W$19</f>
        <v>0</v>
      </c>
      <c r="M2995" s="14"/>
    </row>
    <row r="2996" spans="1:25" x14ac:dyDescent="0.25">
      <c r="A2996" s="32" t="str">
        <f>IF(Weighting!$P$20&gt;0,B2996,"")</f>
        <v/>
      </c>
      <c r="B2996" t="e">
        <f>Weighting!$C$20</f>
        <v>#DIV/0!</v>
      </c>
      <c r="C2996" t="e">
        <f>Weighting!$F$20</f>
        <v>#NUM!</v>
      </c>
      <c r="D2996" t="e">
        <f>IF(C2996=1,'Data Transformation'!$G$3+0.5*'Data Transformation'!$W$25,IF(C2997=1,D2997-'Data Transformation'!$W$25,FALSE))</f>
        <v>#NUM!</v>
      </c>
      <c r="E2996">
        <f t="array" ref="E2996">IF(ISLOGICAL(D2996),"",FREQUENCY(IF('Data Transformation'!$B$425:$B$8425='Bin Analysis'!$B2979,'Data Transformation'!$G$425:$G$8425),D2996))</f>
        <v>2001</v>
      </c>
      <c r="F2996">
        <f t="shared" si="372"/>
        <v>0</v>
      </c>
      <c r="G2996">
        <f>Weighting!$H$20</f>
        <v>0</v>
      </c>
      <c r="H2996">
        <f t="array" ref="H2996">FREQUENCY(IF('Data Transformation'!$B$4:$B$8425=B2979,'Data Transformation'!$G$4:$G$8425),'Bin Analysis'!$B2996)</f>
        <v>2073</v>
      </c>
      <c r="I2996">
        <f t="shared" si="373"/>
        <v>0</v>
      </c>
      <c r="J2996">
        <f t="shared" si="374"/>
        <v>0</v>
      </c>
      <c r="K2996">
        <f>J2996*Weighting!$W$20</f>
        <v>0</v>
      </c>
      <c r="M2996" s="14"/>
    </row>
    <row r="2997" spans="1:25" x14ac:dyDescent="0.25">
      <c r="A2997" s="32" t="str">
        <f>IF(Weighting!$P$21&gt;0,B2997,"")</f>
        <v/>
      </c>
      <c r="B2997" t="e">
        <f>Weighting!$C$21</f>
        <v>#DIV/0!</v>
      </c>
      <c r="C2997" t="e">
        <f>Weighting!$F$21</f>
        <v>#NUM!</v>
      </c>
      <c r="D2997" t="e">
        <f>IF(C2997=1,'Data Transformation'!$G$3+0.5*'Data Transformation'!$W$25,IF(C2998=1,D2998-'Data Transformation'!$W$25,FALSE))</f>
        <v>#NUM!</v>
      </c>
      <c r="E2997">
        <f t="array" ref="E2997">IF(ISLOGICAL(D2997),"",FREQUENCY(IF('Data Transformation'!$B$425:$B$8425='Bin Analysis'!$B2979,'Data Transformation'!$G$425:$G$8425),D2997))</f>
        <v>2001</v>
      </c>
      <c r="F2997">
        <f t="shared" si="372"/>
        <v>0</v>
      </c>
      <c r="G2997">
        <f>Weighting!$H$21</f>
        <v>0</v>
      </c>
      <c r="H2997">
        <f t="array" ref="H2997">FREQUENCY(IF('Data Transformation'!$B$4:$B$8425=B2979,'Data Transformation'!$G$4:$G$8425),'Bin Analysis'!$B2997)</f>
        <v>2073</v>
      </c>
      <c r="I2997">
        <f t="shared" si="373"/>
        <v>0</v>
      </c>
      <c r="J2997">
        <f t="shared" si="374"/>
        <v>0</v>
      </c>
      <c r="K2997">
        <f>J2997*Weighting!$W$21</f>
        <v>0</v>
      </c>
      <c r="M2997" s="14"/>
    </row>
    <row r="2998" spans="1:25" x14ac:dyDescent="0.25">
      <c r="A2998" s="32" t="str">
        <f>IF(Weighting!$P$22&gt;0,B2998,"")</f>
        <v/>
      </c>
      <c r="B2998" t="e">
        <f>Weighting!$C$22</f>
        <v>#DIV/0!</v>
      </c>
      <c r="C2998" t="e">
        <f>Weighting!$F$22</f>
        <v>#NUM!</v>
      </c>
      <c r="D2998" t="e">
        <f>IF(C2998=1,'Data Transformation'!$G$3+0.5*'Data Transformation'!$W$25,IF(C2999=1,D2999-'Data Transformation'!$W$25,FALSE))</f>
        <v>#NUM!</v>
      </c>
      <c r="E2998">
        <f t="array" ref="E2998">IF(ISLOGICAL(D2998),"",FREQUENCY(IF('Data Transformation'!$B$425:$B$8425='Bin Analysis'!$B2979,'Data Transformation'!$G$425:$G$8425),D2998))</f>
        <v>2001</v>
      </c>
      <c r="F2998">
        <f t="shared" si="372"/>
        <v>0</v>
      </c>
      <c r="G2998">
        <f>Weighting!$H$22</f>
        <v>0</v>
      </c>
      <c r="H2998">
        <f t="array" ref="H2998">FREQUENCY(IF('Data Transformation'!$B$4:$B$8425=B2979,'Data Transformation'!$G$4:$G$8425),'Bin Analysis'!$B2998)</f>
        <v>2073</v>
      </c>
      <c r="I2998">
        <f t="shared" si="373"/>
        <v>0</v>
      </c>
      <c r="J2998">
        <f t="shared" si="374"/>
        <v>0</v>
      </c>
      <c r="K2998">
        <f>J2998*Weighting!$W$22</f>
        <v>0</v>
      </c>
      <c r="M2998" s="14"/>
    </row>
    <row r="2999" spans="1:25" x14ac:dyDescent="0.25">
      <c r="A2999" s="32" t="str">
        <f>IF(Weighting!$P$23&gt;0,B2999,"")</f>
        <v/>
      </c>
      <c r="B2999" t="e">
        <f>Weighting!$C$23</f>
        <v>#DIV/0!</v>
      </c>
      <c r="C2999" t="e">
        <f>Weighting!$F$23</f>
        <v>#NUM!</v>
      </c>
      <c r="D2999" t="e">
        <f>IF(C2999=1,'Data Transformation'!$G$3+0.5*'Data Transformation'!$W$25,IF(C3000=1,D3000-'Data Transformation'!$W$25,FALSE))</f>
        <v>#NUM!</v>
      </c>
      <c r="E2999">
        <f t="array" ref="E2999">IF(ISLOGICAL(D2999),"",FREQUENCY(IF('Data Transformation'!$B$425:$B$8425='Bin Analysis'!$B2979,'Data Transformation'!$G$425:$G$8425),D2999))</f>
        <v>2001</v>
      </c>
      <c r="F2999">
        <f t="shared" si="372"/>
        <v>0</v>
      </c>
      <c r="G2999">
        <f>Weighting!$H$23</f>
        <v>0</v>
      </c>
      <c r="H2999">
        <f t="array" ref="H2999">FREQUENCY(IF('Data Transformation'!$B$4:$B$8425=B2979,'Data Transformation'!$G$4:$G$8425),'Bin Analysis'!$B2999)</f>
        <v>2073</v>
      </c>
      <c r="I2999">
        <f t="shared" si="373"/>
        <v>0</v>
      </c>
      <c r="J2999">
        <f t="shared" si="374"/>
        <v>0</v>
      </c>
      <c r="K2999">
        <f>J2999*Weighting!$W$23</f>
        <v>0</v>
      </c>
      <c r="M2999" s="14"/>
    </row>
    <row r="3000" spans="1:25" x14ac:dyDescent="0.25">
      <c r="A3000" s="32" t="str">
        <f>IF(Weighting!$P$24&gt;0,B3000,"")</f>
        <v/>
      </c>
      <c r="B3000" t="e">
        <f>Weighting!$C$24</f>
        <v>#DIV/0!</v>
      </c>
      <c r="C3000" t="e">
        <f>Weighting!$F$24</f>
        <v>#NUM!</v>
      </c>
      <c r="D3000" t="e">
        <f>IF(C3000=1,'Data Transformation'!$G$3+0.5*'Data Transformation'!$W$25,IF(C3001=1,D3001-'Data Transformation'!$W$25,FALSE))</f>
        <v>#NUM!</v>
      </c>
      <c r="E3000">
        <f t="array" ref="E3000">IF(ISLOGICAL(D3000),"",FREQUENCY(IF('Data Transformation'!$B$425:$B$8425='Bin Analysis'!$B2979,'Data Transformation'!$G$425:$G$8425),D3000))</f>
        <v>2001</v>
      </c>
      <c r="F3000">
        <f t="shared" si="372"/>
        <v>0</v>
      </c>
      <c r="G3000">
        <f>Weighting!$H$24</f>
        <v>0</v>
      </c>
      <c r="H3000">
        <f t="array" ref="H3000">FREQUENCY(IF('Data Transformation'!$B$4:$B$8425=B2979,'Data Transformation'!$G$4:$G$8425),'Bin Analysis'!$B3000)</f>
        <v>2073</v>
      </c>
      <c r="I3000">
        <f t="shared" si="373"/>
        <v>0</v>
      </c>
      <c r="J3000">
        <f t="shared" si="374"/>
        <v>0</v>
      </c>
      <c r="K3000">
        <f>J3000*Weighting!$W$24</f>
        <v>0</v>
      </c>
      <c r="M3000" s="14"/>
    </row>
    <row r="3001" spans="1:25" x14ac:dyDescent="0.25">
      <c r="A3001" s="32" t="str">
        <f>IF(Weighting!$P$25&gt;0,B3001,"")</f>
        <v/>
      </c>
      <c r="B3001" t="e">
        <f>Weighting!$C$25</f>
        <v>#DIV/0!</v>
      </c>
      <c r="C3001" t="e">
        <f>Weighting!$F$25</f>
        <v>#NUM!</v>
      </c>
      <c r="D3001" t="e">
        <f>IF(C3001=1,'Data Transformation'!$G$3+0.5*'Data Transformation'!$W$25,IF(C3002=1,D3002-'Data Transformation'!$W$25,FALSE))</f>
        <v>#NUM!</v>
      </c>
      <c r="E3001">
        <f t="array" ref="E3001">IF(ISLOGICAL(D3001),"",FREQUENCY(IF('Data Transformation'!$B$425:$B$8425='Bin Analysis'!$B2979,'Data Transformation'!$G$425:$G$8425),D3001))</f>
        <v>2001</v>
      </c>
      <c r="F3001">
        <f t="shared" si="372"/>
        <v>0</v>
      </c>
      <c r="G3001">
        <f>Weighting!$H$25</f>
        <v>0</v>
      </c>
      <c r="H3001">
        <f t="array" ref="H3001">FREQUENCY(IF('Data Transformation'!$B$4:$B$8425=B2979,'Data Transformation'!$G$4:$G$8425),'Bin Analysis'!$B3001)</f>
        <v>2073</v>
      </c>
      <c r="I3001">
        <f t="shared" si="373"/>
        <v>0</v>
      </c>
      <c r="J3001">
        <f t="shared" si="374"/>
        <v>0</v>
      </c>
      <c r="K3001">
        <f>J3001*Weighting!$W$25</f>
        <v>0</v>
      </c>
      <c r="M3001" s="14"/>
    </row>
    <row r="3002" spans="1:25" x14ac:dyDescent="0.25">
      <c r="N3002" s="57"/>
      <c r="O3002"/>
      <c r="P3002"/>
      <c r="Q3002"/>
      <c r="R3002"/>
    </row>
    <row r="3003" spans="1:25" ht="23.25" x14ac:dyDescent="0.35">
      <c r="A3003" s="21" t="s">
        <v>0</v>
      </c>
      <c r="B3003" s="21" t="str">
        <f>IFERROR(VLOOKUP(C3003,'Data Transformation'!$L$6:$M$426,2,FALSE),"")</f>
        <v/>
      </c>
      <c r="C3003" s="21">
        <f>C2979+1</f>
        <v>125</v>
      </c>
      <c r="D3003" s="21"/>
      <c r="E3003" s="21"/>
      <c r="F3003" s="21"/>
      <c r="G3003" s="21"/>
      <c r="H3003" s="22"/>
      <c r="I3003" s="22"/>
      <c r="J3003" s="22"/>
      <c r="K3003" s="21"/>
      <c r="L3003" s="21" t="str">
        <f>B3003</f>
        <v/>
      </c>
      <c r="M3003" s="23" t="e">
        <f>INDEX('Data Transformation'!$O$4:$O$424,MATCH($B3003,'Data Transformation'!$M$4:$M$424,0),MATCH($M$2,'Data Transformation'!$O$3,0))</f>
        <v>#N/A</v>
      </c>
      <c r="N3003" s="27" t="e">
        <f>IF('Input and Summary Results'!$J$16="minimum",'Bin Analysis'!X3004/(M3003-1),'Bin Analysis'!Y3003/('Bin Analysis'!M3003-1))</f>
        <v>#N/A</v>
      </c>
      <c r="O3003" s="27" t="e">
        <f>IF(M3003=FALSE,NA(),(VLOOKUP(1,C3006:K3025,4,FALSE))/(M3003-1))</f>
        <v>#N/A</v>
      </c>
      <c r="P3003" s="27" t="e">
        <f>IF(M3003=FALSE,NA(),SUM(J3006:J3025)/Weighting!$S$5)</f>
        <v>#N/A</v>
      </c>
      <c r="Q3003" s="27" t="e">
        <f>IF(M3003=FALSE,NA(),SUM(K3006:K3025)/Weighting!$S$6)</f>
        <v>#N/A</v>
      </c>
      <c r="R3003" s="27" t="e">
        <f>IF(M3003=FALSE,NA(),(VLOOKUP(1,G3006:K3025,3,FALSE))/(M3003-1))</f>
        <v>#N/A</v>
      </c>
      <c r="S3003" s="22" t="e">
        <f>IF(M3003=FALSE,NA(),IF(SUM(J3006:J3025)=2,"yes","no"))</f>
        <v>#N/A</v>
      </c>
      <c r="X3003" s="2" cm="2">
        <f t="array" ref="X3003:X3004">FREQUENCY(IF('Data Transformation'!$B$425:$B$6424='Bin Analysis'!L3003,'Data Transformation'!$G$425:$G$6424),'Data Transformation'!$U$11)</f>
        <v>0</v>
      </c>
      <c r="Y3003" s="2" cm="2">
        <f t="array" ref="Y3003:Y3004">FREQUENCY(IF('Data Transformation'!$B$425:$B$6424='Bin Analysis'!L3003,'Data Transformation'!$G$425:$G$6424),'Data Transformation'!$U$12)</f>
        <v>0</v>
      </c>
    </row>
    <row r="3004" spans="1:25" x14ac:dyDescent="0.25">
      <c r="A3004" s="14" t="s">
        <v>67</v>
      </c>
      <c r="B3004" t="s">
        <v>47</v>
      </c>
      <c r="C3004" t="s">
        <v>5</v>
      </c>
      <c r="D3004" t="s">
        <v>100</v>
      </c>
      <c r="E3004" t="s">
        <v>101</v>
      </c>
      <c r="F3004" t="s">
        <v>102</v>
      </c>
      <c r="G3004" t="s">
        <v>70</v>
      </c>
      <c r="H3004" t="s">
        <v>31</v>
      </c>
      <c r="I3004" t="s">
        <v>32</v>
      </c>
      <c r="J3004" t="s">
        <v>46</v>
      </c>
      <c r="K3004" s="14" t="s">
        <v>45</v>
      </c>
      <c r="M3004" s="14"/>
      <c r="X3004" s="2">
        <v>0</v>
      </c>
      <c r="Y3004" s="2">
        <v>0</v>
      </c>
    </row>
    <row r="3005" spans="1:25" x14ac:dyDescent="0.25">
      <c r="A3005" s="32"/>
      <c r="D3005" t="e">
        <f>IF(C3005=1,'Data Transformation'!$G$3+0.5*'Data Transformation'!$W$25,IF(C3006=1,D3006-'Data Transformation'!$W$25,FALSE))</f>
        <v>#NUM!</v>
      </c>
      <c r="E3005">
        <f t="array" ref="E3005">IF(ISLOGICAL(D3005),"",FREQUENCY(IF('Data Transformation'!$B$425:$B$8425='Bin Analysis'!$B3003,'Data Transformation'!$G$425:$G$8425),D3005))</f>
        <v>2001</v>
      </c>
      <c r="F3005" t="e">
        <f>IF(ISLOGICAL(D3005),"",E3005-E3004)</f>
        <v>#VALUE!</v>
      </c>
      <c r="M3005" s="14"/>
    </row>
    <row r="3006" spans="1:25" x14ac:dyDescent="0.25">
      <c r="A3006" s="32" t="e">
        <f>IF(Weighting!$P$6&gt;0,B3006,"")</f>
        <v>#NUM!</v>
      </c>
      <c r="B3006" t="e">
        <f>Weighting!$C$6</f>
        <v>#DIV/0!</v>
      </c>
      <c r="C3006" t="e">
        <f>Weighting!$F$6</f>
        <v>#NUM!</v>
      </c>
      <c r="D3006" t="e">
        <f>IF(C3006=1,'Data Transformation'!$G$3+0.5*'Data Transformation'!$W$25,IF(C3007=1,D3007-'Data Transformation'!$W$25,FALSE))</f>
        <v>#NUM!</v>
      </c>
      <c r="E3006">
        <f t="array" ref="E3006">IF(ISLOGICAL(D3006),"",FREQUENCY(IF('Data Transformation'!$B$425:$B$8425='Bin Analysis'!$B3003,'Data Transformation'!$G$425:$G$8425),D3006))</f>
        <v>2001</v>
      </c>
      <c r="F3006">
        <f>IF(ISLOGICAL(D3006),"",E3006-E3005)</f>
        <v>0</v>
      </c>
      <c r="G3006">
        <f>Weighting!$H$6</f>
        <v>1</v>
      </c>
      <c r="H3006">
        <f t="array" ref="H3006">FREQUENCY(IF('Data Transformation'!$B$4:$B$8425=B3003,'Data Transformation'!$G$4:$G$8425),'Bin Analysis'!$B3006)</f>
        <v>2073</v>
      </c>
      <c r="I3006">
        <f>H3006-H3005</f>
        <v>2073</v>
      </c>
      <c r="J3006">
        <f>IF(I3006=0,0,1)</f>
        <v>1</v>
      </c>
      <c r="K3006" t="e">
        <f>J3006*Weighting!$W$6</f>
        <v>#NUM!</v>
      </c>
      <c r="M3006" s="14"/>
    </row>
    <row r="3007" spans="1:25" x14ac:dyDescent="0.25">
      <c r="A3007" s="32" t="str">
        <f>IF(Weighting!$P$7&gt;0,B3007,"")</f>
        <v/>
      </c>
      <c r="B3007" t="e">
        <f>Weighting!$C$7</f>
        <v>#DIV/0!</v>
      </c>
      <c r="C3007" t="e">
        <f>Weighting!$F$7</f>
        <v>#NUM!</v>
      </c>
      <c r="D3007" t="e">
        <f>IF(C3007=1,'Data Transformation'!$G$3+0.5*'Data Transformation'!$W$25,IF(C3008=1,D3008-'Data Transformation'!$W$25,FALSE))</f>
        <v>#NUM!</v>
      </c>
      <c r="E3007">
        <f t="array" ref="E3007">IF(ISLOGICAL(D3007),"",FREQUENCY(IF('Data Transformation'!$B$425:$B$8425='Bin Analysis'!$B3003,'Data Transformation'!$G$425:$G$8425),D3007))</f>
        <v>2001</v>
      </c>
      <c r="F3007">
        <f t="shared" ref="F3007:F3025" si="375">IF(ISLOGICAL(D3007),"",E3007-E3006)</f>
        <v>0</v>
      </c>
      <c r="G3007">
        <f>Weighting!$H$7</f>
        <v>0</v>
      </c>
      <c r="H3007">
        <f t="array" ref="H3007">FREQUENCY(IF('Data Transformation'!$B$4:$B$8425=B3003,'Data Transformation'!$G$4:$G$8425),'Bin Analysis'!$B3007)</f>
        <v>2073</v>
      </c>
      <c r="I3007">
        <f t="shared" ref="I3007:I3025" si="376">H3007-H3006</f>
        <v>0</v>
      </c>
      <c r="J3007">
        <f>IF(I3007=0,0,1)</f>
        <v>0</v>
      </c>
      <c r="K3007">
        <f>J3007*Weighting!$W$7</f>
        <v>0</v>
      </c>
      <c r="M3007" s="14"/>
    </row>
    <row r="3008" spans="1:25" x14ac:dyDescent="0.25">
      <c r="A3008" s="32" t="str">
        <f>IF(Weighting!$P$8&gt;0,B3008,"")</f>
        <v/>
      </c>
      <c r="B3008" t="e">
        <f>Weighting!$C$8</f>
        <v>#DIV/0!</v>
      </c>
      <c r="C3008" t="e">
        <f>Weighting!$F$8</f>
        <v>#NUM!</v>
      </c>
      <c r="D3008" t="e">
        <f>IF(C3008=1,'Data Transformation'!$G$3+0.5*'Data Transformation'!$W$25,IF(C3009=1,D3009-'Data Transformation'!$W$25,FALSE))</f>
        <v>#NUM!</v>
      </c>
      <c r="E3008">
        <f t="array" ref="E3008">IF(ISLOGICAL(D3008),"",FREQUENCY(IF('Data Transformation'!$B$425:$B$8425='Bin Analysis'!$B3003,'Data Transformation'!$G$425:$G$8425),D3008))</f>
        <v>2001</v>
      </c>
      <c r="F3008">
        <f t="shared" si="375"/>
        <v>0</v>
      </c>
      <c r="G3008">
        <f>Weighting!$H$8</f>
        <v>0</v>
      </c>
      <c r="H3008">
        <f t="array" ref="H3008">FREQUENCY(IF('Data Transformation'!$B$4:$B$8425=B3003,'Data Transformation'!$G$4:$G$8425),'Bin Analysis'!$B3008)</f>
        <v>2073</v>
      </c>
      <c r="I3008">
        <f t="shared" si="376"/>
        <v>0</v>
      </c>
      <c r="J3008">
        <f t="shared" ref="J3008:J3025" si="377">IF(I3008=0,0,1)</f>
        <v>0</v>
      </c>
      <c r="K3008">
        <f>J3008*Weighting!$W$8</f>
        <v>0</v>
      </c>
      <c r="M3008" s="14"/>
    </row>
    <row r="3009" spans="1:13" x14ac:dyDescent="0.25">
      <c r="A3009" s="32" t="str">
        <f>IF(Weighting!$P$9&gt;0,B3009,"")</f>
        <v/>
      </c>
      <c r="B3009" s="50" t="e">
        <f>Weighting!$C$9</f>
        <v>#DIV/0!</v>
      </c>
      <c r="C3009" t="e">
        <f>Weighting!$F$9</f>
        <v>#NUM!</v>
      </c>
      <c r="D3009" t="e">
        <f>IF(C3009=1,'Data Transformation'!$G$3+0.5*'Data Transformation'!$W$25,IF(C3010=1,D3010-'Data Transformation'!$W$25,FALSE))</f>
        <v>#NUM!</v>
      </c>
      <c r="E3009">
        <f t="array" ref="E3009">IF(ISLOGICAL(D3009),"",FREQUENCY(IF('Data Transformation'!$B$425:$B$8425='Bin Analysis'!$B3003,'Data Transformation'!$G$425:$G$8425),D3009))</f>
        <v>2001</v>
      </c>
      <c r="F3009">
        <f t="shared" si="375"/>
        <v>0</v>
      </c>
      <c r="G3009">
        <f>Weighting!$H$9</f>
        <v>0</v>
      </c>
      <c r="H3009">
        <f t="array" ref="H3009">FREQUENCY(IF('Data Transformation'!$B$4:$B$8425=B3003,'Data Transformation'!$G$4:$G$8425),'Bin Analysis'!$B3009)</f>
        <v>2073</v>
      </c>
      <c r="I3009">
        <f t="shared" si="376"/>
        <v>0</v>
      </c>
      <c r="J3009">
        <f t="shared" si="377"/>
        <v>0</v>
      </c>
      <c r="K3009">
        <f>J3009*Weighting!$W$9</f>
        <v>0</v>
      </c>
      <c r="M3009" s="14"/>
    </row>
    <row r="3010" spans="1:13" x14ac:dyDescent="0.25">
      <c r="A3010" s="32" t="str">
        <f>IF(Weighting!$P$10&gt;0,B3010,"")</f>
        <v/>
      </c>
      <c r="B3010" t="e">
        <f>Weighting!$C$10</f>
        <v>#DIV/0!</v>
      </c>
      <c r="C3010" t="e">
        <f>Weighting!$F$10</f>
        <v>#NUM!</v>
      </c>
      <c r="D3010" t="e">
        <f>IF(C3010=1,'Data Transformation'!$G$3+0.5*'Data Transformation'!$W$25,IF(C3011=1,D3011-'Data Transformation'!$W$25,FALSE))</f>
        <v>#NUM!</v>
      </c>
      <c r="E3010">
        <f t="array" ref="E3010">IF(ISLOGICAL(D3010),"",FREQUENCY(IF('Data Transformation'!$B$425:$B$8425='Bin Analysis'!$B3003,'Data Transformation'!$G$425:$G$8425),D3010))</f>
        <v>2001</v>
      </c>
      <c r="F3010">
        <f t="shared" si="375"/>
        <v>0</v>
      </c>
      <c r="G3010">
        <f>Weighting!$H$10</f>
        <v>0</v>
      </c>
      <c r="H3010">
        <f t="array" ref="H3010">FREQUENCY(IF('Data Transformation'!$B$4:$B$8425=B3003,'Data Transformation'!$G$4:$G$8425),'Bin Analysis'!$B3010)</f>
        <v>2073</v>
      </c>
      <c r="I3010">
        <f t="shared" si="376"/>
        <v>0</v>
      </c>
      <c r="J3010">
        <f t="shared" si="377"/>
        <v>0</v>
      </c>
      <c r="K3010">
        <f>J3010*Weighting!$W$10</f>
        <v>0</v>
      </c>
      <c r="M3010" s="14"/>
    </row>
    <row r="3011" spans="1:13" x14ac:dyDescent="0.25">
      <c r="A3011" s="32" t="str">
        <f>IF(Weighting!$P$11&gt;0,B3011,"")</f>
        <v/>
      </c>
      <c r="B3011" t="e">
        <f>Weighting!$C$11</f>
        <v>#DIV/0!</v>
      </c>
      <c r="C3011" t="e">
        <f>Weighting!$F$11</f>
        <v>#NUM!</v>
      </c>
      <c r="D3011" t="e">
        <f>IF(C3011=1,'Data Transformation'!$G$3+0.5*'Data Transformation'!$W$25,IF(C3012=1,D3012-'Data Transformation'!$W$25,FALSE))</f>
        <v>#NUM!</v>
      </c>
      <c r="E3011">
        <f t="array" ref="E3011">IF(ISLOGICAL(D3011),"",FREQUENCY(IF('Data Transformation'!$B$425:$B$8425='Bin Analysis'!$B3003,'Data Transformation'!$G$425:$G$8425),D3011))</f>
        <v>2001</v>
      </c>
      <c r="F3011">
        <f t="shared" si="375"/>
        <v>0</v>
      </c>
      <c r="G3011">
        <f>Weighting!$H$11</f>
        <v>0</v>
      </c>
      <c r="H3011">
        <f t="array" ref="H3011">FREQUENCY(IF('Data Transformation'!$B$4:$B$8425=B3003,'Data Transformation'!$G$4:$G$8425),'Bin Analysis'!$B3011)</f>
        <v>2073</v>
      </c>
      <c r="I3011">
        <f t="shared" si="376"/>
        <v>0</v>
      </c>
      <c r="J3011">
        <f t="shared" si="377"/>
        <v>0</v>
      </c>
      <c r="K3011">
        <f>J3011*Weighting!$W$11</f>
        <v>0</v>
      </c>
      <c r="M3011" s="14"/>
    </row>
    <row r="3012" spans="1:13" x14ac:dyDescent="0.25">
      <c r="A3012" s="32" t="str">
        <f>IF(Weighting!$P$12&gt;0,B3012,"")</f>
        <v/>
      </c>
      <c r="B3012" t="e">
        <f>Weighting!$C$12</f>
        <v>#DIV/0!</v>
      </c>
      <c r="C3012" t="e">
        <f>Weighting!$F$12</f>
        <v>#NUM!</v>
      </c>
      <c r="D3012" t="e">
        <f>IF(C3012=1,'Data Transformation'!$G$3+0.5*'Data Transformation'!$W$25,IF(C3013=1,D3013-'Data Transformation'!$W$25,FALSE))</f>
        <v>#NUM!</v>
      </c>
      <c r="E3012">
        <f t="array" ref="E3012">IF(ISLOGICAL(D3012),"",FREQUENCY(IF('Data Transformation'!$B$425:$B$8425='Bin Analysis'!$B3003,'Data Transformation'!$G$425:$G$8425),D3012))</f>
        <v>2001</v>
      </c>
      <c r="F3012">
        <f t="shared" si="375"/>
        <v>0</v>
      </c>
      <c r="G3012">
        <f>Weighting!$H$12</f>
        <v>0</v>
      </c>
      <c r="H3012">
        <f t="array" ref="H3012">FREQUENCY(IF('Data Transformation'!$B$4:$B$8425=B3003,'Data Transformation'!$G$4:$G$8425),'Bin Analysis'!$B3012)</f>
        <v>2073</v>
      </c>
      <c r="I3012">
        <f t="shared" si="376"/>
        <v>0</v>
      </c>
      <c r="J3012">
        <f t="shared" si="377"/>
        <v>0</v>
      </c>
      <c r="K3012">
        <f>J3012*Weighting!$W$12</f>
        <v>0</v>
      </c>
      <c r="M3012" s="14"/>
    </row>
    <row r="3013" spans="1:13" x14ac:dyDescent="0.25">
      <c r="A3013" s="32" t="str">
        <f>IF(Weighting!$P$13&gt;0,B3013,"")</f>
        <v/>
      </c>
      <c r="B3013" t="e">
        <f>Weighting!$C$13</f>
        <v>#DIV/0!</v>
      </c>
      <c r="C3013" t="e">
        <f>Weighting!$F$13</f>
        <v>#NUM!</v>
      </c>
      <c r="D3013" t="e">
        <f>IF(C3013=1,'Data Transformation'!$G$3+0.5*'Data Transformation'!$W$25,IF(C3014=1,D3014-'Data Transformation'!$W$25,FALSE))</f>
        <v>#NUM!</v>
      </c>
      <c r="E3013">
        <f t="array" ref="E3013">IF(ISLOGICAL(D3013),"",FREQUENCY(IF('Data Transformation'!$B$425:$B$8425='Bin Analysis'!$B3003,'Data Transformation'!$G$425:$G$8425),D3013))</f>
        <v>2001</v>
      </c>
      <c r="F3013">
        <f t="shared" si="375"/>
        <v>0</v>
      </c>
      <c r="G3013">
        <f>Weighting!$H$13</f>
        <v>0</v>
      </c>
      <c r="H3013">
        <f t="array" ref="H3013">FREQUENCY(IF('Data Transformation'!$B$4:$B$8425=B3003,'Data Transformation'!$G$4:$G$8425),'Bin Analysis'!$B3013)</f>
        <v>2073</v>
      </c>
      <c r="I3013">
        <f t="shared" si="376"/>
        <v>0</v>
      </c>
      <c r="J3013">
        <f t="shared" si="377"/>
        <v>0</v>
      </c>
      <c r="K3013">
        <f>J3013*Weighting!$W$13</f>
        <v>0</v>
      </c>
      <c r="M3013" s="14"/>
    </row>
    <row r="3014" spans="1:13" x14ac:dyDescent="0.25">
      <c r="A3014" s="32" t="str">
        <f>IF(Weighting!$P$14&gt;0,B3014,"")</f>
        <v/>
      </c>
      <c r="B3014" t="e">
        <f>Weighting!$C$14</f>
        <v>#DIV/0!</v>
      </c>
      <c r="C3014" t="e">
        <f>Weighting!$F$14</f>
        <v>#NUM!</v>
      </c>
      <c r="D3014" t="e">
        <f>IF(C3014=1,'Data Transformation'!$G$3+0.5*'Data Transformation'!$W$25,IF(C3015=1,D3015-'Data Transformation'!$W$25,FALSE))</f>
        <v>#NUM!</v>
      </c>
      <c r="E3014">
        <f t="array" ref="E3014">IF(ISLOGICAL(D3014),"",FREQUENCY(IF('Data Transformation'!$B$425:$B$8425='Bin Analysis'!$B3003,'Data Transformation'!$G$425:$G$8425),D3014))</f>
        <v>2001</v>
      </c>
      <c r="F3014">
        <f t="shared" si="375"/>
        <v>0</v>
      </c>
      <c r="G3014">
        <f>Weighting!$H$14</f>
        <v>0</v>
      </c>
      <c r="H3014">
        <f t="array" ref="H3014">FREQUENCY(IF('Data Transformation'!$B$4:$B$8425=B3003,'Data Transformation'!$G$4:$G$8425),'Bin Analysis'!$B3014)</f>
        <v>2073</v>
      </c>
      <c r="I3014">
        <f t="shared" si="376"/>
        <v>0</v>
      </c>
      <c r="J3014">
        <f t="shared" si="377"/>
        <v>0</v>
      </c>
      <c r="K3014">
        <f>J3014*Weighting!$W$14</f>
        <v>0</v>
      </c>
      <c r="M3014" s="14"/>
    </row>
    <row r="3015" spans="1:13" x14ac:dyDescent="0.25">
      <c r="A3015" s="32" t="str">
        <f>IF(Weighting!$P$15&gt;0,B3015,"")</f>
        <v/>
      </c>
      <c r="B3015" t="e">
        <f>Weighting!$C$15</f>
        <v>#DIV/0!</v>
      </c>
      <c r="C3015" t="e">
        <f>Weighting!$F$15</f>
        <v>#NUM!</v>
      </c>
      <c r="D3015" t="e">
        <f>IF(C3015=1,'Data Transformation'!$G$3+0.5*'Data Transformation'!$W$25,IF(C3016=1,D3016-'Data Transformation'!$W$25,FALSE))</f>
        <v>#NUM!</v>
      </c>
      <c r="E3015">
        <f t="array" ref="E3015">IF(ISLOGICAL(D3015),"",FREQUENCY(IF('Data Transformation'!$B$425:$B$8425='Bin Analysis'!$B3003,'Data Transformation'!$G$425:$G$8425),D3015))</f>
        <v>2001</v>
      </c>
      <c r="F3015">
        <f t="shared" si="375"/>
        <v>0</v>
      </c>
      <c r="G3015">
        <f>Weighting!$H$15</f>
        <v>0</v>
      </c>
      <c r="H3015">
        <f t="array" ref="H3015">FREQUENCY(IF('Data Transformation'!$B$4:$B$8425=B3003,'Data Transformation'!$G$4:$G$8425),'Bin Analysis'!$B3015)</f>
        <v>2073</v>
      </c>
      <c r="I3015">
        <f t="shared" si="376"/>
        <v>0</v>
      </c>
      <c r="J3015">
        <f t="shared" si="377"/>
        <v>0</v>
      </c>
      <c r="K3015">
        <f>J3015*Weighting!$W$15</f>
        <v>0</v>
      </c>
      <c r="M3015" s="14"/>
    </row>
    <row r="3016" spans="1:13" x14ac:dyDescent="0.25">
      <c r="A3016" s="32" t="str">
        <f>IF(Weighting!$P$16&gt;0,B3016,"")</f>
        <v/>
      </c>
      <c r="B3016" t="e">
        <f>Weighting!$C$16</f>
        <v>#DIV/0!</v>
      </c>
      <c r="C3016" t="e">
        <f>Weighting!$F$16</f>
        <v>#NUM!</v>
      </c>
      <c r="D3016" t="e">
        <f>IF(C3016=1,'Data Transformation'!$G$3+0.5*'Data Transformation'!$W$25,IF(C3017=1,D3017-'Data Transformation'!$W$25,FALSE))</f>
        <v>#NUM!</v>
      </c>
      <c r="E3016">
        <f t="array" ref="E3016">IF(ISLOGICAL(D3016),"",FREQUENCY(IF('Data Transformation'!$B$425:$B$8425='Bin Analysis'!$B3003,'Data Transformation'!$G$425:$G$8425),D3016))</f>
        <v>2001</v>
      </c>
      <c r="F3016">
        <f t="shared" si="375"/>
        <v>0</v>
      </c>
      <c r="G3016">
        <f>Weighting!$H$16</f>
        <v>0</v>
      </c>
      <c r="H3016">
        <f t="array" ref="H3016">FREQUENCY(IF('Data Transformation'!$B$4:$B$8425=B3003,'Data Transformation'!$G$4:$G$8425),'Bin Analysis'!$B3016)</f>
        <v>2073</v>
      </c>
      <c r="I3016">
        <f t="shared" si="376"/>
        <v>0</v>
      </c>
      <c r="J3016">
        <f t="shared" si="377"/>
        <v>0</v>
      </c>
      <c r="K3016">
        <f>J3016*Weighting!$W$16</f>
        <v>0</v>
      </c>
      <c r="M3016" s="14"/>
    </row>
    <row r="3017" spans="1:13" x14ac:dyDescent="0.25">
      <c r="A3017" s="32" t="str">
        <f>IF(Weighting!$P$17&gt;0,B3017,"")</f>
        <v/>
      </c>
      <c r="B3017" t="e">
        <f>Weighting!$C$17</f>
        <v>#DIV/0!</v>
      </c>
      <c r="C3017" t="e">
        <f>Weighting!$F$17</f>
        <v>#NUM!</v>
      </c>
      <c r="D3017" t="e">
        <f>IF(C3017=1,'Data Transformation'!$G$3+0.5*'Data Transformation'!$W$25,IF(C3018=1,D3018-'Data Transformation'!$W$25,FALSE))</f>
        <v>#NUM!</v>
      </c>
      <c r="E3017">
        <f t="array" ref="E3017">IF(ISLOGICAL(D3017),"",FREQUENCY(IF('Data Transformation'!$B$425:$B$8425='Bin Analysis'!$B3003,'Data Transformation'!$G$425:$G$8425),D3017))</f>
        <v>2001</v>
      </c>
      <c r="F3017">
        <f t="shared" si="375"/>
        <v>0</v>
      </c>
      <c r="G3017">
        <f>Weighting!$H$17</f>
        <v>0</v>
      </c>
      <c r="H3017">
        <f t="array" ref="H3017">FREQUENCY(IF('Data Transformation'!$B$4:$B$8425=B3003,'Data Transformation'!$G$4:$G$8425),'Bin Analysis'!$B3017)</f>
        <v>2073</v>
      </c>
      <c r="I3017">
        <f t="shared" si="376"/>
        <v>0</v>
      </c>
      <c r="J3017">
        <f t="shared" si="377"/>
        <v>0</v>
      </c>
      <c r="K3017">
        <f>J3017*Weighting!$W$17</f>
        <v>0</v>
      </c>
      <c r="M3017" s="14"/>
    </row>
    <row r="3018" spans="1:13" x14ac:dyDescent="0.25">
      <c r="A3018" s="32" t="str">
        <f>IF(Weighting!$P$18&gt;0,B3018,"")</f>
        <v/>
      </c>
      <c r="B3018" t="e">
        <f>Weighting!$C$18</f>
        <v>#DIV/0!</v>
      </c>
      <c r="C3018" t="e">
        <f>Weighting!$F$18</f>
        <v>#NUM!</v>
      </c>
      <c r="D3018" t="e">
        <f>IF(C3018=1,'Data Transformation'!$G$3+0.5*'Data Transformation'!$W$25,IF(C3019=1,D3019-'Data Transformation'!$W$25,FALSE))</f>
        <v>#NUM!</v>
      </c>
      <c r="E3018">
        <f t="array" ref="E3018">IF(ISLOGICAL(D3018),"",FREQUENCY(IF('Data Transformation'!$B$425:$B$8425='Bin Analysis'!$B3003,'Data Transformation'!$G$425:$G$8425),D3018))</f>
        <v>2001</v>
      </c>
      <c r="F3018">
        <f t="shared" si="375"/>
        <v>0</v>
      </c>
      <c r="G3018">
        <f>Weighting!$H$18</f>
        <v>0</v>
      </c>
      <c r="H3018">
        <f t="array" ref="H3018">FREQUENCY(IF('Data Transformation'!$B$4:$B$8425=B3003,'Data Transformation'!$G$4:$G$8425),'Bin Analysis'!$B3018)</f>
        <v>2073</v>
      </c>
      <c r="I3018">
        <f t="shared" si="376"/>
        <v>0</v>
      </c>
      <c r="J3018">
        <f t="shared" si="377"/>
        <v>0</v>
      </c>
      <c r="K3018">
        <f>J3018*Weighting!$W$18</f>
        <v>0</v>
      </c>
      <c r="M3018" s="14"/>
    </row>
    <row r="3019" spans="1:13" x14ac:dyDescent="0.25">
      <c r="A3019" s="32" t="str">
        <f>IF(Weighting!$P$19&gt;0,B3019,"")</f>
        <v/>
      </c>
      <c r="B3019" t="e">
        <f>Weighting!$C$19</f>
        <v>#DIV/0!</v>
      </c>
      <c r="C3019" t="e">
        <f>Weighting!$F$19</f>
        <v>#NUM!</v>
      </c>
      <c r="D3019" t="e">
        <f>IF(C3019=1,'Data Transformation'!$G$3+0.5*'Data Transformation'!$W$25,IF(C3020=1,D3020-'Data Transformation'!$W$25,FALSE))</f>
        <v>#NUM!</v>
      </c>
      <c r="E3019">
        <f t="array" ref="E3019">IF(ISLOGICAL(D3019),"",FREQUENCY(IF('Data Transformation'!$B$425:$B$8425='Bin Analysis'!$B3003,'Data Transformation'!$G$425:$G$8425),D3019))</f>
        <v>2001</v>
      </c>
      <c r="F3019">
        <f t="shared" si="375"/>
        <v>0</v>
      </c>
      <c r="G3019">
        <f>Weighting!$H$19</f>
        <v>0</v>
      </c>
      <c r="H3019">
        <f t="array" ref="H3019">FREQUENCY(IF('Data Transformation'!$B$4:$B$8425=B3003,'Data Transformation'!$G$4:$G$8425),'Bin Analysis'!$B3019)</f>
        <v>2073</v>
      </c>
      <c r="I3019">
        <f t="shared" si="376"/>
        <v>0</v>
      </c>
      <c r="J3019">
        <f t="shared" si="377"/>
        <v>0</v>
      </c>
      <c r="K3019">
        <f>J3019*Weighting!$W$19</f>
        <v>0</v>
      </c>
      <c r="M3019" s="14"/>
    </row>
    <row r="3020" spans="1:13" x14ac:dyDescent="0.25">
      <c r="A3020" s="32" t="str">
        <f>IF(Weighting!$P$20&gt;0,B3020,"")</f>
        <v/>
      </c>
      <c r="B3020" t="e">
        <f>Weighting!$C$20</f>
        <v>#DIV/0!</v>
      </c>
      <c r="C3020" t="e">
        <f>Weighting!$F$20</f>
        <v>#NUM!</v>
      </c>
      <c r="D3020" t="e">
        <f>IF(C3020=1,'Data Transformation'!$G$3+0.5*'Data Transformation'!$W$25,IF(C3021=1,D3021-'Data Transformation'!$W$25,FALSE))</f>
        <v>#NUM!</v>
      </c>
      <c r="E3020">
        <f t="array" ref="E3020">IF(ISLOGICAL(D3020),"",FREQUENCY(IF('Data Transformation'!$B$425:$B$8425='Bin Analysis'!$B3003,'Data Transformation'!$G$425:$G$8425),D3020))</f>
        <v>2001</v>
      </c>
      <c r="F3020">
        <f t="shared" si="375"/>
        <v>0</v>
      </c>
      <c r="G3020">
        <f>Weighting!$H$20</f>
        <v>0</v>
      </c>
      <c r="H3020">
        <f t="array" ref="H3020">FREQUENCY(IF('Data Transformation'!$B$4:$B$8425=B3003,'Data Transformation'!$G$4:$G$8425),'Bin Analysis'!$B3020)</f>
        <v>2073</v>
      </c>
      <c r="I3020">
        <f t="shared" si="376"/>
        <v>0</v>
      </c>
      <c r="J3020">
        <f t="shared" si="377"/>
        <v>0</v>
      </c>
      <c r="K3020">
        <f>J3020*Weighting!$W$20</f>
        <v>0</v>
      </c>
      <c r="M3020" s="14"/>
    </row>
    <row r="3021" spans="1:13" x14ac:dyDescent="0.25">
      <c r="A3021" s="32" t="str">
        <f>IF(Weighting!$P$21&gt;0,B3021,"")</f>
        <v/>
      </c>
      <c r="B3021" t="e">
        <f>Weighting!$C$21</f>
        <v>#DIV/0!</v>
      </c>
      <c r="C3021" t="e">
        <f>Weighting!$F$21</f>
        <v>#NUM!</v>
      </c>
      <c r="D3021" t="e">
        <f>IF(C3021=1,'Data Transformation'!$G$3+0.5*'Data Transformation'!$W$25,IF(C3022=1,D3022-'Data Transformation'!$W$25,FALSE))</f>
        <v>#NUM!</v>
      </c>
      <c r="E3021">
        <f t="array" ref="E3021">IF(ISLOGICAL(D3021),"",FREQUENCY(IF('Data Transformation'!$B$425:$B$8425='Bin Analysis'!$B3003,'Data Transformation'!$G$425:$G$8425),D3021))</f>
        <v>2001</v>
      </c>
      <c r="F3021">
        <f t="shared" si="375"/>
        <v>0</v>
      </c>
      <c r="G3021">
        <f>Weighting!$H$21</f>
        <v>0</v>
      </c>
      <c r="H3021">
        <f t="array" ref="H3021">FREQUENCY(IF('Data Transformation'!$B$4:$B$8425=B3003,'Data Transformation'!$G$4:$G$8425),'Bin Analysis'!$B3021)</f>
        <v>2073</v>
      </c>
      <c r="I3021">
        <f t="shared" si="376"/>
        <v>0</v>
      </c>
      <c r="J3021">
        <f t="shared" si="377"/>
        <v>0</v>
      </c>
      <c r="K3021">
        <f>J3021*Weighting!$W$21</f>
        <v>0</v>
      </c>
      <c r="M3021" s="14"/>
    </row>
    <row r="3022" spans="1:13" x14ac:dyDescent="0.25">
      <c r="A3022" s="32" t="str">
        <f>IF(Weighting!$P$22&gt;0,B3022,"")</f>
        <v/>
      </c>
      <c r="B3022" t="e">
        <f>Weighting!$C$22</f>
        <v>#DIV/0!</v>
      </c>
      <c r="C3022" t="e">
        <f>Weighting!$F$22</f>
        <v>#NUM!</v>
      </c>
      <c r="D3022" t="e">
        <f>IF(C3022=1,'Data Transformation'!$G$3+0.5*'Data Transformation'!$W$25,IF(C3023=1,D3023-'Data Transformation'!$W$25,FALSE))</f>
        <v>#NUM!</v>
      </c>
      <c r="E3022">
        <f t="array" ref="E3022">IF(ISLOGICAL(D3022),"",FREQUENCY(IF('Data Transformation'!$B$425:$B$8425='Bin Analysis'!$B3003,'Data Transformation'!$G$425:$G$8425),D3022))</f>
        <v>2001</v>
      </c>
      <c r="F3022">
        <f t="shared" si="375"/>
        <v>0</v>
      </c>
      <c r="G3022">
        <f>Weighting!$H$22</f>
        <v>0</v>
      </c>
      <c r="H3022">
        <f t="array" ref="H3022">FREQUENCY(IF('Data Transformation'!$B$4:$B$8425=B3003,'Data Transformation'!$G$4:$G$8425),'Bin Analysis'!$B3022)</f>
        <v>2073</v>
      </c>
      <c r="I3022">
        <f t="shared" si="376"/>
        <v>0</v>
      </c>
      <c r="J3022">
        <f t="shared" si="377"/>
        <v>0</v>
      </c>
      <c r="K3022">
        <f>J3022*Weighting!$W$22</f>
        <v>0</v>
      </c>
      <c r="M3022" s="14"/>
    </row>
    <row r="3023" spans="1:13" x14ac:dyDescent="0.25">
      <c r="A3023" s="32" t="str">
        <f>IF(Weighting!$P$23&gt;0,B3023,"")</f>
        <v/>
      </c>
      <c r="B3023" t="e">
        <f>Weighting!$C$23</f>
        <v>#DIV/0!</v>
      </c>
      <c r="C3023" t="e">
        <f>Weighting!$F$23</f>
        <v>#NUM!</v>
      </c>
      <c r="D3023" t="e">
        <f>IF(C3023=1,'Data Transformation'!$G$3+0.5*'Data Transformation'!$W$25,IF(C3024=1,D3024-'Data Transformation'!$W$25,FALSE))</f>
        <v>#NUM!</v>
      </c>
      <c r="E3023">
        <f t="array" ref="E3023">IF(ISLOGICAL(D3023),"",FREQUENCY(IF('Data Transformation'!$B$425:$B$8425='Bin Analysis'!$B3003,'Data Transformation'!$G$425:$G$8425),D3023))</f>
        <v>2001</v>
      </c>
      <c r="F3023">
        <f t="shared" si="375"/>
        <v>0</v>
      </c>
      <c r="G3023">
        <f>Weighting!$H$23</f>
        <v>0</v>
      </c>
      <c r="H3023">
        <f t="array" ref="H3023">FREQUENCY(IF('Data Transformation'!$B$4:$B$8425=B3003,'Data Transformation'!$G$4:$G$8425),'Bin Analysis'!$B3023)</f>
        <v>2073</v>
      </c>
      <c r="I3023">
        <f t="shared" si="376"/>
        <v>0</v>
      </c>
      <c r="J3023">
        <f t="shared" si="377"/>
        <v>0</v>
      </c>
      <c r="K3023">
        <f>J3023*Weighting!$W$23</f>
        <v>0</v>
      </c>
      <c r="M3023" s="14"/>
    </row>
    <row r="3024" spans="1:13" x14ac:dyDescent="0.25">
      <c r="A3024" s="32" t="str">
        <f>IF(Weighting!$P$24&gt;0,B3024,"")</f>
        <v/>
      </c>
      <c r="B3024" t="e">
        <f>Weighting!$C$24</f>
        <v>#DIV/0!</v>
      </c>
      <c r="C3024" t="e">
        <f>Weighting!$F$24</f>
        <v>#NUM!</v>
      </c>
      <c r="D3024" t="e">
        <f>IF(C3024=1,'Data Transformation'!$G$3+0.5*'Data Transformation'!$W$25,IF(C3025=1,D3025-'Data Transformation'!$W$25,FALSE))</f>
        <v>#NUM!</v>
      </c>
      <c r="E3024">
        <f t="array" ref="E3024">IF(ISLOGICAL(D3024),"",FREQUENCY(IF('Data Transformation'!$B$425:$B$8425='Bin Analysis'!$B3003,'Data Transformation'!$G$425:$G$8425),D3024))</f>
        <v>2001</v>
      </c>
      <c r="F3024">
        <f t="shared" si="375"/>
        <v>0</v>
      </c>
      <c r="G3024">
        <f>Weighting!$H$24</f>
        <v>0</v>
      </c>
      <c r="H3024">
        <f t="array" ref="H3024">FREQUENCY(IF('Data Transformation'!$B$4:$B$8425=B3003,'Data Transformation'!$G$4:$G$8425),'Bin Analysis'!$B3024)</f>
        <v>2073</v>
      </c>
      <c r="I3024">
        <f t="shared" si="376"/>
        <v>0</v>
      </c>
      <c r="J3024">
        <f t="shared" si="377"/>
        <v>0</v>
      </c>
      <c r="K3024">
        <f>J3024*Weighting!$W$24</f>
        <v>0</v>
      </c>
      <c r="M3024" s="14"/>
    </row>
    <row r="3025" spans="1:25" x14ac:dyDescent="0.25">
      <c r="A3025" s="32" t="str">
        <f>IF(Weighting!$P$25&gt;0,B3025,"")</f>
        <v/>
      </c>
      <c r="B3025" t="e">
        <f>Weighting!$C$25</f>
        <v>#DIV/0!</v>
      </c>
      <c r="C3025" t="e">
        <f>Weighting!$F$25</f>
        <v>#NUM!</v>
      </c>
      <c r="D3025" t="e">
        <f>IF(C3025=1,'Data Transformation'!$G$3+0.5*'Data Transformation'!$W$25,IF(C3026=1,D3026-'Data Transformation'!$W$25,FALSE))</f>
        <v>#NUM!</v>
      </c>
      <c r="E3025">
        <f t="array" ref="E3025">IF(ISLOGICAL(D3025),"",FREQUENCY(IF('Data Transformation'!$B$425:$B$8425='Bin Analysis'!$B3003,'Data Transformation'!$G$425:$G$8425),D3025))</f>
        <v>2001</v>
      </c>
      <c r="F3025">
        <f t="shared" si="375"/>
        <v>0</v>
      </c>
      <c r="G3025">
        <f>Weighting!$H$25</f>
        <v>0</v>
      </c>
      <c r="H3025">
        <f t="array" ref="H3025">FREQUENCY(IF('Data Transformation'!$B$4:$B$8425=B3003,'Data Transformation'!$G$4:$G$8425),'Bin Analysis'!$B3025)</f>
        <v>2073</v>
      </c>
      <c r="I3025">
        <f t="shared" si="376"/>
        <v>0</v>
      </c>
      <c r="J3025">
        <f t="shared" si="377"/>
        <v>0</v>
      </c>
      <c r="K3025">
        <f>J3025*Weighting!$W$25</f>
        <v>0</v>
      </c>
      <c r="M3025" s="14"/>
    </row>
    <row r="3026" spans="1:25" x14ac:dyDescent="0.25">
      <c r="O3026"/>
      <c r="P3026"/>
      <c r="Q3026"/>
      <c r="R3026"/>
    </row>
    <row r="3027" spans="1:25" ht="23.25" x14ac:dyDescent="0.35">
      <c r="A3027" s="21" t="s">
        <v>0</v>
      </c>
      <c r="B3027" s="21" t="str">
        <f>IFERROR(VLOOKUP(C3027,'Data Transformation'!$L$6:$M$426,2,FALSE),"")</f>
        <v/>
      </c>
      <c r="C3027" s="21">
        <f>C3003+1</f>
        <v>126</v>
      </c>
      <c r="D3027" s="21"/>
      <c r="E3027" s="21"/>
      <c r="F3027" s="21"/>
      <c r="G3027" s="21"/>
      <c r="H3027" s="22"/>
      <c r="I3027" s="22"/>
      <c r="J3027" s="22"/>
      <c r="K3027" s="21"/>
      <c r="L3027" s="21" t="str">
        <f>B3027</f>
        <v/>
      </c>
      <c r="M3027" s="23" t="e">
        <f>INDEX('Data Transformation'!$O$4:$O$424,MATCH($B3027,'Data Transformation'!$M$4:$M$424,0),MATCH($M$2,'Data Transformation'!$O$3,0))</f>
        <v>#N/A</v>
      </c>
      <c r="N3027" s="27" t="e">
        <f>IF('Input and Summary Results'!$J$16="minimum",'Bin Analysis'!X3028/(M3027-1),'Bin Analysis'!Y3027/('Bin Analysis'!M3027-1))</f>
        <v>#N/A</v>
      </c>
      <c r="O3027" s="27" t="e">
        <f>IF(M3027=FALSE,NA(),(VLOOKUP(1,C3030:K3049,4,FALSE))/(M3027-1))</f>
        <v>#N/A</v>
      </c>
      <c r="P3027" s="27" t="e">
        <f>IF(M3027=FALSE,NA(),SUM(J3030:J3049)/Weighting!$S$5)</f>
        <v>#N/A</v>
      </c>
      <c r="Q3027" s="27" t="e">
        <f>IF(M3027=FALSE,NA(),SUM(K3030:K3049)/Weighting!$S$6)</f>
        <v>#N/A</v>
      </c>
      <c r="R3027" s="27" t="e">
        <f>IF(M3027=FALSE,NA(),(VLOOKUP(1,G3030:K3049,3,FALSE))/(M3027-1))</f>
        <v>#N/A</v>
      </c>
      <c r="S3027" s="22" t="e">
        <f>IF(M3027=FALSE,NA(),IF(SUM(J3030:J3049)=2,"yes","no"))</f>
        <v>#N/A</v>
      </c>
      <c r="X3027" s="2" cm="2">
        <f t="array" ref="X3027:X3028">FREQUENCY(IF('Data Transformation'!$B$425:$B$6424='Bin Analysis'!L3027,'Data Transformation'!$G$425:$G$6424),'Data Transformation'!$U$11)</f>
        <v>0</v>
      </c>
      <c r="Y3027" s="2" cm="2">
        <f t="array" ref="Y3027:Y3028">FREQUENCY(IF('Data Transformation'!$B$425:$B$6424='Bin Analysis'!L3027,'Data Transformation'!$G$425:$G$6424),'Data Transformation'!$U$12)</f>
        <v>0</v>
      </c>
    </row>
    <row r="3028" spans="1:25" x14ac:dyDescent="0.25">
      <c r="A3028" s="14" t="s">
        <v>67</v>
      </c>
      <c r="B3028" t="s">
        <v>47</v>
      </c>
      <c r="C3028" t="s">
        <v>5</v>
      </c>
      <c r="D3028" t="s">
        <v>100</v>
      </c>
      <c r="E3028" t="s">
        <v>101</v>
      </c>
      <c r="F3028" t="s">
        <v>102</v>
      </c>
      <c r="G3028" t="s">
        <v>70</v>
      </c>
      <c r="H3028" t="s">
        <v>31</v>
      </c>
      <c r="I3028" t="s">
        <v>32</v>
      </c>
      <c r="J3028" t="s">
        <v>46</v>
      </c>
      <c r="K3028" s="14" t="s">
        <v>45</v>
      </c>
      <c r="M3028" s="14"/>
      <c r="X3028" s="2">
        <v>0</v>
      </c>
      <c r="Y3028" s="2">
        <v>0</v>
      </c>
    </row>
    <row r="3029" spans="1:25" x14ac:dyDescent="0.25">
      <c r="A3029" s="32"/>
      <c r="D3029" t="e">
        <f>IF(C3029=1,'Data Transformation'!$G$3+0.5*'Data Transformation'!$W$25,IF(C3030=1,D3030-'Data Transformation'!$W$25,FALSE))</f>
        <v>#NUM!</v>
      </c>
      <c r="E3029">
        <f t="array" ref="E3029">IF(ISLOGICAL(D3029),"",FREQUENCY(IF('Data Transformation'!$B$425:$B$8425='Bin Analysis'!$B3027,'Data Transformation'!$G$425:$G$8425),D3029))</f>
        <v>2001</v>
      </c>
      <c r="F3029" t="e">
        <f>IF(ISLOGICAL(D3029),"",E3029-E3028)</f>
        <v>#VALUE!</v>
      </c>
      <c r="M3029" s="14"/>
    </row>
    <row r="3030" spans="1:25" x14ac:dyDescent="0.25">
      <c r="A3030" s="32" t="e">
        <f>IF(Weighting!$P$6&gt;0,B3030,"")</f>
        <v>#NUM!</v>
      </c>
      <c r="B3030" t="e">
        <f>Weighting!$C$6</f>
        <v>#DIV/0!</v>
      </c>
      <c r="C3030" t="e">
        <f>Weighting!$F$6</f>
        <v>#NUM!</v>
      </c>
      <c r="D3030" t="e">
        <f>IF(C3030=1,'Data Transformation'!$G$3+0.5*'Data Transformation'!$W$25,IF(C3031=1,D3031-'Data Transformation'!$W$25,FALSE))</f>
        <v>#NUM!</v>
      </c>
      <c r="E3030">
        <f t="array" ref="E3030">IF(ISLOGICAL(D3030),"",FREQUENCY(IF('Data Transformation'!$B$425:$B$8425='Bin Analysis'!$B3027,'Data Transformation'!$G$425:$G$8425),D3030))</f>
        <v>2001</v>
      </c>
      <c r="F3030">
        <f>IF(ISLOGICAL(D3030),"",E3030-E3029)</f>
        <v>0</v>
      </c>
      <c r="G3030">
        <f>Weighting!$H$6</f>
        <v>1</v>
      </c>
      <c r="H3030">
        <f t="array" ref="H3030">FREQUENCY(IF('Data Transformation'!$B$4:$B$8425=B3027,'Data Transformation'!$G$4:$G$8425),'Bin Analysis'!$B3030)</f>
        <v>2073</v>
      </c>
      <c r="I3030">
        <f>H3030-H3029</f>
        <v>2073</v>
      </c>
      <c r="J3030">
        <f>IF(I3030=0,0,1)</f>
        <v>1</v>
      </c>
      <c r="K3030" t="e">
        <f>J3030*Weighting!$W$6</f>
        <v>#NUM!</v>
      </c>
      <c r="M3030" s="14"/>
    </row>
    <row r="3031" spans="1:25" x14ac:dyDescent="0.25">
      <c r="A3031" s="32" t="str">
        <f>IF(Weighting!$P$7&gt;0,B3031,"")</f>
        <v/>
      </c>
      <c r="B3031" t="e">
        <f>Weighting!$C$7</f>
        <v>#DIV/0!</v>
      </c>
      <c r="C3031" t="e">
        <f>Weighting!$F$7</f>
        <v>#NUM!</v>
      </c>
      <c r="D3031" t="e">
        <f>IF(C3031=1,'Data Transformation'!$G$3+0.5*'Data Transformation'!$W$25,IF(C3032=1,D3032-'Data Transformation'!$W$25,FALSE))</f>
        <v>#NUM!</v>
      </c>
      <c r="E3031">
        <f t="array" ref="E3031">IF(ISLOGICAL(D3031),"",FREQUENCY(IF('Data Transformation'!$B$425:$B$8425='Bin Analysis'!$B3027,'Data Transformation'!$G$425:$G$8425),D3031))</f>
        <v>2001</v>
      </c>
      <c r="F3031">
        <f t="shared" ref="F3031:F3049" si="378">IF(ISLOGICAL(D3031),"",E3031-E3030)</f>
        <v>0</v>
      </c>
      <c r="G3031">
        <f>Weighting!$H$7</f>
        <v>0</v>
      </c>
      <c r="H3031">
        <f t="array" ref="H3031">FREQUENCY(IF('Data Transformation'!$B$4:$B$8425=B3027,'Data Transformation'!$G$4:$G$8425),'Bin Analysis'!$B3031)</f>
        <v>2073</v>
      </c>
      <c r="I3031">
        <f t="shared" ref="I3031:I3049" si="379">H3031-H3030</f>
        <v>0</v>
      </c>
      <c r="J3031">
        <f>IF(I3031=0,0,1)</f>
        <v>0</v>
      </c>
      <c r="K3031">
        <f>J3031*Weighting!$W$7</f>
        <v>0</v>
      </c>
      <c r="M3031" s="14"/>
    </row>
    <row r="3032" spans="1:25" x14ac:dyDescent="0.25">
      <c r="A3032" s="32" t="str">
        <f>IF(Weighting!$P$8&gt;0,B3032,"")</f>
        <v/>
      </c>
      <c r="B3032" t="e">
        <f>Weighting!$C$8</f>
        <v>#DIV/0!</v>
      </c>
      <c r="C3032" t="e">
        <f>Weighting!$F$8</f>
        <v>#NUM!</v>
      </c>
      <c r="D3032" t="e">
        <f>IF(C3032=1,'Data Transformation'!$G$3+0.5*'Data Transformation'!$W$25,IF(C3033=1,D3033-'Data Transformation'!$W$25,FALSE))</f>
        <v>#NUM!</v>
      </c>
      <c r="E3032">
        <f t="array" ref="E3032">IF(ISLOGICAL(D3032),"",FREQUENCY(IF('Data Transformation'!$B$425:$B$8425='Bin Analysis'!$B3027,'Data Transformation'!$G$425:$G$8425),D3032))</f>
        <v>2001</v>
      </c>
      <c r="F3032">
        <f t="shared" si="378"/>
        <v>0</v>
      </c>
      <c r="G3032">
        <f>Weighting!$H$8</f>
        <v>0</v>
      </c>
      <c r="H3032">
        <f t="array" ref="H3032">FREQUENCY(IF('Data Transformation'!$B$4:$B$8425=B3027,'Data Transformation'!$G$4:$G$8425),'Bin Analysis'!$B3032)</f>
        <v>2073</v>
      </c>
      <c r="I3032">
        <f t="shared" si="379"/>
        <v>0</v>
      </c>
      <c r="J3032">
        <f t="shared" ref="J3032:J3049" si="380">IF(I3032=0,0,1)</f>
        <v>0</v>
      </c>
      <c r="K3032">
        <f>J3032*Weighting!$W$8</f>
        <v>0</v>
      </c>
      <c r="M3032" s="14"/>
    </row>
    <row r="3033" spans="1:25" x14ac:dyDescent="0.25">
      <c r="A3033" s="32" t="str">
        <f>IF(Weighting!$P$9&gt;0,B3033,"")</f>
        <v/>
      </c>
      <c r="B3033" s="50" t="e">
        <f>Weighting!$C$9</f>
        <v>#DIV/0!</v>
      </c>
      <c r="C3033" t="e">
        <f>Weighting!$F$9</f>
        <v>#NUM!</v>
      </c>
      <c r="D3033" t="e">
        <f>IF(C3033=1,'Data Transformation'!$G$3+0.5*'Data Transformation'!$W$25,IF(C3034=1,D3034-'Data Transformation'!$W$25,FALSE))</f>
        <v>#NUM!</v>
      </c>
      <c r="E3033">
        <f t="array" ref="E3033">IF(ISLOGICAL(D3033),"",FREQUENCY(IF('Data Transformation'!$B$425:$B$8425='Bin Analysis'!$B3027,'Data Transformation'!$G$425:$G$8425),D3033))</f>
        <v>2001</v>
      </c>
      <c r="F3033">
        <f t="shared" si="378"/>
        <v>0</v>
      </c>
      <c r="G3033">
        <f>Weighting!$H$9</f>
        <v>0</v>
      </c>
      <c r="H3033">
        <f t="array" ref="H3033">FREQUENCY(IF('Data Transformation'!$B$4:$B$8425=B3027,'Data Transformation'!$G$4:$G$8425),'Bin Analysis'!$B3033)</f>
        <v>2073</v>
      </c>
      <c r="I3033">
        <f t="shared" si="379"/>
        <v>0</v>
      </c>
      <c r="J3033">
        <f t="shared" si="380"/>
        <v>0</v>
      </c>
      <c r="K3033">
        <f>J3033*Weighting!$W$9</f>
        <v>0</v>
      </c>
      <c r="M3033" s="14"/>
    </row>
    <row r="3034" spans="1:25" x14ac:dyDescent="0.25">
      <c r="A3034" s="32" t="str">
        <f>IF(Weighting!$P$10&gt;0,B3034,"")</f>
        <v/>
      </c>
      <c r="B3034" t="e">
        <f>Weighting!$C$10</f>
        <v>#DIV/0!</v>
      </c>
      <c r="C3034" t="e">
        <f>Weighting!$F$10</f>
        <v>#NUM!</v>
      </c>
      <c r="D3034" t="e">
        <f>IF(C3034=1,'Data Transformation'!$G$3+0.5*'Data Transformation'!$W$25,IF(C3035=1,D3035-'Data Transformation'!$W$25,FALSE))</f>
        <v>#NUM!</v>
      </c>
      <c r="E3034">
        <f t="array" ref="E3034">IF(ISLOGICAL(D3034),"",FREQUENCY(IF('Data Transformation'!$B$425:$B$8425='Bin Analysis'!$B3027,'Data Transformation'!$G$425:$G$8425),D3034))</f>
        <v>2001</v>
      </c>
      <c r="F3034">
        <f t="shared" si="378"/>
        <v>0</v>
      </c>
      <c r="G3034">
        <f>Weighting!$H$10</f>
        <v>0</v>
      </c>
      <c r="H3034">
        <f t="array" ref="H3034">FREQUENCY(IF('Data Transformation'!$B$4:$B$8425=B3027,'Data Transformation'!$G$4:$G$8425),'Bin Analysis'!$B3034)</f>
        <v>2073</v>
      </c>
      <c r="I3034">
        <f t="shared" si="379"/>
        <v>0</v>
      </c>
      <c r="J3034">
        <f t="shared" si="380"/>
        <v>0</v>
      </c>
      <c r="K3034">
        <f>J3034*Weighting!$W$10</f>
        <v>0</v>
      </c>
      <c r="M3034" s="14"/>
    </row>
    <row r="3035" spans="1:25" x14ac:dyDescent="0.25">
      <c r="A3035" s="32" t="str">
        <f>IF(Weighting!$P$11&gt;0,B3035,"")</f>
        <v/>
      </c>
      <c r="B3035" t="e">
        <f>Weighting!$C$11</f>
        <v>#DIV/0!</v>
      </c>
      <c r="C3035" t="e">
        <f>Weighting!$F$11</f>
        <v>#NUM!</v>
      </c>
      <c r="D3035" t="e">
        <f>IF(C3035=1,'Data Transformation'!$G$3+0.5*'Data Transformation'!$W$25,IF(C3036=1,D3036-'Data Transformation'!$W$25,FALSE))</f>
        <v>#NUM!</v>
      </c>
      <c r="E3035">
        <f t="array" ref="E3035">IF(ISLOGICAL(D3035),"",FREQUENCY(IF('Data Transformation'!$B$425:$B$8425='Bin Analysis'!$B3027,'Data Transformation'!$G$425:$G$8425),D3035))</f>
        <v>2001</v>
      </c>
      <c r="F3035">
        <f t="shared" si="378"/>
        <v>0</v>
      </c>
      <c r="G3035">
        <f>Weighting!$H$11</f>
        <v>0</v>
      </c>
      <c r="H3035">
        <f t="array" ref="H3035">FREQUENCY(IF('Data Transformation'!$B$4:$B$8425=B3027,'Data Transformation'!$G$4:$G$8425),'Bin Analysis'!$B3035)</f>
        <v>2073</v>
      </c>
      <c r="I3035">
        <f t="shared" si="379"/>
        <v>0</v>
      </c>
      <c r="J3035">
        <f t="shared" si="380"/>
        <v>0</v>
      </c>
      <c r="K3035">
        <f>J3035*Weighting!$W$11</f>
        <v>0</v>
      </c>
      <c r="M3035" s="14"/>
    </row>
    <row r="3036" spans="1:25" x14ac:dyDescent="0.25">
      <c r="A3036" s="32" t="str">
        <f>IF(Weighting!$P$12&gt;0,B3036,"")</f>
        <v/>
      </c>
      <c r="B3036" t="e">
        <f>Weighting!$C$12</f>
        <v>#DIV/0!</v>
      </c>
      <c r="C3036" t="e">
        <f>Weighting!$F$12</f>
        <v>#NUM!</v>
      </c>
      <c r="D3036" t="e">
        <f>IF(C3036=1,'Data Transformation'!$G$3+0.5*'Data Transformation'!$W$25,IF(C3037=1,D3037-'Data Transformation'!$W$25,FALSE))</f>
        <v>#NUM!</v>
      </c>
      <c r="E3036">
        <f t="array" ref="E3036">IF(ISLOGICAL(D3036),"",FREQUENCY(IF('Data Transformation'!$B$425:$B$8425='Bin Analysis'!$B3027,'Data Transformation'!$G$425:$G$8425),D3036))</f>
        <v>2001</v>
      </c>
      <c r="F3036">
        <f t="shared" si="378"/>
        <v>0</v>
      </c>
      <c r="G3036">
        <f>Weighting!$H$12</f>
        <v>0</v>
      </c>
      <c r="H3036">
        <f t="array" ref="H3036">FREQUENCY(IF('Data Transformation'!$B$4:$B$8425=B3027,'Data Transformation'!$G$4:$G$8425),'Bin Analysis'!$B3036)</f>
        <v>2073</v>
      </c>
      <c r="I3036">
        <f t="shared" si="379"/>
        <v>0</v>
      </c>
      <c r="J3036">
        <f t="shared" si="380"/>
        <v>0</v>
      </c>
      <c r="K3036">
        <f>J3036*Weighting!$W$12</f>
        <v>0</v>
      </c>
      <c r="M3036" s="14"/>
    </row>
    <row r="3037" spans="1:25" x14ac:dyDescent="0.25">
      <c r="A3037" s="32" t="str">
        <f>IF(Weighting!$P$13&gt;0,B3037,"")</f>
        <v/>
      </c>
      <c r="B3037" t="e">
        <f>Weighting!$C$13</f>
        <v>#DIV/0!</v>
      </c>
      <c r="C3037" t="e">
        <f>Weighting!$F$13</f>
        <v>#NUM!</v>
      </c>
      <c r="D3037" t="e">
        <f>IF(C3037=1,'Data Transformation'!$G$3+0.5*'Data Transformation'!$W$25,IF(C3038=1,D3038-'Data Transformation'!$W$25,FALSE))</f>
        <v>#NUM!</v>
      </c>
      <c r="E3037">
        <f t="array" ref="E3037">IF(ISLOGICAL(D3037),"",FREQUENCY(IF('Data Transformation'!$B$425:$B$8425='Bin Analysis'!$B3027,'Data Transformation'!$G$425:$G$8425),D3037))</f>
        <v>2001</v>
      </c>
      <c r="F3037">
        <f t="shared" si="378"/>
        <v>0</v>
      </c>
      <c r="G3037">
        <f>Weighting!$H$13</f>
        <v>0</v>
      </c>
      <c r="H3037">
        <f t="array" ref="H3037">FREQUENCY(IF('Data Transformation'!$B$4:$B$8425=B3027,'Data Transformation'!$G$4:$G$8425),'Bin Analysis'!$B3037)</f>
        <v>2073</v>
      </c>
      <c r="I3037">
        <f t="shared" si="379"/>
        <v>0</v>
      </c>
      <c r="J3037">
        <f t="shared" si="380"/>
        <v>0</v>
      </c>
      <c r="K3037">
        <f>J3037*Weighting!$W$13</f>
        <v>0</v>
      </c>
      <c r="M3037" s="14"/>
    </row>
    <row r="3038" spans="1:25" x14ac:dyDescent="0.25">
      <c r="A3038" s="32" t="str">
        <f>IF(Weighting!$P$14&gt;0,B3038,"")</f>
        <v/>
      </c>
      <c r="B3038" t="e">
        <f>Weighting!$C$14</f>
        <v>#DIV/0!</v>
      </c>
      <c r="C3038" t="e">
        <f>Weighting!$F$14</f>
        <v>#NUM!</v>
      </c>
      <c r="D3038" t="e">
        <f>IF(C3038=1,'Data Transformation'!$G$3+0.5*'Data Transformation'!$W$25,IF(C3039=1,D3039-'Data Transformation'!$W$25,FALSE))</f>
        <v>#NUM!</v>
      </c>
      <c r="E3038">
        <f t="array" ref="E3038">IF(ISLOGICAL(D3038),"",FREQUENCY(IF('Data Transformation'!$B$425:$B$8425='Bin Analysis'!$B3027,'Data Transformation'!$G$425:$G$8425),D3038))</f>
        <v>2001</v>
      </c>
      <c r="F3038">
        <f t="shared" si="378"/>
        <v>0</v>
      </c>
      <c r="G3038">
        <f>Weighting!$H$14</f>
        <v>0</v>
      </c>
      <c r="H3038">
        <f t="array" ref="H3038">FREQUENCY(IF('Data Transformation'!$B$4:$B$8425=B3027,'Data Transformation'!$G$4:$G$8425),'Bin Analysis'!$B3038)</f>
        <v>2073</v>
      </c>
      <c r="I3038">
        <f t="shared" si="379"/>
        <v>0</v>
      </c>
      <c r="J3038">
        <f t="shared" si="380"/>
        <v>0</v>
      </c>
      <c r="K3038">
        <f>J3038*Weighting!$W$14</f>
        <v>0</v>
      </c>
      <c r="M3038" s="14"/>
    </row>
    <row r="3039" spans="1:25" x14ac:dyDescent="0.25">
      <c r="A3039" s="32" t="str">
        <f>IF(Weighting!$P$15&gt;0,B3039,"")</f>
        <v/>
      </c>
      <c r="B3039" t="e">
        <f>Weighting!$C$15</f>
        <v>#DIV/0!</v>
      </c>
      <c r="C3039" t="e">
        <f>Weighting!$F$15</f>
        <v>#NUM!</v>
      </c>
      <c r="D3039" t="e">
        <f>IF(C3039=1,'Data Transformation'!$G$3+0.5*'Data Transformation'!$W$25,IF(C3040=1,D3040-'Data Transformation'!$W$25,FALSE))</f>
        <v>#NUM!</v>
      </c>
      <c r="E3039">
        <f t="array" ref="E3039">IF(ISLOGICAL(D3039),"",FREQUENCY(IF('Data Transformation'!$B$425:$B$8425='Bin Analysis'!$B3027,'Data Transformation'!$G$425:$G$8425),D3039))</f>
        <v>2001</v>
      </c>
      <c r="F3039">
        <f t="shared" si="378"/>
        <v>0</v>
      </c>
      <c r="G3039">
        <f>Weighting!$H$15</f>
        <v>0</v>
      </c>
      <c r="H3039">
        <f t="array" ref="H3039">FREQUENCY(IF('Data Transformation'!$B$4:$B$8425=B3027,'Data Transformation'!$G$4:$G$8425),'Bin Analysis'!$B3039)</f>
        <v>2073</v>
      </c>
      <c r="I3039">
        <f t="shared" si="379"/>
        <v>0</v>
      </c>
      <c r="J3039">
        <f t="shared" si="380"/>
        <v>0</v>
      </c>
      <c r="K3039">
        <f>J3039*Weighting!$W$15</f>
        <v>0</v>
      </c>
      <c r="M3039" s="14"/>
    </row>
    <row r="3040" spans="1:25" x14ac:dyDescent="0.25">
      <c r="A3040" s="32" t="str">
        <f>IF(Weighting!$P$16&gt;0,B3040,"")</f>
        <v/>
      </c>
      <c r="B3040" t="e">
        <f>Weighting!$C$16</f>
        <v>#DIV/0!</v>
      </c>
      <c r="C3040" t="e">
        <f>Weighting!$F$16</f>
        <v>#NUM!</v>
      </c>
      <c r="D3040" t="e">
        <f>IF(C3040=1,'Data Transformation'!$G$3+0.5*'Data Transformation'!$W$25,IF(C3041=1,D3041-'Data Transformation'!$W$25,FALSE))</f>
        <v>#NUM!</v>
      </c>
      <c r="E3040">
        <f t="array" ref="E3040">IF(ISLOGICAL(D3040),"",FREQUENCY(IF('Data Transformation'!$B$425:$B$8425='Bin Analysis'!$B3027,'Data Transformation'!$G$425:$G$8425),D3040))</f>
        <v>2001</v>
      </c>
      <c r="F3040">
        <f t="shared" si="378"/>
        <v>0</v>
      </c>
      <c r="G3040">
        <f>Weighting!$H$16</f>
        <v>0</v>
      </c>
      <c r="H3040">
        <f t="array" ref="H3040">FREQUENCY(IF('Data Transformation'!$B$4:$B$8425=B3027,'Data Transformation'!$G$4:$G$8425),'Bin Analysis'!$B3040)</f>
        <v>2073</v>
      </c>
      <c r="I3040">
        <f t="shared" si="379"/>
        <v>0</v>
      </c>
      <c r="J3040">
        <f t="shared" si="380"/>
        <v>0</v>
      </c>
      <c r="K3040">
        <f>J3040*Weighting!$W$16</f>
        <v>0</v>
      </c>
      <c r="M3040" s="14"/>
    </row>
    <row r="3041" spans="1:25" x14ac:dyDescent="0.25">
      <c r="A3041" s="32" t="str">
        <f>IF(Weighting!$P$17&gt;0,B3041,"")</f>
        <v/>
      </c>
      <c r="B3041" t="e">
        <f>Weighting!$C$17</f>
        <v>#DIV/0!</v>
      </c>
      <c r="C3041" t="e">
        <f>Weighting!$F$17</f>
        <v>#NUM!</v>
      </c>
      <c r="D3041" t="e">
        <f>IF(C3041=1,'Data Transformation'!$G$3+0.5*'Data Transformation'!$W$25,IF(C3042=1,D3042-'Data Transformation'!$W$25,FALSE))</f>
        <v>#NUM!</v>
      </c>
      <c r="E3041">
        <f t="array" ref="E3041">IF(ISLOGICAL(D3041),"",FREQUENCY(IF('Data Transformation'!$B$425:$B$8425='Bin Analysis'!$B3027,'Data Transformation'!$G$425:$G$8425),D3041))</f>
        <v>2001</v>
      </c>
      <c r="F3041">
        <f t="shared" si="378"/>
        <v>0</v>
      </c>
      <c r="G3041">
        <f>Weighting!$H$17</f>
        <v>0</v>
      </c>
      <c r="H3041">
        <f t="array" ref="H3041">FREQUENCY(IF('Data Transformation'!$B$4:$B$8425=B3027,'Data Transformation'!$G$4:$G$8425),'Bin Analysis'!$B3041)</f>
        <v>2073</v>
      </c>
      <c r="I3041">
        <f t="shared" si="379"/>
        <v>0</v>
      </c>
      <c r="J3041">
        <f t="shared" si="380"/>
        <v>0</v>
      </c>
      <c r="K3041">
        <f>J3041*Weighting!$W$17</f>
        <v>0</v>
      </c>
      <c r="M3041" s="14"/>
    </row>
    <row r="3042" spans="1:25" x14ac:dyDescent="0.25">
      <c r="A3042" s="32" t="str">
        <f>IF(Weighting!$P$18&gt;0,B3042,"")</f>
        <v/>
      </c>
      <c r="B3042" t="e">
        <f>Weighting!$C$18</f>
        <v>#DIV/0!</v>
      </c>
      <c r="C3042" t="e">
        <f>Weighting!$F$18</f>
        <v>#NUM!</v>
      </c>
      <c r="D3042" t="e">
        <f>IF(C3042=1,'Data Transformation'!$G$3+0.5*'Data Transformation'!$W$25,IF(C3043=1,D3043-'Data Transformation'!$W$25,FALSE))</f>
        <v>#NUM!</v>
      </c>
      <c r="E3042">
        <f t="array" ref="E3042">IF(ISLOGICAL(D3042),"",FREQUENCY(IF('Data Transformation'!$B$425:$B$8425='Bin Analysis'!$B3027,'Data Transformation'!$G$425:$G$8425),D3042))</f>
        <v>2001</v>
      </c>
      <c r="F3042">
        <f t="shared" si="378"/>
        <v>0</v>
      </c>
      <c r="G3042">
        <f>Weighting!$H$18</f>
        <v>0</v>
      </c>
      <c r="H3042">
        <f t="array" ref="H3042">FREQUENCY(IF('Data Transformation'!$B$4:$B$8425=B3027,'Data Transformation'!$G$4:$G$8425),'Bin Analysis'!$B3042)</f>
        <v>2073</v>
      </c>
      <c r="I3042">
        <f t="shared" si="379"/>
        <v>0</v>
      </c>
      <c r="J3042">
        <f t="shared" si="380"/>
        <v>0</v>
      </c>
      <c r="K3042">
        <f>J3042*Weighting!$W$18</f>
        <v>0</v>
      </c>
      <c r="M3042" s="14"/>
    </row>
    <row r="3043" spans="1:25" x14ac:dyDescent="0.25">
      <c r="A3043" s="32" t="str">
        <f>IF(Weighting!$P$19&gt;0,B3043,"")</f>
        <v/>
      </c>
      <c r="B3043" t="e">
        <f>Weighting!$C$19</f>
        <v>#DIV/0!</v>
      </c>
      <c r="C3043" t="e">
        <f>Weighting!$F$19</f>
        <v>#NUM!</v>
      </c>
      <c r="D3043" t="e">
        <f>IF(C3043=1,'Data Transformation'!$G$3+0.5*'Data Transformation'!$W$25,IF(C3044=1,D3044-'Data Transformation'!$W$25,FALSE))</f>
        <v>#NUM!</v>
      </c>
      <c r="E3043">
        <f t="array" ref="E3043">IF(ISLOGICAL(D3043),"",FREQUENCY(IF('Data Transformation'!$B$425:$B$8425='Bin Analysis'!$B3027,'Data Transformation'!$G$425:$G$8425),D3043))</f>
        <v>2001</v>
      </c>
      <c r="F3043">
        <f t="shared" si="378"/>
        <v>0</v>
      </c>
      <c r="G3043">
        <f>Weighting!$H$19</f>
        <v>0</v>
      </c>
      <c r="H3043">
        <f t="array" ref="H3043">FREQUENCY(IF('Data Transformation'!$B$4:$B$8425=B3027,'Data Transformation'!$G$4:$G$8425),'Bin Analysis'!$B3043)</f>
        <v>2073</v>
      </c>
      <c r="I3043">
        <f t="shared" si="379"/>
        <v>0</v>
      </c>
      <c r="J3043">
        <f t="shared" si="380"/>
        <v>0</v>
      </c>
      <c r="K3043">
        <f>J3043*Weighting!$W$19</f>
        <v>0</v>
      </c>
      <c r="M3043" s="14"/>
    </row>
    <row r="3044" spans="1:25" x14ac:dyDescent="0.25">
      <c r="A3044" s="32" t="str">
        <f>IF(Weighting!$P$20&gt;0,B3044,"")</f>
        <v/>
      </c>
      <c r="B3044" t="e">
        <f>Weighting!$C$20</f>
        <v>#DIV/0!</v>
      </c>
      <c r="C3044" t="e">
        <f>Weighting!$F$20</f>
        <v>#NUM!</v>
      </c>
      <c r="D3044" t="e">
        <f>IF(C3044=1,'Data Transformation'!$G$3+0.5*'Data Transformation'!$W$25,IF(C3045=1,D3045-'Data Transformation'!$W$25,FALSE))</f>
        <v>#NUM!</v>
      </c>
      <c r="E3044">
        <f t="array" ref="E3044">IF(ISLOGICAL(D3044),"",FREQUENCY(IF('Data Transformation'!$B$425:$B$8425='Bin Analysis'!$B3027,'Data Transformation'!$G$425:$G$8425),D3044))</f>
        <v>2001</v>
      </c>
      <c r="F3044">
        <f t="shared" si="378"/>
        <v>0</v>
      </c>
      <c r="G3044">
        <f>Weighting!$H$20</f>
        <v>0</v>
      </c>
      <c r="H3044">
        <f t="array" ref="H3044">FREQUENCY(IF('Data Transformation'!$B$4:$B$8425=B3027,'Data Transformation'!$G$4:$G$8425),'Bin Analysis'!$B3044)</f>
        <v>2073</v>
      </c>
      <c r="I3044">
        <f t="shared" si="379"/>
        <v>0</v>
      </c>
      <c r="J3044">
        <f t="shared" si="380"/>
        <v>0</v>
      </c>
      <c r="K3044">
        <f>J3044*Weighting!$W$20</f>
        <v>0</v>
      </c>
      <c r="M3044" s="14"/>
    </row>
    <row r="3045" spans="1:25" x14ac:dyDescent="0.25">
      <c r="A3045" s="32" t="str">
        <f>IF(Weighting!$P$21&gt;0,B3045,"")</f>
        <v/>
      </c>
      <c r="B3045" t="e">
        <f>Weighting!$C$21</f>
        <v>#DIV/0!</v>
      </c>
      <c r="C3045" t="e">
        <f>Weighting!$F$21</f>
        <v>#NUM!</v>
      </c>
      <c r="D3045" t="e">
        <f>IF(C3045=1,'Data Transformation'!$G$3+0.5*'Data Transformation'!$W$25,IF(C3046=1,D3046-'Data Transformation'!$W$25,FALSE))</f>
        <v>#NUM!</v>
      </c>
      <c r="E3045">
        <f t="array" ref="E3045">IF(ISLOGICAL(D3045),"",FREQUENCY(IF('Data Transformation'!$B$425:$B$8425='Bin Analysis'!$B3027,'Data Transformation'!$G$425:$G$8425),D3045))</f>
        <v>2001</v>
      </c>
      <c r="F3045">
        <f t="shared" si="378"/>
        <v>0</v>
      </c>
      <c r="G3045">
        <f>Weighting!$H$21</f>
        <v>0</v>
      </c>
      <c r="H3045">
        <f t="array" ref="H3045">FREQUENCY(IF('Data Transformation'!$B$4:$B$8425=B3027,'Data Transformation'!$G$4:$G$8425),'Bin Analysis'!$B3045)</f>
        <v>2073</v>
      </c>
      <c r="I3045">
        <f t="shared" si="379"/>
        <v>0</v>
      </c>
      <c r="J3045">
        <f t="shared" si="380"/>
        <v>0</v>
      </c>
      <c r="K3045">
        <f>J3045*Weighting!$W$21</f>
        <v>0</v>
      </c>
      <c r="M3045" s="14"/>
    </row>
    <row r="3046" spans="1:25" x14ac:dyDescent="0.25">
      <c r="A3046" s="32" t="str">
        <f>IF(Weighting!$P$22&gt;0,B3046,"")</f>
        <v/>
      </c>
      <c r="B3046" t="e">
        <f>Weighting!$C$22</f>
        <v>#DIV/0!</v>
      </c>
      <c r="C3046" t="e">
        <f>Weighting!$F$22</f>
        <v>#NUM!</v>
      </c>
      <c r="D3046" t="e">
        <f>IF(C3046=1,'Data Transformation'!$G$3+0.5*'Data Transformation'!$W$25,IF(C3047=1,D3047-'Data Transformation'!$W$25,FALSE))</f>
        <v>#NUM!</v>
      </c>
      <c r="E3046">
        <f t="array" ref="E3046">IF(ISLOGICAL(D3046),"",FREQUENCY(IF('Data Transformation'!$B$425:$B$8425='Bin Analysis'!$B3027,'Data Transformation'!$G$425:$G$8425),D3046))</f>
        <v>2001</v>
      </c>
      <c r="F3046">
        <f t="shared" si="378"/>
        <v>0</v>
      </c>
      <c r="G3046">
        <f>Weighting!$H$22</f>
        <v>0</v>
      </c>
      <c r="H3046">
        <f t="array" ref="H3046">FREQUENCY(IF('Data Transformation'!$B$4:$B$8425=B3027,'Data Transformation'!$G$4:$G$8425),'Bin Analysis'!$B3046)</f>
        <v>2073</v>
      </c>
      <c r="I3046">
        <f t="shared" si="379"/>
        <v>0</v>
      </c>
      <c r="J3046">
        <f t="shared" si="380"/>
        <v>0</v>
      </c>
      <c r="K3046">
        <f>J3046*Weighting!$W$22</f>
        <v>0</v>
      </c>
      <c r="M3046" s="14"/>
    </row>
    <row r="3047" spans="1:25" x14ac:dyDescent="0.25">
      <c r="A3047" s="32" t="str">
        <f>IF(Weighting!$P$23&gt;0,B3047,"")</f>
        <v/>
      </c>
      <c r="B3047" t="e">
        <f>Weighting!$C$23</f>
        <v>#DIV/0!</v>
      </c>
      <c r="C3047" t="e">
        <f>Weighting!$F$23</f>
        <v>#NUM!</v>
      </c>
      <c r="D3047" t="e">
        <f>IF(C3047=1,'Data Transformation'!$G$3+0.5*'Data Transformation'!$W$25,IF(C3048=1,D3048-'Data Transformation'!$W$25,FALSE))</f>
        <v>#NUM!</v>
      </c>
      <c r="E3047">
        <f t="array" ref="E3047">IF(ISLOGICAL(D3047),"",FREQUENCY(IF('Data Transformation'!$B$425:$B$8425='Bin Analysis'!$B3027,'Data Transformation'!$G$425:$G$8425),D3047))</f>
        <v>2001</v>
      </c>
      <c r="F3047">
        <f t="shared" si="378"/>
        <v>0</v>
      </c>
      <c r="G3047">
        <f>Weighting!$H$23</f>
        <v>0</v>
      </c>
      <c r="H3047">
        <f t="array" ref="H3047">FREQUENCY(IF('Data Transformation'!$B$4:$B$8425=B3027,'Data Transformation'!$G$4:$G$8425),'Bin Analysis'!$B3047)</f>
        <v>2073</v>
      </c>
      <c r="I3047">
        <f t="shared" si="379"/>
        <v>0</v>
      </c>
      <c r="J3047">
        <f t="shared" si="380"/>
        <v>0</v>
      </c>
      <c r="K3047">
        <f>J3047*Weighting!$W$23</f>
        <v>0</v>
      </c>
      <c r="M3047" s="14"/>
    </row>
    <row r="3048" spans="1:25" x14ac:dyDescent="0.25">
      <c r="A3048" s="32" t="str">
        <f>IF(Weighting!$P$24&gt;0,B3048,"")</f>
        <v/>
      </c>
      <c r="B3048" t="e">
        <f>Weighting!$C$24</f>
        <v>#DIV/0!</v>
      </c>
      <c r="C3048" t="e">
        <f>Weighting!$F$24</f>
        <v>#NUM!</v>
      </c>
      <c r="D3048" t="e">
        <f>IF(C3048=1,'Data Transformation'!$G$3+0.5*'Data Transformation'!$W$25,IF(C3049=1,D3049-'Data Transformation'!$W$25,FALSE))</f>
        <v>#NUM!</v>
      </c>
      <c r="E3048">
        <f t="array" ref="E3048">IF(ISLOGICAL(D3048),"",FREQUENCY(IF('Data Transformation'!$B$425:$B$8425='Bin Analysis'!$B3027,'Data Transformation'!$G$425:$G$8425),D3048))</f>
        <v>2001</v>
      </c>
      <c r="F3048">
        <f t="shared" si="378"/>
        <v>0</v>
      </c>
      <c r="G3048">
        <f>Weighting!$H$24</f>
        <v>0</v>
      </c>
      <c r="H3048">
        <f t="array" ref="H3048">FREQUENCY(IF('Data Transformation'!$B$4:$B$8425=B3027,'Data Transformation'!$G$4:$G$8425),'Bin Analysis'!$B3048)</f>
        <v>2073</v>
      </c>
      <c r="I3048">
        <f t="shared" si="379"/>
        <v>0</v>
      </c>
      <c r="J3048">
        <f t="shared" si="380"/>
        <v>0</v>
      </c>
      <c r="K3048">
        <f>J3048*Weighting!$W$24</f>
        <v>0</v>
      </c>
      <c r="M3048" s="14"/>
    </row>
    <row r="3049" spans="1:25" x14ac:dyDescent="0.25">
      <c r="A3049" s="32" t="str">
        <f>IF(Weighting!$P$25&gt;0,B3049,"")</f>
        <v/>
      </c>
      <c r="B3049" t="e">
        <f>Weighting!$C$25</f>
        <v>#DIV/0!</v>
      </c>
      <c r="C3049" t="e">
        <f>Weighting!$F$25</f>
        <v>#NUM!</v>
      </c>
      <c r="D3049" t="e">
        <f>IF(C3049=1,'Data Transformation'!$G$3+0.5*'Data Transformation'!$W$25,IF(C3050=1,D3050-'Data Transformation'!$W$25,FALSE))</f>
        <v>#NUM!</v>
      </c>
      <c r="E3049">
        <f t="array" ref="E3049">IF(ISLOGICAL(D3049),"",FREQUENCY(IF('Data Transformation'!$B$425:$B$8425='Bin Analysis'!$B3027,'Data Transformation'!$G$425:$G$8425),D3049))</f>
        <v>2001</v>
      </c>
      <c r="F3049">
        <f t="shared" si="378"/>
        <v>0</v>
      </c>
      <c r="G3049">
        <f>Weighting!$H$25</f>
        <v>0</v>
      </c>
      <c r="H3049">
        <f t="array" ref="H3049">FREQUENCY(IF('Data Transformation'!$B$4:$B$8425=B3027,'Data Transformation'!$G$4:$G$8425),'Bin Analysis'!$B3049)</f>
        <v>2073</v>
      </c>
      <c r="I3049">
        <f t="shared" si="379"/>
        <v>0</v>
      </c>
      <c r="J3049">
        <f t="shared" si="380"/>
        <v>0</v>
      </c>
      <c r="K3049">
        <f>J3049*Weighting!$W$25</f>
        <v>0</v>
      </c>
      <c r="M3049" s="14"/>
    </row>
    <row r="3050" spans="1:25" x14ac:dyDescent="0.25">
      <c r="O3050"/>
      <c r="P3050"/>
      <c r="Q3050"/>
      <c r="R3050"/>
    </row>
    <row r="3051" spans="1:25" ht="23.25" x14ac:dyDescent="0.35">
      <c r="A3051" s="21" t="s">
        <v>0</v>
      </c>
      <c r="B3051" s="21" t="str">
        <f>IFERROR(VLOOKUP(C3051,'Data Transformation'!$L$6:$M$426,2,FALSE),"")</f>
        <v/>
      </c>
      <c r="C3051" s="21">
        <f>C3027+1</f>
        <v>127</v>
      </c>
      <c r="D3051" s="21"/>
      <c r="E3051" s="21"/>
      <c r="F3051" s="21"/>
      <c r="G3051" s="21"/>
      <c r="H3051" s="22"/>
      <c r="I3051" s="22"/>
      <c r="J3051" s="22"/>
      <c r="K3051" s="21"/>
      <c r="L3051" s="21" t="str">
        <f>B3051</f>
        <v/>
      </c>
      <c r="M3051" s="23" t="e">
        <f>INDEX('Data Transformation'!$O$4:$O$424,MATCH($B3051,'Data Transformation'!$M$4:$M$424,0),MATCH($M$2,'Data Transformation'!$O$3,0))</f>
        <v>#N/A</v>
      </c>
      <c r="N3051" s="27" t="e">
        <f>IF('Input and Summary Results'!$J$16="minimum",'Bin Analysis'!X3052/(M3051-1),'Bin Analysis'!Y3051/('Bin Analysis'!M3051-1))</f>
        <v>#N/A</v>
      </c>
      <c r="O3051" s="27" t="e">
        <f>IF(M3051=FALSE,NA(),(VLOOKUP(1,C3054:K3073,4,FALSE))/(M3051-1))</f>
        <v>#N/A</v>
      </c>
      <c r="P3051" s="27" t="e">
        <f>IF(M3051=FALSE,NA(),SUM(J3054:J3073)/Weighting!$S$5)</f>
        <v>#N/A</v>
      </c>
      <c r="Q3051" s="27" t="e">
        <f>IF(M3051=FALSE,NA(),SUM(K3054:K3073)/Weighting!$S$6)</f>
        <v>#N/A</v>
      </c>
      <c r="R3051" s="27" t="e">
        <f>IF(M3051=FALSE,NA(),(VLOOKUP(1,G3054:K3073,3,FALSE))/(M3051-1))</f>
        <v>#N/A</v>
      </c>
      <c r="S3051" s="22" t="e">
        <f>IF(M3051=FALSE,NA(),IF(SUM(J3054:J3073)=2,"yes","no"))</f>
        <v>#N/A</v>
      </c>
      <c r="X3051" s="2" cm="2">
        <f t="array" ref="X3051:X3052">FREQUENCY(IF('Data Transformation'!$B$425:$B$6424='Bin Analysis'!L3051,'Data Transformation'!$G$425:$G$6424),'Data Transformation'!$U$11)</f>
        <v>0</v>
      </c>
      <c r="Y3051" s="2" cm="2">
        <f t="array" ref="Y3051:Y3052">FREQUENCY(IF('Data Transformation'!$B$425:$B$6424='Bin Analysis'!L3051,'Data Transformation'!$G$425:$G$6424),'Data Transformation'!$U$12)</f>
        <v>0</v>
      </c>
    </row>
    <row r="3052" spans="1:25" x14ac:dyDescent="0.25">
      <c r="A3052" s="14" t="s">
        <v>67</v>
      </c>
      <c r="B3052" t="s">
        <v>47</v>
      </c>
      <c r="C3052" t="s">
        <v>5</v>
      </c>
      <c r="D3052" t="s">
        <v>100</v>
      </c>
      <c r="E3052" t="s">
        <v>101</v>
      </c>
      <c r="F3052" t="s">
        <v>102</v>
      </c>
      <c r="G3052" t="s">
        <v>70</v>
      </c>
      <c r="H3052" t="s">
        <v>31</v>
      </c>
      <c r="I3052" t="s">
        <v>32</v>
      </c>
      <c r="J3052" t="s">
        <v>46</v>
      </c>
      <c r="K3052" s="14" t="s">
        <v>45</v>
      </c>
      <c r="M3052" s="14"/>
      <c r="X3052" s="2">
        <v>0</v>
      </c>
      <c r="Y3052" s="2">
        <v>0</v>
      </c>
    </row>
    <row r="3053" spans="1:25" x14ac:dyDescent="0.25">
      <c r="A3053" s="32"/>
      <c r="D3053" t="e">
        <f>IF(C3053=1,'Data Transformation'!$G$3+0.5*'Data Transformation'!$W$25,IF(C3054=1,D3054-'Data Transformation'!$W$25,FALSE))</f>
        <v>#NUM!</v>
      </c>
      <c r="E3053">
        <f t="array" ref="E3053">IF(ISLOGICAL(D3053),"",FREQUENCY(IF('Data Transformation'!$B$425:$B$8425='Bin Analysis'!$B3051,'Data Transformation'!$G$425:$G$8425),D3053))</f>
        <v>2001</v>
      </c>
      <c r="F3053" t="e">
        <f>IF(ISLOGICAL(D3053),"",E3053-E3052)</f>
        <v>#VALUE!</v>
      </c>
      <c r="M3053" s="14"/>
    </row>
    <row r="3054" spans="1:25" x14ac:dyDescent="0.25">
      <c r="A3054" s="32" t="e">
        <f>IF(Weighting!$P$6&gt;0,B3054,"")</f>
        <v>#NUM!</v>
      </c>
      <c r="B3054" t="e">
        <f>Weighting!$C$6</f>
        <v>#DIV/0!</v>
      </c>
      <c r="C3054" t="e">
        <f>Weighting!$F$6</f>
        <v>#NUM!</v>
      </c>
      <c r="D3054" t="e">
        <f>IF(C3054=1,'Data Transformation'!$G$3+0.5*'Data Transformation'!$W$25,IF(C3055=1,D3055-'Data Transformation'!$W$25,FALSE))</f>
        <v>#NUM!</v>
      </c>
      <c r="E3054">
        <f t="array" ref="E3054">IF(ISLOGICAL(D3054),"",FREQUENCY(IF('Data Transformation'!$B$425:$B$8425='Bin Analysis'!$B3051,'Data Transformation'!$G$425:$G$8425),D3054))</f>
        <v>2001</v>
      </c>
      <c r="F3054">
        <f>IF(ISLOGICAL(D3054),"",E3054-E3053)</f>
        <v>0</v>
      </c>
      <c r="G3054">
        <f>Weighting!$H$6</f>
        <v>1</v>
      </c>
      <c r="H3054">
        <f t="array" ref="H3054">FREQUENCY(IF('Data Transformation'!$B$4:$B$8425=B3051,'Data Transformation'!$G$4:$G$8425),'Bin Analysis'!$B3054)</f>
        <v>2073</v>
      </c>
      <c r="I3054">
        <f>H3054-H3053</f>
        <v>2073</v>
      </c>
      <c r="J3054">
        <f>IF(I3054=0,0,1)</f>
        <v>1</v>
      </c>
      <c r="K3054" t="e">
        <f>J3054*Weighting!$W$6</f>
        <v>#NUM!</v>
      </c>
      <c r="M3054" s="14"/>
    </row>
    <row r="3055" spans="1:25" x14ac:dyDescent="0.25">
      <c r="A3055" s="32" t="str">
        <f>IF(Weighting!$P$7&gt;0,B3055,"")</f>
        <v/>
      </c>
      <c r="B3055" t="e">
        <f>Weighting!$C$7</f>
        <v>#DIV/0!</v>
      </c>
      <c r="C3055" t="e">
        <f>Weighting!$F$7</f>
        <v>#NUM!</v>
      </c>
      <c r="D3055" t="e">
        <f>IF(C3055=1,'Data Transformation'!$G$3+0.5*'Data Transformation'!$W$25,IF(C3056=1,D3056-'Data Transformation'!$W$25,FALSE))</f>
        <v>#NUM!</v>
      </c>
      <c r="E3055">
        <f t="array" ref="E3055">IF(ISLOGICAL(D3055),"",FREQUENCY(IF('Data Transformation'!$B$425:$B$8425='Bin Analysis'!$B3051,'Data Transformation'!$G$425:$G$8425),D3055))</f>
        <v>2001</v>
      </c>
      <c r="F3055">
        <f t="shared" ref="F3055:F3073" si="381">IF(ISLOGICAL(D3055),"",E3055-E3054)</f>
        <v>0</v>
      </c>
      <c r="G3055">
        <f>Weighting!$H$7</f>
        <v>0</v>
      </c>
      <c r="H3055">
        <f t="array" ref="H3055">FREQUENCY(IF('Data Transformation'!$B$4:$B$8425=B3051,'Data Transformation'!$G$4:$G$8425),'Bin Analysis'!$B3055)</f>
        <v>2073</v>
      </c>
      <c r="I3055">
        <f t="shared" ref="I3055:I3073" si="382">H3055-H3054</f>
        <v>0</v>
      </c>
      <c r="J3055">
        <f>IF(I3055=0,0,1)</f>
        <v>0</v>
      </c>
      <c r="K3055">
        <f>J3055*Weighting!$W$7</f>
        <v>0</v>
      </c>
      <c r="M3055" s="14"/>
    </row>
    <row r="3056" spans="1:25" x14ac:dyDescent="0.25">
      <c r="A3056" s="32" t="str">
        <f>IF(Weighting!$P$8&gt;0,B3056,"")</f>
        <v/>
      </c>
      <c r="B3056" t="e">
        <f>Weighting!$C$8</f>
        <v>#DIV/0!</v>
      </c>
      <c r="C3056" t="e">
        <f>Weighting!$F$8</f>
        <v>#NUM!</v>
      </c>
      <c r="D3056" t="e">
        <f>IF(C3056=1,'Data Transformation'!$G$3+0.5*'Data Transformation'!$W$25,IF(C3057=1,D3057-'Data Transformation'!$W$25,FALSE))</f>
        <v>#NUM!</v>
      </c>
      <c r="E3056">
        <f t="array" ref="E3056">IF(ISLOGICAL(D3056),"",FREQUENCY(IF('Data Transformation'!$B$425:$B$8425='Bin Analysis'!$B3051,'Data Transformation'!$G$425:$G$8425),D3056))</f>
        <v>2001</v>
      </c>
      <c r="F3056">
        <f t="shared" si="381"/>
        <v>0</v>
      </c>
      <c r="G3056">
        <f>Weighting!$H$8</f>
        <v>0</v>
      </c>
      <c r="H3056">
        <f t="array" ref="H3056">FREQUENCY(IF('Data Transformation'!$B$4:$B$8425=B3051,'Data Transformation'!$G$4:$G$8425),'Bin Analysis'!$B3056)</f>
        <v>2073</v>
      </c>
      <c r="I3056">
        <f t="shared" si="382"/>
        <v>0</v>
      </c>
      <c r="J3056">
        <f t="shared" ref="J3056:J3073" si="383">IF(I3056=0,0,1)</f>
        <v>0</v>
      </c>
      <c r="K3056">
        <f>J3056*Weighting!$W$8</f>
        <v>0</v>
      </c>
      <c r="M3056" s="14"/>
    </row>
    <row r="3057" spans="1:13" x14ac:dyDescent="0.25">
      <c r="A3057" s="32" t="str">
        <f>IF(Weighting!$P$9&gt;0,B3057,"")</f>
        <v/>
      </c>
      <c r="B3057" s="50" t="e">
        <f>Weighting!$C$9</f>
        <v>#DIV/0!</v>
      </c>
      <c r="C3057" t="e">
        <f>Weighting!$F$9</f>
        <v>#NUM!</v>
      </c>
      <c r="D3057" t="e">
        <f>IF(C3057=1,'Data Transformation'!$G$3+0.5*'Data Transformation'!$W$25,IF(C3058=1,D3058-'Data Transformation'!$W$25,FALSE))</f>
        <v>#NUM!</v>
      </c>
      <c r="E3057">
        <f t="array" ref="E3057">IF(ISLOGICAL(D3057),"",FREQUENCY(IF('Data Transformation'!$B$425:$B$8425='Bin Analysis'!$B3051,'Data Transformation'!$G$425:$G$8425),D3057))</f>
        <v>2001</v>
      </c>
      <c r="F3057">
        <f t="shared" si="381"/>
        <v>0</v>
      </c>
      <c r="G3057">
        <f>Weighting!$H$9</f>
        <v>0</v>
      </c>
      <c r="H3057">
        <f t="array" ref="H3057">FREQUENCY(IF('Data Transformation'!$B$4:$B$8425=B3051,'Data Transformation'!$G$4:$G$8425),'Bin Analysis'!$B3057)</f>
        <v>2073</v>
      </c>
      <c r="I3057">
        <f t="shared" si="382"/>
        <v>0</v>
      </c>
      <c r="J3057">
        <f t="shared" si="383"/>
        <v>0</v>
      </c>
      <c r="K3057">
        <f>J3057*Weighting!$W$9</f>
        <v>0</v>
      </c>
      <c r="M3057" s="14"/>
    </row>
    <row r="3058" spans="1:13" x14ac:dyDescent="0.25">
      <c r="A3058" s="32" t="str">
        <f>IF(Weighting!$P$10&gt;0,B3058,"")</f>
        <v/>
      </c>
      <c r="B3058" t="e">
        <f>Weighting!$C$10</f>
        <v>#DIV/0!</v>
      </c>
      <c r="C3058" t="e">
        <f>Weighting!$F$10</f>
        <v>#NUM!</v>
      </c>
      <c r="D3058" t="e">
        <f>IF(C3058=1,'Data Transformation'!$G$3+0.5*'Data Transformation'!$W$25,IF(C3059=1,D3059-'Data Transformation'!$W$25,FALSE))</f>
        <v>#NUM!</v>
      </c>
      <c r="E3058">
        <f t="array" ref="E3058">IF(ISLOGICAL(D3058),"",FREQUENCY(IF('Data Transformation'!$B$425:$B$8425='Bin Analysis'!$B3051,'Data Transformation'!$G$425:$G$8425),D3058))</f>
        <v>2001</v>
      </c>
      <c r="F3058">
        <f t="shared" si="381"/>
        <v>0</v>
      </c>
      <c r="G3058">
        <f>Weighting!$H$10</f>
        <v>0</v>
      </c>
      <c r="H3058">
        <f t="array" ref="H3058">FREQUENCY(IF('Data Transformation'!$B$4:$B$8425=B3051,'Data Transformation'!$G$4:$G$8425),'Bin Analysis'!$B3058)</f>
        <v>2073</v>
      </c>
      <c r="I3058">
        <f t="shared" si="382"/>
        <v>0</v>
      </c>
      <c r="J3058">
        <f t="shared" si="383"/>
        <v>0</v>
      </c>
      <c r="K3058">
        <f>J3058*Weighting!$W$10</f>
        <v>0</v>
      </c>
      <c r="M3058" s="14"/>
    </row>
    <row r="3059" spans="1:13" x14ac:dyDescent="0.25">
      <c r="A3059" s="32" t="str">
        <f>IF(Weighting!$P$11&gt;0,B3059,"")</f>
        <v/>
      </c>
      <c r="B3059" t="e">
        <f>Weighting!$C$11</f>
        <v>#DIV/0!</v>
      </c>
      <c r="C3059" t="e">
        <f>Weighting!$F$11</f>
        <v>#NUM!</v>
      </c>
      <c r="D3059" t="e">
        <f>IF(C3059=1,'Data Transformation'!$G$3+0.5*'Data Transformation'!$W$25,IF(C3060=1,D3060-'Data Transformation'!$W$25,FALSE))</f>
        <v>#NUM!</v>
      </c>
      <c r="E3059">
        <f t="array" ref="E3059">IF(ISLOGICAL(D3059),"",FREQUENCY(IF('Data Transformation'!$B$425:$B$8425='Bin Analysis'!$B3051,'Data Transformation'!$G$425:$G$8425),D3059))</f>
        <v>2001</v>
      </c>
      <c r="F3059">
        <f t="shared" si="381"/>
        <v>0</v>
      </c>
      <c r="G3059">
        <f>Weighting!$H$11</f>
        <v>0</v>
      </c>
      <c r="H3059">
        <f t="array" ref="H3059">FREQUENCY(IF('Data Transformation'!$B$4:$B$8425=B3051,'Data Transformation'!$G$4:$G$8425),'Bin Analysis'!$B3059)</f>
        <v>2073</v>
      </c>
      <c r="I3059">
        <f t="shared" si="382"/>
        <v>0</v>
      </c>
      <c r="J3059">
        <f t="shared" si="383"/>
        <v>0</v>
      </c>
      <c r="K3059">
        <f>J3059*Weighting!$W$11</f>
        <v>0</v>
      </c>
      <c r="M3059" s="14"/>
    </row>
    <row r="3060" spans="1:13" x14ac:dyDescent="0.25">
      <c r="A3060" s="32" t="str">
        <f>IF(Weighting!$P$12&gt;0,B3060,"")</f>
        <v/>
      </c>
      <c r="B3060" t="e">
        <f>Weighting!$C$12</f>
        <v>#DIV/0!</v>
      </c>
      <c r="C3060" t="e">
        <f>Weighting!$F$12</f>
        <v>#NUM!</v>
      </c>
      <c r="D3060" t="e">
        <f>IF(C3060=1,'Data Transformation'!$G$3+0.5*'Data Transformation'!$W$25,IF(C3061=1,D3061-'Data Transformation'!$W$25,FALSE))</f>
        <v>#NUM!</v>
      </c>
      <c r="E3060">
        <f t="array" ref="E3060">IF(ISLOGICAL(D3060),"",FREQUENCY(IF('Data Transformation'!$B$425:$B$8425='Bin Analysis'!$B3051,'Data Transformation'!$G$425:$G$8425),D3060))</f>
        <v>2001</v>
      </c>
      <c r="F3060">
        <f t="shared" si="381"/>
        <v>0</v>
      </c>
      <c r="G3060">
        <f>Weighting!$H$12</f>
        <v>0</v>
      </c>
      <c r="H3060">
        <f t="array" ref="H3060">FREQUENCY(IF('Data Transformation'!$B$4:$B$8425=B3051,'Data Transformation'!$G$4:$G$8425),'Bin Analysis'!$B3060)</f>
        <v>2073</v>
      </c>
      <c r="I3060">
        <f t="shared" si="382"/>
        <v>0</v>
      </c>
      <c r="J3060">
        <f t="shared" si="383"/>
        <v>0</v>
      </c>
      <c r="K3060">
        <f>J3060*Weighting!$W$12</f>
        <v>0</v>
      </c>
      <c r="M3060" s="14"/>
    </row>
    <row r="3061" spans="1:13" x14ac:dyDescent="0.25">
      <c r="A3061" s="32" t="str">
        <f>IF(Weighting!$P$13&gt;0,B3061,"")</f>
        <v/>
      </c>
      <c r="B3061" t="e">
        <f>Weighting!$C$13</f>
        <v>#DIV/0!</v>
      </c>
      <c r="C3061" t="e">
        <f>Weighting!$F$13</f>
        <v>#NUM!</v>
      </c>
      <c r="D3061" t="e">
        <f>IF(C3061=1,'Data Transformation'!$G$3+0.5*'Data Transformation'!$W$25,IF(C3062=1,D3062-'Data Transformation'!$W$25,FALSE))</f>
        <v>#NUM!</v>
      </c>
      <c r="E3061">
        <f t="array" ref="E3061">IF(ISLOGICAL(D3061),"",FREQUENCY(IF('Data Transformation'!$B$425:$B$8425='Bin Analysis'!$B3051,'Data Transformation'!$G$425:$G$8425),D3061))</f>
        <v>2001</v>
      </c>
      <c r="F3061">
        <f t="shared" si="381"/>
        <v>0</v>
      </c>
      <c r="G3061">
        <f>Weighting!$H$13</f>
        <v>0</v>
      </c>
      <c r="H3061">
        <f t="array" ref="H3061">FREQUENCY(IF('Data Transformation'!$B$4:$B$8425=B3051,'Data Transformation'!$G$4:$G$8425),'Bin Analysis'!$B3061)</f>
        <v>2073</v>
      </c>
      <c r="I3061">
        <f t="shared" si="382"/>
        <v>0</v>
      </c>
      <c r="J3061">
        <f t="shared" si="383"/>
        <v>0</v>
      </c>
      <c r="K3061">
        <f>J3061*Weighting!$W$13</f>
        <v>0</v>
      </c>
      <c r="M3061" s="14"/>
    </row>
    <row r="3062" spans="1:13" x14ac:dyDescent="0.25">
      <c r="A3062" s="32" t="str">
        <f>IF(Weighting!$P$14&gt;0,B3062,"")</f>
        <v/>
      </c>
      <c r="B3062" t="e">
        <f>Weighting!$C$14</f>
        <v>#DIV/0!</v>
      </c>
      <c r="C3062" t="e">
        <f>Weighting!$F$14</f>
        <v>#NUM!</v>
      </c>
      <c r="D3062" t="e">
        <f>IF(C3062=1,'Data Transformation'!$G$3+0.5*'Data Transformation'!$W$25,IF(C3063=1,D3063-'Data Transformation'!$W$25,FALSE))</f>
        <v>#NUM!</v>
      </c>
      <c r="E3062">
        <f t="array" ref="E3062">IF(ISLOGICAL(D3062),"",FREQUENCY(IF('Data Transformation'!$B$425:$B$8425='Bin Analysis'!$B3051,'Data Transformation'!$G$425:$G$8425),D3062))</f>
        <v>2001</v>
      </c>
      <c r="F3062">
        <f t="shared" si="381"/>
        <v>0</v>
      </c>
      <c r="G3062">
        <f>Weighting!$H$14</f>
        <v>0</v>
      </c>
      <c r="H3062">
        <f t="array" ref="H3062">FREQUENCY(IF('Data Transformation'!$B$4:$B$8425=B3051,'Data Transformation'!$G$4:$G$8425),'Bin Analysis'!$B3062)</f>
        <v>2073</v>
      </c>
      <c r="I3062">
        <f t="shared" si="382"/>
        <v>0</v>
      </c>
      <c r="J3062">
        <f t="shared" si="383"/>
        <v>0</v>
      </c>
      <c r="K3062">
        <f>J3062*Weighting!$W$14</f>
        <v>0</v>
      </c>
      <c r="M3062" s="14"/>
    </row>
    <row r="3063" spans="1:13" x14ac:dyDescent="0.25">
      <c r="A3063" s="32" t="str">
        <f>IF(Weighting!$P$15&gt;0,B3063,"")</f>
        <v/>
      </c>
      <c r="B3063" t="e">
        <f>Weighting!$C$15</f>
        <v>#DIV/0!</v>
      </c>
      <c r="C3063" t="e">
        <f>Weighting!$F$15</f>
        <v>#NUM!</v>
      </c>
      <c r="D3063" t="e">
        <f>IF(C3063=1,'Data Transformation'!$G$3+0.5*'Data Transformation'!$W$25,IF(C3064=1,D3064-'Data Transformation'!$W$25,FALSE))</f>
        <v>#NUM!</v>
      </c>
      <c r="E3063">
        <f t="array" ref="E3063">IF(ISLOGICAL(D3063),"",FREQUENCY(IF('Data Transformation'!$B$425:$B$8425='Bin Analysis'!$B3051,'Data Transformation'!$G$425:$G$8425),D3063))</f>
        <v>2001</v>
      </c>
      <c r="F3063">
        <f t="shared" si="381"/>
        <v>0</v>
      </c>
      <c r="G3063">
        <f>Weighting!$H$15</f>
        <v>0</v>
      </c>
      <c r="H3063">
        <f t="array" ref="H3063">FREQUENCY(IF('Data Transformation'!$B$4:$B$8425=B3051,'Data Transformation'!$G$4:$G$8425),'Bin Analysis'!$B3063)</f>
        <v>2073</v>
      </c>
      <c r="I3063">
        <f t="shared" si="382"/>
        <v>0</v>
      </c>
      <c r="J3063">
        <f t="shared" si="383"/>
        <v>0</v>
      </c>
      <c r="K3063">
        <f>J3063*Weighting!$W$15</f>
        <v>0</v>
      </c>
      <c r="M3063" s="14"/>
    </row>
    <row r="3064" spans="1:13" x14ac:dyDescent="0.25">
      <c r="A3064" s="32" t="str">
        <f>IF(Weighting!$P$16&gt;0,B3064,"")</f>
        <v/>
      </c>
      <c r="B3064" t="e">
        <f>Weighting!$C$16</f>
        <v>#DIV/0!</v>
      </c>
      <c r="C3064" t="e">
        <f>Weighting!$F$16</f>
        <v>#NUM!</v>
      </c>
      <c r="D3064" t="e">
        <f>IF(C3064=1,'Data Transformation'!$G$3+0.5*'Data Transformation'!$W$25,IF(C3065=1,D3065-'Data Transformation'!$W$25,FALSE))</f>
        <v>#NUM!</v>
      </c>
      <c r="E3064">
        <f t="array" ref="E3064">IF(ISLOGICAL(D3064),"",FREQUENCY(IF('Data Transformation'!$B$425:$B$8425='Bin Analysis'!$B3051,'Data Transformation'!$G$425:$G$8425),D3064))</f>
        <v>2001</v>
      </c>
      <c r="F3064">
        <f t="shared" si="381"/>
        <v>0</v>
      </c>
      <c r="G3064">
        <f>Weighting!$H$16</f>
        <v>0</v>
      </c>
      <c r="H3064">
        <f t="array" ref="H3064">FREQUENCY(IF('Data Transformation'!$B$4:$B$8425=B3051,'Data Transformation'!$G$4:$G$8425),'Bin Analysis'!$B3064)</f>
        <v>2073</v>
      </c>
      <c r="I3064">
        <f t="shared" si="382"/>
        <v>0</v>
      </c>
      <c r="J3064">
        <f t="shared" si="383"/>
        <v>0</v>
      </c>
      <c r="K3064">
        <f>J3064*Weighting!$W$16</f>
        <v>0</v>
      </c>
      <c r="M3064" s="14"/>
    </row>
    <row r="3065" spans="1:13" x14ac:dyDescent="0.25">
      <c r="A3065" s="32" t="str">
        <f>IF(Weighting!$P$17&gt;0,B3065,"")</f>
        <v/>
      </c>
      <c r="B3065" t="e">
        <f>Weighting!$C$17</f>
        <v>#DIV/0!</v>
      </c>
      <c r="C3065" t="e">
        <f>Weighting!$F$17</f>
        <v>#NUM!</v>
      </c>
      <c r="D3065" t="e">
        <f>IF(C3065=1,'Data Transformation'!$G$3+0.5*'Data Transformation'!$W$25,IF(C3066=1,D3066-'Data Transformation'!$W$25,FALSE))</f>
        <v>#NUM!</v>
      </c>
      <c r="E3065">
        <f t="array" ref="E3065">IF(ISLOGICAL(D3065),"",FREQUENCY(IF('Data Transformation'!$B$425:$B$8425='Bin Analysis'!$B3051,'Data Transformation'!$G$425:$G$8425),D3065))</f>
        <v>2001</v>
      </c>
      <c r="F3065">
        <f t="shared" si="381"/>
        <v>0</v>
      </c>
      <c r="G3065">
        <f>Weighting!$H$17</f>
        <v>0</v>
      </c>
      <c r="H3065">
        <f t="array" ref="H3065">FREQUENCY(IF('Data Transformation'!$B$4:$B$8425=B3051,'Data Transformation'!$G$4:$G$8425),'Bin Analysis'!$B3065)</f>
        <v>2073</v>
      </c>
      <c r="I3065">
        <f t="shared" si="382"/>
        <v>0</v>
      </c>
      <c r="J3065">
        <f t="shared" si="383"/>
        <v>0</v>
      </c>
      <c r="K3065">
        <f>J3065*Weighting!$W$17</f>
        <v>0</v>
      </c>
      <c r="M3065" s="14"/>
    </row>
    <row r="3066" spans="1:13" x14ac:dyDescent="0.25">
      <c r="A3066" s="32" t="str">
        <f>IF(Weighting!$P$18&gt;0,B3066,"")</f>
        <v/>
      </c>
      <c r="B3066" t="e">
        <f>Weighting!$C$18</f>
        <v>#DIV/0!</v>
      </c>
      <c r="C3066" t="e">
        <f>Weighting!$F$18</f>
        <v>#NUM!</v>
      </c>
      <c r="D3066" t="e">
        <f>IF(C3066=1,'Data Transformation'!$G$3+0.5*'Data Transformation'!$W$25,IF(C3067=1,D3067-'Data Transformation'!$W$25,FALSE))</f>
        <v>#NUM!</v>
      </c>
      <c r="E3066">
        <f t="array" ref="E3066">IF(ISLOGICAL(D3066),"",FREQUENCY(IF('Data Transformation'!$B$425:$B$8425='Bin Analysis'!$B3051,'Data Transformation'!$G$425:$G$8425),D3066))</f>
        <v>2001</v>
      </c>
      <c r="F3066">
        <f t="shared" si="381"/>
        <v>0</v>
      </c>
      <c r="G3066">
        <f>Weighting!$H$18</f>
        <v>0</v>
      </c>
      <c r="H3066">
        <f t="array" ref="H3066">FREQUENCY(IF('Data Transformation'!$B$4:$B$8425=B3051,'Data Transformation'!$G$4:$G$8425),'Bin Analysis'!$B3066)</f>
        <v>2073</v>
      </c>
      <c r="I3066">
        <f t="shared" si="382"/>
        <v>0</v>
      </c>
      <c r="J3066">
        <f t="shared" si="383"/>
        <v>0</v>
      </c>
      <c r="K3066">
        <f>J3066*Weighting!$W$18</f>
        <v>0</v>
      </c>
      <c r="M3066" s="14"/>
    </row>
    <row r="3067" spans="1:13" x14ac:dyDescent="0.25">
      <c r="A3067" s="32" t="str">
        <f>IF(Weighting!$P$19&gt;0,B3067,"")</f>
        <v/>
      </c>
      <c r="B3067" t="e">
        <f>Weighting!$C$19</f>
        <v>#DIV/0!</v>
      </c>
      <c r="C3067" t="e">
        <f>Weighting!$F$19</f>
        <v>#NUM!</v>
      </c>
      <c r="D3067" t="e">
        <f>IF(C3067=1,'Data Transformation'!$G$3+0.5*'Data Transformation'!$W$25,IF(C3068=1,D3068-'Data Transformation'!$W$25,FALSE))</f>
        <v>#NUM!</v>
      </c>
      <c r="E3067">
        <f t="array" ref="E3067">IF(ISLOGICAL(D3067),"",FREQUENCY(IF('Data Transformation'!$B$425:$B$8425='Bin Analysis'!$B3051,'Data Transformation'!$G$425:$G$8425),D3067))</f>
        <v>2001</v>
      </c>
      <c r="F3067">
        <f t="shared" si="381"/>
        <v>0</v>
      </c>
      <c r="G3067">
        <f>Weighting!$H$19</f>
        <v>0</v>
      </c>
      <c r="H3067">
        <f t="array" ref="H3067">FREQUENCY(IF('Data Transformation'!$B$4:$B$8425=B3051,'Data Transformation'!$G$4:$G$8425),'Bin Analysis'!$B3067)</f>
        <v>2073</v>
      </c>
      <c r="I3067">
        <f t="shared" si="382"/>
        <v>0</v>
      </c>
      <c r="J3067">
        <f t="shared" si="383"/>
        <v>0</v>
      </c>
      <c r="K3067">
        <f>J3067*Weighting!$W$19</f>
        <v>0</v>
      </c>
      <c r="M3067" s="14"/>
    </row>
    <row r="3068" spans="1:13" x14ac:dyDescent="0.25">
      <c r="A3068" s="32" t="str">
        <f>IF(Weighting!$P$20&gt;0,B3068,"")</f>
        <v/>
      </c>
      <c r="B3068" t="e">
        <f>Weighting!$C$20</f>
        <v>#DIV/0!</v>
      </c>
      <c r="C3068" t="e">
        <f>Weighting!$F$20</f>
        <v>#NUM!</v>
      </c>
      <c r="D3068" t="e">
        <f>IF(C3068=1,'Data Transformation'!$G$3+0.5*'Data Transformation'!$W$25,IF(C3069=1,D3069-'Data Transformation'!$W$25,FALSE))</f>
        <v>#NUM!</v>
      </c>
      <c r="E3068">
        <f t="array" ref="E3068">IF(ISLOGICAL(D3068),"",FREQUENCY(IF('Data Transformation'!$B$425:$B$8425='Bin Analysis'!$B3051,'Data Transformation'!$G$425:$G$8425),D3068))</f>
        <v>2001</v>
      </c>
      <c r="F3068">
        <f t="shared" si="381"/>
        <v>0</v>
      </c>
      <c r="G3068">
        <f>Weighting!$H$20</f>
        <v>0</v>
      </c>
      <c r="H3068">
        <f t="array" ref="H3068">FREQUENCY(IF('Data Transformation'!$B$4:$B$8425=B3051,'Data Transformation'!$G$4:$G$8425),'Bin Analysis'!$B3068)</f>
        <v>2073</v>
      </c>
      <c r="I3068">
        <f t="shared" si="382"/>
        <v>0</v>
      </c>
      <c r="J3068">
        <f t="shared" si="383"/>
        <v>0</v>
      </c>
      <c r="K3068">
        <f>J3068*Weighting!$W$20</f>
        <v>0</v>
      </c>
      <c r="M3068" s="14"/>
    </row>
    <row r="3069" spans="1:13" x14ac:dyDescent="0.25">
      <c r="A3069" s="32" t="str">
        <f>IF(Weighting!$P$21&gt;0,B3069,"")</f>
        <v/>
      </c>
      <c r="B3069" t="e">
        <f>Weighting!$C$21</f>
        <v>#DIV/0!</v>
      </c>
      <c r="C3069" t="e">
        <f>Weighting!$F$21</f>
        <v>#NUM!</v>
      </c>
      <c r="D3069" t="e">
        <f>IF(C3069=1,'Data Transformation'!$G$3+0.5*'Data Transformation'!$W$25,IF(C3070=1,D3070-'Data Transformation'!$W$25,FALSE))</f>
        <v>#NUM!</v>
      </c>
      <c r="E3069">
        <f t="array" ref="E3069">IF(ISLOGICAL(D3069),"",FREQUENCY(IF('Data Transformation'!$B$425:$B$8425='Bin Analysis'!$B3051,'Data Transformation'!$G$425:$G$8425),D3069))</f>
        <v>2001</v>
      </c>
      <c r="F3069">
        <f t="shared" si="381"/>
        <v>0</v>
      </c>
      <c r="G3069">
        <f>Weighting!$H$21</f>
        <v>0</v>
      </c>
      <c r="H3069">
        <f t="array" ref="H3069">FREQUENCY(IF('Data Transformation'!$B$4:$B$8425=B3051,'Data Transformation'!$G$4:$G$8425),'Bin Analysis'!$B3069)</f>
        <v>2073</v>
      </c>
      <c r="I3069">
        <f t="shared" si="382"/>
        <v>0</v>
      </c>
      <c r="J3069">
        <f t="shared" si="383"/>
        <v>0</v>
      </c>
      <c r="K3069">
        <f>J3069*Weighting!$W$21</f>
        <v>0</v>
      </c>
      <c r="M3069" s="14"/>
    </row>
    <row r="3070" spans="1:13" x14ac:dyDescent="0.25">
      <c r="A3070" s="32" t="str">
        <f>IF(Weighting!$P$22&gt;0,B3070,"")</f>
        <v/>
      </c>
      <c r="B3070" t="e">
        <f>Weighting!$C$22</f>
        <v>#DIV/0!</v>
      </c>
      <c r="C3070" t="e">
        <f>Weighting!$F$22</f>
        <v>#NUM!</v>
      </c>
      <c r="D3070" t="e">
        <f>IF(C3070=1,'Data Transformation'!$G$3+0.5*'Data Transformation'!$W$25,IF(C3071=1,D3071-'Data Transformation'!$W$25,FALSE))</f>
        <v>#NUM!</v>
      </c>
      <c r="E3070">
        <f t="array" ref="E3070">IF(ISLOGICAL(D3070),"",FREQUENCY(IF('Data Transformation'!$B$425:$B$8425='Bin Analysis'!$B3051,'Data Transformation'!$G$425:$G$8425),D3070))</f>
        <v>2001</v>
      </c>
      <c r="F3070">
        <f t="shared" si="381"/>
        <v>0</v>
      </c>
      <c r="G3070">
        <f>Weighting!$H$22</f>
        <v>0</v>
      </c>
      <c r="H3070">
        <f t="array" ref="H3070">FREQUENCY(IF('Data Transformation'!$B$4:$B$8425=B3051,'Data Transformation'!$G$4:$G$8425),'Bin Analysis'!$B3070)</f>
        <v>2073</v>
      </c>
      <c r="I3070">
        <f t="shared" si="382"/>
        <v>0</v>
      </c>
      <c r="J3070">
        <f t="shared" si="383"/>
        <v>0</v>
      </c>
      <c r="K3070">
        <f>J3070*Weighting!$W$22</f>
        <v>0</v>
      </c>
      <c r="M3070" s="14"/>
    </row>
    <row r="3071" spans="1:13" x14ac:dyDescent="0.25">
      <c r="A3071" s="32" t="str">
        <f>IF(Weighting!$P$23&gt;0,B3071,"")</f>
        <v/>
      </c>
      <c r="B3071" t="e">
        <f>Weighting!$C$23</f>
        <v>#DIV/0!</v>
      </c>
      <c r="C3071" t="e">
        <f>Weighting!$F$23</f>
        <v>#NUM!</v>
      </c>
      <c r="D3071" t="e">
        <f>IF(C3071=1,'Data Transformation'!$G$3+0.5*'Data Transformation'!$W$25,IF(C3072=1,D3072-'Data Transformation'!$W$25,FALSE))</f>
        <v>#NUM!</v>
      </c>
      <c r="E3071">
        <f t="array" ref="E3071">IF(ISLOGICAL(D3071),"",FREQUENCY(IF('Data Transformation'!$B$425:$B$8425='Bin Analysis'!$B3051,'Data Transformation'!$G$425:$G$8425),D3071))</f>
        <v>2001</v>
      </c>
      <c r="F3071">
        <f t="shared" si="381"/>
        <v>0</v>
      </c>
      <c r="G3071">
        <f>Weighting!$H$23</f>
        <v>0</v>
      </c>
      <c r="H3071">
        <f t="array" ref="H3071">FREQUENCY(IF('Data Transformation'!$B$4:$B$8425=B3051,'Data Transformation'!$G$4:$G$8425),'Bin Analysis'!$B3071)</f>
        <v>2073</v>
      </c>
      <c r="I3071">
        <f t="shared" si="382"/>
        <v>0</v>
      </c>
      <c r="J3071">
        <f t="shared" si="383"/>
        <v>0</v>
      </c>
      <c r="K3071">
        <f>J3071*Weighting!$W$23</f>
        <v>0</v>
      </c>
      <c r="M3071" s="14"/>
    </row>
    <row r="3072" spans="1:13" x14ac:dyDescent="0.25">
      <c r="A3072" s="32" t="str">
        <f>IF(Weighting!$P$24&gt;0,B3072,"")</f>
        <v/>
      </c>
      <c r="B3072" t="e">
        <f>Weighting!$C$24</f>
        <v>#DIV/0!</v>
      </c>
      <c r="C3072" t="e">
        <f>Weighting!$F$24</f>
        <v>#NUM!</v>
      </c>
      <c r="D3072" t="e">
        <f>IF(C3072=1,'Data Transformation'!$G$3+0.5*'Data Transformation'!$W$25,IF(C3073=1,D3073-'Data Transformation'!$W$25,FALSE))</f>
        <v>#NUM!</v>
      </c>
      <c r="E3072">
        <f t="array" ref="E3072">IF(ISLOGICAL(D3072),"",FREQUENCY(IF('Data Transformation'!$B$425:$B$8425='Bin Analysis'!$B3051,'Data Transformation'!$G$425:$G$8425),D3072))</f>
        <v>2001</v>
      </c>
      <c r="F3072">
        <f t="shared" si="381"/>
        <v>0</v>
      </c>
      <c r="G3072">
        <f>Weighting!$H$24</f>
        <v>0</v>
      </c>
      <c r="H3072">
        <f t="array" ref="H3072">FREQUENCY(IF('Data Transformation'!$B$4:$B$8425=B3051,'Data Transformation'!$G$4:$G$8425),'Bin Analysis'!$B3072)</f>
        <v>2073</v>
      </c>
      <c r="I3072">
        <f t="shared" si="382"/>
        <v>0</v>
      </c>
      <c r="J3072">
        <f t="shared" si="383"/>
        <v>0</v>
      </c>
      <c r="K3072">
        <f>J3072*Weighting!$W$24</f>
        <v>0</v>
      </c>
      <c r="M3072" s="14"/>
    </row>
    <row r="3073" spans="1:25" x14ac:dyDescent="0.25">
      <c r="A3073" s="32" t="str">
        <f>IF(Weighting!$P$25&gt;0,B3073,"")</f>
        <v/>
      </c>
      <c r="B3073" t="e">
        <f>Weighting!$C$25</f>
        <v>#DIV/0!</v>
      </c>
      <c r="C3073" t="e">
        <f>Weighting!$F$25</f>
        <v>#NUM!</v>
      </c>
      <c r="D3073" t="e">
        <f>IF(C3073=1,'Data Transformation'!$G$3+0.5*'Data Transformation'!$W$25,IF(C3074=1,D3074-'Data Transformation'!$W$25,FALSE))</f>
        <v>#NUM!</v>
      </c>
      <c r="E3073">
        <f t="array" ref="E3073">IF(ISLOGICAL(D3073),"",FREQUENCY(IF('Data Transformation'!$B$425:$B$8425='Bin Analysis'!$B3051,'Data Transformation'!$G$425:$G$8425),D3073))</f>
        <v>2001</v>
      </c>
      <c r="F3073">
        <f t="shared" si="381"/>
        <v>0</v>
      </c>
      <c r="G3073">
        <f>Weighting!$H$25</f>
        <v>0</v>
      </c>
      <c r="H3073">
        <f t="array" ref="H3073">FREQUENCY(IF('Data Transformation'!$B$4:$B$8425=B3051,'Data Transformation'!$G$4:$G$8425),'Bin Analysis'!$B3073)</f>
        <v>2073</v>
      </c>
      <c r="I3073">
        <f t="shared" si="382"/>
        <v>0</v>
      </c>
      <c r="J3073">
        <f t="shared" si="383"/>
        <v>0</v>
      </c>
      <c r="K3073">
        <f>J3073*Weighting!$W$25</f>
        <v>0</v>
      </c>
      <c r="M3073" s="14"/>
    </row>
    <row r="3074" spans="1:25" x14ac:dyDescent="0.25">
      <c r="O3074"/>
      <c r="P3074"/>
      <c r="Q3074"/>
      <c r="R3074"/>
    </row>
    <row r="3075" spans="1:25" ht="23.25" x14ac:dyDescent="0.35">
      <c r="A3075" s="21" t="s">
        <v>0</v>
      </c>
      <c r="B3075" s="21" t="str">
        <f>IFERROR(VLOOKUP(C3075,'Data Transformation'!$L$6:$M$426,2,FALSE),"")</f>
        <v/>
      </c>
      <c r="C3075" s="21">
        <f>C3051+1</f>
        <v>128</v>
      </c>
      <c r="D3075" s="21"/>
      <c r="E3075" s="21"/>
      <c r="F3075" s="21"/>
      <c r="G3075" s="21"/>
      <c r="H3075" s="22"/>
      <c r="I3075" s="22"/>
      <c r="J3075" s="22"/>
      <c r="K3075" s="21"/>
      <c r="L3075" s="21" t="str">
        <f>B3075</f>
        <v/>
      </c>
      <c r="M3075" s="23" t="e">
        <f>INDEX('Data Transformation'!$O$4:$O$424,MATCH($B3075,'Data Transformation'!$M$4:$M$424,0),MATCH($M$2,'Data Transformation'!$O$3,0))</f>
        <v>#N/A</v>
      </c>
      <c r="N3075" s="27" t="e">
        <f>IF('Input and Summary Results'!$J$16="minimum",'Bin Analysis'!X3076/(M3075-1),'Bin Analysis'!Y3075/('Bin Analysis'!M3075-1))</f>
        <v>#N/A</v>
      </c>
      <c r="O3075" s="27" t="e">
        <f>IF(M3075=FALSE,NA(),(VLOOKUP(1,C3078:K3097,4,FALSE))/(M3075-1))</f>
        <v>#N/A</v>
      </c>
      <c r="P3075" s="27" t="e">
        <f>IF(M3075=FALSE,NA(),SUM(J3078:J3097)/Weighting!$S$5)</f>
        <v>#N/A</v>
      </c>
      <c r="Q3075" s="27" t="e">
        <f>IF(M3075=FALSE,NA(),SUM(K3078:K3097)/Weighting!$S$6)</f>
        <v>#N/A</v>
      </c>
      <c r="R3075" s="27" t="e">
        <f>IF(M3075=FALSE,NA(),(VLOOKUP(1,G3078:K3097,3,FALSE))/(M3075-1))</f>
        <v>#N/A</v>
      </c>
      <c r="S3075" s="22" t="e">
        <f>IF(M3075=FALSE,NA(),IF(SUM(J3078:J3097)=2,"yes","no"))</f>
        <v>#N/A</v>
      </c>
      <c r="X3075" s="2" cm="2">
        <f t="array" ref="X3075:X3076">FREQUENCY(IF('Data Transformation'!$B$425:$B$6424='Bin Analysis'!L3075,'Data Transformation'!$G$425:$G$6424),'Data Transformation'!$U$11)</f>
        <v>0</v>
      </c>
      <c r="Y3075" s="2" cm="2">
        <f t="array" ref="Y3075:Y3076">FREQUENCY(IF('Data Transformation'!$B$425:$B$6424='Bin Analysis'!L3075,'Data Transformation'!$G$425:$G$6424),'Data Transformation'!$U$12)</f>
        <v>0</v>
      </c>
    </row>
    <row r="3076" spans="1:25" x14ac:dyDescent="0.25">
      <c r="A3076" s="14" t="s">
        <v>67</v>
      </c>
      <c r="B3076" t="s">
        <v>47</v>
      </c>
      <c r="C3076" t="s">
        <v>5</v>
      </c>
      <c r="D3076" t="s">
        <v>100</v>
      </c>
      <c r="E3076" t="s">
        <v>101</v>
      </c>
      <c r="F3076" t="s">
        <v>102</v>
      </c>
      <c r="G3076" t="s">
        <v>70</v>
      </c>
      <c r="H3076" t="s">
        <v>31</v>
      </c>
      <c r="I3076" t="s">
        <v>32</v>
      </c>
      <c r="J3076" t="s">
        <v>46</v>
      </c>
      <c r="K3076" s="14" t="s">
        <v>45</v>
      </c>
      <c r="M3076" s="14"/>
      <c r="X3076" s="2">
        <v>0</v>
      </c>
      <c r="Y3076" s="2">
        <v>0</v>
      </c>
    </row>
    <row r="3077" spans="1:25" x14ac:dyDescent="0.25">
      <c r="A3077" s="32"/>
      <c r="D3077" t="e">
        <f>IF(C3077=1,'Data Transformation'!$G$3+0.5*'Data Transformation'!$W$25,IF(C3078=1,D3078-'Data Transformation'!$W$25,FALSE))</f>
        <v>#NUM!</v>
      </c>
      <c r="E3077">
        <f t="array" ref="E3077">IF(ISLOGICAL(D3077),"",FREQUENCY(IF('Data Transformation'!$B$425:$B$8425='Bin Analysis'!$B3075,'Data Transformation'!$G$425:$G$8425),D3077))</f>
        <v>2001</v>
      </c>
      <c r="F3077" t="e">
        <f>IF(ISLOGICAL(D3077),"",E3077-E3076)</f>
        <v>#VALUE!</v>
      </c>
      <c r="M3077" s="14"/>
    </row>
    <row r="3078" spans="1:25" x14ac:dyDescent="0.25">
      <c r="A3078" s="32" t="e">
        <f>IF(Weighting!$P$6&gt;0,B3078,"")</f>
        <v>#NUM!</v>
      </c>
      <c r="B3078" t="e">
        <f>Weighting!$C$6</f>
        <v>#DIV/0!</v>
      </c>
      <c r="C3078" t="e">
        <f>Weighting!$F$6</f>
        <v>#NUM!</v>
      </c>
      <c r="D3078" t="e">
        <f>IF(C3078=1,'Data Transformation'!$G$3+0.5*'Data Transformation'!$W$25,IF(C3079=1,D3079-'Data Transformation'!$W$25,FALSE))</f>
        <v>#NUM!</v>
      </c>
      <c r="E3078">
        <f t="array" ref="E3078">IF(ISLOGICAL(D3078),"",FREQUENCY(IF('Data Transformation'!$B$425:$B$8425='Bin Analysis'!$B3075,'Data Transformation'!$G$425:$G$8425),D3078))</f>
        <v>2001</v>
      </c>
      <c r="F3078">
        <f>IF(ISLOGICAL(D3078),"",E3078-E3077)</f>
        <v>0</v>
      </c>
      <c r="G3078">
        <f>Weighting!$H$6</f>
        <v>1</v>
      </c>
      <c r="H3078">
        <f t="array" ref="H3078">FREQUENCY(IF('Data Transformation'!$B$4:$B$8425=B3075,'Data Transformation'!$G$4:$G$8425),'Bin Analysis'!$B3078)</f>
        <v>2073</v>
      </c>
      <c r="I3078">
        <f>H3078-H3077</f>
        <v>2073</v>
      </c>
      <c r="J3078">
        <f>IF(I3078=0,0,1)</f>
        <v>1</v>
      </c>
      <c r="K3078" t="e">
        <f>J3078*Weighting!$W$6</f>
        <v>#NUM!</v>
      </c>
      <c r="M3078" s="14"/>
    </row>
    <row r="3079" spans="1:25" x14ac:dyDescent="0.25">
      <c r="A3079" s="32" t="str">
        <f>IF(Weighting!$P$7&gt;0,B3079,"")</f>
        <v/>
      </c>
      <c r="B3079" t="e">
        <f>Weighting!$C$7</f>
        <v>#DIV/0!</v>
      </c>
      <c r="C3079" t="e">
        <f>Weighting!$F$7</f>
        <v>#NUM!</v>
      </c>
      <c r="D3079" t="e">
        <f>IF(C3079=1,'Data Transformation'!$G$3+0.5*'Data Transformation'!$W$25,IF(C3080=1,D3080-'Data Transformation'!$W$25,FALSE))</f>
        <v>#NUM!</v>
      </c>
      <c r="E3079">
        <f t="array" ref="E3079">IF(ISLOGICAL(D3079),"",FREQUENCY(IF('Data Transformation'!$B$425:$B$8425='Bin Analysis'!$B3075,'Data Transformation'!$G$425:$G$8425),D3079))</f>
        <v>2001</v>
      </c>
      <c r="F3079">
        <f t="shared" ref="F3079:F3097" si="384">IF(ISLOGICAL(D3079),"",E3079-E3078)</f>
        <v>0</v>
      </c>
      <c r="G3079">
        <f>Weighting!$H$7</f>
        <v>0</v>
      </c>
      <c r="H3079">
        <f t="array" ref="H3079">FREQUENCY(IF('Data Transformation'!$B$4:$B$8425=B3075,'Data Transformation'!$G$4:$G$8425),'Bin Analysis'!$B3079)</f>
        <v>2073</v>
      </c>
      <c r="I3079">
        <f t="shared" ref="I3079:I3097" si="385">H3079-H3078</f>
        <v>0</v>
      </c>
      <c r="J3079">
        <f>IF(I3079=0,0,1)</f>
        <v>0</v>
      </c>
      <c r="K3079">
        <f>J3079*Weighting!$W$7</f>
        <v>0</v>
      </c>
      <c r="M3079" s="14"/>
    </row>
    <row r="3080" spans="1:25" x14ac:dyDescent="0.25">
      <c r="A3080" s="32" t="str">
        <f>IF(Weighting!$P$8&gt;0,B3080,"")</f>
        <v/>
      </c>
      <c r="B3080" t="e">
        <f>Weighting!$C$8</f>
        <v>#DIV/0!</v>
      </c>
      <c r="C3080" t="e">
        <f>Weighting!$F$8</f>
        <v>#NUM!</v>
      </c>
      <c r="D3080" t="e">
        <f>IF(C3080=1,'Data Transformation'!$G$3+0.5*'Data Transformation'!$W$25,IF(C3081=1,D3081-'Data Transformation'!$W$25,FALSE))</f>
        <v>#NUM!</v>
      </c>
      <c r="E3080">
        <f t="array" ref="E3080">IF(ISLOGICAL(D3080),"",FREQUENCY(IF('Data Transformation'!$B$425:$B$8425='Bin Analysis'!$B3075,'Data Transformation'!$G$425:$G$8425),D3080))</f>
        <v>2001</v>
      </c>
      <c r="F3080">
        <f t="shared" si="384"/>
        <v>0</v>
      </c>
      <c r="G3080">
        <f>Weighting!$H$8</f>
        <v>0</v>
      </c>
      <c r="H3080">
        <f t="array" ref="H3080">FREQUENCY(IF('Data Transformation'!$B$4:$B$8425=B3075,'Data Transformation'!$G$4:$G$8425),'Bin Analysis'!$B3080)</f>
        <v>2073</v>
      </c>
      <c r="I3080">
        <f t="shared" si="385"/>
        <v>0</v>
      </c>
      <c r="J3080">
        <f t="shared" ref="J3080:J3097" si="386">IF(I3080=0,0,1)</f>
        <v>0</v>
      </c>
      <c r="K3080">
        <f>J3080*Weighting!$W$8</f>
        <v>0</v>
      </c>
      <c r="M3080" s="14"/>
    </row>
    <row r="3081" spans="1:25" x14ac:dyDescent="0.25">
      <c r="A3081" s="32" t="str">
        <f>IF(Weighting!$P$9&gt;0,B3081,"")</f>
        <v/>
      </c>
      <c r="B3081" s="50" t="e">
        <f>Weighting!$C$9</f>
        <v>#DIV/0!</v>
      </c>
      <c r="C3081" t="e">
        <f>Weighting!$F$9</f>
        <v>#NUM!</v>
      </c>
      <c r="D3081" t="e">
        <f>IF(C3081=1,'Data Transformation'!$G$3+0.5*'Data Transformation'!$W$25,IF(C3082=1,D3082-'Data Transformation'!$W$25,FALSE))</f>
        <v>#NUM!</v>
      </c>
      <c r="E3081">
        <f t="array" ref="E3081">IF(ISLOGICAL(D3081),"",FREQUENCY(IF('Data Transformation'!$B$425:$B$8425='Bin Analysis'!$B3075,'Data Transformation'!$G$425:$G$8425),D3081))</f>
        <v>2001</v>
      </c>
      <c r="F3081">
        <f t="shared" si="384"/>
        <v>0</v>
      </c>
      <c r="G3081">
        <f>Weighting!$H$9</f>
        <v>0</v>
      </c>
      <c r="H3081">
        <f t="array" ref="H3081">FREQUENCY(IF('Data Transformation'!$B$4:$B$8425=B3075,'Data Transformation'!$G$4:$G$8425),'Bin Analysis'!$B3081)</f>
        <v>2073</v>
      </c>
      <c r="I3081">
        <f t="shared" si="385"/>
        <v>0</v>
      </c>
      <c r="J3081">
        <f t="shared" si="386"/>
        <v>0</v>
      </c>
      <c r="K3081">
        <f>J3081*Weighting!$W$9</f>
        <v>0</v>
      </c>
      <c r="M3081" s="14"/>
    </row>
    <row r="3082" spans="1:25" x14ac:dyDescent="0.25">
      <c r="A3082" s="32" t="str">
        <f>IF(Weighting!$P$10&gt;0,B3082,"")</f>
        <v/>
      </c>
      <c r="B3082" t="e">
        <f>Weighting!$C$10</f>
        <v>#DIV/0!</v>
      </c>
      <c r="C3082" t="e">
        <f>Weighting!$F$10</f>
        <v>#NUM!</v>
      </c>
      <c r="D3082" t="e">
        <f>IF(C3082=1,'Data Transformation'!$G$3+0.5*'Data Transformation'!$W$25,IF(C3083=1,D3083-'Data Transformation'!$W$25,FALSE))</f>
        <v>#NUM!</v>
      </c>
      <c r="E3082">
        <f t="array" ref="E3082">IF(ISLOGICAL(D3082),"",FREQUENCY(IF('Data Transformation'!$B$425:$B$8425='Bin Analysis'!$B3075,'Data Transformation'!$G$425:$G$8425),D3082))</f>
        <v>2001</v>
      </c>
      <c r="F3082">
        <f t="shared" si="384"/>
        <v>0</v>
      </c>
      <c r="G3082">
        <f>Weighting!$H$10</f>
        <v>0</v>
      </c>
      <c r="H3082">
        <f t="array" ref="H3082">FREQUENCY(IF('Data Transformation'!$B$4:$B$8425=B3075,'Data Transformation'!$G$4:$G$8425),'Bin Analysis'!$B3082)</f>
        <v>2073</v>
      </c>
      <c r="I3082">
        <f t="shared" si="385"/>
        <v>0</v>
      </c>
      <c r="J3082">
        <f t="shared" si="386"/>
        <v>0</v>
      </c>
      <c r="K3082">
        <f>J3082*Weighting!$W$10</f>
        <v>0</v>
      </c>
      <c r="M3082" s="14"/>
    </row>
    <row r="3083" spans="1:25" x14ac:dyDescent="0.25">
      <c r="A3083" s="32" t="str">
        <f>IF(Weighting!$P$11&gt;0,B3083,"")</f>
        <v/>
      </c>
      <c r="B3083" t="e">
        <f>Weighting!$C$11</f>
        <v>#DIV/0!</v>
      </c>
      <c r="C3083" t="e">
        <f>Weighting!$F$11</f>
        <v>#NUM!</v>
      </c>
      <c r="D3083" t="e">
        <f>IF(C3083=1,'Data Transformation'!$G$3+0.5*'Data Transformation'!$W$25,IF(C3084=1,D3084-'Data Transformation'!$W$25,FALSE))</f>
        <v>#NUM!</v>
      </c>
      <c r="E3083">
        <f t="array" ref="E3083">IF(ISLOGICAL(D3083),"",FREQUENCY(IF('Data Transformation'!$B$425:$B$8425='Bin Analysis'!$B3075,'Data Transformation'!$G$425:$G$8425),D3083))</f>
        <v>2001</v>
      </c>
      <c r="F3083">
        <f t="shared" si="384"/>
        <v>0</v>
      </c>
      <c r="G3083">
        <f>Weighting!$H$11</f>
        <v>0</v>
      </c>
      <c r="H3083">
        <f t="array" ref="H3083">FREQUENCY(IF('Data Transformation'!$B$4:$B$8425=B3075,'Data Transformation'!$G$4:$G$8425),'Bin Analysis'!$B3083)</f>
        <v>2073</v>
      </c>
      <c r="I3083">
        <f t="shared" si="385"/>
        <v>0</v>
      </c>
      <c r="J3083">
        <f t="shared" si="386"/>
        <v>0</v>
      </c>
      <c r="K3083">
        <f>J3083*Weighting!$W$11</f>
        <v>0</v>
      </c>
      <c r="M3083" s="14"/>
    </row>
    <row r="3084" spans="1:25" x14ac:dyDescent="0.25">
      <c r="A3084" s="32" t="str">
        <f>IF(Weighting!$P$12&gt;0,B3084,"")</f>
        <v/>
      </c>
      <c r="B3084" t="e">
        <f>Weighting!$C$12</f>
        <v>#DIV/0!</v>
      </c>
      <c r="C3084" t="e">
        <f>Weighting!$F$12</f>
        <v>#NUM!</v>
      </c>
      <c r="D3084" t="e">
        <f>IF(C3084=1,'Data Transformation'!$G$3+0.5*'Data Transformation'!$W$25,IF(C3085=1,D3085-'Data Transformation'!$W$25,FALSE))</f>
        <v>#NUM!</v>
      </c>
      <c r="E3084">
        <f t="array" ref="E3084">IF(ISLOGICAL(D3084),"",FREQUENCY(IF('Data Transformation'!$B$425:$B$8425='Bin Analysis'!$B3075,'Data Transformation'!$G$425:$G$8425),D3084))</f>
        <v>2001</v>
      </c>
      <c r="F3084">
        <f t="shared" si="384"/>
        <v>0</v>
      </c>
      <c r="G3084">
        <f>Weighting!$H$12</f>
        <v>0</v>
      </c>
      <c r="H3084">
        <f t="array" ref="H3084">FREQUENCY(IF('Data Transformation'!$B$4:$B$8425=B3075,'Data Transformation'!$G$4:$G$8425),'Bin Analysis'!$B3084)</f>
        <v>2073</v>
      </c>
      <c r="I3084">
        <f t="shared" si="385"/>
        <v>0</v>
      </c>
      <c r="J3084">
        <f t="shared" si="386"/>
        <v>0</v>
      </c>
      <c r="K3084">
        <f>J3084*Weighting!$W$12</f>
        <v>0</v>
      </c>
      <c r="M3084" s="14"/>
    </row>
    <row r="3085" spans="1:25" x14ac:dyDescent="0.25">
      <c r="A3085" s="32" t="str">
        <f>IF(Weighting!$P$13&gt;0,B3085,"")</f>
        <v/>
      </c>
      <c r="B3085" t="e">
        <f>Weighting!$C$13</f>
        <v>#DIV/0!</v>
      </c>
      <c r="C3085" t="e">
        <f>Weighting!$F$13</f>
        <v>#NUM!</v>
      </c>
      <c r="D3085" t="e">
        <f>IF(C3085=1,'Data Transformation'!$G$3+0.5*'Data Transformation'!$W$25,IF(C3086=1,D3086-'Data Transformation'!$W$25,FALSE))</f>
        <v>#NUM!</v>
      </c>
      <c r="E3085">
        <f t="array" ref="E3085">IF(ISLOGICAL(D3085),"",FREQUENCY(IF('Data Transformation'!$B$425:$B$8425='Bin Analysis'!$B3075,'Data Transformation'!$G$425:$G$8425),D3085))</f>
        <v>2001</v>
      </c>
      <c r="F3085">
        <f t="shared" si="384"/>
        <v>0</v>
      </c>
      <c r="G3085">
        <f>Weighting!$H$13</f>
        <v>0</v>
      </c>
      <c r="H3085">
        <f t="array" ref="H3085">FREQUENCY(IF('Data Transformation'!$B$4:$B$8425=B3075,'Data Transformation'!$G$4:$G$8425),'Bin Analysis'!$B3085)</f>
        <v>2073</v>
      </c>
      <c r="I3085">
        <f t="shared" si="385"/>
        <v>0</v>
      </c>
      <c r="J3085">
        <f t="shared" si="386"/>
        <v>0</v>
      </c>
      <c r="K3085">
        <f>J3085*Weighting!$W$13</f>
        <v>0</v>
      </c>
      <c r="M3085" s="14"/>
    </row>
    <row r="3086" spans="1:25" x14ac:dyDescent="0.25">
      <c r="A3086" s="32" t="str">
        <f>IF(Weighting!$P$14&gt;0,B3086,"")</f>
        <v/>
      </c>
      <c r="B3086" t="e">
        <f>Weighting!$C$14</f>
        <v>#DIV/0!</v>
      </c>
      <c r="C3086" t="e">
        <f>Weighting!$F$14</f>
        <v>#NUM!</v>
      </c>
      <c r="D3086" t="e">
        <f>IF(C3086=1,'Data Transformation'!$G$3+0.5*'Data Transformation'!$W$25,IF(C3087=1,D3087-'Data Transformation'!$W$25,FALSE))</f>
        <v>#NUM!</v>
      </c>
      <c r="E3086">
        <f t="array" ref="E3086">IF(ISLOGICAL(D3086),"",FREQUENCY(IF('Data Transformation'!$B$425:$B$8425='Bin Analysis'!$B3075,'Data Transformation'!$G$425:$G$8425),D3086))</f>
        <v>2001</v>
      </c>
      <c r="F3086">
        <f t="shared" si="384"/>
        <v>0</v>
      </c>
      <c r="G3086">
        <f>Weighting!$H$14</f>
        <v>0</v>
      </c>
      <c r="H3086">
        <f t="array" ref="H3086">FREQUENCY(IF('Data Transformation'!$B$4:$B$8425=B3075,'Data Transformation'!$G$4:$G$8425),'Bin Analysis'!$B3086)</f>
        <v>2073</v>
      </c>
      <c r="I3086">
        <f t="shared" si="385"/>
        <v>0</v>
      </c>
      <c r="J3086">
        <f t="shared" si="386"/>
        <v>0</v>
      </c>
      <c r="K3086">
        <f>J3086*Weighting!$W$14</f>
        <v>0</v>
      </c>
      <c r="M3086" s="14"/>
    </row>
    <row r="3087" spans="1:25" x14ac:dyDescent="0.25">
      <c r="A3087" s="32" t="str">
        <f>IF(Weighting!$P$15&gt;0,B3087,"")</f>
        <v/>
      </c>
      <c r="B3087" t="e">
        <f>Weighting!$C$15</f>
        <v>#DIV/0!</v>
      </c>
      <c r="C3087" t="e">
        <f>Weighting!$F$15</f>
        <v>#NUM!</v>
      </c>
      <c r="D3087" t="e">
        <f>IF(C3087=1,'Data Transformation'!$G$3+0.5*'Data Transformation'!$W$25,IF(C3088=1,D3088-'Data Transformation'!$W$25,FALSE))</f>
        <v>#NUM!</v>
      </c>
      <c r="E3087">
        <f t="array" ref="E3087">IF(ISLOGICAL(D3087),"",FREQUENCY(IF('Data Transformation'!$B$425:$B$8425='Bin Analysis'!$B3075,'Data Transformation'!$G$425:$G$8425),D3087))</f>
        <v>2001</v>
      </c>
      <c r="F3087">
        <f t="shared" si="384"/>
        <v>0</v>
      </c>
      <c r="G3087">
        <f>Weighting!$H$15</f>
        <v>0</v>
      </c>
      <c r="H3087">
        <f t="array" ref="H3087">FREQUENCY(IF('Data Transformation'!$B$4:$B$8425=B3075,'Data Transformation'!$G$4:$G$8425),'Bin Analysis'!$B3087)</f>
        <v>2073</v>
      </c>
      <c r="I3087">
        <f t="shared" si="385"/>
        <v>0</v>
      </c>
      <c r="J3087">
        <f t="shared" si="386"/>
        <v>0</v>
      </c>
      <c r="K3087">
        <f>J3087*Weighting!$W$15</f>
        <v>0</v>
      </c>
      <c r="M3087" s="14"/>
    </row>
    <row r="3088" spans="1:25" x14ac:dyDescent="0.25">
      <c r="A3088" s="32" t="str">
        <f>IF(Weighting!$P$16&gt;0,B3088,"")</f>
        <v/>
      </c>
      <c r="B3088" t="e">
        <f>Weighting!$C$16</f>
        <v>#DIV/0!</v>
      </c>
      <c r="C3088" t="e">
        <f>Weighting!$F$16</f>
        <v>#NUM!</v>
      </c>
      <c r="D3088" t="e">
        <f>IF(C3088=1,'Data Transformation'!$G$3+0.5*'Data Transformation'!$W$25,IF(C3089=1,D3089-'Data Transformation'!$W$25,FALSE))</f>
        <v>#NUM!</v>
      </c>
      <c r="E3088">
        <f t="array" ref="E3088">IF(ISLOGICAL(D3088),"",FREQUENCY(IF('Data Transformation'!$B$425:$B$8425='Bin Analysis'!$B3075,'Data Transformation'!$G$425:$G$8425),D3088))</f>
        <v>2001</v>
      </c>
      <c r="F3088">
        <f t="shared" si="384"/>
        <v>0</v>
      </c>
      <c r="G3088">
        <f>Weighting!$H$16</f>
        <v>0</v>
      </c>
      <c r="H3088">
        <f t="array" ref="H3088">FREQUENCY(IF('Data Transformation'!$B$4:$B$8425=B3075,'Data Transformation'!$G$4:$G$8425),'Bin Analysis'!$B3088)</f>
        <v>2073</v>
      </c>
      <c r="I3088">
        <f t="shared" si="385"/>
        <v>0</v>
      </c>
      <c r="J3088">
        <f t="shared" si="386"/>
        <v>0</v>
      </c>
      <c r="K3088">
        <f>J3088*Weighting!$W$16</f>
        <v>0</v>
      </c>
      <c r="M3088" s="14"/>
    </row>
    <row r="3089" spans="1:25" x14ac:dyDescent="0.25">
      <c r="A3089" s="32" t="str">
        <f>IF(Weighting!$P$17&gt;0,B3089,"")</f>
        <v/>
      </c>
      <c r="B3089" t="e">
        <f>Weighting!$C$17</f>
        <v>#DIV/0!</v>
      </c>
      <c r="C3089" t="e">
        <f>Weighting!$F$17</f>
        <v>#NUM!</v>
      </c>
      <c r="D3089" t="e">
        <f>IF(C3089=1,'Data Transformation'!$G$3+0.5*'Data Transformation'!$W$25,IF(C3090=1,D3090-'Data Transformation'!$W$25,FALSE))</f>
        <v>#NUM!</v>
      </c>
      <c r="E3089">
        <f t="array" ref="E3089">IF(ISLOGICAL(D3089),"",FREQUENCY(IF('Data Transformation'!$B$425:$B$8425='Bin Analysis'!$B3075,'Data Transformation'!$G$425:$G$8425),D3089))</f>
        <v>2001</v>
      </c>
      <c r="F3089">
        <f t="shared" si="384"/>
        <v>0</v>
      </c>
      <c r="G3089">
        <f>Weighting!$H$17</f>
        <v>0</v>
      </c>
      <c r="H3089">
        <f t="array" ref="H3089">FREQUENCY(IF('Data Transformation'!$B$4:$B$8425=B3075,'Data Transformation'!$G$4:$G$8425),'Bin Analysis'!$B3089)</f>
        <v>2073</v>
      </c>
      <c r="I3089">
        <f t="shared" si="385"/>
        <v>0</v>
      </c>
      <c r="J3089">
        <f t="shared" si="386"/>
        <v>0</v>
      </c>
      <c r="K3089">
        <f>J3089*Weighting!$W$17</f>
        <v>0</v>
      </c>
      <c r="M3089" s="14"/>
    </row>
    <row r="3090" spans="1:25" x14ac:dyDescent="0.25">
      <c r="A3090" s="32" t="str">
        <f>IF(Weighting!$P$18&gt;0,B3090,"")</f>
        <v/>
      </c>
      <c r="B3090" t="e">
        <f>Weighting!$C$18</f>
        <v>#DIV/0!</v>
      </c>
      <c r="C3090" t="e">
        <f>Weighting!$F$18</f>
        <v>#NUM!</v>
      </c>
      <c r="D3090" t="e">
        <f>IF(C3090=1,'Data Transformation'!$G$3+0.5*'Data Transformation'!$W$25,IF(C3091=1,D3091-'Data Transformation'!$W$25,FALSE))</f>
        <v>#NUM!</v>
      </c>
      <c r="E3090">
        <f t="array" ref="E3090">IF(ISLOGICAL(D3090),"",FREQUENCY(IF('Data Transformation'!$B$425:$B$8425='Bin Analysis'!$B3075,'Data Transformation'!$G$425:$G$8425),D3090))</f>
        <v>2001</v>
      </c>
      <c r="F3090">
        <f t="shared" si="384"/>
        <v>0</v>
      </c>
      <c r="G3090">
        <f>Weighting!$H$18</f>
        <v>0</v>
      </c>
      <c r="H3090">
        <f t="array" ref="H3090">FREQUENCY(IF('Data Transformation'!$B$4:$B$8425=B3075,'Data Transformation'!$G$4:$G$8425),'Bin Analysis'!$B3090)</f>
        <v>2073</v>
      </c>
      <c r="I3090">
        <f t="shared" si="385"/>
        <v>0</v>
      </c>
      <c r="J3090">
        <f t="shared" si="386"/>
        <v>0</v>
      </c>
      <c r="K3090">
        <f>J3090*Weighting!$W$18</f>
        <v>0</v>
      </c>
      <c r="M3090" s="14"/>
    </row>
    <row r="3091" spans="1:25" x14ac:dyDescent="0.25">
      <c r="A3091" s="32" t="str">
        <f>IF(Weighting!$P$19&gt;0,B3091,"")</f>
        <v/>
      </c>
      <c r="B3091" t="e">
        <f>Weighting!$C$19</f>
        <v>#DIV/0!</v>
      </c>
      <c r="C3091" t="e">
        <f>Weighting!$F$19</f>
        <v>#NUM!</v>
      </c>
      <c r="D3091" t="e">
        <f>IF(C3091=1,'Data Transformation'!$G$3+0.5*'Data Transformation'!$W$25,IF(C3092=1,D3092-'Data Transformation'!$W$25,FALSE))</f>
        <v>#NUM!</v>
      </c>
      <c r="E3091">
        <f t="array" ref="E3091">IF(ISLOGICAL(D3091),"",FREQUENCY(IF('Data Transformation'!$B$425:$B$8425='Bin Analysis'!$B3075,'Data Transformation'!$G$425:$G$8425),D3091))</f>
        <v>2001</v>
      </c>
      <c r="F3091">
        <f t="shared" si="384"/>
        <v>0</v>
      </c>
      <c r="G3091">
        <f>Weighting!$H$19</f>
        <v>0</v>
      </c>
      <c r="H3091">
        <f t="array" ref="H3091">FREQUENCY(IF('Data Transformation'!$B$4:$B$8425=B3075,'Data Transformation'!$G$4:$G$8425),'Bin Analysis'!$B3091)</f>
        <v>2073</v>
      </c>
      <c r="I3091">
        <f t="shared" si="385"/>
        <v>0</v>
      </c>
      <c r="J3091">
        <f t="shared" si="386"/>
        <v>0</v>
      </c>
      <c r="K3091">
        <f>J3091*Weighting!$W$19</f>
        <v>0</v>
      </c>
      <c r="M3091" s="14"/>
    </row>
    <row r="3092" spans="1:25" x14ac:dyDescent="0.25">
      <c r="A3092" s="32" t="str">
        <f>IF(Weighting!$P$20&gt;0,B3092,"")</f>
        <v/>
      </c>
      <c r="B3092" t="e">
        <f>Weighting!$C$20</f>
        <v>#DIV/0!</v>
      </c>
      <c r="C3092" t="e">
        <f>Weighting!$F$20</f>
        <v>#NUM!</v>
      </c>
      <c r="D3092" t="e">
        <f>IF(C3092=1,'Data Transformation'!$G$3+0.5*'Data Transformation'!$W$25,IF(C3093=1,D3093-'Data Transformation'!$W$25,FALSE))</f>
        <v>#NUM!</v>
      </c>
      <c r="E3092">
        <f t="array" ref="E3092">IF(ISLOGICAL(D3092),"",FREQUENCY(IF('Data Transformation'!$B$425:$B$8425='Bin Analysis'!$B3075,'Data Transformation'!$G$425:$G$8425),D3092))</f>
        <v>2001</v>
      </c>
      <c r="F3092">
        <f t="shared" si="384"/>
        <v>0</v>
      </c>
      <c r="G3092">
        <f>Weighting!$H$20</f>
        <v>0</v>
      </c>
      <c r="H3092">
        <f t="array" ref="H3092">FREQUENCY(IF('Data Transformation'!$B$4:$B$8425=B3075,'Data Transformation'!$G$4:$G$8425),'Bin Analysis'!$B3092)</f>
        <v>2073</v>
      </c>
      <c r="I3092">
        <f t="shared" si="385"/>
        <v>0</v>
      </c>
      <c r="J3092">
        <f t="shared" si="386"/>
        <v>0</v>
      </c>
      <c r="K3092">
        <f>J3092*Weighting!$W$20</f>
        <v>0</v>
      </c>
      <c r="M3092" s="14"/>
    </row>
    <row r="3093" spans="1:25" x14ac:dyDescent="0.25">
      <c r="A3093" s="32" t="str">
        <f>IF(Weighting!$P$21&gt;0,B3093,"")</f>
        <v/>
      </c>
      <c r="B3093" t="e">
        <f>Weighting!$C$21</f>
        <v>#DIV/0!</v>
      </c>
      <c r="C3093" t="e">
        <f>Weighting!$F$21</f>
        <v>#NUM!</v>
      </c>
      <c r="D3093" t="e">
        <f>IF(C3093=1,'Data Transformation'!$G$3+0.5*'Data Transformation'!$W$25,IF(C3094=1,D3094-'Data Transformation'!$W$25,FALSE))</f>
        <v>#NUM!</v>
      </c>
      <c r="E3093">
        <f t="array" ref="E3093">IF(ISLOGICAL(D3093),"",FREQUENCY(IF('Data Transformation'!$B$425:$B$8425='Bin Analysis'!$B3075,'Data Transformation'!$G$425:$G$8425),D3093))</f>
        <v>2001</v>
      </c>
      <c r="F3093">
        <f t="shared" si="384"/>
        <v>0</v>
      </c>
      <c r="G3093">
        <f>Weighting!$H$21</f>
        <v>0</v>
      </c>
      <c r="H3093">
        <f t="array" ref="H3093">FREQUENCY(IF('Data Transformation'!$B$4:$B$8425=B3075,'Data Transformation'!$G$4:$G$8425),'Bin Analysis'!$B3093)</f>
        <v>2073</v>
      </c>
      <c r="I3093">
        <f t="shared" si="385"/>
        <v>0</v>
      </c>
      <c r="J3093">
        <f t="shared" si="386"/>
        <v>0</v>
      </c>
      <c r="K3093">
        <f>J3093*Weighting!$W$21</f>
        <v>0</v>
      </c>
      <c r="M3093" s="14"/>
    </row>
    <row r="3094" spans="1:25" x14ac:dyDescent="0.25">
      <c r="A3094" s="32" t="str">
        <f>IF(Weighting!$P$22&gt;0,B3094,"")</f>
        <v/>
      </c>
      <c r="B3094" t="e">
        <f>Weighting!$C$22</f>
        <v>#DIV/0!</v>
      </c>
      <c r="C3094" t="e">
        <f>Weighting!$F$22</f>
        <v>#NUM!</v>
      </c>
      <c r="D3094" t="e">
        <f>IF(C3094=1,'Data Transformation'!$G$3+0.5*'Data Transformation'!$W$25,IF(C3095=1,D3095-'Data Transformation'!$W$25,FALSE))</f>
        <v>#NUM!</v>
      </c>
      <c r="E3094">
        <f t="array" ref="E3094">IF(ISLOGICAL(D3094),"",FREQUENCY(IF('Data Transformation'!$B$425:$B$8425='Bin Analysis'!$B3075,'Data Transformation'!$G$425:$G$8425),D3094))</f>
        <v>2001</v>
      </c>
      <c r="F3094">
        <f t="shared" si="384"/>
        <v>0</v>
      </c>
      <c r="G3094">
        <f>Weighting!$H$22</f>
        <v>0</v>
      </c>
      <c r="H3094">
        <f t="array" ref="H3094">FREQUENCY(IF('Data Transformation'!$B$4:$B$8425=B3075,'Data Transformation'!$G$4:$G$8425),'Bin Analysis'!$B3094)</f>
        <v>2073</v>
      </c>
      <c r="I3094">
        <f t="shared" si="385"/>
        <v>0</v>
      </c>
      <c r="J3094">
        <f t="shared" si="386"/>
        <v>0</v>
      </c>
      <c r="K3094">
        <f>J3094*Weighting!$W$22</f>
        <v>0</v>
      </c>
      <c r="M3094" s="14"/>
    </row>
    <row r="3095" spans="1:25" x14ac:dyDescent="0.25">
      <c r="A3095" s="32" t="str">
        <f>IF(Weighting!$P$23&gt;0,B3095,"")</f>
        <v/>
      </c>
      <c r="B3095" t="e">
        <f>Weighting!$C$23</f>
        <v>#DIV/0!</v>
      </c>
      <c r="C3095" t="e">
        <f>Weighting!$F$23</f>
        <v>#NUM!</v>
      </c>
      <c r="D3095" t="e">
        <f>IF(C3095=1,'Data Transformation'!$G$3+0.5*'Data Transformation'!$W$25,IF(C3096=1,D3096-'Data Transformation'!$W$25,FALSE))</f>
        <v>#NUM!</v>
      </c>
      <c r="E3095">
        <f t="array" ref="E3095">IF(ISLOGICAL(D3095),"",FREQUENCY(IF('Data Transformation'!$B$425:$B$8425='Bin Analysis'!$B3075,'Data Transformation'!$G$425:$G$8425),D3095))</f>
        <v>2001</v>
      </c>
      <c r="F3095">
        <f t="shared" si="384"/>
        <v>0</v>
      </c>
      <c r="G3095">
        <f>Weighting!$H$23</f>
        <v>0</v>
      </c>
      <c r="H3095">
        <f t="array" ref="H3095">FREQUENCY(IF('Data Transformation'!$B$4:$B$8425=B3075,'Data Transformation'!$G$4:$G$8425),'Bin Analysis'!$B3095)</f>
        <v>2073</v>
      </c>
      <c r="I3095">
        <f t="shared" si="385"/>
        <v>0</v>
      </c>
      <c r="J3095">
        <f t="shared" si="386"/>
        <v>0</v>
      </c>
      <c r="K3095">
        <f>J3095*Weighting!$W$23</f>
        <v>0</v>
      </c>
      <c r="M3095" s="14"/>
    </row>
    <row r="3096" spans="1:25" x14ac:dyDescent="0.25">
      <c r="A3096" s="32" t="str">
        <f>IF(Weighting!$P$24&gt;0,B3096,"")</f>
        <v/>
      </c>
      <c r="B3096" t="e">
        <f>Weighting!$C$24</f>
        <v>#DIV/0!</v>
      </c>
      <c r="C3096" t="e">
        <f>Weighting!$F$24</f>
        <v>#NUM!</v>
      </c>
      <c r="D3096" t="e">
        <f>IF(C3096=1,'Data Transformation'!$G$3+0.5*'Data Transformation'!$W$25,IF(C3097=1,D3097-'Data Transformation'!$W$25,FALSE))</f>
        <v>#NUM!</v>
      </c>
      <c r="E3096">
        <f t="array" ref="E3096">IF(ISLOGICAL(D3096),"",FREQUENCY(IF('Data Transformation'!$B$425:$B$8425='Bin Analysis'!$B3075,'Data Transformation'!$G$425:$G$8425),D3096))</f>
        <v>2001</v>
      </c>
      <c r="F3096">
        <f t="shared" si="384"/>
        <v>0</v>
      </c>
      <c r="G3096">
        <f>Weighting!$H$24</f>
        <v>0</v>
      </c>
      <c r="H3096">
        <f t="array" ref="H3096">FREQUENCY(IF('Data Transformation'!$B$4:$B$8425=B3075,'Data Transformation'!$G$4:$G$8425),'Bin Analysis'!$B3096)</f>
        <v>2073</v>
      </c>
      <c r="I3096">
        <f t="shared" si="385"/>
        <v>0</v>
      </c>
      <c r="J3096">
        <f t="shared" si="386"/>
        <v>0</v>
      </c>
      <c r="K3096">
        <f>J3096*Weighting!$W$24</f>
        <v>0</v>
      </c>
      <c r="M3096" s="14"/>
    </row>
    <row r="3097" spans="1:25" x14ac:dyDescent="0.25">
      <c r="A3097" s="32" t="str">
        <f>IF(Weighting!$P$25&gt;0,B3097,"")</f>
        <v/>
      </c>
      <c r="B3097" t="e">
        <f>Weighting!$C$25</f>
        <v>#DIV/0!</v>
      </c>
      <c r="C3097" t="e">
        <f>Weighting!$F$25</f>
        <v>#NUM!</v>
      </c>
      <c r="D3097" t="e">
        <f>IF(C3097=1,'Data Transformation'!$G$3+0.5*'Data Transformation'!$W$25,IF(C3098=1,D3098-'Data Transformation'!$W$25,FALSE))</f>
        <v>#NUM!</v>
      </c>
      <c r="E3097">
        <f t="array" ref="E3097">IF(ISLOGICAL(D3097),"",FREQUENCY(IF('Data Transformation'!$B$425:$B$8425='Bin Analysis'!$B3075,'Data Transformation'!$G$425:$G$8425),D3097))</f>
        <v>2001</v>
      </c>
      <c r="F3097">
        <f t="shared" si="384"/>
        <v>0</v>
      </c>
      <c r="G3097">
        <f>Weighting!$H$25</f>
        <v>0</v>
      </c>
      <c r="H3097">
        <f t="array" ref="H3097">FREQUENCY(IF('Data Transformation'!$B$4:$B$8425=B3075,'Data Transformation'!$G$4:$G$8425),'Bin Analysis'!$B3097)</f>
        <v>2073</v>
      </c>
      <c r="I3097">
        <f t="shared" si="385"/>
        <v>0</v>
      </c>
      <c r="J3097">
        <f t="shared" si="386"/>
        <v>0</v>
      </c>
      <c r="K3097">
        <f>J3097*Weighting!$W$25</f>
        <v>0</v>
      </c>
      <c r="M3097" s="14"/>
    </row>
    <row r="3098" spans="1:25" x14ac:dyDescent="0.25">
      <c r="O3098"/>
      <c r="P3098"/>
      <c r="Q3098"/>
      <c r="R3098"/>
    </row>
    <row r="3099" spans="1:25" ht="23.25" x14ac:dyDescent="0.35">
      <c r="A3099" s="21" t="s">
        <v>0</v>
      </c>
      <c r="B3099" s="21" t="str">
        <f>IFERROR(VLOOKUP(C3099,'Data Transformation'!$L$6:$M$426,2,FALSE),"")</f>
        <v/>
      </c>
      <c r="C3099" s="21">
        <f>C3075+1</f>
        <v>129</v>
      </c>
      <c r="D3099" s="21"/>
      <c r="E3099" s="21"/>
      <c r="F3099" s="21"/>
      <c r="G3099" s="21"/>
      <c r="H3099" s="22"/>
      <c r="I3099" s="22"/>
      <c r="J3099" s="22"/>
      <c r="K3099" s="21"/>
      <c r="L3099" s="21" t="str">
        <f>B3099</f>
        <v/>
      </c>
      <c r="M3099" s="23" t="e">
        <f>INDEX('Data Transformation'!$O$4:$O$424,MATCH($B3099,'Data Transformation'!$M$4:$M$424,0),MATCH($M$2,'Data Transformation'!$O$3,0))</f>
        <v>#N/A</v>
      </c>
      <c r="N3099" s="27" t="e">
        <f>IF('Input and Summary Results'!$J$16="minimum",'Bin Analysis'!X3100/(M3099-1),'Bin Analysis'!Y3099/('Bin Analysis'!M3099-1))</f>
        <v>#N/A</v>
      </c>
      <c r="O3099" s="27" t="e">
        <f>IF(M3099=FALSE,NA(),(VLOOKUP(1,C3102:K3121,4,FALSE))/(M3099-1))</f>
        <v>#N/A</v>
      </c>
      <c r="P3099" s="27" t="e">
        <f>IF(M3099=FALSE,NA(),SUM(J3102:J3121)/Weighting!$S$5)</f>
        <v>#N/A</v>
      </c>
      <c r="Q3099" s="27" t="e">
        <f>IF(M3099=FALSE,NA(),SUM(K3102:K3121)/Weighting!$S$6)</f>
        <v>#N/A</v>
      </c>
      <c r="R3099" s="27" t="e">
        <f>IF(M3099=FALSE,NA(),(VLOOKUP(1,G3102:K3121,3,FALSE))/(M3099-1))</f>
        <v>#N/A</v>
      </c>
      <c r="S3099" s="22" t="e">
        <f>IF(M3099=FALSE,NA(),IF(SUM(J3102:J3121)=2,"yes","no"))</f>
        <v>#N/A</v>
      </c>
      <c r="X3099" s="2" cm="2">
        <f t="array" ref="X3099:X3100">FREQUENCY(IF('Data Transformation'!$B$425:$B$6424='Bin Analysis'!L3099,'Data Transformation'!$G$425:$G$6424),'Data Transformation'!$U$11)</f>
        <v>0</v>
      </c>
      <c r="Y3099" s="2" cm="2">
        <f t="array" ref="Y3099:Y3100">FREQUENCY(IF('Data Transformation'!$B$425:$B$6424='Bin Analysis'!L3099,'Data Transformation'!$G$425:$G$6424),'Data Transformation'!$U$12)</f>
        <v>0</v>
      </c>
    </row>
    <row r="3100" spans="1:25" x14ac:dyDescent="0.25">
      <c r="A3100" s="14" t="s">
        <v>67</v>
      </c>
      <c r="B3100" t="s">
        <v>47</v>
      </c>
      <c r="C3100" t="s">
        <v>5</v>
      </c>
      <c r="D3100" t="s">
        <v>100</v>
      </c>
      <c r="E3100" t="s">
        <v>101</v>
      </c>
      <c r="F3100" t="s">
        <v>102</v>
      </c>
      <c r="G3100" t="s">
        <v>70</v>
      </c>
      <c r="H3100" t="s">
        <v>31</v>
      </c>
      <c r="I3100" t="s">
        <v>32</v>
      </c>
      <c r="J3100" t="s">
        <v>46</v>
      </c>
      <c r="K3100" s="14" t="s">
        <v>45</v>
      </c>
      <c r="M3100" s="14"/>
      <c r="X3100" s="2">
        <v>0</v>
      </c>
      <c r="Y3100" s="2">
        <v>0</v>
      </c>
    </row>
    <row r="3101" spans="1:25" x14ac:dyDescent="0.25">
      <c r="A3101" s="32"/>
      <c r="D3101" t="e">
        <f>IF(C3101=1,'Data Transformation'!$G$3+0.5*'Data Transformation'!$W$25,IF(C3102=1,D3102-'Data Transformation'!$W$25,FALSE))</f>
        <v>#NUM!</v>
      </c>
      <c r="E3101">
        <f t="array" ref="E3101">IF(ISLOGICAL(D3101),"",FREQUENCY(IF('Data Transformation'!$B$425:$B$8425='Bin Analysis'!$B3099,'Data Transformation'!$G$425:$G$8425),D3101))</f>
        <v>2001</v>
      </c>
      <c r="F3101" t="e">
        <f>IF(ISLOGICAL(D3101),"",E3101-E3100)</f>
        <v>#VALUE!</v>
      </c>
      <c r="M3101" s="14"/>
    </row>
    <row r="3102" spans="1:25" x14ac:dyDescent="0.25">
      <c r="A3102" s="32" t="e">
        <f>IF(Weighting!$P$6&gt;0,B3102,"")</f>
        <v>#NUM!</v>
      </c>
      <c r="B3102" t="e">
        <f>Weighting!$C$6</f>
        <v>#DIV/0!</v>
      </c>
      <c r="C3102" t="e">
        <f>Weighting!$F$6</f>
        <v>#NUM!</v>
      </c>
      <c r="D3102" t="e">
        <f>IF(C3102=1,'Data Transformation'!$G$3+0.5*'Data Transformation'!$W$25,IF(C3103=1,D3103-'Data Transformation'!$W$25,FALSE))</f>
        <v>#NUM!</v>
      </c>
      <c r="E3102">
        <f t="array" ref="E3102">IF(ISLOGICAL(D3102),"",FREQUENCY(IF('Data Transformation'!$B$425:$B$8425='Bin Analysis'!$B3099,'Data Transformation'!$G$425:$G$8425),D3102))</f>
        <v>2001</v>
      </c>
      <c r="F3102">
        <f>IF(ISLOGICAL(D3102),"",E3102-E3101)</f>
        <v>0</v>
      </c>
      <c r="G3102">
        <f>Weighting!$H$6</f>
        <v>1</v>
      </c>
      <c r="H3102">
        <f t="array" ref="H3102">FREQUENCY(IF('Data Transformation'!$B$4:$B$8425=B3099,'Data Transformation'!$G$4:$G$8425),'Bin Analysis'!$B3102)</f>
        <v>2073</v>
      </c>
      <c r="I3102">
        <f>H3102-H3101</f>
        <v>2073</v>
      </c>
      <c r="J3102">
        <f>IF(I3102=0,0,1)</f>
        <v>1</v>
      </c>
      <c r="K3102" t="e">
        <f>J3102*Weighting!$W$6</f>
        <v>#NUM!</v>
      </c>
      <c r="M3102" s="14"/>
    </row>
    <row r="3103" spans="1:25" x14ac:dyDescent="0.25">
      <c r="A3103" s="32" t="str">
        <f>IF(Weighting!$P$7&gt;0,B3103,"")</f>
        <v/>
      </c>
      <c r="B3103" t="e">
        <f>Weighting!$C$7</f>
        <v>#DIV/0!</v>
      </c>
      <c r="C3103" t="e">
        <f>Weighting!$F$7</f>
        <v>#NUM!</v>
      </c>
      <c r="D3103" t="e">
        <f>IF(C3103=1,'Data Transformation'!$G$3+0.5*'Data Transformation'!$W$25,IF(C3104=1,D3104-'Data Transformation'!$W$25,FALSE))</f>
        <v>#NUM!</v>
      </c>
      <c r="E3103">
        <f t="array" ref="E3103">IF(ISLOGICAL(D3103),"",FREQUENCY(IF('Data Transformation'!$B$425:$B$8425='Bin Analysis'!$B3099,'Data Transformation'!$G$425:$G$8425),D3103))</f>
        <v>2001</v>
      </c>
      <c r="F3103">
        <f t="shared" ref="F3103:F3121" si="387">IF(ISLOGICAL(D3103),"",E3103-E3102)</f>
        <v>0</v>
      </c>
      <c r="G3103">
        <f>Weighting!$H$7</f>
        <v>0</v>
      </c>
      <c r="H3103">
        <f t="array" ref="H3103">FREQUENCY(IF('Data Transformation'!$B$4:$B$8425=B3099,'Data Transformation'!$G$4:$G$8425),'Bin Analysis'!$B3103)</f>
        <v>2073</v>
      </c>
      <c r="I3103">
        <f t="shared" ref="I3103:I3121" si="388">H3103-H3102</f>
        <v>0</v>
      </c>
      <c r="J3103">
        <f>IF(I3103=0,0,1)</f>
        <v>0</v>
      </c>
      <c r="K3103">
        <f>J3103*Weighting!$W$7</f>
        <v>0</v>
      </c>
      <c r="M3103" s="14"/>
    </row>
    <row r="3104" spans="1:25" x14ac:dyDescent="0.25">
      <c r="A3104" s="32" t="str">
        <f>IF(Weighting!$P$8&gt;0,B3104,"")</f>
        <v/>
      </c>
      <c r="B3104" t="e">
        <f>Weighting!$C$8</f>
        <v>#DIV/0!</v>
      </c>
      <c r="C3104" t="e">
        <f>Weighting!$F$8</f>
        <v>#NUM!</v>
      </c>
      <c r="D3104" t="e">
        <f>IF(C3104=1,'Data Transformation'!$G$3+0.5*'Data Transformation'!$W$25,IF(C3105=1,D3105-'Data Transformation'!$W$25,FALSE))</f>
        <v>#NUM!</v>
      </c>
      <c r="E3104">
        <f t="array" ref="E3104">IF(ISLOGICAL(D3104),"",FREQUENCY(IF('Data Transformation'!$B$425:$B$8425='Bin Analysis'!$B3099,'Data Transformation'!$G$425:$G$8425),D3104))</f>
        <v>2001</v>
      </c>
      <c r="F3104">
        <f t="shared" si="387"/>
        <v>0</v>
      </c>
      <c r="G3104">
        <f>Weighting!$H$8</f>
        <v>0</v>
      </c>
      <c r="H3104">
        <f t="array" ref="H3104">FREQUENCY(IF('Data Transformation'!$B$4:$B$8425=B3099,'Data Transformation'!$G$4:$G$8425),'Bin Analysis'!$B3104)</f>
        <v>2073</v>
      </c>
      <c r="I3104">
        <f t="shared" si="388"/>
        <v>0</v>
      </c>
      <c r="J3104">
        <f t="shared" ref="J3104:J3121" si="389">IF(I3104=0,0,1)</f>
        <v>0</v>
      </c>
      <c r="K3104">
        <f>J3104*Weighting!$W$8</f>
        <v>0</v>
      </c>
      <c r="M3104" s="14"/>
    </row>
    <row r="3105" spans="1:13" x14ac:dyDescent="0.25">
      <c r="A3105" s="32" t="str">
        <f>IF(Weighting!$P$9&gt;0,B3105,"")</f>
        <v/>
      </c>
      <c r="B3105" s="50" t="e">
        <f>Weighting!$C$9</f>
        <v>#DIV/0!</v>
      </c>
      <c r="C3105" t="e">
        <f>Weighting!$F$9</f>
        <v>#NUM!</v>
      </c>
      <c r="D3105" t="e">
        <f>IF(C3105=1,'Data Transformation'!$G$3+0.5*'Data Transformation'!$W$25,IF(C3106=1,D3106-'Data Transformation'!$W$25,FALSE))</f>
        <v>#NUM!</v>
      </c>
      <c r="E3105">
        <f t="array" ref="E3105">IF(ISLOGICAL(D3105),"",FREQUENCY(IF('Data Transformation'!$B$425:$B$8425='Bin Analysis'!$B3099,'Data Transformation'!$G$425:$G$8425),D3105))</f>
        <v>2001</v>
      </c>
      <c r="F3105">
        <f t="shared" si="387"/>
        <v>0</v>
      </c>
      <c r="G3105">
        <f>Weighting!$H$9</f>
        <v>0</v>
      </c>
      <c r="H3105">
        <f t="array" ref="H3105">FREQUENCY(IF('Data Transformation'!$B$4:$B$8425=B3099,'Data Transformation'!$G$4:$G$8425),'Bin Analysis'!$B3105)</f>
        <v>2073</v>
      </c>
      <c r="I3105">
        <f t="shared" si="388"/>
        <v>0</v>
      </c>
      <c r="J3105">
        <f t="shared" si="389"/>
        <v>0</v>
      </c>
      <c r="K3105">
        <f>J3105*Weighting!$W$9</f>
        <v>0</v>
      </c>
      <c r="M3105" s="14"/>
    </row>
    <row r="3106" spans="1:13" x14ac:dyDescent="0.25">
      <c r="A3106" s="32" t="str">
        <f>IF(Weighting!$P$10&gt;0,B3106,"")</f>
        <v/>
      </c>
      <c r="B3106" t="e">
        <f>Weighting!$C$10</f>
        <v>#DIV/0!</v>
      </c>
      <c r="C3106" t="e">
        <f>Weighting!$F$10</f>
        <v>#NUM!</v>
      </c>
      <c r="D3106" t="e">
        <f>IF(C3106=1,'Data Transformation'!$G$3+0.5*'Data Transformation'!$W$25,IF(C3107=1,D3107-'Data Transformation'!$W$25,FALSE))</f>
        <v>#NUM!</v>
      </c>
      <c r="E3106">
        <f t="array" ref="E3106">IF(ISLOGICAL(D3106),"",FREQUENCY(IF('Data Transformation'!$B$425:$B$8425='Bin Analysis'!$B3099,'Data Transformation'!$G$425:$G$8425),D3106))</f>
        <v>2001</v>
      </c>
      <c r="F3106">
        <f t="shared" si="387"/>
        <v>0</v>
      </c>
      <c r="G3106">
        <f>Weighting!$H$10</f>
        <v>0</v>
      </c>
      <c r="H3106">
        <f t="array" ref="H3106">FREQUENCY(IF('Data Transformation'!$B$4:$B$8425=B3099,'Data Transformation'!$G$4:$G$8425),'Bin Analysis'!$B3106)</f>
        <v>2073</v>
      </c>
      <c r="I3106">
        <f t="shared" si="388"/>
        <v>0</v>
      </c>
      <c r="J3106">
        <f t="shared" si="389"/>
        <v>0</v>
      </c>
      <c r="K3106">
        <f>J3106*Weighting!$W$10</f>
        <v>0</v>
      </c>
      <c r="M3106" s="14"/>
    </row>
    <row r="3107" spans="1:13" x14ac:dyDescent="0.25">
      <c r="A3107" s="32" t="str">
        <f>IF(Weighting!$P$11&gt;0,B3107,"")</f>
        <v/>
      </c>
      <c r="B3107" t="e">
        <f>Weighting!$C$11</f>
        <v>#DIV/0!</v>
      </c>
      <c r="C3107" t="e">
        <f>Weighting!$F$11</f>
        <v>#NUM!</v>
      </c>
      <c r="D3107" t="e">
        <f>IF(C3107=1,'Data Transformation'!$G$3+0.5*'Data Transformation'!$W$25,IF(C3108=1,D3108-'Data Transformation'!$W$25,FALSE))</f>
        <v>#NUM!</v>
      </c>
      <c r="E3107">
        <f t="array" ref="E3107">IF(ISLOGICAL(D3107),"",FREQUENCY(IF('Data Transformation'!$B$425:$B$8425='Bin Analysis'!$B3099,'Data Transformation'!$G$425:$G$8425),D3107))</f>
        <v>2001</v>
      </c>
      <c r="F3107">
        <f t="shared" si="387"/>
        <v>0</v>
      </c>
      <c r="G3107">
        <f>Weighting!$H$11</f>
        <v>0</v>
      </c>
      <c r="H3107">
        <f t="array" ref="H3107">FREQUENCY(IF('Data Transformation'!$B$4:$B$8425=B3099,'Data Transformation'!$G$4:$G$8425),'Bin Analysis'!$B3107)</f>
        <v>2073</v>
      </c>
      <c r="I3107">
        <f t="shared" si="388"/>
        <v>0</v>
      </c>
      <c r="J3107">
        <f t="shared" si="389"/>
        <v>0</v>
      </c>
      <c r="K3107">
        <f>J3107*Weighting!$W$11</f>
        <v>0</v>
      </c>
      <c r="M3107" s="14"/>
    </row>
    <row r="3108" spans="1:13" x14ac:dyDescent="0.25">
      <c r="A3108" s="32" t="str">
        <f>IF(Weighting!$P$12&gt;0,B3108,"")</f>
        <v/>
      </c>
      <c r="B3108" t="e">
        <f>Weighting!$C$12</f>
        <v>#DIV/0!</v>
      </c>
      <c r="C3108" t="e">
        <f>Weighting!$F$12</f>
        <v>#NUM!</v>
      </c>
      <c r="D3108" t="e">
        <f>IF(C3108=1,'Data Transformation'!$G$3+0.5*'Data Transformation'!$W$25,IF(C3109=1,D3109-'Data Transformation'!$W$25,FALSE))</f>
        <v>#NUM!</v>
      </c>
      <c r="E3108">
        <f t="array" ref="E3108">IF(ISLOGICAL(D3108),"",FREQUENCY(IF('Data Transformation'!$B$425:$B$8425='Bin Analysis'!$B3099,'Data Transformation'!$G$425:$G$8425),D3108))</f>
        <v>2001</v>
      </c>
      <c r="F3108">
        <f t="shared" si="387"/>
        <v>0</v>
      </c>
      <c r="G3108">
        <f>Weighting!$H$12</f>
        <v>0</v>
      </c>
      <c r="H3108">
        <f t="array" ref="H3108">FREQUENCY(IF('Data Transformation'!$B$4:$B$8425=B3099,'Data Transformation'!$G$4:$G$8425),'Bin Analysis'!$B3108)</f>
        <v>2073</v>
      </c>
      <c r="I3108">
        <f t="shared" si="388"/>
        <v>0</v>
      </c>
      <c r="J3108">
        <f t="shared" si="389"/>
        <v>0</v>
      </c>
      <c r="K3108">
        <f>J3108*Weighting!$W$12</f>
        <v>0</v>
      </c>
      <c r="M3108" s="14"/>
    </row>
    <row r="3109" spans="1:13" x14ac:dyDescent="0.25">
      <c r="A3109" s="32" t="str">
        <f>IF(Weighting!$P$13&gt;0,B3109,"")</f>
        <v/>
      </c>
      <c r="B3109" t="e">
        <f>Weighting!$C$13</f>
        <v>#DIV/0!</v>
      </c>
      <c r="C3109" t="e">
        <f>Weighting!$F$13</f>
        <v>#NUM!</v>
      </c>
      <c r="D3109" t="e">
        <f>IF(C3109=1,'Data Transformation'!$G$3+0.5*'Data Transformation'!$W$25,IF(C3110=1,D3110-'Data Transformation'!$W$25,FALSE))</f>
        <v>#NUM!</v>
      </c>
      <c r="E3109">
        <f t="array" ref="E3109">IF(ISLOGICAL(D3109),"",FREQUENCY(IF('Data Transformation'!$B$425:$B$8425='Bin Analysis'!$B3099,'Data Transformation'!$G$425:$G$8425),D3109))</f>
        <v>2001</v>
      </c>
      <c r="F3109">
        <f t="shared" si="387"/>
        <v>0</v>
      </c>
      <c r="G3109">
        <f>Weighting!$H$13</f>
        <v>0</v>
      </c>
      <c r="H3109">
        <f t="array" ref="H3109">FREQUENCY(IF('Data Transformation'!$B$4:$B$8425=B3099,'Data Transformation'!$G$4:$G$8425),'Bin Analysis'!$B3109)</f>
        <v>2073</v>
      </c>
      <c r="I3109">
        <f t="shared" si="388"/>
        <v>0</v>
      </c>
      <c r="J3109">
        <f t="shared" si="389"/>
        <v>0</v>
      </c>
      <c r="K3109">
        <f>J3109*Weighting!$W$13</f>
        <v>0</v>
      </c>
      <c r="M3109" s="14"/>
    </row>
    <row r="3110" spans="1:13" x14ac:dyDescent="0.25">
      <c r="A3110" s="32" t="str">
        <f>IF(Weighting!$P$14&gt;0,B3110,"")</f>
        <v/>
      </c>
      <c r="B3110" t="e">
        <f>Weighting!$C$14</f>
        <v>#DIV/0!</v>
      </c>
      <c r="C3110" t="e">
        <f>Weighting!$F$14</f>
        <v>#NUM!</v>
      </c>
      <c r="D3110" t="e">
        <f>IF(C3110=1,'Data Transformation'!$G$3+0.5*'Data Transformation'!$W$25,IF(C3111=1,D3111-'Data Transformation'!$W$25,FALSE))</f>
        <v>#NUM!</v>
      </c>
      <c r="E3110">
        <f t="array" ref="E3110">IF(ISLOGICAL(D3110),"",FREQUENCY(IF('Data Transformation'!$B$425:$B$8425='Bin Analysis'!$B3099,'Data Transformation'!$G$425:$G$8425),D3110))</f>
        <v>2001</v>
      </c>
      <c r="F3110">
        <f t="shared" si="387"/>
        <v>0</v>
      </c>
      <c r="G3110">
        <f>Weighting!$H$14</f>
        <v>0</v>
      </c>
      <c r="H3110">
        <f t="array" ref="H3110">FREQUENCY(IF('Data Transformation'!$B$4:$B$8425=B3099,'Data Transformation'!$G$4:$G$8425),'Bin Analysis'!$B3110)</f>
        <v>2073</v>
      </c>
      <c r="I3110">
        <f t="shared" si="388"/>
        <v>0</v>
      </c>
      <c r="J3110">
        <f t="shared" si="389"/>
        <v>0</v>
      </c>
      <c r="K3110">
        <f>J3110*Weighting!$W$14</f>
        <v>0</v>
      </c>
      <c r="M3110" s="14"/>
    </row>
    <row r="3111" spans="1:13" x14ac:dyDescent="0.25">
      <c r="A3111" s="32" t="str">
        <f>IF(Weighting!$P$15&gt;0,B3111,"")</f>
        <v/>
      </c>
      <c r="B3111" t="e">
        <f>Weighting!$C$15</f>
        <v>#DIV/0!</v>
      </c>
      <c r="C3111" t="e">
        <f>Weighting!$F$15</f>
        <v>#NUM!</v>
      </c>
      <c r="D3111" t="e">
        <f>IF(C3111=1,'Data Transformation'!$G$3+0.5*'Data Transformation'!$W$25,IF(C3112=1,D3112-'Data Transformation'!$W$25,FALSE))</f>
        <v>#NUM!</v>
      </c>
      <c r="E3111">
        <f t="array" ref="E3111">IF(ISLOGICAL(D3111),"",FREQUENCY(IF('Data Transformation'!$B$425:$B$8425='Bin Analysis'!$B3099,'Data Transformation'!$G$425:$G$8425),D3111))</f>
        <v>2001</v>
      </c>
      <c r="F3111">
        <f t="shared" si="387"/>
        <v>0</v>
      </c>
      <c r="G3111">
        <f>Weighting!$H$15</f>
        <v>0</v>
      </c>
      <c r="H3111">
        <f t="array" ref="H3111">FREQUENCY(IF('Data Transformation'!$B$4:$B$8425=B3099,'Data Transformation'!$G$4:$G$8425),'Bin Analysis'!$B3111)</f>
        <v>2073</v>
      </c>
      <c r="I3111">
        <f t="shared" si="388"/>
        <v>0</v>
      </c>
      <c r="J3111">
        <f t="shared" si="389"/>
        <v>0</v>
      </c>
      <c r="K3111">
        <f>J3111*Weighting!$W$15</f>
        <v>0</v>
      </c>
      <c r="M3111" s="14"/>
    </row>
    <row r="3112" spans="1:13" x14ac:dyDescent="0.25">
      <c r="A3112" s="32" t="str">
        <f>IF(Weighting!$P$16&gt;0,B3112,"")</f>
        <v/>
      </c>
      <c r="B3112" t="e">
        <f>Weighting!$C$16</f>
        <v>#DIV/0!</v>
      </c>
      <c r="C3112" t="e">
        <f>Weighting!$F$16</f>
        <v>#NUM!</v>
      </c>
      <c r="D3112" t="e">
        <f>IF(C3112=1,'Data Transformation'!$G$3+0.5*'Data Transformation'!$W$25,IF(C3113=1,D3113-'Data Transformation'!$W$25,FALSE))</f>
        <v>#NUM!</v>
      </c>
      <c r="E3112">
        <f t="array" ref="E3112">IF(ISLOGICAL(D3112),"",FREQUENCY(IF('Data Transformation'!$B$425:$B$8425='Bin Analysis'!$B3099,'Data Transformation'!$G$425:$G$8425),D3112))</f>
        <v>2001</v>
      </c>
      <c r="F3112">
        <f t="shared" si="387"/>
        <v>0</v>
      </c>
      <c r="G3112">
        <f>Weighting!$H$16</f>
        <v>0</v>
      </c>
      <c r="H3112">
        <f t="array" ref="H3112">FREQUENCY(IF('Data Transformation'!$B$4:$B$8425=B3099,'Data Transformation'!$G$4:$G$8425),'Bin Analysis'!$B3112)</f>
        <v>2073</v>
      </c>
      <c r="I3112">
        <f t="shared" si="388"/>
        <v>0</v>
      </c>
      <c r="J3112">
        <f t="shared" si="389"/>
        <v>0</v>
      </c>
      <c r="K3112">
        <f>J3112*Weighting!$W$16</f>
        <v>0</v>
      </c>
      <c r="M3112" s="14"/>
    </row>
    <row r="3113" spans="1:13" x14ac:dyDescent="0.25">
      <c r="A3113" s="32" t="str">
        <f>IF(Weighting!$P$17&gt;0,B3113,"")</f>
        <v/>
      </c>
      <c r="B3113" t="e">
        <f>Weighting!$C$17</f>
        <v>#DIV/0!</v>
      </c>
      <c r="C3113" t="e">
        <f>Weighting!$F$17</f>
        <v>#NUM!</v>
      </c>
      <c r="D3113" t="e">
        <f>IF(C3113=1,'Data Transformation'!$G$3+0.5*'Data Transformation'!$W$25,IF(C3114=1,D3114-'Data Transformation'!$W$25,FALSE))</f>
        <v>#NUM!</v>
      </c>
      <c r="E3113">
        <f t="array" ref="E3113">IF(ISLOGICAL(D3113),"",FREQUENCY(IF('Data Transformation'!$B$425:$B$8425='Bin Analysis'!$B3099,'Data Transformation'!$G$425:$G$8425),D3113))</f>
        <v>2001</v>
      </c>
      <c r="F3113">
        <f t="shared" si="387"/>
        <v>0</v>
      </c>
      <c r="G3113">
        <f>Weighting!$H$17</f>
        <v>0</v>
      </c>
      <c r="H3113">
        <f t="array" ref="H3113">FREQUENCY(IF('Data Transformation'!$B$4:$B$8425=B3099,'Data Transformation'!$G$4:$G$8425),'Bin Analysis'!$B3113)</f>
        <v>2073</v>
      </c>
      <c r="I3113">
        <f t="shared" si="388"/>
        <v>0</v>
      </c>
      <c r="J3113">
        <f t="shared" si="389"/>
        <v>0</v>
      </c>
      <c r="K3113">
        <f>J3113*Weighting!$W$17</f>
        <v>0</v>
      </c>
      <c r="M3113" s="14"/>
    </row>
    <row r="3114" spans="1:13" x14ac:dyDescent="0.25">
      <c r="A3114" s="32" t="str">
        <f>IF(Weighting!$P$18&gt;0,B3114,"")</f>
        <v/>
      </c>
      <c r="B3114" t="e">
        <f>Weighting!$C$18</f>
        <v>#DIV/0!</v>
      </c>
      <c r="C3114" t="e">
        <f>Weighting!$F$18</f>
        <v>#NUM!</v>
      </c>
      <c r="D3114" t="e">
        <f>IF(C3114=1,'Data Transformation'!$G$3+0.5*'Data Transformation'!$W$25,IF(C3115=1,D3115-'Data Transformation'!$W$25,FALSE))</f>
        <v>#NUM!</v>
      </c>
      <c r="E3114">
        <f t="array" ref="E3114">IF(ISLOGICAL(D3114),"",FREQUENCY(IF('Data Transformation'!$B$425:$B$8425='Bin Analysis'!$B3099,'Data Transformation'!$G$425:$G$8425),D3114))</f>
        <v>2001</v>
      </c>
      <c r="F3114">
        <f t="shared" si="387"/>
        <v>0</v>
      </c>
      <c r="G3114">
        <f>Weighting!$H$18</f>
        <v>0</v>
      </c>
      <c r="H3114">
        <f t="array" ref="H3114">FREQUENCY(IF('Data Transformation'!$B$4:$B$8425=B3099,'Data Transformation'!$G$4:$G$8425),'Bin Analysis'!$B3114)</f>
        <v>2073</v>
      </c>
      <c r="I3114">
        <f t="shared" si="388"/>
        <v>0</v>
      </c>
      <c r="J3114">
        <f t="shared" si="389"/>
        <v>0</v>
      </c>
      <c r="K3114">
        <f>J3114*Weighting!$W$18</f>
        <v>0</v>
      </c>
      <c r="M3114" s="14"/>
    </row>
    <row r="3115" spans="1:13" x14ac:dyDescent="0.25">
      <c r="A3115" s="32" t="str">
        <f>IF(Weighting!$P$19&gt;0,B3115,"")</f>
        <v/>
      </c>
      <c r="B3115" t="e">
        <f>Weighting!$C$19</f>
        <v>#DIV/0!</v>
      </c>
      <c r="C3115" t="e">
        <f>Weighting!$F$19</f>
        <v>#NUM!</v>
      </c>
      <c r="D3115" t="e">
        <f>IF(C3115=1,'Data Transformation'!$G$3+0.5*'Data Transformation'!$W$25,IF(C3116=1,D3116-'Data Transformation'!$W$25,FALSE))</f>
        <v>#NUM!</v>
      </c>
      <c r="E3115">
        <f t="array" ref="E3115">IF(ISLOGICAL(D3115),"",FREQUENCY(IF('Data Transformation'!$B$425:$B$8425='Bin Analysis'!$B3099,'Data Transformation'!$G$425:$G$8425),D3115))</f>
        <v>2001</v>
      </c>
      <c r="F3115">
        <f t="shared" si="387"/>
        <v>0</v>
      </c>
      <c r="G3115">
        <f>Weighting!$H$19</f>
        <v>0</v>
      </c>
      <c r="H3115">
        <f t="array" ref="H3115">FREQUENCY(IF('Data Transformation'!$B$4:$B$8425=B3099,'Data Transformation'!$G$4:$G$8425),'Bin Analysis'!$B3115)</f>
        <v>2073</v>
      </c>
      <c r="I3115">
        <f t="shared" si="388"/>
        <v>0</v>
      </c>
      <c r="J3115">
        <f t="shared" si="389"/>
        <v>0</v>
      </c>
      <c r="K3115">
        <f>J3115*Weighting!$W$19</f>
        <v>0</v>
      </c>
      <c r="M3115" s="14"/>
    </row>
    <row r="3116" spans="1:13" x14ac:dyDescent="0.25">
      <c r="A3116" s="32" t="str">
        <f>IF(Weighting!$P$20&gt;0,B3116,"")</f>
        <v/>
      </c>
      <c r="B3116" t="e">
        <f>Weighting!$C$20</f>
        <v>#DIV/0!</v>
      </c>
      <c r="C3116" t="e">
        <f>Weighting!$F$20</f>
        <v>#NUM!</v>
      </c>
      <c r="D3116" t="e">
        <f>IF(C3116=1,'Data Transformation'!$G$3+0.5*'Data Transformation'!$W$25,IF(C3117=1,D3117-'Data Transformation'!$W$25,FALSE))</f>
        <v>#NUM!</v>
      </c>
      <c r="E3116">
        <f t="array" ref="E3116">IF(ISLOGICAL(D3116),"",FREQUENCY(IF('Data Transformation'!$B$425:$B$8425='Bin Analysis'!$B3099,'Data Transformation'!$G$425:$G$8425),D3116))</f>
        <v>2001</v>
      </c>
      <c r="F3116">
        <f t="shared" si="387"/>
        <v>0</v>
      </c>
      <c r="G3116">
        <f>Weighting!$H$20</f>
        <v>0</v>
      </c>
      <c r="H3116">
        <f t="array" ref="H3116">FREQUENCY(IF('Data Transformation'!$B$4:$B$8425=B3099,'Data Transformation'!$G$4:$G$8425),'Bin Analysis'!$B3116)</f>
        <v>2073</v>
      </c>
      <c r="I3116">
        <f t="shared" si="388"/>
        <v>0</v>
      </c>
      <c r="J3116">
        <f t="shared" si="389"/>
        <v>0</v>
      </c>
      <c r="K3116">
        <f>J3116*Weighting!$W$20</f>
        <v>0</v>
      </c>
      <c r="M3116" s="14"/>
    </row>
    <row r="3117" spans="1:13" x14ac:dyDescent="0.25">
      <c r="A3117" s="32" t="str">
        <f>IF(Weighting!$P$21&gt;0,B3117,"")</f>
        <v/>
      </c>
      <c r="B3117" t="e">
        <f>Weighting!$C$21</f>
        <v>#DIV/0!</v>
      </c>
      <c r="C3117" t="e">
        <f>Weighting!$F$21</f>
        <v>#NUM!</v>
      </c>
      <c r="D3117" t="e">
        <f>IF(C3117=1,'Data Transformation'!$G$3+0.5*'Data Transformation'!$W$25,IF(C3118=1,D3118-'Data Transformation'!$W$25,FALSE))</f>
        <v>#NUM!</v>
      </c>
      <c r="E3117">
        <f t="array" ref="E3117">IF(ISLOGICAL(D3117),"",FREQUENCY(IF('Data Transformation'!$B$425:$B$8425='Bin Analysis'!$B3099,'Data Transformation'!$G$425:$G$8425),D3117))</f>
        <v>2001</v>
      </c>
      <c r="F3117">
        <f t="shared" si="387"/>
        <v>0</v>
      </c>
      <c r="G3117">
        <f>Weighting!$H$21</f>
        <v>0</v>
      </c>
      <c r="H3117">
        <f t="array" ref="H3117">FREQUENCY(IF('Data Transformation'!$B$4:$B$8425=B3099,'Data Transformation'!$G$4:$G$8425),'Bin Analysis'!$B3117)</f>
        <v>2073</v>
      </c>
      <c r="I3117">
        <f t="shared" si="388"/>
        <v>0</v>
      </c>
      <c r="J3117">
        <f t="shared" si="389"/>
        <v>0</v>
      </c>
      <c r="K3117">
        <f>J3117*Weighting!$W$21</f>
        <v>0</v>
      </c>
      <c r="M3117" s="14"/>
    </row>
    <row r="3118" spans="1:13" x14ac:dyDescent="0.25">
      <c r="A3118" s="32" t="str">
        <f>IF(Weighting!$P$22&gt;0,B3118,"")</f>
        <v/>
      </c>
      <c r="B3118" t="e">
        <f>Weighting!$C$22</f>
        <v>#DIV/0!</v>
      </c>
      <c r="C3118" t="e">
        <f>Weighting!$F$22</f>
        <v>#NUM!</v>
      </c>
      <c r="D3118" t="e">
        <f>IF(C3118=1,'Data Transformation'!$G$3+0.5*'Data Transformation'!$W$25,IF(C3119=1,D3119-'Data Transformation'!$W$25,FALSE))</f>
        <v>#NUM!</v>
      </c>
      <c r="E3118">
        <f t="array" ref="E3118">IF(ISLOGICAL(D3118),"",FREQUENCY(IF('Data Transformation'!$B$425:$B$8425='Bin Analysis'!$B3099,'Data Transformation'!$G$425:$G$8425),D3118))</f>
        <v>2001</v>
      </c>
      <c r="F3118">
        <f t="shared" si="387"/>
        <v>0</v>
      </c>
      <c r="G3118">
        <f>Weighting!$H$22</f>
        <v>0</v>
      </c>
      <c r="H3118">
        <f t="array" ref="H3118">FREQUENCY(IF('Data Transformation'!$B$4:$B$8425=B3099,'Data Transformation'!$G$4:$G$8425),'Bin Analysis'!$B3118)</f>
        <v>2073</v>
      </c>
      <c r="I3118">
        <f t="shared" si="388"/>
        <v>0</v>
      </c>
      <c r="J3118">
        <f t="shared" si="389"/>
        <v>0</v>
      </c>
      <c r="K3118">
        <f>J3118*Weighting!$W$22</f>
        <v>0</v>
      </c>
      <c r="M3118" s="14"/>
    </row>
    <row r="3119" spans="1:13" x14ac:dyDescent="0.25">
      <c r="A3119" s="32" t="str">
        <f>IF(Weighting!$P$23&gt;0,B3119,"")</f>
        <v/>
      </c>
      <c r="B3119" t="e">
        <f>Weighting!$C$23</f>
        <v>#DIV/0!</v>
      </c>
      <c r="C3119" t="e">
        <f>Weighting!$F$23</f>
        <v>#NUM!</v>
      </c>
      <c r="D3119" t="e">
        <f>IF(C3119=1,'Data Transformation'!$G$3+0.5*'Data Transformation'!$W$25,IF(C3120=1,D3120-'Data Transformation'!$W$25,FALSE))</f>
        <v>#NUM!</v>
      </c>
      <c r="E3119">
        <f t="array" ref="E3119">IF(ISLOGICAL(D3119),"",FREQUENCY(IF('Data Transformation'!$B$425:$B$8425='Bin Analysis'!$B3099,'Data Transformation'!$G$425:$G$8425),D3119))</f>
        <v>2001</v>
      </c>
      <c r="F3119">
        <f t="shared" si="387"/>
        <v>0</v>
      </c>
      <c r="G3119">
        <f>Weighting!$H$23</f>
        <v>0</v>
      </c>
      <c r="H3119">
        <f t="array" ref="H3119">FREQUENCY(IF('Data Transformation'!$B$4:$B$8425=B3099,'Data Transformation'!$G$4:$G$8425),'Bin Analysis'!$B3119)</f>
        <v>2073</v>
      </c>
      <c r="I3119">
        <f t="shared" si="388"/>
        <v>0</v>
      </c>
      <c r="J3119">
        <f t="shared" si="389"/>
        <v>0</v>
      </c>
      <c r="K3119">
        <f>J3119*Weighting!$W$23</f>
        <v>0</v>
      </c>
      <c r="M3119" s="14"/>
    </row>
    <row r="3120" spans="1:13" x14ac:dyDescent="0.25">
      <c r="A3120" s="32" t="str">
        <f>IF(Weighting!$P$24&gt;0,B3120,"")</f>
        <v/>
      </c>
      <c r="B3120" t="e">
        <f>Weighting!$C$24</f>
        <v>#DIV/0!</v>
      </c>
      <c r="C3120" t="e">
        <f>Weighting!$F$24</f>
        <v>#NUM!</v>
      </c>
      <c r="D3120" t="e">
        <f>IF(C3120=1,'Data Transformation'!$G$3+0.5*'Data Transformation'!$W$25,IF(C3121=1,D3121-'Data Transformation'!$W$25,FALSE))</f>
        <v>#NUM!</v>
      </c>
      <c r="E3120">
        <f t="array" ref="E3120">IF(ISLOGICAL(D3120),"",FREQUENCY(IF('Data Transformation'!$B$425:$B$8425='Bin Analysis'!$B3099,'Data Transformation'!$G$425:$G$8425),D3120))</f>
        <v>2001</v>
      </c>
      <c r="F3120">
        <f t="shared" si="387"/>
        <v>0</v>
      </c>
      <c r="G3120">
        <f>Weighting!$H$24</f>
        <v>0</v>
      </c>
      <c r="H3120">
        <f t="array" ref="H3120">FREQUENCY(IF('Data Transformation'!$B$4:$B$8425=B3099,'Data Transformation'!$G$4:$G$8425),'Bin Analysis'!$B3120)</f>
        <v>2073</v>
      </c>
      <c r="I3120">
        <f t="shared" si="388"/>
        <v>0</v>
      </c>
      <c r="J3120">
        <f t="shared" si="389"/>
        <v>0</v>
      </c>
      <c r="K3120">
        <f>J3120*Weighting!$W$24</f>
        <v>0</v>
      </c>
      <c r="M3120" s="14"/>
    </row>
    <row r="3121" spans="1:25" x14ac:dyDescent="0.25">
      <c r="A3121" s="32" t="str">
        <f>IF(Weighting!$P$25&gt;0,B3121,"")</f>
        <v/>
      </c>
      <c r="B3121" t="e">
        <f>Weighting!$C$25</f>
        <v>#DIV/0!</v>
      </c>
      <c r="C3121" t="e">
        <f>Weighting!$F$25</f>
        <v>#NUM!</v>
      </c>
      <c r="D3121" t="e">
        <f>IF(C3121=1,'Data Transformation'!$G$3+0.5*'Data Transformation'!$W$25,IF(C3122=1,D3122-'Data Transformation'!$W$25,FALSE))</f>
        <v>#NUM!</v>
      </c>
      <c r="E3121">
        <f t="array" ref="E3121">IF(ISLOGICAL(D3121),"",FREQUENCY(IF('Data Transformation'!$B$425:$B$8425='Bin Analysis'!$B3099,'Data Transformation'!$G$425:$G$8425),D3121))</f>
        <v>2001</v>
      </c>
      <c r="F3121">
        <f t="shared" si="387"/>
        <v>0</v>
      </c>
      <c r="G3121">
        <f>Weighting!$H$25</f>
        <v>0</v>
      </c>
      <c r="H3121">
        <f t="array" ref="H3121">FREQUENCY(IF('Data Transformation'!$B$4:$B$8425=B3099,'Data Transformation'!$G$4:$G$8425),'Bin Analysis'!$B3121)</f>
        <v>2073</v>
      </c>
      <c r="I3121">
        <f t="shared" si="388"/>
        <v>0</v>
      </c>
      <c r="J3121">
        <f t="shared" si="389"/>
        <v>0</v>
      </c>
      <c r="K3121">
        <f>J3121*Weighting!$W$25</f>
        <v>0</v>
      </c>
      <c r="M3121" s="14"/>
    </row>
    <row r="3122" spans="1:25" x14ac:dyDescent="0.25">
      <c r="N3122" s="57"/>
      <c r="O3122"/>
      <c r="P3122"/>
      <c r="Q3122"/>
      <c r="R3122"/>
    </row>
    <row r="3123" spans="1:25" ht="23.25" x14ac:dyDescent="0.35">
      <c r="A3123" s="21" t="s">
        <v>0</v>
      </c>
      <c r="B3123" s="21" t="str">
        <f>IFERROR(VLOOKUP(C3123,'Data Transformation'!$L$6:$M$426,2,FALSE),"")</f>
        <v/>
      </c>
      <c r="C3123" s="21">
        <f>C3099+1</f>
        <v>130</v>
      </c>
      <c r="D3123" s="21"/>
      <c r="E3123" s="21"/>
      <c r="F3123" s="21"/>
      <c r="G3123" s="21"/>
      <c r="H3123" s="22"/>
      <c r="I3123" s="22"/>
      <c r="J3123" s="22"/>
      <c r="K3123" s="21"/>
      <c r="L3123" s="21" t="str">
        <f>B3123</f>
        <v/>
      </c>
      <c r="M3123" s="23" t="e">
        <f>INDEX('Data Transformation'!$O$4:$O$424,MATCH($B3123,'Data Transformation'!$M$4:$M$424,0),MATCH($M$2,'Data Transformation'!$O$3,0))</f>
        <v>#N/A</v>
      </c>
      <c r="N3123" s="27" t="e">
        <f>IF('Input and Summary Results'!$J$16="minimum",'Bin Analysis'!X3124/(M3123-1),'Bin Analysis'!Y3123/('Bin Analysis'!M3123-1))</f>
        <v>#N/A</v>
      </c>
      <c r="O3123" s="27" t="e">
        <f>IF(M3123=FALSE,NA(),(VLOOKUP(1,C3126:K3145,4,FALSE))/(M3123-1))</f>
        <v>#N/A</v>
      </c>
      <c r="P3123" s="27" t="e">
        <f>IF(M3123=FALSE,NA(),SUM(J3126:J3145)/Weighting!$S$5)</f>
        <v>#N/A</v>
      </c>
      <c r="Q3123" s="27" t="e">
        <f>IF(M3123=FALSE,NA(),SUM(K3126:K3145)/Weighting!$S$6)</f>
        <v>#N/A</v>
      </c>
      <c r="R3123" s="27" t="e">
        <f>IF(M3123=FALSE,NA(),(VLOOKUP(1,G3126:K3145,3,FALSE))/(M3123-1))</f>
        <v>#N/A</v>
      </c>
      <c r="S3123" s="22" t="e">
        <f>IF(M3123=FALSE,NA(),IF(SUM(J3126:J3145)=2,"yes","no"))</f>
        <v>#N/A</v>
      </c>
      <c r="X3123" s="2" cm="2">
        <f t="array" ref="X3123:X3124">FREQUENCY(IF('Data Transformation'!$B$425:$B$6424='Bin Analysis'!L3123,'Data Transformation'!$G$425:$G$6424),'Data Transformation'!$U$11)</f>
        <v>0</v>
      </c>
      <c r="Y3123" s="2" cm="2">
        <f t="array" ref="Y3123:Y3124">FREQUENCY(IF('Data Transformation'!$B$425:$B$6424='Bin Analysis'!L3123,'Data Transformation'!$G$425:$G$6424),'Data Transformation'!$U$12)</f>
        <v>0</v>
      </c>
    </row>
    <row r="3124" spans="1:25" x14ac:dyDescent="0.25">
      <c r="A3124" s="14" t="s">
        <v>67</v>
      </c>
      <c r="B3124" t="s">
        <v>47</v>
      </c>
      <c r="C3124" t="s">
        <v>5</v>
      </c>
      <c r="D3124" t="s">
        <v>100</v>
      </c>
      <c r="E3124" t="s">
        <v>101</v>
      </c>
      <c r="F3124" t="s">
        <v>102</v>
      </c>
      <c r="G3124" t="s">
        <v>70</v>
      </c>
      <c r="H3124" t="s">
        <v>31</v>
      </c>
      <c r="I3124" t="s">
        <v>32</v>
      </c>
      <c r="J3124" t="s">
        <v>46</v>
      </c>
      <c r="K3124" s="14" t="s">
        <v>45</v>
      </c>
      <c r="M3124" s="14"/>
      <c r="X3124" s="2">
        <v>0</v>
      </c>
      <c r="Y3124" s="2">
        <v>0</v>
      </c>
    </row>
    <row r="3125" spans="1:25" x14ac:dyDescent="0.25">
      <c r="A3125" s="32"/>
      <c r="D3125" t="e">
        <f>IF(C3125=1,'Data Transformation'!$G$3+0.5*'Data Transformation'!$W$25,IF(C3126=1,D3126-'Data Transformation'!$W$25,FALSE))</f>
        <v>#NUM!</v>
      </c>
      <c r="E3125">
        <f t="array" ref="E3125">IF(ISLOGICAL(D3125),"",FREQUENCY(IF('Data Transformation'!$B$425:$B$8425='Bin Analysis'!$B3123,'Data Transformation'!$G$425:$G$8425),D3125))</f>
        <v>2001</v>
      </c>
      <c r="F3125" t="e">
        <f>IF(ISLOGICAL(D3125),"",E3125-E3124)</f>
        <v>#VALUE!</v>
      </c>
      <c r="M3125" s="14"/>
    </row>
    <row r="3126" spans="1:25" x14ac:dyDescent="0.25">
      <c r="A3126" s="32" t="e">
        <f>IF(Weighting!$P$6&gt;0,B3126,"")</f>
        <v>#NUM!</v>
      </c>
      <c r="B3126" t="e">
        <f>Weighting!$C$6</f>
        <v>#DIV/0!</v>
      </c>
      <c r="C3126" t="e">
        <f>Weighting!$F$6</f>
        <v>#NUM!</v>
      </c>
      <c r="D3126" t="e">
        <f>IF(C3126=1,'Data Transformation'!$G$3+0.5*'Data Transformation'!$W$25,IF(C3127=1,D3127-'Data Transformation'!$W$25,FALSE))</f>
        <v>#NUM!</v>
      </c>
      <c r="E3126">
        <f t="array" ref="E3126">IF(ISLOGICAL(D3126),"",FREQUENCY(IF('Data Transformation'!$B$425:$B$8425='Bin Analysis'!$B3123,'Data Transformation'!$G$425:$G$8425),D3126))</f>
        <v>2001</v>
      </c>
      <c r="F3126">
        <f>IF(ISLOGICAL(D3126),"",E3126-E3125)</f>
        <v>0</v>
      </c>
      <c r="G3126">
        <f>Weighting!$H$6</f>
        <v>1</v>
      </c>
      <c r="H3126">
        <f t="array" ref="H3126">FREQUENCY(IF('Data Transformation'!$B$4:$B$8425=B3123,'Data Transformation'!$G$4:$G$8425),'Bin Analysis'!$B3126)</f>
        <v>2073</v>
      </c>
      <c r="I3126">
        <f>H3126-H3125</f>
        <v>2073</v>
      </c>
      <c r="J3126">
        <f>IF(I3126=0,0,1)</f>
        <v>1</v>
      </c>
      <c r="K3126" t="e">
        <f>J3126*Weighting!$W$6</f>
        <v>#NUM!</v>
      </c>
      <c r="M3126" s="14"/>
    </row>
    <row r="3127" spans="1:25" x14ac:dyDescent="0.25">
      <c r="A3127" s="32" t="str">
        <f>IF(Weighting!$P$7&gt;0,B3127,"")</f>
        <v/>
      </c>
      <c r="B3127" t="e">
        <f>Weighting!$C$7</f>
        <v>#DIV/0!</v>
      </c>
      <c r="C3127" t="e">
        <f>Weighting!$F$7</f>
        <v>#NUM!</v>
      </c>
      <c r="D3127" t="e">
        <f>IF(C3127=1,'Data Transformation'!$G$3+0.5*'Data Transformation'!$W$25,IF(C3128=1,D3128-'Data Transformation'!$W$25,FALSE))</f>
        <v>#NUM!</v>
      </c>
      <c r="E3127">
        <f t="array" ref="E3127">IF(ISLOGICAL(D3127),"",FREQUENCY(IF('Data Transformation'!$B$425:$B$8425='Bin Analysis'!$B3123,'Data Transformation'!$G$425:$G$8425),D3127))</f>
        <v>2001</v>
      </c>
      <c r="F3127">
        <f t="shared" ref="F3127:F3145" si="390">IF(ISLOGICAL(D3127),"",E3127-E3126)</f>
        <v>0</v>
      </c>
      <c r="G3127">
        <f>Weighting!$H$7</f>
        <v>0</v>
      </c>
      <c r="H3127">
        <f t="array" ref="H3127">FREQUENCY(IF('Data Transformation'!$B$4:$B$8425=B3123,'Data Transformation'!$G$4:$G$8425),'Bin Analysis'!$B3127)</f>
        <v>2073</v>
      </c>
      <c r="I3127">
        <f t="shared" ref="I3127:I3145" si="391">H3127-H3126</f>
        <v>0</v>
      </c>
      <c r="J3127">
        <f>IF(I3127=0,0,1)</f>
        <v>0</v>
      </c>
      <c r="K3127">
        <f>J3127*Weighting!$W$7</f>
        <v>0</v>
      </c>
      <c r="M3127" s="14"/>
    </row>
    <row r="3128" spans="1:25" x14ac:dyDescent="0.25">
      <c r="A3128" s="32" t="str">
        <f>IF(Weighting!$P$8&gt;0,B3128,"")</f>
        <v/>
      </c>
      <c r="B3128" t="e">
        <f>Weighting!$C$8</f>
        <v>#DIV/0!</v>
      </c>
      <c r="C3128" t="e">
        <f>Weighting!$F$8</f>
        <v>#NUM!</v>
      </c>
      <c r="D3128" t="e">
        <f>IF(C3128=1,'Data Transformation'!$G$3+0.5*'Data Transformation'!$W$25,IF(C3129=1,D3129-'Data Transformation'!$W$25,FALSE))</f>
        <v>#NUM!</v>
      </c>
      <c r="E3128">
        <f t="array" ref="E3128">IF(ISLOGICAL(D3128),"",FREQUENCY(IF('Data Transformation'!$B$425:$B$8425='Bin Analysis'!$B3123,'Data Transformation'!$G$425:$G$8425),D3128))</f>
        <v>2001</v>
      </c>
      <c r="F3128">
        <f t="shared" si="390"/>
        <v>0</v>
      </c>
      <c r="G3128">
        <f>Weighting!$H$8</f>
        <v>0</v>
      </c>
      <c r="H3128">
        <f t="array" ref="H3128">FREQUENCY(IF('Data Transformation'!$B$4:$B$8425=B3123,'Data Transformation'!$G$4:$G$8425),'Bin Analysis'!$B3128)</f>
        <v>2073</v>
      </c>
      <c r="I3128">
        <f t="shared" si="391"/>
        <v>0</v>
      </c>
      <c r="J3128">
        <f t="shared" ref="J3128:J3145" si="392">IF(I3128=0,0,1)</f>
        <v>0</v>
      </c>
      <c r="K3128">
        <f>J3128*Weighting!$W$8</f>
        <v>0</v>
      </c>
      <c r="M3128" s="14"/>
    </row>
    <row r="3129" spans="1:25" x14ac:dyDescent="0.25">
      <c r="A3129" s="32" t="str">
        <f>IF(Weighting!$P$9&gt;0,B3129,"")</f>
        <v/>
      </c>
      <c r="B3129" s="50" t="e">
        <f>Weighting!$C$9</f>
        <v>#DIV/0!</v>
      </c>
      <c r="C3129" t="e">
        <f>Weighting!$F$9</f>
        <v>#NUM!</v>
      </c>
      <c r="D3129" t="e">
        <f>IF(C3129=1,'Data Transformation'!$G$3+0.5*'Data Transformation'!$W$25,IF(C3130=1,D3130-'Data Transformation'!$W$25,FALSE))</f>
        <v>#NUM!</v>
      </c>
      <c r="E3129">
        <f t="array" ref="E3129">IF(ISLOGICAL(D3129),"",FREQUENCY(IF('Data Transformation'!$B$425:$B$8425='Bin Analysis'!$B3123,'Data Transformation'!$G$425:$G$8425),D3129))</f>
        <v>2001</v>
      </c>
      <c r="F3129">
        <f t="shared" si="390"/>
        <v>0</v>
      </c>
      <c r="G3129">
        <f>Weighting!$H$9</f>
        <v>0</v>
      </c>
      <c r="H3129">
        <f t="array" ref="H3129">FREQUENCY(IF('Data Transformation'!$B$4:$B$8425=B3123,'Data Transformation'!$G$4:$G$8425),'Bin Analysis'!$B3129)</f>
        <v>2073</v>
      </c>
      <c r="I3129">
        <f t="shared" si="391"/>
        <v>0</v>
      </c>
      <c r="J3129">
        <f t="shared" si="392"/>
        <v>0</v>
      </c>
      <c r="K3129">
        <f>J3129*Weighting!$W$9</f>
        <v>0</v>
      </c>
      <c r="M3129" s="14"/>
    </row>
    <row r="3130" spans="1:25" x14ac:dyDescent="0.25">
      <c r="A3130" s="32" t="str">
        <f>IF(Weighting!$P$10&gt;0,B3130,"")</f>
        <v/>
      </c>
      <c r="B3130" t="e">
        <f>Weighting!$C$10</f>
        <v>#DIV/0!</v>
      </c>
      <c r="C3130" t="e">
        <f>Weighting!$F$10</f>
        <v>#NUM!</v>
      </c>
      <c r="D3130" t="e">
        <f>IF(C3130=1,'Data Transformation'!$G$3+0.5*'Data Transformation'!$W$25,IF(C3131=1,D3131-'Data Transformation'!$W$25,FALSE))</f>
        <v>#NUM!</v>
      </c>
      <c r="E3130">
        <f t="array" ref="E3130">IF(ISLOGICAL(D3130),"",FREQUENCY(IF('Data Transformation'!$B$425:$B$8425='Bin Analysis'!$B3123,'Data Transformation'!$G$425:$G$8425),D3130))</f>
        <v>2001</v>
      </c>
      <c r="F3130">
        <f t="shared" si="390"/>
        <v>0</v>
      </c>
      <c r="G3130">
        <f>Weighting!$H$10</f>
        <v>0</v>
      </c>
      <c r="H3130">
        <f t="array" ref="H3130">FREQUENCY(IF('Data Transformation'!$B$4:$B$8425=B3123,'Data Transformation'!$G$4:$G$8425),'Bin Analysis'!$B3130)</f>
        <v>2073</v>
      </c>
      <c r="I3130">
        <f t="shared" si="391"/>
        <v>0</v>
      </c>
      <c r="J3130">
        <f t="shared" si="392"/>
        <v>0</v>
      </c>
      <c r="K3130">
        <f>J3130*Weighting!$W$10</f>
        <v>0</v>
      </c>
      <c r="M3130" s="14"/>
    </row>
    <row r="3131" spans="1:25" x14ac:dyDescent="0.25">
      <c r="A3131" s="32" t="str">
        <f>IF(Weighting!$P$11&gt;0,B3131,"")</f>
        <v/>
      </c>
      <c r="B3131" t="e">
        <f>Weighting!$C$11</f>
        <v>#DIV/0!</v>
      </c>
      <c r="C3131" t="e">
        <f>Weighting!$F$11</f>
        <v>#NUM!</v>
      </c>
      <c r="D3131" t="e">
        <f>IF(C3131=1,'Data Transformation'!$G$3+0.5*'Data Transformation'!$W$25,IF(C3132=1,D3132-'Data Transformation'!$W$25,FALSE))</f>
        <v>#NUM!</v>
      </c>
      <c r="E3131">
        <f t="array" ref="E3131">IF(ISLOGICAL(D3131),"",FREQUENCY(IF('Data Transformation'!$B$425:$B$8425='Bin Analysis'!$B3123,'Data Transformation'!$G$425:$G$8425),D3131))</f>
        <v>2001</v>
      </c>
      <c r="F3131">
        <f t="shared" si="390"/>
        <v>0</v>
      </c>
      <c r="G3131">
        <f>Weighting!$H$11</f>
        <v>0</v>
      </c>
      <c r="H3131">
        <f t="array" ref="H3131">FREQUENCY(IF('Data Transformation'!$B$4:$B$8425=B3123,'Data Transformation'!$G$4:$G$8425),'Bin Analysis'!$B3131)</f>
        <v>2073</v>
      </c>
      <c r="I3131">
        <f t="shared" si="391"/>
        <v>0</v>
      </c>
      <c r="J3131">
        <f t="shared" si="392"/>
        <v>0</v>
      </c>
      <c r="K3131">
        <f>J3131*Weighting!$W$11</f>
        <v>0</v>
      </c>
      <c r="M3131" s="14"/>
    </row>
    <row r="3132" spans="1:25" x14ac:dyDescent="0.25">
      <c r="A3132" s="32" t="str">
        <f>IF(Weighting!$P$12&gt;0,B3132,"")</f>
        <v/>
      </c>
      <c r="B3132" t="e">
        <f>Weighting!$C$12</f>
        <v>#DIV/0!</v>
      </c>
      <c r="C3132" t="e">
        <f>Weighting!$F$12</f>
        <v>#NUM!</v>
      </c>
      <c r="D3132" t="e">
        <f>IF(C3132=1,'Data Transformation'!$G$3+0.5*'Data Transformation'!$W$25,IF(C3133=1,D3133-'Data Transformation'!$W$25,FALSE))</f>
        <v>#NUM!</v>
      </c>
      <c r="E3132">
        <f t="array" ref="E3132">IF(ISLOGICAL(D3132),"",FREQUENCY(IF('Data Transformation'!$B$425:$B$8425='Bin Analysis'!$B3123,'Data Transformation'!$G$425:$G$8425),D3132))</f>
        <v>2001</v>
      </c>
      <c r="F3132">
        <f t="shared" si="390"/>
        <v>0</v>
      </c>
      <c r="G3132">
        <f>Weighting!$H$12</f>
        <v>0</v>
      </c>
      <c r="H3132">
        <f t="array" ref="H3132">FREQUENCY(IF('Data Transformation'!$B$4:$B$8425=B3123,'Data Transformation'!$G$4:$G$8425),'Bin Analysis'!$B3132)</f>
        <v>2073</v>
      </c>
      <c r="I3132">
        <f t="shared" si="391"/>
        <v>0</v>
      </c>
      <c r="J3132">
        <f t="shared" si="392"/>
        <v>0</v>
      </c>
      <c r="K3132">
        <f>J3132*Weighting!$W$12</f>
        <v>0</v>
      </c>
      <c r="M3132" s="14"/>
    </row>
    <row r="3133" spans="1:25" x14ac:dyDescent="0.25">
      <c r="A3133" s="32" t="str">
        <f>IF(Weighting!$P$13&gt;0,B3133,"")</f>
        <v/>
      </c>
      <c r="B3133" t="e">
        <f>Weighting!$C$13</f>
        <v>#DIV/0!</v>
      </c>
      <c r="C3133" t="e">
        <f>Weighting!$F$13</f>
        <v>#NUM!</v>
      </c>
      <c r="D3133" t="e">
        <f>IF(C3133=1,'Data Transformation'!$G$3+0.5*'Data Transformation'!$W$25,IF(C3134=1,D3134-'Data Transformation'!$W$25,FALSE))</f>
        <v>#NUM!</v>
      </c>
      <c r="E3133">
        <f t="array" ref="E3133">IF(ISLOGICAL(D3133),"",FREQUENCY(IF('Data Transformation'!$B$425:$B$8425='Bin Analysis'!$B3123,'Data Transformation'!$G$425:$G$8425),D3133))</f>
        <v>2001</v>
      </c>
      <c r="F3133">
        <f t="shared" si="390"/>
        <v>0</v>
      </c>
      <c r="G3133">
        <f>Weighting!$H$13</f>
        <v>0</v>
      </c>
      <c r="H3133">
        <f t="array" ref="H3133">FREQUENCY(IF('Data Transformation'!$B$4:$B$8425=B3123,'Data Transformation'!$G$4:$G$8425),'Bin Analysis'!$B3133)</f>
        <v>2073</v>
      </c>
      <c r="I3133">
        <f t="shared" si="391"/>
        <v>0</v>
      </c>
      <c r="J3133">
        <f t="shared" si="392"/>
        <v>0</v>
      </c>
      <c r="K3133">
        <f>J3133*Weighting!$W$13</f>
        <v>0</v>
      </c>
      <c r="M3133" s="14"/>
    </row>
    <row r="3134" spans="1:25" x14ac:dyDescent="0.25">
      <c r="A3134" s="32" t="str">
        <f>IF(Weighting!$P$14&gt;0,B3134,"")</f>
        <v/>
      </c>
      <c r="B3134" t="e">
        <f>Weighting!$C$14</f>
        <v>#DIV/0!</v>
      </c>
      <c r="C3134" t="e">
        <f>Weighting!$F$14</f>
        <v>#NUM!</v>
      </c>
      <c r="D3134" t="e">
        <f>IF(C3134=1,'Data Transformation'!$G$3+0.5*'Data Transformation'!$W$25,IF(C3135=1,D3135-'Data Transformation'!$W$25,FALSE))</f>
        <v>#NUM!</v>
      </c>
      <c r="E3134">
        <f t="array" ref="E3134">IF(ISLOGICAL(D3134),"",FREQUENCY(IF('Data Transformation'!$B$425:$B$8425='Bin Analysis'!$B3123,'Data Transformation'!$G$425:$G$8425),D3134))</f>
        <v>2001</v>
      </c>
      <c r="F3134">
        <f t="shared" si="390"/>
        <v>0</v>
      </c>
      <c r="G3134">
        <f>Weighting!$H$14</f>
        <v>0</v>
      </c>
      <c r="H3134">
        <f t="array" ref="H3134">FREQUENCY(IF('Data Transformation'!$B$4:$B$8425=B3123,'Data Transformation'!$G$4:$G$8425),'Bin Analysis'!$B3134)</f>
        <v>2073</v>
      </c>
      <c r="I3134">
        <f t="shared" si="391"/>
        <v>0</v>
      </c>
      <c r="J3134">
        <f t="shared" si="392"/>
        <v>0</v>
      </c>
      <c r="K3134">
        <f>J3134*Weighting!$W$14</f>
        <v>0</v>
      </c>
      <c r="M3134" s="14"/>
    </row>
    <row r="3135" spans="1:25" x14ac:dyDescent="0.25">
      <c r="A3135" s="32" t="str">
        <f>IF(Weighting!$P$15&gt;0,B3135,"")</f>
        <v/>
      </c>
      <c r="B3135" t="e">
        <f>Weighting!$C$15</f>
        <v>#DIV/0!</v>
      </c>
      <c r="C3135" t="e">
        <f>Weighting!$F$15</f>
        <v>#NUM!</v>
      </c>
      <c r="D3135" t="e">
        <f>IF(C3135=1,'Data Transformation'!$G$3+0.5*'Data Transformation'!$W$25,IF(C3136=1,D3136-'Data Transformation'!$W$25,FALSE))</f>
        <v>#NUM!</v>
      </c>
      <c r="E3135">
        <f t="array" ref="E3135">IF(ISLOGICAL(D3135),"",FREQUENCY(IF('Data Transformation'!$B$425:$B$8425='Bin Analysis'!$B3123,'Data Transformation'!$G$425:$G$8425),D3135))</f>
        <v>2001</v>
      </c>
      <c r="F3135">
        <f t="shared" si="390"/>
        <v>0</v>
      </c>
      <c r="G3135">
        <f>Weighting!$H$15</f>
        <v>0</v>
      </c>
      <c r="H3135">
        <f t="array" ref="H3135">FREQUENCY(IF('Data Transformation'!$B$4:$B$8425=B3123,'Data Transformation'!$G$4:$G$8425),'Bin Analysis'!$B3135)</f>
        <v>2073</v>
      </c>
      <c r="I3135">
        <f t="shared" si="391"/>
        <v>0</v>
      </c>
      <c r="J3135">
        <f t="shared" si="392"/>
        <v>0</v>
      </c>
      <c r="K3135">
        <f>J3135*Weighting!$W$15</f>
        <v>0</v>
      </c>
      <c r="M3135" s="14"/>
    </row>
    <row r="3136" spans="1:25" x14ac:dyDescent="0.25">
      <c r="A3136" s="32" t="str">
        <f>IF(Weighting!$P$16&gt;0,B3136,"")</f>
        <v/>
      </c>
      <c r="B3136" t="e">
        <f>Weighting!$C$16</f>
        <v>#DIV/0!</v>
      </c>
      <c r="C3136" t="e">
        <f>Weighting!$F$16</f>
        <v>#NUM!</v>
      </c>
      <c r="D3136" t="e">
        <f>IF(C3136=1,'Data Transformation'!$G$3+0.5*'Data Transformation'!$W$25,IF(C3137=1,D3137-'Data Transformation'!$W$25,FALSE))</f>
        <v>#NUM!</v>
      </c>
      <c r="E3136">
        <f t="array" ref="E3136">IF(ISLOGICAL(D3136),"",FREQUENCY(IF('Data Transformation'!$B$425:$B$8425='Bin Analysis'!$B3123,'Data Transformation'!$G$425:$G$8425),D3136))</f>
        <v>2001</v>
      </c>
      <c r="F3136">
        <f t="shared" si="390"/>
        <v>0</v>
      </c>
      <c r="G3136">
        <f>Weighting!$H$16</f>
        <v>0</v>
      </c>
      <c r="H3136">
        <f t="array" ref="H3136">FREQUENCY(IF('Data Transformation'!$B$4:$B$8425=B3123,'Data Transformation'!$G$4:$G$8425),'Bin Analysis'!$B3136)</f>
        <v>2073</v>
      </c>
      <c r="I3136">
        <f t="shared" si="391"/>
        <v>0</v>
      </c>
      <c r="J3136">
        <f t="shared" si="392"/>
        <v>0</v>
      </c>
      <c r="K3136">
        <f>J3136*Weighting!$W$16</f>
        <v>0</v>
      </c>
      <c r="M3136" s="14"/>
    </row>
    <row r="3137" spans="1:25" x14ac:dyDescent="0.25">
      <c r="A3137" s="32" t="str">
        <f>IF(Weighting!$P$17&gt;0,B3137,"")</f>
        <v/>
      </c>
      <c r="B3137" t="e">
        <f>Weighting!$C$17</f>
        <v>#DIV/0!</v>
      </c>
      <c r="C3137" t="e">
        <f>Weighting!$F$17</f>
        <v>#NUM!</v>
      </c>
      <c r="D3137" t="e">
        <f>IF(C3137=1,'Data Transformation'!$G$3+0.5*'Data Transformation'!$W$25,IF(C3138=1,D3138-'Data Transformation'!$W$25,FALSE))</f>
        <v>#NUM!</v>
      </c>
      <c r="E3137">
        <f t="array" ref="E3137">IF(ISLOGICAL(D3137),"",FREQUENCY(IF('Data Transformation'!$B$425:$B$8425='Bin Analysis'!$B3123,'Data Transformation'!$G$425:$G$8425),D3137))</f>
        <v>2001</v>
      </c>
      <c r="F3137">
        <f t="shared" si="390"/>
        <v>0</v>
      </c>
      <c r="G3137">
        <f>Weighting!$H$17</f>
        <v>0</v>
      </c>
      <c r="H3137">
        <f t="array" ref="H3137">FREQUENCY(IF('Data Transformation'!$B$4:$B$8425=B3123,'Data Transformation'!$G$4:$G$8425),'Bin Analysis'!$B3137)</f>
        <v>2073</v>
      </c>
      <c r="I3137">
        <f t="shared" si="391"/>
        <v>0</v>
      </c>
      <c r="J3137">
        <f t="shared" si="392"/>
        <v>0</v>
      </c>
      <c r="K3137">
        <f>J3137*Weighting!$W$17</f>
        <v>0</v>
      </c>
      <c r="M3137" s="14"/>
    </row>
    <row r="3138" spans="1:25" x14ac:dyDescent="0.25">
      <c r="A3138" s="32" t="str">
        <f>IF(Weighting!$P$18&gt;0,B3138,"")</f>
        <v/>
      </c>
      <c r="B3138" t="e">
        <f>Weighting!$C$18</f>
        <v>#DIV/0!</v>
      </c>
      <c r="C3138" t="e">
        <f>Weighting!$F$18</f>
        <v>#NUM!</v>
      </c>
      <c r="D3138" t="e">
        <f>IF(C3138=1,'Data Transformation'!$G$3+0.5*'Data Transformation'!$W$25,IF(C3139=1,D3139-'Data Transformation'!$W$25,FALSE))</f>
        <v>#NUM!</v>
      </c>
      <c r="E3138">
        <f t="array" ref="E3138">IF(ISLOGICAL(D3138),"",FREQUENCY(IF('Data Transformation'!$B$425:$B$8425='Bin Analysis'!$B3123,'Data Transformation'!$G$425:$G$8425),D3138))</f>
        <v>2001</v>
      </c>
      <c r="F3138">
        <f t="shared" si="390"/>
        <v>0</v>
      </c>
      <c r="G3138">
        <f>Weighting!$H$18</f>
        <v>0</v>
      </c>
      <c r="H3138">
        <f t="array" ref="H3138">FREQUENCY(IF('Data Transformation'!$B$4:$B$8425=B3123,'Data Transformation'!$G$4:$G$8425),'Bin Analysis'!$B3138)</f>
        <v>2073</v>
      </c>
      <c r="I3138">
        <f t="shared" si="391"/>
        <v>0</v>
      </c>
      <c r="J3138">
        <f t="shared" si="392"/>
        <v>0</v>
      </c>
      <c r="K3138">
        <f>J3138*Weighting!$W$18</f>
        <v>0</v>
      </c>
      <c r="M3138" s="14"/>
    </row>
    <row r="3139" spans="1:25" x14ac:dyDescent="0.25">
      <c r="A3139" s="32" t="str">
        <f>IF(Weighting!$P$19&gt;0,B3139,"")</f>
        <v/>
      </c>
      <c r="B3139" t="e">
        <f>Weighting!$C$19</f>
        <v>#DIV/0!</v>
      </c>
      <c r="C3139" t="e">
        <f>Weighting!$F$19</f>
        <v>#NUM!</v>
      </c>
      <c r="D3139" t="e">
        <f>IF(C3139=1,'Data Transformation'!$G$3+0.5*'Data Transformation'!$W$25,IF(C3140=1,D3140-'Data Transformation'!$W$25,FALSE))</f>
        <v>#NUM!</v>
      </c>
      <c r="E3139">
        <f t="array" ref="E3139">IF(ISLOGICAL(D3139),"",FREQUENCY(IF('Data Transformation'!$B$425:$B$8425='Bin Analysis'!$B3123,'Data Transformation'!$G$425:$G$8425),D3139))</f>
        <v>2001</v>
      </c>
      <c r="F3139">
        <f t="shared" si="390"/>
        <v>0</v>
      </c>
      <c r="G3139">
        <f>Weighting!$H$19</f>
        <v>0</v>
      </c>
      <c r="H3139">
        <f t="array" ref="H3139">FREQUENCY(IF('Data Transformation'!$B$4:$B$8425=B3123,'Data Transformation'!$G$4:$G$8425),'Bin Analysis'!$B3139)</f>
        <v>2073</v>
      </c>
      <c r="I3139">
        <f t="shared" si="391"/>
        <v>0</v>
      </c>
      <c r="J3139">
        <f t="shared" si="392"/>
        <v>0</v>
      </c>
      <c r="K3139">
        <f>J3139*Weighting!$W$19</f>
        <v>0</v>
      </c>
      <c r="M3139" s="14"/>
    </row>
    <row r="3140" spans="1:25" x14ac:dyDescent="0.25">
      <c r="A3140" s="32" t="str">
        <f>IF(Weighting!$P$20&gt;0,B3140,"")</f>
        <v/>
      </c>
      <c r="B3140" t="e">
        <f>Weighting!$C$20</f>
        <v>#DIV/0!</v>
      </c>
      <c r="C3140" t="e">
        <f>Weighting!$F$20</f>
        <v>#NUM!</v>
      </c>
      <c r="D3140" t="e">
        <f>IF(C3140=1,'Data Transformation'!$G$3+0.5*'Data Transformation'!$W$25,IF(C3141=1,D3141-'Data Transformation'!$W$25,FALSE))</f>
        <v>#NUM!</v>
      </c>
      <c r="E3140">
        <f t="array" ref="E3140">IF(ISLOGICAL(D3140),"",FREQUENCY(IF('Data Transformation'!$B$425:$B$8425='Bin Analysis'!$B3123,'Data Transformation'!$G$425:$G$8425),D3140))</f>
        <v>2001</v>
      </c>
      <c r="F3140">
        <f t="shared" si="390"/>
        <v>0</v>
      </c>
      <c r="G3140">
        <f>Weighting!$H$20</f>
        <v>0</v>
      </c>
      <c r="H3140">
        <f t="array" ref="H3140">FREQUENCY(IF('Data Transformation'!$B$4:$B$8425=B3123,'Data Transformation'!$G$4:$G$8425),'Bin Analysis'!$B3140)</f>
        <v>2073</v>
      </c>
      <c r="I3140">
        <f t="shared" si="391"/>
        <v>0</v>
      </c>
      <c r="J3140">
        <f t="shared" si="392"/>
        <v>0</v>
      </c>
      <c r="K3140">
        <f>J3140*Weighting!$W$20</f>
        <v>0</v>
      </c>
      <c r="M3140" s="14"/>
    </row>
    <row r="3141" spans="1:25" x14ac:dyDescent="0.25">
      <c r="A3141" s="32" t="str">
        <f>IF(Weighting!$P$21&gt;0,B3141,"")</f>
        <v/>
      </c>
      <c r="B3141" t="e">
        <f>Weighting!$C$21</f>
        <v>#DIV/0!</v>
      </c>
      <c r="C3141" t="e">
        <f>Weighting!$F$21</f>
        <v>#NUM!</v>
      </c>
      <c r="D3141" t="e">
        <f>IF(C3141=1,'Data Transformation'!$G$3+0.5*'Data Transformation'!$W$25,IF(C3142=1,D3142-'Data Transformation'!$W$25,FALSE))</f>
        <v>#NUM!</v>
      </c>
      <c r="E3141">
        <f t="array" ref="E3141">IF(ISLOGICAL(D3141),"",FREQUENCY(IF('Data Transformation'!$B$425:$B$8425='Bin Analysis'!$B3123,'Data Transformation'!$G$425:$G$8425),D3141))</f>
        <v>2001</v>
      </c>
      <c r="F3141">
        <f t="shared" si="390"/>
        <v>0</v>
      </c>
      <c r="G3141">
        <f>Weighting!$H$21</f>
        <v>0</v>
      </c>
      <c r="H3141">
        <f t="array" ref="H3141">FREQUENCY(IF('Data Transformation'!$B$4:$B$8425=B3123,'Data Transformation'!$G$4:$G$8425),'Bin Analysis'!$B3141)</f>
        <v>2073</v>
      </c>
      <c r="I3141">
        <f t="shared" si="391"/>
        <v>0</v>
      </c>
      <c r="J3141">
        <f t="shared" si="392"/>
        <v>0</v>
      </c>
      <c r="K3141">
        <f>J3141*Weighting!$W$21</f>
        <v>0</v>
      </c>
      <c r="M3141" s="14"/>
    </row>
    <row r="3142" spans="1:25" x14ac:dyDescent="0.25">
      <c r="A3142" s="32" t="str">
        <f>IF(Weighting!$P$22&gt;0,B3142,"")</f>
        <v/>
      </c>
      <c r="B3142" t="e">
        <f>Weighting!$C$22</f>
        <v>#DIV/0!</v>
      </c>
      <c r="C3142" t="e">
        <f>Weighting!$F$22</f>
        <v>#NUM!</v>
      </c>
      <c r="D3142" t="e">
        <f>IF(C3142=1,'Data Transformation'!$G$3+0.5*'Data Transformation'!$W$25,IF(C3143=1,D3143-'Data Transformation'!$W$25,FALSE))</f>
        <v>#NUM!</v>
      </c>
      <c r="E3142">
        <f t="array" ref="E3142">IF(ISLOGICAL(D3142),"",FREQUENCY(IF('Data Transformation'!$B$425:$B$8425='Bin Analysis'!$B3123,'Data Transformation'!$G$425:$G$8425),D3142))</f>
        <v>2001</v>
      </c>
      <c r="F3142">
        <f t="shared" si="390"/>
        <v>0</v>
      </c>
      <c r="G3142">
        <f>Weighting!$H$22</f>
        <v>0</v>
      </c>
      <c r="H3142">
        <f t="array" ref="H3142">FREQUENCY(IF('Data Transformation'!$B$4:$B$8425=B3123,'Data Transformation'!$G$4:$G$8425),'Bin Analysis'!$B3142)</f>
        <v>2073</v>
      </c>
      <c r="I3142">
        <f t="shared" si="391"/>
        <v>0</v>
      </c>
      <c r="J3142">
        <f t="shared" si="392"/>
        <v>0</v>
      </c>
      <c r="K3142">
        <f>J3142*Weighting!$W$22</f>
        <v>0</v>
      </c>
      <c r="M3142" s="14"/>
    </row>
    <row r="3143" spans="1:25" x14ac:dyDescent="0.25">
      <c r="A3143" s="32" t="str">
        <f>IF(Weighting!$P$23&gt;0,B3143,"")</f>
        <v/>
      </c>
      <c r="B3143" t="e">
        <f>Weighting!$C$23</f>
        <v>#DIV/0!</v>
      </c>
      <c r="C3143" t="e">
        <f>Weighting!$F$23</f>
        <v>#NUM!</v>
      </c>
      <c r="D3143" t="e">
        <f>IF(C3143=1,'Data Transformation'!$G$3+0.5*'Data Transformation'!$W$25,IF(C3144=1,D3144-'Data Transformation'!$W$25,FALSE))</f>
        <v>#NUM!</v>
      </c>
      <c r="E3143">
        <f t="array" ref="E3143">IF(ISLOGICAL(D3143),"",FREQUENCY(IF('Data Transformation'!$B$425:$B$8425='Bin Analysis'!$B3123,'Data Transformation'!$G$425:$G$8425),D3143))</f>
        <v>2001</v>
      </c>
      <c r="F3143">
        <f t="shared" si="390"/>
        <v>0</v>
      </c>
      <c r="G3143">
        <f>Weighting!$H$23</f>
        <v>0</v>
      </c>
      <c r="H3143">
        <f t="array" ref="H3143">FREQUENCY(IF('Data Transformation'!$B$4:$B$8425=B3123,'Data Transformation'!$G$4:$G$8425),'Bin Analysis'!$B3143)</f>
        <v>2073</v>
      </c>
      <c r="I3143">
        <f t="shared" si="391"/>
        <v>0</v>
      </c>
      <c r="J3143">
        <f t="shared" si="392"/>
        <v>0</v>
      </c>
      <c r="K3143">
        <f>J3143*Weighting!$W$23</f>
        <v>0</v>
      </c>
      <c r="M3143" s="14"/>
    </row>
    <row r="3144" spans="1:25" x14ac:dyDescent="0.25">
      <c r="A3144" s="32" t="str">
        <f>IF(Weighting!$P$24&gt;0,B3144,"")</f>
        <v/>
      </c>
      <c r="B3144" t="e">
        <f>Weighting!$C$24</f>
        <v>#DIV/0!</v>
      </c>
      <c r="C3144" t="e">
        <f>Weighting!$F$24</f>
        <v>#NUM!</v>
      </c>
      <c r="D3144" t="e">
        <f>IF(C3144=1,'Data Transformation'!$G$3+0.5*'Data Transformation'!$W$25,IF(C3145=1,D3145-'Data Transformation'!$W$25,FALSE))</f>
        <v>#NUM!</v>
      </c>
      <c r="E3144">
        <f t="array" ref="E3144">IF(ISLOGICAL(D3144),"",FREQUENCY(IF('Data Transformation'!$B$425:$B$8425='Bin Analysis'!$B3123,'Data Transformation'!$G$425:$G$8425),D3144))</f>
        <v>2001</v>
      </c>
      <c r="F3144">
        <f t="shared" si="390"/>
        <v>0</v>
      </c>
      <c r="G3144">
        <f>Weighting!$H$24</f>
        <v>0</v>
      </c>
      <c r="H3144">
        <f t="array" ref="H3144">FREQUENCY(IF('Data Transformation'!$B$4:$B$8425=B3123,'Data Transformation'!$G$4:$G$8425),'Bin Analysis'!$B3144)</f>
        <v>2073</v>
      </c>
      <c r="I3144">
        <f t="shared" si="391"/>
        <v>0</v>
      </c>
      <c r="J3144">
        <f t="shared" si="392"/>
        <v>0</v>
      </c>
      <c r="K3144">
        <f>J3144*Weighting!$W$24</f>
        <v>0</v>
      </c>
      <c r="M3144" s="14"/>
    </row>
    <row r="3145" spans="1:25" x14ac:dyDescent="0.25">
      <c r="A3145" s="32" t="str">
        <f>IF(Weighting!$P$25&gt;0,B3145,"")</f>
        <v/>
      </c>
      <c r="B3145" t="e">
        <f>Weighting!$C$25</f>
        <v>#DIV/0!</v>
      </c>
      <c r="C3145" t="e">
        <f>Weighting!$F$25</f>
        <v>#NUM!</v>
      </c>
      <c r="D3145" t="e">
        <f>IF(C3145=1,'Data Transformation'!$G$3+0.5*'Data Transformation'!$W$25,IF(C3146=1,D3146-'Data Transformation'!$W$25,FALSE))</f>
        <v>#NUM!</v>
      </c>
      <c r="E3145">
        <f t="array" ref="E3145">IF(ISLOGICAL(D3145),"",FREQUENCY(IF('Data Transformation'!$B$425:$B$8425='Bin Analysis'!$B3123,'Data Transformation'!$G$425:$G$8425),D3145))</f>
        <v>2001</v>
      </c>
      <c r="F3145">
        <f t="shared" si="390"/>
        <v>0</v>
      </c>
      <c r="G3145">
        <f>Weighting!$H$25</f>
        <v>0</v>
      </c>
      <c r="H3145">
        <f t="array" ref="H3145">FREQUENCY(IF('Data Transformation'!$B$4:$B$8425=B3123,'Data Transformation'!$G$4:$G$8425),'Bin Analysis'!$B3145)</f>
        <v>2073</v>
      </c>
      <c r="I3145">
        <f t="shared" si="391"/>
        <v>0</v>
      </c>
      <c r="J3145">
        <f t="shared" si="392"/>
        <v>0</v>
      </c>
      <c r="K3145">
        <f>J3145*Weighting!$W$25</f>
        <v>0</v>
      </c>
      <c r="M3145" s="14"/>
    </row>
    <row r="3146" spans="1:25" x14ac:dyDescent="0.25">
      <c r="O3146"/>
      <c r="P3146"/>
      <c r="Q3146"/>
      <c r="R3146"/>
    </row>
    <row r="3147" spans="1:25" ht="23.25" x14ac:dyDescent="0.35">
      <c r="A3147" s="21" t="s">
        <v>0</v>
      </c>
      <c r="B3147" s="21" t="str">
        <f>IFERROR(VLOOKUP(C3147,'Data Transformation'!$L$6:$M$426,2,FALSE),"")</f>
        <v/>
      </c>
      <c r="C3147" s="21">
        <f>C3123+1</f>
        <v>131</v>
      </c>
      <c r="D3147" s="21"/>
      <c r="E3147" s="21"/>
      <c r="F3147" s="21"/>
      <c r="G3147" s="21"/>
      <c r="H3147" s="22"/>
      <c r="I3147" s="22"/>
      <c r="J3147" s="22"/>
      <c r="K3147" s="21"/>
      <c r="L3147" s="21" t="str">
        <f>B3147</f>
        <v/>
      </c>
      <c r="M3147" s="23" t="e">
        <f>INDEX('Data Transformation'!$O$4:$O$424,MATCH($B3147,'Data Transformation'!$M$4:$M$424,0),MATCH($M$2,'Data Transformation'!$O$3,0))</f>
        <v>#N/A</v>
      </c>
      <c r="N3147" s="27" t="e">
        <f>IF('Input and Summary Results'!$J$16="minimum",'Bin Analysis'!X3148/(M3147-1),'Bin Analysis'!Y3147/('Bin Analysis'!M3147-1))</f>
        <v>#N/A</v>
      </c>
      <c r="O3147" s="27" t="e">
        <f>IF(M3147=FALSE,NA(),(VLOOKUP(1,C3150:K3169,4,FALSE))/(M3147-1))</f>
        <v>#N/A</v>
      </c>
      <c r="P3147" s="27" t="e">
        <f>IF(M3147=FALSE,NA(),SUM(J3150:J3169)/Weighting!$S$5)</f>
        <v>#N/A</v>
      </c>
      <c r="Q3147" s="27" t="e">
        <f>IF(M3147=FALSE,NA(),SUM(K3150:K3169)/Weighting!$S$6)</f>
        <v>#N/A</v>
      </c>
      <c r="R3147" s="27" t="e">
        <f>IF(M3147=FALSE,NA(),(VLOOKUP(1,G3150:K3169,3,FALSE))/(M3147-1))</f>
        <v>#N/A</v>
      </c>
      <c r="S3147" s="22" t="e">
        <f>IF(M3147=FALSE,NA(),IF(SUM(J3150:J3169)=2,"yes","no"))</f>
        <v>#N/A</v>
      </c>
      <c r="X3147" s="2" cm="2">
        <f t="array" ref="X3147:X3148">FREQUENCY(IF('Data Transformation'!$B$425:$B$6424='Bin Analysis'!L3147,'Data Transformation'!$G$425:$G$6424),'Data Transformation'!$U$11)</f>
        <v>0</v>
      </c>
      <c r="Y3147" s="2" cm="2">
        <f t="array" ref="Y3147:Y3148">FREQUENCY(IF('Data Transformation'!$B$425:$B$6424='Bin Analysis'!L3147,'Data Transformation'!$G$425:$G$6424),'Data Transformation'!$U$12)</f>
        <v>0</v>
      </c>
    </row>
    <row r="3148" spans="1:25" x14ac:dyDescent="0.25">
      <c r="A3148" s="14" t="s">
        <v>67</v>
      </c>
      <c r="B3148" t="s">
        <v>47</v>
      </c>
      <c r="C3148" t="s">
        <v>5</v>
      </c>
      <c r="D3148" t="s">
        <v>100</v>
      </c>
      <c r="E3148" t="s">
        <v>101</v>
      </c>
      <c r="F3148" t="s">
        <v>102</v>
      </c>
      <c r="G3148" t="s">
        <v>70</v>
      </c>
      <c r="H3148" t="s">
        <v>31</v>
      </c>
      <c r="I3148" t="s">
        <v>32</v>
      </c>
      <c r="J3148" t="s">
        <v>46</v>
      </c>
      <c r="K3148" s="14" t="s">
        <v>45</v>
      </c>
      <c r="M3148" s="14"/>
      <c r="X3148" s="2">
        <v>0</v>
      </c>
      <c r="Y3148" s="2">
        <v>0</v>
      </c>
    </row>
    <row r="3149" spans="1:25" x14ac:dyDescent="0.25">
      <c r="A3149" s="32"/>
      <c r="D3149" t="e">
        <f>IF(C3149=1,'Data Transformation'!$G$3+0.5*'Data Transformation'!$W$25,IF(C3150=1,D3150-'Data Transformation'!$W$25,FALSE))</f>
        <v>#NUM!</v>
      </c>
      <c r="E3149">
        <f t="array" ref="E3149">IF(ISLOGICAL(D3149),"",FREQUENCY(IF('Data Transformation'!$B$425:$B$8425='Bin Analysis'!$B3147,'Data Transformation'!$G$425:$G$8425),D3149))</f>
        <v>2001</v>
      </c>
      <c r="F3149" t="e">
        <f>IF(ISLOGICAL(D3149),"",E3149-E3148)</f>
        <v>#VALUE!</v>
      </c>
      <c r="M3149" s="14"/>
    </row>
    <row r="3150" spans="1:25" x14ac:dyDescent="0.25">
      <c r="A3150" s="32" t="e">
        <f>IF(Weighting!$P$6&gt;0,B3150,"")</f>
        <v>#NUM!</v>
      </c>
      <c r="B3150" t="e">
        <f>Weighting!$C$6</f>
        <v>#DIV/0!</v>
      </c>
      <c r="C3150" t="e">
        <f>Weighting!$F$6</f>
        <v>#NUM!</v>
      </c>
      <c r="D3150" t="e">
        <f>IF(C3150=1,'Data Transformation'!$G$3+0.5*'Data Transformation'!$W$25,IF(C3151=1,D3151-'Data Transformation'!$W$25,FALSE))</f>
        <v>#NUM!</v>
      </c>
      <c r="E3150">
        <f t="array" ref="E3150">IF(ISLOGICAL(D3150),"",FREQUENCY(IF('Data Transformation'!$B$425:$B$8425='Bin Analysis'!$B3147,'Data Transformation'!$G$425:$G$8425),D3150))</f>
        <v>2001</v>
      </c>
      <c r="F3150">
        <f>IF(ISLOGICAL(D3150),"",E3150-E3149)</f>
        <v>0</v>
      </c>
      <c r="G3150">
        <f>Weighting!$H$6</f>
        <v>1</v>
      </c>
      <c r="H3150">
        <f t="array" ref="H3150">FREQUENCY(IF('Data Transformation'!$B$4:$B$8425=B3147,'Data Transformation'!$G$4:$G$8425),'Bin Analysis'!$B3150)</f>
        <v>2073</v>
      </c>
      <c r="I3150">
        <f>H3150-H3149</f>
        <v>2073</v>
      </c>
      <c r="J3150">
        <f>IF(I3150=0,0,1)</f>
        <v>1</v>
      </c>
      <c r="K3150" t="e">
        <f>J3150*Weighting!$W$6</f>
        <v>#NUM!</v>
      </c>
      <c r="M3150" s="14"/>
    </row>
    <row r="3151" spans="1:25" x14ac:dyDescent="0.25">
      <c r="A3151" s="32" t="str">
        <f>IF(Weighting!$P$7&gt;0,B3151,"")</f>
        <v/>
      </c>
      <c r="B3151" t="e">
        <f>Weighting!$C$7</f>
        <v>#DIV/0!</v>
      </c>
      <c r="C3151" t="e">
        <f>Weighting!$F$7</f>
        <v>#NUM!</v>
      </c>
      <c r="D3151" t="e">
        <f>IF(C3151=1,'Data Transformation'!$G$3+0.5*'Data Transformation'!$W$25,IF(C3152=1,D3152-'Data Transformation'!$W$25,FALSE))</f>
        <v>#NUM!</v>
      </c>
      <c r="E3151">
        <f t="array" ref="E3151">IF(ISLOGICAL(D3151),"",FREQUENCY(IF('Data Transformation'!$B$425:$B$8425='Bin Analysis'!$B3147,'Data Transformation'!$G$425:$G$8425),D3151))</f>
        <v>2001</v>
      </c>
      <c r="F3151">
        <f t="shared" ref="F3151:F3169" si="393">IF(ISLOGICAL(D3151),"",E3151-E3150)</f>
        <v>0</v>
      </c>
      <c r="G3151">
        <f>Weighting!$H$7</f>
        <v>0</v>
      </c>
      <c r="H3151">
        <f t="array" ref="H3151">FREQUENCY(IF('Data Transformation'!$B$4:$B$8425=B3147,'Data Transformation'!$G$4:$G$8425),'Bin Analysis'!$B3151)</f>
        <v>2073</v>
      </c>
      <c r="I3151">
        <f t="shared" ref="I3151:I3169" si="394">H3151-H3150</f>
        <v>0</v>
      </c>
      <c r="J3151">
        <f>IF(I3151=0,0,1)</f>
        <v>0</v>
      </c>
      <c r="K3151">
        <f>J3151*Weighting!$W$7</f>
        <v>0</v>
      </c>
      <c r="M3151" s="14"/>
    </row>
    <row r="3152" spans="1:25" x14ac:dyDescent="0.25">
      <c r="A3152" s="32" t="str">
        <f>IF(Weighting!$P$8&gt;0,B3152,"")</f>
        <v/>
      </c>
      <c r="B3152" t="e">
        <f>Weighting!$C$8</f>
        <v>#DIV/0!</v>
      </c>
      <c r="C3152" t="e">
        <f>Weighting!$F$8</f>
        <v>#NUM!</v>
      </c>
      <c r="D3152" t="e">
        <f>IF(C3152=1,'Data Transformation'!$G$3+0.5*'Data Transformation'!$W$25,IF(C3153=1,D3153-'Data Transformation'!$W$25,FALSE))</f>
        <v>#NUM!</v>
      </c>
      <c r="E3152">
        <f t="array" ref="E3152">IF(ISLOGICAL(D3152),"",FREQUENCY(IF('Data Transformation'!$B$425:$B$8425='Bin Analysis'!$B3147,'Data Transformation'!$G$425:$G$8425),D3152))</f>
        <v>2001</v>
      </c>
      <c r="F3152">
        <f t="shared" si="393"/>
        <v>0</v>
      </c>
      <c r="G3152">
        <f>Weighting!$H$8</f>
        <v>0</v>
      </c>
      <c r="H3152">
        <f t="array" ref="H3152">FREQUENCY(IF('Data Transformation'!$B$4:$B$8425=B3147,'Data Transformation'!$G$4:$G$8425),'Bin Analysis'!$B3152)</f>
        <v>2073</v>
      </c>
      <c r="I3152">
        <f t="shared" si="394"/>
        <v>0</v>
      </c>
      <c r="J3152">
        <f t="shared" ref="J3152:J3169" si="395">IF(I3152=0,0,1)</f>
        <v>0</v>
      </c>
      <c r="K3152">
        <f>J3152*Weighting!$W$8</f>
        <v>0</v>
      </c>
      <c r="M3152" s="14"/>
    </row>
    <row r="3153" spans="1:13" x14ac:dyDescent="0.25">
      <c r="A3153" s="32" t="str">
        <f>IF(Weighting!$P$9&gt;0,B3153,"")</f>
        <v/>
      </c>
      <c r="B3153" s="50" t="e">
        <f>Weighting!$C$9</f>
        <v>#DIV/0!</v>
      </c>
      <c r="C3153" t="e">
        <f>Weighting!$F$9</f>
        <v>#NUM!</v>
      </c>
      <c r="D3153" t="e">
        <f>IF(C3153=1,'Data Transformation'!$G$3+0.5*'Data Transformation'!$W$25,IF(C3154=1,D3154-'Data Transformation'!$W$25,FALSE))</f>
        <v>#NUM!</v>
      </c>
      <c r="E3153">
        <f t="array" ref="E3153">IF(ISLOGICAL(D3153),"",FREQUENCY(IF('Data Transformation'!$B$425:$B$8425='Bin Analysis'!$B3147,'Data Transformation'!$G$425:$G$8425),D3153))</f>
        <v>2001</v>
      </c>
      <c r="F3153">
        <f t="shared" si="393"/>
        <v>0</v>
      </c>
      <c r="G3153">
        <f>Weighting!$H$9</f>
        <v>0</v>
      </c>
      <c r="H3153">
        <f t="array" ref="H3153">FREQUENCY(IF('Data Transformation'!$B$4:$B$8425=B3147,'Data Transformation'!$G$4:$G$8425),'Bin Analysis'!$B3153)</f>
        <v>2073</v>
      </c>
      <c r="I3153">
        <f t="shared" si="394"/>
        <v>0</v>
      </c>
      <c r="J3153">
        <f t="shared" si="395"/>
        <v>0</v>
      </c>
      <c r="K3153">
        <f>J3153*Weighting!$W$9</f>
        <v>0</v>
      </c>
      <c r="M3153" s="14"/>
    </row>
    <row r="3154" spans="1:13" x14ac:dyDescent="0.25">
      <c r="A3154" s="32" t="str">
        <f>IF(Weighting!$P$10&gt;0,B3154,"")</f>
        <v/>
      </c>
      <c r="B3154" t="e">
        <f>Weighting!$C$10</f>
        <v>#DIV/0!</v>
      </c>
      <c r="C3154" t="e">
        <f>Weighting!$F$10</f>
        <v>#NUM!</v>
      </c>
      <c r="D3154" t="e">
        <f>IF(C3154=1,'Data Transformation'!$G$3+0.5*'Data Transformation'!$W$25,IF(C3155=1,D3155-'Data Transformation'!$W$25,FALSE))</f>
        <v>#NUM!</v>
      </c>
      <c r="E3154">
        <f t="array" ref="E3154">IF(ISLOGICAL(D3154),"",FREQUENCY(IF('Data Transformation'!$B$425:$B$8425='Bin Analysis'!$B3147,'Data Transformation'!$G$425:$G$8425),D3154))</f>
        <v>2001</v>
      </c>
      <c r="F3154">
        <f t="shared" si="393"/>
        <v>0</v>
      </c>
      <c r="G3154">
        <f>Weighting!$H$10</f>
        <v>0</v>
      </c>
      <c r="H3154">
        <f t="array" ref="H3154">FREQUENCY(IF('Data Transformation'!$B$4:$B$8425=B3147,'Data Transformation'!$G$4:$G$8425),'Bin Analysis'!$B3154)</f>
        <v>2073</v>
      </c>
      <c r="I3154">
        <f t="shared" si="394"/>
        <v>0</v>
      </c>
      <c r="J3154">
        <f t="shared" si="395"/>
        <v>0</v>
      </c>
      <c r="K3154">
        <f>J3154*Weighting!$W$10</f>
        <v>0</v>
      </c>
      <c r="M3154" s="14"/>
    </row>
    <row r="3155" spans="1:13" x14ac:dyDescent="0.25">
      <c r="A3155" s="32" t="str">
        <f>IF(Weighting!$P$11&gt;0,B3155,"")</f>
        <v/>
      </c>
      <c r="B3155" t="e">
        <f>Weighting!$C$11</f>
        <v>#DIV/0!</v>
      </c>
      <c r="C3155" t="e">
        <f>Weighting!$F$11</f>
        <v>#NUM!</v>
      </c>
      <c r="D3155" t="e">
        <f>IF(C3155=1,'Data Transformation'!$G$3+0.5*'Data Transformation'!$W$25,IF(C3156=1,D3156-'Data Transformation'!$W$25,FALSE))</f>
        <v>#NUM!</v>
      </c>
      <c r="E3155">
        <f t="array" ref="E3155">IF(ISLOGICAL(D3155),"",FREQUENCY(IF('Data Transformation'!$B$425:$B$8425='Bin Analysis'!$B3147,'Data Transformation'!$G$425:$G$8425),D3155))</f>
        <v>2001</v>
      </c>
      <c r="F3155">
        <f t="shared" si="393"/>
        <v>0</v>
      </c>
      <c r="G3155">
        <f>Weighting!$H$11</f>
        <v>0</v>
      </c>
      <c r="H3155">
        <f t="array" ref="H3155">FREQUENCY(IF('Data Transformation'!$B$4:$B$8425=B3147,'Data Transformation'!$G$4:$G$8425),'Bin Analysis'!$B3155)</f>
        <v>2073</v>
      </c>
      <c r="I3155">
        <f t="shared" si="394"/>
        <v>0</v>
      </c>
      <c r="J3155">
        <f t="shared" si="395"/>
        <v>0</v>
      </c>
      <c r="K3155">
        <f>J3155*Weighting!$W$11</f>
        <v>0</v>
      </c>
      <c r="M3155" s="14"/>
    </row>
    <row r="3156" spans="1:13" x14ac:dyDescent="0.25">
      <c r="A3156" s="32" t="str">
        <f>IF(Weighting!$P$12&gt;0,B3156,"")</f>
        <v/>
      </c>
      <c r="B3156" t="e">
        <f>Weighting!$C$12</f>
        <v>#DIV/0!</v>
      </c>
      <c r="C3156" t="e">
        <f>Weighting!$F$12</f>
        <v>#NUM!</v>
      </c>
      <c r="D3156" t="e">
        <f>IF(C3156=1,'Data Transformation'!$G$3+0.5*'Data Transformation'!$W$25,IF(C3157=1,D3157-'Data Transformation'!$W$25,FALSE))</f>
        <v>#NUM!</v>
      </c>
      <c r="E3156">
        <f t="array" ref="E3156">IF(ISLOGICAL(D3156),"",FREQUENCY(IF('Data Transformation'!$B$425:$B$8425='Bin Analysis'!$B3147,'Data Transformation'!$G$425:$G$8425),D3156))</f>
        <v>2001</v>
      </c>
      <c r="F3156">
        <f t="shared" si="393"/>
        <v>0</v>
      </c>
      <c r="G3156">
        <f>Weighting!$H$12</f>
        <v>0</v>
      </c>
      <c r="H3156">
        <f t="array" ref="H3156">FREQUENCY(IF('Data Transformation'!$B$4:$B$8425=B3147,'Data Transformation'!$G$4:$G$8425),'Bin Analysis'!$B3156)</f>
        <v>2073</v>
      </c>
      <c r="I3156">
        <f t="shared" si="394"/>
        <v>0</v>
      </c>
      <c r="J3156">
        <f t="shared" si="395"/>
        <v>0</v>
      </c>
      <c r="K3156">
        <f>J3156*Weighting!$W$12</f>
        <v>0</v>
      </c>
      <c r="M3156" s="14"/>
    </row>
    <row r="3157" spans="1:13" x14ac:dyDescent="0.25">
      <c r="A3157" s="32" t="str">
        <f>IF(Weighting!$P$13&gt;0,B3157,"")</f>
        <v/>
      </c>
      <c r="B3157" t="e">
        <f>Weighting!$C$13</f>
        <v>#DIV/0!</v>
      </c>
      <c r="C3157" t="e">
        <f>Weighting!$F$13</f>
        <v>#NUM!</v>
      </c>
      <c r="D3157" t="e">
        <f>IF(C3157=1,'Data Transformation'!$G$3+0.5*'Data Transformation'!$W$25,IF(C3158=1,D3158-'Data Transformation'!$W$25,FALSE))</f>
        <v>#NUM!</v>
      </c>
      <c r="E3157">
        <f t="array" ref="E3157">IF(ISLOGICAL(D3157),"",FREQUENCY(IF('Data Transformation'!$B$425:$B$8425='Bin Analysis'!$B3147,'Data Transformation'!$G$425:$G$8425),D3157))</f>
        <v>2001</v>
      </c>
      <c r="F3157">
        <f t="shared" si="393"/>
        <v>0</v>
      </c>
      <c r="G3157">
        <f>Weighting!$H$13</f>
        <v>0</v>
      </c>
      <c r="H3157">
        <f t="array" ref="H3157">FREQUENCY(IF('Data Transformation'!$B$4:$B$8425=B3147,'Data Transformation'!$G$4:$G$8425),'Bin Analysis'!$B3157)</f>
        <v>2073</v>
      </c>
      <c r="I3157">
        <f t="shared" si="394"/>
        <v>0</v>
      </c>
      <c r="J3157">
        <f t="shared" si="395"/>
        <v>0</v>
      </c>
      <c r="K3157">
        <f>J3157*Weighting!$W$13</f>
        <v>0</v>
      </c>
      <c r="M3157" s="14"/>
    </row>
    <row r="3158" spans="1:13" x14ac:dyDescent="0.25">
      <c r="A3158" s="32" t="str">
        <f>IF(Weighting!$P$14&gt;0,B3158,"")</f>
        <v/>
      </c>
      <c r="B3158" t="e">
        <f>Weighting!$C$14</f>
        <v>#DIV/0!</v>
      </c>
      <c r="C3158" t="e">
        <f>Weighting!$F$14</f>
        <v>#NUM!</v>
      </c>
      <c r="D3158" t="e">
        <f>IF(C3158=1,'Data Transformation'!$G$3+0.5*'Data Transformation'!$W$25,IF(C3159=1,D3159-'Data Transformation'!$W$25,FALSE))</f>
        <v>#NUM!</v>
      </c>
      <c r="E3158">
        <f t="array" ref="E3158">IF(ISLOGICAL(D3158),"",FREQUENCY(IF('Data Transformation'!$B$425:$B$8425='Bin Analysis'!$B3147,'Data Transformation'!$G$425:$G$8425),D3158))</f>
        <v>2001</v>
      </c>
      <c r="F3158">
        <f t="shared" si="393"/>
        <v>0</v>
      </c>
      <c r="G3158">
        <f>Weighting!$H$14</f>
        <v>0</v>
      </c>
      <c r="H3158">
        <f t="array" ref="H3158">FREQUENCY(IF('Data Transformation'!$B$4:$B$8425=B3147,'Data Transformation'!$G$4:$G$8425),'Bin Analysis'!$B3158)</f>
        <v>2073</v>
      </c>
      <c r="I3158">
        <f t="shared" si="394"/>
        <v>0</v>
      </c>
      <c r="J3158">
        <f t="shared" si="395"/>
        <v>0</v>
      </c>
      <c r="K3158">
        <f>J3158*Weighting!$W$14</f>
        <v>0</v>
      </c>
      <c r="M3158" s="14"/>
    </row>
    <row r="3159" spans="1:13" x14ac:dyDescent="0.25">
      <c r="A3159" s="32" t="str">
        <f>IF(Weighting!$P$15&gt;0,B3159,"")</f>
        <v/>
      </c>
      <c r="B3159" t="e">
        <f>Weighting!$C$15</f>
        <v>#DIV/0!</v>
      </c>
      <c r="C3159" t="e">
        <f>Weighting!$F$15</f>
        <v>#NUM!</v>
      </c>
      <c r="D3159" t="e">
        <f>IF(C3159=1,'Data Transformation'!$G$3+0.5*'Data Transformation'!$W$25,IF(C3160=1,D3160-'Data Transformation'!$W$25,FALSE))</f>
        <v>#NUM!</v>
      </c>
      <c r="E3159">
        <f t="array" ref="E3159">IF(ISLOGICAL(D3159),"",FREQUENCY(IF('Data Transformation'!$B$425:$B$8425='Bin Analysis'!$B3147,'Data Transformation'!$G$425:$G$8425),D3159))</f>
        <v>2001</v>
      </c>
      <c r="F3159">
        <f t="shared" si="393"/>
        <v>0</v>
      </c>
      <c r="G3159">
        <f>Weighting!$H$15</f>
        <v>0</v>
      </c>
      <c r="H3159">
        <f t="array" ref="H3159">FREQUENCY(IF('Data Transformation'!$B$4:$B$8425=B3147,'Data Transformation'!$G$4:$G$8425),'Bin Analysis'!$B3159)</f>
        <v>2073</v>
      </c>
      <c r="I3159">
        <f t="shared" si="394"/>
        <v>0</v>
      </c>
      <c r="J3159">
        <f t="shared" si="395"/>
        <v>0</v>
      </c>
      <c r="K3159">
        <f>J3159*Weighting!$W$15</f>
        <v>0</v>
      </c>
      <c r="M3159" s="14"/>
    </row>
    <row r="3160" spans="1:13" x14ac:dyDescent="0.25">
      <c r="A3160" s="32" t="str">
        <f>IF(Weighting!$P$16&gt;0,B3160,"")</f>
        <v/>
      </c>
      <c r="B3160" t="e">
        <f>Weighting!$C$16</f>
        <v>#DIV/0!</v>
      </c>
      <c r="C3160" t="e">
        <f>Weighting!$F$16</f>
        <v>#NUM!</v>
      </c>
      <c r="D3160" t="e">
        <f>IF(C3160=1,'Data Transformation'!$G$3+0.5*'Data Transformation'!$W$25,IF(C3161=1,D3161-'Data Transformation'!$W$25,FALSE))</f>
        <v>#NUM!</v>
      </c>
      <c r="E3160">
        <f t="array" ref="E3160">IF(ISLOGICAL(D3160),"",FREQUENCY(IF('Data Transformation'!$B$425:$B$8425='Bin Analysis'!$B3147,'Data Transformation'!$G$425:$G$8425),D3160))</f>
        <v>2001</v>
      </c>
      <c r="F3160">
        <f t="shared" si="393"/>
        <v>0</v>
      </c>
      <c r="G3160">
        <f>Weighting!$H$16</f>
        <v>0</v>
      </c>
      <c r="H3160">
        <f t="array" ref="H3160">FREQUENCY(IF('Data Transformation'!$B$4:$B$8425=B3147,'Data Transformation'!$G$4:$G$8425),'Bin Analysis'!$B3160)</f>
        <v>2073</v>
      </c>
      <c r="I3160">
        <f t="shared" si="394"/>
        <v>0</v>
      </c>
      <c r="J3160">
        <f t="shared" si="395"/>
        <v>0</v>
      </c>
      <c r="K3160">
        <f>J3160*Weighting!$W$16</f>
        <v>0</v>
      </c>
      <c r="M3160" s="14"/>
    </row>
    <row r="3161" spans="1:13" x14ac:dyDescent="0.25">
      <c r="A3161" s="32" t="str">
        <f>IF(Weighting!$P$17&gt;0,B3161,"")</f>
        <v/>
      </c>
      <c r="B3161" t="e">
        <f>Weighting!$C$17</f>
        <v>#DIV/0!</v>
      </c>
      <c r="C3161" t="e">
        <f>Weighting!$F$17</f>
        <v>#NUM!</v>
      </c>
      <c r="D3161" t="e">
        <f>IF(C3161=1,'Data Transformation'!$G$3+0.5*'Data Transformation'!$W$25,IF(C3162=1,D3162-'Data Transformation'!$W$25,FALSE))</f>
        <v>#NUM!</v>
      </c>
      <c r="E3161">
        <f t="array" ref="E3161">IF(ISLOGICAL(D3161),"",FREQUENCY(IF('Data Transformation'!$B$425:$B$8425='Bin Analysis'!$B3147,'Data Transformation'!$G$425:$G$8425),D3161))</f>
        <v>2001</v>
      </c>
      <c r="F3161">
        <f t="shared" si="393"/>
        <v>0</v>
      </c>
      <c r="G3161">
        <f>Weighting!$H$17</f>
        <v>0</v>
      </c>
      <c r="H3161">
        <f t="array" ref="H3161">FREQUENCY(IF('Data Transformation'!$B$4:$B$8425=B3147,'Data Transformation'!$G$4:$G$8425),'Bin Analysis'!$B3161)</f>
        <v>2073</v>
      </c>
      <c r="I3161">
        <f t="shared" si="394"/>
        <v>0</v>
      </c>
      <c r="J3161">
        <f t="shared" si="395"/>
        <v>0</v>
      </c>
      <c r="K3161">
        <f>J3161*Weighting!$W$17</f>
        <v>0</v>
      </c>
      <c r="M3161" s="14"/>
    </row>
    <row r="3162" spans="1:13" x14ac:dyDescent="0.25">
      <c r="A3162" s="32" t="str">
        <f>IF(Weighting!$P$18&gt;0,B3162,"")</f>
        <v/>
      </c>
      <c r="B3162" t="e">
        <f>Weighting!$C$18</f>
        <v>#DIV/0!</v>
      </c>
      <c r="C3162" t="e">
        <f>Weighting!$F$18</f>
        <v>#NUM!</v>
      </c>
      <c r="D3162" t="e">
        <f>IF(C3162=1,'Data Transformation'!$G$3+0.5*'Data Transformation'!$W$25,IF(C3163=1,D3163-'Data Transformation'!$W$25,FALSE))</f>
        <v>#NUM!</v>
      </c>
      <c r="E3162">
        <f t="array" ref="E3162">IF(ISLOGICAL(D3162),"",FREQUENCY(IF('Data Transformation'!$B$425:$B$8425='Bin Analysis'!$B3147,'Data Transformation'!$G$425:$G$8425),D3162))</f>
        <v>2001</v>
      </c>
      <c r="F3162">
        <f t="shared" si="393"/>
        <v>0</v>
      </c>
      <c r="G3162">
        <f>Weighting!$H$18</f>
        <v>0</v>
      </c>
      <c r="H3162">
        <f t="array" ref="H3162">FREQUENCY(IF('Data Transformation'!$B$4:$B$8425=B3147,'Data Transformation'!$G$4:$G$8425),'Bin Analysis'!$B3162)</f>
        <v>2073</v>
      </c>
      <c r="I3162">
        <f t="shared" si="394"/>
        <v>0</v>
      </c>
      <c r="J3162">
        <f t="shared" si="395"/>
        <v>0</v>
      </c>
      <c r="K3162">
        <f>J3162*Weighting!$W$18</f>
        <v>0</v>
      </c>
      <c r="M3162" s="14"/>
    </row>
    <row r="3163" spans="1:13" x14ac:dyDescent="0.25">
      <c r="A3163" s="32" t="str">
        <f>IF(Weighting!$P$19&gt;0,B3163,"")</f>
        <v/>
      </c>
      <c r="B3163" t="e">
        <f>Weighting!$C$19</f>
        <v>#DIV/0!</v>
      </c>
      <c r="C3163" t="e">
        <f>Weighting!$F$19</f>
        <v>#NUM!</v>
      </c>
      <c r="D3163" t="e">
        <f>IF(C3163=1,'Data Transformation'!$G$3+0.5*'Data Transformation'!$W$25,IF(C3164=1,D3164-'Data Transformation'!$W$25,FALSE))</f>
        <v>#NUM!</v>
      </c>
      <c r="E3163">
        <f t="array" ref="E3163">IF(ISLOGICAL(D3163),"",FREQUENCY(IF('Data Transformation'!$B$425:$B$8425='Bin Analysis'!$B3147,'Data Transformation'!$G$425:$G$8425),D3163))</f>
        <v>2001</v>
      </c>
      <c r="F3163">
        <f t="shared" si="393"/>
        <v>0</v>
      </c>
      <c r="G3163">
        <f>Weighting!$H$19</f>
        <v>0</v>
      </c>
      <c r="H3163">
        <f t="array" ref="H3163">FREQUENCY(IF('Data Transformation'!$B$4:$B$8425=B3147,'Data Transformation'!$G$4:$G$8425),'Bin Analysis'!$B3163)</f>
        <v>2073</v>
      </c>
      <c r="I3163">
        <f t="shared" si="394"/>
        <v>0</v>
      </c>
      <c r="J3163">
        <f t="shared" si="395"/>
        <v>0</v>
      </c>
      <c r="K3163">
        <f>J3163*Weighting!$W$19</f>
        <v>0</v>
      </c>
      <c r="M3163" s="14"/>
    </row>
    <row r="3164" spans="1:13" x14ac:dyDescent="0.25">
      <c r="A3164" s="32" t="str">
        <f>IF(Weighting!$P$20&gt;0,B3164,"")</f>
        <v/>
      </c>
      <c r="B3164" t="e">
        <f>Weighting!$C$20</f>
        <v>#DIV/0!</v>
      </c>
      <c r="C3164" t="e">
        <f>Weighting!$F$20</f>
        <v>#NUM!</v>
      </c>
      <c r="D3164" t="e">
        <f>IF(C3164=1,'Data Transformation'!$G$3+0.5*'Data Transformation'!$W$25,IF(C3165=1,D3165-'Data Transformation'!$W$25,FALSE))</f>
        <v>#NUM!</v>
      </c>
      <c r="E3164">
        <f t="array" ref="E3164">IF(ISLOGICAL(D3164),"",FREQUENCY(IF('Data Transformation'!$B$425:$B$8425='Bin Analysis'!$B3147,'Data Transformation'!$G$425:$G$8425),D3164))</f>
        <v>2001</v>
      </c>
      <c r="F3164">
        <f t="shared" si="393"/>
        <v>0</v>
      </c>
      <c r="G3164">
        <f>Weighting!$H$20</f>
        <v>0</v>
      </c>
      <c r="H3164">
        <f t="array" ref="H3164">FREQUENCY(IF('Data Transformation'!$B$4:$B$8425=B3147,'Data Transformation'!$G$4:$G$8425),'Bin Analysis'!$B3164)</f>
        <v>2073</v>
      </c>
      <c r="I3164">
        <f t="shared" si="394"/>
        <v>0</v>
      </c>
      <c r="J3164">
        <f t="shared" si="395"/>
        <v>0</v>
      </c>
      <c r="K3164">
        <f>J3164*Weighting!$W$20</f>
        <v>0</v>
      </c>
      <c r="M3164" s="14"/>
    </row>
    <row r="3165" spans="1:13" x14ac:dyDescent="0.25">
      <c r="A3165" s="32" t="str">
        <f>IF(Weighting!$P$21&gt;0,B3165,"")</f>
        <v/>
      </c>
      <c r="B3165" t="e">
        <f>Weighting!$C$21</f>
        <v>#DIV/0!</v>
      </c>
      <c r="C3165" t="e">
        <f>Weighting!$F$21</f>
        <v>#NUM!</v>
      </c>
      <c r="D3165" t="e">
        <f>IF(C3165=1,'Data Transformation'!$G$3+0.5*'Data Transformation'!$W$25,IF(C3166=1,D3166-'Data Transformation'!$W$25,FALSE))</f>
        <v>#NUM!</v>
      </c>
      <c r="E3165">
        <f t="array" ref="E3165">IF(ISLOGICAL(D3165),"",FREQUENCY(IF('Data Transformation'!$B$425:$B$8425='Bin Analysis'!$B3147,'Data Transformation'!$G$425:$G$8425),D3165))</f>
        <v>2001</v>
      </c>
      <c r="F3165">
        <f t="shared" si="393"/>
        <v>0</v>
      </c>
      <c r="G3165">
        <f>Weighting!$H$21</f>
        <v>0</v>
      </c>
      <c r="H3165">
        <f t="array" ref="H3165">FREQUENCY(IF('Data Transformation'!$B$4:$B$8425=B3147,'Data Transformation'!$G$4:$G$8425),'Bin Analysis'!$B3165)</f>
        <v>2073</v>
      </c>
      <c r="I3165">
        <f t="shared" si="394"/>
        <v>0</v>
      </c>
      <c r="J3165">
        <f t="shared" si="395"/>
        <v>0</v>
      </c>
      <c r="K3165">
        <f>J3165*Weighting!$W$21</f>
        <v>0</v>
      </c>
      <c r="M3165" s="14"/>
    </row>
    <row r="3166" spans="1:13" x14ac:dyDescent="0.25">
      <c r="A3166" s="32" t="str">
        <f>IF(Weighting!$P$22&gt;0,B3166,"")</f>
        <v/>
      </c>
      <c r="B3166" t="e">
        <f>Weighting!$C$22</f>
        <v>#DIV/0!</v>
      </c>
      <c r="C3166" t="e">
        <f>Weighting!$F$22</f>
        <v>#NUM!</v>
      </c>
      <c r="D3166" t="e">
        <f>IF(C3166=1,'Data Transformation'!$G$3+0.5*'Data Transformation'!$W$25,IF(C3167=1,D3167-'Data Transformation'!$W$25,FALSE))</f>
        <v>#NUM!</v>
      </c>
      <c r="E3166">
        <f t="array" ref="E3166">IF(ISLOGICAL(D3166),"",FREQUENCY(IF('Data Transformation'!$B$425:$B$8425='Bin Analysis'!$B3147,'Data Transformation'!$G$425:$G$8425),D3166))</f>
        <v>2001</v>
      </c>
      <c r="F3166">
        <f t="shared" si="393"/>
        <v>0</v>
      </c>
      <c r="G3166">
        <f>Weighting!$H$22</f>
        <v>0</v>
      </c>
      <c r="H3166">
        <f t="array" ref="H3166">FREQUENCY(IF('Data Transformation'!$B$4:$B$8425=B3147,'Data Transformation'!$G$4:$G$8425),'Bin Analysis'!$B3166)</f>
        <v>2073</v>
      </c>
      <c r="I3166">
        <f t="shared" si="394"/>
        <v>0</v>
      </c>
      <c r="J3166">
        <f t="shared" si="395"/>
        <v>0</v>
      </c>
      <c r="K3166">
        <f>J3166*Weighting!$W$22</f>
        <v>0</v>
      </c>
      <c r="M3166" s="14"/>
    </row>
    <row r="3167" spans="1:13" x14ac:dyDescent="0.25">
      <c r="A3167" s="32" t="str">
        <f>IF(Weighting!$P$23&gt;0,B3167,"")</f>
        <v/>
      </c>
      <c r="B3167" t="e">
        <f>Weighting!$C$23</f>
        <v>#DIV/0!</v>
      </c>
      <c r="C3167" t="e">
        <f>Weighting!$F$23</f>
        <v>#NUM!</v>
      </c>
      <c r="D3167" t="e">
        <f>IF(C3167=1,'Data Transformation'!$G$3+0.5*'Data Transformation'!$W$25,IF(C3168=1,D3168-'Data Transformation'!$W$25,FALSE))</f>
        <v>#NUM!</v>
      </c>
      <c r="E3167">
        <f t="array" ref="E3167">IF(ISLOGICAL(D3167),"",FREQUENCY(IF('Data Transformation'!$B$425:$B$8425='Bin Analysis'!$B3147,'Data Transformation'!$G$425:$G$8425),D3167))</f>
        <v>2001</v>
      </c>
      <c r="F3167">
        <f t="shared" si="393"/>
        <v>0</v>
      </c>
      <c r="G3167">
        <f>Weighting!$H$23</f>
        <v>0</v>
      </c>
      <c r="H3167">
        <f t="array" ref="H3167">FREQUENCY(IF('Data Transformation'!$B$4:$B$8425=B3147,'Data Transformation'!$G$4:$G$8425),'Bin Analysis'!$B3167)</f>
        <v>2073</v>
      </c>
      <c r="I3167">
        <f t="shared" si="394"/>
        <v>0</v>
      </c>
      <c r="J3167">
        <f t="shared" si="395"/>
        <v>0</v>
      </c>
      <c r="K3167">
        <f>J3167*Weighting!$W$23</f>
        <v>0</v>
      </c>
      <c r="M3167" s="14"/>
    </row>
    <row r="3168" spans="1:13" x14ac:dyDescent="0.25">
      <c r="A3168" s="32" t="str">
        <f>IF(Weighting!$P$24&gt;0,B3168,"")</f>
        <v/>
      </c>
      <c r="B3168" t="e">
        <f>Weighting!$C$24</f>
        <v>#DIV/0!</v>
      </c>
      <c r="C3168" t="e">
        <f>Weighting!$F$24</f>
        <v>#NUM!</v>
      </c>
      <c r="D3168" t="e">
        <f>IF(C3168=1,'Data Transformation'!$G$3+0.5*'Data Transformation'!$W$25,IF(C3169=1,D3169-'Data Transformation'!$W$25,FALSE))</f>
        <v>#NUM!</v>
      </c>
      <c r="E3168">
        <f t="array" ref="E3168">IF(ISLOGICAL(D3168),"",FREQUENCY(IF('Data Transformation'!$B$425:$B$8425='Bin Analysis'!$B3147,'Data Transformation'!$G$425:$G$8425),D3168))</f>
        <v>2001</v>
      </c>
      <c r="F3168">
        <f t="shared" si="393"/>
        <v>0</v>
      </c>
      <c r="G3168">
        <f>Weighting!$H$24</f>
        <v>0</v>
      </c>
      <c r="H3168">
        <f t="array" ref="H3168">FREQUENCY(IF('Data Transformation'!$B$4:$B$8425=B3147,'Data Transformation'!$G$4:$G$8425),'Bin Analysis'!$B3168)</f>
        <v>2073</v>
      </c>
      <c r="I3168">
        <f t="shared" si="394"/>
        <v>0</v>
      </c>
      <c r="J3168">
        <f t="shared" si="395"/>
        <v>0</v>
      </c>
      <c r="K3168">
        <f>J3168*Weighting!$W$24</f>
        <v>0</v>
      </c>
      <c r="M3168" s="14"/>
    </row>
    <row r="3169" spans="1:25" x14ac:dyDescent="0.25">
      <c r="A3169" s="32" t="str">
        <f>IF(Weighting!$P$25&gt;0,B3169,"")</f>
        <v/>
      </c>
      <c r="B3169" t="e">
        <f>Weighting!$C$25</f>
        <v>#DIV/0!</v>
      </c>
      <c r="C3169" t="e">
        <f>Weighting!$F$25</f>
        <v>#NUM!</v>
      </c>
      <c r="D3169" t="e">
        <f>IF(C3169=1,'Data Transformation'!$G$3+0.5*'Data Transformation'!$W$25,IF(C3170=1,D3170-'Data Transformation'!$W$25,FALSE))</f>
        <v>#NUM!</v>
      </c>
      <c r="E3169">
        <f t="array" ref="E3169">IF(ISLOGICAL(D3169),"",FREQUENCY(IF('Data Transformation'!$B$425:$B$8425='Bin Analysis'!$B3147,'Data Transformation'!$G$425:$G$8425),D3169))</f>
        <v>2001</v>
      </c>
      <c r="F3169">
        <f t="shared" si="393"/>
        <v>0</v>
      </c>
      <c r="G3169">
        <f>Weighting!$H$25</f>
        <v>0</v>
      </c>
      <c r="H3169">
        <f t="array" ref="H3169">FREQUENCY(IF('Data Transformation'!$B$4:$B$8425=B3147,'Data Transformation'!$G$4:$G$8425),'Bin Analysis'!$B3169)</f>
        <v>2073</v>
      </c>
      <c r="I3169">
        <f t="shared" si="394"/>
        <v>0</v>
      </c>
      <c r="J3169">
        <f t="shared" si="395"/>
        <v>0</v>
      </c>
      <c r="K3169">
        <f>J3169*Weighting!$W$25</f>
        <v>0</v>
      </c>
      <c r="M3169" s="14"/>
    </row>
    <row r="3170" spans="1:25" x14ac:dyDescent="0.25">
      <c r="O3170"/>
      <c r="P3170"/>
      <c r="Q3170"/>
      <c r="R3170"/>
    </row>
    <row r="3171" spans="1:25" ht="23.25" x14ac:dyDescent="0.35">
      <c r="A3171" s="21" t="s">
        <v>0</v>
      </c>
      <c r="B3171" s="21" t="str">
        <f>IFERROR(VLOOKUP(C3171,'Data Transformation'!$L$6:$M$426,2,FALSE),"")</f>
        <v/>
      </c>
      <c r="C3171" s="21">
        <f>C3147+1</f>
        <v>132</v>
      </c>
      <c r="D3171" s="21"/>
      <c r="E3171" s="21"/>
      <c r="F3171" s="21"/>
      <c r="G3171" s="21"/>
      <c r="H3171" s="22"/>
      <c r="I3171" s="22"/>
      <c r="J3171" s="22"/>
      <c r="K3171" s="21"/>
      <c r="L3171" s="21" t="str">
        <f>B3171</f>
        <v/>
      </c>
      <c r="M3171" s="23" t="e">
        <f>INDEX('Data Transformation'!$O$4:$O$424,MATCH($B3171,'Data Transformation'!$M$4:$M$424,0),MATCH($M$2,'Data Transformation'!$O$3,0))</f>
        <v>#N/A</v>
      </c>
      <c r="N3171" s="27" t="e">
        <f>IF('Input and Summary Results'!$J$16="minimum",'Bin Analysis'!X3172/(M3171-1),'Bin Analysis'!Y3171/('Bin Analysis'!M3171-1))</f>
        <v>#N/A</v>
      </c>
      <c r="O3171" s="27" t="e">
        <f>IF(M3171=FALSE,NA(),(VLOOKUP(1,C3174:K3193,4,FALSE))/(M3171-1))</f>
        <v>#N/A</v>
      </c>
      <c r="P3171" s="27" t="e">
        <f>IF(M3171=FALSE,NA(),SUM(J3174:J3193)/Weighting!$S$5)</f>
        <v>#N/A</v>
      </c>
      <c r="Q3171" s="27" t="e">
        <f>IF(M3171=FALSE,NA(),SUM(K3174:K3193)/Weighting!$S$6)</f>
        <v>#N/A</v>
      </c>
      <c r="R3171" s="27" t="e">
        <f>IF(M3171=FALSE,NA(),(VLOOKUP(1,G3174:K3193,3,FALSE))/(M3171-1))</f>
        <v>#N/A</v>
      </c>
      <c r="S3171" s="22" t="e">
        <f>IF(M3171=FALSE,NA(),IF(SUM(J3174:J3193)=2,"yes","no"))</f>
        <v>#N/A</v>
      </c>
      <c r="X3171" s="2" cm="2">
        <f t="array" ref="X3171:X3172">FREQUENCY(IF('Data Transformation'!$B$425:$B$6424='Bin Analysis'!L3171,'Data Transformation'!$G$425:$G$6424),'Data Transformation'!$U$11)</f>
        <v>0</v>
      </c>
      <c r="Y3171" s="2" cm="2">
        <f t="array" ref="Y3171:Y3172">FREQUENCY(IF('Data Transformation'!$B$425:$B$6424='Bin Analysis'!L3171,'Data Transformation'!$G$425:$G$6424),'Data Transformation'!$U$12)</f>
        <v>0</v>
      </c>
    </row>
    <row r="3172" spans="1:25" x14ac:dyDescent="0.25">
      <c r="A3172" s="14" t="s">
        <v>67</v>
      </c>
      <c r="B3172" t="s">
        <v>47</v>
      </c>
      <c r="C3172" t="s">
        <v>5</v>
      </c>
      <c r="D3172" t="s">
        <v>100</v>
      </c>
      <c r="E3172" t="s">
        <v>101</v>
      </c>
      <c r="F3172" t="s">
        <v>102</v>
      </c>
      <c r="G3172" t="s">
        <v>70</v>
      </c>
      <c r="H3172" t="s">
        <v>31</v>
      </c>
      <c r="I3172" t="s">
        <v>32</v>
      </c>
      <c r="J3172" t="s">
        <v>46</v>
      </c>
      <c r="K3172" s="14" t="s">
        <v>45</v>
      </c>
      <c r="M3172" s="14"/>
      <c r="X3172" s="2">
        <v>0</v>
      </c>
      <c r="Y3172" s="2">
        <v>0</v>
      </c>
    </row>
    <row r="3173" spans="1:25" x14ac:dyDescent="0.25">
      <c r="A3173" s="32"/>
      <c r="D3173" t="e">
        <f>IF(C3173=1,'Data Transformation'!$G$3+0.5*'Data Transformation'!$W$25,IF(C3174=1,D3174-'Data Transformation'!$W$25,FALSE))</f>
        <v>#NUM!</v>
      </c>
      <c r="E3173">
        <f t="array" ref="E3173">IF(ISLOGICAL(D3173),"",FREQUENCY(IF('Data Transformation'!$B$425:$B$8425='Bin Analysis'!$B3171,'Data Transformation'!$G$425:$G$8425),D3173))</f>
        <v>2001</v>
      </c>
      <c r="F3173" t="e">
        <f>IF(ISLOGICAL(D3173),"",E3173-E3172)</f>
        <v>#VALUE!</v>
      </c>
      <c r="M3173" s="14"/>
    </row>
    <row r="3174" spans="1:25" x14ac:dyDescent="0.25">
      <c r="A3174" s="32" t="e">
        <f>IF(Weighting!$P$6&gt;0,B3174,"")</f>
        <v>#NUM!</v>
      </c>
      <c r="B3174" t="e">
        <f>Weighting!$C$6</f>
        <v>#DIV/0!</v>
      </c>
      <c r="C3174" t="e">
        <f>Weighting!$F$6</f>
        <v>#NUM!</v>
      </c>
      <c r="D3174" t="e">
        <f>IF(C3174=1,'Data Transformation'!$G$3+0.5*'Data Transformation'!$W$25,IF(C3175=1,D3175-'Data Transformation'!$W$25,FALSE))</f>
        <v>#NUM!</v>
      </c>
      <c r="E3174">
        <f t="array" ref="E3174">IF(ISLOGICAL(D3174),"",FREQUENCY(IF('Data Transformation'!$B$425:$B$8425='Bin Analysis'!$B3171,'Data Transformation'!$G$425:$G$8425),D3174))</f>
        <v>2001</v>
      </c>
      <c r="F3174">
        <f>IF(ISLOGICAL(D3174),"",E3174-E3173)</f>
        <v>0</v>
      </c>
      <c r="G3174">
        <f>Weighting!$H$6</f>
        <v>1</v>
      </c>
      <c r="H3174">
        <f t="array" ref="H3174">FREQUENCY(IF('Data Transformation'!$B$4:$B$8425=B3171,'Data Transformation'!$G$4:$G$8425),'Bin Analysis'!$B3174)</f>
        <v>2073</v>
      </c>
      <c r="I3174">
        <f>H3174-H3173</f>
        <v>2073</v>
      </c>
      <c r="J3174">
        <f>IF(I3174=0,0,1)</f>
        <v>1</v>
      </c>
      <c r="K3174" t="e">
        <f>J3174*Weighting!$W$6</f>
        <v>#NUM!</v>
      </c>
      <c r="M3174" s="14"/>
    </row>
    <row r="3175" spans="1:25" x14ac:dyDescent="0.25">
      <c r="A3175" s="32" t="str">
        <f>IF(Weighting!$P$7&gt;0,B3175,"")</f>
        <v/>
      </c>
      <c r="B3175" t="e">
        <f>Weighting!$C$7</f>
        <v>#DIV/0!</v>
      </c>
      <c r="C3175" t="e">
        <f>Weighting!$F$7</f>
        <v>#NUM!</v>
      </c>
      <c r="D3175" t="e">
        <f>IF(C3175=1,'Data Transformation'!$G$3+0.5*'Data Transformation'!$W$25,IF(C3176=1,D3176-'Data Transformation'!$W$25,FALSE))</f>
        <v>#NUM!</v>
      </c>
      <c r="E3175">
        <f t="array" ref="E3175">IF(ISLOGICAL(D3175),"",FREQUENCY(IF('Data Transformation'!$B$425:$B$8425='Bin Analysis'!$B3171,'Data Transformation'!$G$425:$G$8425),D3175))</f>
        <v>2001</v>
      </c>
      <c r="F3175">
        <f t="shared" ref="F3175:F3193" si="396">IF(ISLOGICAL(D3175),"",E3175-E3174)</f>
        <v>0</v>
      </c>
      <c r="G3175">
        <f>Weighting!$H$7</f>
        <v>0</v>
      </c>
      <c r="H3175">
        <f t="array" ref="H3175">FREQUENCY(IF('Data Transformation'!$B$4:$B$8425=B3171,'Data Transformation'!$G$4:$G$8425),'Bin Analysis'!$B3175)</f>
        <v>2073</v>
      </c>
      <c r="I3175">
        <f t="shared" ref="I3175:I3193" si="397">H3175-H3174</f>
        <v>0</v>
      </c>
      <c r="J3175">
        <f>IF(I3175=0,0,1)</f>
        <v>0</v>
      </c>
      <c r="K3175">
        <f>J3175*Weighting!$W$7</f>
        <v>0</v>
      </c>
      <c r="M3175" s="14"/>
    </row>
    <row r="3176" spans="1:25" x14ac:dyDescent="0.25">
      <c r="A3176" s="32" t="str">
        <f>IF(Weighting!$P$8&gt;0,B3176,"")</f>
        <v/>
      </c>
      <c r="B3176" t="e">
        <f>Weighting!$C$8</f>
        <v>#DIV/0!</v>
      </c>
      <c r="C3176" t="e">
        <f>Weighting!$F$8</f>
        <v>#NUM!</v>
      </c>
      <c r="D3176" t="e">
        <f>IF(C3176=1,'Data Transformation'!$G$3+0.5*'Data Transformation'!$W$25,IF(C3177=1,D3177-'Data Transformation'!$W$25,FALSE))</f>
        <v>#NUM!</v>
      </c>
      <c r="E3176">
        <f t="array" ref="E3176">IF(ISLOGICAL(D3176),"",FREQUENCY(IF('Data Transformation'!$B$425:$B$8425='Bin Analysis'!$B3171,'Data Transformation'!$G$425:$G$8425),D3176))</f>
        <v>2001</v>
      </c>
      <c r="F3176">
        <f t="shared" si="396"/>
        <v>0</v>
      </c>
      <c r="G3176">
        <f>Weighting!$H$8</f>
        <v>0</v>
      </c>
      <c r="H3176">
        <f t="array" ref="H3176">FREQUENCY(IF('Data Transformation'!$B$4:$B$8425=B3171,'Data Transformation'!$G$4:$G$8425),'Bin Analysis'!$B3176)</f>
        <v>2073</v>
      </c>
      <c r="I3176">
        <f t="shared" si="397"/>
        <v>0</v>
      </c>
      <c r="J3176">
        <f t="shared" ref="J3176:J3193" si="398">IF(I3176=0,0,1)</f>
        <v>0</v>
      </c>
      <c r="K3176">
        <f>J3176*Weighting!$W$8</f>
        <v>0</v>
      </c>
      <c r="M3176" s="14"/>
    </row>
    <row r="3177" spans="1:25" x14ac:dyDescent="0.25">
      <c r="A3177" s="32" t="str">
        <f>IF(Weighting!$P$9&gt;0,B3177,"")</f>
        <v/>
      </c>
      <c r="B3177" s="50" t="e">
        <f>Weighting!$C$9</f>
        <v>#DIV/0!</v>
      </c>
      <c r="C3177" t="e">
        <f>Weighting!$F$9</f>
        <v>#NUM!</v>
      </c>
      <c r="D3177" t="e">
        <f>IF(C3177=1,'Data Transformation'!$G$3+0.5*'Data Transformation'!$W$25,IF(C3178=1,D3178-'Data Transformation'!$W$25,FALSE))</f>
        <v>#NUM!</v>
      </c>
      <c r="E3177">
        <f t="array" ref="E3177">IF(ISLOGICAL(D3177),"",FREQUENCY(IF('Data Transformation'!$B$425:$B$8425='Bin Analysis'!$B3171,'Data Transformation'!$G$425:$G$8425),D3177))</f>
        <v>2001</v>
      </c>
      <c r="F3177">
        <f t="shared" si="396"/>
        <v>0</v>
      </c>
      <c r="G3177">
        <f>Weighting!$H$9</f>
        <v>0</v>
      </c>
      <c r="H3177">
        <f t="array" ref="H3177">FREQUENCY(IF('Data Transformation'!$B$4:$B$8425=B3171,'Data Transformation'!$G$4:$G$8425),'Bin Analysis'!$B3177)</f>
        <v>2073</v>
      </c>
      <c r="I3177">
        <f t="shared" si="397"/>
        <v>0</v>
      </c>
      <c r="J3177">
        <f t="shared" si="398"/>
        <v>0</v>
      </c>
      <c r="K3177">
        <f>J3177*Weighting!$W$9</f>
        <v>0</v>
      </c>
      <c r="M3177" s="14"/>
    </row>
    <row r="3178" spans="1:25" x14ac:dyDescent="0.25">
      <c r="A3178" s="32" t="str">
        <f>IF(Weighting!$P$10&gt;0,B3178,"")</f>
        <v/>
      </c>
      <c r="B3178" t="e">
        <f>Weighting!$C$10</f>
        <v>#DIV/0!</v>
      </c>
      <c r="C3178" t="e">
        <f>Weighting!$F$10</f>
        <v>#NUM!</v>
      </c>
      <c r="D3178" t="e">
        <f>IF(C3178=1,'Data Transformation'!$G$3+0.5*'Data Transformation'!$W$25,IF(C3179=1,D3179-'Data Transformation'!$W$25,FALSE))</f>
        <v>#NUM!</v>
      </c>
      <c r="E3178">
        <f t="array" ref="E3178">IF(ISLOGICAL(D3178),"",FREQUENCY(IF('Data Transformation'!$B$425:$B$8425='Bin Analysis'!$B3171,'Data Transformation'!$G$425:$G$8425),D3178))</f>
        <v>2001</v>
      </c>
      <c r="F3178">
        <f t="shared" si="396"/>
        <v>0</v>
      </c>
      <c r="G3178">
        <f>Weighting!$H$10</f>
        <v>0</v>
      </c>
      <c r="H3178">
        <f t="array" ref="H3178">FREQUENCY(IF('Data Transformation'!$B$4:$B$8425=B3171,'Data Transformation'!$G$4:$G$8425),'Bin Analysis'!$B3178)</f>
        <v>2073</v>
      </c>
      <c r="I3178">
        <f t="shared" si="397"/>
        <v>0</v>
      </c>
      <c r="J3178">
        <f t="shared" si="398"/>
        <v>0</v>
      </c>
      <c r="K3178">
        <f>J3178*Weighting!$W$10</f>
        <v>0</v>
      </c>
      <c r="M3178" s="14"/>
    </row>
    <row r="3179" spans="1:25" x14ac:dyDescent="0.25">
      <c r="A3179" s="32" t="str">
        <f>IF(Weighting!$P$11&gt;0,B3179,"")</f>
        <v/>
      </c>
      <c r="B3179" t="e">
        <f>Weighting!$C$11</f>
        <v>#DIV/0!</v>
      </c>
      <c r="C3179" t="e">
        <f>Weighting!$F$11</f>
        <v>#NUM!</v>
      </c>
      <c r="D3179" t="e">
        <f>IF(C3179=1,'Data Transformation'!$G$3+0.5*'Data Transformation'!$W$25,IF(C3180=1,D3180-'Data Transformation'!$W$25,FALSE))</f>
        <v>#NUM!</v>
      </c>
      <c r="E3179">
        <f t="array" ref="E3179">IF(ISLOGICAL(D3179),"",FREQUENCY(IF('Data Transformation'!$B$425:$B$8425='Bin Analysis'!$B3171,'Data Transformation'!$G$425:$G$8425),D3179))</f>
        <v>2001</v>
      </c>
      <c r="F3179">
        <f t="shared" si="396"/>
        <v>0</v>
      </c>
      <c r="G3179">
        <f>Weighting!$H$11</f>
        <v>0</v>
      </c>
      <c r="H3179">
        <f t="array" ref="H3179">FREQUENCY(IF('Data Transformation'!$B$4:$B$8425=B3171,'Data Transformation'!$G$4:$G$8425),'Bin Analysis'!$B3179)</f>
        <v>2073</v>
      </c>
      <c r="I3179">
        <f t="shared" si="397"/>
        <v>0</v>
      </c>
      <c r="J3179">
        <f t="shared" si="398"/>
        <v>0</v>
      </c>
      <c r="K3179">
        <f>J3179*Weighting!$W$11</f>
        <v>0</v>
      </c>
      <c r="M3179" s="14"/>
    </row>
    <row r="3180" spans="1:25" x14ac:dyDescent="0.25">
      <c r="A3180" s="32" t="str">
        <f>IF(Weighting!$P$12&gt;0,B3180,"")</f>
        <v/>
      </c>
      <c r="B3180" t="e">
        <f>Weighting!$C$12</f>
        <v>#DIV/0!</v>
      </c>
      <c r="C3180" t="e">
        <f>Weighting!$F$12</f>
        <v>#NUM!</v>
      </c>
      <c r="D3180" t="e">
        <f>IF(C3180=1,'Data Transformation'!$G$3+0.5*'Data Transformation'!$W$25,IF(C3181=1,D3181-'Data Transformation'!$W$25,FALSE))</f>
        <v>#NUM!</v>
      </c>
      <c r="E3180">
        <f t="array" ref="E3180">IF(ISLOGICAL(D3180),"",FREQUENCY(IF('Data Transformation'!$B$425:$B$8425='Bin Analysis'!$B3171,'Data Transformation'!$G$425:$G$8425),D3180))</f>
        <v>2001</v>
      </c>
      <c r="F3180">
        <f t="shared" si="396"/>
        <v>0</v>
      </c>
      <c r="G3180">
        <f>Weighting!$H$12</f>
        <v>0</v>
      </c>
      <c r="H3180">
        <f t="array" ref="H3180">FREQUENCY(IF('Data Transformation'!$B$4:$B$8425=B3171,'Data Transformation'!$G$4:$G$8425),'Bin Analysis'!$B3180)</f>
        <v>2073</v>
      </c>
      <c r="I3180">
        <f t="shared" si="397"/>
        <v>0</v>
      </c>
      <c r="J3180">
        <f t="shared" si="398"/>
        <v>0</v>
      </c>
      <c r="K3180">
        <f>J3180*Weighting!$W$12</f>
        <v>0</v>
      </c>
      <c r="M3180" s="14"/>
    </row>
    <row r="3181" spans="1:25" x14ac:dyDescent="0.25">
      <c r="A3181" s="32" t="str">
        <f>IF(Weighting!$P$13&gt;0,B3181,"")</f>
        <v/>
      </c>
      <c r="B3181" t="e">
        <f>Weighting!$C$13</f>
        <v>#DIV/0!</v>
      </c>
      <c r="C3181" t="e">
        <f>Weighting!$F$13</f>
        <v>#NUM!</v>
      </c>
      <c r="D3181" t="e">
        <f>IF(C3181=1,'Data Transformation'!$G$3+0.5*'Data Transformation'!$W$25,IF(C3182=1,D3182-'Data Transformation'!$W$25,FALSE))</f>
        <v>#NUM!</v>
      </c>
      <c r="E3181">
        <f t="array" ref="E3181">IF(ISLOGICAL(D3181),"",FREQUENCY(IF('Data Transformation'!$B$425:$B$8425='Bin Analysis'!$B3171,'Data Transformation'!$G$425:$G$8425),D3181))</f>
        <v>2001</v>
      </c>
      <c r="F3181">
        <f t="shared" si="396"/>
        <v>0</v>
      </c>
      <c r="G3181">
        <f>Weighting!$H$13</f>
        <v>0</v>
      </c>
      <c r="H3181">
        <f t="array" ref="H3181">FREQUENCY(IF('Data Transformation'!$B$4:$B$8425=B3171,'Data Transformation'!$G$4:$G$8425),'Bin Analysis'!$B3181)</f>
        <v>2073</v>
      </c>
      <c r="I3181">
        <f t="shared" si="397"/>
        <v>0</v>
      </c>
      <c r="J3181">
        <f t="shared" si="398"/>
        <v>0</v>
      </c>
      <c r="K3181">
        <f>J3181*Weighting!$W$13</f>
        <v>0</v>
      </c>
      <c r="M3181" s="14"/>
    </row>
    <row r="3182" spans="1:25" x14ac:dyDescent="0.25">
      <c r="A3182" s="32" t="str">
        <f>IF(Weighting!$P$14&gt;0,B3182,"")</f>
        <v/>
      </c>
      <c r="B3182" t="e">
        <f>Weighting!$C$14</f>
        <v>#DIV/0!</v>
      </c>
      <c r="C3182" t="e">
        <f>Weighting!$F$14</f>
        <v>#NUM!</v>
      </c>
      <c r="D3182" t="e">
        <f>IF(C3182=1,'Data Transformation'!$G$3+0.5*'Data Transformation'!$W$25,IF(C3183=1,D3183-'Data Transformation'!$W$25,FALSE))</f>
        <v>#NUM!</v>
      </c>
      <c r="E3182">
        <f t="array" ref="E3182">IF(ISLOGICAL(D3182),"",FREQUENCY(IF('Data Transformation'!$B$425:$B$8425='Bin Analysis'!$B3171,'Data Transformation'!$G$425:$G$8425),D3182))</f>
        <v>2001</v>
      </c>
      <c r="F3182">
        <f t="shared" si="396"/>
        <v>0</v>
      </c>
      <c r="G3182">
        <f>Weighting!$H$14</f>
        <v>0</v>
      </c>
      <c r="H3182">
        <f t="array" ref="H3182">FREQUENCY(IF('Data Transformation'!$B$4:$B$8425=B3171,'Data Transformation'!$G$4:$G$8425),'Bin Analysis'!$B3182)</f>
        <v>2073</v>
      </c>
      <c r="I3182">
        <f t="shared" si="397"/>
        <v>0</v>
      </c>
      <c r="J3182">
        <f t="shared" si="398"/>
        <v>0</v>
      </c>
      <c r="K3182">
        <f>J3182*Weighting!$W$14</f>
        <v>0</v>
      </c>
      <c r="M3182" s="14"/>
    </row>
    <row r="3183" spans="1:25" x14ac:dyDescent="0.25">
      <c r="A3183" s="32" t="str">
        <f>IF(Weighting!$P$15&gt;0,B3183,"")</f>
        <v/>
      </c>
      <c r="B3183" t="e">
        <f>Weighting!$C$15</f>
        <v>#DIV/0!</v>
      </c>
      <c r="C3183" t="e">
        <f>Weighting!$F$15</f>
        <v>#NUM!</v>
      </c>
      <c r="D3183" t="e">
        <f>IF(C3183=1,'Data Transformation'!$G$3+0.5*'Data Transformation'!$W$25,IF(C3184=1,D3184-'Data Transformation'!$W$25,FALSE))</f>
        <v>#NUM!</v>
      </c>
      <c r="E3183">
        <f t="array" ref="E3183">IF(ISLOGICAL(D3183),"",FREQUENCY(IF('Data Transformation'!$B$425:$B$8425='Bin Analysis'!$B3171,'Data Transformation'!$G$425:$G$8425),D3183))</f>
        <v>2001</v>
      </c>
      <c r="F3183">
        <f t="shared" si="396"/>
        <v>0</v>
      </c>
      <c r="G3183">
        <f>Weighting!$H$15</f>
        <v>0</v>
      </c>
      <c r="H3183">
        <f t="array" ref="H3183">FREQUENCY(IF('Data Transformation'!$B$4:$B$8425=B3171,'Data Transformation'!$G$4:$G$8425),'Bin Analysis'!$B3183)</f>
        <v>2073</v>
      </c>
      <c r="I3183">
        <f t="shared" si="397"/>
        <v>0</v>
      </c>
      <c r="J3183">
        <f t="shared" si="398"/>
        <v>0</v>
      </c>
      <c r="K3183">
        <f>J3183*Weighting!$W$15</f>
        <v>0</v>
      </c>
      <c r="M3183" s="14"/>
    </row>
    <row r="3184" spans="1:25" x14ac:dyDescent="0.25">
      <c r="A3184" s="32" t="str">
        <f>IF(Weighting!$P$16&gt;0,B3184,"")</f>
        <v/>
      </c>
      <c r="B3184" t="e">
        <f>Weighting!$C$16</f>
        <v>#DIV/0!</v>
      </c>
      <c r="C3184" t="e">
        <f>Weighting!$F$16</f>
        <v>#NUM!</v>
      </c>
      <c r="D3184" t="e">
        <f>IF(C3184=1,'Data Transformation'!$G$3+0.5*'Data Transformation'!$W$25,IF(C3185=1,D3185-'Data Transformation'!$W$25,FALSE))</f>
        <v>#NUM!</v>
      </c>
      <c r="E3184">
        <f t="array" ref="E3184">IF(ISLOGICAL(D3184),"",FREQUENCY(IF('Data Transformation'!$B$425:$B$8425='Bin Analysis'!$B3171,'Data Transformation'!$G$425:$G$8425),D3184))</f>
        <v>2001</v>
      </c>
      <c r="F3184">
        <f t="shared" si="396"/>
        <v>0</v>
      </c>
      <c r="G3184">
        <f>Weighting!$H$16</f>
        <v>0</v>
      </c>
      <c r="H3184">
        <f t="array" ref="H3184">FREQUENCY(IF('Data Transformation'!$B$4:$B$8425=B3171,'Data Transformation'!$G$4:$G$8425),'Bin Analysis'!$B3184)</f>
        <v>2073</v>
      </c>
      <c r="I3184">
        <f t="shared" si="397"/>
        <v>0</v>
      </c>
      <c r="J3184">
        <f t="shared" si="398"/>
        <v>0</v>
      </c>
      <c r="K3184">
        <f>J3184*Weighting!$W$16</f>
        <v>0</v>
      </c>
      <c r="M3184" s="14"/>
    </row>
    <row r="3185" spans="1:25" x14ac:dyDescent="0.25">
      <c r="A3185" s="32" t="str">
        <f>IF(Weighting!$P$17&gt;0,B3185,"")</f>
        <v/>
      </c>
      <c r="B3185" t="e">
        <f>Weighting!$C$17</f>
        <v>#DIV/0!</v>
      </c>
      <c r="C3185" t="e">
        <f>Weighting!$F$17</f>
        <v>#NUM!</v>
      </c>
      <c r="D3185" t="e">
        <f>IF(C3185=1,'Data Transformation'!$G$3+0.5*'Data Transformation'!$W$25,IF(C3186=1,D3186-'Data Transformation'!$W$25,FALSE))</f>
        <v>#NUM!</v>
      </c>
      <c r="E3185">
        <f t="array" ref="E3185">IF(ISLOGICAL(D3185),"",FREQUENCY(IF('Data Transformation'!$B$425:$B$8425='Bin Analysis'!$B3171,'Data Transformation'!$G$425:$G$8425),D3185))</f>
        <v>2001</v>
      </c>
      <c r="F3185">
        <f t="shared" si="396"/>
        <v>0</v>
      </c>
      <c r="G3185">
        <f>Weighting!$H$17</f>
        <v>0</v>
      </c>
      <c r="H3185">
        <f t="array" ref="H3185">FREQUENCY(IF('Data Transformation'!$B$4:$B$8425=B3171,'Data Transformation'!$G$4:$G$8425),'Bin Analysis'!$B3185)</f>
        <v>2073</v>
      </c>
      <c r="I3185">
        <f t="shared" si="397"/>
        <v>0</v>
      </c>
      <c r="J3185">
        <f t="shared" si="398"/>
        <v>0</v>
      </c>
      <c r="K3185">
        <f>J3185*Weighting!$W$17</f>
        <v>0</v>
      </c>
      <c r="M3185" s="14"/>
    </row>
    <row r="3186" spans="1:25" x14ac:dyDescent="0.25">
      <c r="A3186" s="32" t="str">
        <f>IF(Weighting!$P$18&gt;0,B3186,"")</f>
        <v/>
      </c>
      <c r="B3186" t="e">
        <f>Weighting!$C$18</f>
        <v>#DIV/0!</v>
      </c>
      <c r="C3186" t="e">
        <f>Weighting!$F$18</f>
        <v>#NUM!</v>
      </c>
      <c r="D3186" t="e">
        <f>IF(C3186=1,'Data Transformation'!$G$3+0.5*'Data Transformation'!$W$25,IF(C3187=1,D3187-'Data Transformation'!$W$25,FALSE))</f>
        <v>#NUM!</v>
      </c>
      <c r="E3186">
        <f t="array" ref="E3186">IF(ISLOGICAL(D3186),"",FREQUENCY(IF('Data Transformation'!$B$425:$B$8425='Bin Analysis'!$B3171,'Data Transformation'!$G$425:$G$8425),D3186))</f>
        <v>2001</v>
      </c>
      <c r="F3186">
        <f t="shared" si="396"/>
        <v>0</v>
      </c>
      <c r="G3186">
        <f>Weighting!$H$18</f>
        <v>0</v>
      </c>
      <c r="H3186">
        <f t="array" ref="H3186">FREQUENCY(IF('Data Transformation'!$B$4:$B$8425=B3171,'Data Transformation'!$G$4:$G$8425),'Bin Analysis'!$B3186)</f>
        <v>2073</v>
      </c>
      <c r="I3186">
        <f t="shared" si="397"/>
        <v>0</v>
      </c>
      <c r="J3186">
        <f t="shared" si="398"/>
        <v>0</v>
      </c>
      <c r="K3186">
        <f>J3186*Weighting!$W$18</f>
        <v>0</v>
      </c>
      <c r="M3186" s="14"/>
    </row>
    <row r="3187" spans="1:25" x14ac:dyDescent="0.25">
      <c r="A3187" s="32" t="str">
        <f>IF(Weighting!$P$19&gt;0,B3187,"")</f>
        <v/>
      </c>
      <c r="B3187" t="e">
        <f>Weighting!$C$19</f>
        <v>#DIV/0!</v>
      </c>
      <c r="C3187" t="e">
        <f>Weighting!$F$19</f>
        <v>#NUM!</v>
      </c>
      <c r="D3187" t="e">
        <f>IF(C3187=1,'Data Transformation'!$G$3+0.5*'Data Transformation'!$W$25,IF(C3188=1,D3188-'Data Transformation'!$W$25,FALSE))</f>
        <v>#NUM!</v>
      </c>
      <c r="E3187">
        <f t="array" ref="E3187">IF(ISLOGICAL(D3187),"",FREQUENCY(IF('Data Transformation'!$B$425:$B$8425='Bin Analysis'!$B3171,'Data Transformation'!$G$425:$G$8425),D3187))</f>
        <v>2001</v>
      </c>
      <c r="F3187">
        <f t="shared" si="396"/>
        <v>0</v>
      </c>
      <c r="G3187">
        <f>Weighting!$H$19</f>
        <v>0</v>
      </c>
      <c r="H3187">
        <f t="array" ref="H3187">FREQUENCY(IF('Data Transformation'!$B$4:$B$8425=B3171,'Data Transformation'!$G$4:$G$8425),'Bin Analysis'!$B3187)</f>
        <v>2073</v>
      </c>
      <c r="I3187">
        <f t="shared" si="397"/>
        <v>0</v>
      </c>
      <c r="J3187">
        <f t="shared" si="398"/>
        <v>0</v>
      </c>
      <c r="K3187">
        <f>J3187*Weighting!$W$19</f>
        <v>0</v>
      </c>
      <c r="M3187" s="14"/>
    </row>
    <row r="3188" spans="1:25" x14ac:dyDescent="0.25">
      <c r="A3188" s="32" t="str">
        <f>IF(Weighting!$P$20&gt;0,B3188,"")</f>
        <v/>
      </c>
      <c r="B3188" t="e">
        <f>Weighting!$C$20</f>
        <v>#DIV/0!</v>
      </c>
      <c r="C3188" t="e">
        <f>Weighting!$F$20</f>
        <v>#NUM!</v>
      </c>
      <c r="D3188" t="e">
        <f>IF(C3188=1,'Data Transformation'!$G$3+0.5*'Data Transformation'!$W$25,IF(C3189=1,D3189-'Data Transformation'!$W$25,FALSE))</f>
        <v>#NUM!</v>
      </c>
      <c r="E3188">
        <f t="array" ref="E3188">IF(ISLOGICAL(D3188),"",FREQUENCY(IF('Data Transformation'!$B$425:$B$8425='Bin Analysis'!$B3171,'Data Transformation'!$G$425:$G$8425),D3188))</f>
        <v>2001</v>
      </c>
      <c r="F3188">
        <f t="shared" si="396"/>
        <v>0</v>
      </c>
      <c r="G3188">
        <f>Weighting!$H$20</f>
        <v>0</v>
      </c>
      <c r="H3188">
        <f t="array" ref="H3188">FREQUENCY(IF('Data Transformation'!$B$4:$B$8425=B3171,'Data Transformation'!$G$4:$G$8425),'Bin Analysis'!$B3188)</f>
        <v>2073</v>
      </c>
      <c r="I3188">
        <f t="shared" si="397"/>
        <v>0</v>
      </c>
      <c r="J3188">
        <f t="shared" si="398"/>
        <v>0</v>
      </c>
      <c r="K3188">
        <f>J3188*Weighting!$W$20</f>
        <v>0</v>
      </c>
      <c r="M3188" s="14"/>
    </row>
    <row r="3189" spans="1:25" x14ac:dyDescent="0.25">
      <c r="A3189" s="32" t="str">
        <f>IF(Weighting!$P$21&gt;0,B3189,"")</f>
        <v/>
      </c>
      <c r="B3189" t="e">
        <f>Weighting!$C$21</f>
        <v>#DIV/0!</v>
      </c>
      <c r="C3189" t="e">
        <f>Weighting!$F$21</f>
        <v>#NUM!</v>
      </c>
      <c r="D3189" t="e">
        <f>IF(C3189=1,'Data Transformation'!$G$3+0.5*'Data Transformation'!$W$25,IF(C3190=1,D3190-'Data Transformation'!$W$25,FALSE))</f>
        <v>#NUM!</v>
      </c>
      <c r="E3189">
        <f t="array" ref="E3189">IF(ISLOGICAL(D3189),"",FREQUENCY(IF('Data Transformation'!$B$425:$B$8425='Bin Analysis'!$B3171,'Data Transformation'!$G$425:$G$8425),D3189))</f>
        <v>2001</v>
      </c>
      <c r="F3189">
        <f t="shared" si="396"/>
        <v>0</v>
      </c>
      <c r="G3189">
        <f>Weighting!$H$21</f>
        <v>0</v>
      </c>
      <c r="H3189">
        <f t="array" ref="H3189">FREQUENCY(IF('Data Transformation'!$B$4:$B$8425=B3171,'Data Transformation'!$G$4:$G$8425),'Bin Analysis'!$B3189)</f>
        <v>2073</v>
      </c>
      <c r="I3189">
        <f t="shared" si="397"/>
        <v>0</v>
      </c>
      <c r="J3189">
        <f t="shared" si="398"/>
        <v>0</v>
      </c>
      <c r="K3189">
        <f>J3189*Weighting!$W$21</f>
        <v>0</v>
      </c>
      <c r="M3189" s="14"/>
    </row>
    <row r="3190" spans="1:25" x14ac:dyDescent="0.25">
      <c r="A3190" s="32" t="str">
        <f>IF(Weighting!$P$22&gt;0,B3190,"")</f>
        <v/>
      </c>
      <c r="B3190" t="e">
        <f>Weighting!$C$22</f>
        <v>#DIV/0!</v>
      </c>
      <c r="C3190" t="e">
        <f>Weighting!$F$22</f>
        <v>#NUM!</v>
      </c>
      <c r="D3190" t="e">
        <f>IF(C3190=1,'Data Transformation'!$G$3+0.5*'Data Transformation'!$W$25,IF(C3191=1,D3191-'Data Transformation'!$W$25,FALSE))</f>
        <v>#NUM!</v>
      </c>
      <c r="E3190">
        <f t="array" ref="E3190">IF(ISLOGICAL(D3190),"",FREQUENCY(IF('Data Transformation'!$B$425:$B$8425='Bin Analysis'!$B3171,'Data Transformation'!$G$425:$G$8425),D3190))</f>
        <v>2001</v>
      </c>
      <c r="F3190">
        <f t="shared" si="396"/>
        <v>0</v>
      </c>
      <c r="G3190">
        <f>Weighting!$H$22</f>
        <v>0</v>
      </c>
      <c r="H3190">
        <f t="array" ref="H3190">FREQUENCY(IF('Data Transformation'!$B$4:$B$8425=B3171,'Data Transformation'!$G$4:$G$8425),'Bin Analysis'!$B3190)</f>
        <v>2073</v>
      </c>
      <c r="I3190">
        <f t="shared" si="397"/>
        <v>0</v>
      </c>
      <c r="J3190">
        <f t="shared" si="398"/>
        <v>0</v>
      </c>
      <c r="K3190">
        <f>J3190*Weighting!$W$22</f>
        <v>0</v>
      </c>
      <c r="M3190" s="14"/>
    </row>
    <row r="3191" spans="1:25" x14ac:dyDescent="0.25">
      <c r="A3191" s="32" t="str">
        <f>IF(Weighting!$P$23&gt;0,B3191,"")</f>
        <v/>
      </c>
      <c r="B3191" t="e">
        <f>Weighting!$C$23</f>
        <v>#DIV/0!</v>
      </c>
      <c r="C3191" t="e">
        <f>Weighting!$F$23</f>
        <v>#NUM!</v>
      </c>
      <c r="D3191" t="e">
        <f>IF(C3191=1,'Data Transformation'!$G$3+0.5*'Data Transformation'!$W$25,IF(C3192=1,D3192-'Data Transformation'!$W$25,FALSE))</f>
        <v>#NUM!</v>
      </c>
      <c r="E3191">
        <f t="array" ref="E3191">IF(ISLOGICAL(D3191),"",FREQUENCY(IF('Data Transformation'!$B$425:$B$8425='Bin Analysis'!$B3171,'Data Transformation'!$G$425:$G$8425),D3191))</f>
        <v>2001</v>
      </c>
      <c r="F3191">
        <f t="shared" si="396"/>
        <v>0</v>
      </c>
      <c r="G3191">
        <f>Weighting!$H$23</f>
        <v>0</v>
      </c>
      <c r="H3191">
        <f t="array" ref="H3191">FREQUENCY(IF('Data Transformation'!$B$4:$B$8425=B3171,'Data Transformation'!$G$4:$G$8425),'Bin Analysis'!$B3191)</f>
        <v>2073</v>
      </c>
      <c r="I3191">
        <f t="shared" si="397"/>
        <v>0</v>
      </c>
      <c r="J3191">
        <f t="shared" si="398"/>
        <v>0</v>
      </c>
      <c r="K3191">
        <f>J3191*Weighting!$W$23</f>
        <v>0</v>
      </c>
      <c r="M3191" s="14"/>
    </row>
    <row r="3192" spans="1:25" x14ac:dyDescent="0.25">
      <c r="A3192" s="32" t="str">
        <f>IF(Weighting!$P$24&gt;0,B3192,"")</f>
        <v/>
      </c>
      <c r="B3192" t="e">
        <f>Weighting!$C$24</f>
        <v>#DIV/0!</v>
      </c>
      <c r="C3192" t="e">
        <f>Weighting!$F$24</f>
        <v>#NUM!</v>
      </c>
      <c r="D3192" t="e">
        <f>IF(C3192=1,'Data Transformation'!$G$3+0.5*'Data Transformation'!$W$25,IF(C3193=1,D3193-'Data Transformation'!$W$25,FALSE))</f>
        <v>#NUM!</v>
      </c>
      <c r="E3192">
        <f t="array" ref="E3192">IF(ISLOGICAL(D3192),"",FREQUENCY(IF('Data Transformation'!$B$425:$B$8425='Bin Analysis'!$B3171,'Data Transformation'!$G$425:$G$8425),D3192))</f>
        <v>2001</v>
      </c>
      <c r="F3192">
        <f t="shared" si="396"/>
        <v>0</v>
      </c>
      <c r="G3192">
        <f>Weighting!$H$24</f>
        <v>0</v>
      </c>
      <c r="H3192">
        <f t="array" ref="H3192">FREQUENCY(IF('Data Transformation'!$B$4:$B$8425=B3171,'Data Transformation'!$G$4:$G$8425),'Bin Analysis'!$B3192)</f>
        <v>2073</v>
      </c>
      <c r="I3192">
        <f t="shared" si="397"/>
        <v>0</v>
      </c>
      <c r="J3192">
        <f t="shared" si="398"/>
        <v>0</v>
      </c>
      <c r="K3192">
        <f>J3192*Weighting!$W$24</f>
        <v>0</v>
      </c>
      <c r="M3192" s="14"/>
    </row>
    <row r="3193" spans="1:25" x14ac:dyDescent="0.25">
      <c r="A3193" s="32" t="str">
        <f>IF(Weighting!$P$25&gt;0,B3193,"")</f>
        <v/>
      </c>
      <c r="B3193" t="e">
        <f>Weighting!$C$25</f>
        <v>#DIV/0!</v>
      </c>
      <c r="C3193" t="e">
        <f>Weighting!$F$25</f>
        <v>#NUM!</v>
      </c>
      <c r="D3193" t="e">
        <f>IF(C3193=1,'Data Transformation'!$G$3+0.5*'Data Transformation'!$W$25,IF(C3194=1,D3194-'Data Transformation'!$W$25,FALSE))</f>
        <v>#NUM!</v>
      </c>
      <c r="E3193">
        <f t="array" ref="E3193">IF(ISLOGICAL(D3193),"",FREQUENCY(IF('Data Transformation'!$B$425:$B$8425='Bin Analysis'!$B3171,'Data Transformation'!$G$425:$G$8425),D3193))</f>
        <v>2001</v>
      </c>
      <c r="F3193">
        <f t="shared" si="396"/>
        <v>0</v>
      </c>
      <c r="G3193">
        <f>Weighting!$H$25</f>
        <v>0</v>
      </c>
      <c r="H3193">
        <f t="array" ref="H3193">FREQUENCY(IF('Data Transformation'!$B$4:$B$8425=B3171,'Data Transformation'!$G$4:$G$8425),'Bin Analysis'!$B3193)</f>
        <v>2073</v>
      </c>
      <c r="I3193">
        <f t="shared" si="397"/>
        <v>0</v>
      </c>
      <c r="J3193">
        <f t="shared" si="398"/>
        <v>0</v>
      </c>
      <c r="K3193">
        <f>J3193*Weighting!$W$25</f>
        <v>0</v>
      </c>
      <c r="M3193" s="14"/>
    </row>
    <row r="3194" spans="1:25" x14ac:dyDescent="0.25">
      <c r="O3194"/>
      <c r="P3194"/>
      <c r="Q3194"/>
      <c r="R3194"/>
    </row>
    <row r="3195" spans="1:25" ht="23.25" x14ac:dyDescent="0.35">
      <c r="A3195" s="21" t="s">
        <v>0</v>
      </c>
      <c r="B3195" s="21" t="str">
        <f>IFERROR(VLOOKUP(C3195,'Data Transformation'!$L$6:$M$426,2,FALSE),"")</f>
        <v/>
      </c>
      <c r="C3195" s="21">
        <f>C3171+1</f>
        <v>133</v>
      </c>
      <c r="D3195" s="21"/>
      <c r="E3195" s="21"/>
      <c r="F3195" s="21"/>
      <c r="G3195" s="21"/>
      <c r="H3195" s="22"/>
      <c r="I3195" s="22"/>
      <c r="J3195" s="22"/>
      <c r="K3195" s="21"/>
      <c r="L3195" s="21" t="str">
        <f>B3195</f>
        <v/>
      </c>
      <c r="M3195" s="23" t="e">
        <f>INDEX('Data Transformation'!$O$4:$O$424,MATCH($B3195,'Data Transformation'!$M$4:$M$424,0),MATCH($M$2,'Data Transformation'!$O$3,0))</f>
        <v>#N/A</v>
      </c>
      <c r="N3195" s="27" t="e">
        <f>IF('Input and Summary Results'!$J$16="minimum",'Bin Analysis'!X3196/(M3195-1),'Bin Analysis'!Y3195/('Bin Analysis'!M3195-1))</f>
        <v>#N/A</v>
      </c>
      <c r="O3195" s="27" t="e">
        <f>IF(M3195=FALSE,NA(),(VLOOKUP(1,C3198:K3217,4,FALSE))/(M3195-1))</f>
        <v>#N/A</v>
      </c>
      <c r="P3195" s="27" t="e">
        <f>IF(M3195=FALSE,NA(),SUM(J3198:J3217)/Weighting!$S$5)</f>
        <v>#N/A</v>
      </c>
      <c r="Q3195" s="27" t="e">
        <f>IF(M3195=FALSE,NA(),SUM(K3198:K3217)/Weighting!$S$6)</f>
        <v>#N/A</v>
      </c>
      <c r="R3195" s="27" t="e">
        <f>IF(M3195=FALSE,NA(),(VLOOKUP(1,G3198:K3217,3,FALSE))/(M3195-1))</f>
        <v>#N/A</v>
      </c>
      <c r="S3195" s="22" t="e">
        <f>IF(M3195=FALSE,NA(),IF(SUM(J3198:J3217)=2,"yes","no"))</f>
        <v>#N/A</v>
      </c>
      <c r="X3195" s="2" cm="2">
        <f t="array" ref="X3195:X3196">FREQUENCY(IF('Data Transformation'!$B$425:$B$6424='Bin Analysis'!L3195,'Data Transformation'!$G$425:$G$6424),'Data Transformation'!$U$11)</f>
        <v>0</v>
      </c>
      <c r="Y3195" s="2" cm="2">
        <f t="array" ref="Y3195:Y3196">FREQUENCY(IF('Data Transformation'!$B$425:$B$6424='Bin Analysis'!L3195,'Data Transformation'!$G$425:$G$6424),'Data Transformation'!$U$12)</f>
        <v>0</v>
      </c>
    </row>
    <row r="3196" spans="1:25" x14ac:dyDescent="0.25">
      <c r="A3196" s="14" t="s">
        <v>67</v>
      </c>
      <c r="B3196" t="s">
        <v>47</v>
      </c>
      <c r="C3196" t="s">
        <v>5</v>
      </c>
      <c r="D3196" t="s">
        <v>100</v>
      </c>
      <c r="E3196" t="s">
        <v>101</v>
      </c>
      <c r="F3196" t="s">
        <v>102</v>
      </c>
      <c r="G3196" t="s">
        <v>70</v>
      </c>
      <c r="H3196" t="s">
        <v>31</v>
      </c>
      <c r="I3196" t="s">
        <v>32</v>
      </c>
      <c r="J3196" t="s">
        <v>46</v>
      </c>
      <c r="K3196" s="14" t="s">
        <v>45</v>
      </c>
      <c r="M3196" s="14"/>
      <c r="X3196" s="2">
        <v>0</v>
      </c>
      <c r="Y3196" s="2">
        <v>0</v>
      </c>
    </row>
    <row r="3197" spans="1:25" x14ac:dyDescent="0.25">
      <c r="A3197" s="32"/>
      <c r="D3197" t="e">
        <f>IF(C3197=1,'Data Transformation'!$G$3+0.5*'Data Transformation'!$W$25,IF(C3198=1,D3198-'Data Transformation'!$W$25,FALSE))</f>
        <v>#NUM!</v>
      </c>
      <c r="E3197">
        <f t="array" ref="E3197">IF(ISLOGICAL(D3197),"",FREQUENCY(IF('Data Transformation'!$B$425:$B$8425='Bin Analysis'!$B3195,'Data Transformation'!$G$425:$G$8425),D3197))</f>
        <v>2001</v>
      </c>
      <c r="F3197" t="e">
        <f>IF(ISLOGICAL(D3197),"",E3197-E3196)</f>
        <v>#VALUE!</v>
      </c>
      <c r="M3197" s="14"/>
    </row>
    <row r="3198" spans="1:25" x14ac:dyDescent="0.25">
      <c r="A3198" s="32" t="e">
        <f>IF(Weighting!$P$6&gt;0,B3198,"")</f>
        <v>#NUM!</v>
      </c>
      <c r="B3198" t="e">
        <f>Weighting!$C$6</f>
        <v>#DIV/0!</v>
      </c>
      <c r="C3198" t="e">
        <f>Weighting!$F$6</f>
        <v>#NUM!</v>
      </c>
      <c r="D3198" t="e">
        <f>IF(C3198=1,'Data Transformation'!$G$3+0.5*'Data Transformation'!$W$25,IF(C3199=1,D3199-'Data Transformation'!$W$25,FALSE))</f>
        <v>#NUM!</v>
      </c>
      <c r="E3198">
        <f t="array" ref="E3198">IF(ISLOGICAL(D3198),"",FREQUENCY(IF('Data Transformation'!$B$425:$B$8425='Bin Analysis'!$B3195,'Data Transformation'!$G$425:$G$8425),D3198))</f>
        <v>2001</v>
      </c>
      <c r="F3198">
        <f>IF(ISLOGICAL(D3198),"",E3198-E3197)</f>
        <v>0</v>
      </c>
      <c r="G3198">
        <f>Weighting!$H$6</f>
        <v>1</v>
      </c>
      <c r="H3198">
        <f t="array" ref="H3198">FREQUENCY(IF('Data Transformation'!$B$4:$B$8425=B3195,'Data Transformation'!$G$4:$G$8425),'Bin Analysis'!$B3198)</f>
        <v>2073</v>
      </c>
      <c r="I3198">
        <f>H3198-H3197</f>
        <v>2073</v>
      </c>
      <c r="J3198">
        <f>IF(I3198=0,0,1)</f>
        <v>1</v>
      </c>
      <c r="K3198" t="e">
        <f>J3198*Weighting!$W$6</f>
        <v>#NUM!</v>
      </c>
      <c r="M3198" s="14"/>
    </row>
    <row r="3199" spans="1:25" x14ac:dyDescent="0.25">
      <c r="A3199" s="32" t="str">
        <f>IF(Weighting!$P$7&gt;0,B3199,"")</f>
        <v/>
      </c>
      <c r="B3199" t="e">
        <f>Weighting!$C$7</f>
        <v>#DIV/0!</v>
      </c>
      <c r="C3199" t="e">
        <f>Weighting!$F$7</f>
        <v>#NUM!</v>
      </c>
      <c r="D3199" t="e">
        <f>IF(C3199=1,'Data Transformation'!$G$3+0.5*'Data Transformation'!$W$25,IF(C3200=1,D3200-'Data Transformation'!$W$25,FALSE))</f>
        <v>#NUM!</v>
      </c>
      <c r="E3199">
        <f t="array" ref="E3199">IF(ISLOGICAL(D3199),"",FREQUENCY(IF('Data Transformation'!$B$425:$B$8425='Bin Analysis'!$B3195,'Data Transformation'!$G$425:$G$8425),D3199))</f>
        <v>2001</v>
      </c>
      <c r="F3199">
        <f t="shared" ref="F3199:F3217" si="399">IF(ISLOGICAL(D3199),"",E3199-E3198)</f>
        <v>0</v>
      </c>
      <c r="G3199">
        <f>Weighting!$H$7</f>
        <v>0</v>
      </c>
      <c r="H3199">
        <f t="array" ref="H3199">FREQUENCY(IF('Data Transformation'!$B$4:$B$8425=B3195,'Data Transformation'!$G$4:$G$8425),'Bin Analysis'!$B3199)</f>
        <v>2073</v>
      </c>
      <c r="I3199">
        <f t="shared" ref="I3199:I3217" si="400">H3199-H3198</f>
        <v>0</v>
      </c>
      <c r="J3199">
        <f>IF(I3199=0,0,1)</f>
        <v>0</v>
      </c>
      <c r="K3199">
        <f>J3199*Weighting!$W$7</f>
        <v>0</v>
      </c>
      <c r="M3199" s="14"/>
    </row>
    <row r="3200" spans="1:25" x14ac:dyDescent="0.25">
      <c r="A3200" s="32" t="str">
        <f>IF(Weighting!$P$8&gt;0,B3200,"")</f>
        <v/>
      </c>
      <c r="B3200" t="e">
        <f>Weighting!$C$8</f>
        <v>#DIV/0!</v>
      </c>
      <c r="C3200" t="e">
        <f>Weighting!$F$8</f>
        <v>#NUM!</v>
      </c>
      <c r="D3200" t="e">
        <f>IF(C3200=1,'Data Transformation'!$G$3+0.5*'Data Transformation'!$W$25,IF(C3201=1,D3201-'Data Transformation'!$W$25,FALSE))</f>
        <v>#NUM!</v>
      </c>
      <c r="E3200">
        <f t="array" ref="E3200">IF(ISLOGICAL(D3200),"",FREQUENCY(IF('Data Transformation'!$B$425:$B$8425='Bin Analysis'!$B3195,'Data Transformation'!$G$425:$G$8425),D3200))</f>
        <v>2001</v>
      </c>
      <c r="F3200">
        <f t="shared" si="399"/>
        <v>0</v>
      </c>
      <c r="G3200">
        <f>Weighting!$H$8</f>
        <v>0</v>
      </c>
      <c r="H3200">
        <f t="array" ref="H3200">FREQUENCY(IF('Data Transformation'!$B$4:$B$8425=B3195,'Data Transformation'!$G$4:$G$8425),'Bin Analysis'!$B3200)</f>
        <v>2073</v>
      </c>
      <c r="I3200">
        <f t="shared" si="400"/>
        <v>0</v>
      </c>
      <c r="J3200">
        <f t="shared" ref="J3200:J3217" si="401">IF(I3200=0,0,1)</f>
        <v>0</v>
      </c>
      <c r="K3200">
        <f>J3200*Weighting!$W$8</f>
        <v>0</v>
      </c>
      <c r="M3200" s="14"/>
    </row>
    <row r="3201" spans="1:13" x14ac:dyDescent="0.25">
      <c r="A3201" s="32" t="str">
        <f>IF(Weighting!$P$9&gt;0,B3201,"")</f>
        <v/>
      </c>
      <c r="B3201" s="50" t="e">
        <f>Weighting!$C$9</f>
        <v>#DIV/0!</v>
      </c>
      <c r="C3201" t="e">
        <f>Weighting!$F$9</f>
        <v>#NUM!</v>
      </c>
      <c r="D3201" t="e">
        <f>IF(C3201=1,'Data Transformation'!$G$3+0.5*'Data Transformation'!$W$25,IF(C3202=1,D3202-'Data Transformation'!$W$25,FALSE))</f>
        <v>#NUM!</v>
      </c>
      <c r="E3201">
        <f t="array" ref="E3201">IF(ISLOGICAL(D3201),"",FREQUENCY(IF('Data Transformation'!$B$425:$B$8425='Bin Analysis'!$B3195,'Data Transformation'!$G$425:$G$8425),D3201))</f>
        <v>2001</v>
      </c>
      <c r="F3201">
        <f t="shared" si="399"/>
        <v>0</v>
      </c>
      <c r="G3201">
        <f>Weighting!$H$9</f>
        <v>0</v>
      </c>
      <c r="H3201">
        <f t="array" ref="H3201">FREQUENCY(IF('Data Transformation'!$B$4:$B$8425=B3195,'Data Transformation'!$G$4:$G$8425),'Bin Analysis'!$B3201)</f>
        <v>2073</v>
      </c>
      <c r="I3201">
        <f t="shared" si="400"/>
        <v>0</v>
      </c>
      <c r="J3201">
        <f t="shared" si="401"/>
        <v>0</v>
      </c>
      <c r="K3201">
        <f>J3201*Weighting!$W$9</f>
        <v>0</v>
      </c>
      <c r="M3201" s="14"/>
    </row>
    <row r="3202" spans="1:13" x14ac:dyDescent="0.25">
      <c r="A3202" s="32" t="str">
        <f>IF(Weighting!$P$10&gt;0,B3202,"")</f>
        <v/>
      </c>
      <c r="B3202" t="e">
        <f>Weighting!$C$10</f>
        <v>#DIV/0!</v>
      </c>
      <c r="C3202" t="e">
        <f>Weighting!$F$10</f>
        <v>#NUM!</v>
      </c>
      <c r="D3202" t="e">
        <f>IF(C3202=1,'Data Transformation'!$G$3+0.5*'Data Transformation'!$W$25,IF(C3203=1,D3203-'Data Transformation'!$W$25,FALSE))</f>
        <v>#NUM!</v>
      </c>
      <c r="E3202">
        <f t="array" ref="E3202">IF(ISLOGICAL(D3202),"",FREQUENCY(IF('Data Transformation'!$B$425:$B$8425='Bin Analysis'!$B3195,'Data Transformation'!$G$425:$G$8425),D3202))</f>
        <v>2001</v>
      </c>
      <c r="F3202">
        <f t="shared" si="399"/>
        <v>0</v>
      </c>
      <c r="G3202">
        <f>Weighting!$H$10</f>
        <v>0</v>
      </c>
      <c r="H3202">
        <f t="array" ref="H3202">FREQUENCY(IF('Data Transformation'!$B$4:$B$8425=B3195,'Data Transformation'!$G$4:$G$8425),'Bin Analysis'!$B3202)</f>
        <v>2073</v>
      </c>
      <c r="I3202">
        <f t="shared" si="400"/>
        <v>0</v>
      </c>
      <c r="J3202">
        <f t="shared" si="401"/>
        <v>0</v>
      </c>
      <c r="K3202">
        <f>J3202*Weighting!$W$10</f>
        <v>0</v>
      </c>
      <c r="M3202" s="14"/>
    </row>
    <row r="3203" spans="1:13" x14ac:dyDescent="0.25">
      <c r="A3203" s="32" t="str">
        <f>IF(Weighting!$P$11&gt;0,B3203,"")</f>
        <v/>
      </c>
      <c r="B3203" t="e">
        <f>Weighting!$C$11</f>
        <v>#DIV/0!</v>
      </c>
      <c r="C3203" t="e">
        <f>Weighting!$F$11</f>
        <v>#NUM!</v>
      </c>
      <c r="D3203" t="e">
        <f>IF(C3203=1,'Data Transformation'!$G$3+0.5*'Data Transformation'!$W$25,IF(C3204=1,D3204-'Data Transformation'!$W$25,FALSE))</f>
        <v>#NUM!</v>
      </c>
      <c r="E3203">
        <f t="array" ref="E3203">IF(ISLOGICAL(D3203),"",FREQUENCY(IF('Data Transformation'!$B$425:$B$8425='Bin Analysis'!$B3195,'Data Transformation'!$G$425:$G$8425),D3203))</f>
        <v>2001</v>
      </c>
      <c r="F3203">
        <f t="shared" si="399"/>
        <v>0</v>
      </c>
      <c r="G3203">
        <f>Weighting!$H$11</f>
        <v>0</v>
      </c>
      <c r="H3203">
        <f t="array" ref="H3203">FREQUENCY(IF('Data Transformation'!$B$4:$B$8425=B3195,'Data Transformation'!$G$4:$G$8425),'Bin Analysis'!$B3203)</f>
        <v>2073</v>
      </c>
      <c r="I3203">
        <f t="shared" si="400"/>
        <v>0</v>
      </c>
      <c r="J3203">
        <f t="shared" si="401"/>
        <v>0</v>
      </c>
      <c r="K3203">
        <f>J3203*Weighting!$W$11</f>
        <v>0</v>
      </c>
      <c r="M3203" s="14"/>
    </row>
    <row r="3204" spans="1:13" x14ac:dyDescent="0.25">
      <c r="A3204" s="32" t="str">
        <f>IF(Weighting!$P$12&gt;0,B3204,"")</f>
        <v/>
      </c>
      <c r="B3204" t="e">
        <f>Weighting!$C$12</f>
        <v>#DIV/0!</v>
      </c>
      <c r="C3204" t="e">
        <f>Weighting!$F$12</f>
        <v>#NUM!</v>
      </c>
      <c r="D3204" t="e">
        <f>IF(C3204=1,'Data Transformation'!$G$3+0.5*'Data Transformation'!$W$25,IF(C3205=1,D3205-'Data Transformation'!$W$25,FALSE))</f>
        <v>#NUM!</v>
      </c>
      <c r="E3204">
        <f t="array" ref="E3204">IF(ISLOGICAL(D3204),"",FREQUENCY(IF('Data Transformation'!$B$425:$B$8425='Bin Analysis'!$B3195,'Data Transformation'!$G$425:$G$8425),D3204))</f>
        <v>2001</v>
      </c>
      <c r="F3204">
        <f t="shared" si="399"/>
        <v>0</v>
      </c>
      <c r="G3204">
        <f>Weighting!$H$12</f>
        <v>0</v>
      </c>
      <c r="H3204">
        <f t="array" ref="H3204">FREQUENCY(IF('Data Transformation'!$B$4:$B$8425=B3195,'Data Transformation'!$G$4:$G$8425),'Bin Analysis'!$B3204)</f>
        <v>2073</v>
      </c>
      <c r="I3204">
        <f t="shared" si="400"/>
        <v>0</v>
      </c>
      <c r="J3204">
        <f t="shared" si="401"/>
        <v>0</v>
      </c>
      <c r="K3204">
        <f>J3204*Weighting!$W$12</f>
        <v>0</v>
      </c>
      <c r="M3204" s="14"/>
    </row>
    <row r="3205" spans="1:13" x14ac:dyDescent="0.25">
      <c r="A3205" s="32" t="str">
        <f>IF(Weighting!$P$13&gt;0,B3205,"")</f>
        <v/>
      </c>
      <c r="B3205" t="e">
        <f>Weighting!$C$13</f>
        <v>#DIV/0!</v>
      </c>
      <c r="C3205" t="e">
        <f>Weighting!$F$13</f>
        <v>#NUM!</v>
      </c>
      <c r="D3205" t="e">
        <f>IF(C3205=1,'Data Transformation'!$G$3+0.5*'Data Transformation'!$W$25,IF(C3206=1,D3206-'Data Transformation'!$W$25,FALSE))</f>
        <v>#NUM!</v>
      </c>
      <c r="E3205">
        <f t="array" ref="E3205">IF(ISLOGICAL(D3205),"",FREQUENCY(IF('Data Transformation'!$B$425:$B$8425='Bin Analysis'!$B3195,'Data Transformation'!$G$425:$G$8425),D3205))</f>
        <v>2001</v>
      </c>
      <c r="F3205">
        <f t="shared" si="399"/>
        <v>0</v>
      </c>
      <c r="G3205">
        <f>Weighting!$H$13</f>
        <v>0</v>
      </c>
      <c r="H3205">
        <f t="array" ref="H3205">FREQUENCY(IF('Data Transformation'!$B$4:$B$8425=B3195,'Data Transformation'!$G$4:$G$8425),'Bin Analysis'!$B3205)</f>
        <v>2073</v>
      </c>
      <c r="I3205">
        <f t="shared" si="400"/>
        <v>0</v>
      </c>
      <c r="J3205">
        <f t="shared" si="401"/>
        <v>0</v>
      </c>
      <c r="K3205">
        <f>J3205*Weighting!$W$13</f>
        <v>0</v>
      </c>
      <c r="M3205" s="14"/>
    </row>
    <row r="3206" spans="1:13" x14ac:dyDescent="0.25">
      <c r="A3206" s="32" t="str">
        <f>IF(Weighting!$P$14&gt;0,B3206,"")</f>
        <v/>
      </c>
      <c r="B3206" t="e">
        <f>Weighting!$C$14</f>
        <v>#DIV/0!</v>
      </c>
      <c r="C3206" t="e">
        <f>Weighting!$F$14</f>
        <v>#NUM!</v>
      </c>
      <c r="D3206" t="e">
        <f>IF(C3206=1,'Data Transformation'!$G$3+0.5*'Data Transformation'!$W$25,IF(C3207=1,D3207-'Data Transformation'!$W$25,FALSE))</f>
        <v>#NUM!</v>
      </c>
      <c r="E3206">
        <f t="array" ref="E3206">IF(ISLOGICAL(D3206),"",FREQUENCY(IF('Data Transformation'!$B$425:$B$8425='Bin Analysis'!$B3195,'Data Transformation'!$G$425:$G$8425),D3206))</f>
        <v>2001</v>
      </c>
      <c r="F3206">
        <f t="shared" si="399"/>
        <v>0</v>
      </c>
      <c r="G3206">
        <f>Weighting!$H$14</f>
        <v>0</v>
      </c>
      <c r="H3206">
        <f t="array" ref="H3206">FREQUENCY(IF('Data Transformation'!$B$4:$B$8425=B3195,'Data Transformation'!$G$4:$G$8425),'Bin Analysis'!$B3206)</f>
        <v>2073</v>
      </c>
      <c r="I3206">
        <f t="shared" si="400"/>
        <v>0</v>
      </c>
      <c r="J3206">
        <f t="shared" si="401"/>
        <v>0</v>
      </c>
      <c r="K3206">
        <f>J3206*Weighting!$W$14</f>
        <v>0</v>
      </c>
      <c r="M3206" s="14"/>
    </row>
    <row r="3207" spans="1:13" x14ac:dyDescent="0.25">
      <c r="A3207" s="32" t="str">
        <f>IF(Weighting!$P$15&gt;0,B3207,"")</f>
        <v/>
      </c>
      <c r="B3207" t="e">
        <f>Weighting!$C$15</f>
        <v>#DIV/0!</v>
      </c>
      <c r="C3207" t="e">
        <f>Weighting!$F$15</f>
        <v>#NUM!</v>
      </c>
      <c r="D3207" t="e">
        <f>IF(C3207=1,'Data Transformation'!$G$3+0.5*'Data Transformation'!$W$25,IF(C3208=1,D3208-'Data Transformation'!$W$25,FALSE))</f>
        <v>#NUM!</v>
      </c>
      <c r="E3207">
        <f t="array" ref="E3207">IF(ISLOGICAL(D3207),"",FREQUENCY(IF('Data Transformation'!$B$425:$B$8425='Bin Analysis'!$B3195,'Data Transformation'!$G$425:$G$8425),D3207))</f>
        <v>2001</v>
      </c>
      <c r="F3207">
        <f t="shared" si="399"/>
        <v>0</v>
      </c>
      <c r="G3207">
        <f>Weighting!$H$15</f>
        <v>0</v>
      </c>
      <c r="H3207">
        <f t="array" ref="H3207">FREQUENCY(IF('Data Transformation'!$B$4:$B$8425=B3195,'Data Transformation'!$G$4:$G$8425),'Bin Analysis'!$B3207)</f>
        <v>2073</v>
      </c>
      <c r="I3207">
        <f t="shared" si="400"/>
        <v>0</v>
      </c>
      <c r="J3207">
        <f t="shared" si="401"/>
        <v>0</v>
      </c>
      <c r="K3207">
        <f>J3207*Weighting!$W$15</f>
        <v>0</v>
      </c>
      <c r="M3207" s="14"/>
    </row>
    <row r="3208" spans="1:13" x14ac:dyDescent="0.25">
      <c r="A3208" s="32" t="str">
        <f>IF(Weighting!$P$16&gt;0,B3208,"")</f>
        <v/>
      </c>
      <c r="B3208" t="e">
        <f>Weighting!$C$16</f>
        <v>#DIV/0!</v>
      </c>
      <c r="C3208" t="e">
        <f>Weighting!$F$16</f>
        <v>#NUM!</v>
      </c>
      <c r="D3208" t="e">
        <f>IF(C3208=1,'Data Transformation'!$G$3+0.5*'Data Transformation'!$W$25,IF(C3209=1,D3209-'Data Transformation'!$W$25,FALSE))</f>
        <v>#NUM!</v>
      </c>
      <c r="E3208">
        <f t="array" ref="E3208">IF(ISLOGICAL(D3208),"",FREQUENCY(IF('Data Transformation'!$B$425:$B$8425='Bin Analysis'!$B3195,'Data Transformation'!$G$425:$G$8425),D3208))</f>
        <v>2001</v>
      </c>
      <c r="F3208">
        <f t="shared" si="399"/>
        <v>0</v>
      </c>
      <c r="G3208">
        <f>Weighting!$H$16</f>
        <v>0</v>
      </c>
      <c r="H3208">
        <f t="array" ref="H3208">FREQUENCY(IF('Data Transformation'!$B$4:$B$8425=B3195,'Data Transformation'!$G$4:$G$8425),'Bin Analysis'!$B3208)</f>
        <v>2073</v>
      </c>
      <c r="I3208">
        <f t="shared" si="400"/>
        <v>0</v>
      </c>
      <c r="J3208">
        <f t="shared" si="401"/>
        <v>0</v>
      </c>
      <c r="K3208">
        <f>J3208*Weighting!$W$16</f>
        <v>0</v>
      </c>
      <c r="M3208" s="14"/>
    </row>
    <row r="3209" spans="1:13" x14ac:dyDescent="0.25">
      <c r="A3209" s="32" t="str">
        <f>IF(Weighting!$P$17&gt;0,B3209,"")</f>
        <v/>
      </c>
      <c r="B3209" t="e">
        <f>Weighting!$C$17</f>
        <v>#DIV/0!</v>
      </c>
      <c r="C3209" t="e">
        <f>Weighting!$F$17</f>
        <v>#NUM!</v>
      </c>
      <c r="D3209" t="e">
        <f>IF(C3209=1,'Data Transformation'!$G$3+0.5*'Data Transformation'!$W$25,IF(C3210=1,D3210-'Data Transformation'!$W$25,FALSE))</f>
        <v>#NUM!</v>
      </c>
      <c r="E3209">
        <f t="array" ref="E3209">IF(ISLOGICAL(D3209),"",FREQUENCY(IF('Data Transformation'!$B$425:$B$8425='Bin Analysis'!$B3195,'Data Transformation'!$G$425:$G$8425),D3209))</f>
        <v>2001</v>
      </c>
      <c r="F3209">
        <f t="shared" si="399"/>
        <v>0</v>
      </c>
      <c r="G3209">
        <f>Weighting!$H$17</f>
        <v>0</v>
      </c>
      <c r="H3209">
        <f t="array" ref="H3209">FREQUENCY(IF('Data Transformation'!$B$4:$B$8425=B3195,'Data Transformation'!$G$4:$G$8425),'Bin Analysis'!$B3209)</f>
        <v>2073</v>
      </c>
      <c r="I3209">
        <f t="shared" si="400"/>
        <v>0</v>
      </c>
      <c r="J3209">
        <f t="shared" si="401"/>
        <v>0</v>
      </c>
      <c r="K3209">
        <f>J3209*Weighting!$W$17</f>
        <v>0</v>
      </c>
      <c r="M3209" s="14"/>
    </row>
    <row r="3210" spans="1:13" x14ac:dyDescent="0.25">
      <c r="A3210" s="32" t="str">
        <f>IF(Weighting!$P$18&gt;0,B3210,"")</f>
        <v/>
      </c>
      <c r="B3210" t="e">
        <f>Weighting!$C$18</f>
        <v>#DIV/0!</v>
      </c>
      <c r="C3210" t="e">
        <f>Weighting!$F$18</f>
        <v>#NUM!</v>
      </c>
      <c r="D3210" t="e">
        <f>IF(C3210=1,'Data Transformation'!$G$3+0.5*'Data Transformation'!$W$25,IF(C3211=1,D3211-'Data Transformation'!$W$25,FALSE))</f>
        <v>#NUM!</v>
      </c>
      <c r="E3210">
        <f t="array" ref="E3210">IF(ISLOGICAL(D3210),"",FREQUENCY(IF('Data Transformation'!$B$425:$B$8425='Bin Analysis'!$B3195,'Data Transformation'!$G$425:$G$8425),D3210))</f>
        <v>2001</v>
      </c>
      <c r="F3210">
        <f t="shared" si="399"/>
        <v>0</v>
      </c>
      <c r="G3210">
        <f>Weighting!$H$18</f>
        <v>0</v>
      </c>
      <c r="H3210">
        <f t="array" ref="H3210">FREQUENCY(IF('Data Transformation'!$B$4:$B$8425=B3195,'Data Transformation'!$G$4:$G$8425),'Bin Analysis'!$B3210)</f>
        <v>2073</v>
      </c>
      <c r="I3210">
        <f t="shared" si="400"/>
        <v>0</v>
      </c>
      <c r="J3210">
        <f t="shared" si="401"/>
        <v>0</v>
      </c>
      <c r="K3210">
        <f>J3210*Weighting!$W$18</f>
        <v>0</v>
      </c>
      <c r="M3210" s="14"/>
    </row>
    <row r="3211" spans="1:13" x14ac:dyDescent="0.25">
      <c r="A3211" s="32" t="str">
        <f>IF(Weighting!$P$19&gt;0,B3211,"")</f>
        <v/>
      </c>
      <c r="B3211" t="e">
        <f>Weighting!$C$19</f>
        <v>#DIV/0!</v>
      </c>
      <c r="C3211" t="e">
        <f>Weighting!$F$19</f>
        <v>#NUM!</v>
      </c>
      <c r="D3211" t="e">
        <f>IF(C3211=1,'Data Transformation'!$G$3+0.5*'Data Transformation'!$W$25,IF(C3212=1,D3212-'Data Transformation'!$W$25,FALSE))</f>
        <v>#NUM!</v>
      </c>
      <c r="E3211">
        <f t="array" ref="E3211">IF(ISLOGICAL(D3211),"",FREQUENCY(IF('Data Transformation'!$B$425:$B$8425='Bin Analysis'!$B3195,'Data Transformation'!$G$425:$G$8425),D3211))</f>
        <v>2001</v>
      </c>
      <c r="F3211">
        <f t="shared" si="399"/>
        <v>0</v>
      </c>
      <c r="G3211">
        <f>Weighting!$H$19</f>
        <v>0</v>
      </c>
      <c r="H3211">
        <f t="array" ref="H3211">FREQUENCY(IF('Data Transformation'!$B$4:$B$8425=B3195,'Data Transformation'!$G$4:$G$8425),'Bin Analysis'!$B3211)</f>
        <v>2073</v>
      </c>
      <c r="I3211">
        <f t="shared" si="400"/>
        <v>0</v>
      </c>
      <c r="J3211">
        <f t="shared" si="401"/>
        <v>0</v>
      </c>
      <c r="K3211">
        <f>J3211*Weighting!$W$19</f>
        <v>0</v>
      </c>
      <c r="M3211" s="14"/>
    </row>
    <row r="3212" spans="1:13" x14ac:dyDescent="0.25">
      <c r="A3212" s="32" t="str">
        <f>IF(Weighting!$P$20&gt;0,B3212,"")</f>
        <v/>
      </c>
      <c r="B3212" t="e">
        <f>Weighting!$C$20</f>
        <v>#DIV/0!</v>
      </c>
      <c r="C3212" t="e">
        <f>Weighting!$F$20</f>
        <v>#NUM!</v>
      </c>
      <c r="D3212" t="e">
        <f>IF(C3212=1,'Data Transformation'!$G$3+0.5*'Data Transformation'!$W$25,IF(C3213=1,D3213-'Data Transformation'!$W$25,FALSE))</f>
        <v>#NUM!</v>
      </c>
      <c r="E3212">
        <f t="array" ref="E3212">IF(ISLOGICAL(D3212),"",FREQUENCY(IF('Data Transformation'!$B$425:$B$8425='Bin Analysis'!$B3195,'Data Transformation'!$G$425:$G$8425),D3212))</f>
        <v>2001</v>
      </c>
      <c r="F3212">
        <f t="shared" si="399"/>
        <v>0</v>
      </c>
      <c r="G3212">
        <f>Weighting!$H$20</f>
        <v>0</v>
      </c>
      <c r="H3212">
        <f t="array" ref="H3212">FREQUENCY(IF('Data Transformation'!$B$4:$B$8425=B3195,'Data Transformation'!$G$4:$G$8425),'Bin Analysis'!$B3212)</f>
        <v>2073</v>
      </c>
      <c r="I3212">
        <f t="shared" si="400"/>
        <v>0</v>
      </c>
      <c r="J3212">
        <f t="shared" si="401"/>
        <v>0</v>
      </c>
      <c r="K3212">
        <f>J3212*Weighting!$W$20</f>
        <v>0</v>
      </c>
      <c r="M3212" s="14"/>
    </row>
    <row r="3213" spans="1:13" x14ac:dyDescent="0.25">
      <c r="A3213" s="32" t="str">
        <f>IF(Weighting!$P$21&gt;0,B3213,"")</f>
        <v/>
      </c>
      <c r="B3213" t="e">
        <f>Weighting!$C$21</f>
        <v>#DIV/0!</v>
      </c>
      <c r="C3213" t="e">
        <f>Weighting!$F$21</f>
        <v>#NUM!</v>
      </c>
      <c r="D3213" t="e">
        <f>IF(C3213=1,'Data Transformation'!$G$3+0.5*'Data Transformation'!$W$25,IF(C3214=1,D3214-'Data Transformation'!$W$25,FALSE))</f>
        <v>#NUM!</v>
      </c>
      <c r="E3213">
        <f t="array" ref="E3213">IF(ISLOGICAL(D3213),"",FREQUENCY(IF('Data Transformation'!$B$425:$B$8425='Bin Analysis'!$B3195,'Data Transformation'!$G$425:$G$8425),D3213))</f>
        <v>2001</v>
      </c>
      <c r="F3213">
        <f t="shared" si="399"/>
        <v>0</v>
      </c>
      <c r="G3213">
        <f>Weighting!$H$21</f>
        <v>0</v>
      </c>
      <c r="H3213">
        <f t="array" ref="H3213">FREQUENCY(IF('Data Transformation'!$B$4:$B$8425=B3195,'Data Transformation'!$G$4:$G$8425),'Bin Analysis'!$B3213)</f>
        <v>2073</v>
      </c>
      <c r="I3213">
        <f t="shared" si="400"/>
        <v>0</v>
      </c>
      <c r="J3213">
        <f t="shared" si="401"/>
        <v>0</v>
      </c>
      <c r="K3213">
        <f>J3213*Weighting!$W$21</f>
        <v>0</v>
      </c>
      <c r="M3213" s="14"/>
    </row>
    <row r="3214" spans="1:13" x14ac:dyDescent="0.25">
      <c r="A3214" s="32" t="str">
        <f>IF(Weighting!$P$22&gt;0,B3214,"")</f>
        <v/>
      </c>
      <c r="B3214" t="e">
        <f>Weighting!$C$22</f>
        <v>#DIV/0!</v>
      </c>
      <c r="C3214" t="e">
        <f>Weighting!$F$22</f>
        <v>#NUM!</v>
      </c>
      <c r="D3214" t="e">
        <f>IF(C3214=1,'Data Transformation'!$G$3+0.5*'Data Transformation'!$W$25,IF(C3215=1,D3215-'Data Transformation'!$W$25,FALSE))</f>
        <v>#NUM!</v>
      </c>
      <c r="E3214">
        <f t="array" ref="E3214">IF(ISLOGICAL(D3214),"",FREQUENCY(IF('Data Transformation'!$B$425:$B$8425='Bin Analysis'!$B3195,'Data Transformation'!$G$425:$G$8425),D3214))</f>
        <v>2001</v>
      </c>
      <c r="F3214">
        <f t="shared" si="399"/>
        <v>0</v>
      </c>
      <c r="G3214">
        <f>Weighting!$H$22</f>
        <v>0</v>
      </c>
      <c r="H3214">
        <f t="array" ref="H3214">FREQUENCY(IF('Data Transformation'!$B$4:$B$8425=B3195,'Data Transformation'!$G$4:$G$8425),'Bin Analysis'!$B3214)</f>
        <v>2073</v>
      </c>
      <c r="I3214">
        <f t="shared" si="400"/>
        <v>0</v>
      </c>
      <c r="J3214">
        <f t="shared" si="401"/>
        <v>0</v>
      </c>
      <c r="K3214">
        <f>J3214*Weighting!$W$22</f>
        <v>0</v>
      </c>
      <c r="M3214" s="14"/>
    </row>
    <row r="3215" spans="1:13" x14ac:dyDescent="0.25">
      <c r="A3215" s="32" t="str">
        <f>IF(Weighting!$P$23&gt;0,B3215,"")</f>
        <v/>
      </c>
      <c r="B3215" t="e">
        <f>Weighting!$C$23</f>
        <v>#DIV/0!</v>
      </c>
      <c r="C3215" t="e">
        <f>Weighting!$F$23</f>
        <v>#NUM!</v>
      </c>
      <c r="D3215" t="e">
        <f>IF(C3215=1,'Data Transformation'!$G$3+0.5*'Data Transformation'!$W$25,IF(C3216=1,D3216-'Data Transformation'!$W$25,FALSE))</f>
        <v>#NUM!</v>
      </c>
      <c r="E3215">
        <f t="array" ref="E3215">IF(ISLOGICAL(D3215),"",FREQUENCY(IF('Data Transformation'!$B$425:$B$8425='Bin Analysis'!$B3195,'Data Transformation'!$G$425:$G$8425),D3215))</f>
        <v>2001</v>
      </c>
      <c r="F3215">
        <f t="shared" si="399"/>
        <v>0</v>
      </c>
      <c r="G3215">
        <f>Weighting!$H$23</f>
        <v>0</v>
      </c>
      <c r="H3215">
        <f t="array" ref="H3215">FREQUENCY(IF('Data Transformation'!$B$4:$B$8425=B3195,'Data Transformation'!$G$4:$G$8425),'Bin Analysis'!$B3215)</f>
        <v>2073</v>
      </c>
      <c r="I3215">
        <f t="shared" si="400"/>
        <v>0</v>
      </c>
      <c r="J3215">
        <f t="shared" si="401"/>
        <v>0</v>
      </c>
      <c r="K3215">
        <f>J3215*Weighting!$W$23</f>
        <v>0</v>
      </c>
      <c r="M3215" s="14"/>
    </row>
    <row r="3216" spans="1:13" x14ac:dyDescent="0.25">
      <c r="A3216" s="32" t="str">
        <f>IF(Weighting!$P$24&gt;0,B3216,"")</f>
        <v/>
      </c>
      <c r="B3216" t="e">
        <f>Weighting!$C$24</f>
        <v>#DIV/0!</v>
      </c>
      <c r="C3216" t="e">
        <f>Weighting!$F$24</f>
        <v>#NUM!</v>
      </c>
      <c r="D3216" t="e">
        <f>IF(C3216=1,'Data Transformation'!$G$3+0.5*'Data Transformation'!$W$25,IF(C3217=1,D3217-'Data Transformation'!$W$25,FALSE))</f>
        <v>#NUM!</v>
      </c>
      <c r="E3216">
        <f t="array" ref="E3216">IF(ISLOGICAL(D3216),"",FREQUENCY(IF('Data Transformation'!$B$425:$B$8425='Bin Analysis'!$B3195,'Data Transformation'!$G$425:$G$8425),D3216))</f>
        <v>2001</v>
      </c>
      <c r="F3216">
        <f t="shared" si="399"/>
        <v>0</v>
      </c>
      <c r="G3216">
        <f>Weighting!$H$24</f>
        <v>0</v>
      </c>
      <c r="H3216">
        <f t="array" ref="H3216">FREQUENCY(IF('Data Transformation'!$B$4:$B$8425=B3195,'Data Transformation'!$G$4:$G$8425),'Bin Analysis'!$B3216)</f>
        <v>2073</v>
      </c>
      <c r="I3216">
        <f t="shared" si="400"/>
        <v>0</v>
      </c>
      <c r="J3216">
        <f t="shared" si="401"/>
        <v>0</v>
      </c>
      <c r="K3216">
        <f>J3216*Weighting!$W$24</f>
        <v>0</v>
      </c>
      <c r="M3216" s="14"/>
    </row>
    <row r="3217" spans="1:25" x14ac:dyDescent="0.25">
      <c r="A3217" s="32" t="str">
        <f>IF(Weighting!$P$25&gt;0,B3217,"")</f>
        <v/>
      </c>
      <c r="B3217" t="e">
        <f>Weighting!$C$25</f>
        <v>#DIV/0!</v>
      </c>
      <c r="C3217" t="e">
        <f>Weighting!$F$25</f>
        <v>#NUM!</v>
      </c>
      <c r="D3217" t="e">
        <f>IF(C3217=1,'Data Transformation'!$G$3+0.5*'Data Transformation'!$W$25,IF(C3218=1,D3218-'Data Transformation'!$W$25,FALSE))</f>
        <v>#NUM!</v>
      </c>
      <c r="E3217">
        <f t="array" ref="E3217">IF(ISLOGICAL(D3217),"",FREQUENCY(IF('Data Transformation'!$B$425:$B$8425='Bin Analysis'!$B3195,'Data Transformation'!$G$425:$G$8425),D3217))</f>
        <v>2001</v>
      </c>
      <c r="F3217">
        <f t="shared" si="399"/>
        <v>0</v>
      </c>
      <c r="G3217">
        <f>Weighting!$H$25</f>
        <v>0</v>
      </c>
      <c r="H3217">
        <f t="array" ref="H3217">FREQUENCY(IF('Data Transformation'!$B$4:$B$8425=B3195,'Data Transformation'!$G$4:$G$8425),'Bin Analysis'!$B3217)</f>
        <v>2073</v>
      </c>
      <c r="I3217">
        <f t="shared" si="400"/>
        <v>0</v>
      </c>
      <c r="J3217">
        <f t="shared" si="401"/>
        <v>0</v>
      </c>
      <c r="K3217">
        <f>J3217*Weighting!$W$25</f>
        <v>0</v>
      </c>
      <c r="M3217" s="14"/>
    </row>
    <row r="3218" spans="1:25" x14ac:dyDescent="0.25">
      <c r="O3218"/>
      <c r="P3218"/>
      <c r="Q3218"/>
      <c r="R3218"/>
    </row>
    <row r="3219" spans="1:25" ht="23.25" x14ac:dyDescent="0.35">
      <c r="A3219" s="21" t="s">
        <v>0</v>
      </c>
      <c r="B3219" s="21" t="str">
        <f>IFERROR(VLOOKUP(C3219,'Data Transformation'!$L$6:$M$426,2,FALSE),"")</f>
        <v/>
      </c>
      <c r="C3219" s="21">
        <f>C3195+1</f>
        <v>134</v>
      </c>
      <c r="D3219" s="21"/>
      <c r="E3219" s="21"/>
      <c r="F3219" s="21"/>
      <c r="G3219" s="21"/>
      <c r="H3219" s="22"/>
      <c r="I3219" s="22"/>
      <c r="J3219" s="22"/>
      <c r="K3219" s="21"/>
      <c r="L3219" s="21" t="str">
        <f>B3219</f>
        <v/>
      </c>
      <c r="M3219" s="23" t="e">
        <f>INDEX('Data Transformation'!$O$4:$O$424,MATCH($B3219,'Data Transformation'!$M$4:$M$424,0),MATCH($M$2,'Data Transformation'!$O$3,0))</f>
        <v>#N/A</v>
      </c>
      <c r="N3219" s="27" t="e">
        <f>IF('Input and Summary Results'!$J$16="minimum",'Bin Analysis'!X3220/(M3219-1),'Bin Analysis'!Y3219/('Bin Analysis'!M3219-1))</f>
        <v>#N/A</v>
      </c>
      <c r="O3219" s="27" t="e">
        <f>IF(M3219=FALSE,NA(),(VLOOKUP(1,C3222:K3241,4,FALSE))/(M3219-1))</f>
        <v>#N/A</v>
      </c>
      <c r="P3219" s="27" t="e">
        <f>IF(M3219=FALSE,NA(),SUM(J3222:J3241)/Weighting!$S$5)</f>
        <v>#N/A</v>
      </c>
      <c r="Q3219" s="27" t="e">
        <f>IF(M3219=FALSE,NA(),SUM(K3222:K3241)/Weighting!$S$6)</f>
        <v>#N/A</v>
      </c>
      <c r="R3219" s="27" t="e">
        <f>IF(M3219=FALSE,NA(),(VLOOKUP(1,G3222:K3241,3,FALSE))/(M3219-1))</f>
        <v>#N/A</v>
      </c>
      <c r="S3219" s="22" t="e">
        <f>IF(M3219=FALSE,NA(),IF(SUM(J3222:J3241)=2,"yes","no"))</f>
        <v>#N/A</v>
      </c>
      <c r="X3219" s="2" cm="2">
        <f t="array" ref="X3219:X3220">FREQUENCY(IF('Data Transformation'!$B$425:$B$6424='Bin Analysis'!L3219,'Data Transformation'!$G$425:$G$6424),'Data Transformation'!$U$11)</f>
        <v>0</v>
      </c>
      <c r="Y3219" s="2" cm="2">
        <f t="array" ref="Y3219:Y3220">FREQUENCY(IF('Data Transformation'!$B$425:$B$6424='Bin Analysis'!L3219,'Data Transformation'!$G$425:$G$6424),'Data Transformation'!$U$12)</f>
        <v>0</v>
      </c>
    </row>
    <row r="3220" spans="1:25" x14ac:dyDescent="0.25">
      <c r="A3220" s="14" t="s">
        <v>67</v>
      </c>
      <c r="B3220" t="s">
        <v>47</v>
      </c>
      <c r="C3220" t="s">
        <v>5</v>
      </c>
      <c r="D3220" t="s">
        <v>100</v>
      </c>
      <c r="E3220" t="s">
        <v>101</v>
      </c>
      <c r="F3220" t="s">
        <v>102</v>
      </c>
      <c r="G3220" t="s">
        <v>70</v>
      </c>
      <c r="H3220" t="s">
        <v>31</v>
      </c>
      <c r="I3220" t="s">
        <v>32</v>
      </c>
      <c r="J3220" t="s">
        <v>46</v>
      </c>
      <c r="K3220" s="14" t="s">
        <v>45</v>
      </c>
      <c r="M3220" s="14"/>
      <c r="X3220" s="2">
        <v>0</v>
      </c>
      <c r="Y3220" s="2">
        <v>0</v>
      </c>
    </row>
    <row r="3221" spans="1:25" x14ac:dyDescent="0.25">
      <c r="A3221" s="32"/>
      <c r="D3221" t="e">
        <f>IF(C3221=1,'Data Transformation'!$G$3+0.5*'Data Transformation'!$W$25,IF(C3222=1,D3222-'Data Transformation'!$W$25,FALSE))</f>
        <v>#NUM!</v>
      </c>
      <c r="E3221">
        <f t="array" ref="E3221">IF(ISLOGICAL(D3221),"",FREQUENCY(IF('Data Transformation'!$B$425:$B$8425='Bin Analysis'!$B3219,'Data Transformation'!$G$425:$G$8425),D3221))</f>
        <v>2001</v>
      </c>
      <c r="F3221" t="e">
        <f>IF(ISLOGICAL(D3221),"",E3221-E3220)</f>
        <v>#VALUE!</v>
      </c>
      <c r="M3221" s="14"/>
    </row>
    <row r="3222" spans="1:25" x14ac:dyDescent="0.25">
      <c r="A3222" s="32" t="e">
        <f>IF(Weighting!$P$6&gt;0,B3222,"")</f>
        <v>#NUM!</v>
      </c>
      <c r="B3222" t="e">
        <f>Weighting!$C$6</f>
        <v>#DIV/0!</v>
      </c>
      <c r="C3222" t="e">
        <f>Weighting!$F$6</f>
        <v>#NUM!</v>
      </c>
      <c r="D3222" t="e">
        <f>IF(C3222=1,'Data Transformation'!$G$3+0.5*'Data Transformation'!$W$25,IF(C3223=1,D3223-'Data Transformation'!$W$25,FALSE))</f>
        <v>#NUM!</v>
      </c>
      <c r="E3222">
        <f t="array" ref="E3222">IF(ISLOGICAL(D3222),"",FREQUENCY(IF('Data Transformation'!$B$425:$B$8425='Bin Analysis'!$B3219,'Data Transformation'!$G$425:$G$8425),D3222))</f>
        <v>2001</v>
      </c>
      <c r="F3222">
        <f>IF(ISLOGICAL(D3222),"",E3222-E3221)</f>
        <v>0</v>
      </c>
      <c r="G3222">
        <f>Weighting!$H$6</f>
        <v>1</v>
      </c>
      <c r="H3222">
        <f t="array" ref="H3222">FREQUENCY(IF('Data Transformation'!$B$4:$B$8425=B3219,'Data Transformation'!$G$4:$G$8425),'Bin Analysis'!$B3222)</f>
        <v>2073</v>
      </c>
      <c r="I3222">
        <f>H3222-H3221</f>
        <v>2073</v>
      </c>
      <c r="J3222">
        <f>IF(I3222=0,0,1)</f>
        <v>1</v>
      </c>
      <c r="K3222" t="e">
        <f>J3222*Weighting!$W$6</f>
        <v>#NUM!</v>
      </c>
      <c r="M3222" s="14"/>
    </row>
    <row r="3223" spans="1:25" x14ac:dyDescent="0.25">
      <c r="A3223" s="32" t="str">
        <f>IF(Weighting!$P$7&gt;0,B3223,"")</f>
        <v/>
      </c>
      <c r="B3223" t="e">
        <f>Weighting!$C$7</f>
        <v>#DIV/0!</v>
      </c>
      <c r="C3223" t="e">
        <f>Weighting!$F$7</f>
        <v>#NUM!</v>
      </c>
      <c r="D3223" t="e">
        <f>IF(C3223=1,'Data Transformation'!$G$3+0.5*'Data Transformation'!$W$25,IF(C3224=1,D3224-'Data Transformation'!$W$25,FALSE))</f>
        <v>#NUM!</v>
      </c>
      <c r="E3223">
        <f t="array" ref="E3223">IF(ISLOGICAL(D3223),"",FREQUENCY(IF('Data Transformation'!$B$425:$B$8425='Bin Analysis'!$B3219,'Data Transformation'!$G$425:$G$8425),D3223))</f>
        <v>2001</v>
      </c>
      <c r="F3223">
        <f t="shared" ref="F3223:F3241" si="402">IF(ISLOGICAL(D3223),"",E3223-E3222)</f>
        <v>0</v>
      </c>
      <c r="G3223">
        <f>Weighting!$H$7</f>
        <v>0</v>
      </c>
      <c r="H3223">
        <f t="array" ref="H3223">FREQUENCY(IF('Data Transformation'!$B$4:$B$8425=B3219,'Data Transformation'!$G$4:$G$8425),'Bin Analysis'!$B3223)</f>
        <v>2073</v>
      </c>
      <c r="I3223">
        <f t="shared" ref="I3223:I3241" si="403">H3223-H3222</f>
        <v>0</v>
      </c>
      <c r="J3223">
        <f>IF(I3223=0,0,1)</f>
        <v>0</v>
      </c>
      <c r="K3223">
        <f>J3223*Weighting!$W$7</f>
        <v>0</v>
      </c>
      <c r="M3223" s="14"/>
    </row>
    <row r="3224" spans="1:25" x14ac:dyDescent="0.25">
      <c r="A3224" s="32" t="str">
        <f>IF(Weighting!$P$8&gt;0,B3224,"")</f>
        <v/>
      </c>
      <c r="B3224" t="e">
        <f>Weighting!$C$8</f>
        <v>#DIV/0!</v>
      </c>
      <c r="C3224" t="e">
        <f>Weighting!$F$8</f>
        <v>#NUM!</v>
      </c>
      <c r="D3224" t="e">
        <f>IF(C3224=1,'Data Transformation'!$G$3+0.5*'Data Transformation'!$W$25,IF(C3225=1,D3225-'Data Transformation'!$W$25,FALSE))</f>
        <v>#NUM!</v>
      </c>
      <c r="E3224">
        <f t="array" ref="E3224">IF(ISLOGICAL(D3224),"",FREQUENCY(IF('Data Transformation'!$B$425:$B$8425='Bin Analysis'!$B3219,'Data Transformation'!$G$425:$G$8425),D3224))</f>
        <v>2001</v>
      </c>
      <c r="F3224">
        <f t="shared" si="402"/>
        <v>0</v>
      </c>
      <c r="G3224">
        <f>Weighting!$H$8</f>
        <v>0</v>
      </c>
      <c r="H3224">
        <f t="array" ref="H3224">FREQUENCY(IF('Data Transformation'!$B$4:$B$8425=B3219,'Data Transformation'!$G$4:$G$8425),'Bin Analysis'!$B3224)</f>
        <v>2073</v>
      </c>
      <c r="I3224">
        <f t="shared" si="403"/>
        <v>0</v>
      </c>
      <c r="J3224">
        <f t="shared" ref="J3224:J3241" si="404">IF(I3224=0,0,1)</f>
        <v>0</v>
      </c>
      <c r="K3224">
        <f>J3224*Weighting!$W$8</f>
        <v>0</v>
      </c>
      <c r="M3224" s="14"/>
    </row>
    <row r="3225" spans="1:25" x14ac:dyDescent="0.25">
      <c r="A3225" s="32" t="str">
        <f>IF(Weighting!$P$9&gt;0,B3225,"")</f>
        <v/>
      </c>
      <c r="B3225" s="50" t="e">
        <f>Weighting!$C$9</f>
        <v>#DIV/0!</v>
      </c>
      <c r="C3225" t="e">
        <f>Weighting!$F$9</f>
        <v>#NUM!</v>
      </c>
      <c r="D3225" t="e">
        <f>IF(C3225=1,'Data Transformation'!$G$3+0.5*'Data Transformation'!$W$25,IF(C3226=1,D3226-'Data Transformation'!$W$25,FALSE))</f>
        <v>#NUM!</v>
      </c>
      <c r="E3225">
        <f t="array" ref="E3225">IF(ISLOGICAL(D3225),"",FREQUENCY(IF('Data Transformation'!$B$425:$B$8425='Bin Analysis'!$B3219,'Data Transformation'!$G$425:$G$8425),D3225))</f>
        <v>2001</v>
      </c>
      <c r="F3225">
        <f t="shared" si="402"/>
        <v>0</v>
      </c>
      <c r="G3225">
        <f>Weighting!$H$9</f>
        <v>0</v>
      </c>
      <c r="H3225">
        <f t="array" ref="H3225">FREQUENCY(IF('Data Transformation'!$B$4:$B$8425=B3219,'Data Transformation'!$G$4:$G$8425),'Bin Analysis'!$B3225)</f>
        <v>2073</v>
      </c>
      <c r="I3225">
        <f t="shared" si="403"/>
        <v>0</v>
      </c>
      <c r="J3225">
        <f t="shared" si="404"/>
        <v>0</v>
      </c>
      <c r="K3225">
        <f>J3225*Weighting!$W$9</f>
        <v>0</v>
      </c>
      <c r="M3225" s="14"/>
    </row>
    <row r="3226" spans="1:25" x14ac:dyDescent="0.25">
      <c r="A3226" s="32" t="str">
        <f>IF(Weighting!$P$10&gt;0,B3226,"")</f>
        <v/>
      </c>
      <c r="B3226" t="e">
        <f>Weighting!$C$10</f>
        <v>#DIV/0!</v>
      </c>
      <c r="C3226" t="e">
        <f>Weighting!$F$10</f>
        <v>#NUM!</v>
      </c>
      <c r="D3226" t="e">
        <f>IF(C3226=1,'Data Transformation'!$G$3+0.5*'Data Transformation'!$W$25,IF(C3227=1,D3227-'Data Transformation'!$W$25,FALSE))</f>
        <v>#NUM!</v>
      </c>
      <c r="E3226">
        <f t="array" ref="E3226">IF(ISLOGICAL(D3226),"",FREQUENCY(IF('Data Transformation'!$B$425:$B$8425='Bin Analysis'!$B3219,'Data Transformation'!$G$425:$G$8425),D3226))</f>
        <v>2001</v>
      </c>
      <c r="F3226">
        <f t="shared" si="402"/>
        <v>0</v>
      </c>
      <c r="G3226">
        <f>Weighting!$H$10</f>
        <v>0</v>
      </c>
      <c r="H3226">
        <f t="array" ref="H3226">FREQUENCY(IF('Data Transformation'!$B$4:$B$8425=B3219,'Data Transformation'!$G$4:$G$8425),'Bin Analysis'!$B3226)</f>
        <v>2073</v>
      </c>
      <c r="I3226">
        <f t="shared" si="403"/>
        <v>0</v>
      </c>
      <c r="J3226">
        <f t="shared" si="404"/>
        <v>0</v>
      </c>
      <c r="K3226">
        <f>J3226*Weighting!$W$10</f>
        <v>0</v>
      </c>
      <c r="M3226" s="14"/>
    </row>
    <row r="3227" spans="1:25" x14ac:dyDescent="0.25">
      <c r="A3227" s="32" t="str">
        <f>IF(Weighting!$P$11&gt;0,B3227,"")</f>
        <v/>
      </c>
      <c r="B3227" t="e">
        <f>Weighting!$C$11</f>
        <v>#DIV/0!</v>
      </c>
      <c r="C3227" t="e">
        <f>Weighting!$F$11</f>
        <v>#NUM!</v>
      </c>
      <c r="D3227" t="e">
        <f>IF(C3227=1,'Data Transformation'!$G$3+0.5*'Data Transformation'!$W$25,IF(C3228=1,D3228-'Data Transformation'!$W$25,FALSE))</f>
        <v>#NUM!</v>
      </c>
      <c r="E3227">
        <f t="array" ref="E3227">IF(ISLOGICAL(D3227),"",FREQUENCY(IF('Data Transformation'!$B$425:$B$8425='Bin Analysis'!$B3219,'Data Transformation'!$G$425:$G$8425),D3227))</f>
        <v>2001</v>
      </c>
      <c r="F3227">
        <f t="shared" si="402"/>
        <v>0</v>
      </c>
      <c r="G3227">
        <f>Weighting!$H$11</f>
        <v>0</v>
      </c>
      <c r="H3227">
        <f t="array" ref="H3227">FREQUENCY(IF('Data Transformation'!$B$4:$B$8425=B3219,'Data Transformation'!$G$4:$G$8425),'Bin Analysis'!$B3227)</f>
        <v>2073</v>
      </c>
      <c r="I3227">
        <f t="shared" si="403"/>
        <v>0</v>
      </c>
      <c r="J3227">
        <f t="shared" si="404"/>
        <v>0</v>
      </c>
      <c r="K3227">
        <f>J3227*Weighting!$W$11</f>
        <v>0</v>
      </c>
      <c r="M3227" s="14"/>
    </row>
    <row r="3228" spans="1:25" x14ac:dyDescent="0.25">
      <c r="A3228" s="32" t="str">
        <f>IF(Weighting!$P$12&gt;0,B3228,"")</f>
        <v/>
      </c>
      <c r="B3228" t="e">
        <f>Weighting!$C$12</f>
        <v>#DIV/0!</v>
      </c>
      <c r="C3228" t="e">
        <f>Weighting!$F$12</f>
        <v>#NUM!</v>
      </c>
      <c r="D3228" t="e">
        <f>IF(C3228=1,'Data Transformation'!$G$3+0.5*'Data Transformation'!$W$25,IF(C3229=1,D3229-'Data Transformation'!$W$25,FALSE))</f>
        <v>#NUM!</v>
      </c>
      <c r="E3228">
        <f t="array" ref="E3228">IF(ISLOGICAL(D3228),"",FREQUENCY(IF('Data Transformation'!$B$425:$B$8425='Bin Analysis'!$B3219,'Data Transformation'!$G$425:$G$8425),D3228))</f>
        <v>2001</v>
      </c>
      <c r="F3228">
        <f t="shared" si="402"/>
        <v>0</v>
      </c>
      <c r="G3228">
        <f>Weighting!$H$12</f>
        <v>0</v>
      </c>
      <c r="H3228">
        <f t="array" ref="H3228">FREQUENCY(IF('Data Transformation'!$B$4:$B$8425=B3219,'Data Transformation'!$G$4:$G$8425),'Bin Analysis'!$B3228)</f>
        <v>2073</v>
      </c>
      <c r="I3228">
        <f t="shared" si="403"/>
        <v>0</v>
      </c>
      <c r="J3228">
        <f t="shared" si="404"/>
        <v>0</v>
      </c>
      <c r="K3228">
        <f>J3228*Weighting!$W$12</f>
        <v>0</v>
      </c>
      <c r="M3228" s="14"/>
    </row>
    <row r="3229" spans="1:25" x14ac:dyDescent="0.25">
      <c r="A3229" s="32" t="str">
        <f>IF(Weighting!$P$13&gt;0,B3229,"")</f>
        <v/>
      </c>
      <c r="B3229" t="e">
        <f>Weighting!$C$13</f>
        <v>#DIV/0!</v>
      </c>
      <c r="C3229" t="e">
        <f>Weighting!$F$13</f>
        <v>#NUM!</v>
      </c>
      <c r="D3229" t="e">
        <f>IF(C3229=1,'Data Transformation'!$G$3+0.5*'Data Transformation'!$W$25,IF(C3230=1,D3230-'Data Transformation'!$W$25,FALSE))</f>
        <v>#NUM!</v>
      </c>
      <c r="E3229">
        <f t="array" ref="E3229">IF(ISLOGICAL(D3229),"",FREQUENCY(IF('Data Transformation'!$B$425:$B$8425='Bin Analysis'!$B3219,'Data Transformation'!$G$425:$G$8425),D3229))</f>
        <v>2001</v>
      </c>
      <c r="F3229">
        <f t="shared" si="402"/>
        <v>0</v>
      </c>
      <c r="G3229">
        <f>Weighting!$H$13</f>
        <v>0</v>
      </c>
      <c r="H3229">
        <f t="array" ref="H3229">FREQUENCY(IF('Data Transformation'!$B$4:$B$8425=B3219,'Data Transformation'!$G$4:$G$8425),'Bin Analysis'!$B3229)</f>
        <v>2073</v>
      </c>
      <c r="I3229">
        <f t="shared" si="403"/>
        <v>0</v>
      </c>
      <c r="J3229">
        <f t="shared" si="404"/>
        <v>0</v>
      </c>
      <c r="K3229">
        <f>J3229*Weighting!$W$13</f>
        <v>0</v>
      </c>
      <c r="M3229" s="14"/>
    </row>
    <row r="3230" spans="1:25" x14ac:dyDescent="0.25">
      <c r="A3230" s="32" t="str">
        <f>IF(Weighting!$P$14&gt;0,B3230,"")</f>
        <v/>
      </c>
      <c r="B3230" t="e">
        <f>Weighting!$C$14</f>
        <v>#DIV/0!</v>
      </c>
      <c r="C3230" t="e">
        <f>Weighting!$F$14</f>
        <v>#NUM!</v>
      </c>
      <c r="D3230" t="e">
        <f>IF(C3230=1,'Data Transformation'!$G$3+0.5*'Data Transformation'!$W$25,IF(C3231=1,D3231-'Data Transformation'!$W$25,FALSE))</f>
        <v>#NUM!</v>
      </c>
      <c r="E3230">
        <f t="array" ref="E3230">IF(ISLOGICAL(D3230),"",FREQUENCY(IF('Data Transformation'!$B$425:$B$8425='Bin Analysis'!$B3219,'Data Transformation'!$G$425:$G$8425),D3230))</f>
        <v>2001</v>
      </c>
      <c r="F3230">
        <f t="shared" si="402"/>
        <v>0</v>
      </c>
      <c r="G3230">
        <f>Weighting!$H$14</f>
        <v>0</v>
      </c>
      <c r="H3230">
        <f t="array" ref="H3230">FREQUENCY(IF('Data Transformation'!$B$4:$B$8425=B3219,'Data Transformation'!$G$4:$G$8425),'Bin Analysis'!$B3230)</f>
        <v>2073</v>
      </c>
      <c r="I3230">
        <f t="shared" si="403"/>
        <v>0</v>
      </c>
      <c r="J3230">
        <f t="shared" si="404"/>
        <v>0</v>
      </c>
      <c r="K3230">
        <f>J3230*Weighting!$W$14</f>
        <v>0</v>
      </c>
      <c r="M3230" s="14"/>
    </row>
    <row r="3231" spans="1:25" x14ac:dyDescent="0.25">
      <c r="A3231" s="32" t="str">
        <f>IF(Weighting!$P$15&gt;0,B3231,"")</f>
        <v/>
      </c>
      <c r="B3231" t="e">
        <f>Weighting!$C$15</f>
        <v>#DIV/0!</v>
      </c>
      <c r="C3231" t="e">
        <f>Weighting!$F$15</f>
        <v>#NUM!</v>
      </c>
      <c r="D3231" t="e">
        <f>IF(C3231=1,'Data Transformation'!$G$3+0.5*'Data Transformation'!$W$25,IF(C3232=1,D3232-'Data Transformation'!$W$25,FALSE))</f>
        <v>#NUM!</v>
      </c>
      <c r="E3231">
        <f t="array" ref="E3231">IF(ISLOGICAL(D3231),"",FREQUENCY(IF('Data Transformation'!$B$425:$B$8425='Bin Analysis'!$B3219,'Data Transformation'!$G$425:$G$8425),D3231))</f>
        <v>2001</v>
      </c>
      <c r="F3231">
        <f t="shared" si="402"/>
        <v>0</v>
      </c>
      <c r="G3231">
        <f>Weighting!$H$15</f>
        <v>0</v>
      </c>
      <c r="H3231">
        <f t="array" ref="H3231">FREQUENCY(IF('Data Transformation'!$B$4:$B$8425=B3219,'Data Transformation'!$G$4:$G$8425),'Bin Analysis'!$B3231)</f>
        <v>2073</v>
      </c>
      <c r="I3231">
        <f t="shared" si="403"/>
        <v>0</v>
      </c>
      <c r="J3231">
        <f t="shared" si="404"/>
        <v>0</v>
      </c>
      <c r="K3231">
        <f>J3231*Weighting!$W$15</f>
        <v>0</v>
      </c>
      <c r="M3231" s="14"/>
    </row>
    <row r="3232" spans="1:25" x14ac:dyDescent="0.25">
      <c r="A3232" s="32" t="str">
        <f>IF(Weighting!$P$16&gt;0,B3232,"")</f>
        <v/>
      </c>
      <c r="B3232" t="e">
        <f>Weighting!$C$16</f>
        <v>#DIV/0!</v>
      </c>
      <c r="C3232" t="e">
        <f>Weighting!$F$16</f>
        <v>#NUM!</v>
      </c>
      <c r="D3232" t="e">
        <f>IF(C3232=1,'Data Transformation'!$G$3+0.5*'Data Transformation'!$W$25,IF(C3233=1,D3233-'Data Transformation'!$W$25,FALSE))</f>
        <v>#NUM!</v>
      </c>
      <c r="E3232">
        <f t="array" ref="E3232">IF(ISLOGICAL(D3232),"",FREQUENCY(IF('Data Transformation'!$B$425:$B$8425='Bin Analysis'!$B3219,'Data Transformation'!$G$425:$G$8425),D3232))</f>
        <v>2001</v>
      </c>
      <c r="F3232">
        <f t="shared" si="402"/>
        <v>0</v>
      </c>
      <c r="G3232">
        <f>Weighting!$H$16</f>
        <v>0</v>
      </c>
      <c r="H3232">
        <f t="array" ref="H3232">FREQUENCY(IF('Data Transformation'!$B$4:$B$8425=B3219,'Data Transformation'!$G$4:$G$8425),'Bin Analysis'!$B3232)</f>
        <v>2073</v>
      </c>
      <c r="I3232">
        <f t="shared" si="403"/>
        <v>0</v>
      </c>
      <c r="J3232">
        <f t="shared" si="404"/>
        <v>0</v>
      </c>
      <c r="K3232">
        <f>J3232*Weighting!$W$16</f>
        <v>0</v>
      </c>
      <c r="M3232" s="14"/>
    </row>
    <row r="3233" spans="1:25" x14ac:dyDescent="0.25">
      <c r="A3233" s="32" t="str">
        <f>IF(Weighting!$P$17&gt;0,B3233,"")</f>
        <v/>
      </c>
      <c r="B3233" t="e">
        <f>Weighting!$C$17</f>
        <v>#DIV/0!</v>
      </c>
      <c r="C3233" t="e">
        <f>Weighting!$F$17</f>
        <v>#NUM!</v>
      </c>
      <c r="D3233" t="e">
        <f>IF(C3233=1,'Data Transformation'!$G$3+0.5*'Data Transformation'!$W$25,IF(C3234=1,D3234-'Data Transformation'!$W$25,FALSE))</f>
        <v>#NUM!</v>
      </c>
      <c r="E3233">
        <f t="array" ref="E3233">IF(ISLOGICAL(D3233),"",FREQUENCY(IF('Data Transformation'!$B$425:$B$8425='Bin Analysis'!$B3219,'Data Transformation'!$G$425:$G$8425),D3233))</f>
        <v>2001</v>
      </c>
      <c r="F3233">
        <f t="shared" si="402"/>
        <v>0</v>
      </c>
      <c r="G3233">
        <f>Weighting!$H$17</f>
        <v>0</v>
      </c>
      <c r="H3233">
        <f t="array" ref="H3233">FREQUENCY(IF('Data Transformation'!$B$4:$B$8425=B3219,'Data Transformation'!$G$4:$G$8425),'Bin Analysis'!$B3233)</f>
        <v>2073</v>
      </c>
      <c r="I3233">
        <f t="shared" si="403"/>
        <v>0</v>
      </c>
      <c r="J3233">
        <f t="shared" si="404"/>
        <v>0</v>
      </c>
      <c r="K3233">
        <f>J3233*Weighting!$W$17</f>
        <v>0</v>
      </c>
      <c r="M3233" s="14"/>
    </row>
    <row r="3234" spans="1:25" x14ac:dyDescent="0.25">
      <c r="A3234" s="32" t="str">
        <f>IF(Weighting!$P$18&gt;0,B3234,"")</f>
        <v/>
      </c>
      <c r="B3234" t="e">
        <f>Weighting!$C$18</f>
        <v>#DIV/0!</v>
      </c>
      <c r="C3234" t="e">
        <f>Weighting!$F$18</f>
        <v>#NUM!</v>
      </c>
      <c r="D3234" t="e">
        <f>IF(C3234=1,'Data Transformation'!$G$3+0.5*'Data Transformation'!$W$25,IF(C3235=1,D3235-'Data Transformation'!$W$25,FALSE))</f>
        <v>#NUM!</v>
      </c>
      <c r="E3234">
        <f t="array" ref="E3234">IF(ISLOGICAL(D3234),"",FREQUENCY(IF('Data Transformation'!$B$425:$B$8425='Bin Analysis'!$B3219,'Data Transformation'!$G$425:$G$8425),D3234))</f>
        <v>2001</v>
      </c>
      <c r="F3234">
        <f t="shared" si="402"/>
        <v>0</v>
      </c>
      <c r="G3234">
        <f>Weighting!$H$18</f>
        <v>0</v>
      </c>
      <c r="H3234">
        <f t="array" ref="H3234">FREQUENCY(IF('Data Transformation'!$B$4:$B$8425=B3219,'Data Transformation'!$G$4:$G$8425),'Bin Analysis'!$B3234)</f>
        <v>2073</v>
      </c>
      <c r="I3234">
        <f t="shared" si="403"/>
        <v>0</v>
      </c>
      <c r="J3234">
        <f t="shared" si="404"/>
        <v>0</v>
      </c>
      <c r="K3234">
        <f>J3234*Weighting!$W$18</f>
        <v>0</v>
      </c>
      <c r="M3234" s="14"/>
    </row>
    <row r="3235" spans="1:25" x14ac:dyDescent="0.25">
      <c r="A3235" s="32" t="str">
        <f>IF(Weighting!$P$19&gt;0,B3235,"")</f>
        <v/>
      </c>
      <c r="B3235" t="e">
        <f>Weighting!$C$19</f>
        <v>#DIV/0!</v>
      </c>
      <c r="C3235" t="e">
        <f>Weighting!$F$19</f>
        <v>#NUM!</v>
      </c>
      <c r="D3235" t="e">
        <f>IF(C3235=1,'Data Transformation'!$G$3+0.5*'Data Transformation'!$W$25,IF(C3236=1,D3236-'Data Transformation'!$W$25,FALSE))</f>
        <v>#NUM!</v>
      </c>
      <c r="E3235">
        <f t="array" ref="E3235">IF(ISLOGICAL(D3235),"",FREQUENCY(IF('Data Transformation'!$B$425:$B$8425='Bin Analysis'!$B3219,'Data Transformation'!$G$425:$G$8425),D3235))</f>
        <v>2001</v>
      </c>
      <c r="F3235">
        <f t="shared" si="402"/>
        <v>0</v>
      </c>
      <c r="G3235">
        <f>Weighting!$H$19</f>
        <v>0</v>
      </c>
      <c r="H3235">
        <f t="array" ref="H3235">FREQUENCY(IF('Data Transformation'!$B$4:$B$8425=B3219,'Data Transformation'!$G$4:$G$8425),'Bin Analysis'!$B3235)</f>
        <v>2073</v>
      </c>
      <c r="I3235">
        <f t="shared" si="403"/>
        <v>0</v>
      </c>
      <c r="J3235">
        <f t="shared" si="404"/>
        <v>0</v>
      </c>
      <c r="K3235">
        <f>J3235*Weighting!$W$19</f>
        <v>0</v>
      </c>
      <c r="M3235" s="14"/>
    </row>
    <row r="3236" spans="1:25" x14ac:dyDescent="0.25">
      <c r="A3236" s="32" t="str">
        <f>IF(Weighting!$P$20&gt;0,B3236,"")</f>
        <v/>
      </c>
      <c r="B3236" t="e">
        <f>Weighting!$C$20</f>
        <v>#DIV/0!</v>
      </c>
      <c r="C3236" t="e">
        <f>Weighting!$F$20</f>
        <v>#NUM!</v>
      </c>
      <c r="D3236" t="e">
        <f>IF(C3236=1,'Data Transformation'!$G$3+0.5*'Data Transformation'!$W$25,IF(C3237=1,D3237-'Data Transformation'!$W$25,FALSE))</f>
        <v>#NUM!</v>
      </c>
      <c r="E3236">
        <f t="array" ref="E3236">IF(ISLOGICAL(D3236),"",FREQUENCY(IF('Data Transformation'!$B$425:$B$8425='Bin Analysis'!$B3219,'Data Transformation'!$G$425:$G$8425),D3236))</f>
        <v>2001</v>
      </c>
      <c r="F3236">
        <f t="shared" si="402"/>
        <v>0</v>
      </c>
      <c r="G3236">
        <f>Weighting!$H$20</f>
        <v>0</v>
      </c>
      <c r="H3236">
        <f t="array" ref="H3236">FREQUENCY(IF('Data Transformation'!$B$4:$B$8425=B3219,'Data Transformation'!$G$4:$G$8425),'Bin Analysis'!$B3236)</f>
        <v>2073</v>
      </c>
      <c r="I3236">
        <f t="shared" si="403"/>
        <v>0</v>
      </c>
      <c r="J3236">
        <f t="shared" si="404"/>
        <v>0</v>
      </c>
      <c r="K3236">
        <f>J3236*Weighting!$W$20</f>
        <v>0</v>
      </c>
      <c r="M3236" s="14"/>
    </row>
    <row r="3237" spans="1:25" x14ac:dyDescent="0.25">
      <c r="A3237" s="32" t="str">
        <f>IF(Weighting!$P$21&gt;0,B3237,"")</f>
        <v/>
      </c>
      <c r="B3237" t="e">
        <f>Weighting!$C$21</f>
        <v>#DIV/0!</v>
      </c>
      <c r="C3237" t="e">
        <f>Weighting!$F$21</f>
        <v>#NUM!</v>
      </c>
      <c r="D3237" t="e">
        <f>IF(C3237=1,'Data Transformation'!$G$3+0.5*'Data Transformation'!$W$25,IF(C3238=1,D3238-'Data Transformation'!$W$25,FALSE))</f>
        <v>#NUM!</v>
      </c>
      <c r="E3237">
        <f t="array" ref="E3237">IF(ISLOGICAL(D3237),"",FREQUENCY(IF('Data Transformation'!$B$425:$B$8425='Bin Analysis'!$B3219,'Data Transformation'!$G$425:$G$8425),D3237))</f>
        <v>2001</v>
      </c>
      <c r="F3237">
        <f t="shared" si="402"/>
        <v>0</v>
      </c>
      <c r="G3237">
        <f>Weighting!$H$21</f>
        <v>0</v>
      </c>
      <c r="H3237">
        <f t="array" ref="H3237">FREQUENCY(IF('Data Transformation'!$B$4:$B$8425=B3219,'Data Transformation'!$G$4:$G$8425),'Bin Analysis'!$B3237)</f>
        <v>2073</v>
      </c>
      <c r="I3237">
        <f t="shared" si="403"/>
        <v>0</v>
      </c>
      <c r="J3237">
        <f t="shared" si="404"/>
        <v>0</v>
      </c>
      <c r="K3237">
        <f>J3237*Weighting!$W$21</f>
        <v>0</v>
      </c>
      <c r="M3237" s="14"/>
    </row>
    <row r="3238" spans="1:25" x14ac:dyDescent="0.25">
      <c r="A3238" s="32" t="str">
        <f>IF(Weighting!$P$22&gt;0,B3238,"")</f>
        <v/>
      </c>
      <c r="B3238" t="e">
        <f>Weighting!$C$22</f>
        <v>#DIV/0!</v>
      </c>
      <c r="C3238" t="e">
        <f>Weighting!$F$22</f>
        <v>#NUM!</v>
      </c>
      <c r="D3238" t="e">
        <f>IF(C3238=1,'Data Transformation'!$G$3+0.5*'Data Transformation'!$W$25,IF(C3239=1,D3239-'Data Transformation'!$W$25,FALSE))</f>
        <v>#NUM!</v>
      </c>
      <c r="E3238">
        <f t="array" ref="E3238">IF(ISLOGICAL(D3238),"",FREQUENCY(IF('Data Transformation'!$B$425:$B$8425='Bin Analysis'!$B3219,'Data Transformation'!$G$425:$G$8425),D3238))</f>
        <v>2001</v>
      </c>
      <c r="F3238">
        <f t="shared" si="402"/>
        <v>0</v>
      </c>
      <c r="G3238">
        <f>Weighting!$H$22</f>
        <v>0</v>
      </c>
      <c r="H3238">
        <f t="array" ref="H3238">FREQUENCY(IF('Data Transformation'!$B$4:$B$8425=B3219,'Data Transformation'!$G$4:$G$8425),'Bin Analysis'!$B3238)</f>
        <v>2073</v>
      </c>
      <c r="I3238">
        <f t="shared" si="403"/>
        <v>0</v>
      </c>
      <c r="J3238">
        <f t="shared" si="404"/>
        <v>0</v>
      </c>
      <c r="K3238">
        <f>J3238*Weighting!$W$22</f>
        <v>0</v>
      </c>
      <c r="M3238" s="14"/>
    </row>
    <row r="3239" spans="1:25" x14ac:dyDescent="0.25">
      <c r="A3239" s="32" t="str">
        <f>IF(Weighting!$P$23&gt;0,B3239,"")</f>
        <v/>
      </c>
      <c r="B3239" t="e">
        <f>Weighting!$C$23</f>
        <v>#DIV/0!</v>
      </c>
      <c r="C3239" t="e">
        <f>Weighting!$F$23</f>
        <v>#NUM!</v>
      </c>
      <c r="D3239" t="e">
        <f>IF(C3239=1,'Data Transformation'!$G$3+0.5*'Data Transformation'!$W$25,IF(C3240=1,D3240-'Data Transformation'!$W$25,FALSE))</f>
        <v>#NUM!</v>
      </c>
      <c r="E3239">
        <f t="array" ref="E3239">IF(ISLOGICAL(D3239),"",FREQUENCY(IF('Data Transformation'!$B$425:$B$8425='Bin Analysis'!$B3219,'Data Transformation'!$G$425:$G$8425),D3239))</f>
        <v>2001</v>
      </c>
      <c r="F3239">
        <f t="shared" si="402"/>
        <v>0</v>
      </c>
      <c r="G3239">
        <f>Weighting!$H$23</f>
        <v>0</v>
      </c>
      <c r="H3239">
        <f t="array" ref="H3239">FREQUENCY(IF('Data Transformation'!$B$4:$B$8425=B3219,'Data Transformation'!$G$4:$G$8425),'Bin Analysis'!$B3239)</f>
        <v>2073</v>
      </c>
      <c r="I3239">
        <f t="shared" si="403"/>
        <v>0</v>
      </c>
      <c r="J3239">
        <f t="shared" si="404"/>
        <v>0</v>
      </c>
      <c r="K3239">
        <f>J3239*Weighting!$W$23</f>
        <v>0</v>
      </c>
      <c r="M3239" s="14"/>
    </row>
    <row r="3240" spans="1:25" x14ac:dyDescent="0.25">
      <c r="A3240" s="32" t="str">
        <f>IF(Weighting!$P$24&gt;0,B3240,"")</f>
        <v/>
      </c>
      <c r="B3240" t="e">
        <f>Weighting!$C$24</f>
        <v>#DIV/0!</v>
      </c>
      <c r="C3240" t="e">
        <f>Weighting!$F$24</f>
        <v>#NUM!</v>
      </c>
      <c r="D3240" t="e">
        <f>IF(C3240=1,'Data Transformation'!$G$3+0.5*'Data Transformation'!$W$25,IF(C3241=1,D3241-'Data Transformation'!$W$25,FALSE))</f>
        <v>#NUM!</v>
      </c>
      <c r="E3240">
        <f t="array" ref="E3240">IF(ISLOGICAL(D3240),"",FREQUENCY(IF('Data Transformation'!$B$425:$B$8425='Bin Analysis'!$B3219,'Data Transformation'!$G$425:$G$8425),D3240))</f>
        <v>2001</v>
      </c>
      <c r="F3240">
        <f t="shared" si="402"/>
        <v>0</v>
      </c>
      <c r="G3240">
        <f>Weighting!$H$24</f>
        <v>0</v>
      </c>
      <c r="H3240">
        <f t="array" ref="H3240">FREQUENCY(IF('Data Transformation'!$B$4:$B$8425=B3219,'Data Transformation'!$G$4:$G$8425),'Bin Analysis'!$B3240)</f>
        <v>2073</v>
      </c>
      <c r="I3240">
        <f t="shared" si="403"/>
        <v>0</v>
      </c>
      <c r="J3240">
        <f t="shared" si="404"/>
        <v>0</v>
      </c>
      <c r="K3240">
        <f>J3240*Weighting!$W$24</f>
        <v>0</v>
      </c>
      <c r="M3240" s="14"/>
    </row>
    <row r="3241" spans="1:25" x14ac:dyDescent="0.25">
      <c r="A3241" s="32" t="str">
        <f>IF(Weighting!$P$25&gt;0,B3241,"")</f>
        <v/>
      </c>
      <c r="B3241" t="e">
        <f>Weighting!$C$25</f>
        <v>#DIV/0!</v>
      </c>
      <c r="C3241" t="e">
        <f>Weighting!$F$25</f>
        <v>#NUM!</v>
      </c>
      <c r="D3241" t="e">
        <f>IF(C3241=1,'Data Transformation'!$G$3+0.5*'Data Transformation'!$W$25,IF(C3242=1,D3242-'Data Transformation'!$W$25,FALSE))</f>
        <v>#NUM!</v>
      </c>
      <c r="E3241">
        <f t="array" ref="E3241">IF(ISLOGICAL(D3241),"",FREQUENCY(IF('Data Transformation'!$B$425:$B$8425='Bin Analysis'!$B3219,'Data Transformation'!$G$425:$G$8425),D3241))</f>
        <v>2001</v>
      </c>
      <c r="F3241">
        <f t="shared" si="402"/>
        <v>0</v>
      </c>
      <c r="G3241">
        <f>Weighting!$H$25</f>
        <v>0</v>
      </c>
      <c r="H3241">
        <f t="array" ref="H3241">FREQUENCY(IF('Data Transformation'!$B$4:$B$8425=B3219,'Data Transformation'!$G$4:$G$8425),'Bin Analysis'!$B3241)</f>
        <v>2073</v>
      </c>
      <c r="I3241">
        <f t="shared" si="403"/>
        <v>0</v>
      </c>
      <c r="J3241">
        <f t="shared" si="404"/>
        <v>0</v>
      </c>
      <c r="K3241">
        <f>J3241*Weighting!$W$25</f>
        <v>0</v>
      </c>
      <c r="M3241" s="14"/>
    </row>
    <row r="3242" spans="1:25" x14ac:dyDescent="0.25">
      <c r="N3242" s="57"/>
      <c r="O3242"/>
      <c r="P3242"/>
      <c r="Q3242"/>
      <c r="R3242"/>
    </row>
    <row r="3243" spans="1:25" ht="23.25" x14ac:dyDescent="0.35">
      <c r="A3243" s="21" t="s">
        <v>0</v>
      </c>
      <c r="B3243" s="21" t="str">
        <f>IFERROR(VLOOKUP(C3243,'Data Transformation'!$L$6:$M$426,2,FALSE),"")</f>
        <v/>
      </c>
      <c r="C3243" s="21">
        <f>C3219+1</f>
        <v>135</v>
      </c>
      <c r="D3243" s="21"/>
      <c r="E3243" s="21"/>
      <c r="F3243" s="21"/>
      <c r="G3243" s="21"/>
      <c r="H3243" s="22"/>
      <c r="I3243" s="22"/>
      <c r="J3243" s="22"/>
      <c r="K3243" s="21"/>
      <c r="L3243" s="21" t="str">
        <f>B3243</f>
        <v/>
      </c>
      <c r="M3243" s="23" t="e">
        <f>INDEX('Data Transformation'!$O$4:$O$424,MATCH($B3243,'Data Transformation'!$M$4:$M$424,0),MATCH($M$2,'Data Transformation'!$O$3,0))</f>
        <v>#N/A</v>
      </c>
      <c r="N3243" s="27" t="e">
        <f>IF('Input and Summary Results'!$J$16="minimum",'Bin Analysis'!X3244/(M3243-1),'Bin Analysis'!Y3243/('Bin Analysis'!M3243-1))</f>
        <v>#N/A</v>
      </c>
      <c r="O3243" s="27" t="e">
        <f>IF(M3243=FALSE,NA(),(VLOOKUP(1,C3246:K3265,4,FALSE))/(M3243-1))</f>
        <v>#N/A</v>
      </c>
      <c r="P3243" s="27" t="e">
        <f>IF(M3243=FALSE,NA(),SUM(J3246:J3265)/Weighting!$S$5)</f>
        <v>#N/A</v>
      </c>
      <c r="Q3243" s="27" t="e">
        <f>IF(M3243=FALSE,NA(),SUM(K3246:K3265)/Weighting!$S$6)</f>
        <v>#N/A</v>
      </c>
      <c r="R3243" s="27" t="e">
        <f>IF(M3243=FALSE,NA(),(VLOOKUP(1,G3246:K3265,3,FALSE))/(M3243-1))</f>
        <v>#N/A</v>
      </c>
      <c r="S3243" s="22" t="e">
        <f>IF(M3243=FALSE,NA(),IF(SUM(J3246:J3265)=2,"yes","no"))</f>
        <v>#N/A</v>
      </c>
      <c r="X3243" s="2" cm="2">
        <f t="array" ref="X3243:X3244">FREQUENCY(IF('Data Transformation'!$B$425:$B$6424='Bin Analysis'!L3243,'Data Transformation'!$G$425:$G$6424),'Data Transformation'!$U$11)</f>
        <v>0</v>
      </c>
      <c r="Y3243" s="2" cm="2">
        <f t="array" ref="Y3243:Y3244">FREQUENCY(IF('Data Transformation'!$B$425:$B$6424='Bin Analysis'!L3243,'Data Transformation'!$G$425:$G$6424),'Data Transformation'!$U$12)</f>
        <v>0</v>
      </c>
    </row>
    <row r="3244" spans="1:25" x14ac:dyDescent="0.25">
      <c r="A3244" s="14" t="s">
        <v>67</v>
      </c>
      <c r="B3244" t="s">
        <v>47</v>
      </c>
      <c r="C3244" t="s">
        <v>5</v>
      </c>
      <c r="D3244" t="s">
        <v>100</v>
      </c>
      <c r="E3244" t="s">
        <v>101</v>
      </c>
      <c r="F3244" t="s">
        <v>102</v>
      </c>
      <c r="G3244" t="s">
        <v>70</v>
      </c>
      <c r="H3244" t="s">
        <v>31</v>
      </c>
      <c r="I3244" t="s">
        <v>32</v>
      </c>
      <c r="J3244" t="s">
        <v>46</v>
      </c>
      <c r="K3244" s="14" t="s">
        <v>45</v>
      </c>
      <c r="M3244" s="14"/>
      <c r="X3244" s="2">
        <v>0</v>
      </c>
      <c r="Y3244" s="2">
        <v>0</v>
      </c>
    </row>
    <row r="3245" spans="1:25" x14ac:dyDescent="0.25">
      <c r="A3245" s="32"/>
      <c r="D3245" t="e">
        <f>IF(C3245=1,'Data Transformation'!$G$3+0.5*'Data Transformation'!$W$25,IF(C3246=1,D3246-'Data Transformation'!$W$25,FALSE))</f>
        <v>#NUM!</v>
      </c>
      <c r="E3245">
        <f t="array" ref="E3245">IF(ISLOGICAL(D3245),"",FREQUENCY(IF('Data Transformation'!$B$425:$B$8425='Bin Analysis'!$B3243,'Data Transformation'!$G$425:$G$8425),D3245))</f>
        <v>2001</v>
      </c>
      <c r="F3245" t="e">
        <f>IF(ISLOGICAL(D3245),"",E3245-E3244)</f>
        <v>#VALUE!</v>
      </c>
      <c r="M3245" s="14"/>
    </row>
    <row r="3246" spans="1:25" x14ac:dyDescent="0.25">
      <c r="A3246" s="32" t="e">
        <f>IF(Weighting!$P$6&gt;0,B3246,"")</f>
        <v>#NUM!</v>
      </c>
      <c r="B3246" t="e">
        <f>Weighting!$C$6</f>
        <v>#DIV/0!</v>
      </c>
      <c r="C3246" t="e">
        <f>Weighting!$F$6</f>
        <v>#NUM!</v>
      </c>
      <c r="D3246" t="e">
        <f>IF(C3246=1,'Data Transformation'!$G$3+0.5*'Data Transformation'!$W$25,IF(C3247=1,D3247-'Data Transformation'!$W$25,FALSE))</f>
        <v>#NUM!</v>
      </c>
      <c r="E3246">
        <f t="array" ref="E3246">IF(ISLOGICAL(D3246),"",FREQUENCY(IF('Data Transformation'!$B$425:$B$8425='Bin Analysis'!$B3243,'Data Transformation'!$G$425:$G$8425),D3246))</f>
        <v>2001</v>
      </c>
      <c r="F3246">
        <f>IF(ISLOGICAL(D3246),"",E3246-E3245)</f>
        <v>0</v>
      </c>
      <c r="G3246">
        <f>Weighting!$H$6</f>
        <v>1</v>
      </c>
      <c r="H3246">
        <f t="array" ref="H3246">FREQUENCY(IF('Data Transformation'!$B$4:$B$8425=B3243,'Data Transformation'!$G$4:$G$8425),'Bin Analysis'!$B3246)</f>
        <v>2073</v>
      </c>
      <c r="I3246">
        <f>H3246-H3245</f>
        <v>2073</v>
      </c>
      <c r="J3246">
        <f>IF(I3246=0,0,1)</f>
        <v>1</v>
      </c>
      <c r="K3246" t="e">
        <f>J3246*Weighting!$W$6</f>
        <v>#NUM!</v>
      </c>
      <c r="M3246" s="14"/>
    </row>
    <row r="3247" spans="1:25" x14ac:dyDescent="0.25">
      <c r="A3247" s="32" t="str">
        <f>IF(Weighting!$P$7&gt;0,B3247,"")</f>
        <v/>
      </c>
      <c r="B3247" t="e">
        <f>Weighting!$C$7</f>
        <v>#DIV/0!</v>
      </c>
      <c r="C3247" t="e">
        <f>Weighting!$F$7</f>
        <v>#NUM!</v>
      </c>
      <c r="D3247" t="e">
        <f>IF(C3247=1,'Data Transformation'!$G$3+0.5*'Data Transformation'!$W$25,IF(C3248=1,D3248-'Data Transformation'!$W$25,FALSE))</f>
        <v>#NUM!</v>
      </c>
      <c r="E3247">
        <f t="array" ref="E3247">IF(ISLOGICAL(D3247),"",FREQUENCY(IF('Data Transformation'!$B$425:$B$8425='Bin Analysis'!$B3243,'Data Transformation'!$G$425:$G$8425),D3247))</f>
        <v>2001</v>
      </c>
      <c r="F3247">
        <f t="shared" ref="F3247:F3265" si="405">IF(ISLOGICAL(D3247),"",E3247-E3246)</f>
        <v>0</v>
      </c>
      <c r="G3247">
        <f>Weighting!$H$7</f>
        <v>0</v>
      </c>
      <c r="H3247">
        <f t="array" ref="H3247">FREQUENCY(IF('Data Transformation'!$B$4:$B$8425=B3243,'Data Transformation'!$G$4:$G$8425),'Bin Analysis'!$B3247)</f>
        <v>2073</v>
      </c>
      <c r="I3247">
        <f t="shared" ref="I3247:I3265" si="406">H3247-H3246</f>
        <v>0</v>
      </c>
      <c r="J3247">
        <f>IF(I3247=0,0,1)</f>
        <v>0</v>
      </c>
      <c r="K3247">
        <f>J3247*Weighting!$W$7</f>
        <v>0</v>
      </c>
      <c r="M3247" s="14"/>
    </row>
    <row r="3248" spans="1:25" x14ac:dyDescent="0.25">
      <c r="A3248" s="32" t="str">
        <f>IF(Weighting!$P$8&gt;0,B3248,"")</f>
        <v/>
      </c>
      <c r="B3248" t="e">
        <f>Weighting!$C$8</f>
        <v>#DIV/0!</v>
      </c>
      <c r="C3248" t="e">
        <f>Weighting!$F$8</f>
        <v>#NUM!</v>
      </c>
      <c r="D3248" t="e">
        <f>IF(C3248=1,'Data Transformation'!$G$3+0.5*'Data Transformation'!$W$25,IF(C3249=1,D3249-'Data Transformation'!$W$25,FALSE))</f>
        <v>#NUM!</v>
      </c>
      <c r="E3248">
        <f t="array" ref="E3248">IF(ISLOGICAL(D3248),"",FREQUENCY(IF('Data Transformation'!$B$425:$B$8425='Bin Analysis'!$B3243,'Data Transformation'!$G$425:$G$8425),D3248))</f>
        <v>2001</v>
      </c>
      <c r="F3248">
        <f t="shared" si="405"/>
        <v>0</v>
      </c>
      <c r="G3248">
        <f>Weighting!$H$8</f>
        <v>0</v>
      </c>
      <c r="H3248">
        <f t="array" ref="H3248">FREQUENCY(IF('Data Transformation'!$B$4:$B$8425=B3243,'Data Transformation'!$G$4:$G$8425),'Bin Analysis'!$B3248)</f>
        <v>2073</v>
      </c>
      <c r="I3248">
        <f t="shared" si="406"/>
        <v>0</v>
      </c>
      <c r="J3248">
        <f t="shared" ref="J3248:J3265" si="407">IF(I3248=0,0,1)</f>
        <v>0</v>
      </c>
      <c r="K3248">
        <f>J3248*Weighting!$W$8</f>
        <v>0</v>
      </c>
      <c r="M3248" s="14"/>
    </row>
    <row r="3249" spans="1:13" x14ac:dyDescent="0.25">
      <c r="A3249" s="32" t="str">
        <f>IF(Weighting!$P$9&gt;0,B3249,"")</f>
        <v/>
      </c>
      <c r="B3249" s="50" t="e">
        <f>Weighting!$C$9</f>
        <v>#DIV/0!</v>
      </c>
      <c r="C3249" t="e">
        <f>Weighting!$F$9</f>
        <v>#NUM!</v>
      </c>
      <c r="D3249" t="e">
        <f>IF(C3249=1,'Data Transformation'!$G$3+0.5*'Data Transformation'!$W$25,IF(C3250=1,D3250-'Data Transformation'!$W$25,FALSE))</f>
        <v>#NUM!</v>
      </c>
      <c r="E3249">
        <f t="array" ref="E3249">IF(ISLOGICAL(D3249),"",FREQUENCY(IF('Data Transformation'!$B$425:$B$8425='Bin Analysis'!$B3243,'Data Transformation'!$G$425:$G$8425),D3249))</f>
        <v>2001</v>
      </c>
      <c r="F3249">
        <f t="shared" si="405"/>
        <v>0</v>
      </c>
      <c r="G3249">
        <f>Weighting!$H$9</f>
        <v>0</v>
      </c>
      <c r="H3249">
        <f t="array" ref="H3249">FREQUENCY(IF('Data Transformation'!$B$4:$B$8425=B3243,'Data Transformation'!$G$4:$G$8425),'Bin Analysis'!$B3249)</f>
        <v>2073</v>
      </c>
      <c r="I3249">
        <f t="shared" si="406"/>
        <v>0</v>
      </c>
      <c r="J3249">
        <f t="shared" si="407"/>
        <v>0</v>
      </c>
      <c r="K3249">
        <f>J3249*Weighting!$W$9</f>
        <v>0</v>
      </c>
      <c r="M3249" s="14"/>
    </row>
    <row r="3250" spans="1:13" x14ac:dyDescent="0.25">
      <c r="A3250" s="32" t="str">
        <f>IF(Weighting!$P$10&gt;0,B3250,"")</f>
        <v/>
      </c>
      <c r="B3250" t="e">
        <f>Weighting!$C$10</f>
        <v>#DIV/0!</v>
      </c>
      <c r="C3250" t="e">
        <f>Weighting!$F$10</f>
        <v>#NUM!</v>
      </c>
      <c r="D3250" t="e">
        <f>IF(C3250=1,'Data Transformation'!$G$3+0.5*'Data Transformation'!$W$25,IF(C3251=1,D3251-'Data Transformation'!$W$25,FALSE))</f>
        <v>#NUM!</v>
      </c>
      <c r="E3250">
        <f t="array" ref="E3250">IF(ISLOGICAL(D3250),"",FREQUENCY(IF('Data Transformation'!$B$425:$B$8425='Bin Analysis'!$B3243,'Data Transformation'!$G$425:$G$8425),D3250))</f>
        <v>2001</v>
      </c>
      <c r="F3250">
        <f t="shared" si="405"/>
        <v>0</v>
      </c>
      <c r="G3250">
        <f>Weighting!$H$10</f>
        <v>0</v>
      </c>
      <c r="H3250">
        <f t="array" ref="H3250">FREQUENCY(IF('Data Transformation'!$B$4:$B$8425=B3243,'Data Transformation'!$G$4:$G$8425),'Bin Analysis'!$B3250)</f>
        <v>2073</v>
      </c>
      <c r="I3250">
        <f t="shared" si="406"/>
        <v>0</v>
      </c>
      <c r="J3250">
        <f t="shared" si="407"/>
        <v>0</v>
      </c>
      <c r="K3250">
        <f>J3250*Weighting!$W$10</f>
        <v>0</v>
      </c>
      <c r="M3250" s="14"/>
    </row>
    <row r="3251" spans="1:13" x14ac:dyDescent="0.25">
      <c r="A3251" s="32" t="str">
        <f>IF(Weighting!$P$11&gt;0,B3251,"")</f>
        <v/>
      </c>
      <c r="B3251" t="e">
        <f>Weighting!$C$11</f>
        <v>#DIV/0!</v>
      </c>
      <c r="C3251" t="e">
        <f>Weighting!$F$11</f>
        <v>#NUM!</v>
      </c>
      <c r="D3251" t="e">
        <f>IF(C3251=1,'Data Transformation'!$G$3+0.5*'Data Transformation'!$W$25,IF(C3252=1,D3252-'Data Transformation'!$W$25,FALSE))</f>
        <v>#NUM!</v>
      </c>
      <c r="E3251">
        <f t="array" ref="E3251">IF(ISLOGICAL(D3251),"",FREQUENCY(IF('Data Transformation'!$B$425:$B$8425='Bin Analysis'!$B3243,'Data Transformation'!$G$425:$G$8425),D3251))</f>
        <v>2001</v>
      </c>
      <c r="F3251">
        <f t="shared" si="405"/>
        <v>0</v>
      </c>
      <c r="G3251">
        <f>Weighting!$H$11</f>
        <v>0</v>
      </c>
      <c r="H3251">
        <f t="array" ref="H3251">FREQUENCY(IF('Data Transformation'!$B$4:$B$8425=B3243,'Data Transformation'!$G$4:$G$8425),'Bin Analysis'!$B3251)</f>
        <v>2073</v>
      </c>
      <c r="I3251">
        <f t="shared" si="406"/>
        <v>0</v>
      </c>
      <c r="J3251">
        <f t="shared" si="407"/>
        <v>0</v>
      </c>
      <c r="K3251">
        <f>J3251*Weighting!$W$11</f>
        <v>0</v>
      </c>
      <c r="M3251" s="14"/>
    </row>
    <row r="3252" spans="1:13" x14ac:dyDescent="0.25">
      <c r="A3252" s="32" t="str">
        <f>IF(Weighting!$P$12&gt;0,B3252,"")</f>
        <v/>
      </c>
      <c r="B3252" t="e">
        <f>Weighting!$C$12</f>
        <v>#DIV/0!</v>
      </c>
      <c r="C3252" t="e">
        <f>Weighting!$F$12</f>
        <v>#NUM!</v>
      </c>
      <c r="D3252" t="e">
        <f>IF(C3252=1,'Data Transformation'!$G$3+0.5*'Data Transformation'!$W$25,IF(C3253=1,D3253-'Data Transformation'!$W$25,FALSE))</f>
        <v>#NUM!</v>
      </c>
      <c r="E3252">
        <f t="array" ref="E3252">IF(ISLOGICAL(D3252),"",FREQUENCY(IF('Data Transformation'!$B$425:$B$8425='Bin Analysis'!$B3243,'Data Transformation'!$G$425:$G$8425),D3252))</f>
        <v>2001</v>
      </c>
      <c r="F3252">
        <f t="shared" si="405"/>
        <v>0</v>
      </c>
      <c r="G3252">
        <f>Weighting!$H$12</f>
        <v>0</v>
      </c>
      <c r="H3252">
        <f t="array" ref="H3252">FREQUENCY(IF('Data Transformation'!$B$4:$B$8425=B3243,'Data Transformation'!$G$4:$G$8425),'Bin Analysis'!$B3252)</f>
        <v>2073</v>
      </c>
      <c r="I3252">
        <f t="shared" si="406"/>
        <v>0</v>
      </c>
      <c r="J3252">
        <f t="shared" si="407"/>
        <v>0</v>
      </c>
      <c r="K3252">
        <f>J3252*Weighting!$W$12</f>
        <v>0</v>
      </c>
      <c r="M3252" s="14"/>
    </row>
    <row r="3253" spans="1:13" x14ac:dyDescent="0.25">
      <c r="A3253" s="32" t="str">
        <f>IF(Weighting!$P$13&gt;0,B3253,"")</f>
        <v/>
      </c>
      <c r="B3253" t="e">
        <f>Weighting!$C$13</f>
        <v>#DIV/0!</v>
      </c>
      <c r="C3253" t="e">
        <f>Weighting!$F$13</f>
        <v>#NUM!</v>
      </c>
      <c r="D3253" t="e">
        <f>IF(C3253=1,'Data Transformation'!$G$3+0.5*'Data Transformation'!$W$25,IF(C3254=1,D3254-'Data Transformation'!$W$25,FALSE))</f>
        <v>#NUM!</v>
      </c>
      <c r="E3253">
        <f t="array" ref="E3253">IF(ISLOGICAL(D3253),"",FREQUENCY(IF('Data Transformation'!$B$425:$B$8425='Bin Analysis'!$B3243,'Data Transformation'!$G$425:$G$8425),D3253))</f>
        <v>2001</v>
      </c>
      <c r="F3253">
        <f t="shared" si="405"/>
        <v>0</v>
      </c>
      <c r="G3253">
        <f>Weighting!$H$13</f>
        <v>0</v>
      </c>
      <c r="H3253">
        <f t="array" ref="H3253">FREQUENCY(IF('Data Transformation'!$B$4:$B$8425=B3243,'Data Transformation'!$G$4:$G$8425),'Bin Analysis'!$B3253)</f>
        <v>2073</v>
      </c>
      <c r="I3253">
        <f t="shared" si="406"/>
        <v>0</v>
      </c>
      <c r="J3253">
        <f t="shared" si="407"/>
        <v>0</v>
      </c>
      <c r="K3253">
        <f>J3253*Weighting!$W$13</f>
        <v>0</v>
      </c>
      <c r="M3253" s="14"/>
    </row>
    <row r="3254" spans="1:13" x14ac:dyDescent="0.25">
      <c r="A3254" s="32" t="str">
        <f>IF(Weighting!$P$14&gt;0,B3254,"")</f>
        <v/>
      </c>
      <c r="B3254" t="e">
        <f>Weighting!$C$14</f>
        <v>#DIV/0!</v>
      </c>
      <c r="C3254" t="e">
        <f>Weighting!$F$14</f>
        <v>#NUM!</v>
      </c>
      <c r="D3254" t="e">
        <f>IF(C3254=1,'Data Transformation'!$G$3+0.5*'Data Transformation'!$W$25,IF(C3255=1,D3255-'Data Transformation'!$W$25,FALSE))</f>
        <v>#NUM!</v>
      </c>
      <c r="E3254">
        <f t="array" ref="E3254">IF(ISLOGICAL(D3254),"",FREQUENCY(IF('Data Transformation'!$B$425:$B$8425='Bin Analysis'!$B3243,'Data Transformation'!$G$425:$G$8425),D3254))</f>
        <v>2001</v>
      </c>
      <c r="F3254">
        <f t="shared" si="405"/>
        <v>0</v>
      </c>
      <c r="G3254">
        <f>Weighting!$H$14</f>
        <v>0</v>
      </c>
      <c r="H3254">
        <f t="array" ref="H3254">FREQUENCY(IF('Data Transformation'!$B$4:$B$8425=B3243,'Data Transformation'!$G$4:$G$8425),'Bin Analysis'!$B3254)</f>
        <v>2073</v>
      </c>
      <c r="I3254">
        <f t="shared" si="406"/>
        <v>0</v>
      </c>
      <c r="J3254">
        <f t="shared" si="407"/>
        <v>0</v>
      </c>
      <c r="K3254">
        <f>J3254*Weighting!$W$14</f>
        <v>0</v>
      </c>
      <c r="M3254" s="14"/>
    </row>
    <row r="3255" spans="1:13" x14ac:dyDescent="0.25">
      <c r="A3255" s="32" t="str">
        <f>IF(Weighting!$P$15&gt;0,B3255,"")</f>
        <v/>
      </c>
      <c r="B3255" t="e">
        <f>Weighting!$C$15</f>
        <v>#DIV/0!</v>
      </c>
      <c r="C3255" t="e">
        <f>Weighting!$F$15</f>
        <v>#NUM!</v>
      </c>
      <c r="D3255" t="e">
        <f>IF(C3255=1,'Data Transformation'!$G$3+0.5*'Data Transformation'!$W$25,IF(C3256=1,D3256-'Data Transformation'!$W$25,FALSE))</f>
        <v>#NUM!</v>
      </c>
      <c r="E3255">
        <f t="array" ref="E3255">IF(ISLOGICAL(D3255),"",FREQUENCY(IF('Data Transformation'!$B$425:$B$8425='Bin Analysis'!$B3243,'Data Transformation'!$G$425:$G$8425),D3255))</f>
        <v>2001</v>
      </c>
      <c r="F3255">
        <f t="shared" si="405"/>
        <v>0</v>
      </c>
      <c r="G3255">
        <f>Weighting!$H$15</f>
        <v>0</v>
      </c>
      <c r="H3255">
        <f t="array" ref="H3255">FREQUENCY(IF('Data Transformation'!$B$4:$B$8425=B3243,'Data Transformation'!$G$4:$G$8425),'Bin Analysis'!$B3255)</f>
        <v>2073</v>
      </c>
      <c r="I3255">
        <f t="shared" si="406"/>
        <v>0</v>
      </c>
      <c r="J3255">
        <f t="shared" si="407"/>
        <v>0</v>
      </c>
      <c r="K3255">
        <f>J3255*Weighting!$W$15</f>
        <v>0</v>
      </c>
      <c r="M3255" s="14"/>
    </row>
    <row r="3256" spans="1:13" x14ac:dyDescent="0.25">
      <c r="A3256" s="32" t="str">
        <f>IF(Weighting!$P$16&gt;0,B3256,"")</f>
        <v/>
      </c>
      <c r="B3256" t="e">
        <f>Weighting!$C$16</f>
        <v>#DIV/0!</v>
      </c>
      <c r="C3256" t="e">
        <f>Weighting!$F$16</f>
        <v>#NUM!</v>
      </c>
      <c r="D3256" t="e">
        <f>IF(C3256=1,'Data Transformation'!$G$3+0.5*'Data Transformation'!$W$25,IF(C3257=1,D3257-'Data Transformation'!$W$25,FALSE))</f>
        <v>#NUM!</v>
      </c>
      <c r="E3256">
        <f t="array" ref="E3256">IF(ISLOGICAL(D3256),"",FREQUENCY(IF('Data Transformation'!$B$425:$B$8425='Bin Analysis'!$B3243,'Data Transformation'!$G$425:$G$8425),D3256))</f>
        <v>2001</v>
      </c>
      <c r="F3256">
        <f t="shared" si="405"/>
        <v>0</v>
      </c>
      <c r="G3256">
        <f>Weighting!$H$16</f>
        <v>0</v>
      </c>
      <c r="H3256">
        <f t="array" ref="H3256">FREQUENCY(IF('Data Transformation'!$B$4:$B$8425=B3243,'Data Transformation'!$G$4:$G$8425),'Bin Analysis'!$B3256)</f>
        <v>2073</v>
      </c>
      <c r="I3256">
        <f t="shared" si="406"/>
        <v>0</v>
      </c>
      <c r="J3256">
        <f t="shared" si="407"/>
        <v>0</v>
      </c>
      <c r="K3256">
        <f>J3256*Weighting!$W$16</f>
        <v>0</v>
      </c>
      <c r="M3256" s="14"/>
    </row>
    <row r="3257" spans="1:13" x14ac:dyDescent="0.25">
      <c r="A3257" s="32" t="str">
        <f>IF(Weighting!$P$17&gt;0,B3257,"")</f>
        <v/>
      </c>
      <c r="B3257" t="e">
        <f>Weighting!$C$17</f>
        <v>#DIV/0!</v>
      </c>
      <c r="C3257" t="e">
        <f>Weighting!$F$17</f>
        <v>#NUM!</v>
      </c>
      <c r="D3257" t="e">
        <f>IF(C3257=1,'Data Transformation'!$G$3+0.5*'Data Transformation'!$W$25,IF(C3258=1,D3258-'Data Transformation'!$W$25,FALSE))</f>
        <v>#NUM!</v>
      </c>
      <c r="E3257">
        <f t="array" ref="E3257">IF(ISLOGICAL(D3257),"",FREQUENCY(IF('Data Transformation'!$B$425:$B$8425='Bin Analysis'!$B3243,'Data Transformation'!$G$425:$G$8425),D3257))</f>
        <v>2001</v>
      </c>
      <c r="F3257">
        <f t="shared" si="405"/>
        <v>0</v>
      </c>
      <c r="G3257">
        <f>Weighting!$H$17</f>
        <v>0</v>
      </c>
      <c r="H3257">
        <f t="array" ref="H3257">FREQUENCY(IF('Data Transformation'!$B$4:$B$8425=B3243,'Data Transformation'!$G$4:$G$8425),'Bin Analysis'!$B3257)</f>
        <v>2073</v>
      </c>
      <c r="I3257">
        <f t="shared" si="406"/>
        <v>0</v>
      </c>
      <c r="J3257">
        <f t="shared" si="407"/>
        <v>0</v>
      </c>
      <c r="K3257">
        <f>J3257*Weighting!$W$17</f>
        <v>0</v>
      </c>
      <c r="M3257" s="14"/>
    </row>
    <row r="3258" spans="1:13" x14ac:dyDescent="0.25">
      <c r="A3258" s="32" t="str">
        <f>IF(Weighting!$P$18&gt;0,B3258,"")</f>
        <v/>
      </c>
      <c r="B3258" t="e">
        <f>Weighting!$C$18</f>
        <v>#DIV/0!</v>
      </c>
      <c r="C3258" t="e">
        <f>Weighting!$F$18</f>
        <v>#NUM!</v>
      </c>
      <c r="D3258" t="e">
        <f>IF(C3258=1,'Data Transformation'!$G$3+0.5*'Data Transformation'!$W$25,IF(C3259=1,D3259-'Data Transformation'!$W$25,FALSE))</f>
        <v>#NUM!</v>
      </c>
      <c r="E3258">
        <f t="array" ref="E3258">IF(ISLOGICAL(D3258),"",FREQUENCY(IF('Data Transformation'!$B$425:$B$8425='Bin Analysis'!$B3243,'Data Transformation'!$G$425:$G$8425),D3258))</f>
        <v>2001</v>
      </c>
      <c r="F3258">
        <f t="shared" si="405"/>
        <v>0</v>
      </c>
      <c r="G3258">
        <f>Weighting!$H$18</f>
        <v>0</v>
      </c>
      <c r="H3258">
        <f t="array" ref="H3258">FREQUENCY(IF('Data Transformation'!$B$4:$B$8425=B3243,'Data Transformation'!$G$4:$G$8425),'Bin Analysis'!$B3258)</f>
        <v>2073</v>
      </c>
      <c r="I3258">
        <f t="shared" si="406"/>
        <v>0</v>
      </c>
      <c r="J3258">
        <f t="shared" si="407"/>
        <v>0</v>
      </c>
      <c r="K3258">
        <f>J3258*Weighting!$W$18</f>
        <v>0</v>
      </c>
      <c r="M3258" s="14"/>
    </row>
    <row r="3259" spans="1:13" x14ac:dyDescent="0.25">
      <c r="A3259" s="32" t="str">
        <f>IF(Weighting!$P$19&gt;0,B3259,"")</f>
        <v/>
      </c>
      <c r="B3259" t="e">
        <f>Weighting!$C$19</f>
        <v>#DIV/0!</v>
      </c>
      <c r="C3259" t="e">
        <f>Weighting!$F$19</f>
        <v>#NUM!</v>
      </c>
      <c r="D3259" t="e">
        <f>IF(C3259=1,'Data Transformation'!$G$3+0.5*'Data Transformation'!$W$25,IF(C3260=1,D3260-'Data Transformation'!$W$25,FALSE))</f>
        <v>#NUM!</v>
      </c>
      <c r="E3259">
        <f t="array" ref="E3259">IF(ISLOGICAL(D3259),"",FREQUENCY(IF('Data Transformation'!$B$425:$B$8425='Bin Analysis'!$B3243,'Data Transformation'!$G$425:$G$8425),D3259))</f>
        <v>2001</v>
      </c>
      <c r="F3259">
        <f t="shared" si="405"/>
        <v>0</v>
      </c>
      <c r="G3259">
        <f>Weighting!$H$19</f>
        <v>0</v>
      </c>
      <c r="H3259">
        <f t="array" ref="H3259">FREQUENCY(IF('Data Transformation'!$B$4:$B$8425=B3243,'Data Transformation'!$G$4:$G$8425),'Bin Analysis'!$B3259)</f>
        <v>2073</v>
      </c>
      <c r="I3259">
        <f t="shared" si="406"/>
        <v>0</v>
      </c>
      <c r="J3259">
        <f t="shared" si="407"/>
        <v>0</v>
      </c>
      <c r="K3259">
        <f>J3259*Weighting!$W$19</f>
        <v>0</v>
      </c>
      <c r="M3259" s="14"/>
    </row>
    <row r="3260" spans="1:13" x14ac:dyDescent="0.25">
      <c r="A3260" s="32" t="str">
        <f>IF(Weighting!$P$20&gt;0,B3260,"")</f>
        <v/>
      </c>
      <c r="B3260" t="e">
        <f>Weighting!$C$20</f>
        <v>#DIV/0!</v>
      </c>
      <c r="C3260" t="e">
        <f>Weighting!$F$20</f>
        <v>#NUM!</v>
      </c>
      <c r="D3260" t="e">
        <f>IF(C3260=1,'Data Transformation'!$G$3+0.5*'Data Transformation'!$W$25,IF(C3261=1,D3261-'Data Transformation'!$W$25,FALSE))</f>
        <v>#NUM!</v>
      </c>
      <c r="E3260">
        <f t="array" ref="E3260">IF(ISLOGICAL(D3260),"",FREQUENCY(IF('Data Transformation'!$B$425:$B$8425='Bin Analysis'!$B3243,'Data Transformation'!$G$425:$G$8425),D3260))</f>
        <v>2001</v>
      </c>
      <c r="F3260">
        <f t="shared" si="405"/>
        <v>0</v>
      </c>
      <c r="G3260">
        <f>Weighting!$H$20</f>
        <v>0</v>
      </c>
      <c r="H3260">
        <f t="array" ref="H3260">FREQUENCY(IF('Data Transformation'!$B$4:$B$8425=B3243,'Data Transformation'!$G$4:$G$8425),'Bin Analysis'!$B3260)</f>
        <v>2073</v>
      </c>
      <c r="I3260">
        <f t="shared" si="406"/>
        <v>0</v>
      </c>
      <c r="J3260">
        <f t="shared" si="407"/>
        <v>0</v>
      </c>
      <c r="K3260">
        <f>J3260*Weighting!$W$20</f>
        <v>0</v>
      </c>
      <c r="M3260" s="14"/>
    </row>
    <row r="3261" spans="1:13" x14ac:dyDescent="0.25">
      <c r="A3261" s="32" t="str">
        <f>IF(Weighting!$P$21&gt;0,B3261,"")</f>
        <v/>
      </c>
      <c r="B3261" t="e">
        <f>Weighting!$C$21</f>
        <v>#DIV/0!</v>
      </c>
      <c r="C3261" t="e">
        <f>Weighting!$F$21</f>
        <v>#NUM!</v>
      </c>
      <c r="D3261" t="e">
        <f>IF(C3261=1,'Data Transformation'!$G$3+0.5*'Data Transformation'!$W$25,IF(C3262=1,D3262-'Data Transformation'!$W$25,FALSE))</f>
        <v>#NUM!</v>
      </c>
      <c r="E3261">
        <f t="array" ref="E3261">IF(ISLOGICAL(D3261),"",FREQUENCY(IF('Data Transformation'!$B$425:$B$8425='Bin Analysis'!$B3243,'Data Transformation'!$G$425:$G$8425),D3261))</f>
        <v>2001</v>
      </c>
      <c r="F3261">
        <f t="shared" si="405"/>
        <v>0</v>
      </c>
      <c r="G3261">
        <f>Weighting!$H$21</f>
        <v>0</v>
      </c>
      <c r="H3261">
        <f t="array" ref="H3261">FREQUENCY(IF('Data Transformation'!$B$4:$B$8425=B3243,'Data Transformation'!$G$4:$G$8425),'Bin Analysis'!$B3261)</f>
        <v>2073</v>
      </c>
      <c r="I3261">
        <f t="shared" si="406"/>
        <v>0</v>
      </c>
      <c r="J3261">
        <f t="shared" si="407"/>
        <v>0</v>
      </c>
      <c r="K3261">
        <f>J3261*Weighting!$W$21</f>
        <v>0</v>
      </c>
      <c r="M3261" s="14"/>
    </row>
    <row r="3262" spans="1:13" x14ac:dyDescent="0.25">
      <c r="A3262" s="32" t="str">
        <f>IF(Weighting!$P$22&gt;0,B3262,"")</f>
        <v/>
      </c>
      <c r="B3262" t="e">
        <f>Weighting!$C$22</f>
        <v>#DIV/0!</v>
      </c>
      <c r="C3262" t="e">
        <f>Weighting!$F$22</f>
        <v>#NUM!</v>
      </c>
      <c r="D3262" t="e">
        <f>IF(C3262=1,'Data Transformation'!$G$3+0.5*'Data Transformation'!$W$25,IF(C3263=1,D3263-'Data Transformation'!$W$25,FALSE))</f>
        <v>#NUM!</v>
      </c>
      <c r="E3262">
        <f t="array" ref="E3262">IF(ISLOGICAL(D3262),"",FREQUENCY(IF('Data Transformation'!$B$425:$B$8425='Bin Analysis'!$B3243,'Data Transformation'!$G$425:$G$8425),D3262))</f>
        <v>2001</v>
      </c>
      <c r="F3262">
        <f t="shared" si="405"/>
        <v>0</v>
      </c>
      <c r="G3262">
        <f>Weighting!$H$22</f>
        <v>0</v>
      </c>
      <c r="H3262">
        <f t="array" ref="H3262">FREQUENCY(IF('Data Transformation'!$B$4:$B$8425=B3243,'Data Transformation'!$G$4:$G$8425),'Bin Analysis'!$B3262)</f>
        <v>2073</v>
      </c>
      <c r="I3262">
        <f t="shared" si="406"/>
        <v>0</v>
      </c>
      <c r="J3262">
        <f t="shared" si="407"/>
        <v>0</v>
      </c>
      <c r="K3262">
        <f>J3262*Weighting!$W$22</f>
        <v>0</v>
      </c>
      <c r="M3262" s="14"/>
    </row>
    <row r="3263" spans="1:13" x14ac:dyDescent="0.25">
      <c r="A3263" s="32" t="str">
        <f>IF(Weighting!$P$23&gt;0,B3263,"")</f>
        <v/>
      </c>
      <c r="B3263" t="e">
        <f>Weighting!$C$23</f>
        <v>#DIV/0!</v>
      </c>
      <c r="C3263" t="e">
        <f>Weighting!$F$23</f>
        <v>#NUM!</v>
      </c>
      <c r="D3263" t="e">
        <f>IF(C3263=1,'Data Transformation'!$G$3+0.5*'Data Transformation'!$W$25,IF(C3264=1,D3264-'Data Transformation'!$W$25,FALSE))</f>
        <v>#NUM!</v>
      </c>
      <c r="E3263">
        <f t="array" ref="E3263">IF(ISLOGICAL(D3263),"",FREQUENCY(IF('Data Transformation'!$B$425:$B$8425='Bin Analysis'!$B3243,'Data Transformation'!$G$425:$G$8425),D3263))</f>
        <v>2001</v>
      </c>
      <c r="F3263">
        <f t="shared" si="405"/>
        <v>0</v>
      </c>
      <c r="G3263">
        <f>Weighting!$H$23</f>
        <v>0</v>
      </c>
      <c r="H3263">
        <f t="array" ref="H3263">FREQUENCY(IF('Data Transformation'!$B$4:$B$8425=B3243,'Data Transformation'!$G$4:$G$8425),'Bin Analysis'!$B3263)</f>
        <v>2073</v>
      </c>
      <c r="I3263">
        <f t="shared" si="406"/>
        <v>0</v>
      </c>
      <c r="J3263">
        <f t="shared" si="407"/>
        <v>0</v>
      </c>
      <c r="K3263">
        <f>J3263*Weighting!$W$23</f>
        <v>0</v>
      </c>
      <c r="M3263" s="14"/>
    </row>
    <row r="3264" spans="1:13" x14ac:dyDescent="0.25">
      <c r="A3264" s="32" t="str">
        <f>IF(Weighting!$P$24&gt;0,B3264,"")</f>
        <v/>
      </c>
      <c r="B3264" t="e">
        <f>Weighting!$C$24</f>
        <v>#DIV/0!</v>
      </c>
      <c r="C3264" t="e">
        <f>Weighting!$F$24</f>
        <v>#NUM!</v>
      </c>
      <c r="D3264" t="e">
        <f>IF(C3264=1,'Data Transformation'!$G$3+0.5*'Data Transformation'!$W$25,IF(C3265=1,D3265-'Data Transformation'!$W$25,FALSE))</f>
        <v>#NUM!</v>
      </c>
      <c r="E3264">
        <f t="array" ref="E3264">IF(ISLOGICAL(D3264),"",FREQUENCY(IF('Data Transformation'!$B$425:$B$8425='Bin Analysis'!$B3243,'Data Transformation'!$G$425:$G$8425),D3264))</f>
        <v>2001</v>
      </c>
      <c r="F3264">
        <f t="shared" si="405"/>
        <v>0</v>
      </c>
      <c r="G3264">
        <f>Weighting!$H$24</f>
        <v>0</v>
      </c>
      <c r="H3264">
        <f t="array" ref="H3264">FREQUENCY(IF('Data Transformation'!$B$4:$B$8425=B3243,'Data Transformation'!$G$4:$G$8425),'Bin Analysis'!$B3264)</f>
        <v>2073</v>
      </c>
      <c r="I3264">
        <f t="shared" si="406"/>
        <v>0</v>
      </c>
      <c r="J3264">
        <f t="shared" si="407"/>
        <v>0</v>
      </c>
      <c r="K3264">
        <f>J3264*Weighting!$W$24</f>
        <v>0</v>
      </c>
      <c r="M3264" s="14"/>
    </row>
    <row r="3265" spans="1:25" x14ac:dyDescent="0.25">
      <c r="A3265" s="32" t="str">
        <f>IF(Weighting!$P$25&gt;0,B3265,"")</f>
        <v/>
      </c>
      <c r="B3265" t="e">
        <f>Weighting!$C$25</f>
        <v>#DIV/0!</v>
      </c>
      <c r="C3265" t="e">
        <f>Weighting!$F$25</f>
        <v>#NUM!</v>
      </c>
      <c r="D3265" t="e">
        <f>IF(C3265=1,'Data Transformation'!$G$3+0.5*'Data Transformation'!$W$25,IF(C3266=1,D3266-'Data Transformation'!$W$25,FALSE))</f>
        <v>#NUM!</v>
      </c>
      <c r="E3265">
        <f t="array" ref="E3265">IF(ISLOGICAL(D3265),"",FREQUENCY(IF('Data Transformation'!$B$425:$B$8425='Bin Analysis'!$B3243,'Data Transformation'!$G$425:$G$8425),D3265))</f>
        <v>2001</v>
      </c>
      <c r="F3265">
        <f t="shared" si="405"/>
        <v>0</v>
      </c>
      <c r="G3265">
        <f>Weighting!$H$25</f>
        <v>0</v>
      </c>
      <c r="H3265">
        <f t="array" ref="H3265">FREQUENCY(IF('Data Transformation'!$B$4:$B$8425=B3243,'Data Transformation'!$G$4:$G$8425),'Bin Analysis'!$B3265)</f>
        <v>2073</v>
      </c>
      <c r="I3265">
        <f t="shared" si="406"/>
        <v>0</v>
      </c>
      <c r="J3265">
        <f t="shared" si="407"/>
        <v>0</v>
      </c>
      <c r="K3265">
        <f>J3265*Weighting!$W$25</f>
        <v>0</v>
      </c>
      <c r="M3265" s="14"/>
    </row>
    <row r="3266" spans="1:25" x14ac:dyDescent="0.25">
      <c r="O3266"/>
      <c r="P3266"/>
      <c r="Q3266"/>
      <c r="R3266"/>
    </row>
    <row r="3267" spans="1:25" ht="23.25" x14ac:dyDescent="0.35">
      <c r="A3267" s="21" t="s">
        <v>0</v>
      </c>
      <c r="B3267" s="21" t="str">
        <f>IFERROR(VLOOKUP(C3267,'Data Transformation'!$L$6:$M$426,2,FALSE),"")</f>
        <v/>
      </c>
      <c r="C3267" s="21">
        <f>C3243+1</f>
        <v>136</v>
      </c>
      <c r="D3267" s="21"/>
      <c r="E3267" s="21"/>
      <c r="F3267" s="21"/>
      <c r="G3267" s="21"/>
      <c r="H3267" s="22"/>
      <c r="I3267" s="22"/>
      <c r="J3267" s="22"/>
      <c r="K3267" s="21"/>
      <c r="L3267" s="21" t="str">
        <f>B3267</f>
        <v/>
      </c>
      <c r="M3267" s="23" t="e">
        <f>INDEX('Data Transformation'!$O$4:$O$424,MATCH($B3267,'Data Transformation'!$M$4:$M$424,0),MATCH($M$2,'Data Transformation'!$O$3,0))</f>
        <v>#N/A</v>
      </c>
      <c r="N3267" s="27" t="e">
        <f>IF('Input and Summary Results'!$J$16="minimum",'Bin Analysis'!X3268/(M3267-1),'Bin Analysis'!Y3267/('Bin Analysis'!M3267-1))</f>
        <v>#N/A</v>
      </c>
      <c r="O3267" s="27" t="e">
        <f>IF(M3267=FALSE,NA(),(VLOOKUP(1,C3270:K3289,4,FALSE))/(M3267-1))</f>
        <v>#N/A</v>
      </c>
      <c r="P3267" s="27" t="e">
        <f>IF(M3267=FALSE,NA(),SUM(J3270:J3289)/Weighting!$S$5)</f>
        <v>#N/A</v>
      </c>
      <c r="Q3267" s="27" t="e">
        <f>IF(M3267=FALSE,NA(),SUM(K3270:K3289)/Weighting!$S$6)</f>
        <v>#N/A</v>
      </c>
      <c r="R3267" s="27" t="e">
        <f>IF(M3267=FALSE,NA(),(VLOOKUP(1,G3270:K3289,3,FALSE))/(M3267-1))</f>
        <v>#N/A</v>
      </c>
      <c r="S3267" s="22" t="e">
        <f>IF(M3267=FALSE,NA(),IF(SUM(J3270:J3289)=2,"yes","no"))</f>
        <v>#N/A</v>
      </c>
      <c r="X3267" s="2" cm="2">
        <f t="array" ref="X3267:X3268">FREQUENCY(IF('Data Transformation'!$B$425:$B$6424='Bin Analysis'!L3267,'Data Transformation'!$G$425:$G$6424),'Data Transformation'!$U$11)</f>
        <v>0</v>
      </c>
      <c r="Y3267" s="2" cm="2">
        <f t="array" ref="Y3267:Y3268">FREQUENCY(IF('Data Transformation'!$B$425:$B$6424='Bin Analysis'!L3267,'Data Transformation'!$G$425:$G$6424),'Data Transformation'!$U$12)</f>
        <v>0</v>
      </c>
    </row>
    <row r="3268" spans="1:25" x14ac:dyDescent="0.25">
      <c r="A3268" s="14" t="s">
        <v>67</v>
      </c>
      <c r="B3268" t="s">
        <v>47</v>
      </c>
      <c r="C3268" t="s">
        <v>5</v>
      </c>
      <c r="D3268" t="s">
        <v>100</v>
      </c>
      <c r="E3268" t="s">
        <v>101</v>
      </c>
      <c r="F3268" t="s">
        <v>102</v>
      </c>
      <c r="G3268" t="s">
        <v>70</v>
      </c>
      <c r="H3268" t="s">
        <v>31</v>
      </c>
      <c r="I3268" t="s">
        <v>32</v>
      </c>
      <c r="J3268" t="s">
        <v>46</v>
      </c>
      <c r="K3268" s="14" t="s">
        <v>45</v>
      </c>
      <c r="M3268" s="14"/>
      <c r="X3268" s="2">
        <v>0</v>
      </c>
      <c r="Y3268" s="2">
        <v>0</v>
      </c>
    </row>
    <row r="3269" spans="1:25" x14ac:dyDescent="0.25">
      <c r="A3269" s="32"/>
      <c r="D3269" t="e">
        <f>IF(C3269=1,'Data Transformation'!$G$3+0.5*'Data Transformation'!$W$25,IF(C3270=1,D3270-'Data Transformation'!$W$25,FALSE))</f>
        <v>#NUM!</v>
      </c>
      <c r="E3269">
        <f t="array" ref="E3269">IF(ISLOGICAL(D3269),"",FREQUENCY(IF('Data Transformation'!$B$425:$B$8425='Bin Analysis'!$B3267,'Data Transformation'!$G$425:$G$8425),D3269))</f>
        <v>2001</v>
      </c>
      <c r="F3269" t="e">
        <f>IF(ISLOGICAL(D3269),"",E3269-E3268)</f>
        <v>#VALUE!</v>
      </c>
      <c r="M3269" s="14"/>
    </row>
    <row r="3270" spans="1:25" x14ac:dyDescent="0.25">
      <c r="A3270" s="32" t="e">
        <f>IF(Weighting!$P$6&gt;0,B3270,"")</f>
        <v>#NUM!</v>
      </c>
      <c r="B3270" t="e">
        <f>Weighting!$C$6</f>
        <v>#DIV/0!</v>
      </c>
      <c r="C3270" t="e">
        <f>Weighting!$F$6</f>
        <v>#NUM!</v>
      </c>
      <c r="D3270" t="e">
        <f>IF(C3270=1,'Data Transformation'!$G$3+0.5*'Data Transformation'!$W$25,IF(C3271=1,D3271-'Data Transformation'!$W$25,FALSE))</f>
        <v>#NUM!</v>
      </c>
      <c r="E3270">
        <f t="array" ref="E3270">IF(ISLOGICAL(D3270),"",FREQUENCY(IF('Data Transformation'!$B$425:$B$8425='Bin Analysis'!$B3267,'Data Transformation'!$G$425:$G$8425),D3270))</f>
        <v>2001</v>
      </c>
      <c r="F3270">
        <f>IF(ISLOGICAL(D3270),"",E3270-E3269)</f>
        <v>0</v>
      </c>
      <c r="G3270">
        <f>Weighting!$H$6</f>
        <v>1</v>
      </c>
      <c r="H3270">
        <f t="array" ref="H3270">FREQUENCY(IF('Data Transformation'!$B$4:$B$8425=B3267,'Data Transformation'!$G$4:$G$8425),'Bin Analysis'!$B3270)</f>
        <v>2073</v>
      </c>
      <c r="I3270">
        <f>H3270-H3269</f>
        <v>2073</v>
      </c>
      <c r="J3270">
        <f>IF(I3270=0,0,1)</f>
        <v>1</v>
      </c>
      <c r="K3270" t="e">
        <f>J3270*Weighting!$W$6</f>
        <v>#NUM!</v>
      </c>
      <c r="M3270" s="14"/>
    </row>
    <row r="3271" spans="1:25" x14ac:dyDescent="0.25">
      <c r="A3271" s="32" t="str">
        <f>IF(Weighting!$P$7&gt;0,B3271,"")</f>
        <v/>
      </c>
      <c r="B3271" t="e">
        <f>Weighting!$C$7</f>
        <v>#DIV/0!</v>
      </c>
      <c r="C3271" t="e">
        <f>Weighting!$F$7</f>
        <v>#NUM!</v>
      </c>
      <c r="D3271" t="e">
        <f>IF(C3271=1,'Data Transformation'!$G$3+0.5*'Data Transformation'!$W$25,IF(C3272=1,D3272-'Data Transformation'!$W$25,FALSE))</f>
        <v>#NUM!</v>
      </c>
      <c r="E3271">
        <f t="array" ref="E3271">IF(ISLOGICAL(D3271),"",FREQUENCY(IF('Data Transformation'!$B$425:$B$8425='Bin Analysis'!$B3267,'Data Transformation'!$G$425:$G$8425),D3271))</f>
        <v>2001</v>
      </c>
      <c r="F3271">
        <f t="shared" ref="F3271:F3289" si="408">IF(ISLOGICAL(D3271),"",E3271-E3270)</f>
        <v>0</v>
      </c>
      <c r="G3271">
        <f>Weighting!$H$7</f>
        <v>0</v>
      </c>
      <c r="H3271">
        <f t="array" ref="H3271">FREQUENCY(IF('Data Transformation'!$B$4:$B$8425=B3267,'Data Transformation'!$G$4:$G$8425),'Bin Analysis'!$B3271)</f>
        <v>2073</v>
      </c>
      <c r="I3271">
        <f t="shared" ref="I3271:I3289" si="409">H3271-H3270</f>
        <v>0</v>
      </c>
      <c r="J3271">
        <f>IF(I3271=0,0,1)</f>
        <v>0</v>
      </c>
      <c r="K3271">
        <f>J3271*Weighting!$W$7</f>
        <v>0</v>
      </c>
      <c r="M3271" s="14"/>
    </row>
    <row r="3272" spans="1:25" x14ac:dyDescent="0.25">
      <c r="A3272" s="32" t="str">
        <f>IF(Weighting!$P$8&gt;0,B3272,"")</f>
        <v/>
      </c>
      <c r="B3272" t="e">
        <f>Weighting!$C$8</f>
        <v>#DIV/0!</v>
      </c>
      <c r="C3272" t="e">
        <f>Weighting!$F$8</f>
        <v>#NUM!</v>
      </c>
      <c r="D3272" t="e">
        <f>IF(C3272=1,'Data Transformation'!$G$3+0.5*'Data Transformation'!$W$25,IF(C3273=1,D3273-'Data Transformation'!$W$25,FALSE))</f>
        <v>#NUM!</v>
      </c>
      <c r="E3272">
        <f t="array" ref="E3272">IF(ISLOGICAL(D3272),"",FREQUENCY(IF('Data Transformation'!$B$425:$B$8425='Bin Analysis'!$B3267,'Data Transformation'!$G$425:$G$8425),D3272))</f>
        <v>2001</v>
      </c>
      <c r="F3272">
        <f t="shared" si="408"/>
        <v>0</v>
      </c>
      <c r="G3272">
        <f>Weighting!$H$8</f>
        <v>0</v>
      </c>
      <c r="H3272">
        <f t="array" ref="H3272">FREQUENCY(IF('Data Transformation'!$B$4:$B$8425=B3267,'Data Transformation'!$G$4:$G$8425),'Bin Analysis'!$B3272)</f>
        <v>2073</v>
      </c>
      <c r="I3272">
        <f t="shared" si="409"/>
        <v>0</v>
      </c>
      <c r="J3272">
        <f t="shared" ref="J3272:J3289" si="410">IF(I3272=0,0,1)</f>
        <v>0</v>
      </c>
      <c r="K3272">
        <f>J3272*Weighting!$W$8</f>
        <v>0</v>
      </c>
      <c r="M3272" s="14"/>
    </row>
    <row r="3273" spans="1:25" x14ac:dyDescent="0.25">
      <c r="A3273" s="32" t="str">
        <f>IF(Weighting!$P$9&gt;0,B3273,"")</f>
        <v/>
      </c>
      <c r="B3273" s="50" t="e">
        <f>Weighting!$C$9</f>
        <v>#DIV/0!</v>
      </c>
      <c r="C3273" t="e">
        <f>Weighting!$F$9</f>
        <v>#NUM!</v>
      </c>
      <c r="D3273" t="e">
        <f>IF(C3273=1,'Data Transformation'!$G$3+0.5*'Data Transformation'!$W$25,IF(C3274=1,D3274-'Data Transformation'!$W$25,FALSE))</f>
        <v>#NUM!</v>
      </c>
      <c r="E3273">
        <f t="array" ref="E3273">IF(ISLOGICAL(D3273),"",FREQUENCY(IF('Data Transformation'!$B$425:$B$8425='Bin Analysis'!$B3267,'Data Transformation'!$G$425:$G$8425),D3273))</f>
        <v>2001</v>
      </c>
      <c r="F3273">
        <f t="shared" si="408"/>
        <v>0</v>
      </c>
      <c r="G3273">
        <f>Weighting!$H$9</f>
        <v>0</v>
      </c>
      <c r="H3273">
        <f t="array" ref="H3273">FREQUENCY(IF('Data Transformation'!$B$4:$B$8425=B3267,'Data Transformation'!$G$4:$G$8425),'Bin Analysis'!$B3273)</f>
        <v>2073</v>
      </c>
      <c r="I3273">
        <f t="shared" si="409"/>
        <v>0</v>
      </c>
      <c r="J3273">
        <f t="shared" si="410"/>
        <v>0</v>
      </c>
      <c r="K3273">
        <f>J3273*Weighting!$W$9</f>
        <v>0</v>
      </c>
      <c r="M3273" s="14"/>
    </row>
    <row r="3274" spans="1:25" x14ac:dyDescent="0.25">
      <c r="A3274" s="32" t="str">
        <f>IF(Weighting!$P$10&gt;0,B3274,"")</f>
        <v/>
      </c>
      <c r="B3274" t="e">
        <f>Weighting!$C$10</f>
        <v>#DIV/0!</v>
      </c>
      <c r="C3274" t="e">
        <f>Weighting!$F$10</f>
        <v>#NUM!</v>
      </c>
      <c r="D3274" t="e">
        <f>IF(C3274=1,'Data Transformation'!$G$3+0.5*'Data Transformation'!$W$25,IF(C3275=1,D3275-'Data Transformation'!$W$25,FALSE))</f>
        <v>#NUM!</v>
      </c>
      <c r="E3274">
        <f t="array" ref="E3274">IF(ISLOGICAL(D3274),"",FREQUENCY(IF('Data Transformation'!$B$425:$B$8425='Bin Analysis'!$B3267,'Data Transformation'!$G$425:$G$8425),D3274))</f>
        <v>2001</v>
      </c>
      <c r="F3274">
        <f t="shared" si="408"/>
        <v>0</v>
      </c>
      <c r="G3274">
        <f>Weighting!$H$10</f>
        <v>0</v>
      </c>
      <c r="H3274">
        <f t="array" ref="H3274">FREQUENCY(IF('Data Transformation'!$B$4:$B$8425=B3267,'Data Transformation'!$G$4:$G$8425),'Bin Analysis'!$B3274)</f>
        <v>2073</v>
      </c>
      <c r="I3274">
        <f t="shared" si="409"/>
        <v>0</v>
      </c>
      <c r="J3274">
        <f t="shared" si="410"/>
        <v>0</v>
      </c>
      <c r="K3274">
        <f>J3274*Weighting!$W$10</f>
        <v>0</v>
      </c>
      <c r="M3274" s="14"/>
    </row>
    <row r="3275" spans="1:25" x14ac:dyDescent="0.25">
      <c r="A3275" s="32" t="str">
        <f>IF(Weighting!$P$11&gt;0,B3275,"")</f>
        <v/>
      </c>
      <c r="B3275" t="e">
        <f>Weighting!$C$11</f>
        <v>#DIV/0!</v>
      </c>
      <c r="C3275" t="e">
        <f>Weighting!$F$11</f>
        <v>#NUM!</v>
      </c>
      <c r="D3275" t="e">
        <f>IF(C3275=1,'Data Transformation'!$G$3+0.5*'Data Transformation'!$W$25,IF(C3276=1,D3276-'Data Transformation'!$W$25,FALSE))</f>
        <v>#NUM!</v>
      </c>
      <c r="E3275">
        <f t="array" ref="E3275">IF(ISLOGICAL(D3275),"",FREQUENCY(IF('Data Transformation'!$B$425:$B$8425='Bin Analysis'!$B3267,'Data Transformation'!$G$425:$G$8425),D3275))</f>
        <v>2001</v>
      </c>
      <c r="F3275">
        <f t="shared" si="408"/>
        <v>0</v>
      </c>
      <c r="G3275">
        <f>Weighting!$H$11</f>
        <v>0</v>
      </c>
      <c r="H3275">
        <f t="array" ref="H3275">FREQUENCY(IF('Data Transformation'!$B$4:$B$8425=B3267,'Data Transformation'!$G$4:$G$8425),'Bin Analysis'!$B3275)</f>
        <v>2073</v>
      </c>
      <c r="I3275">
        <f t="shared" si="409"/>
        <v>0</v>
      </c>
      <c r="J3275">
        <f t="shared" si="410"/>
        <v>0</v>
      </c>
      <c r="K3275">
        <f>J3275*Weighting!$W$11</f>
        <v>0</v>
      </c>
      <c r="M3275" s="14"/>
    </row>
    <row r="3276" spans="1:25" x14ac:dyDescent="0.25">
      <c r="A3276" s="32" t="str">
        <f>IF(Weighting!$P$12&gt;0,B3276,"")</f>
        <v/>
      </c>
      <c r="B3276" t="e">
        <f>Weighting!$C$12</f>
        <v>#DIV/0!</v>
      </c>
      <c r="C3276" t="e">
        <f>Weighting!$F$12</f>
        <v>#NUM!</v>
      </c>
      <c r="D3276" t="e">
        <f>IF(C3276=1,'Data Transformation'!$G$3+0.5*'Data Transformation'!$W$25,IF(C3277=1,D3277-'Data Transformation'!$W$25,FALSE))</f>
        <v>#NUM!</v>
      </c>
      <c r="E3276">
        <f t="array" ref="E3276">IF(ISLOGICAL(D3276),"",FREQUENCY(IF('Data Transformation'!$B$425:$B$8425='Bin Analysis'!$B3267,'Data Transformation'!$G$425:$G$8425),D3276))</f>
        <v>2001</v>
      </c>
      <c r="F3276">
        <f t="shared" si="408"/>
        <v>0</v>
      </c>
      <c r="G3276">
        <f>Weighting!$H$12</f>
        <v>0</v>
      </c>
      <c r="H3276">
        <f t="array" ref="H3276">FREQUENCY(IF('Data Transformation'!$B$4:$B$8425=B3267,'Data Transformation'!$G$4:$G$8425),'Bin Analysis'!$B3276)</f>
        <v>2073</v>
      </c>
      <c r="I3276">
        <f t="shared" si="409"/>
        <v>0</v>
      </c>
      <c r="J3276">
        <f t="shared" si="410"/>
        <v>0</v>
      </c>
      <c r="K3276">
        <f>J3276*Weighting!$W$12</f>
        <v>0</v>
      </c>
      <c r="M3276" s="14"/>
    </row>
    <row r="3277" spans="1:25" x14ac:dyDescent="0.25">
      <c r="A3277" s="32" t="str">
        <f>IF(Weighting!$P$13&gt;0,B3277,"")</f>
        <v/>
      </c>
      <c r="B3277" t="e">
        <f>Weighting!$C$13</f>
        <v>#DIV/0!</v>
      </c>
      <c r="C3277" t="e">
        <f>Weighting!$F$13</f>
        <v>#NUM!</v>
      </c>
      <c r="D3277" t="e">
        <f>IF(C3277=1,'Data Transformation'!$G$3+0.5*'Data Transformation'!$W$25,IF(C3278=1,D3278-'Data Transformation'!$W$25,FALSE))</f>
        <v>#NUM!</v>
      </c>
      <c r="E3277">
        <f t="array" ref="E3277">IF(ISLOGICAL(D3277),"",FREQUENCY(IF('Data Transformation'!$B$425:$B$8425='Bin Analysis'!$B3267,'Data Transformation'!$G$425:$G$8425),D3277))</f>
        <v>2001</v>
      </c>
      <c r="F3277">
        <f t="shared" si="408"/>
        <v>0</v>
      </c>
      <c r="G3277">
        <f>Weighting!$H$13</f>
        <v>0</v>
      </c>
      <c r="H3277">
        <f t="array" ref="H3277">FREQUENCY(IF('Data Transformation'!$B$4:$B$8425=B3267,'Data Transformation'!$G$4:$G$8425),'Bin Analysis'!$B3277)</f>
        <v>2073</v>
      </c>
      <c r="I3277">
        <f t="shared" si="409"/>
        <v>0</v>
      </c>
      <c r="J3277">
        <f t="shared" si="410"/>
        <v>0</v>
      </c>
      <c r="K3277">
        <f>J3277*Weighting!$W$13</f>
        <v>0</v>
      </c>
      <c r="M3277" s="14"/>
    </row>
    <row r="3278" spans="1:25" x14ac:dyDescent="0.25">
      <c r="A3278" s="32" t="str">
        <f>IF(Weighting!$P$14&gt;0,B3278,"")</f>
        <v/>
      </c>
      <c r="B3278" t="e">
        <f>Weighting!$C$14</f>
        <v>#DIV/0!</v>
      </c>
      <c r="C3278" t="e">
        <f>Weighting!$F$14</f>
        <v>#NUM!</v>
      </c>
      <c r="D3278" t="e">
        <f>IF(C3278=1,'Data Transformation'!$G$3+0.5*'Data Transformation'!$W$25,IF(C3279=1,D3279-'Data Transformation'!$W$25,FALSE))</f>
        <v>#NUM!</v>
      </c>
      <c r="E3278">
        <f t="array" ref="E3278">IF(ISLOGICAL(D3278),"",FREQUENCY(IF('Data Transformation'!$B$425:$B$8425='Bin Analysis'!$B3267,'Data Transformation'!$G$425:$G$8425),D3278))</f>
        <v>2001</v>
      </c>
      <c r="F3278">
        <f t="shared" si="408"/>
        <v>0</v>
      </c>
      <c r="G3278">
        <f>Weighting!$H$14</f>
        <v>0</v>
      </c>
      <c r="H3278">
        <f t="array" ref="H3278">FREQUENCY(IF('Data Transformation'!$B$4:$B$8425=B3267,'Data Transformation'!$G$4:$G$8425),'Bin Analysis'!$B3278)</f>
        <v>2073</v>
      </c>
      <c r="I3278">
        <f t="shared" si="409"/>
        <v>0</v>
      </c>
      <c r="J3278">
        <f t="shared" si="410"/>
        <v>0</v>
      </c>
      <c r="K3278">
        <f>J3278*Weighting!$W$14</f>
        <v>0</v>
      </c>
      <c r="M3278" s="14"/>
    </row>
    <row r="3279" spans="1:25" x14ac:dyDescent="0.25">
      <c r="A3279" s="32" t="str">
        <f>IF(Weighting!$P$15&gt;0,B3279,"")</f>
        <v/>
      </c>
      <c r="B3279" t="e">
        <f>Weighting!$C$15</f>
        <v>#DIV/0!</v>
      </c>
      <c r="C3279" t="e">
        <f>Weighting!$F$15</f>
        <v>#NUM!</v>
      </c>
      <c r="D3279" t="e">
        <f>IF(C3279=1,'Data Transformation'!$G$3+0.5*'Data Transformation'!$W$25,IF(C3280=1,D3280-'Data Transformation'!$W$25,FALSE))</f>
        <v>#NUM!</v>
      </c>
      <c r="E3279">
        <f t="array" ref="E3279">IF(ISLOGICAL(D3279),"",FREQUENCY(IF('Data Transformation'!$B$425:$B$8425='Bin Analysis'!$B3267,'Data Transformation'!$G$425:$G$8425),D3279))</f>
        <v>2001</v>
      </c>
      <c r="F3279">
        <f t="shared" si="408"/>
        <v>0</v>
      </c>
      <c r="G3279">
        <f>Weighting!$H$15</f>
        <v>0</v>
      </c>
      <c r="H3279">
        <f t="array" ref="H3279">FREQUENCY(IF('Data Transformation'!$B$4:$B$8425=B3267,'Data Transformation'!$G$4:$G$8425),'Bin Analysis'!$B3279)</f>
        <v>2073</v>
      </c>
      <c r="I3279">
        <f t="shared" si="409"/>
        <v>0</v>
      </c>
      <c r="J3279">
        <f t="shared" si="410"/>
        <v>0</v>
      </c>
      <c r="K3279">
        <f>J3279*Weighting!$W$15</f>
        <v>0</v>
      </c>
      <c r="M3279" s="14"/>
    </row>
    <row r="3280" spans="1:25" x14ac:dyDescent="0.25">
      <c r="A3280" s="32" t="str">
        <f>IF(Weighting!$P$16&gt;0,B3280,"")</f>
        <v/>
      </c>
      <c r="B3280" t="e">
        <f>Weighting!$C$16</f>
        <v>#DIV/0!</v>
      </c>
      <c r="C3280" t="e">
        <f>Weighting!$F$16</f>
        <v>#NUM!</v>
      </c>
      <c r="D3280" t="e">
        <f>IF(C3280=1,'Data Transformation'!$G$3+0.5*'Data Transformation'!$W$25,IF(C3281=1,D3281-'Data Transformation'!$W$25,FALSE))</f>
        <v>#NUM!</v>
      </c>
      <c r="E3280">
        <f t="array" ref="E3280">IF(ISLOGICAL(D3280),"",FREQUENCY(IF('Data Transformation'!$B$425:$B$8425='Bin Analysis'!$B3267,'Data Transformation'!$G$425:$G$8425),D3280))</f>
        <v>2001</v>
      </c>
      <c r="F3280">
        <f t="shared" si="408"/>
        <v>0</v>
      </c>
      <c r="G3280">
        <f>Weighting!$H$16</f>
        <v>0</v>
      </c>
      <c r="H3280">
        <f t="array" ref="H3280">FREQUENCY(IF('Data Transformation'!$B$4:$B$8425=B3267,'Data Transformation'!$G$4:$G$8425),'Bin Analysis'!$B3280)</f>
        <v>2073</v>
      </c>
      <c r="I3280">
        <f t="shared" si="409"/>
        <v>0</v>
      </c>
      <c r="J3280">
        <f t="shared" si="410"/>
        <v>0</v>
      </c>
      <c r="K3280">
        <f>J3280*Weighting!$W$16</f>
        <v>0</v>
      </c>
      <c r="M3280" s="14"/>
    </row>
    <row r="3281" spans="1:25" x14ac:dyDescent="0.25">
      <c r="A3281" s="32" t="str">
        <f>IF(Weighting!$P$17&gt;0,B3281,"")</f>
        <v/>
      </c>
      <c r="B3281" t="e">
        <f>Weighting!$C$17</f>
        <v>#DIV/0!</v>
      </c>
      <c r="C3281" t="e">
        <f>Weighting!$F$17</f>
        <v>#NUM!</v>
      </c>
      <c r="D3281" t="e">
        <f>IF(C3281=1,'Data Transformation'!$G$3+0.5*'Data Transformation'!$W$25,IF(C3282=1,D3282-'Data Transformation'!$W$25,FALSE))</f>
        <v>#NUM!</v>
      </c>
      <c r="E3281">
        <f t="array" ref="E3281">IF(ISLOGICAL(D3281),"",FREQUENCY(IF('Data Transformation'!$B$425:$B$8425='Bin Analysis'!$B3267,'Data Transformation'!$G$425:$G$8425),D3281))</f>
        <v>2001</v>
      </c>
      <c r="F3281">
        <f t="shared" si="408"/>
        <v>0</v>
      </c>
      <c r="G3281">
        <f>Weighting!$H$17</f>
        <v>0</v>
      </c>
      <c r="H3281">
        <f t="array" ref="H3281">FREQUENCY(IF('Data Transformation'!$B$4:$B$8425=B3267,'Data Transformation'!$G$4:$G$8425),'Bin Analysis'!$B3281)</f>
        <v>2073</v>
      </c>
      <c r="I3281">
        <f t="shared" si="409"/>
        <v>0</v>
      </c>
      <c r="J3281">
        <f t="shared" si="410"/>
        <v>0</v>
      </c>
      <c r="K3281">
        <f>J3281*Weighting!$W$17</f>
        <v>0</v>
      </c>
      <c r="M3281" s="14"/>
    </row>
    <row r="3282" spans="1:25" x14ac:dyDescent="0.25">
      <c r="A3282" s="32" t="str">
        <f>IF(Weighting!$P$18&gt;0,B3282,"")</f>
        <v/>
      </c>
      <c r="B3282" t="e">
        <f>Weighting!$C$18</f>
        <v>#DIV/0!</v>
      </c>
      <c r="C3282" t="e">
        <f>Weighting!$F$18</f>
        <v>#NUM!</v>
      </c>
      <c r="D3282" t="e">
        <f>IF(C3282=1,'Data Transformation'!$G$3+0.5*'Data Transformation'!$W$25,IF(C3283=1,D3283-'Data Transformation'!$W$25,FALSE))</f>
        <v>#NUM!</v>
      </c>
      <c r="E3282">
        <f t="array" ref="E3282">IF(ISLOGICAL(D3282),"",FREQUENCY(IF('Data Transformation'!$B$425:$B$8425='Bin Analysis'!$B3267,'Data Transformation'!$G$425:$G$8425),D3282))</f>
        <v>2001</v>
      </c>
      <c r="F3282">
        <f t="shared" si="408"/>
        <v>0</v>
      </c>
      <c r="G3282">
        <f>Weighting!$H$18</f>
        <v>0</v>
      </c>
      <c r="H3282">
        <f t="array" ref="H3282">FREQUENCY(IF('Data Transformation'!$B$4:$B$8425=B3267,'Data Transformation'!$G$4:$G$8425),'Bin Analysis'!$B3282)</f>
        <v>2073</v>
      </c>
      <c r="I3282">
        <f t="shared" si="409"/>
        <v>0</v>
      </c>
      <c r="J3282">
        <f t="shared" si="410"/>
        <v>0</v>
      </c>
      <c r="K3282">
        <f>J3282*Weighting!$W$18</f>
        <v>0</v>
      </c>
      <c r="M3282" s="14"/>
    </row>
    <row r="3283" spans="1:25" x14ac:dyDescent="0.25">
      <c r="A3283" s="32" t="str">
        <f>IF(Weighting!$P$19&gt;0,B3283,"")</f>
        <v/>
      </c>
      <c r="B3283" t="e">
        <f>Weighting!$C$19</f>
        <v>#DIV/0!</v>
      </c>
      <c r="C3283" t="e">
        <f>Weighting!$F$19</f>
        <v>#NUM!</v>
      </c>
      <c r="D3283" t="e">
        <f>IF(C3283=1,'Data Transformation'!$G$3+0.5*'Data Transformation'!$W$25,IF(C3284=1,D3284-'Data Transformation'!$W$25,FALSE))</f>
        <v>#NUM!</v>
      </c>
      <c r="E3283">
        <f t="array" ref="E3283">IF(ISLOGICAL(D3283),"",FREQUENCY(IF('Data Transformation'!$B$425:$B$8425='Bin Analysis'!$B3267,'Data Transformation'!$G$425:$G$8425),D3283))</f>
        <v>2001</v>
      </c>
      <c r="F3283">
        <f t="shared" si="408"/>
        <v>0</v>
      </c>
      <c r="G3283">
        <f>Weighting!$H$19</f>
        <v>0</v>
      </c>
      <c r="H3283">
        <f t="array" ref="H3283">FREQUENCY(IF('Data Transformation'!$B$4:$B$8425=B3267,'Data Transformation'!$G$4:$G$8425),'Bin Analysis'!$B3283)</f>
        <v>2073</v>
      </c>
      <c r="I3283">
        <f t="shared" si="409"/>
        <v>0</v>
      </c>
      <c r="J3283">
        <f t="shared" si="410"/>
        <v>0</v>
      </c>
      <c r="K3283">
        <f>J3283*Weighting!$W$19</f>
        <v>0</v>
      </c>
      <c r="M3283" s="14"/>
    </row>
    <row r="3284" spans="1:25" x14ac:dyDescent="0.25">
      <c r="A3284" s="32" t="str">
        <f>IF(Weighting!$P$20&gt;0,B3284,"")</f>
        <v/>
      </c>
      <c r="B3284" t="e">
        <f>Weighting!$C$20</f>
        <v>#DIV/0!</v>
      </c>
      <c r="C3284" t="e">
        <f>Weighting!$F$20</f>
        <v>#NUM!</v>
      </c>
      <c r="D3284" t="e">
        <f>IF(C3284=1,'Data Transformation'!$G$3+0.5*'Data Transformation'!$W$25,IF(C3285=1,D3285-'Data Transformation'!$W$25,FALSE))</f>
        <v>#NUM!</v>
      </c>
      <c r="E3284">
        <f t="array" ref="E3284">IF(ISLOGICAL(D3284),"",FREQUENCY(IF('Data Transformation'!$B$425:$B$8425='Bin Analysis'!$B3267,'Data Transformation'!$G$425:$G$8425),D3284))</f>
        <v>2001</v>
      </c>
      <c r="F3284">
        <f t="shared" si="408"/>
        <v>0</v>
      </c>
      <c r="G3284">
        <f>Weighting!$H$20</f>
        <v>0</v>
      </c>
      <c r="H3284">
        <f t="array" ref="H3284">FREQUENCY(IF('Data Transformation'!$B$4:$B$8425=B3267,'Data Transformation'!$G$4:$G$8425),'Bin Analysis'!$B3284)</f>
        <v>2073</v>
      </c>
      <c r="I3284">
        <f t="shared" si="409"/>
        <v>0</v>
      </c>
      <c r="J3284">
        <f t="shared" si="410"/>
        <v>0</v>
      </c>
      <c r="K3284">
        <f>J3284*Weighting!$W$20</f>
        <v>0</v>
      </c>
      <c r="M3284" s="14"/>
    </row>
    <row r="3285" spans="1:25" x14ac:dyDescent="0.25">
      <c r="A3285" s="32" t="str">
        <f>IF(Weighting!$P$21&gt;0,B3285,"")</f>
        <v/>
      </c>
      <c r="B3285" t="e">
        <f>Weighting!$C$21</f>
        <v>#DIV/0!</v>
      </c>
      <c r="C3285" t="e">
        <f>Weighting!$F$21</f>
        <v>#NUM!</v>
      </c>
      <c r="D3285" t="e">
        <f>IF(C3285=1,'Data Transformation'!$G$3+0.5*'Data Transformation'!$W$25,IF(C3286=1,D3286-'Data Transformation'!$W$25,FALSE))</f>
        <v>#NUM!</v>
      </c>
      <c r="E3285">
        <f t="array" ref="E3285">IF(ISLOGICAL(D3285),"",FREQUENCY(IF('Data Transformation'!$B$425:$B$8425='Bin Analysis'!$B3267,'Data Transformation'!$G$425:$G$8425),D3285))</f>
        <v>2001</v>
      </c>
      <c r="F3285">
        <f t="shared" si="408"/>
        <v>0</v>
      </c>
      <c r="G3285">
        <f>Weighting!$H$21</f>
        <v>0</v>
      </c>
      <c r="H3285">
        <f t="array" ref="H3285">FREQUENCY(IF('Data Transformation'!$B$4:$B$8425=B3267,'Data Transformation'!$G$4:$G$8425),'Bin Analysis'!$B3285)</f>
        <v>2073</v>
      </c>
      <c r="I3285">
        <f t="shared" si="409"/>
        <v>0</v>
      </c>
      <c r="J3285">
        <f t="shared" si="410"/>
        <v>0</v>
      </c>
      <c r="K3285">
        <f>J3285*Weighting!$W$21</f>
        <v>0</v>
      </c>
      <c r="M3285" s="14"/>
    </row>
    <row r="3286" spans="1:25" x14ac:dyDescent="0.25">
      <c r="A3286" s="32" t="str">
        <f>IF(Weighting!$P$22&gt;0,B3286,"")</f>
        <v/>
      </c>
      <c r="B3286" t="e">
        <f>Weighting!$C$22</f>
        <v>#DIV/0!</v>
      </c>
      <c r="C3286" t="e">
        <f>Weighting!$F$22</f>
        <v>#NUM!</v>
      </c>
      <c r="D3286" t="e">
        <f>IF(C3286=1,'Data Transformation'!$G$3+0.5*'Data Transformation'!$W$25,IF(C3287=1,D3287-'Data Transformation'!$W$25,FALSE))</f>
        <v>#NUM!</v>
      </c>
      <c r="E3286">
        <f t="array" ref="E3286">IF(ISLOGICAL(D3286),"",FREQUENCY(IF('Data Transformation'!$B$425:$B$8425='Bin Analysis'!$B3267,'Data Transformation'!$G$425:$G$8425),D3286))</f>
        <v>2001</v>
      </c>
      <c r="F3286">
        <f t="shared" si="408"/>
        <v>0</v>
      </c>
      <c r="G3286">
        <f>Weighting!$H$22</f>
        <v>0</v>
      </c>
      <c r="H3286">
        <f t="array" ref="H3286">FREQUENCY(IF('Data Transformation'!$B$4:$B$8425=B3267,'Data Transformation'!$G$4:$G$8425),'Bin Analysis'!$B3286)</f>
        <v>2073</v>
      </c>
      <c r="I3286">
        <f t="shared" si="409"/>
        <v>0</v>
      </c>
      <c r="J3286">
        <f t="shared" si="410"/>
        <v>0</v>
      </c>
      <c r="K3286">
        <f>J3286*Weighting!$W$22</f>
        <v>0</v>
      </c>
      <c r="M3286" s="14"/>
    </row>
    <row r="3287" spans="1:25" x14ac:dyDescent="0.25">
      <c r="A3287" s="32" t="str">
        <f>IF(Weighting!$P$23&gt;0,B3287,"")</f>
        <v/>
      </c>
      <c r="B3287" t="e">
        <f>Weighting!$C$23</f>
        <v>#DIV/0!</v>
      </c>
      <c r="C3287" t="e">
        <f>Weighting!$F$23</f>
        <v>#NUM!</v>
      </c>
      <c r="D3287" t="e">
        <f>IF(C3287=1,'Data Transformation'!$G$3+0.5*'Data Transformation'!$W$25,IF(C3288=1,D3288-'Data Transformation'!$W$25,FALSE))</f>
        <v>#NUM!</v>
      </c>
      <c r="E3287">
        <f t="array" ref="E3287">IF(ISLOGICAL(D3287),"",FREQUENCY(IF('Data Transformation'!$B$425:$B$8425='Bin Analysis'!$B3267,'Data Transformation'!$G$425:$G$8425),D3287))</f>
        <v>2001</v>
      </c>
      <c r="F3287">
        <f t="shared" si="408"/>
        <v>0</v>
      </c>
      <c r="G3287">
        <f>Weighting!$H$23</f>
        <v>0</v>
      </c>
      <c r="H3287">
        <f t="array" ref="H3287">FREQUENCY(IF('Data Transformation'!$B$4:$B$8425=B3267,'Data Transformation'!$G$4:$G$8425),'Bin Analysis'!$B3287)</f>
        <v>2073</v>
      </c>
      <c r="I3287">
        <f t="shared" si="409"/>
        <v>0</v>
      </c>
      <c r="J3287">
        <f t="shared" si="410"/>
        <v>0</v>
      </c>
      <c r="K3287">
        <f>J3287*Weighting!$W$23</f>
        <v>0</v>
      </c>
      <c r="M3287" s="14"/>
    </row>
    <row r="3288" spans="1:25" x14ac:dyDescent="0.25">
      <c r="A3288" s="32" t="str">
        <f>IF(Weighting!$P$24&gt;0,B3288,"")</f>
        <v/>
      </c>
      <c r="B3288" t="e">
        <f>Weighting!$C$24</f>
        <v>#DIV/0!</v>
      </c>
      <c r="C3288" t="e">
        <f>Weighting!$F$24</f>
        <v>#NUM!</v>
      </c>
      <c r="D3288" t="e">
        <f>IF(C3288=1,'Data Transformation'!$G$3+0.5*'Data Transformation'!$W$25,IF(C3289=1,D3289-'Data Transformation'!$W$25,FALSE))</f>
        <v>#NUM!</v>
      </c>
      <c r="E3288">
        <f t="array" ref="E3288">IF(ISLOGICAL(D3288),"",FREQUENCY(IF('Data Transformation'!$B$425:$B$8425='Bin Analysis'!$B3267,'Data Transformation'!$G$425:$G$8425),D3288))</f>
        <v>2001</v>
      </c>
      <c r="F3288">
        <f t="shared" si="408"/>
        <v>0</v>
      </c>
      <c r="G3288">
        <f>Weighting!$H$24</f>
        <v>0</v>
      </c>
      <c r="H3288">
        <f t="array" ref="H3288">FREQUENCY(IF('Data Transformation'!$B$4:$B$8425=B3267,'Data Transformation'!$G$4:$G$8425),'Bin Analysis'!$B3288)</f>
        <v>2073</v>
      </c>
      <c r="I3288">
        <f t="shared" si="409"/>
        <v>0</v>
      </c>
      <c r="J3288">
        <f t="shared" si="410"/>
        <v>0</v>
      </c>
      <c r="K3288">
        <f>J3288*Weighting!$W$24</f>
        <v>0</v>
      </c>
      <c r="M3288" s="14"/>
    </row>
    <row r="3289" spans="1:25" x14ac:dyDescent="0.25">
      <c r="A3289" s="32" t="str">
        <f>IF(Weighting!$P$25&gt;0,B3289,"")</f>
        <v/>
      </c>
      <c r="B3289" t="e">
        <f>Weighting!$C$25</f>
        <v>#DIV/0!</v>
      </c>
      <c r="C3289" t="e">
        <f>Weighting!$F$25</f>
        <v>#NUM!</v>
      </c>
      <c r="D3289" t="e">
        <f>IF(C3289=1,'Data Transformation'!$G$3+0.5*'Data Transformation'!$W$25,IF(C3290=1,D3290-'Data Transformation'!$W$25,FALSE))</f>
        <v>#NUM!</v>
      </c>
      <c r="E3289">
        <f t="array" ref="E3289">IF(ISLOGICAL(D3289),"",FREQUENCY(IF('Data Transformation'!$B$425:$B$8425='Bin Analysis'!$B3267,'Data Transformation'!$G$425:$G$8425),D3289))</f>
        <v>2001</v>
      </c>
      <c r="F3289">
        <f t="shared" si="408"/>
        <v>0</v>
      </c>
      <c r="G3289">
        <f>Weighting!$H$25</f>
        <v>0</v>
      </c>
      <c r="H3289">
        <f t="array" ref="H3289">FREQUENCY(IF('Data Transformation'!$B$4:$B$8425=B3267,'Data Transformation'!$G$4:$G$8425),'Bin Analysis'!$B3289)</f>
        <v>2073</v>
      </c>
      <c r="I3289">
        <f t="shared" si="409"/>
        <v>0</v>
      </c>
      <c r="J3289">
        <f t="shared" si="410"/>
        <v>0</v>
      </c>
      <c r="K3289">
        <f>J3289*Weighting!$W$25</f>
        <v>0</v>
      </c>
      <c r="M3289" s="14"/>
    </row>
    <row r="3290" spans="1:25" x14ac:dyDescent="0.25">
      <c r="O3290"/>
      <c r="P3290"/>
      <c r="Q3290"/>
      <c r="R3290"/>
    </row>
    <row r="3291" spans="1:25" ht="23.25" x14ac:dyDescent="0.35">
      <c r="A3291" s="21" t="s">
        <v>0</v>
      </c>
      <c r="B3291" s="21" t="str">
        <f>IFERROR(VLOOKUP(C3291,'Data Transformation'!$L$6:$M$426,2,FALSE),"")</f>
        <v/>
      </c>
      <c r="C3291" s="21">
        <f>C3267+1</f>
        <v>137</v>
      </c>
      <c r="D3291" s="21"/>
      <c r="E3291" s="21"/>
      <c r="F3291" s="21"/>
      <c r="G3291" s="21"/>
      <c r="H3291" s="22"/>
      <c r="I3291" s="22"/>
      <c r="J3291" s="22"/>
      <c r="K3291" s="21"/>
      <c r="L3291" s="21" t="str">
        <f>B3291</f>
        <v/>
      </c>
      <c r="M3291" s="23" t="e">
        <f>INDEX('Data Transformation'!$O$4:$O$424,MATCH($B3291,'Data Transformation'!$M$4:$M$424,0),MATCH($M$2,'Data Transformation'!$O$3,0))</f>
        <v>#N/A</v>
      </c>
      <c r="N3291" s="27" t="e">
        <f>IF('Input and Summary Results'!$J$16="minimum",'Bin Analysis'!X3292/(M3291-1),'Bin Analysis'!Y3291/('Bin Analysis'!M3291-1))</f>
        <v>#N/A</v>
      </c>
      <c r="O3291" s="27" t="e">
        <f>IF(M3291=FALSE,NA(),(VLOOKUP(1,C3294:K3313,4,FALSE))/(M3291-1))</f>
        <v>#N/A</v>
      </c>
      <c r="P3291" s="27" t="e">
        <f>IF(M3291=FALSE,NA(),SUM(J3294:J3313)/Weighting!$S$5)</f>
        <v>#N/A</v>
      </c>
      <c r="Q3291" s="27" t="e">
        <f>IF(M3291=FALSE,NA(),SUM(K3294:K3313)/Weighting!$S$6)</f>
        <v>#N/A</v>
      </c>
      <c r="R3291" s="27" t="e">
        <f>IF(M3291=FALSE,NA(),(VLOOKUP(1,G3294:K3313,3,FALSE))/(M3291-1))</f>
        <v>#N/A</v>
      </c>
      <c r="S3291" s="22" t="e">
        <f>IF(M3291=FALSE,NA(),IF(SUM(J3294:J3313)=2,"yes","no"))</f>
        <v>#N/A</v>
      </c>
      <c r="X3291" s="2" cm="2">
        <f t="array" ref="X3291:X3292">FREQUENCY(IF('Data Transformation'!$B$425:$B$6424='Bin Analysis'!L3291,'Data Transformation'!$G$425:$G$6424),'Data Transformation'!$U$11)</f>
        <v>0</v>
      </c>
      <c r="Y3291" s="2" cm="2">
        <f t="array" ref="Y3291:Y3292">FREQUENCY(IF('Data Transformation'!$B$425:$B$6424='Bin Analysis'!L3291,'Data Transformation'!$G$425:$G$6424),'Data Transformation'!$U$12)</f>
        <v>0</v>
      </c>
    </row>
    <row r="3292" spans="1:25" x14ac:dyDescent="0.25">
      <c r="A3292" s="14" t="s">
        <v>67</v>
      </c>
      <c r="B3292" t="s">
        <v>47</v>
      </c>
      <c r="C3292" t="s">
        <v>5</v>
      </c>
      <c r="D3292" t="s">
        <v>100</v>
      </c>
      <c r="E3292" t="s">
        <v>101</v>
      </c>
      <c r="F3292" t="s">
        <v>102</v>
      </c>
      <c r="G3292" t="s">
        <v>70</v>
      </c>
      <c r="H3292" t="s">
        <v>31</v>
      </c>
      <c r="I3292" t="s">
        <v>32</v>
      </c>
      <c r="J3292" t="s">
        <v>46</v>
      </c>
      <c r="K3292" s="14" t="s">
        <v>45</v>
      </c>
      <c r="M3292" s="14"/>
      <c r="X3292" s="2">
        <v>0</v>
      </c>
      <c r="Y3292" s="2">
        <v>0</v>
      </c>
    </row>
    <row r="3293" spans="1:25" x14ac:dyDescent="0.25">
      <c r="A3293" s="32"/>
      <c r="D3293" t="e">
        <f>IF(C3293=1,'Data Transformation'!$G$3+0.5*'Data Transformation'!$W$25,IF(C3294=1,D3294-'Data Transformation'!$W$25,FALSE))</f>
        <v>#NUM!</v>
      </c>
      <c r="E3293">
        <f t="array" ref="E3293">IF(ISLOGICAL(D3293),"",FREQUENCY(IF('Data Transformation'!$B$425:$B$8425='Bin Analysis'!$B3291,'Data Transformation'!$G$425:$G$8425),D3293))</f>
        <v>2001</v>
      </c>
      <c r="F3293" t="e">
        <f>IF(ISLOGICAL(D3293),"",E3293-E3292)</f>
        <v>#VALUE!</v>
      </c>
      <c r="M3293" s="14"/>
    </row>
    <row r="3294" spans="1:25" x14ac:dyDescent="0.25">
      <c r="A3294" s="32" t="e">
        <f>IF(Weighting!$P$6&gt;0,B3294,"")</f>
        <v>#NUM!</v>
      </c>
      <c r="B3294" t="e">
        <f>Weighting!$C$6</f>
        <v>#DIV/0!</v>
      </c>
      <c r="C3294" t="e">
        <f>Weighting!$F$6</f>
        <v>#NUM!</v>
      </c>
      <c r="D3294" t="e">
        <f>IF(C3294=1,'Data Transformation'!$G$3+0.5*'Data Transformation'!$W$25,IF(C3295=1,D3295-'Data Transformation'!$W$25,FALSE))</f>
        <v>#NUM!</v>
      </c>
      <c r="E3294">
        <f t="array" ref="E3294">IF(ISLOGICAL(D3294),"",FREQUENCY(IF('Data Transformation'!$B$425:$B$8425='Bin Analysis'!$B3291,'Data Transformation'!$G$425:$G$8425),D3294))</f>
        <v>2001</v>
      </c>
      <c r="F3294">
        <f>IF(ISLOGICAL(D3294),"",E3294-E3293)</f>
        <v>0</v>
      </c>
      <c r="G3294">
        <f>Weighting!$H$6</f>
        <v>1</v>
      </c>
      <c r="H3294">
        <f t="array" ref="H3294">FREQUENCY(IF('Data Transformation'!$B$4:$B$8425=B3291,'Data Transformation'!$G$4:$G$8425),'Bin Analysis'!$B3294)</f>
        <v>2073</v>
      </c>
      <c r="I3294">
        <f>H3294-H3293</f>
        <v>2073</v>
      </c>
      <c r="J3294">
        <f>IF(I3294=0,0,1)</f>
        <v>1</v>
      </c>
      <c r="K3294" t="e">
        <f>J3294*Weighting!$W$6</f>
        <v>#NUM!</v>
      </c>
      <c r="M3294" s="14"/>
    </row>
    <row r="3295" spans="1:25" x14ac:dyDescent="0.25">
      <c r="A3295" s="32" t="str">
        <f>IF(Weighting!$P$7&gt;0,B3295,"")</f>
        <v/>
      </c>
      <c r="B3295" t="e">
        <f>Weighting!$C$7</f>
        <v>#DIV/0!</v>
      </c>
      <c r="C3295" t="e">
        <f>Weighting!$F$7</f>
        <v>#NUM!</v>
      </c>
      <c r="D3295" t="e">
        <f>IF(C3295=1,'Data Transformation'!$G$3+0.5*'Data Transformation'!$W$25,IF(C3296=1,D3296-'Data Transformation'!$W$25,FALSE))</f>
        <v>#NUM!</v>
      </c>
      <c r="E3295">
        <f t="array" ref="E3295">IF(ISLOGICAL(D3295),"",FREQUENCY(IF('Data Transformation'!$B$425:$B$8425='Bin Analysis'!$B3291,'Data Transformation'!$G$425:$G$8425),D3295))</f>
        <v>2001</v>
      </c>
      <c r="F3295">
        <f t="shared" ref="F3295:F3313" si="411">IF(ISLOGICAL(D3295),"",E3295-E3294)</f>
        <v>0</v>
      </c>
      <c r="G3295">
        <f>Weighting!$H$7</f>
        <v>0</v>
      </c>
      <c r="H3295">
        <f t="array" ref="H3295">FREQUENCY(IF('Data Transformation'!$B$4:$B$8425=B3291,'Data Transformation'!$G$4:$G$8425),'Bin Analysis'!$B3295)</f>
        <v>2073</v>
      </c>
      <c r="I3295">
        <f t="shared" ref="I3295:I3313" si="412">H3295-H3294</f>
        <v>0</v>
      </c>
      <c r="J3295">
        <f>IF(I3295=0,0,1)</f>
        <v>0</v>
      </c>
      <c r="K3295">
        <f>J3295*Weighting!$W$7</f>
        <v>0</v>
      </c>
      <c r="M3295" s="14"/>
    </row>
    <row r="3296" spans="1:25" x14ac:dyDescent="0.25">
      <c r="A3296" s="32" t="str">
        <f>IF(Weighting!$P$8&gt;0,B3296,"")</f>
        <v/>
      </c>
      <c r="B3296" t="e">
        <f>Weighting!$C$8</f>
        <v>#DIV/0!</v>
      </c>
      <c r="C3296" t="e">
        <f>Weighting!$F$8</f>
        <v>#NUM!</v>
      </c>
      <c r="D3296" t="e">
        <f>IF(C3296=1,'Data Transformation'!$G$3+0.5*'Data Transformation'!$W$25,IF(C3297=1,D3297-'Data Transformation'!$W$25,FALSE))</f>
        <v>#NUM!</v>
      </c>
      <c r="E3296">
        <f t="array" ref="E3296">IF(ISLOGICAL(D3296),"",FREQUENCY(IF('Data Transformation'!$B$425:$B$8425='Bin Analysis'!$B3291,'Data Transformation'!$G$425:$G$8425),D3296))</f>
        <v>2001</v>
      </c>
      <c r="F3296">
        <f t="shared" si="411"/>
        <v>0</v>
      </c>
      <c r="G3296">
        <f>Weighting!$H$8</f>
        <v>0</v>
      </c>
      <c r="H3296">
        <f t="array" ref="H3296">FREQUENCY(IF('Data Transformation'!$B$4:$B$8425=B3291,'Data Transformation'!$G$4:$G$8425),'Bin Analysis'!$B3296)</f>
        <v>2073</v>
      </c>
      <c r="I3296">
        <f t="shared" si="412"/>
        <v>0</v>
      </c>
      <c r="J3296">
        <f t="shared" ref="J3296:J3313" si="413">IF(I3296=0,0,1)</f>
        <v>0</v>
      </c>
      <c r="K3296">
        <f>J3296*Weighting!$W$8</f>
        <v>0</v>
      </c>
      <c r="M3296" s="14"/>
    </row>
    <row r="3297" spans="1:13" x14ac:dyDescent="0.25">
      <c r="A3297" s="32" t="str">
        <f>IF(Weighting!$P$9&gt;0,B3297,"")</f>
        <v/>
      </c>
      <c r="B3297" s="50" t="e">
        <f>Weighting!$C$9</f>
        <v>#DIV/0!</v>
      </c>
      <c r="C3297" t="e">
        <f>Weighting!$F$9</f>
        <v>#NUM!</v>
      </c>
      <c r="D3297" t="e">
        <f>IF(C3297=1,'Data Transformation'!$G$3+0.5*'Data Transformation'!$W$25,IF(C3298=1,D3298-'Data Transformation'!$W$25,FALSE))</f>
        <v>#NUM!</v>
      </c>
      <c r="E3297">
        <f t="array" ref="E3297">IF(ISLOGICAL(D3297),"",FREQUENCY(IF('Data Transformation'!$B$425:$B$8425='Bin Analysis'!$B3291,'Data Transformation'!$G$425:$G$8425),D3297))</f>
        <v>2001</v>
      </c>
      <c r="F3297">
        <f t="shared" si="411"/>
        <v>0</v>
      </c>
      <c r="G3297">
        <f>Weighting!$H$9</f>
        <v>0</v>
      </c>
      <c r="H3297">
        <f t="array" ref="H3297">FREQUENCY(IF('Data Transformation'!$B$4:$B$8425=B3291,'Data Transformation'!$G$4:$G$8425),'Bin Analysis'!$B3297)</f>
        <v>2073</v>
      </c>
      <c r="I3297">
        <f t="shared" si="412"/>
        <v>0</v>
      </c>
      <c r="J3297">
        <f t="shared" si="413"/>
        <v>0</v>
      </c>
      <c r="K3297">
        <f>J3297*Weighting!$W$9</f>
        <v>0</v>
      </c>
      <c r="M3297" s="14"/>
    </row>
    <row r="3298" spans="1:13" x14ac:dyDescent="0.25">
      <c r="A3298" s="32" t="str">
        <f>IF(Weighting!$P$10&gt;0,B3298,"")</f>
        <v/>
      </c>
      <c r="B3298" t="e">
        <f>Weighting!$C$10</f>
        <v>#DIV/0!</v>
      </c>
      <c r="C3298" t="e">
        <f>Weighting!$F$10</f>
        <v>#NUM!</v>
      </c>
      <c r="D3298" t="e">
        <f>IF(C3298=1,'Data Transformation'!$G$3+0.5*'Data Transformation'!$W$25,IF(C3299=1,D3299-'Data Transformation'!$W$25,FALSE))</f>
        <v>#NUM!</v>
      </c>
      <c r="E3298">
        <f t="array" ref="E3298">IF(ISLOGICAL(D3298),"",FREQUENCY(IF('Data Transformation'!$B$425:$B$8425='Bin Analysis'!$B3291,'Data Transformation'!$G$425:$G$8425),D3298))</f>
        <v>2001</v>
      </c>
      <c r="F3298">
        <f t="shared" si="411"/>
        <v>0</v>
      </c>
      <c r="G3298">
        <f>Weighting!$H$10</f>
        <v>0</v>
      </c>
      <c r="H3298">
        <f t="array" ref="H3298">FREQUENCY(IF('Data Transformation'!$B$4:$B$8425=B3291,'Data Transformation'!$G$4:$G$8425),'Bin Analysis'!$B3298)</f>
        <v>2073</v>
      </c>
      <c r="I3298">
        <f t="shared" si="412"/>
        <v>0</v>
      </c>
      <c r="J3298">
        <f t="shared" si="413"/>
        <v>0</v>
      </c>
      <c r="K3298">
        <f>J3298*Weighting!$W$10</f>
        <v>0</v>
      </c>
      <c r="M3298" s="14"/>
    </row>
    <row r="3299" spans="1:13" x14ac:dyDescent="0.25">
      <c r="A3299" s="32" t="str">
        <f>IF(Weighting!$P$11&gt;0,B3299,"")</f>
        <v/>
      </c>
      <c r="B3299" t="e">
        <f>Weighting!$C$11</f>
        <v>#DIV/0!</v>
      </c>
      <c r="C3299" t="e">
        <f>Weighting!$F$11</f>
        <v>#NUM!</v>
      </c>
      <c r="D3299" t="e">
        <f>IF(C3299=1,'Data Transformation'!$G$3+0.5*'Data Transformation'!$W$25,IF(C3300=1,D3300-'Data Transformation'!$W$25,FALSE))</f>
        <v>#NUM!</v>
      </c>
      <c r="E3299">
        <f t="array" ref="E3299">IF(ISLOGICAL(D3299),"",FREQUENCY(IF('Data Transformation'!$B$425:$B$8425='Bin Analysis'!$B3291,'Data Transformation'!$G$425:$G$8425),D3299))</f>
        <v>2001</v>
      </c>
      <c r="F3299">
        <f t="shared" si="411"/>
        <v>0</v>
      </c>
      <c r="G3299">
        <f>Weighting!$H$11</f>
        <v>0</v>
      </c>
      <c r="H3299">
        <f t="array" ref="H3299">FREQUENCY(IF('Data Transformation'!$B$4:$B$8425=B3291,'Data Transformation'!$G$4:$G$8425),'Bin Analysis'!$B3299)</f>
        <v>2073</v>
      </c>
      <c r="I3299">
        <f t="shared" si="412"/>
        <v>0</v>
      </c>
      <c r="J3299">
        <f t="shared" si="413"/>
        <v>0</v>
      </c>
      <c r="K3299">
        <f>J3299*Weighting!$W$11</f>
        <v>0</v>
      </c>
      <c r="M3299" s="14"/>
    </row>
    <row r="3300" spans="1:13" x14ac:dyDescent="0.25">
      <c r="A3300" s="32" t="str">
        <f>IF(Weighting!$P$12&gt;0,B3300,"")</f>
        <v/>
      </c>
      <c r="B3300" t="e">
        <f>Weighting!$C$12</f>
        <v>#DIV/0!</v>
      </c>
      <c r="C3300" t="e">
        <f>Weighting!$F$12</f>
        <v>#NUM!</v>
      </c>
      <c r="D3300" t="e">
        <f>IF(C3300=1,'Data Transformation'!$G$3+0.5*'Data Transformation'!$W$25,IF(C3301=1,D3301-'Data Transformation'!$W$25,FALSE))</f>
        <v>#NUM!</v>
      </c>
      <c r="E3300">
        <f t="array" ref="E3300">IF(ISLOGICAL(D3300),"",FREQUENCY(IF('Data Transformation'!$B$425:$B$8425='Bin Analysis'!$B3291,'Data Transformation'!$G$425:$G$8425),D3300))</f>
        <v>2001</v>
      </c>
      <c r="F3300">
        <f t="shared" si="411"/>
        <v>0</v>
      </c>
      <c r="G3300">
        <f>Weighting!$H$12</f>
        <v>0</v>
      </c>
      <c r="H3300">
        <f t="array" ref="H3300">FREQUENCY(IF('Data Transformation'!$B$4:$B$8425=B3291,'Data Transformation'!$G$4:$G$8425),'Bin Analysis'!$B3300)</f>
        <v>2073</v>
      </c>
      <c r="I3300">
        <f t="shared" si="412"/>
        <v>0</v>
      </c>
      <c r="J3300">
        <f t="shared" si="413"/>
        <v>0</v>
      </c>
      <c r="K3300">
        <f>J3300*Weighting!$W$12</f>
        <v>0</v>
      </c>
      <c r="M3300" s="14"/>
    </row>
    <row r="3301" spans="1:13" x14ac:dyDescent="0.25">
      <c r="A3301" s="32" t="str">
        <f>IF(Weighting!$P$13&gt;0,B3301,"")</f>
        <v/>
      </c>
      <c r="B3301" t="e">
        <f>Weighting!$C$13</f>
        <v>#DIV/0!</v>
      </c>
      <c r="C3301" t="e">
        <f>Weighting!$F$13</f>
        <v>#NUM!</v>
      </c>
      <c r="D3301" t="e">
        <f>IF(C3301=1,'Data Transformation'!$G$3+0.5*'Data Transformation'!$W$25,IF(C3302=1,D3302-'Data Transformation'!$W$25,FALSE))</f>
        <v>#NUM!</v>
      </c>
      <c r="E3301">
        <f t="array" ref="E3301">IF(ISLOGICAL(D3301),"",FREQUENCY(IF('Data Transformation'!$B$425:$B$8425='Bin Analysis'!$B3291,'Data Transformation'!$G$425:$G$8425),D3301))</f>
        <v>2001</v>
      </c>
      <c r="F3301">
        <f t="shared" si="411"/>
        <v>0</v>
      </c>
      <c r="G3301">
        <f>Weighting!$H$13</f>
        <v>0</v>
      </c>
      <c r="H3301">
        <f t="array" ref="H3301">FREQUENCY(IF('Data Transformation'!$B$4:$B$8425=B3291,'Data Transformation'!$G$4:$G$8425),'Bin Analysis'!$B3301)</f>
        <v>2073</v>
      </c>
      <c r="I3301">
        <f t="shared" si="412"/>
        <v>0</v>
      </c>
      <c r="J3301">
        <f t="shared" si="413"/>
        <v>0</v>
      </c>
      <c r="K3301">
        <f>J3301*Weighting!$W$13</f>
        <v>0</v>
      </c>
      <c r="M3301" s="14"/>
    </row>
    <row r="3302" spans="1:13" x14ac:dyDescent="0.25">
      <c r="A3302" s="32" t="str">
        <f>IF(Weighting!$P$14&gt;0,B3302,"")</f>
        <v/>
      </c>
      <c r="B3302" t="e">
        <f>Weighting!$C$14</f>
        <v>#DIV/0!</v>
      </c>
      <c r="C3302" t="e">
        <f>Weighting!$F$14</f>
        <v>#NUM!</v>
      </c>
      <c r="D3302" t="e">
        <f>IF(C3302=1,'Data Transformation'!$G$3+0.5*'Data Transformation'!$W$25,IF(C3303=1,D3303-'Data Transformation'!$W$25,FALSE))</f>
        <v>#NUM!</v>
      </c>
      <c r="E3302">
        <f t="array" ref="E3302">IF(ISLOGICAL(D3302),"",FREQUENCY(IF('Data Transformation'!$B$425:$B$8425='Bin Analysis'!$B3291,'Data Transformation'!$G$425:$G$8425),D3302))</f>
        <v>2001</v>
      </c>
      <c r="F3302">
        <f t="shared" si="411"/>
        <v>0</v>
      </c>
      <c r="G3302">
        <f>Weighting!$H$14</f>
        <v>0</v>
      </c>
      <c r="H3302">
        <f t="array" ref="H3302">FREQUENCY(IF('Data Transformation'!$B$4:$B$8425=B3291,'Data Transformation'!$G$4:$G$8425),'Bin Analysis'!$B3302)</f>
        <v>2073</v>
      </c>
      <c r="I3302">
        <f t="shared" si="412"/>
        <v>0</v>
      </c>
      <c r="J3302">
        <f t="shared" si="413"/>
        <v>0</v>
      </c>
      <c r="K3302">
        <f>J3302*Weighting!$W$14</f>
        <v>0</v>
      </c>
      <c r="M3302" s="14"/>
    </row>
    <row r="3303" spans="1:13" x14ac:dyDescent="0.25">
      <c r="A3303" s="32" t="str">
        <f>IF(Weighting!$P$15&gt;0,B3303,"")</f>
        <v/>
      </c>
      <c r="B3303" t="e">
        <f>Weighting!$C$15</f>
        <v>#DIV/0!</v>
      </c>
      <c r="C3303" t="e">
        <f>Weighting!$F$15</f>
        <v>#NUM!</v>
      </c>
      <c r="D3303" t="e">
        <f>IF(C3303=1,'Data Transformation'!$G$3+0.5*'Data Transformation'!$W$25,IF(C3304=1,D3304-'Data Transformation'!$W$25,FALSE))</f>
        <v>#NUM!</v>
      </c>
      <c r="E3303">
        <f t="array" ref="E3303">IF(ISLOGICAL(D3303),"",FREQUENCY(IF('Data Transformation'!$B$425:$B$8425='Bin Analysis'!$B3291,'Data Transformation'!$G$425:$G$8425),D3303))</f>
        <v>2001</v>
      </c>
      <c r="F3303">
        <f t="shared" si="411"/>
        <v>0</v>
      </c>
      <c r="G3303">
        <f>Weighting!$H$15</f>
        <v>0</v>
      </c>
      <c r="H3303">
        <f t="array" ref="H3303">FREQUENCY(IF('Data Transformation'!$B$4:$B$8425=B3291,'Data Transformation'!$G$4:$G$8425),'Bin Analysis'!$B3303)</f>
        <v>2073</v>
      </c>
      <c r="I3303">
        <f t="shared" si="412"/>
        <v>0</v>
      </c>
      <c r="J3303">
        <f t="shared" si="413"/>
        <v>0</v>
      </c>
      <c r="K3303">
        <f>J3303*Weighting!$W$15</f>
        <v>0</v>
      </c>
      <c r="M3303" s="14"/>
    </row>
    <row r="3304" spans="1:13" x14ac:dyDescent="0.25">
      <c r="A3304" s="32" t="str">
        <f>IF(Weighting!$P$16&gt;0,B3304,"")</f>
        <v/>
      </c>
      <c r="B3304" t="e">
        <f>Weighting!$C$16</f>
        <v>#DIV/0!</v>
      </c>
      <c r="C3304" t="e">
        <f>Weighting!$F$16</f>
        <v>#NUM!</v>
      </c>
      <c r="D3304" t="e">
        <f>IF(C3304=1,'Data Transformation'!$G$3+0.5*'Data Transformation'!$W$25,IF(C3305=1,D3305-'Data Transformation'!$W$25,FALSE))</f>
        <v>#NUM!</v>
      </c>
      <c r="E3304">
        <f t="array" ref="E3304">IF(ISLOGICAL(D3304),"",FREQUENCY(IF('Data Transformation'!$B$425:$B$8425='Bin Analysis'!$B3291,'Data Transformation'!$G$425:$G$8425),D3304))</f>
        <v>2001</v>
      </c>
      <c r="F3304">
        <f t="shared" si="411"/>
        <v>0</v>
      </c>
      <c r="G3304">
        <f>Weighting!$H$16</f>
        <v>0</v>
      </c>
      <c r="H3304">
        <f t="array" ref="H3304">FREQUENCY(IF('Data Transformation'!$B$4:$B$8425=B3291,'Data Transformation'!$G$4:$G$8425),'Bin Analysis'!$B3304)</f>
        <v>2073</v>
      </c>
      <c r="I3304">
        <f t="shared" si="412"/>
        <v>0</v>
      </c>
      <c r="J3304">
        <f t="shared" si="413"/>
        <v>0</v>
      </c>
      <c r="K3304">
        <f>J3304*Weighting!$W$16</f>
        <v>0</v>
      </c>
      <c r="M3304" s="14"/>
    </row>
    <row r="3305" spans="1:13" x14ac:dyDescent="0.25">
      <c r="A3305" s="32" t="str">
        <f>IF(Weighting!$P$17&gt;0,B3305,"")</f>
        <v/>
      </c>
      <c r="B3305" t="e">
        <f>Weighting!$C$17</f>
        <v>#DIV/0!</v>
      </c>
      <c r="C3305" t="e">
        <f>Weighting!$F$17</f>
        <v>#NUM!</v>
      </c>
      <c r="D3305" t="e">
        <f>IF(C3305=1,'Data Transformation'!$G$3+0.5*'Data Transformation'!$W$25,IF(C3306=1,D3306-'Data Transformation'!$W$25,FALSE))</f>
        <v>#NUM!</v>
      </c>
      <c r="E3305">
        <f t="array" ref="E3305">IF(ISLOGICAL(D3305),"",FREQUENCY(IF('Data Transformation'!$B$425:$B$8425='Bin Analysis'!$B3291,'Data Transformation'!$G$425:$G$8425),D3305))</f>
        <v>2001</v>
      </c>
      <c r="F3305">
        <f t="shared" si="411"/>
        <v>0</v>
      </c>
      <c r="G3305">
        <f>Weighting!$H$17</f>
        <v>0</v>
      </c>
      <c r="H3305">
        <f t="array" ref="H3305">FREQUENCY(IF('Data Transformation'!$B$4:$B$8425=B3291,'Data Transformation'!$G$4:$G$8425),'Bin Analysis'!$B3305)</f>
        <v>2073</v>
      </c>
      <c r="I3305">
        <f t="shared" si="412"/>
        <v>0</v>
      </c>
      <c r="J3305">
        <f t="shared" si="413"/>
        <v>0</v>
      </c>
      <c r="K3305">
        <f>J3305*Weighting!$W$17</f>
        <v>0</v>
      </c>
      <c r="M3305" s="14"/>
    </row>
    <row r="3306" spans="1:13" x14ac:dyDescent="0.25">
      <c r="A3306" s="32" t="str">
        <f>IF(Weighting!$P$18&gt;0,B3306,"")</f>
        <v/>
      </c>
      <c r="B3306" t="e">
        <f>Weighting!$C$18</f>
        <v>#DIV/0!</v>
      </c>
      <c r="C3306" t="e">
        <f>Weighting!$F$18</f>
        <v>#NUM!</v>
      </c>
      <c r="D3306" t="e">
        <f>IF(C3306=1,'Data Transformation'!$G$3+0.5*'Data Transformation'!$W$25,IF(C3307=1,D3307-'Data Transformation'!$W$25,FALSE))</f>
        <v>#NUM!</v>
      </c>
      <c r="E3306">
        <f t="array" ref="E3306">IF(ISLOGICAL(D3306),"",FREQUENCY(IF('Data Transformation'!$B$425:$B$8425='Bin Analysis'!$B3291,'Data Transformation'!$G$425:$G$8425),D3306))</f>
        <v>2001</v>
      </c>
      <c r="F3306">
        <f t="shared" si="411"/>
        <v>0</v>
      </c>
      <c r="G3306">
        <f>Weighting!$H$18</f>
        <v>0</v>
      </c>
      <c r="H3306">
        <f t="array" ref="H3306">FREQUENCY(IF('Data Transformation'!$B$4:$B$8425=B3291,'Data Transformation'!$G$4:$G$8425),'Bin Analysis'!$B3306)</f>
        <v>2073</v>
      </c>
      <c r="I3306">
        <f t="shared" si="412"/>
        <v>0</v>
      </c>
      <c r="J3306">
        <f t="shared" si="413"/>
        <v>0</v>
      </c>
      <c r="K3306">
        <f>J3306*Weighting!$W$18</f>
        <v>0</v>
      </c>
      <c r="M3306" s="14"/>
    </row>
    <row r="3307" spans="1:13" x14ac:dyDescent="0.25">
      <c r="A3307" s="32" t="str">
        <f>IF(Weighting!$P$19&gt;0,B3307,"")</f>
        <v/>
      </c>
      <c r="B3307" t="e">
        <f>Weighting!$C$19</f>
        <v>#DIV/0!</v>
      </c>
      <c r="C3307" t="e">
        <f>Weighting!$F$19</f>
        <v>#NUM!</v>
      </c>
      <c r="D3307" t="e">
        <f>IF(C3307=1,'Data Transformation'!$G$3+0.5*'Data Transformation'!$W$25,IF(C3308=1,D3308-'Data Transformation'!$W$25,FALSE))</f>
        <v>#NUM!</v>
      </c>
      <c r="E3307">
        <f t="array" ref="E3307">IF(ISLOGICAL(D3307),"",FREQUENCY(IF('Data Transformation'!$B$425:$B$8425='Bin Analysis'!$B3291,'Data Transformation'!$G$425:$G$8425),D3307))</f>
        <v>2001</v>
      </c>
      <c r="F3307">
        <f t="shared" si="411"/>
        <v>0</v>
      </c>
      <c r="G3307">
        <f>Weighting!$H$19</f>
        <v>0</v>
      </c>
      <c r="H3307">
        <f t="array" ref="H3307">FREQUENCY(IF('Data Transformation'!$B$4:$B$8425=B3291,'Data Transformation'!$G$4:$G$8425),'Bin Analysis'!$B3307)</f>
        <v>2073</v>
      </c>
      <c r="I3307">
        <f t="shared" si="412"/>
        <v>0</v>
      </c>
      <c r="J3307">
        <f t="shared" si="413"/>
        <v>0</v>
      </c>
      <c r="K3307">
        <f>J3307*Weighting!$W$19</f>
        <v>0</v>
      </c>
      <c r="M3307" s="14"/>
    </row>
    <row r="3308" spans="1:13" x14ac:dyDescent="0.25">
      <c r="A3308" s="32" t="str">
        <f>IF(Weighting!$P$20&gt;0,B3308,"")</f>
        <v/>
      </c>
      <c r="B3308" t="e">
        <f>Weighting!$C$20</f>
        <v>#DIV/0!</v>
      </c>
      <c r="C3308" t="e">
        <f>Weighting!$F$20</f>
        <v>#NUM!</v>
      </c>
      <c r="D3308" t="e">
        <f>IF(C3308=1,'Data Transformation'!$G$3+0.5*'Data Transformation'!$W$25,IF(C3309=1,D3309-'Data Transformation'!$W$25,FALSE))</f>
        <v>#NUM!</v>
      </c>
      <c r="E3308">
        <f t="array" ref="E3308">IF(ISLOGICAL(D3308),"",FREQUENCY(IF('Data Transformation'!$B$425:$B$8425='Bin Analysis'!$B3291,'Data Transformation'!$G$425:$G$8425),D3308))</f>
        <v>2001</v>
      </c>
      <c r="F3308">
        <f t="shared" si="411"/>
        <v>0</v>
      </c>
      <c r="G3308">
        <f>Weighting!$H$20</f>
        <v>0</v>
      </c>
      <c r="H3308">
        <f t="array" ref="H3308">FREQUENCY(IF('Data Transformation'!$B$4:$B$8425=B3291,'Data Transformation'!$G$4:$G$8425),'Bin Analysis'!$B3308)</f>
        <v>2073</v>
      </c>
      <c r="I3308">
        <f t="shared" si="412"/>
        <v>0</v>
      </c>
      <c r="J3308">
        <f t="shared" si="413"/>
        <v>0</v>
      </c>
      <c r="K3308">
        <f>J3308*Weighting!$W$20</f>
        <v>0</v>
      </c>
      <c r="M3308" s="14"/>
    </row>
    <row r="3309" spans="1:13" x14ac:dyDescent="0.25">
      <c r="A3309" s="32" t="str">
        <f>IF(Weighting!$P$21&gt;0,B3309,"")</f>
        <v/>
      </c>
      <c r="B3309" t="e">
        <f>Weighting!$C$21</f>
        <v>#DIV/0!</v>
      </c>
      <c r="C3309" t="e">
        <f>Weighting!$F$21</f>
        <v>#NUM!</v>
      </c>
      <c r="D3309" t="e">
        <f>IF(C3309=1,'Data Transformation'!$G$3+0.5*'Data Transformation'!$W$25,IF(C3310=1,D3310-'Data Transformation'!$W$25,FALSE))</f>
        <v>#NUM!</v>
      </c>
      <c r="E3309">
        <f t="array" ref="E3309">IF(ISLOGICAL(D3309),"",FREQUENCY(IF('Data Transformation'!$B$425:$B$8425='Bin Analysis'!$B3291,'Data Transformation'!$G$425:$G$8425),D3309))</f>
        <v>2001</v>
      </c>
      <c r="F3309">
        <f t="shared" si="411"/>
        <v>0</v>
      </c>
      <c r="G3309">
        <f>Weighting!$H$21</f>
        <v>0</v>
      </c>
      <c r="H3309">
        <f t="array" ref="H3309">FREQUENCY(IF('Data Transformation'!$B$4:$B$8425=B3291,'Data Transformation'!$G$4:$G$8425),'Bin Analysis'!$B3309)</f>
        <v>2073</v>
      </c>
      <c r="I3309">
        <f t="shared" si="412"/>
        <v>0</v>
      </c>
      <c r="J3309">
        <f t="shared" si="413"/>
        <v>0</v>
      </c>
      <c r="K3309">
        <f>J3309*Weighting!$W$21</f>
        <v>0</v>
      </c>
      <c r="M3309" s="14"/>
    </row>
    <row r="3310" spans="1:13" x14ac:dyDescent="0.25">
      <c r="A3310" s="32" t="str">
        <f>IF(Weighting!$P$22&gt;0,B3310,"")</f>
        <v/>
      </c>
      <c r="B3310" t="e">
        <f>Weighting!$C$22</f>
        <v>#DIV/0!</v>
      </c>
      <c r="C3310" t="e">
        <f>Weighting!$F$22</f>
        <v>#NUM!</v>
      </c>
      <c r="D3310" t="e">
        <f>IF(C3310=1,'Data Transformation'!$G$3+0.5*'Data Transformation'!$W$25,IF(C3311=1,D3311-'Data Transformation'!$W$25,FALSE))</f>
        <v>#NUM!</v>
      </c>
      <c r="E3310">
        <f t="array" ref="E3310">IF(ISLOGICAL(D3310),"",FREQUENCY(IF('Data Transformation'!$B$425:$B$8425='Bin Analysis'!$B3291,'Data Transformation'!$G$425:$G$8425),D3310))</f>
        <v>2001</v>
      </c>
      <c r="F3310">
        <f t="shared" si="411"/>
        <v>0</v>
      </c>
      <c r="G3310">
        <f>Weighting!$H$22</f>
        <v>0</v>
      </c>
      <c r="H3310">
        <f t="array" ref="H3310">FREQUENCY(IF('Data Transformation'!$B$4:$B$8425=B3291,'Data Transformation'!$G$4:$G$8425),'Bin Analysis'!$B3310)</f>
        <v>2073</v>
      </c>
      <c r="I3310">
        <f t="shared" si="412"/>
        <v>0</v>
      </c>
      <c r="J3310">
        <f t="shared" si="413"/>
        <v>0</v>
      </c>
      <c r="K3310">
        <f>J3310*Weighting!$W$22</f>
        <v>0</v>
      </c>
      <c r="M3310" s="14"/>
    </row>
    <row r="3311" spans="1:13" x14ac:dyDescent="0.25">
      <c r="A3311" s="32" t="str">
        <f>IF(Weighting!$P$23&gt;0,B3311,"")</f>
        <v/>
      </c>
      <c r="B3311" t="e">
        <f>Weighting!$C$23</f>
        <v>#DIV/0!</v>
      </c>
      <c r="C3311" t="e">
        <f>Weighting!$F$23</f>
        <v>#NUM!</v>
      </c>
      <c r="D3311" t="e">
        <f>IF(C3311=1,'Data Transformation'!$G$3+0.5*'Data Transformation'!$W$25,IF(C3312=1,D3312-'Data Transformation'!$W$25,FALSE))</f>
        <v>#NUM!</v>
      </c>
      <c r="E3311">
        <f t="array" ref="E3311">IF(ISLOGICAL(D3311),"",FREQUENCY(IF('Data Transformation'!$B$425:$B$8425='Bin Analysis'!$B3291,'Data Transformation'!$G$425:$G$8425),D3311))</f>
        <v>2001</v>
      </c>
      <c r="F3311">
        <f t="shared" si="411"/>
        <v>0</v>
      </c>
      <c r="G3311">
        <f>Weighting!$H$23</f>
        <v>0</v>
      </c>
      <c r="H3311">
        <f t="array" ref="H3311">FREQUENCY(IF('Data Transformation'!$B$4:$B$8425=B3291,'Data Transformation'!$G$4:$G$8425),'Bin Analysis'!$B3311)</f>
        <v>2073</v>
      </c>
      <c r="I3311">
        <f t="shared" si="412"/>
        <v>0</v>
      </c>
      <c r="J3311">
        <f t="shared" si="413"/>
        <v>0</v>
      </c>
      <c r="K3311">
        <f>J3311*Weighting!$W$23</f>
        <v>0</v>
      </c>
      <c r="M3311" s="14"/>
    </row>
    <row r="3312" spans="1:13" x14ac:dyDescent="0.25">
      <c r="A3312" s="32" t="str">
        <f>IF(Weighting!$P$24&gt;0,B3312,"")</f>
        <v/>
      </c>
      <c r="B3312" t="e">
        <f>Weighting!$C$24</f>
        <v>#DIV/0!</v>
      </c>
      <c r="C3312" t="e">
        <f>Weighting!$F$24</f>
        <v>#NUM!</v>
      </c>
      <c r="D3312" t="e">
        <f>IF(C3312=1,'Data Transformation'!$G$3+0.5*'Data Transformation'!$W$25,IF(C3313=1,D3313-'Data Transformation'!$W$25,FALSE))</f>
        <v>#NUM!</v>
      </c>
      <c r="E3312">
        <f t="array" ref="E3312">IF(ISLOGICAL(D3312),"",FREQUENCY(IF('Data Transformation'!$B$425:$B$8425='Bin Analysis'!$B3291,'Data Transformation'!$G$425:$G$8425),D3312))</f>
        <v>2001</v>
      </c>
      <c r="F3312">
        <f t="shared" si="411"/>
        <v>0</v>
      </c>
      <c r="G3312">
        <f>Weighting!$H$24</f>
        <v>0</v>
      </c>
      <c r="H3312">
        <f t="array" ref="H3312">FREQUENCY(IF('Data Transformation'!$B$4:$B$8425=B3291,'Data Transformation'!$G$4:$G$8425),'Bin Analysis'!$B3312)</f>
        <v>2073</v>
      </c>
      <c r="I3312">
        <f t="shared" si="412"/>
        <v>0</v>
      </c>
      <c r="J3312">
        <f t="shared" si="413"/>
        <v>0</v>
      </c>
      <c r="K3312">
        <f>J3312*Weighting!$W$24</f>
        <v>0</v>
      </c>
      <c r="M3312" s="14"/>
    </row>
    <row r="3313" spans="1:25" x14ac:dyDescent="0.25">
      <c r="A3313" s="32" t="str">
        <f>IF(Weighting!$P$25&gt;0,B3313,"")</f>
        <v/>
      </c>
      <c r="B3313" t="e">
        <f>Weighting!$C$25</f>
        <v>#DIV/0!</v>
      </c>
      <c r="C3313" t="e">
        <f>Weighting!$F$25</f>
        <v>#NUM!</v>
      </c>
      <c r="D3313" t="e">
        <f>IF(C3313=1,'Data Transformation'!$G$3+0.5*'Data Transformation'!$W$25,IF(C3314=1,D3314-'Data Transformation'!$W$25,FALSE))</f>
        <v>#NUM!</v>
      </c>
      <c r="E3313">
        <f t="array" ref="E3313">IF(ISLOGICAL(D3313),"",FREQUENCY(IF('Data Transformation'!$B$425:$B$8425='Bin Analysis'!$B3291,'Data Transformation'!$G$425:$G$8425),D3313))</f>
        <v>2001</v>
      </c>
      <c r="F3313">
        <f t="shared" si="411"/>
        <v>0</v>
      </c>
      <c r="G3313">
        <f>Weighting!$H$25</f>
        <v>0</v>
      </c>
      <c r="H3313">
        <f t="array" ref="H3313">FREQUENCY(IF('Data Transformation'!$B$4:$B$8425=B3291,'Data Transformation'!$G$4:$G$8425),'Bin Analysis'!$B3313)</f>
        <v>2073</v>
      </c>
      <c r="I3313">
        <f t="shared" si="412"/>
        <v>0</v>
      </c>
      <c r="J3313">
        <f t="shared" si="413"/>
        <v>0</v>
      </c>
      <c r="K3313">
        <f>J3313*Weighting!$W$25</f>
        <v>0</v>
      </c>
      <c r="M3313" s="14"/>
    </row>
    <row r="3314" spans="1:25" x14ac:dyDescent="0.25">
      <c r="O3314"/>
      <c r="P3314"/>
      <c r="Q3314"/>
      <c r="R3314"/>
    </row>
    <row r="3315" spans="1:25" ht="23.25" x14ac:dyDescent="0.35">
      <c r="A3315" s="21" t="s">
        <v>0</v>
      </c>
      <c r="B3315" s="21" t="str">
        <f>IFERROR(VLOOKUP(C3315,'Data Transformation'!$L$6:$M$426,2,FALSE),"")</f>
        <v/>
      </c>
      <c r="C3315" s="21">
        <f>C3291+1</f>
        <v>138</v>
      </c>
      <c r="D3315" s="21"/>
      <c r="E3315" s="21"/>
      <c r="F3315" s="21"/>
      <c r="G3315" s="21"/>
      <c r="H3315" s="22"/>
      <c r="I3315" s="22"/>
      <c r="J3315" s="22"/>
      <c r="K3315" s="21"/>
      <c r="L3315" s="21" t="str">
        <f>B3315</f>
        <v/>
      </c>
      <c r="M3315" s="23" t="e">
        <f>INDEX('Data Transformation'!$O$4:$O$424,MATCH($B3315,'Data Transformation'!$M$4:$M$424,0),MATCH($M$2,'Data Transformation'!$O$3,0))</f>
        <v>#N/A</v>
      </c>
      <c r="N3315" s="27" t="e">
        <f>IF('Input and Summary Results'!$J$16="minimum",'Bin Analysis'!X3316/(M3315-1),'Bin Analysis'!Y3315/('Bin Analysis'!M3315-1))</f>
        <v>#N/A</v>
      </c>
      <c r="O3315" s="27" t="e">
        <f>IF(M3315=FALSE,NA(),(VLOOKUP(1,C3318:K3337,4,FALSE))/(M3315-1))</f>
        <v>#N/A</v>
      </c>
      <c r="P3315" s="27" t="e">
        <f>IF(M3315=FALSE,NA(),SUM(J3318:J3337)/Weighting!$S$5)</f>
        <v>#N/A</v>
      </c>
      <c r="Q3315" s="27" t="e">
        <f>IF(M3315=FALSE,NA(),SUM(K3318:K3337)/Weighting!$S$6)</f>
        <v>#N/A</v>
      </c>
      <c r="R3315" s="27" t="e">
        <f>IF(M3315=FALSE,NA(),(VLOOKUP(1,G3318:K3337,3,FALSE))/(M3315-1))</f>
        <v>#N/A</v>
      </c>
      <c r="S3315" s="22" t="e">
        <f>IF(M3315=FALSE,NA(),IF(SUM(J3318:J3337)=2,"yes","no"))</f>
        <v>#N/A</v>
      </c>
      <c r="X3315" s="2" cm="2">
        <f t="array" ref="X3315:X3316">FREQUENCY(IF('Data Transformation'!$B$425:$B$6424='Bin Analysis'!L3315,'Data Transformation'!$G$425:$G$6424),'Data Transformation'!$U$11)</f>
        <v>0</v>
      </c>
      <c r="Y3315" s="2" cm="2">
        <f t="array" ref="Y3315:Y3316">FREQUENCY(IF('Data Transformation'!$B$425:$B$6424='Bin Analysis'!L3315,'Data Transformation'!$G$425:$G$6424),'Data Transformation'!$U$12)</f>
        <v>0</v>
      </c>
    </row>
    <row r="3316" spans="1:25" x14ac:dyDescent="0.25">
      <c r="A3316" s="14" t="s">
        <v>67</v>
      </c>
      <c r="B3316" t="s">
        <v>47</v>
      </c>
      <c r="C3316" t="s">
        <v>5</v>
      </c>
      <c r="D3316" t="s">
        <v>100</v>
      </c>
      <c r="E3316" t="s">
        <v>101</v>
      </c>
      <c r="F3316" t="s">
        <v>102</v>
      </c>
      <c r="G3316" t="s">
        <v>70</v>
      </c>
      <c r="H3316" t="s">
        <v>31</v>
      </c>
      <c r="I3316" t="s">
        <v>32</v>
      </c>
      <c r="J3316" t="s">
        <v>46</v>
      </c>
      <c r="K3316" s="14" t="s">
        <v>45</v>
      </c>
      <c r="M3316" s="14"/>
      <c r="X3316" s="2">
        <v>0</v>
      </c>
      <c r="Y3316" s="2">
        <v>0</v>
      </c>
    </row>
    <row r="3317" spans="1:25" x14ac:dyDescent="0.25">
      <c r="A3317" s="32"/>
      <c r="D3317" t="e">
        <f>IF(C3317=1,'Data Transformation'!$G$3+0.5*'Data Transformation'!$W$25,IF(C3318=1,D3318-'Data Transformation'!$W$25,FALSE))</f>
        <v>#NUM!</v>
      </c>
      <c r="E3317">
        <f t="array" ref="E3317">IF(ISLOGICAL(D3317),"",FREQUENCY(IF('Data Transformation'!$B$425:$B$8425='Bin Analysis'!$B3315,'Data Transformation'!$G$425:$G$8425),D3317))</f>
        <v>2001</v>
      </c>
      <c r="F3317" t="e">
        <f>IF(ISLOGICAL(D3317),"",E3317-E3316)</f>
        <v>#VALUE!</v>
      </c>
      <c r="M3317" s="14"/>
    </row>
    <row r="3318" spans="1:25" x14ac:dyDescent="0.25">
      <c r="A3318" s="32" t="e">
        <f>IF(Weighting!$P$6&gt;0,B3318,"")</f>
        <v>#NUM!</v>
      </c>
      <c r="B3318" t="e">
        <f>Weighting!$C$6</f>
        <v>#DIV/0!</v>
      </c>
      <c r="C3318" t="e">
        <f>Weighting!$F$6</f>
        <v>#NUM!</v>
      </c>
      <c r="D3318" t="e">
        <f>IF(C3318=1,'Data Transformation'!$G$3+0.5*'Data Transformation'!$W$25,IF(C3319=1,D3319-'Data Transformation'!$W$25,FALSE))</f>
        <v>#NUM!</v>
      </c>
      <c r="E3318">
        <f t="array" ref="E3318">IF(ISLOGICAL(D3318),"",FREQUENCY(IF('Data Transformation'!$B$425:$B$8425='Bin Analysis'!$B3315,'Data Transformation'!$G$425:$G$8425),D3318))</f>
        <v>2001</v>
      </c>
      <c r="F3318">
        <f>IF(ISLOGICAL(D3318),"",E3318-E3317)</f>
        <v>0</v>
      </c>
      <c r="G3318">
        <f>Weighting!$H$6</f>
        <v>1</v>
      </c>
      <c r="H3318">
        <f t="array" ref="H3318">FREQUENCY(IF('Data Transformation'!$B$4:$B$8425=B3315,'Data Transformation'!$G$4:$G$8425),'Bin Analysis'!$B3318)</f>
        <v>2073</v>
      </c>
      <c r="I3318">
        <f>H3318-H3317</f>
        <v>2073</v>
      </c>
      <c r="J3318">
        <f>IF(I3318=0,0,1)</f>
        <v>1</v>
      </c>
      <c r="K3318" t="e">
        <f>J3318*Weighting!$W$6</f>
        <v>#NUM!</v>
      </c>
      <c r="M3318" s="14"/>
    </row>
    <row r="3319" spans="1:25" x14ac:dyDescent="0.25">
      <c r="A3319" s="32" t="str">
        <f>IF(Weighting!$P$7&gt;0,B3319,"")</f>
        <v/>
      </c>
      <c r="B3319" t="e">
        <f>Weighting!$C$7</f>
        <v>#DIV/0!</v>
      </c>
      <c r="C3319" t="e">
        <f>Weighting!$F$7</f>
        <v>#NUM!</v>
      </c>
      <c r="D3319" t="e">
        <f>IF(C3319=1,'Data Transformation'!$G$3+0.5*'Data Transformation'!$W$25,IF(C3320=1,D3320-'Data Transformation'!$W$25,FALSE))</f>
        <v>#NUM!</v>
      </c>
      <c r="E3319">
        <f t="array" ref="E3319">IF(ISLOGICAL(D3319),"",FREQUENCY(IF('Data Transformation'!$B$425:$B$8425='Bin Analysis'!$B3315,'Data Transformation'!$G$425:$G$8425),D3319))</f>
        <v>2001</v>
      </c>
      <c r="F3319">
        <f t="shared" ref="F3319:F3337" si="414">IF(ISLOGICAL(D3319),"",E3319-E3318)</f>
        <v>0</v>
      </c>
      <c r="G3319">
        <f>Weighting!$H$7</f>
        <v>0</v>
      </c>
      <c r="H3319">
        <f t="array" ref="H3319">FREQUENCY(IF('Data Transformation'!$B$4:$B$8425=B3315,'Data Transformation'!$G$4:$G$8425),'Bin Analysis'!$B3319)</f>
        <v>2073</v>
      </c>
      <c r="I3319">
        <f t="shared" ref="I3319:I3337" si="415">H3319-H3318</f>
        <v>0</v>
      </c>
      <c r="J3319">
        <f>IF(I3319=0,0,1)</f>
        <v>0</v>
      </c>
      <c r="K3319">
        <f>J3319*Weighting!$W$7</f>
        <v>0</v>
      </c>
      <c r="M3319" s="14"/>
    </row>
    <row r="3320" spans="1:25" x14ac:dyDescent="0.25">
      <c r="A3320" s="32" t="str">
        <f>IF(Weighting!$P$8&gt;0,B3320,"")</f>
        <v/>
      </c>
      <c r="B3320" t="e">
        <f>Weighting!$C$8</f>
        <v>#DIV/0!</v>
      </c>
      <c r="C3320" t="e">
        <f>Weighting!$F$8</f>
        <v>#NUM!</v>
      </c>
      <c r="D3320" t="e">
        <f>IF(C3320=1,'Data Transformation'!$G$3+0.5*'Data Transformation'!$W$25,IF(C3321=1,D3321-'Data Transformation'!$W$25,FALSE))</f>
        <v>#NUM!</v>
      </c>
      <c r="E3320">
        <f t="array" ref="E3320">IF(ISLOGICAL(D3320),"",FREQUENCY(IF('Data Transformation'!$B$425:$B$8425='Bin Analysis'!$B3315,'Data Transformation'!$G$425:$G$8425),D3320))</f>
        <v>2001</v>
      </c>
      <c r="F3320">
        <f t="shared" si="414"/>
        <v>0</v>
      </c>
      <c r="G3320">
        <f>Weighting!$H$8</f>
        <v>0</v>
      </c>
      <c r="H3320">
        <f t="array" ref="H3320">FREQUENCY(IF('Data Transformation'!$B$4:$B$8425=B3315,'Data Transformation'!$G$4:$G$8425),'Bin Analysis'!$B3320)</f>
        <v>2073</v>
      </c>
      <c r="I3320">
        <f t="shared" si="415"/>
        <v>0</v>
      </c>
      <c r="J3320">
        <f t="shared" ref="J3320:J3337" si="416">IF(I3320=0,0,1)</f>
        <v>0</v>
      </c>
      <c r="K3320">
        <f>J3320*Weighting!$W$8</f>
        <v>0</v>
      </c>
      <c r="M3320" s="14"/>
    </row>
    <row r="3321" spans="1:25" x14ac:dyDescent="0.25">
      <c r="A3321" s="32" t="str">
        <f>IF(Weighting!$P$9&gt;0,B3321,"")</f>
        <v/>
      </c>
      <c r="B3321" s="50" t="e">
        <f>Weighting!$C$9</f>
        <v>#DIV/0!</v>
      </c>
      <c r="C3321" t="e">
        <f>Weighting!$F$9</f>
        <v>#NUM!</v>
      </c>
      <c r="D3321" t="e">
        <f>IF(C3321=1,'Data Transformation'!$G$3+0.5*'Data Transformation'!$W$25,IF(C3322=1,D3322-'Data Transformation'!$W$25,FALSE))</f>
        <v>#NUM!</v>
      </c>
      <c r="E3321">
        <f t="array" ref="E3321">IF(ISLOGICAL(D3321),"",FREQUENCY(IF('Data Transformation'!$B$425:$B$8425='Bin Analysis'!$B3315,'Data Transformation'!$G$425:$G$8425),D3321))</f>
        <v>2001</v>
      </c>
      <c r="F3321">
        <f t="shared" si="414"/>
        <v>0</v>
      </c>
      <c r="G3321">
        <f>Weighting!$H$9</f>
        <v>0</v>
      </c>
      <c r="H3321">
        <f t="array" ref="H3321">FREQUENCY(IF('Data Transformation'!$B$4:$B$8425=B3315,'Data Transformation'!$G$4:$G$8425),'Bin Analysis'!$B3321)</f>
        <v>2073</v>
      </c>
      <c r="I3321">
        <f t="shared" si="415"/>
        <v>0</v>
      </c>
      <c r="J3321">
        <f t="shared" si="416"/>
        <v>0</v>
      </c>
      <c r="K3321">
        <f>J3321*Weighting!$W$9</f>
        <v>0</v>
      </c>
      <c r="M3321" s="14"/>
    </row>
    <row r="3322" spans="1:25" x14ac:dyDescent="0.25">
      <c r="A3322" s="32" t="str">
        <f>IF(Weighting!$P$10&gt;0,B3322,"")</f>
        <v/>
      </c>
      <c r="B3322" t="e">
        <f>Weighting!$C$10</f>
        <v>#DIV/0!</v>
      </c>
      <c r="C3322" t="e">
        <f>Weighting!$F$10</f>
        <v>#NUM!</v>
      </c>
      <c r="D3322" t="e">
        <f>IF(C3322=1,'Data Transformation'!$G$3+0.5*'Data Transformation'!$W$25,IF(C3323=1,D3323-'Data Transformation'!$W$25,FALSE))</f>
        <v>#NUM!</v>
      </c>
      <c r="E3322">
        <f t="array" ref="E3322">IF(ISLOGICAL(D3322),"",FREQUENCY(IF('Data Transformation'!$B$425:$B$8425='Bin Analysis'!$B3315,'Data Transformation'!$G$425:$G$8425),D3322))</f>
        <v>2001</v>
      </c>
      <c r="F3322">
        <f t="shared" si="414"/>
        <v>0</v>
      </c>
      <c r="G3322">
        <f>Weighting!$H$10</f>
        <v>0</v>
      </c>
      <c r="H3322">
        <f t="array" ref="H3322">FREQUENCY(IF('Data Transformation'!$B$4:$B$8425=B3315,'Data Transformation'!$G$4:$G$8425),'Bin Analysis'!$B3322)</f>
        <v>2073</v>
      </c>
      <c r="I3322">
        <f t="shared" si="415"/>
        <v>0</v>
      </c>
      <c r="J3322">
        <f t="shared" si="416"/>
        <v>0</v>
      </c>
      <c r="K3322">
        <f>J3322*Weighting!$W$10</f>
        <v>0</v>
      </c>
      <c r="M3322" s="14"/>
    </row>
    <row r="3323" spans="1:25" x14ac:dyDescent="0.25">
      <c r="A3323" s="32" t="str">
        <f>IF(Weighting!$P$11&gt;0,B3323,"")</f>
        <v/>
      </c>
      <c r="B3323" t="e">
        <f>Weighting!$C$11</f>
        <v>#DIV/0!</v>
      </c>
      <c r="C3323" t="e">
        <f>Weighting!$F$11</f>
        <v>#NUM!</v>
      </c>
      <c r="D3323" t="e">
        <f>IF(C3323=1,'Data Transformation'!$G$3+0.5*'Data Transformation'!$W$25,IF(C3324=1,D3324-'Data Transformation'!$W$25,FALSE))</f>
        <v>#NUM!</v>
      </c>
      <c r="E3323">
        <f t="array" ref="E3323">IF(ISLOGICAL(D3323),"",FREQUENCY(IF('Data Transformation'!$B$425:$B$8425='Bin Analysis'!$B3315,'Data Transformation'!$G$425:$G$8425),D3323))</f>
        <v>2001</v>
      </c>
      <c r="F3323">
        <f t="shared" si="414"/>
        <v>0</v>
      </c>
      <c r="G3323">
        <f>Weighting!$H$11</f>
        <v>0</v>
      </c>
      <c r="H3323">
        <f t="array" ref="H3323">FREQUENCY(IF('Data Transformation'!$B$4:$B$8425=B3315,'Data Transformation'!$G$4:$G$8425),'Bin Analysis'!$B3323)</f>
        <v>2073</v>
      </c>
      <c r="I3323">
        <f t="shared" si="415"/>
        <v>0</v>
      </c>
      <c r="J3323">
        <f t="shared" si="416"/>
        <v>0</v>
      </c>
      <c r="K3323">
        <f>J3323*Weighting!$W$11</f>
        <v>0</v>
      </c>
      <c r="M3323" s="14"/>
    </row>
    <row r="3324" spans="1:25" x14ac:dyDescent="0.25">
      <c r="A3324" s="32" t="str">
        <f>IF(Weighting!$P$12&gt;0,B3324,"")</f>
        <v/>
      </c>
      <c r="B3324" t="e">
        <f>Weighting!$C$12</f>
        <v>#DIV/0!</v>
      </c>
      <c r="C3324" t="e">
        <f>Weighting!$F$12</f>
        <v>#NUM!</v>
      </c>
      <c r="D3324" t="e">
        <f>IF(C3324=1,'Data Transformation'!$G$3+0.5*'Data Transformation'!$W$25,IF(C3325=1,D3325-'Data Transformation'!$W$25,FALSE))</f>
        <v>#NUM!</v>
      </c>
      <c r="E3324">
        <f t="array" ref="E3324">IF(ISLOGICAL(D3324),"",FREQUENCY(IF('Data Transformation'!$B$425:$B$8425='Bin Analysis'!$B3315,'Data Transformation'!$G$425:$G$8425),D3324))</f>
        <v>2001</v>
      </c>
      <c r="F3324">
        <f t="shared" si="414"/>
        <v>0</v>
      </c>
      <c r="G3324">
        <f>Weighting!$H$12</f>
        <v>0</v>
      </c>
      <c r="H3324">
        <f t="array" ref="H3324">FREQUENCY(IF('Data Transformation'!$B$4:$B$8425=B3315,'Data Transformation'!$G$4:$G$8425),'Bin Analysis'!$B3324)</f>
        <v>2073</v>
      </c>
      <c r="I3324">
        <f t="shared" si="415"/>
        <v>0</v>
      </c>
      <c r="J3324">
        <f t="shared" si="416"/>
        <v>0</v>
      </c>
      <c r="K3324">
        <f>J3324*Weighting!$W$12</f>
        <v>0</v>
      </c>
      <c r="M3324" s="14"/>
    </row>
    <row r="3325" spans="1:25" x14ac:dyDescent="0.25">
      <c r="A3325" s="32" t="str">
        <f>IF(Weighting!$P$13&gt;0,B3325,"")</f>
        <v/>
      </c>
      <c r="B3325" t="e">
        <f>Weighting!$C$13</f>
        <v>#DIV/0!</v>
      </c>
      <c r="C3325" t="e">
        <f>Weighting!$F$13</f>
        <v>#NUM!</v>
      </c>
      <c r="D3325" t="e">
        <f>IF(C3325=1,'Data Transformation'!$G$3+0.5*'Data Transformation'!$W$25,IF(C3326=1,D3326-'Data Transformation'!$W$25,FALSE))</f>
        <v>#NUM!</v>
      </c>
      <c r="E3325">
        <f t="array" ref="E3325">IF(ISLOGICAL(D3325),"",FREQUENCY(IF('Data Transformation'!$B$425:$B$8425='Bin Analysis'!$B3315,'Data Transformation'!$G$425:$G$8425),D3325))</f>
        <v>2001</v>
      </c>
      <c r="F3325">
        <f t="shared" si="414"/>
        <v>0</v>
      </c>
      <c r="G3325">
        <f>Weighting!$H$13</f>
        <v>0</v>
      </c>
      <c r="H3325">
        <f t="array" ref="H3325">FREQUENCY(IF('Data Transformation'!$B$4:$B$8425=B3315,'Data Transformation'!$G$4:$G$8425),'Bin Analysis'!$B3325)</f>
        <v>2073</v>
      </c>
      <c r="I3325">
        <f t="shared" si="415"/>
        <v>0</v>
      </c>
      <c r="J3325">
        <f t="shared" si="416"/>
        <v>0</v>
      </c>
      <c r="K3325">
        <f>J3325*Weighting!$W$13</f>
        <v>0</v>
      </c>
      <c r="M3325" s="14"/>
    </row>
    <row r="3326" spans="1:25" x14ac:dyDescent="0.25">
      <c r="A3326" s="32" t="str">
        <f>IF(Weighting!$P$14&gt;0,B3326,"")</f>
        <v/>
      </c>
      <c r="B3326" t="e">
        <f>Weighting!$C$14</f>
        <v>#DIV/0!</v>
      </c>
      <c r="C3326" t="e">
        <f>Weighting!$F$14</f>
        <v>#NUM!</v>
      </c>
      <c r="D3326" t="e">
        <f>IF(C3326=1,'Data Transformation'!$G$3+0.5*'Data Transformation'!$W$25,IF(C3327=1,D3327-'Data Transformation'!$W$25,FALSE))</f>
        <v>#NUM!</v>
      </c>
      <c r="E3326">
        <f t="array" ref="E3326">IF(ISLOGICAL(D3326),"",FREQUENCY(IF('Data Transformation'!$B$425:$B$8425='Bin Analysis'!$B3315,'Data Transformation'!$G$425:$G$8425),D3326))</f>
        <v>2001</v>
      </c>
      <c r="F3326">
        <f t="shared" si="414"/>
        <v>0</v>
      </c>
      <c r="G3326">
        <f>Weighting!$H$14</f>
        <v>0</v>
      </c>
      <c r="H3326">
        <f t="array" ref="H3326">FREQUENCY(IF('Data Transformation'!$B$4:$B$8425=B3315,'Data Transformation'!$G$4:$G$8425),'Bin Analysis'!$B3326)</f>
        <v>2073</v>
      </c>
      <c r="I3326">
        <f t="shared" si="415"/>
        <v>0</v>
      </c>
      <c r="J3326">
        <f t="shared" si="416"/>
        <v>0</v>
      </c>
      <c r="K3326">
        <f>J3326*Weighting!$W$14</f>
        <v>0</v>
      </c>
      <c r="M3326" s="14"/>
    </row>
    <row r="3327" spans="1:25" x14ac:dyDescent="0.25">
      <c r="A3327" s="32" t="str">
        <f>IF(Weighting!$P$15&gt;0,B3327,"")</f>
        <v/>
      </c>
      <c r="B3327" t="e">
        <f>Weighting!$C$15</f>
        <v>#DIV/0!</v>
      </c>
      <c r="C3327" t="e">
        <f>Weighting!$F$15</f>
        <v>#NUM!</v>
      </c>
      <c r="D3327" t="e">
        <f>IF(C3327=1,'Data Transformation'!$G$3+0.5*'Data Transformation'!$W$25,IF(C3328=1,D3328-'Data Transformation'!$W$25,FALSE))</f>
        <v>#NUM!</v>
      </c>
      <c r="E3327">
        <f t="array" ref="E3327">IF(ISLOGICAL(D3327),"",FREQUENCY(IF('Data Transformation'!$B$425:$B$8425='Bin Analysis'!$B3315,'Data Transformation'!$G$425:$G$8425),D3327))</f>
        <v>2001</v>
      </c>
      <c r="F3327">
        <f t="shared" si="414"/>
        <v>0</v>
      </c>
      <c r="G3327">
        <f>Weighting!$H$15</f>
        <v>0</v>
      </c>
      <c r="H3327">
        <f t="array" ref="H3327">FREQUENCY(IF('Data Transformation'!$B$4:$B$8425=B3315,'Data Transformation'!$G$4:$G$8425),'Bin Analysis'!$B3327)</f>
        <v>2073</v>
      </c>
      <c r="I3327">
        <f t="shared" si="415"/>
        <v>0</v>
      </c>
      <c r="J3327">
        <f t="shared" si="416"/>
        <v>0</v>
      </c>
      <c r="K3327">
        <f>J3327*Weighting!$W$15</f>
        <v>0</v>
      </c>
      <c r="M3327" s="14"/>
    </row>
    <row r="3328" spans="1:25" x14ac:dyDescent="0.25">
      <c r="A3328" s="32" t="str">
        <f>IF(Weighting!$P$16&gt;0,B3328,"")</f>
        <v/>
      </c>
      <c r="B3328" t="e">
        <f>Weighting!$C$16</f>
        <v>#DIV/0!</v>
      </c>
      <c r="C3328" t="e">
        <f>Weighting!$F$16</f>
        <v>#NUM!</v>
      </c>
      <c r="D3328" t="e">
        <f>IF(C3328=1,'Data Transformation'!$G$3+0.5*'Data Transformation'!$W$25,IF(C3329=1,D3329-'Data Transformation'!$W$25,FALSE))</f>
        <v>#NUM!</v>
      </c>
      <c r="E3328">
        <f t="array" ref="E3328">IF(ISLOGICAL(D3328),"",FREQUENCY(IF('Data Transformation'!$B$425:$B$8425='Bin Analysis'!$B3315,'Data Transformation'!$G$425:$G$8425),D3328))</f>
        <v>2001</v>
      </c>
      <c r="F3328">
        <f t="shared" si="414"/>
        <v>0</v>
      </c>
      <c r="G3328">
        <f>Weighting!$H$16</f>
        <v>0</v>
      </c>
      <c r="H3328">
        <f t="array" ref="H3328">FREQUENCY(IF('Data Transformation'!$B$4:$B$8425=B3315,'Data Transformation'!$G$4:$G$8425),'Bin Analysis'!$B3328)</f>
        <v>2073</v>
      </c>
      <c r="I3328">
        <f t="shared" si="415"/>
        <v>0</v>
      </c>
      <c r="J3328">
        <f t="shared" si="416"/>
        <v>0</v>
      </c>
      <c r="K3328">
        <f>J3328*Weighting!$W$16</f>
        <v>0</v>
      </c>
      <c r="M3328" s="14"/>
    </row>
    <row r="3329" spans="1:25" x14ac:dyDescent="0.25">
      <c r="A3329" s="32" t="str">
        <f>IF(Weighting!$P$17&gt;0,B3329,"")</f>
        <v/>
      </c>
      <c r="B3329" t="e">
        <f>Weighting!$C$17</f>
        <v>#DIV/0!</v>
      </c>
      <c r="C3329" t="e">
        <f>Weighting!$F$17</f>
        <v>#NUM!</v>
      </c>
      <c r="D3329" t="e">
        <f>IF(C3329=1,'Data Transformation'!$G$3+0.5*'Data Transformation'!$W$25,IF(C3330=1,D3330-'Data Transformation'!$W$25,FALSE))</f>
        <v>#NUM!</v>
      </c>
      <c r="E3329">
        <f t="array" ref="E3329">IF(ISLOGICAL(D3329),"",FREQUENCY(IF('Data Transformation'!$B$425:$B$8425='Bin Analysis'!$B3315,'Data Transformation'!$G$425:$G$8425),D3329))</f>
        <v>2001</v>
      </c>
      <c r="F3329">
        <f t="shared" si="414"/>
        <v>0</v>
      </c>
      <c r="G3329">
        <f>Weighting!$H$17</f>
        <v>0</v>
      </c>
      <c r="H3329">
        <f t="array" ref="H3329">FREQUENCY(IF('Data Transformation'!$B$4:$B$8425=B3315,'Data Transformation'!$G$4:$G$8425),'Bin Analysis'!$B3329)</f>
        <v>2073</v>
      </c>
      <c r="I3329">
        <f t="shared" si="415"/>
        <v>0</v>
      </c>
      <c r="J3329">
        <f t="shared" si="416"/>
        <v>0</v>
      </c>
      <c r="K3329">
        <f>J3329*Weighting!$W$17</f>
        <v>0</v>
      </c>
      <c r="M3329" s="14"/>
    </row>
    <row r="3330" spans="1:25" x14ac:dyDescent="0.25">
      <c r="A3330" s="32" t="str">
        <f>IF(Weighting!$P$18&gt;0,B3330,"")</f>
        <v/>
      </c>
      <c r="B3330" t="e">
        <f>Weighting!$C$18</f>
        <v>#DIV/0!</v>
      </c>
      <c r="C3330" t="e">
        <f>Weighting!$F$18</f>
        <v>#NUM!</v>
      </c>
      <c r="D3330" t="e">
        <f>IF(C3330=1,'Data Transformation'!$G$3+0.5*'Data Transformation'!$W$25,IF(C3331=1,D3331-'Data Transformation'!$W$25,FALSE))</f>
        <v>#NUM!</v>
      </c>
      <c r="E3330">
        <f t="array" ref="E3330">IF(ISLOGICAL(D3330),"",FREQUENCY(IF('Data Transformation'!$B$425:$B$8425='Bin Analysis'!$B3315,'Data Transformation'!$G$425:$G$8425),D3330))</f>
        <v>2001</v>
      </c>
      <c r="F3330">
        <f t="shared" si="414"/>
        <v>0</v>
      </c>
      <c r="G3330">
        <f>Weighting!$H$18</f>
        <v>0</v>
      </c>
      <c r="H3330">
        <f t="array" ref="H3330">FREQUENCY(IF('Data Transformation'!$B$4:$B$8425=B3315,'Data Transformation'!$G$4:$G$8425),'Bin Analysis'!$B3330)</f>
        <v>2073</v>
      </c>
      <c r="I3330">
        <f t="shared" si="415"/>
        <v>0</v>
      </c>
      <c r="J3330">
        <f t="shared" si="416"/>
        <v>0</v>
      </c>
      <c r="K3330">
        <f>J3330*Weighting!$W$18</f>
        <v>0</v>
      </c>
      <c r="M3330" s="14"/>
    </row>
    <row r="3331" spans="1:25" x14ac:dyDescent="0.25">
      <c r="A3331" s="32" t="str">
        <f>IF(Weighting!$P$19&gt;0,B3331,"")</f>
        <v/>
      </c>
      <c r="B3331" t="e">
        <f>Weighting!$C$19</f>
        <v>#DIV/0!</v>
      </c>
      <c r="C3331" t="e">
        <f>Weighting!$F$19</f>
        <v>#NUM!</v>
      </c>
      <c r="D3331" t="e">
        <f>IF(C3331=1,'Data Transformation'!$G$3+0.5*'Data Transformation'!$W$25,IF(C3332=1,D3332-'Data Transformation'!$W$25,FALSE))</f>
        <v>#NUM!</v>
      </c>
      <c r="E3331">
        <f t="array" ref="E3331">IF(ISLOGICAL(D3331),"",FREQUENCY(IF('Data Transformation'!$B$425:$B$8425='Bin Analysis'!$B3315,'Data Transformation'!$G$425:$G$8425),D3331))</f>
        <v>2001</v>
      </c>
      <c r="F3331">
        <f t="shared" si="414"/>
        <v>0</v>
      </c>
      <c r="G3331">
        <f>Weighting!$H$19</f>
        <v>0</v>
      </c>
      <c r="H3331">
        <f t="array" ref="H3331">FREQUENCY(IF('Data Transformation'!$B$4:$B$8425=B3315,'Data Transformation'!$G$4:$G$8425),'Bin Analysis'!$B3331)</f>
        <v>2073</v>
      </c>
      <c r="I3331">
        <f t="shared" si="415"/>
        <v>0</v>
      </c>
      <c r="J3331">
        <f t="shared" si="416"/>
        <v>0</v>
      </c>
      <c r="K3331">
        <f>J3331*Weighting!$W$19</f>
        <v>0</v>
      </c>
      <c r="M3331" s="14"/>
    </row>
    <row r="3332" spans="1:25" x14ac:dyDescent="0.25">
      <c r="A3332" s="32" t="str">
        <f>IF(Weighting!$P$20&gt;0,B3332,"")</f>
        <v/>
      </c>
      <c r="B3332" t="e">
        <f>Weighting!$C$20</f>
        <v>#DIV/0!</v>
      </c>
      <c r="C3332" t="e">
        <f>Weighting!$F$20</f>
        <v>#NUM!</v>
      </c>
      <c r="D3332" t="e">
        <f>IF(C3332=1,'Data Transformation'!$G$3+0.5*'Data Transformation'!$W$25,IF(C3333=1,D3333-'Data Transformation'!$W$25,FALSE))</f>
        <v>#NUM!</v>
      </c>
      <c r="E3332">
        <f t="array" ref="E3332">IF(ISLOGICAL(D3332),"",FREQUENCY(IF('Data Transformation'!$B$425:$B$8425='Bin Analysis'!$B3315,'Data Transformation'!$G$425:$G$8425),D3332))</f>
        <v>2001</v>
      </c>
      <c r="F3332">
        <f t="shared" si="414"/>
        <v>0</v>
      </c>
      <c r="G3332">
        <f>Weighting!$H$20</f>
        <v>0</v>
      </c>
      <c r="H3332">
        <f t="array" ref="H3332">FREQUENCY(IF('Data Transformation'!$B$4:$B$8425=B3315,'Data Transformation'!$G$4:$G$8425),'Bin Analysis'!$B3332)</f>
        <v>2073</v>
      </c>
      <c r="I3332">
        <f t="shared" si="415"/>
        <v>0</v>
      </c>
      <c r="J3332">
        <f t="shared" si="416"/>
        <v>0</v>
      </c>
      <c r="K3332">
        <f>J3332*Weighting!$W$20</f>
        <v>0</v>
      </c>
      <c r="M3332" s="14"/>
    </row>
    <row r="3333" spans="1:25" x14ac:dyDescent="0.25">
      <c r="A3333" s="32" t="str">
        <f>IF(Weighting!$P$21&gt;0,B3333,"")</f>
        <v/>
      </c>
      <c r="B3333" t="e">
        <f>Weighting!$C$21</f>
        <v>#DIV/0!</v>
      </c>
      <c r="C3333" t="e">
        <f>Weighting!$F$21</f>
        <v>#NUM!</v>
      </c>
      <c r="D3333" t="e">
        <f>IF(C3333=1,'Data Transformation'!$G$3+0.5*'Data Transformation'!$W$25,IF(C3334=1,D3334-'Data Transformation'!$W$25,FALSE))</f>
        <v>#NUM!</v>
      </c>
      <c r="E3333">
        <f t="array" ref="E3333">IF(ISLOGICAL(D3333),"",FREQUENCY(IF('Data Transformation'!$B$425:$B$8425='Bin Analysis'!$B3315,'Data Transformation'!$G$425:$G$8425),D3333))</f>
        <v>2001</v>
      </c>
      <c r="F3333">
        <f t="shared" si="414"/>
        <v>0</v>
      </c>
      <c r="G3333">
        <f>Weighting!$H$21</f>
        <v>0</v>
      </c>
      <c r="H3333">
        <f t="array" ref="H3333">FREQUENCY(IF('Data Transformation'!$B$4:$B$8425=B3315,'Data Transformation'!$G$4:$G$8425),'Bin Analysis'!$B3333)</f>
        <v>2073</v>
      </c>
      <c r="I3333">
        <f t="shared" si="415"/>
        <v>0</v>
      </c>
      <c r="J3333">
        <f t="shared" si="416"/>
        <v>0</v>
      </c>
      <c r="K3333">
        <f>J3333*Weighting!$W$21</f>
        <v>0</v>
      </c>
      <c r="M3333" s="14"/>
    </row>
    <row r="3334" spans="1:25" x14ac:dyDescent="0.25">
      <c r="A3334" s="32" t="str">
        <f>IF(Weighting!$P$22&gt;0,B3334,"")</f>
        <v/>
      </c>
      <c r="B3334" t="e">
        <f>Weighting!$C$22</f>
        <v>#DIV/0!</v>
      </c>
      <c r="C3334" t="e">
        <f>Weighting!$F$22</f>
        <v>#NUM!</v>
      </c>
      <c r="D3334" t="e">
        <f>IF(C3334=1,'Data Transformation'!$G$3+0.5*'Data Transformation'!$W$25,IF(C3335=1,D3335-'Data Transformation'!$W$25,FALSE))</f>
        <v>#NUM!</v>
      </c>
      <c r="E3334">
        <f t="array" ref="E3334">IF(ISLOGICAL(D3334),"",FREQUENCY(IF('Data Transformation'!$B$425:$B$8425='Bin Analysis'!$B3315,'Data Transformation'!$G$425:$G$8425),D3334))</f>
        <v>2001</v>
      </c>
      <c r="F3334">
        <f t="shared" si="414"/>
        <v>0</v>
      </c>
      <c r="G3334">
        <f>Weighting!$H$22</f>
        <v>0</v>
      </c>
      <c r="H3334">
        <f t="array" ref="H3334">FREQUENCY(IF('Data Transformation'!$B$4:$B$8425=B3315,'Data Transformation'!$G$4:$G$8425),'Bin Analysis'!$B3334)</f>
        <v>2073</v>
      </c>
      <c r="I3334">
        <f t="shared" si="415"/>
        <v>0</v>
      </c>
      <c r="J3334">
        <f t="shared" si="416"/>
        <v>0</v>
      </c>
      <c r="K3334">
        <f>J3334*Weighting!$W$22</f>
        <v>0</v>
      </c>
      <c r="M3334" s="14"/>
    </row>
    <row r="3335" spans="1:25" x14ac:dyDescent="0.25">
      <c r="A3335" s="32" t="str">
        <f>IF(Weighting!$P$23&gt;0,B3335,"")</f>
        <v/>
      </c>
      <c r="B3335" t="e">
        <f>Weighting!$C$23</f>
        <v>#DIV/0!</v>
      </c>
      <c r="C3335" t="e">
        <f>Weighting!$F$23</f>
        <v>#NUM!</v>
      </c>
      <c r="D3335" t="e">
        <f>IF(C3335=1,'Data Transformation'!$G$3+0.5*'Data Transformation'!$W$25,IF(C3336=1,D3336-'Data Transformation'!$W$25,FALSE))</f>
        <v>#NUM!</v>
      </c>
      <c r="E3335">
        <f t="array" ref="E3335">IF(ISLOGICAL(D3335),"",FREQUENCY(IF('Data Transformation'!$B$425:$B$8425='Bin Analysis'!$B3315,'Data Transformation'!$G$425:$G$8425),D3335))</f>
        <v>2001</v>
      </c>
      <c r="F3335">
        <f t="shared" si="414"/>
        <v>0</v>
      </c>
      <c r="G3335">
        <f>Weighting!$H$23</f>
        <v>0</v>
      </c>
      <c r="H3335">
        <f t="array" ref="H3335">FREQUENCY(IF('Data Transformation'!$B$4:$B$8425=B3315,'Data Transformation'!$G$4:$G$8425),'Bin Analysis'!$B3335)</f>
        <v>2073</v>
      </c>
      <c r="I3335">
        <f t="shared" si="415"/>
        <v>0</v>
      </c>
      <c r="J3335">
        <f t="shared" si="416"/>
        <v>0</v>
      </c>
      <c r="K3335">
        <f>J3335*Weighting!$W$23</f>
        <v>0</v>
      </c>
      <c r="M3335" s="14"/>
    </row>
    <row r="3336" spans="1:25" x14ac:dyDescent="0.25">
      <c r="A3336" s="32" t="str">
        <f>IF(Weighting!$P$24&gt;0,B3336,"")</f>
        <v/>
      </c>
      <c r="B3336" t="e">
        <f>Weighting!$C$24</f>
        <v>#DIV/0!</v>
      </c>
      <c r="C3336" t="e">
        <f>Weighting!$F$24</f>
        <v>#NUM!</v>
      </c>
      <c r="D3336" t="e">
        <f>IF(C3336=1,'Data Transformation'!$G$3+0.5*'Data Transformation'!$W$25,IF(C3337=1,D3337-'Data Transformation'!$W$25,FALSE))</f>
        <v>#NUM!</v>
      </c>
      <c r="E3336">
        <f t="array" ref="E3336">IF(ISLOGICAL(D3336),"",FREQUENCY(IF('Data Transformation'!$B$425:$B$8425='Bin Analysis'!$B3315,'Data Transformation'!$G$425:$G$8425),D3336))</f>
        <v>2001</v>
      </c>
      <c r="F3336">
        <f t="shared" si="414"/>
        <v>0</v>
      </c>
      <c r="G3336">
        <f>Weighting!$H$24</f>
        <v>0</v>
      </c>
      <c r="H3336">
        <f t="array" ref="H3336">FREQUENCY(IF('Data Transformation'!$B$4:$B$8425=B3315,'Data Transformation'!$G$4:$G$8425),'Bin Analysis'!$B3336)</f>
        <v>2073</v>
      </c>
      <c r="I3336">
        <f t="shared" si="415"/>
        <v>0</v>
      </c>
      <c r="J3336">
        <f t="shared" si="416"/>
        <v>0</v>
      </c>
      <c r="K3336">
        <f>J3336*Weighting!$W$24</f>
        <v>0</v>
      </c>
      <c r="M3336" s="14"/>
    </row>
    <row r="3337" spans="1:25" x14ac:dyDescent="0.25">
      <c r="A3337" s="32" t="str">
        <f>IF(Weighting!$P$25&gt;0,B3337,"")</f>
        <v/>
      </c>
      <c r="B3337" t="e">
        <f>Weighting!$C$25</f>
        <v>#DIV/0!</v>
      </c>
      <c r="C3337" t="e">
        <f>Weighting!$F$25</f>
        <v>#NUM!</v>
      </c>
      <c r="D3337" t="e">
        <f>IF(C3337=1,'Data Transformation'!$G$3+0.5*'Data Transformation'!$W$25,IF(C3338=1,D3338-'Data Transformation'!$W$25,FALSE))</f>
        <v>#NUM!</v>
      </c>
      <c r="E3337">
        <f t="array" ref="E3337">IF(ISLOGICAL(D3337),"",FREQUENCY(IF('Data Transformation'!$B$425:$B$8425='Bin Analysis'!$B3315,'Data Transformation'!$G$425:$G$8425),D3337))</f>
        <v>2001</v>
      </c>
      <c r="F3337">
        <f t="shared" si="414"/>
        <v>0</v>
      </c>
      <c r="G3337">
        <f>Weighting!$H$25</f>
        <v>0</v>
      </c>
      <c r="H3337">
        <f t="array" ref="H3337">FREQUENCY(IF('Data Transformation'!$B$4:$B$8425=B3315,'Data Transformation'!$G$4:$G$8425),'Bin Analysis'!$B3337)</f>
        <v>2073</v>
      </c>
      <c r="I3337">
        <f t="shared" si="415"/>
        <v>0</v>
      </c>
      <c r="J3337">
        <f t="shared" si="416"/>
        <v>0</v>
      </c>
      <c r="K3337">
        <f>J3337*Weighting!$W$25</f>
        <v>0</v>
      </c>
      <c r="M3337" s="14"/>
    </row>
    <row r="3338" spans="1:25" x14ac:dyDescent="0.25">
      <c r="A3338" s="32"/>
      <c r="M3338" s="14"/>
    </row>
    <row r="3339" spans="1:25" ht="23.25" x14ac:dyDescent="0.35">
      <c r="A3339" s="21" t="s">
        <v>0</v>
      </c>
      <c r="B3339" s="21" t="str">
        <f>IFERROR(VLOOKUP(C3339,'Data Transformation'!$L$6:$M$426,2,FALSE),"")</f>
        <v/>
      </c>
      <c r="C3339" s="21">
        <f>C3315+1</f>
        <v>139</v>
      </c>
      <c r="D3339" s="21"/>
      <c r="E3339" s="21"/>
      <c r="F3339" s="21"/>
      <c r="G3339" s="21"/>
      <c r="H3339" s="22"/>
      <c r="I3339" s="22"/>
      <c r="J3339" s="22"/>
      <c r="K3339" s="21"/>
      <c r="L3339" s="21" t="str">
        <f>B3339</f>
        <v/>
      </c>
      <c r="M3339" s="23" t="e">
        <f>INDEX('Data Transformation'!$O$4:$O$424,MATCH($B3339,'Data Transformation'!$M$4:$M$424,0),MATCH($M$2,'Data Transformation'!$O$3,0))</f>
        <v>#N/A</v>
      </c>
      <c r="N3339" s="27" t="e">
        <f>IF('Input and Summary Results'!$J$16="minimum",'Bin Analysis'!X3340/(M3339-1),'Bin Analysis'!Y3339/('Bin Analysis'!M3339-1))</f>
        <v>#N/A</v>
      </c>
      <c r="O3339" s="27" t="e">
        <f>IF(M3339=FALSE,NA(),(VLOOKUP(1,C3342:K3361,4,FALSE))/(M3339-1))</f>
        <v>#N/A</v>
      </c>
      <c r="P3339" s="27" t="e">
        <f>IF(M3339=FALSE,NA(),SUM(J3342:J3361)/Weighting!$S$5)</f>
        <v>#N/A</v>
      </c>
      <c r="Q3339" s="27" t="e">
        <f>IF(M3339=FALSE,NA(),SUM(K3342:K3361)/Weighting!$S$6)</f>
        <v>#N/A</v>
      </c>
      <c r="R3339" s="27" t="e">
        <f>IF(M3339=FALSE,NA(),(VLOOKUP(1,G3342:K3361,3,FALSE))/(M3339-1))</f>
        <v>#N/A</v>
      </c>
      <c r="S3339" s="22" t="e">
        <f>IF(M3339=FALSE,NA(),IF(SUM(J3342:J3361)=2,"yes","no"))</f>
        <v>#N/A</v>
      </c>
      <c r="X3339" s="2" cm="2">
        <f t="array" ref="X3339:X3340">FREQUENCY(IF('Data Transformation'!$B$425:$B$6424='Bin Analysis'!L3339,'Data Transformation'!$G$425:$G$6424),'Data Transformation'!$U$11)</f>
        <v>0</v>
      </c>
      <c r="Y3339" s="2" cm="2">
        <f t="array" ref="Y3339:Y3340">FREQUENCY(IF('Data Transformation'!$B$425:$B$6424='Bin Analysis'!L3339,'Data Transformation'!$G$425:$G$6424),'Data Transformation'!$U$12)</f>
        <v>0</v>
      </c>
    </row>
    <row r="3340" spans="1:25" x14ac:dyDescent="0.25">
      <c r="A3340" s="14" t="s">
        <v>67</v>
      </c>
      <c r="B3340" t="s">
        <v>47</v>
      </c>
      <c r="C3340" t="s">
        <v>5</v>
      </c>
      <c r="D3340" t="s">
        <v>100</v>
      </c>
      <c r="E3340" t="s">
        <v>101</v>
      </c>
      <c r="F3340" t="s">
        <v>102</v>
      </c>
      <c r="G3340" t="s">
        <v>70</v>
      </c>
      <c r="H3340" t="s">
        <v>31</v>
      </c>
      <c r="I3340" t="s">
        <v>32</v>
      </c>
      <c r="J3340" t="s">
        <v>46</v>
      </c>
      <c r="K3340" s="14" t="s">
        <v>45</v>
      </c>
      <c r="M3340" s="14"/>
      <c r="X3340" s="2">
        <v>0</v>
      </c>
      <c r="Y3340" s="2">
        <v>0</v>
      </c>
    </row>
    <row r="3341" spans="1:25" x14ac:dyDescent="0.25">
      <c r="A3341" s="32"/>
      <c r="D3341" t="e">
        <f>IF(C3341=1,'Data Transformation'!$G$3+0.5*'Data Transformation'!$W$25,IF(C3342=1,D3342-'Data Transformation'!$W$25,FALSE))</f>
        <v>#NUM!</v>
      </c>
      <c r="E3341">
        <f t="array" ref="E3341">IF(ISLOGICAL(D3341),"",FREQUENCY(IF('Data Transformation'!$B$425:$B$8425='Bin Analysis'!$B3339,'Data Transformation'!$G$425:$G$8425),D3341))</f>
        <v>2001</v>
      </c>
      <c r="F3341" t="e">
        <f>IF(ISLOGICAL(D3341),"",E3341-E3340)</f>
        <v>#VALUE!</v>
      </c>
      <c r="M3341" s="14"/>
    </row>
    <row r="3342" spans="1:25" x14ac:dyDescent="0.25">
      <c r="A3342" s="32" t="e">
        <f>IF(Weighting!$P$6&gt;0,B3342,"")</f>
        <v>#NUM!</v>
      </c>
      <c r="B3342" t="e">
        <f>Weighting!$C$6</f>
        <v>#DIV/0!</v>
      </c>
      <c r="C3342" t="e">
        <f>Weighting!$F$6</f>
        <v>#NUM!</v>
      </c>
      <c r="D3342" t="e">
        <f>IF(C3342=1,'Data Transformation'!$G$3+0.5*'Data Transformation'!$W$25,IF(C3343=1,D3343-'Data Transformation'!$W$25,FALSE))</f>
        <v>#NUM!</v>
      </c>
      <c r="E3342">
        <f t="array" ref="E3342">IF(ISLOGICAL(D3342),"",FREQUENCY(IF('Data Transformation'!$B$425:$B$8425='Bin Analysis'!$B3339,'Data Transformation'!$G$425:$G$8425),D3342))</f>
        <v>2001</v>
      </c>
      <c r="F3342">
        <f>IF(ISLOGICAL(D3342),"",E3342-E3341)</f>
        <v>0</v>
      </c>
      <c r="G3342">
        <f>Weighting!$H$6</f>
        <v>1</v>
      </c>
      <c r="H3342">
        <f t="array" ref="H3342">FREQUENCY(IF('Data Transformation'!$B$4:$B$8425=B3339,'Data Transformation'!$G$4:$G$8425),'Bin Analysis'!$B3342)</f>
        <v>2073</v>
      </c>
      <c r="I3342">
        <f>H3342-H3341</f>
        <v>2073</v>
      </c>
      <c r="J3342">
        <f>IF(I3342=0,0,1)</f>
        <v>1</v>
      </c>
      <c r="K3342" t="e">
        <f>J3342*Weighting!$W$6</f>
        <v>#NUM!</v>
      </c>
      <c r="M3342" s="14"/>
    </row>
    <row r="3343" spans="1:25" x14ac:dyDescent="0.25">
      <c r="A3343" s="32" t="str">
        <f>IF(Weighting!$P$7&gt;0,B3343,"")</f>
        <v/>
      </c>
      <c r="B3343" t="e">
        <f>Weighting!$C$7</f>
        <v>#DIV/0!</v>
      </c>
      <c r="C3343" t="e">
        <f>Weighting!$F$7</f>
        <v>#NUM!</v>
      </c>
      <c r="D3343" t="e">
        <f>IF(C3343=1,'Data Transformation'!$G$3+0.5*'Data Transformation'!$W$25,IF(C3344=1,D3344-'Data Transformation'!$W$25,FALSE))</f>
        <v>#NUM!</v>
      </c>
      <c r="E3343">
        <f t="array" ref="E3343">IF(ISLOGICAL(D3343),"",FREQUENCY(IF('Data Transformation'!$B$425:$B$8425='Bin Analysis'!$B3339,'Data Transformation'!$G$425:$G$8425),D3343))</f>
        <v>2001</v>
      </c>
      <c r="F3343">
        <f t="shared" ref="F3343:F3361" si="417">IF(ISLOGICAL(D3343),"",E3343-E3342)</f>
        <v>0</v>
      </c>
      <c r="G3343">
        <f>Weighting!$H$7</f>
        <v>0</v>
      </c>
      <c r="H3343">
        <f t="array" ref="H3343">FREQUENCY(IF('Data Transformation'!$B$4:$B$8425=B3339,'Data Transformation'!$G$4:$G$8425),'Bin Analysis'!$B3343)</f>
        <v>2073</v>
      </c>
      <c r="I3343">
        <f t="shared" ref="I3343:I3361" si="418">H3343-H3342</f>
        <v>0</v>
      </c>
      <c r="J3343">
        <f>IF(I3343=0,0,1)</f>
        <v>0</v>
      </c>
      <c r="K3343">
        <f>J3343*Weighting!$W$7</f>
        <v>0</v>
      </c>
      <c r="M3343" s="14"/>
    </row>
    <row r="3344" spans="1:25" x14ac:dyDescent="0.25">
      <c r="A3344" s="32" t="str">
        <f>IF(Weighting!$P$8&gt;0,B3344,"")</f>
        <v/>
      </c>
      <c r="B3344" t="e">
        <f>Weighting!$C$8</f>
        <v>#DIV/0!</v>
      </c>
      <c r="C3344" t="e">
        <f>Weighting!$F$8</f>
        <v>#NUM!</v>
      </c>
      <c r="D3344" t="e">
        <f>IF(C3344=1,'Data Transformation'!$G$3+0.5*'Data Transformation'!$W$25,IF(C3345=1,D3345-'Data Transformation'!$W$25,FALSE))</f>
        <v>#NUM!</v>
      </c>
      <c r="E3344">
        <f t="array" ref="E3344">IF(ISLOGICAL(D3344),"",FREQUENCY(IF('Data Transformation'!$B$425:$B$8425='Bin Analysis'!$B3339,'Data Transformation'!$G$425:$G$8425),D3344))</f>
        <v>2001</v>
      </c>
      <c r="F3344">
        <f t="shared" si="417"/>
        <v>0</v>
      </c>
      <c r="G3344">
        <f>Weighting!$H$8</f>
        <v>0</v>
      </c>
      <c r="H3344">
        <f t="array" ref="H3344">FREQUENCY(IF('Data Transformation'!$B$4:$B$8425=B3339,'Data Transformation'!$G$4:$G$8425),'Bin Analysis'!$B3344)</f>
        <v>2073</v>
      </c>
      <c r="I3344">
        <f t="shared" si="418"/>
        <v>0</v>
      </c>
      <c r="J3344">
        <f t="shared" ref="J3344:J3361" si="419">IF(I3344=0,0,1)</f>
        <v>0</v>
      </c>
      <c r="K3344">
        <f>J3344*Weighting!$W$8</f>
        <v>0</v>
      </c>
      <c r="M3344" s="14"/>
    </row>
    <row r="3345" spans="1:13" x14ac:dyDescent="0.25">
      <c r="A3345" s="32" t="str">
        <f>IF(Weighting!$P$9&gt;0,B3345,"")</f>
        <v/>
      </c>
      <c r="B3345" s="50" t="e">
        <f>Weighting!$C$9</f>
        <v>#DIV/0!</v>
      </c>
      <c r="C3345" t="e">
        <f>Weighting!$F$9</f>
        <v>#NUM!</v>
      </c>
      <c r="D3345" t="e">
        <f>IF(C3345=1,'Data Transformation'!$G$3+0.5*'Data Transformation'!$W$25,IF(C3346=1,D3346-'Data Transformation'!$W$25,FALSE))</f>
        <v>#NUM!</v>
      </c>
      <c r="E3345">
        <f t="array" ref="E3345">IF(ISLOGICAL(D3345),"",FREQUENCY(IF('Data Transformation'!$B$425:$B$8425='Bin Analysis'!$B3339,'Data Transformation'!$G$425:$G$8425),D3345))</f>
        <v>2001</v>
      </c>
      <c r="F3345">
        <f t="shared" si="417"/>
        <v>0</v>
      </c>
      <c r="G3345">
        <f>Weighting!$H$9</f>
        <v>0</v>
      </c>
      <c r="H3345">
        <f t="array" ref="H3345">FREQUENCY(IF('Data Transformation'!$B$4:$B$8425=B3339,'Data Transformation'!$G$4:$G$8425),'Bin Analysis'!$B3345)</f>
        <v>2073</v>
      </c>
      <c r="I3345">
        <f t="shared" si="418"/>
        <v>0</v>
      </c>
      <c r="J3345">
        <f t="shared" si="419"/>
        <v>0</v>
      </c>
      <c r="K3345">
        <f>J3345*Weighting!$W$9</f>
        <v>0</v>
      </c>
      <c r="M3345" s="14"/>
    </row>
    <row r="3346" spans="1:13" x14ac:dyDescent="0.25">
      <c r="A3346" s="32" t="str">
        <f>IF(Weighting!$P$10&gt;0,B3346,"")</f>
        <v/>
      </c>
      <c r="B3346" t="e">
        <f>Weighting!$C$10</f>
        <v>#DIV/0!</v>
      </c>
      <c r="C3346" t="e">
        <f>Weighting!$F$10</f>
        <v>#NUM!</v>
      </c>
      <c r="D3346" t="e">
        <f>IF(C3346=1,'Data Transformation'!$G$3+0.5*'Data Transformation'!$W$25,IF(C3347=1,D3347-'Data Transformation'!$W$25,FALSE))</f>
        <v>#NUM!</v>
      </c>
      <c r="E3346">
        <f t="array" ref="E3346">IF(ISLOGICAL(D3346),"",FREQUENCY(IF('Data Transformation'!$B$425:$B$8425='Bin Analysis'!$B3339,'Data Transformation'!$G$425:$G$8425),D3346))</f>
        <v>2001</v>
      </c>
      <c r="F3346">
        <f t="shared" si="417"/>
        <v>0</v>
      </c>
      <c r="G3346">
        <f>Weighting!$H$10</f>
        <v>0</v>
      </c>
      <c r="H3346">
        <f t="array" ref="H3346">FREQUENCY(IF('Data Transformation'!$B$4:$B$8425=B3339,'Data Transformation'!$G$4:$G$8425),'Bin Analysis'!$B3346)</f>
        <v>2073</v>
      </c>
      <c r="I3346">
        <f t="shared" si="418"/>
        <v>0</v>
      </c>
      <c r="J3346">
        <f t="shared" si="419"/>
        <v>0</v>
      </c>
      <c r="K3346">
        <f>J3346*Weighting!$W$10</f>
        <v>0</v>
      </c>
      <c r="M3346" s="14"/>
    </row>
    <row r="3347" spans="1:13" x14ac:dyDescent="0.25">
      <c r="A3347" s="32" t="str">
        <f>IF(Weighting!$P$11&gt;0,B3347,"")</f>
        <v/>
      </c>
      <c r="B3347" t="e">
        <f>Weighting!$C$11</f>
        <v>#DIV/0!</v>
      </c>
      <c r="C3347" t="e">
        <f>Weighting!$F$11</f>
        <v>#NUM!</v>
      </c>
      <c r="D3347" t="e">
        <f>IF(C3347=1,'Data Transformation'!$G$3+0.5*'Data Transformation'!$W$25,IF(C3348=1,D3348-'Data Transformation'!$W$25,FALSE))</f>
        <v>#NUM!</v>
      </c>
      <c r="E3347">
        <f t="array" ref="E3347">IF(ISLOGICAL(D3347),"",FREQUENCY(IF('Data Transformation'!$B$425:$B$8425='Bin Analysis'!$B3339,'Data Transformation'!$G$425:$G$8425),D3347))</f>
        <v>2001</v>
      </c>
      <c r="F3347">
        <f t="shared" si="417"/>
        <v>0</v>
      </c>
      <c r="G3347">
        <f>Weighting!$H$11</f>
        <v>0</v>
      </c>
      <c r="H3347">
        <f t="array" ref="H3347">FREQUENCY(IF('Data Transformation'!$B$4:$B$8425=B3339,'Data Transformation'!$G$4:$G$8425),'Bin Analysis'!$B3347)</f>
        <v>2073</v>
      </c>
      <c r="I3347">
        <f t="shared" si="418"/>
        <v>0</v>
      </c>
      <c r="J3347">
        <f t="shared" si="419"/>
        <v>0</v>
      </c>
      <c r="K3347">
        <f>J3347*Weighting!$W$11</f>
        <v>0</v>
      </c>
      <c r="M3347" s="14"/>
    </row>
    <row r="3348" spans="1:13" x14ac:dyDescent="0.25">
      <c r="A3348" s="32" t="str">
        <f>IF(Weighting!$P$12&gt;0,B3348,"")</f>
        <v/>
      </c>
      <c r="B3348" t="e">
        <f>Weighting!$C$12</f>
        <v>#DIV/0!</v>
      </c>
      <c r="C3348" t="e">
        <f>Weighting!$F$12</f>
        <v>#NUM!</v>
      </c>
      <c r="D3348" t="e">
        <f>IF(C3348=1,'Data Transformation'!$G$3+0.5*'Data Transformation'!$W$25,IF(C3349=1,D3349-'Data Transformation'!$W$25,FALSE))</f>
        <v>#NUM!</v>
      </c>
      <c r="E3348">
        <f t="array" ref="E3348">IF(ISLOGICAL(D3348),"",FREQUENCY(IF('Data Transformation'!$B$425:$B$8425='Bin Analysis'!$B3339,'Data Transformation'!$G$425:$G$8425),D3348))</f>
        <v>2001</v>
      </c>
      <c r="F3348">
        <f t="shared" si="417"/>
        <v>0</v>
      </c>
      <c r="G3348">
        <f>Weighting!$H$12</f>
        <v>0</v>
      </c>
      <c r="H3348">
        <f t="array" ref="H3348">FREQUENCY(IF('Data Transformation'!$B$4:$B$8425=B3339,'Data Transformation'!$G$4:$G$8425),'Bin Analysis'!$B3348)</f>
        <v>2073</v>
      </c>
      <c r="I3348">
        <f t="shared" si="418"/>
        <v>0</v>
      </c>
      <c r="J3348">
        <f t="shared" si="419"/>
        <v>0</v>
      </c>
      <c r="K3348">
        <f>J3348*Weighting!$W$12</f>
        <v>0</v>
      </c>
      <c r="M3348" s="14"/>
    </row>
    <row r="3349" spans="1:13" x14ac:dyDescent="0.25">
      <c r="A3349" s="32" t="str">
        <f>IF(Weighting!$P$13&gt;0,B3349,"")</f>
        <v/>
      </c>
      <c r="B3349" t="e">
        <f>Weighting!$C$13</f>
        <v>#DIV/0!</v>
      </c>
      <c r="C3349" t="e">
        <f>Weighting!$F$13</f>
        <v>#NUM!</v>
      </c>
      <c r="D3349" t="e">
        <f>IF(C3349=1,'Data Transformation'!$G$3+0.5*'Data Transformation'!$W$25,IF(C3350=1,D3350-'Data Transformation'!$W$25,FALSE))</f>
        <v>#NUM!</v>
      </c>
      <c r="E3349">
        <f t="array" ref="E3349">IF(ISLOGICAL(D3349),"",FREQUENCY(IF('Data Transformation'!$B$425:$B$8425='Bin Analysis'!$B3339,'Data Transformation'!$G$425:$G$8425),D3349))</f>
        <v>2001</v>
      </c>
      <c r="F3349">
        <f t="shared" si="417"/>
        <v>0</v>
      </c>
      <c r="G3349">
        <f>Weighting!$H$13</f>
        <v>0</v>
      </c>
      <c r="H3349">
        <f t="array" ref="H3349">FREQUENCY(IF('Data Transformation'!$B$4:$B$8425=B3339,'Data Transformation'!$G$4:$G$8425),'Bin Analysis'!$B3349)</f>
        <v>2073</v>
      </c>
      <c r="I3349">
        <f t="shared" si="418"/>
        <v>0</v>
      </c>
      <c r="J3349">
        <f t="shared" si="419"/>
        <v>0</v>
      </c>
      <c r="K3349">
        <f>J3349*Weighting!$W$13</f>
        <v>0</v>
      </c>
      <c r="M3349" s="14"/>
    </row>
    <row r="3350" spans="1:13" x14ac:dyDescent="0.25">
      <c r="A3350" s="32" t="str">
        <f>IF(Weighting!$P$14&gt;0,B3350,"")</f>
        <v/>
      </c>
      <c r="B3350" t="e">
        <f>Weighting!$C$14</f>
        <v>#DIV/0!</v>
      </c>
      <c r="C3350" t="e">
        <f>Weighting!$F$14</f>
        <v>#NUM!</v>
      </c>
      <c r="D3350" t="e">
        <f>IF(C3350=1,'Data Transformation'!$G$3+0.5*'Data Transformation'!$W$25,IF(C3351=1,D3351-'Data Transformation'!$W$25,FALSE))</f>
        <v>#NUM!</v>
      </c>
      <c r="E3350">
        <f t="array" ref="E3350">IF(ISLOGICAL(D3350),"",FREQUENCY(IF('Data Transformation'!$B$425:$B$8425='Bin Analysis'!$B3339,'Data Transformation'!$G$425:$G$8425),D3350))</f>
        <v>2001</v>
      </c>
      <c r="F3350">
        <f t="shared" si="417"/>
        <v>0</v>
      </c>
      <c r="G3350">
        <f>Weighting!$H$14</f>
        <v>0</v>
      </c>
      <c r="H3350">
        <f t="array" ref="H3350">FREQUENCY(IF('Data Transformation'!$B$4:$B$8425=B3339,'Data Transformation'!$G$4:$G$8425),'Bin Analysis'!$B3350)</f>
        <v>2073</v>
      </c>
      <c r="I3350">
        <f t="shared" si="418"/>
        <v>0</v>
      </c>
      <c r="J3350">
        <f t="shared" si="419"/>
        <v>0</v>
      </c>
      <c r="K3350">
        <f>J3350*Weighting!$W$14</f>
        <v>0</v>
      </c>
      <c r="M3350" s="14"/>
    </row>
    <row r="3351" spans="1:13" x14ac:dyDescent="0.25">
      <c r="A3351" s="32" t="str">
        <f>IF(Weighting!$P$15&gt;0,B3351,"")</f>
        <v/>
      </c>
      <c r="B3351" t="e">
        <f>Weighting!$C$15</f>
        <v>#DIV/0!</v>
      </c>
      <c r="C3351" t="e">
        <f>Weighting!$F$15</f>
        <v>#NUM!</v>
      </c>
      <c r="D3351" t="e">
        <f>IF(C3351=1,'Data Transformation'!$G$3+0.5*'Data Transformation'!$W$25,IF(C3352=1,D3352-'Data Transformation'!$W$25,FALSE))</f>
        <v>#NUM!</v>
      </c>
      <c r="E3351">
        <f t="array" ref="E3351">IF(ISLOGICAL(D3351),"",FREQUENCY(IF('Data Transformation'!$B$425:$B$8425='Bin Analysis'!$B3339,'Data Transformation'!$G$425:$G$8425),D3351))</f>
        <v>2001</v>
      </c>
      <c r="F3351">
        <f t="shared" si="417"/>
        <v>0</v>
      </c>
      <c r="G3351">
        <f>Weighting!$H$15</f>
        <v>0</v>
      </c>
      <c r="H3351">
        <f t="array" ref="H3351">FREQUENCY(IF('Data Transformation'!$B$4:$B$8425=B3339,'Data Transformation'!$G$4:$G$8425),'Bin Analysis'!$B3351)</f>
        <v>2073</v>
      </c>
      <c r="I3351">
        <f t="shared" si="418"/>
        <v>0</v>
      </c>
      <c r="J3351">
        <f t="shared" si="419"/>
        <v>0</v>
      </c>
      <c r="K3351">
        <f>J3351*Weighting!$W$15</f>
        <v>0</v>
      </c>
      <c r="M3351" s="14"/>
    </row>
    <row r="3352" spans="1:13" x14ac:dyDescent="0.25">
      <c r="A3352" s="32" t="str">
        <f>IF(Weighting!$P$16&gt;0,B3352,"")</f>
        <v/>
      </c>
      <c r="B3352" t="e">
        <f>Weighting!$C$16</f>
        <v>#DIV/0!</v>
      </c>
      <c r="C3352" t="e">
        <f>Weighting!$F$16</f>
        <v>#NUM!</v>
      </c>
      <c r="D3352" t="e">
        <f>IF(C3352=1,'Data Transformation'!$G$3+0.5*'Data Transformation'!$W$25,IF(C3353=1,D3353-'Data Transformation'!$W$25,FALSE))</f>
        <v>#NUM!</v>
      </c>
      <c r="E3352">
        <f t="array" ref="E3352">IF(ISLOGICAL(D3352),"",FREQUENCY(IF('Data Transformation'!$B$425:$B$8425='Bin Analysis'!$B3339,'Data Transformation'!$G$425:$G$8425),D3352))</f>
        <v>2001</v>
      </c>
      <c r="F3352">
        <f t="shared" si="417"/>
        <v>0</v>
      </c>
      <c r="G3352">
        <f>Weighting!$H$16</f>
        <v>0</v>
      </c>
      <c r="H3352">
        <f t="array" ref="H3352">FREQUENCY(IF('Data Transformation'!$B$4:$B$8425=B3339,'Data Transformation'!$G$4:$G$8425),'Bin Analysis'!$B3352)</f>
        <v>2073</v>
      </c>
      <c r="I3352">
        <f t="shared" si="418"/>
        <v>0</v>
      </c>
      <c r="J3352">
        <f t="shared" si="419"/>
        <v>0</v>
      </c>
      <c r="K3352">
        <f>J3352*Weighting!$W$16</f>
        <v>0</v>
      </c>
      <c r="M3352" s="14"/>
    </row>
    <row r="3353" spans="1:13" x14ac:dyDescent="0.25">
      <c r="A3353" s="32" t="str">
        <f>IF(Weighting!$P$17&gt;0,B3353,"")</f>
        <v/>
      </c>
      <c r="B3353" t="e">
        <f>Weighting!$C$17</f>
        <v>#DIV/0!</v>
      </c>
      <c r="C3353" t="e">
        <f>Weighting!$F$17</f>
        <v>#NUM!</v>
      </c>
      <c r="D3353" t="e">
        <f>IF(C3353=1,'Data Transformation'!$G$3+0.5*'Data Transformation'!$W$25,IF(C3354=1,D3354-'Data Transformation'!$W$25,FALSE))</f>
        <v>#NUM!</v>
      </c>
      <c r="E3353">
        <f t="array" ref="E3353">IF(ISLOGICAL(D3353),"",FREQUENCY(IF('Data Transformation'!$B$425:$B$8425='Bin Analysis'!$B3339,'Data Transformation'!$G$425:$G$8425),D3353))</f>
        <v>2001</v>
      </c>
      <c r="F3353">
        <f t="shared" si="417"/>
        <v>0</v>
      </c>
      <c r="G3353">
        <f>Weighting!$H$17</f>
        <v>0</v>
      </c>
      <c r="H3353">
        <f t="array" ref="H3353">FREQUENCY(IF('Data Transformation'!$B$4:$B$8425=B3339,'Data Transformation'!$G$4:$G$8425),'Bin Analysis'!$B3353)</f>
        <v>2073</v>
      </c>
      <c r="I3353">
        <f t="shared" si="418"/>
        <v>0</v>
      </c>
      <c r="J3353">
        <f t="shared" si="419"/>
        <v>0</v>
      </c>
      <c r="K3353">
        <f>J3353*Weighting!$W$17</f>
        <v>0</v>
      </c>
      <c r="M3353" s="14"/>
    </row>
    <row r="3354" spans="1:13" x14ac:dyDescent="0.25">
      <c r="A3354" s="32" t="str">
        <f>IF(Weighting!$P$18&gt;0,B3354,"")</f>
        <v/>
      </c>
      <c r="B3354" t="e">
        <f>Weighting!$C$18</f>
        <v>#DIV/0!</v>
      </c>
      <c r="C3354" t="e">
        <f>Weighting!$F$18</f>
        <v>#NUM!</v>
      </c>
      <c r="D3354" t="e">
        <f>IF(C3354=1,'Data Transformation'!$G$3+0.5*'Data Transformation'!$W$25,IF(C3355=1,D3355-'Data Transformation'!$W$25,FALSE))</f>
        <v>#NUM!</v>
      </c>
      <c r="E3354">
        <f t="array" ref="E3354">IF(ISLOGICAL(D3354),"",FREQUENCY(IF('Data Transformation'!$B$425:$B$8425='Bin Analysis'!$B3339,'Data Transformation'!$G$425:$G$8425),D3354))</f>
        <v>2001</v>
      </c>
      <c r="F3354">
        <f t="shared" si="417"/>
        <v>0</v>
      </c>
      <c r="G3354">
        <f>Weighting!$H$18</f>
        <v>0</v>
      </c>
      <c r="H3354">
        <f t="array" ref="H3354">FREQUENCY(IF('Data Transformation'!$B$4:$B$8425=B3339,'Data Transformation'!$G$4:$G$8425),'Bin Analysis'!$B3354)</f>
        <v>2073</v>
      </c>
      <c r="I3354">
        <f t="shared" si="418"/>
        <v>0</v>
      </c>
      <c r="J3354">
        <f t="shared" si="419"/>
        <v>0</v>
      </c>
      <c r="K3354">
        <f>J3354*Weighting!$W$18</f>
        <v>0</v>
      </c>
      <c r="M3354" s="14"/>
    </row>
    <row r="3355" spans="1:13" x14ac:dyDescent="0.25">
      <c r="A3355" s="32" t="str">
        <f>IF(Weighting!$P$19&gt;0,B3355,"")</f>
        <v/>
      </c>
      <c r="B3355" t="e">
        <f>Weighting!$C$19</f>
        <v>#DIV/0!</v>
      </c>
      <c r="C3355" t="e">
        <f>Weighting!$F$19</f>
        <v>#NUM!</v>
      </c>
      <c r="D3355" t="e">
        <f>IF(C3355=1,'Data Transformation'!$G$3+0.5*'Data Transformation'!$W$25,IF(C3356=1,D3356-'Data Transformation'!$W$25,FALSE))</f>
        <v>#NUM!</v>
      </c>
      <c r="E3355">
        <f t="array" ref="E3355">IF(ISLOGICAL(D3355),"",FREQUENCY(IF('Data Transformation'!$B$425:$B$8425='Bin Analysis'!$B3339,'Data Transformation'!$G$425:$G$8425),D3355))</f>
        <v>2001</v>
      </c>
      <c r="F3355">
        <f t="shared" si="417"/>
        <v>0</v>
      </c>
      <c r="G3355">
        <f>Weighting!$H$19</f>
        <v>0</v>
      </c>
      <c r="H3355">
        <f t="array" ref="H3355">FREQUENCY(IF('Data Transformation'!$B$4:$B$8425=B3339,'Data Transformation'!$G$4:$G$8425),'Bin Analysis'!$B3355)</f>
        <v>2073</v>
      </c>
      <c r="I3355">
        <f t="shared" si="418"/>
        <v>0</v>
      </c>
      <c r="J3355">
        <f t="shared" si="419"/>
        <v>0</v>
      </c>
      <c r="K3355">
        <f>J3355*Weighting!$W$19</f>
        <v>0</v>
      </c>
      <c r="M3355" s="14"/>
    </row>
    <row r="3356" spans="1:13" x14ac:dyDescent="0.25">
      <c r="A3356" s="32" t="str">
        <f>IF(Weighting!$P$20&gt;0,B3356,"")</f>
        <v/>
      </c>
      <c r="B3356" t="e">
        <f>Weighting!$C$20</f>
        <v>#DIV/0!</v>
      </c>
      <c r="C3356" t="e">
        <f>Weighting!$F$20</f>
        <v>#NUM!</v>
      </c>
      <c r="D3356" t="e">
        <f>IF(C3356=1,'Data Transformation'!$G$3+0.5*'Data Transformation'!$W$25,IF(C3357=1,D3357-'Data Transformation'!$W$25,FALSE))</f>
        <v>#NUM!</v>
      </c>
      <c r="E3356">
        <f t="array" ref="E3356">IF(ISLOGICAL(D3356),"",FREQUENCY(IF('Data Transformation'!$B$425:$B$8425='Bin Analysis'!$B3339,'Data Transformation'!$G$425:$G$8425),D3356))</f>
        <v>2001</v>
      </c>
      <c r="F3356">
        <f t="shared" si="417"/>
        <v>0</v>
      </c>
      <c r="G3356">
        <f>Weighting!$H$20</f>
        <v>0</v>
      </c>
      <c r="H3356">
        <f t="array" ref="H3356">FREQUENCY(IF('Data Transformation'!$B$4:$B$8425=B3339,'Data Transformation'!$G$4:$G$8425),'Bin Analysis'!$B3356)</f>
        <v>2073</v>
      </c>
      <c r="I3356">
        <f t="shared" si="418"/>
        <v>0</v>
      </c>
      <c r="J3356">
        <f t="shared" si="419"/>
        <v>0</v>
      </c>
      <c r="K3356">
        <f>J3356*Weighting!$W$20</f>
        <v>0</v>
      </c>
      <c r="M3356" s="14"/>
    </row>
    <row r="3357" spans="1:13" x14ac:dyDescent="0.25">
      <c r="A3357" s="32" t="str">
        <f>IF(Weighting!$P$21&gt;0,B3357,"")</f>
        <v/>
      </c>
      <c r="B3357" t="e">
        <f>Weighting!$C$21</f>
        <v>#DIV/0!</v>
      </c>
      <c r="C3357" t="e">
        <f>Weighting!$F$21</f>
        <v>#NUM!</v>
      </c>
      <c r="D3357" t="e">
        <f>IF(C3357=1,'Data Transformation'!$G$3+0.5*'Data Transformation'!$W$25,IF(C3358=1,D3358-'Data Transformation'!$W$25,FALSE))</f>
        <v>#NUM!</v>
      </c>
      <c r="E3357">
        <f t="array" ref="E3357">IF(ISLOGICAL(D3357),"",FREQUENCY(IF('Data Transformation'!$B$425:$B$8425='Bin Analysis'!$B3339,'Data Transformation'!$G$425:$G$8425),D3357))</f>
        <v>2001</v>
      </c>
      <c r="F3357">
        <f t="shared" si="417"/>
        <v>0</v>
      </c>
      <c r="G3357">
        <f>Weighting!$H$21</f>
        <v>0</v>
      </c>
      <c r="H3357">
        <f t="array" ref="H3357">FREQUENCY(IF('Data Transformation'!$B$4:$B$8425=B3339,'Data Transformation'!$G$4:$G$8425),'Bin Analysis'!$B3357)</f>
        <v>2073</v>
      </c>
      <c r="I3357">
        <f t="shared" si="418"/>
        <v>0</v>
      </c>
      <c r="J3357">
        <f t="shared" si="419"/>
        <v>0</v>
      </c>
      <c r="K3357">
        <f>J3357*Weighting!$W$21</f>
        <v>0</v>
      </c>
      <c r="M3357" s="14"/>
    </row>
    <row r="3358" spans="1:13" x14ac:dyDescent="0.25">
      <c r="A3358" s="32" t="str">
        <f>IF(Weighting!$P$22&gt;0,B3358,"")</f>
        <v/>
      </c>
      <c r="B3358" t="e">
        <f>Weighting!$C$22</f>
        <v>#DIV/0!</v>
      </c>
      <c r="C3358" t="e">
        <f>Weighting!$F$22</f>
        <v>#NUM!</v>
      </c>
      <c r="D3358" t="e">
        <f>IF(C3358=1,'Data Transformation'!$G$3+0.5*'Data Transformation'!$W$25,IF(C3359=1,D3359-'Data Transformation'!$W$25,FALSE))</f>
        <v>#NUM!</v>
      </c>
      <c r="E3358">
        <f t="array" ref="E3358">IF(ISLOGICAL(D3358),"",FREQUENCY(IF('Data Transformation'!$B$425:$B$8425='Bin Analysis'!$B3339,'Data Transformation'!$G$425:$G$8425),D3358))</f>
        <v>2001</v>
      </c>
      <c r="F3358">
        <f t="shared" si="417"/>
        <v>0</v>
      </c>
      <c r="G3358">
        <f>Weighting!$H$22</f>
        <v>0</v>
      </c>
      <c r="H3358">
        <f t="array" ref="H3358">FREQUENCY(IF('Data Transformation'!$B$4:$B$8425=B3339,'Data Transformation'!$G$4:$G$8425),'Bin Analysis'!$B3358)</f>
        <v>2073</v>
      </c>
      <c r="I3358">
        <f t="shared" si="418"/>
        <v>0</v>
      </c>
      <c r="J3358">
        <f t="shared" si="419"/>
        <v>0</v>
      </c>
      <c r="K3358">
        <f>J3358*Weighting!$W$22</f>
        <v>0</v>
      </c>
      <c r="M3358" s="14"/>
    </row>
    <row r="3359" spans="1:13" x14ac:dyDescent="0.25">
      <c r="A3359" s="32" t="str">
        <f>IF(Weighting!$P$23&gt;0,B3359,"")</f>
        <v/>
      </c>
      <c r="B3359" t="e">
        <f>Weighting!$C$23</f>
        <v>#DIV/0!</v>
      </c>
      <c r="C3359" t="e">
        <f>Weighting!$F$23</f>
        <v>#NUM!</v>
      </c>
      <c r="D3359" t="e">
        <f>IF(C3359=1,'Data Transformation'!$G$3+0.5*'Data Transformation'!$W$25,IF(C3360=1,D3360-'Data Transformation'!$W$25,FALSE))</f>
        <v>#NUM!</v>
      </c>
      <c r="E3359">
        <f t="array" ref="E3359">IF(ISLOGICAL(D3359),"",FREQUENCY(IF('Data Transformation'!$B$425:$B$8425='Bin Analysis'!$B3339,'Data Transformation'!$G$425:$G$8425),D3359))</f>
        <v>2001</v>
      </c>
      <c r="F3359">
        <f t="shared" si="417"/>
        <v>0</v>
      </c>
      <c r="G3359">
        <f>Weighting!$H$23</f>
        <v>0</v>
      </c>
      <c r="H3359">
        <f t="array" ref="H3359">FREQUENCY(IF('Data Transformation'!$B$4:$B$8425=B3339,'Data Transformation'!$G$4:$G$8425),'Bin Analysis'!$B3359)</f>
        <v>2073</v>
      </c>
      <c r="I3359">
        <f t="shared" si="418"/>
        <v>0</v>
      </c>
      <c r="J3359">
        <f t="shared" si="419"/>
        <v>0</v>
      </c>
      <c r="K3359">
        <f>J3359*Weighting!$W$23</f>
        <v>0</v>
      </c>
      <c r="M3359" s="14"/>
    </row>
    <row r="3360" spans="1:13" x14ac:dyDescent="0.25">
      <c r="A3360" s="32" t="str">
        <f>IF(Weighting!$P$24&gt;0,B3360,"")</f>
        <v/>
      </c>
      <c r="B3360" t="e">
        <f>Weighting!$C$24</f>
        <v>#DIV/0!</v>
      </c>
      <c r="C3360" t="e">
        <f>Weighting!$F$24</f>
        <v>#NUM!</v>
      </c>
      <c r="D3360" t="e">
        <f>IF(C3360=1,'Data Transformation'!$G$3+0.5*'Data Transformation'!$W$25,IF(C3361=1,D3361-'Data Transformation'!$W$25,FALSE))</f>
        <v>#NUM!</v>
      </c>
      <c r="E3360">
        <f t="array" ref="E3360">IF(ISLOGICAL(D3360),"",FREQUENCY(IF('Data Transformation'!$B$425:$B$8425='Bin Analysis'!$B3339,'Data Transformation'!$G$425:$G$8425),D3360))</f>
        <v>2001</v>
      </c>
      <c r="F3360">
        <f t="shared" si="417"/>
        <v>0</v>
      </c>
      <c r="G3360">
        <f>Weighting!$H$24</f>
        <v>0</v>
      </c>
      <c r="H3360">
        <f t="array" ref="H3360">FREQUENCY(IF('Data Transformation'!$B$4:$B$8425=B3339,'Data Transformation'!$G$4:$G$8425),'Bin Analysis'!$B3360)</f>
        <v>2073</v>
      </c>
      <c r="I3360">
        <f t="shared" si="418"/>
        <v>0</v>
      </c>
      <c r="J3360">
        <f t="shared" si="419"/>
        <v>0</v>
      </c>
      <c r="K3360">
        <f>J3360*Weighting!$W$24</f>
        <v>0</v>
      </c>
      <c r="M3360" s="14"/>
    </row>
    <row r="3361" spans="1:25" x14ac:dyDescent="0.25">
      <c r="A3361" s="32" t="str">
        <f>IF(Weighting!$P$25&gt;0,B3361,"")</f>
        <v/>
      </c>
      <c r="B3361" t="e">
        <f>Weighting!$C$25</f>
        <v>#DIV/0!</v>
      </c>
      <c r="C3361" t="e">
        <f>Weighting!$F$25</f>
        <v>#NUM!</v>
      </c>
      <c r="D3361" t="e">
        <f>IF(C3361=1,'Data Transformation'!$G$3+0.5*'Data Transformation'!$W$25,IF(C3362=1,D3362-'Data Transformation'!$W$25,FALSE))</f>
        <v>#NUM!</v>
      </c>
      <c r="E3361">
        <f t="array" ref="E3361">IF(ISLOGICAL(D3361),"",FREQUENCY(IF('Data Transformation'!$B$425:$B$8425='Bin Analysis'!$B3339,'Data Transformation'!$G$425:$G$8425),D3361))</f>
        <v>2001</v>
      </c>
      <c r="F3361">
        <f t="shared" si="417"/>
        <v>0</v>
      </c>
      <c r="G3361">
        <f>Weighting!$H$25</f>
        <v>0</v>
      </c>
      <c r="H3361">
        <f t="array" ref="H3361">FREQUENCY(IF('Data Transformation'!$B$4:$B$8425=B3339,'Data Transformation'!$G$4:$G$8425),'Bin Analysis'!$B3361)</f>
        <v>2073</v>
      </c>
      <c r="I3361">
        <f t="shared" si="418"/>
        <v>0</v>
      </c>
      <c r="J3361">
        <f t="shared" si="419"/>
        <v>0</v>
      </c>
      <c r="K3361">
        <f>J3361*Weighting!$W$25</f>
        <v>0</v>
      </c>
      <c r="M3361" s="14"/>
    </row>
    <row r="3362" spans="1:25" x14ac:dyDescent="0.25">
      <c r="N3362" s="57"/>
      <c r="O3362"/>
      <c r="P3362"/>
      <c r="Q3362"/>
      <c r="R3362"/>
    </row>
    <row r="3363" spans="1:25" ht="23.25" x14ac:dyDescent="0.35">
      <c r="A3363" s="21" t="s">
        <v>0</v>
      </c>
      <c r="B3363" s="21" t="str">
        <f>IFERROR(VLOOKUP(C3363,'Data Transformation'!$L$6:$M$426,2,FALSE),"")</f>
        <v/>
      </c>
      <c r="C3363" s="21">
        <f>C3339+1</f>
        <v>140</v>
      </c>
      <c r="D3363" s="21"/>
      <c r="E3363" s="21"/>
      <c r="F3363" s="21"/>
      <c r="G3363" s="21"/>
      <c r="H3363" s="22"/>
      <c r="I3363" s="22"/>
      <c r="J3363" s="22"/>
      <c r="K3363" s="21"/>
      <c r="L3363" s="21" t="str">
        <f>B3363</f>
        <v/>
      </c>
      <c r="M3363" s="23" t="e">
        <f>INDEX('Data Transformation'!$O$4:$O$424,MATCH($B3363,'Data Transformation'!$M$4:$M$424,0),MATCH($M$2,'Data Transformation'!$O$3,0))</f>
        <v>#N/A</v>
      </c>
      <c r="N3363" s="27" t="e">
        <f>IF('Input and Summary Results'!$J$16="minimum",'Bin Analysis'!X3364/(M3363-1),'Bin Analysis'!Y3363/('Bin Analysis'!M3363-1))</f>
        <v>#N/A</v>
      </c>
      <c r="O3363" s="27" t="e">
        <f>IF(M3363=FALSE,NA(),(VLOOKUP(1,C3366:K3385,4,FALSE))/(M3363-1))</f>
        <v>#N/A</v>
      </c>
      <c r="P3363" s="27" t="e">
        <f>IF(M3363=FALSE,NA(),SUM(J3366:J3385)/Weighting!$S$5)</f>
        <v>#N/A</v>
      </c>
      <c r="Q3363" s="27" t="e">
        <f>IF(M3363=FALSE,NA(),SUM(K3366:K3385)/Weighting!$S$6)</f>
        <v>#N/A</v>
      </c>
      <c r="R3363" s="27" t="e">
        <f>IF(M3363=FALSE,NA(),(VLOOKUP(1,G3366:K3385,3,FALSE))/(M3363-1))</f>
        <v>#N/A</v>
      </c>
      <c r="S3363" s="22" t="e">
        <f>IF(M3363=FALSE,NA(),IF(SUM(J3366:J3385)=2,"yes","no"))</f>
        <v>#N/A</v>
      </c>
      <c r="X3363" s="2" cm="2">
        <f t="array" ref="X3363:X3364">FREQUENCY(IF('Data Transformation'!$B$425:$B$6424='Bin Analysis'!L3363,'Data Transformation'!$G$425:$G$6424),'Data Transformation'!$U$11)</f>
        <v>0</v>
      </c>
      <c r="Y3363" s="2" cm="2">
        <f t="array" ref="Y3363:Y3364">FREQUENCY(IF('Data Transformation'!$B$425:$B$6424='Bin Analysis'!L3363,'Data Transformation'!$G$425:$G$6424),'Data Transformation'!$U$12)</f>
        <v>0</v>
      </c>
    </row>
    <row r="3364" spans="1:25" x14ac:dyDescent="0.25">
      <c r="A3364" s="14" t="s">
        <v>67</v>
      </c>
      <c r="B3364" t="s">
        <v>47</v>
      </c>
      <c r="C3364" t="s">
        <v>5</v>
      </c>
      <c r="D3364" t="s">
        <v>100</v>
      </c>
      <c r="E3364" t="s">
        <v>101</v>
      </c>
      <c r="F3364" t="s">
        <v>102</v>
      </c>
      <c r="G3364" t="s">
        <v>70</v>
      </c>
      <c r="H3364" t="s">
        <v>31</v>
      </c>
      <c r="I3364" t="s">
        <v>32</v>
      </c>
      <c r="J3364" t="s">
        <v>46</v>
      </c>
      <c r="K3364" s="14" t="s">
        <v>45</v>
      </c>
      <c r="M3364" s="14"/>
      <c r="X3364" s="2">
        <v>0</v>
      </c>
      <c r="Y3364" s="2">
        <v>0</v>
      </c>
    </row>
    <row r="3365" spans="1:25" x14ac:dyDescent="0.25">
      <c r="A3365" s="32"/>
      <c r="D3365" t="e">
        <f>IF(C3365=1,'Data Transformation'!$G$3+0.5*'Data Transformation'!$W$25,IF(C3366=1,D3366-'Data Transformation'!$W$25,FALSE))</f>
        <v>#NUM!</v>
      </c>
      <c r="E3365">
        <f t="array" ref="E3365">IF(ISLOGICAL(D3365),"",FREQUENCY(IF('Data Transformation'!$B$425:$B$8425='Bin Analysis'!$B3363,'Data Transformation'!$G$425:$G$8425),D3365))</f>
        <v>2001</v>
      </c>
      <c r="F3365" t="e">
        <f>IF(ISLOGICAL(D3365),"",E3365-E3364)</f>
        <v>#VALUE!</v>
      </c>
      <c r="M3365" s="14"/>
    </row>
    <row r="3366" spans="1:25" x14ac:dyDescent="0.25">
      <c r="A3366" s="32" t="e">
        <f>IF(Weighting!$P$6&gt;0,B3366,"")</f>
        <v>#NUM!</v>
      </c>
      <c r="B3366" t="e">
        <f>Weighting!$C$6</f>
        <v>#DIV/0!</v>
      </c>
      <c r="C3366" t="e">
        <f>Weighting!$F$6</f>
        <v>#NUM!</v>
      </c>
      <c r="D3366" t="e">
        <f>IF(C3366=1,'Data Transformation'!$G$3+0.5*'Data Transformation'!$W$25,IF(C3367=1,D3367-'Data Transformation'!$W$25,FALSE))</f>
        <v>#NUM!</v>
      </c>
      <c r="E3366">
        <f t="array" ref="E3366">IF(ISLOGICAL(D3366),"",FREQUENCY(IF('Data Transformation'!$B$425:$B$8425='Bin Analysis'!$B3363,'Data Transformation'!$G$425:$G$8425),D3366))</f>
        <v>2001</v>
      </c>
      <c r="F3366">
        <f>IF(ISLOGICAL(D3366),"",E3366-E3365)</f>
        <v>0</v>
      </c>
      <c r="G3366">
        <f>Weighting!$H$6</f>
        <v>1</v>
      </c>
      <c r="H3366">
        <f t="array" ref="H3366">FREQUENCY(IF('Data Transformation'!$B$4:$B$8425=B3363,'Data Transformation'!$G$4:$G$8425),'Bin Analysis'!$B3366)</f>
        <v>2073</v>
      </c>
      <c r="I3366">
        <f>H3366-H3365</f>
        <v>2073</v>
      </c>
      <c r="J3366">
        <f>IF(I3366=0,0,1)</f>
        <v>1</v>
      </c>
      <c r="K3366" t="e">
        <f>J3366*Weighting!$W$6</f>
        <v>#NUM!</v>
      </c>
      <c r="M3366" s="14"/>
    </row>
    <row r="3367" spans="1:25" x14ac:dyDescent="0.25">
      <c r="A3367" s="32" t="str">
        <f>IF(Weighting!$P$7&gt;0,B3367,"")</f>
        <v/>
      </c>
      <c r="B3367" t="e">
        <f>Weighting!$C$7</f>
        <v>#DIV/0!</v>
      </c>
      <c r="C3367" t="e">
        <f>Weighting!$F$7</f>
        <v>#NUM!</v>
      </c>
      <c r="D3367" t="e">
        <f>IF(C3367=1,'Data Transformation'!$G$3+0.5*'Data Transformation'!$W$25,IF(C3368=1,D3368-'Data Transformation'!$W$25,FALSE))</f>
        <v>#NUM!</v>
      </c>
      <c r="E3367">
        <f t="array" ref="E3367">IF(ISLOGICAL(D3367),"",FREQUENCY(IF('Data Transformation'!$B$425:$B$8425='Bin Analysis'!$B3363,'Data Transformation'!$G$425:$G$8425),D3367))</f>
        <v>2001</v>
      </c>
      <c r="F3367">
        <f t="shared" ref="F3367:F3385" si="420">IF(ISLOGICAL(D3367),"",E3367-E3366)</f>
        <v>0</v>
      </c>
      <c r="G3367">
        <f>Weighting!$H$7</f>
        <v>0</v>
      </c>
      <c r="H3367">
        <f t="array" ref="H3367">FREQUENCY(IF('Data Transformation'!$B$4:$B$8425=B3363,'Data Transformation'!$G$4:$G$8425),'Bin Analysis'!$B3367)</f>
        <v>2073</v>
      </c>
      <c r="I3367">
        <f t="shared" ref="I3367:I3385" si="421">H3367-H3366</f>
        <v>0</v>
      </c>
      <c r="J3367">
        <f>IF(I3367=0,0,1)</f>
        <v>0</v>
      </c>
      <c r="K3367">
        <f>J3367*Weighting!$W$7</f>
        <v>0</v>
      </c>
      <c r="M3367" s="14"/>
    </row>
    <row r="3368" spans="1:25" x14ac:dyDescent="0.25">
      <c r="A3368" s="32" t="str">
        <f>IF(Weighting!$P$8&gt;0,B3368,"")</f>
        <v/>
      </c>
      <c r="B3368" t="e">
        <f>Weighting!$C$8</f>
        <v>#DIV/0!</v>
      </c>
      <c r="C3368" t="e">
        <f>Weighting!$F$8</f>
        <v>#NUM!</v>
      </c>
      <c r="D3368" t="e">
        <f>IF(C3368=1,'Data Transformation'!$G$3+0.5*'Data Transformation'!$W$25,IF(C3369=1,D3369-'Data Transformation'!$W$25,FALSE))</f>
        <v>#NUM!</v>
      </c>
      <c r="E3368">
        <f t="array" ref="E3368">IF(ISLOGICAL(D3368),"",FREQUENCY(IF('Data Transformation'!$B$425:$B$8425='Bin Analysis'!$B3363,'Data Transformation'!$G$425:$G$8425),D3368))</f>
        <v>2001</v>
      </c>
      <c r="F3368">
        <f t="shared" si="420"/>
        <v>0</v>
      </c>
      <c r="G3368">
        <f>Weighting!$H$8</f>
        <v>0</v>
      </c>
      <c r="H3368">
        <f t="array" ref="H3368">FREQUENCY(IF('Data Transformation'!$B$4:$B$8425=B3363,'Data Transformation'!$G$4:$G$8425),'Bin Analysis'!$B3368)</f>
        <v>2073</v>
      </c>
      <c r="I3368">
        <f t="shared" si="421"/>
        <v>0</v>
      </c>
      <c r="J3368">
        <f t="shared" ref="J3368:J3385" si="422">IF(I3368=0,0,1)</f>
        <v>0</v>
      </c>
      <c r="K3368">
        <f>J3368*Weighting!$W$8</f>
        <v>0</v>
      </c>
      <c r="M3368" s="14"/>
    </row>
    <row r="3369" spans="1:25" x14ac:dyDescent="0.25">
      <c r="A3369" s="32" t="str">
        <f>IF(Weighting!$P$9&gt;0,B3369,"")</f>
        <v/>
      </c>
      <c r="B3369" s="50" t="e">
        <f>Weighting!$C$9</f>
        <v>#DIV/0!</v>
      </c>
      <c r="C3369" t="e">
        <f>Weighting!$F$9</f>
        <v>#NUM!</v>
      </c>
      <c r="D3369" t="e">
        <f>IF(C3369=1,'Data Transformation'!$G$3+0.5*'Data Transformation'!$W$25,IF(C3370=1,D3370-'Data Transformation'!$W$25,FALSE))</f>
        <v>#NUM!</v>
      </c>
      <c r="E3369">
        <f t="array" ref="E3369">IF(ISLOGICAL(D3369),"",FREQUENCY(IF('Data Transformation'!$B$425:$B$8425='Bin Analysis'!$B3363,'Data Transformation'!$G$425:$G$8425),D3369))</f>
        <v>2001</v>
      </c>
      <c r="F3369">
        <f t="shared" si="420"/>
        <v>0</v>
      </c>
      <c r="G3369">
        <f>Weighting!$H$9</f>
        <v>0</v>
      </c>
      <c r="H3369">
        <f t="array" ref="H3369">FREQUENCY(IF('Data Transformation'!$B$4:$B$8425=B3363,'Data Transformation'!$G$4:$G$8425),'Bin Analysis'!$B3369)</f>
        <v>2073</v>
      </c>
      <c r="I3369">
        <f t="shared" si="421"/>
        <v>0</v>
      </c>
      <c r="J3369">
        <f t="shared" si="422"/>
        <v>0</v>
      </c>
      <c r="K3369">
        <f>J3369*Weighting!$W$9</f>
        <v>0</v>
      </c>
      <c r="M3369" s="14"/>
    </row>
    <row r="3370" spans="1:25" x14ac:dyDescent="0.25">
      <c r="A3370" s="32" t="str">
        <f>IF(Weighting!$P$10&gt;0,B3370,"")</f>
        <v/>
      </c>
      <c r="B3370" t="e">
        <f>Weighting!$C$10</f>
        <v>#DIV/0!</v>
      </c>
      <c r="C3370" t="e">
        <f>Weighting!$F$10</f>
        <v>#NUM!</v>
      </c>
      <c r="D3370" t="e">
        <f>IF(C3370=1,'Data Transformation'!$G$3+0.5*'Data Transformation'!$W$25,IF(C3371=1,D3371-'Data Transformation'!$W$25,FALSE))</f>
        <v>#NUM!</v>
      </c>
      <c r="E3370">
        <f t="array" ref="E3370">IF(ISLOGICAL(D3370),"",FREQUENCY(IF('Data Transformation'!$B$425:$B$8425='Bin Analysis'!$B3363,'Data Transformation'!$G$425:$G$8425),D3370))</f>
        <v>2001</v>
      </c>
      <c r="F3370">
        <f t="shared" si="420"/>
        <v>0</v>
      </c>
      <c r="G3370">
        <f>Weighting!$H$10</f>
        <v>0</v>
      </c>
      <c r="H3370">
        <f t="array" ref="H3370">FREQUENCY(IF('Data Transformation'!$B$4:$B$8425=B3363,'Data Transformation'!$G$4:$G$8425),'Bin Analysis'!$B3370)</f>
        <v>2073</v>
      </c>
      <c r="I3370">
        <f t="shared" si="421"/>
        <v>0</v>
      </c>
      <c r="J3370">
        <f t="shared" si="422"/>
        <v>0</v>
      </c>
      <c r="K3370">
        <f>J3370*Weighting!$W$10</f>
        <v>0</v>
      </c>
      <c r="M3370" s="14"/>
    </row>
    <row r="3371" spans="1:25" x14ac:dyDescent="0.25">
      <c r="A3371" s="32" t="str">
        <f>IF(Weighting!$P$11&gt;0,B3371,"")</f>
        <v/>
      </c>
      <c r="B3371" t="e">
        <f>Weighting!$C$11</f>
        <v>#DIV/0!</v>
      </c>
      <c r="C3371" t="e">
        <f>Weighting!$F$11</f>
        <v>#NUM!</v>
      </c>
      <c r="D3371" t="e">
        <f>IF(C3371=1,'Data Transformation'!$G$3+0.5*'Data Transformation'!$W$25,IF(C3372=1,D3372-'Data Transformation'!$W$25,FALSE))</f>
        <v>#NUM!</v>
      </c>
      <c r="E3371">
        <f t="array" ref="E3371">IF(ISLOGICAL(D3371),"",FREQUENCY(IF('Data Transformation'!$B$425:$B$8425='Bin Analysis'!$B3363,'Data Transformation'!$G$425:$G$8425),D3371))</f>
        <v>2001</v>
      </c>
      <c r="F3371">
        <f t="shared" si="420"/>
        <v>0</v>
      </c>
      <c r="G3371">
        <f>Weighting!$H$11</f>
        <v>0</v>
      </c>
      <c r="H3371">
        <f t="array" ref="H3371">FREQUENCY(IF('Data Transformation'!$B$4:$B$8425=B3363,'Data Transformation'!$G$4:$G$8425),'Bin Analysis'!$B3371)</f>
        <v>2073</v>
      </c>
      <c r="I3371">
        <f t="shared" si="421"/>
        <v>0</v>
      </c>
      <c r="J3371">
        <f t="shared" si="422"/>
        <v>0</v>
      </c>
      <c r="K3371">
        <f>J3371*Weighting!$W$11</f>
        <v>0</v>
      </c>
      <c r="M3371" s="14"/>
    </row>
    <row r="3372" spans="1:25" x14ac:dyDescent="0.25">
      <c r="A3372" s="32" t="str">
        <f>IF(Weighting!$P$12&gt;0,B3372,"")</f>
        <v/>
      </c>
      <c r="B3372" t="e">
        <f>Weighting!$C$12</f>
        <v>#DIV/0!</v>
      </c>
      <c r="C3372" t="e">
        <f>Weighting!$F$12</f>
        <v>#NUM!</v>
      </c>
      <c r="D3372" t="e">
        <f>IF(C3372=1,'Data Transformation'!$G$3+0.5*'Data Transformation'!$W$25,IF(C3373=1,D3373-'Data Transformation'!$W$25,FALSE))</f>
        <v>#NUM!</v>
      </c>
      <c r="E3372">
        <f t="array" ref="E3372">IF(ISLOGICAL(D3372),"",FREQUENCY(IF('Data Transformation'!$B$425:$B$8425='Bin Analysis'!$B3363,'Data Transformation'!$G$425:$G$8425),D3372))</f>
        <v>2001</v>
      </c>
      <c r="F3372">
        <f t="shared" si="420"/>
        <v>0</v>
      </c>
      <c r="G3372">
        <f>Weighting!$H$12</f>
        <v>0</v>
      </c>
      <c r="H3372">
        <f t="array" ref="H3372">FREQUENCY(IF('Data Transformation'!$B$4:$B$8425=B3363,'Data Transformation'!$G$4:$G$8425),'Bin Analysis'!$B3372)</f>
        <v>2073</v>
      </c>
      <c r="I3372">
        <f t="shared" si="421"/>
        <v>0</v>
      </c>
      <c r="J3372">
        <f t="shared" si="422"/>
        <v>0</v>
      </c>
      <c r="K3372">
        <f>J3372*Weighting!$W$12</f>
        <v>0</v>
      </c>
      <c r="M3372" s="14"/>
    </row>
    <row r="3373" spans="1:25" x14ac:dyDescent="0.25">
      <c r="A3373" s="32" t="str">
        <f>IF(Weighting!$P$13&gt;0,B3373,"")</f>
        <v/>
      </c>
      <c r="B3373" t="e">
        <f>Weighting!$C$13</f>
        <v>#DIV/0!</v>
      </c>
      <c r="C3373" t="e">
        <f>Weighting!$F$13</f>
        <v>#NUM!</v>
      </c>
      <c r="D3373" t="e">
        <f>IF(C3373=1,'Data Transformation'!$G$3+0.5*'Data Transformation'!$W$25,IF(C3374=1,D3374-'Data Transformation'!$W$25,FALSE))</f>
        <v>#NUM!</v>
      </c>
      <c r="E3373">
        <f t="array" ref="E3373">IF(ISLOGICAL(D3373),"",FREQUENCY(IF('Data Transformation'!$B$425:$B$8425='Bin Analysis'!$B3363,'Data Transformation'!$G$425:$G$8425),D3373))</f>
        <v>2001</v>
      </c>
      <c r="F3373">
        <f t="shared" si="420"/>
        <v>0</v>
      </c>
      <c r="G3373">
        <f>Weighting!$H$13</f>
        <v>0</v>
      </c>
      <c r="H3373">
        <f t="array" ref="H3373">FREQUENCY(IF('Data Transformation'!$B$4:$B$8425=B3363,'Data Transformation'!$G$4:$G$8425),'Bin Analysis'!$B3373)</f>
        <v>2073</v>
      </c>
      <c r="I3373">
        <f t="shared" si="421"/>
        <v>0</v>
      </c>
      <c r="J3373">
        <f t="shared" si="422"/>
        <v>0</v>
      </c>
      <c r="K3373">
        <f>J3373*Weighting!$W$13</f>
        <v>0</v>
      </c>
      <c r="M3373" s="14"/>
    </row>
    <row r="3374" spans="1:25" x14ac:dyDescent="0.25">
      <c r="A3374" s="32" t="str">
        <f>IF(Weighting!$P$14&gt;0,B3374,"")</f>
        <v/>
      </c>
      <c r="B3374" t="e">
        <f>Weighting!$C$14</f>
        <v>#DIV/0!</v>
      </c>
      <c r="C3374" t="e">
        <f>Weighting!$F$14</f>
        <v>#NUM!</v>
      </c>
      <c r="D3374" t="e">
        <f>IF(C3374=1,'Data Transformation'!$G$3+0.5*'Data Transformation'!$W$25,IF(C3375=1,D3375-'Data Transformation'!$W$25,FALSE))</f>
        <v>#NUM!</v>
      </c>
      <c r="E3374">
        <f t="array" ref="E3374">IF(ISLOGICAL(D3374),"",FREQUENCY(IF('Data Transformation'!$B$425:$B$8425='Bin Analysis'!$B3363,'Data Transformation'!$G$425:$G$8425),D3374))</f>
        <v>2001</v>
      </c>
      <c r="F3374">
        <f t="shared" si="420"/>
        <v>0</v>
      </c>
      <c r="G3374">
        <f>Weighting!$H$14</f>
        <v>0</v>
      </c>
      <c r="H3374">
        <f t="array" ref="H3374">FREQUENCY(IF('Data Transformation'!$B$4:$B$8425=B3363,'Data Transformation'!$G$4:$G$8425),'Bin Analysis'!$B3374)</f>
        <v>2073</v>
      </c>
      <c r="I3374">
        <f t="shared" si="421"/>
        <v>0</v>
      </c>
      <c r="J3374">
        <f t="shared" si="422"/>
        <v>0</v>
      </c>
      <c r="K3374">
        <f>J3374*Weighting!$W$14</f>
        <v>0</v>
      </c>
      <c r="M3374" s="14"/>
    </row>
    <row r="3375" spans="1:25" x14ac:dyDescent="0.25">
      <c r="A3375" s="32" t="str">
        <f>IF(Weighting!$P$15&gt;0,B3375,"")</f>
        <v/>
      </c>
      <c r="B3375" t="e">
        <f>Weighting!$C$15</f>
        <v>#DIV/0!</v>
      </c>
      <c r="C3375" t="e">
        <f>Weighting!$F$15</f>
        <v>#NUM!</v>
      </c>
      <c r="D3375" t="e">
        <f>IF(C3375=1,'Data Transformation'!$G$3+0.5*'Data Transformation'!$W$25,IF(C3376=1,D3376-'Data Transformation'!$W$25,FALSE))</f>
        <v>#NUM!</v>
      </c>
      <c r="E3375">
        <f t="array" ref="E3375">IF(ISLOGICAL(D3375),"",FREQUENCY(IF('Data Transformation'!$B$425:$B$8425='Bin Analysis'!$B3363,'Data Transformation'!$G$425:$G$8425),D3375))</f>
        <v>2001</v>
      </c>
      <c r="F3375">
        <f t="shared" si="420"/>
        <v>0</v>
      </c>
      <c r="G3375">
        <f>Weighting!$H$15</f>
        <v>0</v>
      </c>
      <c r="H3375">
        <f t="array" ref="H3375">FREQUENCY(IF('Data Transformation'!$B$4:$B$8425=B3363,'Data Transformation'!$G$4:$G$8425),'Bin Analysis'!$B3375)</f>
        <v>2073</v>
      </c>
      <c r="I3375">
        <f t="shared" si="421"/>
        <v>0</v>
      </c>
      <c r="J3375">
        <f t="shared" si="422"/>
        <v>0</v>
      </c>
      <c r="K3375">
        <f>J3375*Weighting!$W$15</f>
        <v>0</v>
      </c>
      <c r="M3375" s="14"/>
    </row>
    <row r="3376" spans="1:25" x14ac:dyDescent="0.25">
      <c r="A3376" s="32" t="str">
        <f>IF(Weighting!$P$16&gt;0,B3376,"")</f>
        <v/>
      </c>
      <c r="B3376" t="e">
        <f>Weighting!$C$16</f>
        <v>#DIV/0!</v>
      </c>
      <c r="C3376" t="e">
        <f>Weighting!$F$16</f>
        <v>#NUM!</v>
      </c>
      <c r="D3376" t="e">
        <f>IF(C3376=1,'Data Transformation'!$G$3+0.5*'Data Transformation'!$W$25,IF(C3377=1,D3377-'Data Transformation'!$W$25,FALSE))</f>
        <v>#NUM!</v>
      </c>
      <c r="E3376">
        <f t="array" ref="E3376">IF(ISLOGICAL(D3376),"",FREQUENCY(IF('Data Transformation'!$B$425:$B$8425='Bin Analysis'!$B3363,'Data Transformation'!$G$425:$G$8425),D3376))</f>
        <v>2001</v>
      </c>
      <c r="F3376">
        <f t="shared" si="420"/>
        <v>0</v>
      </c>
      <c r="G3376">
        <f>Weighting!$H$16</f>
        <v>0</v>
      </c>
      <c r="H3376">
        <f t="array" ref="H3376">FREQUENCY(IF('Data Transformation'!$B$4:$B$8425=B3363,'Data Transformation'!$G$4:$G$8425),'Bin Analysis'!$B3376)</f>
        <v>2073</v>
      </c>
      <c r="I3376">
        <f t="shared" si="421"/>
        <v>0</v>
      </c>
      <c r="J3376">
        <f t="shared" si="422"/>
        <v>0</v>
      </c>
      <c r="K3376">
        <f>J3376*Weighting!$W$16</f>
        <v>0</v>
      </c>
      <c r="M3376" s="14"/>
    </row>
    <row r="3377" spans="1:25" x14ac:dyDescent="0.25">
      <c r="A3377" s="32" t="str">
        <f>IF(Weighting!$P$17&gt;0,B3377,"")</f>
        <v/>
      </c>
      <c r="B3377" t="e">
        <f>Weighting!$C$17</f>
        <v>#DIV/0!</v>
      </c>
      <c r="C3377" t="e">
        <f>Weighting!$F$17</f>
        <v>#NUM!</v>
      </c>
      <c r="D3377" t="e">
        <f>IF(C3377=1,'Data Transformation'!$G$3+0.5*'Data Transformation'!$W$25,IF(C3378=1,D3378-'Data Transformation'!$W$25,FALSE))</f>
        <v>#NUM!</v>
      </c>
      <c r="E3377">
        <f t="array" ref="E3377">IF(ISLOGICAL(D3377),"",FREQUENCY(IF('Data Transformation'!$B$425:$B$8425='Bin Analysis'!$B3363,'Data Transformation'!$G$425:$G$8425),D3377))</f>
        <v>2001</v>
      </c>
      <c r="F3377">
        <f t="shared" si="420"/>
        <v>0</v>
      </c>
      <c r="G3377">
        <f>Weighting!$H$17</f>
        <v>0</v>
      </c>
      <c r="H3377">
        <f t="array" ref="H3377">FREQUENCY(IF('Data Transformation'!$B$4:$B$8425=B3363,'Data Transformation'!$G$4:$G$8425),'Bin Analysis'!$B3377)</f>
        <v>2073</v>
      </c>
      <c r="I3377">
        <f t="shared" si="421"/>
        <v>0</v>
      </c>
      <c r="J3377">
        <f t="shared" si="422"/>
        <v>0</v>
      </c>
      <c r="K3377">
        <f>J3377*Weighting!$W$17</f>
        <v>0</v>
      </c>
      <c r="M3377" s="14"/>
    </row>
    <row r="3378" spans="1:25" x14ac:dyDescent="0.25">
      <c r="A3378" s="32" t="str">
        <f>IF(Weighting!$P$18&gt;0,B3378,"")</f>
        <v/>
      </c>
      <c r="B3378" t="e">
        <f>Weighting!$C$18</f>
        <v>#DIV/0!</v>
      </c>
      <c r="C3378" t="e">
        <f>Weighting!$F$18</f>
        <v>#NUM!</v>
      </c>
      <c r="D3378" t="e">
        <f>IF(C3378=1,'Data Transformation'!$G$3+0.5*'Data Transformation'!$W$25,IF(C3379=1,D3379-'Data Transformation'!$W$25,FALSE))</f>
        <v>#NUM!</v>
      </c>
      <c r="E3378">
        <f t="array" ref="E3378">IF(ISLOGICAL(D3378),"",FREQUENCY(IF('Data Transformation'!$B$425:$B$8425='Bin Analysis'!$B3363,'Data Transformation'!$G$425:$G$8425),D3378))</f>
        <v>2001</v>
      </c>
      <c r="F3378">
        <f t="shared" si="420"/>
        <v>0</v>
      </c>
      <c r="G3378">
        <f>Weighting!$H$18</f>
        <v>0</v>
      </c>
      <c r="H3378">
        <f t="array" ref="H3378">FREQUENCY(IF('Data Transformation'!$B$4:$B$8425=B3363,'Data Transformation'!$G$4:$G$8425),'Bin Analysis'!$B3378)</f>
        <v>2073</v>
      </c>
      <c r="I3378">
        <f t="shared" si="421"/>
        <v>0</v>
      </c>
      <c r="J3378">
        <f t="shared" si="422"/>
        <v>0</v>
      </c>
      <c r="K3378">
        <f>J3378*Weighting!$W$18</f>
        <v>0</v>
      </c>
      <c r="M3378" s="14"/>
    </row>
    <row r="3379" spans="1:25" x14ac:dyDescent="0.25">
      <c r="A3379" s="32" t="str">
        <f>IF(Weighting!$P$19&gt;0,B3379,"")</f>
        <v/>
      </c>
      <c r="B3379" t="e">
        <f>Weighting!$C$19</f>
        <v>#DIV/0!</v>
      </c>
      <c r="C3379" t="e">
        <f>Weighting!$F$19</f>
        <v>#NUM!</v>
      </c>
      <c r="D3379" t="e">
        <f>IF(C3379=1,'Data Transformation'!$G$3+0.5*'Data Transformation'!$W$25,IF(C3380=1,D3380-'Data Transformation'!$W$25,FALSE))</f>
        <v>#NUM!</v>
      </c>
      <c r="E3379">
        <f t="array" ref="E3379">IF(ISLOGICAL(D3379),"",FREQUENCY(IF('Data Transformation'!$B$425:$B$8425='Bin Analysis'!$B3363,'Data Transformation'!$G$425:$G$8425),D3379))</f>
        <v>2001</v>
      </c>
      <c r="F3379">
        <f t="shared" si="420"/>
        <v>0</v>
      </c>
      <c r="G3379">
        <f>Weighting!$H$19</f>
        <v>0</v>
      </c>
      <c r="H3379">
        <f t="array" ref="H3379">FREQUENCY(IF('Data Transformation'!$B$4:$B$8425=B3363,'Data Transformation'!$G$4:$G$8425),'Bin Analysis'!$B3379)</f>
        <v>2073</v>
      </c>
      <c r="I3379">
        <f t="shared" si="421"/>
        <v>0</v>
      </c>
      <c r="J3379">
        <f t="shared" si="422"/>
        <v>0</v>
      </c>
      <c r="K3379">
        <f>J3379*Weighting!$W$19</f>
        <v>0</v>
      </c>
      <c r="M3379" s="14"/>
    </row>
    <row r="3380" spans="1:25" x14ac:dyDescent="0.25">
      <c r="A3380" s="32" t="str">
        <f>IF(Weighting!$P$20&gt;0,B3380,"")</f>
        <v/>
      </c>
      <c r="B3380" t="e">
        <f>Weighting!$C$20</f>
        <v>#DIV/0!</v>
      </c>
      <c r="C3380" t="e">
        <f>Weighting!$F$20</f>
        <v>#NUM!</v>
      </c>
      <c r="D3380" t="e">
        <f>IF(C3380=1,'Data Transformation'!$G$3+0.5*'Data Transformation'!$W$25,IF(C3381=1,D3381-'Data Transformation'!$W$25,FALSE))</f>
        <v>#NUM!</v>
      </c>
      <c r="E3380">
        <f t="array" ref="E3380">IF(ISLOGICAL(D3380),"",FREQUENCY(IF('Data Transformation'!$B$425:$B$8425='Bin Analysis'!$B3363,'Data Transformation'!$G$425:$G$8425),D3380))</f>
        <v>2001</v>
      </c>
      <c r="F3380">
        <f t="shared" si="420"/>
        <v>0</v>
      </c>
      <c r="G3380">
        <f>Weighting!$H$20</f>
        <v>0</v>
      </c>
      <c r="H3380">
        <f t="array" ref="H3380">FREQUENCY(IF('Data Transformation'!$B$4:$B$8425=B3363,'Data Transformation'!$G$4:$G$8425),'Bin Analysis'!$B3380)</f>
        <v>2073</v>
      </c>
      <c r="I3380">
        <f t="shared" si="421"/>
        <v>0</v>
      </c>
      <c r="J3380">
        <f t="shared" si="422"/>
        <v>0</v>
      </c>
      <c r="K3380">
        <f>J3380*Weighting!$W$20</f>
        <v>0</v>
      </c>
      <c r="M3380" s="14"/>
    </row>
    <row r="3381" spans="1:25" x14ac:dyDescent="0.25">
      <c r="A3381" s="32" t="str">
        <f>IF(Weighting!$P$21&gt;0,B3381,"")</f>
        <v/>
      </c>
      <c r="B3381" t="e">
        <f>Weighting!$C$21</f>
        <v>#DIV/0!</v>
      </c>
      <c r="C3381" t="e">
        <f>Weighting!$F$21</f>
        <v>#NUM!</v>
      </c>
      <c r="D3381" t="e">
        <f>IF(C3381=1,'Data Transformation'!$G$3+0.5*'Data Transformation'!$W$25,IF(C3382=1,D3382-'Data Transformation'!$W$25,FALSE))</f>
        <v>#NUM!</v>
      </c>
      <c r="E3381">
        <f t="array" ref="E3381">IF(ISLOGICAL(D3381),"",FREQUENCY(IF('Data Transformation'!$B$425:$B$8425='Bin Analysis'!$B3363,'Data Transformation'!$G$425:$G$8425),D3381))</f>
        <v>2001</v>
      </c>
      <c r="F3381">
        <f t="shared" si="420"/>
        <v>0</v>
      </c>
      <c r="G3381">
        <f>Weighting!$H$21</f>
        <v>0</v>
      </c>
      <c r="H3381">
        <f t="array" ref="H3381">FREQUENCY(IF('Data Transformation'!$B$4:$B$8425=B3363,'Data Transformation'!$G$4:$G$8425),'Bin Analysis'!$B3381)</f>
        <v>2073</v>
      </c>
      <c r="I3381">
        <f t="shared" si="421"/>
        <v>0</v>
      </c>
      <c r="J3381">
        <f t="shared" si="422"/>
        <v>0</v>
      </c>
      <c r="K3381">
        <f>J3381*Weighting!$W$21</f>
        <v>0</v>
      </c>
      <c r="M3381" s="14"/>
    </row>
    <row r="3382" spans="1:25" x14ac:dyDescent="0.25">
      <c r="A3382" s="32" t="str">
        <f>IF(Weighting!$P$22&gt;0,B3382,"")</f>
        <v/>
      </c>
      <c r="B3382" t="e">
        <f>Weighting!$C$22</f>
        <v>#DIV/0!</v>
      </c>
      <c r="C3382" t="e">
        <f>Weighting!$F$22</f>
        <v>#NUM!</v>
      </c>
      <c r="D3382" t="e">
        <f>IF(C3382=1,'Data Transformation'!$G$3+0.5*'Data Transformation'!$W$25,IF(C3383=1,D3383-'Data Transformation'!$W$25,FALSE))</f>
        <v>#NUM!</v>
      </c>
      <c r="E3382">
        <f t="array" ref="E3382">IF(ISLOGICAL(D3382),"",FREQUENCY(IF('Data Transformation'!$B$425:$B$8425='Bin Analysis'!$B3363,'Data Transformation'!$G$425:$G$8425),D3382))</f>
        <v>2001</v>
      </c>
      <c r="F3382">
        <f t="shared" si="420"/>
        <v>0</v>
      </c>
      <c r="G3382">
        <f>Weighting!$H$22</f>
        <v>0</v>
      </c>
      <c r="H3382">
        <f t="array" ref="H3382">FREQUENCY(IF('Data Transformation'!$B$4:$B$8425=B3363,'Data Transformation'!$G$4:$G$8425),'Bin Analysis'!$B3382)</f>
        <v>2073</v>
      </c>
      <c r="I3382">
        <f t="shared" si="421"/>
        <v>0</v>
      </c>
      <c r="J3382">
        <f t="shared" si="422"/>
        <v>0</v>
      </c>
      <c r="K3382">
        <f>J3382*Weighting!$W$22</f>
        <v>0</v>
      </c>
      <c r="M3382" s="14"/>
    </row>
    <row r="3383" spans="1:25" x14ac:dyDescent="0.25">
      <c r="A3383" s="32" t="str">
        <f>IF(Weighting!$P$23&gt;0,B3383,"")</f>
        <v/>
      </c>
      <c r="B3383" t="e">
        <f>Weighting!$C$23</f>
        <v>#DIV/0!</v>
      </c>
      <c r="C3383" t="e">
        <f>Weighting!$F$23</f>
        <v>#NUM!</v>
      </c>
      <c r="D3383" t="e">
        <f>IF(C3383=1,'Data Transformation'!$G$3+0.5*'Data Transformation'!$W$25,IF(C3384=1,D3384-'Data Transformation'!$W$25,FALSE))</f>
        <v>#NUM!</v>
      </c>
      <c r="E3383">
        <f t="array" ref="E3383">IF(ISLOGICAL(D3383),"",FREQUENCY(IF('Data Transformation'!$B$425:$B$8425='Bin Analysis'!$B3363,'Data Transformation'!$G$425:$G$8425),D3383))</f>
        <v>2001</v>
      </c>
      <c r="F3383">
        <f t="shared" si="420"/>
        <v>0</v>
      </c>
      <c r="G3383">
        <f>Weighting!$H$23</f>
        <v>0</v>
      </c>
      <c r="H3383">
        <f t="array" ref="H3383">FREQUENCY(IF('Data Transformation'!$B$4:$B$8425=B3363,'Data Transformation'!$G$4:$G$8425),'Bin Analysis'!$B3383)</f>
        <v>2073</v>
      </c>
      <c r="I3383">
        <f t="shared" si="421"/>
        <v>0</v>
      </c>
      <c r="J3383">
        <f t="shared" si="422"/>
        <v>0</v>
      </c>
      <c r="K3383">
        <f>J3383*Weighting!$W$23</f>
        <v>0</v>
      </c>
      <c r="M3383" s="14"/>
    </row>
    <row r="3384" spans="1:25" x14ac:dyDescent="0.25">
      <c r="A3384" s="32" t="str">
        <f>IF(Weighting!$P$24&gt;0,B3384,"")</f>
        <v/>
      </c>
      <c r="B3384" t="e">
        <f>Weighting!$C$24</f>
        <v>#DIV/0!</v>
      </c>
      <c r="C3384" t="e">
        <f>Weighting!$F$24</f>
        <v>#NUM!</v>
      </c>
      <c r="D3384" t="e">
        <f>IF(C3384=1,'Data Transformation'!$G$3+0.5*'Data Transformation'!$W$25,IF(C3385=1,D3385-'Data Transformation'!$W$25,FALSE))</f>
        <v>#NUM!</v>
      </c>
      <c r="E3384">
        <f t="array" ref="E3384">IF(ISLOGICAL(D3384),"",FREQUENCY(IF('Data Transformation'!$B$425:$B$8425='Bin Analysis'!$B3363,'Data Transformation'!$G$425:$G$8425),D3384))</f>
        <v>2001</v>
      </c>
      <c r="F3384">
        <f t="shared" si="420"/>
        <v>0</v>
      </c>
      <c r="G3384">
        <f>Weighting!$H$24</f>
        <v>0</v>
      </c>
      <c r="H3384">
        <f t="array" ref="H3384">FREQUENCY(IF('Data Transformation'!$B$4:$B$8425=B3363,'Data Transformation'!$G$4:$G$8425),'Bin Analysis'!$B3384)</f>
        <v>2073</v>
      </c>
      <c r="I3384">
        <f t="shared" si="421"/>
        <v>0</v>
      </c>
      <c r="J3384">
        <f t="shared" si="422"/>
        <v>0</v>
      </c>
      <c r="K3384">
        <f>J3384*Weighting!$W$24</f>
        <v>0</v>
      </c>
      <c r="M3384" s="14"/>
    </row>
    <row r="3385" spans="1:25" x14ac:dyDescent="0.25">
      <c r="A3385" s="32" t="str">
        <f>IF(Weighting!$P$25&gt;0,B3385,"")</f>
        <v/>
      </c>
      <c r="B3385" t="e">
        <f>Weighting!$C$25</f>
        <v>#DIV/0!</v>
      </c>
      <c r="C3385" t="e">
        <f>Weighting!$F$25</f>
        <v>#NUM!</v>
      </c>
      <c r="D3385" t="e">
        <f>IF(C3385=1,'Data Transformation'!$G$3+0.5*'Data Transformation'!$W$25,IF(C3386=1,D3386-'Data Transformation'!$W$25,FALSE))</f>
        <v>#NUM!</v>
      </c>
      <c r="E3385">
        <f t="array" ref="E3385">IF(ISLOGICAL(D3385),"",FREQUENCY(IF('Data Transformation'!$B$425:$B$8425='Bin Analysis'!$B3363,'Data Transformation'!$G$425:$G$8425),D3385))</f>
        <v>2001</v>
      </c>
      <c r="F3385">
        <f t="shared" si="420"/>
        <v>0</v>
      </c>
      <c r="G3385">
        <f>Weighting!$H$25</f>
        <v>0</v>
      </c>
      <c r="H3385">
        <f t="array" ref="H3385">FREQUENCY(IF('Data Transformation'!$B$4:$B$8425=B3363,'Data Transformation'!$G$4:$G$8425),'Bin Analysis'!$B3385)</f>
        <v>2073</v>
      </c>
      <c r="I3385">
        <f t="shared" si="421"/>
        <v>0</v>
      </c>
      <c r="J3385">
        <f t="shared" si="422"/>
        <v>0</v>
      </c>
      <c r="K3385">
        <f>J3385*Weighting!$W$25</f>
        <v>0</v>
      </c>
      <c r="M3385" s="14"/>
    </row>
    <row r="3386" spans="1:25" x14ac:dyDescent="0.25">
      <c r="O3386"/>
      <c r="P3386"/>
      <c r="Q3386"/>
      <c r="R3386"/>
    </row>
    <row r="3387" spans="1:25" ht="23.25" x14ac:dyDescent="0.35">
      <c r="A3387" s="21" t="s">
        <v>0</v>
      </c>
      <c r="B3387" s="21" t="str">
        <f>IFERROR(VLOOKUP(C3387,'Data Transformation'!$L$6:$M$426,2,FALSE),"")</f>
        <v/>
      </c>
      <c r="C3387" s="21">
        <f>C3363+1</f>
        <v>141</v>
      </c>
      <c r="D3387" s="21"/>
      <c r="E3387" s="21"/>
      <c r="F3387" s="21"/>
      <c r="G3387" s="21"/>
      <c r="H3387" s="22"/>
      <c r="I3387" s="22"/>
      <c r="J3387" s="22"/>
      <c r="K3387" s="21"/>
      <c r="L3387" s="21" t="str">
        <f>B3387</f>
        <v/>
      </c>
      <c r="M3387" s="23" t="e">
        <f>INDEX('Data Transformation'!$O$4:$O$424,MATCH($B3387,'Data Transformation'!$M$4:$M$424,0),MATCH($M$2,'Data Transformation'!$O$3,0))</f>
        <v>#N/A</v>
      </c>
      <c r="N3387" s="27" t="e">
        <f>IF('Input and Summary Results'!$J$16="minimum",'Bin Analysis'!X3388/(M3387-1),'Bin Analysis'!Y3387/('Bin Analysis'!M3387-1))</f>
        <v>#N/A</v>
      </c>
      <c r="O3387" s="27" t="e">
        <f>IF(M3387=FALSE,NA(),(VLOOKUP(1,C3390:K3409,4,FALSE))/(M3387-1))</f>
        <v>#N/A</v>
      </c>
      <c r="P3387" s="27" t="e">
        <f>IF(M3387=FALSE,NA(),SUM(J3390:J3409)/Weighting!$S$5)</f>
        <v>#N/A</v>
      </c>
      <c r="Q3387" s="27" t="e">
        <f>IF(M3387=FALSE,NA(),SUM(K3390:K3409)/Weighting!$S$6)</f>
        <v>#N/A</v>
      </c>
      <c r="R3387" s="27" t="e">
        <f>IF(M3387=FALSE,NA(),(VLOOKUP(1,G3390:K3409,3,FALSE))/(M3387-1))</f>
        <v>#N/A</v>
      </c>
      <c r="S3387" s="22" t="e">
        <f>IF(M3387=FALSE,NA(),IF(SUM(J3390:J3409)=2,"yes","no"))</f>
        <v>#N/A</v>
      </c>
      <c r="X3387" s="2" cm="2">
        <f t="array" ref="X3387:X3388">FREQUENCY(IF('Data Transformation'!$B$425:$B$6424='Bin Analysis'!L3387,'Data Transformation'!$G$425:$G$6424),'Data Transformation'!$U$11)</f>
        <v>0</v>
      </c>
      <c r="Y3387" s="2" cm="2">
        <f t="array" ref="Y3387:Y3388">FREQUENCY(IF('Data Transformation'!$B$425:$B$6424='Bin Analysis'!L3387,'Data Transformation'!$G$425:$G$6424),'Data Transformation'!$U$12)</f>
        <v>0</v>
      </c>
    </row>
    <row r="3388" spans="1:25" x14ac:dyDescent="0.25">
      <c r="A3388" s="14" t="s">
        <v>67</v>
      </c>
      <c r="B3388" t="s">
        <v>47</v>
      </c>
      <c r="C3388" t="s">
        <v>5</v>
      </c>
      <c r="D3388" t="s">
        <v>100</v>
      </c>
      <c r="E3388" t="s">
        <v>101</v>
      </c>
      <c r="F3388" t="s">
        <v>102</v>
      </c>
      <c r="G3388" t="s">
        <v>70</v>
      </c>
      <c r="H3388" t="s">
        <v>31</v>
      </c>
      <c r="I3388" t="s">
        <v>32</v>
      </c>
      <c r="J3388" t="s">
        <v>46</v>
      </c>
      <c r="K3388" s="14" t="s">
        <v>45</v>
      </c>
      <c r="M3388" s="14"/>
      <c r="X3388" s="2">
        <v>0</v>
      </c>
      <c r="Y3388" s="2">
        <v>0</v>
      </c>
    </row>
    <row r="3389" spans="1:25" x14ac:dyDescent="0.25">
      <c r="A3389" s="32"/>
      <c r="D3389" t="e">
        <f>IF(C3389=1,'Data Transformation'!$G$3+0.5*'Data Transformation'!$W$25,IF(C3390=1,D3390-'Data Transformation'!$W$25,FALSE))</f>
        <v>#NUM!</v>
      </c>
      <c r="E3389">
        <f t="array" ref="E3389">IF(ISLOGICAL(D3389),"",FREQUENCY(IF('Data Transformation'!$B$425:$B$8425='Bin Analysis'!$B3387,'Data Transformation'!$G$425:$G$8425),D3389))</f>
        <v>2001</v>
      </c>
      <c r="F3389" t="e">
        <f>IF(ISLOGICAL(D3389),"",E3389-E3388)</f>
        <v>#VALUE!</v>
      </c>
      <c r="M3389" s="14"/>
    </row>
    <row r="3390" spans="1:25" x14ac:dyDescent="0.25">
      <c r="A3390" s="32" t="e">
        <f>IF(Weighting!$P$6&gt;0,B3390,"")</f>
        <v>#NUM!</v>
      </c>
      <c r="B3390" t="e">
        <f>Weighting!$C$6</f>
        <v>#DIV/0!</v>
      </c>
      <c r="C3390" t="e">
        <f>Weighting!$F$6</f>
        <v>#NUM!</v>
      </c>
      <c r="D3390" t="e">
        <f>IF(C3390=1,'Data Transformation'!$G$3+0.5*'Data Transformation'!$W$25,IF(C3391=1,D3391-'Data Transformation'!$W$25,FALSE))</f>
        <v>#NUM!</v>
      </c>
      <c r="E3390">
        <f t="array" ref="E3390">IF(ISLOGICAL(D3390),"",FREQUENCY(IF('Data Transformation'!$B$425:$B$8425='Bin Analysis'!$B3387,'Data Transformation'!$G$425:$G$8425),D3390))</f>
        <v>2001</v>
      </c>
      <c r="F3390">
        <f>IF(ISLOGICAL(D3390),"",E3390-E3389)</f>
        <v>0</v>
      </c>
      <c r="G3390">
        <f>Weighting!$H$6</f>
        <v>1</v>
      </c>
      <c r="H3390">
        <f t="array" ref="H3390">FREQUENCY(IF('Data Transformation'!$B$4:$B$8425=B3387,'Data Transformation'!$G$4:$G$8425),'Bin Analysis'!$B3390)</f>
        <v>2073</v>
      </c>
      <c r="I3390">
        <f>H3390-H3389</f>
        <v>2073</v>
      </c>
      <c r="J3390">
        <f>IF(I3390=0,0,1)</f>
        <v>1</v>
      </c>
      <c r="K3390" t="e">
        <f>J3390*Weighting!$W$6</f>
        <v>#NUM!</v>
      </c>
      <c r="M3390" s="14"/>
    </row>
    <row r="3391" spans="1:25" x14ac:dyDescent="0.25">
      <c r="A3391" s="32" t="str">
        <f>IF(Weighting!$P$7&gt;0,B3391,"")</f>
        <v/>
      </c>
      <c r="B3391" t="e">
        <f>Weighting!$C$7</f>
        <v>#DIV/0!</v>
      </c>
      <c r="C3391" t="e">
        <f>Weighting!$F$7</f>
        <v>#NUM!</v>
      </c>
      <c r="D3391" t="e">
        <f>IF(C3391=1,'Data Transformation'!$G$3+0.5*'Data Transformation'!$W$25,IF(C3392=1,D3392-'Data Transformation'!$W$25,FALSE))</f>
        <v>#NUM!</v>
      </c>
      <c r="E3391">
        <f t="array" ref="E3391">IF(ISLOGICAL(D3391),"",FREQUENCY(IF('Data Transformation'!$B$425:$B$8425='Bin Analysis'!$B3387,'Data Transformation'!$G$425:$G$8425),D3391))</f>
        <v>2001</v>
      </c>
      <c r="F3391">
        <f t="shared" ref="F3391:F3409" si="423">IF(ISLOGICAL(D3391),"",E3391-E3390)</f>
        <v>0</v>
      </c>
      <c r="G3391">
        <f>Weighting!$H$7</f>
        <v>0</v>
      </c>
      <c r="H3391">
        <f t="array" ref="H3391">FREQUENCY(IF('Data Transformation'!$B$4:$B$8425=B3387,'Data Transformation'!$G$4:$G$8425),'Bin Analysis'!$B3391)</f>
        <v>2073</v>
      </c>
      <c r="I3391">
        <f t="shared" ref="I3391:I3409" si="424">H3391-H3390</f>
        <v>0</v>
      </c>
      <c r="J3391">
        <f>IF(I3391=0,0,1)</f>
        <v>0</v>
      </c>
      <c r="K3391">
        <f>J3391*Weighting!$W$7</f>
        <v>0</v>
      </c>
      <c r="M3391" s="14"/>
    </row>
    <row r="3392" spans="1:25" x14ac:dyDescent="0.25">
      <c r="A3392" s="32" t="str">
        <f>IF(Weighting!$P$8&gt;0,B3392,"")</f>
        <v/>
      </c>
      <c r="B3392" t="e">
        <f>Weighting!$C$8</f>
        <v>#DIV/0!</v>
      </c>
      <c r="C3392" t="e">
        <f>Weighting!$F$8</f>
        <v>#NUM!</v>
      </c>
      <c r="D3392" t="e">
        <f>IF(C3392=1,'Data Transformation'!$G$3+0.5*'Data Transformation'!$W$25,IF(C3393=1,D3393-'Data Transformation'!$W$25,FALSE))</f>
        <v>#NUM!</v>
      </c>
      <c r="E3392">
        <f t="array" ref="E3392">IF(ISLOGICAL(D3392),"",FREQUENCY(IF('Data Transformation'!$B$425:$B$8425='Bin Analysis'!$B3387,'Data Transformation'!$G$425:$G$8425),D3392))</f>
        <v>2001</v>
      </c>
      <c r="F3392">
        <f t="shared" si="423"/>
        <v>0</v>
      </c>
      <c r="G3392">
        <f>Weighting!$H$8</f>
        <v>0</v>
      </c>
      <c r="H3392">
        <f t="array" ref="H3392">FREQUENCY(IF('Data Transformation'!$B$4:$B$8425=B3387,'Data Transformation'!$G$4:$G$8425),'Bin Analysis'!$B3392)</f>
        <v>2073</v>
      </c>
      <c r="I3392">
        <f t="shared" si="424"/>
        <v>0</v>
      </c>
      <c r="J3392">
        <f t="shared" ref="J3392:J3409" si="425">IF(I3392=0,0,1)</f>
        <v>0</v>
      </c>
      <c r="K3392">
        <f>J3392*Weighting!$W$8</f>
        <v>0</v>
      </c>
      <c r="M3392" s="14"/>
    </row>
    <row r="3393" spans="1:13" x14ac:dyDescent="0.25">
      <c r="A3393" s="32" t="str">
        <f>IF(Weighting!$P$9&gt;0,B3393,"")</f>
        <v/>
      </c>
      <c r="B3393" s="50" t="e">
        <f>Weighting!$C$9</f>
        <v>#DIV/0!</v>
      </c>
      <c r="C3393" t="e">
        <f>Weighting!$F$9</f>
        <v>#NUM!</v>
      </c>
      <c r="D3393" t="e">
        <f>IF(C3393=1,'Data Transformation'!$G$3+0.5*'Data Transformation'!$W$25,IF(C3394=1,D3394-'Data Transformation'!$W$25,FALSE))</f>
        <v>#NUM!</v>
      </c>
      <c r="E3393">
        <f t="array" ref="E3393">IF(ISLOGICAL(D3393),"",FREQUENCY(IF('Data Transformation'!$B$425:$B$8425='Bin Analysis'!$B3387,'Data Transformation'!$G$425:$G$8425),D3393))</f>
        <v>2001</v>
      </c>
      <c r="F3393">
        <f t="shared" si="423"/>
        <v>0</v>
      </c>
      <c r="G3393">
        <f>Weighting!$H$9</f>
        <v>0</v>
      </c>
      <c r="H3393">
        <f t="array" ref="H3393">FREQUENCY(IF('Data Transformation'!$B$4:$B$8425=B3387,'Data Transformation'!$G$4:$G$8425),'Bin Analysis'!$B3393)</f>
        <v>2073</v>
      </c>
      <c r="I3393">
        <f t="shared" si="424"/>
        <v>0</v>
      </c>
      <c r="J3393">
        <f t="shared" si="425"/>
        <v>0</v>
      </c>
      <c r="K3393">
        <f>J3393*Weighting!$W$9</f>
        <v>0</v>
      </c>
      <c r="M3393" s="14"/>
    </row>
    <row r="3394" spans="1:13" x14ac:dyDescent="0.25">
      <c r="A3394" s="32" t="str">
        <f>IF(Weighting!$P$10&gt;0,B3394,"")</f>
        <v/>
      </c>
      <c r="B3394" t="e">
        <f>Weighting!$C$10</f>
        <v>#DIV/0!</v>
      </c>
      <c r="C3394" t="e">
        <f>Weighting!$F$10</f>
        <v>#NUM!</v>
      </c>
      <c r="D3394" t="e">
        <f>IF(C3394=1,'Data Transformation'!$G$3+0.5*'Data Transformation'!$W$25,IF(C3395=1,D3395-'Data Transformation'!$W$25,FALSE))</f>
        <v>#NUM!</v>
      </c>
      <c r="E3394">
        <f t="array" ref="E3394">IF(ISLOGICAL(D3394),"",FREQUENCY(IF('Data Transformation'!$B$425:$B$8425='Bin Analysis'!$B3387,'Data Transformation'!$G$425:$G$8425),D3394))</f>
        <v>2001</v>
      </c>
      <c r="F3394">
        <f t="shared" si="423"/>
        <v>0</v>
      </c>
      <c r="G3394">
        <f>Weighting!$H$10</f>
        <v>0</v>
      </c>
      <c r="H3394">
        <f t="array" ref="H3394">FREQUENCY(IF('Data Transformation'!$B$4:$B$8425=B3387,'Data Transformation'!$G$4:$G$8425),'Bin Analysis'!$B3394)</f>
        <v>2073</v>
      </c>
      <c r="I3394">
        <f t="shared" si="424"/>
        <v>0</v>
      </c>
      <c r="J3394">
        <f t="shared" si="425"/>
        <v>0</v>
      </c>
      <c r="K3394">
        <f>J3394*Weighting!$W$10</f>
        <v>0</v>
      </c>
      <c r="M3394" s="14"/>
    </row>
    <row r="3395" spans="1:13" x14ac:dyDescent="0.25">
      <c r="A3395" s="32" t="str">
        <f>IF(Weighting!$P$11&gt;0,B3395,"")</f>
        <v/>
      </c>
      <c r="B3395" t="e">
        <f>Weighting!$C$11</f>
        <v>#DIV/0!</v>
      </c>
      <c r="C3395" t="e">
        <f>Weighting!$F$11</f>
        <v>#NUM!</v>
      </c>
      <c r="D3395" t="e">
        <f>IF(C3395=1,'Data Transformation'!$G$3+0.5*'Data Transformation'!$W$25,IF(C3396=1,D3396-'Data Transformation'!$W$25,FALSE))</f>
        <v>#NUM!</v>
      </c>
      <c r="E3395">
        <f t="array" ref="E3395">IF(ISLOGICAL(D3395),"",FREQUENCY(IF('Data Transformation'!$B$425:$B$8425='Bin Analysis'!$B3387,'Data Transformation'!$G$425:$G$8425),D3395))</f>
        <v>2001</v>
      </c>
      <c r="F3395">
        <f t="shared" si="423"/>
        <v>0</v>
      </c>
      <c r="G3395">
        <f>Weighting!$H$11</f>
        <v>0</v>
      </c>
      <c r="H3395">
        <f t="array" ref="H3395">FREQUENCY(IF('Data Transformation'!$B$4:$B$8425=B3387,'Data Transformation'!$G$4:$G$8425),'Bin Analysis'!$B3395)</f>
        <v>2073</v>
      </c>
      <c r="I3395">
        <f t="shared" si="424"/>
        <v>0</v>
      </c>
      <c r="J3395">
        <f t="shared" si="425"/>
        <v>0</v>
      </c>
      <c r="K3395">
        <f>J3395*Weighting!$W$11</f>
        <v>0</v>
      </c>
      <c r="M3395" s="14"/>
    </row>
    <row r="3396" spans="1:13" x14ac:dyDescent="0.25">
      <c r="A3396" s="32" t="str">
        <f>IF(Weighting!$P$12&gt;0,B3396,"")</f>
        <v/>
      </c>
      <c r="B3396" t="e">
        <f>Weighting!$C$12</f>
        <v>#DIV/0!</v>
      </c>
      <c r="C3396" t="e">
        <f>Weighting!$F$12</f>
        <v>#NUM!</v>
      </c>
      <c r="D3396" t="e">
        <f>IF(C3396=1,'Data Transformation'!$G$3+0.5*'Data Transformation'!$W$25,IF(C3397=1,D3397-'Data Transformation'!$W$25,FALSE))</f>
        <v>#NUM!</v>
      </c>
      <c r="E3396">
        <f t="array" ref="E3396">IF(ISLOGICAL(D3396),"",FREQUENCY(IF('Data Transformation'!$B$425:$B$8425='Bin Analysis'!$B3387,'Data Transformation'!$G$425:$G$8425),D3396))</f>
        <v>2001</v>
      </c>
      <c r="F3396">
        <f t="shared" si="423"/>
        <v>0</v>
      </c>
      <c r="G3396">
        <f>Weighting!$H$12</f>
        <v>0</v>
      </c>
      <c r="H3396">
        <f t="array" ref="H3396">FREQUENCY(IF('Data Transformation'!$B$4:$B$8425=B3387,'Data Transformation'!$G$4:$G$8425),'Bin Analysis'!$B3396)</f>
        <v>2073</v>
      </c>
      <c r="I3396">
        <f t="shared" si="424"/>
        <v>0</v>
      </c>
      <c r="J3396">
        <f t="shared" si="425"/>
        <v>0</v>
      </c>
      <c r="K3396">
        <f>J3396*Weighting!$W$12</f>
        <v>0</v>
      </c>
      <c r="M3396" s="14"/>
    </row>
    <row r="3397" spans="1:13" x14ac:dyDescent="0.25">
      <c r="A3397" s="32" t="str">
        <f>IF(Weighting!$P$13&gt;0,B3397,"")</f>
        <v/>
      </c>
      <c r="B3397" t="e">
        <f>Weighting!$C$13</f>
        <v>#DIV/0!</v>
      </c>
      <c r="C3397" t="e">
        <f>Weighting!$F$13</f>
        <v>#NUM!</v>
      </c>
      <c r="D3397" t="e">
        <f>IF(C3397=1,'Data Transformation'!$G$3+0.5*'Data Transformation'!$W$25,IF(C3398=1,D3398-'Data Transformation'!$W$25,FALSE))</f>
        <v>#NUM!</v>
      </c>
      <c r="E3397">
        <f t="array" ref="E3397">IF(ISLOGICAL(D3397),"",FREQUENCY(IF('Data Transformation'!$B$425:$B$8425='Bin Analysis'!$B3387,'Data Transformation'!$G$425:$G$8425),D3397))</f>
        <v>2001</v>
      </c>
      <c r="F3397">
        <f t="shared" si="423"/>
        <v>0</v>
      </c>
      <c r="G3397">
        <f>Weighting!$H$13</f>
        <v>0</v>
      </c>
      <c r="H3397">
        <f t="array" ref="H3397">FREQUENCY(IF('Data Transformation'!$B$4:$B$8425=B3387,'Data Transformation'!$G$4:$G$8425),'Bin Analysis'!$B3397)</f>
        <v>2073</v>
      </c>
      <c r="I3397">
        <f t="shared" si="424"/>
        <v>0</v>
      </c>
      <c r="J3397">
        <f t="shared" si="425"/>
        <v>0</v>
      </c>
      <c r="K3397">
        <f>J3397*Weighting!$W$13</f>
        <v>0</v>
      </c>
      <c r="M3397" s="14"/>
    </row>
    <row r="3398" spans="1:13" x14ac:dyDescent="0.25">
      <c r="A3398" s="32" t="str">
        <f>IF(Weighting!$P$14&gt;0,B3398,"")</f>
        <v/>
      </c>
      <c r="B3398" t="e">
        <f>Weighting!$C$14</f>
        <v>#DIV/0!</v>
      </c>
      <c r="C3398" t="e">
        <f>Weighting!$F$14</f>
        <v>#NUM!</v>
      </c>
      <c r="D3398" t="e">
        <f>IF(C3398=1,'Data Transformation'!$G$3+0.5*'Data Transformation'!$W$25,IF(C3399=1,D3399-'Data Transformation'!$W$25,FALSE))</f>
        <v>#NUM!</v>
      </c>
      <c r="E3398">
        <f t="array" ref="E3398">IF(ISLOGICAL(D3398),"",FREQUENCY(IF('Data Transformation'!$B$425:$B$8425='Bin Analysis'!$B3387,'Data Transformation'!$G$425:$G$8425),D3398))</f>
        <v>2001</v>
      </c>
      <c r="F3398">
        <f t="shared" si="423"/>
        <v>0</v>
      </c>
      <c r="G3398">
        <f>Weighting!$H$14</f>
        <v>0</v>
      </c>
      <c r="H3398">
        <f t="array" ref="H3398">FREQUENCY(IF('Data Transformation'!$B$4:$B$8425=B3387,'Data Transformation'!$G$4:$G$8425),'Bin Analysis'!$B3398)</f>
        <v>2073</v>
      </c>
      <c r="I3398">
        <f t="shared" si="424"/>
        <v>0</v>
      </c>
      <c r="J3398">
        <f t="shared" si="425"/>
        <v>0</v>
      </c>
      <c r="K3398">
        <f>J3398*Weighting!$W$14</f>
        <v>0</v>
      </c>
      <c r="M3398" s="14"/>
    </row>
    <row r="3399" spans="1:13" x14ac:dyDescent="0.25">
      <c r="A3399" s="32" t="str">
        <f>IF(Weighting!$P$15&gt;0,B3399,"")</f>
        <v/>
      </c>
      <c r="B3399" t="e">
        <f>Weighting!$C$15</f>
        <v>#DIV/0!</v>
      </c>
      <c r="C3399" t="e">
        <f>Weighting!$F$15</f>
        <v>#NUM!</v>
      </c>
      <c r="D3399" t="e">
        <f>IF(C3399=1,'Data Transformation'!$G$3+0.5*'Data Transformation'!$W$25,IF(C3400=1,D3400-'Data Transformation'!$W$25,FALSE))</f>
        <v>#NUM!</v>
      </c>
      <c r="E3399">
        <f t="array" ref="E3399">IF(ISLOGICAL(D3399),"",FREQUENCY(IF('Data Transformation'!$B$425:$B$8425='Bin Analysis'!$B3387,'Data Transformation'!$G$425:$G$8425),D3399))</f>
        <v>2001</v>
      </c>
      <c r="F3399">
        <f t="shared" si="423"/>
        <v>0</v>
      </c>
      <c r="G3399">
        <f>Weighting!$H$15</f>
        <v>0</v>
      </c>
      <c r="H3399">
        <f t="array" ref="H3399">FREQUENCY(IF('Data Transformation'!$B$4:$B$8425=B3387,'Data Transformation'!$G$4:$G$8425),'Bin Analysis'!$B3399)</f>
        <v>2073</v>
      </c>
      <c r="I3399">
        <f t="shared" si="424"/>
        <v>0</v>
      </c>
      <c r="J3399">
        <f t="shared" si="425"/>
        <v>0</v>
      </c>
      <c r="K3399">
        <f>J3399*Weighting!$W$15</f>
        <v>0</v>
      </c>
      <c r="M3399" s="14"/>
    </row>
    <row r="3400" spans="1:13" x14ac:dyDescent="0.25">
      <c r="A3400" s="32" t="str">
        <f>IF(Weighting!$P$16&gt;0,B3400,"")</f>
        <v/>
      </c>
      <c r="B3400" t="e">
        <f>Weighting!$C$16</f>
        <v>#DIV/0!</v>
      </c>
      <c r="C3400" t="e">
        <f>Weighting!$F$16</f>
        <v>#NUM!</v>
      </c>
      <c r="D3400" t="e">
        <f>IF(C3400=1,'Data Transformation'!$G$3+0.5*'Data Transformation'!$W$25,IF(C3401=1,D3401-'Data Transformation'!$W$25,FALSE))</f>
        <v>#NUM!</v>
      </c>
      <c r="E3400">
        <f t="array" ref="E3400">IF(ISLOGICAL(D3400),"",FREQUENCY(IF('Data Transformation'!$B$425:$B$8425='Bin Analysis'!$B3387,'Data Transformation'!$G$425:$G$8425),D3400))</f>
        <v>2001</v>
      </c>
      <c r="F3400">
        <f t="shared" si="423"/>
        <v>0</v>
      </c>
      <c r="G3400">
        <f>Weighting!$H$16</f>
        <v>0</v>
      </c>
      <c r="H3400">
        <f t="array" ref="H3400">FREQUENCY(IF('Data Transformation'!$B$4:$B$8425=B3387,'Data Transformation'!$G$4:$G$8425),'Bin Analysis'!$B3400)</f>
        <v>2073</v>
      </c>
      <c r="I3400">
        <f t="shared" si="424"/>
        <v>0</v>
      </c>
      <c r="J3400">
        <f t="shared" si="425"/>
        <v>0</v>
      </c>
      <c r="K3400">
        <f>J3400*Weighting!$W$16</f>
        <v>0</v>
      </c>
      <c r="M3400" s="14"/>
    </row>
    <row r="3401" spans="1:13" x14ac:dyDescent="0.25">
      <c r="A3401" s="32" t="str">
        <f>IF(Weighting!$P$17&gt;0,B3401,"")</f>
        <v/>
      </c>
      <c r="B3401" t="e">
        <f>Weighting!$C$17</f>
        <v>#DIV/0!</v>
      </c>
      <c r="C3401" t="e">
        <f>Weighting!$F$17</f>
        <v>#NUM!</v>
      </c>
      <c r="D3401" t="e">
        <f>IF(C3401=1,'Data Transformation'!$G$3+0.5*'Data Transformation'!$W$25,IF(C3402=1,D3402-'Data Transformation'!$W$25,FALSE))</f>
        <v>#NUM!</v>
      </c>
      <c r="E3401">
        <f t="array" ref="E3401">IF(ISLOGICAL(D3401),"",FREQUENCY(IF('Data Transformation'!$B$425:$B$8425='Bin Analysis'!$B3387,'Data Transformation'!$G$425:$G$8425),D3401))</f>
        <v>2001</v>
      </c>
      <c r="F3401">
        <f t="shared" si="423"/>
        <v>0</v>
      </c>
      <c r="G3401">
        <f>Weighting!$H$17</f>
        <v>0</v>
      </c>
      <c r="H3401">
        <f t="array" ref="H3401">FREQUENCY(IF('Data Transformation'!$B$4:$B$8425=B3387,'Data Transformation'!$G$4:$G$8425),'Bin Analysis'!$B3401)</f>
        <v>2073</v>
      </c>
      <c r="I3401">
        <f t="shared" si="424"/>
        <v>0</v>
      </c>
      <c r="J3401">
        <f t="shared" si="425"/>
        <v>0</v>
      </c>
      <c r="K3401">
        <f>J3401*Weighting!$W$17</f>
        <v>0</v>
      </c>
      <c r="M3401" s="14"/>
    </row>
    <row r="3402" spans="1:13" x14ac:dyDescent="0.25">
      <c r="A3402" s="32" t="str">
        <f>IF(Weighting!$P$18&gt;0,B3402,"")</f>
        <v/>
      </c>
      <c r="B3402" t="e">
        <f>Weighting!$C$18</f>
        <v>#DIV/0!</v>
      </c>
      <c r="C3402" t="e">
        <f>Weighting!$F$18</f>
        <v>#NUM!</v>
      </c>
      <c r="D3402" t="e">
        <f>IF(C3402=1,'Data Transformation'!$G$3+0.5*'Data Transformation'!$W$25,IF(C3403=1,D3403-'Data Transformation'!$W$25,FALSE))</f>
        <v>#NUM!</v>
      </c>
      <c r="E3402">
        <f t="array" ref="E3402">IF(ISLOGICAL(D3402),"",FREQUENCY(IF('Data Transformation'!$B$425:$B$8425='Bin Analysis'!$B3387,'Data Transformation'!$G$425:$G$8425),D3402))</f>
        <v>2001</v>
      </c>
      <c r="F3402">
        <f t="shared" si="423"/>
        <v>0</v>
      </c>
      <c r="G3402">
        <f>Weighting!$H$18</f>
        <v>0</v>
      </c>
      <c r="H3402">
        <f t="array" ref="H3402">FREQUENCY(IF('Data Transformation'!$B$4:$B$8425=B3387,'Data Transformation'!$G$4:$G$8425),'Bin Analysis'!$B3402)</f>
        <v>2073</v>
      </c>
      <c r="I3402">
        <f t="shared" si="424"/>
        <v>0</v>
      </c>
      <c r="J3402">
        <f t="shared" si="425"/>
        <v>0</v>
      </c>
      <c r="K3402">
        <f>J3402*Weighting!$W$18</f>
        <v>0</v>
      </c>
      <c r="M3402" s="14"/>
    </row>
    <row r="3403" spans="1:13" x14ac:dyDescent="0.25">
      <c r="A3403" s="32" t="str">
        <f>IF(Weighting!$P$19&gt;0,B3403,"")</f>
        <v/>
      </c>
      <c r="B3403" t="e">
        <f>Weighting!$C$19</f>
        <v>#DIV/0!</v>
      </c>
      <c r="C3403" t="e">
        <f>Weighting!$F$19</f>
        <v>#NUM!</v>
      </c>
      <c r="D3403" t="e">
        <f>IF(C3403=1,'Data Transformation'!$G$3+0.5*'Data Transformation'!$W$25,IF(C3404=1,D3404-'Data Transformation'!$W$25,FALSE))</f>
        <v>#NUM!</v>
      </c>
      <c r="E3403">
        <f t="array" ref="E3403">IF(ISLOGICAL(D3403),"",FREQUENCY(IF('Data Transformation'!$B$425:$B$8425='Bin Analysis'!$B3387,'Data Transformation'!$G$425:$G$8425),D3403))</f>
        <v>2001</v>
      </c>
      <c r="F3403">
        <f t="shared" si="423"/>
        <v>0</v>
      </c>
      <c r="G3403">
        <f>Weighting!$H$19</f>
        <v>0</v>
      </c>
      <c r="H3403">
        <f t="array" ref="H3403">FREQUENCY(IF('Data Transformation'!$B$4:$B$8425=B3387,'Data Transformation'!$G$4:$G$8425),'Bin Analysis'!$B3403)</f>
        <v>2073</v>
      </c>
      <c r="I3403">
        <f t="shared" si="424"/>
        <v>0</v>
      </c>
      <c r="J3403">
        <f t="shared" si="425"/>
        <v>0</v>
      </c>
      <c r="K3403">
        <f>J3403*Weighting!$W$19</f>
        <v>0</v>
      </c>
      <c r="M3403" s="14"/>
    </row>
    <row r="3404" spans="1:13" x14ac:dyDescent="0.25">
      <c r="A3404" s="32" t="str">
        <f>IF(Weighting!$P$20&gt;0,B3404,"")</f>
        <v/>
      </c>
      <c r="B3404" t="e">
        <f>Weighting!$C$20</f>
        <v>#DIV/0!</v>
      </c>
      <c r="C3404" t="e">
        <f>Weighting!$F$20</f>
        <v>#NUM!</v>
      </c>
      <c r="D3404" t="e">
        <f>IF(C3404=1,'Data Transformation'!$G$3+0.5*'Data Transformation'!$W$25,IF(C3405=1,D3405-'Data Transformation'!$W$25,FALSE))</f>
        <v>#NUM!</v>
      </c>
      <c r="E3404">
        <f t="array" ref="E3404">IF(ISLOGICAL(D3404),"",FREQUENCY(IF('Data Transformation'!$B$425:$B$8425='Bin Analysis'!$B3387,'Data Transformation'!$G$425:$G$8425),D3404))</f>
        <v>2001</v>
      </c>
      <c r="F3404">
        <f t="shared" si="423"/>
        <v>0</v>
      </c>
      <c r="G3404">
        <f>Weighting!$H$20</f>
        <v>0</v>
      </c>
      <c r="H3404">
        <f t="array" ref="H3404">FREQUENCY(IF('Data Transformation'!$B$4:$B$8425=B3387,'Data Transformation'!$G$4:$G$8425),'Bin Analysis'!$B3404)</f>
        <v>2073</v>
      </c>
      <c r="I3404">
        <f t="shared" si="424"/>
        <v>0</v>
      </c>
      <c r="J3404">
        <f t="shared" si="425"/>
        <v>0</v>
      </c>
      <c r="K3404">
        <f>J3404*Weighting!$W$20</f>
        <v>0</v>
      </c>
      <c r="M3404" s="14"/>
    </row>
    <row r="3405" spans="1:13" x14ac:dyDescent="0.25">
      <c r="A3405" s="32" t="str">
        <f>IF(Weighting!$P$21&gt;0,B3405,"")</f>
        <v/>
      </c>
      <c r="B3405" t="e">
        <f>Weighting!$C$21</f>
        <v>#DIV/0!</v>
      </c>
      <c r="C3405" t="e">
        <f>Weighting!$F$21</f>
        <v>#NUM!</v>
      </c>
      <c r="D3405" t="e">
        <f>IF(C3405=1,'Data Transformation'!$G$3+0.5*'Data Transformation'!$W$25,IF(C3406=1,D3406-'Data Transformation'!$W$25,FALSE))</f>
        <v>#NUM!</v>
      </c>
      <c r="E3405">
        <f t="array" ref="E3405">IF(ISLOGICAL(D3405),"",FREQUENCY(IF('Data Transformation'!$B$425:$B$8425='Bin Analysis'!$B3387,'Data Transformation'!$G$425:$G$8425),D3405))</f>
        <v>2001</v>
      </c>
      <c r="F3405">
        <f t="shared" si="423"/>
        <v>0</v>
      </c>
      <c r="G3405">
        <f>Weighting!$H$21</f>
        <v>0</v>
      </c>
      <c r="H3405">
        <f t="array" ref="H3405">FREQUENCY(IF('Data Transformation'!$B$4:$B$8425=B3387,'Data Transformation'!$G$4:$G$8425),'Bin Analysis'!$B3405)</f>
        <v>2073</v>
      </c>
      <c r="I3405">
        <f t="shared" si="424"/>
        <v>0</v>
      </c>
      <c r="J3405">
        <f t="shared" si="425"/>
        <v>0</v>
      </c>
      <c r="K3405">
        <f>J3405*Weighting!$W$21</f>
        <v>0</v>
      </c>
      <c r="M3405" s="14"/>
    </row>
    <row r="3406" spans="1:13" x14ac:dyDescent="0.25">
      <c r="A3406" s="32" t="str">
        <f>IF(Weighting!$P$22&gt;0,B3406,"")</f>
        <v/>
      </c>
      <c r="B3406" t="e">
        <f>Weighting!$C$22</f>
        <v>#DIV/0!</v>
      </c>
      <c r="C3406" t="e">
        <f>Weighting!$F$22</f>
        <v>#NUM!</v>
      </c>
      <c r="D3406" t="e">
        <f>IF(C3406=1,'Data Transformation'!$G$3+0.5*'Data Transformation'!$W$25,IF(C3407=1,D3407-'Data Transformation'!$W$25,FALSE))</f>
        <v>#NUM!</v>
      </c>
      <c r="E3406">
        <f t="array" ref="E3406">IF(ISLOGICAL(D3406),"",FREQUENCY(IF('Data Transformation'!$B$425:$B$8425='Bin Analysis'!$B3387,'Data Transformation'!$G$425:$G$8425),D3406))</f>
        <v>2001</v>
      </c>
      <c r="F3406">
        <f t="shared" si="423"/>
        <v>0</v>
      </c>
      <c r="G3406">
        <f>Weighting!$H$22</f>
        <v>0</v>
      </c>
      <c r="H3406">
        <f t="array" ref="H3406">FREQUENCY(IF('Data Transformation'!$B$4:$B$8425=B3387,'Data Transformation'!$G$4:$G$8425),'Bin Analysis'!$B3406)</f>
        <v>2073</v>
      </c>
      <c r="I3406">
        <f t="shared" si="424"/>
        <v>0</v>
      </c>
      <c r="J3406">
        <f t="shared" si="425"/>
        <v>0</v>
      </c>
      <c r="K3406">
        <f>J3406*Weighting!$W$22</f>
        <v>0</v>
      </c>
      <c r="M3406" s="14"/>
    </row>
    <row r="3407" spans="1:13" x14ac:dyDescent="0.25">
      <c r="A3407" s="32" t="str">
        <f>IF(Weighting!$P$23&gt;0,B3407,"")</f>
        <v/>
      </c>
      <c r="B3407" t="e">
        <f>Weighting!$C$23</f>
        <v>#DIV/0!</v>
      </c>
      <c r="C3407" t="e">
        <f>Weighting!$F$23</f>
        <v>#NUM!</v>
      </c>
      <c r="D3407" t="e">
        <f>IF(C3407=1,'Data Transformation'!$G$3+0.5*'Data Transformation'!$W$25,IF(C3408=1,D3408-'Data Transformation'!$W$25,FALSE))</f>
        <v>#NUM!</v>
      </c>
      <c r="E3407">
        <f t="array" ref="E3407">IF(ISLOGICAL(D3407),"",FREQUENCY(IF('Data Transformation'!$B$425:$B$8425='Bin Analysis'!$B3387,'Data Transformation'!$G$425:$G$8425),D3407))</f>
        <v>2001</v>
      </c>
      <c r="F3407">
        <f t="shared" si="423"/>
        <v>0</v>
      </c>
      <c r="G3407">
        <f>Weighting!$H$23</f>
        <v>0</v>
      </c>
      <c r="H3407">
        <f t="array" ref="H3407">FREQUENCY(IF('Data Transformation'!$B$4:$B$8425=B3387,'Data Transformation'!$G$4:$G$8425),'Bin Analysis'!$B3407)</f>
        <v>2073</v>
      </c>
      <c r="I3407">
        <f t="shared" si="424"/>
        <v>0</v>
      </c>
      <c r="J3407">
        <f t="shared" si="425"/>
        <v>0</v>
      </c>
      <c r="K3407">
        <f>J3407*Weighting!$W$23</f>
        <v>0</v>
      </c>
      <c r="M3407" s="14"/>
    </row>
    <row r="3408" spans="1:13" x14ac:dyDescent="0.25">
      <c r="A3408" s="32" t="str">
        <f>IF(Weighting!$P$24&gt;0,B3408,"")</f>
        <v/>
      </c>
      <c r="B3408" t="e">
        <f>Weighting!$C$24</f>
        <v>#DIV/0!</v>
      </c>
      <c r="C3408" t="e">
        <f>Weighting!$F$24</f>
        <v>#NUM!</v>
      </c>
      <c r="D3408" t="e">
        <f>IF(C3408=1,'Data Transformation'!$G$3+0.5*'Data Transformation'!$W$25,IF(C3409=1,D3409-'Data Transformation'!$W$25,FALSE))</f>
        <v>#NUM!</v>
      </c>
      <c r="E3408">
        <f t="array" ref="E3408">IF(ISLOGICAL(D3408),"",FREQUENCY(IF('Data Transformation'!$B$425:$B$8425='Bin Analysis'!$B3387,'Data Transformation'!$G$425:$G$8425),D3408))</f>
        <v>2001</v>
      </c>
      <c r="F3408">
        <f t="shared" si="423"/>
        <v>0</v>
      </c>
      <c r="G3408">
        <f>Weighting!$H$24</f>
        <v>0</v>
      </c>
      <c r="H3408">
        <f t="array" ref="H3408">FREQUENCY(IF('Data Transformation'!$B$4:$B$8425=B3387,'Data Transformation'!$G$4:$G$8425),'Bin Analysis'!$B3408)</f>
        <v>2073</v>
      </c>
      <c r="I3408">
        <f t="shared" si="424"/>
        <v>0</v>
      </c>
      <c r="J3408">
        <f t="shared" si="425"/>
        <v>0</v>
      </c>
      <c r="K3408">
        <f>J3408*Weighting!$W$24</f>
        <v>0</v>
      </c>
      <c r="M3408" s="14"/>
    </row>
    <row r="3409" spans="1:25" x14ac:dyDescent="0.25">
      <c r="A3409" s="32" t="str">
        <f>IF(Weighting!$P$25&gt;0,B3409,"")</f>
        <v/>
      </c>
      <c r="B3409" t="e">
        <f>Weighting!$C$25</f>
        <v>#DIV/0!</v>
      </c>
      <c r="C3409" t="e">
        <f>Weighting!$F$25</f>
        <v>#NUM!</v>
      </c>
      <c r="D3409" t="e">
        <f>IF(C3409=1,'Data Transformation'!$G$3+0.5*'Data Transformation'!$W$25,IF(C3410=1,D3410-'Data Transformation'!$W$25,FALSE))</f>
        <v>#NUM!</v>
      </c>
      <c r="E3409">
        <f t="array" ref="E3409">IF(ISLOGICAL(D3409),"",FREQUENCY(IF('Data Transformation'!$B$425:$B$8425='Bin Analysis'!$B3387,'Data Transformation'!$G$425:$G$8425),D3409))</f>
        <v>2001</v>
      </c>
      <c r="F3409">
        <f t="shared" si="423"/>
        <v>0</v>
      </c>
      <c r="G3409">
        <f>Weighting!$H$25</f>
        <v>0</v>
      </c>
      <c r="H3409">
        <f t="array" ref="H3409">FREQUENCY(IF('Data Transformation'!$B$4:$B$8425=B3387,'Data Transformation'!$G$4:$G$8425),'Bin Analysis'!$B3409)</f>
        <v>2073</v>
      </c>
      <c r="I3409">
        <f t="shared" si="424"/>
        <v>0</v>
      </c>
      <c r="J3409">
        <f t="shared" si="425"/>
        <v>0</v>
      </c>
      <c r="K3409">
        <f>J3409*Weighting!$W$25</f>
        <v>0</v>
      </c>
      <c r="M3409" s="14"/>
    </row>
    <row r="3410" spans="1:25" x14ac:dyDescent="0.25">
      <c r="O3410"/>
      <c r="P3410"/>
      <c r="Q3410"/>
      <c r="R3410"/>
    </row>
    <row r="3411" spans="1:25" ht="23.25" x14ac:dyDescent="0.35">
      <c r="A3411" s="21" t="s">
        <v>0</v>
      </c>
      <c r="B3411" s="21" t="str">
        <f>IFERROR(VLOOKUP(C3411,'Data Transformation'!$L$6:$M$426,2,FALSE),"")</f>
        <v/>
      </c>
      <c r="C3411" s="21">
        <f>C3387+1</f>
        <v>142</v>
      </c>
      <c r="D3411" s="21"/>
      <c r="E3411" s="21"/>
      <c r="F3411" s="21"/>
      <c r="G3411" s="21"/>
      <c r="H3411" s="22"/>
      <c r="I3411" s="22"/>
      <c r="J3411" s="22"/>
      <c r="K3411" s="21"/>
      <c r="L3411" s="21" t="str">
        <f>B3411</f>
        <v/>
      </c>
      <c r="M3411" s="23" t="e">
        <f>INDEX('Data Transformation'!$O$4:$O$424,MATCH($B3411,'Data Transformation'!$M$4:$M$424,0),MATCH($M$2,'Data Transformation'!$O$3,0))</f>
        <v>#N/A</v>
      </c>
      <c r="N3411" s="27" t="e">
        <f>IF('Input and Summary Results'!$J$16="minimum",'Bin Analysis'!X3412/(M3411-1),'Bin Analysis'!Y3411/('Bin Analysis'!M3411-1))</f>
        <v>#N/A</v>
      </c>
      <c r="O3411" s="27" t="e">
        <f>IF(M3411=FALSE,NA(),(VLOOKUP(1,C3414:K3433,4,FALSE))/(M3411-1))</f>
        <v>#N/A</v>
      </c>
      <c r="P3411" s="27" t="e">
        <f>IF(M3411=FALSE,NA(),SUM(J3414:J3433)/Weighting!$S$5)</f>
        <v>#N/A</v>
      </c>
      <c r="Q3411" s="27" t="e">
        <f>IF(M3411=FALSE,NA(),SUM(K3414:K3433)/Weighting!$S$6)</f>
        <v>#N/A</v>
      </c>
      <c r="R3411" s="27" t="e">
        <f>IF(M3411=FALSE,NA(),(VLOOKUP(1,G3414:K3433,3,FALSE))/(M3411-1))</f>
        <v>#N/A</v>
      </c>
      <c r="S3411" s="22" t="e">
        <f>IF(M3411=FALSE,NA(),IF(SUM(J3414:J3433)=2,"yes","no"))</f>
        <v>#N/A</v>
      </c>
      <c r="X3411" s="2" cm="2">
        <f t="array" ref="X3411:X3412">FREQUENCY(IF('Data Transformation'!$B$425:$B$6424='Bin Analysis'!L3411,'Data Transformation'!$G$425:$G$6424),'Data Transformation'!$U$11)</f>
        <v>0</v>
      </c>
      <c r="Y3411" s="2" cm="2">
        <f t="array" ref="Y3411:Y3412">FREQUENCY(IF('Data Transformation'!$B$425:$B$6424='Bin Analysis'!L3411,'Data Transformation'!$G$425:$G$6424),'Data Transformation'!$U$12)</f>
        <v>0</v>
      </c>
    </row>
    <row r="3412" spans="1:25" x14ac:dyDescent="0.25">
      <c r="A3412" s="14" t="s">
        <v>67</v>
      </c>
      <c r="B3412" t="s">
        <v>47</v>
      </c>
      <c r="C3412" t="s">
        <v>5</v>
      </c>
      <c r="D3412" t="s">
        <v>100</v>
      </c>
      <c r="E3412" t="s">
        <v>101</v>
      </c>
      <c r="F3412" t="s">
        <v>102</v>
      </c>
      <c r="G3412" t="s">
        <v>70</v>
      </c>
      <c r="H3412" t="s">
        <v>31</v>
      </c>
      <c r="I3412" t="s">
        <v>32</v>
      </c>
      <c r="J3412" t="s">
        <v>46</v>
      </c>
      <c r="K3412" s="14" t="s">
        <v>45</v>
      </c>
      <c r="M3412" s="14"/>
      <c r="X3412" s="2">
        <v>0</v>
      </c>
      <c r="Y3412" s="2">
        <v>0</v>
      </c>
    </row>
    <row r="3413" spans="1:25" x14ac:dyDescent="0.25">
      <c r="A3413" s="32"/>
      <c r="D3413" t="e">
        <f>IF(C3413=1,'Data Transformation'!$G$3+0.5*'Data Transformation'!$W$25,IF(C3414=1,D3414-'Data Transformation'!$W$25,FALSE))</f>
        <v>#NUM!</v>
      </c>
      <c r="E3413">
        <f t="array" ref="E3413">IF(ISLOGICAL(D3413),"",FREQUENCY(IF('Data Transformation'!$B$425:$B$8425='Bin Analysis'!$B3411,'Data Transformation'!$G$425:$G$8425),D3413))</f>
        <v>2001</v>
      </c>
      <c r="F3413" t="e">
        <f>IF(ISLOGICAL(D3413),"",E3413-E3412)</f>
        <v>#VALUE!</v>
      </c>
      <c r="M3413" s="14"/>
    </row>
    <row r="3414" spans="1:25" x14ac:dyDescent="0.25">
      <c r="A3414" s="32" t="e">
        <f>IF(Weighting!$P$6&gt;0,B3414,"")</f>
        <v>#NUM!</v>
      </c>
      <c r="B3414" t="e">
        <f>Weighting!$C$6</f>
        <v>#DIV/0!</v>
      </c>
      <c r="C3414" t="e">
        <f>Weighting!$F$6</f>
        <v>#NUM!</v>
      </c>
      <c r="D3414" t="e">
        <f>IF(C3414=1,'Data Transformation'!$G$3+0.5*'Data Transformation'!$W$25,IF(C3415=1,D3415-'Data Transformation'!$W$25,FALSE))</f>
        <v>#NUM!</v>
      </c>
      <c r="E3414">
        <f t="array" ref="E3414">IF(ISLOGICAL(D3414),"",FREQUENCY(IF('Data Transformation'!$B$425:$B$8425='Bin Analysis'!$B3411,'Data Transformation'!$G$425:$G$8425),D3414))</f>
        <v>2001</v>
      </c>
      <c r="F3414">
        <f>IF(ISLOGICAL(D3414),"",E3414-E3413)</f>
        <v>0</v>
      </c>
      <c r="G3414">
        <f>Weighting!$H$6</f>
        <v>1</v>
      </c>
      <c r="H3414">
        <f t="array" ref="H3414">FREQUENCY(IF('Data Transformation'!$B$4:$B$8425=B3411,'Data Transformation'!$G$4:$G$8425),'Bin Analysis'!$B3414)</f>
        <v>2073</v>
      </c>
      <c r="I3414">
        <f>H3414-H3413</f>
        <v>2073</v>
      </c>
      <c r="J3414">
        <f>IF(I3414=0,0,1)</f>
        <v>1</v>
      </c>
      <c r="K3414" t="e">
        <f>J3414*Weighting!$W$6</f>
        <v>#NUM!</v>
      </c>
      <c r="M3414" s="14"/>
    </row>
    <row r="3415" spans="1:25" x14ac:dyDescent="0.25">
      <c r="A3415" s="32" t="str">
        <f>IF(Weighting!$P$7&gt;0,B3415,"")</f>
        <v/>
      </c>
      <c r="B3415" t="e">
        <f>Weighting!$C$7</f>
        <v>#DIV/0!</v>
      </c>
      <c r="C3415" t="e">
        <f>Weighting!$F$7</f>
        <v>#NUM!</v>
      </c>
      <c r="D3415" t="e">
        <f>IF(C3415=1,'Data Transformation'!$G$3+0.5*'Data Transformation'!$W$25,IF(C3416=1,D3416-'Data Transformation'!$W$25,FALSE))</f>
        <v>#NUM!</v>
      </c>
      <c r="E3415">
        <f t="array" ref="E3415">IF(ISLOGICAL(D3415),"",FREQUENCY(IF('Data Transformation'!$B$425:$B$8425='Bin Analysis'!$B3411,'Data Transformation'!$G$425:$G$8425),D3415))</f>
        <v>2001</v>
      </c>
      <c r="F3415">
        <f t="shared" ref="F3415:F3433" si="426">IF(ISLOGICAL(D3415),"",E3415-E3414)</f>
        <v>0</v>
      </c>
      <c r="G3415">
        <f>Weighting!$H$7</f>
        <v>0</v>
      </c>
      <c r="H3415">
        <f t="array" ref="H3415">FREQUENCY(IF('Data Transformation'!$B$4:$B$8425=B3411,'Data Transformation'!$G$4:$G$8425),'Bin Analysis'!$B3415)</f>
        <v>2073</v>
      </c>
      <c r="I3415">
        <f t="shared" ref="I3415:I3433" si="427">H3415-H3414</f>
        <v>0</v>
      </c>
      <c r="J3415">
        <f>IF(I3415=0,0,1)</f>
        <v>0</v>
      </c>
      <c r="K3415">
        <f>J3415*Weighting!$W$7</f>
        <v>0</v>
      </c>
      <c r="M3415" s="14"/>
    </row>
    <row r="3416" spans="1:25" x14ac:dyDescent="0.25">
      <c r="A3416" s="32" t="str">
        <f>IF(Weighting!$P$8&gt;0,B3416,"")</f>
        <v/>
      </c>
      <c r="B3416" t="e">
        <f>Weighting!$C$8</f>
        <v>#DIV/0!</v>
      </c>
      <c r="C3416" t="e">
        <f>Weighting!$F$8</f>
        <v>#NUM!</v>
      </c>
      <c r="D3416" t="e">
        <f>IF(C3416=1,'Data Transformation'!$G$3+0.5*'Data Transformation'!$W$25,IF(C3417=1,D3417-'Data Transformation'!$W$25,FALSE))</f>
        <v>#NUM!</v>
      </c>
      <c r="E3416">
        <f t="array" ref="E3416">IF(ISLOGICAL(D3416),"",FREQUENCY(IF('Data Transformation'!$B$425:$B$8425='Bin Analysis'!$B3411,'Data Transformation'!$G$425:$G$8425),D3416))</f>
        <v>2001</v>
      </c>
      <c r="F3416">
        <f t="shared" si="426"/>
        <v>0</v>
      </c>
      <c r="G3416">
        <f>Weighting!$H$8</f>
        <v>0</v>
      </c>
      <c r="H3416">
        <f t="array" ref="H3416">FREQUENCY(IF('Data Transformation'!$B$4:$B$8425=B3411,'Data Transformation'!$G$4:$G$8425),'Bin Analysis'!$B3416)</f>
        <v>2073</v>
      </c>
      <c r="I3416">
        <f t="shared" si="427"/>
        <v>0</v>
      </c>
      <c r="J3416">
        <f t="shared" ref="J3416:J3433" si="428">IF(I3416=0,0,1)</f>
        <v>0</v>
      </c>
      <c r="K3416">
        <f>J3416*Weighting!$W$8</f>
        <v>0</v>
      </c>
      <c r="M3416" s="14"/>
    </row>
    <row r="3417" spans="1:25" x14ac:dyDescent="0.25">
      <c r="A3417" s="32" t="str">
        <f>IF(Weighting!$P$9&gt;0,B3417,"")</f>
        <v/>
      </c>
      <c r="B3417" s="50" t="e">
        <f>Weighting!$C$9</f>
        <v>#DIV/0!</v>
      </c>
      <c r="C3417" t="e">
        <f>Weighting!$F$9</f>
        <v>#NUM!</v>
      </c>
      <c r="D3417" t="e">
        <f>IF(C3417=1,'Data Transformation'!$G$3+0.5*'Data Transformation'!$W$25,IF(C3418=1,D3418-'Data Transformation'!$W$25,FALSE))</f>
        <v>#NUM!</v>
      </c>
      <c r="E3417">
        <f t="array" ref="E3417">IF(ISLOGICAL(D3417),"",FREQUENCY(IF('Data Transformation'!$B$425:$B$8425='Bin Analysis'!$B3411,'Data Transformation'!$G$425:$G$8425),D3417))</f>
        <v>2001</v>
      </c>
      <c r="F3417">
        <f t="shared" si="426"/>
        <v>0</v>
      </c>
      <c r="G3417">
        <f>Weighting!$H$9</f>
        <v>0</v>
      </c>
      <c r="H3417">
        <f t="array" ref="H3417">FREQUENCY(IF('Data Transformation'!$B$4:$B$8425=B3411,'Data Transformation'!$G$4:$G$8425),'Bin Analysis'!$B3417)</f>
        <v>2073</v>
      </c>
      <c r="I3417">
        <f t="shared" si="427"/>
        <v>0</v>
      </c>
      <c r="J3417">
        <f t="shared" si="428"/>
        <v>0</v>
      </c>
      <c r="K3417">
        <f>J3417*Weighting!$W$9</f>
        <v>0</v>
      </c>
      <c r="M3417" s="14"/>
    </row>
    <row r="3418" spans="1:25" x14ac:dyDescent="0.25">
      <c r="A3418" s="32" t="str">
        <f>IF(Weighting!$P$10&gt;0,B3418,"")</f>
        <v/>
      </c>
      <c r="B3418" t="e">
        <f>Weighting!$C$10</f>
        <v>#DIV/0!</v>
      </c>
      <c r="C3418" t="e">
        <f>Weighting!$F$10</f>
        <v>#NUM!</v>
      </c>
      <c r="D3418" t="e">
        <f>IF(C3418=1,'Data Transformation'!$G$3+0.5*'Data Transformation'!$W$25,IF(C3419=1,D3419-'Data Transformation'!$W$25,FALSE))</f>
        <v>#NUM!</v>
      </c>
      <c r="E3418">
        <f t="array" ref="E3418">IF(ISLOGICAL(D3418),"",FREQUENCY(IF('Data Transformation'!$B$425:$B$8425='Bin Analysis'!$B3411,'Data Transformation'!$G$425:$G$8425),D3418))</f>
        <v>2001</v>
      </c>
      <c r="F3418">
        <f t="shared" si="426"/>
        <v>0</v>
      </c>
      <c r="G3418">
        <f>Weighting!$H$10</f>
        <v>0</v>
      </c>
      <c r="H3418">
        <f t="array" ref="H3418">FREQUENCY(IF('Data Transformation'!$B$4:$B$8425=B3411,'Data Transformation'!$G$4:$G$8425),'Bin Analysis'!$B3418)</f>
        <v>2073</v>
      </c>
      <c r="I3418">
        <f t="shared" si="427"/>
        <v>0</v>
      </c>
      <c r="J3418">
        <f t="shared" si="428"/>
        <v>0</v>
      </c>
      <c r="K3418">
        <f>J3418*Weighting!$W$10</f>
        <v>0</v>
      </c>
      <c r="M3418" s="14"/>
    </row>
    <row r="3419" spans="1:25" x14ac:dyDescent="0.25">
      <c r="A3419" s="32" t="str">
        <f>IF(Weighting!$P$11&gt;0,B3419,"")</f>
        <v/>
      </c>
      <c r="B3419" t="e">
        <f>Weighting!$C$11</f>
        <v>#DIV/0!</v>
      </c>
      <c r="C3419" t="e">
        <f>Weighting!$F$11</f>
        <v>#NUM!</v>
      </c>
      <c r="D3419" t="e">
        <f>IF(C3419=1,'Data Transformation'!$G$3+0.5*'Data Transformation'!$W$25,IF(C3420=1,D3420-'Data Transformation'!$W$25,FALSE))</f>
        <v>#NUM!</v>
      </c>
      <c r="E3419">
        <f t="array" ref="E3419">IF(ISLOGICAL(D3419),"",FREQUENCY(IF('Data Transformation'!$B$425:$B$8425='Bin Analysis'!$B3411,'Data Transformation'!$G$425:$G$8425),D3419))</f>
        <v>2001</v>
      </c>
      <c r="F3419">
        <f t="shared" si="426"/>
        <v>0</v>
      </c>
      <c r="G3419">
        <f>Weighting!$H$11</f>
        <v>0</v>
      </c>
      <c r="H3419">
        <f t="array" ref="H3419">FREQUENCY(IF('Data Transformation'!$B$4:$B$8425=B3411,'Data Transformation'!$G$4:$G$8425),'Bin Analysis'!$B3419)</f>
        <v>2073</v>
      </c>
      <c r="I3419">
        <f t="shared" si="427"/>
        <v>0</v>
      </c>
      <c r="J3419">
        <f t="shared" si="428"/>
        <v>0</v>
      </c>
      <c r="K3419">
        <f>J3419*Weighting!$W$11</f>
        <v>0</v>
      </c>
      <c r="M3419" s="14"/>
    </row>
    <row r="3420" spans="1:25" x14ac:dyDescent="0.25">
      <c r="A3420" s="32" t="str">
        <f>IF(Weighting!$P$12&gt;0,B3420,"")</f>
        <v/>
      </c>
      <c r="B3420" t="e">
        <f>Weighting!$C$12</f>
        <v>#DIV/0!</v>
      </c>
      <c r="C3420" t="e">
        <f>Weighting!$F$12</f>
        <v>#NUM!</v>
      </c>
      <c r="D3420" t="e">
        <f>IF(C3420=1,'Data Transformation'!$G$3+0.5*'Data Transformation'!$W$25,IF(C3421=1,D3421-'Data Transformation'!$W$25,FALSE))</f>
        <v>#NUM!</v>
      </c>
      <c r="E3420">
        <f t="array" ref="E3420">IF(ISLOGICAL(D3420),"",FREQUENCY(IF('Data Transformation'!$B$425:$B$8425='Bin Analysis'!$B3411,'Data Transformation'!$G$425:$G$8425),D3420))</f>
        <v>2001</v>
      </c>
      <c r="F3420">
        <f t="shared" si="426"/>
        <v>0</v>
      </c>
      <c r="G3420">
        <f>Weighting!$H$12</f>
        <v>0</v>
      </c>
      <c r="H3420">
        <f t="array" ref="H3420">FREQUENCY(IF('Data Transformation'!$B$4:$B$8425=B3411,'Data Transformation'!$G$4:$G$8425),'Bin Analysis'!$B3420)</f>
        <v>2073</v>
      </c>
      <c r="I3420">
        <f t="shared" si="427"/>
        <v>0</v>
      </c>
      <c r="J3420">
        <f t="shared" si="428"/>
        <v>0</v>
      </c>
      <c r="K3420">
        <f>J3420*Weighting!$W$12</f>
        <v>0</v>
      </c>
      <c r="M3420" s="14"/>
    </row>
    <row r="3421" spans="1:25" x14ac:dyDescent="0.25">
      <c r="A3421" s="32" t="str">
        <f>IF(Weighting!$P$13&gt;0,B3421,"")</f>
        <v/>
      </c>
      <c r="B3421" t="e">
        <f>Weighting!$C$13</f>
        <v>#DIV/0!</v>
      </c>
      <c r="C3421" t="e">
        <f>Weighting!$F$13</f>
        <v>#NUM!</v>
      </c>
      <c r="D3421" t="e">
        <f>IF(C3421=1,'Data Transformation'!$G$3+0.5*'Data Transformation'!$W$25,IF(C3422=1,D3422-'Data Transformation'!$W$25,FALSE))</f>
        <v>#NUM!</v>
      </c>
      <c r="E3421">
        <f t="array" ref="E3421">IF(ISLOGICAL(D3421),"",FREQUENCY(IF('Data Transformation'!$B$425:$B$8425='Bin Analysis'!$B3411,'Data Transformation'!$G$425:$G$8425),D3421))</f>
        <v>2001</v>
      </c>
      <c r="F3421">
        <f t="shared" si="426"/>
        <v>0</v>
      </c>
      <c r="G3421">
        <f>Weighting!$H$13</f>
        <v>0</v>
      </c>
      <c r="H3421">
        <f t="array" ref="H3421">FREQUENCY(IF('Data Transformation'!$B$4:$B$8425=B3411,'Data Transformation'!$G$4:$G$8425),'Bin Analysis'!$B3421)</f>
        <v>2073</v>
      </c>
      <c r="I3421">
        <f t="shared" si="427"/>
        <v>0</v>
      </c>
      <c r="J3421">
        <f t="shared" si="428"/>
        <v>0</v>
      </c>
      <c r="K3421">
        <f>J3421*Weighting!$W$13</f>
        <v>0</v>
      </c>
      <c r="M3421" s="14"/>
    </row>
    <row r="3422" spans="1:25" x14ac:dyDescent="0.25">
      <c r="A3422" s="32" t="str">
        <f>IF(Weighting!$P$14&gt;0,B3422,"")</f>
        <v/>
      </c>
      <c r="B3422" t="e">
        <f>Weighting!$C$14</f>
        <v>#DIV/0!</v>
      </c>
      <c r="C3422" t="e">
        <f>Weighting!$F$14</f>
        <v>#NUM!</v>
      </c>
      <c r="D3422" t="e">
        <f>IF(C3422=1,'Data Transformation'!$G$3+0.5*'Data Transformation'!$W$25,IF(C3423=1,D3423-'Data Transformation'!$W$25,FALSE))</f>
        <v>#NUM!</v>
      </c>
      <c r="E3422">
        <f t="array" ref="E3422">IF(ISLOGICAL(D3422),"",FREQUENCY(IF('Data Transformation'!$B$425:$B$8425='Bin Analysis'!$B3411,'Data Transformation'!$G$425:$G$8425),D3422))</f>
        <v>2001</v>
      </c>
      <c r="F3422">
        <f t="shared" si="426"/>
        <v>0</v>
      </c>
      <c r="G3422">
        <f>Weighting!$H$14</f>
        <v>0</v>
      </c>
      <c r="H3422">
        <f t="array" ref="H3422">FREQUENCY(IF('Data Transformation'!$B$4:$B$8425=B3411,'Data Transformation'!$G$4:$G$8425),'Bin Analysis'!$B3422)</f>
        <v>2073</v>
      </c>
      <c r="I3422">
        <f t="shared" si="427"/>
        <v>0</v>
      </c>
      <c r="J3422">
        <f t="shared" si="428"/>
        <v>0</v>
      </c>
      <c r="K3422">
        <f>J3422*Weighting!$W$14</f>
        <v>0</v>
      </c>
      <c r="M3422" s="14"/>
    </row>
    <row r="3423" spans="1:25" x14ac:dyDescent="0.25">
      <c r="A3423" s="32" t="str">
        <f>IF(Weighting!$P$15&gt;0,B3423,"")</f>
        <v/>
      </c>
      <c r="B3423" t="e">
        <f>Weighting!$C$15</f>
        <v>#DIV/0!</v>
      </c>
      <c r="C3423" t="e">
        <f>Weighting!$F$15</f>
        <v>#NUM!</v>
      </c>
      <c r="D3423" t="e">
        <f>IF(C3423=1,'Data Transformation'!$G$3+0.5*'Data Transformation'!$W$25,IF(C3424=1,D3424-'Data Transformation'!$W$25,FALSE))</f>
        <v>#NUM!</v>
      </c>
      <c r="E3423">
        <f t="array" ref="E3423">IF(ISLOGICAL(D3423),"",FREQUENCY(IF('Data Transformation'!$B$425:$B$8425='Bin Analysis'!$B3411,'Data Transformation'!$G$425:$G$8425),D3423))</f>
        <v>2001</v>
      </c>
      <c r="F3423">
        <f t="shared" si="426"/>
        <v>0</v>
      </c>
      <c r="G3423">
        <f>Weighting!$H$15</f>
        <v>0</v>
      </c>
      <c r="H3423">
        <f t="array" ref="H3423">FREQUENCY(IF('Data Transformation'!$B$4:$B$8425=B3411,'Data Transformation'!$G$4:$G$8425),'Bin Analysis'!$B3423)</f>
        <v>2073</v>
      </c>
      <c r="I3423">
        <f t="shared" si="427"/>
        <v>0</v>
      </c>
      <c r="J3423">
        <f t="shared" si="428"/>
        <v>0</v>
      </c>
      <c r="K3423">
        <f>J3423*Weighting!$W$15</f>
        <v>0</v>
      </c>
      <c r="M3423" s="14"/>
    </row>
    <row r="3424" spans="1:25" x14ac:dyDescent="0.25">
      <c r="A3424" s="32" t="str">
        <f>IF(Weighting!$P$16&gt;0,B3424,"")</f>
        <v/>
      </c>
      <c r="B3424" t="e">
        <f>Weighting!$C$16</f>
        <v>#DIV/0!</v>
      </c>
      <c r="C3424" t="e">
        <f>Weighting!$F$16</f>
        <v>#NUM!</v>
      </c>
      <c r="D3424" t="e">
        <f>IF(C3424=1,'Data Transformation'!$G$3+0.5*'Data Transformation'!$W$25,IF(C3425=1,D3425-'Data Transformation'!$W$25,FALSE))</f>
        <v>#NUM!</v>
      </c>
      <c r="E3424">
        <f t="array" ref="E3424">IF(ISLOGICAL(D3424),"",FREQUENCY(IF('Data Transformation'!$B$425:$B$8425='Bin Analysis'!$B3411,'Data Transformation'!$G$425:$G$8425),D3424))</f>
        <v>2001</v>
      </c>
      <c r="F3424">
        <f t="shared" si="426"/>
        <v>0</v>
      </c>
      <c r="G3424">
        <f>Weighting!$H$16</f>
        <v>0</v>
      </c>
      <c r="H3424">
        <f t="array" ref="H3424">FREQUENCY(IF('Data Transformation'!$B$4:$B$8425=B3411,'Data Transformation'!$G$4:$G$8425),'Bin Analysis'!$B3424)</f>
        <v>2073</v>
      </c>
      <c r="I3424">
        <f t="shared" si="427"/>
        <v>0</v>
      </c>
      <c r="J3424">
        <f t="shared" si="428"/>
        <v>0</v>
      </c>
      <c r="K3424">
        <f>J3424*Weighting!$W$16</f>
        <v>0</v>
      </c>
      <c r="M3424" s="14"/>
    </row>
    <row r="3425" spans="1:25" x14ac:dyDescent="0.25">
      <c r="A3425" s="32" t="str">
        <f>IF(Weighting!$P$17&gt;0,B3425,"")</f>
        <v/>
      </c>
      <c r="B3425" t="e">
        <f>Weighting!$C$17</f>
        <v>#DIV/0!</v>
      </c>
      <c r="C3425" t="e">
        <f>Weighting!$F$17</f>
        <v>#NUM!</v>
      </c>
      <c r="D3425" t="e">
        <f>IF(C3425=1,'Data Transformation'!$G$3+0.5*'Data Transformation'!$W$25,IF(C3426=1,D3426-'Data Transformation'!$W$25,FALSE))</f>
        <v>#NUM!</v>
      </c>
      <c r="E3425">
        <f t="array" ref="E3425">IF(ISLOGICAL(D3425),"",FREQUENCY(IF('Data Transformation'!$B$425:$B$8425='Bin Analysis'!$B3411,'Data Transformation'!$G$425:$G$8425),D3425))</f>
        <v>2001</v>
      </c>
      <c r="F3425">
        <f t="shared" si="426"/>
        <v>0</v>
      </c>
      <c r="G3425">
        <f>Weighting!$H$17</f>
        <v>0</v>
      </c>
      <c r="H3425">
        <f t="array" ref="H3425">FREQUENCY(IF('Data Transformation'!$B$4:$B$8425=B3411,'Data Transformation'!$G$4:$G$8425),'Bin Analysis'!$B3425)</f>
        <v>2073</v>
      </c>
      <c r="I3425">
        <f t="shared" si="427"/>
        <v>0</v>
      </c>
      <c r="J3425">
        <f t="shared" si="428"/>
        <v>0</v>
      </c>
      <c r="K3425">
        <f>J3425*Weighting!$W$17</f>
        <v>0</v>
      </c>
      <c r="M3425" s="14"/>
    </row>
    <row r="3426" spans="1:25" x14ac:dyDescent="0.25">
      <c r="A3426" s="32" t="str">
        <f>IF(Weighting!$P$18&gt;0,B3426,"")</f>
        <v/>
      </c>
      <c r="B3426" t="e">
        <f>Weighting!$C$18</f>
        <v>#DIV/0!</v>
      </c>
      <c r="C3426" t="e">
        <f>Weighting!$F$18</f>
        <v>#NUM!</v>
      </c>
      <c r="D3426" t="e">
        <f>IF(C3426=1,'Data Transformation'!$G$3+0.5*'Data Transformation'!$W$25,IF(C3427=1,D3427-'Data Transformation'!$W$25,FALSE))</f>
        <v>#NUM!</v>
      </c>
      <c r="E3426">
        <f t="array" ref="E3426">IF(ISLOGICAL(D3426),"",FREQUENCY(IF('Data Transformation'!$B$425:$B$8425='Bin Analysis'!$B3411,'Data Transformation'!$G$425:$G$8425),D3426))</f>
        <v>2001</v>
      </c>
      <c r="F3426">
        <f t="shared" si="426"/>
        <v>0</v>
      </c>
      <c r="G3426">
        <f>Weighting!$H$18</f>
        <v>0</v>
      </c>
      <c r="H3426">
        <f t="array" ref="H3426">FREQUENCY(IF('Data Transformation'!$B$4:$B$8425=B3411,'Data Transformation'!$G$4:$G$8425),'Bin Analysis'!$B3426)</f>
        <v>2073</v>
      </c>
      <c r="I3426">
        <f t="shared" si="427"/>
        <v>0</v>
      </c>
      <c r="J3426">
        <f t="shared" si="428"/>
        <v>0</v>
      </c>
      <c r="K3426">
        <f>J3426*Weighting!$W$18</f>
        <v>0</v>
      </c>
      <c r="M3426" s="14"/>
    </row>
    <row r="3427" spans="1:25" x14ac:dyDescent="0.25">
      <c r="A3427" s="32" t="str">
        <f>IF(Weighting!$P$19&gt;0,B3427,"")</f>
        <v/>
      </c>
      <c r="B3427" t="e">
        <f>Weighting!$C$19</f>
        <v>#DIV/0!</v>
      </c>
      <c r="C3427" t="e">
        <f>Weighting!$F$19</f>
        <v>#NUM!</v>
      </c>
      <c r="D3427" t="e">
        <f>IF(C3427=1,'Data Transformation'!$G$3+0.5*'Data Transformation'!$W$25,IF(C3428=1,D3428-'Data Transformation'!$W$25,FALSE))</f>
        <v>#NUM!</v>
      </c>
      <c r="E3427">
        <f t="array" ref="E3427">IF(ISLOGICAL(D3427),"",FREQUENCY(IF('Data Transformation'!$B$425:$B$8425='Bin Analysis'!$B3411,'Data Transformation'!$G$425:$G$8425),D3427))</f>
        <v>2001</v>
      </c>
      <c r="F3427">
        <f t="shared" si="426"/>
        <v>0</v>
      </c>
      <c r="G3427">
        <f>Weighting!$H$19</f>
        <v>0</v>
      </c>
      <c r="H3427">
        <f t="array" ref="H3427">FREQUENCY(IF('Data Transformation'!$B$4:$B$8425=B3411,'Data Transformation'!$G$4:$G$8425),'Bin Analysis'!$B3427)</f>
        <v>2073</v>
      </c>
      <c r="I3427">
        <f t="shared" si="427"/>
        <v>0</v>
      </c>
      <c r="J3427">
        <f t="shared" si="428"/>
        <v>0</v>
      </c>
      <c r="K3427">
        <f>J3427*Weighting!$W$19</f>
        <v>0</v>
      </c>
      <c r="M3427" s="14"/>
    </row>
    <row r="3428" spans="1:25" x14ac:dyDescent="0.25">
      <c r="A3428" s="32" t="str">
        <f>IF(Weighting!$P$20&gt;0,B3428,"")</f>
        <v/>
      </c>
      <c r="B3428" t="e">
        <f>Weighting!$C$20</f>
        <v>#DIV/0!</v>
      </c>
      <c r="C3428" t="e">
        <f>Weighting!$F$20</f>
        <v>#NUM!</v>
      </c>
      <c r="D3428" t="e">
        <f>IF(C3428=1,'Data Transformation'!$G$3+0.5*'Data Transformation'!$W$25,IF(C3429=1,D3429-'Data Transformation'!$W$25,FALSE))</f>
        <v>#NUM!</v>
      </c>
      <c r="E3428">
        <f t="array" ref="E3428">IF(ISLOGICAL(D3428),"",FREQUENCY(IF('Data Transformation'!$B$425:$B$8425='Bin Analysis'!$B3411,'Data Transformation'!$G$425:$G$8425),D3428))</f>
        <v>2001</v>
      </c>
      <c r="F3428">
        <f t="shared" si="426"/>
        <v>0</v>
      </c>
      <c r="G3428">
        <f>Weighting!$H$20</f>
        <v>0</v>
      </c>
      <c r="H3428">
        <f t="array" ref="H3428">FREQUENCY(IF('Data Transformation'!$B$4:$B$8425=B3411,'Data Transformation'!$G$4:$G$8425),'Bin Analysis'!$B3428)</f>
        <v>2073</v>
      </c>
      <c r="I3428">
        <f t="shared" si="427"/>
        <v>0</v>
      </c>
      <c r="J3428">
        <f t="shared" si="428"/>
        <v>0</v>
      </c>
      <c r="K3428">
        <f>J3428*Weighting!$W$20</f>
        <v>0</v>
      </c>
      <c r="M3428" s="14"/>
    </row>
    <row r="3429" spans="1:25" x14ac:dyDescent="0.25">
      <c r="A3429" s="32" t="str">
        <f>IF(Weighting!$P$21&gt;0,B3429,"")</f>
        <v/>
      </c>
      <c r="B3429" t="e">
        <f>Weighting!$C$21</f>
        <v>#DIV/0!</v>
      </c>
      <c r="C3429" t="e">
        <f>Weighting!$F$21</f>
        <v>#NUM!</v>
      </c>
      <c r="D3429" t="e">
        <f>IF(C3429=1,'Data Transformation'!$G$3+0.5*'Data Transformation'!$W$25,IF(C3430=1,D3430-'Data Transformation'!$W$25,FALSE))</f>
        <v>#NUM!</v>
      </c>
      <c r="E3429">
        <f t="array" ref="E3429">IF(ISLOGICAL(D3429),"",FREQUENCY(IF('Data Transformation'!$B$425:$B$8425='Bin Analysis'!$B3411,'Data Transformation'!$G$425:$G$8425),D3429))</f>
        <v>2001</v>
      </c>
      <c r="F3429">
        <f t="shared" si="426"/>
        <v>0</v>
      </c>
      <c r="G3429">
        <f>Weighting!$H$21</f>
        <v>0</v>
      </c>
      <c r="H3429">
        <f t="array" ref="H3429">FREQUENCY(IF('Data Transformation'!$B$4:$B$8425=B3411,'Data Transformation'!$G$4:$G$8425),'Bin Analysis'!$B3429)</f>
        <v>2073</v>
      </c>
      <c r="I3429">
        <f t="shared" si="427"/>
        <v>0</v>
      </c>
      <c r="J3429">
        <f t="shared" si="428"/>
        <v>0</v>
      </c>
      <c r="K3429">
        <f>J3429*Weighting!$W$21</f>
        <v>0</v>
      </c>
      <c r="M3429" s="14"/>
    </row>
    <row r="3430" spans="1:25" x14ac:dyDescent="0.25">
      <c r="A3430" s="32" t="str">
        <f>IF(Weighting!$P$22&gt;0,B3430,"")</f>
        <v/>
      </c>
      <c r="B3430" t="e">
        <f>Weighting!$C$22</f>
        <v>#DIV/0!</v>
      </c>
      <c r="C3430" t="e">
        <f>Weighting!$F$22</f>
        <v>#NUM!</v>
      </c>
      <c r="D3430" t="e">
        <f>IF(C3430=1,'Data Transformation'!$G$3+0.5*'Data Transformation'!$W$25,IF(C3431=1,D3431-'Data Transformation'!$W$25,FALSE))</f>
        <v>#NUM!</v>
      </c>
      <c r="E3430">
        <f t="array" ref="E3430">IF(ISLOGICAL(D3430),"",FREQUENCY(IF('Data Transformation'!$B$425:$B$8425='Bin Analysis'!$B3411,'Data Transformation'!$G$425:$G$8425),D3430))</f>
        <v>2001</v>
      </c>
      <c r="F3430">
        <f t="shared" si="426"/>
        <v>0</v>
      </c>
      <c r="G3430">
        <f>Weighting!$H$22</f>
        <v>0</v>
      </c>
      <c r="H3430">
        <f t="array" ref="H3430">FREQUENCY(IF('Data Transformation'!$B$4:$B$8425=B3411,'Data Transformation'!$G$4:$G$8425),'Bin Analysis'!$B3430)</f>
        <v>2073</v>
      </c>
      <c r="I3430">
        <f t="shared" si="427"/>
        <v>0</v>
      </c>
      <c r="J3430">
        <f t="shared" si="428"/>
        <v>0</v>
      </c>
      <c r="K3430">
        <f>J3430*Weighting!$W$22</f>
        <v>0</v>
      </c>
      <c r="M3430" s="14"/>
    </row>
    <row r="3431" spans="1:25" x14ac:dyDescent="0.25">
      <c r="A3431" s="32" t="str">
        <f>IF(Weighting!$P$23&gt;0,B3431,"")</f>
        <v/>
      </c>
      <c r="B3431" t="e">
        <f>Weighting!$C$23</f>
        <v>#DIV/0!</v>
      </c>
      <c r="C3431" t="e">
        <f>Weighting!$F$23</f>
        <v>#NUM!</v>
      </c>
      <c r="D3431" t="e">
        <f>IF(C3431=1,'Data Transformation'!$G$3+0.5*'Data Transformation'!$W$25,IF(C3432=1,D3432-'Data Transformation'!$W$25,FALSE))</f>
        <v>#NUM!</v>
      </c>
      <c r="E3431">
        <f t="array" ref="E3431">IF(ISLOGICAL(D3431),"",FREQUENCY(IF('Data Transformation'!$B$425:$B$8425='Bin Analysis'!$B3411,'Data Transformation'!$G$425:$G$8425),D3431))</f>
        <v>2001</v>
      </c>
      <c r="F3431">
        <f t="shared" si="426"/>
        <v>0</v>
      </c>
      <c r="G3431">
        <f>Weighting!$H$23</f>
        <v>0</v>
      </c>
      <c r="H3431">
        <f t="array" ref="H3431">FREQUENCY(IF('Data Transformation'!$B$4:$B$8425=B3411,'Data Transformation'!$G$4:$G$8425),'Bin Analysis'!$B3431)</f>
        <v>2073</v>
      </c>
      <c r="I3431">
        <f t="shared" si="427"/>
        <v>0</v>
      </c>
      <c r="J3431">
        <f t="shared" si="428"/>
        <v>0</v>
      </c>
      <c r="K3431">
        <f>J3431*Weighting!$W$23</f>
        <v>0</v>
      </c>
      <c r="M3431" s="14"/>
    </row>
    <row r="3432" spans="1:25" x14ac:dyDescent="0.25">
      <c r="A3432" s="32" t="str">
        <f>IF(Weighting!$P$24&gt;0,B3432,"")</f>
        <v/>
      </c>
      <c r="B3432" t="e">
        <f>Weighting!$C$24</f>
        <v>#DIV/0!</v>
      </c>
      <c r="C3432" t="e">
        <f>Weighting!$F$24</f>
        <v>#NUM!</v>
      </c>
      <c r="D3432" t="e">
        <f>IF(C3432=1,'Data Transformation'!$G$3+0.5*'Data Transformation'!$W$25,IF(C3433=1,D3433-'Data Transformation'!$W$25,FALSE))</f>
        <v>#NUM!</v>
      </c>
      <c r="E3432">
        <f t="array" ref="E3432">IF(ISLOGICAL(D3432),"",FREQUENCY(IF('Data Transformation'!$B$425:$B$8425='Bin Analysis'!$B3411,'Data Transformation'!$G$425:$G$8425),D3432))</f>
        <v>2001</v>
      </c>
      <c r="F3432">
        <f t="shared" si="426"/>
        <v>0</v>
      </c>
      <c r="G3432">
        <f>Weighting!$H$24</f>
        <v>0</v>
      </c>
      <c r="H3432">
        <f t="array" ref="H3432">FREQUENCY(IF('Data Transformation'!$B$4:$B$8425=B3411,'Data Transformation'!$G$4:$G$8425),'Bin Analysis'!$B3432)</f>
        <v>2073</v>
      </c>
      <c r="I3432">
        <f t="shared" si="427"/>
        <v>0</v>
      </c>
      <c r="J3432">
        <f t="shared" si="428"/>
        <v>0</v>
      </c>
      <c r="K3432">
        <f>J3432*Weighting!$W$24</f>
        <v>0</v>
      </c>
      <c r="M3432" s="14"/>
    </row>
    <row r="3433" spans="1:25" x14ac:dyDescent="0.25">
      <c r="A3433" s="32" t="str">
        <f>IF(Weighting!$P$25&gt;0,B3433,"")</f>
        <v/>
      </c>
      <c r="B3433" t="e">
        <f>Weighting!$C$25</f>
        <v>#DIV/0!</v>
      </c>
      <c r="C3433" t="e">
        <f>Weighting!$F$25</f>
        <v>#NUM!</v>
      </c>
      <c r="D3433" t="e">
        <f>IF(C3433=1,'Data Transformation'!$G$3+0.5*'Data Transformation'!$W$25,IF(C3434=1,D3434-'Data Transformation'!$W$25,FALSE))</f>
        <v>#NUM!</v>
      </c>
      <c r="E3433">
        <f t="array" ref="E3433">IF(ISLOGICAL(D3433),"",FREQUENCY(IF('Data Transformation'!$B$425:$B$8425='Bin Analysis'!$B3411,'Data Transformation'!$G$425:$G$8425),D3433))</f>
        <v>2001</v>
      </c>
      <c r="F3433">
        <f t="shared" si="426"/>
        <v>0</v>
      </c>
      <c r="G3433">
        <f>Weighting!$H$25</f>
        <v>0</v>
      </c>
      <c r="H3433">
        <f t="array" ref="H3433">FREQUENCY(IF('Data Transformation'!$B$4:$B$8425=B3411,'Data Transformation'!$G$4:$G$8425),'Bin Analysis'!$B3433)</f>
        <v>2073</v>
      </c>
      <c r="I3433">
        <f t="shared" si="427"/>
        <v>0</v>
      </c>
      <c r="J3433">
        <f t="shared" si="428"/>
        <v>0</v>
      </c>
      <c r="K3433">
        <f>J3433*Weighting!$W$25</f>
        <v>0</v>
      </c>
      <c r="M3433" s="14"/>
    </row>
    <row r="3434" spans="1:25" x14ac:dyDescent="0.25">
      <c r="O3434"/>
      <c r="P3434"/>
      <c r="Q3434"/>
      <c r="R3434"/>
    </row>
    <row r="3435" spans="1:25" ht="23.25" x14ac:dyDescent="0.35">
      <c r="A3435" s="21" t="s">
        <v>0</v>
      </c>
      <c r="B3435" s="21" t="str">
        <f>IFERROR(VLOOKUP(C3435,'Data Transformation'!$L$6:$M$426,2,FALSE),"")</f>
        <v/>
      </c>
      <c r="C3435" s="21">
        <f>C3411+1</f>
        <v>143</v>
      </c>
      <c r="D3435" s="21"/>
      <c r="E3435" s="21"/>
      <c r="F3435" s="21"/>
      <c r="G3435" s="21"/>
      <c r="H3435" s="22"/>
      <c r="I3435" s="22"/>
      <c r="J3435" s="22"/>
      <c r="K3435" s="21"/>
      <c r="L3435" s="21" t="str">
        <f>B3435</f>
        <v/>
      </c>
      <c r="M3435" s="23" t="e">
        <f>INDEX('Data Transformation'!$O$4:$O$424,MATCH($B3435,'Data Transformation'!$M$4:$M$424,0),MATCH($M$2,'Data Transformation'!$O$3,0))</f>
        <v>#N/A</v>
      </c>
      <c r="N3435" s="27" t="e">
        <f>IF('Input and Summary Results'!$J$16="minimum",'Bin Analysis'!X3436/(M3435-1),'Bin Analysis'!Y3435/('Bin Analysis'!M3435-1))</f>
        <v>#N/A</v>
      </c>
      <c r="O3435" s="27" t="e">
        <f>IF(M3435=FALSE,NA(),(VLOOKUP(1,C3438:K3457,4,FALSE))/(M3435-1))</f>
        <v>#N/A</v>
      </c>
      <c r="P3435" s="27" t="e">
        <f>IF(M3435=FALSE,NA(),SUM(J3438:J3457)/Weighting!$S$5)</f>
        <v>#N/A</v>
      </c>
      <c r="Q3435" s="27" t="e">
        <f>IF(M3435=FALSE,NA(),SUM(K3438:K3457)/Weighting!$S$6)</f>
        <v>#N/A</v>
      </c>
      <c r="R3435" s="27" t="e">
        <f>IF(M3435=FALSE,NA(),(VLOOKUP(1,G3438:K3457,3,FALSE))/(M3435-1))</f>
        <v>#N/A</v>
      </c>
      <c r="S3435" s="22" t="e">
        <f>IF(M3435=FALSE,NA(),IF(SUM(J3438:J3457)=2,"yes","no"))</f>
        <v>#N/A</v>
      </c>
      <c r="X3435" s="2" cm="2">
        <f t="array" ref="X3435:X3436">FREQUENCY(IF('Data Transformation'!$B$425:$B$6424='Bin Analysis'!L3435,'Data Transformation'!$G$425:$G$6424),'Data Transformation'!$U$11)</f>
        <v>0</v>
      </c>
      <c r="Y3435" s="2" cm="2">
        <f t="array" ref="Y3435:Y3436">FREQUENCY(IF('Data Transformation'!$B$425:$B$6424='Bin Analysis'!L3435,'Data Transformation'!$G$425:$G$6424),'Data Transformation'!$U$12)</f>
        <v>0</v>
      </c>
    </row>
    <row r="3436" spans="1:25" x14ac:dyDescent="0.25">
      <c r="A3436" s="14" t="s">
        <v>67</v>
      </c>
      <c r="B3436" t="s">
        <v>47</v>
      </c>
      <c r="C3436" t="s">
        <v>5</v>
      </c>
      <c r="D3436" t="s">
        <v>100</v>
      </c>
      <c r="E3436" t="s">
        <v>101</v>
      </c>
      <c r="F3436" t="s">
        <v>102</v>
      </c>
      <c r="G3436" t="s">
        <v>70</v>
      </c>
      <c r="H3436" t="s">
        <v>31</v>
      </c>
      <c r="I3436" t="s">
        <v>32</v>
      </c>
      <c r="J3436" t="s">
        <v>46</v>
      </c>
      <c r="K3436" s="14" t="s">
        <v>45</v>
      </c>
      <c r="M3436" s="14"/>
      <c r="X3436" s="2">
        <v>0</v>
      </c>
      <c r="Y3436" s="2">
        <v>0</v>
      </c>
    </row>
    <row r="3437" spans="1:25" x14ac:dyDescent="0.25">
      <c r="A3437" s="32"/>
      <c r="D3437" t="e">
        <f>IF(C3437=1,'Data Transformation'!$G$3+0.5*'Data Transformation'!$W$25,IF(C3438=1,D3438-'Data Transformation'!$W$25,FALSE))</f>
        <v>#NUM!</v>
      </c>
      <c r="E3437">
        <f t="array" ref="E3437">IF(ISLOGICAL(D3437),"",FREQUENCY(IF('Data Transformation'!$B$425:$B$8425='Bin Analysis'!$B3435,'Data Transformation'!$G$425:$G$8425),D3437))</f>
        <v>2001</v>
      </c>
      <c r="F3437" t="e">
        <f>IF(ISLOGICAL(D3437),"",E3437-E3436)</f>
        <v>#VALUE!</v>
      </c>
      <c r="M3437" s="14"/>
    </row>
    <row r="3438" spans="1:25" x14ac:dyDescent="0.25">
      <c r="A3438" s="32" t="e">
        <f>IF(Weighting!$P$6&gt;0,B3438,"")</f>
        <v>#NUM!</v>
      </c>
      <c r="B3438" t="e">
        <f>Weighting!$C$6</f>
        <v>#DIV/0!</v>
      </c>
      <c r="C3438" t="e">
        <f>Weighting!$F$6</f>
        <v>#NUM!</v>
      </c>
      <c r="D3438" t="e">
        <f>IF(C3438=1,'Data Transformation'!$G$3+0.5*'Data Transformation'!$W$25,IF(C3439=1,D3439-'Data Transformation'!$W$25,FALSE))</f>
        <v>#NUM!</v>
      </c>
      <c r="E3438">
        <f t="array" ref="E3438">IF(ISLOGICAL(D3438),"",FREQUENCY(IF('Data Transformation'!$B$425:$B$8425='Bin Analysis'!$B3435,'Data Transformation'!$G$425:$G$8425),D3438))</f>
        <v>2001</v>
      </c>
      <c r="F3438">
        <f>IF(ISLOGICAL(D3438),"",E3438-E3437)</f>
        <v>0</v>
      </c>
      <c r="G3438">
        <f>Weighting!$H$6</f>
        <v>1</v>
      </c>
      <c r="H3438">
        <f t="array" ref="H3438">FREQUENCY(IF('Data Transformation'!$B$4:$B$8425=B3435,'Data Transformation'!$G$4:$G$8425),'Bin Analysis'!$B3438)</f>
        <v>2073</v>
      </c>
      <c r="I3438">
        <f>H3438-H3437</f>
        <v>2073</v>
      </c>
      <c r="J3438">
        <f>IF(I3438=0,0,1)</f>
        <v>1</v>
      </c>
      <c r="K3438" t="e">
        <f>J3438*Weighting!$W$6</f>
        <v>#NUM!</v>
      </c>
      <c r="M3438" s="14"/>
    </row>
    <row r="3439" spans="1:25" x14ac:dyDescent="0.25">
      <c r="A3439" s="32" t="str">
        <f>IF(Weighting!$P$7&gt;0,B3439,"")</f>
        <v/>
      </c>
      <c r="B3439" t="e">
        <f>Weighting!$C$7</f>
        <v>#DIV/0!</v>
      </c>
      <c r="C3439" t="e">
        <f>Weighting!$F$7</f>
        <v>#NUM!</v>
      </c>
      <c r="D3439" t="e">
        <f>IF(C3439=1,'Data Transformation'!$G$3+0.5*'Data Transformation'!$W$25,IF(C3440=1,D3440-'Data Transformation'!$W$25,FALSE))</f>
        <v>#NUM!</v>
      </c>
      <c r="E3439">
        <f t="array" ref="E3439">IF(ISLOGICAL(D3439),"",FREQUENCY(IF('Data Transformation'!$B$425:$B$8425='Bin Analysis'!$B3435,'Data Transformation'!$G$425:$G$8425),D3439))</f>
        <v>2001</v>
      </c>
      <c r="F3439">
        <f t="shared" ref="F3439:F3457" si="429">IF(ISLOGICAL(D3439),"",E3439-E3438)</f>
        <v>0</v>
      </c>
      <c r="G3439">
        <f>Weighting!$H$7</f>
        <v>0</v>
      </c>
      <c r="H3439">
        <f t="array" ref="H3439">FREQUENCY(IF('Data Transformation'!$B$4:$B$8425=B3435,'Data Transformation'!$G$4:$G$8425),'Bin Analysis'!$B3439)</f>
        <v>2073</v>
      </c>
      <c r="I3439">
        <f t="shared" ref="I3439:I3457" si="430">H3439-H3438</f>
        <v>0</v>
      </c>
      <c r="J3439">
        <f>IF(I3439=0,0,1)</f>
        <v>0</v>
      </c>
      <c r="K3439">
        <f>J3439*Weighting!$W$7</f>
        <v>0</v>
      </c>
      <c r="M3439" s="14"/>
    </row>
    <row r="3440" spans="1:25" x14ac:dyDescent="0.25">
      <c r="A3440" s="32" t="str">
        <f>IF(Weighting!$P$8&gt;0,B3440,"")</f>
        <v/>
      </c>
      <c r="B3440" t="e">
        <f>Weighting!$C$8</f>
        <v>#DIV/0!</v>
      </c>
      <c r="C3440" t="e">
        <f>Weighting!$F$8</f>
        <v>#NUM!</v>
      </c>
      <c r="D3440" t="e">
        <f>IF(C3440=1,'Data Transformation'!$G$3+0.5*'Data Transformation'!$W$25,IF(C3441=1,D3441-'Data Transformation'!$W$25,FALSE))</f>
        <v>#NUM!</v>
      </c>
      <c r="E3440">
        <f t="array" ref="E3440">IF(ISLOGICAL(D3440),"",FREQUENCY(IF('Data Transformation'!$B$425:$B$8425='Bin Analysis'!$B3435,'Data Transformation'!$G$425:$G$8425),D3440))</f>
        <v>2001</v>
      </c>
      <c r="F3440">
        <f t="shared" si="429"/>
        <v>0</v>
      </c>
      <c r="G3440">
        <f>Weighting!$H$8</f>
        <v>0</v>
      </c>
      <c r="H3440">
        <f t="array" ref="H3440">FREQUENCY(IF('Data Transformation'!$B$4:$B$8425=B3435,'Data Transformation'!$G$4:$G$8425),'Bin Analysis'!$B3440)</f>
        <v>2073</v>
      </c>
      <c r="I3440">
        <f t="shared" si="430"/>
        <v>0</v>
      </c>
      <c r="J3440">
        <f t="shared" ref="J3440:J3457" si="431">IF(I3440=0,0,1)</f>
        <v>0</v>
      </c>
      <c r="K3440">
        <f>J3440*Weighting!$W$8</f>
        <v>0</v>
      </c>
      <c r="M3440" s="14"/>
    </row>
    <row r="3441" spans="1:13" x14ac:dyDescent="0.25">
      <c r="A3441" s="32" t="str">
        <f>IF(Weighting!$P$9&gt;0,B3441,"")</f>
        <v/>
      </c>
      <c r="B3441" s="50" t="e">
        <f>Weighting!$C$9</f>
        <v>#DIV/0!</v>
      </c>
      <c r="C3441" t="e">
        <f>Weighting!$F$9</f>
        <v>#NUM!</v>
      </c>
      <c r="D3441" t="e">
        <f>IF(C3441=1,'Data Transformation'!$G$3+0.5*'Data Transformation'!$W$25,IF(C3442=1,D3442-'Data Transformation'!$W$25,FALSE))</f>
        <v>#NUM!</v>
      </c>
      <c r="E3441">
        <f t="array" ref="E3441">IF(ISLOGICAL(D3441),"",FREQUENCY(IF('Data Transformation'!$B$425:$B$8425='Bin Analysis'!$B3435,'Data Transformation'!$G$425:$G$8425),D3441))</f>
        <v>2001</v>
      </c>
      <c r="F3441">
        <f t="shared" si="429"/>
        <v>0</v>
      </c>
      <c r="G3441">
        <f>Weighting!$H$9</f>
        <v>0</v>
      </c>
      <c r="H3441">
        <f t="array" ref="H3441">FREQUENCY(IF('Data Transformation'!$B$4:$B$8425=B3435,'Data Transformation'!$G$4:$G$8425),'Bin Analysis'!$B3441)</f>
        <v>2073</v>
      </c>
      <c r="I3441">
        <f t="shared" si="430"/>
        <v>0</v>
      </c>
      <c r="J3441">
        <f t="shared" si="431"/>
        <v>0</v>
      </c>
      <c r="K3441">
        <f>J3441*Weighting!$W$9</f>
        <v>0</v>
      </c>
      <c r="M3441" s="14"/>
    </row>
    <row r="3442" spans="1:13" x14ac:dyDescent="0.25">
      <c r="A3442" s="32" t="str">
        <f>IF(Weighting!$P$10&gt;0,B3442,"")</f>
        <v/>
      </c>
      <c r="B3442" t="e">
        <f>Weighting!$C$10</f>
        <v>#DIV/0!</v>
      </c>
      <c r="C3442" t="e">
        <f>Weighting!$F$10</f>
        <v>#NUM!</v>
      </c>
      <c r="D3442" t="e">
        <f>IF(C3442=1,'Data Transformation'!$G$3+0.5*'Data Transformation'!$W$25,IF(C3443=1,D3443-'Data Transformation'!$W$25,FALSE))</f>
        <v>#NUM!</v>
      </c>
      <c r="E3442">
        <f t="array" ref="E3442">IF(ISLOGICAL(D3442),"",FREQUENCY(IF('Data Transformation'!$B$425:$B$8425='Bin Analysis'!$B3435,'Data Transformation'!$G$425:$G$8425),D3442))</f>
        <v>2001</v>
      </c>
      <c r="F3442">
        <f t="shared" si="429"/>
        <v>0</v>
      </c>
      <c r="G3442">
        <f>Weighting!$H$10</f>
        <v>0</v>
      </c>
      <c r="H3442">
        <f t="array" ref="H3442">FREQUENCY(IF('Data Transformation'!$B$4:$B$8425=B3435,'Data Transformation'!$G$4:$G$8425),'Bin Analysis'!$B3442)</f>
        <v>2073</v>
      </c>
      <c r="I3442">
        <f t="shared" si="430"/>
        <v>0</v>
      </c>
      <c r="J3442">
        <f t="shared" si="431"/>
        <v>0</v>
      </c>
      <c r="K3442">
        <f>J3442*Weighting!$W$10</f>
        <v>0</v>
      </c>
      <c r="M3442" s="14"/>
    </row>
    <row r="3443" spans="1:13" x14ac:dyDescent="0.25">
      <c r="A3443" s="32" t="str">
        <f>IF(Weighting!$P$11&gt;0,B3443,"")</f>
        <v/>
      </c>
      <c r="B3443" t="e">
        <f>Weighting!$C$11</f>
        <v>#DIV/0!</v>
      </c>
      <c r="C3443" t="e">
        <f>Weighting!$F$11</f>
        <v>#NUM!</v>
      </c>
      <c r="D3443" t="e">
        <f>IF(C3443=1,'Data Transformation'!$G$3+0.5*'Data Transformation'!$W$25,IF(C3444=1,D3444-'Data Transformation'!$W$25,FALSE))</f>
        <v>#NUM!</v>
      </c>
      <c r="E3443">
        <f t="array" ref="E3443">IF(ISLOGICAL(D3443),"",FREQUENCY(IF('Data Transformation'!$B$425:$B$8425='Bin Analysis'!$B3435,'Data Transformation'!$G$425:$G$8425),D3443))</f>
        <v>2001</v>
      </c>
      <c r="F3443">
        <f t="shared" si="429"/>
        <v>0</v>
      </c>
      <c r="G3443">
        <f>Weighting!$H$11</f>
        <v>0</v>
      </c>
      <c r="H3443">
        <f t="array" ref="H3443">FREQUENCY(IF('Data Transformation'!$B$4:$B$8425=B3435,'Data Transformation'!$G$4:$G$8425),'Bin Analysis'!$B3443)</f>
        <v>2073</v>
      </c>
      <c r="I3443">
        <f t="shared" si="430"/>
        <v>0</v>
      </c>
      <c r="J3443">
        <f t="shared" si="431"/>
        <v>0</v>
      </c>
      <c r="K3443">
        <f>J3443*Weighting!$W$11</f>
        <v>0</v>
      </c>
      <c r="M3443" s="14"/>
    </row>
    <row r="3444" spans="1:13" x14ac:dyDescent="0.25">
      <c r="A3444" s="32" t="str">
        <f>IF(Weighting!$P$12&gt;0,B3444,"")</f>
        <v/>
      </c>
      <c r="B3444" t="e">
        <f>Weighting!$C$12</f>
        <v>#DIV/0!</v>
      </c>
      <c r="C3444" t="e">
        <f>Weighting!$F$12</f>
        <v>#NUM!</v>
      </c>
      <c r="D3444" t="e">
        <f>IF(C3444=1,'Data Transformation'!$G$3+0.5*'Data Transformation'!$W$25,IF(C3445=1,D3445-'Data Transformation'!$W$25,FALSE))</f>
        <v>#NUM!</v>
      </c>
      <c r="E3444">
        <f t="array" ref="E3444">IF(ISLOGICAL(D3444),"",FREQUENCY(IF('Data Transformation'!$B$425:$B$8425='Bin Analysis'!$B3435,'Data Transformation'!$G$425:$G$8425),D3444))</f>
        <v>2001</v>
      </c>
      <c r="F3444">
        <f t="shared" si="429"/>
        <v>0</v>
      </c>
      <c r="G3444">
        <f>Weighting!$H$12</f>
        <v>0</v>
      </c>
      <c r="H3444">
        <f t="array" ref="H3444">FREQUENCY(IF('Data Transformation'!$B$4:$B$8425=B3435,'Data Transformation'!$G$4:$G$8425),'Bin Analysis'!$B3444)</f>
        <v>2073</v>
      </c>
      <c r="I3444">
        <f t="shared" si="430"/>
        <v>0</v>
      </c>
      <c r="J3444">
        <f t="shared" si="431"/>
        <v>0</v>
      </c>
      <c r="K3444">
        <f>J3444*Weighting!$W$12</f>
        <v>0</v>
      </c>
      <c r="M3444" s="14"/>
    </row>
    <row r="3445" spans="1:13" x14ac:dyDescent="0.25">
      <c r="A3445" s="32" t="str">
        <f>IF(Weighting!$P$13&gt;0,B3445,"")</f>
        <v/>
      </c>
      <c r="B3445" t="e">
        <f>Weighting!$C$13</f>
        <v>#DIV/0!</v>
      </c>
      <c r="C3445" t="e">
        <f>Weighting!$F$13</f>
        <v>#NUM!</v>
      </c>
      <c r="D3445" t="e">
        <f>IF(C3445=1,'Data Transformation'!$G$3+0.5*'Data Transformation'!$W$25,IF(C3446=1,D3446-'Data Transformation'!$W$25,FALSE))</f>
        <v>#NUM!</v>
      </c>
      <c r="E3445">
        <f t="array" ref="E3445">IF(ISLOGICAL(D3445),"",FREQUENCY(IF('Data Transformation'!$B$425:$B$8425='Bin Analysis'!$B3435,'Data Transformation'!$G$425:$G$8425),D3445))</f>
        <v>2001</v>
      </c>
      <c r="F3445">
        <f t="shared" si="429"/>
        <v>0</v>
      </c>
      <c r="G3445">
        <f>Weighting!$H$13</f>
        <v>0</v>
      </c>
      <c r="H3445">
        <f t="array" ref="H3445">FREQUENCY(IF('Data Transformation'!$B$4:$B$8425=B3435,'Data Transformation'!$G$4:$G$8425),'Bin Analysis'!$B3445)</f>
        <v>2073</v>
      </c>
      <c r="I3445">
        <f t="shared" si="430"/>
        <v>0</v>
      </c>
      <c r="J3445">
        <f t="shared" si="431"/>
        <v>0</v>
      </c>
      <c r="K3445">
        <f>J3445*Weighting!$W$13</f>
        <v>0</v>
      </c>
      <c r="M3445" s="14"/>
    </row>
    <row r="3446" spans="1:13" x14ac:dyDescent="0.25">
      <c r="A3446" s="32" t="str">
        <f>IF(Weighting!$P$14&gt;0,B3446,"")</f>
        <v/>
      </c>
      <c r="B3446" t="e">
        <f>Weighting!$C$14</f>
        <v>#DIV/0!</v>
      </c>
      <c r="C3446" t="e">
        <f>Weighting!$F$14</f>
        <v>#NUM!</v>
      </c>
      <c r="D3446" t="e">
        <f>IF(C3446=1,'Data Transformation'!$G$3+0.5*'Data Transformation'!$W$25,IF(C3447=1,D3447-'Data Transformation'!$W$25,FALSE))</f>
        <v>#NUM!</v>
      </c>
      <c r="E3446">
        <f t="array" ref="E3446">IF(ISLOGICAL(D3446),"",FREQUENCY(IF('Data Transformation'!$B$425:$B$8425='Bin Analysis'!$B3435,'Data Transformation'!$G$425:$G$8425),D3446))</f>
        <v>2001</v>
      </c>
      <c r="F3446">
        <f t="shared" si="429"/>
        <v>0</v>
      </c>
      <c r="G3446">
        <f>Weighting!$H$14</f>
        <v>0</v>
      </c>
      <c r="H3446">
        <f t="array" ref="H3446">FREQUENCY(IF('Data Transformation'!$B$4:$B$8425=B3435,'Data Transformation'!$G$4:$G$8425),'Bin Analysis'!$B3446)</f>
        <v>2073</v>
      </c>
      <c r="I3446">
        <f t="shared" si="430"/>
        <v>0</v>
      </c>
      <c r="J3446">
        <f t="shared" si="431"/>
        <v>0</v>
      </c>
      <c r="K3446">
        <f>J3446*Weighting!$W$14</f>
        <v>0</v>
      </c>
      <c r="M3446" s="14"/>
    </row>
    <row r="3447" spans="1:13" x14ac:dyDescent="0.25">
      <c r="A3447" s="32" t="str">
        <f>IF(Weighting!$P$15&gt;0,B3447,"")</f>
        <v/>
      </c>
      <c r="B3447" t="e">
        <f>Weighting!$C$15</f>
        <v>#DIV/0!</v>
      </c>
      <c r="C3447" t="e">
        <f>Weighting!$F$15</f>
        <v>#NUM!</v>
      </c>
      <c r="D3447" t="e">
        <f>IF(C3447=1,'Data Transformation'!$G$3+0.5*'Data Transformation'!$W$25,IF(C3448=1,D3448-'Data Transformation'!$W$25,FALSE))</f>
        <v>#NUM!</v>
      </c>
      <c r="E3447">
        <f t="array" ref="E3447">IF(ISLOGICAL(D3447),"",FREQUENCY(IF('Data Transformation'!$B$425:$B$8425='Bin Analysis'!$B3435,'Data Transformation'!$G$425:$G$8425),D3447))</f>
        <v>2001</v>
      </c>
      <c r="F3447">
        <f t="shared" si="429"/>
        <v>0</v>
      </c>
      <c r="G3447">
        <f>Weighting!$H$15</f>
        <v>0</v>
      </c>
      <c r="H3447">
        <f t="array" ref="H3447">FREQUENCY(IF('Data Transformation'!$B$4:$B$8425=B3435,'Data Transformation'!$G$4:$G$8425),'Bin Analysis'!$B3447)</f>
        <v>2073</v>
      </c>
      <c r="I3447">
        <f t="shared" si="430"/>
        <v>0</v>
      </c>
      <c r="J3447">
        <f t="shared" si="431"/>
        <v>0</v>
      </c>
      <c r="K3447">
        <f>J3447*Weighting!$W$15</f>
        <v>0</v>
      </c>
      <c r="M3447" s="14"/>
    </row>
    <row r="3448" spans="1:13" x14ac:dyDescent="0.25">
      <c r="A3448" s="32" t="str">
        <f>IF(Weighting!$P$16&gt;0,B3448,"")</f>
        <v/>
      </c>
      <c r="B3448" t="e">
        <f>Weighting!$C$16</f>
        <v>#DIV/0!</v>
      </c>
      <c r="C3448" t="e">
        <f>Weighting!$F$16</f>
        <v>#NUM!</v>
      </c>
      <c r="D3448" t="e">
        <f>IF(C3448=1,'Data Transformation'!$G$3+0.5*'Data Transformation'!$W$25,IF(C3449=1,D3449-'Data Transformation'!$W$25,FALSE))</f>
        <v>#NUM!</v>
      </c>
      <c r="E3448">
        <f t="array" ref="E3448">IF(ISLOGICAL(D3448),"",FREQUENCY(IF('Data Transformation'!$B$425:$B$8425='Bin Analysis'!$B3435,'Data Transformation'!$G$425:$G$8425),D3448))</f>
        <v>2001</v>
      </c>
      <c r="F3448">
        <f t="shared" si="429"/>
        <v>0</v>
      </c>
      <c r="G3448">
        <f>Weighting!$H$16</f>
        <v>0</v>
      </c>
      <c r="H3448">
        <f t="array" ref="H3448">FREQUENCY(IF('Data Transformation'!$B$4:$B$8425=B3435,'Data Transformation'!$G$4:$G$8425),'Bin Analysis'!$B3448)</f>
        <v>2073</v>
      </c>
      <c r="I3448">
        <f t="shared" si="430"/>
        <v>0</v>
      </c>
      <c r="J3448">
        <f t="shared" si="431"/>
        <v>0</v>
      </c>
      <c r="K3448">
        <f>J3448*Weighting!$W$16</f>
        <v>0</v>
      </c>
      <c r="M3448" s="14"/>
    </row>
    <row r="3449" spans="1:13" x14ac:dyDescent="0.25">
      <c r="A3449" s="32" t="str">
        <f>IF(Weighting!$P$17&gt;0,B3449,"")</f>
        <v/>
      </c>
      <c r="B3449" t="e">
        <f>Weighting!$C$17</f>
        <v>#DIV/0!</v>
      </c>
      <c r="C3449" t="e">
        <f>Weighting!$F$17</f>
        <v>#NUM!</v>
      </c>
      <c r="D3449" t="e">
        <f>IF(C3449=1,'Data Transformation'!$G$3+0.5*'Data Transformation'!$W$25,IF(C3450=1,D3450-'Data Transformation'!$W$25,FALSE))</f>
        <v>#NUM!</v>
      </c>
      <c r="E3449">
        <f t="array" ref="E3449">IF(ISLOGICAL(D3449),"",FREQUENCY(IF('Data Transformation'!$B$425:$B$8425='Bin Analysis'!$B3435,'Data Transformation'!$G$425:$G$8425),D3449))</f>
        <v>2001</v>
      </c>
      <c r="F3449">
        <f t="shared" si="429"/>
        <v>0</v>
      </c>
      <c r="G3449">
        <f>Weighting!$H$17</f>
        <v>0</v>
      </c>
      <c r="H3449">
        <f t="array" ref="H3449">FREQUENCY(IF('Data Transformation'!$B$4:$B$8425=B3435,'Data Transformation'!$G$4:$G$8425),'Bin Analysis'!$B3449)</f>
        <v>2073</v>
      </c>
      <c r="I3449">
        <f t="shared" si="430"/>
        <v>0</v>
      </c>
      <c r="J3449">
        <f t="shared" si="431"/>
        <v>0</v>
      </c>
      <c r="K3449">
        <f>J3449*Weighting!$W$17</f>
        <v>0</v>
      </c>
      <c r="M3449" s="14"/>
    </row>
    <row r="3450" spans="1:13" x14ac:dyDescent="0.25">
      <c r="A3450" s="32" t="str">
        <f>IF(Weighting!$P$18&gt;0,B3450,"")</f>
        <v/>
      </c>
      <c r="B3450" t="e">
        <f>Weighting!$C$18</f>
        <v>#DIV/0!</v>
      </c>
      <c r="C3450" t="e">
        <f>Weighting!$F$18</f>
        <v>#NUM!</v>
      </c>
      <c r="D3450" t="e">
        <f>IF(C3450=1,'Data Transformation'!$G$3+0.5*'Data Transformation'!$W$25,IF(C3451=1,D3451-'Data Transformation'!$W$25,FALSE))</f>
        <v>#NUM!</v>
      </c>
      <c r="E3450">
        <f t="array" ref="E3450">IF(ISLOGICAL(D3450),"",FREQUENCY(IF('Data Transformation'!$B$425:$B$8425='Bin Analysis'!$B3435,'Data Transformation'!$G$425:$G$8425),D3450))</f>
        <v>2001</v>
      </c>
      <c r="F3450">
        <f t="shared" si="429"/>
        <v>0</v>
      </c>
      <c r="G3450">
        <f>Weighting!$H$18</f>
        <v>0</v>
      </c>
      <c r="H3450">
        <f t="array" ref="H3450">FREQUENCY(IF('Data Transformation'!$B$4:$B$8425=B3435,'Data Transformation'!$G$4:$G$8425),'Bin Analysis'!$B3450)</f>
        <v>2073</v>
      </c>
      <c r="I3450">
        <f t="shared" si="430"/>
        <v>0</v>
      </c>
      <c r="J3450">
        <f t="shared" si="431"/>
        <v>0</v>
      </c>
      <c r="K3450">
        <f>J3450*Weighting!$W$18</f>
        <v>0</v>
      </c>
      <c r="M3450" s="14"/>
    </row>
    <row r="3451" spans="1:13" x14ac:dyDescent="0.25">
      <c r="A3451" s="32" t="str">
        <f>IF(Weighting!$P$19&gt;0,B3451,"")</f>
        <v/>
      </c>
      <c r="B3451" t="e">
        <f>Weighting!$C$19</f>
        <v>#DIV/0!</v>
      </c>
      <c r="C3451" t="e">
        <f>Weighting!$F$19</f>
        <v>#NUM!</v>
      </c>
      <c r="D3451" t="e">
        <f>IF(C3451=1,'Data Transformation'!$G$3+0.5*'Data Transformation'!$W$25,IF(C3452=1,D3452-'Data Transformation'!$W$25,FALSE))</f>
        <v>#NUM!</v>
      </c>
      <c r="E3451">
        <f t="array" ref="E3451">IF(ISLOGICAL(D3451),"",FREQUENCY(IF('Data Transformation'!$B$425:$B$8425='Bin Analysis'!$B3435,'Data Transformation'!$G$425:$G$8425),D3451))</f>
        <v>2001</v>
      </c>
      <c r="F3451">
        <f t="shared" si="429"/>
        <v>0</v>
      </c>
      <c r="G3451">
        <f>Weighting!$H$19</f>
        <v>0</v>
      </c>
      <c r="H3451">
        <f t="array" ref="H3451">FREQUENCY(IF('Data Transformation'!$B$4:$B$8425=B3435,'Data Transformation'!$G$4:$G$8425),'Bin Analysis'!$B3451)</f>
        <v>2073</v>
      </c>
      <c r="I3451">
        <f t="shared" si="430"/>
        <v>0</v>
      </c>
      <c r="J3451">
        <f t="shared" si="431"/>
        <v>0</v>
      </c>
      <c r="K3451">
        <f>J3451*Weighting!$W$19</f>
        <v>0</v>
      </c>
      <c r="M3451" s="14"/>
    </row>
    <row r="3452" spans="1:13" x14ac:dyDescent="0.25">
      <c r="A3452" s="32" t="str">
        <f>IF(Weighting!$P$20&gt;0,B3452,"")</f>
        <v/>
      </c>
      <c r="B3452" t="e">
        <f>Weighting!$C$20</f>
        <v>#DIV/0!</v>
      </c>
      <c r="C3452" t="e">
        <f>Weighting!$F$20</f>
        <v>#NUM!</v>
      </c>
      <c r="D3452" t="e">
        <f>IF(C3452=1,'Data Transformation'!$G$3+0.5*'Data Transformation'!$W$25,IF(C3453=1,D3453-'Data Transformation'!$W$25,FALSE))</f>
        <v>#NUM!</v>
      </c>
      <c r="E3452">
        <f t="array" ref="E3452">IF(ISLOGICAL(D3452),"",FREQUENCY(IF('Data Transformation'!$B$425:$B$8425='Bin Analysis'!$B3435,'Data Transformation'!$G$425:$G$8425),D3452))</f>
        <v>2001</v>
      </c>
      <c r="F3452">
        <f t="shared" si="429"/>
        <v>0</v>
      </c>
      <c r="G3452">
        <f>Weighting!$H$20</f>
        <v>0</v>
      </c>
      <c r="H3452">
        <f t="array" ref="H3452">FREQUENCY(IF('Data Transformation'!$B$4:$B$8425=B3435,'Data Transformation'!$G$4:$G$8425),'Bin Analysis'!$B3452)</f>
        <v>2073</v>
      </c>
      <c r="I3452">
        <f t="shared" si="430"/>
        <v>0</v>
      </c>
      <c r="J3452">
        <f t="shared" si="431"/>
        <v>0</v>
      </c>
      <c r="K3452">
        <f>J3452*Weighting!$W$20</f>
        <v>0</v>
      </c>
      <c r="M3452" s="14"/>
    </row>
    <row r="3453" spans="1:13" x14ac:dyDescent="0.25">
      <c r="A3453" s="32" t="str">
        <f>IF(Weighting!$P$21&gt;0,B3453,"")</f>
        <v/>
      </c>
      <c r="B3453" t="e">
        <f>Weighting!$C$21</f>
        <v>#DIV/0!</v>
      </c>
      <c r="C3453" t="e">
        <f>Weighting!$F$21</f>
        <v>#NUM!</v>
      </c>
      <c r="D3453" t="e">
        <f>IF(C3453=1,'Data Transformation'!$G$3+0.5*'Data Transformation'!$W$25,IF(C3454=1,D3454-'Data Transformation'!$W$25,FALSE))</f>
        <v>#NUM!</v>
      </c>
      <c r="E3453">
        <f t="array" ref="E3453">IF(ISLOGICAL(D3453),"",FREQUENCY(IF('Data Transformation'!$B$425:$B$8425='Bin Analysis'!$B3435,'Data Transformation'!$G$425:$G$8425),D3453))</f>
        <v>2001</v>
      </c>
      <c r="F3453">
        <f t="shared" si="429"/>
        <v>0</v>
      </c>
      <c r="G3453">
        <f>Weighting!$H$21</f>
        <v>0</v>
      </c>
      <c r="H3453">
        <f t="array" ref="H3453">FREQUENCY(IF('Data Transformation'!$B$4:$B$8425=B3435,'Data Transformation'!$G$4:$G$8425),'Bin Analysis'!$B3453)</f>
        <v>2073</v>
      </c>
      <c r="I3453">
        <f t="shared" si="430"/>
        <v>0</v>
      </c>
      <c r="J3453">
        <f t="shared" si="431"/>
        <v>0</v>
      </c>
      <c r="K3453">
        <f>J3453*Weighting!$W$21</f>
        <v>0</v>
      </c>
      <c r="M3453" s="14"/>
    </row>
    <row r="3454" spans="1:13" x14ac:dyDescent="0.25">
      <c r="A3454" s="32" t="str">
        <f>IF(Weighting!$P$22&gt;0,B3454,"")</f>
        <v/>
      </c>
      <c r="B3454" t="e">
        <f>Weighting!$C$22</f>
        <v>#DIV/0!</v>
      </c>
      <c r="C3454" t="e">
        <f>Weighting!$F$22</f>
        <v>#NUM!</v>
      </c>
      <c r="D3454" t="e">
        <f>IF(C3454=1,'Data Transformation'!$G$3+0.5*'Data Transformation'!$W$25,IF(C3455=1,D3455-'Data Transformation'!$W$25,FALSE))</f>
        <v>#NUM!</v>
      </c>
      <c r="E3454">
        <f t="array" ref="E3454">IF(ISLOGICAL(D3454),"",FREQUENCY(IF('Data Transformation'!$B$425:$B$8425='Bin Analysis'!$B3435,'Data Transformation'!$G$425:$G$8425),D3454))</f>
        <v>2001</v>
      </c>
      <c r="F3454">
        <f t="shared" si="429"/>
        <v>0</v>
      </c>
      <c r="G3454">
        <f>Weighting!$H$22</f>
        <v>0</v>
      </c>
      <c r="H3454">
        <f t="array" ref="H3454">FREQUENCY(IF('Data Transformation'!$B$4:$B$8425=B3435,'Data Transformation'!$G$4:$G$8425),'Bin Analysis'!$B3454)</f>
        <v>2073</v>
      </c>
      <c r="I3454">
        <f t="shared" si="430"/>
        <v>0</v>
      </c>
      <c r="J3454">
        <f t="shared" si="431"/>
        <v>0</v>
      </c>
      <c r="K3454">
        <f>J3454*Weighting!$W$22</f>
        <v>0</v>
      </c>
      <c r="M3454" s="14"/>
    </row>
    <row r="3455" spans="1:13" x14ac:dyDescent="0.25">
      <c r="A3455" s="32" t="str">
        <f>IF(Weighting!$P$23&gt;0,B3455,"")</f>
        <v/>
      </c>
      <c r="B3455" t="e">
        <f>Weighting!$C$23</f>
        <v>#DIV/0!</v>
      </c>
      <c r="C3455" t="e">
        <f>Weighting!$F$23</f>
        <v>#NUM!</v>
      </c>
      <c r="D3455" t="e">
        <f>IF(C3455=1,'Data Transformation'!$G$3+0.5*'Data Transformation'!$W$25,IF(C3456=1,D3456-'Data Transformation'!$W$25,FALSE))</f>
        <v>#NUM!</v>
      </c>
      <c r="E3455">
        <f t="array" ref="E3455">IF(ISLOGICAL(D3455),"",FREQUENCY(IF('Data Transformation'!$B$425:$B$8425='Bin Analysis'!$B3435,'Data Transformation'!$G$425:$G$8425),D3455))</f>
        <v>2001</v>
      </c>
      <c r="F3455">
        <f t="shared" si="429"/>
        <v>0</v>
      </c>
      <c r="G3455">
        <f>Weighting!$H$23</f>
        <v>0</v>
      </c>
      <c r="H3455">
        <f t="array" ref="H3455">FREQUENCY(IF('Data Transformation'!$B$4:$B$8425=B3435,'Data Transformation'!$G$4:$G$8425),'Bin Analysis'!$B3455)</f>
        <v>2073</v>
      </c>
      <c r="I3455">
        <f t="shared" si="430"/>
        <v>0</v>
      </c>
      <c r="J3455">
        <f t="shared" si="431"/>
        <v>0</v>
      </c>
      <c r="K3455">
        <f>J3455*Weighting!$W$23</f>
        <v>0</v>
      </c>
      <c r="M3455" s="14"/>
    </row>
    <row r="3456" spans="1:13" x14ac:dyDescent="0.25">
      <c r="A3456" s="32" t="str">
        <f>IF(Weighting!$P$24&gt;0,B3456,"")</f>
        <v/>
      </c>
      <c r="B3456" t="e">
        <f>Weighting!$C$24</f>
        <v>#DIV/0!</v>
      </c>
      <c r="C3456" t="e">
        <f>Weighting!$F$24</f>
        <v>#NUM!</v>
      </c>
      <c r="D3456" t="e">
        <f>IF(C3456=1,'Data Transformation'!$G$3+0.5*'Data Transformation'!$W$25,IF(C3457=1,D3457-'Data Transformation'!$W$25,FALSE))</f>
        <v>#NUM!</v>
      </c>
      <c r="E3456">
        <f t="array" ref="E3456">IF(ISLOGICAL(D3456),"",FREQUENCY(IF('Data Transformation'!$B$425:$B$8425='Bin Analysis'!$B3435,'Data Transformation'!$G$425:$G$8425),D3456))</f>
        <v>2001</v>
      </c>
      <c r="F3456">
        <f t="shared" si="429"/>
        <v>0</v>
      </c>
      <c r="G3456">
        <f>Weighting!$H$24</f>
        <v>0</v>
      </c>
      <c r="H3456">
        <f t="array" ref="H3456">FREQUENCY(IF('Data Transformation'!$B$4:$B$8425=B3435,'Data Transformation'!$G$4:$G$8425),'Bin Analysis'!$B3456)</f>
        <v>2073</v>
      </c>
      <c r="I3456">
        <f t="shared" si="430"/>
        <v>0</v>
      </c>
      <c r="J3456">
        <f t="shared" si="431"/>
        <v>0</v>
      </c>
      <c r="K3456">
        <f>J3456*Weighting!$W$24</f>
        <v>0</v>
      </c>
      <c r="M3456" s="14"/>
    </row>
    <row r="3457" spans="1:25" x14ac:dyDescent="0.25">
      <c r="A3457" s="32" t="str">
        <f>IF(Weighting!$P$25&gt;0,B3457,"")</f>
        <v/>
      </c>
      <c r="B3457" t="e">
        <f>Weighting!$C$25</f>
        <v>#DIV/0!</v>
      </c>
      <c r="C3457" t="e">
        <f>Weighting!$F$25</f>
        <v>#NUM!</v>
      </c>
      <c r="D3457" t="e">
        <f>IF(C3457=1,'Data Transformation'!$G$3+0.5*'Data Transformation'!$W$25,IF(C3458=1,D3458-'Data Transformation'!$W$25,FALSE))</f>
        <v>#NUM!</v>
      </c>
      <c r="E3457">
        <f t="array" ref="E3457">IF(ISLOGICAL(D3457),"",FREQUENCY(IF('Data Transformation'!$B$425:$B$8425='Bin Analysis'!$B3435,'Data Transformation'!$G$425:$G$8425),D3457))</f>
        <v>2001</v>
      </c>
      <c r="F3457">
        <f t="shared" si="429"/>
        <v>0</v>
      </c>
      <c r="G3457">
        <f>Weighting!$H$25</f>
        <v>0</v>
      </c>
      <c r="H3457">
        <f t="array" ref="H3457">FREQUENCY(IF('Data Transformation'!$B$4:$B$8425=B3435,'Data Transformation'!$G$4:$G$8425),'Bin Analysis'!$B3457)</f>
        <v>2073</v>
      </c>
      <c r="I3457">
        <f t="shared" si="430"/>
        <v>0</v>
      </c>
      <c r="J3457">
        <f t="shared" si="431"/>
        <v>0</v>
      </c>
      <c r="K3457">
        <f>J3457*Weighting!$W$25</f>
        <v>0</v>
      </c>
      <c r="M3457" s="14"/>
    </row>
    <row r="3458" spans="1:25" x14ac:dyDescent="0.25">
      <c r="O3458"/>
      <c r="P3458"/>
      <c r="Q3458"/>
      <c r="R3458"/>
    </row>
    <row r="3459" spans="1:25" ht="23.25" x14ac:dyDescent="0.35">
      <c r="A3459" s="21" t="s">
        <v>0</v>
      </c>
      <c r="B3459" s="21" t="str">
        <f>IFERROR(VLOOKUP(C3459,'Data Transformation'!$L$6:$M$426,2,FALSE),"")</f>
        <v/>
      </c>
      <c r="C3459" s="21">
        <f>C3435+1</f>
        <v>144</v>
      </c>
      <c r="D3459" s="21"/>
      <c r="E3459" s="21"/>
      <c r="F3459" s="21"/>
      <c r="G3459" s="21"/>
      <c r="H3459" s="22"/>
      <c r="I3459" s="22"/>
      <c r="J3459" s="22"/>
      <c r="K3459" s="21"/>
      <c r="L3459" s="21" t="str">
        <f>B3459</f>
        <v/>
      </c>
      <c r="M3459" s="23" t="e">
        <f>INDEX('Data Transformation'!$O$4:$O$424,MATCH($B3459,'Data Transformation'!$M$4:$M$424,0),MATCH($M$2,'Data Transformation'!$O$3,0))</f>
        <v>#N/A</v>
      </c>
      <c r="N3459" s="27" t="e">
        <f>IF('Input and Summary Results'!$J$16="minimum",'Bin Analysis'!X3460/(M3459-1),'Bin Analysis'!Y3459/('Bin Analysis'!M3459-1))</f>
        <v>#N/A</v>
      </c>
      <c r="O3459" s="27" t="e">
        <f>IF(M3459=FALSE,NA(),(VLOOKUP(1,C3462:K3481,4,FALSE))/(M3459-1))</f>
        <v>#N/A</v>
      </c>
      <c r="P3459" s="27" t="e">
        <f>IF(M3459=FALSE,NA(),SUM(J3462:J3481)/Weighting!$S$5)</f>
        <v>#N/A</v>
      </c>
      <c r="Q3459" s="27" t="e">
        <f>IF(M3459=FALSE,NA(),SUM(K3462:K3481)/Weighting!$S$6)</f>
        <v>#N/A</v>
      </c>
      <c r="R3459" s="27" t="e">
        <f>IF(M3459=FALSE,NA(),(VLOOKUP(1,G3462:K3481,3,FALSE))/(M3459-1))</f>
        <v>#N/A</v>
      </c>
      <c r="S3459" s="22" t="e">
        <f>IF(M3459=FALSE,NA(),IF(SUM(J3462:J3481)=2,"yes","no"))</f>
        <v>#N/A</v>
      </c>
      <c r="X3459" s="2" cm="2">
        <f t="array" ref="X3459:X3460">FREQUENCY(IF('Data Transformation'!$B$425:$B$6424='Bin Analysis'!L3459,'Data Transformation'!$G$425:$G$6424),'Data Transformation'!$U$11)</f>
        <v>0</v>
      </c>
      <c r="Y3459" s="2" cm="2">
        <f t="array" ref="Y3459:Y3460">FREQUENCY(IF('Data Transformation'!$B$425:$B$6424='Bin Analysis'!L3459,'Data Transformation'!$G$425:$G$6424),'Data Transformation'!$U$12)</f>
        <v>0</v>
      </c>
    </row>
    <row r="3460" spans="1:25" x14ac:dyDescent="0.25">
      <c r="A3460" s="14" t="s">
        <v>67</v>
      </c>
      <c r="B3460" t="s">
        <v>47</v>
      </c>
      <c r="C3460" t="s">
        <v>5</v>
      </c>
      <c r="D3460" t="s">
        <v>100</v>
      </c>
      <c r="E3460" t="s">
        <v>101</v>
      </c>
      <c r="F3460" t="s">
        <v>102</v>
      </c>
      <c r="G3460" t="s">
        <v>70</v>
      </c>
      <c r="H3460" t="s">
        <v>31</v>
      </c>
      <c r="I3460" t="s">
        <v>32</v>
      </c>
      <c r="J3460" t="s">
        <v>46</v>
      </c>
      <c r="K3460" s="14" t="s">
        <v>45</v>
      </c>
      <c r="M3460" s="14"/>
      <c r="X3460" s="2">
        <v>0</v>
      </c>
      <c r="Y3460" s="2">
        <v>0</v>
      </c>
    </row>
    <row r="3461" spans="1:25" x14ac:dyDescent="0.25">
      <c r="A3461" s="32"/>
      <c r="D3461" t="e">
        <f>IF(C3461=1,'Data Transformation'!$G$3+0.5*'Data Transformation'!$W$25,IF(C3462=1,D3462-'Data Transformation'!$W$25,FALSE))</f>
        <v>#NUM!</v>
      </c>
      <c r="E3461">
        <f t="array" ref="E3461">IF(ISLOGICAL(D3461),"",FREQUENCY(IF('Data Transformation'!$B$425:$B$8425='Bin Analysis'!$B3459,'Data Transformation'!$G$425:$G$8425),D3461))</f>
        <v>2001</v>
      </c>
      <c r="F3461" t="e">
        <f>IF(ISLOGICAL(D3461),"",E3461-E3460)</f>
        <v>#VALUE!</v>
      </c>
      <c r="M3461" s="14"/>
    </row>
    <row r="3462" spans="1:25" x14ac:dyDescent="0.25">
      <c r="A3462" s="32" t="e">
        <f>IF(Weighting!$P$6&gt;0,B3462,"")</f>
        <v>#NUM!</v>
      </c>
      <c r="B3462" t="e">
        <f>Weighting!$C$6</f>
        <v>#DIV/0!</v>
      </c>
      <c r="C3462" t="e">
        <f>Weighting!$F$6</f>
        <v>#NUM!</v>
      </c>
      <c r="D3462" t="e">
        <f>IF(C3462=1,'Data Transformation'!$G$3+0.5*'Data Transformation'!$W$25,IF(C3463=1,D3463-'Data Transformation'!$W$25,FALSE))</f>
        <v>#NUM!</v>
      </c>
      <c r="E3462">
        <f t="array" ref="E3462">IF(ISLOGICAL(D3462),"",FREQUENCY(IF('Data Transformation'!$B$425:$B$8425='Bin Analysis'!$B3459,'Data Transformation'!$G$425:$G$8425),D3462))</f>
        <v>2001</v>
      </c>
      <c r="F3462">
        <f>IF(ISLOGICAL(D3462),"",E3462-E3461)</f>
        <v>0</v>
      </c>
      <c r="G3462">
        <f>Weighting!$H$6</f>
        <v>1</v>
      </c>
      <c r="H3462">
        <f t="array" ref="H3462">FREQUENCY(IF('Data Transformation'!$B$4:$B$8425=B3459,'Data Transformation'!$G$4:$G$8425),'Bin Analysis'!$B3462)</f>
        <v>2073</v>
      </c>
      <c r="I3462">
        <f>H3462-H3461</f>
        <v>2073</v>
      </c>
      <c r="J3462">
        <f>IF(I3462=0,0,1)</f>
        <v>1</v>
      </c>
      <c r="K3462" t="e">
        <f>J3462*Weighting!$W$6</f>
        <v>#NUM!</v>
      </c>
      <c r="M3462" s="14"/>
    </row>
    <row r="3463" spans="1:25" x14ac:dyDescent="0.25">
      <c r="A3463" s="32" t="str">
        <f>IF(Weighting!$P$7&gt;0,B3463,"")</f>
        <v/>
      </c>
      <c r="B3463" t="e">
        <f>Weighting!$C$7</f>
        <v>#DIV/0!</v>
      </c>
      <c r="C3463" t="e">
        <f>Weighting!$F$7</f>
        <v>#NUM!</v>
      </c>
      <c r="D3463" t="e">
        <f>IF(C3463=1,'Data Transformation'!$G$3+0.5*'Data Transformation'!$W$25,IF(C3464=1,D3464-'Data Transformation'!$W$25,FALSE))</f>
        <v>#NUM!</v>
      </c>
      <c r="E3463">
        <f t="array" ref="E3463">IF(ISLOGICAL(D3463),"",FREQUENCY(IF('Data Transformation'!$B$425:$B$8425='Bin Analysis'!$B3459,'Data Transformation'!$G$425:$G$8425),D3463))</f>
        <v>2001</v>
      </c>
      <c r="F3463">
        <f t="shared" ref="F3463:F3481" si="432">IF(ISLOGICAL(D3463),"",E3463-E3462)</f>
        <v>0</v>
      </c>
      <c r="G3463">
        <f>Weighting!$H$7</f>
        <v>0</v>
      </c>
      <c r="H3463">
        <f t="array" ref="H3463">FREQUENCY(IF('Data Transformation'!$B$4:$B$8425=B3459,'Data Transformation'!$G$4:$G$8425),'Bin Analysis'!$B3463)</f>
        <v>2073</v>
      </c>
      <c r="I3463">
        <f t="shared" ref="I3463:I3481" si="433">H3463-H3462</f>
        <v>0</v>
      </c>
      <c r="J3463">
        <f>IF(I3463=0,0,1)</f>
        <v>0</v>
      </c>
      <c r="K3463">
        <f>J3463*Weighting!$W$7</f>
        <v>0</v>
      </c>
      <c r="M3463" s="14"/>
    </row>
    <row r="3464" spans="1:25" x14ac:dyDescent="0.25">
      <c r="A3464" s="32" t="str">
        <f>IF(Weighting!$P$8&gt;0,B3464,"")</f>
        <v/>
      </c>
      <c r="B3464" t="e">
        <f>Weighting!$C$8</f>
        <v>#DIV/0!</v>
      </c>
      <c r="C3464" t="e">
        <f>Weighting!$F$8</f>
        <v>#NUM!</v>
      </c>
      <c r="D3464" t="e">
        <f>IF(C3464=1,'Data Transformation'!$G$3+0.5*'Data Transformation'!$W$25,IF(C3465=1,D3465-'Data Transformation'!$W$25,FALSE))</f>
        <v>#NUM!</v>
      </c>
      <c r="E3464">
        <f t="array" ref="E3464">IF(ISLOGICAL(D3464),"",FREQUENCY(IF('Data Transformation'!$B$425:$B$8425='Bin Analysis'!$B3459,'Data Transformation'!$G$425:$G$8425),D3464))</f>
        <v>2001</v>
      </c>
      <c r="F3464">
        <f t="shared" si="432"/>
        <v>0</v>
      </c>
      <c r="G3464">
        <f>Weighting!$H$8</f>
        <v>0</v>
      </c>
      <c r="H3464">
        <f t="array" ref="H3464">FREQUENCY(IF('Data Transformation'!$B$4:$B$8425=B3459,'Data Transformation'!$G$4:$G$8425),'Bin Analysis'!$B3464)</f>
        <v>2073</v>
      </c>
      <c r="I3464">
        <f t="shared" si="433"/>
        <v>0</v>
      </c>
      <c r="J3464">
        <f t="shared" ref="J3464:J3481" si="434">IF(I3464=0,0,1)</f>
        <v>0</v>
      </c>
      <c r="K3464">
        <f>J3464*Weighting!$W$8</f>
        <v>0</v>
      </c>
      <c r="M3464" s="14"/>
    </row>
    <row r="3465" spans="1:25" x14ac:dyDescent="0.25">
      <c r="A3465" s="32" t="str">
        <f>IF(Weighting!$P$9&gt;0,B3465,"")</f>
        <v/>
      </c>
      <c r="B3465" s="50" t="e">
        <f>Weighting!$C$9</f>
        <v>#DIV/0!</v>
      </c>
      <c r="C3465" t="e">
        <f>Weighting!$F$9</f>
        <v>#NUM!</v>
      </c>
      <c r="D3465" t="e">
        <f>IF(C3465=1,'Data Transformation'!$G$3+0.5*'Data Transformation'!$W$25,IF(C3466=1,D3466-'Data Transformation'!$W$25,FALSE))</f>
        <v>#NUM!</v>
      </c>
      <c r="E3465">
        <f t="array" ref="E3465">IF(ISLOGICAL(D3465),"",FREQUENCY(IF('Data Transformation'!$B$425:$B$8425='Bin Analysis'!$B3459,'Data Transformation'!$G$425:$G$8425),D3465))</f>
        <v>2001</v>
      </c>
      <c r="F3465">
        <f t="shared" si="432"/>
        <v>0</v>
      </c>
      <c r="G3465">
        <f>Weighting!$H$9</f>
        <v>0</v>
      </c>
      <c r="H3465">
        <f t="array" ref="H3465">FREQUENCY(IF('Data Transformation'!$B$4:$B$8425=B3459,'Data Transformation'!$G$4:$G$8425),'Bin Analysis'!$B3465)</f>
        <v>2073</v>
      </c>
      <c r="I3465">
        <f t="shared" si="433"/>
        <v>0</v>
      </c>
      <c r="J3465">
        <f t="shared" si="434"/>
        <v>0</v>
      </c>
      <c r="K3465">
        <f>J3465*Weighting!$W$9</f>
        <v>0</v>
      </c>
      <c r="M3465" s="14"/>
    </row>
    <row r="3466" spans="1:25" x14ac:dyDescent="0.25">
      <c r="A3466" s="32" t="str">
        <f>IF(Weighting!$P$10&gt;0,B3466,"")</f>
        <v/>
      </c>
      <c r="B3466" t="e">
        <f>Weighting!$C$10</f>
        <v>#DIV/0!</v>
      </c>
      <c r="C3466" t="e">
        <f>Weighting!$F$10</f>
        <v>#NUM!</v>
      </c>
      <c r="D3466" t="e">
        <f>IF(C3466=1,'Data Transformation'!$G$3+0.5*'Data Transformation'!$W$25,IF(C3467=1,D3467-'Data Transformation'!$W$25,FALSE))</f>
        <v>#NUM!</v>
      </c>
      <c r="E3466">
        <f t="array" ref="E3466">IF(ISLOGICAL(D3466),"",FREQUENCY(IF('Data Transformation'!$B$425:$B$8425='Bin Analysis'!$B3459,'Data Transformation'!$G$425:$G$8425),D3466))</f>
        <v>2001</v>
      </c>
      <c r="F3466">
        <f t="shared" si="432"/>
        <v>0</v>
      </c>
      <c r="G3466">
        <f>Weighting!$H$10</f>
        <v>0</v>
      </c>
      <c r="H3466">
        <f t="array" ref="H3466">FREQUENCY(IF('Data Transformation'!$B$4:$B$8425=B3459,'Data Transformation'!$G$4:$G$8425),'Bin Analysis'!$B3466)</f>
        <v>2073</v>
      </c>
      <c r="I3466">
        <f t="shared" si="433"/>
        <v>0</v>
      </c>
      <c r="J3466">
        <f t="shared" si="434"/>
        <v>0</v>
      </c>
      <c r="K3466">
        <f>J3466*Weighting!$W$10</f>
        <v>0</v>
      </c>
      <c r="M3466" s="14"/>
    </row>
    <row r="3467" spans="1:25" x14ac:dyDescent="0.25">
      <c r="A3467" s="32" t="str">
        <f>IF(Weighting!$P$11&gt;0,B3467,"")</f>
        <v/>
      </c>
      <c r="B3467" t="e">
        <f>Weighting!$C$11</f>
        <v>#DIV/0!</v>
      </c>
      <c r="C3467" t="e">
        <f>Weighting!$F$11</f>
        <v>#NUM!</v>
      </c>
      <c r="D3467" t="e">
        <f>IF(C3467=1,'Data Transformation'!$G$3+0.5*'Data Transformation'!$W$25,IF(C3468=1,D3468-'Data Transformation'!$W$25,FALSE))</f>
        <v>#NUM!</v>
      </c>
      <c r="E3467">
        <f t="array" ref="E3467">IF(ISLOGICAL(D3467),"",FREQUENCY(IF('Data Transformation'!$B$425:$B$8425='Bin Analysis'!$B3459,'Data Transformation'!$G$425:$G$8425),D3467))</f>
        <v>2001</v>
      </c>
      <c r="F3467">
        <f t="shared" si="432"/>
        <v>0</v>
      </c>
      <c r="G3467">
        <f>Weighting!$H$11</f>
        <v>0</v>
      </c>
      <c r="H3467">
        <f t="array" ref="H3467">FREQUENCY(IF('Data Transformation'!$B$4:$B$8425=B3459,'Data Transformation'!$G$4:$G$8425),'Bin Analysis'!$B3467)</f>
        <v>2073</v>
      </c>
      <c r="I3467">
        <f t="shared" si="433"/>
        <v>0</v>
      </c>
      <c r="J3467">
        <f t="shared" si="434"/>
        <v>0</v>
      </c>
      <c r="K3467">
        <f>J3467*Weighting!$W$11</f>
        <v>0</v>
      </c>
      <c r="M3467" s="14"/>
    </row>
    <row r="3468" spans="1:25" x14ac:dyDescent="0.25">
      <c r="A3468" s="32" t="str">
        <f>IF(Weighting!$P$12&gt;0,B3468,"")</f>
        <v/>
      </c>
      <c r="B3468" t="e">
        <f>Weighting!$C$12</f>
        <v>#DIV/0!</v>
      </c>
      <c r="C3468" t="e">
        <f>Weighting!$F$12</f>
        <v>#NUM!</v>
      </c>
      <c r="D3468" t="e">
        <f>IF(C3468=1,'Data Transformation'!$G$3+0.5*'Data Transformation'!$W$25,IF(C3469=1,D3469-'Data Transformation'!$W$25,FALSE))</f>
        <v>#NUM!</v>
      </c>
      <c r="E3468">
        <f t="array" ref="E3468">IF(ISLOGICAL(D3468),"",FREQUENCY(IF('Data Transformation'!$B$425:$B$8425='Bin Analysis'!$B3459,'Data Transformation'!$G$425:$G$8425),D3468))</f>
        <v>2001</v>
      </c>
      <c r="F3468">
        <f t="shared" si="432"/>
        <v>0</v>
      </c>
      <c r="G3468">
        <f>Weighting!$H$12</f>
        <v>0</v>
      </c>
      <c r="H3468">
        <f t="array" ref="H3468">FREQUENCY(IF('Data Transformation'!$B$4:$B$8425=B3459,'Data Transformation'!$G$4:$G$8425),'Bin Analysis'!$B3468)</f>
        <v>2073</v>
      </c>
      <c r="I3468">
        <f t="shared" si="433"/>
        <v>0</v>
      </c>
      <c r="J3468">
        <f t="shared" si="434"/>
        <v>0</v>
      </c>
      <c r="K3468">
        <f>J3468*Weighting!$W$12</f>
        <v>0</v>
      </c>
      <c r="M3468" s="14"/>
    </row>
    <row r="3469" spans="1:25" x14ac:dyDescent="0.25">
      <c r="A3469" s="32" t="str">
        <f>IF(Weighting!$P$13&gt;0,B3469,"")</f>
        <v/>
      </c>
      <c r="B3469" t="e">
        <f>Weighting!$C$13</f>
        <v>#DIV/0!</v>
      </c>
      <c r="C3469" t="e">
        <f>Weighting!$F$13</f>
        <v>#NUM!</v>
      </c>
      <c r="D3469" t="e">
        <f>IF(C3469=1,'Data Transformation'!$G$3+0.5*'Data Transformation'!$W$25,IF(C3470=1,D3470-'Data Transformation'!$W$25,FALSE))</f>
        <v>#NUM!</v>
      </c>
      <c r="E3469">
        <f t="array" ref="E3469">IF(ISLOGICAL(D3469),"",FREQUENCY(IF('Data Transformation'!$B$425:$B$8425='Bin Analysis'!$B3459,'Data Transformation'!$G$425:$G$8425),D3469))</f>
        <v>2001</v>
      </c>
      <c r="F3469">
        <f t="shared" si="432"/>
        <v>0</v>
      </c>
      <c r="G3469">
        <f>Weighting!$H$13</f>
        <v>0</v>
      </c>
      <c r="H3469">
        <f t="array" ref="H3469">FREQUENCY(IF('Data Transformation'!$B$4:$B$8425=B3459,'Data Transformation'!$G$4:$G$8425),'Bin Analysis'!$B3469)</f>
        <v>2073</v>
      </c>
      <c r="I3469">
        <f t="shared" si="433"/>
        <v>0</v>
      </c>
      <c r="J3469">
        <f t="shared" si="434"/>
        <v>0</v>
      </c>
      <c r="K3469">
        <f>J3469*Weighting!$W$13</f>
        <v>0</v>
      </c>
      <c r="M3469" s="14"/>
    </row>
    <row r="3470" spans="1:25" x14ac:dyDescent="0.25">
      <c r="A3470" s="32" t="str">
        <f>IF(Weighting!$P$14&gt;0,B3470,"")</f>
        <v/>
      </c>
      <c r="B3470" t="e">
        <f>Weighting!$C$14</f>
        <v>#DIV/0!</v>
      </c>
      <c r="C3470" t="e">
        <f>Weighting!$F$14</f>
        <v>#NUM!</v>
      </c>
      <c r="D3470" t="e">
        <f>IF(C3470=1,'Data Transformation'!$G$3+0.5*'Data Transformation'!$W$25,IF(C3471=1,D3471-'Data Transformation'!$W$25,FALSE))</f>
        <v>#NUM!</v>
      </c>
      <c r="E3470">
        <f t="array" ref="E3470">IF(ISLOGICAL(D3470),"",FREQUENCY(IF('Data Transformation'!$B$425:$B$8425='Bin Analysis'!$B3459,'Data Transformation'!$G$425:$G$8425),D3470))</f>
        <v>2001</v>
      </c>
      <c r="F3470">
        <f t="shared" si="432"/>
        <v>0</v>
      </c>
      <c r="G3470">
        <f>Weighting!$H$14</f>
        <v>0</v>
      </c>
      <c r="H3470">
        <f t="array" ref="H3470">FREQUENCY(IF('Data Transformation'!$B$4:$B$8425=B3459,'Data Transformation'!$G$4:$G$8425),'Bin Analysis'!$B3470)</f>
        <v>2073</v>
      </c>
      <c r="I3470">
        <f t="shared" si="433"/>
        <v>0</v>
      </c>
      <c r="J3470">
        <f t="shared" si="434"/>
        <v>0</v>
      </c>
      <c r="K3470">
        <f>J3470*Weighting!$W$14</f>
        <v>0</v>
      </c>
      <c r="M3470" s="14"/>
    </row>
    <row r="3471" spans="1:25" x14ac:dyDescent="0.25">
      <c r="A3471" s="32" t="str">
        <f>IF(Weighting!$P$15&gt;0,B3471,"")</f>
        <v/>
      </c>
      <c r="B3471" t="e">
        <f>Weighting!$C$15</f>
        <v>#DIV/0!</v>
      </c>
      <c r="C3471" t="e">
        <f>Weighting!$F$15</f>
        <v>#NUM!</v>
      </c>
      <c r="D3471" t="e">
        <f>IF(C3471=1,'Data Transformation'!$G$3+0.5*'Data Transformation'!$W$25,IF(C3472=1,D3472-'Data Transformation'!$W$25,FALSE))</f>
        <v>#NUM!</v>
      </c>
      <c r="E3471">
        <f t="array" ref="E3471">IF(ISLOGICAL(D3471),"",FREQUENCY(IF('Data Transformation'!$B$425:$B$8425='Bin Analysis'!$B3459,'Data Transformation'!$G$425:$G$8425),D3471))</f>
        <v>2001</v>
      </c>
      <c r="F3471">
        <f t="shared" si="432"/>
        <v>0</v>
      </c>
      <c r="G3471">
        <f>Weighting!$H$15</f>
        <v>0</v>
      </c>
      <c r="H3471">
        <f t="array" ref="H3471">FREQUENCY(IF('Data Transformation'!$B$4:$B$8425=B3459,'Data Transformation'!$G$4:$G$8425),'Bin Analysis'!$B3471)</f>
        <v>2073</v>
      </c>
      <c r="I3471">
        <f t="shared" si="433"/>
        <v>0</v>
      </c>
      <c r="J3471">
        <f t="shared" si="434"/>
        <v>0</v>
      </c>
      <c r="K3471">
        <f>J3471*Weighting!$W$15</f>
        <v>0</v>
      </c>
      <c r="M3471" s="14"/>
    </row>
    <row r="3472" spans="1:25" x14ac:dyDescent="0.25">
      <c r="A3472" s="32" t="str">
        <f>IF(Weighting!$P$16&gt;0,B3472,"")</f>
        <v/>
      </c>
      <c r="B3472" t="e">
        <f>Weighting!$C$16</f>
        <v>#DIV/0!</v>
      </c>
      <c r="C3472" t="e">
        <f>Weighting!$F$16</f>
        <v>#NUM!</v>
      </c>
      <c r="D3472" t="e">
        <f>IF(C3472=1,'Data Transformation'!$G$3+0.5*'Data Transformation'!$W$25,IF(C3473=1,D3473-'Data Transformation'!$W$25,FALSE))</f>
        <v>#NUM!</v>
      </c>
      <c r="E3472">
        <f t="array" ref="E3472">IF(ISLOGICAL(D3472),"",FREQUENCY(IF('Data Transformation'!$B$425:$B$8425='Bin Analysis'!$B3459,'Data Transformation'!$G$425:$G$8425),D3472))</f>
        <v>2001</v>
      </c>
      <c r="F3472">
        <f t="shared" si="432"/>
        <v>0</v>
      </c>
      <c r="G3472">
        <f>Weighting!$H$16</f>
        <v>0</v>
      </c>
      <c r="H3472">
        <f t="array" ref="H3472">FREQUENCY(IF('Data Transformation'!$B$4:$B$8425=B3459,'Data Transformation'!$G$4:$G$8425),'Bin Analysis'!$B3472)</f>
        <v>2073</v>
      </c>
      <c r="I3472">
        <f t="shared" si="433"/>
        <v>0</v>
      </c>
      <c r="J3472">
        <f t="shared" si="434"/>
        <v>0</v>
      </c>
      <c r="K3472">
        <f>J3472*Weighting!$W$16</f>
        <v>0</v>
      </c>
      <c r="M3472" s="14"/>
    </row>
    <row r="3473" spans="1:25" x14ac:dyDescent="0.25">
      <c r="A3473" s="32" t="str">
        <f>IF(Weighting!$P$17&gt;0,B3473,"")</f>
        <v/>
      </c>
      <c r="B3473" t="e">
        <f>Weighting!$C$17</f>
        <v>#DIV/0!</v>
      </c>
      <c r="C3473" t="e">
        <f>Weighting!$F$17</f>
        <v>#NUM!</v>
      </c>
      <c r="D3473" t="e">
        <f>IF(C3473=1,'Data Transformation'!$G$3+0.5*'Data Transformation'!$W$25,IF(C3474=1,D3474-'Data Transformation'!$W$25,FALSE))</f>
        <v>#NUM!</v>
      </c>
      <c r="E3473">
        <f t="array" ref="E3473">IF(ISLOGICAL(D3473),"",FREQUENCY(IF('Data Transformation'!$B$425:$B$8425='Bin Analysis'!$B3459,'Data Transformation'!$G$425:$G$8425),D3473))</f>
        <v>2001</v>
      </c>
      <c r="F3473">
        <f t="shared" si="432"/>
        <v>0</v>
      </c>
      <c r="G3473">
        <f>Weighting!$H$17</f>
        <v>0</v>
      </c>
      <c r="H3473">
        <f t="array" ref="H3473">FREQUENCY(IF('Data Transformation'!$B$4:$B$8425=B3459,'Data Transformation'!$G$4:$G$8425),'Bin Analysis'!$B3473)</f>
        <v>2073</v>
      </c>
      <c r="I3473">
        <f t="shared" si="433"/>
        <v>0</v>
      </c>
      <c r="J3473">
        <f t="shared" si="434"/>
        <v>0</v>
      </c>
      <c r="K3473">
        <f>J3473*Weighting!$W$17</f>
        <v>0</v>
      </c>
      <c r="M3473" s="14"/>
    </row>
    <row r="3474" spans="1:25" x14ac:dyDescent="0.25">
      <c r="A3474" s="32" t="str">
        <f>IF(Weighting!$P$18&gt;0,B3474,"")</f>
        <v/>
      </c>
      <c r="B3474" t="e">
        <f>Weighting!$C$18</f>
        <v>#DIV/0!</v>
      </c>
      <c r="C3474" t="e">
        <f>Weighting!$F$18</f>
        <v>#NUM!</v>
      </c>
      <c r="D3474" t="e">
        <f>IF(C3474=1,'Data Transformation'!$G$3+0.5*'Data Transformation'!$W$25,IF(C3475=1,D3475-'Data Transformation'!$W$25,FALSE))</f>
        <v>#NUM!</v>
      </c>
      <c r="E3474">
        <f t="array" ref="E3474">IF(ISLOGICAL(D3474),"",FREQUENCY(IF('Data Transformation'!$B$425:$B$8425='Bin Analysis'!$B3459,'Data Transformation'!$G$425:$G$8425),D3474))</f>
        <v>2001</v>
      </c>
      <c r="F3474">
        <f t="shared" si="432"/>
        <v>0</v>
      </c>
      <c r="G3474">
        <f>Weighting!$H$18</f>
        <v>0</v>
      </c>
      <c r="H3474">
        <f t="array" ref="H3474">FREQUENCY(IF('Data Transformation'!$B$4:$B$8425=B3459,'Data Transformation'!$G$4:$G$8425),'Bin Analysis'!$B3474)</f>
        <v>2073</v>
      </c>
      <c r="I3474">
        <f t="shared" si="433"/>
        <v>0</v>
      </c>
      <c r="J3474">
        <f t="shared" si="434"/>
        <v>0</v>
      </c>
      <c r="K3474">
        <f>J3474*Weighting!$W$18</f>
        <v>0</v>
      </c>
      <c r="M3474" s="14"/>
    </row>
    <row r="3475" spans="1:25" x14ac:dyDescent="0.25">
      <c r="A3475" s="32" t="str">
        <f>IF(Weighting!$P$19&gt;0,B3475,"")</f>
        <v/>
      </c>
      <c r="B3475" t="e">
        <f>Weighting!$C$19</f>
        <v>#DIV/0!</v>
      </c>
      <c r="C3475" t="e">
        <f>Weighting!$F$19</f>
        <v>#NUM!</v>
      </c>
      <c r="D3475" t="e">
        <f>IF(C3475=1,'Data Transformation'!$G$3+0.5*'Data Transformation'!$W$25,IF(C3476=1,D3476-'Data Transformation'!$W$25,FALSE))</f>
        <v>#NUM!</v>
      </c>
      <c r="E3475">
        <f t="array" ref="E3475">IF(ISLOGICAL(D3475),"",FREQUENCY(IF('Data Transformation'!$B$425:$B$8425='Bin Analysis'!$B3459,'Data Transformation'!$G$425:$G$8425),D3475))</f>
        <v>2001</v>
      </c>
      <c r="F3475">
        <f t="shared" si="432"/>
        <v>0</v>
      </c>
      <c r="G3475">
        <f>Weighting!$H$19</f>
        <v>0</v>
      </c>
      <c r="H3475">
        <f t="array" ref="H3475">FREQUENCY(IF('Data Transformation'!$B$4:$B$8425=B3459,'Data Transformation'!$G$4:$G$8425),'Bin Analysis'!$B3475)</f>
        <v>2073</v>
      </c>
      <c r="I3475">
        <f t="shared" si="433"/>
        <v>0</v>
      </c>
      <c r="J3475">
        <f t="shared" si="434"/>
        <v>0</v>
      </c>
      <c r="K3475">
        <f>J3475*Weighting!$W$19</f>
        <v>0</v>
      </c>
      <c r="M3475" s="14"/>
    </row>
    <row r="3476" spans="1:25" x14ac:dyDescent="0.25">
      <c r="A3476" s="32" t="str">
        <f>IF(Weighting!$P$20&gt;0,B3476,"")</f>
        <v/>
      </c>
      <c r="B3476" t="e">
        <f>Weighting!$C$20</f>
        <v>#DIV/0!</v>
      </c>
      <c r="C3476" t="e">
        <f>Weighting!$F$20</f>
        <v>#NUM!</v>
      </c>
      <c r="D3476" t="e">
        <f>IF(C3476=1,'Data Transformation'!$G$3+0.5*'Data Transformation'!$W$25,IF(C3477=1,D3477-'Data Transformation'!$W$25,FALSE))</f>
        <v>#NUM!</v>
      </c>
      <c r="E3476">
        <f t="array" ref="E3476">IF(ISLOGICAL(D3476),"",FREQUENCY(IF('Data Transformation'!$B$425:$B$8425='Bin Analysis'!$B3459,'Data Transformation'!$G$425:$G$8425),D3476))</f>
        <v>2001</v>
      </c>
      <c r="F3476">
        <f t="shared" si="432"/>
        <v>0</v>
      </c>
      <c r="G3476">
        <f>Weighting!$H$20</f>
        <v>0</v>
      </c>
      <c r="H3476">
        <f t="array" ref="H3476">FREQUENCY(IF('Data Transformation'!$B$4:$B$8425=B3459,'Data Transformation'!$G$4:$G$8425),'Bin Analysis'!$B3476)</f>
        <v>2073</v>
      </c>
      <c r="I3476">
        <f t="shared" si="433"/>
        <v>0</v>
      </c>
      <c r="J3476">
        <f t="shared" si="434"/>
        <v>0</v>
      </c>
      <c r="K3476">
        <f>J3476*Weighting!$W$20</f>
        <v>0</v>
      </c>
      <c r="M3476" s="14"/>
    </row>
    <row r="3477" spans="1:25" x14ac:dyDescent="0.25">
      <c r="A3477" s="32" t="str">
        <f>IF(Weighting!$P$21&gt;0,B3477,"")</f>
        <v/>
      </c>
      <c r="B3477" t="e">
        <f>Weighting!$C$21</f>
        <v>#DIV/0!</v>
      </c>
      <c r="C3477" t="e">
        <f>Weighting!$F$21</f>
        <v>#NUM!</v>
      </c>
      <c r="D3477" t="e">
        <f>IF(C3477=1,'Data Transformation'!$G$3+0.5*'Data Transformation'!$W$25,IF(C3478=1,D3478-'Data Transformation'!$W$25,FALSE))</f>
        <v>#NUM!</v>
      </c>
      <c r="E3477">
        <f t="array" ref="E3477">IF(ISLOGICAL(D3477),"",FREQUENCY(IF('Data Transformation'!$B$425:$B$8425='Bin Analysis'!$B3459,'Data Transformation'!$G$425:$G$8425),D3477))</f>
        <v>2001</v>
      </c>
      <c r="F3477">
        <f t="shared" si="432"/>
        <v>0</v>
      </c>
      <c r="G3477">
        <f>Weighting!$H$21</f>
        <v>0</v>
      </c>
      <c r="H3477">
        <f t="array" ref="H3477">FREQUENCY(IF('Data Transformation'!$B$4:$B$8425=B3459,'Data Transformation'!$G$4:$G$8425),'Bin Analysis'!$B3477)</f>
        <v>2073</v>
      </c>
      <c r="I3477">
        <f t="shared" si="433"/>
        <v>0</v>
      </c>
      <c r="J3477">
        <f t="shared" si="434"/>
        <v>0</v>
      </c>
      <c r="K3477">
        <f>J3477*Weighting!$W$21</f>
        <v>0</v>
      </c>
      <c r="M3477" s="14"/>
    </row>
    <row r="3478" spans="1:25" x14ac:dyDescent="0.25">
      <c r="A3478" s="32" t="str">
        <f>IF(Weighting!$P$22&gt;0,B3478,"")</f>
        <v/>
      </c>
      <c r="B3478" t="e">
        <f>Weighting!$C$22</f>
        <v>#DIV/0!</v>
      </c>
      <c r="C3478" t="e">
        <f>Weighting!$F$22</f>
        <v>#NUM!</v>
      </c>
      <c r="D3478" t="e">
        <f>IF(C3478=1,'Data Transformation'!$G$3+0.5*'Data Transformation'!$W$25,IF(C3479=1,D3479-'Data Transformation'!$W$25,FALSE))</f>
        <v>#NUM!</v>
      </c>
      <c r="E3478">
        <f t="array" ref="E3478">IF(ISLOGICAL(D3478),"",FREQUENCY(IF('Data Transformation'!$B$425:$B$8425='Bin Analysis'!$B3459,'Data Transformation'!$G$425:$G$8425),D3478))</f>
        <v>2001</v>
      </c>
      <c r="F3478">
        <f t="shared" si="432"/>
        <v>0</v>
      </c>
      <c r="G3478">
        <f>Weighting!$H$22</f>
        <v>0</v>
      </c>
      <c r="H3478">
        <f t="array" ref="H3478">FREQUENCY(IF('Data Transformation'!$B$4:$B$8425=B3459,'Data Transformation'!$G$4:$G$8425),'Bin Analysis'!$B3478)</f>
        <v>2073</v>
      </c>
      <c r="I3478">
        <f t="shared" si="433"/>
        <v>0</v>
      </c>
      <c r="J3478">
        <f t="shared" si="434"/>
        <v>0</v>
      </c>
      <c r="K3478">
        <f>J3478*Weighting!$W$22</f>
        <v>0</v>
      </c>
      <c r="M3478" s="14"/>
    </row>
    <row r="3479" spans="1:25" x14ac:dyDescent="0.25">
      <c r="A3479" s="32" t="str">
        <f>IF(Weighting!$P$23&gt;0,B3479,"")</f>
        <v/>
      </c>
      <c r="B3479" t="e">
        <f>Weighting!$C$23</f>
        <v>#DIV/0!</v>
      </c>
      <c r="C3479" t="e">
        <f>Weighting!$F$23</f>
        <v>#NUM!</v>
      </c>
      <c r="D3479" t="e">
        <f>IF(C3479=1,'Data Transformation'!$G$3+0.5*'Data Transformation'!$W$25,IF(C3480=1,D3480-'Data Transformation'!$W$25,FALSE))</f>
        <v>#NUM!</v>
      </c>
      <c r="E3479">
        <f t="array" ref="E3479">IF(ISLOGICAL(D3479),"",FREQUENCY(IF('Data Transformation'!$B$425:$B$8425='Bin Analysis'!$B3459,'Data Transformation'!$G$425:$G$8425),D3479))</f>
        <v>2001</v>
      </c>
      <c r="F3479">
        <f t="shared" si="432"/>
        <v>0</v>
      </c>
      <c r="G3479">
        <f>Weighting!$H$23</f>
        <v>0</v>
      </c>
      <c r="H3479">
        <f t="array" ref="H3479">FREQUENCY(IF('Data Transformation'!$B$4:$B$8425=B3459,'Data Transformation'!$G$4:$G$8425),'Bin Analysis'!$B3479)</f>
        <v>2073</v>
      </c>
      <c r="I3479">
        <f t="shared" si="433"/>
        <v>0</v>
      </c>
      <c r="J3479">
        <f t="shared" si="434"/>
        <v>0</v>
      </c>
      <c r="K3479">
        <f>J3479*Weighting!$W$23</f>
        <v>0</v>
      </c>
      <c r="M3479" s="14"/>
    </row>
    <row r="3480" spans="1:25" x14ac:dyDescent="0.25">
      <c r="A3480" s="32" t="str">
        <f>IF(Weighting!$P$24&gt;0,B3480,"")</f>
        <v/>
      </c>
      <c r="B3480" t="e">
        <f>Weighting!$C$24</f>
        <v>#DIV/0!</v>
      </c>
      <c r="C3480" t="e">
        <f>Weighting!$F$24</f>
        <v>#NUM!</v>
      </c>
      <c r="D3480" t="e">
        <f>IF(C3480=1,'Data Transformation'!$G$3+0.5*'Data Transformation'!$W$25,IF(C3481=1,D3481-'Data Transformation'!$W$25,FALSE))</f>
        <v>#NUM!</v>
      </c>
      <c r="E3480">
        <f t="array" ref="E3480">IF(ISLOGICAL(D3480),"",FREQUENCY(IF('Data Transformation'!$B$425:$B$8425='Bin Analysis'!$B3459,'Data Transformation'!$G$425:$G$8425),D3480))</f>
        <v>2001</v>
      </c>
      <c r="F3480">
        <f t="shared" si="432"/>
        <v>0</v>
      </c>
      <c r="G3480">
        <f>Weighting!$H$24</f>
        <v>0</v>
      </c>
      <c r="H3480">
        <f t="array" ref="H3480">FREQUENCY(IF('Data Transformation'!$B$4:$B$8425=B3459,'Data Transformation'!$G$4:$G$8425),'Bin Analysis'!$B3480)</f>
        <v>2073</v>
      </c>
      <c r="I3480">
        <f t="shared" si="433"/>
        <v>0</v>
      </c>
      <c r="J3480">
        <f t="shared" si="434"/>
        <v>0</v>
      </c>
      <c r="K3480">
        <f>J3480*Weighting!$W$24</f>
        <v>0</v>
      </c>
      <c r="M3480" s="14"/>
    </row>
    <row r="3481" spans="1:25" x14ac:dyDescent="0.25">
      <c r="A3481" s="32" t="str">
        <f>IF(Weighting!$P$25&gt;0,B3481,"")</f>
        <v/>
      </c>
      <c r="B3481" t="e">
        <f>Weighting!$C$25</f>
        <v>#DIV/0!</v>
      </c>
      <c r="C3481" t="e">
        <f>Weighting!$F$25</f>
        <v>#NUM!</v>
      </c>
      <c r="D3481" t="e">
        <f>IF(C3481=1,'Data Transformation'!$G$3+0.5*'Data Transformation'!$W$25,IF(C3482=1,D3482-'Data Transformation'!$W$25,FALSE))</f>
        <v>#NUM!</v>
      </c>
      <c r="E3481">
        <f t="array" ref="E3481">IF(ISLOGICAL(D3481),"",FREQUENCY(IF('Data Transformation'!$B$425:$B$8425='Bin Analysis'!$B3459,'Data Transformation'!$G$425:$G$8425),D3481))</f>
        <v>2001</v>
      </c>
      <c r="F3481">
        <f t="shared" si="432"/>
        <v>0</v>
      </c>
      <c r="G3481">
        <f>Weighting!$H$25</f>
        <v>0</v>
      </c>
      <c r="H3481">
        <f t="array" ref="H3481">FREQUENCY(IF('Data Transformation'!$B$4:$B$8425=B3459,'Data Transformation'!$G$4:$G$8425),'Bin Analysis'!$B3481)</f>
        <v>2073</v>
      </c>
      <c r="I3481">
        <f t="shared" si="433"/>
        <v>0</v>
      </c>
      <c r="J3481">
        <f t="shared" si="434"/>
        <v>0</v>
      </c>
      <c r="K3481">
        <f>J3481*Weighting!$W$25</f>
        <v>0</v>
      </c>
      <c r="M3481" s="14"/>
    </row>
    <row r="3482" spans="1:25" x14ac:dyDescent="0.25">
      <c r="N3482" s="57"/>
      <c r="O3482"/>
      <c r="P3482"/>
      <c r="Q3482"/>
      <c r="R3482"/>
    </row>
    <row r="3483" spans="1:25" ht="23.25" x14ac:dyDescent="0.35">
      <c r="A3483" s="21" t="s">
        <v>0</v>
      </c>
      <c r="B3483" s="21" t="str">
        <f>IFERROR(VLOOKUP(C3483,'Data Transformation'!$L$6:$M$426,2,FALSE),"")</f>
        <v/>
      </c>
      <c r="C3483" s="21">
        <f>C3459+1</f>
        <v>145</v>
      </c>
      <c r="D3483" s="21"/>
      <c r="E3483" s="21"/>
      <c r="F3483" s="21"/>
      <c r="G3483" s="21"/>
      <c r="H3483" s="22"/>
      <c r="I3483" s="22"/>
      <c r="J3483" s="22"/>
      <c r="K3483" s="21"/>
      <c r="L3483" s="21" t="str">
        <f>B3483</f>
        <v/>
      </c>
      <c r="M3483" s="23" t="e">
        <f>INDEX('Data Transformation'!$O$4:$O$424,MATCH($B3483,'Data Transformation'!$M$4:$M$424,0),MATCH($M$2,'Data Transformation'!$O$3,0))</f>
        <v>#N/A</v>
      </c>
      <c r="N3483" s="27" t="e">
        <f>IF('Input and Summary Results'!$J$16="minimum",'Bin Analysis'!X3484/(M3483-1),'Bin Analysis'!Y3483/('Bin Analysis'!M3483-1))</f>
        <v>#N/A</v>
      </c>
      <c r="O3483" s="27" t="e">
        <f>IF(M3483=FALSE,NA(),(VLOOKUP(1,C3486:K3505,4,FALSE))/(M3483-1))</f>
        <v>#N/A</v>
      </c>
      <c r="P3483" s="27" t="e">
        <f>IF(M3483=FALSE,NA(),SUM(J3486:J3505)/Weighting!$S$5)</f>
        <v>#N/A</v>
      </c>
      <c r="Q3483" s="27" t="e">
        <f>IF(M3483=FALSE,NA(),SUM(K3486:K3505)/Weighting!$S$6)</f>
        <v>#N/A</v>
      </c>
      <c r="R3483" s="27" t="e">
        <f>IF(M3483=FALSE,NA(),(VLOOKUP(1,G3486:K3505,3,FALSE))/(M3483-1))</f>
        <v>#N/A</v>
      </c>
      <c r="S3483" s="22" t="e">
        <f>IF(M3483=FALSE,NA(),IF(SUM(J3486:J3505)=2,"yes","no"))</f>
        <v>#N/A</v>
      </c>
      <c r="X3483" s="2" cm="2">
        <f t="array" ref="X3483:X3484">FREQUENCY(IF('Data Transformation'!$B$425:$B$6424='Bin Analysis'!L3483,'Data Transformation'!$G$425:$G$6424),'Data Transformation'!$U$11)</f>
        <v>0</v>
      </c>
      <c r="Y3483" s="2" cm="2">
        <f t="array" ref="Y3483:Y3484">FREQUENCY(IF('Data Transformation'!$B$425:$B$6424='Bin Analysis'!L3483,'Data Transformation'!$G$425:$G$6424),'Data Transformation'!$U$12)</f>
        <v>0</v>
      </c>
    </row>
    <row r="3484" spans="1:25" x14ac:dyDescent="0.25">
      <c r="A3484" s="14" t="s">
        <v>67</v>
      </c>
      <c r="B3484" t="s">
        <v>47</v>
      </c>
      <c r="C3484" t="s">
        <v>5</v>
      </c>
      <c r="D3484" t="s">
        <v>100</v>
      </c>
      <c r="E3484" t="s">
        <v>101</v>
      </c>
      <c r="F3484" t="s">
        <v>102</v>
      </c>
      <c r="G3484" t="s">
        <v>70</v>
      </c>
      <c r="H3484" t="s">
        <v>31</v>
      </c>
      <c r="I3484" t="s">
        <v>32</v>
      </c>
      <c r="J3484" t="s">
        <v>46</v>
      </c>
      <c r="K3484" s="14" t="s">
        <v>45</v>
      </c>
      <c r="M3484" s="14"/>
      <c r="X3484" s="2">
        <v>0</v>
      </c>
      <c r="Y3484" s="2">
        <v>0</v>
      </c>
    </row>
    <row r="3485" spans="1:25" x14ac:dyDescent="0.25">
      <c r="A3485" s="32"/>
      <c r="D3485" t="e">
        <f>IF(C3485=1,'Data Transformation'!$G$3+0.5*'Data Transformation'!$W$25,IF(C3486=1,D3486-'Data Transformation'!$W$25,FALSE))</f>
        <v>#NUM!</v>
      </c>
      <c r="E3485">
        <f t="array" ref="E3485">IF(ISLOGICAL(D3485),"",FREQUENCY(IF('Data Transformation'!$B$425:$B$8425='Bin Analysis'!$B3483,'Data Transformation'!$G$425:$G$8425),D3485))</f>
        <v>2001</v>
      </c>
      <c r="F3485" t="e">
        <f>IF(ISLOGICAL(D3485),"",E3485-E3484)</f>
        <v>#VALUE!</v>
      </c>
      <c r="M3485" s="14"/>
    </row>
    <row r="3486" spans="1:25" x14ac:dyDescent="0.25">
      <c r="A3486" s="32" t="e">
        <f>IF(Weighting!$P$6&gt;0,B3486,"")</f>
        <v>#NUM!</v>
      </c>
      <c r="B3486" t="e">
        <f>Weighting!$C$6</f>
        <v>#DIV/0!</v>
      </c>
      <c r="C3486" t="e">
        <f>Weighting!$F$6</f>
        <v>#NUM!</v>
      </c>
      <c r="D3486" t="e">
        <f>IF(C3486=1,'Data Transformation'!$G$3+0.5*'Data Transformation'!$W$25,IF(C3487=1,D3487-'Data Transformation'!$W$25,FALSE))</f>
        <v>#NUM!</v>
      </c>
      <c r="E3486">
        <f t="array" ref="E3486">IF(ISLOGICAL(D3486),"",FREQUENCY(IF('Data Transformation'!$B$425:$B$8425='Bin Analysis'!$B3483,'Data Transformation'!$G$425:$G$8425),D3486))</f>
        <v>2001</v>
      </c>
      <c r="F3486">
        <f>IF(ISLOGICAL(D3486),"",E3486-E3485)</f>
        <v>0</v>
      </c>
      <c r="G3486">
        <f>Weighting!$H$6</f>
        <v>1</v>
      </c>
      <c r="H3486">
        <f t="array" ref="H3486">FREQUENCY(IF('Data Transformation'!$B$4:$B$8425=B3483,'Data Transformation'!$G$4:$G$8425),'Bin Analysis'!$B3486)</f>
        <v>2073</v>
      </c>
      <c r="I3486">
        <f>H3486-H3485</f>
        <v>2073</v>
      </c>
      <c r="J3486">
        <f>IF(I3486=0,0,1)</f>
        <v>1</v>
      </c>
      <c r="K3486" t="e">
        <f>J3486*Weighting!$W$6</f>
        <v>#NUM!</v>
      </c>
      <c r="M3486" s="14"/>
    </row>
    <row r="3487" spans="1:25" x14ac:dyDescent="0.25">
      <c r="A3487" s="32" t="str">
        <f>IF(Weighting!$P$7&gt;0,B3487,"")</f>
        <v/>
      </c>
      <c r="B3487" t="e">
        <f>Weighting!$C$7</f>
        <v>#DIV/0!</v>
      </c>
      <c r="C3487" t="e">
        <f>Weighting!$F$7</f>
        <v>#NUM!</v>
      </c>
      <c r="D3487" t="e">
        <f>IF(C3487=1,'Data Transformation'!$G$3+0.5*'Data Transformation'!$W$25,IF(C3488=1,D3488-'Data Transformation'!$W$25,FALSE))</f>
        <v>#NUM!</v>
      </c>
      <c r="E3487">
        <f t="array" ref="E3487">IF(ISLOGICAL(D3487),"",FREQUENCY(IF('Data Transformation'!$B$425:$B$8425='Bin Analysis'!$B3483,'Data Transformation'!$G$425:$G$8425),D3487))</f>
        <v>2001</v>
      </c>
      <c r="F3487">
        <f t="shared" ref="F3487:F3505" si="435">IF(ISLOGICAL(D3487),"",E3487-E3486)</f>
        <v>0</v>
      </c>
      <c r="G3487">
        <f>Weighting!$H$7</f>
        <v>0</v>
      </c>
      <c r="H3487">
        <f t="array" ref="H3487">FREQUENCY(IF('Data Transformation'!$B$4:$B$8425=B3483,'Data Transformation'!$G$4:$G$8425),'Bin Analysis'!$B3487)</f>
        <v>2073</v>
      </c>
      <c r="I3487">
        <f t="shared" ref="I3487:I3505" si="436">H3487-H3486</f>
        <v>0</v>
      </c>
      <c r="J3487">
        <f>IF(I3487=0,0,1)</f>
        <v>0</v>
      </c>
      <c r="K3487">
        <f>J3487*Weighting!$W$7</f>
        <v>0</v>
      </c>
      <c r="M3487" s="14"/>
    </row>
    <row r="3488" spans="1:25" x14ac:dyDescent="0.25">
      <c r="A3488" s="32" t="str">
        <f>IF(Weighting!$P$8&gt;0,B3488,"")</f>
        <v/>
      </c>
      <c r="B3488" t="e">
        <f>Weighting!$C$8</f>
        <v>#DIV/0!</v>
      </c>
      <c r="C3488" t="e">
        <f>Weighting!$F$8</f>
        <v>#NUM!</v>
      </c>
      <c r="D3488" t="e">
        <f>IF(C3488=1,'Data Transformation'!$G$3+0.5*'Data Transformation'!$W$25,IF(C3489=1,D3489-'Data Transformation'!$W$25,FALSE))</f>
        <v>#NUM!</v>
      </c>
      <c r="E3488">
        <f t="array" ref="E3488">IF(ISLOGICAL(D3488),"",FREQUENCY(IF('Data Transformation'!$B$425:$B$8425='Bin Analysis'!$B3483,'Data Transformation'!$G$425:$G$8425),D3488))</f>
        <v>2001</v>
      </c>
      <c r="F3488">
        <f t="shared" si="435"/>
        <v>0</v>
      </c>
      <c r="G3488">
        <f>Weighting!$H$8</f>
        <v>0</v>
      </c>
      <c r="H3488">
        <f t="array" ref="H3488">FREQUENCY(IF('Data Transformation'!$B$4:$B$8425=B3483,'Data Transformation'!$G$4:$G$8425),'Bin Analysis'!$B3488)</f>
        <v>2073</v>
      </c>
      <c r="I3488">
        <f t="shared" si="436"/>
        <v>0</v>
      </c>
      <c r="J3488">
        <f t="shared" ref="J3488:J3505" si="437">IF(I3488=0,0,1)</f>
        <v>0</v>
      </c>
      <c r="K3488">
        <f>J3488*Weighting!$W$8</f>
        <v>0</v>
      </c>
      <c r="M3488" s="14"/>
    </row>
    <row r="3489" spans="1:13" x14ac:dyDescent="0.25">
      <c r="A3489" s="32" t="str">
        <f>IF(Weighting!$P$9&gt;0,B3489,"")</f>
        <v/>
      </c>
      <c r="B3489" s="50" t="e">
        <f>Weighting!$C$9</f>
        <v>#DIV/0!</v>
      </c>
      <c r="C3489" t="e">
        <f>Weighting!$F$9</f>
        <v>#NUM!</v>
      </c>
      <c r="D3489" t="e">
        <f>IF(C3489=1,'Data Transformation'!$G$3+0.5*'Data Transformation'!$W$25,IF(C3490=1,D3490-'Data Transformation'!$W$25,FALSE))</f>
        <v>#NUM!</v>
      </c>
      <c r="E3489">
        <f t="array" ref="E3489">IF(ISLOGICAL(D3489),"",FREQUENCY(IF('Data Transformation'!$B$425:$B$8425='Bin Analysis'!$B3483,'Data Transformation'!$G$425:$G$8425),D3489))</f>
        <v>2001</v>
      </c>
      <c r="F3489">
        <f t="shared" si="435"/>
        <v>0</v>
      </c>
      <c r="G3489">
        <f>Weighting!$H$9</f>
        <v>0</v>
      </c>
      <c r="H3489">
        <f t="array" ref="H3489">FREQUENCY(IF('Data Transformation'!$B$4:$B$8425=B3483,'Data Transformation'!$G$4:$G$8425),'Bin Analysis'!$B3489)</f>
        <v>2073</v>
      </c>
      <c r="I3489">
        <f t="shared" si="436"/>
        <v>0</v>
      </c>
      <c r="J3489">
        <f t="shared" si="437"/>
        <v>0</v>
      </c>
      <c r="K3489">
        <f>J3489*Weighting!$W$9</f>
        <v>0</v>
      </c>
      <c r="M3489" s="14"/>
    </row>
    <row r="3490" spans="1:13" x14ac:dyDescent="0.25">
      <c r="A3490" s="32" t="str">
        <f>IF(Weighting!$P$10&gt;0,B3490,"")</f>
        <v/>
      </c>
      <c r="B3490" t="e">
        <f>Weighting!$C$10</f>
        <v>#DIV/0!</v>
      </c>
      <c r="C3490" t="e">
        <f>Weighting!$F$10</f>
        <v>#NUM!</v>
      </c>
      <c r="D3490" t="e">
        <f>IF(C3490=1,'Data Transformation'!$G$3+0.5*'Data Transformation'!$W$25,IF(C3491=1,D3491-'Data Transformation'!$W$25,FALSE))</f>
        <v>#NUM!</v>
      </c>
      <c r="E3490">
        <f t="array" ref="E3490">IF(ISLOGICAL(D3490),"",FREQUENCY(IF('Data Transformation'!$B$425:$B$8425='Bin Analysis'!$B3483,'Data Transformation'!$G$425:$G$8425),D3490))</f>
        <v>2001</v>
      </c>
      <c r="F3490">
        <f t="shared" si="435"/>
        <v>0</v>
      </c>
      <c r="G3490">
        <f>Weighting!$H$10</f>
        <v>0</v>
      </c>
      <c r="H3490">
        <f t="array" ref="H3490">FREQUENCY(IF('Data Transformation'!$B$4:$B$8425=B3483,'Data Transformation'!$G$4:$G$8425),'Bin Analysis'!$B3490)</f>
        <v>2073</v>
      </c>
      <c r="I3490">
        <f t="shared" si="436"/>
        <v>0</v>
      </c>
      <c r="J3490">
        <f t="shared" si="437"/>
        <v>0</v>
      </c>
      <c r="K3490">
        <f>J3490*Weighting!$W$10</f>
        <v>0</v>
      </c>
      <c r="M3490" s="14"/>
    </row>
    <row r="3491" spans="1:13" x14ac:dyDescent="0.25">
      <c r="A3491" s="32" t="str">
        <f>IF(Weighting!$P$11&gt;0,B3491,"")</f>
        <v/>
      </c>
      <c r="B3491" t="e">
        <f>Weighting!$C$11</f>
        <v>#DIV/0!</v>
      </c>
      <c r="C3491" t="e">
        <f>Weighting!$F$11</f>
        <v>#NUM!</v>
      </c>
      <c r="D3491" t="e">
        <f>IF(C3491=1,'Data Transformation'!$G$3+0.5*'Data Transformation'!$W$25,IF(C3492=1,D3492-'Data Transformation'!$W$25,FALSE))</f>
        <v>#NUM!</v>
      </c>
      <c r="E3491">
        <f t="array" ref="E3491">IF(ISLOGICAL(D3491),"",FREQUENCY(IF('Data Transformation'!$B$425:$B$8425='Bin Analysis'!$B3483,'Data Transformation'!$G$425:$G$8425),D3491))</f>
        <v>2001</v>
      </c>
      <c r="F3491">
        <f t="shared" si="435"/>
        <v>0</v>
      </c>
      <c r="G3491">
        <f>Weighting!$H$11</f>
        <v>0</v>
      </c>
      <c r="H3491">
        <f t="array" ref="H3491">FREQUENCY(IF('Data Transformation'!$B$4:$B$8425=B3483,'Data Transformation'!$G$4:$G$8425),'Bin Analysis'!$B3491)</f>
        <v>2073</v>
      </c>
      <c r="I3491">
        <f t="shared" si="436"/>
        <v>0</v>
      </c>
      <c r="J3491">
        <f t="shared" si="437"/>
        <v>0</v>
      </c>
      <c r="K3491">
        <f>J3491*Weighting!$W$11</f>
        <v>0</v>
      </c>
      <c r="M3491" s="14"/>
    </row>
    <row r="3492" spans="1:13" x14ac:dyDescent="0.25">
      <c r="A3492" s="32" t="str">
        <f>IF(Weighting!$P$12&gt;0,B3492,"")</f>
        <v/>
      </c>
      <c r="B3492" t="e">
        <f>Weighting!$C$12</f>
        <v>#DIV/0!</v>
      </c>
      <c r="C3492" t="e">
        <f>Weighting!$F$12</f>
        <v>#NUM!</v>
      </c>
      <c r="D3492" t="e">
        <f>IF(C3492=1,'Data Transformation'!$G$3+0.5*'Data Transformation'!$W$25,IF(C3493=1,D3493-'Data Transformation'!$W$25,FALSE))</f>
        <v>#NUM!</v>
      </c>
      <c r="E3492">
        <f t="array" ref="E3492">IF(ISLOGICAL(D3492),"",FREQUENCY(IF('Data Transformation'!$B$425:$B$8425='Bin Analysis'!$B3483,'Data Transformation'!$G$425:$G$8425),D3492))</f>
        <v>2001</v>
      </c>
      <c r="F3492">
        <f t="shared" si="435"/>
        <v>0</v>
      </c>
      <c r="G3492">
        <f>Weighting!$H$12</f>
        <v>0</v>
      </c>
      <c r="H3492">
        <f t="array" ref="H3492">FREQUENCY(IF('Data Transformation'!$B$4:$B$8425=B3483,'Data Transformation'!$G$4:$G$8425),'Bin Analysis'!$B3492)</f>
        <v>2073</v>
      </c>
      <c r="I3492">
        <f t="shared" si="436"/>
        <v>0</v>
      </c>
      <c r="J3492">
        <f t="shared" si="437"/>
        <v>0</v>
      </c>
      <c r="K3492">
        <f>J3492*Weighting!$W$12</f>
        <v>0</v>
      </c>
      <c r="M3492" s="14"/>
    </row>
    <row r="3493" spans="1:13" x14ac:dyDescent="0.25">
      <c r="A3493" s="32" t="str">
        <f>IF(Weighting!$P$13&gt;0,B3493,"")</f>
        <v/>
      </c>
      <c r="B3493" t="e">
        <f>Weighting!$C$13</f>
        <v>#DIV/0!</v>
      </c>
      <c r="C3493" t="e">
        <f>Weighting!$F$13</f>
        <v>#NUM!</v>
      </c>
      <c r="D3493" t="e">
        <f>IF(C3493=1,'Data Transformation'!$G$3+0.5*'Data Transformation'!$W$25,IF(C3494=1,D3494-'Data Transformation'!$W$25,FALSE))</f>
        <v>#NUM!</v>
      </c>
      <c r="E3493">
        <f t="array" ref="E3493">IF(ISLOGICAL(D3493),"",FREQUENCY(IF('Data Transformation'!$B$425:$B$8425='Bin Analysis'!$B3483,'Data Transformation'!$G$425:$G$8425),D3493))</f>
        <v>2001</v>
      </c>
      <c r="F3493">
        <f t="shared" si="435"/>
        <v>0</v>
      </c>
      <c r="G3493">
        <f>Weighting!$H$13</f>
        <v>0</v>
      </c>
      <c r="H3493">
        <f t="array" ref="H3493">FREQUENCY(IF('Data Transformation'!$B$4:$B$8425=B3483,'Data Transformation'!$G$4:$G$8425),'Bin Analysis'!$B3493)</f>
        <v>2073</v>
      </c>
      <c r="I3493">
        <f t="shared" si="436"/>
        <v>0</v>
      </c>
      <c r="J3493">
        <f t="shared" si="437"/>
        <v>0</v>
      </c>
      <c r="K3493">
        <f>J3493*Weighting!$W$13</f>
        <v>0</v>
      </c>
      <c r="M3493" s="14"/>
    </row>
    <row r="3494" spans="1:13" x14ac:dyDescent="0.25">
      <c r="A3494" s="32" t="str">
        <f>IF(Weighting!$P$14&gt;0,B3494,"")</f>
        <v/>
      </c>
      <c r="B3494" t="e">
        <f>Weighting!$C$14</f>
        <v>#DIV/0!</v>
      </c>
      <c r="C3494" t="e">
        <f>Weighting!$F$14</f>
        <v>#NUM!</v>
      </c>
      <c r="D3494" t="e">
        <f>IF(C3494=1,'Data Transformation'!$G$3+0.5*'Data Transformation'!$W$25,IF(C3495=1,D3495-'Data Transformation'!$W$25,FALSE))</f>
        <v>#NUM!</v>
      </c>
      <c r="E3494">
        <f t="array" ref="E3494">IF(ISLOGICAL(D3494),"",FREQUENCY(IF('Data Transformation'!$B$425:$B$8425='Bin Analysis'!$B3483,'Data Transformation'!$G$425:$G$8425),D3494))</f>
        <v>2001</v>
      </c>
      <c r="F3494">
        <f t="shared" si="435"/>
        <v>0</v>
      </c>
      <c r="G3494">
        <f>Weighting!$H$14</f>
        <v>0</v>
      </c>
      <c r="H3494">
        <f t="array" ref="H3494">FREQUENCY(IF('Data Transformation'!$B$4:$B$8425=B3483,'Data Transformation'!$G$4:$G$8425),'Bin Analysis'!$B3494)</f>
        <v>2073</v>
      </c>
      <c r="I3494">
        <f t="shared" si="436"/>
        <v>0</v>
      </c>
      <c r="J3494">
        <f t="shared" si="437"/>
        <v>0</v>
      </c>
      <c r="K3494">
        <f>J3494*Weighting!$W$14</f>
        <v>0</v>
      </c>
      <c r="M3494" s="14"/>
    </row>
    <row r="3495" spans="1:13" x14ac:dyDescent="0.25">
      <c r="A3495" s="32" t="str">
        <f>IF(Weighting!$P$15&gt;0,B3495,"")</f>
        <v/>
      </c>
      <c r="B3495" t="e">
        <f>Weighting!$C$15</f>
        <v>#DIV/0!</v>
      </c>
      <c r="C3495" t="e">
        <f>Weighting!$F$15</f>
        <v>#NUM!</v>
      </c>
      <c r="D3495" t="e">
        <f>IF(C3495=1,'Data Transformation'!$G$3+0.5*'Data Transformation'!$W$25,IF(C3496=1,D3496-'Data Transformation'!$W$25,FALSE))</f>
        <v>#NUM!</v>
      </c>
      <c r="E3495">
        <f t="array" ref="E3495">IF(ISLOGICAL(D3495),"",FREQUENCY(IF('Data Transformation'!$B$425:$B$8425='Bin Analysis'!$B3483,'Data Transformation'!$G$425:$G$8425),D3495))</f>
        <v>2001</v>
      </c>
      <c r="F3495">
        <f t="shared" si="435"/>
        <v>0</v>
      </c>
      <c r="G3495">
        <f>Weighting!$H$15</f>
        <v>0</v>
      </c>
      <c r="H3495">
        <f t="array" ref="H3495">FREQUENCY(IF('Data Transformation'!$B$4:$B$8425=B3483,'Data Transformation'!$G$4:$G$8425),'Bin Analysis'!$B3495)</f>
        <v>2073</v>
      </c>
      <c r="I3495">
        <f t="shared" si="436"/>
        <v>0</v>
      </c>
      <c r="J3495">
        <f t="shared" si="437"/>
        <v>0</v>
      </c>
      <c r="K3495">
        <f>J3495*Weighting!$W$15</f>
        <v>0</v>
      </c>
      <c r="M3495" s="14"/>
    </row>
    <row r="3496" spans="1:13" x14ac:dyDescent="0.25">
      <c r="A3496" s="32" t="str">
        <f>IF(Weighting!$P$16&gt;0,B3496,"")</f>
        <v/>
      </c>
      <c r="B3496" t="e">
        <f>Weighting!$C$16</f>
        <v>#DIV/0!</v>
      </c>
      <c r="C3496" t="e">
        <f>Weighting!$F$16</f>
        <v>#NUM!</v>
      </c>
      <c r="D3496" t="e">
        <f>IF(C3496=1,'Data Transformation'!$G$3+0.5*'Data Transformation'!$W$25,IF(C3497=1,D3497-'Data Transformation'!$W$25,FALSE))</f>
        <v>#NUM!</v>
      </c>
      <c r="E3496">
        <f t="array" ref="E3496">IF(ISLOGICAL(D3496),"",FREQUENCY(IF('Data Transformation'!$B$425:$B$8425='Bin Analysis'!$B3483,'Data Transformation'!$G$425:$G$8425),D3496))</f>
        <v>2001</v>
      </c>
      <c r="F3496">
        <f t="shared" si="435"/>
        <v>0</v>
      </c>
      <c r="G3496">
        <f>Weighting!$H$16</f>
        <v>0</v>
      </c>
      <c r="H3496">
        <f t="array" ref="H3496">FREQUENCY(IF('Data Transformation'!$B$4:$B$8425=B3483,'Data Transformation'!$G$4:$G$8425),'Bin Analysis'!$B3496)</f>
        <v>2073</v>
      </c>
      <c r="I3496">
        <f t="shared" si="436"/>
        <v>0</v>
      </c>
      <c r="J3496">
        <f t="shared" si="437"/>
        <v>0</v>
      </c>
      <c r="K3496">
        <f>J3496*Weighting!$W$16</f>
        <v>0</v>
      </c>
      <c r="M3496" s="14"/>
    </row>
    <row r="3497" spans="1:13" x14ac:dyDescent="0.25">
      <c r="A3497" s="32" t="str">
        <f>IF(Weighting!$P$17&gt;0,B3497,"")</f>
        <v/>
      </c>
      <c r="B3497" t="e">
        <f>Weighting!$C$17</f>
        <v>#DIV/0!</v>
      </c>
      <c r="C3497" t="e">
        <f>Weighting!$F$17</f>
        <v>#NUM!</v>
      </c>
      <c r="D3497" t="e">
        <f>IF(C3497=1,'Data Transformation'!$G$3+0.5*'Data Transformation'!$W$25,IF(C3498=1,D3498-'Data Transformation'!$W$25,FALSE))</f>
        <v>#NUM!</v>
      </c>
      <c r="E3497">
        <f t="array" ref="E3497">IF(ISLOGICAL(D3497),"",FREQUENCY(IF('Data Transformation'!$B$425:$B$8425='Bin Analysis'!$B3483,'Data Transformation'!$G$425:$G$8425),D3497))</f>
        <v>2001</v>
      </c>
      <c r="F3497">
        <f t="shared" si="435"/>
        <v>0</v>
      </c>
      <c r="G3497">
        <f>Weighting!$H$17</f>
        <v>0</v>
      </c>
      <c r="H3497">
        <f t="array" ref="H3497">FREQUENCY(IF('Data Transformation'!$B$4:$B$8425=B3483,'Data Transformation'!$G$4:$G$8425),'Bin Analysis'!$B3497)</f>
        <v>2073</v>
      </c>
      <c r="I3497">
        <f t="shared" si="436"/>
        <v>0</v>
      </c>
      <c r="J3497">
        <f t="shared" si="437"/>
        <v>0</v>
      </c>
      <c r="K3497">
        <f>J3497*Weighting!$W$17</f>
        <v>0</v>
      </c>
      <c r="M3497" s="14"/>
    </row>
    <row r="3498" spans="1:13" x14ac:dyDescent="0.25">
      <c r="A3498" s="32" t="str">
        <f>IF(Weighting!$P$18&gt;0,B3498,"")</f>
        <v/>
      </c>
      <c r="B3498" t="e">
        <f>Weighting!$C$18</f>
        <v>#DIV/0!</v>
      </c>
      <c r="C3498" t="e">
        <f>Weighting!$F$18</f>
        <v>#NUM!</v>
      </c>
      <c r="D3498" t="e">
        <f>IF(C3498=1,'Data Transformation'!$G$3+0.5*'Data Transformation'!$W$25,IF(C3499=1,D3499-'Data Transformation'!$W$25,FALSE))</f>
        <v>#NUM!</v>
      </c>
      <c r="E3498">
        <f t="array" ref="E3498">IF(ISLOGICAL(D3498),"",FREQUENCY(IF('Data Transformation'!$B$425:$B$8425='Bin Analysis'!$B3483,'Data Transformation'!$G$425:$G$8425),D3498))</f>
        <v>2001</v>
      </c>
      <c r="F3498">
        <f t="shared" si="435"/>
        <v>0</v>
      </c>
      <c r="G3498">
        <f>Weighting!$H$18</f>
        <v>0</v>
      </c>
      <c r="H3498">
        <f t="array" ref="H3498">FREQUENCY(IF('Data Transformation'!$B$4:$B$8425=B3483,'Data Transformation'!$G$4:$G$8425),'Bin Analysis'!$B3498)</f>
        <v>2073</v>
      </c>
      <c r="I3498">
        <f t="shared" si="436"/>
        <v>0</v>
      </c>
      <c r="J3498">
        <f t="shared" si="437"/>
        <v>0</v>
      </c>
      <c r="K3498">
        <f>J3498*Weighting!$W$18</f>
        <v>0</v>
      </c>
      <c r="M3498" s="14"/>
    </row>
    <row r="3499" spans="1:13" x14ac:dyDescent="0.25">
      <c r="A3499" s="32" t="str">
        <f>IF(Weighting!$P$19&gt;0,B3499,"")</f>
        <v/>
      </c>
      <c r="B3499" t="e">
        <f>Weighting!$C$19</f>
        <v>#DIV/0!</v>
      </c>
      <c r="C3499" t="e">
        <f>Weighting!$F$19</f>
        <v>#NUM!</v>
      </c>
      <c r="D3499" t="e">
        <f>IF(C3499=1,'Data Transformation'!$G$3+0.5*'Data Transformation'!$W$25,IF(C3500=1,D3500-'Data Transformation'!$W$25,FALSE))</f>
        <v>#NUM!</v>
      </c>
      <c r="E3499">
        <f t="array" ref="E3499">IF(ISLOGICAL(D3499),"",FREQUENCY(IF('Data Transformation'!$B$425:$B$8425='Bin Analysis'!$B3483,'Data Transformation'!$G$425:$G$8425),D3499))</f>
        <v>2001</v>
      </c>
      <c r="F3499">
        <f t="shared" si="435"/>
        <v>0</v>
      </c>
      <c r="G3499">
        <f>Weighting!$H$19</f>
        <v>0</v>
      </c>
      <c r="H3499">
        <f t="array" ref="H3499">FREQUENCY(IF('Data Transformation'!$B$4:$B$8425=B3483,'Data Transformation'!$G$4:$G$8425),'Bin Analysis'!$B3499)</f>
        <v>2073</v>
      </c>
      <c r="I3499">
        <f t="shared" si="436"/>
        <v>0</v>
      </c>
      <c r="J3499">
        <f t="shared" si="437"/>
        <v>0</v>
      </c>
      <c r="K3499">
        <f>J3499*Weighting!$W$19</f>
        <v>0</v>
      </c>
      <c r="M3499" s="14"/>
    </row>
    <row r="3500" spans="1:13" x14ac:dyDescent="0.25">
      <c r="A3500" s="32" t="str">
        <f>IF(Weighting!$P$20&gt;0,B3500,"")</f>
        <v/>
      </c>
      <c r="B3500" t="e">
        <f>Weighting!$C$20</f>
        <v>#DIV/0!</v>
      </c>
      <c r="C3500" t="e">
        <f>Weighting!$F$20</f>
        <v>#NUM!</v>
      </c>
      <c r="D3500" t="e">
        <f>IF(C3500=1,'Data Transformation'!$G$3+0.5*'Data Transformation'!$W$25,IF(C3501=1,D3501-'Data Transformation'!$W$25,FALSE))</f>
        <v>#NUM!</v>
      </c>
      <c r="E3500">
        <f t="array" ref="E3500">IF(ISLOGICAL(D3500),"",FREQUENCY(IF('Data Transformation'!$B$425:$B$8425='Bin Analysis'!$B3483,'Data Transformation'!$G$425:$G$8425),D3500))</f>
        <v>2001</v>
      </c>
      <c r="F3500">
        <f t="shared" si="435"/>
        <v>0</v>
      </c>
      <c r="G3500">
        <f>Weighting!$H$20</f>
        <v>0</v>
      </c>
      <c r="H3500">
        <f t="array" ref="H3500">FREQUENCY(IF('Data Transformation'!$B$4:$B$8425=B3483,'Data Transformation'!$G$4:$G$8425),'Bin Analysis'!$B3500)</f>
        <v>2073</v>
      </c>
      <c r="I3500">
        <f t="shared" si="436"/>
        <v>0</v>
      </c>
      <c r="J3500">
        <f t="shared" si="437"/>
        <v>0</v>
      </c>
      <c r="K3500">
        <f>J3500*Weighting!$W$20</f>
        <v>0</v>
      </c>
      <c r="M3500" s="14"/>
    </row>
    <row r="3501" spans="1:13" x14ac:dyDescent="0.25">
      <c r="A3501" s="32" t="str">
        <f>IF(Weighting!$P$21&gt;0,B3501,"")</f>
        <v/>
      </c>
      <c r="B3501" t="e">
        <f>Weighting!$C$21</f>
        <v>#DIV/0!</v>
      </c>
      <c r="C3501" t="e">
        <f>Weighting!$F$21</f>
        <v>#NUM!</v>
      </c>
      <c r="D3501" t="e">
        <f>IF(C3501=1,'Data Transformation'!$G$3+0.5*'Data Transformation'!$W$25,IF(C3502=1,D3502-'Data Transformation'!$W$25,FALSE))</f>
        <v>#NUM!</v>
      </c>
      <c r="E3501">
        <f t="array" ref="E3501">IF(ISLOGICAL(D3501),"",FREQUENCY(IF('Data Transformation'!$B$425:$B$8425='Bin Analysis'!$B3483,'Data Transformation'!$G$425:$G$8425),D3501))</f>
        <v>2001</v>
      </c>
      <c r="F3501">
        <f t="shared" si="435"/>
        <v>0</v>
      </c>
      <c r="G3501">
        <f>Weighting!$H$21</f>
        <v>0</v>
      </c>
      <c r="H3501">
        <f t="array" ref="H3501">FREQUENCY(IF('Data Transformation'!$B$4:$B$8425=B3483,'Data Transformation'!$G$4:$G$8425),'Bin Analysis'!$B3501)</f>
        <v>2073</v>
      </c>
      <c r="I3501">
        <f t="shared" si="436"/>
        <v>0</v>
      </c>
      <c r="J3501">
        <f t="shared" si="437"/>
        <v>0</v>
      </c>
      <c r="K3501">
        <f>J3501*Weighting!$W$21</f>
        <v>0</v>
      </c>
      <c r="M3501" s="14"/>
    </row>
    <row r="3502" spans="1:13" x14ac:dyDescent="0.25">
      <c r="A3502" s="32" t="str">
        <f>IF(Weighting!$P$22&gt;0,B3502,"")</f>
        <v/>
      </c>
      <c r="B3502" t="e">
        <f>Weighting!$C$22</f>
        <v>#DIV/0!</v>
      </c>
      <c r="C3502" t="e">
        <f>Weighting!$F$22</f>
        <v>#NUM!</v>
      </c>
      <c r="D3502" t="e">
        <f>IF(C3502=1,'Data Transformation'!$G$3+0.5*'Data Transformation'!$W$25,IF(C3503=1,D3503-'Data Transformation'!$W$25,FALSE))</f>
        <v>#NUM!</v>
      </c>
      <c r="E3502">
        <f t="array" ref="E3502">IF(ISLOGICAL(D3502),"",FREQUENCY(IF('Data Transformation'!$B$425:$B$8425='Bin Analysis'!$B3483,'Data Transformation'!$G$425:$G$8425),D3502))</f>
        <v>2001</v>
      </c>
      <c r="F3502">
        <f t="shared" si="435"/>
        <v>0</v>
      </c>
      <c r="G3502">
        <f>Weighting!$H$22</f>
        <v>0</v>
      </c>
      <c r="H3502">
        <f t="array" ref="H3502">FREQUENCY(IF('Data Transformation'!$B$4:$B$8425=B3483,'Data Transformation'!$G$4:$G$8425),'Bin Analysis'!$B3502)</f>
        <v>2073</v>
      </c>
      <c r="I3502">
        <f t="shared" si="436"/>
        <v>0</v>
      </c>
      <c r="J3502">
        <f t="shared" si="437"/>
        <v>0</v>
      </c>
      <c r="K3502">
        <f>J3502*Weighting!$W$22</f>
        <v>0</v>
      </c>
      <c r="M3502" s="14"/>
    </row>
    <row r="3503" spans="1:13" x14ac:dyDescent="0.25">
      <c r="A3503" s="32" t="str">
        <f>IF(Weighting!$P$23&gt;0,B3503,"")</f>
        <v/>
      </c>
      <c r="B3503" t="e">
        <f>Weighting!$C$23</f>
        <v>#DIV/0!</v>
      </c>
      <c r="C3503" t="e">
        <f>Weighting!$F$23</f>
        <v>#NUM!</v>
      </c>
      <c r="D3503" t="e">
        <f>IF(C3503=1,'Data Transformation'!$G$3+0.5*'Data Transformation'!$W$25,IF(C3504=1,D3504-'Data Transformation'!$W$25,FALSE))</f>
        <v>#NUM!</v>
      </c>
      <c r="E3503">
        <f t="array" ref="E3503">IF(ISLOGICAL(D3503),"",FREQUENCY(IF('Data Transformation'!$B$425:$B$8425='Bin Analysis'!$B3483,'Data Transformation'!$G$425:$G$8425),D3503))</f>
        <v>2001</v>
      </c>
      <c r="F3503">
        <f t="shared" si="435"/>
        <v>0</v>
      </c>
      <c r="G3503">
        <f>Weighting!$H$23</f>
        <v>0</v>
      </c>
      <c r="H3503">
        <f t="array" ref="H3503">FREQUENCY(IF('Data Transformation'!$B$4:$B$8425=B3483,'Data Transformation'!$G$4:$G$8425),'Bin Analysis'!$B3503)</f>
        <v>2073</v>
      </c>
      <c r="I3503">
        <f t="shared" si="436"/>
        <v>0</v>
      </c>
      <c r="J3503">
        <f t="shared" si="437"/>
        <v>0</v>
      </c>
      <c r="K3503">
        <f>J3503*Weighting!$W$23</f>
        <v>0</v>
      </c>
      <c r="M3503" s="14"/>
    </row>
    <row r="3504" spans="1:13" x14ac:dyDescent="0.25">
      <c r="A3504" s="32" t="str">
        <f>IF(Weighting!$P$24&gt;0,B3504,"")</f>
        <v/>
      </c>
      <c r="B3504" t="e">
        <f>Weighting!$C$24</f>
        <v>#DIV/0!</v>
      </c>
      <c r="C3504" t="e">
        <f>Weighting!$F$24</f>
        <v>#NUM!</v>
      </c>
      <c r="D3504" t="e">
        <f>IF(C3504=1,'Data Transformation'!$G$3+0.5*'Data Transformation'!$W$25,IF(C3505=1,D3505-'Data Transformation'!$W$25,FALSE))</f>
        <v>#NUM!</v>
      </c>
      <c r="E3504">
        <f t="array" ref="E3504">IF(ISLOGICAL(D3504),"",FREQUENCY(IF('Data Transformation'!$B$425:$B$8425='Bin Analysis'!$B3483,'Data Transformation'!$G$425:$G$8425),D3504))</f>
        <v>2001</v>
      </c>
      <c r="F3504">
        <f t="shared" si="435"/>
        <v>0</v>
      </c>
      <c r="G3504">
        <f>Weighting!$H$24</f>
        <v>0</v>
      </c>
      <c r="H3504">
        <f t="array" ref="H3504">FREQUENCY(IF('Data Transformation'!$B$4:$B$8425=B3483,'Data Transformation'!$G$4:$G$8425),'Bin Analysis'!$B3504)</f>
        <v>2073</v>
      </c>
      <c r="I3504">
        <f t="shared" si="436"/>
        <v>0</v>
      </c>
      <c r="J3504">
        <f t="shared" si="437"/>
        <v>0</v>
      </c>
      <c r="K3504">
        <f>J3504*Weighting!$W$24</f>
        <v>0</v>
      </c>
      <c r="M3504" s="14"/>
    </row>
    <row r="3505" spans="1:25" x14ac:dyDescent="0.25">
      <c r="A3505" s="32" t="str">
        <f>IF(Weighting!$P$25&gt;0,B3505,"")</f>
        <v/>
      </c>
      <c r="B3505" t="e">
        <f>Weighting!$C$25</f>
        <v>#DIV/0!</v>
      </c>
      <c r="C3505" t="e">
        <f>Weighting!$F$25</f>
        <v>#NUM!</v>
      </c>
      <c r="D3505" t="e">
        <f>IF(C3505=1,'Data Transformation'!$G$3+0.5*'Data Transformation'!$W$25,IF(C3506=1,D3506-'Data Transformation'!$W$25,FALSE))</f>
        <v>#NUM!</v>
      </c>
      <c r="E3505">
        <f t="array" ref="E3505">IF(ISLOGICAL(D3505),"",FREQUENCY(IF('Data Transformation'!$B$425:$B$8425='Bin Analysis'!$B3483,'Data Transformation'!$G$425:$G$8425),D3505))</f>
        <v>2001</v>
      </c>
      <c r="F3505">
        <f t="shared" si="435"/>
        <v>0</v>
      </c>
      <c r="G3505">
        <f>Weighting!$H$25</f>
        <v>0</v>
      </c>
      <c r="H3505">
        <f t="array" ref="H3505">FREQUENCY(IF('Data Transformation'!$B$4:$B$8425=B3483,'Data Transformation'!$G$4:$G$8425),'Bin Analysis'!$B3505)</f>
        <v>2073</v>
      </c>
      <c r="I3505">
        <f t="shared" si="436"/>
        <v>0</v>
      </c>
      <c r="J3505">
        <f t="shared" si="437"/>
        <v>0</v>
      </c>
      <c r="K3505">
        <f>J3505*Weighting!$W$25</f>
        <v>0</v>
      </c>
      <c r="M3505" s="14"/>
    </row>
    <row r="3506" spans="1:25" x14ac:dyDescent="0.25">
      <c r="O3506"/>
      <c r="P3506"/>
      <c r="Q3506"/>
      <c r="R3506"/>
    </row>
    <row r="3507" spans="1:25" ht="23.25" x14ac:dyDescent="0.35">
      <c r="A3507" s="21" t="s">
        <v>0</v>
      </c>
      <c r="B3507" s="21" t="str">
        <f>IFERROR(VLOOKUP(C3507,'Data Transformation'!$L$6:$M$426,2,FALSE),"")</f>
        <v/>
      </c>
      <c r="C3507" s="21">
        <f>C3483+1</f>
        <v>146</v>
      </c>
      <c r="D3507" s="21"/>
      <c r="E3507" s="21"/>
      <c r="F3507" s="21"/>
      <c r="G3507" s="21"/>
      <c r="H3507" s="22"/>
      <c r="I3507" s="22"/>
      <c r="J3507" s="22"/>
      <c r="K3507" s="21"/>
      <c r="L3507" s="21" t="str">
        <f>B3507</f>
        <v/>
      </c>
      <c r="M3507" s="23" t="e">
        <f>INDEX('Data Transformation'!$O$4:$O$424,MATCH($B3507,'Data Transformation'!$M$4:$M$424,0),MATCH($M$2,'Data Transformation'!$O$3,0))</f>
        <v>#N/A</v>
      </c>
      <c r="N3507" s="27" t="e">
        <f>IF('Input and Summary Results'!$J$16="minimum",'Bin Analysis'!X3508/(M3507-1),'Bin Analysis'!Y3507/('Bin Analysis'!M3507-1))</f>
        <v>#N/A</v>
      </c>
      <c r="O3507" s="27" t="e">
        <f>IF(M3507=FALSE,NA(),(VLOOKUP(1,C3510:K3529,4,FALSE))/(M3507-1))</f>
        <v>#N/A</v>
      </c>
      <c r="P3507" s="27" t="e">
        <f>IF(M3507=FALSE,NA(),SUM(J3510:J3529)/Weighting!$S$5)</f>
        <v>#N/A</v>
      </c>
      <c r="Q3507" s="27" t="e">
        <f>IF(M3507=FALSE,NA(),SUM(K3510:K3529)/Weighting!$S$6)</f>
        <v>#N/A</v>
      </c>
      <c r="R3507" s="27" t="e">
        <f>IF(M3507=FALSE,NA(),(VLOOKUP(1,G3510:K3529,3,FALSE))/(M3507-1))</f>
        <v>#N/A</v>
      </c>
      <c r="S3507" s="22" t="e">
        <f>IF(M3507=FALSE,NA(),IF(SUM(J3510:J3529)=2,"yes","no"))</f>
        <v>#N/A</v>
      </c>
      <c r="X3507" s="2" cm="2">
        <f t="array" ref="X3507:X3508">FREQUENCY(IF('Data Transformation'!$B$425:$B$6424='Bin Analysis'!L3507,'Data Transformation'!$G$425:$G$6424),'Data Transformation'!$U$11)</f>
        <v>0</v>
      </c>
      <c r="Y3507" s="2" cm="2">
        <f t="array" ref="Y3507:Y3508">FREQUENCY(IF('Data Transformation'!$B$425:$B$6424='Bin Analysis'!L3507,'Data Transformation'!$G$425:$G$6424),'Data Transformation'!$U$12)</f>
        <v>0</v>
      </c>
    </row>
    <row r="3508" spans="1:25" x14ac:dyDescent="0.25">
      <c r="A3508" s="14" t="s">
        <v>67</v>
      </c>
      <c r="B3508" t="s">
        <v>47</v>
      </c>
      <c r="C3508" t="s">
        <v>5</v>
      </c>
      <c r="D3508" t="s">
        <v>100</v>
      </c>
      <c r="E3508" t="s">
        <v>101</v>
      </c>
      <c r="F3508" t="s">
        <v>102</v>
      </c>
      <c r="G3508" t="s">
        <v>70</v>
      </c>
      <c r="H3508" t="s">
        <v>31</v>
      </c>
      <c r="I3508" t="s">
        <v>32</v>
      </c>
      <c r="J3508" t="s">
        <v>46</v>
      </c>
      <c r="K3508" s="14" t="s">
        <v>45</v>
      </c>
      <c r="M3508" s="14"/>
      <c r="X3508" s="2">
        <v>0</v>
      </c>
      <c r="Y3508" s="2">
        <v>0</v>
      </c>
    </row>
    <row r="3509" spans="1:25" x14ac:dyDescent="0.25">
      <c r="A3509" s="32"/>
      <c r="D3509" t="e">
        <f>IF(C3509=1,'Data Transformation'!$G$3+0.5*'Data Transformation'!$W$25,IF(C3510=1,D3510-'Data Transformation'!$W$25,FALSE))</f>
        <v>#NUM!</v>
      </c>
      <c r="E3509">
        <f t="array" ref="E3509">IF(ISLOGICAL(D3509),"",FREQUENCY(IF('Data Transformation'!$B$425:$B$8425='Bin Analysis'!$B3507,'Data Transformation'!$G$425:$G$8425),D3509))</f>
        <v>2001</v>
      </c>
      <c r="F3509" t="e">
        <f>IF(ISLOGICAL(D3509),"",E3509-E3508)</f>
        <v>#VALUE!</v>
      </c>
      <c r="M3509" s="14"/>
    </row>
    <row r="3510" spans="1:25" x14ac:dyDescent="0.25">
      <c r="A3510" s="32" t="e">
        <f>IF(Weighting!$P$6&gt;0,B3510,"")</f>
        <v>#NUM!</v>
      </c>
      <c r="B3510" t="e">
        <f>Weighting!$C$6</f>
        <v>#DIV/0!</v>
      </c>
      <c r="C3510" t="e">
        <f>Weighting!$F$6</f>
        <v>#NUM!</v>
      </c>
      <c r="D3510" t="e">
        <f>IF(C3510=1,'Data Transformation'!$G$3+0.5*'Data Transformation'!$W$25,IF(C3511=1,D3511-'Data Transformation'!$W$25,FALSE))</f>
        <v>#NUM!</v>
      </c>
      <c r="E3510">
        <f t="array" ref="E3510">IF(ISLOGICAL(D3510),"",FREQUENCY(IF('Data Transformation'!$B$425:$B$8425='Bin Analysis'!$B3507,'Data Transformation'!$G$425:$G$8425),D3510))</f>
        <v>2001</v>
      </c>
      <c r="F3510">
        <f>IF(ISLOGICAL(D3510),"",E3510-E3509)</f>
        <v>0</v>
      </c>
      <c r="G3510">
        <f>Weighting!$H$6</f>
        <v>1</v>
      </c>
      <c r="H3510">
        <f t="array" ref="H3510">FREQUENCY(IF('Data Transformation'!$B$4:$B$8425=B3507,'Data Transformation'!$G$4:$G$8425),'Bin Analysis'!$B3510)</f>
        <v>2073</v>
      </c>
      <c r="I3510">
        <f>H3510-H3509</f>
        <v>2073</v>
      </c>
      <c r="J3510">
        <f>IF(I3510=0,0,1)</f>
        <v>1</v>
      </c>
      <c r="K3510" t="e">
        <f>J3510*Weighting!$W$6</f>
        <v>#NUM!</v>
      </c>
      <c r="M3510" s="14"/>
    </row>
    <row r="3511" spans="1:25" x14ac:dyDescent="0.25">
      <c r="A3511" s="32" t="str">
        <f>IF(Weighting!$P$7&gt;0,B3511,"")</f>
        <v/>
      </c>
      <c r="B3511" t="e">
        <f>Weighting!$C$7</f>
        <v>#DIV/0!</v>
      </c>
      <c r="C3511" t="e">
        <f>Weighting!$F$7</f>
        <v>#NUM!</v>
      </c>
      <c r="D3511" t="e">
        <f>IF(C3511=1,'Data Transformation'!$G$3+0.5*'Data Transformation'!$W$25,IF(C3512=1,D3512-'Data Transformation'!$W$25,FALSE))</f>
        <v>#NUM!</v>
      </c>
      <c r="E3511">
        <f t="array" ref="E3511">IF(ISLOGICAL(D3511),"",FREQUENCY(IF('Data Transformation'!$B$425:$B$8425='Bin Analysis'!$B3507,'Data Transformation'!$G$425:$G$8425),D3511))</f>
        <v>2001</v>
      </c>
      <c r="F3511">
        <f t="shared" ref="F3511:F3529" si="438">IF(ISLOGICAL(D3511),"",E3511-E3510)</f>
        <v>0</v>
      </c>
      <c r="G3511">
        <f>Weighting!$H$7</f>
        <v>0</v>
      </c>
      <c r="H3511">
        <f t="array" ref="H3511">FREQUENCY(IF('Data Transformation'!$B$4:$B$8425=B3507,'Data Transformation'!$G$4:$G$8425),'Bin Analysis'!$B3511)</f>
        <v>2073</v>
      </c>
      <c r="I3511">
        <f t="shared" ref="I3511:I3529" si="439">H3511-H3510</f>
        <v>0</v>
      </c>
      <c r="J3511">
        <f>IF(I3511=0,0,1)</f>
        <v>0</v>
      </c>
      <c r="K3511">
        <f>J3511*Weighting!$W$7</f>
        <v>0</v>
      </c>
      <c r="M3511" s="14"/>
    </row>
    <row r="3512" spans="1:25" x14ac:dyDescent="0.25">
      <c r="A3512" s="32" t="str">
        <f>IF(Weighting!$P$8&gt;0,B3512,"")</f>
        <v/>
      </c>
      <c r="B3512" t="e">
        <f>Weighting!$C$8</f>
        <v>#DIV/0!</v>
      </c>
      <c r="C3512" t="e">
        <f>Weighting!$F$8</f>
        <v>#NUM!</v>
      </c>
      <c r="D3512" t="e">
        <f>IF(C3512=1,'Data Transformation'!$G$3+0.5*'Data Transformation'!$W$25,IF(C3513=1,D3513-'Data Transformation'!$W$25,FALSE))</f>
        <v>#NUM!</v>
      </c>
      <c r="E3512">
        <f t="array" ref="E3512">IF(ISLOGICAL(D3512),"",FREQUENCY(IF('Data Transformation'!$B$425:$B$8425='Bin Analysis'!$B3507,'Data Transformation'!$G$425:$G$8425),D3512))</f>
        <v>2001</v>
      </c>
      <c r="F3512">
        <f t="shared" si="438"/>
        <v>0</v>
      </c>
      <c r="G3512">
        <f>Weighting!$H$8</f>
        <v>0</v>
      </c>
      <c r="H3512">
        <f t="array" ref="H3512">FREQUENCY(IF('Data Transformation'!$B$4:$B$8425=B3507,'Data Transformation'!$G$4:$G$8425),'Bin Analysis'!$B3512)</f>
        <v>2073</v>
      </c>
      <c r="I3512">
        <f t="shared" si="439"/>
        <v>0</v>
      </c>
      <c r="J3512">
        <f t="shared" ref="J3512:J3529" si="440">IF(I3512=0,0,1)</f>
        <v>0</v>
      </c>
      <c r="K3512">
        <f>J3512*Weighting!$W$8</f>
        <v>0</v>
      </c>
      <c r="M3512" s="14"/>
    </row>
    <row r="3513" spans="1:25" x14ac:dyDescent="0.25">
      <c r="A3513" s="32" t="str">
        <f>IF(Weighting!$P$9&gt;0,B3513,"")</f>
        <v/>
      </c>
      <c r="B3513" s="50" t="e">
        <f>Weighting!$C$9</f>
        <v>#DIV/0!</v>
      </c>
      <c r="C3513" t="e">
        <f>Weighting!$F$9</f>
        <v>#NUM!</v>
      </c>
      <c r="D3513" t="e">
        <f>IF(C3513=1,'Data Transformation'!$G$3+0.5*'Data Transformation'!$W$25,IF(C3514=1,D3514-'Data Transformation'!$W$25,FALSE))</f>
        <v>#NUM!</v>
      </c>
      <c r="E3513">
        <f t="array" ref="E3513">IF(ISLOGICAL(D3513),"",FREQUENCY(IF('Data Transformation'!$B$425:$B$8425='Bin Analysis'!$B3507,'Data Transformation'!$G$425:$G$8425),D3513))</f>
        <v>2001</v>
      </c>
      <c r="F3513">
        <f t="shared" si="438"/>
        <v>0</v>
      </c>
      <c r="G3513">
        <f>Weighting!$H$9</f>
        <v>0</v>
      </c>
      <c r="H3513">
        <f t="array" ref="H3513">FREQUENCY(IF('Data Transformation'!$B$4:$B$8425=B3507,'Data Transformation'!$G$4:$G$8425),'Bin Analysis'!$B3513)</f>
        <v>2073</v>
      </c>
      <c r="I3513">
        <f t="shared" si="439"/>
        <v>0</v>
      </c>
      <c r="J3513">
        <f t="shared" si="440"/>
        <v>0</v>
      </c>
      <c r="K3513">
        <f>J3513*Weighting!$W$9</f>
        <v>0</v>
      </c>
      <c r="M3513" s="14"/>
    </row>
    <row r="3514" spans="1:25" x14ac:dyDescent="0.25">
      <c r="A3514" s="32" t="str">
        <f>IF(Weighting!$P$10&gt;0,B3514,"")</f>
        <v/>
      </c>
      <c r="B3514" t="e">
        <f>Weighting!$C$10</f>
        <v>#DIV/0!</v>
      </c>
      <c r="C3514" t="e">
        <f>Weighting!$F$10</f>
        <v>#NUM!</v>
      </c>
      <c r="D3514" t="e">
        <f>IF(C3514=1,'Data Transformation'!$G$3+0.5*'Data Transformation'!$W$25,IF(C3515=1,D3515-'Data Transformation'!$W$25,FALSE))</f>
        <v>#NUM!</v>
      </c>
      <c r="E3514">
        <f t="array" ref="E3514">IF(ISLOGICAL(D3514),"",FREQUENCY(IF('Data Transformation'!$B$425:$B$8425='Bin Analysis'!$B3507,'Data Transformation'!$G$425:$G$8425),D3514))</f>
        <v>2001</v>
      </c>
      <c r="F3514">
        <f t="shared" si="438"/>
        <v>0</v>
      </c>
      <c r="G3514">
        <f>Weighting!$H$10</f>
        <v>0</v>
      </c>
      <c r="H3514">
        <f t="array" ref="H3514">FREQUENCY(IF('Data Transformation'!$B$4:$B$8425=B3507,'Data Transformation'!$G$4:$G$8425),'Bin Analysis'!$B3514)</f>
        <v>2073</v>
      </c>
      <c r="I3514">
        <f t="shared" si="439"/>
        <v>0</v>
      </c>
      <c r="J3514">
        <f t="shared" si="440"/>
        <v>0</v>
      </c>
      <c r="K3514">
        <f>J3514*Weighting!$W$10</f>
        <v>0</v>
      </c>
      <c r="M3514" s="14"/>
    </row>
    <row r="3515" spans="1:25" x14ac:dyDescent="0.25">
      <c r="A3515" s="32" t="str">
        <f>IF(Weighting!$P$11&gt;0,B3515,"")</f>
        <v/>
      </c>
      <c r="B3515" t="e">
        <f>Weighting!$C$11</f>
        <v>#DIV/0!</v>
      </c>
      <c r="C3515" t="e">
        <f>Weighting!$F$11</f>
        <v>#NUM!</v>
      </c>
      <c r="D3515" t="e">
        <f>IF(C3515=1,'Data Transformation'!$G$3+0.5*'Data Transformation'!$W$25,IF(C3516=1,D3516-'Data Transformation'!$W$25,FALSE))</f>
        <v>#NUM!</v>
      </c>
      <c r="E3515">
        <f t="array" ref="E3515">IF(ISLOGICAL(D3515),"",FREQUENCY(IF('Data Transformation'!$B$425:$B$8425='Bin Analysis'!$B3507,'Data Transformation'!$G$425:$G$8425),D3515))</f>
        <v>2001</v>
      </c>
      <c r="F3515">
        <f t="shared" si="438"/>
        <v>0</v>
      </c>
      <c r="G3515">
        <f>Weighting!$H$11</f>
        <v>0</v>
      </c>
      <c r="H3515">
        <f t="array" ref="H3515">FREQUENCY(IF('Data Transformation'!$B$4:$B$8425=B3507,'Data Transformation'!$G$4:$G$8425),'Bin Analysis'!$B3515)</f>
        <v>2073</v>
      </c>
      <c r="I3515">
        <f t="shared" si="439"/>
        <v>0</v>
      </c>
      <c r="J3515">
        <f t="shared" si="440"/>
        <v>0</v>
      </c>
      <c r="K3515">
        <f>J3515*Weighting!$W$11</f>
        <v>0</v>
      </c>
      <c r="M3515" s="14"/>
    </row>
    <row r="3516" spans="1:25" x14ac:dyDescent="0.25">
      <c r="A3516" s="32" t="str">
        <f>IF(Weighting!$P$12&gt;0,B3516,"")</f>
        <v/>
      </c>
      <c r="B3516" t="e">
        <f>Weighting!$C$12</f>
        <v>#DIV/0!</v>
      </c>
      <c r="C3516" t="e">
        <f>Weighting!$F$12</f>
        <v>#NUM!</v>
      </c>
      <c r="D3516" t="e">
        <f>IF(C3516=1,'Data Transformation'!$G$3+0.5*'Data Transformation'!$W$25,IF(C3517=1,D3517-'Data Transformation'!$W$25,FALSE))</f>
        <v>#NUM!</v>
      </c>
      <c r="E3516">
        <f t="array" ref="E3516">IF(ISLOGICAL(D3516),"",FREQUENCY(IF('Data Transformation'!$B$425:$B$8425='Bin Analysis'!$B3507,'Data Transformation'!$G$425:$G$8425),D3516))</f>
        <v>2001</v>
      </c>
      <c r="F3516">
        <f t="shared" si="438"/>
        <v>0</v>
      </c>
      <c r="G3516">
        <f>Weighting!$H$12</f>
        <v>0</v>
      </c>
      <c r="H3516">
        <f t="array" ref="H3516">FREQUENCY(IF('Data Transformation'!$B$4:$B$8425=B3507,'Data Transformation'!$G$4:$G$8425),'Bin Analysis'!$B3516)</f>
        <v>2073</v>
      </c>
      <c r="I3516">
        <f t="shared" si="439"/>
        <v>0</v>
      </c>
      <c r="J3516">
        <f t="shared" si="440"/>
        <v>0</v>
      </c>
      <c r="K3516">
        <f>J3516*Weighting!$W$12</f>
        <v>0</v>
      </c>
      <c r="M3516" s="14"/>
    </row>
    <row r="3517" spans="1:25" x14ac:dyDescent="0.25">
      <c r="A3517" s="32" t="str">
        <f>IF(Weighting!$P$13&gt;0,B3517,"")</f>
        <v/>
      </c>
      <c r="B3517" t="e">
        <f>Weighting!$C$13</f>
        <v>#DIV/0!</v>
      </c>
      <c r="C3517" t="e">
        <f>Weighting!$F$13</f>
        <v>#NUM!</v>
      </c>
      <c r="D3517" t="e">
        <f>IF(C3517=1,'Data Transformation'!$G$3+0.5*'Data Transformation'!$W$25,IF(C3518=1,D3518-'Data Transformation'!$W$25,FALSE))</f>
        <v>#NUM!</v>
      </c>
      <c r="E3517">
        <f t="array" ref="E3517">IF(ISLOGICAL(D3517),"",FREQUENCY(IF('Data Transformation'!$B$425:$B$8425='Bin Analysis'!$B3507,'Data Transformation'!$G$425:$G$8425),D3517))</f>
        <v>2001</v>
      </c>
      <c r="F3517">
        <f t="shared" si="438"/>
        <v>0</v>
      </c>
      <c r="G3517">
        <f>Weighting!$H$13</f>
        <v>0</v>
      </c>
      <c r="H3517">
        <f t="array" ref="H3517">FREQUENCY(IF('Data Transformation'!$B$4:$B$8425=B3507,'Data Transformation'!$G$4:$G$8425),'Bin Analysis'!$B3517)</f>
        <v>2073</v>
      </c>
      <c r="I3517">
        <f t="shared" si="439"/>
        <v>0</v>
      </c>
      <c r="J3517">
        <f t="shared" si="440"/>
        <v>0</v>
      </c>
      <c r="K3517">
        <f>J3517*Weighting!$W$13</f>
        <v>0</v>
      </c>
      <c r="M3517" s="14"/>
    </row>
    <row r="3518" spans="1:25" x14ac:dyDescent="0.25">
      <c r="A3518" s="32" t="str">
        <f>IF(Weighting!$P$14&gt;0,B3518,"")</f>
        <v/>
      </c>
      <c r="B3518" t="e">
        <f>Weighting!$C$14</f>
        <v>#DIV/0!</v>
      </c>
      <c r="C3518" t="e">
        <f>Weighting!$F$14</f>
        <v>#NUM!</v>
      </c>
      <c r="D3518" t="e">
        <f>IF(C3518=1,'Data Transformation'!$G$3+0.5*'Data Transformation'!$W$25,IF(C3519=1,D3519-'Data Transformation'!$W$25,FALSE))</f>
        <v>#NUM!</v>
      </c>
      <c r="E3518">
        <f t="array" ref="E3518">IF(ISLOGICAL(D3518),"",FREQUENCY(IF('Data Transformation'!$B$425:$B$8425='Bin Analysis'!$B3507,'Data Transformation'!$G$425:$G$8425),D3518))</f>
        <v>2001</v>
      </c>
      <c r="F3518">
        <f t="shared" si="438"/>
        <v>0</v>
      </c>
      <c r="G3518">
        <f>Weighting!$H$14</f>
        <v>0</v>
      </c>
      <c r="H3518">
        <f t="array" ref="H3518">FREQUENCY(IF('Data Transformation'!$B$4:$B$8425=B3507,'Data Transformation'!$G$4:$G$8425),'Bin Analysis'!$B3518)</f>
        <v>2073</v>
      </c>
      <c r="I3518">
        <f t="shared" si="439"/>
        <v>0</v>
      </c>
      <c r="J3518">
        <f t="shared" si="440"/>
        <v>0</v>
      </c>
      <c r="K3518">
        <f>J3518*Weighting!$W$14</f>
        <v>0</v>
      </c>
      <c r="M3518" s="14"/>
    </row>
    <row r="3519" spans="1:25" x14ac:dyDescent="0.25">
      <c r="A3519" s="32" t="str">
        <f>IF(Weighting!$P$15&gt;0,B3519,"")</f>
        <v/>
      </c>
      <c r="B3519" t="e">
        <f>Weighting!$C$15</f>
        <v>#DIV/0!</v>
      </c>
      <c r="C3519" t="e">
        <f>Weighting!$F$15</f>
        <v>#NUM!</v>
      </c>
      <c r="D3519" t="e">
        <f>IF(C3519=1,'Data Transformation'!$G$3+0.5*'Data Transformation'!$W$25,IF(C3520=1,D3520-'Data Transformation'!$W$25,FALSE))</f>
        <v>#NUM!</v>
      </c>
      <c r="E3519">
        <f t="array" ref="E3519">IF(ISLOGICAL(D3519),"",FREQUENCY(IF('Data Transformation'!$B$425:$B$8425='Bin Analysis'!$B3507,'Data Transformation'!$G$425:$G$8425),D3519))</f>
        <v>2001</v>
      </c>
      <c r="F3519">
        <f t="shared" si="438"/>
        <v>0</v>
      </c>
      <c r="G3519">
        <f>Weighting!$H$15</f>
        <v>0</v>
      </c>
      <c r="H3519">
        <f t="array" ref="H3519">FREQUENCY(IF('Data Transformation'!$B$4:$B$8425=B3507,'Data Transformation'!$G$4:$G$8425),'Bin Analysis'!$B3519)</f>
        <v>2073</v>
      </c>
      <c r="I3519">
        <f t="shared" si="439"/>
        <v>0</v>
      </c>
      <c r="J3519">
        <f t="shared" si="440"/>
        <v>0</v>
      </c>
      <c r="K3519">
        <f>J3519*Weighting!$W$15</f>
        <v>0</v>
      </c>
      <c r="M3519" s="14"/>
    </row>
    <row r="3520" spans="1:25" x14ac:dyDescent="0.25">
      <c r="A3520" s="32" t="str">
        <f>IF(Weighting!$P$16&gt;0,B3520,"")</f>
        <v/>
      </c>
      <c r="B3520" t="e">
        <f>Weighting!$C$16</f>
        <v>#DIV/0!</v>
      </c>
      <c r="C3520" t="e">
        <f>Weighting!$F$16</f>
        <v>#NUM!</v>
      </c>
      <c r="D3520" t="e">
        <f>IF(C3520=1,'Data Transformation'!$G$3+0.5*'Data Transformation'!$W$25,IF(C3521=1,D3521-'Data Transformation'!$W$25,FALSE))</f>
        <v>#NUM!</v>
      </c>
      <c r="E3520">
        <f t="array" ref="E3520">IF(ISLOGICAL(D3520),"",FREQUENCY(IF('Data Transformation'!$B$425:$B$8425='Bin Analysis'!$B3507,'Data Transformation'!$G$425:$G$8425),D3520))</f>
        <v>2001</v>
      </c>
      <c r="F3520">
        <f t="shared" si="438"/>
        <v>0</v>
      </c>
      <c r="G3520">
        <f>Weighting!$H$16</f>
        <v>0</v>
      </c>
      <c r="H3520">
        <f t="array" ref="H3520">FREQUENCY(IF('Data Transformation'!$B$4:$B$8425=B3507,'Data Transformation'!$G$4:$G$8425),'Bin Analysis'!$B3520)</f>
        <v>2073</v>
      </c>
      <c r="I3520">
        <f t="shared" si="439"/>
        <v>0</v>
      </c>
      <c r="J3520">
        <f t="shared" si="440"/>
        <v>0</v>
      </c>
      <c r="K3520">
        <f>J3520*Weighting!$W$16</f>
        <v>0</v>
      </c>
      <c r="M3520" s="14"/>
    </row>
    <row r="3521" spans="1:25" x14ac:dyDescent="0.25">
      <c r="A3521" s="32" t="str">
        <f>IF(Weighting!$P$17&gt;0,B3521,"")</f>
        <v/>
      </c>
      <c r="B3521" t="e">
        <f>Weighting!$C$17</f>
        <v>#DIV/0!</v>
      </c>
      <c r="C3521" t="e">
        <f>Weighting!$F$17</f>
        <v>#NUM!</v>
      </c>
      <c r="D3521" t="e">
        <f>IF(C3521=1,'Data Transformation'!$G$3+0.5*'Data Transformation'!$W$25,IF(C3522=1,D3522-'Data Transformation'!$W$25,FALSE))</f>
        <v>#NUM!</v>
      </c>
      <c r="E3521">
        <f t="array" ref="E3521">IF(ISLOGICAL(D3521),"",FREQUENCY(IF('Data Transformation'!$B$425:$B$8425='Bin Analysis'!$B3507,'Data Transformation'!$G$425:$G$8425),D3521))</f>
        <v>2001</v>
      </c>
      <c r="F3521">
        <f t="shared" si="438"/>
        <v>0</v>
      </c>
      <c r="G3521">
        <f>Weighting!$H$17</f>
        <v>0</v>
      </c>
      <c r="H3521">
        <f t="array" ref="H3521">FREQUENCY(IF('Data Transformation'!$B$4:$B$8425=B3507,'Data Transformation'!$G$4:$G$8425),'Bin Analysis'!$B3521)</f>
        <v>2073</v>
      </c>
      <c r="I3521">
        <f t="shared" si="439"/>
        <v>0</v>
      </c>
      <c r="J3521">
        <f t="shared" si="440"/>
        <v>0</v>
      </c>
      <c r="K3521">
        <f>J3521*Weighting!$W$17</f>
        <v>0</v>
      </c>
      <c r="M3521" s="14"/>
    </row>
    <row r="3522" spans="1:25" x14ac:dyDescent="0.25">
      <c r="A3522" s="32" t="str">
        <f>IF(Weighting!$P$18&gt;0,B3522,"")</f>
        <v/>
      </c>
      <c r="B3522" t="e">
        <f>Weighting!$C$18</f>
        <v>#DIV/0!</v>
      </c>
      <c r="C3522" t="e">
        <f>Weighting!$F$18</f>
        <v>#NUM!</v>
      </c>
      <c r="D3522" t="e">
        <f>IF(C3522=1,'Data Transformation'!$G$3+0.5*'Data Transformation'!$W$25,IF(C3523=1,D3523-'Data Transformation'!$W$25,FALSE))</f>
        <v>#NUM!</v>
      </c>
      <c r="E3522">
        <f t="array" ref="E3522">IF(ISLOGICAL(D3522),"",FREQUENCY(IF('Data Transformation'!$B$425:$B$8425='Bin Analysis'!$B3507,'Data Transformation'!$G$425:$G$8425),D3522))</f>
        <v>2001</v>
      </c>
      <c r="F3522">
        <f t="shared" si="438"/>
        <v>0</v>
      </c>
      <c r="G3522">
        <f>Weighting!$H$18</f>
        <v>0</v>
      </c>
      <c r="H3522">
        <f t="array" ref="H3522">FREQUENCY(IF('Data Transformation'!$B$4:$B$8425=B3507,'Data Transformation'!$G$4:$G$8425),'Bin Analysis'!$B3522)</f>
        <v>2073</v>
      </c>
      <c r="I3522">
        <f t="shared" si="439"/>
        <v>0</v>
      </c>
      <c r="J3522">
        <f t="shared" si="440"/>
        <v>0</v>
      </c>
      <c r="K3522">
        <f>J3522*Weighting!$W$18</f>
        <v>0</v>
      </c>
      <c r="M3522" s="14"/>
    </row>
    <row r="3523" spans="1:25" x14ac:dyDescent="0.25">
      <c r="A3523" s="32" t="str">
        <f>IF(Weighting!$P$19&gt;0,B3523,"")</f>
        <v/>
      </c>
      <c r="B3523" t="e">
        <f>Weighting!$C$19</f>
        <v>#DIV/0!</v>
      </c>
      <c r="C3523" t="e">
        <f>Weighting!$F$19</f>
        <v>#NUM!</v>
      </c>
      <c r="D3523" t="e">
        <f>IF(C3523=1,'Data Transformation'!$G$3+0.5*'Data Transformation'!$W$25,IF(C3524=1,D3524-'Data Transformation'!$W$25,FALSE))</f>
        <v>#NUM!</v>
      </c>
      <c r="E3523">
        <f t="array" ref="E3523">IF(ISLOGICAL(D3523),"",FREQUENCY(IF('Data Transformation'!$B$425:$B$8425='Bin Analysis'!$B3507,'Data Transformation'!$G$425:$G$8425),D3523))</f>
        <v>2001</v>
      </c>
      <c r="F3523">
        <f t="shared" si="438"/>
        <v>0</v>
      </c>
      <c r="G3523">
        <f>Weighting!$H$19</f>
        <v>0</v>
      </c>
      <c r="H3523">
        <f t="array" ref="H3523">FREQUENCY(IF('Data Transformation'!$B$4:$B$8425=B3507,'Data Transformation'!$G$4:$G$8425),'Bin Analysis'!$B3523)</f>
        <v>2073</v>
      </c>
      <c r="I3523">
        <f t="shared" si="439"/>
        <v>0</v>
      </c>
      <c r="J3523">
        <f t="shared" si="440"/>
        <v>0</v>
      </c>
      <c r="K3523">
        <f>J3523*Weighting!$W$19</f>
        <v>0</v>
      </c>
      <c r="M3523" s="14"/>
    </row>
    <row r="3524" spans="1:25" x14ac:dyDescent="0.25">
      <c r="A3524" s="32" t="str">
        <f>IF(Weighting!$P$20&gt;0,B3524,"")</f>
        <v/>
      </c>
      <c r="B3524" t="e">
        <f>Weighting!$C$20</f>
        <v>#DIV/0!</v>
      </c>
      <c r="C3524" t="e">
        <f>Weighting!$F$20</f>
        <v>#NUM!</v>
      </c>
      <c r="D3524" t="e">
        <f>IF(C3524=1,'Data Transformation'!$G$3+0.5*'Data Transformation'!$W$25,IF(C3525=1,D3525-'Data Transformation'!$W$25,FALSE))</f>
        <v>#NUM!</v>
      </c>
      <c r="E3524">
        <f t="array" ref="E3524">IF(ISLOGICAL(D3524),"",FREQUENCY(IF('Data Transformation'!$B$425:$B$8425='Bin Analysis'!$B3507,'Data Transformation'!$G$425:$G$8425),D3524))</f>
        <v>2001</v>
      </c>
      <c r="F3524">
        <f t="shared" si="438"/>
        <v>0</v>
      </c>
      <c r="G3524">
        <f>Weighting!$H$20</f>
        <v>0</v>
      </c>
      <c r="H3524">
        <f t="array" ref="H3524">FREQUENCY(IF('Data Transformation'!$B$4:$B$8425=B3507,'Data Transformation'!$G$4:$G$8425),'Bin Analysis'!$B3524)</f>
        <v>2073</v>
      </c>
      <c r="I3524">
        <f t="shared" si="439"/>
        <v>0</v>
      </c>
      <c r="J3524">
        <f t="shared" si="440"/>
        <v>0</v>
      </c>
      <c r="K3524">
        <f>J3524*Weighting!$W$20</f>
        <v>0</v>
      </c>
      <c r="M3524" s="14"/>
    </row>
    <row r="3525" spans="1:25" x14ac:dyDescent="0.25">
      <c r="A3525" s="32" t="str">
        <f>IF(Weighting!$P$21&gt;0,B3525,"")</f>
        <v/>
      </c>
      <c r="B3525" t="e">
        <f>Weighting!$C$21</f>
        <v>#DIV/0!</v>
      </c>
      <c r="C3525" t="e">
        <f>Weighting!$F$21</f>
        <v>#NUM!</v>
      </c>
      <c r="D3525" t="e">
        <f>IF(C3525=1,'Data Transformation'!$G$3+0.5*'Data Transformation'!$W$25,IF(C3526=1,D3526-'Data Transformation'!$W$25,FALSE))</f>
        <v>#NUM!</v>
      </c>
      <c r="E3525">
        <f t="array" ref="E3525">IF(ISLOGICAL(D3525),"",FREQUENCY(IF('Data Transformation'!$B$425:$B$8425='Bin Analysis'!$B3507,'Data Transformation'!$G$425:$G$8425),D3525))</f>
        <v>2001</v>
      </c>
      <c r="F3525">
        <f t="shared" si="438"/>
        <v>0</v>
      </c>
      <c r="G3525">
        <f>Weighting!$H$21</f>
        <v>0</v>
      </c>
      <c r="H3525">
        <f t="array" ref="H3525">FREQUENCY(IF('Data Transformation'!$B$4:$B$8425=B3507,'Data Transformation'!$G$4:$G$8425),'Bin Analysis'!$B3525)</f>
        <v>2073</v>
      </c>
      <c r="I3525">
        <f t="shared" si="439"/>
        <v>0</v>
      </c>
      <c r="J3525">
        <f t="shared" si="440"/>
        <v>0</v>
      </c>
      <c r="K3525">
        <f>J3525*Weighting!$W$21</f>
        <v>0</v>
      </c>
      <c r="M3525" s="14"/>
    </row>
    <row r="3526" spans="1:25" x14ac:dyDescent="0.25">
      <c r="A3526" s="32" t="str">
        <f>IF(Weighting!$P$22&gt;0,B3526,"")</f>
        <v/>
      </c>
      <c r="B3526" t="e">
        <f>Weighting!$C$22</f>
        <v>#DIV/0!</v>
      </c>
      <c r="C3526" t="e">
        <f>Weighting!$F$22</f>
        <v>#NUM!</v>
      </c>
      <c r="D3526" t="e">
        <f>IF(C3526=1,'Data Transformation'!$G$3+0.5*'Data Transformation'!$W$25,IF(C3527=1,D3527-'Data Transformation'!$W$25,FALSE))</f>
        <v>#NUM!</v>
      </c>
      <c r="E3526">
        <f t="array" ref="E3526">IF(ISLOGICAL(D3526),"",FREQUENCY(IF('Data Transformation'!$B$425:$B$8425='Bin Analysis'!$B3507,'Data Transformation'!$G$425:$G$8425),D3526))</f>
        <v>2001</v>
      </c>
      <c r="F3526">
        <f t="shared" si="438"/>
        <v>0</v>
      </c>
      <c r="G3526">
        <f>Weighting!$H$22</f>
        <v>0</v>
      </c>
      <c r="H3526">
        <f t="array" ref="H3526">FREQUENCY(IF('Data Transformation'!$B$4:$B$8425=B3507,'Data Transformation'!$G$4:$G$8425),'Bin Analysis'!$B3526)</f>
        <v>2073</v>
      </c>
      <c r="I3526">
        <f t="shared" si="439"/>
        <v>0</v>
      </c>
      <c r="J3526">
        <f t="shared" si="440"/>
        <v>0</v>
      </c>
      <c r="K3526">
        <f>J3526*Weighting!$W$22</f>
        <v>0</v>
      </c>
      <c r="M3526" s="14"/>
    </row>
    <row r="3527" spans="1:25" x14ac:dyDescent="0.25">
      <c r="A3527" s="32" t="str">
        <f>IF(Weighting!$P$23&gt;0,B3527,"")</f>
        <v/>
      </c>
      <c r="B3527" t="e">
        <f>Weighting!$C$23</f>
        <v>#DIV/0!</v>
      </c>
      <c r="C3527" t="e">
        <f>Weighting!$F$23</f>
        <v>#NUM!</v>
      </c>
      <c r="D3527" t="e">
        <f>IF(C3527=1,'Data Transformation'!$G$3+0.5*'Data Transformation'!$W$25,IF(C3528=1,D3528-'Data Transformation'!$W$25,FALSE))</f>
        <v>#NUM!</v>
      </c>
      <c r="E3527">
        <f t="array" ref="E3527">IF(ISLOGICAL(D3527),"",FREQUENCY(IF('Data Transformation'!$B$425:$B$8425='Bin Analysis'!$B3507,'Data Transformation'!$G$425:$G$8425),D3527))</f>
        <v>2001</v>
      </c>
      <c r="F3527">
        <f t="shared" si="438"/>
        <v>0</v>
      </c>
      <c r="G3527">
        <f>Weighting!$H$23</f>
        <v>0</v>
      </c>
      <c r="H3527">
        <f t="array" ref="H3527">FREQUENCY(IF('Data Transformation'!$B$4:$B$8425=B3507,'Data Transformation'!$G$4:$G$8425),'Bin Analysis'!$B3527)</f>
        <v>2073</v>
      </c>
      <c r="I3527">
        <f t="shared" si="439"/>
        <v>0</v>
      </c>
      <c r="J3527">
        <f t="shared" si="440"/>
        <v>0</v>
      </c>
      <c r="K3527">
        <f>J3527*Weighting!$W$23</f>
        <v>0</v>
      </c>
      <c r="M3527" s="14"/>
    </row>
    <row r="3528" spans="1:25" x14ac:dyDescent="0.25">
      <c r="A3528" s="32" t="str">
        <f>IF(Weighting!$P$24&gt;0,B3528,"")</f>
        <v/>
      </c>
      <c r="B3528" t="e">
        <f>Weighting!$C$24</f>
        <v>#DIV/0!</v>
      </c>
      <c r="C3528" t="e">
        <f>Weighting!$F$24</f>
        <v>#NUM!</v>
      </c>
      <c r="D3528" t="e">
        <f>IF(C3528=1,'Data Transformation'!$G$3+0.5*'Data Transformation'!$W$25,IF(C3529=1,D3529-'Data Transformation'!$W$25,FALSE))</f>
        <v>#NUM!</v>
      </c>
      <c r="E3528">
        <f t="array" ref="E3528">IF(ISLOGICAL(D3528),"",FREQUENCY(IF('Data Transformation'!$B$425:$B$8425='Bin Analysis'!$B3507,'Data Transformation'!$G$425:$G$8425),D3528))</f>
        <v>2001</v>
      </c>
      <c r="F3528">
        <f t="shared" si="438"/>
        <v>0</v>
      </c>
      <c r="G3528">
        <f>Weighting!$H$24</f>
        <v>0</v>
      </c>
      <c r="H3528">
        <f t="array" ref="H3528">FREQUENCY(IF('Data Transformation'!$B$4:$B$8425=B3507,'Data Transformation'!$G$4:$G$8425),'Bin Analysis'!$B3528)</f>
        <v>2073</v>
      </c>
      <c r="I3528">
        <f t="shared" si="439"/>
        <v>0</v>
      </c>
      <c r="J3528">
        <f t="shared" si="440"/>
        <v>0</v>
      </c>
      <c r="K3528">
        <f>J3528*Weighting!$W$24</f>
        <v>0</v>
      </c>
      <c r="M3528" s="14"/>
    </row>
    <row r="3529" spans="1:25" x14ac:dyDescent="0.25">
      <c r="A3529" s="32" t="str">
        <f>IF(Weighting!$P$25&gt;0,B3529,"")</f>
        <v/>
      </c>
      <c r="B3529" t="e">
        <f>Weighting!$C$25</f>
        <v>#DIV/0!</v>
      </c>
      <c r="C3529" t="e">
        <f>Weighting!$F$25</f>
        <v>#NUM!</v>
      </c>
      <c r="D3529" t="e">
        <f>IF(C3529=1,'Data Transformation'!$G$3+0.5*'Data Transformation'!$W$25,IF(C3530=1,D3530-'Data Transformation'!$W$25,FALSE))</f>
        <v>#NUM!</v>
      </c>
      <c r="E3529">
        <f t="array" ref="E3529">IF(ISLOGICAL(D3529),"",FREQUENCY(IF('Data Transformation'!$B$425:$B$8425='Bin Analysis'!$B3507,'Data Transformation'!$G$425:$G$8425),D3529))</f>
        <v>2001</v>
      </c>
      <c r="F3529">
        <f t="shared" si="438"/>
        <v>0</v>
      </c>
      <c r="G3529">
        <f>Weighting!$H$25</f>
        <v>0</v>
      </c>
      <c r="H3529">
        <f t="array" ref="H3529">FREQUENCY(IF('Data Transformation'!$B$4:$B$8425=B3507,'Data Transformation'!$G$4:$G$8425),'Bin Analysis'!$B3529)</f>
        <v>2073</v>
      </c>
      <c r="I3529">
        <f t="shared" si="439"/>
        <v>0</v>
      </c>
      <c r="J3529">
        <f t="shared" si="440"/>
        <v>0</v>
      </c>
      <c r="K3529">
        <f>J3529*Weighting!$W$25</f>
        <v>0</v>
      </c>
      <c r="M3529" s="14"/>
    </row>
    <row r="3530" spans="1:25" x14ac:dyDescent="0.25">
      <c r="O3530"/>
      <c r="P3530"/>
      <c r="Q3530"/>
      <c r="R3530"/>
    </row>
    <row r="3531" spans="1:25" ht="23.25" x14ac:dyDescent="0.35">
      <c r="A3531" s="21" t="s">
        <v>0</v>
      </c>
      <c r="B3531" s="21" t="str">
        <f>IFERROR(VLOOKUP(C3531,'Data Transformation'!$L$6:$M$426,2,FALSE),"")</f>
        <v/>
      </c>
      <c r="C3531" s="21">
        <f>C3507+1</f>
        <v>147</v>
      </c>
      <c r="D3531" s="21"/>
      <c r="E3531" s="21"/>
      <c r="F3531" s="21"/>
      <c r="G3531" s="21"/>
      <c r="H3531" s="22"/>
      <c r="I3531" s="22"/>
      <c r="J3531" s="22"/>
      <c r="K3531" s="21"/>
      <c r="L3531" s="21" t="str">
        <f>B3531</f>
        <v/>
      </c>
      <c r="M3531" s="23" t="e">
        <f>INDEX('Data Transformation'!$O$4:$O$424,MATCH($B3531,'Data Transformation'!$M$4:$M$424,0),MATCH($M$2,'Data Transformation'!$O$3,0))</f>
        <v>#N/A</v>
      </c>
      <c r="N3531" s="27" t="e">
        <f>IF('Input and Summary Results'!$J$16="minimum",'Bin Analysis'!X3532/(M3531-1),'Bin Analysis'!Y3531/('Bin Analysis'!M3531-1))</f>
        <v>#N/A</v>
      </c>
      <c r="O3531" s="27" t="e">
        <f>IF(M3531=FALSE,NA(),(VLOOKUP(1,C3534:K3553,4,FALSE))/(M3531-1))</f>
        <v>#N/A</v>
      </c>
      <c r="P3531" s="27" t="e">
        <f>IF(M3531=FALSE,NA(),SUM(J3534:J3553)/Weighting!$S$5)</f>
        <v>#N/A</v>
      </c>
      <c r="Q3531" s="27" t="e">
        <f>IF(M3531=FALSE,NA(),SUM(K3534:K3553)/Weighting!$S$6)</f>
        <v>#N/A</v>
      </c>
      <c r="R3531" s="27" t="e">
        <f>IF(M3531=FALSE,NA(),(VLOOKUP(1,G3534:K3553,3,FALSE))/(M3531-1))</f>
        <v>#N/A</v>
      </c>
      <c r="S3531" s="22" t="e">
        <f>IF(M3531=FALSE,NA(),IF(SUM(J3534:J3553)=2,"yes","no"))</f>
        <v>#N/A</v>
      </c>
      <c r="X3531" s="2" cm="2">
        <f t="array" ref="X3531:X3532">FREQUENCY(IF('Data Transformation'!$B$425:$B$6424='Bin Analysis'!L3531,'Data Transformation'!$G$425:$G$6424),'Data Transformation'!$U$11)</f>
        <v>0</v>
      </c>
      <c r="Y3531" s="2" cm="2">
        <f t="array" ref="Y3531:Y3532">FREQUENCY(IF('Data Transformation'!$B$425:$B$6424='Bin Analysis'!L3531,'Data Transformation'!$G$425:$G$6424),'Data Transformation'!$U$12)</f>
        <v>0</v>
      </c>
    </row>
    <row r="3532" spans="1:25" x14ac:dyDescent="0.25">
      <c r="A3532" s="14" t="s">
        <v>67</v>
      </c>
      <c r="B3532" t="s">
        <v>47</v>
      </c>
      <c r="C3532" t="s">
        <v>5</v>
      </c>
      <c r="D3532" t="s">
        <v>100</v>
      </c>
      <c r="E3532" t="s">
        <v>101</v>
      </c>
      <c r="F3532" t="s">
        <v>102</v>
      </c>
      <c r="G3532" t="s">
        <v>70</v>
      </c>
      <c r="H3532" t="s">
        <v>31</v>
      </c>
      <c r="I3532" t="s">
        <v>32</v>
      </c>
      <c r="J3532" t="s">
        <v>46</v>
      </c>
      <c r="K3532" s="14" t="s">
        <v>45</v>
      </c>
      <c r="M3532" s="14"/>
      <c r="X3532" s="2">
        <v>0</v>
      </c>
      <c r="Y3532" s="2">
        <v>0</v>
      </c>
    </row>
    <row r="3533" spans="1:25" x14ac:dyDescent="0.25">
      <c r="A3533" s="32"/>
      <c r="D3533" t="e">
        <f>IF(C3533=1,'Data Transformation'!$G$3+0.5*'Data Transformation'!$W$25,IF(C3534=1,D3534-'Data Transformation'!$W$25,FALSE))</f>
        <v>#NUM!</v>
      </c>
      <c r="E3533">
        <f t="array" ref="E3533">IF(ISLOGICAL(D3533),"",FREQUENCY(IF('Data Transformation'!$B$425:$B$8425='Bin Analysis'!$B3531,'Data Transformation'!$G$425:$G$8425),D3533))</f>
        <v>2001</v>
      </c>
      <c r="F3533" t="e">
        <f>IF(ISLOGICAL(D3533),"",E3533-E3532)</f>
        <v>#VALUE!</v>
      </c>
      <c r="M3533" s="14"/>
    </row>
    <row r="3534" spans="1:25" x14ac:dyDescent="0.25">
      <c r="A3534" s="32" t="e">
        <f>IF(Weighting!$P$6&gt;0,B3534,"")</f>
        <v>#NUM!</v>
      </c>
      <c r="B3534" t="e">
        <f>Weighting!$C$6</f>
        <v>#DIV/0!</v>
      </c>
      <c r="C3534" t="e">
        <f>Weighting!$F$6</f>
        <v>#NUM!</v>
      </c>
      <c r="D3534" t="e">
        <f>IF(C3534=1,'Data Transformation'!$G$3+0.5*'Data Transformation'!$W$25,IF(C3535=1,D3535-'Data Transformation'!$W$25,FALSE))</f>
        <v>#NUM!</v>
      </c>
      <c r="E3534">
        <f t="array" ref="E3534">IF(ISLOGICAL(D3534),"",FREQUENCY(IF('Data Transformation'!$B$425:$B$8425='Bin Analysis'!$B3531,'Data Transformation'!$G$425:$G$8425),D3534))</f>
        <v>2001</v>
      </c>
      <c r="F3534">
        <f>IF(ISLOGICAL(D3534),"",E3534-E3533)</f>
        <v>0</v>
      </c>
      <c r="G3534">
        <f>Weighting!$H$6</f>
        <v>1</v>
      </c>
      <c r="H3534">
        <f t="array" ref="H3534">FREQUENCY(IF('Data Transformation'!$B$4:$B$8425=B3531,'Data Transformation'!$G$4:$G$8425),'Bin Analysis'!$B3534)</f>
        <v>2073</v>
      </c>
      <c r="I3534">
        <f>H3534-H3533</f>
        <v>2073</v>
      </c>
      <c r="J3534">
        <f>IF(I3534=0,0,1)</f>
        <v>1</v>
      </c>
      <c r="K3534" t="e">
        <f>J3534*Weighting!$W$6</f>
        <v>#NUM!</v>
      </c>
      <c r="M3534" s="14"/>
    </row>
    <row r="3535" spans="1:25" x14ac:dyDescent="0.25">
      <c r="A3535" s="32" t="str">
        <f>IF(Weighting!$P$7&gt;0,B3535,"")</f>
        <v/>
      </c>
      <c r="B3535" t="e">
        <f>Weighting!$C$7</f>
        <v>#DIV/0!</v>
      </c>
      <c r="C3535" t="e">
        <f>Weighting!$F$7</f>
        <v>#NUM!</v>
      </c>
      <c r="D3535" t="e">
        <f>IF(C3535=1,'Data Transformation'!$G$3+0.5*'Data Transformation'!$W$25,IF(C3536=1,D3536-'Data Transformation'!$W$25,FALSE))</f>
        <v>#NUM!</v>
      </c>
      <c r="E3535">
        <f t="array" ref="E3535">IF(ISLOGICAL(D3535),"",FREQUENCY(IF('Data Transformation'!$B$425:$B$8425='Bin Analysis'!$B3531,'Data Transformation'!$G$425:$G$8425),D3535))</f>
        <v>2001</v>
      </c>
      <c r="F3535">
        <f t="shared" ref="F3535:F3553" si="441">IF(ISLOGICAL(D3535),"",E3535-E3534)</f>
        <v>0</v>
      </c>
      <c r="G3535">
        <f>Weighting!$H$7</f>
        <v>0</v>
      </c>
      <c r="H3535">
        <f t="array" ref="H3535">FREQUENCY(IF('Data Transformation'!$B$4:$B$8425=B3531,'Data Transformation'!$G$4:$G$8425),'Bin Analysis'!$B3535)</f>
        <v>2073</v>
      </c>
      <c r="I3535">
        <f t="shared" ref="I3535:I3553" si="442">H3535-H3534</f>
        <v>0</v>
      </c>
      <c r="J3535">
        <f>IF(I3535=0,0,1)</f>
        <v>0</v>
      </c>
      <c r="K3535">
        <f>J3535*Weighting!$W$7</f>
        <v>0</v>
      </c>
      <c r="M3535" s="14"/>
    </row>
    <row r="3536" spans="1:25" x14ac:dyDescent="0.25">
      <c r="A3536" s="32" t="str">
        <f>IF(Weighting!$P$8&gt;0,B3536,"")</f>
        <v/>
      </c>
      <c r="B3536" t="e">
        <f>Weighting!$C$8</f>
        <v>#DIV/0!</v>
      </c>
      <c r="C3536" t="e">
        <f>Weighting!$F$8</f>
        <v>#NUM!</v>
      </c>
      <c r="D3536" t="e">
        <f>IF(C3536=1,'Data Transformation'!$G$3+0.5*'Data Transformation'!$W$25,IF(C3537=1,D3537-'Data Transformation'!$W$25,FALSE))</f>
        <v>#NUM!</v>
      </c>
      <c r="E3536">
        <f t="array" ref="E3536">IF(ISLOGICAL(D3536),"",FREQUENCY(IF('Data Transformation'!$B$425:$B$8425='Bin Analysis'!$B3531,'Data Transformation'!$G$425:$G$8425),D3536))</f>
        <v>2001</v>
      </c>
      <c r="F3536">
        <f t="shared" si="441"/>
        <v>0</v>
      </c>
      <c r="G3536">
        <f>Weighting!$H$8</f>
        <v>0</v>
      </c>
      <c r="H3536">
        <f t="array" ref="H3536">FREQUENCY(IF('Data Transformation'!$B$4:$B$8425=B3531,'Data Transformation'!$G$4:$G$8425),'Bin Analysis'!$B3536)</f>
        <v>2073</v>
      </c>
      <c r="I3536">
        <f t="shared" si="442"/>
        <v>0</v>
      </c>
      <c r="J3536">
        <f t="shared" ref="J3536:J3553" si="443">IF(I3536=0,0,1)</f>
        <v>0</v>
      </c>
      <c r="K3536">
        <f>J3536*Weighting!$W$8</f>
        <v>0</v>
      </c>
      <c r="M3536" s="14"/>
    </row>
    <row r="3537" spans="1:13" x14ac:dyDescent="0.25">
      <c r="A3537" s="32" t="str">
        <f>IF(Weighting!$P$9&gt;0,B3537,"")</f>
        <v/>
      </c>
      <c r="B3537" s="50" t="e">
        <f>Weighting!$C$9</f>
        <v>#DIV/0!</v>
      </c>
      <c r="C3537" t="e">
        <f>Weighting!$F$9</f>
        <v>#NUM!</v>
      </c>
      <c r="D3537" t="e">
        <f>IF(C3537=1,'Data Transformation'!$G$3+0.5*'Data Transformation'!$W$25,IF(C3538=1,D3538-'Data Transformation'!$W$25,FALSE))</f>
        <v>#NUM!</v>
      </c>
      <c r="E3537">
        <f t="array" ref="E3537">IF(ISLOGICAL(D3537),"",FREQUENCY(IF('Data Transformation'!$B$425:$B$8425='Bin Analysis'!$B3531,'Data Transformation'!$G$425:$G$8425),D3537))</f>
        <v>2001</v>
      </c>
      <c r="F3537">
        <f t="shared" si="441"/>
        <v>0</v>
      </c>
      <c r="G3537">
        <f>Weighting!$H$9</f>
        <v>0</v>
      </c>
      <c r="H3537">
        <f t="array" ref="H3537">FREQUENCY(IF('Data Transformation'!$B$4:$B$8425=B3531,'Data Transformation'!$G$4:$G$8425),'Bin Analysis'!$B3537)</f>
        <v>2073</v>
      </c>
      <c r="I3537">
        <f t="shared" si="442"/>
        <v>0</v>
      </c>
      <c r="J3537">
        <f t="shared" si="443"/>
        <v>0</v>
      </c>
      <c r="K3537">
        <f>J3537*Weighting!$W$9</f>
        <v>0</v>
      </c>
      <c r="M3537" s="14"/>
    </row>
    <row r="3538" spans="1:13" x14ac:dyDescent="0.25">
      <c r="A3538" s="32" t="str">
        <f>IF(Weighting!$P$10&gt;0,B3538,"")</f>
        <v/>
      </c>
      <c r="B3538" t="e">
        <f>Weighting!$C$10</f>
        <v>#DIV/0!</v>
      </c>
      <c r="C3538" t="e">
        <f>Weighting!$F$10</f>
        <v>#NUM!</v>
      </c>
      <c r="D3538" t="e">
        <f>IF(C3538=1,'Data Transformation'!$G$3+0.5*'Data Transformation'!$W$25,IF(C3539=1,D3539-'Data Transformation'!$W$25,FALSE))</f>
        <v>#NUM!</v>
      </c>
      <c r="E3538">
        <f t="array" ref="E3538">IF(ISLOGICAL(D3538),"",FREQUENCY(IF('Data Transformation'!$B$425:$B$8425='Bin Analysis'!$B3531,'Data Transformation'!$G$425:$G$8425),D3538))</f>
        <v>2001</v>
      </c>
      <c r="F3538">
        <f t="shared" si="441"/>
        <v>0</v>
      </c>
      <c r="G3538">
        <f>Weighting!$H$10</f>
        <v>0</v>
      </c>
      <c r="H3538">
        <f t="array" ref="H3538">FREQUENCY(IF('Data Transformation'!$B$4:$B$8425=B3531,'Data Transformation'!$G$4:$G$8425),'Bin Analysis'!$B3538)</f>
        <v>2073</v>
      </c>
      <c r="I3538">
        <f t="shared" si="442"/>
        <v>0</v>
      </c>
      <c r="J3538">
        <f t="shared" si="443"/>
        <v>0</v>
      </c>
      <c r="K3538">
        <f>J3538*Weighting!$W$10</f>
        <v>0</v>
      </c>
      <c r="M3538" s="14"/>
    </row>
    <row r="3539" spans="1:13" x14ac:dyDescent="0.25">
      <c r="A3539" s="32" t="str">
        <f>IF(Weighting!$P$11&gt;0,B3539,"")</f>
        <v/>
      </c>
      <c r="B3539" t="e">
        <f>Weighting!$C$11</f>
        <v>#DIV/0!</v>
      </c>
      <c r="C3539" t="e">
        <f>Weighting!$F$11</f>
        <v>#NUM!</v>
      </c>
      <c r="D3539" t="e">
        <f>IF(C3539=1,'Data Transformation'!$G$3+0.5*'Data Transformation'!$W$25,IF(C3540=1,D3540-'Data Transformation'!$W$25,FALSE))</f>
        <v>#NUM!</v>
      </c>
      <c r="E3539">
        <f t="array" ref="E3539">IF(ISLOGICAL(D3539),"",FREQUENCY(IF('Data Transformation'!$B$425:$B$8425='Bin Analysis'!$B3531,'Data Transformation'!$G$425:$G$8425),D3539))</f>
        <v>2001</v>
      </c>
      <c r="F3539">
        <f t="shared" si="441"/>
        <v>0</v>
      </c>
      <c r="G3539">
        <f>Weighting!$H$11</f>
        <v>0</v>
      </c>
      <c r="H3539">
        <f t="array" ref="H3539">FREQUENCY(IF('Data Transformation'!$B$4:$B$8425=B3531,'Data Transformation'!$G$4:$G$8425),'Bin Analysis'!$B3539)</f>
        <v>2073</v>
      </c>
      <c r="I3539">
        <f t="shared" si="442"/>
        <v>0</v>
      </c>
      <c r="J3539">
        <f t="shared" si="443"/>
        <v>0</v>
      </c>
      <c r="K3539">
        <f>J3539*Weighting!$W$11</f>
        <v>0</v>
      </c>
      <c r="M3539" s="14"/>
    </row>
    <row r="3540" spans="1:13" x14ac:dyDescent="0.25">
      <c r="A3540" s="32" t="str">
        <f>IF(Weighting!$P$12&gt;0,B3540,"")</f>
        <v/>
      </c>
      <c r="B3540" t="e">
        <f>Weighting!$C$12</f>
        <v>#DIV/0!</v>
      </c>
      <c r="C3540" t="e">
        <f>Weighting!$F$12</f>
        <v>#NUM!</v>
      </c>
      <c r="D3540" t="e">
        <f>IF(C3540=1,'Data Transformation'!$G$3+0.5*'Data Transformation'!$W$25,IF(C3541=1,D3541-'Data Transformation'!$W$25,FALSE))</f>
        <v>#NUM!</v>
      </c>
      <c r="E3540">
        <f t="array" ref="E3540">IF(ISLOGICAL(D3540),"",FREQUENCY(IF('Data Transformation'!$B$425:$B$8425='Bin Analysis'!$B3531,'Data Transformation'!$G$425:$G$8425),D3540))</f>
        <v>2001</v>
      </c>
      <c r="F3540">
        <f t="shared" si="441"/>
        <v>0</v>
      </c>
      <c r="G3540">
        <f>Weighting!$H$12</f>
        <v>0</v>
      </c>
      <c r="H3540">
        <f t="array" ref="H3540">FREQUENCY(IF('Data Transformation'!$B$4:$B$8425=B3531,'Data Transformation'!$G$4:$G$8425),'Bin Analysis'!$B3540)</f>
        <v>2073</v>
      </c>
      <c r="I3540">
        <f t="shared" si="442"/>
        <v>0</v>
      </c>
      <c r="J3540">
        <f t="shared" si="443"/>
        <v>0</v>
      </c>
      <c r="K3540">
        <f>J3540*Weighting!$W$12</f>
        <v>0</v>
      </c>
      <c r="M3540" s="14"/>
    </row>
    <row r="3541" spans="1:13" x14ac:dyDescent="0.25">
      <c r="A3541" s="32" t="str">
        <f>IF(Weighting!$P$13&gt;0,B3541,"")</f>
        <v/>
      </c>
      <c r="B3541" t="e">
        <f>Weighting!$C$13</f>
        <v>#DIV/0!</v>
      </c>
      <c r="C3541" t="e">
        <f>Weighting!$F$13</f>
        <v>#NUM!</v>
      </c>
      <c r="D3541" t="e">
        <f>IF(C3541=1,'Data Transformation'!$G$3+0.5*'Data Transformation'!$W$25,IF(C3542=1,D3542-'Data Transformation'!$W$25,FALSE))</f>
        <v>#NUM!</v>
      </c>
      <c r="E3541">
        <f t="array" ref="E3541">IF(ISLOGICAL(D3541),"",FREQUENCY(IF('Data Transformation'!$B$425:$B$8425='Bin Analysis'!$B3531,'Data Transformation'!$G$425:$G$8425),D3541))</f>
        <v>2001</v>
      </c>
      <c r="F3541">
        <f t="shared" si="441"/>
        <v>0</v>
      </c>
      <c r="G3541">
        <f>Weighting!$H$13</f>
        <v>0</v>
      </c>
      <c r="H3541">
        <f t="array" ref="H3541">FREQUENCY(IF('Data Transformation'!$B$4:$B$8425=B3531,'Data Transformation'!$G$4:$G$8425),'Bin Analysis'!$B3541)</f>
        <v>2073</v>
      </c>
      <c r="I3541">
        <f t="shared" si="442"/>
        <v>0</v>
      </c>
      <c r="J3541">
        <f t="shared" si="443"/>
        <v>0</v>
      </c>
      <c r="K3541">
        <f>J3541*Weighting!$W$13</f>
        <v>0</v>
      </c>
      <c r="M3541" s="14"/>
    </row>
    <row r="3542" spans="1:13" x14ac:dyDescent="0.25">
      <c r="A3542" s="32" t="str">
        <f>IF(Weighting!$P$14&gt;0,B3542,"")</f>
        <v/>
      </c>
      <c r="B3542" t="e">
        <f>Weighting!$C$14</f>
        <v>#DIV/0!</v>
      </c>
      <c r="C3542" t="e">
        <f>Weighting!$F$14</f>
        <v>#NUM!</v>
      </c>
      <c r="D3542" t="e">
        <f>IF(C3542=1,'Data Transformation'!$G$3+0.5*'Data Transformation'!$W$25,IF(C3543=1,D3543-'Data Transformation'!$W$25,FALSE))</f>
        <v>#NUM!</v>
      </c>
      <c r="E3542">
        <f t="array" ref="E3542">IF(ISLOGICAL(D3542),"",FREQUENCY(IF('Data Transformation'!$B$425:$B$8425='Bin Analysis'!$B3531,'Data Transformation'!$G$425:$G$8425),D3542))</f>
        <v>2001</v>
      </c>
      <c r="F3542">
        <f t="shared" si="441"/>
        <v>0</v>
      </c>
      <c r="G3542">
        <f>Weighting!$H$14</f>
        <v>0</v>
      </c>
      <c r="H3542">
        <f t="array" ref="H3542">FREQUENCY(IF('Data Transformation'!$B$4:$B$8425=B3531,'Data Transformation'!$G$4:$G$8425),'Bin Analysis'!$B3542)</f>
        <v>2073</v>
      </c>
      <c r="I3542">
        <f t="shared" si="442"/>
        <v>0</v>
      </c>
      <c r="J3542">
        <f t="shared" si="443"/>
        <v>0</v>
      </c>
      <c r="K3542">
        <f>J3542*Weighting!$W$14</f>
        <v>0</v>
      </c>
      <c r="M3542" s="14"/>
    </row>
    <row r="3543" spans="1:13" x14ac:dyDescent="0.25">
      <c r="A3543" s="32" t="str">
        <f>IF(Weighting!$P$15&gt;0,B3543,"")</f>
        <v/>
      </c>
      <c r="B3543" t="e">
        <f>Weighting!$C$15</f>
        <v>#DIV/0!</v>
      </c>
      <c r="C3543" t="e">
        <f>Weighting!$F$15</f>
        <v>#NUM!</v>
      </c>
      <c r="D3543" t="e">
        <f>IF(C3543=1,'Data Transformation'!$G$3+0.5*'Data Transformation'!$W$25,IF(C3544=1,D3544-'Data Transformation'!$W$25,FALSE))</f>
        <v>#NUM!</v>
      </c>
      <c r="E3543">
        <f t="array" ref="E3543">IF(ISLOGICAL(D3543),"",FREQUENCY(IF('Data Transformation'!$B$425:$B$8425='Bin Analysis'!$B3531,'Data Transformation'!$G$425:$G$8425),D3543))</f>
        <v>2001</v>
      </c>
      <c r="F3543">
        <f t="shared" si="441"/>
        <v>0</v>
      </c>
      <c r="G3543">
        <f>Weighting!$H$15</f>
        <v>0</v>
      </c>
      <c r="H3543">
        <f t="array" ref="H3543">FREQUENCY(IF('Data Transformation'!$B$4:$B$8425=B3531,'Data Transformation'!$G$4:$G$8425),'Bin Analysis'!$B3543)</f>
        <v>2073</v>
      </c>
      <c r="I3543">
        <f t="shared" si="442"/>
        <v>0</v>
      </c>
      <c r="J3543">
        <f t="shared" si="443"/>
        <v>0</v>
      </c>
      <c r="K3543">
        <f>J3543*Weighting!$W$15</f>
        <v>0</v>
      </c>
      <c r="M3543" s="14"/>
    </row>
    <row r="3544" spans="1:13" x14ac:dyDescent="0.25">
      <c r="A3544" s="32" t="str">
        <f>IF(Weighting!$P$16&gt;0,B3544,"")</f>
        <v/>
      </c>
      <c r="B3544" t="e">
        <f>Weighting!$C$16</f>
        <v>#DIV/0!</v>
      </c>
      <c r="C3544" t="e">
        <f>Weighting!$F$16</f>
        <v>#NUM!</v>
      </c>
      <c r="D3544" t="e">
        <f>IF(C3544=1,'Data Transformation'!$G$3+0.5*'Data Transformation'!$W$25,IF(C3545=1,D3545-'Data Transformation'!$W$25,FALSE))</f>
        <v>#NUM!</v>
      </c>
      <c r="E3544">
        <f t="array" ref="E3544">IF(ISLOGICAL(D3544),"",FREQUENCY(IF('Data Transformation'!$B$425:$B$8425='Bin Analysis'!$B3531,'Data Transformation'!$G$425:$G$8425),D3544))</f>
        <v>2001</v>
      </c>
      <c r="F3544">
        <f t="shared" si="441"/>
        <v>0</v>
      </c>
      <c r="G3544">
        <f>Weighting!$H$16</f>
        <v>0</v>
      </c>
      <c r="H3544">
        <f t="array" ref="H3544">FREQUENCY(IF('Data Transformation'!$B$4:$B$8425=B3531,'Data Transformation'!$G$4:$G$8425),'Bin Analysis'!$B3544)</f>
        <v>2073</v>
      </c>
      <c r="I3544">
        <f t="shared" si="442"/>
        <v>0</v>
      </c>
      <c r="J3544">
        <f t="shared" si="443"/>
        <v>0</v>
      </c>
      <c r="K3544">
        <f>J3544*Weighting!$W$16</f>
        <v>0</v>
      </c>
      <c r="M3544" s="14"/>
    </row>
    <row r="3545" spans="1:13" x14ac:dyDescent="0.25">
      <c r="A3545" s="32" t="str">
        <f>IF(Weighting!$P$17&gt;0,B3545,"")</f>
        <v/>
      </c>
      <c r="B3545" t="e">
        <f>Weighting!$C$17</f>
        <v>#DIV/0!</v>
      </c>
      <c r="C3545" t="e">
        <f>Weighting!$F$17</f>
        <v>#NUM!</v>
      </c>
      <c r="D3545" t="e">
        <f>IF(C3545=1,'Data Transformation'!$G$3+0.5*'Data Transformation'!$W$25,IF(C3546=1,D3546-'Data Transformation'!$W$25,FALSE))</f>
        <v>#NUM!</v>
      </c>
      <c r="E3545">
        <f t="array" ref="E3545">IF(ISLOGICAL(D3545),"",FREQUENCY(IF('Data Transformation'!$B$425:$B$8425='Bin Analysis'!$B3531,'Data Transformation'!$G$425:$G$8425),D3545))</f>
        <v>2001</v>
      </c>
      <c r="F3545">
        <f t="shared" si="441"/>
        <v>0</v>
      </c>
      <c r="G3545">
        <f>Weighting!$H$17</f>
        <v>0</v>
      </c>
      <c r="H3545">
        <f t="array" ref="H3545">FREQUENCY(IF('Data Transformation'!$B$4:$B$8425=B3531,'Data Transformation'!$G$4:$G$8425),'Bin Analysis'!$B3545)</f>
        <v>2073</v>
      </c>
      <c r="I3545">
        <f t="shared" si="442"/>
        <v>0</v>
      </c>
      <c r="J3545">
        <f t="shared" si="443"/>
        <v>0</v>
      </c>
      <c r="K3545">
        <f>J3545*Weighting!$W$17</f>
        <v>0</v>
      </c>
      <c r="M3545" s="14"/>
    </row>
    <row r="3546" spans="1:13" x14ac:dyDescent="0.25">
      <c r="A3546" s="32" t="str">
        <f>IF(Weighting!$P$18&gt;0,B3546,"")</f>
        <v/>
      </c>
      <c r="B3546" t="e">
        <f>Weighting!$C$18</f>
        <v>#DIV/0!</v>
      </c>
      <c r="C3546" t="e">
        <f>Weighting!$F$18</f>
        <v>#NUM!</v>
      </c>
      <c r="D3546" t="e">
        <f>IF(C3546=1,'Data Transformation'!$G$3+0.5*'Data Transformation'!$W$25,IF(C3547=1,D3547-'Data Transformation'!$W$25,FALSE))</f>
        <v>#NUM!</v>
      </c>
      <c r="E3546">
        <f t="array" ref="E3546">IF(ISLOGICAL(D3546),"",FREQUENCY(IF('Data Transformation'!$B$425:$B$8425='Bin Analysis'!$B3531,'Data Transformation'!$G$425:$G$8425),D3546))</f>
        <v>2001</v>
      </c>
      <c r="F3546">
        <f t="shared" si="441"/>
        <v>0</v>
      </c>
      <c r="G3546">
        <f>Weighting!$H$18</f>
        <v>0</v>
      </c>
      <c r="H3546">
        <f t="array" ref="H3546">FREQUENCY(IF('Data Transformation'!$B$4:$B$8425=B3531,'Data Transformation'!$G$4:$G$8425),'Bin Analysis'!$B3546)</f>
        <v>2073</v>
      </c>
      <c r="I3546">
        <f t="shared" si="442"/>
        <v>0</v>
      </c>
      <c r="J3546">
        <f t="shared" si="443"/>
        <v>0</v>
      </c>
      <c r="K3546">
        <f>J3546*Weighting!$W$18</f>
        <v>0</v>
      </c>
      <c r="M3546" s="14"/>
    </row>
    <row r="3547" spans="1:13" x14ac:dyDescent="0.25">
      <c r="A3547" s="32" t="str">
        <f>IF(Weighting!$P$19&gt;0,B3547,"")</f>
        <v/>
      </c>
      <c r="B3547" t="e">
        <f>Weighting!$C$19</f>
        <v>#DIV/0!</v>
      </c>
      <c r="C3547" t="e">
        <f>Weighting!$F$19</f>
        <v>#NUM!</v>
      </c>
      <c r="D3547" t="e">
        <f>IF(C3547=1,'Data Transformation'!$G$3+0.5*'Data Transformation'!$W$25,IF(C3548=1,D3548-'Data Transformation'!$W$25,FALSE))</f>
        <v>#NUM!</v>
      </c>
      <c r="E3547">
        <f t="array" ref="E3547">IF(ISLOGICAL(D3547),"",FREQUENCY(IF('Data Transformation'!$B$425:$B$8425='Bin Analysis'!$B3531,'Data Transformation'!$G$425:$G$8425),D3547))</f>
        <v>2001</v>
      </c>
      <c r="F3547">
        <f t="shared" si="441"/>
        <v>0</v>
      </c>
      <c r="G3547">
        <f>Weighting!$H$19</f>
        <v>0</v>
      </c>
      <c r="H3547">
        <f t="array" ref="H3547">FREQUENCY(IF('Data Transformation'!$B$4:$B$8425=B3531,'Data Transformation'!$G$4:$G$8425),'Bin Analysis'!$B3547)</f>
        <v>2073</v>
      </c>
      <c r="I3547">
        <f t="shared" si="442"/>
        <v>0</v>
      </c>
      <c r="J3547">
        <f t="shared" si="443"/>
        <v>0</v>
      </c>
      <c r="K3547">
        <f>J3547*Weighting!$W$19</f>
        <v>0</v>
      </c>
      <c r="M3547" s="14"/>
    </row>
    <row r="3548" spans="1:13" x14ac:dyDescent="0.25">
      <c r="A3548" s="32" t="str">
        <f>IF(Weighting!$P$20&gt;0,B3548,"")</f>
        <v/>
      </c>
      <c r="B3548" t="e">
        <f>Weighting!$C$20</f>
        <v>#DIV/0!</v>
      </c>
      <c r="C3548" t="e">
        <f>Weighting!$F$20</f>
        <v>#NUM!</v>
      </c>
      <c r="D3548" t="e">
        <f>IF(C3548=1,'Data Transformation'!$G$3+0.5*'Data Transformation'!$W$25,IF(C3549=1,D3549-'Data Transformation'!$W$25,FALSE))</f>
        <v>#NUM!</v>
      </c>
      <c r="E3548">
        <f t="array" ref="E3548">IF(ISLOGICAL(D3548),"",FREQUENCY(IF('Data Transformation'!$B$425:$B$8425='Bin Analysis'!$B3531,'Data Transformation'!$G$425:$G$8425),D3548))</f>
        <v>2001</v>
      </c>
      <c r="F3548">
        <f t="shared" si="441"/>
        <v>0</v>
      </c>
      <c r="G3548">
        <f>Weighting!$H$20</f>
        <v>0</v>
      </c>
      <c r="H3548">
        <f t="array" ref="H3548">FREQUENCY(IF('Data Transformation'!$B$4:$B$8425=B3531,'Data Transformation'!$G$4:$G$8425),'Bin Analysis'!$B3548)</f>
        <v>2073</v>
      </c>
      <c r="I3548">
        <f t="shared" si="442"/>
        <v>0</v>
      </c>
      <c r="J3548">
        <f t="shared" si="443"/>
        <v>0</v>
      </c>
      <c r="K3548">
        <f>J3548*Weighting!$W$20</f>
        <v>0</v>
      </c>
      <c r="M3548" s="14"/>
    </row>
    <row r="3549" spans="1:13" x14ac:dyDescent="0.25">
      <c r="A3549" s="32" t="str">
        <f>IF(Weighting!$P$21&gt;0,B3549,"")</f>
        <v/>
      </c>
      <c r="B3549" t="e">
        <f>Weighting!$C$21</f>
        <v>#DIV/0!</v>
      </c>
      <c r="C3549" t="e">
        <f>Weighting!$F$21</f>
        <v>#NUM!</v>
      </c>
      <c r="D3549" t="e">
        <f>IF(C3549=1,'Data Transformation'!$G$3+0.5*'Data Transformation'!$W$25,IF(C3550=1,D3550-'Data Transformation'!$W$25,FALSE))</f>
        <v>#NUM!</v>
      </c>
      <c r="E3549">
        <f t="array" ref="E3549">IF(ISLOGICAL(D3549),"",FREQUENCY(IF('Data Transformation'!$B$425:$B$8425='Bin Analysis'!$B3531,'Data Transformation'!$G$425:$G$8425),D3549))</f>
        <v>2001</v>
      </c>
      <c r="F3549">
        <f t="shared" si="441"/>
        <v>0</v>
      </c>
      <c r="G3549">
        <f>Weighting!$H$21</f>
        <v>0</v>
      </c>
      <c r="H3549">
        <f t="array" ref="H3549">FREQUENCY(IF('Data Transformation'!$B$4:$B$8425=B3531,'Data Transformation'!$G$4:$G$8425),'Bin Analysis'!$B3549)</f>
        <v>2073</v>
      </c>
      <c r="I3549">
        <f t="shared" si="442"/>
        <v>0</v>
      </c>
      <c r="J3549">
        <f t="shared" si="443"/>
        <v>0</v>
      </c>
      <c r="K3549">
        <f>J3549*Weighting!$W$21</f>
        <v>0</v>
      </c>
      <c r="M3549" s="14"/>
    </row>
    <row r="3550" spans="1:13" x14ac:dyDescent="0.25">
      <c r="A3550" s="32" t="str">
        <f>IF(Weighting!$P$22&gt;0,B3550,"")</f>
        <v/>
      </c>
      <c r="B3550" t="e">
        <f>Weighting!$C$22</f>
        <v>#DIV/0!</v>
      </c>
      <c r="C3550" t="e">
        <f>Weighting!$F$22</f>
        <v>#NUM!</v>
      </c>
      <c r="D3550" t="e">
        <f>IF(C3550=1,'Data Transformation'!$G$3+0.5*'Data Transformation'!$W$25,IF(C3551=1,D3551-'Data Transformation'!$W$25,FALSE))</f>
        <v>#NUM!</v>
      </c>
      <c r="E3550">
        <f t="array" ref="E3550">IF(ISLOGICAL(D3550),"",FREQUENCY(IF('Data Transformation'!$B$425:$B$8425='Bin Analysis'!$B3531,'Data Transformation'!$G$425:$G$8425),D3550))</f>
        <v>2001</v>
      </c>
      <c r="F3550">
        <f t="shared" si="441"/>
        <v>0</v>
      </c>
      <c r="G3550">
        <f>Weighting!$H$22</f>
        <v>0</v>
      </c>
      <c r="H3550">
        <f t="array" ref="H3550">FREQUENCY(IF('Data Transformation'!$B$4:$B$8425=B3531,'Data Transformation'!$G$4:$G$8425),'Bin Analysis'!$B3550)</f>
        <v>2073</v>
      </c>
      <c r="I3550">
        <f t="shared" si="442"/>
        <v>0</v>
      </c>
      <c r="J3550">
        <f t="shared" si="443"/>
        <v>0</v>
      </c>
      <c r="K3550">
        <f>J3550*Weighting!$W$22</f>
        <v>0</v>
      </c>
      <c r="M3550" s="14"/>
    </row>
    <row r="3551" spans="1:13" x14ac:dyDescent="0.25">
      <c r="A3551" s="32" t="str">
        <f>IF(Weighting!$P$23&gt;0,B3551,"")</f>
        <v/>
      </c>
      <c r="B3551" t="e">
        <f>Weighting!$C$23</f>
        <v>#DIV/0!</v>
      </c>
      <c r="C3551" t="e">
        <f>Weighting!$F$23</f>
        <v>#NUM!</v>
      </c>
      <c r="D3551" t="e">
        <f>IF(C3551=1,'Data Transformation'!$G$3+0.5*'Data Transformation'!$W$25,IF(C3552=1,D3552-'Data Transformation'!$W$25,FALSE))</f>
        <v>#NUM!</v>
      </c>
      <c r="E3551">
        <f t="array" ref="E3551">IF(ISLOGICAL(D3551),"",FREQUENCY(IF('Data Transformation'!$B$425:$B$8425='Bin Analysis'!$B3531,'Data Transformation'!$G$425:$G$8425),D3551))</f>
        <v>2001</v>
      </c>
      <c r="F3551">
        <f t="shared" si="441"/>
        <v>0</v>
      </c>
      <c r="G3551">
        <f>Weighting!$H$23</f>
        <v>0</v>
      </c>
      <c r="H3551">
        <f t="array" ref="H3551">FREQUENCY(IF('Data Transformation'!$B$4:$B$8425=B3531,'Data Transformation'!$G$4:$G$8425),'Bin Analysis'!$B3551)</f>
        <v>2073</v>
      </c>
      <c r="I3551">
        <f t="shared" si="442"/>
        <v>0</v>
      </c>
      <c r="J3551">
        <f t="shared" si="443"/>
        <v>0</v>
      </c>
      <c r="K3551">
        <f>J3551*Weighting!$W$23</f>
        <v>0</v>
      </c>
      <c r="M3551" s="14"/>
    </row>
    <row r="3552" spans="1:13" x14ac:dyDescent="0.25">
      <c r="A3552" s="32" t="str">
        <f>IF(Weighting!$P$24&gt;0,B3552,"")</f>
        <v/>
      </c>
      <c r="B3552" t="e">
        <f>Weighting!$C$24</f>
        <v>#DIV/0!</v>
      </c>
      <c r="C3552" t="e">
        <f>Weighting!$F$24</f>
        <v>#NUM!</v>
      </c>
      <c r="D3552" t="e">
        <f>IF(C3552=1,'Data Transformation'!$G$3+0.5*'Data Transformation'!$W$25,IF(C3553=1,D3553-'Data Transformation'!$W$25,FALSE))</f>
        <v>#NUM!</v>
      </c>
      <c r="E3552">
        <f t="array" ref="E3552">IF(ISLOGICAL(D3552),"",FREQUENCY(IF('Data Transformation'!$B$425:$B$8425='Bin Analysis'!$B3531,'Data Transformation'!$G$425:$G$8425),D3552))</f>
        <v>2001</v>
      </c>
      <c r="F3552">
        <f t="shared" si="441"/>
        <v>0</v>
      </c>
      <c r="G3552">
        <f>Weighting!$H$24</f>
        <v>0</v>
      </c>
      <c r="H3552">
        <f t="array" ref="H3552">FREQUENCY(IF('Data Transformation'!$B$4:$B$8425=B3531,'Data Transformation'!$G$4:$G$8425),'Bin Analysis'!$B3552)</f>
        <v>2073</v>
      </c>
      <c r="I3552">
        <f t="shared" si="442"/>
        <v>0</v>
      </c>
      <c r="J3552">
        <f t="shared" si="443"/>
        <v>0</v>
      </c>
      <c r="K3552">
        <f>J3552*Weighting!$W$24</f>
        <v>0</v>
      </c>
      <c r="M3552" s="14"/>
    </row>
    <row r="3553" spans="1:25" x14ac:dyDescent="0.25">
      <c r="A3553" s="32" t="str">
        <f>IF(Weighting!$P$25&gt;0,B3553,"")</f>
        <v/>
      </c>
      <c r="B3553" t="e">
        <f>Weighting!$C$25</f>
        <v>#DIV/0!</v>
      </c>
      <c r="C3553" t="e">
        <f>Weighting!$F$25</f>
        <v>#NUM!</v>
      </c>
      <c r="D3553" t="e">
        <f>IF(C3553=1,'Data Transformation'!$G$3+0.5*'Data Transformation'!$W$25,IF(C3554=1,D3554-'Data Transformation'!$W$25,FALSE))</f>
        <v>#NUM!</v>
      </c>
      <c r="E3553">
        <f t="array" ref="E3553">IF(ISLOGICAL(D3553),"",FREQUENCY(IF('Data Transformation'!$B$425:$B$8425='Bin Analysis'!$B3531,'Data Transformation'!$G$425:$G$8425),D3553))</f>
        <v>2001</v>
      </c>
      <c r="F3553">
        <f t="shared" si="441"/>
        <v>0</v>
      </c>
      <c r="G3553">
        <f>Weighting!$H$25</f>
        <v>0</v>
      </c>
      <c r="H3553">
        <f t="array" ref="H3553">FREQUENCY(IF('Data Transformation'!$B$4:$B$8425=B3531,'Data Transformation'!$G$4:$G$8425),'Bin Analysis'!$B3553)</f>
        <v>2073</v>
      </c>
      <c r="I3553">
        <f t="shared" si="442"/>
        <v>0</v>
      </c>
      <c r="J3553">
        <f t="shared" si="443"/>
        <v>0</v>
      </c>
      <c r="K3553">
        <f>J3553*Weighting!$W$25</f>
        <v>0</v>
      </c>
      <c r="M3553" s="14"/>
    </row>
    <row r="3554" spans="1:25" x14ac:dyDescent="0.25">
      <c r="O3554"/>
      <c r="P3554"/>
      <c r="Q3554"/>
      <c r="R3554"/>
    </row>
    <row r="3555" spans="1:25" ht="23.25" x14ac:dyDescent="0.35">
      <c r="A3555" s="21" t="s">
        <v>0</v>
      </c>
      <c r="B3555" s="21" t="str">
        <f>IFERROR(VLOOKUP(C3555,'Data Transformation'!$L$6:$M$426,2,FALSE),"")</f>
        <v/>
      </c>
      <c r="C3555" s="21">
        <f>C3531+1</f>
        <v>148</v>
      </c>
      <c r="D3555" s="21"/>
      <c r="E3555" s="21"/>
      <c r="F3555" s="21"/>
      <c r="G3555" s="21"/>
      <c r="H3555" s="22"/>
      <c r="I3555" s="22"/>
      <c r="J3555" s="22"/>
      <c r="K3555" s="21"/>
      <c r="L3555" s="21" t="str">
        <f>B3555</f>
        <v/>
      </c>
      <c r="M3555" s="23" t="e">
        <f>INDEX('Data Transformation'!$O$4:$O$424,MATCH($B3555,'Data Transformation'!$M$4:$M$424,0),MATCH($M$2,'Data Transformation'!$O$3,0))</f>
        <v>#N/A</v>
      </c>
      <c r="N3555" s="27" t="e">
        <f>IF('Input and Summary Results'!$J$16="minimum",'Bin Analysis'!X3556/(M3555-1),'Bin Analysis'!Y3555/('Bin Analysis'!M3555-1))</f>
        <v>#N/A</v>
      </c>
      <c r="O3555" s="27" t="e">
        <f>IF(M3555=FALSE,NA(),(VLOOKUP(1,C3558:K3577,4,FALSE))/(M3555-1))</f>
        <v>#N/A</v>
      </c>
      <c r="P3555" s="27" t="e">
        <f>IF(M3555=FALSE,NA(),SUM(J3558:J3577)/Weighting!$S$5)</f>
        <v>#N/A</v>
      </c>
      <c r="Q3555" s="27" t="e">
        <f>IF(M3555=FALSE,NA(),SUM(K3558:K3577)/Weighting!$S$6)</f>
        <v>#N/A</v>
      </c>
      <c r="R3555" s="27" t="e">
        <f>IF(M3555=FALSE,NA(),(VLOOKUP(1,G3558:K3577,3,FALSE))/(M3555-1))</f>
        <v>#N/A</v>
      </c>
      <c r="S3555" s="22" t="e">
        <f>IF(M3555=FALSE,NA(),IF(SUM(J3558:J3577)=2,"yes","no"))</f>
        <v>#N/A</v>
      </c>
      <c r="X3555" s="2" cm="2">
        <f t="array" ref="X3555:X3556">FREQUENCY(IF('Data Transformation'!$B$425:$B$6424='Bin Analysis'!L3555,'Data Transformation'!$G$425:$G$6424),'Data Transformation'!$U$11)</f>
        <v>0</v>
      </c>
      <c r="Y3555" s="2" cm="2">
        <f t="array" ref="Y3555:Y3556">FREQUENCY(IF('Data Transformation'!$B$425:$B$6424='Bin Analysis'!L3555,'Data Transformation'!$G$425:$G$6424),'Data Transformation'!$U$12)</f>
        <v>0</v>
      </c>
    </row>
    <row r="3556" spans="1:25" x14ac:dyDescent="0.25">
      <c r="A3556" s="14" t="s">
        <v>67</v>
      </c>
      <c r="B3556" t="s">
        <v>47</v>
      </c>
      <c r="C3556" t="s">
        <v>5</v>
      </c>
      <c r="D3556" t="s">
        <v>100</v>
      </c>
      <c r="E3556" t="s">
        <v>101</v>
      </c>
      <c r="F3556" t="s">
        <v>102</v>
      </c>
      <c r="G3556" t="s">
        <v>70</v>
      </c>
      <c r="H3556" t="s">
        <v>31</v>
      </c>
      <c r="I3556" t="s">
        <v>32</v>
      </c>
      <c r="J3556" t="s">
        <v>46</v>
      </c>
      <c r="K3556" s="14" t="s">
        <v>45</v>
      </c>
      <c r="M3556" s="14"/>
      <c r="X3556" s="2">
        <v>0</v>
      </c>
      <c r="Y3556" s="2">
        <v>0</v>
      </c>
    </row>
    <row r="3557" spans="1:25" x14ac:dyDescent="0.25">
      <c r="A3557" s="32"/>
      <c r="D3557" t="e">
        <f>IF(C3557=1,'Data Transformation'!$G$3+0.5*'Data Transformation'!$W$25,IF(C3558=1,D3558-'Data Transformation'!$W$25,FALSE))</f>
        <v>#NUM!</v>
      </c>
      <c r="E3557">
        <f t="array" ref="E3557">IF(ISLOGICAL(D3557),"",FREQUENCY(IF('Data Transformation'!$B$425:$B$8425='Bin Analysis'!$B3555,'Data Transformation'!$G$425:$G$8425),D3557))</f>
        <v>2001</v>
      </c>
      <c r="F3557" t="e">
        <f>IF(ISLOGICAL(D3557),"",E3557-E3556)</f>
        <v>#VALUE!</v>
      </c>
      <c r="M3557" s="14"/>
    </row>
    <row r="3558" spans="1:25" x14ac:dyDescent="0.25">
      <c r="A3558" s="32" t="e">
        <f>IF(Weighting!$P$6&gt;0,B3558,"")</f>
        <v>#NUM!</v>
      </c>
      <c r="B3558" t="e">
        <f>Weighting!$C$6</f>
        <v>#DIV/0!</v>
      </c>
      <c r="C3558" t="e">
        <f>Weighting!$F$6</f>
        <v>#NUM!</v>
      </c>
      <c r="D3558" t="e">
        <f>IF(C3558=1,'Data Transformation'!$G$3+0.5*'Data Transformation'!$W$25,IF(C3559=1,D3559-'Data Transformation'!$W$25,FALSE))</f>
        <v>#NUM!</v>
      </c>
      <c r="E3558">
        <f t="array" ref="E3558">IF(ISLOGICAL(D3558),"",FREQUENCY(IF('Data Transformation'!$B$425:$B$8425='Bin Analysis'!$B3555,'Data Transformation'!$G$425:$G$8425),D3558))</f>
        <v>2001</v>
      </c>
      <c r="F3558">
        <f>IF(ISLOGICAL(D3558),"",E3558-E3557)</f>
        <v>0</v>
      </c>
      <c r="G3558">
        <f>Weighting!$H$6</f>
        <v>1</v>
      </c>
      <c r="H3558">
        <f t="array" ref="H3558">FREQUENCY(IF('Data Transformation'!$B$4:$B$8425=B3555,'Data Transformation'!$G$4:$G$8425),'Bin Analysis'!$B3558)</f>
        <v>2073</v>
      </c>
      <c r="I3558">
        <f>H3558-H3557</f>
        <v>2073</v>
      </c>
      <c r="J3558">
        <f>IF(I3558=0,0,1)</f>
        <v>1</v>
      </c>
      <c r="K3558" t="e">
        <f>J3558*Weighting!$W$6</f>
        <v>#NUM!</v>
      </c>
      <c r="M3558" s="14"/>
    </row>
    <row r="3559" spans="1:25" x14ac:dyDescent="0.25">
      <c r="A3559" s="32" t="str">
        <f>IF(Weighting!$P$7&gt;0,B3559,"")</f>
        <v/>
      </c>
      <c r="B3559" t="e">
        <f>Weighting!$C$7</f>
        <v>#DIV/0!</v>
      </c>
      <c r="C3559" t="e">
        <f>Weighting!$F$7</f>
        <v>#NUM!</v>
      </c>
      <c r="D3559" t="e">
        <f>IF(C3559=1,'Data Transformation'!$G$3+0.5*'Data Transformation'!$W$25,IF(C3560=1,D3560-'Data Transformation'!$W$25,FALSE))</f>
        <v>#NUM!</v>
      </c>
      <c r="E3559">
        <f t="array" ref="E3559">IF(ISLOGICAL(D3559),"",FREQUENCY(IF('Data Transformation'!$B$425:$B$8425='Bin Analysis'!$B3555,'Data Transformation'!$G$425:$G$8425),D3559))</f>
        <v>2001</v>
      </c>
      <c r="F3559">
        <f t="shared" ref="F3559:F3577" si="444">IF(ISLOGICAL(D3559),"",E3559-E3558)</f>
        <v>0</v>
      </c>
      <c r="G3559">
        <f>Weighting!$H$7</f>
        <v>0</v>
      </c>
      <c r="H3559">
        <f t="array" ref="H3559">FREQUENCY(IF('Data Transformation'!$B$4:$B$8425=B3555,'Data Transformation'!$G$4:$G$8425),'Bin Analysis'!$B3559)</f>
        <v>2073</v>
      </c>
      <c r="I3559">
        <f t="shared" ref="I3559:I3577" si="445">H3559-H3558</f>
        <v>0</v>
      </c>
      <c r="J3559">
        <f>IF(I3559=0,0,1)</f>
        <v>0</v>
      </c>
      <c r="K3559">
        <f>J3559*Weighting!$W$7</f>
        <v>0</v>
      </c>
      <c r="M3559" s="14"/>
    </row>
    <row r="3560" spans="1:25" x14ac:dyDescent="0.25">
      <c r="A3560" s="32" t="str">
        <f>IF(Weighting!$P$8&gt;0,B3560,"")</f>
        <v/>
      </c>
      <c r="B3560" t="e">
        <f>Weighting!$C$8</f>
        <v>#DIV/0!</v>
      </c>
      <c r="C3560" t="e">
        <f>Weighting!$F$8</f>
        <v>#NUM!</v>
      </c>
      <c r="D3560" t="e">
        <f>IF(C3560=1,'Data Transformation'!$G$3+0.5*'Data Transformation'!$W$25,IF(C3561=1,D3561-'Data Transformation'!$W$25,FALSE))</f>
        <v>#NUM!</v>
      </c>
      <c r="E3560">
        <f t="array" ref="E3560">IF(ISLOGICAL(D3560),"",FREQUENCY(IF('Data Transformation'!$B$425:$B$8425='Bin Analysis'!$B3555,'Data Transformation'!$G$425:$G$8425),D3560))</f>
        <v>2001</v>
      </c>
      <c r="F3560">
        <f t="shared" si="444"/>
        <v>0</v>
      </c>
      <c r="G3560">
        <f>Weighting!$H$8</f>
        <v>0</v>
      </c>
      <c r="H3560">
        <f t="array" ref="H3560">FREQUENCY(IF('Data Transformation'!$B$4:$B$8425=B3555,'Data Transformation'!$G$4:$G$8425),'Bin Analysis'!$B3560)</f>
        <v>2073</v>
      </c>
      <c r="I3560">
        <f t="shared" si="445"/>
        <v>0</v>
      </c>
      <c r="J3560">
        <f t="shared" ref="J3560:J3577" si="446">IF(I3560=0,0,1)</f>
        <v>0</v>
      </c>
      <c r="K3560">
        <f>J3560*Weighting!$W$8</f>
        <v>0</v>
      </c>
      <c r="M3560" s="14"/>
    </row>
    <row r="3561" spans="1:25" x14ac:dyDescent="0.25">
      <c r="A3561" s="32" t="str">
        <f>IF(Weighting!$P$9&gt;0,B3561,"")</f>
        <v/>
      </c>
      <c r="B3561" s="50" t="e">
        <f>Weighting!$C$9</f>
        <v>#DIV/0!</v>
      </c>
      <c r="C3561" t="e">
        <f>Weighting!$F$9</f>
        <v>#NUM!</v>
      </c>
      <c r="D3561" t="e">
        <f>IF(C3561=1,'Data Transformation'!$G$3+0.5*'Data Transformation'!$W$25,IF(C3562=1,D3562-'Data Transformation'!$W$25,FALSE))</f>
        <v>#NUM!</v>
      </c>
      <c r="E3561">
        <f t="array" ref="E3561">IF(ISLOGICAL(D3561),"",FREQUENCY(IF('Data Transformation'!$B$425:$B$8425='Bin Analysis'!$B3555,'Data Transformation'!$G$425:$G$8425),D3561))</f>
        <v>2001</v>
      </c>
      <c r="F3561">
        <f t="shared" si="444"/>
        <v>0</v>
      </c>
      <c r="G3561">
        <f>Weighting!$H$9</f>
        <v>0</v>
      </c>
      <c r="H3561">
        <f t="array" ref="H3561">FREQUENCY(IF('Data Transformation'!$B$4:$B$8425=B3555,'Data Transformation'!$G$4:$G$8425),'Bin Analysis'!$B3561)</f>
        <v>2073</v>
      </c>
      <c r="I3561">
        <f t="shared" si="445"/>
        <v>0</v>
      </c>
      <c r="J3561">
        <f t="shared" si="446"/>
        <v>0</v>
      </c>
      <c r="K3561">
        <f>J3561*Weighting!$W$9</f>
        <v>0</v>
      </c>
      <c r="M3561" s="14"/>
    </row>
    <row r="3562" spans="1:25" x14ac:dyDescent="0.25">
      <c r="A3562" s="32" t="str">
        <f>IF(Weighting!$P$10&gt;0,B3562,"")</f>
        <v/>
      </c>
      <c r="B3562" t="e">
        <f>Weighting!$C$10</f>
        <v>#DIV/0!</v>
      </c>
      <c r="C3562" t="e">
        <f>Weighting!$F$10</f>
        <v>#NUM!</v>
      </c>
      <c r="D3562" t="e">
        <f>IF(C3562=1,'Data Transformation'!$G$3+0.5*'Data Transformation'!$W$25,IF(C3563=1,D3563-'Data Transformation'!$W$25,FALSE))</f>
        <v>#NUM!</v>
      </c>
      <c r="E3562">
        <f t="array" ref="E3562">IF(ISLOGICAL(D3562),"",FREQUENCY(IF('Data Transformation'!$B$425:$B$8425='Bin Analysis'!$B3555,'Data Transformation'!$G$425:$G$8425),D3562))</f>
        <v>2001</v>
      </c>
      <c r="F3562">
        <f t="shared" si="444"/>
        <v>0</v>
      </c>
      <c r="G3562">
        <f>Weighting!$H$10</f>
        <v>0</v>
      </c>
      <c r="H3562">
        <f t="array" ref="H3562">FREQUENCY(IF('Data Transformation'!$B$4:$B$8425=B3555,'Data Transformation'!$G$4:$G$8425),'Bin Analysis'!$B3562)</f>
        <v>2073</v>
      </c>
      <c r="I3562">
        <f t="shared" si="445"/>
        <v>0</v>
      </c>
      <c r="J3562">
        <f t="shared" si="446"/>
        <v>0</v>
      </c>
      <c r="K3562">
        <f>J3562*Weighting!$W$10</f>
        <v>0</v>
      </c>
      <c r="M3562" s="14"/>
    </row>
    <row r="3563" spans="1:25" x14ac:dyDescent="0.25">
      <c r="A3563" s="32" t="str">
        <f>IF(Weighting!$P$11&gt;0,B3563,"")</f>
        <v/>
      </c>
      <c r="B3563" t="e">
        <f>Weighting!$C$11</f>
        <v>#DIV/0!</v>
      </c>
      <c r="C3563" t="e">
        <f>Weighting!$F$11</f>
        <v>#NUM!</v>
      </c>
      <c r="D3563" t="e">
        <f>IF(C3563=1,'Data Transformation'!$G$3+0.5*'Data Transformation'!$W$25,IF(C3564=1,D3564-'Data Transformation'!$W$25,FALSE))</f>
        <v>#NUM!</v>
      </c>
      <c r="E3563">
        <f t="array" ref="E3563">IF(ISLOGICAL(D3563),"",FREQUENCY(IF('Data Transformation'!$B$425:$B$8425='Bin Analysis'!$B3555,'Data Transformation'!$G$425:$G$8425),D3563))</f>
        <v>2001</v>
      </c>
      <c r="F3563">
        <f t="shared" si="444"/>
        <v>0</v>
      </c>
      <c r="G3563">
        <f>Weighting!$H$11</f>
        <v>0</v>
      </c>
      <c r="H3563">
        <f t="array" ref="H3563">FREQUENCY(IF('Data Transformation'!$B$4:$B$8425=B3555,'Data Transformation'!$G$4:$G$8425),'Bin Analysis'!$B3563)</f>
        <v>2073</v>
      </c>
      <c r="I3563">
        <f t="shared" si="445"/>
        <v>0</v>
      </c>
      <c r="J3563">
        <f t="shared" si="446"/>
        <v>0</v>
      </c>
      <c r="K3563">
        <f>J3563*Weighting!$W$11</f>
        <v>0</v>
      </c>
      <c r="M3563" s="14"/>
    </row>
    <row r="3564" spans="1:25" x14ac:dyDescent="0.25">
      <c r="A3564" s="32" t="str">
        <f>IF(Weighting!$P$12&gt;0,B3564,"")</f>
        <v/>
      </c>
      <c r="B3564" t="e">
        <f>Weighting!$C$12</f>
        <v>#DIV/0!</v>
      </c>
      <c r="C3564" t="e">
        <f>Weighting!$F$12</f>
        <v>#NUM!</v>
      </c>
      <c r="D3564" t="e">
        <f>IF(C3564=1,'Data Transformation'!$G$3+0.5*'Data Transformation'!$W$25,IF(C3565=1,D3565-'Data Transformation'!$W$25,FALSE))</f>
        <v>#NUM!</v>
      </c>
      <c r="E3564">
        <f t="array" ref="E3564">IF(ISLOGICAL(D3564),"",FREQUENCY(IF('Data Transformation'!$B$425:$B$8425='Bin Analysis'!$B3555,'Data Transformation'!$G$425:$G$8425),D3564))</f>
        <v>2001</v>
      </c>
      <c r="F3564">
        <f t="shared" si="444"/>
        <v>0</v>
      </c>
      <c r="G3564">
        <f>Weighting!$H$12</f>
        <v>0</v>
      </c>
      <c r="H3564">
        <f t="array" ref="H3564">FREQUENCY(IF('Data Transformation'!$B$4:$B$8425=B3555,'Data Transformation'!$G$4:$G$8425),'Bin Analysis'!$B3564)</f>
        <v>2073</v>
      </c>
      <c r="I3564">
        <f t="shared" si="445"/>
        <v>0</v>
      </c>
      <c r="J3564">
        <f t="shared" si="446"/>
        <v>0</v>
      </c>
      <c r="K3564">
        <f>J3564*Weighting!$W$12</f>
        <v>0</v>
      </c>
      <c r="M3564" s="14"/>
    </row>
    <row r="3565" spans="1:25" x14ac:dyDescent="0.25">
      <c r="A3565" s="32" t="str">
        <f>IF(Weighting!$P$13&gt;0,B3565,"")</f>
        <v/>
      </c>
      <c r="B3565" t="e">
        <f>Weighting!$C$13</f>
        <v>#DIV/0!</v>
      </c>
      <c r="C3565" t="e">
        <f>Weighting!$F$13</f>
        <v>#NUM!</v>
      </c>
      <c r="D3565" t="e">
        <f>IF(C3565=1,'Data Transformation'!$G$3+0.5*'Data Transformation'!$W$25,IF(C3566=1,D3566-'Data Transformation'!$W$25,FALSE))</f>
        <v>#NUM!</v>
      </c>
      <c r="E3565">
        <f t="array" ref="E3565">IF(ISLOGICAL(D3565),"",FREQUENCY(IF('Data Transformation'!$B$425:$B$8425='Bin Analysis'!$B3555,'Data Transformation'!$G$425:$G$8425),D3565))</f>
        <v>2001</v>
      </c>
      <c r="F3565">
        <f t="shared" si="444"/>
        <v>0</v>
      </c>
      <c r="G3565">
        <f>Weighting!$H$13</f>
        <v>0</v>
      </c>
      <c r="H3565">
        <f t="array" ref="H3565">FREQUENCY(IF('Data Transformation'!$B$4:$B$8425=B3555,'Data Transformation'!$G$4:$G$8425),'Bin Analysis'!$B3565)</f>
        <v>2073</v>
      </c>
      <c r="I3565">
        <f t="shared" si="445"/>
        <v>0</v>
      </c>
      <c r="J3565">
        <f t="shared" si="446"/>
        <v>0</v>
      </c>
      <c r="K3565">
        <f>J3565*Weighting!$W$13</f>
        <v>0</v>
      </c>
      <c r="M3565" s="14"/>
    </row>
    <row r="3566" spans="1:25" x14ac:dyDescent="0.25">
      <c r="A3566" s="32" t="str">
        <f>IF(Weighting!$P$14&gt;0,B3566,"")</f>
        <v/>
      </c>
      <c r="B3566" t="e">
        <f>Weighting!$C$14</f>
        <v>#DIV/0!</v>
      </c>
      <c r="C3566" t="e">
        <f>Weighting!$F$14</f>
        <v>#NUM!</v>
      </c>
      <c r="D3566" t="e">
        <f>IF(C3566=1,'Data Transformation'!$G$3+0.5*'Data Transformation'!$W$25,IF(C3567=1,D3567-'Data Transformation'!$W$25,FALSE))</f>
        <v>#NUM!</v>
      </c>
      <c r="E3566">
        <f t="array" ref="E3566">IF(ISLOGICAL(D3566),"",FREQUENCY(IF('Data Transformation'!$B$425:$B$8425='Bin Analysis'!$B3555,'Data Transformation'!$G$425:$G$8425),D3566))</f>
        <v>2001</v>
      </c>
      <c r="F3566">
        <f t="shared" si="444"/>
        <v>0</v>
      </c>
      <c r="G3566">
        <f>Weighting!$H$14</f>
        <v>0</v>
      </c>
      <c r="H3566">
        <f t="array" ref="H3566">FREQUENCY(IF('Data Transformation'!$B$4:$B$8425=B3555,'Data Transformation'!$G$4:$G$8425),'Bin Analysis'!$B3566)</f>
        <v>2073</v>
      </c>
      <c r="I3566">
        <f t="shared" si="445"/>
        <v>0</v>
      </c>
      <c r="J3566">
        <f t="shared" si="446"/>
        <v>0</v>
      </c>
      <c r="K3566">
        <f>J3566*Weighting!$W$14</f>
        <v>0</v>
      </c>
      <c r="M3566" s="14"/>
    </row>
    <row r="3567" spans="1:25" x14ac:dyDescent="0.25">
      <c r="A3567" s="32" t="str">
        <f>IF(Weighting!$P$15&gt;0,B3567,"")</f>
        <v/>
      </c>
      <c r="B3567" t="e">
        <f>Weighting!$C$15</f>
        <v>#DIV/0!</v>
      </c>
      <c r="C3567" t="e">
        <f>Weighting!$F$15</f>
        <v>#NUM!</v>
      </c>
      <c r="D3567" t="e">
        <f>IF(C3567=1,'Data Transformation'!$G$3+0.5*'Data Transformation'!$W$25,IF(C3568=1,D3568-'Data Transformation'!$W$25,FALSE))</f>
        <v>#NUM!</v>
      </c>
      <c r="E3567">
        <f t="array" ref="E3567">IF(ISLOGICAL(D3567),"",FREQUENCY(IF('Data Transformation'!$B$425:$B$8425='Bin Analysis'!$B3555,'Data Transformation'!$G$425:$G$8425),D3567))</f>
        <v>2001</v>
      </c>
      <c r="F3567">
        <f t="shared" si="444"/>
        <v>0</v>
      </c>
      <c r="G3567">
        <f>Weighting!$H$15</f>
        <v>0</v>
      </c>
      <c r="H3567">
        <f t="array" ref="H3567">FREQUENCY(IF('Data Transformation'!$B$4:$B$8425=B3555,'Data Transformation'!$G$4:$G$8425),'Bin Analysis'!$B3567)</f>
        <v>2073</v>
      </c>
      <c r="I3567">
        <f t="shared" si="445"/>
        <v>0</v>
      </c>
      <c r="J3567">
        <f t="shared" si="446"/>
        <v>0</v>
      </c>
      <c r="K3567">
        <f>J3567*Weighting!$W$15</f>
        <v>0</v>
      </c>
      <c r="M3567" s="14"/>
    </row>
    <row r="3568" spans="1:25" x14ac:dyDescent="0.25">
      <c r="A3568" s="32" t="str">
        <f>IF(Weighting!$P$16&gt;0,B3568,"")</f>
        <v/>
      </c>
      <c r="B3568" t="e">
        <f>Weighting!$C$16</f>
        <v>#DIV/0!</v>
      </c>
      <c r="C3568" t="e">
        <f>Weighting!$F$16</f>
        <v>#NUM!</v>
      </c>
      <c r="D3568" t="e">
        <f>IF(C3568=1,'Data Transformation'!$G$3+0.5*'Data Transformation'!$W$25,IF(C3569=1,D3569-'Data Transformation'!$W$25,FALSE))</f>
        <v>#NUM!</v>
      </c>
      <c r="E3568">
        <f t="array" ref="E3568">IF(ISLOGICAL(D3568),"",FREQUENCY(IF('Data Transformation'!$B$425:$B$8425='Bin Analysis'!$B3555,'Data Transformation'!$G$425:$G$8425),D3568))</f>
        <v>2001</v>
      </c>
      <c r="F3568">
        <f t="shared" si="444"/>
        <v>0</v>
      </c>
      <c r="G3568">
        <f>Weighting!$H$16</f>
        <v>0</v>
      </c>
      <c r="H3568">
        <f t="array" ref="H3568">FREQUENCY(IF('Data Transformation'!$B$4:$B$8425=B3555,'Data Transformation'!$G$4:$G$8425),'Bin Analysis'!$B3568)</f>
        <v>2073</v>
      </c>
      <c r="I3568">
        <f t="shared" si="445"/>
        <v>0</v>
      </c>
      <c r="J3568">
        <f t="shared" si="446"/>
        <v>0</v>
      </c>
      <c r="K3568">
        <f>J3568*Weighting!$W$16</f>
        <v>0</v>
      </c>
      <c r="M3568" s="14"/>
    </row>
    <row r="3569" spans="1:25" x14ac:dyDescent="0.25">
      <c r="A3569" s="32" t="str">
        <f>IF(Weighting!$P$17&gt;0,B3569,"")</f>
        <v/>
      </c>
      <c r="B3569" t="e">
        <f>Weighting!$C$17</f>
        <v>#DIV/0!</v>
      </c>
      <c r="C3569" t="e">
        <f>Weighting!$F$17</f>
        <v>#NUM!</v>
      </c>
      <c r="D3569" t="e">
        <f>IF(C3569=1,'Data Transformation'!$G$3+0.5*'Data Transformation'!$W$25,IF(C3570=1,D3570-'Data Transformation'!$W$25,FALSE))</f>
        <v>#NUM!</v>
      </c>
      <c r="E3569">
        <f t="array" ref="E3569">IF(ISLOGICAL(D3569),"",FREQUENCY(IF('Data Transformation'!$B$425:$B$8425='Bin Analysis'!$B3555,'Data Transformation'!$G$425:$G$8425),D3569))</f>
        <v>2001</v>
      </c>
      <c r="F3569">
        <f t="shared" si="444"/>
        <v>0</v>
      </c>
      <c r="G3569">
        <f>Weighting!$H$17</f>
        <v>0</v>
      </c>
      <c r="H3569">
        <f t="array" ref="H3569">FREQUENCY(IF('Data Transformation'!$B$4:$B$8425=B3555,'Data Transformation'!$G$4:$G$8425),'Bin Analysis'!$B3569)</f>
        <v>2073</v>
      </c>
      <c r="I3569">
        <f t="shared" si="445"/>
        <v>0</v>
      </c>
      <c r="J3569">
        <f t="shared" si="446"/>
        <v>0</v>
      </c>
      <c r="K3569">
        <f>J3569*Weighting!$W$17</f>
        <v>0</v>
      </c>
      <c r="M3569" s="14"/>
    </row>
    <row r="3570" spans="1:25" x14ac:dyDescent="0.25">
      <c r="A3570" s="32" t="str">
        <f>IF(Weighting!$P$18&gt;0,B3570,"")</f>
        <v/>
      </c>
      <c r="B3570" t="e">
        <f>Weighting!$C$18</f>
        <v>#DIV/0!</v>
      </c>
      <c r="C3570" t="e">
        <f>Weighting!$F$18</f>
        <v>#NUM!</v>
      </c>
      <c r="D3570" t="e">
        <f>IF(C3570=1,'Data Transformation'!$G$3+0.5*'Data Transformation'!$W$25,IF(C3571=1,D3571-'Data Transformation'!$W$25,FALSE))</f>
        <v>#NUM!</v>
      </c>
      <c r="E3570">
        <f t="array" ref="E3570">IF(ISLOGICAL(D3570),"",FREQUENCY(IF('Data Transformation'!$B$425:$B$8425='Bin Analysis'!$B3555,'Data Transformation'!$G$425:$G$8425),D3570))</f>
        <v>2001</v>
      </c>
      <c r="F3570">
        <f t="shared" si="444"/>
        <v>0</v>
      </c>
      <c r="G3570">
        <f>Weighting!$H$18</f>
        <v>0</v>
      </c>
      <c r="H3570">
        <f t="array" ref="H3570">FREQUENCY(IF('Data Transformation'!$B$4:$B$8425=B3555,'Data Transformation'!$G$4:$G$8425),'Bin Analysis'!$B3570)</f>
        <v>2073</v>
      </c>
      <c r="I3570">
        <f t="shared" si="445"/>
        <v>0</v>
      </c>
      <c r="J3570">
        <f t="shared" si="446"/>
        <v>0</v>
      </c>
      <c r="K3570">
        <f>J3570*Weighting!$W$18</f>
        <v>0</v>
      </c>
      <c r="M3570" s="14"/>
    </row>
    <row r="3571" spans="1:25" x14ac:dyDescent="0.25">
      <c r="A3571" s="32" t="str">
        <f>IF(Weighting!$P$19&gt;0,B3571,"")</f>
        <v/>
      </c>
      <c r="B3571" t="e">
        <f>Weighting!$C$19</f>
        <v>#DIV/0!</v>
      </c>
      <c r="C3571" t="e">
        <f>Weighting!$F$19</f>
        <v>#NUM!</v>
      </c>
      <c r="D3571" t="e">
        <f>IF(C3571=1,'Data Transformation'!$G$3+0.5*'Data Transformation'!$W$25,IF(C3572=1,D3572-'Data Transformation'!$W$25,FALSE))</f>
        <v>#NUM!</v>
      </c>
      <c r="E3571">
        <f t="array" ref="E3571">IF(ISLOGICAL(D3571),"",FREQUENCY(IF('Data Transformation'!$B$425:$B$8425='Bin Analysis'!$B3555,'Data Transformation'!$G$425:$G$8425),D3571))</f>
        <v>2001</v>
      </c>
      <c r="F3571">
        <f t="shared" si="444"/>
        <v>0</v>
      </c>
      <c r="G3571">
        <f>Weighting!$H$19</f>
        <v>0</v>
      </c>
      <c r="H3571">
        <f t="array" ref="H3571">FREQUENCY(IF('Data Transformation'!$B$4:$B$8425=B3555,'Data Transformation'!$G$4:$G$8425),'Bin Analysis'!$B3571)</f>
        <v>2073</v>
      </c>
      <c r="I3571">
        <f t="shared" si="445"/>
        <v>0</v>
      </c>
      <c r="J3571">
        <f t="shared" si="446"/>
        <v>0</v>
      </c>
      <c r="K3571">
        <f>J3571*Weighting!$W$19</f>
        <v>0</v>
      </c>
      <c r="M3571" s="14"/>
    </row>
    <row r="3572" spans="1:25" x14ac:dyDescent="0.25">
      <c r="A3572" s="32" t="str">
        <f>IF(Weighting!$P$20&gt;0,B3572,"")</f>
        <v/>
      </c>
      <c r="B3572" t="e">
        <f>Weighting!$C$20</f>
        <v>#DIV/0!</v>
      </c>
      <c r="C3572" t="e">
        <f>Weighting!$F$20</f>
        <v>#NUM!</v>
      </c>
      <c r="D3572" t="e">
        <f>IF(C3572=1,'Data Transformation'!$G$3+0.5*'Data Transformation'!$W$25,IF(C3573=1,D3573-'Data Transformation'!$W$25,FALSE))</f>
        <v>#NUM!</v>
      </c>
      <c r="E3572">
        <f t="array" ref="E3572">IF(ISLOGICAL(D3572),"",FREQUENCY(IF('Data Transformation'!$B$425:$B$8425='Bin Analysis'!$B3555,'Data Transformation'!$G$425:$G$8425),D3572))</f>
        <v>2001</v>
      </c>
      <c r="F3572">
        <f t="shared" si="444"/>
        <v>0</v>
      </c>
      <c r="G3572">
        <f>Weighting!$H$20</f>
        <v>0</v>
      </c>
      <c r="H3572">
        <f t="array" ref="H3572">FREQUENCY(IF('Data Transformation'!$B$4:$B$8425=B3555,'Data Transformation'!$G$4:$G$8425),'Bin Analysis'!$B3572)</f>
        <v>2073</v>
      </c>
      <c r="I3572">
        <f t="shared" si="445"/>
        <v>0</v>
      </c>
      <c r="J3572">
        <f t="shared" si="446"/>
        <v>0</v>
      </c>
      <c r="K3572">
        <f>J3572*Weighting!$W$20</f>
        <v>0</v>
      </c>
      <c r="M3572" s="14"/>
    </row>
    <row r="3573" spans="1:25" x14ac:dyDescent="0.25">
      <c r="A3573" s="32" t="str">
        <f>IF(Weighting!$P$21&gt;0,B3573,"")</f>
        <v/>
      </c>
      <c r="B3573" t="e">
        <f>Weighting!$C$21</f>
        <v>#DIV/0!</v>
      </c>
      <c r="C3573" t="e">
        <f>Weighting!$F$21</f>
        <v>#NUM!</v>
      </c>
      <c r="D3573" t="e">
        <f>IF(C3573=1,'Data Transformation'!$G$3+0.5*'Data Transformation'!$W$25,IF(C3574=1,D3574-'Data Transformation'!$W$25,FALSE))</f>
        <v>#NUM!</v>
      </c>
      <c r="E3573">
        <f t="array" ref="E3573">IF(ISLOGICAL(D3573),"",FREQUENCY(IF('Data Transformation'!$B$425:$B$8425='Bin Analysis'!$B3555,'Data Transformation'!$G$425:$G$8425),D3573))</f>
        <v>2001</v>
      </c>
      <c r="F3573">
        <f t="shared" si="444"/>
        <v>0</v>
      </c>
      <c r="G3573">
        <f>Weighting!$H$21</f>
        <v>0</v>
      </c>
      <c r="H3573">
        <f t="array" ref="H3573">FREQUENCY(IF('Data Transformation'!$B$4:$B$8425=B3555,'Data Transformation'!$G$4:$G$8425),'Bin Analysis'!$B3573)</f>
        <v>2073</v>
      </c>
      <c r="I3573">
        <f t="shared" si="445"/>
        <v>0</v>
      </c>
      <c r="J3573">
        <f t="shared" si="446"/>
        <v>0</v>
      </c>
      <c r="K3573">
        <f>J3573*Weighting!$W$21</f>
        <v>0</v>
      </c>
      <c r="M3573" s="14"/>
    </row>
    <row r="3574" spans="1:25" x14ac:dyDescent="0.25">
      <c r="A3574" s="32" t="str">
        <f>IF(Weighting!$P$22&gt;0,B3574,"")</f>
        <v/>
      </c>
      <c r="B3574" t="e">
        <f>Weighting!$C$22</f>
        <v>#DIV/0!</v>
      </c>
      <c r="C3574" t="e">
        <f>Weighting!$F$22</f>
        <v>#NUM!</v>
      </c>
      <c r="D3574" t="e">
        <f>IF(C3574=1,'Data Transformation'!$G$3+0.5*'Data Transformation'!$W$25,IF(C3575=1,D3575-'Data Transformation'!$W$25,FALSE))</f>
        <v>#NUM!</v>
      </c>
      <c r="E3574">
        <f t="array" ref="E3574">IF(ISLOGICAL(D3574),"",FREQUENCY(IF('Data Transformation'!$B$425:$B$8425='Bin Analysis'!$B3555,'Data Transformation'!$G$425:$G$8425),D3574))</f>
        <v>2001</v>
      </c>
      <c r="F3574">
        <f t="shared" si="444"/>
        <v>0</v>
      </c>
      <c r="G3574">
        <f>Weighting!$H$22</f>
        <v>0</v>
      </c>
      <c r="H3574">
        <f t="array" ref="H3574">FREQUENCY(IF('Data Transformation'!$B$4:$B$8425=B3555,'Data Transformation'!$G$4:$G$8425),'Bin Analysis'!$B3574)</f>
        <v>2073</v>
      </c>
      <c r="I3574">
        <f t="shared" si="445"/>
        <v>0</v>
      </c>
      <c r="J3574">
        <f t="shared" si="446"/>
        <v>0</v>
      </c>
      <c r="K3574">
        <f>J3574*Weighting!$W$22</f>
        <v>0</v>
      </c>
      <c r="M3574" s="14"/>
    </row>
    <row r="3575" spans="1:25" x14ac:dyDescent="0.25">
      <c r="A3575" s="32" t="str">
        <f>IF(Weighting!$P$23&gt;0,B3575,"")</f>
        <v/>
      </c>
      <c r="B3575" t="e">
        <f>Weighting!$C$23</f>
        <v>#DIV/0!</v>
      </c>
      <c r="C3575" t="e">
        <f>Weighting!$F$23</f>
        <v>#NUM!</v>
      </c>
      <c r="D3575" t="e">
        <f>IF(C3575=1,'Data Transformation'!$G$3+0.5*'Data Transformation'!$W$25,IF(C3576=1,D3576-'Data Transformation'!$W$25,FALSE))</f>
        <v>#NUM!</v>
      </c>
      <c r="E3575">
        <f t="array" ref="E3575">IF(ISLOGICAL(D3575),"",FREQUENCY(IF('Data Transformation'!$B$425:$B$8425='Bin Analysis'!$B3555,'Data Transformation'!$G$425:$G$8425),D3575))</f>
        <v>2001</v>
      </c>
      <c r="F3575">
        <f t="shared" si="444"/>
        <v>0</v>
      </c>
      <c r="G3575">
        <f>Weighting!$H$23</f>
        <v>0</v>
      </c>
      <c r="H3575">
        <f t="array" ref="H3575">FREQUENCY(IF('Data Transformation'!$B$4:$B$8425=B3555,'Data Transformation'!$G$4:$G$8425),'Bin Analysis'!$B3575)</f>
        <v>2073</v>
      </c>
      <c r="I3575">
        <f t="shared" si="445"/>
        <v>0</v>
      </c>
      <c r="J3575">
        <f t="shared" si="446"/>
        <v>0</v>
      </c>
      <c r="K3575">
        <f>J3575*Weighting!$W$23</f>
        <v>0</v>
      </c>
      <c r="M3575" s="14"/>
    </row>
    <row r="3576" spans="1:25" x14ac:dyDescent="0.25">
      <c r="A3576" s="32" t="str">
        <f>IF(Weighting!$P$24&gt;0,B3576,"")</f>
        <v/>
      </c>
      <c r="B3576" t="e">
        <f>Weighting!$C$24</f>
        <v>#DIV/0!</v>
      </c>
      <c r="C3576" t="e">
        <f>Weighting!$F$24</f>
        <v>#NUM!</v>
      </c>
      <c r="D3576" t="e">
        <f>IF(C3576=1,'Data Transformation'!$G$3+0.5*'Data Transformation'!$W$25,IF(C3577=1,D3577-'Data Transformation'!$W$25,FALSE))</f>
        <v>#NUM!</v>
      </c>
      <c r="E3576">
        <f t="array" ref="E3576">IF(ISLOGICAL(D3576),"",FREQUENCY(IF('Data Transformation'!$B$425:$B$8425='Bin Analysis'!$B3555,'Data Transformation'!$G$425:$G$8425),D3576))</f>
        <v>2001</v>
      </c>
      <c r="F3576">
        <f t="shared" si="444"/>
        <v>0</v>
      </c>
      <c r="G3576">
        <f>Weighting!$H$24</f>
        <v>0</v>
      </c>
      <c r="H3576">
        <f t="array" ref="H3576">FREQUENCY(IF('Data Transformation'!$B$4:$B$8425=B3555,'Data Transformation'!$G$4:$G$8425),'Bin Analysis'!$B3576)</f>
        <v>2073</v>
      </c>
      <c r="I3576">
        <f t="shared" si="445"/>
        <v>0</v>
      </c>
      <c r="J3576">
        <f t="shared" si="446"/>
        <v>0</v>
      </c>
      <c r="K3576">
        <f>J3576*Weighting!$W$24</f>
        <v>0</v>
      </c>
      <c r="M3576" s="14"/>
    </row>
    <row r="3577" spans="1:25" x14ac:dyDescent="0.25">
      <c r="A3577" s="32" t="str">
        <f>IF(Weighting!$P$25&gt;0,B3577,"")</f>
        <v/>
      </c>
      <c r="B3577" t="e">
        <f>Weighting!$C$25</f>
        <v>#DIV/0!</v>
      </c>
      <c r="C3577" t="e">
        <f>Weighting!$F$25</f>
        <v>#NUM!</v>
      </c>
      <c r="D3577" t="e">
        <f>IF(C3577=1,'Data Transformation'!$G$3+0.5*'Data Transformation'!$W$25,IF(C3578=1,D3578-'Data Transformation'!$W$25,FALSE))</f>
        <v>#NUM!</v>
      </c>
      <c r="E3577">
        <f t="array" ref="E3577">IF(ISLOGICAL(D3577),"",FREQUENCY(IF('Data Transformation'!$B$425:$B$8425='Bin Analysis'!$B3555,'Data Transformation'!$G$425:$G$8425),D3577))</f>
        <v>2001</v>
      </c>
      <c r="F3577">
        <f t="shared" si="444"/>
        <v>0</v>
      </c>
      <c r="G3577">
        <f>Weighting!$H$25</f>
        <v>0</v>
      </c>
      <c r="H3577">
        <f t="array" ref="H3577">FREQUENCY(IF('Data Transformation'!$B$4:$B$8425=B3555,'Data Transformation'!$G$4:$G$8425),'Bin Analysis'!$B3577)</f>
        <v>2073</v>
      </c>
      <c r="I3577">
        <f t="shared" si="445"/>
        <v>0</v>
      </c>
      <c r="J3577">
        <f t="shared" si="446"/>
        <v>0</v>
      </c>
      <c r="K3577">
        <f>J3577*Weighting!$W$25</f>
        <v>0</v>
      </c>
      <c r="M3577" s="14"/>
    </row>
    <row r="3578" spans="1:25" x14ac:dyDescent="0.25">
      <c r="O3578"/>
      <c r="P3578"/>
      <c r="Q3578"/>
      <c r="R3578"/>
    </row>
    <row r="3579" spans="1:25" ht="23.25" x14ac:dyDescent="0.35">
      <c r="A3579" s="21" t="s">
        <v>0</v>
      </c>
      <c r="B3579" s="21" t="str">
        <f>IFERROR(VLOOKUP(C3579,'Data Transformation'!$L$6:$M$426,2,FALSE),"")</f>
        <v/>
      </c>
      <c r="C3579" s="21">
        <f>C3555+1</f>
        <v>149</v>
      </c>
      <c r="D3579" s="21"/>
      <c r="E3579" s="21"/>
      <c r="F3579" s="21"/>
      <c r="G3579" s="21"/>
      <c r="H3579" s="22"/>
      <c r="I3579" s="22"/>
      <c r="J3579" s="22"/>
      <c r="K3579" s="21"/>
      <c r="L3579" s="21" t="str">
        <f>B3579</f>
        <v/>
      </c>
      <c r="M3579" s="23" t="e">
        <f>INDEX('Data Transformation'!$O$4:$O$424,MATCH($B3579,'Data Transformation'!$M$4:$M$424,0),MATCH($M$2,'Data Transformation'!$O$3,0))</f>
        <v>#N/A</v>
      </c>
      <c r="N3579" s="27" t="e">
        <f>IF('Input and Summary Results'!$J$16="minimum",'Bin Analysis'!X3580/(M3579-1),'Bin Analysis'!Y3579/('Bin Analysis'!M3579-1))</f>
        <v>#N/A</v>
      </c>
      <c r="O3579" s="27" t="e">
        <f>IF(M3579=FALSE,NA(),(VLOOKUP(1,C3582:K3601,4,FALSE))/(M3579-1))</f>
        <v>#N/A</v>
      </c>
      <c r="P3579" s="27" t="e">
        <f>IF(M3579=FALSE,NA(),SUM(J3582:J3601)/Weighting!$S$5)</f>
        <v>#N/A</v>
      </c>
      <c r="Q3579" s="27" t="e">
        <f>IF(M3579=FALSE,NA(),SUM(K3582:K3601)/Weighting!$S$6)</f>
        <v>#N/A</v>
      </c>
      <c r="R3579" s="27" t="e">
        <f>IF(M3579=FALSE,NA(),(VLOOKUP(1,G3582:K3601,3,FALSE))/(M3579-1))</f>
        <v>#N/A</v>
      </c>
      <c r="S3579" s="22" t="e">
        <f>IF(M3579=FALSE,NA(),IF(SUM(J3582:J3601)=2,"yes","no"))</f>
        <v>#N/A</v>
      </c>
      <c r="X3579" s="2" cm="2">
        <f t="array" ref="X3579:X3580">FREQUENCY(IF('Data Transformation'!$B$425:$B$6424='Bin Analysis'!L3579,'Data Transformation'!$G$425:$G$6424),'Data Transformation'!$U$11)</f>
        <v>0</v>
      </c>
      <c r="Y3579" s="2" cm="2">
        <f t="array" ref="Y3579:Y3580">FREQUENCY(IF('Data Transformation'!$B$425:$B$6424='Bin Analysis'!L3579,'Data Transformation'!$G$425:$G$6424),'Data Transformation'!$U$12)</f>
        <v>0</v>
      </c>
    </row>
    <row r="3580" spans="1:25" x14ac:dyDescent="0.25">
      <c r="A3580" s="14" t="s">
        <v>67</v>
      </c>
      <c r="B3580" t="s">
        <v>47</v>
      </c>
      <c r="C3580" t="s">
        <v>5</v>
      </c>
      <c r="D3580" t="s">
        <v>100</v>
      </c>
      <c r="E3580" t="s">
        <v>101</v>
      </c>
      <c r="F3580" t="s">
        <v>102</v>
      </c>
      <c r="G3580" t="s">
        <v>70</v>
      </c>
      <c r="H3580" t="s">
        <v>31</v>
      </c>
      <c r="I3580" t="s">
        <v>32</v>
      </c>
      <c r="J3580" t="s">
        <v>46</v>
      </c>
      <c r="K3580" s="14" t="s">
        <v>45</v>
      </c>
      <c r="M3580" s="14"/>
      <c r="X3580" s="2">
        <v>0</v>
      </c>
      <c r="Y3580" s="2">
        <v>0</v>
      </c>
    </row>
    <row r="3581" spans="1:25" x14ac:dyDescent="0.25">
      <c r="A3581" s="32"/>
      <c r="D3581" t="e">
        <f>IF(C3581=1,'Data Transformation'!$G$3+0.5*'Data Transformation'!$W$25,IF(C3582=1,D3582-'Data Transformation'!$W$25,FALSE))</f>
        <v>#NUM!</v>
      </c>
      <c r="E3581">
        <f t="array" ref="E3581">IF(ISLOGICAL(D3581),"",FREQUENCY(IF('Data Transformation'!$B$425:$B$8425='Bin Analysis'!$B3579,'Data Transformation'!$G$425:$G$8425),D3581))</f>
        <v>2001</v>
      </c>
      <c r="F3581" t="e">
        <f>IF(ISLOGICAL(D3581),"",E3581-E3580)</f>
        <v>#VALUE!</v>
      </c>
      <c r="M3581" s="14"/>
    </row>
    <row r="3582" spans="1:25" x14ac:dyDescent="0.25">
      <c r="A3582" s="32" t="e">
        <f>IF(Weighting!$P$6&gt;0,B3582,"")</f>
        <v>#NUM!</v>
      </c>
      <c r="B3582" t="e">
        <f>Weighting!$C$6</f>
        <v>#DIV/0!</v>
      </c>
      <c r="C3582" t="e">
        <f>Weighting!$F$6</f>
        <v>#NUM!</v>
      </c>
      <c r="D3582" t="e">
        <f>IF(C3582=1,'Data Transformation'!$G$3+0.5*'Data Transformation'!$W$25,IF(C3583=1,D3583-'Data Transformation'!$W$25,FALSE))</f>
        <v>#NUM!</v>
      </c>
      <c r="E3582">
        <f t="array" ref="E3582">IF(ISLOGICAL(D3582),"",FREQUENCY(IF('Data Transformation'!$B$425:$B$8425='Bin Analysis'!$B3579,'Data Transformation'!$G$425:$G$8425),D3582))</f>
        <v>2001</v>
      </c>
      <c r="F3582">
        <f>IF(ISLOGICAL(D3582),"",E3582-E3581)</f>
        <v>0</v>
      </c>
      <c r="G3582">
        <f>Weighting!$H$6</f>
        <v>1</v>
      </c>
      <c r="H3582">
        <f t="array" ref="H3582">FREQUENCY(IF('Data Transformation'!$B$4:$B$8425=B3579,'Data Transformation'!$G$4:$G$8425),'Bin Analysis'!$B3582)</f>
        <v>2073</v>
      </c>
      <c r="I3582">
        <f>H3582-H3581</f>
        <v>2073</v>
      </c>
      <c r="J3582">
        <f>IF(I3582=0,0,1)</f>
        <v>1</v>
      </c>
      <c r="K3582" t="e">
        <f>J3582*Weighting!$W$6</f>
        <v>#NUM!</v>
      </c>
      <c r="M3582" s="14"/>
    </row>
    <row r="3583" spans="1:25" x14ac:dyDescent="0.25">
      <c r="A3583" s="32" t="str">
        <f>IF(Weighting!$P$7&gt;0,B3583,"")</f>
        <v/>
      </c>
      <c r="B3583" t="e">
        <f>Weighting!$C$7</f>
        <v>#DIV/0!</v>
      </c>
      <c r="C3583" t="e">
        <f>Weighting!$F$7</f>
        <v>#NUM!</v>
      </c>
      <c r="D3583" t="e">
        <f>IF(C3583=1,'Data Transformation'!$G$3+0.5*'Data Transformation'!$W$25,IF(C3584=1,D3584-'Data Transformation'!$W$25,FALSE))</f>
        <v>#NUM!</v>
      </c>
      <c r="E3583">
        <f t="array" ref="E3583">IF(ISLOGICAL(D3583),"",FREQUENCY(IF('Data Transformation'!$B$425:$B$8425='Bin Analysis'!$B3579,'Data Transformation'!$G$425:$G$8425),D3583))</f>
        <v>2001</v>
      </c>
      <c r="F3583">
        <f t="shared" ref="F3583:F3601" si="447">IF(ISLOGICAL(D3583),"",E3583-E3582)</f>
        <v>0</v>
      </c>
      <c r="G3583">
        <f>Weighting!$H$7</f>
        <v>0</v>
      </c>
      <c r="H3583">
        <f t="array" ref="H3583">FREQUENCY(IF('Data Transformation'!$B$4:$B$8425=B3579,'Data Transformation'!$G$4:$G$8425),'Bin Analysis'!$B3583)</f>
        <v>2073</v>
      </c>
      <c r="I3583">
        <f t="shared" ref="I3583:I3601" si="448">H3583-H3582</f>
        <v>0</v>
      </c>
      <c r="J3583">
        <f>IF(I3583=0,0,1)</f>
        <v>0</v>
      </c>
      <c r="K3583">
        <f>J3583*Weighting!$W$7</f>
        <v>0</v>
      </c>
      <c r="M3583" s="14"/>
    </row>
    <row r="3584" spans="1:25" x14ac:dyDescent="0.25">
      <c r="A3584" s="32" t="str">
        <f>IF(Weighting!$P$8&gt;0,B3584,"")</f>
        <v/>
      </c>
      <c r="B3584" t="e">
        <f>Weighting!$C$8</f>
        <v>#DIV/0!</v>
      </c>
      <c r="C3584" t="e">
        <f>Weighting!$F$8</f>
        <v>#NUM!</v>
      </c>
      <c r="D3584" t="e">
        <f>IF(C3584=1,'Data Transformation'!$G$3+0.5*'Data Transformation'!$W$25,IF(C3585=1,D3585-'Data Transformation'!$W$25,FALSE))</f>
        <v>#NUM!</v>
      </c>
      <c r="E3584">
        <f t="array" ref="E3584">IF(ISLOGICAL(D3584),"",FREQUENCY(IF('Data Transformation'!$B$425:$B$8425='Bin Analysis'!$B3579,'Data Transformation'!$G$425:$G$8425),D3584))</f>
        <v>2001</v>
      </c>
      <c r="F3584">
        <f t="shared" si="447"/>
        <v>0</v>
      </c>
      <c r="G3584">
        <f>Weighting!$H$8</f>
        <v>0</v>
      </c>
      <c r="H3584">
        <f t="array" ref="H3584">FREQUENCY(IF('Data Transformation'!$B$4:$B$8425=B3579,'Data Transformation'!$G$4:$G$8425),'Bin Analysis'!$B3584)</f>
        <v>2073</v>
      </c>
      <c r="I3584">
        <f t="shared" si="448"/>
        <v>0</v>
      </c>
      <c r="J3584">
        <f t="shared" ref="J3584:J3601" si="449">IF(I3584=0,0,1)</f>
        <v>0</v>
      </c>
      <c r="K3584">
        <f>J3584*Weighting!$W$8</f>
        <v>0</v>
      </c>
      <c r="M3584" s="14"/>
    </row>
    <row r="3585" spans="1:13" x14ac:dyDescent="0.25">
      <c r="A3585" s="32" t="str">
        <f>IF(Weighting!$P$9&gt;0,B3585,"")</f>
        <v/>
      </c>
      <c r="B3585" s="50" t="e">
        <f>Weighting!$C$9</f>
        <v>#DIV/0!</v>
      </c>
      <c r="C3585" t="e">
        <f>Weighting!$F$9</f>
        <v>#NUM!</v>
      </c>
      <c r="D3585" t="e">
        <f>IF(C3585=1,'Data Transformation'!$G$3+0.5*'Data Transformation'!$W$25,IF(C3586=1,D3586-'Data Transformation'!$W$25,FALSE))</f>
        <v>#NUM!</v>
      </c>
      <c r="E3585">
        <f t="array" ref="E3585">IF(ISLOGICAL(D3585),"",FREQUENCY(IF('Data Transformation'!$B$425:$B$8425='Bin Analysis'!$B3579,'Data Transformation'!$G$425:$G$8425),D3585))</f>
        <v>2001</v>
      </c>
      <c r="F3585">
        <f t="shared" si="447"/>
        <v>0</v>
      </c>
      <c r="G3585">
        <f>Weighting!$H$9</f>
        <v>0</v>
      </c>
      <c r="H3585">
        <f t="array" ref="H3585">FREQUENCY(IF('Data Transformation'!$B$4:$B$8425=B3579,'Data Transformation'!$G$4:$G$8425),'Bin Analysis'!$B3585)</f>
        <v>2073</v>
      </c>
      <c r="I3585">
        <f t="shared" si="448"/>
        <v>0</v>
      </c>
      <c r="J3585">
        <f t="shared" si="449"/>
        <v>0</v>
      </c>
      <c r="K3585">
        <f>J3585*Weighting!$W$9</f>
        <v>0</v>
      </c>
      <c r="M3585" s="14"/>
    </row>
    <row r="3586" spans="1:13" x14ac:dyDescent="0.25">
      <c r="A3586" s="32" t="str">
        <f>IF(Weighting!$P$10&gt;0,B3586,"")</f>
        <v/>
      </c>
      <c r="B3586" t="e">
        <f>Weighting!$C$10</f>
        <v>#DIV/0!</v>
      </c>
      <c r="C3586" t="e">
        <f>Weighting!$F$10</f>
        <v>#NUM!</v>
      </c>
      <c r="D3586" t="e">
        <f>IF(C3586=1,'Data Transformation'!$G$3+0.5*'Data Transformation'!$W$25,IF(C3587=1,D3587-'Data Transformation'!$W$25,FALSE))</f>
        <v>#NUM!</v>
      </c>
      <c r="E3586">
        <f t="array" ref="E3586">IF(ISLOGICAL(D3586),"",FREQUENCY(IF('Data Transformation'!$B$425:$B$8425='Bin Analysis'!$B3579,'Data Transformation'!$G$425:$G$8425),D3586))</f>
        <v>2001</v>
      </c>
      <c r="F3586">
        <f t="shared" si="447"/>
        <v>0</v>
      </c>
      <c r="G3586">
        <f>Weighting!$H$10</f>
        <v>0</v>
      </c>
      <c r="H3586">
        <f t="array" ref="H3586">FREQUENCY(IF('Data Transformation'!$B$4:$B$8425=B3579,'Data Transformation'!$G$4:$G$8425),'Bin Analysis'!$B3586)</f>
        <v>2073</v>
      </c>
      <c r="I3586">
        <f t="shared" si="448"/>
        <v>0</v>
      </c>
      <c r="J3586">
        <f t="shared" si="449"/>
        <v>0</v>
      </c>
      <c r="K3586">
        <f>J3586*Weighting!$W$10</f>
        <v>0</v>
      </c>
      <c r="M3586" s="14"/>
    </row>
    <row r="3587" spans="1:13" x14ac:dyDescent="0.25">
      <c r="A3587" s="32" t="str">
        <f>IF(Weighting!$P$11&gt;0,B3587,"")</f>
        <v/>
      </c>
      <c r="B3587" t="e">
        <f>Weighting!$C$11</f>
        <v>#DIV/0!</v>
      </c>
      <c r="C3587" t="e">
        <f>Weighting!$F$11</f>
        <v>#NUM!</v>
      </c>
      <c r="D3587" t="e">
        <f>IF(C3587=1,'Data Transformation'!$G$3+0.5*'Data Transformation'!$W$25,IF(C3588=1,D3588-'Data Transformation'!$W$25,FALSE))</f>
        <v>#NUM!</v>
      </c>
      <c r="E3587">
        <f t="array" ref="E3587">IF(ISLOGICAL(D3587),"",FREQUENCY(IF('Data Transformation'!$B$425:$B$8425='Bin Analysis'!$B3579,'Data Transformation'!$G$425:$G$8425),D3587))</f>
        <v>2001</v>
      </c>
      <c r="F3587">
        <f t="shared" si="447"/>
        <v>0</v>
      </c>
      <c r="G3587">
        <f>Weighting!$H$11</f>
        <v>0</v>
      </c>
      <c r="H3587">
        <f t="array" ref="H3587">FREQUENCY(IF('Data Transformation'!$B$4:$B$8425=B3579,'Data Transformation'!$G$4:$G$8425),'Bin Analysis'!$B3587)</f>
        <v>2073</v>
      </c>
      <c r="I3587">
        <f t="shared" si="448"/>
        <v>0</v>
      </c>
      <c r="J3587">
        <f t="shared" si="449"/>
        <v>0</v>
      </c>
      <c r="K3587">
        <f>J3587*Weighting!$W$11</f>
        <v>0</v>
      </c>
      <c r="M3587" s="14"/>
    </row>
    <row r="3588" spans="1:13" x14ac:dyDescent="0.25">
      <c r="A3588" s="32" t="str">
        <f>IF(Weighting!$P$12&gt;0,B3588,"")</f>
        <v/>
      </c>
      <c r="B3588" t="e">
        <f>Weighting!$C$12</f>
        <v>#DIV/0!</v>
      </c>
      <c r="C3588" t="e">
        <f>Weighting!$F$12</f>
        <v>#NUM!</v>
      </c>
      <c r="D3588" t="e">
        <f>IF(C3588=1,'Data Transformation'!$G$3+0.5*'Data Transformation'!$W$25,IF(C3589=1,D3589-'Data Transformation'!$W$25,FALSE))</f>
        <v>#NUM!</v>
      </c>
      <c r="E3588">
        <f t="array" ref="E3588">IF(ISLOGICAL(D3588),"",FREQUENCY(IF('Data Transformation'!$B$425:$B$8425='Bin Analysis'!$B3579,'Data Transformation'!$G$425:$G$8425),D3588))</f>
        <v>2001</v>
      </c>
      <c r="F3588">
        <f t="shared" si="447"/>
        <v>0</v>
      </c>
      <c r="G3588">
        <f>Weighting!$H$12</f>
        <v>0</v>
      </c>
      <c r="H3588">
        <f t="array" ref="H3588">FREQUENCY(IF('Data Transformation'!$B$4:$B$8425=B3579,'Data Transformation'!$G$4:$G$8425),'Bin Analysis'!$B3588)</f>
        <v>2073</v>
      </c>
      <c r="I3588">
        <f t="shared" si="448"/>
        <v>0</v>
      </c>
      <c r="J3588">
        <f t="shared" si="449"/>
        <v>0</v>
      </c>
      <c r="K3588">
        <f>J3588*Weighting!$W$12</f>
        <v>0</v>
      </c>
      <c r="M3588" s="14"/>
    </row>
    <row r="3589" spans="1:13" x14ac:dyDescent="0.25">
      <c r="A3589" s="32" t="str">
        <f>IF(Weighting!$P$13&gt;0,B3589,"")</f>
        <v/>
      </c>
      <c r="B3589" t="e">
        <f>Weighting!$C$13</f>
        <v>#DIV/0!</v>
      </c>
      <c r="C3589" t="e">
        <f>Weighting!$F$13</f>
        <v>#NUM!</v>
      </c>
      <c r="D3589" t="e">
        <f>IF(C3589=1,'Data Transformation'!$G$3+0.5*'Data Transformation'!$W$25,IF(C3590=1,D3590-'Data Transformation'!$W$25,FALSE))</f>
        <v>#NUM!</v>
      </c>
      <c r="E3589">
        <f t="array" ref="E3589">IF(ISLOGICAL(D3589),"",FREQUENCY(IF('Data Transformation'!$B$425:$B$8425='Bin Analysis'!$B3579,'Data Transformation'!$G$425:$G$8425),D3589))</f>
        <v>2001</v>
      </c>
      <c r="F3589">
        <f t="shared" si="447"/>
        <v>0</v>
      </c>
      <c r="G3589">
        <f>Weighting!$H$13</f>
        <v>0</v>
      </c>
      <c r="H3589">
        <f t="array" ref="H3589">FREQUENCY(IF('Data Transformation'!$B$4:$B$8425=B3579,'Data Transformation'!$G$4:$G$8425),'Bin Analysis'!$B3589)</f>
        <v>2073</v>
      </c>
      <c r="I3589">
        <f t="shared" si="448"/>
        <v>0</v>
      </c>
      <c r="J3589">
        <f t="shared" si="449"/>
        <v>0</v>
      </c>
      <c r="K3589">
        <f>J3589*Weighting!$W$13</f>
        <v>0</v>
      </c>
      <c r="M3589" s="14"/>
    </row>
    <row r="3590" spans="1:13" x14ac:dyDescent="0.25">
      <c r="A3590" s="32" t="str">
        <f>IF(Weighting!$P$14&gt;0,B3590,"")</f>
        <v/>
      </c>
      <c r="B3590" t="e">
        <f>Weighting!$C$14</f>
        <v>#DIV/0!</v>
      </c>
      <c r="C3590" t="e">
        <f>Weighting!$F$14</f>
        <v>#NUM!</v>
      </c>
      <c r="D3590" t="e">
        <f>IF(C3590=1,'Data Transformation'!$G$3+0.5*'Data Transformation'!$W$25,IF(C3591=1,D3591-'Data Transformation'!$W$25,FALSE))</f>
        <v>#NUM!</v>
      </c>
      <c r="E3590">
        <f t="array" ref="E3590">IF(ISLOGICAL(D3590),"",FREQUENCY(IF('Data Transformation'!$B$425:$B$8425='Bin Analysis'!$B3579,'Data Transformation'!$G$425:$G$8425),D3590))</f>
        <v>2001</v>
      </c>
      <c r="F3590">
        <f t="shared" si="447"/>
        <v>0</v>
      </c>
      <c r="G3590">
        <f>Weighting!$H$14</f>
        <v>0</v>
      </c>
      <c r="H3590">
        <f t="array" ref="H3590">FREQUENCY(IF('Data Transformation'!$B$4:$B$8425=B3579,'Data Transformation'!$G$4:$G$8425),'Bin Analysis'!$B3590)</f>
        <v>2073</v>
      </c>
      <c r="I3590">
        <f t="shared" si="448"/>
        <v>0</v>
      </c>
      <c r="J3590">
        <f t="shared" si="449"/>
        <v>0</v>
      </c>
      <c r="K3590">
        <f>J3590*Weighting!$W$14</f>
        <v>0</v>
      </c>
      <c r="M3590" s="14"/>
    </row>
    <row r="3591" spans="1:13" x14ac:dyDescent="0.25">
      <c r="A3591" s="32" t="str">
        <f>IF(Weighting!$P$15&gt;0,B3591,"")</f>
        <v/>
      </c>
      <c r="B3591" t="e">
        <f>Weighting!$C$15</f>
        <v>#DIV/0!</v>
      </c>
      <c r="C3591" t="e">
        <f>Weighting!$F$15</f>
        <v>#NUM!</v>
      </c>
      <c r="D3591" t="e">
        <f>IF(C3591=1,'Data Transformation'!$G$3+0.5*'Data Transformation'!$W$25,IF(C3592=1,D3592-'Data Transformation'!$W$25,FALSE))</f>
        <v>#NUM!</v>
      </c>
      <c r="E3591">
        <f t="array" ref="E3591">IF(ISLOGICAL(D3591),"",FREQUENCY(IF('Data Transformation'!$B$425:$B$8425='Bin Analysis'!$B3579,'Data Transformation'!$G$425:$G$8425),D3591))</f>
        <v>2001</v>
      </c>
      <c r="F3591">
        <f t="shared" si="447"/>
        <v>0</v>
      </c>
      <c r="G3591">
        <f>Weighting!$H$15</f>
        <v>0</v>
      </c>
      <c r="H3591">
        <f t="array" ref="H3591">FREQUENCY(IF('Data Transformation'!$B$4:$B$8425=B3579,'Data Transformation'!$G$4:$G$8425),'Bin Analysis'!$B3591)</f>
        <v>2073</v>
      </c>
      <c r="I3591">
        <f t="shared" si="448"/>
        <v>0</v>
      </c>
      <c r="J3591">
        <f t="shared" si="449"/>
        <v>0</v>
      </c>
      <c r="K3591">
        <f>J3591*Weighting!$W$15</f>
        <v>0</v>
      </c>
      <c r="M3591" s="14"/>
    </row>
    <row r="3592" spans="1:13" x14ac:dyDescent="0.25">
      <c r="A3592" s="32" t="str">
        <f>IF(Weighting!$P$16&gt;0,B3592,"")</f>
        <v/>
      </c>
      <c r="B3592" t="e">
        <f>Weighting!$C$16</f>
        <v>#DIV/0!</v>
      </c>
      <c r="C3592" t="e">
        <f>Weighting!$F$16</f>
        <v>#NUM!</v>
      </c>
      <c r="D3592" t="e">
        <f>IF(C3592=1,'Data Transformation'!$G$3+0.5*'Data Transformation'!$W$25,IF(C3593=1,D3593-'Data Transformation'!$W$25,FALSE))</f>
        <v>#NUM!</v>
      </c>
      <c r="E3592">
        <f t="array" ref="E3592">IF(ISLOGICAL(D3592),"",FREQUENCY(IF('Data Transformation'!$B$425:$B$8425='Bin Analysis'!$B3579,'Data Transformation'!$G$425:$G$8425),D3592))</f>
        <v>2001</v>
      </c>
      <c r="F3592">
        <f t="shared" si="447"/>
        <v>0</v>
      </c>
      <c r="G3592">
        <f>Weighting!$H$16</f>
        <v>0</v>
      </c>
      <c r="H3592">
        <f t="array" ref="H3592">FREQUENCY(IF('Data Transformation'!$B$4:$B$8425=B3579,'Data Transformation'!$G$4:$G$8425),'Bin Analysis'!$B3592)</f>
        <v>2073</v>
      </c>
      <c r="I3592">
        <f t="shared" si="448"/>
        <v>0</v>
      </c>
      <c r="J3592">
        <f t="shared" si="449"/>
        <v>0</v>
      </c>
      <c r="K3592">
        <f>J3592*Weighting!$W$16</f>
        <v>0</v>
      </c>
      <c r="M3592" s="14"/>
    </row>
    <row r="3593" spans="1:13" x14ac:dyDescent="0.25">
      <c r="A3593" s="32" t="str">
        <f>IF(Weighting!$P$17&gt;0,B3593,"")</f>
        <v/>
      </c>
      <c r="B3593" t="e">
        <f>Weighting!$C$17</f>
        <v>#DIV/0!</v>
      </c>
      <c r="C3593" t="e">
        <f>Weighting!$F$17</f>
        <v>#NUM!</v>
      </c>
      <c r="D3593" t="e">
        <f>IF(C3593=1,'Data Transformation'!$G$3+0.5*'Data Transformation'!$W$25,IF(C3594=1,D3594-'Data Transformation'!$W$25,FALSE))</f>
        <v>#NUM!</v>
      </c>
      <c r="E3593">
        <f t="array" ref="E3593">IF(ISLOGICAL(D3593),"",FREQUENCY(IF('Data Transformation'!$B$425:$B$8425='Bin Analysis'!$B3579,'Data Transformation'!$G$425:$G$8425),D3593))</f>
        <v>2001</v>
      </c>
      <c r="F3593">
        <f t="shared" si="447"/>
        <v>0</v>
      </c>
      <c r="G3593">
        <f>Weighting!$H$17</f>
        <v>0</v>
      </c>
      <c r="H3593">
        <f t="array" ref="H3593">FREQUENCY(IF('Data Transformation'!$B$4:$B$8425=B3579,'Data Transformation'!$G$4:$G$8425),'Bin Analysis'!$B3593)</f>
        <v>2073</v>
      </c>
      <c r="I3593">
        <f t="shared" si="448"/>
        <v>0</v>
      </c>
      <c r="J3593">
        <f t="shared" si="449"/>
        <v>0</v>
      </c>
      <c r="K3593">
        <f>J3593*Weighting!$W$17</f>
        <v>0</v>
      </c>
      <c r="M3593" s="14"/>
    </row>
    <row r="3594" spans="1:13" x14ac:dyDescent="0.25">
      <c r="A3594" s="32" t="str">
        <f>IF(Weighting!$P$18&gt;0,B3594,"")</f>
        <v/>
      </c>
      <c r="B3594" t="e">
        <f>Weighting!$C$18</f>
        <v>#DIV/0!</v>
      </c>
      <c r="C3594" t="e">
        <f>Weighting!$F$18</f>
        <v>#NUM!</v>
      </c>
      <c r="D3594" t="e">
        <f>IF(C3594=1,'Data Transformation'!$G$3+0.5*'Data Transformation'!$W$25,IF(C3595=1,D3595-'Data Transformation'!$W$25,FALSE))</f>
        <v>#NUM!</v>
      </c>
      <c r="E3594">
        <f t="array" ref="E3594">IF(ISLOGICAL(D3594),"",FREQUENCY(IF('Data Transformation'!$B$425:$B$8425='Bin Analysis'!$B3579,'Data Transformation'!$G$425:$G$8425),D3594))</f>
        <v>2001</v>
      </c>
      <c r="F3594">
        <f t="shared" si="447"/>
        <v>0</v>
      </c>
      <c r="G3594">
        <f>Weighting!$H$18</f>
        <v>0</v>
      </c>
      <c r="H3594">
        <f t="array" ref="H3594">FREQUENCY(IF('Data Transformation'!$B$4:$B$8425=B3579,'Data Transformation'!$G$4:$G$8425),'Bin Analysis'!$B3594)</f>
        <v>2073</v>
      </c>
      <c r="I3594">
        <f t="shared" si="448"/>
        <v>0</v>
      </c>
      <c r="J3594">
        <f t="shared" si="449"/>
        <v>0</v>
      </c>
      <c r="K3594">
        <f>J3594*Weighting!$W$18</f>
        <v>0</v>
      </c>
      <c r="M3594" s="14"/>
    </row>
    <row r="3595" spans="1:13" x14ac:dyDescent="0.25">
      <c r="A3595" s="32" t="str">
        <f>IF(Weighting!$P$19&gt;0,B3595,"")</f>
        <v/>
      </c>
      <c r="B3595" t="e">
        <f>Weighting!$C$19</f>
        <v>#DIV/0!</v>
      </c>
      <c r="C3595" t="e">
        <f>Weighting!$F$19</f>
        <v>#NUM!</v>
      </c>
      <c r="D3595" t="e">
        <f>IF(C3595=1,'Data Transformation'!$G$3+0.5*'Data Transformation'!$W$25,IF(C3596=1,D3596-'Data Transformation'!$W$25,FALSE))</f>
        <v>#NUM!</v>
      </c>
      <c r="E3595">
        <f t="array" ref="E3595">IF(ISLOGICAL(D3595),"",FREQUENCY(IF('Data Transformation'!$B$425:$B$8425='Bin Analysis'!$B3579,'Data Transformation'!$G$425:$G$8425),D3595))</f>
        <v>2001</v>
      </c>
      <c r="F3595">
        <f t="shared" si="447"/>
        <v>0</v>
      </c>
      <c r="G3595">
        <f>Weighting!$H$19</f>
        <v>0</v>
      </c>
      <c r="H3595">
        <f t="array" ref="H3595">FREQUENCY(IF('Data Transformation'!$B$4:$B$8425=B3579,'Data Transformation'!$G$4:$G$8425),'Bin Analysis'!$B3595)</f>
        <v>2073</v>
      </c>
      <c r="I3595">
        <f t="shared" si="448"/>
        <v>0</v>
      </c>
      <c r="J3595">
        <f t="shared" si="449"/>
        <v>0</v>
      </c>
      <c r="K3595">
        <f>J3595*Weighting!$W$19</f>
        <v>0</v>
      </c>
      <c r="M3595" s="14"/>
    </row>
    <row r="3596" spans="1:13" x14ac:dyDescent="0.25">
      <c r="A3596" s="32" t="str">
        <f>IF(Weighting!$P$20&gt;0,B3596,"")</f>
        <v/>
      </c>
      <c r="B3596" t="e">
        <f>Weighting!$C$20</f>
        <v>#DIV/0!</v>
      </c>
      <c r="C3596" t="e">
        <f>Weighting!$F$20</f>
        <v>#NUM!</v>
      </c>
      <c r="D3596" t="e">
        <f>IF(C3596=1,'Data Transformation'!$G$3+0.5*'Data Transformation'!$W$25,IF(C3597=1,D3597-'Data Transformation'!$W$25,FALSE))</f>
        <v>#NUM!</v>
      </c>
      <c r="E3596">
        <f t="array" ref="E3596">IF(ISLOGICAL(D3596),"",FREQUENCY(IF('Data Transformation'!$B$425:$B$8425='Bin Analysis'!$B3579,'Data Transformation'!$G$425:$G$8425),D3596))</f>
        <v>2001</v>
      </c>
      <c r="F3596">
        <f t="shared" si="447"/>
        <v>0</v>
      </c>
      <c r="G3596">
        <f>Weighting!$H$20</f>
        <v>0</v>
      </c>
      <c r="H3596">
        <f t="array" ref="H3596">FREQUENCY(IF('Data Transformation'!$B$4:$B$8425=B3579,'Data Transformation'!$G$4:$G$8425),'Bin Analysis'!$B3596)</f>
        <v>2073</v>
      </c>
      <c r="I3596">
        <f t="shared" si="448"/>
        <v>0</v>
      </c>
      <c r="J3596">
        <f t="shared" si="449"/>
        <v>0</v>
      </c>
      <c r="K3596">
        <f>J3596*Weighting!$W$20</f>
        <v>0</v>
      </c>
      <c r="M3596" s="14"/>
    </row>
    <row r="3597" spans="1:13" x14ac:dyDescent="0.25">
      <c r="A3597" s="32" t="str">
        <f>IF(Weighting!$P$21&gt;0,B3597,"")</f>
        <v/>
      </c>
      <c r="B3597" t="e">
        <f>Weighting!$C$21</f>
        <v>#DIV/0!</v>
      </c>
      <c r="C3597" t="e">
        <f>Weighting!$F$21</f>
        <v>#NUM!</v>
      </c>
      <c r="D3597" t="e">
        <f>IF(C3597=1,'Data Transformation'!$G$3+0.5*'Data Transformation'!$W$25,IF(C3598=1,D3598-'Data Transformation'!$W$25,FALSE))</f>
        <v>#NUM!</v>
      </c>
      <c r="E3597">
        <f t="array" ref="E3597">IF(ISLOGICAL(D3597),"",FREQUENCY(IF('Data Transformation'!$B$425:$B$8425='Bin Analysis'!$B3579,'Data Transformation'!$G$425:$G$8425),D3597))</f>
        <v>2001</v>
      </c>
      <c r="F3597">
        <f t="shared" si="447"/>
        <v>0</v>
      </c>
      <c r="G3597">
        <f>Weighting!$H$21</f>
        <v>0</v>
      </c>
      <c r="H3597">
        <f t="array" ref="H3597">FREQUENCY(IF('Data Transformation'!$B$4:$B$8425=B3579,'Data Transformation'!$G$4:$G$8425),'Bin Analysis'!$B3597)</f>
        <v>2073</v>
      </c>
      <c r="I3597">
        <f t="shared" si="448"/>
        <v>0</v>
      </c>
      <c r="J3597">
        <f t="shared" si="449"/>
        <v>0</v>
      </c>
      <c r="K3597">
        <f>J3597*Weighting!$W$21</f>
        <v>0</v>
      </c>
      <c r="M3597" s="14"/>
    </row>
    <row r="3598" spans="1:13" x14ac:dyDescent="0.25">
      <c r="A3598" s="32" t="str">
        <f>IF(Weighting!$P$22&gt;0,B3598,"")</f>
        <v/>
      </c>
      <c r="B3598" t="e">
        <f>Weighting!$C$22</f>
        <v>#DIV/0!</v>
      </c>
      <c r="C3598" t="e">
        <f>Weighting!$F$22</f>
        <v>#NUM!</v>
      </c>
      <c r="D3598" t="e">
        <f>IF(C3598=1,'Data Transformation'!$G$3+0.5*'Data Transformation'!$W$25,IF(C3599=1,D3599-'Data Transformation'!$W$25,FALSE))</f>
        <v>#NUM!</v>
      </c>
      <c r="E3598">
        <f t="array" ref="E3598">IF(ISLOGICAL(D3598),"",FREQUENCY(IF('Data Transformation'!$B$425:$B$8425='Bin Analysis'!$B3579,'Data Transformation'!$G$425:$G$8425),D3598))</f>
        <v>2001</v>
      </c>
      <c r="F3598">
        <f t="shared" si="447"/>
        <v>0</v>
      </c>
      <c r="G3598">
        <f>Weighting!$H$22</f>
        <v>0</v>
      </c>
      <c r="H3598">
        <f t="array" ref="H3598">FREQUENCY(IF('Data Transformation'!$B$4:$B$8425=B3579,'Data Transformation'!$G$4:$G$8425),'Bin Analysis'!$B3598)</f>
        <v>2073</v>
      </c>
      <c r="I3598">
        <f t="shared" si="448"/>
        <v>0</v>
      </c>
      <c r="J3598">
        <f t="shared" si="449"/>
        <v>0</v>
      </c>
      <c r="K3598">
        <f>J3598*Weighting!$W$22</f>
        <v>0</v>
      </c>
      <c r="M3598" s="14"/>
    </row>
    <row r="3599" spans="1:13" x14ac:dyDescent="0.25">
      <c r="A3599" s="32" t="str">
        <f>IF(Weighting!$P$23&gt;0,B3599,"")</f>
        <v/>
      </c>
      <c r="B3599" t="e">
        <f>Weighting!$C$23</f>
        <v>#DIV/0!</v>
      </c>
      <c r="C3599" t="e">
        <f>Weighting!$F$23</f>
        <v>#NUM!</v>
      </c>
      <c r="D3599" t="e">
        <f>IF(C3599=1,'Data Transformation'!$G$3+0.5*'Data Transformation'!$W$25,IF(C3600=1,D3600-'Data Transformation'!$W$25,FALSE))</f>
        <v>#NUM!</v>
      </c>
      <c r="E3599">
        <f t="array" ref="E3599">IF(ISLOGICAL(D3599),"",FREQUENCY(IF('Data Transformation'!$B$425:$B$8425='Bin Analysis'!$B3579,'Data Transformation'!$G$425:$G$8425),D3599))</f>
        <v>2001</v>
      </c>
      <c r="F3599">
        <f t="shared" si="447"/>
        <v>0</v>
      </c>
      <c r="G3599">
        <f>Weighting!$H$23</f>
        <v>0</v>
      </c>
      <c r="H3599">
        <f t="array" ref="H3599">FREQUENCY(IF('Data Transformation'!$B$4:$B$8425=B3579,'Data Transformation'!$G$4:$G$8425),'Bin Analysis'!$B3599)</f>
        <v>2073</v>
      </c>
      <c r="I3599">
        <f t="shared" si="448"/>
        <v>0</v>
      </c>
      <c r="J3599">
        <f t="shared" si="449"/>
        <v>0</v>
      </c>
      <c r="K3599">
        <f>J3599*Weighting!$W$23</f>
        <v>0</v>
      </c>
      <c r="M3599" s="14"/>
    </row>
    <row r="3600" spans="1:13" x14ac:dyDescent="0.25">
      <c r="A3600" s="32" t="str">
        <f>IF(Weighting!$P$24&gt;0,B3600,"")</f>
        <v/>
      </c>
      <c r="B3600" t="e">
        <f>Weighting!$C$24</f>
        <v>#DIV/0!</v>
      </c>
      <c r="C3600" t="e">
        <f>Weighting!$F$24</f>
        <v>#NUM!</v>
      </c>
      <c r="D3600" t="e">
        <f>IF(C3600=1,'Data Transformation'!$G$3+0.5*'Data Transformation'!$W$25,IF(C3601=1,D3601-'Data Transformation'!$W$25,FALSE))</f>
        <v>#NUM!</v>
      </c>
      <c r="E3600">
        <f t="array" ref="E3600">IF(ISLOGICAL(D3600),"",FREQUENCY(IF('Data Transformation'!$B$425:$B$8425='Bin Analysis'!$B3579,'Data Transformation'!$G$425:$G$8425),D3600))</f>
        <v>2001</v>
      </c>
      <c r="F3600">
        <f t="shared" si="447"/>
        <v>0</v>
      </c>
      <c r="G3600">
        <f>Weighting!$H$24</f>
        <v>0</v>
      </c>
      <c r="H3600">
        <f t="array" ref="H3600">FREQUENCY(IF('Data Transformation'!$B$4:$B$8425=B3579,'Data Transformation'!$G$4:$G$8425),'Bin Analysis'!$B3600)</f>
        <v>2073</v>
      </c>
      <c r="I3600">
        <f t="shared" si="448"/>
        <v>0</v>
      </c>
      <c r="J3600">
        <f t="shared" si="449"/>
        <v>0</v>
      </c>
      <c r="K3600">
        <f>J3600*Weighting!$W$24</f>
        <v>0</v>
      </c>
      <c r="M3600" s="14"/>
    </row>
    <row r="3601" spans="1:25" x14ac:dyDescent="0.25">
      <c r="A3601" s="32" t="str">
        <f>IF(Weighting!$P$25&gt;0,B3601,"")</f>
        <v/>
      </c>
      <c r="B3601" t="e">
        <f>Weighting!$C$25</f>
        <v>#DIV/0!</v>
      </c>
      <c r="C3601" t="e">
        <f>Weighting!$F$25</f>
        <v>#NUM!</v>
      </c>
      <c r="D3601" t="e">
        <f>IF(C3601=1,'Data Transformation'!$G$3+0.5*'Data Transformation'!$W$25,IF(C3602=1,D3602-'Data Transformation'!$W$25,FALSE))</f>
        <v>#NUM!</v>
      </c>
      <c r="E3601">
        <f t="array" ref="E3601">IF(ISLOGICAL(D3601),"",FREQUENCY(IF('Data Transformation'!$B$425:$B$8425='Bin Analysis'!$B3579,'Data Transformation'!$G$425:$G$8425),D3601))</f>
        <v>2001</v>
      </c>
      <c r="F3601">
        <f t="shared" si="447"/>
        <v>0</v>
      </c>
      <c r="G3601">
        <f>Weighting!$H$25</f>
        <v>0</v>
      </c>
      <c r="H3601">
        <f t="array" ref="H3601">FREQUENCY(IF('Data Transformation'!$B$4:$B$8425=B3579,'Data Transformation'!$G$4:$G$8425),'Bin Analysis'!$B3601)</f>
        <v>2073</v>
      </c>
      <c r="I3601">
        <f t="shared" si="448"/>
        <v>0</v>
      </c>
      <c r="J3601">
        <f t="shared" si="449"/>
        <v>0</v>
      </c>
      <c r="K3601">
        <f>J3601*Weighting!$W$25</f>
        <v>0</v>
      </c>
      <c r="M3601" s="14"/>
    </row>
    <row r="3602" spans="1:25" x14ac:dyDescent="0.25">
      <c r="N3602" s="57"/>
      <c r="O3602"/>
      <c r="P3602"/>
      <c r="Q3602"/>
      <c r="R3602"/>
    </row>
    <row r="3603" spans="1:25" ht="23.25" x14ac:dyDescent="0.35">
      <c r="A3603" s="21" t="s">
        <v>0</v>
      </c>
      <c r="B3603" s="21" t="str">
        <f>IFERROR(VLOOKUP(C3603,'Data Transformation'!$L$6:$M$426,2,FALSE),"")</f>
        <v/>
      </c>
      <c r="C3603" s="21">
        <f>C3579+1</f>
        <v>150</v>
      </c>
      <c r="D3603" s="21"/>
      <c r="E3603" s="21"/>
      <c r="F3603" s="21"/>
      <c r="G3603" s="21"/>
      <c r="H3603" s="22"/>
      <c r="I3603" s="22"/>
      <c r="J3603" s="22"/>
      <c r="K3603" s="21"/>
      <c r="L3603" s="21" t="str">
        <f>B3603</f>
        <v/>
      </c>
      <c r="M3603" s="23" t="e">
        <f>INDEX('Data Transformation'!$O$4:$O$424,MATCH($B3603,'Data Transformation'!$M$4:$M$424,0),MATCH($M$2,'Data Transformation'!$O$3,0))</f>
        <v>#N/A</v>
      </c>
      <c r="N3603" s="27" t="e">
        <f>IF('Input and Summary Results'!$J$16="minimum",'Bin Analysis'!X3604/(M3603-1),'Bin Analysis'!Y3603/('Bin Analysis'!M3603-1))</f>
        <v>#N/A</v>
      </c>
      <c r="O3603" s="27" t="e">
        <f>IF(M3603=FALSE,NA(),(VLOOKUP(1,C3606:K3625,4,FALSE))/(M3603-1))</f>
        <v>#N/A</v>
      </c>
      <c r="P3603" s="27" t="e">
        <f>IF(M3603=FALSE,NA(),SUM(J3606:J3625)/Weighting!$S$5)</f>
        <v>#N/A</v>
      </c>
      <c r="Q3603" s="27" t="e">
        <f>IF(M3603=FALSE,NA(),SUM(K3606:K3625)/Weighting!$S$6)</f>
        <v>#N/A</v>
      </c>
      <c r="R3603" s="27" t="e">
        <f>IF(M3603=FALSE,NA(),(VLOOKUP(1,G3606:K3625,3,FALSE))/(M3603-1))</f>
        <v>#N/A</v>
      </c>
      <c r="S3603" s="22" t="e">
        <f>IF(M3603=FALSE,NA(),IF(SUM(J3606:J3625)=2,"yes","no"))</f>
        <v>#N/A</v>
      </c>
      <c r="X3603" s="2" cm="2">
        <f t="array" ref="X3603:X3604">FREQUENCY(IF('Data Transformation'!$B$425:$B$6424='Bin Analysis'!L3603,'Data Transformation'!$G$425:$G$6424),'Data Transformation'!$U$11)</f>
        <v>0</v>
      </c>
      <c r="Y3603" s="2" cm="2">
        <f t="array" ref="Y3603:Y3604">FREQUENCY(IF('Data Transformation'!$B$425:$B$6424='Bin Analysis'!L3603,'Data Transformation'!$G$425:$G$6424),'Data Transformation'!$U$12)</f>
        <v>0</v>
      </c>
    </row>
    <row r="3604" spans="1:25" x14ac:dyDescent="0.25">
      <c r="A3604" s="14" t="s">
        <v>67</v>
      </c>
      <c r="B3604" t="s">
        <v>47</v>
      </c>
      <c r="C3604" t="s">
        <v>5</v>
      </c>
      <c r="D3604" t="s">
        <v>100</v>
      </c>
      <c r="E3604" t="s">
        <v>101</v>
      </c>
      <c r="F3604" t="s">
        <v>102</v>
      </c>
      <c r="G3604" t="s">
        <v>70</v>
      </c>
      <c r="H3604" t="s">
        <v>31</v>
      </c>
      <c r="I3604" t="s">
        <v>32</v>
      </c>
      <c r="J3604" t="s">
        <v>46</v>
      </c>
      <c r="K3604" s="14" t="s">
        <v>45</v>
      </c>
      <c r="M3604" s="14"/>
      <c r="X3604" s="2">
        <v>0</v>
      </c>
      <c r="Y3604" s="2">
        <v>0</v>
      </c>
    </row>
    <row r="3605" spans="1:25" x14ac:dyDescent="0.25">
      <c r="A3605" s="32"/>
      <c r="D3605" t="e">
        <f>IF(C3605=1,'Data Transformation'!$G$3+0.5*'Data Transformation'!$W$25,IF(C3606=1,D3606-'Data Transformation'!$W$25,FALSE))</f>
        <v>#NUM!</v>
      </c>
      <c r="E3605">
        <f t="array" ref="E3605">IF(ISLOGICAL(D3605),"",FREQUENCY(IF('Data Transformation'!$B$425:$B$8425='Bin Analysis'!$B3603,'Data Transformation'!$G$425:$G$8425),D3605))</f>
        <v>2001</v>
      </c>
      <c r="F3605" t="e">
        <f>IF(ISLOGICAL(D3605),"",E3605-E3604)</f>
        <v>#VALUE!</v>
      </c>
      <c r="M3605" s="14"/>
    </row>
    <row r="3606" spans="1:25" x14ac:dyDescent="0.25">
      <c r="A3606" s="32" t="e">
        <f>IF(Weighting!$P$6&gt;0,B3606,"")</f>
        <v>#NUM!</v>
      </c>
      <c r="B3606" t="e">
        <f>Weighting!$C$6</f>
        <v>#DIV/0!</v>
      </c>
      <c r="C3606" t="e">
        <f>Weighting!$F$6</f>
        <v>#NUM!</v>
      </c>
      <c r="D3606" t="e">
        <f>IF(C3606=1,'Data Transformation'!$G$3+0.5*'Data Transformation'!$W$25,IF(C3607=1,D3607-'Data Transformation'!$W$25,FALSE))</f>
        <v>#NUM!</v>
      </c>
      <c r="E3606">
        <f t="array" ref="E3606">IF(ISLOGICAL(D3606),"",FREQUENCY(IF('Data Transformation'!$B$425:$B$8425='Bin Analysis'!$B3603,'Data Transformation'!$G$425:$G$8425),D3606))</f>
        <v>2001</v>
      </c>
      <c r="F3606">
        <f>IF(ISLOGICAL(D3606),"",E3606-E3605)</f>
        <v>0</v>
      </c>
      <c r="G3606">
        <f>Weighting!$H$6</f>
        <v>1</v>
      </c>
      <c r="H3606">
        <f t="array" ref="H3606">FREQUENCY(IF('Data Transformation'!$B$4:$B$8425=B3603,'Data Transformation'!$G$4:$G$8425),'Bin Analysis'!$B3606)</f>
        <v>2073</v>
      </c>
      <c r="I3606">
        <f>H3606-H3605</f>
        <v>2073</v>
      </c>
      <c r="J3606">
        <f>IF(I3606=0,0,1)</f>
        <v>1</v>
      </c>
      <c r="K3606" t="e">
        <f>J3606*Weighting!$W$6</f>
        <v>#NUM!</v>
      </c>
      <c r="M3606" s="14"/>
    </row>
    <row r="3607" spans="1:25" x14ac:dyDescent="0.25">
      <c r="A3607" s="32" t="str">
        <f>IF(Weighting!$P$7&gt;0,B3607,"")</f>
        <v/>
      </c>
      <c r="B3607" t="e">
        <f>Weighting!$C$7</f>
        <v>#DIV/0!</v>
      </c>
      <c r="C3607" t="e">
        <f>Weighting!$F$7</f>
        <v>#NUM!</v>
      </c>
      <c r="D3607" t="e">
        <f>IF(C3607=1,'Data Transformation'!$G$3+0.5*'Data Transformation'!$W$25,IF(C3608=1,D3608-'Data Transformation'!$W$25,FALSE))</f>
        <v>#NUM!</v>
      </c>
      <c r="E3607">
        <f t="array" ref="E3607">IF(ISLOGICAL(D3607),"",FREQUENCY(IF('Data Transformation'!$B$425:$B$8425='Bin Analysis'!$B3603,'Data Transformation'!$G$425:$G$8425),D3607))</f>
        <v>2001</v>
      </c>
      <c r="F3607">
        <f t="shared" ref="F3607:F3625" si="450">IF(ISLOGICAL(D3607),"",E3607-E3606)</f>
        <v>0</v>
      </c>
      <c r="G3607">
        <f>Weighting!$H$7</f>
        <v>0</v>
      </c>
      <c r="H3607">
        <f t="array" ref="H3607">FREQUENCY(IF('Data Transformation'!$B$4:$B$8425=B3603,'Data Transformation'!$G$4:$G$8425),'Bin Analysis'!$B3607)</f>
        <v>2073</v>
      </c>
      <c r="I3607">
        <f t="shared" ref="I3607:I3625" si="451">H3607-H3606</f>
        <v>0</v>
      </c>
      <c r="J3607">
        <f>IF(I3607=0,0,1)</f>
        <v>0</v>
      </c>
      <c r="K3607">
        <f>J3607*Weighting!$W$7</f>
        <v>0</v>
      </c>
      <c r="M3607" s="14"/>
    </row>
    <row r="3608" spans="1:25" x14ac:dyDescent="0.25">
      <c r="A3608" s="32" t="str">
        <f>IF(Weighting!$P$8&gt;0,B3608,"")</f>
        <v/>
      </c>
      <c r="B3608" t="e">
        <f>Weighting!$C$8</f>
        <v>#DIV/0!</v>
      </c>
      <c r="C3608" t="e">
        <f>Weighting!$F$8</f>
        <v>#NUM!</v>
      </c>
      <c r="D3608" t="e">
        <f>IF(C3608=1,'Data Transformation'!$G$3+0.5*'Data Transformation'!$W$25,IF(C3609=1,D3609-'Data Transformation'!$W$25,FALSE))</f>
        <v>#NUM!</v>
      </c>
      <c r="E3608">
        <f t="array" ref="E3608">IF(ISLOGICAL(D3608),"",FREQUENCY(IF('Data Transformation'!$B$425:$B$8425='Bin Analysis'!$B3603,'Data Transformation'!$G$425:$G$8425),D3608))</f>
        <v>2001</v>
      </c>
      <c r="F3608">
        <f t="shared" si="450"/>
        <v>0</v>
      </c>
      <c r="G3608">
        <f>Weighting!$H$8</f>
        <v>0</v>
      </c>
      <c r="H3608">
        <f t="array" ref="H3608">FREQUENCY(IF('Data Transformation'!$B$4:$B$8425=B3603,'Data Transformation'!$G$4:$G$8425),'Bin Analysis'!$B3608)</f>
        <v>2073</v>
      </c>
      <c r="I3608">
        <f t="shared" si="451"/>
        <v>0</v>
      </c>
      <c r="J3608">
        <f t="shared" ref="J3608:J3625" si="452">IF(I3608=0,0,1)</f>
        <v>0</v>
      </c>
      <c r="K3608">
        <f>J3608*Weighting!$W$8</f>
        <v>0</v>
      </c>
      <c r="M3608" s="14"/>
    </row>
    <row r="3609" spans="1:25" x14ac:dyDescent="0.25">
      <c r="A3609" s="32" t="str">
        <f>IF(Weighting!$P$9&gt;0,B3609,"")</f>
        <v/>
      </c>
      <c r="B3609" s="50" t="e">
        <f>Weighting!$C$9</f>
        <v>#DIV/0!</v>
      </c>
      <c r="C3609" t="e">
        <f>Weighting!$F$9</f>
        <v>#NUM!</v>
      </c>
      <c r="D3609" t="e">
        <f>IF(C3609=1,'Data Transformation'!$G$3+0.5*'Data Transformation'!$W$25,IF(C3610=1,D3610-'Data Transformation'!$W$25,FALSE))</f>
        <v>#NUM!</v>
      </c>
      <c r="E3609">
        <f t="array" ref="E3609">IF(ISLOGICAL(D3609),"",FREQUENCY(IF('Data Transformation'!$B$425:$B$8425='Bin Analysis'!$B3603,'Data Transformation'!$G$425:$G$8425),D3609))</f>
        <v>2001</v>
      </c>
      <c r="F3609">
        <f t="shared" si="450"/>
        <v>0</v>
      </c>
      <c r="G3609">
        <f>Weighting!$H$9</f>
        <v>0</v>
      </c>
      <c r="H3609">
        <f t="array" ref="H3609">FREQUENCY(IF('Data Transformation'!$B$4:$B$8425=B3603,'Data Transformation'!$G$4:$G$8425),'Bin Analysis'!$B3609)</f>
        <v>2073</v>
      </c>
      <c r="I3609">
        <f t="shared" si="451"/>
        <v>0</v>
      </c>
      <c r="J3609">
        <f t="shared" si="452"/>
        <v>0</v>
      </c>
      <c r="K3609">
        <f>J3609*Weighting!$W$9</f>
        <v>0</v>
      </c>
      <c r="M3609" s="14"/>
    </row>
    <row r="3610" spans="1:25" x14ac:dyDescent="0.25">
      <c r="A3610" s="32" t="str">
        <f>IF(Weighting!$P$10&gt;0,B3610,"")</f>
        <v/>
      </c>
      <c r="B3610" t="e">
        <f>Weighting!$C$10</f>
        <v>#DIV/0!</v>
      </c>
      <c r="C3610" t="e">
        <f>Weighting!$F$10</f>
        <v>#NUM!</v>
      </c>
      <c r="D3610" t="e">
        <f>IF(C3610=1,'Data Transformation'!$G$3+0.5*'Data Transformation'!$W$25,IF(C3611=1,D3611-'Data Transformation'!$W$25,FALSE))</f>
        <v>#NUM!</v>
      </c>
      <c r="E3610">
        <f t="array" ref="E3610">IF(ISLOGICAL(D3610),"",FREQUENCY(IF('Data Transformation'!$B$425:$B$8425='Bin Analysis'!$B3603,'Data Transformation'!$G$425:$G$8425),D3610))</f>
        <v>2001</v>
      </c>
      <c r="F3610">
        <f t="shared" si="450"/>
        <v>0</v>
      </c>
      <c r="G3610">
        <f>Weighting!$H$10</f>
        <v>0</v>
      </c>
      <c r="H3610">
        <f t="array" ref="H3610">FREQUENCY(IF('Data Transformation'!$B$4:$B$8425=B3603,'Data Transformation'!$G$4:$G$8425),'Bin Analysis'!$B3610)</f>
        <v>2073</v>
      </c>
      <c r="I3610">
        <f t="shared" si="451"/>
        <v>0</v>
      </c>
      <c r="J3610">
        <f t="shared" si="452"/>
        <v>0</v>
      </c>
      <c r="K3610">
        <f>J3610*Weighting!$W$10</f>
        <v>0</v>
      </c>
      <c r="M3610" s="14"/>
    </row>
    <row r="3611" spans="1:25" x14ac:dyDescent="0.25">
      <c r="A3611" s="32" t="str">
        <f>IF(Weighting!$P$11&gt;0,B3611,"")</f>
        <v/>
      </c>
      <c r="B3611" t="e">
        <f>Weighting!$C$11</f>
        <v>#DIV/0!</v>
      </c>
      <c r="C3611" t="e">
        <f>Weighting!$F$11</f>
        <v>#NUM!</v>
      </c>
      <c r="D3611" t="e">
        <f>IF(C3611=1,'Data Transformation'!$G$3+0.5*'Data Transformation'!$W$25,IF(C3612=1,D3612-'Data Transformation'!$W$25,FALSE))</f>
        <v>#NUM!</v>
      </c>
      <c r="E3611">
        <f t="array" ref="E3611">IF(ISLOGICAL(D3611),"",FREQUENCY(IF('Data Transformation'!$B$425:$B$8425='Bin Analysis'!$B3603,'Data Transformation'!$G$425:$G$8425),D3611))</f>
        <v>2001</v>
      </c>
      <c r="F3611">
        <f t="shared" si="450"/>
        <v>0</v>
      </c>
      <c r="G3611">
        <f>Weighting!$H$11</f>
        <v>0</v>
      </c>
      <c r="H3611">
        <f t="array" ref="H3611">FREQUENCY(IF('Data Transformation'!$B$4:$B$8425=B3603,'Data Transformation'!$G$4:$G$8425),'Bin Analysis'!$B3611)</f>
        <v>2073</v>
      </c>
      <c r="I3611">
        <f t="shared" si="451"/>
        <v>0</v>
      </c>
      <c r="J3611">
        <f t="shared" si="452"/>
        <v>0</v>
      </c>
      <c r="K3611">
        <f>J3611*Weighting!$W$11</f>
        <v>0</v>
      </c>
      <c r="M3611" s="14"/>
    </row>
    <row r="3612" spans="1:25" x14ac:dyDescent="0.25">
      <c r="A3612" s="32" t="str">
        <f>IF(Weighting!$P$12&gt;0,B3612,"")</f>
        <v/>
      </c>
      <c r="B3612" t="e">
        <f>Weighting!$C$12</f>
        <v>#DIV/0!</v>
      </c>
      <c r="C3612" t="e">
        <f>Weighting!$F$12</f>
        <v>#NUM!</v>
      </c>
      <c r="D3612" t="e">
        <f>IF(C3612=1,'Data Transformation'!$G$3+0.5*'Data Transformation'!$W$25,IF(C3613=1,D3613-'Data Transformation'!$W$25,FALSE))</f>
        <v>#NUM!</v>
      </c>
      <c r="E3612">
        <f t="array" ref="E3612">IF(ISLOGICAL(D3612),"",FREQUENCY(IF('Data Transformation'!$B$425:$B$8425='Bin Analysis'!$B3603,'Data Transformation'!$G$425:$G$8425),D3612))</f>
        <v>2001</v>
      </c>
      <c r="F3612">
        <f t="shared" si="450"/>
        <v>0</v>
      </c>
      <c r="G3612">
        <f>Weighting!$H$12</f>
        <v>0</v>
      </c>
      <c r="H3612">
        <f t="array" ref="H3612">FREQUENCY(IF('Data Transformation'!$B$4:$B$8425=B3603,'Data Transformation'!$G$4:$G$8425),'Bin Analysis'!$B3612)</f>
        <v>2073</v>
      </c>
      <c r="I3612">
        <f t="shared" si="451"/>
        <v>0</v>
      </c>
      <c r="J3612">
        <f t="shared" si="452"/>
        <v>0</v>
      </c>
      <c r="K3612">
        <f>J3612*Weighting!$W$12</f>
        <v>0</v>
      </c>
      <c r="M3612" s="14"/>
    </row>
    <row r="3613" spans="1:25" x14ac:dyDescent="0.25">
      <c r="A3613" s="32" t="str">
        <f>IF(Weighting!$P$13&gt;0,B3613,"")</f>
        <v/>
      </c>
      <c r="B3613" t="e">
        <f>Weighting!$C$13</f>
        <v>#DIV/0!</v>
      </c>
      <c r="C3613" t="e">
        <f>Weighting!$F$13</f>
        <v>#NUM!</v>
      </c>
      <c r="D3613" t="e">
        <f>IF(C3613=1,'Data Transformation'!$G$3+0.5*'Data Transformation'!$W$25,IF(C3614=1,D3614-'Data Transformation'!$W$25,FALSE))</f>
        <v>#NUM!</v>
      </c>
      <c r="E3613">
        <f t="array" ref="E3613">IF(ISLOGICAL(D3613),"",FREQUENCY(IF('Data Transformation'!$B$425:$B$8425='Bin Analysis'!$B3603,'Data Transformation'!$G$425:$G$8425),D3613))</f>
        <v>2001</v>
      </c>
      <c r="F3613">
        <f t="shared" si="450"/>
        <v>0</v>
      </c>
      <c r="G3613">
        <f>Weighting!$H$13</f>
        <v>0</v>
      </c>
      <c r="H3613">
        <f t="array" ref="H3613">FREQUENCY(IF('Data Transformation'!$B$4:$B$8425=B3603,'Data Transformation'!$G$4:$G$8425),'Bin Analysis'!$B3613)</f>
        <v>2073</v>
      </c>
      <c r="I3613">
        <f t="shared" si="451"/>
        <v>0</v>
      </c>
      <c r="J3613">
        <f t="shared" si="452"/>
        <v>0</v>
      </c>
      <c r="K3613">
        <f>J3613*Weighting!$W$13</f>
        <v>0</v>
      </c>
      <c r="M3613" s="14"/>
    </row>
    <row r="3614" spans="1:25" x14ac:dyDescent="0.25">
      <c r="A3614" s="32" t="str">
        <f>IF(Weighting!$P$14&gt;0,B3614,"")</f>
        <v/>
      </c>
      <c r="B3614" t="e">
        <f>Weighting!$C$14</f>
        <v>#DIV/0!</v>
      </c>
      <c r="C3614" t="e">
        <f>Weighting!$F$14</f>
        <v>#NUM!</v>
      </c>
      <c r="D3614" t="e">
        <f>IF(C3614=1,'Data Transformation'!$G$3+0.5*'Data Transformation'!$W$25,IF(C3615=1,D3615-'Data Transformation'!$W$25,FALSE))</f>
        <v>#NUM!</v>
      </c>
      <c r="E3614">
        <f t="array" ref="E3614">IF(ISLOGICAL(D3614),"",FREQUENCY(IF('Data Transformation'!$B$425:$B$8425='Bin Analysis'!$B3603,'Data Transformation'!$G$425:$G$8425),D3614))</f>
        <v>2001</v>
      </c>
      <c r="F3614">
        <f t="shared" si="450"/>
        <v>0</v>
      </c>
      <c r="G3614">
        <f>Weighting!$H$14</f>
        <v>0</v>
      </c>
      <c r="H3614">
        <f t="array" ref="H3614">FREQUENCY(IF('Data Transformation'!$B$4:$B$8425=B3603,'Data Transformation'!$G$4:$G$8425),'Bin Analysis'!$B3614)</f>
        <v>2073</v>
      </c>
      <c r="I3614">
        <f t="shared" si="451"/>
        <v>0</v>
      </c>
      <c r="J3614">
        <f t="shared" si="452"/>
        <v>0</v>
      </c>
      <c r="K3614">
        <f>J3614*Weighting!$W$14</f>
        <v>0</v>
      </c>
      <c r="M3614" s="14"/>
    </row>
    <row r="3615" spans="1:25" x14ac:dyDescent="0.25">
      <c r="A3615" s="32" t="str">
        <f>IF(Weighting!$P$15&gt;0,B3615,"")</f>
        <v/>
      </c>
      <c r="B3615" t="e">
        <f>Weighting!$C$15</f>
        <v>#DIV/0!</v>
      </c>
      <c r="C3615" t="e">
        <f>Weighting!$F$15</f>
        <v>#NUM!</v>
      </c>
      <c r="D3615" t="e">
        <f>IF(C3615=1,'Data Transformation'!$G$3+0.5*'Data Transformation'!$W$25,IF(C3616=1,D3616-'Data Transformation'!$W$25,FALSE))</f>
        <v>#NUM!</v>
      </c>
      <c r="E3615">
        <f t="array" ref="E3615">IF(ISLOGICAL(D3615),"",FREQUENCY(IF('Data Transformation'!$B$425:$B$8425='Bin Analysis'!$B3603,'Data Transformation'!$G$425:$G$8425),D3615))</f>
        <v>2001</v>
      </c>
      <c r="F3615">
        <f t="shared" si="450"/>
        <v>0</v>
      </c>
      <c r="G3615">
        <f>Weighting!$H$15</f>
        <v>0</v>
      </c>
      <c r="H3615">
        <f t="array" ref="H3615">FREQUENCY(IF('Data Transformation'!$B$4:$B$8425=B3603,'Data Transformation'!$G$4:$G$8425),'Bin Analysis'!$B3615)</f>
        <v>2073</v>
      </c>
      <c r="I3615">
        <f t="shared" si="451"/>
        <v>0</v>
      </c>
      <c r="J3615">
        <f t="shared" si="452"/>
        <v>0</v>
      </c>
      <c r="K3615">
        <f>J3615*Weighting!$W$15</f>
        <v>0</v>
      </c>
      <c r="M3615" s="14"/>
    </row>
    <row r="3616" spans="1:25" x14ac:dyDescent="0.25">
      <c r="A3616" s="32" t="str">
        <f>IF(Weighting!$P$16&gt;0,B3616,"")</f>
        <v/>
      </c>
      <c r="B3616" t="e">
        <f>Weighting!$C$16</f>
        <v>#DIV/0!</v>
      </c>
      <c r="C3616" t="e">
        <f>Weighting!$F$16</f>
        <v>#NUM!</v>
      </c>
      <c r="D3616" t="e">
        <f>IF(C3616=1,'Data Transformation'!$G$3+0.5*'Data Transformation'!$W$25,IF(C3617=1,D3617-'Data Transformation'!$W$25,FALSE))</f>
        <v>#NUM!</v>
      </c>
      <c r="E3616">
        <f t="array" ref="E3616">IF(ISLOGICAL(D3616),"",FREQUENCY(IF('Data Transformation'!$B$425:$B$8425='Bin Analysis'!$B3603,'Data Transformation'!$G$425:$G$8425),D3616))</f>
        <v>2001</v>
      </c>
      <c r="F3616">
        <f t="shared" si="450"/>
        <v>0</v>
      </c>
      <c r="G3616">
        <f>Weighting!$H$16</f>
        <v>0</v>
      </c>
      <c r="H3616">
        <f t="array" ref="H3616">FREQUENCY(IF('Data Transformation'!$B$4:$B$8425=B3603,'Data Transformation'!$G$4:$G$8425),'Bin Analysis'!$B3616)</f>
        <v>2073</v>
      </c>
      <c r="I3616">
        <f t="shared" si="451"/>
        <v>0</v>
      </c>
      <c r="J3616">
        <f t="shared" si="452"/>
        <v>0</v>
      </c>
      <c r="K3616">
        <f>J3616*Weighting!$W$16</f>
        <v>0</v>
      </c>
      <c r="M3616" s="14"/>
    </row>
    <row r="3617" spans="1:25" x14ac:dyDescent="0.25">
      <c r="A3617" s="32" t="str">
        <f>IF(Weighting!$P$17&gt;0,B3617,"")</f>
        <v/>
      </c>
      <c r="B3617" t="e">
        <f>Weighting!$C$17</f>
        <v>#DIV/0!</v>
      </c>
      <c r="C3617" t="e">
        <f>Weighting!$F$17</f>
        <v>#NUM!</v>
      </c>
      <c r="D3617" t="e">
        <f>IF(C3617=1,'Data Transformation'!$G$3+0.5*'Data Transformation'!$W$25,IF(C3618=1,D3618-'Data Transformation'!$W$25,FALSE))</f>
        <v>#NUM!</v>
      </c>
      <c r="E3617">
        <f t="array" ref="E3617">IF(ISLOGICAL(D3617),"",FREQUENCY(IF('Data Transformation'!$B$425:$B$8425='Bin Analysis'!$B3603,'Data Transformation'!$G$425:$G$8425),D3617))</f>
        <v>2001</v>
      </c>
      <c r="F3617">
        <f t="shared" si="450"/>
        <v>0</v>
      </c>
      <c r="G3617">
        <f>Weighting!$H$17</f>
        <v>0</v>
      </c>
      <c r="H3617">
        <f t="array" ref="H3617">FREQUENCY(IF('Data Transformation'!$B$4:$B$8425=B3603,'Data Transformation'!$G$4:$G$8425),'Bin Analysis'!$B3617)</f>
        <v>2073</v>
      </c>
      <c r="I3617">
        <f t="shared" si="451"/>
        <v>0</v>
      </c>
      <c r="J3617">
        <f t="shared" si="452"/>
        <v>0</v>
      </c>
      <c r="K3617">
        <f>J3617*Weighting!$W$17</f>
        <v>0</v>
      </c>
      <c r="M3617" s="14"/>
    </row>
    <row r="3618" spans="1:25" x14ac:dyDescent="0.25">
      <c r="A3618" s="32" t="str">
        <f>IF(Weighting!$P$18&gt;0,B3618,"")</f>
        <v/>
      </c>
      <c r="B3618" t="e">
        <f>Weighting!$C$18</f>
        <v>#DIV/0!</v>
      </c>
      <c r="C3618" t="e">
        <f>Weighting!$F$18</f>
        <v>#NUM!</v>
      </c>
      <c r="D3618" t="e">
        <f>IF(C3618=1,'Data Transformation'!$G$3+0.5*'Data Transformation'!$W$25,IF(C3619=1,D3619-'Data Transformation'!$W$25,FALSE))</f>
        <v>#NUM!</v>
      </c>
      <c r="E3618">
        <f t="array" ref="E3618">IF(ISLOGICAL(D3618),"",FREQUENCY(IF('Data Transformation'!$B$425:$B$8425='Bin Analysis'!$B3603,'Data Transformation'!$G$425:$G$8425),D3618))</f>
        <v>2001</v>
      </c>
      <c r="F3618">
        <f t="shared" si="450"/>
        <v>0</v>
      </c>
      <c r="G3618">
        <f>Weighting!$H$18</f>
        <v>0</v>
      </c>
      <c r="H3618">
        <f t="array" ref="H3618">FREQUENCY(IF('Data Transformation'!$B$4:$B$8425=B3603,'Data Transformation'!$G$4:$G$8425),'Bin Analysis'!$B3618)</f>
        <v>2073</v>
      </c>
      <c r="I3618">
        <f t="shared" si="451"/>
        <v>0</v>
      </c>
      <c r="J3618">
        <f t="shared" si="452"/>
        <v>0</v>
      </c>
      <c r="K3618">
        <f>J3618*Weighting!$W$18</f>
        <v>0</v>
      </c>
      <c r="M3618" s="14"/>
    </row>
    <row r="3619" spans="1:25" x14ac:dyDescent="0.25">
      <c r="A3619" s="32" t="str">
        <f>IF(Weighting!$P$19&gt;0,B3619,"")</f>
        <v/>
      </c>
      <c r="B3619" t="e">
        <f>Weighting!$C$19</f>
        <v>#DIV/0!</v>
      </c>
      <c r="C3619" t="e">
        <f>Weighting!$F$19</f>
        <v>#NUM!</v>
      </c>
      <c r="D3619" t="e">
        <f>IF(C3619=1,'Data Transformation'!$G$3+0.5*'Data Transformation'!$W$25,IF(C3620=1,D3620-'Data Transformation'!$W$25,FALSE))</f>
        <v>#NUM!</v>
      </c>
      <c r="E3619">
        <f t="array" ref="E3619">IF(ISLOGICAL(D3619),"",FREQUENCY(IF('Data Transformation'!$B$425:$B$8425='Bin Analysis'!$B3603,'Data Transformation'!$G$425:$G$8425),D3619))</f>
        <v>2001</v>
      </c>
      <c r="F3619">
        <f t="shared" si="450"/>
        <v>0</v>
      </c>
      <c r="G3619">
        <f>Weighting!$H$19</f>
        <v>0</v>
      </c>
      <c r="H3619">
        <f t="array" ref="H3619">FREQUENCY(IF('Data Transformation'!$B$4:$B$8425=B3603,'Data Transformation'!$G$4:$G$8425),'Bin Analysis'!$B3619)</f>
        <v>2073</v>
      </c>
      <c r="I3619">
        <f t="shared" si="451"/>
        <v>0</v>
      </c>
      <c r="J3619">
        <f t="shared" si="452"/>
        <v>0</v>
      </c>
      <c r="K3619">
        <f>J3619*Weighting!$W$19</f>
        <v>0</v>
      </c>
      <c r="M3619" s="14"/>
    </row>
    <row r="3620" spans="1:25" x14ac:dyDescent="0.25">
      <c r="A3620" s="32" t="str">
        <f>IF(Weighting!$P$20&gt;0,B3620,"")</f>
        <v/>
      </c>
      <c r="B3620" t="e">
        <f>Weighting!$C$20</f>
        <v>#DIV/0!</v>
      </c>
      <c r="C3620" t="e">
        <f>Weighting!$F$20</f>
        <v>#NUM!</v>
      </c>
      <c r="D3620" t="e">
        <f>IF(C3620=1,'Data Transformation'!$G$3+0.5*'Data Transformation'!$W$25,IF(C3621=1,D3621-'Data Transformation'!$W$25,FALSE))</f>
        <v>#NUM!</v>
      </c>
      <c r="E3620">
        <f t="array" ref="E3620">IF(ISLOGICAL(D3620),"",FREQUENCY(IF('Data Transformation'!$B$425:$B$8425='Bin Analysis'!$B3603,'Data Transformation'!$G$425:$G$8425),D3620))</f>
        <v>2001</v>
      </c>
      <c r="F3620">
        <f t="shared" si="450"/>
        <v>0</v>
      </c>
      <c r="G3620">
        <f>Weighting!$H$20</f>
        <v>0</v>
      </c>
      <c r="H3620">
        <f t="array" ref="H3620">FREQUENCY(IF('Data Transformation'!$B$4:$B$8425=B3603,'Data Transformation'!$G$4:$G$8425),'Bin Analysis'!$B3620)</f>
        <v>2073</v>
      </c>
      <c r="I3620">
        <f t="shared" si="451"/>
        <v>0</v>
      </c>
      <c r="J3620">
        <f t="shared" si="452"/>
        <v>0</v>
      </c>
      <c r="K3620">
        <f>J3620*Weighting!$W$20</f>
        <v>0</v>
      </c>
      <c r="M3620" s="14"/>
    </row>
    <row r="3621" spans="1:25" x14ac:dyDescent="0.25">
      <c r="A3621" s="32" t="str">
        <f>IF(Weighting!$P$21&gt;0,B3621,"")</f>
        <v/>
      </c>
      <c r="B3621" t="e">
        <f>Weighting!$C$21</f>
        <v>#DIV/0!</v>
      </c>
      <c r="C3621" t="e">
        <f>Weighting!$F$21</f>
        <v>#NUM!</v>
      </c>
      <c r="D3621" t="e">
        <f>IF(C3621=1,'Data Transformation'!$G$3+0.5*'Data Transformation'!$W$25,IF(C3622=1,D3622-'Data Transformation'!$W$25,FALSE))</f>
        <v>#NUM!</v>
      </c>
      <c r="E3621">
        <f t="array" ref="E3621">IF(ISLOGICAL(D3621),"",FREQUENCY(IF('Data Transformation'!$B$425:$B$8425='Bin Analysis'!$B3603,'Data Transformation'!$G$425:$G$8425),D3621))</f>
        <v>2001</v>
      </c>
      <c r="F3621">
        <f t="shared" si="450"/>
        <v>0</v>
      </c>
      <c r="G3621">
        <f>Weighting!$H$21</f>
        <v>0</v>
      </c>
      <c r="H3621">
        <f t="array" ref="H3621">FREQUENCY(IF('Data Transformation'!$B$4:$B$8425=B3603,'Data Transformation'!$G$4:$G$8425),'Bin Analysis'!$B3621)</f>
        <v>2073</v>
      </c>
      <c r="I3621">
        <f t="shared" si="451"/>
        <v>0</v>
      </c>
      <c r="J3621">
        <f t="shared" si="452"/>
        <v>0</v>
      </c>
      <c r="K3621">
        <f>J3621*Weighting!$W$21</f>
        <v>0</v>
      </c>
      <c r="M3621" s="14"/>
    </row>
    <row r="3622" spans="1:25" x14ac:dyDescent="0.25">
      <c r="A3622" s="32" t="str">
        <f>IF(Weighting!$P$22&gt;0,B3622,"")</f>
        <v/>
      </c>
      <c r="B3622" t="e">
        <f>Weighting!$C$22</f>
        <v>#DIV/0!</v>
      </c>
      <c r="C3622" t="e">
        <f>Weighting!$F$22</f>
        <v>#NUM!</v>
      </c>
      <c r="D3622" t="e">
        <f>IF(C3622=1,'Data Transformation'!$G$3+0.5*'Data Transformation'!$W$25,IF(C3623=1,D3623-'Data Transformation'!$W$25,FALSE))</f>
        <v>#NUM!</v>
      </c>
      <c r="E3622">
        <f t="array" ref="E3622">IF(ISLOGICAL(D3622),"",FREQUENCY(IF('Data Transformation'!$B$425:$B$8425='Bin Analysis'!$B3603,'Data Transformation'!$G$425:$G$8425),D3622))</f>
        <v>2001</v>
      </c>
      <c r="F3622">
        <f t="shared" si="450"/>
        <v>0</v>
      </c>
      <c r="G3622">
        <f>Weighting!$H$22</f>
        <v>0</v>
      </c>
      <c r="H3622">
        <f t="array" ref="H3622">FREQUENCY(IF('Data Transformation'!$B$4:$B$8425=B3603,'Data Transformation'!$G$4:$G$8425),'Bin Analysis'!$B3622)</f>
        <v>2073</v>
      </c>
      <c r="I3622">
        <f t="shared" si="451"/>
        <v>0</v>
      </c>
      <c r="J3622">
        <f t="shared" si="452"/>
        <v>0</v>
      </c>
      <c r="K3622">
        <f>J3622*Weighting!$W$22</f>
        <v>0</v>
      </c>
      <c r="M3622" s="14"/>
    </row>
    <row r="3623" spans="1:25" x14ac:dyDescent="0.25">
      <c r="A3623" s="32" t="str">
        <f>IF(Weighting!$P$23&gt;0,B3623,"")</f>
        <v/>
      </c>
      <c r="B3623" t="e">
        <f>Weighting!$C$23</f>
        <v>#DIV/0!</v>
      </c>
      <c r="C3623" t="e">
        <f>Weighting!$F$23</f>
        <v>#NUM!</v>
      </c>
      <c r="D3623" t="e">
        <f>IF(C3623=1,'Data Transformation'!$G$3+0.5*'Data Transformation'!$W$25,IF(C3624=1,D3624-'Data Transformation'!$W$25,FALSE))</f>
        <v>#NUM!</v>
      </c>
      <c r="E3623">
        <f t="array" ref="E3623">IF(ISLOGICAL(D3623),"",FREQUENCY(IF('Data Transformation'!$B$425:$B$8425='Bin Analysis'!$B3603,'Data Transformation'!$G$425:$G$8425),D3623))</f>
        <v>2001</v>
      </c>
      <c r="F3623">
        <f t="shared" si="450"/>
        <v>0</v>
      </c>
      <c r="G3623">
        <f>Weighting!$H$23</f>
        <v>0</v>
      </c>
      <c r="H3623">
        <f t="array" ref="H3623">FREQUENCY(IF('Data Transformation'!$B$4:$B$8425=B3603,'Data Transformation'!$G$4:$G$8425),'Bin Analysis'!$B3623)</f>
        <v>2073</v>
      </c>
      <c r="I3623">
        <f t="shared" si="451"/>
        <v>0</v>
      </c>
      <c r="J3623">
        <f t="shared" si="452"/>
        <v>0</v>
      </c>
      <c r="K3623">
        <f>J3623*Weighting!$W$23</f>
        <v>0</v>
      </c>
      <c r="M3623" s="14"/>
    </row>
    <row r="3624" spans="1:25" x14ac:dyDescent="0.25">
      <c r="A3624" s="32" t="str">
        <f>IF(Weighting!$P$24&gt;0,B3624,"")</f>
        <v/>
      </c>
      <c r="B3624" t="e">
        <f>Weighting!$C$24</f>
        <v>#DIV/0!</v>
      </c>
      <c r="C3624" t="e">
        <f>Weighting!$F$24</f>
        <v>#NUM!</v>
      </c>
      <c r="D3624" t="e">
        <f>IF(C3624=1,'Data Transformation'!$G$3+0.5*'Data Transformation'!$W$25,IF(C3625=1,D3625-'Data Transformation'!$W$25,FALSE))</f>
        <v>#NUM!</v>
      </c>
      <c r="E3624">
        <f t="array" ref="E3624">IF(ISLOGICAL(D3624),"",FREQUENCY(IF('Data Transformation'!$B$425:$B$8425='Bin Analysis'!$B3603,'Data Transformation'!$G$425:$G$8425),D3624))</f>
        <v>2001</v>
      </c>
      <c r="F3624">
        <f t="shared" si="450"/>
        <v>0</v>
      </c>
      <c r="G3624">
        <f>Weighting!$H$24</f>
        <v>0</v>
      </c>
      <c r="H3624">
        <f t="array" ref="H3624">FREQUENCY(IF('Data Transformation'!$B$4:$B$8425=B3603,'Data Transformation'!$G$4:$G$8425),'Bin Analysis'!$B3624)</f>
        <v>2073</v>
      </c>
      <c r="I3624">
        <f t="shared" si="451"/>
        <v>0</v>
      </c>
      <c r="J3624">
        <f t="shared" si="452"/>
        <v>0</v>
      </c>
      <c r="K3624">
        <f>J3624*Weighting!$W$24</f>
        <v>0</v>
      </c>
      <c r="M3624" s="14"/>
    </row>
    <row r="3625" spans="1:25" x14ac:dyDescent="0.25">
      <c r="A3625" s="32" t="str">
        <f>IF(Weighting!$P$25&gt;0,B3625,"")</f>
        <v/>
      </c>
      <c r="B3625" t="e">
        <f>Weighting!$C$25</f>
        <v>#DIV/0!</v>
      </c>
      <c r="C3625" t="e">
        <f>Weighting!$F$25</f>
        <v>#NUM!</v>
      </c>
      <c r="D3625" t="e">
        <f>IF(C3625=1,'Data Transformation'!$G$3+0.5*'Data Transformation'!$W$25,IF(C3626=1,D3626-'Data Transformation'!$W$25,FALSE))</f>
        <v>#NUM!</v>
      </c>
      <c r="E3625">
        <f t="array" ref="E3625">IF(ISLOGICAL(D3625),"",FREQUENCY(IF('Data Transformation'!$B$425:$B$8425='Bin Analysis'!$B3603,'Data Transformation'!$G$425:$G$8425),D3625))</f>
        <v>2001</v>
      </c>
      <c r="F3625">
        <f t="shared" si="450"/>
        <v>0</v>
      </c>
      <c r="G3625">
        <f>Weighting!$H$25</f>
        <v>0</v>
      </c>
      <c r="H3625">
        <f t="array" ref="H3625">FREQUENCY(IF('Data Transformation'!$B$4:$B$8425=B3603,'Data Transformation'!$G$4:$G$8425),'Bin Analysis'!$B3625)</f>
        <v>2073</v>
      </c>
      <c r="I3625">
        <f t="shared" si="451"/>
        <v>0</v>
      </c>
      <c r="J3625">
        <f t="shared" si="452"/>
        <v>0</v>
      </c>
      <c r="K3625">
        <f>J3625*Weighting!$W$25</f>
        <v>0</v>
      </c>
      <c r="M3625" s="14"/>
    </row>
    <row r="3626" spans="1:25" x14ac:dyDescent="0.25">
      <c r="O3626"/>
      <c r="P3626"/>
      <c r="Q3626"/>
      <c r="R3626"/>
    </row>
    <row r="3627" spans="1:25" ht="23.25" x14ac:dyDescent="0.35">
      <c r="A3627" s="21" t="s">
        <v>0</v>
      </c>
      <c r="B3627" s="21" t="str">
        <f>IFERROR(VLOOKUP(C3627,'Data Transformation'!$L$6:$M$426,2,FALSE),"")</f>
        <v/>
      </c>
      <c r="C3627" s="21">
        <f>C3603+1</f>
        <v>151</v>
      </c>
      <c r="D3627" s="21"/>
      <c r="E3627" s="21"/>
      <c r="F3627" s="21"/>
      <c r="G3627" s="21"/>
      <c r="H3627" s="22"/>
      <c r="I3627" s="22"/>
      <c r="J3627" s="22"/>
      <c r="K3627" s="21"/>
      <c r="L3627" s="21" t="str">
        <f>B3627</f>
        <v/>
      </c>
      <c r="M3627" s="23" t="e">
        <f>INDEX('Data Transformation'!$O$4:$O$424,MATCH($B3627,'Data Transformation'!$M$4:$M$424,0),MATCH($M$2,'Data Transformation'!$O$3,0))</f>
        <v>#N/A</v>
      </c>
      <c r="N3627" s="27" t="e">
        <f>IF('Input and Summary Results'!$J$16="minimum",'Bin Analysis'!X3628/(M3627-1),'Bin Analysis'!Y3627/('Bin Analysis'!M3627-1))</f>
        <v>#N/A</v>
      </c>
      <c r="O3627" s="27" t="e">
        <f>IF(M3627=FALSE,NA(),(VLOOKUP(1,C3630:K3649,4,FALSE))/(M3627-1))</f>
        <v>#N/A</v>
      </c>
      <c r="P3627" s="27" t="e">
        <f>IF(M3627=FALSE,NA(),SUM(J3630:J3649)/Weighting!$S$5)</f>
        <v>#N/A</v>
      </c>
      <c r="Q3627" s="27" t="e">
        <f>IF(M3627=FALSE,NA(),SUM(K3630:K3649)/Weighting!$S$6)</f>
        <v>#N/A</v>
      </c>
      <c r="R3627" s="27" t="e">
        <f>IF(M3627=FALSE,NA(),(VLOOKUP(1,G3630:K3649,3,FALSE))/(M3627-1))</f>
        <v>#N/A</v>
      </c>
      <c r="S3627" s="22" t="e">
        <f>IF(M3627=FALSE,NA(),IF(SUM(J3630:J3649)=2,"yes","no"))</f>
        <v>#N/A</v>
      </c>
      <c r="X3627" s="2" cm="2">
        <f t="array" ref="X3627:X3628">FREQUENCY(IF('Data Transformation'!$B$425:$B$6424='Bin Analysis'!L3627,'Data Transformation'!$G$425:$G$6424),'Data Transformation'!$U$11)</f>
        <v>0</v>
      </c>
      <c r="Y3627" s="2" cm="2">
        <f t="array" ref="Y3627:Y3628">FREQUENCY(IF('Data Transformation'!$B$425:$B$6424='Bin Analysis'!L3627,'Data Transformation'!$G$425:$G$6424),'Data Transformation'!$U$12)</f>
        <v>0</v>
      </c>
    </row>
    <row r="3628" spans="1:25" x14ac:dyDescent="0.25">
      <c r="A3628" s="14" t="s">
        <v>67</v>
      </c>
      <c r="B3628" t="s">
        <v>47</v>
      </c>
      <c r="C3628" t="s">
        <v>5</v>
      </c>
      <c r="D3628" t="s">
        <v>100</v>
      </c>
      <c r="E3628" t="s">
        <v>101</v>
      </c>
      <c r="F3628" t="s">
        <v>102</v>
      </c>
      <c r="G3628" t="s">
        <v>70</v>
      </c>
      <c r="H3628" t="s">
        <v>31</v>
      </c>
      <c r="I3628" t="s">
        <v>32</v>
      </c>
      <c r="J3628" t="s">
        <v>46</v>
      </c>
      <c r="K3628" s="14" t="s">
        <v>45</v>
      </c>
      <c r="M3628" s="14"/>
      <c r="X3628" s="2">
        <v>0</v>
      </c>
      <c r="Y3628" s="2">
        <v>0</v>
      </c>
    </row>
    <row r="3629" spans="1:25" x14ac:dyDescent="0.25">
      <c r="A3629" s="32"/>
      <c r="D3629" t="e">
        <f>IF(C3629=1,'Data Transformation'!$G$3+0.5*'Data Transformation'!$W$25,IF(C3630=1,D3630-'Data Transformation'!$W$25,FALSE))</f>
        <v>#NUM!</v>
      </c>
      <c r="E3629">
        <f t="array" ref="E3629">IF(ISLOGICAL(D3629),"",FREQUENCY(IF('Data Transformation'!$B$425:$B$8425='Bin Analysis'!$B3627,'Data Transformation'!$G$425:$G$8425),D3629))</f>
        <v>2001</v>
      </c>
      <c r="F3629" t="e">
        <f>IF(ISLOGICAL(D3629),"",E3629-E3628)</f>
        <v>#VALUE!</v>
      </c>
      <c r="M3629" s="14"/>
    </row>
    <row r="3630" spans="1:25" x14ac:dyDescent="0.25">
      <c r="A3630" s="32" t="e">
        <f>IF(Weighting!$P$6&gt;0,B3630,"")</f>
        <v>#NUM!</v>
      </c>
      <c r="B3630" t="e">
        <f>Weighting!$C$6</f>
        <v>#DIV/0!</v>
      </c>
      <c r="C3630" t="e">
        <f>Weighting!$F$6</f>
        <v>#NUM!</v>
      </c>
      <c r="D3630" t="e">
        <f>IF(C3630=1,'Data Transformation'!$G$3+0.5*'Data Transformation'!$W$25,IF(C3631=1,D3631-'Data Transformation'!$W$25,FALSE))</f>
        <v>#NUM!</v>
      </c>
      <c r="E3630">
        <f t="array" ref="E3630">IF(ISLOGICAL(D3630),"",FREQUENCY(IF('Data Transformation'!$B$425:$B$8425='Bin Analysis'!$B3627,'Data Transformation'!$G$425:$G$8425),D3630))</f>
        <v>2001</v>
      </c>
      <c r="F3630">
        <f>IF(ISLOGICAL(D3630),"",E3630-E3629)</f>
        <v>0</v>
      </c>
      <c r="G3630">
        <f>Weighting!$H$6</f>
        <v>1</v>
      </c>
      <c r="H3630">
        <f t="array" ref="H3630">FREQUENCY(IF('Data Transformation'!$B$4:$B$8425=B3627,'Data Transformation'!$G$4:$G$8425),'Bin Analysis'!$B3630)</f>
        <v>2073</v>
      </c>
      <c r="I3630">
        <f>H3630-H3629</f>
        <v>2073</v>
      </c>
      <c r="J3630">
        <f>IF(I3630=0,0,1)</f>
        <v>1</v>
      </c>
      <c r="K3630" t="e">
        <f>J3630*Weighting!$W$6</f>
        <v>#NUM!</v>
      </c>
      <c r="M3630" s="14"/>
    </row>
    <row r="3631" spans="1:25" x14ac:dyDescent="0.25">
      <c r="A3631" s="32" t="str">
        <f>IF(Weighting!$P$7&gt;0,B3631,"")</f>
        <v/>
      </c>
      <c r="B3631" t="e">
        <f>Weighting!$C$7</f>
        <v>#DIV/0!</v>
      </c>
      <c r="C3631" t="e">
        <f>Weighting!$F$7</f>
        <v>#NUM!</v>
      </c>
      <c r="D3631" t="e">
        <f>IF(C3631=1,'Data Transformation'!$G$3+0.5*'Data Transformation'!$W$25,IF(C3632=1,D3632-'Data Transformation'!$W$25,FALSE))</f>
        <v>#NUM!</v>
      </c>
      <c r="E3631">
        <f t="array" ref="E3631">IF(ISLOGICAL(D3631),"",FREQUENCY(IF('Data Transformation'!$B$425:$B$8425='Bin Analysis'!$B3627,'Data Transformation'!$G$425:$G$8425),D3631))</f>
        <v>2001</v>
      </c>
      <c r="F3631">
        <f t="shared" ref="F3631:F3649" si="453">IF(ISLOGICAL(D3631),"",E3631-E3630)</f>
        <v>0</v>
      </c>
      <c r="G3631">
        <f>Weighting!$H$7</f>
        <v>0</v>
      </c>
      <c r="H3631">
        <f t="array" ref="H3631">FREQUENCY(IF('Data Transformation'!$B$4:$B$8425=B3627,'Data Transformation'!$G$4:$G$8425),'Bin Analysis'!$B3631)</f>
        <v>2073</v>
      </c>
      <c r="I3631">
        <f t="shared" ref="I3631:I3649" si="454">H3631-H3630</f>
        <v>0</v>
      </c>
      <c r="J3631">
        <f>IF(I3631=0,0,1)</f>
        <v>0</v>
      </c>
      <c r="K3631">
        <f>J3631*Weighting!$W$7</f>
        <v>0</v>
      </c>
      <c r="M3631" s="14"/>
    </row>
    <row r="3632" spans="1:25" x14ac:dyDescent="0.25">
      <c r="A3632" s="32" t="str">
        <f>IF(Weighting!$P$8&gt;0,B3632,"")</f>
        <v/>
      </c>
      <c r="B3632" t="e">
        <f>Weighting!$C$8</f>
        <v>#DIV/0!</v>
      </c>
      <c r="C3632" t="e">
        <f>Weighting!$F$8</f>
        <v>#NUM!</v>
      </c>
      <c r="D3632" t="e">
        <f>IF(C3632=1,'Data Transformation'!$G$3+0.5*'Data Transformation'!$W$25,IF(C3633=1,D3633-'Data Transformation'!$W$25,FALSE))</f>
        <v>#NUM!</v>
      </c>
      <c r="E3632">
        <f t="array" ref="E3632">IF(ISLOGICAL(D3632),"",FREQUENCY(IF('Data Transformation'!$B$425:$B$8425='Bin Analysis'!$B3627,'Data Transformation'!$G$425:$G$8425),D3632))</f>
        <v>2001</v>
      </c>
      <c r="F3632">
        <f t="shared" si="453"/>
        <v>0</v>
      </c>
      <c r="G3632">
        <f>Weighting!$H$8</f>
        <v>0</v>
      </c>
      <c r="H3632">
        <f t="array" ref="H3632">FREQUENCY(IF('Data Transformation'!$B$4:$B$8425=B3627,'Data Transformation'!$G$4:$G$8425),'Bin Analysis'!$B3632)</f>
        <v>2073</v>
      </c>
      <c r="I3632">
        <f t="shared" si="454"/>
        <v>0</v>
      </c>
      <c r="J3632">
        <f t="shared" ref="J3632:J3649" si="455">IF(I3632=0,0,1)</f>
        <v>0</v>
      </c>
      <c r="K3632">
        <f>J3632*Weighting!$W$8</f>
        <v>0</v>
      </c>
      <c r="M3632" s="14"/>
    </row>
    <row r="3633" spans="1:13" x14ac:dyDescent="0.25">
      <c r="A3633" s="32" t="str">
        <f>IF(Weighting!$P$9&gt;0,B3633,"")</f>
        <v/>
      </c>
      <c r="B3633" s="50" t="e">
        <f>Weighting!$C$9</f>
        <v>#DIV/0!</v>
      </c>
      <c r="C3633" t="e">
        <f>Weighting!$F$9</f>
        <v>#NUM!</v>
      </c>
      <c r="D3633" t="e">
        <f>IF(C3633=1,'Data Transformation'!$G$3+0.5*'Data Transformation'!$W$25,IF(C3634=1,D3634-'Data Transformation'!$W$25,FALSE))</f>
        <v>#NUM!</v>
      </c>
      <c r="E3633">
        <f t="array" ref="E3633">IF(ISLOGICAL(D3633),"",FREQUENCY(IF('Data Transformation'!$B$425:$B$8425='Bin Analysis'!$B3627,'Data Transformation'!$G$425:$G$8425),D3633))</f>
        <v>2001</v>
      </c>
      <c r="F3633">
        <f t="shared" si="453"/>
        <v>0</v>
      </c>
      <c r="G3633">
        <f>Weighting!$H$9</f>
        <v>0</v>
      </c>
      <c r="H3633">
        <f t="array" ref="H3633">FREQUENCY(IF('Data Transformation'!$B$4:$B$8425=B3627,'Data Transformation'!$G$4:$G$8425),'Bin Analysis'!$B3633)</f>
        <v>2073</v>
      </c>
      <c r="I3633">
        <f t="shared" si="454"/>
        <v>0</v>
      </c>
      <c r="J3633">
        <f t="shared" si="455"/>
        <v>0</v>
      </c>
      <c r="K3633">
        <f>J3633*Weighting!$W$9</f>
        <v>0</v>
      </c>
      <c r="M3633" s="14"/>
    </row>
    <row r="3634" spans="1:13" x14ac:dyDescent="0.25">
      <c r="A3634" s="32" t="str">
        <f>IF(Weighting!$P$10&gt;0,B3634,"")</f>
        <v/>
      </c>
      <c r="B3634" t="e">
        <f>Weighting!$C$10</f>
        <v>#DIV/0!</v>
      </c>
      <c r="C3634" t="e">
        <f>Weighting!$F$10</f>
        <v>#NUM!</v>
      </c>
      <c r="D3634" t="e">
        <f>IF(C3634=1,'Data Transformation'!$G$3+0.5*'Data Transformation'!$W$25,IF(C3635=1,D3635-'Data Transformation'!$W$25,FALSE))</f>
        <v>#NUM!</v>
      </c>
      <c r="E3634">
        <f t="array" ref="E3634">IF(ISLOGICAL(D3634),"",FREQUENCY(IF('Data Transformation'!$B$425:$B$8425='Bin Analysis'!$B3627,'Data Transformation'!$G$425:$G$8425),D3634))</f>
        <v>2001</v>
      </c>
      <c r="F3634">
        <f t="shared" si="453"/>
        <v>0</v>
      </c>
      <c r="G3634">
        <f>Weighting!$H$10</f>
        <v>0</v>
      </c>
      <c r="H3634">
        <f t="array" ref="H3634">FREQUENCY(IF('Data Transformation'!$B$4:$B$8425=B3627,'Data Transformation'!$G$4:$G$8425),'Bin Analysis'!$B3634)</f>
        <v>2073</v>
      </c>
      <c r="I3634">
        <f t="shared" si="454"/>
        <v>0</v>
      </c>
      <c r="J3634">
        <f t="shared" si="455"/>
        <v>0</v>
      </c>
      <c r="K3634">
        <f>J3634*Weighting!$W$10</f>
        <v>0</v>
      </c>
      <c r="M3634" s="14"/>
    </row>
    <row r="3635" spans="1:13" x14ac:dyDescent="0.25">
      <c r="A3635" s="32" t="str">
        <f>IF(Weighting!$P$11&gt;0,B3635,"")</f>
        <v/>
      </c>
      <c r="B3635" t="e">
        <f>Weighting!$C$11</f>
        <v>#DIV/0!</v>
      </c>
      <c r="C3635" t="e">
        <f>Weighting!$F$11</f>
        <v>#NUM!</v>
      </c>
      <c r="D3635" t="e">
        <f>IF(C3635=1,'Data Transformation'!$G$3+0.5*'Data Transformation'!$W$25,IF(C3636=1,D3636-'Data Transformation'!$W$25,FALSE))</f>
        <v>#NUM!</v>
      </c>
      <c r="E3635">
        <f t="array" ref="E3635">IF(ISLOGICAL(D3635),"",FREQUENCY(IF('Data Transformation'!$B$425:$B$8425='Bin Analysis'!$B3627,'Data Transformation'!$G$425:$G$8425),D3635))</f>
        <v>2001</v>
      </c>
      <c r="F3635">
        <f t="shared" si="453"/>
        <v>0</v>
      </c>
      <c r="G3635">
        <f>Weighting!$H$11</f>
        <v>0</v>
      </c>
      <c r="H3635">
        <f t="array" ref="H3635">FREQUENCY(IF('Data Transformation'!$B$4:$B$8425=B3627,'Data Transformation'!$G$4:$G$8425),'Bin Analysis'!$B3635)</f>
        <v>2073</v>
      </c>
      <c r="I3635">
        <f t="shared" si="454"/>
        <v>0</v>
      </c>
      <c r="J3635">
        <f t="shared" si="455"/>
        <v>0</v>
      </c>
      <c r="K3635">
        <f>J3635*Weighting!$W$11</f>
        <v>0</v>
      </c>
      <c r="M3635" s="14"/>
    </row>
    <row r="3636" spans="1:13" x14ac:dyDescent="0.25">
      <c r="A3636" s="32" t="str">
        <f>IF(Weighting!$P$12&gt;0,B3636,"")</f>
        <v/>
      </c>
      <c r="B3636" t="e">
        <f>Weighting!$C$12</f>
        <v>#DIV/0!</v>
      </c>
      <c r="C3636" t="e">
        <f>Weighting!$F$12</f>
        <v>#NUM!</v>
      </c>
      <c r="D3636" t="e">
        <f>IF(C3636=1,'Data Transformation'!$G$3+0.5*'Data Transformation'!$W$25,IF(C3637=1,D3637-'Data Transformation'!$W$25,FALSE))</f>
        <v>#NUM!</v>
      </c>
      <c r="E3636">
        <f t="array" ref="E3636">IF(ISLOGICAL(D3636),"",FREQUENCY(IF('Data Transformation'!$B$425:$B$8425='Bin Analysis'!$B3627,'Data Transformation'!$G$425:$G$8425),D3636))</f>
        <v>2001</v>
      </c>
      <c r="F3636">
        <f t="shared" si="453"/>
        <v>0</v>
      </c>
      <c r="G3636">
        <f>Weighting!$H$12</f>
        <v>0</v>
      </c>
      <c r="H3636">
        <f t="array" ref="H3636">FREQUENCY(IF('Data Transformation'!$B$4:$B$8425=B3627,'Data Transformation'!$G$4:$G$8425),'Bin Analysis'!$B3636)</f>
        <v>2073</v>
      </c>
      <c r="I3636">
        <f t="shared" si="454"/>
        <v>0</v>
      </c>
      <c r="J3636">
        <f t="shared" si="455"/>
        <v>0</v>
      </c>
      <c r="K3636">
        <f>J3636*Weighting!$W$12</f>
        <v>0</v>
      </c>
      <c r="M3636" s="14"/>
    </row>
    <row r="3637" spans="1:13" x14ac:dyDescent="0.25">
      <c r="A3637" s="32" t="str">
        <f>IF(Weighting!$P$13&gt;0,B3637,"")</f>
        <v/>
      </c>
      <c r="B3637" t="e">
        <f>Weighting!$C$13</f>
        <v>#DIV/0!</v>
      </c>
      <c r="C3637" t="e">
        <f>Weighting!$F$13</f>
        <v>#NUM!</v>
      </c>
      <c r="D3637" t="e">
        <f>IF(C3637=1,'Data Transformation'!$G$3+0.5*'Data Transformation'!$W$25,IF(C3638=1,D3638-'Data Transformation'!$W$25,FALSE))</f>
        <v>#NUM!</v>
      </c>
      <c r="E3637">
        <f t="array" ref="E3637">IF(ISLOGICAL(D3637),"",FREQUENCY(IF('Data Transformation'!$B$425:$B$8425='Bin Analysis'!$B3627,'Data Transformation'!$G$425:$G$8425),D3637))</f>
        <v>2001</v>
      </c>
      <c r="F3637">
        <f t="shared" si="453"/>
        <v>0</v>
      </c>
      <c r="G3637">
        <f>Weighting!$H$13</f>
        <v>0</v>
      </c>
      <c r="H3637">
        <f t="array" ref="H3637">FREQUENCY(IF('Data Transformation'!$B$4:$B$8425=B3627,'Data Transformation'!$G$4:$G$8425),'Bin Analysis'!$B3637)</f>
        <v>2073</v>
      </c>
      <c r="I3637">
        <f t="shared" si="454"/>
        <v>0</v>
      </c>
      <c r="J3637">
        <f t="shared" si="455"/>
        <v>0</v>
      </c>
      <c r="K3637">
        <f>J3637*Weighting!$W$13</f>
        <v>0</v>
      </c>
      <c r="M3637" s="14"/>
    </row>
    <row r="3638" spans="1:13" x14ac:dyDescent="0.25">
      <c r="A3638" s="32" t="str">
        <f>IF(Weighting!$P$14&gt;0,B3638,"")</f>
        <v/>
      </c>
      <c r="B3638" t="e">
        <f>Weighting!$C$14</f>
        <v>#DIV/0!</v>
      </c>
      <c r="C3638" t="e">
        <f>Weighting!$F$14</f>
        <v>#NUM!</v>
      </c>
      <c r="D3638" t="e">
        <f>IF(C3638=1,'Data Transformation'!$G$3+0.5*'Data Transformation'!$W$25,IF(C3639=1,D3639-'Data Transformation'!$W$25,FALSE))</f>
        <v>#NUM!</v>
      </c>
      <c r="E3638">
        <f t="array" ref="E3638">IF(ISLOGICAL(D3638),"",FREQUENCY(IF('Data Transformation'!$B$425:$B$8425='Bin Analysis'!$B3627,'Data Transformation'!$G$425:$G$8425),D3638))</f>
        <v>2001</v>
      </c>
      <c r="F3638">
        <f t="shared" si="453"/>
        <v>0</v>
      </c>
      <c r="G3638">
        <f>Weighting!$H$14</f>
        <v>0</v>
      </c>
      <c r="H3638">
        <f t="array" ref="H3638">FREQUENCY(IF('Data Transformation'!$B$4:$B$8425=B3627,'Data Transformation'!$G$4:$G$8425),'Bin Analysis'!$B3638)</f>
        <v>2073</v>
      </c>
      <c r="I3638">
        <f t="shared" si="454"/>
        <v>0</v>
      </c>
      <c r="J3638">
        <f t="shared" si="455"/>
        <v>0</v>
      </c>
      <c r="K3638">
        <f>J3638*Weighting!$W$14</f>
        <v>0</v>
      </c>
      <c r="M3638" s="14"/>
    </row>
    <row r="3639" spans="1:13" x14ac:dyDescent="0.25">
      <c r="A3639" s="32" t="str">
        <f>IF(Weighting!$P$15&gt;0,B3639,"")</f>
        <v/>
      </c>
      <c r="B3639" t="e">
        <f>Weighting!$C$15</f>
        <v>#DIV/0!</v>
      </c>
      <c r="C3639" t="e">
        <f>Weighting!$F$15</f>
        <v>#NUM!</v>
      </c>
      <c r="D3639" t="e">
        <f>IF(C3639=1,'Data Transformation'!$G$3+0.5*'Data Transformation'!$W$25,IF(C3640=1,D3640-'Data Transformation'!$W$25,FALSE))</f>
        <v>#NUM!</v>
      </c>
      <c r="E3639">
        <f t="array" ref="E3639">IF(ISLOGICAL(D3639),"",FREQUENCY(IF('Data Transformation'!$B$425:$B$8425='Bin Analysis'!$B3627,'Data Transformation'!$G$425:$G$8425),D3639))</f>
        <v>2001</v>
      </c>
      <c r="F3639">
        <f t="shared" si="453"/>
        <v>0</v>
      </c>
      <c r="G3639">
        <f>Weighting!$H$15</f>
        <v>0</v>
      </c>
      <c r="H3639">
        <f t="array" ref="H3639">FREQUENCY(IF('Data Transformation'!$B$4:$B$8425=B3627,'Data Transformation'!$G$4:$G$8425),'Bin Analysis'!$B3639)</f>
        <v>2073</v>
      </c>
      <c r="I3639">
        <f t="shared" si="454"/>
        <v>0</v>
      </c>
      <c r="J3639">
        <f t="shared" si="455"/>
        <v>0</v>
      </c>
      <c r="K3639">
        <f>J3639*Weighting!$W$15</f>
        <v>0</v>
      </c>
      <c r="M3639" s="14"/>
    </row>
    <row r="3640" spans="1:13" x14ac:dyDescent="0.25">
      <c r="A3640" s="32" t="str">
        <f>IF(Weighting!$P$16&gt;0,B3640,"")</f>
        <v/>
      </c>
      <c r="B3640" t="e">
        <f>Weighting!$C$16</f>
        <v>#DIV/0!</v>
      </c>
      <c r="C3640" t="e">
        <f>Weighting!$F$16</f>
        <v>#NUM!</v>
      </c>
      <c r="D3640" t="e">
        <f>IF(C3640=1,'Data Transformation'!$G$3+0.5*'Data Transformation'!$W$25,IF(C3641=1,D3641-'Data Transformation'!$W$25,FALSE))</f>
        <v>#NUM!</v>
      </c>
      <c r="E3640">
        <f t="array" ref="E3640">IF(ISLOGICAL(D3640),"",FREQUENCY(IF('Data Transformation'!$B$425:$B$8425='Bin Analysis'!$B3627,'Data Transformation'!$G$425:$G$8425),D3640))</f>
        <v>2001</v>
      </c>
      <c r="F3640">
        <f t="shared" si="453"/>
        <v>0</v>
      </c>
      <c r="G3640">
        <f>Weighting!$H$16</f>
        <v>0</v>
      </c>
      <c r="H3640">
        <f t="array" ref="H3640">FREQUENCY(IF('Data Transformation'!$B$4:$B$8425=B3627,'Data Transformation'!$G$4:$G$8425),'Bin Analysis'!$B3640)</f>
        <v>2073</v>
      </c>
      <c r="I3640">
        <f t="shared" si="454"/>
        <v>0</v>
      </c>
      <c r="J3640">
        <f t="shared" si="455"/>
        <v>0</v>
      </c>
      <c r="K3640">
        <f>J3640*Weighting!$W$16</f>
        <v>0</v>
      </c>
      <c r="M3640" s="14"/>
    </row>
    <row r="3641" spans="1:13" x14ac:dyDescent="0.25">
      <c r="A3641" s="32" t="str">
        <f>IF(Weighting!$P$17&gt;0,B3641,"")</f>
        <v/>
      </c>
      <c r="B3641" t="e">
        <f>Weighting!$C$17</f>
        <v>#DIV/0!</v>
      </c>
      <c r="C3641" t="e">
        <f>Weighting!$F$17</f>
        <v>#NUM!</v>
      </c>
      <c r="D3641" t="e">
        <f>IF(C3641=1,'Data Transformation'!$G$3+0.5*'Data Transformation'!$W$25,IF(C3642=1,D3642-'Data Transformation'!$W$25,FALSE))</f>
        <v>#NUM!</v>
      </c>
      <c r="E3641">
        <f t="array" ref="E3641">IF(ISLOGICAL(D3641),"",FREQUENCY(IF('Data Transformation'!$B$425:$B$8425='Bin Analysis'!$B3627,'Data Transformation'!$G$425:$G$8425),D3641))</f>
        <v>2001</v>
      </c>
      <c r="F3641">
        <f t="shared" si="453"/>
        <v>0</v>
      </c>
      <c r="G3641">
        <f>Weighting!$H$17</f>
        <v>0</v>
      </c>
      <c r="H3641">
        <f t="array" ref="H3641">FREQUENCY(IF('Data Transformation'!$B$4:$B$8425=B3627,'Data Transformation'!$G$4:$G$8425),'Bin Analysis'!$B3641)</f>
        <v>2073</v>
      </c>
      <c r="I3641">
        <f t="shared" si="454"/>
        <v>0</v>
      </c>
      <c r="J3641">
        <f t="shared" si="455"/>
        <v>0</v>
      </c>
      <c r="K3641">
        <f>J3641*Weighting!$W$17</f>
        <v>0</v>
      </c>
      <c r="M3641" s="14"/>
    </row>
    <row r="3642" spans="1:13" x14ac:dyDescent="0.25">
      <c r="A3642" s="32" t="str">
        <f>IF(Weighting!$P$18&gt;0,B3642,"")</f>
        <v/>
      </c>
      <c r="B3642" t="e">
        <f>Weighting!$C$18</f>
        <v>#DIV/0!</v>
      </c>
      <c r="C3642" t="e">
        <f>Weighting!$F$18</f>
        <v>#NUM!</v>
      </c>
      <c r="D3642" t="e">
        <f>IF(C3642=1,'Data Transformation'!$G$3+0.5*'Data Transformation'!$W$25,IF(C3643=1,D3643-'Data Transformation'!$W$25,FALSE))</f>
        <v>#NUM!</v>
      </c>
      <c r="E3642">
        <f t="array" ref="E3642">IF(ISLOGICAL(D3642),"",FREQUENCY(IF('Data Transformation'!$B$425:$B$8425='Bin Analysis'!$B3627,'Data Transformation'!$G$425:$G$8425),D3642))</f>
        <v>2001</v>
      </c>
      <c r="F3642">
        <f t="shared" si="453"/>
        <v>0</v>
      </c>
      <c r="G3642">
        <f>Weighting!$H$18</f>
        <v>0</v>
      </c>
      <c r="H3642">
        <f t="array" ref="H3642">FREQUENCY(IF('Data Transformation'!$B$4:$B$8425=B3627,'Data Transformation'!$G$4:$G$8425),'Bin Analysis'!$B3642)</f>
        <v>2073</v>
      </c>
      <c r="I3642">
        <f t="shared" si="454"/>
        <v>0</v>
      </c>
      <c r="J3642">
        <f t="shared" si="455"/>
        <v>0</v>
      </c>
      <c r="K3642">
        <f>J3642*Weighting!$W$18</f>
        <v>0</v>
      </c>
      <c r="M3642" s="14"/>
    </row>
    <row r="3643" spans="1:13" x14ac:dyDescent="0.25">
      <c r="A3643" s="32" t="str">
        <f>IF(Weighting!$P$19&gt;0,B3643,"")</f>
        <v/>
      </c>
      <c r="B3643" t="e">
        <f>Weighting!$C$19</f>
        <v>#DIV/0!</v>
      </c>
      <c r="C3643" t="e">
        <f>Weighting!$F$19</f>
        <v>#NUM!</v>
      </c>
      <c r="D3643" t="e">
        <f>IF(C3643=1,'Data Transformation'!$G$3+0.5*'Data Transformation'!$W$25,IF(C3644=1,D3644-'Data Transformation'!$W$25,FALSE))</f>
        <v>#NUM!</v>
      </c>
      <c r="E3643">
        <f t="array" ref="E3643">IF(ISLOGICAL(D3643),"",FREQUENCY(IF('Data Transformation'!$B$425:$B$8425='Bin Analysis'!$B3627,'Data Transformation'!$G$425:$G$8425),D3643))</f>
        <v>2001</v>
      </c>
      <c r="F3643">
        <f t="shared" si="453"/>
        <v>0</v>
      </c>
      <c r="G3643">
        <f>Weighting!$H$19</f>
        <v>0</v>
      </c>
      <c r="H3643">
        <f t="array" ref="H3643">FREQUENCY(IF('Data Transformation'!$B$4:$B$8425=B3627,'Data Transformation'!$G$4:$G$8425),'Bin Analysis'!$B3643)</f>
        <v>2073</v>
      </c>
      <c r="I3643">
        <f t="shared" si="454"/>
        <v>0</v>
      </c>
      <c r="J3643">
        <f t="shared" si="455"/>
        <v>0</v>
      </c>
      <c r="K3643">
        <f>J3643*Weighting!$W$19</f>
        <v>0</v>
      </c>
      <c r="M3643" s="14"/>
    </row>
    <row r="3644" spans="1:13" x14ac:dyDescent="0.25">
      <c r="A3644" s="32" t="str">
        <f>IF(Weighting!$P$20&gt;0,B3644,"")</f>
        <v/>
      </c>
      <c r="B3644" t="e">
        <f>Weighting!$C$20</f>
        <v>#DIV/0!</v>
      </c>
      <c r="C3644" t="e">
        <f>Weighting!$F$20</f>
        <v>#NUM!</v>
      </c>
      <c r="D3644" t="e">
        <f>IF(C3644=1,'Data Transformation'!$G$3+0.5*'Data Transformation'!$W$25,IF(C3645=1,D3645-'Data Transformation'!$W$25,FALSE))</f>
        <v>#NUM!</v>
      </c>
      <c r="E3644">
        <f t="array" ref="E3644">IF(ISLOGICAL(D3644),"",FREQUENCY(IF('Data Transformation'!$B$425:$B$8425='Bin Analysis'!$B3627,'Data Transformation'!$G$425:$G$8425),D3644))</f>
        <v>2001</v>
      </c>
      <c r="F3644">
        <f t="shared" si="453"/>
        <v>0</v>
      </c>
      <c r="G3644">
        <f>Weighting!$H$20</f>
        <v>0</v>
      </c>
      <c r="H3644">
        <f t="array" ref="H3644">FREQUENCY(IF('Data Transformation'!$B$4:$B$8425=B3627,'Data Transformation'!$G$4:$G$8425),'Bin Analysis'!$B3644)</f>
        <v>2073</v>
      </c>
      <c r="I3644">
        <f t="shared" si="454"/>
        <v>0</v>
      </c>
      <c r="J3644">
        <f t="shared" si="455"/>
        <v>0</v>
      </c>
      <c r="K3644">
        <f>J3644*Weighting!$W$20</f>
        <v>0</v>
      </c>
      <c r="M3644" s="14"/>
    </row>
    <row r="3645" spans="1:13" x14ac:dyDescent="0.25">
      <c r="A3645" s="32" t="str">
        <f>IF(Weighting!$P$21&gt;0,B3645,"")</f>
        <v/>
      </c>
      <c r="B3645" t="e">
        <f>Weighting!$C$21</f>
        <v>#DIV/0!</v>
      </c>
      <c r="C3645" t="e">
        <f>Weighting!$F$21</f>
        <v>#NUM!</v>
      </c>
      <c r="D3645" t="e">
        <f>IF(C3645=1,'Data Transformation'!$G$3+0.5*'Data Transformation'!$W$25,IF(C3646=1,D3646-'Data Transformation'!$W$25,FALSE))</f>
        <v>#NUM!</v>
      </c>
      <c r="E3645">
        <f t="array" ref="E3645">IF(ISLOGICAL(D3645),"",FREQUENCY(IF('Data Transformation'!$B$425:$B$8425='Bin Analysis'!$B3627,'Data Transformation'!$G$425:$G$8425),D3645))</f>
        <v>2001</v>
      </c>
      <c r="F3645">
        <f t="shared" si="453"/>
        <v>0</v>
      </c>
      <c r="G3645">
        <f>Weighting!$H$21</f>
        <v>0</v>
      </c>
      <c r="H3645">
        <f t="array" ref="H3645">FREQUENCY(IF('Data Transformation'!$B$4:$B$8425=B3627,'Data Transformation'!$G$4:$G$8425),'Bin Analysis'!$B3645)</f>
        <v>2073</v>
      </c>
      <c r="I3645">
        <f t="shared" si="454"/>
        <v>0</v>
      </c>
      <c r="J3645">
        <f t="shared" si="455"/>
        <v>0</v>
      </c>
      <c r="K3645">
        <f>J3645*Weighting!$W$21</f>
        <v>0</v>
      </c>
      <c r="M3645" s="14"/>
    </row>
    <row r="3646" spans="1:13" x14ac:dyDescent="0.25">
      <c r="A3646" s="32" t="str">
        <f>IF(Weighting!$P$22&gt;0,B3646,"")</f>
        <v/>
      </c>
      <c r="B3646" t="e">
        <f>Weighting!$C$22</f>
        <v>#DIV/0!</v>
      </c>
      <c r="C3646" t="e">
        <f>Weighting!$F$22</f>
        <v>#NUM!</v>
      </c>
      <c r="D3646" t="e">
        <f>IF(C3646=1,'Data Transformation'!$G$3+0.5*'Data Transformation'!$W$25,IF(C3647=1,D3647-'Data Transformation'!$W$25,FALSE))</f>
        <v>#NUM!</v>
      </c>
      <c r="E3646">
        <f t="array" ref="E3646">IF(ISLOGICAL(D3646),"",FREQUENCY(IF('Data Transformation'!$B$425:$B$8425='Bin Analysis'!$B3627,'Data Transformation'!$G$425:$G$8425),D3646))</f>
        <v>2001</v>
      </c>
      <c r="F3646">
        <f t="shared" si="453"/>
        <v>0</v>
      </c>
      <c r="G3646">
        <f>Weighting!$H$22</f>
        <v>0</v>
      </c>
      <c r="H3646">
        <f t="array" ref="H3646">FREQUENCY(IF('Data Transformation'!$B$4:$B$8425=B3627,'Data Transformation'!$G$4:$G$8425),'Bin Analysis'!$B3646)</f>
        <v>2073</v>
      </c>
      <c r="I3646">
        <f t="shared" si="454"/>
        <v>0</v>
      </c>
      <c r="J3646">
        <f t="shared" si="455"/>
        <v>0</v>
      </c>
      <c r="K3646">
        <f>J3646*Weighting!$W$22</f>
        <v>0</v>
      </c>
      <c r="M3646" s="14"/>
    </row>
    <row r="3647" spans="1:13" x14ac:dyDescent="0.25">
      <c r="A3647" s="32" t="str">
        <f>IF(Weighting!$P$23&gt;0,B3647,"")</f>
        <v/>
      </c>
      <c r="B3647" t="e">
        <f>Weighting!$C$23</f>
        <v>#DIV/0!</v>
      </c>
      <c r="C3647" t="e">
        <f>Weighting!$F$23</f>
        <v>#NUM!</v>
      </c>
      <c r="D3647" t="e">
        <f>IF(C3647=1,'Data Transformation'!$G$3+0.5*'Data Transformation'!$W$25,IF(C3648=1,D3648-'Data Transformation'!$W$25,FALSE))</f>
        <v>#NUM!</v>
      </c>
      <c r="E3647">
        <f t="array" ref="E3647">IF(ISLOGICAL(D3647),"",FREQUENCY(IF('Data Transformation'!$B$425:$B$8425='Bin Analysis'!$B3627,'Data Transformation'!$G$425:$G$8425),D3647))</f>
        <v>2001</v>
      </c>
      <c r="F3647">
        <f t="shared" si="453"/>
        <v>0</v>
      </c>
      <c r="G3647">
        <f>Weighting!$H$23</f>
        <v>0</v>
      </c>
      <c r="H3647">
        <f t="array" ref="H3647">FREQUENCY(IF('Data Transformation'!$B$4:$B$8425=B3627,'Data Transformation'!$G$4:$G$8425),'Bin Analysis'!$B3647)</f>
        <v>2073</v>
      </c>
      <c r="I3647">
        <f t="shared" si="454"/>
        <v>0</v>
      </c>
      <c r="J3647">
        <f t="shared" si="455"/>
        <v>0</v>
      </c>
      <c r="K3647">
        <f>J3647*Weighting!$W$23</f>
        <v>0</v>
      </c>
      <c r="M3647" s="14"/>
    </row>
    <row r="3648" spans="1:13" x14ac:dyDescent="0.25">
      <c r="A3648" s="32" t="str">
        <f>IF(Weighting!$P$24&gt;0,B3648,"")</f>
        <v/>
      </c>
      <c r="B3648" t="e">
        <f>Weighting!$C$24</f>
        <v>#DIV/0!</v>
      </c>
      <c r="C3648" t="e">
        <f>Weighting!$F$24</f>
        <v>#NUM!</v>
      </c>
      <c r="D3648" t="e">
        <f>IF(C3648=1,'Data Transformation'!$G$3+0.5*'Data Transformation'!$W$25,IF(C3649=1,D3649-'Data Transformation'!$W$25,FALSE))</f>
        <v>#NUM!</v>
      </c>
      <c r="E3648">
        <f t="array" ref="E3648">IF(ISLOGICAL(D3648),"",FREQUENCY(IF('Data Transformation'!$B$425:$B$8425='Bin Analysis'!$B3627,'Data Transformation'!$G$425:$G$8425),D3648))</f>
        <v>2001</v>
      </c>
      <c r="F3648">
        <f t="shared" si="453"/>
        <v>0</v>
      </c>
      <c r="G3648">
        <f>Weighting!$H$24</f>
        <v>0</v>
      </c>
      <c r="H3648">
        <f t="array" ref="H3648">FREQUENCY(IF('Data Transformation'!$B$4:$B$8425=B3627,'Data Transformation'!$G$4:$G$8425),'Bin Analysis'!$B3648)</f>
        <v>2073</v>
      </c>
      <c r="I3648">
        <f t="shared" si="454"/>
        <v>0</v>
      </c>
      <c r="J3648">
        <f t="shared" si="455"/>
        <v>0</v>
      </c>
      <c r="K3648">
        <f>J3648*Weighting!$W$24</f>
        <v>0</v>
      </c>
      <c r="M3648" s="14"/>
    </row>
    <row r="3649" spans="1:25" x14ac:dyDescent="0.25">
      <c r="A3649" s="32" t="str">
        <f>IF(Weighting!$P$25&gt;0,B3649,"")</f>
        <v/>
      </c>
      <c r="B3649" t="e">
        <f>Weighting!$C$25</f>
        <v>#DIV/0!</v>
      </c>
      <c r="C3649" t="e">
        <f>Weighting!$F$25</f>
        <v>#NUM!</v>
      </c>
      <c r="D3649" t="e">
        <f>IF(C3649=1,'Data Transformation'!$G$3+0.5*'Data Transformation'!$W$25,IF(C3650=1,D3650-'Data Transformation'!$W$25,FALSE))</f>
        <v>#NUM!</v>
      </c>
      <c r="E3649">
        <f t="array" ref="E3649">IF(ISLOGICAL(D3649),"",FREQUENCY(IF('Data Transformation'!$B$425:$B$8425='Bin Analysis'!$B3627,'Data Transformation'!$G$425:$G$8425),D3649))</f>
        <v>2001</v>
      </c>
      <c r="F3649">
        <f t="shared" si="453"/>
        <v>0</v>
      </c>
      <c r="G3649">
        <f>Weighting!$H$25</f>
        <v>0</v>
      </c>
      <c r="H3649">
        <f t="array" ref="H3649">FREQUENCY(IF('Data Transformation'!$B$4:$B$8425=B3627,'Data Transformation'!$G$4:$G$8425),'Bin Analysis'!$B3649)</f>
        <v>2073</v>
      </c>
      <c r="I3649">
        <f t="shared" si="454"/>
        <v>0</v>
      </c>
      <c r="J3649">
        <f t="shared" si="455"/>
        <v>0</v>
      </c>
      <c r="K3649">
        <f>J3649*Weighting!$W$25</f>
        <v>0</v>
      </c>
      <c r="M3649" s="14"/>
    </row>
    <row r="3650" spans="1:25" x14ac:dyDescent="0.25">
      <c r="O3650"/>
      <c r="P3650"/>
      <c r="Q3650"/>
      <c r="R3650"/>
    </row>
    <row r="3651" spans="1:25" ht="23.25" x14ac:dyDescent="0.35">
      <c r="A3651" s="21" t="s">
        <v>0</v>
      </c>
      <c r="B3651" s="21" t="str">
        <f>IFERROR(VLOOKUP(C3651,'Data Transformation'!$L$6:$M$426,2,FALSE),"")</f>
        <v/>
      </c>
      <c r="C3651" s="21">
        <f>C3627+1</f>
        <v>152</v>
      </c>
      <c r="D3651" s="21"/>
      <c r="E3651" s="21"/>
      <c r="F3651" s="21"/>
      <c r="G3651" s="21"/>
      <c r="H3651" s="22"/>
      <c r="I3651" s="22"/>
      <c r="J3651" s="22"/>
      <c r="K3651" s="21"/>
      <c r="L3651" s="21" t="str">
        <f>B3651</f>
        <v/>
      </c>
      <c r="M3651" s="23" t="e">
        <f>INDEX('Data Transformation'!$O$4:$O$424,MATCH($B3651,'Data Transformation'!$M$4:$M$424,0),MATCH($M$2,'Data Transformation'!$O$3,0))</f>
        <v>#N/A</v>
      </c>
      <c r="N3651" s="27" t="e">
        <f>IF('Input and Summary Results'!$J$16="minimum",'Bin Analysis'!X3652/(M3651-1),'Bin Analysis'!Y3651/('Bin Analysis'!M3651-1))</f>
        <v>#N/A</v>
      </c>
      <c r="O3651" s="27" t="e">
        <f>IF(M3651=FALSE,NA(),(VLOOKUP(1,C3654:K3673,4,FALSE))/(M3651-1))</f>
        <v>#N/A</v>
      </c>
      <c r="P3651" s="27" t="e">
        <f>IF(M3651=FALSE,NA(),SUM(J3654:J3673)/Weighting!$S$5)</f>
        <v>#N/A</v>
      </c>
      <c r="Q3651" s="27" t="e">
        <f>IF(M3651=FALSE,NA(),SUM(K3654:K3673)/Weighting!$S$6)</f>
        <v>#N/A</v>
      </c>
      <c r="R3651" s="27" t="e">
        <f>IF(M3651=FALSE,NA(),(VLOOKUP(1,G3654:K3673,3,FALSE))/(M3651-1))</f>
        <v>#N/A</v>
      </c>
      <c r="S3651" s="22" t="e">
        <f>IF(M3651=FALSE,NA(),IF(SUM(J3654:J3673)=2,"yes","no"))</f>
        <v>#N/A</v>
      </c>
      <c r="X3651" s="2" cm="2">
        <f t="array" ref="X3651:X3652">FREQUENCY(IF('Data Transformation'!$B$425:$B$6424='Bin Analysis'!L3651,'Data Transformation'!$G$425:$G$6424),'Data Transformation'!$U$11)</f>
        <v>0</v>
      </c>
      <c r="Y3651" s="2" cm="2">
        <f t="array" ref="Y3651:Y3652">FREQUENCY(IF('Data Transformation'!$B$425:$B$6424='Bin Analysis'!L3651,'Data Transformation'!$G$425:$G$6424),'Data Transformation'!$U$12)</f>
        <v>0</v>
      </c>
    </row>
    <row r="3652" spans="1:25" x14ac:dyDescent="0.25">
      <c r="A3652" s="14" t="s">
        <v>67</v>
      </c>
      <c r="B3652" t="s">
        <v>47</v>
      </c>
      <c r="C3652" t="s">
        <v>5</v>
      </c>
      <c r="D3652" t="s">
        <v>100</v>
      </c>
      <c r="E3652" t="s">
        <v>101</v>
      </c>
      <c r="F3652" t="s">
        <v>102</v>
      </c>
      <c r="G3652" t="s">
        <v>70</v>
      </c>
      <c r="H3652" t="s">
        <v>31</v>
      </c>
      <c r="I3652" t="s">
        <v>32</v>
      </c>
      <c r="J3652" t="s">
        <v>46</v>
      </c>
      <c r="K3652" s="14" t="s">
        <v>45</v>
      </c>
      <c r="M3652" s="14"/>
      <c r="X3652" s="2">
        <v>0</v>
      </c>
      <c r="Y3652" s="2">
        <v>0</v>
      </c>
    </row>
    <row r="3653" spans="1:25" x14ac:dyDescent="0.25">
      <c r="A3653" s="32"/>
      <c r="D3653" t="e">
        <f>IF(C3653=1,'Data Transformation'!$G$3+0.5*'Data Transformation'!$W$25,IF(C3654=1,D3654-'Data Transformation'!$W$25,FALSE))</f>
        <v>#NUM!</v>
      </c>
      <c r="E3653">
        <f t="array" ref="E3653">IF(ISLOGICAL(D3653),"",FREQUENCY(IF('Data Transformation'!$B$425:$B$8425='Bin Analysis'!$B3651,'Data Transformation'!$G$425:$G$8425),D3653))</f>
        <v>2001</v>
      </c>
      <c r="F3653" t="e">
        <f>IF(ISLOGICAL(D3653),"",E3653-E3652)</f>
        <v>#VALUE!</v>
      </c>
      <c r="M3653" s="14"/>
    </row>
    <row r="3654" spans="1:25" x14ac:dyDescent="0.25">
      <c r="A3654" s="32" t="e">
        <f>IF(Weighting!$P$6&gt;0,B3654,"")</f>
        <v>#NUM!</v>
      </c>
      <c r="B3654" t="e">
        <f>Weighting!$C$6</f>
        <v>#DIV/0!</v>
      </c>
      <c r="C3654" t="e">
        <f>Weighting!$F$6</f>
        <v>#NUM!</v>
      </c>
      <c r="D3654" t="e">
        <f>IF(C3654=1,'Data Transformation'!$G$3+0.5*'Data Transformation'!$W$25,IF(C3655=1,D3655-'Data Transformation'!$W$25,FALSE))</f>
        <v>#NUM!</v>
      </c>
      <c r="E3654">
        <f t="array" ref="E3654">IF(ISLOGICAL(D3654),"",FREQUENCY(IF('Data Transformation'!$B$425:$B$8425='Bin Analysis'!$B3651,'Data Transformation'!$G$425:$G$8425),D3654))</f>
        <v>2001</v>
      </c>
      <c r="F3654">
        <f>IF(ISLOGICAL(D3654),"",E3654-E3653)</f>
        <v>0</v>
      </c>
      <c r="G3654">
        <f>Weighting!$H$6</f>
        <v>1</v>
      </c>
      <c r="H3654">
        <f t="array" ref="H3654">FREQUENCY(IF('Data Transformation'!$B$4:$B$8425=B3651,'Data Transformation'!$G$4:$G$8425),'Bin Analysis'!$B3654)</f>
        <v>2073</v>
      </c>
      <c r="I3654">
        <f>H3654-H3653</f>
        <v>2073</v>
      </c>
      <c r="J3654">
        <f>IF(I3654=0,0,1)</f>
        <v>1</v>
      </c>
      <c r="K3654" t="e">
        <f>J3654*Weighting!$W$6</f>
        <v>#NUM!</v>
      </c>
      <c r="M3654" s="14"/>
    </row>
    <row r="3655" spans="1:25" x14ac:dyDescent="0.25">
      <c r="A3655" s="32" t="str">
        <f>IF(Weighting!$P$7&gt;0,B3655,"")</f>
        <v/>
      </c>
      <c r="B3655" t="e">
        <f>Weighting!$C$7</f>
        <v>#DIV/0!</v>
      </c>
      <c r="C3655" t="e">
        <f>Weighting!$F$7</f>
        <v>#NUM!</v>
      </c>
      <c r="D3655" t="e">
        <f>IF(C3655=1,'Data Transformation'!$G$3+0.5*'Data Transformation'!$W$25,IF(C3656=1,D3656-'Data Transformation'!$W$25,FALSE))</f>
        <v>#NUM!</v>
      </c>
      <c r="E3655">
        <f t="array" ref="E3655">IF(ISLOGICAL(D3655),"",FREQUENCY(IF('Data Transformation'!$B$425:$B$8425='Bin Analysis'!$B3651,'Data Transformation'!$G$425:$G$8425),D3655))</f>
        <v>2001</v>
      </c>
      <c r="F3655">
        <f t="shared" ref="F3655:F3673" si="456">IF(ISLOGICAL(D3655),"",E3655-E3654)</f>
        <v>0</v>
      </c>
      <c r="G3655">
        <f>Weighting!$H$7</f>
        <v>0</v>
      </c>
      <c r="H3655">
        <f t="array" ref="H3655">FREQUENCY(IF('Data Transformation'!$B$4:$B$8425=B3651,'Data Transformation'!$G$4:$G$8425),'Bin Analysis'!$B3655)</f>
        <v>2073</v>
      </c>
      <c r="I3655">
        <f t="shared" ref="I3655:I3673" si="457">H3655-H3654</f>
        <v>0</v>
      </c>
      <c r="J3655">
        <f>IF(I3655=0,0,1)</f>
        <v>0</v>
      </c>
      <c r="K3655">
        <f>J3655*Weighting!$W$7</f>
        <v>0</v>
      </c>
      <c r="M3655" s="14"/>
    </row>
    <row r="3656" spans="1:25" x14ac:dyDescent="0.25">
      <c r="A3656" s="32" t="str">
        <f>IF(Weighting!$P$8&gt;0,B3656,"")</f>
        <v/>
      </c>
      <c r="B3656" t="e">
        <f>Weighting!$C$8</f>
        <v>#DIV/0!</v>
      </c>
      <c r="C3656" t="e">
        <f>Weighting!$F$8</f>
        <v>#NUM!</v>
      </c>
      <c r="D3656" t="e">
        <f>IF(C3656=1,'Data Transformation'!$G$3+0.5*'Data Transformation'!$W$25,IF(C3657=1,D3657-'Data Transformation'!$W$25,FALSE))</f>
        <v>#NUM!</v>
      </c>
      <c r="E3656">
        <f t="array" ref="E3656">IF(ISLOGICAL(D3656),"",FREQUENCY(IF('Data Transformation'!$B$425:$B$8425='Bin Analysis'!$B3651,'Data Transformation'!$G$425:$G$8425),D3656))</f>
        <v>2001</v>
      </c>
      <c r="F3656">
        <f t="shared" si="456"/>
        <v>0</v>
      </c>
      <c r="G3656">
        <f>Weighting!$H$8</f>
        <v>0</v>
      </c>
      <c r="H3656">
        <f t="array" ref="H3656">FREQUENCY(IF('Data Transformation'!$B$4:$B$8425=B3651,'Data Transformation'!$G$4:$G$8425),'Bin Analysis'!$B3656)</f>
        <v>2073</v>
      </c>
      <c r="I3656">
        <f t="shared" si="457"/>
        <v>0</v>
      </c>
      <c r="J3656">
        <f t="shared" ref="J3656:J3673" si="458">IF(I3656=0,0,1)</f>
        <v>0</v>
      </c>
      <c r="K3656">
        <f>J3656*Weighting!$W$8</f>
        <v>0</v>
      </c>
      <c r="M3656" s="14"/>
    </row>
    <row r="3657" spans="1:25" x14ac:dyDescent="0.25">
      <c r="A3657" s="32" t="str">
        <f>IF(Weighting!$P$9&gt;0,B3657,"")</f>
        <v/>
      </c>
      <c r="B3657" s="50" t="e">
        <f>Weighting!$C$9</f>
        <v>#DIV/0!</v>
      </c>
      <c r="C3657" t="e">
        <f>Weighting!$F$9</f>
        <v>#NUM!</v>
      </c>
      <c r="D3657" t="e">
        <f>IF(C3657=1,'Data Transformation'!$G$3+0.5*'Data Transformation'!$W$25,IF(C3658=1,D3658-'Data Transformation'!$W$25,FALSE))</f>
        <v>#NUM!</v>
      </c>
      <c r="E3657">
        <f t="array" ref="E3657">IF(ISLOGICAL(D3657),"",FREQUENCY(IF('Data Transformation'!$B$425:$B$8425='Bin Analysis'!$B3651,'Data Transformation'!$G$425:$G$8425),D3657))</f>
        <v>2001</v>
      </c>
      <c r="F3657">
        <f t="shared" si="456"/>
        <v>0</v>
      </c>
      <c r="G3657">
        <f>Weighting!$H$9</f>
        <v>0</v>
      </c>
      <c r="H3657">
        <f t="array" ref="H3657">FREQUENCY(IF('Data Transformation'!$B$4:$B$8425=B3651,'Data Transformation'!$G$4:$G$8425),'Bin Analysis'!$B3657)</f>
        <v>2073</v>
      </c>
      <c r="I3657">
        <f t="shared" si="457"/>
        <v>0</v>
      </c>
      <c r="J3657">
        <f t="shared" si="458"/>
        <v>0</v>
      </c>
      <c r="K3657">
        <f>J3657*Weighting!$W$9</f>
        <v>0</v>
      </c>
      <c r="M3657" s="14"/>
    </row>
    <row r="3658" spans="1:25" x14ac:dyDescent="0.25">
      <c r="A3658" s="32" t="str">
        <f>IF(Weighting!$P$10&gt;0,B3658,"")</f>
        <v/>
      </c>
      <c r="B3658" t="e">
        <f>Weighting!$C$10</f>
        <v>#DIV/0!</v>
      </c>
      <c r="C3658" t="e">
        <f>Weighting!$F$10</f>
        <v>#NUM!</v>
      </c>
      <c r="D3658" t="e">
        <f>IF(C3658=1,'Data Transformation'!$G$3+0.5*'Data Transformation'!$W$25,IF(C3659=1,D3659-'Data Transformation'!$W$25,FALSE))</f>
        <v>#NUM!</v>
      </c>
      <c r="E3658">
        <f t="array" ref="E3658">IF(ISLOGICAL(D3658),"",FREQUENCY(IF('Data Transformation'!$B$425:$B$8425='Bin Analysis'!$B3651,'Data Transformation'!$G$425:$G$8425),D3658))</f>
        <v>2001</v>
      </c>
      <c r="F3658">
        <f t="shared" si="456"/>
        <v>0</v>
      </c>
      <c r="G3658">
        <f>Weighting!$H$10</f>
        <v>0</v>
      </c>
      <c r="H3658">
        <f t="array" ref="H3658">FREQUENCY(IF('Data Transformation'!$B$4:$B$8425=B3651,'Data Transformation'!$G$4:$G$8425),'Bin Analysis'!$B3658)</f>
        <v>2073</v>
      </c>
      <c r="I3658">
        <f t="shared" si="457"/>
        <v>0</v>
      </c>
      <c r="J3658">
        <f t="shared" si="458"/>
        <v>0</v>
      </c>
      <c r="K3658">
        <f>J3658*Weighting!$W$10</f>
        <v>0</v>
      </c>
      <c r="M3658" s="14"/>
    </row>
    <row r="3659" spans="1:25" x14ac:dyDescent="0.25">
      <c r="A3659" s="32" t="str">
        <f>IF(Weighting!$P$11&gt;0,B3659,"")</f>
        <v/>
      </c>
      <c r="B3659" t="e">
        <f>Weighting!$C$11</f>
        <v>#DIV/0!</v>
      </c>
      <c r="C3659" t="e">
        <f>Weighting!$F$11</f>
        <v>#NUM!</v>
      </c>
      <c r="D3659" t="e">
        <f>IF(C3659=1,'Data Transformation'!$G$3+0.5*'Data Transformation'!$W$25,IF(C3660=1,D3660-'Data Transformation'!$W$25,FALSE))</f>
        <v>#NUM!</v>
      </c>
      <c r="E3659">
        <f t="array" ref="E3659">IF(ISLOGICAL(D3659),"",FREQUENCY(IF('Data Transformation'!$B$425:$B$8425='Bin Analysis'!$B3651,'Data Transformation'!$G$425:$G$8425),D3659))</f>
        <v>2001</v>
      </c>
      <c r="F3659">
        <f t="shared" si="456"/>
        <v>0</v>
      </c>
      <c r="G3659">
        <f>Weighting!$H$11</f>
        <v>0</v>
      </c>
      <c r="H3659">
        <f t="array" ref="H3659">FREQUENCY(IF('Data Transformation'!$B$4:$B$8425=B3651,'Data Transformation'!$G$4:$G$8425),'Bin Analysis'!$B3659)</f>
        <v>2073</v>
      </c>
      <c r="I3659">
        <f t="shared" si="457"/>
        <v>0</v>
      </c>
      <c r="J3659">
        <f t="shared" si="458"/>
        <v>0</v>
      </c>
      <c r="K3659">
        <f>J3659*Weighting!$W$11</f>
        <v>0</v>
      </c>
      <c r="M3659" s="14"/>
    </row>
    <row r="3660" spans="1:25" x14ac:dyDescent="0.25">
      <c r="A3660" s="32" t="str">
        <f>IF(Weighting!$P$12&gt;0,B3660,"")</f>
        <v/>
      </c>
      <c r="B3660" t="e">
        <f>Weighting!$C$12</f>
        <v>#DIV/0!</v>
      </c>
      <c r="C3660" t="e">
        <f>Weighting!$F$12</f>
        <v>#NUM!</v>
      </c>
      <c r="D3660" t="e">
        <f>IF(C3660=1,'Data Transformation'!$G$3+0.5*'Data Transformation'!$W$25,IF(C3661=1,D3661-'Data Transformation'!$W$25,FALSE))</f>
        <v>#NUM!</v>
      </c>
      <c r="E3660">
        <f t="array" ref="E3660">IF(ISLOGICAL(D3660),"",FREQUENCY(IF('Data Transformation'!$B$425:$B$8425='Bin Analysis'!$B3651,'Data Transformation'!$G$425:$G$8425),D3660))</f>
        <v>2001</v>
      </c>
      <c r="F3660">
        <f t="shared" si="456"/>
        <v>0</v>
      </c>
      <c r="G3660">
        <f>Weighting!$H$12</f>
        <v>0</v>
      </c>
      <c r="H3660">
        <f t="array" ref="H3660">FREQUENCY(IF('Data Transformation'!$B$4:$B$8425=B3651,'Data Transformation'!$G$4:$G$8425),'Bin Analysis'!$B3660)</f>
        <v>2073</v>
      </c>
      <c r="I3660">
        <f t="shared" si="457"/>
        <v>0</v>
      </c>
      <c r="J3660">
        <f t="shared" si="458"/>
        <v>0</v>
      </c>
      <c r="K3660">
        <f>J3660*Weighting!$W$12</f>
        <v>0</v>
      </c>
      <c r="M3660" s="14"/>
    </row>
    <row r="3661" spans="1:25" x14ac:dyDescent="0.25">
      <c r="A3661" s="32" t="str">
        <f>IF(Weighting!$P$13&gt;0,B3661,"")</f>
        <v/>
      </c>
      <c r="B3661" t="e">
        <f>Weighting!$C$13</f>
        <v>#DIV/0!</v>
      </c>
      <c r="C3661" t="e">
        <f>Weighting!$F$13</f>
        <v>#NUM!</v>
      </c>
      <c r="D3661" t="e">
        <f>IF(C3661=1,'Data Transformation'!$G$3+0.5*'Data Transformation'!$W$25,IF(C3662=1,D3662-'Data Transformation'!$W$25,FALSE))</f>
        <v>#NUM!</v>
      </c>
      <c r="E3661">
        <f t="array" ref="E3661">IF(ISLOGICAL(D3661),"",FREQUENCY(IF('Data Transformation'!$B$425:$B$8425='Bin Analysis'!$B3651,'Data Transformation'!$G$425:$G$8425),D3661))</f>
        <v>2001</v>
      </c>
      <c r="F3661">
        <f t="shared" si="456"/>
        <v>0</v>
      </c>
      <c r="G3661">
        <f>Weighting!$H$13</f>
        <v>0</v>
      </c>
      <c r="H3661">
        <f t="array" ref="H3661">FREQUENCY(IF('Data Transformation'!$B$4:$B$8425=B3651,'Data Transformation'!$G$4:$G$8425),'Bin Analysis'!$B3661)</f>
        <v>2073</v>
      </c>
      <c r="I3661">
        <f t="shared" si="457"/>
        <v>0</v>
      </c>
      <c r="J3661">
        <f t="shared" si="458"/>
        <v>0</v>
      </c>
      <c r="K3661">
        <f>J3661*Weighting!$W$13</f>
        <v>0</v>
      </c>
      <c r="M3661" s="14"/>
    </row>
    <row r="3662" spans="1:25" x14ac:dyDescent="0.25">
      <c r="A3662" s="32" t="str">
        <f>IF(Weighting!$P$14&gt;0,B3662,"")</f>
        <v/>
      </c>
      <c r="B3662" t="e">
        <f>Weighting!$C$14</f>
        <v>#DIV/0!</v>
      </c>
      <c r="C3662" t="e">
        <f>Weighting!$F$14</f>
        <v>#NUM!</v>
      </c>
      <c r="D3662" t="e">
        <f>IF(C3662=1,'Data Transformation'!$G$3+0.5*'Data Transformation'!$W$25,IF(C3663=1,D3663-'Data Transformation'!$W$25,FALSE))</f>
        <v>#NUM!</v>
      </c>
      <c r="E3662">
        <f t="array" ref="E3662">IF(ISLOGICAL(D3662),"",FREQUENCY(IF('Data Transformation'!$B$425:$B$8425='Bin Analysis'!$B3651,'Data Transformation'!$G$425:$G$8425),D3662))</f>
        <v>2001</v>
      </c>
      <c r="F3662">
        <f t="shared" si="456"/>
        <v>0</v>
      </c>
      <c r="G3662">
        <f>Weighting!$H$14</f>
        <v>0</v>
      </c>
      <c r="H3662">
        <f t="array" ref="H3662">FREQUENCY(IF('Data Transformation'!$B$4:$B$8425=B3651,'Data Transformation'!$G$4:$G$8425),'Bin Analysis'!$B3662)</f>
        <v>2073</v>
      </c>
      <c r="I3662">
        <f t="shared" si="457"/>
        <v>0</v>
      </c>
      <c r="J3662">
        <f t="shared" si="458"/>
        <v>0</v>
      </c>
      <c r="K3662">
        <f>J3662*Weighting!$W$14</f>
        <v>0</v>
      </c>
      <c r="M3662" s="14"/>
    </row>
    <row r="3663" spans="1:25" x14ac:dyDescent="0.25">
      <c r="A3663" s="32" t="str">
        <f>IF(Weighting!$P$15&gt;0,B3663,"")</f>
        <v/>
      </c>
      <c r="B3663" t="e">
        <f>Weighting!$C$15</f>
        <v>#DIV/0!</v>
      </c>
      <c r="C3663" t="e">
        <f>Weighting!$F$15</f>
        <v>#NUM!</v>
      </c>
      <c r="D3663" t="e">
        <f>IF(C3663=1,'Data Transformation'!$G$3+0.5*'Data Transformation'!$W$25,IF(C3664=1,D3664-'Data Transformation'!$W$25,FALSE))</f>
        <v>#NUM!</v>
      </c>
      <c r="E3663">
        <f t="array" ref="E3663">IF(ISLOGICAL(D3663),"",FREQUENCY(IF('Data Transformation'!$B$425:$B$8425='Bin Analysis'!$B3651,'Data Transformation'!$G$425:$G$8425),D3663))</f>
        <v>2001</v>
      </c>
      <c r="F3663">
        <f t="shared" si="456"/>
        <v>0</v>
      </c>
      <c r="G3663">
        <f>Weighting!$H$15</f>
        <v>0</v>
      </c>
      <c r="H3663">
        <f t="array" ref="H3663">FREQUENCY(IF('Data Transformation'!$B$4:$B$8425=B3651,'Data Transformation'!$G$4:$G$8425),'Bin Analysis'!$B3663)</f>
        <v>2073</v>
      </c>
      <c r="I3663">
        <f t="shared" si="457"/>
        <v>0</v>
      </c>
      <c r="J3663">
        <f t="shared" si="458"/>
        <v>0</v>
      </c>
      <c r="K3663">
        <f>J3663*Weighting!$W$15</f>
        <v>0</v>
      </c>
      <c r="M3663" s="14"/>
    </row>
    <row r="3664" spans="1:25" x14ac:dyDescent="0.25">
      <c r="A3664" s="32" t="str">
        <f>IF(Weighting!$P$16&gt;0,B3664,"")</f>
        <v/>
      </c>
      <c r="B3664" t="e">
        <f>Weighting!$C$16</f>
        <v>#DIV/0!</v>
      </c>
      <c r="C3664" t="e">
        <f>Weighting!$F$16</f>
        <v>#NUM!</v>
      </c>
      <c r="D3664" t="e">
        <f>IF(C3664=1,'Data Transformation'!$G$3+0.5*'Data Transformation'!$W$25,IF(C3665=1,D3665-'Data Transformation'!$W$25,FALSE))</f>
        <v>#NUM!</v>
      </c>
      <c r="E3664">
        <f t="array" ref="E3664">IF(ISLOGICAL(D3664),"",FREQUENCY(IF('Data Transformation'!$B$425:$B$8425='Bin Analysis'!$B3651,'Data Transformation'!$G$425:$G$8425),D3664))</f>
        <v>2001</v>
      </c>
      <c r="F3664">
        <f t="shared" si="456"/>
        <v>0</v>
      </c>
      <c r="G3664">
        <f>Weighting!$H$16</f>
        <v>0</v>
      </c>
      <c r="H3664">
        <f t="array" ref="H3664">FREQUENCY(IF('Data Transformation'!$B$4:$B$8425=B3651,'Data Transformation'!$G$4:$G$8425),'Bin Analysis'!$B3664)</f>
        <v>2073</v>
      </c>
      <c r="I3664">
        <f t="shared" si="457"/>
        <v>0</v>
      </c>
      <c r="J3664">
        <f t="shared" si="458"/>
        <v>0</v>
      </c>
      <c r="K3664">
        <f>J3664*Weighting!$W$16</f>
        <v>0</v>
      </c>
      <c r="M3664" s="14"/>
    </row>
    <row r="3665" spans="1:25" x14ac:dyDescent="0.25">
      <c r="A3665" s="32" t="str">
        <f>IF(Weighting!$P$17&gt;0,B3665,"")</f>
        <v/>
      </c>
      <c r="B3665" t="e">
        <f>Weighting!$C$17</f>
        <v>#DIV/0!</v>
      </c>
      <c r="C3665" t="e">
        <f>Weighting!$F$17</f>
        <v>#NUM!</v>
      </c>
      <c r="D3665" t="e">
        <f>IF(C3665=1,'Data Transformation'!$G$3+0.5*'Data Transformation'!$W$25,IF(C3666=1,D3666-'Data Transformation'!$W$25,FALSE))</f>
        <v>#NUM!</v>
      </c>
      <c r="E3665">
        <f t="array" ref="E3665">IF(ISLOGICAL(D3665),"",FREQUENCY(IF('Data Transformation'!$B$425:$B$8425='Bin Analysis'!$B3651,'Data Transformation'!$G$425:$G$8425),D3665))</f>
        <v>2001</v>
      </c>
      <c r="F3665">
        <f t="shared" si="456"/>
        <v>0</v>
      </c>
      <c r="G3665">
        <f>Weighting!$H$17</f>
        <v>0</v>
      </c>
      <c r="H3665">
        <f t="array" ref="H3665">FREQUENCY(IF('Data Transformation'!$B$4:$B$8425=B3651,'Data Transformation'!$G$4:$G$8425),'Bin Analysis'!$B3665)</f>
        <v>2073</v>
      </c>
      <c r="I3665">
        <f t="shared" si="457"/>
        <v>0</v>
      </c>
      <c r="J3665">
        <f t="shared" si="458"/>
        <v>0</v>
      </c>
      <c r="K3665">
        <f>J3665*Weighting!$W$17</f>
        <v>0</v>
      </c>
      <c r="M3665" s="14"/>
    </row>
    <row r="3666" spans="1:25" x14ac:dyDescent="0.25">
      <c r="A3666" s="32" t="str">
        <f>IF(Weighting!$P$18&gt;0,B3666,"")</f>
        <v/>
      </c>
      <c r="B3666" t="e">
        <f>Weighting!$C$18</f>
        <v>#DIV/0!</v>
      </c>
      <c r="C3666" t="e">
        <f>Weighting!$F$18</f>
        <v>#NUM!</v>
      </c>
      <c r="D3666" t="e">
        <f>IF(C3666=1,'Data Transformation'!$G$3+0.5*'Data Transformation'!$W$25,IF(C3667=1,D3667-'Data Transformation'!$W$25,FALSE))</f>
        <v>#NUM!</v>
      </c>
      <c r="E3666">
        <f t="array" ref="E3666">IF(ISLOGICAL(D3666),"",FREQUENCY(IF('Data Transformation'!$B$425:$B$8425='Bin Analysis'!$B3651,'Data Transformation'!$G$425:$G$8425),D3666))</f>
        <v>2001</v>
      </c>
      <c r="F3666">
        <f t="shared" si="456"/>
        <v>0</v>
      </c>
      <c r="G3666">
        <f>Weighting!$H$18</f>
        <v>0</v>
      </c>
      <c r="H3666">
        <f t="array" ref="H3666">FREQUENCY(IF('Data Transformation'!$B$4:$B$8425=B3651,'Data Transformation'!$G$4:$G$8425),'Bin Analysis'!$B3666)</f>
        <v>2073</v>
      </c>
      <c r="I3666">
        <f t="shared" si="457"/>
        <v>0</v>
      </c>
      <c r="J3666">
        <f t="shared" si="458"/>
        <v>0</v>
      </c>
      <c r="K3666">
        <f>J3666*Weighting!$W$18</f>
        <v>0</v>
      </c>
      <c r="M3666" s="14"/>
    </row>
    <row r="3667" spans="1:25" x14ac:dyDescent="0.25">
      <c r="A3667" s="32" t="str">
        <f>IF(Weighting!$P$19&gt;0,B3667,"")</f>
        <v/>
      </c>
      <c r="B3667" t="e">
        <f>Weighting!$C$19</f>
        <v>#DIV/0!</v>
      </c>
      <c r="C3667" t="e">
        <f>Weighting!$F$19</f>
        <v>#NUM!</v>
      </c>
      <c r="D3667" t="e">
        <f>IF(C3667=1,'Data Transformation'!$G$3+0.5*'Data Transformation'!$W$25,IF(C3668=1,D3668-'Data Transformation'!$W$25,FALSE))</f>
        <v>#NUM!</v>
      </c>
      <c r="E3667">
        <f t="array" ref="E3667">IF(ISLOGICAL(D3667),"",FREQUENCY(IF('Data Transformation'!$B$425:$B$8425='Bin Analysis'!$B3651,'Data Transformation'!$G$425:$G$8425),D3667))</f>
        <v>2001</v>
      </c>
      <c r="F3667">
        <f t="shared" si="456"/>
        <v>0</v>
      </c>
      <c r="G3667">
        <f>Weighting!$H$19</f>
        <v>0</v>
      </c>
      <c r="H3667">
        <f t="array" ref="H3667">FREQUENCY(IF('Data Transformation'!$B$4:$B$8425=B3651,'Data Transformation'!$G$4:$G$8425),'Bin Analysis'!$B3667)</f>
        <v>2073</v>
      </c>
      <c r="I3667">
        <f t="shared" si="457"/>
        <v>0</v>
      </c>
      <c r="J3667">
        <f t="shared" si="458"/>
        <v>0</v>
      </c>
      <c r="K3667">
        <f>J3667*Weighting!$W$19</f>
        <v>0</v>
      </c>
      <c r="M3667" s="14"/>
    </row>
    <row r="3668" spans="1:25" x14ac:dyDescent="0.25">
      <c r="A3668" s="32" t="str">
        <f>IF(Weighting!$P$20&gt;0,B3668,"")</f>
        <v/>
      </c>
      <c r="B3668" t="e">
        <f>Weighting!$C$20</f>
        <v>#DIV/0!</v>
      </c>
      <c r="C3668" t="e">
        <f>Weighting!$F$20</f>
        <v>#NUM!</v>
      </c>
      <c r="D3668" t="e">
        <f>IF(C3668=1,'Data Transformation'!$G$3+0.5*'Data Transformation'!$W$25,IF(C3669=1,D3669-'Data Transformation'!$W$25,FALSE))</f>
        <v>#NUM!</v>
      </c>
      <c r="E3668">
        <f t="array" ref="E3668">IF(ISLOGICAL(D3668),"",FREQUENCY(IF('Data Transformation'!$B$425:$B$8425='Bin Analysis'!$B3651,'Data Transformation'!$G$425:$G$8425),D3668))</f>
        <v>2001</v>
      </c>
      <c r="F3668">
        <f t="shared" si="456"/>
        <v>0</v>
      </c>
      <c r="G3668">
        <f>Weighting!$H$20</f>
        <v>0</v>
      </c>
      <c r="H3668">
        <f t="array" ref="H3668">FREQUENCY(IF('Data Transformation'!$B$4:$B$8425=B3651,'Data Transformation'!$G$4:$G$8425),'Bin Analysis'!$B3668)</f>
        <v>2073</v>
      </c>
      <c r="I3668">
        <f t="shared" si="457"/>
        <v>0</v>
      </c>
      <c r="J3668">
        <f t="shared" si="458"/>
        <v>0</v>
      </c>
      <c r="K3668">
        <f>J3668*Weighting!$W$20</f>
        <v>0</v>
      </c>
      <c r="M3668" s="14"/>
    </row>
    <row r="3669" spans="1:25" x14ac:dyDescent="0.25">
      <c r="A3669" s="32" t="str">
        <f>IF(Weighting!$P$21&gt;0,B3669,"")</f>
        <v/>
      </c>
      <c r="B3669" t="e">
        <f>Weighting!$C$21</f>
        <v>#DIV/0!</v>
      </c>
      <c r="C3669" t="e">
        <f>Weighting!$F$21</f>
        <v>#NUM!</v>
      </c>
      <c r="D3669" t="e">
        <f>IF(C3669=1,'Data Transformation'!$G$3+0.5*'Data Transformation'!$W$25,IF(C3670=1,D3670-'Data Transformation'!$W$25,FALSE))</f>
        <v>#NUM!</v>
      </c>
      <c r="E3669">
        <f t="array" ref="E3669">IF(ISLOGICAL(D3669),"",FREQUENCY(IF('Data Transformation'!$B$425:$B$8425='Bin Analysis'!$B3651,'Data Transformation'!$G$425:$G$8425),D3669))</f>
        <v>2001</v>
      </c>
      <c r="F3669">
        <f t="shared" si="456"/>
        <v>0</v>
      </c>
      <c r="G3669">
        <f>Weighting!$H$21</f>
        <v>0</v>
      </c>
      <c r="H3669">
        <f t="array" ref="H3669">FREQUENCY(IF('Data Transformation'!$B$4:$B$8425=B3651,'Data Transformation'!$G$4:$G$8425),'Bin Analysis'!$B3669)</f>
        <v>2073</v>
      </c>
      <c r="I3669">
        <f t="shared" si="457"/>
        <v>0</v>
      </c>
      <c r="J3669">
        <f t="shared" si="458"/>
        <v>0</v>
      </c>
      <c r="K3669">
        <f>J3669*Weighting!$W$21</f>
        <v>0</v>
      </c>
      <c r="M3669" s="14"/>
    </row>
    <row r="3670" spans="1:25" x14ac:dyDescent="0.25">
      <c r="A3670" s="32" t="str">
        <f>IF(Weighting!$P$22&gt;0,B3670,"")</f>
        <v/>
      </c>
      <c r="B3670" t="e">
        <f>Weighting!$C$22</f>
        <v>#DIV/0!</v>
      </c>
      <c r="C3670" t="e">
        <f>Weighting!$F$22</f>
        <v>#NUM!</v>
      </c>
      <c r="D3670" t="e">
        <f>IF(C3670=1,'Data Transformation'!$G$3+0.5*'Data Transformation'!$W$25,IF(C3671=1,D3671-'Data Transformation'!$W$25,FALSE))</f>
        <v>#NUM!</v>
      </c>
      <c r="E3670">
        <f t="array" ref="E3670">IF(ISLOGICAL(D3670),"",FREQUENCY(IF('Data Transformation'!$B$425:$B$8425='Bin Analysis'!$B3651,'Data Transformation'!$G$425:$G$8425),D3670))</f>
        <v>2001</v>
      </c>
      <c r="F3670">
        <f t="shared" si="456"/>
        <v>0</v>
      </c>
      <c r="G3670">
        <f>Weighting!$H$22</f>
        <v>0</v>
      </c>
      <c r="H3670">
        <f t="array" ref="H3670">FREQUENCY(IF('Data Transformation'!$B$4:$B$8425=B3651,'Data Transformation'!$G$4:$G$8425),'Bin Analysis'!$B3670)</f>
        <v>2073</v>
      </c>
      <c r="I3670">
        <f t="shared" si="457"/>
        <v>0</v>
      </c>
      <c r="J3670">
        <f t="shared" si="458"/>
        <v>0</v>
      </c>
      <c r="K3670">
        <f>J3670*Weighting!$W$22</f>
        <v>0</v>
      </c>
      <c r="M3670" s="14"/>
    </row>
    <row r="3671" spans="1:25" x14ac:dyDescent="0.25">
      <c r="A3671" s="32" t="str">
        <f>IF(Weighting!$P$23&gt;0,B3671,"")</f>
        <v/>
      </c>
      <c r="B3671" t="e">
        <f>Weighting!$C$23</f>
        <v>#DIV/0!</v>
      </c>
      <c r="C3671" t="e">
        <f>Weighting!$F$23</f>
        <v>#NUM!</v>
      </c>
      <c r="D3671" t="e">
        <f>IF(C3671=1,'Data Transformation'!$G$3+0.5*'Data Transformation'!$W$25,IF(C3672=1,D3672-'Data Transformation'!$W$25,FALSE))</f>
        <v>#NUM!</v>
      </c>
      <c r="E3671">
        <f t="array" ref="E3671">IF(ISLOGICAL(D3671),"",FREQUENCY(IF('Data Transformation'!$B$425:$B$8425='Bin Analysis'!$B3651,'Data Transformation'!$G$425:$G$8425),D3671))</f>
        <v>2001</v>
      </c>
      <c r="F3671">
        <f t="shared" si="456"/>
        <v>0</v>
      </c>
      <c r="G3671">
        <f>Weighting!$H$23</f>
        <v>0</v>
      </c>
      <c r="H3671">
        <f t="array" ref="H3671">FREQUENCY(IF('Data Transformation'!$B$4:$B$8425=B3651,'Data Transformation'!$G$4:$G$8425),'Bin Analysis'!$B3671)</f>
        <v>2073</v>
      </c>
      <c r="I3671">
        <f t="shared" si="457"/>
        <v>0</v>
      </c>
      <c r="J3671">
        <f t="shared" si="458"/>
        <v>0</v>
      </c>
      <c r="K3671">
        <f>J3671*Weighting!$W$23</f>
        <v>0</v>
      </c>
      <c r="M3671" s="14"/>
    </row>
    <row r="3672" spans="1:25" x14ac:dyDescent="0.25">
      <c r="A3672" s="32" t="str">
        <f>IF(Weighting!$P$24&gt;0,B3672,"")</f>
        <v/>
      </c>
      <c r="B3672" t="e">
        <f>Weighting!$C$24</f>
        <v>#DIV/0!</v>
      </c>
      <c r="C3672" t="e">
        <f>Weighting!$F$24</f>
        <v>#NUM!</v>
      </c>
      <c r="D3672" t="e">
        <f>IF(C3672=1,'Data Transformation'!$G$3+0.5*'Data Transformation'!$W$25,IF(C3673=1,D3673-'Data Transformation'!$W$25,FALSE))</f>
        <v>#NUM!</v>
      </c>
      <c r="E3672">
        <f t="array" ref="E3672">IF(ISLOGICAL(D3672),"",FREQUENCY(IF('Data Transformation'!$B$425:$B$8425='Bin Analysis'!$B3651,'Data Transformation'!$G$425:$G$8425),D3672))</f>
        <v>2001</v>
      </c>
      <c r="F3672">
        <f t="shared" si="456"/>
        <v>0</v>
      </c>
      <c r="G3672">
        <f>Weighting!$H$24</f>
        <v>0</v>
      </c>
      <c r="H3672">
        <f t="array" ref="H3672">FREQUENCY(IF('Data Transformation'!$B$4:$B$8425=B3651,'Data Transformation'!$G$4:$G$8425),'Bin Analysis'!$B3672)</f>
        <v>2073</v>
      </c>
      <c r="I3672">
        <f t="shared" si="457"/>
        <v>0</v>
      </c>
      <c r="J3672">
        <f t="shared" si="458"/>
        <v>0</v>
      </c>
      <c r="K3672">
        <f>J3672*Weighting!$W$24</f>
        <v>0</v>
      </c>
      <c r="M3672" s="14"/>
    </row>
    <row r="3673" spans="1:25" x14ac:dyDescent="0.25">
      <c r="A3673" s="32" t="str">
        <f>IF(Weighting!$P$25&gt;0,B3673,"")</f>
        <v/>
      </c>
      <c r="B3673" t="e">
        <f>Weighting!$C$25</f>
        <v>#DIV/0!</v>
      </c>
      <c r="C3673" t="e">
        <f>Weighting!$F$25</f>
        <v>#NUM!</v>
      </c>
      <c r="D3673" t="e">
        <f>IF(C3673=1,'Data Transformation'!$G$3+0.5*'Data Transformation'!$W$25,IF(C3674=1,D3674-'Data Transformation'!$W$25,FALSE))</f>
        <v>#NUM!</v>
      </c>
      <c r="E3673">
        <f t="array" ref="E3673">IF(ISLOGICAL(D3673),"",FREQUENCY(IF('Data Transformation'!$B$425:$B$8425='Bin Analysis'!$B3651,'Data Transformation'!$G$425:$G$8425),D3673))</f>
        <v>2001</v>
      </c>
      <c r="F3673">
        <f t="shared" si="456"/>
        <v>0</v>
      </c>
      <c r="G3673">
        <f>Weighting!$H$25</f>
        <v>0</v>
      </c>
      <c r="H3673">
        <f t="array" ref="H3673">FREQUENCY(IF('Data Transformation'!$B$4:$B$8425=B3651,'Data Transformation'!$G$4:$G$8425),'Bin Analysis'!$B3673)</f>
        <v>2073</v>
      </c>
      <c r="I3673">
        <f t="shared" si="457"/>
        <v>0</v>
      </c>
      <c r="J3673">
        <f t="shared" si="458"/>
        <v>0</v>
      </c>
      <c r="K3673">
        <f>J3673*Weighting!$W$25</f>
        <v>0</v>
      </c>
      <c r="M3673" s="14"/>
    </row>
    <row r="3674" spans="1:25" x14ac:dyDescent="0.25">
      <c r="O3674"/>
      <c r="P3674"/>
      <c r="Q3674"/>
      <c r="R3674"/>
    </row>
    <row r="3675" spans="1:25" ht="23.25" x14ac:dyDescent="0.35">
      <c r="A3675" s="21" t="s">
        <v>0</v>
      </c>
      <c r="B3675" s="21" t="str">
        <f>IFERROR(VLOOKUP(C3675,'Data Transformation'!$L$6:$M$426,2,FALSE),"")</f>
        <v/>
      </c>
      <c r="C3675" s="21">
        <f>C3651+1</f>
        <v>153</v>
      </c>
      <c r="D3675" s="21"/>
      <c r="E3675" s="21"/>
      <c r="F3675" s="21"/>
      <c r="G3675" s="21"/>
      <c r="H3675" s="22"/>
      <c r="I3675" s="22"/>
      <c r="J3675" s="22"/>
      <c r="K3675" s="21"/>
      <c r="L3675" s="21" t="str">
        <f>B3675</f>
        <v/>
      </c>
      <c r="M3675" s="23" t="e">
        <f>INDEX('Data Transformation'!$O$4:$O$424,MATCH($B3675,'Data Transformation'!$M$4:$M$424,0),MATCH($M$2,'Data Transformation'!$O$3,0))</f>
        <v>#N/A</v>
      </c>
      <c r="N3675" s="27" t="e">
        <f>IF('Input and Summary Results'!$J$16="minimum",'Bin Analysis'!X3676/(M3675-1),'Bin Analysis'!Y3675/('Bin Analysis'!M3675-1))</f>
        <v>#N/A</v>
      </c>
      <c r="O3675" s="27" t="e">
        <f>IF(M3675=FALSE,NA(),(VLOOKUP(1,C3678:K3697,4,FALSE))/(M3675-1))</f>
        <v>#N/A</v>
      </c>
      <c r="P3675" s="27" t="e">
        <f>IF(M3675=FALSE,NA(),SUM(J3678:J3697)/Weighting!$S$5)</f>
        <v>#N/A</v>
      </c>
      <c r="Q3675" s="27" t="e">
        <f>IF(M3675=FALSE,NA(),SUM(K3678:K3697)/Weighting!$S$6)</f>
        <v>#N/A</v>
      </c>
      <c r="R3675" s="27" t="e">
        <f>IF(M3675=FALSE,NA(),(VLOOKUP(1,G3678:K3697,3,FALSE))/(M3675-1))</f>
        <v>#N/A</v>
      </c>
      <c r="S3675" s="22" t="e">
        <f>IF(M3675=FALSE,NA(),IF(SUM(J3678:J3697)=2,"yes","no"))</f>
        <v>#N/A</v>
      </c>
      <c r="X3675" s="2" cm="2">
        <f t="array" ref="X3675:X3676">FREQUENCY(IF('Data Transformation'!$B$425:$B$6424='Bin Analysis'!L3675,'Data Transformation'!$G$425:$G$6424),'Data Transformation'!$U$11)</f>
        <v>0</v>
      </c>
      <c r="Y3675" s="2" cm="2">
        <f t="array" ref="Y3675:Y3676">FREQUENCY(IF('Data Transformation'!$B$425:$B$6424='Bin Analysis'!L3675,'Data Transformation'!$G$425:$G$6424),'Data Transformation'!$U$12)</f>
        <v>0</v>
      </c>
    </row>
    <row r="3676" spans="1:25" x14ac:dyDescent="0.25">
      <c r="A3676" s="14" t="s">
        <v>67</v>
      </c>
      <c r="B3676" t="s">
        <v>47</v>
      </c>
      <c r="C3676" t="s">
        <v>5</v>
      </c>
      <c r="D3676" t="s">
        <v>100</v>
      </c>
      <c r="E3676" t="s">
        <v>101</v>
      </c>
      <c r="F3676" t="s">
        <v>102</v>
      </c>
      <c r="G3676" t="s">
        <v>70</v>
      </c>
      <c r="H3676" t="s">
        <v>31</v>
      </c>
      <c r="I3676" t="s">
        <v>32</v>
      </c>
      <c r="J3676" t="s">
        <v>46</v>
      </c>
      <c r="K3676" s="14" t="s">
        <v>45</v>
      </c>
      <c r="M3676" s="14"/>
      <c r="X3676" s="2">
        <v>0</v>
      </c>
      <c r="Y3676" s="2">
        <v>0</v>
      </c>
    </row>
    <row r="3677" spans="1:25" x14ac:dyDescent="0.25">
      <c r="A3677" s="32"/>
      <c r="D3677" t="e">
        <f>IF(C3677=1,'Data Transformation'!$G$3+0.5*'Data Transformation'!$W$25,IF(C3678=1,D3678-'Data Transformation'!$W$25,FALSE))</f>
        <v>#NUM!</v>
      </c>
      <c r="E3677">
        <f t="array" ref="E3677">IF(ISLOGICAL(D3677),"",FREQUENCY(IF('Data Transformation'!$B$425:$B$8425='Bin Analysis'!$B3675,'Data Transformation'!$G$425:$G$8425),D3677))</f>
        <v>2001</v>
      </c>
      <c r="F3677" t="e">
        <f>IF(ISLOGICAL(D3677),"",E3677-E3676)</f>
        <v>#VALUE!</v>
      </c>
      <c r="M3677" s="14"/>
    </row>
    <row r="3678" spans="1:25" x14ac:dyDescent="0.25">
      <c r="A3678" s="32" t="e">
        <f>IF(Weighting!$P$6&gt;0,B3678,"")</f>
        <v>#NUM!</v>
      </c>
      <c r="B3678" t="e">
        <f>Weighting!$C$6</f>
        <v>#DIV/0!</v>
      </c>
      <c r="C3678" t="e">
        <f>Weighting!$F$6</f>
        <v>#NUM!</v>
      </c>
      <c r="D3678" t="e">
        <f>IF(C3678=1,'Data Transformation'!$G$3+0.5*'Data Transformation'!$W$25,IF(C3679=1,D3679-'Data Transformation'!$W$25,FALSE))</f>
        <v>#NUM!</v>
      </c>
      <c r="E3678">
        <f t="array" ref="E3678">IF(ISLOGICAL(D3678),"",FREQUENCY(IF('Data Transformation'!$B$425:$B$8425='Bin Analysis'!$B3675,'Data Transformation'!$G$425:$G$8425),D3678))</f>
        <v>2001</v>
      </c>
      <c r="F3678">
        <f>IF(ISLOGICAL(D3678),"",E3678-E3677)</f>
        <v>0</v>
      </c>
      <c r="G3678">
        <f>Weighting!$H$6</f>
        <v>1</v>
      </c>
      <c r="H3678">
        <f t="array" ref="H3678">FREQUENCY(IF('Data Transformation'!$B$4:$B$8425=B3675,'Data Transformation'!$G$4:$G$8425),'Bin Analysis'!$B3678)</f>
        <v>2073</v>
      </c>
      <c r="I3678">
        <f>H3678-H3677</f>
        <v>2073</v>
      </c>
      <c r="J3678">
        <f>IF(I3678=0,0,1)</f>
        <v>1</v>
      </c>
      <c r="K3678" t="e">
        <f>J3678*Weighting!$W$6</f>
        <v>#NUM!</v>
      </c>
      <c r="M3678" s="14"/>
    </row>
    <row r="3679" spans="1:25" x14ac:dyDescent="0.25">
      <c r="A3679" s="32" t="str">
        <f>IF(Weighting!$P$7&gt;0,B3679,"")</f>
        <v/>
      </c>
      <c r="B3679" t="e">
        <f>Weighting!$C$7</f>
        <v>#DIV/0!</v>
      </c>
      <c r="C3679" t="e">
        <f>Weighting!$F$7</f>
        <v>#NUM!</v>
      </c>
      <c r="D3679" t="e">
        <f>IF(C3679=1,'Data Transformation'!$G$3+0.5*'Data Transformation'!$W$25,IF(C3680=1,D3680-'Data Transformation'!$W$25,FALSE))</f>
        <v>#NUM!</v>
      </c>
      <c r="E3679">
        <f t="array" ref="E3679">IF(ISLOGICAL(D3679),"",FREQUENCY(IF('Data Transformation'!$B$425:$B$8425='Bin Analysis'!$B3675,'Data Transformation'!$G$425:$G$8425),D3679))</f>
        <v>2001</v>
      </c>
      <c r="F3679">
        <f t="shared" ref="F3679:F3697" si="459">IF(ISLOGICAL(D3679),"",E3679-E3678)</f>
        <v>0</v>
      </c>
      <c r="G3679">
        <f>Weighting!$H$7</f>
        <v>0</v>
      </c>
      <c r="H3679">
        <f t="array" ref="H3679">FREQUENCY(IF('Data Transformation'!$B$4:$B$8425=B3675,'Data Transformation'!$G$4:$G$8425),'Bin Analysis'!$B3679)</f>
        <v>2073</v>
      </c>
      <c r="I3679">
        <f t="shared" ref="I3679:I3697" si="460">H3679-H3678</f>
        <v>0</v>
      </c>
      <c r="J3679">
        <f>IF(I3679=0,0,1)</f>
        <v>0</v>
      </c>
      <c r="K3679">
        <f>J3679*Weighting!$W$7</f>
        <v>0</v>
      </c>
      <c r="M3679" s="14"/>
    </row>
    <row r="3680" spans="1:25" x14ac:dyDescent="0.25">
      <c r="A3680" s="32" t="str">
        <f>IF(Weighting!$P$8&gt;0,B3680,"")</f>
        <v/>
      </c>
      <c r="B3680" t="e">
        <f>Weighting!$C$8</f>
        <v>#DIV/0!</v>
      </c>
      <c r="C3680" t="e">
        <f>Weighting!$F$8</f>
        <v>#NUM!</v>
      </c>
      <c r="D3680" t="e">
        <f>IF(C3680=1,'Data Transformation'!$G$3+0.5*'Data Transformation'!$W$25,IF(C3681=1,D3681-'Data Transformation'!$W$25,FALSE))</f>
        <v>#NUM!</v>
      </c>
      <c r="E3680">
        <f t="array" ref="E3680">IF(ISLOGICAL(D3680),"",FREQUENCY(IF('Data Transformation'!$B$425:$B$8425='Bin Analysis'!$B3675,'Data Transformation'!$G$425:$G$8425),D3680))</f>
        <v>2001</v>
      </c>
      <c r="F3680">
        <f t="shared" si="459"/>
        <v>0</v>
      </c>
      <c r="G3680">
        <f>Weighting!$H$8</f>
        <v>0</v>
      </c>
      <c r="H3680">
        <f t="array" ref="H3680">FREQUENCY(IF('Data Transformation'!$B$4:$B$8425=B3675,'Data Transformation'!$G$4:$G$8425),'Bin Analysis'!$B3680)</f>
        <v>2073</v>
      </c>
      <c r="I3680">
        <f t="shared" si="460"/>
        <v>0</v>
      </c>
      <c r="J3680">
        <f t="shared" ref="J3680:J3697" si="461">IF(I3680=0,0,1)</f>
        <v>0</v>
      </c>
      <c r="K3680">
        <f>J3680*Weighting!$W$8</f>
        <v>0</v>
      </c>
      <c r="M3680" s="14"/>
    </row>
    <row r="3681" spans="1:13" x14ac:dyDescent="0.25">
      <c r="A3681" s="32" t="str">
        <f>IF(Weighting!$P$9&gt;0,B3681,"")</f>
        <v/>
      </c>
      <c r="B3681" s="50" t="e">
        <f>Weighting!$C$9</f>
        <v>#DIV/0!</v>
      </c>
      <c r="C3681" t="e">
        <f>Weighting!$F$9</f>
        <v>#NUM!</v>
      </c>
      <c r="D3681" t="e">
        <f>IF(C3681=1,'Data Transformation'!$G$3+0.5*'Data Transformation'!$W$25,IF(C3682=1,D3682-'Data Transformation'!$W$25,FALSE))</f>
        <v>#NUM!</v>
      </c>
      <c r="E3681">
        <f t="array" ref="E3681">IF(ISLOGICAL(D3681),"",FREQUENCY(IF('Data Transformation'!$B$425:$B$8425='Bin Analysis'!$B3675,'Data Transformation'!$G$425:$G$8425),D3681))</f>
        <v>2001</v>
      </c>
      <c r="F3681">
        <f t="shared" si="459"/>
        <v>0</v>
      </c>
      <c r="G3681">
        <f>Weighting!$H$9</f>
        <v>0</v>
      </c>
      <c r="H3681">
        <f t="array" ref="H3681">FREQUENCY(IF('Data Transformation'!$B$4:$B$8425=B3675,'Data Transformation'!$G$4:$G$8425),'Bin Analysis'!$B3681)</f>
        <v>2073</v>
      </c>
      <c r="I3681">
        <f t="shared" si="460"/>
        <v>0</v>
      </c>
      <c r="J3681">
        <f t="shared" si="461"/>
        <v>0</v>
      </c>
      <c r="K3681">
        <f>J3681*Weighting!$W$9</f>
        <v>0</v>
      </c>
      <c r="M3681" s="14"/>
    </row>
    <row r="3682" spans="1:13" x14ac:dyDescent="0.25">
      <c r="A3682" s="32" t="str">
        <f>IF(Weighting!$P$10&gt;0,B3682,"")</f>
        <v/>
      </c>
      <c r="B3682" t="e">
        <f>Weighting!$C$10</f>
        <v>#DIV/0!</v>
      </c>
      <c r="C3682" t="e">
        <f>Weighting!$F$10</f>
        <v>#NUM!</v>
      </c>
      <c r="D3682" t="e">
        <f>IF(C3682=1,'Data Transformation'!$G$3+0.5*'Data Transformation'!$W$25,IF(C3683=1,D3683-'Data Transformation'!$W$25,FALSE))</f>
        <v>#NUM!</v>
      </c>
      <c r="E3682">
        <f t="array" ref="E3682">IF(ISLOGICAL(D3682),"",FREQUENCY(IF('Data Transformation'!$B$425:$B$8425='Bin Analysis'!$B3675,'Data Transformation'!$G$425:$G$8425),D3682))</f>
        <v>2001</v>
      </c>
      <c r="F3682">
        <f t="shared" si="459"/>
        <v>0</v>
      </c>
      <c r="G3682">
        <f>Weighting!$H$10</f>
        <v>0</v>
      </c>
      <c r="H3682">
        <f t="array" ref="H3682">FREQUENCY(IF('Data Transformation'!$B$4:$B$8425=B3675,'Data Transformation'!$G$4:$G$8425),'Bin Analysis'!$B3682)</f>
        <v>2073</v>
      </c>
      <c r="I3682">
        <f t="shared" si="460"/>
        <v>0</v>
      </c>
      <c r="J3682">
        <f t="shared" si="461"/>
        <v>0</v>
      </c>
      <c r="K3682">
        <f>J3682*Weighting!$W$10</f>
        <v>0</v>
      </c>
      <c r="M3682" s="14"/>
    </row>
    <row r="3683" spans="1:13" x14ac:dyDescent="0.25">
      <c r="A3683" s="32" t="str">
        <f>IF(Weighting!$P$11&gt;0,B3683,"")</f>
        <v/>
      </c>
      <c r="B3683" t="e">
        <f>Weighting!$C$11</f>
        <v>#DIV/0!</v>
      </c>
      <c r="C3683" t="e">
        <f>Weighting!$F$11</f>
        <v>#NUM!</v>
      </c>
      <c r="D3683" t="e">
        <f>IF(C3683=1,'Data Transformation'!$G$3+0.5*'Data Transformation'!$W$25,IF(C3684=1,D3684-'Data Transformation'!$W$25,FALSE))</f>
        <v>#NUM!</v>
      </c>
      <c r="E3683">
        <f t="array" ref="E3683">IF(ISLOGICAL(D3683),"",FREQUENCY(IF('Data Transformation'!$B$425:$B$8425='Bin Analysis'!$B3675,'Data Transformation'!$G$425:$G$8425),D3683))</f>
        <v>2001</v>
      </c>
      <c r="F3683">
        <f t="shared" si="459"/>
        <v>0</v>
      </c>
      <c r="G3683">
        <f>Weighting!$H$11</f>
        <v>0</v>
      </c>
      <c r="H3683">
        <f t="array" ref="H3683">FREQUENCY(IF('Data Transformation'!$B$4:$B$8425=B3675,'Data Transformation'!$G$4:$G$8425),'Bin Analysis'!$B3683)</f>
        <v>2073</v>
      </c>
      <c r="I3683">
        <f t="shared" si="460"/>
        <v>0</v>
      </c>
      <c r="J3683">
        <f t="shared" si="461"/>
        <v>0</v>
      </c>
      <c r="K3683">
        <f>J3683*Weighting!$W$11</f>
        <v>0</v>
      </c>
      <c r="M3683" s="14"/>
    </row>
    <row r="3684" spans="1:13" x14ac:dyDescent="0.25">
      <c r="A3684" s="32" t="str">
        <f>IF(Weighting!$P$12&gt;0,B3684,"")</f>
        <v/>
      </c>
      <c r="B3684" t="e">
        <f>Weighting!$C$12</f>
        <v>#DIV/0!</v>
      </c>
      <c r="C3684" t="e">
        <f>Weighting!$F$12</f>
        <v>#NUM!</v>
      </c>
      <c r="D3684" t="e">
        <f>IF(C3684=1,'Data Transformation'!$G$3+0.5*'Data Transformation'!$W$25,IF(C3685=1,D3685-'Data Transformation'!$W$25,FALSE))</f>
        <v>#NUM!</v>
      </c>
      <c r="E3684">
        <f t="array" ref="E3684">IF(ISLOGICAL(D3684),"",FREQUENCY(IF('Data Transformation'!$B$425:$B$8425='Bin Analysis'!$B3675,'Data Transformation'!$G$425:$G$8425),D3684))</f>
        <v>2001</v>
      </c>
      <c r="F3684">
        <f t="shared" si="459"/>
        <v>0</v>
      </c>
      <c r="G3684">
        <f>Weighting!$H$12</f>
        <v>0</v>
      </c>
      <c r="H3684">
        <f t="array" ref="H3684">FREQUENCY(IF('Data Transformation'!$B$4:$B$8425=B3675,'Data Transformation'!$G$4:$G$8425),'Bin Analysis'!$B3684)</f>
        <v>2073</v>
      </c>
      <c r="I3684">
        <f t="shared" si="460"/>
        <v>0</v>
      </c>
      <c r="J3684">
        <f t="shared" si="461"/>
        <v>0</v>
      </c>
      <c r="K3684">
        <f>J3684*Weighting!$W$12</f>
        <v>0</v>
      </c>
      <c r="M3684" s="14"/>
    </row>
    <row r="3685" spans="1:13" x14ac:dyDescent="0.25">
      <c r="A3685" s="32" t="str">
        <f>IF(Weighting!$P$13&gt;0,B3685,"")</f>
        <v/>
      </c>
      <c r="B3685" t="e">
        <f>Weighting!$C$13</f>
        <v>#DIV/0!</v>
      </c>
      <c r="C3685" t="e">
        <f>Weighting!$F$13</f>
        <v>#NUM!</v>
      </c>
      <c r="D3685" t="e">
        <f>IF(C3685=1,'Data Transformation'!$G$3+0.5*'Data Transformation'!$W$25,IF(C3686=1,D3686-'Data Transformation'!$W$25,FALSE))</f>
        <v>#NUM!</v>
      </c>
      <c r="E3685">
        <f t="array" ref="E3685">IF(ISLOGICAL(D3685),"",FREQUENCY(IF('Data Transformation'!$B$425:$B$8425='Bin Analysis'!$B3675,'Data Transformation'!$G$425:$G$8425),D3685))</f>
        <v>2001</v>
      </c>
      <c r="F3685">
        <f t="shared" si="459"/>
        <v>0</v>
      </c>
      <c r="G3685">
        <f>Weighting!$H$13</f>
        <v>0</v>
      </c>
      <c r="H3685">
        <f t="array" ref="H3685">FREQUENCY(IF('Data Transformation'!$B$4:$B$8425=B3675,'Data Transformation'!$G$4:$G$8425),'Bin Analysis'!$B3685)</f>
        <v>2073</v>
      </c>
      <c r="I3685">
        <f t="shared" si="460"/>
        <v>0</v>
      </c>
      <c r="J3685">
        <f t="shared" si="461"/>
        <v>0</v>
      </c>
      <c r="K3685">
        <f>J3685*Weighting!$W$13</f>
        <v>0</v>
      </c>
      <c r="M3685" s="14"/>
    </row>
    <row r="3686" spans="1:13" x14ac:dyDescent="0.25">
      <c r="A3686" s="32" t="str">
        <f>IF(Weighting!$P$14&gt;0,B3686,"")</f>
        <v/>
      </c>
      <c r="B3686" t="e">
        <f>Weighting!$C$14</f>
        <v>#DIV/0!</v>
      </c>
      <c r="C3686" t="e">
        <f>Weighting!$F$14</f>
        <v>#NUM!</v>
      </c>
      <c r="D3686" t="e">
        <f>IF(C3686=1,'Data Transformation'!$G$3+0.5*'Data Transformation'!$W$25,IF(C3687=1,D3687-'Data Transformation'!$W$25,FALSE))</f>
        <v>#NUM!</v>
      </c>
      <c r="E3686">
        <f t="array" ref="E3686">IF(ISLOGICAL(D3686),"",FREQUENCY(IF('Data Transformation'!$B$425:$B$8425='Bin Analysis'!$B3675,'Data Transformation'!$G$425:$G$8425),D3686))</f>
        <v>2001</v>
      </c>
      <c r="F3686">
        <f t="shared" si="459"/>
        <v>0</v>
      </c>
      <c r="G3686">
        <f>Weighting!$H$14</f>
        <v>0</v>
      </c>
      <c r="H3686">
        <f t="array" ref="H3686">FREQUENCY(IF('Data Transformation'!$B$4:$B$8425=B3675,'Data Transformation'!$G$4:$G$8425),'Bin Analysis'!$B3686)</f>
        <v>2073</v>
      </c>
      <c r="I3686">
        <f t="shared" si="460"/>
        <v>0</v>
      </c>
      <c r="J3686">
        <f t="shared" si="461"/>
        <v>0</v>
      </c>
      <c r="K3686">
        <f>J3686*Weighting!$W$14</f>
        <v>0</v>
      </c>
      <c r="M3686" s="14"/>
    </row>
    <row r="3687" spans="1:13" x14ac:dyDescent="0.25">
      <c r="A3687" s="32" t="str">
        <f>IF(Weighting!$P$15&gt;0,B3687,"")</f>
        <v/>
      </c>
      <c r="B3687" t="e">
        <f>Weighting!$C$15</f>
        <v>#DIV/0!</v>
      </c>
      <c r="C3687" t="e">
        <f>Weighting!$F$15</f>
        <v>#NUM!</v>
      </c>
      <c r="D3687" t="e">
        <f>IF(C3687=1,'Data Transformation'!$G$3+0.5*'Data Transformation'!$W$25,IF(C3688=1,D3688-'Data Transformation'!$W$25,FALSE))</f>
        <v>#NUM!</v>
      </c>
      <c r="E3687">
        <f t="array" ref="E3687">IF(ISLOGICAL(D3687),"",FREQUENCY(IF('Data Transformation'!$B$425:$B$8425='Bin Analysis'!$B3675,'Data Transformation'!$G$425:$G$8425),D3687))</f>
        <v>2001</v>
      </c>
      <c r="F3687">
        <f t="shared" si="459"/>
        <v>0</v>
      </c>
      <c r="G3687">
        <f>Weighting!$H$15</f>
        <v>0</v>
      </c>
      <c r="H3687">
        <f t="array" ref="H3687">FREQUENCY(IF('Data Transformation'!$B$4:$B$8425=B3675,'Data Transformation'!$G$4:$G$8425),'Bin Analysis'!$B3687)</f>
        <v>2073</v>
      </c>
      <c r="I3687">
        <f t="shared" si="460"/>
        <v>0</v>
      </c>
      <c r="J3687">
        <f t="shared" si="461"/>
        <v>0</v>
      </c>
      <c r="K3687">
        <f>J3687*Weighting!$W$15</f>
        <v>0</v>
      </c>
      <c r="M3687" s="14"/>
    </row>
    <row r="3688" spans="1:13" x14ac:dyDescent="0.25">
      <c r="A3688" s="32" t="str">
        <f>IF(Weighting!$P$16&gt;0,B3688,"")</f>
        <v/>
      </c>
      <c r="B3688" t="e">
        <f>Weighting!$C$16</f>
        <v>#DIV/0!</v>
      </c>
      <c r="C3688" t="e">
        <f>Weighting!$F$16</f>
        <v>#NUM!</v>
      </c>
      <c r="D3688" t="e">
        <f>IF(C3688=1,'Data Transformation'!$G$3+0.5*'Data Transformation'!$W$25,IF(C3689=1,D3689-'Data Transformation'!$W$25,FALSE))</f>
        <v>#NUM!</v>
      </c>
      <c r="E3688">
        <f t="array" ref="E3688">IF(ISLOGICAL(D3688),"",FREQUENCY(IF('Data Transformation'!$B$425:$B$8425='Bin Analysis'!$B3675,'Data Transformation'!$G$425:$G$8425),D3688))</f>
        <v>2001</v>
      </c>
      <c r="F3688">
        <f t="shared" si="459"/>
        <v>0</v>
      </c>
      <c r="G3688">
        <f>Weighting!$H$16</f>
        <v>0</v>
      </c>
      <c r="H3688">
        <f t="array" ref="H3688">FREQUENCY(IF('Data Transformation'!$B$4:$B$8425=B3675,'Data Transformation'!$G$4:$G$8425),'Bin Analysis'!$B3688)</f>
        <v>2073</v>
      </c>
      <c r="I3688">
        <f t="shared" si="460"/>
        <v>0</v>
      </c>
      <c r="J3688">
        <f t="shared" si="461"/>
        <v>0</v>
      </c>
      <c r="K3688">
        <f>J3688*Weighting!$W$16</f>
        <v>0</v>
      </c>
      <c r="M3688" s="14"/>
    </row>
    <row r="3689" spans="1:13" x14ac:dyDescent="0.25">
      <c r="A3689" s="32" t="str">
        <f>IF(Weighting!$P$17&gt;0,B3689,"")</f>
        <v/>
      </c>
      <c r="B3689" t="e">
        <f>Weighting!$C$17</f>
        <v>#DIV/0!</v>
      </c>
      <c r="C3689" t="e">
        <f>Weighting!$F$17</f>
        <v>#NUM!</v>
      </c>
      <c r="D3689" t="e">
        <f>IF(C3689=1,'Data Transformation'!$G$3+0.5*'Data Transformation'!$W$25,IF(C3690=1,D3690-'Data Transformation'!$W$25,FALSE))</f>
        <v>#NUM!</v>
      </c>
      <c r="E3689">
        <f t="array" ref="E3689">IF(ISLOGICAL(D3689),"",FREQUENCY(IF('Data Transformation'!$B$425:$B$8425='Bin Analysis'!$B3675,'Data Transformation'!$G$425:$G$8425),D3689))</f>
        <v>2001</v>
      </c>
      <c r="F3689">
        <f t="shared" si="459"/>
        <v>0</v>
      </c>
      <c r="G3689">
        <f>Weighting!$H$17</f>
        <v>0</v>
      </c>
      <c r="H3689">
        <f t="array" ref="H3689">FREQUENCY(IF('Data Transformation'!$B$4:$B$8425=B3675,'Data Transformation'!$G$4:$G$8425),'Bin Analysis'!$B3689)</f>
        <v>2073</v>
      </c>
      <c r="I3689">
        <f t="shared" si="460"/>
        <v>0</v>
      </c>
      <c r="J3689">
        <f t="shared" si="461"/>
        <v>0</v>
      </c>
      <c r="K3689">
        <f>J3689*Weighting!$W$17</f>
        <v>0</v>
      </c>
      <c r="M3689" s="14"/>
    </row>
    <row r="3690" spans="1:13" x14ac:dyDescent="0.25">
      <c r="A3690" s="32" t="str">
        <f>IF(Weighting!$P$18&gt;0,B3690,"")</f>
        <v/>
      </c>
      <c r="B3690" t="e">
        <f>Weighting!$C$18</f>
        <v>#DIV/0!</v>
      </c>
      <c r="C3690" t="e">
        <f>Weighting!$F$18</f>
        <v>#NUM!</v>
      </c>
      <c r="D3690" t="e">
        <f>IF(C3690=1,'Data Transformation'!$G$3+0.5*'Data Transformation'!$W$25,IF(C3691=1,D3691-'Data Transformation'!$W$25,FALSE))</f>
        <v>#NUM!</v>
      </c>
      <c r="E3690">
        <f t="array" ref="E3690">IF(ISLOGICAL(D3690),"",FREQUENCY(IF('Data Transformation'!$B$425:$B$8425='Bin Analysis'!$B3675,'Data Transformation'!$G$425:$G$8425),D3690))</f>
        <v>2001</v>
      </c>
      <c r="F3690">
        <f t="shared" si="459"/>
        <v>0</v>
      </c>
      <c r="G3690">
        <f>Weighting!$H$18</f>
        <v>0</v>
      </c>
      <c r="H3690">
        <f t="array" ref="H3690">FREQUENCY(IF('Data Transformation'!$B$4:$B$8425=B3675,'Data Transformation'!$G$4:$G$8425),'Bin Analysis'!$B3690)</f>
        <v>2073</v>
      </c>
      <c r="I3690">
        <f t="shared" si="460"/>
        <v>0</v>
      </c>
      <c r="J3690">
        <f t="shared" si="461"/>
        <v>0</v>
      </c>
      <c r="K3690">
        <f>J3690*Weighting!$W$18</f>
        <v>0</v>
      </c>
      <c r="M3690" s="14"/>
    </row>
    <row r="3691" spans="1:13" x14ac:dyDescent="0.25">
      <c r="A3691" s="32" t="str">
        <f>IF(Weighting!$P$19&gt;0,B3691,"")</f>
        <v/>
      </c>
      <c r="B3691" t="e">
        <f>Weighting!$C$19</f>
        <v>#DIV/0!</v>
      </c>
      <c r="C3691" t="e">
        <f>Weighting!$F$19</f>
        <v>#NUM!</v>
      </c>
      <c r="D3691" t="e">
        <f>IF(C3691=1,'Data Transformation'!$G$3+0.5*'Data Transformation'!$W$25,IF(C3692=1,D3692-'Data Transformation'!$W$25,FALSE))</f>
        <v>#NUM!</v>
      </c>
      <c r="E3691">
        <f t="array" ref="E3691">IF(ISLOGICAL(D3691),"",FREQUENCY(IF('Data Transformation'!$B$425:$B$8425='Bin Analysis'!$B3675,'Data Transformation'!$G$425:$G$8425),D3691))</f>
        <v>2001</v>
      </c>
      <c r="F3691">
        <f t="shared" si="459"/>
        <v>0</v>
      </c>
      <c r="G3691">
        <f>Weighting!$H$19</f>
        <v>0</v>
      </c>
      <c r="H3691">
        <f t="array" ref="H3691">FREQUENCY(IF('Data Transformation'!$B$4:$B$8425=B3675,'Data Transformation'!$G$4:$G$8425),'Bin Analysis'!$B3691)</f>
        <v>2073</v>
      </c>
      <c r="I3691">
        <f t="shared" si="460"/>
        <v>0</v>
      </c>
      <c r="J3691">
        <f t="shared" si="461"/>
        <v>0</v>
      </c>
      <c r="K3691">
        <f>J3691*Weighting!$W$19</f>
        <v>0</v>
      </c>
      <c r="M3691" s="14"/>
    </row>
    <row r="3692" spans="1:13" x14ac:dyDescent="0.25">
      <c r="A3692" s="32" t="str">
        <f>IF(Weighting!$P$20&gt;0,B3692,"")</f>
        <v/>
      </c>
      <c r="B3692" t="e">
        <f>Weighting!$C$20</f>
        <v>#DIV/0!</v>
      </c>
      <c r="C3692" t="e">
        <f>Weighting!$F$20</f>
        <v>#NUM!</v>
      </c>
      <c r="D3692" t="e">
        <f>IF(C3692=1,'Data Transformation'!$G$3+0.5*'Data Transformation'!$W$25,IF(C3693=1,D3693-'Data Transformation'!$W$25,FALSE))</f>
        <v>#NUM!</v>
      </c>
      <c r="E3692">
        <f t="array" ref="E3692">IF(ISLOGICAL(D3692),"",FREQUENCY(IF('Data Transformation'!$B$425:$B$8425='Bin Analysis'!$B3675,'Data Transformation'!$G$425:$G$8425),D3692))</f>
        <v>2001</v>
      </c>
      <c r="F3692">
        <f t="shared" si="459"/>
        <v>0</v>
      </c>
      <c r="G3692">
        <f>Weighting!$H$20</f>
        <v>0</v>
      </c>
      <c r="H3692">
        <f t="array" ref="H3692">FREQUENCY(IF('Data Transformation'!$B$4:$B$8425=B3675,'Data Transformation'!$G$4:$G$8425),'Bin Analysis'!$B3692)</f>
        <v>2073</v>
      </c>
      <c r="I3692">
        <f t="shared" si="460"/>
        <v>0</v>
      </c>
      <c r="J3692">
        <f t="shared" si="461"/>
        <v>0</v>
      </c>
      <c r="K3692">
        <f>J3692*Weighting!$W$20</f>
        <v>0</v>
      </c>
      <c r="M3692" s="14"/>
    </row>
    <row r="3693" spans="1:13" x14ac:dyDescent="0.25">
      <c r="A3693" s="32" t="str">
        <f>IF(Weighting!$P$21&gt;0,B3693,"")</f>
        <v/>
      </c>
      <c r="B3693" t="e">
        <f>Weighting!$C$21</f>
        <v>#DIV/0!</v>
      </c>
      <c r="C3693" t="e">
        <f>Weighting!$F$21</f>
        <v>#NUM!</v>
      </c>
      <c r="D3693" t="e">
        <f>IF(C3693=1,'Data Transformation'!$G$3+0.5*'Data Transformation'!$W$25,IF(C3694=1,D3694-'Data Transformation'!$W$25,FALSE))</f>
        <v>#NUM!</v>
      </c>
      <c r="E3693">
        <f t="array" ref="E3693">IF(ISLOGICAL(D3693),"",FREQUENCY(IF('Data Transformation'!$B$425:$B$8425='Bin Analysis'!$B3675,'Data Transformation'!$G$425:$G$8425),D3693))</f>
        <v>2001</v>
      </c>
      <c r="F3693">
        <f t="shared" si="459"/>
        <v>0</v>
      </c>
      <c r="G3693">
        <f>Weighting!$H$21</f>
        <v>0</v>
      </c>
      <c r="H3693">
        <f t="array" ref="H3693">FREQUENCY(IF('Data Transformation'!$B$4:$B$8425=B3675,'Data Transformation'!$G$4:$G$8425),'Bin Analysis'!$B3693)</f>
        <v>2073</v>
      </c>
      <c r="I3693">
        <f t="shared" si="460"/>
        <v>0</v>
      </c>
      <c r="J3693">
        <f t="shared" si="461"/>
        <v>0</v>
      </c>
      <c r="K3693">
        <f>J3693*Weighting!$W$21</f>
        <v>0</v>
      </c>
      <c r="M3693" s="14"/>
    </row>
    <row r="3694" spans="1:13" x14ac:dyDescent="0.25">
      <c r="A3694" s="32" t="str">
        <f>IF(Weighting!$P$22&gt;0,B3694,"")</f>
        <v/>
      </c>
      <c r="B3694" t="e">
        <f>Weighting!$C$22</f>
        <v>#DIV/0!</v>
      </c>
      <c r="C3694" t="e">
        <f>Weighting!$F$22</f>
        <v>#NUM!</v>
      </c>
      <c r="D3694" t="e">
        <f>IF(C3694=1,'Data Transformation'!$G$3+0.5*'Data Transformation'!$W$25,IF(C3695=1,D3695-'Data Transformation'!$W$25,FALSE))</f>
        <v>#NUM!</v>
      </c>
      <c r="E3694">
        <f t="array" ref="E3694">IF(ISLOGICAL(D3694),"",FREQUENCY(IF('Data Transformation'!$B$425:$B$8425='Bin Analysis'!$B3675,'Data Transformation'!$G$425:$G$8425),D3694))</f>
        <v>2001</v>
      </c>
      <c r="F3694">
        <f t="shared" si="459"/>
        <v>0</v>
      </c>
      <c r="G3694">
        <f>Weighting!$H$22</f>
        <v>0</v>
      </c>
      <c r="H3694">
        <f t="array" ref="H3694">FREQUENCY(IF('Data Transformation'!$B$4:$B$8425=B3675,'Data Transformation'!$G$4:$G$8425),'Bin Analysis'!$B3694)</f>
        <v>2073</v>
      </c>
      <c r="I3694">
        <f t="shared" si="460"/>
        <v>0</v>
      </c>
      <c r="J3694">
        <f t="shared" si="461"/>
        <v>0</v>
      </c>
      <c r="K3694">
        <f>J3694*Weighting!$W$22</f>
        <v>0</v>
      </c>
      <c r="M3694" s="14"/>
    </row>
    <row r="3695" spans="1:13" x14ac:dyDescent="0.25">
      <c r="A3695" s="32" t="str">
        <f>IF(Weighting!$P$23&gt;0,B3695,"")</f>
        <v/>
      </c>
      <c r="B3695" t="e">
        <f>Weighting!$C$23</f>
        <v>#DIV/0!</v>
      </c>
      <c r="C3695" t="e">
        <f>Weighting!$F$23</f>
        <v>#NUM!</v>
      </c>
      <c r="D3695" t="e">
        <f>IF(C3695=1,'Data Transformation'!$G$3+0.5*'Data Transformation'!$W$25,IF(C3696=1,D3696-'Data Transformation'!$W$25,FALSE))</f>
        <v>#NUM!</v>
      </c>
      <c r="E3695">
        <f t="array" ref="E3695">IF(ISLOGICAL(D3695),"",FREQUENCY(IF('Data Transformation'!$B$425:$B$8425='Bin Analysis'!$B3675,'Data Transformation'!$G$425:$G$8425),D3695))</f>
        <v>2001</v>
      </c>
      <c r="F3695">
        <f t="shared" si="459"/>
        <v>0</v>
      </c>
      <c r="G3695">
        <f>Weighting!$H$23</f>
        <v>0</v>
      </c>
      <c r="H3695">
        <f t="array" ref="H3695">FREQUENCY(IF('Data Transformation'!$B$4:$B$8425=B3675,'Data Transformation'!$G$4:$G$8425),'Bin Analysis'!$B3695)</f>
        <v>2073</v>
      </c>
      <c r="I3695">
        <f t="shared" si="460"/>
        <v>0</v>
      </c>
      <c r="J3695">
        <f t="shared" si="461"/>
        <v>0</v>
      </c>
      <c r="K3695">
        <f>J3695*Weighting!$W$23</f>
        <v>0</v>
      </c>
      <c r="M3695" s="14"/>
    </row>
    <row r="3696" spans="1:13" x14ac:dyDescent="0.25">
      <c r="A3696" s="32" t="str">
        <f>IF(Weighting!$P$24&gt;0,B3696,"")</f>
        <v/>
      </c>
      <c r="B3696" t="e">
        <f>Weighting!$C$24</f>
        <v>#DIV/0!</v>
      </c>
      <c r="C3696" t="e">
        <f>Weighting!$F$24</f>
        <v>#NUM!</v>
      </c>
      <c r="D3696" t="e">
        <f>IF(C3696=1,'Data Transformation'!$G$3+0.5*'Data Transformation'!$W$25,IF(C3697=1,D3697-'Data Transformation'!$W$25,FALSE))</f>
        <v>#NUM!</v>
      </c>
      <c r="E3696">
        <f t="array" ref="E3696">IF(ISLOGICAL(D3696),"",FREQUENCY(IF('Data Transformation'!$B$425:$B$8425='Bin Analysis'!$B3675,'Data Transformation'!$G$425:$G$8425),D3696))</f>
        <v>2001</v>
      </c>
      <c r="F3696">
        <f t="shared" si="459"/>
        <v>0</v>
      </c>
      <c r="G3696">
        <f>Weighting!$H$24</f>
        <v>0</v>
      </c>
      <c r="H3696">
        <f t="array" ref="H3696">FREQUENCY(IF('Data Transformation'!$B$4:$B$8425=B3675,'Data Transformation'!$G$4:$G$8425),'Bin Analysis'!$B3696)</f>
        <v>2073</v>
      </c>
      <c r="I3696">
        <f t="shared" si="460"/>
        <v>0</v>
      </c>
      <c r="J3696">
        <f t="shared" si="461"/>
        <v>0</v>
      </c>
      <c r="K3696">
        <f>J3696*Weighting!$W$24</f>
        <v>0</v>
      </c>
      <c r="M3696" s="14"/>
    </row>
    <row r="3697" spans="1:25" x14ac:dyDescent="0.25">
      <c r="A3697" s="32" t="str">
        <f>IF(Weighting!$P$25&gt;0,B3697,"")</f>
        <v/>
      </c>
      <c r="B3697" t="e">
        <f>Weighting!$C$25</f>
        <v>#DIV/0!</v>
      </c>
      <c r="C3697" t="e">
        <f>Weighting!$F$25</f>
        <v>#NUM!</v>
      </c>
      <c r="D3697" t="e">
        <f>IF(C3697=1,'Data Transformation'!$G$3+0.5*'Data Transformation'!$W$25,IF(C3698=1,D3698-'Data Transformation'!$W$25,FALSE))</f>
        <v>#NUM!</v>
      </c>
      <c r="E3697">
        <f t="array" ref="E3697">IF(ISLOGICAL(D3697),"",FREQUENCY(IF('Data Transformation'!$B$425:$B$8425='Bin Analysis'!$B3675,'Data Transformation'!$G$425:$G$8425),D3697))</f>
        <v>2001</v>
      </c>
      <c r="F3697">
        <f t="shared" si="459"/>
        <v>0</v>
      </c>
      <c r="G3697">
        <f>Weighting!$H$25</f>
        <v>0</v>
      </c>
      <c r="H3697">
        <f t="array" ref="H3697">FREQUENCY(IF('Data Transformation'!$B$4:$B$8425=B3675,'Data Transformation'!$G$4:$G$8425),'Bin Analysis'!$B3697)</f>
        <v>2073</v>
      </c>
      <c r="I3697">
        <f t="shared" si="460"/>
        <v>0</v>
      </c>
      <c r="J3697">
        <f t="shared" si="461"/>
        <v>0</v>
      </c>
      <c r="K3697">
        <f>J3697*Weighting!$W$25</f>
        <v>0</v>
      </c>
      <c r="M3697" s="14"/>
    </row>
    <row r="3698" spans="1:25" x14ac:dyDescent="0.25">
      <c r="O3698"/>
      <c r="P3698"/>
      <c r="Q3698"/>
      <c r="R3698"/>
    </row>
    <row r="3699" spans="1:25" ht="23.25" x14ac:dyDescent="0.35">
      <c r="A3699" s="21" t="s">
        <v>0</v>
      </c>
      <c r="B3699" s="21" t="str">
        <f>IFERROR(VLOOKUP(C3699,'Data Transformation'!$L$6:$M$426,2,FALSE),"")</f>
        <v/>
      </c>
      <c r="C3699" s="21">
        <f>C3675+1</f>
        <v>154</v>
      </c>
      <c r="D3699" s="21"/>
      <c r="E3699" s="21"/>
      <c r="F3699" s="21"/>
      <c r="G3699" s="21"/>
      <c r="H3699" s="22"/>
      <c r="I3699" s="22"/>
      <c r="J3699" s="22"/>
      <c r="K3699" s="21"/>
      <c r="L3699" s="21" t="str">
        <f>B3699</f>
        <v/>
      </c>
      <c r="M3699" s="23" t="e">
        <f>INDEX('Data Transformation'!$O$4:$O$424,MATCH($B3699,'Data Transformation'!$M$4:$M$424,0),MATCH($M$2,'Data Transformation'!$O$3,0))</f>
        <v>#N/A</v>
      </c>
      <c r="N3699" s="27" t="e">
        <f>IF('Input and Summary Results'!$J$16="minimum",'Bin Analysis'!X3700/(M3699-1),'Bin Analysis'!Y3699/('Bin Analysis'!M3699-1))</f>
        <v>#N/A</v>
      </c>
      <c r="O3699" s="27" t="e">
        <f>IF(M3699=FALSE,NA(),(VLOOKUP(1,C3702:K3721,4,FALSE))/(M3699-1))</f>
        <v>#N/A</v>
      </c>
      <c r="P3699" s="27" t="e">
        <f>IF(M3699=FALSE,NA(),SUM(J3702:J3721)/Weighting!$S$5)</f>
        <v>#N/A</v>
      </c>
      <c r="Q3699" s="27" t="e">
        <f>IF(M3699=FALSE,NA(),SUM(K3702:K3721)/Weighting!$S$6)</f>
        <v>#N/A</v>
      </c>
      <c r="R3699" s="27" t="e">
        <f>IF(M3699=FALSE,NA(),(VLOOKUP(1,G3702:K3721,3,FALSE))/(M3699-1))</f>
        <v>#N/A</v>
      </c>
      <c r="S3699" s="22" t="e">
        <f>IF(M3699=FALSE,NA(),IF(SUM(J3702:J3721)=2,"yes","no"))</f>
        <v>#N/A</v>
      </c>
      <c r="X3699" s="2" cm="2">
        <f t="array" ref="X3699:X3700">FREQUENCY(IF('Data Transformation'!$B$425:$B$6424='Bin Analysis'!L3699,'Data Transformation'!$G$425:$G$6424),'Data Transformation'!$U$11)</f>
        <v>0</v>
      </c>
      <c r="Y3699" s="2" cm="2">
        <f t="array" ref="Y3699:Y3700">FREQUENCY(IF('Data Transformation'!$B$425:$B$6424='Bin Analysis'!L3699,'Data Transformation'!$G$425:$G$6424),'Data Transformation'!$U$12)</f>
        <v>0</v>
      </c>
    </row>
    <row r="3700" spans="1:25" x14ac:dyDescent="0.25">
      <c r="A3700" s="14" t="s">
        <v>67</v>
      </c>
      <c r="B3700" t="s">
        <v>47</v>
      </c>
      <c r="C3700" t="s">
        <v>5</v>
      </c>
      <c r="D3700" t="s">
        <v>100</v>
      </c>
      <c r="E3700" t="s">
        <v>101</v>
      </c>
      <c r="F3700" t="s">
        <v>102</v>
      </c>
      <c r="G3700" t="s">
        <v>70</v>
      </c>
      <c r="H3700" t="s">
        <v>31</v>
      </c>
      <c r="I3700" t="s">
        <v>32</v>
      </c>
      <c r="J3700" t="s">
        <v>46</v>
      </c>
      <c r="K3700" s="14" t="s">
        <v>45</v>
      </c>
      <c r="M3700" s="14"/>
      <c r="X3700" s="2">
        <v>0</v>
      </c>
      <c r="Y3700" s="2">
        <v>0</v>
      </c>
    </row>
    <row r="3701" spans="1:25" x14ac:dyDescent="0.25">
      <c r="A3701" s="32"/>
      <c r="D3701" t="e">
        <f>IF(C3701=1,'Data Transformation'!$G$3+0.5*'Data Transformation'!$W$25,IF(C3702=1,D3702-'Data Transformation'!$W$25,FALSE))</f>
        <v>#NUM!</v>
      </c>
      <c r="E3701">
        <f t="array" ref="E3701">IF(ISLOGICAL(D3701),"",FREQUENCY(IF('Data Transformation'!$B$425:$B$8425='Bin Analysis'!$B3699,'Data Transformation'!$G$425:$G$8425),D3701))</f>
        <v>2001</v>
      </c>
      <c r="F3701" t="e">
        <f>IF(ISLOGICAL(D3701),"",E3701-E3700)</f>
        <v>#VALUE!</v>
      </c>
      <c r="M3701" s="14"/>
    </row>
    <row r="3702" spans="1:25" x14ac:dyDescent="0.25">
      <c r="A3702" s="32" t="e">
        <f>IF(Weighting!$P$6&gt;0,B3702,"")</f>
        <v>#NUM!</v>
      </c>
      <c r="B3702" t="e">
        <f>Weighting!$C$6</f>
        <v>#DIV/0!</v>
      </c>
      <c r="C3702" t="e">
        <f>Weighting!$F$6</f>
        <v>#NUM!</v>
      </c>
      <c r="D3702" t="e">
        <f>IF(C3702=1,'Data Transformation'!$G$3+0.5*'Data Transformation'!$W$25,IF(C3703=1,D3703-'Data Transformation'!$W$25,FALSE))</f>
        <v>#NUM!</v>
      </c>
      <c r="E3702">
        <f t="array" ref="E3702">IF(ISLOGICAL(D3702),"",FREQUENCY(IF('Data Transformation'!$B$425:$B$8425='Bin Analysis'!$B3699,'Data Transformation'!$G$425:$G$8425),D3702))</f>
        <v>2001</v>
      </c>
      <c r="F3702">
        <f>IF(ISLOGICAL(D3702),"",E3702-E3701)</f>
        <v>0</v>
      </c>
      <c r="G3702">
        <f>Weighting!$H$6</f>
        <v>1</v>
      </c>
      <c r="H3702">
        <f t="array" ref="H3702">FREQUENCY(IF('Data Transformation'!$B$4:$B$8425=B3699,'Data Transformation'!$G$4:$G$8425),'Bin Analysis'!$B3702)</f>
        <v>2073</v>
      </c>
      <c r="I3702">
        <f>H3702-H3701</f>
        <v>2073</v>
      </c>
      <c r="J3702">
        <f>IF(I3702=0,0,1)</f>
        <v>1</v>
      </c>
      <c r="K3702" t="e">
        <f>J3702*Weighting!$W$6</f>
        <v>#NUM!</v>
      </c>
      <c r="M3702" s="14"/>
    </row>
    <row r="3703" spans="1:25" x14ac:dyDescent="0.25">
      <c r="A3703" s="32" t="str">
        <f>IF(Weighting!$P$7&gt;0,B3703,"")</f>
        <v/>
      </c>
      <c r="B3703" t="e">
        <f>Weighting!$C$7</f>
        <v>#DIV/0!</v>
      </c>
      <c r="C3703" t="e">
        <f>Weighting!$F$7</f>
        <v>#NUM!</v>
      </c>
      <c r="D3703" t="e">
        <f>IF(C3703=1,'Data Transformation'!$G$3+0.5*'Data Transformation'!$W$25,IF(C3704=1,D3704-'Data Transformation'!$W$25,FALSE))</f>
        <v>#NUM!</v>
      </c>
      <c r="E3703">
        <f t="array" ref="E3703">IF(ISLOGICAL(D3703),"",FREQUENCY(IF('Data Transformation'!$B$425:$B$8425='Bin Analysis'!$B3699,'Data Transformation'!$G$425:$G$8425),D3703))</f>
        <v>2001</v>
      </c>
      <c r="F3703">
        <f t="shared" ref="F3703:F3721" si="462">IF(ISLOGICAL(D3703),"",E3703-E3702)</f>
        <v>0</v>
      </c>
      <c r="G3703">
        <f>Weighting!$H$7</f>
        <v>0</v>
      </c>
      <c r="H3703">
        <f t="array" ref="H3703">FREQUENCY(IF('Data Transformation'!$B$4:$B$8425=B3699,'Data Transformation'!$G$4:$G$8425),'Bin Analysis'!$B3703)</f>
        <v>2073</v>
      </c>
      <c r="I3703">
        <f t="shared" ref="I3703:I3721" si="463">H3703-H3702</f>
        <v>0</v>
      </c>
      <c r="J3703">
        <f>IF(I3703=0,0,1)</f>
        <v>0</v>
      </c>
      <c r="K3703">
        <f>J3703*Weighting!$W$7</f>
        <v>0</v>
      </c>
      <c r="M3703" s="14"/>
    </row>
    <row r="3704" spans="1:25" x14ac:dyDescent="0.25">
      <c r="A3704" s="32" t="str">
        <f>IF(Weighting!$P$8&gt;0,B3704,"")</f>
        <v/>
      </c>
      <c r="B3704" t="e">
        <f>Weighting!$C$8</f>
        <v>#DIV/0!</v>
      </c>
      <c r="C3704" t="e">
        <f>Weighting!$F$8</f>
        <v>#NUM!</v>
      </c>
      <c r="D3704" t="e">
        <f>IF(C3704=1,'Data Transformation'!$G$3+0.5*'Data Transformation'!$W$25,IF(C3705=1,D3705-'Data Transformation'!$W$25,FALSE))</f>
        <v>#NUM!</v>
      </c>
      <c r="E3704">
        <f t="array" ref="E3704">IF(ISLOGICAL(D3704),"",FREQUENCY(IF('Data Transformation'!$B$425:$B$8425='Bin Analysis'!$B3699,'Data Transformation'!$G$425:$G$8425),D3704))</f>
        <v>2001</v>
      </c>
      <c r="F3704">
        <f t="shared" si="462"/>
        <v>0</v>
      </c>
      <c r="G3704">
        <f>Weighting!$H$8</f>
        <v>0</v>
      </c>
      <c r="H3704">
        <f t="array" ref="H3704">FREQUENCY(IF('Data Transformation'!$B$4:$B$8425=B3699,'Data Transformation'!$G$4:$G$8425),'Bin Analysis'!$B3704)</f>
        <v>2073</v>
      </c>
      <c r="I3704">
        <f t="shared" si="463"/>
        <v>0</v>
      </c>
      <c r="J3704">
        <f t="shared" ref="J3704:J3721" si="464">IF(I3704=0,0,1)</f>
        <v>0</v>
      </c>
      <c r="K3704">
        <f>J3704*Weighting!$W$8</f>
        <v>0</v>
      </c>
      <c r="M3704" s="14"/>
    </row>
    <row r="3705" spans="1:25" x14ac:dyDescent="0.25">
      <c r="A3705" s="32" t="str">
        <f>IF(Weighting!$P$9&gt;0,B3705,"")</f>
        <v/>
      </c>
      <c r="B3705" s="50" t="e">
        <f>Weighting!$C$9</f>
        <v>#DIV/0!</v>
      </c>
      <c r="C3705" t="e">
        <f>Weighting!$F$9</f>
        <v>#NUM!</v>
      </c>
      <c r="D3705" t="e">
        <f>IF(C3705=1,'Data Transformation'!$G$3+0.5*'Data Transformation'!$W$25,IF(C3706=1,D3706-'Data Transformation'!$W$25,FALSE))</f>
        <v>#NUM!</v>
      </c>
      <c r="E3705">
        <f t="array" ref="E3705">IF(ISLOGICAL(D3705),"",FREQUENCY(IF('Data Transformation'!$B$425:$B$8425='Bin Analysis'!$B3699,'Data Transformation'!$G$425:$G$8425),D3705))</f>
        <v>2001</v>
      </c>
      <c r="F3705">
        <f t="shared" si="462"/>
        <v>0</v>
      </c>
      <c r="G3705">
        <f>Weighting!$H$9</f>
        <v>0</v>
      </c>
      <c r="H3705">
        <f t="array" ref="H3705">FREQUENCY(IF('Data Transformation'!$B$4:$B$8425=B3699,'Data Transformation'!$G$4:$G$8425),'Bin Analysis'!$B3705)</f>
        <v>2073</v>
      </c>
      <c r="I3705">
        <f t="shared" si="463"/>
        <v>0</v>
      </c>
      <c r="J3705">
        <f t="shared" si="464"/>
        <v>0</v>
      </c>
      <c r="K3705">
        <f>J3705*Weighting!$W$9</f>
        <v>0</v>
      </c>
      <c r="M3705" s="14"/>
    </row>
    <row r="3706" spans="1:25" x14ac:dyDescent="0.25">
      <c r="A3706" s="32" t="str">
        <f>IF(Weighting!$P$10&gt;0,B3706,"")</f>
        <v/>
      </c>
      <c r="B3706" t="e">
        <f>Weighting!$C$10</f>
        <v>#DIV/0!</v>
      </c>
      <c r="C3706" t="e">
        <f>Weighting!$F$10</f>
        <v>#NUM!</v>
      </c>
      <c r="D3706" t="e">
        <f>IF(C3706=1,'Data Transformation'!$G$3+0.5*'Data Transformation'!$W$25,IF(C3707=1,D3707-'Data Transformation'!$W$25,FALSE))</f>
        <v>#NUM!</v>
      </c>
      <c r="E3706">
        <f t="array" ref="E3706">IF(ISLOGICAL(D3706),"",FREQUENCY(IF('Data Transformation'!$B$425:$B$8425='Bin Analysis'!$B3699,'Data Transformation'!$G$425:$G$8425),D3706))</f>
        <v>2001</v>
      </c>
      <c r="F3706">
        <f t="shared" si="462"/>
        <v>0</v>
      </c>
      <c r="G3706">
        <f>Weighting!$H$10</f>
        <v>0</v>
      </c>
      <c r="H3706">
        <f t="array" ref="H3706">FREQUENCY(IF('Data Transformation'!$B$4:$B$8425=B3699,'Data Transformation'!$G$4:$G$8425),'Bin Analysis'!$B3706)</f>
        <v>2073</v>
      </c>
      <c r="I3706">
        <f t="shared" si="463"/>
        <v>0</v>
      </c>
      <c r="J3706">
        <f t="shared" si="464"/>
        <v>0</v>
      </c>
      <c r="K3706">
        <f>J3706*Weighting!$W$10</f>
        <v>0</v>
      </c>
      <c r="M3706" s="14"/>
    </row>
    <row r="3707" spans="1:25" x14ac:dyDescent="0.25">
      <c r="A3707" s="32" t="str">
        <f>IF(Weighting!$P$11&gt;0,B3707,"")</f>
        <v/>
      </c>
      <c r="B3707" t="e">
        <f>Weighting!$C$11</f>
        <v>#DIV/0!</v>
      </c>
      <c r="C3707" t="e">
        <f>Weighting!$F$11</f>
        <v>#NUM!</v>
      </c>
      <c r="D3707" t="e">
        <f>IF(C3707=1,'Data Transformation'!$G$3+0.5*'Data Transformation'!$W$25,IF(C3708=1,D3708-'Data Transformation'!$W$25,FALSE))</f>
        <v>#NUM!</v>
      </c>
      <c r="E3707">
        <f t="array" ref="E3707">IF(ISLOGICAL(D3707),"",FREQUENCY(IF('Data Transformation'!$B$425:$B$8425='Bin Analysis'!$B3699,'Data Transformation'!$G$425:$G$8425),D3707))</f>
        <v>2001</v>
      </c>
      <c r="F3707">
        <f t="shared" si="462"/>
        <v>0</v>
      </c>
      <c r="G3707">
        <f>Weighting!$H$11</f>
        <v>0</v>
      </c>
      <c r="H3707">
        <f t="array" ref="H3707">FREQUENCY(IF('Data Transformation'!$B$4:$B$8425=B3699,'Data Transformation'!$G$4:$G$8425),'Bin Analysis'!$B3707)</f>
        <v>2073</v>
      </c>
      <c r="I3707">
        <f t="shared" si="463"/>
        <v>0</v>
      </c>
      <c r="J3707">
        <f t="shared" si="464"/>
        <v>0</v>
      </c>
      <c r="K3707">
        <f>J3707*Weighting!$W$11</f>
        <v>0</v>
      </c>
      <c r="M3707" s="14"/>
    </row>
    <row r="3708" spans="1:25" x14ac:dyDescent="0.25">
      <c r="A3708" s="32" t="str">
        <f>IF(Weighting!$P$12&gt;0,B3708,"")</f>
        <v/>
      </c>
      <c r="B3708" t="e">
        <f>Weighting!$C$12</f>
        <v>#DIV/0!</v>
      </c>
      <c r="C3708" t="e">
        <f>Weighting!$F$12</f>
        <v>#NUM!</v>
      </c>
      <c r="D3708" t="e">
        <f>IF(C3708=1,'Data Transformation'!$G$3+0.5*'Data Transformation'!$W$25,IF(C3709=1,D3709-'Data Transformation'!$W$25,FALSE))</f>
        <v>#NUM!</v>
      </c>
      <c r="E3708">
        <f t="array" ref="E3708">IF(ISLOGICAL(D3708),"",FREQUENCY(IF('Data Transformation'!$B$425:$B$8425='Bin Analysis'!$B3699,'Data Transformation'!$G$425:$G$8425),D3708))</f>
        <v>2001</v>
      </c>
      <c r="F3708">
        <f t="shared" si="462"/>
        <v>0</v>
      </c>
      <c r="G3708">
        <f>Weighting!$H$12</f>
        <v>0</v>
      </c>
      <c r="H3708">
        <f t="array" ref="H3708">FREQUENCY(IF('Data Transformation'!$B$4:$B$8425=B3699,'Data Transformation'!$G$4:$G$8425),'Bin Analysis'!$B3708)</f>
        <v>2073</v>
      </c>
      <c r="I3708">
        <f t="shared" si="463"/>
        <v>0</v>
      </c>
      <c r="J3708">
        <f t="shared" si="464"/>
        <v>0</v>
      </c>
      <c r="K3708">
        <f>J3708*Weighting!$W$12</f>
        <v>0</v>
      </c>
      <c r="M3708" s="14"/>
    </row>
    <row r="3709" spans="1:25" x14ac:dyDescent="0.25">
      <c r="A3709" s="32" t="str">
        <f>IF(Weighting!$P$13&gt;0,B3709,"")</f>
        <v/>
      </c>
      <c r="B3709" t="e">
        <f>Weighting!$C$13</f>
        <v>#DIV/0!</v>
      </c>
      <c r="C3709" t="e">
        <f>Weighting!$F$13</f>
        <v>#NUM!</v>
      </c>
      <c r="D3709" t="e">
        <f>IF(C3709=1,'Data Transformation'!$G$3+0.5*'Data Transformation'!$W$25,IF(C3710=1,D3710-'Data Transformation'!$W$25,FALSE))</f>
        <v>#NUM!</v>
      </c>
      <c r="E3709">
        <f t="array" ref="E3709">IF(ISLOGICAL(D3709),"",FREQUENCY(IF('Data Transformation'!$B$425:$B$8425='Bin Analysis'!$B3699,'Data Transformation'!$G$425:$G$8425),D3709))</f>
        <v>2001</v>
      </c>
      <c r="F3709">
        <f t="shared" si="462"/>
        <v>0</v>
      </c>
      <c r="G3709">
        <f>Weighting!$H$13</f>
        <v>0</v>
      </c>
      <c r="H3709">
        <f t="array" ref="H3709">FREQUENCY(IF('Data Transformation'!$B$4:$B$8425=B3699,'Data Transformation'!$G$4:$G$8425),'Bin Analysis'!$B3709)</f>
        <v>2073</v>
      </c>
      <c r="I3709">
        <f t="shared" si="463"/>
        <v>0</v>
      </c>
      <c r="J3709">
        <f t="shared" si="464"/>
        <v>0</v>
      </c>
      <c r="K3709">
        <f>J3709*Weighting!$W$13</f>
        <v>0</v>
      </c>
      <c r="M3709" s="14"/>
    </row>
    <row r="3710" spans="1:25" x14ac:dyDescent="0.25">
      <c r="A3710" s="32" t="str">
        <f>IF(Weighting!$P$14&gt;0,B3710,"")</f>
        <v/>
      </c>
      <c r="B3710" t="e">
        <f>Weighting!$C$14</f>
        <v>#DIV/0!</v>
      </c>
      <c r="C3710" t="e">
        <f>Weighting!$F$14</f>
        <v>#NUM!</v>
      </c>
      <c r="D3710" t="e">
        <f>IF(C3710=1,'Data Transformation'!$G$3+0.5*'Data Transformation'!$W$25,IF(C3711=1,D3711-'Data Transformation'!$W$25,FALSE))</f>
        <v>#NUM!</v>
      </c>
      <c r="E3710">
        <f t="array" ref="E3710">IF(ISLOGICAL(D3710),"",FREQUENCY(IF('Data Transformation'!$B$425:$B$8425='Bin Analysis'!$B3699,'Data Transformation'!$G$425:$G$8425),D3710))</f>
        <v>2001</v>
      </c>
      <c r="F3710">
        <f t="shared" si="462"/>
        <v>0</v>
      </c>
      <c r="G3710">
        <f>Weighting!$H$14</f>
        <v>0</v>
      </c>
      <c r="H3710">
        <f t="array" ref="H3710">FREQUENCY(IF('Data Transformation'!$B$4:$B$8425=B3699,'Data Transformation'!$G$4:$G$8425),'Bin Analysis'!$B3710)</f>
        <v>2073</v>
      </c>
      <c r="I3710">
        <f t="shared" si="463"/>
        <v>0</v>
      </c>
      <c r="J3710">
        <f t="shared" si="464"/>
        <v>0</v>
      </c>
      <c r="K3710">
        <f>J3710*Weighting!$W$14</f>
        <v>0</v>
      </c>
      <c r="M3710" s="14"/>
    </row>
    <row r="3711" spans="1:25" x14ac:dyDescent="0.25">
      <c r="A3711" s="32" t="str">
        <f>IF(Weighting!$P$15&gt;0,B3711,"")</f>
        <v/>
      </c>
      <c r="B3711" t="e">
        <f>Weighting!$C$15</f>
        <v>#DIV/0!</v>
      </c>
      <c r="C3711" t="e">
        <f>Weighting!$F$15</f>
        <v>#NUM!</v>
      </c>
      <c r="D3711" t="e">
        <f>IF(C3711=1,'Data Transformation'!$G$3+0.5*'Data Transformation'!$W$25,IF(C3712=1,D3712-'Data Transformation'!$W$25,FALSE))</f>
        <v>#NUM!</v>
      </c>
      <c r="E3711">
        <f t="array" ref="E3711">IF(ISLOGICAL(D3711),"",FREQUENCY(IF('Data Transformation'!$B$425:$B$8425='Bin Analysis'!$B3699,'Data Transformation'!$G$425:$G$8425),D3711))</f>
        <v>2001</v>
      </c>
      <c r="F3711">
        <f t="shared" si="462"/>
        <v>0</v>
      </c>
      <c r="G3711">
        <f>Weighting!$H$15</f>
        <v>0</v>
      </c>
      <c r="H3711">
        <f t="array" ref="H3711">FREQUENCY(IF('Data Transformation'!$B$4:$B$8425=B3699,'Data Transformation'!$G$4:$G$8425),'Bin Analysis'!$B3711)</f>
        <v>2073</v>
      </c>
      <c r="I3711">
        <f t="shared" si="463"/>
        <v>0</v>
      </c>
      <c r="J3711">
        <f t="shared" si="464"/>
        <v>0</v>
      </c>
      <c r="K3711">
        <f>J3711*Weighting!$W$15</f>
        <v>0</v>
      </c>
      <c r="M3711" s="14"/>
    </row>
    <row r="3712" spans="1:25" x14ac:dyDescent="0.25">
      <c r="A3712" s="32" t="str">
        <f>IF(Weighting!$P$16&gt;0,B3712,"")</f>
        <v/>
      </c>
      <c r="B3712" t="e">
        <f>Weighting!$C$16</f>
        <v>#DIV/0!</v>
      </c>
      <c r="C3712" t="e">
        <f>Weighting!$F$16</f>
        <v>#NUM!</v>
      </c>
      <c r="D3712" t="e">
        <f>IF(C3712=1,'Data Transformation'!$G$3+0.5*'Data Transformation'!$W$25,IF(C3713=1,D3713-'Data Transformation'!$W$25,FALSE))</f>
        <v>#NUM!</v>
      </c>
      <c r="E3712">
        <f t="array" ref="E3712">IF(ISLOGICAL(D3712),"",FREQUENCY(IF('Data Transformation'!$B$425:$B$8425='Bin Analysis'!$B3699,'Data Transformation'!$G$425:$G$8425),D3712))</f>
        <v>2001</v>
      </c>
      <c r="F3712">
        <f t="shared" si="462"/>
        <v>0</v>
      </c>
      <c r="G3712">
        <f>Weighting!$H$16</f>
        <v>0</v>
      </c>
      <c r="H3712">
        <f t="array" ref="H3712">FREQUENCY(IF('Data Transformation'!$B$4:$B$8425=B3699,'Data Transformation'!$G$4:$G$8425),'Bin Analysis'!$B3712)</f>
        <v>2073</v>
      </c>
      <c r="I3712">
        <f t="shared" si="463"/>
        <v>0</v>
      </c>
      <c r="J3712">
        <f t="shared" si="464"/>
        <v>0</v>
      </c>
      <c r="K3712">
        <f>J3712*Weighting!$W$16</f>
        <v>0</v>
      </c>
      <c r="M3712" s="14"/>
    </row>
    <row r="3713" spans="1:25" x14ac:dyDescent="0.25">
      <c r="A3713" s="32" t="str">
        <f>IF(Weighting!$P$17&gt;0,B3713,"")</f>
        <v/>
      </c>
      <c r="B3713" t="e">
        <f>Weighting!$C$17</f>
        <v>#DIV/0!</v>
      </c>
      <c r="C3713" t="e">
        <f>Weighting!$F$17</f>
        <v>#NUM!</v>
      </c>
      <c r="D3713" t="e">
        <f>IF(C3713=1,'Data Transformation'!$G$3+0.5*'Data Transformation'!$W$25,IF(C3714=1,D3714-'Data Transformation'!$W$25,FALSE))</f>
        <v>#NUM!</v>
      </c>
      <c r="E3713">
        <f t="array" ref="E3713">IF(ISLOGICAL(D3713),"",FREQUENCY(IF('Data Transformation'!$B$425:$B$8425='Bin Analysis'!$B3699,'Data Transformation'!$G$425:$G$8425),D3713))</f>
        <v>2001</v>
      </c>
      <c r="F3713">
        <f t="shared" si="462"/>
        <v>0</v>
      </c>
      <c r="G3713">
        <f>Weighting!$H$17</f>
        <v>0</v>
      </c>
      <c r="H3713">
        <f t="array" ref="H3713">FREQUENCY(IF('Data Transformation'!$B$4:$B$8425=B3699,'Data Transformation'!$G$4:$G$8425),'Bin Analysis'!$B3713)</f>
        <v>2073</v>
      </c>
      <c r="I3713">
        <f t="shared" si="463"/>
        <v>0</v>
      </c>
      <c r="J3713">
        <f t="shared" si="464"/>
        <v>0</v>
      </c>
      <c r="K3713">
        <f>J3713*Weighting!$W$17</f>
        <v>0</v>
      </c>
      <c r="M3713" s="14"/>
    </row>
    <row r="3714" spans="1:25" x14ac:dyDescent="0.25">
      <c r="A3714" s="32" t="str">
        <f>IF(Weighting!$P$18&gt;0,B3714,"")</f>
        <v/>
      </c>
      <c r="B3714" t="e">
        <f>Weighting!$C$18</f>
        <v>#DIV/0!</v>
      </c>
      <c r="C3714" t="e">
        <f>Weighting!$F$18</f>
        <v>#NUM!</v>
      </c>
      <c r="D3714" t="e">
        <f>IF(C3714=1,'Data Transformation'!$G$3+0.5*'Data Transformation'!$W$25,IF(C3715=1,D3715-'Data Transformation'!$W$25,FALSE))</f>
        <v>#NUM!</v>
      </c>
      <c r="E3714">
        <f t="array" ref="E3714">IF(ISLOGICAL(D3714),"",FREQUENCY(IF('Data Transformation'!$B$425:$B$8425='Bin Analysis'!$B3699,'Data Transformation'!$G$425:$G$8425),D3714))</f>
        <v>2001</v>
      </c>
      <c r="F3714">
        <f t="shared" si="462"/>
        <v>0</v>
      </c>
      <c r="G3714">
        <f>Weighting!$H$18</f>
        <v>0</v>
      </c>
      <c r="H3714">
        <f t="array" ref="H3714">FREQUENCY(IF('Data Transformation'!$B$4:$B$8425=B3699,'Data Transformation'!$G$4:$G$8425),'Bin Analysis'!$B3714)</f>
        <v>2073</v>
      </c>
      <c r="I3714">
        <f t="shared" si="463"/>
        <v>0</v>
      </c>
      <c r="J3714">
        <f t="shared" si="464"/>
        <v>0</v>
      </c>
      <c r="K3714">
        <f>J3714*Weighting!$W$18</f>
        <v>0</v>
      </c>
      <c r="M3714" s="14"/>
    </row>
    <row r="3715" spans="1:25" x14ac:dyDescent="0.25">
      <c r="A3715" s="32" t="str">
        <f>IF(Weighting!$P$19&gt;0,B3715,"")</f>
        <v/>
      </c>
      <c r="B3715" t="e">
        <f>Weighting!$C$19</f>
        <v>#DIV/0!</v>
      </c>
      <c r="C3715" t="e">
        <f>Weighting!$F$19</f>
        <v>#NUM!</v>
      </c>
      <c r="D3715" t="e">
        <f>IF(C3715=1,'Data Transformation'!$G$3+0.5*'Data Transformation'!$W$25,IF(C3716=1,D3716-'Data Transformation'!$W$25,FALSE))</f>
        <v>#NUM!</v>
      </c>
      <c r="E3715">
        <f t="array" ref="E3715">IF(ISLOGICAL(D3715),"",FREQUENCY(IF('Data Transformation'!$B$425:$B$8425='Bin Analysis'!$B3699,'Data Transformation'!$G$425:$G$8425),D3715))</f>
        <v>2001</v>
      </c>
      <c r="F3715">
        <f t="shared" si="462"/>
        <v>0</v>
      </c>
      <c r="G3715">
        <f>Weighting!$H$19</f>
        <v>0</v>
      </c>
      <c r="H3715">
        <f t="array" ref="H3715">FREQUENCY(IF('Data Transformation'!$B$4:$B$8425=B3699,'Data Transformation'!$G$4:$G$8425),'Bin Analysis'!$B3715)</f>
        <v>2073</v>
      </c>
      <c r="I3715">
        <f t="shared" si="463"/>
        <v>0</v>
      </c>
      <c r="J3715">
        <f t="shared" si="464"/>
        <v>0</v>
      </c>
      <c r="K3715">
        <f>J3715*Weighting!$W$19</f>
        <v>0</v>
      </c>
      <c r="M3715" s="14"/>
    </row>
    <row r="3716" spans="1:25" x14ac:dyDescent="0.25">
      <c r="A3716" s="32" t="str">
        <f>IF(Weighting!$P$20&gt;0,B3716,"")</f>
        <v/>
      </c>
      <c r="B3716" t="e">
        <f>Weighting!$C$20</f>
        <v>#DIV/0!</v>
      </c>
      <c r="C3716" t="e">
        <f>Weighting!$F$20</f>
        <v>#NUM!</v>
      </c>
      <c r="D3716" t="e">
        <f>IF(C3716=1,'Data Transformation'!$G$3+0.5*'Data Transformation'!$W$25,IF(C3717=1,D3717-'Data Transformation'!$W$25,FALSE))</f>
        <v>#NUM!</v>
      </c>
      <c r="E3716">
        <f t="array" ref="E3716">IF(ISLOGICAL(D3716),"",FREQUENCY(IF('Data Transformation'!$B$425:$B$8425='Bin Analysis'!$B3699,'Data Transformation'!$G$425:$G$8425),D3716))</f>
        <v>2001</v>
      </c>
      <c r="F3716">
        <f t="shared" si="462"/>
        <v>0</v>
      </c>
      <c r="G3716">
        <f>Weighting!$H$20</f>
        <v>0</v>
      </c>
      <c r="H3716">
        <f t="array" ref="H3716">FREQUENCY(IF('Data Transformation'!$B$4:$B$8425=B3699,'Data Transformation'!$G$4:$G$8425),'Bin Analysis'!$B3716)</f>
        <v>2073</v>
      </c>
      <c r="I3716">
        <f t="shared" si="463"/>
        <v>0</v>
      </c>
      <c r="J3716">
        <f t="shared" si="464"/>
        <v>0</v>
      </c>
      <c r="K3716">
        <f>J3716*Weighting!$W$20</f>
        <v>0</v>
      </c>
      <c r="M3716" s="14"/>
    </row>
    <row r="3717" spans="1:25" x14ac:dyDescent="0.25">
      <c r="A3717" s="32" t="str">
        <f>IF(Weighting!$P$21&gt;0,B3717,"")</f>
        <v/>
      </c>
      <c r="B3717" t="e">
        <f>Weighting!$C$21</f>
        <v>#DIV/0!</v>
      </c>
      <c r="C3717" t="e">
        <f>Weighting!$F$21</f>
        <v>#NUM!</v>
      </c>
      <c r="D3717" t="e">
        <f>IF(C3717=1,'Data Transformation'!$G$3+0.5*'Data Transformation'!$W$25,IF(C3718=1,D3718-'Data Transformation'!$W$25,FALSE))</f>
        <v>#NUM!</v>
      </c>
      <c r="E3717">
        <f t="array" ref="E3717">IF(ISLOGICAL(D3717),"",FREQUENCY(IF('Data Transformation'!$B$425:$B$8425='Bin Analysis'!$B3699,'Data Transformation'!$G$425:$G$8425),D3717))</f>
        <v>2001</v>
      </c>
      <c r="F3717">
        <f t="shared" si="462"/>
        <v>0</v>
      </c>
      <c r="G3717">
        <f>Weighting!$H$21</f>
        <v>0</v>
      </c>
      <c r="H3717">
        <f t="array" ref="H3717">FREQUENCY(IF('Data Transformation'!$B$4:$B$8425=B3699,'Data Transformation'!$G$4:$G$8425),'Bin Analysis'!$B3717)</f>
        <v>2073</v>
      </c>
      <c r="I3717">
        <f t="shared" si="463"/>
        <v>0</v>
      </c>
      <c r="J3717">
        <f t="shared" si="464"/>
        <v>0</v>
      </c>
      <c r="K3717">
        <f>J3717*Weighting!$W$21</f>
        <v>0</v>
      </c>
      <c r="M3717" s="14"/>
    </row>
    <row r="3718" spans="1:25" x14ac:dyDescent="0.25">
      <c r="A3718" s="32" t="str">
        <f>IF(Weighting!$P$22&gt;0,B3718,"")</f>
        <v/>
      </c>
      <c r="B3718" t="e">
        <f>Weighting!$C$22</f>
        <v>#DIV/0!</v>
      </c>
      <c r="C3718" t="e">
        <f>Weighting!$F$22</f>
        <v>#NUM!</v>
      </c>
      <c r="D3718" t="e">
        <f>IF(C3718=1,'Data Transformation'!$G$3+0.5*'Data Transformation'!$W$25,IF(C3719=1,D3719-'Data Transformation'!$W$25,FALSE))</f>
        <v>#NUM!</v>
      </c>
      <c r="E3718">
        <f t="array" ref="E3718">IF(ISLOGICAL(D3718),"",FREQUENCY(IF('Data Transformation'!$B$425:$B$8425='Bin Analysis'!$B3699,'Data Transformation'!$G$425:$G$8425),D3718))</f>
        <v>2001</v>
      </c>
      <c r="F3718">
        <f t="shared" si="462"/>
        <v>0</v>
      </c>
      <c r="G3718">
        <f>Weighting!$H$22</f>
        <v>0</v>
      </c>
      <c r="H3718">
        <f t="array" ref="H3718">FREQUENCY(IF('Data Transformation'!$B$4:$B$8425=B3699,'Data Transformation'!$G$4:$G$8425),'Bin Analysis'!$B3718)</f>
        <v>2073</v>
      </c>
      <c r="I3718">
        <f t="shared" si="463"/>
        <v>0</v>
      </c>
      <c r="J3718">
        <f t="shared" si="464"/>
        <v>0</v>
      </c>
      <c r="K3718">
        <f>J3718*Weighting!$W$22</f>
        <v>0</v>
      </c>
      <c r="M3718" s="14"/>
    </row>
    <row r="3719" spans="1:25" x14ac:dyDescent="0.25">
      <c r="A3719" s="32" t="str">
        <f>IF(Weighting!$P$23&gt;0,B3719,"")</f>
        <v/>
      </c>
      <c r="B3719" t="e">
        <f>Weighting!$C$23</f>
        <v>#DIV/0!</v>
      </c>
      <c r="C3719" t="e">
        <f>Weighting!$F$23</f>
        <v>#NUM!</v>
      </c>
      <c r="D3719" t="e">
        <f>IF(C3719=1,'Data Transformation'!$G$3+0.5*'Data Transformation'!$W$25,IF(C3720=1,D3720-'Data Transformation'!$W$25,FALSE))</f>
        <v>#NUM!</v>
      </c>
      <c r="E3719">
        <f t="array" ref="E3719">IF(ISLOGICAL(D3719),"",FREQUENCY(IF('Data Transformation'!$B$425:$B$8425='Bin Analysis'!$B3699,'Data Transformation'!$G$425:$G$8425),D3719))</f>
        <v>2001</v>
      </c>
      <c r="F3719">
        <f t="shared" si="462"/>
        <v>0</v>
      </c>
      <c r="G3719">
        <f>Weighting!$H$23</f>
        <v>0</v>
      </c>
      <c r="H3719">
        <f t="array" ref="H3719">FREQUENCY(IF('Data Transformation'!$B$4:$B$8425=B3699,'Data Transformation'!$G$4:$G$8425),'Bin Analysis'!$B3719)</f>
        <v>2073</v>
      </c>
      <c r="I3719">
        <f t="shared" si="463"/>
        <v>0</v>
      </c>
      <c r="J3719">
        <f t="shared" si="464"/>
        <v>0</v>
      </c>
      <c r="K3719">
        <f>J3719*Weighting!$W$23</f>
        <v>0</v>
      </c>
      <c r="M3719" s="14"/>
    </row>
    <row r="3720" spans="1:25" x14ac:dyDescent="0.25">
      <c r="A3720" s="32" t="str">
        <f>IF(Weighting!$P$24&gt;0,B3720,"")</f>
        <v/>
      </c>
      <c r="B3720" t="e">
        <f>Weighting!$C$24</f>
        <v>#DIV/0!</v>
      </c>
      <c r="C3720" t="e">
        <f>Weighting!$F$24</f>
        <v>#NUM!</v>
      </c>
      <c r="D3720" t="e">
        <f>IF(C3720=1,'Data Transformation'!$G$3+0.5*'Data Transformation'!$W$25,IF(C3721=1,D3721-'Data Transformation'!$W$25,FALSE))</f>
        <v>#NUM!</v>
      </c>
      <c r="E3720">
        <f t="array" ref="E3720">IF(ISLOGICAL(D3720),"",FREQUENCY(IF('Data Transformation'!$B$425:$B$8425='Bin Analysis'!$B3699,'Data Transformation'!$G$425:$G$8425),D3720))</f>
        <v>2001</v>
      </c>
      <c r="F3720">
        <f t="shared" si="462"/>
        <v>0</v>
      </c>
      <c r="G3720">
        <f>Weighting!$H$24</f>
        <v>0</v>
      </c>
      <c r="H3720">
        <f t="array" ref="H3720">FREQUENCY(IF('Data Transformation'!$B$4:$B$8425=B3699,'Data Transformation'!$G$4:$G$8425),'Bin Analysis'!$B3720)</f>
        <v>2073</v>
      </c>
      <c r="I3720">
        <f t="shared" si="463"/>
        <v>0</v>
      </c>
      <c r="J3720">
        <f t="shared" si="464"/>
        <v>0</v>
      </c>
      <c r="K3720">
        <f>J3720*Weighting!$W$24</f>
        <v>0</v>
      </c>
      <c r="M3720" s="14"/>
    </row>
    <row r="3721" spans="1:25" x14ac:dyDescent="0.25">
      <c r="A3721" s="32" t="str">
        <f>IF(Weighting!$P$25&gt;0,B3721,"")</f>
        <v/>
      </c>
      <c r="B3721" t="e">
        <f>Weighting!$C$25</f>
        <v>#DIV/0!</v>
      </c>
      <c r="C3721" t="e">
        <f>Weighting!$F$25</f>
        <v>#NUM!</v>
      </c>
      <c r="D3721" t="e">
        <f>IF(C3721=1,'Data Transformation'!$G$3+0.5*'Data Transformation'!$W$25,IF(C3722=1,D3722-'Data Transformation'!$W$25,FALSE))</f>
        <v>#NUM!</v>
      </c>
      <c r="E3721">
        <f t="array" ref="E3721">IF(ISLOGICAL(D3721),"",FREQUENCY(IF('Data Transformation'!$B$425:$B$8425='Bin Analysis'!$B3699,'Data Transformation'!$G$425:$G$8425),D3721))</f>
        <v>2001</v>
      </c>
      <c r="F3721">
        <f t="shared" si="462"/>
        <v>0</v>
      </c>
      <c r="G3721">
        <f>Weighting!$H$25</f>
        <v>0</v>
      </c>
      <c r="H3721">
        <f t="array" ref="H3721">FREQUENCY(IF('Data Transformation'!$B$4:$B$8425=B3699,'Data Transformation'!$G$4:$G$8425),'Bin Analysis'!$B3721)</f>
        <v>2073</v>
      </c>
      <c r="I3721">
        <f t="shared" si="463"/>
        <v>0</v>
      </c>
      <c r="J3721">
        <f t="shared" si="464"/>
        <v>0</v>
      </c>
      <c r="K3721">
        <f>J3721*Weighting!$W$25</f>
        <v>0</v>
      </c>
      <c r="M3721" s="14"/>
    </row>
    <row r="3722" spans="1:25" x14ac:dyDescent="0.25">
      <c r="N3722" s="57"/>
      <c r="O3722"/>
      <c r="P3722"/>
      <c r="Q3722"/>
      <c r="R3722"/>
    </row>
    <row r="3723" spans="1:25" ht="23.25" x14ac:dyDescent="0.35">
      <c r="A3723" s="21" t="s">
        <v>0</v>
      </c>
      <c r="B3723" s="21" t="str">
        <f>IFERROR(VLOOKUP(C3723,'Data Transformation'!$L$6:$M$426,2,FALSE),"")</f>
        <v/>
      </c>
      <c r="C3723" s="21">
        <f>C3699+1</f>
        <v>155</v>
      </c>
      <c r="D3723" s="21"/>
      <c r="E3723" s="21"/>
      <c r="F3723" s="21"/>
      <c r="G3723" s="21"/>
      <c r="H3723" s="22"/>
      <c r="I3723" s="22"/>
      <c r="J3723" s="22"/>
      <c r="K3723" s="21"/>
      <c r="L3723" s="21" t="str">
        <f>B3723</f>
        <v/>
      </c>
      <c r="M3723" s="23" t="e">
        <f>INDEX('Data Transformation'!$O$4:$O$424,MATCH($B3723,'Data Transformation'!$M$4:$M$424,0),MATCH($M$2,'Data Transformation'!$O$3,0))</f>
        <v>#N/A</v>
      </c>
      <c r="N3723" s="27" t="e">
        <f>IF('Input and Summary Results'!$J$16="minimum",'Bin Analysis'!X3724/(M3723-1),'Bin Analysis'!Y3723/('Bin Analysis'!M3723-1))</f>
        <v>#N/A</v>
      </c>
      <c r="O3723" s="27" t="e">
        <f>IF(M3723=FALSE,NA(),(VLOOKUP(1,C3726:K3745,4,FALSE))/(M3723-1))</f>
        <v>#N/A</v>
      </c>
      <c r="P3723" s="27" t="e">
        <f>IF(M3723=FALSE,NA(),SUM(J3726:J3745)/Weighting!$S$5)</f>
        <v>#N/A</v>
      </c>
      <c r="Q3723" s="27" t="e">
        <f>IF(M3723=FALSE,NA(),SUM(K3726:K3745)/Weighting!$S$6)</f>
        <v>#N/A</v>
      </c>
      <c r="R3723" s="27" t="e">
        <f>IF(M3723=FALSE,NA(),(VLOOKUP(1,G3726:K3745,3,FALSE))/(M3723-1))</f>
        <v>#N/A</v>
      </c>
      <c r="S3723" s="22" t="e">
        <f>IF(M3723=FALSE,NA(),IF(SUM(J3726:J3745)=2,"yes","no"))</f>
        <v>#N/A</v>
      </c>
      <c r="X3723" s="2" cm="2">
        <f t="array" ref="X3723:X3724">FREQUENCY(IF('Data Transformation'!$B$425:$B$6424='Bin Analysis'!L3723,'Data Transformation'!$G$425:$G$6424),'Data Transformation'!$U$11)</f>
        <v>0</v>
      </c>
      <c r="Y3723" s="2" cm="2">
        <f t="array" ref="Y3723:Y3724">FREQUENCY(IF('Data Transformation'!$B$425:$B$6424='Bin Analysis'!L3723,'Data Transformation'!$G$425:$G$6424),'Data Transformation'!$U$12)</f>
        <v>0</v>
      </c>
    </row>
    <row r="3724" spans="1:25" x14ac:dyDescent="0.25">
      <c r="A3724" s="14" t="s">
        <v>67</v>
      </c>
      <c r="B3724" t="s">
        <v>47</v>
      </c>
      <c r="C3724" t="s">
        <v>5</v>
      </c>
      <c r="D3724" t="s">
        <v>100</v>
      </c>
      <c r="E3724" t="s">
        <v>101</v>
      </c>
      <c r="F3724" t="s">
        <v>102</v>
      </c>
      <c r="G3724" t="s">
        <v>70</v>
      </c>
      <c r="H3724" t="s">
        <v>31</v>
      </c>
      <c r="I3724" t="s">
        <v>32</v>
      </c>
      <c r="J3724" t="s">
        <v>46</v>
      </c>
      <c r="K3724" s="14" t="s">
        <v>45</v>
      </c>
      <c r="M3724" s="14"/>
      <c r="X3724" s="2">
        <v>0</v>
      </c>
      <c r="Y3724" s="2">
        <v>0</v>
      </c>
    </row>
    <row r="3725" spans="1:25" x14ac:dyDescent="0.25">
      <c r="A3725" s="32"/>
      <c r="D3725" t="e">
        <f>IF(C3725=1,'Data Transformation'!$G$3+0.5*'Data Transformation'!$W$25,IF(C3726=1,D3726-'Data Transformation'!$W$25,FALSE))</f>
        <v>#NUM!</v>
      </c>
      <c r="E3725">
        <f t="array" ref="E3725">IF(ISLOGICAL(D3725),"",FREQUENCY(IF('Data Transformation'!$B$425:$B$8425='Bin Analysis'!$B3723,'Data Transformation'!$G$425:$G$8425),D3725))</f>
        <v>2001</v>
      </c>
      <c r="F3725" t="e">
        <f>IF(ISLOGICAL(D3725),"",E3725-E3724)</f>
        <v>#VALUE!</v>
      </c>
      <c r="M3725" s="14"/>
    </row>
    <row r="3726" spans="1:25" x14ac:dyDescent="0.25">
      <c r="A3726" s="32" t="e">
        <f>IF(Weighting!$P$6&gt;0,B3726,"")</f>
        <v>#NUM!</v>
      </c>
      <c r="B3726" t="e">
        <f>Weighting!$C$6</f>
        <v>#DIV/0!</v>
      </c>
      <c r="C3726" t="e">
        <f>Weighting!$F$6</f>
        <v>#NUM!</v>
      </c>
      <c r="D3726" t="e">
        <f>IF(C3726=1,'Data Transformation'!$G$3+0.5*'Data Transformation'!$W$25,IF(C3727=1,D3727-'Data Transformation'!$W$25,FALSE))</f>
        <v>#NUM!</v>
      </c>
      <c r="E3726">
        <f t="array" ref="E3726">IF(ISLOGICAL(D3726),"",FREQUENCY(IF('Data Transformation'!$B$425:$B$8425='Bin Analysis'!$B3723,'Data Transformation'!$G$425:$G$8425),D3726))</f>
        <v>2001</v>
      </c>
      <c r="F3726">
        <f>IF(ISLOGICAL(D3726),"",E3726-E3725)</f>
        <v>0</v>
      </c>
      <c r="G3726">
        <f>Weighting!$H$6</f>
        <v>1</v>
      </c>
      <c r="H3726">
        <f t="array" ref="H3726">FREQUENCY(IF('Data Transformation'!$B$4:$B$8425=B3723,'Data Transformation'!$G$4:$G$8425),'Bin Analysis'!$B3726)</f>
        <v>2073</v>
      </c>
      <c r="I3726">
        <f>H3726-H3725</f>
        <v>2073</v>
      </c>
      <c r="J3726">
        <f>IF(I3726=0,0,1)</f>
        <v>1</v>
      </c>
      <c r="K3726" t="e">
        <f>J3726*Weighting!$W$6</f>
        <v>#NUM!</v>
      </c>
      <c r="M3726" s="14"/>
    </row>
    <row r="3727" spans="1:25" x14ac:dyDescent="0.25">
      <c r="A3727" s="32" t="str">
        <f>IF(Weighting!$P$7&gt;0,B3727,"")</f>
        <v/>
      </c>
      <c r="B3727" t="e">
        <f>Weighting!$C$7</f>
        <v>#DIV/0!</v>
      </c>
      <c r="C3727" t="e">
        <f>Weighting!$F$7</f>
        <v>#NUM!</v>
      </c>
      <c r="D3727" t="e">
        <f>IF(C3727=1,'Data Transformation'!$G$3+0.5*'Data Transformation'!$W$25,IF(C3728=1,D3728-'Data Transformation'!$W$25,FALSE))</f>
        <v>#NUM!</v>
      </c>
      <c r="E3727">
        <f t="array" ref="E3727">IF(ISLOGICAL(D3727),"",FREQUENCY(IF('Data Transformation'!$B$425:$B$8425='Bin Analysis'!$B3723,'Data Transformation'!$G$425:$G$8425),D3727))</f>
        <v>2001</v>
      </c>
      <c r="F3727">
        <f t="shared" ref="F3727:F3745" si="465">IF(ISLOGICAL(D3727),"",E3727-E3726)</f>
        <v>0</v>
      </c>
      <c r="G3727">
        <f>Weighting!$H$7</f>
        <v>0</v>
      </c>
      <c r="H3727">
        <f t="array" ref="H3727">FREQUENCY(IF('Data Transformation'!$B$4:$B$8425=B3723,'Data Transformation'!$G$4:$G$8425),'Bin Analysis'!$B3727)</f>
        <v>2073</v>
      </c>
      <c r="I3727">
        <f t="shared" ref="I3727:I3745" si="466">H3727-H3726</f>
        <v>0</v>
      </c>
      <c r="J3727">
        <f>IF(I3727=0,0,1)</f>
        <v>0</v>
      </c>
      <c r="K3727">
        <f>J3727*Weighting!$W$7</f>
        <v>0</v>
      </c>
      <c r="M3727" s="14"/>
    </row>
    <row r="3728" spans="1:25" x14ac:dyDescent="0.25">
      <c r="A3728" s="32" t="str">
        <f>IF(Weighting!$P$8&gt;0,B3728,"")</f>
        <v/>
      </c>
      <c r="B3728" t="e">
        <f>Weighting!$C$8</f>
        <v>#DIV/0!</v>
      </c>
      <c r="C3728" t="e">
        <f>Weighting!$F$8</f>
        <v>#NUM!</v>
      </c>
      <c r="D3728" t="e">
        <f>IF(C3728=1,'Data Transformation'!$G$3+0.5*'Data Transformation'!$W$25,IF(C3729=1,D3729-'Data Transformation'!$W$25,FALSE))</f>
        <v>#NUM!</v>
      </c>
      <c r="E3728">
        <f t="array" ref="E3728">IF(ISLOGICAL(D3728),"",FREQUENCY(IF('Data Transformation'!$B$425:$B$8425='Bin Analysis'!$B3723,'Data Transformation'!$G$425:$G$8425),D3728))</f>
        <v>2001</v>
      </c>
      <c r="F3728">
        <f t="shared" si="465"/>
        <v>0</v>
      </c>
      <c r="G3728">
        <f>Weighting!$H$8</f>
        <v>0</v>
      </c>
      <c r="H3728">
        <f t="array" ref="H3728">FREQUENCY(IF('Data Transformation'!$B$4:$B$8425=B3723,'Data Transformation'!$G$4:$G$8425),'Bin Analysis'!$B3728)</f>
        <v>2073</v>
      </c>
      <c r="I3728">
        <f t="shared" si="466"/>
        <v>0</v>
      </c>
      <c r="J3728">
        <f t="shared" ref="J3728:J3745" si="467">IF(I3728=0,0,1)</f>
        <v>0</v>
      </c>
      <c r="K3728">
        <f>J3728*Weighting!$W$8</f>
        <v>0</v>
      </c>
      <c r="M3728" s="14"/>
    </row>
    <row r="3729" spans="1:13" x14ac:dyDescent="0.25">
      <c r="A3729" s="32" t="str">
        <f>IF(Weighting!$P$9&gt;0,B3729,"")</f>
        <v/>
      </c>
      <c r="B3729" s="50" t="e">
        <f>Weighting!$C$9</f>
        <v>#DIV/0!</v>
      </c>
      <c r="C3729" t="e">
        <f>Weighting!$F$9</f>
        <v>#NUM!</v>
      </c>
      <c r="D3729" t="e">
        <f>IF(C3729=1,'Data Transformation'!$G$3+0.5*'Data Transformation'!$W$25,IF(C3730=1,D3730-'Data Transformation'!$W$25,FALSE))</f>
        <v>#NUM!</v>
      </c>
      <c r="E3729">
        <f t="array" ref="E3729">IF(ISLOGICAL(D3729),"",FREQUENCY(IF('Data Transformation'!$B$425:$B$8425='Bin Analysis'!$B3723,'Data Transformation'!$G$425:$G$8425),D3729))</f>
        <v>2001</v>
      </c>
      <c r="F3729">
        <f t="shared" si="465"/>
        <v>0</v>
      </c>
      <c r="G3729">
        <f>Weighting!$H$9</f>
        <v>0</v>
      </c>
      <c r="H3729">
        <f t="array" ref="H3729">FREQUENCY(IF('Data Transformation'!$B$4:$B$8425=B3723,'Data Transformation'!$G$4:$G$8425),'Bin Analysis'!$B3729)</f>
        <v>2073</v>
      </c>
      <c r="I3729">
        <f t="shared" si="466"/>
        <v>0</v>
      </c>
      <c r="J3729">
        <f t="shared" si="467"/>
        <v>0</v>
      </c>
      <c r="K3729">
        <f>J3729*Weighting!$W$9</f>
        <v>0</v>
      </c>
      <c r="M3729" s="14"/>
    </row>
    <row r="3730" spans="1:13" x14ac:dyDescent="0.25">
      <c r="A3730" s="32" t="str">
        <f>IF(Weighting!$P$10&gt;0,B3730,"")</f>
        <v/>
      </c>
      <c r="B3730" t="e">
        <f>Weighting!$C$10</f>
        <v>#DIV/0!</v>
      </c>
      <c r="C3730" t="e">
        <f>Weighting!$F$10</f>
        <v>#NUM!</v>
      </c>
      <c r="D3730" t="e">
        <f>IF(C3730=1,'Data Transformation'!$G$3+0.5*'Data Transformation'!$W$25,IF(C3731=1,D3731-'Data Transformation'!$W$25,FALSE))</f>
        <v>#NUM!</v>
      </c>
      <c r="E3730">
        <f t="array" ref="E3730">IF(ISLOGICAL(D3730),"",FREQUENCY(IF('Data Transformation'!$B$425:$B$8425='Bin Analysis'!$B3723,'Data Transformation'!$G$425:$G$8425),D3730))</f>
        <v>2001</v>
      </c>
      <c r="F3730">
        <f t="shared" si="465"/>
        <v>0</v>
      </c>
      <c r="G3730">
        <f>Weighting!$H$10</f>
        <v>0</v>
      </c>
      <c r="H3730">
        <f t="array" ref="H3730">FREQUENCY(IF('Data Transformation'!$B$4:$B$8425=B3723,'Data Transformation'!$G$4:$G$8425),'Bin Analysis'!$B3730)</f>
        <v>2073</v>
      </c>
      <c r="I3730">
        <f t="shared" si="466"/>
        <v>0</v>
      </c>
      <c r="J3730">
        <f t="shared" si="467"/>
        <v>0</v>
      </c>
      <c r="K3730">
        <f>J3730*Weighting!$W$10</f>
        <v>0</v>
      </c>
      <c r="M3730" s="14"/>
    </row>
    <row r="3731" spans="1:13" x14ac:dyDescent="0.25">
      <c r="A3731" s="32" t="str">
        <f>IF(Weighting!$P$11&gt;0,B3731,"")</f>
        <v/>
      </c>
      <c r="B3731" t="e">
        <f>Weighting!$C$11</f>
        <v>#DIV/0!</v>
      </c>
      <c r="C3731" t="e">
        <f>Weighting!$F$11</f>
        <v>#NUM!</v>
      </c>
      <c r="D3731" t="e">
        <f>IF(C3731=1,'Data Transformation'!$G$3+0.5*'Data Transformation'!$W$25,IF(C3732=1,D3732-'Data Transformation'!$W$25,FALSE))</f>
        <v>#NUM!</v>
      </c>
      <c r="E3731">
        <f t="array" ref="E3731">IF(ISLOGICAL(D3731),"",FREQUENCY(IF('Data Transformation'!$B$425:$B$8425='Bin Analysis'!$B3723,'Data Transformation'!$G$425:$G$8425),D3731))</f>
        <v>2001</v>
      </c>
      <c r="F3731">
        <f t="shared" si="465"/>
        <v>0</v>
      </c>
      <c r="G3731">
        <f>Weighting!$H$11</f>
        <v>0</v>
      </c>
      <c r="H3731">
        <f t="array" ref="H3731">FREQUENCY(IF('Data Transformation'!$B$4:$B$8425=B3723,'Data Transformation'!$G$4:$G$8425),'Bin Analysis'!$B3731)</f>
        <v>2073</v>
      </c>
      <c r="I3731">
        <f t="shared" si="466"/>
        <v>0</v>
      </c>
      <c r="J3731">
        <f t="shared" si="467"/>
        <v>0</v>
      </c>
      <c r="K3731">
        <f>J3731*Weighting!$W$11</f>
        <v>0</v>
      </c>
      <c r="M3731" s="14"/>
    </row>
    <row r="3732" spans="1:13" x14ac:dyDescent="0.25">
      <c r="A3732" s="32" t="str">
        <f>IF(Weighting!$P$12&gt;0,B3732,"")</f>
        <v/>
      </c>
      <c r="B3732" t="e">
        <f>Weighting!$C$12</f>
        <v>#DIV/0!</v>
      </c>
      <c r="C3732" t="e">
        <f>Weighting!$F$12</f>
        <v>#NUM!</v>
      </c>
      <c r="D3732" t="e">
        <f>IF(C3732=1,'Data Transformation'!$G$3+0.5*'Data Transformation'!$W$25,IF(C3733=1,D3733-'Data Transformation'!$W$25,FALSE))</f>
        <v>#NUM!</v>
      </c>
      <c r="E3732">
        <f t="array" ref="E3732">IF(ISLOGICAL(D3732),"",FREQUENCY(IF('Data Transformation'!$B$425:$B$8425='Bin Analysis'!$B3723,'Data Transformation'!$G$425:$G$8425),D3732))</f>
        <v>2001</v>
      </c>
      <c r="F3732">
        <f t="shared" si="465"/>
        <v>0</v>
      </c>
      <c r="G3732">
        <f>Weighting!$H$12</f>
        <v>0</v>
      </c>
      <c r="H3732">
        <f t="array" ref="H3732">FREQUENCY(IF('Data Transformation'!$B$4:$B$8425=B3723,'Data Transformation'!$G$4:$G$8425),'Bin Analysis'!$B3732)</f>
        <v>2073</v>
      </c>
      <c r="I3732">
        <f t="shared" si="466"/>
        <v>0</v>
      </c>
      <c r="J3732">
        <f t="shared" si="467"/>
        <v>0</v>
      </c>
      <c r="K3732">
        <f>J3732*Weighting!$W$12</f>
        <v>0</v>
      </c>
      <c r="M3732" s="14"/>
    </row>
    <row r="3733" spans="1:13" x14ac:dyDescent="0.25">
      <c r="A3733" s="32" t="str">
        <f>IF(Weighting!$P$13&gt;0,B3733,"")</f>
        <v/>
      </c>
      <c r="B3733" t="e">
        <f>Weighting!$C$13</f>
        <v>#DIV/0!</v>
      </c>
      <c r="C3733" t="e">
        <f>Weighting!$F$13</f>
        <v>#NUM!</v>
      </c>
      <c r="D3733" t="e">
        <f>IF(C3733=1,'Data Transformation'!$G$3+0.5*'Data Transformation'!$W$25,IF(C3734=1,D3734-'Data Transformation'!$W$25,FALSE))</f>
        <v>#NUM!</v>
      </c>
      <c r="E3733">
        <f t="array" ref="E3733">IF(ISLOGICAL(D3733),"",FREQUENCY(IF('Data Transformation'!$B$425:$B$8425='Bin Analysis'!$B3723,'Data Transformation'!$G$425:$G$8425),D3733))</f>
        <v>2001</v>
      </c>
      <c r="F3733">
        <f t="shared" si="465"/>
        <v>0</v>
      </c>
      <c r="G3733">
        <f>Weighting!$H$13</f>
        <v>0</v>
      </c>
      <c r="H3733">
        <f t="array" ref="H3733">FREQUENCY(IF('Data Transformation'!$B$4:$B$8425=B3723,'Data Transformation'!$G$4:$G$8425),'Bin Analysis'!$B3733)</f>
        <v>2073</v>
      </c>
      <c r="I3733">
        <f t="shared" si="466"/>
        <v>0</v>
      </c>
      <c r="J3733">
        <f t="shared" si="467"/>
        <v>0</v>
      </c>
      <c r="K3733">
        <f>J3733*Weighting!$W$13</f>
        <v>0</v>
      </c>
      <c r="M3733" s="14"/>
    </row>
    <row r="3734" spans="1:13" x14ac:dyDescent="0.25">
      <c r="A3734" s="32" t="str">
        <f>IF(Weighting!$P$14&gt;0,B3734,"")</f>
        <v/>
      </c>
      <c r="B3734" t="e">
        <f>Weighting!$C$14</f>
        <v>#DIV/0!</v>
      </c>
      <c r="C3734" t="e">
        <f>Weighting!$F$14</f>
        <v>#NUM!</v>
      </c>
      <c r="D3734" t="e">
        <f>IF(C3734=1,'Data Transformation'!$G$3+0.5*'Data Transformation'!$W$25,IF(C3735=1,D3735-'Data Transformation'!$W$25,FALSE))</f>
        <v>#NUM!</v>
      </c>
      <c r="E3734">
        <f t="array" ref="E3734">IF(ISLOGICAL(D3734),"",FREQUENCY(IF('Data Transformation'!$B$425:$B$8425='Bin Analysis'!$B3723,'Data Transformation'!$G$425:$G$8425),D3734))</f>
        <v>2001</v>
      </c>
      <c r="F3734">
        <f t="shared" si="465"/>
        <v>0</v>
      </c>
      <c r="G3734">
        <f>Weighting!$H$14</f>
        <v>0</v>
      </c>
      <c r="H3734">
        <f t="array" ref="H3734">FREQUENCY(IF('Data Transformation'!$B$4:$B$8425=B3723,'Data Transformation'!$G$4:$G$8425),'Bin Analysis'!$B3734)</f>
        <v>2073</v>
      </c>
      <c r="I3734">
        <f t="shared" si="466"/>
        <v>0</v>
      </c>
      <c r="J3734">
        <f t="shared" si="467"/>
        <v>0</v>
      </c>
      <c r="K3734">
        <f>J3734*Weighting!$W$14</f>
        <v>0</v>
      </c>
      <c r="M3734" s="14"/>
    </row>
    <row r="3735" spans="1:13" x14ac:dyDescent="0.25">
      <c r="A3735" s="32" t="str">
        <f>IF(Weighting!$P$15&gt;0,B3735,"")</f>
        <v/>
      </c>
      <c r="B3735" t="e">
        <f>Weighting!$C$15</f>
        <v>#DIV/0!</v>
      </c>
      <c r="C3735" t="e">
        <f>Weighting!$F$15</f>
        <v>#NUM!</v>
      </c>
      <c r="D3735" t="e">
        <f>IF(C3735=1,'Data Transformation'!$G$3+0.5*'Data Transformation'!$W$25,IF(C3736=1,D3736-'Data Transformation'!$W$25,FALSE))</f>
        <v>#NUM!</v>
      </c>
      <c r="E3735">
        <f t="array" ref="E3735">IF(ISLOGICAL(D3735),"",FREQUENCY(IF('Data Transformation'!$B$425:$B$8425='Bin Analysis'!$B3723,'Data Transformation'!$G$425:$G$8425),D3735))</f>
        <v>2001</v>
      </c>
      <c r="F3735">
        <f t="shared" si="465"/>
        <v>0</v>
      </c>
      <c r="G3735">
        <f>Weighting!$H$15</f>
        <v>0</v>
      </c>
      <c r="H3735">
        <f t="array" ref="H3735">FREQUENCY(IF('Data Transformation'!$B$4:$B$8425=B3723,'Data Transformation'!$G$4:$G$8425),'Bin Analysis'!$B3735)</f>
        <v>2073</v>
      </c>
      <c r="I3735">
        <f t="shared" si="466"/>
        <v>0</v>
      </c>
      <c r="J3735">
        <f t="shared" si="467"/>
        <v>0</v>
      </c>
      <c r="K3735">
        <f>J3735*Weighting!$W$15</f>
        <v>0</v>
      </c>
      <c r="M3735" s="14"/>
    </row>
    <row r="3736" spans="1:13" x14ac:dyDescent="0.25">
      <c r="A3736" s="32" t="str">
        <f>IF(Weighting!$P$16&gt;0,B3736,"")</f>
        <v/>
      </c>
      <c r="B3736" t="e">
        <f>Weighting!$C$16</f>
        <v>#DIV/0!</v>
      </c>
      <c r="C3736" t="e">
        <f>Weighting!$F$16</f>
        <v>#NUM!</v>
      </c>
      <c r="D3736" t="e">
        <f>IF(C3736=1,'Data Transformation'!$G$3+0.5*'Data Transformation'!$W$25,IF(C3737=1,D3737-'Data Transformation'!$W$25,FALSE))</f>
        <v>#NUM!</v>
      </c>
      <c r="E3736">
        <f t="array" ref="E3736">IF(ISLOGICAL(D3736),"",FREQUENCY(IF('Data Transformation'!$B$425:$B$8425='Bin Analysis'!$B3723,'Data Transformation'!$G$425:$G$8425),D3736))</f>
        <v>2001</v>
      </c>
      <c r="F3736">
        <f t="shared" si="465"/>
        <v>0</v>
      </c>
      <c r="G3736">
        <f>Weighting!$H$16</f>
        <v>0</v>
      </c>
      <c r="H3736">
        <f t="array" ref="H3736">FREQUENCY(IF('Data Transformation'!$B$4:$B$8425=B3723,'Data Transformation'!$G$4:$G$8425),'Bin Analysis'!$B3736)</f>
        <v>2073</v>
      </c>
      <c r="I3736">
        <f t="shared" si="466"/>
        <v>0</v>
      </c>
      <c r="J3736">
        <f t="shared" si="467"/>
        <v>0</v>
      </c>
      <c r="K3736">
        <f>J3736*Weighting!$W$16</f>
        <v>0</v>
      </c>
      <c r="M3736" s="14"/>
    </row>
    <row r="3737" spans="1:13" x14ac:dyDescent="0.25">
      <c r="A3737" s="32" t="str">
        <f>IF(Weighting!$P$17&gt;0,B3737,"")</f>
        <v/>
      </c>
      <c r="B3737" t="e">
        <f>Weighting!$C$17</f>
        <v>#DIV/0!</v>
      </c>
      <c r="C3737" t="e">
        <f>Weighting!$F$17</f>
        <v>#NUM!</v>
      </c>
      <c r="D3737" t="e">
        <f>IF(C3737=1,'Data Transformation'!$G$3+0.5*'Data Transformation'!$W$25,IF(C3738=1,D3738-'Data Transformation'!$W$25,FALSE))</f>
        <v>#NUM!</v>
      </c>
      <c r="E3737">
        <f t="array" ref="E3737">IF(ISLOGICAL(D3737),"",FREQUENCY(IF('Data Transformation'!$B$425:$B$8425='Bin Analysis'!$B3723,'Data Transformation'!$G$425:$G$8425),D3737))</f>
        <v>2001</v>
      </c>
      <c r="F3737">
        <f t="shared" si="465"/>
        <v>0</v>
      </c>
      <c r="G3737">
        <f>Weighting!$H$17</f>
        <v>0</v>
      </c>
      <c r="H3737">
        <f t="array" ref="H3737">FREQUENCY(IF('Data Transformation'!$B$4:$B$8425=B3723,'Data Transformation'!$G$4:$G$8425),'Bin Analysis'!$B3737)</f>
        <v>2073</v>
      </c>
      <c r="I3737">
        <f t="shared" si="466"/>
        <v>0</v>
      </c>
      <c r="J3737">
        <f t="shared" si="467"/>
        <v>0</v>
      </c>
      <c r="K3737">
        <f>J3737*Weighting!$W$17</f>
        <v>0</v>
      </c>
      <c r="M3737" s="14"/>
    </row>
    <row r="3738" spans="1:13" x14ac:dyDescent="0.25">
      <c r="A3738" s="32" t="str">
        <f>IF(Weighting!$P$18&gt;0,B3738,"")</f>
        <v/>
      </c>
      <c r="B3738" t="e">
        <f>Weighting!$C$18</f>
        <v>#DIV/0!</v>
      </c>
      <c r="C3738" t="e">
        <f>Weighting!$F$18</f>
        <v>#NUM!</v>
      </c>
      <c r="D3738" t="e">
        <f>IF(C3738=1,'Data Transformation'!$G$3+0.5*'Data Transformation'!$W$25,IF(C3739=1,D3739-'Data Transformation'!$W$25,FALSE))</f>
        <v>#NUM!</v>
      </c>
      <c r="E3738">
        <f t="array" ref="E3738">IF(ISLOGICAL(D3738),"",FREQUENCY(IF('Data Transformation'!$B$425:$B$8425='Bin Analysis'!$B3723,'Data Transformation'!$G$425:$G$8425),D3738))</f>
        <v>2001</v>
      </c>
      <c r="F3738">
        <f t="shared" si="465"/>
        <v>0</v>
      </c>
      <c r="G3738">
        <f>Weighting!$H$18</f>
        <v>0</v>
      </c>
      <c r="H3738">
        <f t="array" ref="H3738">FREQUENCY(IF('Data Transformation'!$B$4:$B$8425=B3723,'Data Transformation'!$G$4:$G$8425),'Bin Analysis'!$B3738)</f>
        <v>2073</v>
      </c>
      <c r="I3738">
        <f t="shared" si="466"/>
        <v>0</v>
      </c>
      <c r="J3738">
        <f t="shared" si="467"/>
        <v>0</v>
      </c>
      <c r="K3738">
        <f>J3738*Weighting!$W$18</f>
        <v>0</v>
      </c>
      <c r="M3738" s="14"/>
    </row>
    <row r="3739" spans="1:13" x14ac:dyDescent="0.25">
      <c r="A3739" s="32" t="str">
        <f>IF(Weighting!$P$19&gt;0,B3739,"")</f>
        <v/>
      </c>
      <c r="B3739" t="e">
        <f>Weighting!$C$19</f>
        <v>#DIV/0!</v>
      </c>
      <c r="C3739" t="e">
        <f>Weighting!$F$19</f>
        <v>#NUM!</v>
      </c>
      <c r="D3739" t="e">
        <f>IF(C3739=1,'Data Transformation'!$G$3+0.5*'Data Transformation'!$W$25,IF(C3740=1,D3740-'Data Transformation'!$W$25,FALSE))</f>
        <v>#NUM!</v>
      </c>
      <c r="E3739">
        <f t="array" ref="E3739">IF(ISLOGICAL(D3739),"",FREQUENCY(IF('Data Transformation'!$B$425:$B$8425='Bin Analysis'!$B3723,'Data Transformation'!$G$425:$G$8425),D3739))</f>
        <v>2001</v>
      </c>
      <c r="F3739">
        <f t="shared" si="465"/>
        <v>0</v>
      </c>
      <c r="G3739">
        <f>Weighting!$H$19</f>
        <v>0</v>
      </c>
      <c r="H3739">
        <f t="array" ref="H3739">FREQUENCY(IF('Data Transformation'!$B$4:$B$8425=B3723,'Data Transformation'!$G$4:$G$8425),'Bin Analysis'!$B3739)</f>
        <v>2073</v>
      </c>
      <c r="I3739">
        <f t="shared" si="466"/>
        <v>0</v>
      </c>
      <c r="J3739">
        <f t="shared" si="467"/>
        <v>0</v>
      </c>
      <c r="K3739">
        <f>J3739*Weighting!$W$19</f>
        <v>0</v>
      </c>
      <c r="M3739" s="14"/>
    </row>
    <row r="3740" spans="1:13" x14ac:dyDescent="0.25">
      <c r="A3740" s="32" t="str">
        <f>IF(Weighting!$P$20&gt;0,B3740,"")</f>
        <v/>
      </c>
      <c r="B3740" t="e">
        <f>Weighting!$C$20</f>
        <v>#DIV/0!</v>
      </c>
      <c r="C3740" t="e">
        <f>Weighting!$F$20</f>
        <v>#NUM!</v>
      </c>
      <c r="D3740" t="e">
        <f>IF(C3740=1,'Data Transformation'!$G$3+0.5*'Data Transformation'!$W$25,IF(C3741=1,D3741-'Data Transformation'!$W$25,FALSE))</f>
        <v>#NUM!</v>
      </c>
      <c r="E3740">
        <f t="array" ref="E3740">IF(ISLOGICAL(D3740),"",FREQUENCY(IF('Data Transformation'!$B$425:$B$8425='Bin Analysis'!$B3723,'Data Transformation'!$G$425:$G$8425),D3740))</f>
        <v>2001</v>
      </c>
      <c r="F3740">
        <f t="shared" si="465"/>
        <v>0</v>
      </c>
      <c r="G3740">
        <f>Weighting!$H$20</f>
        <v>0</v>
      </c>
      <c r="H3740">
        <f t="array" ref="H3740">FREQUENCY(IF('Data Transformation'!$B$4:$B$8425=B3723,'Data Transformation'!$G$4:$G$8425),'Bin Analysis'!$B3740)</f>
        <v>2073</v>
      </c>
      <c r="I3740">
        <f t="shared" si="466"/>
        <v>0</v>
      </c>
      <c r="J3740">
        <f t="shared" si="467"/>
        <v>0</v>
      </c>
      <c r="K3740">
        <f>J3740*Weighting!$W$20</f>
        <v>0</v>
      </c>
      <c r="M3740" s="14"/>
    </row>
    <row r="3741" spans="1:13" x14ac:dyDescent="0.25">
      <c r="A3741" s="32" t="str">
        <f>IF(Weighting!$P$21&gt;0,B3741,"")</f>
        <v/>
      </c>
      <c r="B3741" t="e">
        <f>Weighting!$C$21</f>
        <v>#DIV/0!</v>
      </c>
      <c r="C3741" t="e">
        <f>Weighting!$F$21</f>
        <v>#NUM!</v>
      </c>
      <c r="D3741" t="e">
        <f>IF(C3741=1,'Data Transformation'!$G$3+0.5*'Data Transformation'!$W$25,IF(C3742=1,D3742-'Data Transformation'!$W$25,FALSE))</f>
        <v>#NUM!</v>
      </c>
      <c r="E3741">
        <f t="array" ref="E3741">IF(ISLOGICAL(D3741),"",FREQUENCY(IF('Data Transformation'!$B$425:$B$8425='Bin Analysis'!$B3723,'Data Transformation'!$G$425:$G$8425),D3741))</f>
        <v>2001</v>
      </c>
      <c r="F3741">
        <f t="shared" si="465"/>
        <v>0</v>
      </c>
      <c r="G3741">
        <f>Weighting!$H$21</f>
        <v>0</v>
      </c>
      <c r="H3741">
        <f t="array" ref="H3741">FREQUENCY(IF('Data Transformation'!$B$4:$B$8425=B3723,'Data Transformation'!$G$4:$G$8425),'Bin Analysis'!$B3741)</f>
        <v>2073</v>
      </c>
      <c r="I3741">
        <f t="shared" si="466"/>
        <v>0</v>
      </c>
      <c r="J3741">
        <f t="shared" si="467"/>
        <v>0</v>
      </c>
      <c r="K3741">
        <f>J3741*Weighting!$W$21</f>
        <v>0</v>
      </c>
      <c r="M3741" s="14"/>
    </row>
    <row r="3742" spans="1:13" x14ac:dyDescent="0.25">
      <c r="A3742" s="32" t="str">
        <f>IF(Weighting!$P$22&gt;0,B3742,"")</f>
        <v/>
      </c>
      <c r="B3742" t="e">
        <f>Weighting!$C$22</f>
        <v>#DIV/0!</v>
      </c>
      <c r="C3742" t="e">
        <f>Weighting!$F$22</f>
        <v>#NUM!</v>
      </c>
      <c r="D3742" t="e">
        <f>IF(C3742=1,'Data Transformation'!$G$3+0.5*'Data Transformation'!$W$25,IF(C3743=1,D3743-'Data Transformation'!$W$25,FALSE))</f>
        <v>#NUM!</v>
      </c>
      <c r="E3742">
        <f t="array" ref="E3742">IF(ISLOGICAL(D3742),"",FREQUENCY(IF('Data Transformation'!$B$425:$B$8425='Bin Analysis'!$B3723,'Data Transformation'!$G$425:$G$8425),D3742))</f>
        <v>2001</v>
      </c>
      <c r="F3742">
        <f t="shared" si="465"/>
        <v>0</v>
      </c>
      <c r="G3742">
        <f>Weighting!$H$22</f>
        <v>0</v>
      </c>
      <c r="H3742">
        <f t="array" ref="H3742">FREQUENCY(IF('Data Transformation'!$B$4:$B$8425=B3723,'Data Transformation'!$G$4:$G$8425),'Bin Analysis'!$B3742)</f>
        <v>2073</v>
      </c>
      <c r="I3742">
        <f t="shared" si="466"/>
        <v>0</v>
      </c>
      <c r="J3742">
        <f t="shared" si="467"/>
        <v>0</v>
      </c>
      <c r="K3742">
        <f>J3742*Weighting!$W$22</f>
        <v>0</v>
      </c>
      <c r="M3742" s="14"/>
    </row>
    <row r="3743" spans="1:13" x14ac:dyDescent="0.25">
      <c r="A3743" s="32" t="str">
        <f>IF(Weighting!$P$23&gt;0,B3743,"")</f>
        <v/>
      </c>
      <c r="B3743" t="e">
        <f>Weighting!$C$23</f>
        <v>#DIV/0!</v>
      </c>
      <c r="C3743" t="e">
        <f>Weighting!$F$23</f>
        <v>#NUM!</v>
      </c>
      <c r="D3743" t="e">
        <f>IF(C3743=1,'Data Transformation'!$G$3+0.5*'Data Transformation'!$W$25,IF(C3744=1,D3744-'Data Transformation'!$W$25,FALSE))</f>
        <v>#NUM!</v>
      </c>
      <c r="E3743">
        <f t="array" ref="E3743">IF(ISLOGICAL(D3743),"",FREQUENCY(IF('Data Transformation'!$B$425:$B$8425='Bin Analysis'!$B3723,'Data Transformation'!$G$425:$G$8425),D3743))</f>
        <v>2001</v>
      </c>
      <c r="F3743">
        <f t="shared" si="465"/>
        <v>0</v>
      </c>
      <c r="G3743">
        <f>Weighting!$H$23</f>
        <v>0</v>
      </c>
      <c r="H3743">
        <f t="array" ref="H3743">FREQUENCY(IF('Data Transformation'!$B$4:$B$8425=B3723,'Data Transformation'!$G$4:$G$8425),'Bin Analysis'!$B3743)</f>
        <v>2073</v>
      </c>
      <c r="I3743">
        <f t="shared" si="466"/>
        <v>0</v>
      </c>
      <c r="J3743">
        <f t="shared" si="467"/>
        <v>0</v>
      </c>
      <c r="K3743">
        <f>J3743*Weighting!$W$23</f>
        <v>0</v>
      </c>
      <c r="M3743" s="14"/>
    </row>
    <row r="3744" spans="1:13" x14ac:dyDescent="0.25">
      <c r="A3744" s="32" t="str">
        <f>IF(Weighting!$P$24&gt;0,B3744,"")</f>
        <v/>
      </c>
      <c r="B3744" t="e">
        <f>Weighting!$C$24</f>
        <v>#DIV/0!</v>
      </c>
      <c r="C3744" t="e">
        <f>Weighting!$F$24</f>
        <v>#NUM!</v>
      </c>
      <c r="D3744" t="e">
        <f>IF(C3744=1,'Data Transformation'!$G$3+0.5*'Data Transformation'!$W$25,IF(C3745=1,D3745-'Data Transformation'!$W$25,FALSE))</f>
        <v>#NUM!</v>
      </c>
      <c r="E3744">
        <f t="array" ref="E3744">IF(ISLOGICAL(D3744),"",FREQUENCY(IF('Data Transformation'!$B$425:$B$8425='Bin Analysis'!$B3723,'Data Transformation'!$G$425:$G$8425),D3744))</f>
        <v>2001</v>
      </c>
      <c r="F3744">
        <f t="shared" si="465"/>
        <v>0</v>
      </c>
      <c r="G3744">
        <f>Weighting!$H$24</f>
        <v>0</v>
      </c>
      <c r="H3744">
        <f t="array" ref="H3744">FREQUENCY(IF('Data Transformation'!$B$4:$B$8425=B3723,'Data Transformation'!$G$4:$G$8425),'Bin Analysis'!$B3744)</f>
        <v>2073</v>
      </c>
      <c r="I3744">
        <f t="shared" si="466"/>
        <v>0</v>
      </c>
      <c r="J3744">
        <f t="shared" si="467"/>
        <v>0</v>
      </c>
      <c r="K3744">
        <f>J3744*Weighting!$W$24</f>
        <v>0</v>
      </c>
      <c r="M3744" s="14"/>
    </row>
    <row r="3745" spans="1:25" x14ac:dyDescent="0.25">
      <c r="A3745" s="32" t="str">
        <f>IF(Weighting!$P$25&gt;0,B3745,"")</f>
        <v/>
      </c>
      <c r="B3745" t="e">
        <f>Weighting!$C$25</f>
        <v>#DIV/0!</v>
      </c>
      <c r="C3745" t="e">
        <f>Weighting!$F$25</f>
        <v>#NUM!</v>
      </c>
      <c r="D3745" t="e">
        <f>IF(C3745=1,'Data Transformation'!$G$3+0.5*'Data Transformation'!$W$25,IF(C3746=1,D3746-'Data Transformation'!$W$25,FALSE))</f>
        <v>#NUM!</v>
      </c>
      <c r="E3745">
        <f t="array" ref="E3745">IF(ISLOGICAL(D3745),"",FREQUENCY(IF('Data Transformation'!$B$425:$B$8425='Bin Analysis'!$B3723,'Data Transformation'!$G$425:$G$8425),D3745))</f>
        <v>2001</v>
      </c>
      <c r="F3745">
        <f t="shared" si="465"/>
        <v>0</v>
      </c>
      <c r="G3745">
        <f>Weighting!$H$25</f>
        <v>0</v>
      </c>
      <c r="H3745">
        <f t="array" ref="H3745">FREQUENCY(IF('Data Transformation'!$B$4:$B$8425=B3723,'Data Transformation'!$G$4:$G$8425),'Bin Analysis'!$B3745)</f>
        <v>2073</v>
      </c>
      <c r="I3745">
        <f t="shared" si="466"/>
        <v>0</v>
      </c>
      <c r="J3745">
        <f t="shared" si="467"/>
        <v>0</v>
      </c>
      <c r="K3745">
        <f>J3745*Weighting!$W$25</f>
        <v>0</v>
      </c>
      <c r="M3745" s="14"/>
    </row>
    <row r="3746" spans="1:25" x14ac:dyDescent="0.25">
      <c r="A3746" s="32"/>
      <c r="M3746" s="14"/>
    </row>
    <row r="3747" spans="1:25" ht="23.25" x14ac:dyDescent="0.35">
      <c r="A3747" s="21" t="s">
        <v>0</v>
      </c>
      <c r="B3747" s="21" t="str">
        <f>IFERROR(VLOOKUP(C3747,'Data Transformation'!$L$6:$M$426,2,FALSE),"")</f>
        <v/>
      </c>
      <c r="C3747" s="21">
        <f>C3723+1</f>
        <v>156</v>
      </c>
      <c r="D3747" s="21"/>
      <c r="E3747" s="21"/>
      <c r="F3747" s="21"/>
      <c r="G3747" s="21"/>
      <c r="H3747" s="22"/>
      <c r="I3747" s="22"/>
      <c r="J3747" s="22"/>
      <c r="K3747" s="21"/>
      <c r="L3747" s="21" t="str">
        <f>B3747</f>
        <v/>
      </c>
      <c r="M3747" s="23" t="e">
        <f>INDEX('Data Transformation'!$O$4:$O$424,MATCH($B3747,'Data Transformation'!$M$4:$M$424,0),MATCH($M$2,'Data Transformation'!$O$3,0))</f>
        <v>#N/A</v>
      </c>
      <c r="N3747" s="27" t="e">
        <f>IF('Input and Summary Results'!$J$16="minimum",'Bin Analysis'!X3748/(M3747-1),'Bin Analysis'!Y3747/('Bin Analysis'!M3747-1))</f>
        <v>#N/A</v>
      </c>
      <c r="O3747" s="27" t="e">
        <f>IF(M3747=FALSE,NA(),(VLOOKUP(1,C3750:K3769,4,FALSE))/(M3747-1))</f>
        <v>#N/A</v>
      </c>
      <c r="P3747" s="27" t="e">
        <f>IF(M3747=FALSE,NA(),SUM(J3750:J3769)/Weighting!$S$5)</f>
        <v>#N/A</v>
      </c>
      <c r="Q3747" s="27" t="e">
        <f>IF(M3747=FALSE,NA(),SUM(K3750:K3769)/Weighting!$S$6)</f>
        <v>#N/A</v>
      </c>
      <c r="R3747" s="27" t="e">
        <f>IF(M3747=FALSE,NA(),(VLOOKUP(1,G3750:K3769,3,FALSE))/(M3747-1))</f>
        <v>#N/A</v>
      </c>
      <c r="S3747" s="22" t="e">
        <f>IF(M3747=FALSE,NA(),IF(SUM(J3750:J3769)=2,"yes","no"))</f>
        <v>#N/A</v>
      </c>
      <c r="X3747" s="2" cm="2">
        <f t="array" ref="X3747:X3748">FREQUENCY(IF('Data Transformation'!$B$425:$B$6424='Bin Analysis'!L3747,'Data Transformation'!$G$425:$G$6424),'Data Transformation'!$U$11)</f>
        <v>0</v>
      </c>
      <c r="Y3747" s="2" cm="2">
        <f t="array" ref="Y3747:Y3748">FREQUENCY(IF('Data Transformation'!$B$425:$B$6424='Bin Analysis'!L3747,'Data Transformation'!$G$425:$G$6424),'Data Transformation'!$U$12)</f>
        <v>0</v>
      </c>
    </row>
    <row r="3748" spans="1:25" x14ac:dyDescent="0.25">
      <c r="A3748" s="14" t="s">
        <v>67</v>
      </c>
      <c r="B3748" t="s">
        <v>47</v>
      </c>
      <c r="C3748" t="s">
        <v>5</v>
      </c>
      <c r="D3748" t="s">
        <v>100</v>
      </c>
      <c r="E3748" t="s">
        <v>101</v>
      </c>
      <c r="F3748" t="s">
        <v>102</v>
      </c>
      <c r="G3748" t="s">
        <v>70</v>
      </c>
      <c r="H3748" t="s">
        <v>31</v>
      </c>
      <c r="I3748" t="s">
        <v>32</v>
      </c>
      <c r="J3748" t="s">
        <v>46</v>
      </c>
      <c r="K3748" s="14" t="s">
        <v>45</v>
      </c>
      <c r="M3748" s="14"/>
      <c r="X3748" s="2">
        <v>0</v>
      </c>
      <c r="Y3748" s="2">
        <v>0</v>
      </c>
    </row>
    <row r="3749" spans="1:25" x14ac:dyDescent="0.25">
      <c r="A3749" s="32"/>
      <c r="D3749" t="e">
        <f>IF(C3749=1,'Data Transformation'!$G$3+0.5*'Data Transformation'!$W$25,IF(C3750=1,D3750-'Data Transformation'!$W$25,FALSE))</f>
        <v>#NUM!</v>
      </c>
      <c r="E3749">
        <f t="array" ref="E3749">IF(ISLOGICAL(D3749),"",FREQUENCY(IF('Data Transformation'!$B$425:$B$8425='Bin Analysis'!$B3747,'Data Transformation'!$G$425:$G$8425),D3749))</f>
        <v>2001</v>
      </c>
      <c r="F3749" t="e">
        <f>IF(ISLOGICAL(D3749),"",E3749-E3748)</f>
        <v>#VALUE!</v>
      </c>
      <c r="M3749" s="14"/>
    </row>
    <row r="3750" spans="1:25" x14ac:dyDescent="0.25">
      <c r="A3750" s="32" t="e">
        <f>IF(Weighting!$P$6&gt;0,B3750,"")</f>
        <v>#NUM!</v>
      </c>
      <c r="B3750" t="e">
        <f>Weighting!$C$6</f>
        <v>#DIV/0!</v>
      </c>
      <c r="C3750" t="e">
        <f>Weighting!$F$6</f>
        <v>#NUM!</v>
      </c>
      <c r="D3750" t="e">
        <f>IF(C3750=1,'Data Transformation'!$G$3+0.5*'Data Transformation'!$W$25,IF(C3751=1,D3751-'Data Transformation'!$W$25,FALSE))</f>
        <v>#NUM!</v>
      </c>
      <c r="E3750">
        <f t="array" ref="E3750">IF(ISLOGICAL(D3750),"",FREQUENCY(IF('Data Transformation'!$B$425:$B$8425='Bin Analysis'!$B3747,'Data Transformation'!$G$425:$G$8425),D3750))</f>
        <v>2001</v>
      </c>
      <c r="F3750">
        <f>IF(ISLOGICAL(D3750),"",E3750-E3749)</f>
        <v>0</v>
      </c>
      <c r="G3750">
        <f>Weighting!$H$6</f>
        <v>1</v>
      </c>
      <c r="H3750">
        <f t="array" ref="H3750">FREQUENCY(IF('Data Transformation'!$B$4:$B$8425=B3747,'Data Transformation'!$G$4:$G$8425),'Bin Analysis'!$B3750)</f>
        <v>2073</v>
      </c>
      <c r="I3750">
        <f>H3750-H3749</f>
        <v>2073</v>
      </c>
      <c r="J3750">
        <f>IF(I3750=0,0,1)</f>
        <v>1</v>
      </c>
      <c r="K3750" t="e">
        <f>J3750*Weighting!$W$6</f>
        <v>#NUM!</v>
      </c>
      <c r="M3750" s="14"/>
    </row>
    <row r="3751" spans="1:25" x14ac:dyDescent="0.25">
      <c r="A3751" s="32" t="str">
        <f>IF(Weighting!$P$7&gt;0,B3751,"")</f>
        <v/>
      </c>
      <c r="B3751" t="e">
        <f>Weighting!$C$7</f>
        <v>#DIV/0!</v>
      </c>
      <c r="C3751" t="e">
        <f>Weighting!$F$7</f>
        <v>#NUM!</v>
      </c>
      <c r="D3751" t="e">
        <f>IF(C3751=1,'Data Transformation'!$G$3+0.5*'Data Transformation'!$W$25,IF(C3752=1,D3752-'Data Transformation'!$W$25,FALSE))</f>
        <v>#NUM!</v>
      </c>
      <c r="E3751">
        <f t="array" ref="E3751">IF(ISLOGICAL(D3751),"",FREQUENCY(IF('Data Transformation'!$B$425:$B$8425='Bin Analysis'!$B3747,'Data Transformation'!$G$425:$G$8425),D3751))</f>
        <v>2001</v>
      </c>
      <c r="F3751">
        <f t="shared" ref="F3751:F3769" si="468">IF(ISLOGICAL(D3751),"",E3751-E3750)</f>
        <v>0</v>
      </c>
      <c r="G3751">
        <f>Weighting!$H$7</f>
        <v>0</v>
      </c>
      <c r="H3751">
        <f t="array" ref="H3751">FREQUENCY(IF('Data Transformation'!$B$4:$B$8425=B3747,'Data Transformation'!$G$4:$G$8425),'Bin Analysis'!$B3751)</f>
        <v>2073</v>
      </c>
      <c r="I3751">
        <f t="shared" ref="I3751:I3769" si="469">H3751-H3750</f>
        <v>0</v>
      </c>
      <c r="J3751">
        <f>IF(I3751=0,0,1)</f>
        <v>0</v>
      </c>
      <c r="K3751">
        <f>J3751*Weighting!$W$7</f>
        <v>0</v>
      </c>
      <c r="M3751" s="14"/>
    </row>
    <row r="3752" spans="1:25" x14ac:dyDescent="0.25">
      <c r="A3752" s="32" t="str">
        <f>IF(Weighting!$P$8&gt;0,B3752,"")</f>
        <v/>
      </c>
      <c r="B3752" t="e">
        <f>Weighting!$C$8</f>
        <v>#DIV/0!</v>
      </c>
      <c r="C3752" t="e">
        <f>Weighting!$F$8</f>
        <v>#NUM!</v>
      </c>
      <c r="D3752" t="e">
        <f>IF(C3752=1,'Data Transformation'!$G$3+0.5*'Data Transformation'!$W$25,IF(C3753=1,D3753-'Data Transformation'!$W$25,FALSE))</f>
        <v>#NUM!</v>
      </c>
      <c r="E3752">
        <f t="array" ref="E3752">IF(ISLOGICAL(D3752),"",FREQUENCY(IF('Data Transformation'!$B$425:$B$8425='Bin Analysis'!$B3747,'Data Transformation'!$G$425:$G$8425),D3752))</f>
        <v>2001</v>
      </c>
      <c r="F3752">
        <f t="shared" si="468"/>
        <v>0</v>
      </c>
      <c r="G3752">
        <f>Weighting!$H$8</f>
        <v>0</v>
      </c>
      <c r="H3752">
        <f t="array" ref="H3752">FREQUENCY(IF('Data Transformation'!$B$4:$B$8425=B3747,'Data Transformation'!$G$4:$G$8425),'Bin Analysis'!$B3752)</f>
        <v>2073</v>
      </c>
      <c r="I3752">
        <f t="shared" si="469"/>
        <v>0</v>
      </c>
      <c r="J3752">
        <f t="shared" ref="J3752:J3769" si="470">IF(I3752=0,0,1)</f>
        <v>0</v>
      </c>
      <c r="K3752">
        <f>J3752*Weighting!$W$8</f>
        <v>0</v>
      </c>
      <c r="M3752" s="14"/>
    </row>
    <row r="3753" spans="1:25" x14ac:dyDescent="0.25">
      <c r="A3753" s="32" t="str">
        <f>IF(Weighting!$P$9&gt;0,B3753,"")</f>
        <v/>
      </c>
      <c r="B3753" s="50" t="e">
        <f>Weighting!$C$9</f>
        <v>#DIV/0!</v>
      </c>
      <c r="C3753" t="e">
        <f>Weighting!$F$9</f>
        <v>#NUM!</v>
      </c>
      <c r="D3753" t="e">
        <f>IF(C3753=1,'Data Transformation'!$G$3+0.5*'Data Transformation'!$W$25,IF(C3754=1,D3754-'Data Transformation'!$W$25,FALSE))</f>
        <v>#NUM!</v>
      </c>
      <c r="E3753">
        <f t="array" ref="E3753">IF(ISLOGICAL(D3753),"",FREQUENCY(IF('Data Transformation'!$B$425:$B$8425='Bin Analysis'!$B3747,'Data Transformation'!$G$425:$G$8425),D3753))</f>
        <v>2001</v>
      </c>
      <c r="F3753">
        <f t="shared" si="468"/>
        <v>0</v>
      </c>
      <c r="G3753">
        <f>Weighting!$H$9</f>
        <v>0</v>
      </c>
      <c r="H3753">
        <f t="array" ref="H3753">FREQUENCY(IF('Data Transformation'!$B$4:$B$8425=B3747,'Data Transformation'!$G$4:$G$8425),'Bin Analysis'!$B3753)</f>
        <v>2073</v>
      </c>
      <c r="I3753">
        <f t="shared" si="469"/>
        <v>0</v>
      </c>
      <c r="J3753">
        <f t="shared" si="470"/>
        <v>0</v>
      </c>
      <c r="K3753">
        <f>J3753*Weighting!$W$9</f>
        <v>0</v>
      </c>
      <c r="M3753" s="14"/>
    </row>
    <row r="3754" spans="1:25" x14ac:dyDescent="0.25">
      <c r="A3754" s="32" t="str">
        <f>IF(Weighting!$P$10&gt;0,B3754,"")</f>
        <v/>
      </c>
      <c r="B3754" t="e">
        <f>Weighting!$C$10</f>
        <v>#DIV/0!</v>
      </c>
      <c r="C3754" t="e">
        <f>Weighting!$F$10</f>
        <v>#NUM!</v>
      </c>
      <c r="D3754" t="e">
        <f>IF(C3754=1,'Data Transformation'!$G$3+0.5*'Data Transformation'!$W$25,IF(C3755=1,D3755-'Data Transformation'!$W$25,FALSE))</f>
        <v>#NUM!</v>
      </c>
      <c r="E3754">
        <f t="array" ref="E3754">IF(ISLOGICAL(D3754),"",FREQUENCY(IF('Data Transformation'!$B$425:$B$8425='Bin Analysis'!$B3747,'Data Transformation'!$G$425:$G$8425),D3754))</f>
        <v>2001</v>
      </c>
      <c r="F3754">
        <f t="shared" si="468"/>
        <v>0</v>
      </c>
      <c r="G3754">
        <f>Weighting!$H$10</f>
        <v>0</v>
      </c>
      <c r="H3754">
        <f t="array" ref="H3754">FREQUENCY(IF('Data Transformation'!$B$4:$B$8425=B3747,'Data Transformation'!$G$4:$G$8425),'Bin Analysis'!$B3754)</f>
        <v>2073</v>
      </c>
      <c r="I3754">
        <f t="shared" si="469"/>
        <v>0</v>
      </c>
      <c r="J3754">
        <f t="shared" si="470"/>
        <v>0</v>
      </c>
      <c r="K3754">
        <f>J3754*Weighting!$W$10</f>
        <v>0</v>
      </c>
      <c r="M3754" s="14"/>
    </row>
    <row r="3755" spans="1:25" x14ac:dyDescent="0.25">
      <c r="A3755" s="32" t="str">
        <f>IF(Weighting!$P$11&gt;0,B3755,"")</f>
        <v/>
      </c>
      <c r="B3755" t="e">
        <f>Weighting!$C$11</f>
        <v>#DIV/0!</v>
      </c>
      <c r="C3755" t="e">
        <f>Weighting!$F$11</f>
        <v>#NUM!</v>
      </c>
      <c r="D3755" t="e">
        <f>IF(C3755=1,'Data Transformation'!$G$3+0.5*'Data Transformation'!$W$25,IF(C3756=1,D3756-'Data Transformation'!$W$25,FALSE))</f>
        <v>#NUM!</v>
      </c>
      <c r="E3755">
        <f t="array" ref="E3755">IF(ISLOGICAL(D3755),"",FREQUENCY(IF('Data Transformation'!$B$425:$B$8425='Bin Analysis'!$B3747,'Data Transformation'!$G$425:$G$8425),D3755))</f>
        <v>2001</v>
      </c>
      <c r="F3755">
        <f t="shared" si="468"/>
        <v>0</v>
      </c>
      <c r="G3755">
        <f>Weighting!$H$11</f>
        <v>0</v>
      </c>
      <c r="H3755">
        <f t="array" ref="H3755">FREQUENCY(IF('Data Transformation'!$B$4:$B$8425=B3747,'Data Transformation'!$G$4:$G$8425),'Bin Analysis'!$B3755)</f>
        <v>2073</v>
      </c>
      <c r="I3755">
        <f t="shared" si="469"/>
        <v>0</v>
      </c>
      <c r="J3755">
        <f t="shared" si="470"/>
        <v>0</v>
      </c>
      <c r="K3755">
        <f>J3755*Weighting!$W$11</f>
        <v>0</v>
      </c>
      <c r="M3755" s="14"/>
    </row>
    <row r="3756" spans="1:25" x14ac:dyDescent="0.25">
      <c r="A3756" s="32" t="str">
        <f>IF(Weighting!$P$12&gt;0,B3756,"")</f>
        <v/>
      </c>
      <c r="B3756" t="e">
        <f>Weighting!$C$12</f>
        <v>#DIV/0!</v>
      </c>
      <c r="C3756" t="e">
        <f>Weighting!$F$12</f>
        <v>#NUM!</v>
      </c>
      <c r="D3756" t="e">
        <f>IF(C3756=1,'Data Transformation'!$G$3+0.5*'Data Transformation'!$W$25,IF(C3757=1,D3757-'Data Transformation'!$W$25,FALSE))</f>
        <v>#NUM!</v>
      </c>
      <c r="E3756">
        <f t="array" ref="E3756">IF(ISLOGICAL(D3756),"",FREQUENCY(IF('Data Transformation'!$B$425:$B$8425='Bin Analysis'!$B3747,'Data Transformation'!$G$425:$G$8425),D3756))</f>
        <v>2001</v>
      </c>
      <c r="F3756">
        <f t="shared" si="468"/>
        <v>0</v>
      </c>
      <c r="G3756">
        <f>Weighting!$H$12</f>
        <v>0</v>
      </c>
      <c r="H3756">
        <f t="array" ref="H3756">FREQUENCY(IF('Data Transformation'!$B$4:$B$8425=B3747,'Data Transformation'!$G$4:$G$8425),'Bin Analysis'!$B3756)</f>
        <v>2073</v>
      </c>
      <c r="I3756">
        <f t="shared" si="469"/>
        <v>0</v>
      </c>
      <c r="J3756">
        <f t="shared" si="470"/>
        <v>0</v>
      </c>
      <c r="K3756">
        <f>J3756*Weighting!$W$12</f>
        <v>0</v>
      </c>
      <c r="M3756" s="14"/>
    </row>
    <row r="3757" spans="1:25" x14ac:dyDescent="0.25">
      <c r="A3757" s="32" t="str">
        <f>IF(Weighting!$P$13&gt;0,B3757,"")</f>
        <v/>
      </c>
      <c r="B3757" t="e">
        <f>Weighting!$C$13</f>
        <v>#DIV/0!</v>
      </c>
      <c r="C3757" t="e">
        <f>Weighting!$F$13</f>
        <v>#NUM!</v>
      </c>
      <c r="D3757" t="e">
        <f>IF(C3757=1,'Data Transformation'!$G$3+0.5*'Data Transformation'!$W$25,IF(C3758=1,D3758-'Data Transformation'!$W$25,FALSE))</f>
        <v>#NUM!</v>
      </c>
      <c r="E3757">
        <f t="array" ref="E3757">IF(ISLOGICAL(D3757),"",FREQUENCY(IF('Data Transformation'!$B$425:$B$8425='Bin Analysis'!$B3747,'Data Transformation'!$G$425:$G$8425),D3757))</f>
        <v>2001</v>
      </c>
      <c r="F3757">
        <f t="shared" si="468"/>
        <v>0</v>
      </c>
      <c r="G3757">
        <f>Weighting!$H$13</f>
        <v>0</v>
      </c>
      <c r="H3757">
        <f t="array" ref="H3757">FREQUENCY(IF('Data Transformation'!$B$4:$B$8425=B3747,'Data Transformation'!$G$4:$G$8425),'Bin Analysis'!$B3757)</f>
        <v>2073</v>
      </c>
      <c r="I3757">
        <f t="shared" si="469"/>
        <v>0</v>
      </c>
      <c r="J3757">
        <f t="shared" si="470"/>
        <v>0</v>
      </c>
      <c r="K3757">
        <f>J3757*Weighting!$W$13</f>
        <v>0</v>
      </c>
      <c r="M3757" s="14"/>
    </row>
    <row r="3758" spans="1:25" x14ac:dyDescent="0.25">
      <c r="A3758" s="32" t="str">
        <f>IF(Weighting!$P$14&gt;0,B3758,"")</f>
        <v/>
      </c>
      <c r="B3758" t="e">
        <f>Weighting!$C$14</f>
        <v>#DIV/0!</v>
      </c>
      <c r="C3758" t="e">
        <f>Weighting!$F$14</f>
        <v>#NUM!</v>
      </c>
      <c r="D3758" t="e">
        <f>IF(C3758=1,'Data Transformation'!$G$3+0.5*'Data Transformation'!$W$25,IF(C3759=1,D3759-'Data Transformation'!$W$25,FALSE))</f>
        <v>#NUM!</v>
      </c>
      <c r="E3758">
        <f t="array" ref="E3758">IF(ISLOGICAL(D3758),"",FREQUENCY(IF('Data Transformation'!$B$425:$B$8425='Bin Analysis'!$B3747,'Data Transformation'!$G$425:$G$8425),D3758))</f>
        <v>2001</v>
      </c>
      <c r="F3758">
        <f t="shared" si="468"/>
        <v>0</v>
      </c>
      <c r="G3758">
        <f>Weighting!$H$14</f>
        <v>0</v>
      </c>
      <c r="H3758">
        <f t="array" ref="H3758">FREQUENCY(IF('Data Transformation'!$B$4:$B$8425=B3747,'Data Transformation'!$G$4:$G$8425),'Bin Analysis'!$B3758)</f>
        <v>2073</v>
      </c>
      <c r="I3758">
        <f t="shared" si="469"/>
        <v>0</v>
      </c>
      <c r="J3758">
        <f t="shared" si="470"/>
        <v>0</v>
      </c>
      <c r="K3758">
        <f>J3758*Weighting!$W$14</f>
        <v>0</v>
      </c>
      <c r="M3758" s="14"/>
    </row>
    <row r="3759" spans="1:25" x14ac:dyDescent="0.25">
      <c r="A3759" s="32" t="str">
        <f>IF(Weighting!$P$15&gt;0,B3759,"")</f>
        <v/>
      </c>
      <c r="B3759" t="e">
        <f>Weighting!$C$15</f>
        <v>#DIV/0!</v>
      </c>
      <c r="C3759" t="e">
        <f>Weighting!$F$15</f>
        <v>#NUM!</v>
      </c>
      <c r="D3759" t="e">
        <f>IF(C3759=1,'Data Transformation'!$G$3+0.5*'Data Transformation'!$W$25,IF(C3760=1,D3760-'Data Transformation'!$W$25,FALSE))</f>
        <v>#NUM!</v>
      </c>
      <c r="E3759">
        <f t="array" ref="E3759">IF(ISLOGICAL(D3759),"",FREQUENCY(IF('Data Transformation'!$B$425:$B$8425='Bin Analysis'!$B3747,'Data Transformation'!$G$425:$G$8425),D3759))</f>
        <v>2001</v>
      </c>
      <c r="F3759">
        <f t="shared" si="468"/>
        <v>0</v>
      </c>
      <c r="G3759">
        <f>Weighting!$H$15</f>
        <v>0</v>
      </c>
      <c r="H3759">
        <f t="array" ref="H3759">FREQUENCY(IF('Data Transformation'!$B$4:$B$8425=B3747,'Data Transformation'!$G$4:$G$8425),'Bin Analysis'!$B3759)</f>
        <v>2073</v>
      </c>
      <c r="I3759">
        <f t="shared" si="469"/>
        <v>0</v>
      </c>
      <c r="J3759">
        <f t="shared" si="470"/>
        <v>0</v>
      </c>
      <c r="K3759">
        <f>J3759*Weighting!$W$15</f>
        <v>0</v>
      </c>
      <c r="M3759" s="14"/>
    </row>
    <row r="3760" spans="1:25" x14ac:dyDescent="0.25">
      <c r="A3760" s="32" t="str">
        <f>IF(Weighting!$P$16&gt;0,B3760,"")</f>
        <v/>
      </c>
      <c r="B3760" t="e">
        <f>Weighting!$C$16</f>
        <v>#DIV/0!</v>
      </c>
      <c r="C3760" t="e">
        <f>Weighting!$F$16</f>
        <v>#NUM!</v>
      </c>
      <c r="D3760" t="e">
        <f>IF(C3760=1,'Data Transformation'!$G$3+0.5*'Data Transformation'!$W$25,IF(C3761=1,D3761-'Data Transformation'!$W$25,FALSE))</f>
        <v>#NUM!</v>
      </c>
      <c r="E3760">
        <f t="array" ref="E3760">IF(ISLOGICAL(D3760),"",FREQUENCY(IF('Data Transformation'!$B$425:$B$8425='Bin Analysis'!$B3747,'Data Transformation'!$G$425:$G$8425),D3760))</f>
        <v>2001</v>
      </c>
      <c r="F3760">
        <f t="shared" si="468"/>
        <v>0</v>
      </c>
      <c r="G3760">
        <f>Weighting!$H$16</f>
        <v>0</v>
      </c>
      <c r="H3760">
        <f t="array" ref="H3760">FREQUENCY(IF('Data Transformation'!$B$4:$B$8425=B3747,'Data Transformation'!$G$4:$G$8425),'Bin Analysis'!$B3760)</f>
        <v>2073</v>
      </c>
      <c r="I3760">
        <f t="shared" si="469"/>
        <v>0</v>
      </c>
      <c r="J3760">
        <f t="shared" si="470"/>
        <v>0</v>
      </c>
      <c r="K3760">
        <f>J3760*Weighting!$W$16</f>
        <v>0</v>
      </c>
      <c r="M3760" s="14"/>
    </row>
    <row r="3761" spans="1:25" x14ac:dyDescent="0.25">
      <c r="A3761" s="32" t="str">
        <f>IF(Weighting!$P$17&gt;0,B3761,"")</f>
        <v/>
      </c>
      <c r="B3761" t="e">
        <f>Weighting!$C$17</f>
        <v>#DIV/0!</v>
      </c>
      <c r="C3761" t="e">
        <f>Weighting!$F$17</f>
        <v>#NUM!</v>
      </c>
      <c r="D3761" t="e">
        <f>IF(C3761=1,'Data Transformation'!$G$3+0.5*'Data Transformation'!$W$25,IF(C3762=1,D3762-'Data Transformation'!$W$25,FALSE))</f>
        <v>#NUM!</v>
      </c>
      <c r="E3761">
        <f t="array" ref="E3761">IF(ISLOGICAL(D3761),"",FREQUENCY(IF('Data Transformation'!$B$425:$B$8425='Bin Analysis'!$B3747,'Data Transformation'!$G$425:$G$8425),D3761))</f>
        <v>2001</v>
      </c>
      <c r="F3761">
        <f t="shared" si="468"/>
        <v>0</v>
      </c>
      <c r="G3761">
        <f>Weighting!$H$17</f>
        <v>0</v>
      </c>
      <c r="H3761">
        <f t="array" ref="H3761">FREQUENCY(IF('Data Transformation'!$B$4:$B$8425=B3747,'Data Transformation'!$G$4:$G$8425),'Bin Analysis'!$B3761)</f>
        <v>2073</v>
      </c>
      <c r="I3761">
        <f t="shared" si="469"/>
        <v>0</v>
      </c>
      <c r="J3761">
        <f t="shared" si="470"/>
        <v>0</v>
      </c>
      <c r="K3761">
        <f>J3761*Weighting!$W$17</f>
        <v>0</v>
      </c>
      <c r="M3761" s="14"/>
    </row>
    <row r="3762" spans="1:25" x14ac:dyDescent="0.25">
      <c r="A3762" s="32" t="str">
        <f>IF(Weighting!$P$18&gt;0,B3762,"")</f>
        <v/>
      </c>
      <c r="B3762" t="e">
        <f>Weighting!$C$18</f>
        <v>#DIV/0!</v>
      </c>
      <c r="C3762" t="e">
        <f>Weighting!$F$18</f>
        <v>#NUM!</v>
      </c>
      <c r="D3762" t="e">
        <f>IF(C3762=1,'Data Transformation'!$G$3+0.5*'Data Transformation'!$W$25,IF(C3763=1,D3763-'Data Transformation'!$W$25,FALSE))</f>
        <v>#NUM!</v>
      </c>
      <c r="E3762">
        <f t="array" ref="E3762">IF(ISLOGICAL(D3762),"",FREQUENCY(IF('Data Transformation'!$B$425:$B$8425='Bin Analysis'!$B3747,'Data Transformation'!$G$425:$G$8425),D3762))</f>
        <v>2001</v>
      </c>
      <c r="F3762">
        <f t="shared" si="468"/>
        <v>0</v>
      </c>
      <c r="G3762">
        <f>Weighting!$H$18</f>
        <v>0</v>
      </c>
      <c r="H3762">
        <f t="array" ref="H3762">FREQUENCY(IF('Data Transformation'!$B$4:$B$8425=B3747,'Data Transformation'!$G$4:$G$8425),'Bin Analysis'!$B3762)</f>
        <v>2073</v>
      </c>
      <c r="I3762">
        <f t="shared" si="469"/>
        <v>0</v>
      </c>
      <c r="J3762">
        <f t="shared" si="470"/>
        <v>0</v>
      </c>
      <c r="K3762">
        <f>J3762*Weighting!$W$18</f>
        <v>0</v>
      </c>
      <c r="M3762" s="14"/>
    </row>
    <row r="3763" spans="1:25" x14ac:dyDescent="0.25">
      <c r="A3763" s="32" t="str">
        <f>IF(Weighting!$P$19&gt;0,B3763,"")</f>
        <v/>
      </c>
      <c r="B3763" t="e">
        <f>Weighting!$C$19</f>
        <v>#DIV/0!</v>
      </c>
      <c r="C3763" t="e">
        <f>Weighting!$F$19</f>
        <v>#NUM!</v>
      </c>
      <c r="D3763" t="e">
        <f>IF(C3763=1,'Data Transformation'!$G$3+0.5*'Data Transformation'!$W$25,IF(C3764=1,D3764-'Data Transformation'!$W$25,FALSE))</f>
        <v>#NUM!</v>
      </c>
      <c r="E3763">
        <f t="array" ref="E3763">IF(ISLOGICAL(D3763),"",FREQUENCY(IF('Data Transformation'!$B$425:$B$8425='Bin Analysis'!$B3747,'Data Transformation'!$G$425:$G$8425),D3763))</f>
        <v>2001</v>
      </c>
      <c r="F3763">
        <f t="shared" si="468"/>
        <v>0</v>
      </c>
      <c r="G3763">
        <f>Weighting!$H$19</f>
        <v>0</v>
      </c>
      <c r="H3763">
        <f t="array" ref="H3763">FREQUENCY(IF('Data Transformation'!$B$4:$B$8425=B3747,'Data Transformation'!$G$4:$G$8425),'Bin Analysis'!$B3763)</f>
        <v>2073</v>
      </c>
      <c r="I3763">
        <f t="shared" si="469"/>
        <v>0</v>
      </c>
      <c r="J3763">
        <f t="shared" si="470"/>
        <v>0</v>
      </c>
      <c r="K3763">
        <f>J3763*Weighting!$W$19</f>
        <v>0</v>
      </c>
      <c r="M3763" s="14"/>
    </row>
    <row r="3764" spans="1:25" x14ac:dyDescent="0.25">
      <c r="A3764" s="32" t="str">
        <f>IF(Weighting!$P$20&gt;0,B3764,"")</f>
        <v/>
      </c>
      <c r="B3764" t="e">
        <f>Weighting!$C$20</f>
        <v>#DIV/0!</v>
      </c>
      <c r="C3764" t="e">
        <f>Weighting!$F$20</f>
        <v>#NUM!</v>
      </c>
      <c r="D3764" t="e">
        <f>IF(C3764=1,'Data Transformation'!$G$3+0.5*'Data Transformation'!$W$25,IF(C3765=1,D3765-'Data Transformation'!$W$25,FALSE))</f>
        <v>#NUM!</v>
      </c>
      <c r="E3764">
        <f t="array" ref="E3764">IF(ISLOGICAL(D3764),"",FREQUENCY(IF('Data Transformation'!$B$425:$B$8425='Bin Analysis'!$B3747,'Data Transformation'!$G$425:$G$8425),D3764))</f>
        <v>2001</v>
      </c>
      <c r="F3764">
        <f t="shared" si="468"/>
        <v>0</v>
      </c>
      <c r="G3764">
        <f>Weighting!$H$20</f>
        <v>0</v>
      </c>
      <c r="H3764">
        <f t="array" ref="H3764">FREQUENCY(IF('Data Transformation'!$B$4:$B$8425=B3747,'Data Transformation'!$G$4:$G$8425),'Bin Analysis'!$B3764)</f>
        <v>2073</v>
      </c>
      <c r="I3764">
        <f t="shared" si="469"/>
        <v>0</v>
      </c>
      <c r="J3764">
        <f t="shared" si="470"/>
        <v>0</v>
      </c>
      <c r="K3764">
        <f>J3764*Weighting!$W$20</f>
        <v>0</v>
      </c>
      <c r="M3764" s="14"/>
    </row>
    <row r="3765" spans="1:25" x14ac:dyDescent="0.25">
      <c r="A3765" s="32" t="str">
        <f>IF(Weighting!$P$21&gt;0,B3765,"")</f>
        <v/>
      </c>
      <c r="B3765" t="e">
        <f>Weighting!$C$21</f>
        <v>#DIV/0!</v>
      </c>
      <c r="C3765" t="e">
        <f>Weighting!$F$21</f>
        <v>#NUM!</v>
      </c>
      <c r="D3765" t="e">
        <f>IF(C3765=1,'Data Transformation'!$G$3+0.5*'Data Transformation'!$W$25,IF(C3766=1,D3766-'Data Transformation'!$W$25,FALSE))</f>
        <v>#NUM!</v>
      </c>
      <c r="E3765">
        <f t="array" ref="E3765">IF(ISLOGICAL(D3765),"",FREQUENCY(IF('Data Transformation'!$B$425:$B$8425='Bin Analysis'!$B3747,'Data Transformation'!$G$425:$G$8425),D3765))</f>
        <v>2001</v>
      </c>
      <c r="F3765">
        <f t="shared" si="468"/>
        <v>0</v>
      </c>
      <c r="G3765">
        <f>Weighting!$H$21</f>
        <v>0</v>
      </c>
      <c r="H3765">
        <f t="array" ref="H3765">FREQUENCY(IF('Data Transformation'!$B$4:$B$8425=B3747,'Data Transformation'!$G$4:$G$8425),'Bin Analysis'!$B3765)</f>
        <v>2073</v>
      </c>
      <c r="I3765">
        <f t="shared" si="469"/>
        <v>0</v>
      </c>
      <c r="J3765">
        <f t="shared" si="470"/>
        <v>0</v>
      </c>
      <c r="K3765">
        <f>J3765*Weighting!$W$21</f>
        <v>0</v>
      </c>
      <c r="M3765" s="14"/>
    </row>
    <row r="3766" spans="1:25" x14ac:dyDescent="0.25">
      <c r="A3766" s="32" t="str">
        <f>IF(Weighting!$P$22&gt;0,B3766,"")</f>
        <v/>
      </c>
      <c r="B3766" t="e">
        <f>Weighting!$C$22</f>
        <v>#DIV/0!</v>
      </c>
      <c r="C3766" t="e">
        <f>Weighting!$F$22</f>
        <v>#NUM!</v>
      </c>
      <c r="D3766" t="e">
        <f>IF(C3766=1,'Data Transformation'!$G$3+0.5*'Data Transformation'!$W$25,IF(C3767=1,D3767-'Data Transformation'!$W$25,FALSE))</f>
        <v>#NUM!</v>
      </c>
      <c r="E3766">
        <f t="array" ref="E3766">IF(ISLOGICAL(D3766),"",FREQUENCY(IF('Data Transformation'!$B$425:$B$8425='Bin Analysis'!$B3747,'Data Transformation'!$G$425:$G$8425),D3766))</f>
        <v>2001</v>
      </c>
      <c r="F3766">
        <f t="shared" si="468"/>
        <v>0</v>
      </c>
      <c r="G3766">
        <f>Weighting!$H$22</f>
        <v>0</v>
      </c>
      <c r="H3766">
        <f t="array" ref="H3766">FREQUENCY(IF('Data Transformation'!$B$4:$B$8425=B3747,'Data Transformation'!$G$4:$G$8425),'Bin Analysis'!$B3766)</f>
        <v>2073</v>
      </c>
      <c r="I3766">
        <f t="shared" si="469"/>
        <v>0</v>
      </c>
      <c r="J3766">
        <f t="shared" si="470"/>
        <v>0</v>
      </c>
      <c r="K3766">
        <f>J3766*Weighting!$W$22</f>
        <v>0</v>
      </c>
      <c r="M3766" s="14"/>
    </row>
    <row r="3767" spans="1:25" x14ac:dyDescent="0.25">
      <c r="A3767" s="32" t="str">
        <f>IF(Weighting!$P$23&gt;0,B3767,"")</f>
        <v/>
      </c>
      <c r="B3767" t="e">
        <f>Weighting!$C$23</f>
        <v>#DIV/0!</v>
      </c>
      <c r="C3767" t="e">
        <f>Weighting!$F$23</f>
        <v>#NUM!</v>
      </c>
      <c r="D3767" t="e">
        <f>IF(C3767=1,'Data Transformation'!$G$3+0.5*'Data Transformation'!$W$25,IF(C3768=1,D3768-'Data Transformation'!$W$25,FALSE))</f>
        <v>#NUM!</v>
      </c>
      <c r="E3767">
        <f t="array" ref="E3767">IF(ISLOGICAL(D3767),"",FREQUENCY(IF('Data Transformation'!$B$425:$B$8425='Bin Analysis'!$B3747,'Data Transformation'!$G$425:$G$8425),D3767))</f>
        <v>2001</v>
      </c>
      <c r="F3767">
        <f t="shared" si="468"/>
        <v>0</v>
      </c>
      <c r="G3767">
        <f>Weighting!$H$23</f>
        <v>0</v>
      </c>
      <c r="H3767">
        <f t="array" ref="H3767">FREQUENCY(IF('Data Transformation'!$B$4:$B$8425=B3747,'Data Transformation'!$G$4:$G$8425),'Bin Analysis'!$B3767)</f>
        <v>2073</v>
      </c>
      <c r="I3767">
        <f t="shared" si="469"/>
        <v>0</v>
      </c>
      <c r="J3767">
        <f t="shared" si="470"/>
        <v>0</v>
      </c>
      <c r="K3767">
        <f>J3767*Weighting!$W$23</f>
        <v>0</v>
      </c>
      <c r="M3767" s="14"/>
    </row>
    <row r="3768" spans="1:25" x14ac:dyDescent="0.25">
      <c r="A3768" s="32" t="str">
        <f>IF(Weighting!$P$24&gt;0,B3768,"")</f>
        <v/>
      </c>
      <c r="B3768" t="e">
        <f>Weighting!$C$24</f>
        <v>#DIV/0!</v>
      </c>
      <c r="C3768" t="e">
        <f>Weighting!$F$24</f>
        <v>#NUM!</v>
      </c>
      <c r="D3768" t="e">
        <f>IF(C3768=1,'Data Transformation'!$G$3+0.5*'Data Transformation'!$W$25,IF(C3769=1,D3769-'Data Transformation'!$W$25,FALSE))</f>
        <v>#NUM!</v>
      </c>
      <c r="E3768">
        <f t="array" ref="E3768">IF(ISLOGICAL(D3768),"",FREQUENCY(IF('Data Transformation'!$B$425:$B$8425='Bin Analysis'!$B3747,'Data Transformation'!$G$425:$G$8425),D3768))</f>
        <v>2001</v>
      </c>
      <c r="F3768">
        <f t="shared" si="468"/>
        <v>0</v>
      </c>
      <c r="G3768">
        <f>Weighting!$H$24</f>
        <v>0</v>
      </c>
      <c r="H3768">
        <f t="array" ref="H3768">FREQUENCY(IF('Data Transformation'!$B$4:$B$8425=B3747,'Data Transformation'!$G$4:$G$8425),'Bin Analysis'!$B3768)</f>
        <v>2073</v>
      </c>
      <c r="I3768">
        <f t="shared" si="469"/>
        <v>0</v>
      </c>
      <c r="J3768">
        <f t="shared" si="470"/>
        <v>0</v>
      </c>
      <c r="K3768">
        <f>J3768*Weighting!$W$24</f>
        <v>0</v>
      </c>
      <c r="M3768" s="14"/>
    </row>
    <row r="3769" spans="1:25" x14ac:dyDescent="0.25">
      <c r="A3769" s="32" t="str">
        <f>IF(Weighting!$P$25&gt;0,B3769,"")</f>
        <v/>
      </c>
      <c r="B3769" t="e">
        <f>Weighting!$C$25</f>
        <v>#DIV/0!</v>
      </c>
      <c r="C3769" t="e">
        <f>Weighting!$F$25</f>
        <v>#NUM!</v>
      </c>
      <c r="D3769" t="e">
        <f>IF(C3769=1,'Data Transformation'!$G$3+0.5*'Data Transformation'!$W$25,IF(C3770=1,D3770-'Data Transformation'!$W$25,FALSE))</f>
        <v>#NUM!</v>
      </c>
      <c r="E3769">
        <f t="array" ref="E3769">IF(ISLOGICAL(D3769),"",FREQUENCY(IF('Data Transformation'!$B$425:$B$8425='Bin Analysis'!$B3747,'Data Transformation'!$G$425:$G$8425),D3769))</f>
        <v>2001</v>
      </c>
      <c r="F3769">
        <f t="shared" si="468"/>
        <v>0</v>
      </c>
      <c r="G3769">
        <f>Weighting!$H$25</f>
        <v>0</v>
      </c>
      <c r="H3769">
        <f t="array" ref="H3769">FREQUENCY(IF('Data Transformation'!$B$4:$B$8425=B3747,'Data Transformation'!$G$4:$G$8425),'Bin Analysis'!$B3769)</f>
        <v>2073</v>
      </c>
      <c r="I3769">
        <f t="shared" si="469"/>
        <v>0</v>
      </c>
      <c r="J3769">
        <f t="shared" si="470"/>
        <v>0</v>
      </c>
      <c r="K3769">
        <f>J3769*Weighting!$W$25</f>
        <v>0</v>
      </c>
      <c r="M3769" s="14"/>
    </row>
    <row r="3770" spans="1:25" x14ac:dyDescent="0.25">
      <c r="O3770"/>
      <c r="P3770"/>
      <c r="Q3770"/>
      <c r="R3770"/>
    </row>
    <row r="3771" spans="1:25" ht="23.25" x14ac:dyDescent="0.35">
      <c r="A3771" s="21" t="s">
        <v>0</v>
      </c>
      <c r="B3771" s="21" t="str">
        <f>IFERROR(VLOOKUP(C3771,'Data Transformation'!$L$6:$M$426,2,FALSE),"")</f>
        <v/>
      </c>
      <c r="C3771" s="21">
        <f>C3747+1</f>
        <v>157</v>
      </c>
      <c r="D3771" s="21"/>
      <c r="E3771" s="21"/>
      <c r="F3771" s="21"/>
      <c r="G3771" s="21"/>
      <c r="H3771" s="22"/>
      <c r="I3771" s="22"/>
      <c r="J3771" s="22"/>
      <c r="K3771" s="21"/>
      <c r="L3771" s="21" t="str">
        <f>B3771</f>
        <v/>
      </c>
      <c r="M3771" s="23" t="e">
        <f>INDEX('Data Transformation'!$O$4:$O$424,MATCH($B3771,'Data Transformation'!$M$4:$M$424,0),MATCH($M$2,'Data Transformation'!$O$3,0))</f>
        <v>#N/A</v>
      </c>
      <c r="N3771" s="27" t="e">
        <f>IF('Input and Summary Results'!$J$16="minimum",'Bin Analysis'!X3772/(M3771-1),'Bin Analysis'!Y3771/('Bin Analysis'!M3771-1))</f>
        <v>#N/A</v>
      </c>
      <c r="O3771" s="27" t="e">
        <f>IF(M3771=FALSE,NA(),(VLOOKUP(1,C3774:K3793,4,FALSE))/(M3771-1))</f>
        <v>#N/A</v>
      </c>
      <c r="P3771" s="27" t="e">
        <f>IF(M3771=FALSE,NA(),SUM(J3774:J3793)/Weighting!$S$5)</f>
        <v>#N/A</v>
      </c>
      <c r="Q3771" s="27" t="e">
        <f>IF(M3771=FALSE,NA(),SUM(K3774:K3793)/Weighting!$S$6)</f>
        <v>#N/A</v>
      </c>
      <c r="R3771" s="27" t="e">
        <f>IF(M3771=FALSE,NA(),(VLOOKUP(1,G3774:K3793,3,FALSE))/(M3771-1))</f>
        <v>#N/A</v>
      </c>
      <c r="S3771" s="22" t="e">
        <f>IF(M3771=FALSE,NA(),IF(SUM(J3774:J3793)=2,"yes","no"))</f>
        <v>#N/A</v>
      </c>
      <c r="X3771" s="2" cm="2">
        <f t="array" ref="X3771:X3772">FREQUENCY(IF('Data Transformation'!$B$425:$B$6424='Bin Analysis'!L3771,'Data Transformation'!$G$425:$G$6424),'Data Transformation'!$U$11)</f>
        <v>0</v>
      </c>
      <c r="Y3771" s="2" cm="2">
        <f t="array" ref="Y3771:Y3772">FREQUENCY(IF('Data Transformation'!$B$425:$B$6424='Bin Analysis'!L3771,'Data Transformation'!$G$425:$G$6424),'Data Transformation'!$U$12)</f>
        <v>0</v>
      </c>
    </row>
    <row r="3772" spans="1:25" x14ac:dyDescent="0.25">
      <c r="A3772" s="14" t="s">
        <v>67</v>
      </c>
      <c r="B3772" t="s">
        <v>47</v>
      </c>
      <c r="C3772" t="s">
        <v>5</v>
      </c>
      <c r="D3772" t="s">
        <v>100</v>
      </c>
      <c r="E3772" t="s">
        <v>101</v>
      </c>
      <c r="F3772" t="s">
        <v>102</v>
      </c>
      <c r="G3772" t="s">
        <v>70</v>
      </c>
      <c r="H3772" t="s">
        <v>31</v>
      </c>
      <c r="I3772" t="s">
        <v>32</v>
      </c>
      <c r="J3772" t="s">
        <v>46</v>
      </c>
      <c r="K3772" s="14" t="s">
        <v>45</v>
      </c>
      <c r="M3772" s="14"/>
      <c r="X3772" s="2">
        <v>0</v>
      </c>
      <c r="Y3772" s="2">
        <v>0</v>
      </c>
    </row>
    <row r="3773" spans="1:25" x14ac:dyDescent="0.25">
      <c r="A3773" s="32"/>
      <c r="D3773" t="e">
        <f>IF(C3773=1,'Data Transformation'!$G$3+0.5*'Data Transformation'!$W$25,IF(C3774=1,D3774-'Data Transformation'!$W$25,FALSE))</f>
        <v>#NUM!</v>
      </c>
      <c r="E3773">
        <f t="array" ref="E3773">IF(ISLOGICAL(D3773),"",FREQUENCY(IF('Data Transformation'!$B$425:$B$8425='Bin Analysis'!$B3771,'Data Transformation'!$G$425:$G$8425),D3773))</f>
        <v>2001</v>
      </c>
      <c r="F3773" t="e">
        <f>IF(ISLOGICAL(D3773),"",E3773-E3772)</f>
        <v>#VALUE!</v>
      </c>
      <c r="M3773" s="14"/>
    </row>
    <row r="3774" spans="1:25" x14ac:dyDescent="0.25">
      <c r="A3774" s="32" t="e">
        <f>IF(Weighting!$P$6&gt;0,B3774,"")</f>
        <v>#NUM!</v>
      </c>
      <c r="B3774" t="e">
        <f>Weighting!$C$6</f>
        <v>#DIV/0!</v>
      </c>
      <c r="C3774" t="e">
        <f>Weighting!$F$6</f>
        <v>#NUM!</v>
      </c>
      <c r="D3774" t="e">
        <f>IF(C3774=1,'Data Transformation'!$G$3+0.5*'Data Transformation'!$W$25,IF(C3775=1,D3775-'Data Transformation'!$W$25,FALSE))</f>
        <v>#NUM!</v>
      </c>
      <c r="E3774">
        <f t="array" ref="E3774">IF(ISLOGICAL(D3774),"",FREQUENCY(IF('Data Transformation'!$B$425:$B$8425='Bin Analysis'!$B3771,'Data Transformation'!$G$425:$G$8425),D3774))</f>
        <v>2001</v>
      </c>
      <c r="F3774">
        <f>IF(ISLOGICAL(D3774),"",E3774-E3773)</f>
        <v>0</v>
      </c>
      <c r="G3774">
        <f>Weighting!$H$6</f>
        <v>1</v>
      </c>
      <c r="H3774">
        <f t="array" ref="H3774">FREQUENCY(IF('Data Transformation'!$B$4:$B$8425=B3771,'Data Transformation'!$G$4:$G$8425),'Bin Analysis'!$B3774)</f>
        <v>2073</v>
      </c>
      <c r="I3774">
        <f>H3774-H3773</f>
        <v>2073</v>
      </c>
      <c r="J3774">
        <f>IF(I3774=0,0,1)</f>
        <v>1</v>
      </c>
      <c r="K3774" t="e">
        <f>J3774*Weighting!$W$6</f>
        <v>#NUM!</v>
      </c>
      <c r="M3774" s="14"/>
    </row>
    <row r="3775" spans="1:25" x14ac:dyDescent="0.25">
      <c r="A3775" s="32" t="str">
        <f>IF(Weighting!$P$7&gt;0,B3775,"")</f>
        <v/>
      </c>
      <c r="B3775" t="e">
        <f>Weighting!$C$7</f>
        <v>#DIV/0!</v>
      </c>
      <c r="C3775" t="e">
        <f>Weighting!$F$7</f>
        <v>#NUM!</v>
      </c>
      <c r="D3775" t="e">
        <f>IF(C3775=1,'Data Transformation'!$G$3+0.5*'Data Transformation'!$W$25,IF(C3776=1,D3776-'Data Transformation'!$W$25,FALSE))</f>
        <v>#NUM!</v>
      </c>
      <c r="E3775">
        <f t="array" ref="E3775">IF(ISLOGICAL(D3775),"",FREQUENCY(IF('Data Transformation'!$B$425:$B$8425='Bin Analysis'!$B3771,'Data Transformation'!$G$425:$G$8425),D3775))</f>
        <v>2001</v>
      </c>
      <c r="F3775">
        <f t="shared" ref="F3775:F3793" si="471">IF(ISLOGICAL(D3775),"",E3775-E3774)</f>
        <v>0</v>
      </c>
      <c r="G3775">
        <f>Weighting!$H$7</f>
        <v>0</v>
      </c>
      <c r="H3775">
        <f t="array" ref="H3775">FREQUENCY(IF('Data Transformation'!$B$4:$B$8425=B3771,'Data Transformation'!$G$4:$G$8425),'Bin Analysis'!$B3775)</f>
        <v>2073</v>
      </c>
      <c r="I3775">
        <f t="shared" ref="I3775:I3793" si="472">H3775-H3774</f>
        <v>0</v>
      </c>
      <c r="J3775">
        <f>IF(I3775=0,0,1)</f>
        <v>0</v>
      </c>
      <c r="K3775">
        <f>J3775*Weighting!$W$7</f>
        <v>0</v>
      </c>
      <c r="M3775" s="14"/>
    </row>
    <row r="3776" spans="1:25" x14ac:dyDescent="0.25">
      <c r="A3776" s="32" t="str">
        <f>IF(Weighting!$P$8&gt;0,B3776,"")</f>
        <v/>
      </c>
      <c r="B3776" t="e">
        <f>Weighting!$C$8</f>
        <v>#DIV/0!</v>
      </c>
      <c r="C3776" t="e">
        <f>Weighting!$F$8</f>
        <v>#NUM!</v>
      </c>
      <c r="D3776" t="e">
        <f>IF(C3776=1,'Data Transformation'!$G$3+0.5*'Data Transformation'!$W$25,IF(C3777=1,D3777-'Data Transformation'!$W$25,FALSE))</f>
        <v>#NUM!</v>
      </c>
      <c r="E3776">
        <f t="array" ref="E3776">IF(ISLOGICAL(D3776),"",FREQUENCY(IF('Data Transformation'!$B$425:$B$8425='Bin Analysis'!$B3771,'Data Transformation'!$G$425:$G$8425),D3776))</f>
        <v>2001</v>
      </c>
      <c r="F3776">
        <f t="shared" si="471"/>
        <v>0</v>
      </c>
      <c r="G3776">
        <f>Weighting!$H$8</f>
        <v>0</v>
      </c>
      <c r="H3776">
        <f t="array" ref="H3776">FREQUENCY(IF('Data Transformation'!$B$4:$B$8425=B3771,'Data Transformation'!$G$4:$G$8425),'Bin Analysis'!$B3776)</f>
        <v>2073</v>
      </c>
      <c r="I3776">
        <f t="shared" si="472"/>
        <v>0</v>
      </c>
      <c r="J3776">
        <f t="shared" ref="J3776:J3793" si="473">IF(I3776=0,0,1)</f>
        <v>0</v>
      </c>
      <c r="K3776">
        <f>J3776*Weighting!$W$8</f>
        <v>0</v>
      </c>
      <c r="M3776" s="14"/>
    </row>
    <row r="3777" spans="1:13" x14ac:dyDescent="0.25">
      <c r="A3777" s="32" t="str">
        <f>IF(Weighting!$P$9&gt;0,B3777,"")</f>
        <v/>
      </c>
      <c r="B3777" s="50" t="e">
        <f>Weighting!$C$9</f>
        <v>#DIV/0!</v>
      </c>
      <c r="C3777" t="e">
        <f>Weighting!$F$9</f>
        <v>#NUM!</v>
      </c>
      <c r="D3777" t="e">
        <f>IF(C3777=1,'Data Transformation'!$G$3+0.5*'Data Transformation'!$W$25,IF(C3778=1,D3778-'Data Transformation'!$W$25,FALSE))</f>
        <v>#NUM!</v>
      </c>
      <c r="E3777">
        <f t="array" ref="E3777">IF(ISLOGICAL(D3777),"",FREQUENCY(IF('Data Transformation'!$B$425:$B$8425='Bin Analysis'!$B3771,'Data Transformation'!$G$425:$G$8425),D3777))</f>
        <v>2001</v>
      </c>
      <c r="F3777">
        <f t="shared" si="471"/>
        <v>0</v>
      </c>
      <c r="G3777">
        <f>Weighting!$H$9</f>
        <v>0</v>
      </c>
      <c r="H3777">
        <f t="array" ref="H3777">FREQUENCY(IF('Data Transformation'!$B$4:$B$8425=B3771,'Data Transformation'!$G$4:$G$8425),'Bin Analysis'!$B3777)</f>
        <v>2073</v>
      </c>
      <c r="I3777">
        <f t="shared" si="472"/>
        <v>0</v>
      </c>
      <c r="J3777">
        <f t="shared" si="473"/>
        <v>0</v>
      </c>
      <c r="K3777">
        <f>J3777*Weighting!$W$9</f>
        <v>0</v>
      </c>
      <c r="M3777" s="14"/>
    </row>
    <row r="3778" spans="1:13" x14ac:dyDescent="0.25">
      <c r="A3778" s="32" t="str">
        <f>IF(Weighting!$P$10&gt;0,B3778,"")</f>
        <v/>
      </c>
      <c r="B3778" t="e">
        <f>Weighting!$C$10</f>
        <v>#DIV/0!</v>
      </c>
      <c r="C3778" t="e">
        <f>Weighting!$F$10</f>
        <v>#NUM!</v>
      </c>
      <c r="D3778" t="e">
        <f>IF(C3778=1,'Data Transformation'!$G$3+0.5*'Data Transformation'!$W$25,IF(C3779=1,D3779-'Data Transformation'!$W$25,FALSE))</f>
        <v>#NUM!</v>
      </c>
      <c r="E3778">
        <f t="array" ref="E3778">IF(ISLOGICAL(D3778),"",FREQUENCY(IF('Data Transformation'!$B$425:$B$8425='Bin Analysis'!$B3771,'Data Transformation'!$G$425:$G$8425),D3778))</f>
        <v>2001</v>
      </c>
      <c r="F3778">
        <f t="shared" si="471"/>
        <v>0</v>
      </c>
      <c r="G3778">
        <f>Weighting!$H$10</f>
        <v>0</v>
      </c>
      <c r="H3778">
        <f t="array" ref="H3778">FREQUENCY(IF('Data Transformation'!$B$4:$B$8425=B3771,'Data Transformation'!$G$4:$G$8425),'Bin Analysis'!$B3778)</f>
        <v>2073</v>
      </c>
      <c r="I3778">
        <f t="shared" si="472"/>
        <v>0</v>
      </c>
      <c r="J3778">
        <f t="shared" si="473"/>
        <v>0</v>
      </c>
      <c r="K3778">
        <f>J3778*Weighting!$W$10</f>
        <v>0</v>
      </c>
      <c r="M3778" s="14"/>
    </row>
    <row r="3779" spans="1:13" x14ac:dyDescent="0.25">
      <c r="A3779" s="32" t="str">
        <f>IF(Weighting!$P$11&gt;0,B3779,"")</f>
        <v/>
      </c>
      <c r="B3779" t="e">
        <f>Weighting!$C$11</f>
        <v>#DIV/0!</v>
      </c>
      <c r="C3779" t="e">
        <f>Weighting!$F$11</f>
        <v>#NUM!</v>
      </c>
      <c r="D3779" t="e">
        <f>IF(C3779=1,'Data Transformation'!$G$3+0.5*'Data Transformation'!$W$25,IF(C3780=1,D3780-'Data Transformation'!$W$25,FALSE))</f>
        <v>#NUM!</v>
      </c>
      <c r="E3779">
        <f t="array" ref="E3779">IF(ISLOGICAL(D3779),"",FREQUENCY(IF('Data Transformation'!$B$425:$B$8425='Bin Analysis'!$B3771,'Data Transformation'!$G$425:$G$8425),D3779))</f>
        <v>2001</v>
      </c>
      <c r="F3779">
        <f t="shared" si="471"/>
        <v>0</v>
      </c>
      <c r="G3779">
        <f>Weighting!$H$11</f>
        <v>0</v>
      </c>
      <c r="H3779">
        <f t="array" ref="H3779">FREQUENCY(IF('Data Transformation'!$B$4:$B$8425=B3771,'Data Transformation'!$G$4:$G$8425),'Bin Analysis'!$B3779)</f>
        <v>2073</v>
      </c>
      <c r="I3779">
        <f t="shared" si="472"/>
        <v>0</v>
      </c>
      <c r="J3779">
        <f t="shared" si="473"/>
        <v>0</v>
      </c>
      <c r="K3779">
        <f>J3779*Weighting!$W$11</f>
        <v>0</v>
      </c>
      <c r="M3779" s="14"/>
    </row>
    <row r="3780" spans="1:13" x14ac:dyDescent="0.25">
      <c r="A3780" s="32" t="str">
        <f>IF(Weighting!$P$12&gt;0,B3780,"")</f>
        <v/>
      </c>
      <c r="B3780" t="e">
        <f>Weighting!$C$12</f>
        <v>#DIV/0!</v>
      </c>
      <c r="C3780" t="e">
        <f>Weighting!$F$12</f>
        <v>#NUM!</v>
      </c>
      <c r="D3780" t="e">
        <f>IF(C3780=1,'Data Transformation'!$G$3+0.5*'Data Transformation'!$W$25,IF(C3781=1,D3781-'Data Transformation'!$W$25,FALSE))</f>
        <v>#NUM!</v>
      </c>
      <c r="E3780">
        <f t="array" ref="E3780">IF(ISLOGICAL(D3780),"",FREQUENCY(IF('Data Transformation'!$B$425:$B$8425='Bin Analysis'!$B3771,'Data Transformation'!$G$425:$G$8425),D3780))</f>
        <v>2001</v>
      </c>
      <c r="F3780">
        <f t="shared" si="471"/>
        <v>0</v>
      </c>
      <c r="G3780">
        <f>Weighting!$H$12</f>
        <v>0</v>
      </c>
      <c r="H3780">
        <f t="array" ref="H3780">FREQUENCY(IF('Data Transformation'!$B$4:$B$8425=B3771,'Data Transformation'!$G$4:$G$8425),'Bin Analysis'!$B3780)</f>
        <v>2073</v>
      </c>
      <c r="I3780">
        <f t="shared" si="472"/>
        <v>0</v>
      </c>
      <c r="J3780">
        <f t="shared" si="473"/>
        <v>0</v>
      </c>
      <c r="K3780">
        <f>J3780*Weighting!$W$12</f>
        <v>0</v>
      </c>
      <c r="M3780" s="14"/>
    </row>
    <row r="3781" spans="1:13" x14ac:dyDescent="0.25">
      <c r="A3781" s="32" t="str">
        <f>IF(Weighting!$P$13&gt;0,B3781,"")</f>
        <v/>
      </c>
      <c r="B3781" t="e">
        <f>Weighting!$C$13</f>
        <v>#DIV/0!</v>
      </c>
      <c r="C3781" t="e">
        <f>Weighting!$F$13</f>
        <v>#NUM!</v>
      </c>
      <c r="D3781" t="e">
        <f>IF(C3781=1,'Data Transformation'!$G$3+0.5*'Data Transformation'!$W$25,IF(C3782=1,D3782-'Data Transformation'!$W$25,FALSE))</f>
        <v>#NUM!</v>
      </c>
      <c r="E3781">
        <f t="array" ref="E3781">IF(ISLOGICAL(D3781),"",FREQUENCY(IF('Data Transformation'!$B$425:$B$8425='Bin Analysis'!$B3771,'Data Transformation'!$G$425:$G$8425),D3781))</f>
        <v>2001</v>
      </c>
      <c r="F3781">
        <f t="shared" si="471"/>
        <v>0</v>
      </c>
      <c r="G3781">
        <f>Weighting!$H$13</f>
        <v>0</v>
      </c>
      <c r="H3781">
        <f t="array" ref="H3781">FREQUENCY(IF('Data Transformation'!$B$4:$B$8425=B3771,'Data Transformation'!$G$4:$G$8425),'Bin Analysis'!$B3781)</f>
        <v>2073</v>
      </c>
      <c r="I3781">
        <f t="shared" si="472"/>
        <v>0</v>
      </c>
      <c r="J3781">
        <f t="shared" si="473"/>
        <v>0</v>
      </c>
      <c r="K3781">
        <f>J3781*Weighting!$W$13</f>
        <v>0</v>
      </c>
      <c r="M3781" s="14"/>
    </row>
    <row r="3782" spans="1:13" x14ac:dyDescent="0.25">
      <c r="A3782" s="32" t="str">
        <f>IF(Weighting!$P$14&gt;0,B3782,"")</f>
        <v/>
      </c>
      <c r="B3782" t="e">
        <f>Weighting!$C$14</f>
        <v>#DIV/0!</v>
      </c>
      <c r="C3782" t="e">
        <f>Weighting!$F$14</f>
        <v>#NUM!</v>
      </c>
      <c r="D3782" t="e">
        <f>IF(C3782=1,'Data Transformation'!$G$3+0.5*'Data Transformation'!$W$25,IF(C3783=1,D3783-'Data Transformation'!$W$25,FALSE))</f>
        <v>#NUM!</v>
      </c>
      <c r="E3782">
        <f t="array" ref="E3782">IF(ISLOGICAL(D3782),"",FREQUENCY(IF('Data Transformation'!$B$425:$B$8425='Bin Analysis'!$B3771,'Data Transformation'!$G$425:$G$8425),D3782))</f>
        <v>2001</v>
      </c>
      <c r="F3782">
        <f t="shared" si="471"/>
        <v>0</v>
      </c>
      <c r="G3782">
        <f>Weighting!$H$14</f>
        <v>0</v>
      </c>
      <c r="H3782">
        <f t="array" ref="H3782">FREQUENCY(IF('Data Transformation'!$B$4:$B$8425=B3771,'Data Transformation'!$G$4:$G$8425),'Bin Analysis'!$B3782)</f>
        <v>2073</v>
      </c>
      <c r="I3782">
        <f t="shared" si="472"/>
        <v>0</v>
      </c>
      <c r="J3782">
        <f t="shared" si="473"/>
        <v>0</v>
      </c>
      <c r="K3782">
        <f>J3782*Weighting!$W$14</f>
        <v>0</v>
      </c>
      <c r="M3782" s="14"/>
    </row>
    <row r="3783" spans="1:13" x14ac:dyDescent="0.25">
      <c r="A3783" s="32" t="str">
        <f>IF(Weighting!$P$15&gt;0,B3783,"")</f>
        <v/>
      </c>
      <c r="B3783" t="e">
        <f>Weighting!$C$15</f>
        <v>#DIV/0!</v>
      </c>
      <c r="C3783" t="e">
        <f>Weighting!$F$15</f>
        <v>#NUM!</v>
      </c>
      <c r="D3783" t="e">
        <f>IF(C3783=1,'Data Transformation'!$G$3+0.5*'Data Transformation'!$W$25,IF(C3784=1,D3784-'Data Transformation'!$W$25,FALSE))</f>
        <v>#NUM!</v>
      </c>
      <c r="E3783">
        <f t="array" ref="E3783">IF(ISLOGICAL(D3783),"",FREQUENCY(IF('Data Transformation'!$B$425:$B$8425='Bin Analysis'!$B3771,'Data Transformation'!$G$425:$G$8425),D3783))</f>
        <v>2001</v>
      </c>
      <c r="F3783">
        <f t="shared" si="471"/>
        <v>0</v>
      </c>
      <c r="G3783">
        <f>Weighting!$H$15</f>
        <v>0</v>
      </c>
      <c r="H3783">
        <f t="array" ref="H3783">FREQUENCY(IF('Data Transformation'!$B$4:$B$8425=B3771,'Data Transformation'!$G$4:$G$8425),'Bin Analysis'!$B3783)</f>
        <v>2073</v>
      </c>
      <c r="I3783">
        <f t="shared" si="472"/>
        <v>0</v>
      </c>
      <c r="J3783">
        <f t="shared" si="473"/>
        <v>0</v>
      </c>
      <c r="K3783">
        <f>J3783*Weighting!$W$15</f>
        <v>0</v>
      </c>
      <c r="M3783" s="14"/>
    </row>
    <row r="3784" spans="1:13" x14ac:dyDescent="0.25">
      <c r="A3784" s="32" t="str">
        <f>IF(Weighting!$P$16&gt;0,B3784,"")</f>
        <v/>
      </c>
      <c r="B3784" t="e">
        <f>Weighting!$C$16</f>
        <v>#DIV/0!</v>
      </c>
      <c r="C3784" t="e">
        <f>Weighting!$F$16</f>
        <v>#NUM!</v>
      </c>
      <c r="D3784" t="e">
        <f>IF(C3784=1,'Data Transformation'!$G$3+0.5*'Data Transformation'!$W$25,IF(C3785=1,D3785-'Data Transformation'!$W$25,FALSE))</f>
        <v>#NUM!</v>
      </c>
      <c r="E3784">
        <f t="array" ref="E3784">IF(ISLOGICAL(D3784),"",FREQUENCY(IF('Data Transformation'!$B$425:$B$8425='Bin Analysis'!$B3771,'Data Transformation'!$G$425:$G$8425),D3784))</f>
        <v>2001</v>
      </c>
      <c r="F3784">
        <f t="shared" si="471"/>
        <v>0</v>
      </c>
      <c r="G3784">
        <f>Weighting!$H$16</f>
        <v>0</v>
      </c>
      <c r="H3784">
        <f t="array" ref="H3784">FREQUENCY(IF('Data Transformation'!$B$4:$B$8425=B3771,'Data Transformation'!$G$4:$G$8425),'Bin Analysis'!$B3784)</f>
        <v>2073</v>
      </c>
      <c r="I3784">
        <f t="shared" si="472"/>
        <v>0</v>
      </c>
      <c r="J3784">
        <f t="shared" si="473"/>
        <v>0</v>
      </c>
      <c r="K3784">
        <f>J3784*Weighting!$W$16</f>
        <v>0</v>
      </c>
      <c r="M3784" s="14"/>
    </row>
    <row r="3785" spans="1:13" x14ac:dyDescent="0.25">
      <c r="A3785" s="32" t="str">
        <f>IF(Weighting!$P$17&gt;0,B3785,"")</f>
        <v/>
      </c>
      <c r="B3785" t="e">
        <f>Weighting!$C$17</f>
        <v>#DIV/0!</v>
      </c>
      <c r="C3785" t="e">
        <f>Weighting!$F$17</f>
        <v>#NUM!</v>
      </c>
      <c r="D3785" t="e">
        <f>IF(C3785=1,'Data Transformation'!$G$3+0.5*'Data Transformation'!$W$25,IF(C3786=1,D3786-'Data Transformation'!$W$25,FALSE))</f>
        <v>#NUM!</v>
      </c>
      <c r="E3785">
        <f t="array" ref="E3785">IF(ISLOGICAL(D3785),"",FREQUENCY(IF('Data Transformation'!$B$425:$B$8425='Bin Analysis'!$B3771,'Data Transformation'!$G$425:$G$8425),D3785))</f>
        <v>2001</v>
      </c>
      <c r="F3785">
        <f t="shared" si="471"/>
        <v>0</v>
      </c>
      <c r="G3785">
        <f>Weighting!$H$17</f>
        <v>0</v>
      </c>
      <c r="H3785">
        <f t="array" ref="H3785">FREQUENCY(IF('Data Transformation'!$B$4:$B$8425=B3771,'Data Transformation'!$G$4:$G$8425),'Bin Analysis'!$B3785)</f>
        <v>2073</v>
      </c>
      <c r="I3785">
        <f t="shared" si="472"/>
        <v>0</v>
      </c>
      <c r="J3785">
        <f t="shared" si="473"/>
        <v>0</v>
      </c>
      <c r="K3785">
        <f>J3785*Weighting!$W$17</f>
        <v>0</v>
      </c>
      <c r="M3785" s="14"/>
    </row>
    <row r="3786" spans="1:13" x14ac:dyDescent="0.25">
      <c r="A3786" s="32" t="str">
        <f>IF(Weighting!$P$18&gt;0,B3786,"")</f>
        <v/>
      </c>
      <c r="B3786" t="e">
        <f>Weighting!$C$18</f>
        <v>#DIV/0!</v>
      </c>
      <c r="C3786" t="e">
        <f>Weighting!$F$18</f>
        <v>#NUM!</v>
      </c>
      <c r="D3786" t="e">
        <f>IF(C3786=1,'Data Transformation'!$G$3+0.5*'Data Transformation'!$W$25,IF(C3787=1,D3787-'Data Transformation'!$W$25,FALSE))</f>
        <v>#NUM!</v>
      </c>
      <c r="E3786">
        <f t="array" ref="E3786">IF(ISLOGICAL(D3786),"",FREQUENCY(IF('Data Transformation'!$B$425:$B$8425='Bin Analysis'!$B3771,'Data Transformation'!$G$425:$G$8425),D3786))</f>
        <v>2001</v>
      </c>
      <c r="F3786">
        <f t="shared" si="471"/>
        <v>0</v>
      </c>
      <c r="G3786">
        <f>Weighting!$H$18</f>
        <v>0</v>
      </c>
      <c r="H3786">
        <f t="array" ref="H3786">FREQUENCY(IF('Data Transformation'!$B$4:$B$8425=B3771,'Data Transformation'!$G$4:$G$8425),'Bin Analysis'!$B3786)</f>
        <v>2073</v>
      </c>
      <c r="I3786">
        <f t="shared" si="472"/>
        <v>0</v>
      </c>
      <c r="J3786">
        <f t="shared" si="473"/>
        <v>0</v>
      </c>
      <c r="K3786">
        <f>J3786*Weighting!$W$18</f>
        <v>0</v>
      </c>
      <c r="M3786" s="14"/>
    </row>
    <row r="3787" spans="1:13" x14ac:dyDescent="0.25">
      <c r="A3787" s="32" t="str">
        <f>IF(Weighting!$P$19&gt;0,B3787,"")</f>
        <v/>
      </c>
      <c r="B3787" t="e">
        <f>Weighting!$C$19</f>
        <v>#DIV/0!</v>
      </c>
      <c r="C3787" t="e">
        <f>Weighting!$F$19</f>
        <v>#NUM!</v>
      </c>
      <c r="D3787" t="e">
        <f>IF(C3787=1,'Data Transformation'!$G$3+0.5*'Data Transformation'!$W$25,IF(C3788=1,D3788-'Data Transformation'!$W$25,FALSE))</f>
        <v>#NUM!</v>
      </c>
      <c r="E3787">
        <f t="array" ref="E3787">IF(ISLOGICAL(D3787),"",FREQUENCY(IF('Data Transformation'!$B$425:$B$8425='Bin Analysis'!$B3771,'Data Transformation'!$G$425:$G$8425),D3787))</f>
        <v>2001</v>
      </c>
      <c r="F3787">
        <f t="shared" si="471"/>
        <v>0</v>
      </c>
      <c r="G3787">
        <f>Weighting!$H$19</f>
        <v>0</v>
      </c>
      <c r="H3787">
        <f t="array" ref="H3787">FREQUENCY(IF('Data Transformation'!$B$4:$B$8425=B3771,'Data Transformation'!$G$4:$G$8425),'Bin Analysis'!$B3787)</f>
        <v>2073</v>
      </c>
      <c r="I3787">
        <f t="shared" si="472"/>
        <v>0</v>
      </c>
      <c r="J3787">
        <f t="shared" si="473"/>
        <v>0</v>
      </c>
      <c r="K3787">
        <f>J3787*Weighting!$W$19</f>
        <v>0</v>
      </c>
      <c r="M3787" s="14"/>
    </row>
    <row r="3788" spans="1:13" x14ac:dyDescent="0.25">
      <c r="A3788" s="32" t="str">
        <f>IF(Weighting!$P$20&gt;0,B3788,"")</f>
        <v/>
      </c>
      <c r="B3788" t="e">
        <f>Weighting!$C$20</f>
        <v>#DIV/0!</v>
      </c>
      <c r="C3788" t="e">
        <f>Weighting!$F$20</f>
        <v>#NUM!</v>
      </c>
      <c r="D3788" t="e">
        <f>IF(C3788=1,'Data Transformation'!$G$3+0.5*'Data Transformation'!$W$25,IF(C3789=1,D3789-'Data Transformation'!$W$25,FALSE))</f>
        <v>#NUM!</v>
      </c>
      <c r="E3788">
        <f t="array" ref="E3788">IF(ISLOGICAL(D3788),"",FREQUENCY(IF('Data Transformation'!$B$425:$B$8425='Bin Analysis'!$B3771,'Data Transformation'!$G$425:$G$8425),D3788))</f>
        <v>2001</v>
      </c>
      <c r="F3788">
        <f t="shared" si="471"/>
        <v>0</v>
      </c>
      <c r="G3788">
        <f>Weighting!$H$20</f>
        <v>0</v>
      </c>
      <c r="H3788">
        <f t="array" ref="H3788">FREQUENCY(IF('Data Transformation'!$B$4:$B$8425=B3771,'Data Transformation'!$G$4:$G$8425),'Bin Analysis'!$B3788)</f>
        <v>2073</v>
      </c>
      <c r="I3788">
        <f t="shared" si="472"/>
        <v>0</v>
      </c>
      <c r="J3788">
        <f t="shared" si="473"/>
        <v>0</v>
      </c>
      <c r="K3788">
        <f>J3788*Weighting!$W$20</f>
        <v>0</v>
      </c>
      <c r="M3788" s="14"/>
    </row>
    <row r="3789" spans="1:13" x14ac:dyDescent="0.25">
      <c r="A3789" s="32" t="str">
        <f>IF(Weighting!$P$21&gt;0,B3789,"")</f>
        <v/>
      </c>
      <c r="B3789" t="e">
        <f>Weighting!$C$21</f>
        <v>#DIV/0!</v>
      </c>
      <c r="C3789" t="e">
        <f>Weighting!$F$21</f>
        <v>#NUM!</v>
      </c>
      <c r="D3789" t="e">
        <f>IF(C3789=1,'Data Transformation'!$G$3+0.5*'Data Transformation'!$W$25,IF(C3790=1,D3790-'Data Transformation'!$W$25,FALSE))</f>
        <v>#NUM!</v>
      </c>
      <c r="E3789">
        <f t="array" ref="E3789">IF(ISLOGICAL(D3789),"",FREQUENCY(IF('Data Transformation'!$B$425:$B$8425='Bin Analysis'!$B3771,'Data Transformation'!$G$425:$G$8425),D3789))</f>
        <v>2001</v>
      </c>
      <c r="F3789">
        <f t="shared" si="471"/>
        <v>0</v>
      </c>
      <c r="G3789">
        <f>Weighting!$H$21</f>
        <v>0</v>
      </c>
      <c r="H3789">
        <f t="array" ref="H3789">FREQUENCY(IF('Data Transformation'!$B$4:$B$8425=B3771,'Data Transformation'!$G$4:$G$8425),'Bin Analysis'!$B3789)</f>
        <v>2073</v>
      </c>
      <c r="I3789">
        <f t="shared" si="472"/>
        <v>0</v>
      </c>
      <c r="J3789">
        <f t="shared" si="473"/>
        <v>0</v>
      </c>
      <c r="K3789">
        <f>J3789*Weighting!$W$21</f>
        <v>0</v>
      </c>
      <c r="M3789" s="14"/>
    </row>
    <row r="3790" spans="1:13" x14ac:dyDescent="0.25">
      <c r="A3790" s="32" t="str">
        <f>IF(Weighting!$P$22&gt;0,B3790,"")</f>
        <v/>
      </c>
      <c r="B3790" t="e">
        <f>Weighting!$C$22</f>
        <v>#DIV/0!</v>
      </c>
      <c r="C3790" t="e">
        <f>Weighting!$F$22</f>
        <v>#NUM!</v>
      </c>
      <c r="D3790" t="e">
        <f>IF(C3790=1,'Data Transformation'!$G$3+0.5*'Data Transformation'!$W$25,IF(C3791=1,D3791-'Data Transformation'!$W$25,FALSE))</f>
        <v>#NUM!</v>
      </c>
      <c r="E3790">
        <f t="array" ref="E3790">IF(ISLOGICAL(D3790),"",FREQUENCY(IF('Data Transformation'!$B$425:$B$8425='Bin Analysis'!$B3771,'Data Transformation'!$G$425:$G$8425),D3790))</f>
        <v>2001</v>
      </c>
      <c r="F3790">
        <f t="shared" si="471"/>
        <v>0</v>
      </c>
      <c r="G3790">
        <f>Weighting!$H$22</f>
        <v>0</v>
      </c>
      <c r="H3790">
        <f t="array" ref="H3790">FREQUENCY(IF('Data Transformation'!$B$4:$B$8425=B3771,'Data Transformation'!$G$4:$G$8425),'Bin Analysis'!$B3790)</f>
        <v>2073</v>
      </c>
      <c r="I3790">
        <f t="shared" si="472"/>
        <v>0</v>
      </c>
      <c r="J3790">
        <f t="shared" si="473"/>
        <v>0</v>
      </c>
      <c r="K3790">
        <f>J3790*Weighting!$W$22</f>
        <v>0</v>
      </c>
      <c r="M3790" s="14"/>
    </row>
    <row r="3791" spans="1:13" x14ac:dyDescent="0.25">
      <c r="A3791" s="32" t="str">
        <f>IF(Weighting!$P$23&gt;0,B3791,"")</f>
        <v/>
      </c>
      <c r="B3791" t="e">
        <f>Weighting!$C$23</f>
        <v>#DIV/0!</v>
      </c>
      <c r="C3791" t="e">
        <f>Weighting!$F$23</f>
        <v>#NUM!</v>
      </c>
      <c r="D3791" t="e">
        <f>IF(C3791=1,'Data Transformation'!$G$3+0.5*'Data Transformation'!$W$25,IF(C3792=1,D3792-'Data Transformation'!$W$25,FALSE))</f>
        <v>#NUM!</v>
      </c>
      <c r="E3791">
        <f t="array" ref="E3791">IF(ISLOGICAL(D3791),"",FREQUENCY(IF('Data Transformation'!$B$425:$B$8425='Bin Analysis'!$B3771,'Data Transformation'!$G$425:$G$8425),D3791))</f>
        <v>2001</v>
      </c>
      <c r="F3791">
        <f t="shared" si="471"/>
        <v>0</v>
      </c>
      <c r="G3791">
        <f>Weighting!$H$23</f>
        <v>0</v>
      </c>
      <c r="H3791">
        <f t="array" ref="H3791">FREQUENCY(IF('Data Transformation'!$B$4:$B$8425=B3771,'Data Transformation'!$G$4:$G$8425),'Bin Analysis'!$B3791)</f>
        <v>2073</v>
      </c>
      <c r="I3791">
        <f t="shared" si="472"/>
        <v>0</v>
      </c>
      <c r="J3791">
        <f t="shared" si="473"/>
        <v>0</v>
      </c>
      <c r="K3791">
        <f>J3791*Weighting!$W$23</f>
        <v>0</v>
      </c>
      <c r="M3791" s="14"/>
    </row>
    <row r="3792" spans="1:13" x14ac:dyDescent="0.25">
      <c r="A3792" s="32" t="str">
        <f>IF(Weighting!$P$24&gt;0,B3792,"")</f>
        <v/>
      </c>
      <c r="B3792" t="e">
        <f>Weighting!$C$24</f>
        <v>#DIV/0!</v>
      </c>
      <c r="C3792" t="e">
        <f>Weighting!$F$24</f>
        <v>#NUM!</v>
      </c>
      <c r="D3792" t="e">
        <f>IF(C3792=1,'Data Transformation'!$G$3+0.5*'Data Transformation'!$W$25,IF(C3793=1,D3793-'Data Transformation'!$W$25,FALSE))</f>
        <v>#NUM!</v>
      </c>
      <c r="E3792">
        <f t="array" ref="E3792">IF(ISLOGICAL(D3792),"",FREQUENCY(IF('Data Transformation'!$B$425:$B$8425='Bin Analysis'!$B3771,'Data Transformation'!$G$425:$G$8425),D3792))</f>
        <v>2001</v>
      </c>
      <c r="F3792">
        <f t="shared" si="471"/>
        <v>0</v>
      </c>
      <c r="G3792">
        <f>Weighting!$H$24</f>
        <v>0</v>
      </c>
      <c r="H3792">
        <f t="array" ref="H3792">FREQUENCY(IF('Data Transformation'!$B$4:$B$8425=B3771,'Data Transformation'!$G$4:$G$8425),'Bin Analysis'!$B3792)</f>
        <v>2073</v>
      </c>
      <c r="I3792">
        <f t="shared" si="472"/>
        <v>0</v>
      </c>
      <c r="J3792">
        <f t="shared" si="473"/>
        <v>0</v>
      </c>
      <c r="K3792">
        <f>J3792*Weighting!$W$24</f>
        <v>0</v>
      </c>
      <c r="M3792" s="14"/>
    </row>
    <row r="3793" spans="1:25" x14ac:dyDescent="0.25">
      <c r="A3793" s="32" t="str">
        <f>IF(Weighting!$P$25&gt;0,B3793,"")</f>
        <v/>
      </c>
      <c r="B3793" t="e">
        <f>Weighting!$C$25</f>
        <v>#DIV/0!</v>
      </c>
      <c r="C3793" t="e">
        <f>Weighting!$F$25</f>
        <v>#NUM!</v>
      </c>
      <c r="D3793" t="e">
        <f>IF(C3793=1,'Data Transformation'!$G$3+0.5*'Data Transformation'!$W$25,IF(C3794=1,D3794-'Data Transformation'!$W$25,FALSE))</f>
        <v>#NUM!</v>
      </c>
      <c r="E3793">
        <f t="array" ref="E3793">IF(ISLOGICAL(D3793),"",FREQUENCY(IF('Data Transformation'!$B$425:$B$8425='Bin Analysis'!$B3771,'Data Transformation'!$G$425:$G$8425),D3793))</f>
        <v>2001</v>
      </c>
      <c r="F3793">
        <f t="shared" si="471"/>
        <v>0</v>
      </c>
      <c r="G3793">
        <f>Weighting!$H$25</f>
        <v>0</v>
      </c>
      <c r="H3793">
        <f t="array" ref="H3793">FREQUENCY(IF('Data Transformation'!$B$4:$B$8425=B3771,'Data Transformation'!$G$4:$G$8425),'Bin Analysis'!$B3793)</f>
        <v>2073</v>
      </c>
      <c r="I3793">
        <f t="shared" si="472"/>
        <v>0</v>
      </c>
      <c r="J3793">
        <f t="shared" si="473"/>
        <v>0</v>
      </c>
      <c r="K3793">
        <f>J3793*Weighting!$W$25</f>
        <v>0</v>
      </c>
      <c r="M3793" s="14"/>
    </row>
    <row r="3794" spans="1:25" x14ac:dyDescent="0.25">
      <c r="O3794"/>
      <c r="P3794"/>
      <c r="Q3794"/>
      <c r="R3794"/>
    </row>
    <row r="3795" spans="1:25" ht="23.25" x14ac:dyDescent="0.35">
      <c r="A3795" s="21" t="s">
        <v>0</v>
      </c>
      <c r="B3795" s="21" t="str">
        <f>IFERROR(VLOOKUP(C3795,'Data Transformation'!$L$6:$M$426,2,FALSE),"")</f>
        <v/>
      </c>
      <c r="C3795" s="21">
        <f>C3771+1</f>
        <v>158</v>
      </c>
      <c r="D3795" s="21"/>
      <c r="E3795" s="21"/>
      <c r="F3795" s="21"/>
      <c r="G3795" s="21"/>
      <c r="H3795" s="22"/>
      <c r="I3795" s="22"/>
      <c r="J3795" s="22"/>
      <c r="K3795" s="21"/>
      <c r="L3795" s="21" t="str">
        <f>B3795</f>
        <v/>
      </c>
      <c r="M3795" s="23" t="e">
        <f>INDEX('Data Transformation'!$O$4:$O$424,MATCH($B3795,'Data Transformation'!$M$4:$M$424,0),MATCH($M$2,'Data Transformation'!$O$3,0))</f>
        <v>#N/A</v>
      </c>
      <c r="N3795" s="27" t="e">
        <f>IF('Input and Summary Results'!$J$16="minimum",'Bin Analysis'!X3796/(M3795-1),'Bin Analysis'!Y3795/('Bin Analysis'!M3795-1))</f>
        <v>#N/A</v>
      </c>
      <c r="O3795" s="27" t="e">
        <f>IF(M3795=FALSE,NA(),(VLOOKUP(1,C3798:K3817,4,FALSE))/(M3795-1))</f>
        <v>#N/A</v>
      </c>
      <c r="P3795" s="27" t="e">
        <f>IF(M3795=FALSE,NA(),SUM(J3798:J3817)/Weighting!$S$5)</f>
        <v>#N/A</v>
      </c>
      <c r="Q3795" s="27" t="e">
        <f>IF(M3795=FALSE,NA(),SUM(K3798:K3817)/Weighting!$S$6)</f>
        <v>#N/A</v>
      </c>
      <c r="R3795" s="27" t="e">
        <f>IF(M3795=FALSE,NA(),(VLOOKUP(1,G3798:K3817,3,FALSE))/(M3795-1))</f>
        <v>#N/A</v>
      </c>
      <c r="S3795" s="22" t="e">
        <f>IF(M3795=FALSE,NA(),IF(SUM(J3798:J3817)=2,"yes","no"))</f>
        <v>#N/A</v>
      </c>
      <c r="X3795" s="2" cm="2">
        <f t="array" ref="X3795:X3796">FREQUENCY(IF('Data Transformation'!$B$425:$B$6424='Bin Analysis'!L3795,'Data Transformation'!$G$425:$G$6424),'Data Transformation'!$U$11)</f>
        <v>0</v>
      </c>
      <c r="Y3795" s="2" cm="2">
        <f t="array" ref="Y3795:Y3796">FREQUENCY(IF('Data Transformation'!$B$425:$B$6424='Bin Analysis'!L3795,'Data Transformation'!$G$425:$G$6424),'Data Transformation'!$U$12)</f>
        <v>0</v>
      </c>
    </row>
    <row r="3796" spans="1:25" x14ac:dyDescent="0.25">
      <c r="A3796" s="14" t="s">
        <v>67</v>
      </c>
      <c r="B3796" t="s">
        <v>47</v>
      </c>
      <c r="C3796" t="s">
        <v>5</v>
      </c>
      <c r="D3796" t="s">
        <v>100</v>
      </c>
      <c r="E3796" t="s">
        <v>101</v>
      </c>
      <c r="F3796" t="s">
        <v>102</v>
      </c>
      <c r="G3796" t="s">
        <v>70</v>
      </c>
      <c r="H3796" t="s">
        <v>31</v>
      </c>
      <c r="I3796" t="s">
        <v>32</v>
      </c>
      <c r="J3796" t="s">
        <v>46</v>
      </c>
      <c r="K3796" s="14" t="s">
        <v>45</v>
      </c>
      <c r="M3796" s="14"/>
      <c r="X3796" s="2">
        <v>0</v>
      </c>
      <c r="Y3796" s="2">
        <v>0</v>
      </c>
    </row>
    <row r="3797" spans="1:25" x14ac:dyDescent="0.25">
      <c r="A3797" s="32"/>
      <c r="D3797" t="e">
        <f>IF(C3797=1,'Data Transformation'!$G$3+0.5*'Data Transformation'!$W$25,IF(C3798=1,D3798-'Data Transformation'!$W$25,FALSE))</f>
        <v>#NUM!</v>
      </c>
      <c r="E3797">
        <f t="array" ref="E3797">IF(ISLOGICAL(D3797),"",FREQUENCY(IF('Data Transformation'!$B$425:$B$8425='Bin Analysis'!$B3795,'Data Transformation'!$G$425:$G$8425),D3797))</f>
        <v>2001</v>
      </c>
      <c r="F3797" t="e">
        <f>IF(ISLOGICAL(D3797),"",E3797-E3796)</f>
        <v>#VALUE!</v>
      </c>
      <c r="M3797" s="14"/>
    </row>
    <row r="3798" spans="1:25" x14ac:dyDescent="0.25">
      <c r="A3798" s="32" t="e">
        <f>IF(Weighting!$P$6&gt;0,B3798,"")</f>
        <v>#NUM!</v>
      </c>
      <c r="B3798" t="e">
        <f>Weighting!$C$6</f>
        <v>#DIV/0!</v>
      </c>
      <c r="C3798" t="e">
        <f>Weighting!$F$6</f>
        <v>#NUM!</v>
      </c>
      <c r="D3798" t="e">
        <f>IF(C3798=1,'Data Transformation'!$G$3+0.5*'Data Transformation'!$W$25,IF(C3799=1,D3799-'Data Transformation'!$W$25,FALSE))</f>
        <v>#NUM!</v>
      </c>
      <c r="E3798">
        <f t="array" ref="E3798">IF(ISLOGICAL(D3798),"",FREQUENCY(IF('Data Transformation'!$B$425:$B$8425='Bin Analysis'!$B3795,'Data Transformation'!$G$425:$G$8425),D3798))</f>
        <v>2001</v>
      </c>
      <c r="F3798">
        <f>IF(ISLOGICAL(D3798),"",E3798-E3797)</f>
        <v>0</v>
      </c>
      <c r="G3798">
        <f>Weighting!$H$6</f>
        <v>1</v>
      </c>
      <c r="H3798">
        <f t="array" ref="H3798">FREQUENCY(IF('Data Transformation'!$B$4:$B$8425=B3795,'Data Transformation'!$G$4:$G$8425),'Bin Analysis'!$B3798)</f>
        <v>2073</v>
      </c>
      <c r="I3798">
        <f>H3798-H3797</f>
        <v>2073</v>
      </c>
      <c r="J3798">
        <f>IF(I3798=0,0,1)</f>
        <v>1</v>
      </c>
      <c r="K3798" t="e">
        <f>J3798*Weighting!$W$6</f>
        <v>#NUM!</v>
      </c>
      <c r="M3798" s="14"/>
    </row>
    <row r="3799" spans="1:25" x14ac:dyDescent="0.25">
      <c r="A3799" s="32" t="str">
        <f>IF(Weighting!$P$7&gt;0,B3799,"")</f>
        <v/>
      </c>
      <c r="B3799" t="e">
        <f>Weighting!$C$7</f>
        <v>#DIV/0!</v>
      </c>
      <c r="C3799" t="e">
        <f>Weighting!$F$7</f>
        <v>#NUM!</v>
      </c>
      <c r="D3799" t="e">
        <f>IF(C3799=1,'Data Transformation'!$G$3+0.5*'Data Transformation'!$W$25,IF(C3800=1,D3800-'Data Transformation'!$W$25,FALSE))</f>
        <v>#NUM!</v>
      </c>
      <c r="E3799">
        <f t="array" ref="E3799">IF(ISLOGICAL(D3799),"",FREQUENCY(IF('Data Transformation'!$B$425:$B$8425='Bin Analysis'!$B3795,'Data Transformation'!$G$425:$G$8425),D3799))</f>
        <v>2001</v>
      </c>
      <c r="F3799">
        <f t="shared" ref="F3799:F3817" si="474">IF(ISLOGICAL(D3799),"",E3799-E3798)</f>
        <v>0</v>
      </c>
      <c r="G3799">
        <f>Weighting!$H$7</f>
        <v>0</v>
      </c>
      <c r="H3799">
        <f t="array" ref="H3799">FREQUENCY(IF('Data Transformation'!$B$4:$B$8425=B3795,'Data Transformation'!$G$4:$G$8425),'Bin Analysis'!$B3799)</f>
        <v>2073</v>
      </c>
      <c r="I3799">
        <f t="shared" ref="I3799:I3817" si="475">H3799-H3798</f>
        <v>0</v>
      </c>
      <c r="J3799">
        <f>IF(I3799=0,0,1)</f>
        <v>0</v>
      </c>
      <c r="K3799">
        <f>J3799*Weighting!$W$7</f>
        <v>0</v>
      </c>
      <c r="M3799" s="14"/>
    </row>
    <row r="3800" spans="1:25" x14ac:dyDescent="0.25">
      <c r="A3800" s="32" t="str">
        <f>IF(Weighting!$P$8&gt;0,B3800,"")</f>
        <v/>
      </c>
      <c r="B3800" t="e">
        <f>Weighting!$C$8</f>
        <v>#DIV/0!</v>
      </c>
      <c r="C3800" t="e">
        <f>Weighting!$F$8</f>
        <v>#NUM!</v>
      </c>
      <c r="D3800" t="e">
        <f>IF(C3800=1,'Data Transformation'!$G$3+0.5*'Data Transformation'!$W$25,IF(C3801=1,D3801-'Data Transformation'!$W$25,FALSE))</f>
        <v>#NUM!</v>
      </c>
      <c r="E3800">
        <f t="array" ref="E3800">IF(ISLOGICAL(D3800),"",FREQUENCY(IF('Data Transformation'!$B$425:$B$8425='Bin Analysis'!$B3795,'Data Transformation'!$G$425:$G$8425),D3800))</f>
        <v>2001</v>
      </c>
      <c r="F3800">
        <f t="shared" si="474"/>
        <v>0</v>
      </c>
      <c r="G3800">
        <f>Weighting!$H$8</f>
        <v>0</v>
      </c>
      <c r="H3800">
        <f t="array" ref="H3800">FREQUENCY(IF('Data Transformation'!$B$4:$B$8425=B3795,'Data Transformation'!$G$4:$G$8425),'Bin Analysis'!$B3800)</f>
        <v>2073</v>
      </c>
      <c r="I3800">
        <f t="shared" si="475"/>
        <v>0</v>
      </c>
      <c r="J3800">
        <f t="shared" ref="J3800:J3817" si="476">IF(I3800=0,0,1)</f>
        <v>0</v>
      </c>
      <c r="K3800">
        <f>J3800*Weighting!$W$8</f>
        <v>0</v>
      </c>
      <c r="M3800" s="14"/>
    </row>
    <row r="3801" spans="1:25" x14ac:dyDescent="0.25">
      <c r="A3801" s="32" t="str">
        <f>IF(Weighting!$P$9&gt;0,B3801,"")</f>
        <v/>
      </c>
      <c r="B3801" s="50" t="e">
        <f>Weighting!$C$9</f>
        <v>#DIV/0!</v>
      </c>
      <c r="C3801" t="e">
        <f>Weighting!$F$9</f>
        <v>#NUM!</v>
      </c>
      <c r="D3801" t="e">
        <f>IF(C3801=1,'Data Transformation'!$G$3+0.5*'Data Transformation'!$W$25,IF(C3802=1,D3802-'Data Transformation'!$W$25,FALSE))</f>
        <v>#NUM!</v>
      </c>
      <c r="E3801">
        <f t="array" ref="E3801">IF(ISLOGICAL(D3801),"",FREQUENCY(IF('Data Transformation'!$B$425:$B$8425='Bin Analysis'!$B3795,'Data Transformation'!$G$425:$G$8425),D3801))</f>
        <v>2001</v>
      </c>
      <c r="F3801">
        <f t="shared" si="474"/>
        <v>0</v>
      </c>
      <c r="G3801">
        <f>Weighting!$H$9</f>
        <v>0</v>
      </c>
      <c r="H3801">
        <f t="array" ref="H3801">FREQUENCY(IF('Data Transformation'!$B$4:$B$8425=B3795,'Data Transformation'!$G$4:$G$8425),'Bin Analysis'!$B3801)</f>
        <v>2073</v>
      </c>
      <c r="I3801">
        <f t="shared" si="475"/>
        <v>0</v>
      </c>
      <c r="J3801">
        <f t="shared" si="476"/>
        <v>0</v>
      </c>
      <c r="K3801">
        <f>J3801*Weighting!$W$9</f>
        <v>0</v>
      </c>
      <c r="M3801" s="14"/>
    </row>
    <row r="3802" spans="1:25" x14ac:dyDescent="0.25">
      <c r="A3802" s="32" t="str">
        <f>IF(Weighting!$P$10&gt;0,B3802,"")</f>
        <v/>
      </c>
      <c r="B3802" t="e">
        <f>Weighting!$C$10</f>
        <v>#DIV/0!</v>
      </c>
      <c r="C3802" t="e">
        <f>Weighting!$F$10</f>
        <v>#NUM!</v>
      </c>
      <c r="D3802" t="e">
        <f>IF(C3802=1,'Data Transformation'!$G$3+0.5*'Data Transformation'!$W$25,IF(C3803=1,D3803-'Data Transformation'!$W$25,FALSE))</f>
        <v>#NUM!</v>
      </c>
      <c r="E3802">
        <f t="array" ref="E3802">IF(ISLOGICAL(D3802),"",FREQUENCY(IF('Data Transformation'!$B$425:$B$8425='Bin Analysis'!$B3795,'Data Transformation'!$G$425:$G$8425),D3802))</f>
        <v>2001</v>
      </c>
      <c r="F3802">
        <f t="shared" si="474"/>
        <v>0</v>
      </c>
      <c r="G3802">
        <f>Weighting!$H$10</f>
        <v>0</v>
      </c>
      <c r="H3802">
        <f t="array" ref="H3802">FREQUENCY(IF('Data Transformation'!$B$4:$B$8425=B3795,'Data Transformation'!$G$4:$G$8425),'Bin Analysis'!$B3802)</f>
        <v>2073</v>
      </c>
      <c r="I3802">
        <f t="shared" si="475"/>
        <v>0</v>
      </c>
      <c r="J3802">
        <f t="shared" si="476"/>
        <v>0</v>
      </c>
      <c r="K3802">
        <f>J3802*Weighting!$W$10</f>
        <v>0</v>
      </c>
      <c r="M3802" s="14"/>
    </row>
    <row r="3803" spans="1:25" x14ac:dyDescent="0.25">
      <c r="A3803" s="32" t="str">
        <f>IF(Weighting!$P$11&gt;0,B3803,"")</f>
        <v/>
      </c>
      <c r="B3803" t="e">
        <f>Weighting!$C$11</f>
        <v>#DIV/0!</v>
      </c>
      <c r="C3803" t="e">
        <f>Weighting!$F$11</f>
        <v>#NUM!</v>
      </c>
      <c r="D3803" t="e">
        <f>IF(C3803=1,'Data Transformation'!$G$3+0.5*'Data Transformation'!$W$25,IF(C3804=1,D3804-'Data Transformation'!$W$25,FALSE))</f>
        <v>#NUM!</v>
      </c>
      <c r="E3803">
        <f t="array" ref="E3803">IF(ISLOGICAL(D3803),"",FREQUENCY(IF('Data Transformation'!$B$425:$B$8425='Bin Analysis'!$B3795,'Data Transformation'!$G$425:$G$8425),D3803))</f>
        <v>2001</v>
      </c>
      <c r="F3803">
        <f t="shared" si="474"/>
        <v>0</v>
      </c>
      <c r="G3803">
        <f>Weighting!$H$11</f>
        <v>0</v>
      </c>
      <c r="H3803">
        <f t="array" ref="H3803">FREQUENCY(IF('Data Transformation'!$B$4:$B$8425=B3795,'Data Transformation'!$G$4:$G$8425),'Bin Analysis'!$B3803)</f>
        <v>2073</v>
      </c>
      <c r="I3803">
        <f t="shared" si="475"/>
        <v>0</v>
      </c>
      <c r="J3803">
        <f t="shared" si="476"/>
        <v>0</v>
      </c>
      <c r="K3803">
        <f>J3803*Weighting!$W$11</f>
        <v>0</v>
      </c>
      <c r="M3803" s="14"/>
    </row>
    <row r="3804" spans="1:25" x14ac:dyDescent="0.25">
      <c r="A3804" s="32" t="str">
        <f>IF(Weighting!$P$12&gt;0,B3804,"")</f>
        <v/>
      </c>
      <c r="B3804" t="e">
        <f>Weighting!$C$12</f>
        <v>#DIV/0!</v>
      </c>
      <c r="C3804" t="e">
        <f>Weighting!$F$12</f>
        <v>#NUM!</v>
      </c>
      <c r="D3804" t="e">
        <f>IF(C3804=1,'Data Transformation'!$G$3+0.5*'Data Transformation'!$W$25,IF(C3805=1,D3805-'Data Transformation'!$W$25,FALSE))</f>
        <v>#NUM!</v>
      </c>
      <c r="E3804">
        <f t="array" ref="E3804">IF(ISLOGICAL(D3804),"",FREQUENCY(IF('Data Transformation'!$B$425:$B$8425='Bin Analysis'!$B3795,'Data Transformation'!$G$425:$G$8425),D3804))</f>
        <v>2001</v>
      </c>
      <c r="F3804">
        <f t="shared" si="474"/>
        <v>0</v>
      </c>
      <c r="G3804">
        <f>Weighting!$H$12</f>
        <v>0</v>
      </c>
      <c r="H3804">
        <f t="array" ref="H3804">FREQUENCY(IF('Data Transformation'!$B$4:$B$8425=B3795,'Data Transformation'!$G$4:$G$8425),'Bin Analysis'!$B3804)</f>
        <v>2073</v>
      </c>
      <c r="I3804">
        <f t="shared" si="475"/>
        <v>0</v>
      </c>
      <c r="J3804">
        <f t="shared" si="476"/>
        <v>0</v>
      </c>
      <c r="K3804">
        <f>J3804*Weighting!$W$12</f>
        <v>0</v>
      </c>
      <c r="M3804" s="14"/>
    </row>
    <row r="3805" spans="1:25" x14ac:dyDescent="0.25">
      <c r="A3805" s="32" t="str">
        <f>IF(Weighting!$P$13&gt;0,B3805,"")</f>
        <v/>
      </c>
      <c r="B3805" t="e">
        <f>Weighting!$C$13</f>
        <v>#DIV/0!</v>
      </c>
      <c r="C3805" t="e">
        <f>Weighting!$F$13</f>
        <v>#NUM!</v>
      </c>
      <c r="D3805" t="e">
        <f>IF(C3805=1,'Data Transformation'!$G$3+0.5*'Data Transformation'!$W$25,IF(C3806=1,D3806-'Data Transformation'!$W$25,FALSE))</f>
        <v>#NUM!</v>
      </c>
      <c r="E3805">
        <f t="array" ref="E3805">IF(ISLOGICAL(D3805),"",FREQUENCY(IF('Data Transformation'!$B$425:$B$8425='Bin Analysis'!$B3795,'Data Transformation'!$G$425:$G$8425),D3805))</f>
        <v>2001</v>
      </c>
      <c r="F3805">
        <f t="shared" si="474"/>
        <v>0</v>
      </c>
      <c r="G3805">
        <f>Weighting!$H$13</f>
        <v>0</v>
      </c>
      <c r="H3805">
        <f t="array" ref="H3805">FREQUENCY(IF('Data Transformation'!$B$4:$B$8425=B3795,'Data Transformation'!$G$4:$G$8425),'Bin Analysis'!$B3805)</f>
        <v>2073</v>
      </c>
      <c r="I3805">
        <f t="shared" si="475"/>
        <v>0</v>
      </c>
      <c r="J3805">
        <f t="shared" si="476"/>
        <v>0</v>
      </c>
      <c r="K3805">
        <f>J3805*Weighting!$W$13</f>
        <v>0</v>
      </c>
      <c r="M3805" s="14"/>
    </row>
    <row r="3806" spans="1:25" x14ac:dyDescent="0.25">
      <c r="A3806" s="32" t="str">
        <f>IF(Weighting!$P$14&gt;0,B3806,"")</f>
        <v/>
      </c>
      <c r="B3806" t="e">
        <f>Weighting!$C$14</f>
        <v>#DIV/0!</v>
      </c>
      <c r="C3806" t="e">
        <f>Weighting!$F$14</f>
        <v>#NUM!</v>
      </c>
      <c r="D3806" t="e">
        <f>IF(C3806=1,'Data Transformation'!$G$3+0.5*'Data Transformation'!$W$25,IF(C3807=1,D3807-'Data Transformation'!$W$25,FALSE))</f>
        <v>#NUM!</v>
      </c>
      <c r="E3806">
        <f t="array" ref="E3806">IF(ISLOGICAL(D3806),"",FREQUENCY(IF('Data Transformation'!$B$425:$B$8425='Bin Analysis'!$B3795,'Data Transformation'!$G$425:$G$8425),D3806))</f>
        <v>2001</v>
      </c>
      <c r="F3806">
        <f t="shared" si="474"/>
        <v>0</v>
      </c>
      <c r="G3806">
        <f>Weighting!$H$14</f>
        <v>0</v>
      </c>
      <c r="H3806">
        <f t="array" ref="H3806">FREQUENCY(IF('Data Transformation'!$B$4:$B$8425=B3795,'Data Transformation'!$G$4:$G$8425),'Bin Analysis'!$B3806)</f>
        <v>2073</v>
      </c>
      <c r="I3806">
        <f t="shared" si="475"/>
        <v>0</v>
      </c>
      <c r="J3806">
        <f t="shared" si="476"/>
        <v>0</v>
      </c>
      <c r="K3806">
        <f>J3806*Weighting!$W$14</f>
        <v>0</v>
      </c>
      <c r="M3806" s="14"/>
    </row>
    <row r="3807" spans="1:25" x14ac:dyDescent="0.25">
      <c r="A3807" s="32" t="str">
        <f>IF(Weighting!$P$15&gt;0,B3807,"")</f>
        <v/>
      </c>
      <c r="B3807" t="e">
        <f>Weighting!$C$15</f>
        <v>#DIV/0!</v>
      </c>
      <c r="C3807" t="e">
        <f>Weighting!$F$15</f>
        <v>#NUM!</v>
      </c>
      <c r="D3807" t="e">
        <f>IF(C3807=1,'Data Transformation'!$G$3+0.5*'Data Transformation'!$W$25,IF(C3808=1,D3808-'Data Transformation'!$W$25,FALSE))</f>
        <v>#NUM!</v>
      </c>
      <c r="E3807">
        <f t="array" ref="E3807">IF(ISLOGICAL(D3807),"",FREQUENCY(IF('Data Transformation'!$B$425:$B$8425='Bin Analysis'!$B3795,'Data Transformation'!$G$425:$G$8425),D3807))</f>
        <v>2001</v>
      </c>
      <c r="F3807">
        <f t="shared" si="474"/>
        <v>0</v>
      </c>
      <c r="G3807">
        <f>Weighting!$H$15</f>
        <v>0</v>
      </c>
      <c r="H3807">
        <f t="array" ref="H3807">FREQUENCY(IF('Data Transformation'!$B$4:$B$8425=B3795,'Data Transformation'!$G$4:$G$8425),'Bin Analysis'!$B3807)</f>
        <v>2073</v>
      </c>
      <c r="I3807">
        <f t="shared" si="475"/>
        <v>0</v>
      </c>
      <c r="J3807">
        <f t="shared" si="476"/>
        <v>0</v>
      </c>
      <c r="K3807">
        <f>J3807*Weighting!$W$15</f>
        <v>0</v>
      </c>
      <c r="M3807" s="14"/>
    </row>
    <row r="3808" spans="1:25" x14ac:dyDescent="0.25">
      <c r="A3808" s="32" t="str">
        <f>IF(Weighting!$P$16&gt;0,B3808,"")</f>
        <v/>
      </c>
      <c r="B3808" t="e">
        <f>Weighting!$C$16</f>
        <v>#DIV/0!</v>
      </c>
      <c r="C3808" t="e">
        <f>Weighting!$F$16</f>
        <v>#NUM!</v>
      </c>
      <c r="D3808" t="e">
        <f>IF(C3808=1,'Data Transformation'!$G$3+0.5*'Data Transformation'!$W$25,IF(C3809=1,D3809-'Data Transformation'!$W$25,FALSE))</f>
        <v>#NUM!</v>
      </c>
      <c r="E3808">
        <f t="array" ref="E3808">IF(ISLOGICAL(D3808),"",FREQUENCY(IF('Data Transformation'!$B$425:$B$8425='Bin Analysis'!$B3795,'Data Transformation'!$G$425:$G$8425),D3808))</f>
        <v>2001</v>
      </c>
      <c r="F3808">
        <f t="shared" si="474"/>
        <v>0</v>
      </c>
      <c r="G3808">
        <f>Weighting!$H$16</f>
        <v>0</v>
      </c>
      <c r="H3808">
        <f t="array" ref="H3808">FREQUENCY(IF('Data Transformation'!$B$4:$B$8425=B3795,'Data Transformation'!$G$4:$G$8425),'Bin Analysis'!$B3808)</f>
        <v>2073</v>
      </c>
      <c r="I3808">
        <f t="shared" si="475"/>
        <v>0</v>
      </c>
      <c r="J3808">
        <f t="shared" si="476"/>
        <v>0</v>
      </c>
      <c r="K3808">
        <f>J3808*Weighting!$W$16</f>
        <v>0</v>
      </c>
      <c r="M3808" s="14"/>
    </row>
    <row r="3809" spans="1:25" x14ac:dyDescent="0.25">
      <c r="A3809" s="32" t="str">
        <f>IF(Weighting!$P$17&gt;0,B3809,"")</f>
        <v/>
      </c>
      <c r="B3809" t="e">
        <f>Weighting!$C$17</f>
        <v>#DIV/0!</v>
      </c>
      <c r="C3809" t="e">
        <f>Weighting!$F$17</f>
        <v>#NUM!</v>
      </c>
      <c r="D3809" t="e">
        <f>IF(C3809=1,'Data Transformation'!$G$3+0.5*'Data Transformation'!$W$25,IF(C3810=1,D3810-'Data Transformation'!$W$25,FALSE))</f>
        <v>#NUM!</v>
      </c>
      <c r="E3809">
        <f t="array" ref="E3809">IF(ISLOGICAL(D3809),"",FREQUENCY(IF('Data Transformation'!$B$425:$B$8425='Bin Analysis'!$B3795,'Data Transformation'!$G$425:$G$8425),D3809))</f>
        <v>2001</v>
      </c>
      <c r="F3809">
        <f t="shared" si="474"/>
        <v>0</v>
      </c>
      <c r="G3809">
        <f>Weighting!$H$17</f>
        <v>0</v>
      </c>
      <c r="H3809">
        <f t="array" ref="H3809">FREQUENCY(IF('Data Transformation'!$B$4:$B$8425=B3795,'Data Transformation'!$G$4:$G$8425),'Bin Analysis'!$B3809)</f>
        <v>2073</v>
      </c>
      <c r="I3809">
        <f t="shared" si="475"/>
        <v>0</v>
      </c>
      <c r="J3809">
        <f t="shared" si="476"/>
        <v>0</v>
      </c>
      <c r="K3809">
        <f>J3809*Weighting!$W$17</f>
        <v>0</v>
      </c>
      <c r="M3809" s="14"/>
    </row>
    <row r="3810" spans="1:25" x14ac:dyDescent="0.25">
      <c r="A3810" s="32" t="str">
        <f>IF(Weighting!$P$18&gt;0,B3810,"")</f>
        <v/>
      </c>
      <c r="B3810" t="e">
        <f>Weighting!$C$18</f>
        <v>#DIV/0!</v>
      </c>
      <c r="C3810" t="e">
        <f>Weighting!$F$18</f>
        <v>#NUM!</v>
      </c>
      <c r="D3810" t="e">
        <f>IF(C3810=1,'Data Transformation'!$G$3+0.5*'Data Transformation'!$W$25,IF(C3811=1,D3811-'Data Transformation'!$W$25,FALSE))</f>
        <v>#NUM!</v>
      </c>
      <c r="E3810">
        <f t="array" ref="E3810">IF(ISLOGICAL(D3810),"",FREQUENCY(IF('Data Transformation'!$B$425:$B$8425='Bin Analysis'!$B3795,'Data Transformation'!$G$425:$G$8425),D3810))</f>
        <v>2001</v>
      </c>
      <c r="F3810">
        <f t="shared" si="474"/>
        <v>0</v>
      </c>
      <c r="G3810">
        <f>Weighting!$H$18</f>
        <v>0</v>
      </c>
      <c r="H3810">
        <f t="array" ref="H3810">FREQUENCY(IF('Data Transformation'!$B$4:$B$8425=B3795,'Data Transformation'!$G$4:$G$8425),'Bin Analysis'!$B3810)</f>
        <v>2073</v>
      </c>
      <c r="I3810">
        <f t="shared" si="475"/>
        <v>0</v>
      </c>
      <c r="J3810">
        <f t="shared" si="476"/>
        <v>0</v>
      </c>
      <c r="K3810">
        <f>J3810*Weighting!$W$18</f>
        <v>0</v>
      </c>
      <c r="M3810" s="14"/>
    </row>
    <row r="3811" spans="1:25" x14ac:dyDescent="0.25">
      <c r="A3811" s="32" t="str">
        <f>IF(Weighting!$P$19&gt;0,B3811,"")</f>
        <v/>
      </c>
      <c r="B3811" t="e">
        <f>Weighting!$C$19</f>
        <v>#DIV/0!</v>
      </c>
      <c r="C3811" t="e">
        <f>Weighting!$F$19</f>
        <v>#NUM!</v>
      </c>
      <c r="D3811" t="e">
        <f>IF(C3811=1,'Data Transformation'!$G$3+0.5*'Data Transformation'!$W$25,IF(C3812=1,D3812-'Data Transformation'!$W$25,FALSE))</f>
        <v>#NUM!</v>
      </c>
      <c r="E3811">
        <f t="array" ref="E3811">IF(ISLOGICAL(D3811),"",FREQUENCY(IF('Data Transformation'!$B$425:$B$8425='Bin Analysis'!$B3795,'Data Transformation'!$G$425:$G$8425),D3811))</f>
        <v>2001</v>
      </c>
      <c r="F3811">
        <f t="shared" si="474"/>
        <v>0</v>
      </c>
      <c r="G3811">
        <f>Weighting!$H$19</f>
        <v>0</v>
      </c>
      <c r="H3811">
        <f t="array" ref="H3811">FREQUENCY(IF('Data Transformation'!$B$4:$B$8425=B3795,'Data Transformation'!$G$4:$G$8425),'Bin Analysis'!$B3811)</f>
        <v>2073</v>
      </c>
      <c r="I3811">
        <f t="shared" si="475"/>
        <v>0</v>
      </c>
      <c r="J3811">
        <f t="shared" si="476"/>
        <v>0</v>
      </c>
      <c r="K3811">
        <f>J3811*Weighting!$W$19</f>
        <v>0</v>
      </c>
      <c r="M3811" s="14"/>
    </row>
    <row r="3812" spans="1:25" x14ac:dyDescent="0.25">
      <c r="A3812" s="32" t="str">
        <f>IF(Weighting!$P$20&gt;0,B3812,"")</f>
        <v/>
      </c>
      <c r="B3812" t="e">
        <f>Weighting!$C$20</f>
        <v>#DIV/0!</v>
      </c>
      <c r="C3812" t="e">
        <f>Weighting!$F$20</f>
        <v>#NUM!</v>
      </c>
      <c r="D3812" t="e">
        <f>IF(C3812=1,'Data Transformation'!$G$3+0.5*'Data Transformation'!$W$25,IF(C3813=1,D3813-'Data Transformation'!$W$25,FALSE))</f>
        <v>#NUM!</v>
      </c>
      <c r="E3812">
        <f t="array" ref="E3812">IF(ISLOGICAL(D3812),"",FREQUENCY(IF('Data Transformation'!$B$425:$B$8425='Bin Analysis'!$B3795,'Data Transformation'!$G$425:$G$8425),D3812))</f>
        <v>2001</v>
      </c>
      <c r="F3812">
        <f t="shared" si="474"/>
        <v>0</v>
      </c>
      <c r="G3812">
        <f>Weighting!$H$20</f>
        <v>0</v>
      </c>
      <c r="H3812">
        <f t="array" ref="H3812">FREQUENCY(IF('Data Transformation'!$B$4:$B$8425=B3795,'Data Transformation'!$G$4:$G$8425),'Bin Analysis'!$B3812)</f>
        <v>2073</v>
      </c>
      <c r="I3812">
        <f t="shared" si="475"/>
        <v>0</v>
      </c>
      <c r="J3812">
        <f t="shared" si="476"/>
        <v>0</v>
      </c>
      <c r="K3812">
        <f>J3812*Weighting!$W$20</f>
        <v>0</v>
      </c>
      <c r="M3812" s="14"/>
    </row>
    <row r="3813" spans="1:25" x14ac:dyDescent="0.25">
      <c r="A3813" s="32" t="str">
        <f>IF(Weighting!$P$21&gt;0,B3813,"")</f>
        <v/>
      </c>
      <c r="B3813" t="e">
        <f>Weighting!$C$21</f>
        <v>#DIV/0!</v>
      </c>
      <c r="C3813" t="e">
        <f>Weighting!$F$21</f>
        <v>#NUM!</v>
      </c>
      <c r="D3813" t="e">
        <f>IF(C3813=1,'Data Transformation'!$G$3+0.5*'Data Transformation'!$W$25,IF(C3814=1,D3814-'Data Transformation'!$W$25,FALSE))</f>
        <v>#NUM!</v>
      </c>
      <c r="E3813">
        <f t="array" ref="E3813">IF(ISLOGICAL(D3813),"",FREQUENCY(IF('Data Transformation'!$B$425:$B$8425='Bin Analysis'!$B3795,'Data Transformation'!$G$425:$G$8425),D3813))</f>
        <v>2001</v>
      </c>
      <c r="F3813">
        <f t="shared" si="474"/>
        <v>0</v>
      </c>
      <c r="G3813">
        <f>Weighting!$H$21</f>
        <v>0</v>
      </c>
      <c r="H3813">
        <f t="array" ref="H3813">FREQUENCY(IF('Data Transformation'!$B$4:$B$8425=B3795,'Data Transformation'!$G$4:$G$8425),'Bin Analysis'!$B3813)</f>
        <v>2073</v>
      </c>
      <c r="I3813">
        <f t="shared" si="475"/>
        <v>0</v>
      </c>
      <c r="J3813">
        <f t="shared" si="476"/>
        <v>0</v>
      </c>
      <c r="K3813">
        <f>J3813*Weighting!$W$21</f>
        <v>0</v>
      </c>
      <c r="M3813" s="14"/>
    </row>
    <row r="3814" spans="1:25" x14ac:dyDescent="0.25">
      <c r="A3814" s="32" t="str">
        <f>IF(Weighting!$P$22&gt;0,B3814,"")</f>
        <v/>
      </c>
      <c r="B3814" t="e">
        <f>Weighting!$C$22</f>
        <v>#DIV/0!</v>
      </c>
      <c r="C3814" t="e">
        <f>Weighting!$F$22</f>
        <v>#NUM!</v>
      </c>
      <c r="D3814" t="e">
        <f>IF(C3814=1,'Data Transformation'!$G$3+0.5*'Data Transformation'!$W$25,IF(C3815=1,D3815-'Data Transformation'!$W$25,FALSE))</f>
        <v>#NUM!</v>
      </c>
      <c r="E3814">
        <f t="array" ref="E3814">IF(ISLOGICAL(D3814),"",FREQUENCY(IF('Data Transformation'!$B$425:$B$8425='Bin Analysis'!$B3795,'Data Transformation'!$G$425:$G$8425),D3814))</f>
        <v>2001</v>
      </c>
      <c r="F3814">
        <f t="shared" si="474"/>
        <v>0</v>
      </c>
      <c r="G3814">
        <f>Weighting!$H$22</f>
        <v>0</v>
      </c>
      <c r="H3814">
        <f t="array" ref="H3814">FREQUENCY(IF('Data Transformation'!$B$4:$B$8425=B3795,'Data Transformation'!$G$4:$G$8425),'Bin Analysis'!$B3814)</f>
        <v>2073</v>
      </c>
      <c r="I3814">
        <f t="shared" si="475"/>
        <v>0</v>
      </c>
      <c r="J3814">
        <f t="shared" si="476"/>
        <v>0</v>
      </c>
      <c r="K3814">
        <f>J3814*Weighting!$W$22</f>
        <v>0</v>
      </c>
      <c r="M3814" s="14"/>
    </row>
    <row r="3815" spans="1:25" x14ac:dyDescent="0.25">
      <c r="A3815" s="32" t="str">
        <f>IF(Weighting!$P$23&gt;0,B3815,"")</f>
        <v/>
      </c>
      <c r="B3815" t="e">
        <f>Weighting!$C$23</f>
        <v>#DIV/0!</v>
      </c>
      <c r="C3815" t="e">
        <f>Weighting!$F$23</f>
        <v>#NUM!</v>
      </c>
      <c r="D3815" t="e">
        <f>IF(C3815=1,'Data Transformation'!$G$3+0.5*'Data Transformation'!$W$25,IF(C3816=1,D3816-'Data Transformation'!$W$25,FALSE))</f>
        <v>#NUM!</v>
      </c>
      <c r="E3815">
        <f t="array" ref="E3815">IF(ISLOGICAL(D3815),"",FREQUENCY(IF('Data Transformation'!$B$425:$B$8425='Bin Analysis'!$B3795,'Data Transformation'!$G$425:$G$8425),D3815))</f>
        <v>2001</v>
      </c>
      <c r="F3815">
        <f t="shared" si="474"/>
        <v>0</v>
      </c>
      <c r="G3815">
        <f>Weighting!$H$23</f>
        <v>0</v>
      </c>
      <c r="H3815">
        <f t="array" ref="H3815">FREQUENCY(IF('Data Transformation'!$B$4:$B$8425=B3795,'Data Transformation'!$G$4:$G$8425),'Bin Analysis'!$B3815)</f>
        <v>2073</v>
      </c>
      <c r="I3815">
        <f t="shared" si="475"/>
        <v>0</v>
      </c>
      <c r="J3815">
        <f t="shared" si="476"/>
        <v>0</v>
      </c>
      <c r="K3815">
        <f>J3815*Weighting!$W$23</f>
        <v>0</v>
      </c>
      <c r="M3815" s="14"/>
    </row>
    <row r="3816" spans="1:25" x14ac:dyDescent="0.25">
      <c r="A3816" s="32" t="str">
        <f>IF(Weighting!$P$24&gt;0,B3816,"")</f>
        <v/>
      </c>
      <c r="B3816" t="e">
        <f>Weighting!$C$24</f>
        <v>#DIV/0!</v>
      </c>
      <c r="C3816" t="e">
        <f>Weighting!$F$24</f>
        <v>#NUM!</v>
      </c>
      <c r="D3816" t="e">
        <f>IF(C3816=1,'Data Transformation'!$G$3+0.5*'Data Transformation'!$W$25,IF(C3817=1,D3817-'Data Transformation'!$W$25,FALSE))</f>
        <v>#NUM!</v>
      </c>
      <c r="E3816">
        <f t="array" ref="E3816">IF(ISLOGICAL(D3816),"",FREQUENCY(IF('Data Transformation'!$B$425:$B$8425='Bin Analysis'!$B3795,'Data Transformation'!$G$425:$G$8425),D3816))</f>
        <v>2001</v>
      </c>
      <c r="F3816">
        <f t="shared" si="474"/>
        <v>0</v>
      </c>
      <c r="G3816">
        <f>Weighting!$H$24</f>
        <v>0</v>
      </c>
      <c r="H3816">
        <f t="array" ref="H3816">FREQUENCY(IF('Data Transformation'!$B$4:$B$8425=B3795,'Data Transformation'!$G$4:$G$8425),'Bin Analysis'!$B3816)</f>
        <v>2073</v>
      </c>
      <c r="I3816">
        <f t="shared" si="475"/>
        <v>0</v>
      </c>
      <c r="J3816">
        <f t="shared" si="476"/>
        <v>0</v>
      </c>
      <c r="K3816">
        <f>J3816*Weighting!$W$24</f>
        <v>0</v>
      </c>
      <c r="M3816" s="14"/>
    </row>
    <row r="3817" spans="1:25" x14ac:dyDescent="0.25">
      <c r="A3817" s="32" t="str">
        <f>IF(Weighting!$P$25&gt;0,B3817,"")</f>
        <v/>
      </c>
      <c r="B3817" t="e">
        <f>Weighting!$C$25</f>
        <v>#DIV/0!</v>
      </c>
      <c r="C3817" t="e">
        <f>Weighting!$F$25</f>
        <v>#NUM!</v>
      </c>
      <c r="D3817" t="e">
        <f>IF(C3817=1,'Data Transformation'!$G$3+0.5*'Data Transformation'!$W$25,IF(C3818=1,D3818-'Data Transformation'!$W$25,FALSE))</f>
        <v>#NUM!</v>
      </c>
      <c r="E3817">
        <f t="array" ref="E3817">IF(ISLOGICAL(D3817),"",FREQUENCY(IF('Data Transformation'!$B$425:$B$8425='Bin Analysis'!$B3795,'Data Transformation'!$G$425:$G$8425),D3817))</f>
        <v>2001</v>
      </c>
      <c r="F3817">
        <f t="shared" si="474"/>
        <v>0</v>
      </c>
      <c r="G3817">
        <f>Weighting!$H$25</f>
        <v>0</v>
      </c>
      <c r="H3817">
        <f t="array" ref="H3817">FREQUENCY(IF('Data Transformation'!$B$4:$B$8425=B3795,'Data Transformation'!$G$4:$G$8425),'Bin Analysis'!$B3817)</f>
        <v>2073</v>
      </c>
      <c r="I3817">
        <f t="shared" si="475"/>
        <v>0</v>
      </c>
      <c r="J3817">
        <f t="shared" si="476"/>
        <v>0</v>
      </c>
      <c r="K3817">
        <f>J3817*Weighting!$W$25</f>
        <v>0</v>
      </c>
      <c r="M3817" s="14"/>
    </row>
    <row r="3818" spans="1:25" x14ac:dyDescent="0.25">
      <c r="O3818"/>
      <c r="P3818"/>
      <c r="Q3818"/>
      <c r="R3818"/>
    </row>
    <row r="3819" spans="1:25" ht="23.25" x14ac:dyDescent="0.35">
      <c r="A3819" s="21" t="s">
        <v>0</v>
      </c>
      <c r="B3819" s="21" t="str">
        <f>IFERROR(VLOOKUP(C3819,'Data Transformation'!$L$6:$M$426,2,FALSE),"")</f>
        <v/>
      </c>
      <c r="C3819" s="21">
        <f>C3795+1</f>
        <v>159</v>
      </c>
      <c r="D3819" s="21"/>
      <c r="E3819" s="21"/>
      <c r="F3819" s="21"/>
      <c r="G3819" s="21"/>
      <c r="H3819" s="22"/>
      <c r="I3819" s="22"/>
      <c r="J3819" s="22"/>
      <c r="K3819" s="21"/>
      <c r="L3819" s="21" t="str">
        <f>B3819</f>
        <v/>
      </c>
      <c r="M3819" s="23" t="e">
        <f>INDEX('Data Transformation'!$O$4:$O$424,MATCH($B3819,'Data Transformation'!$M$4:$M$424,0),MATCH($M$2,'Data Transformation'!$O$3,0))</f>
        <v>#N/A</v>
      </c>
      <c r="N3819" s="27" t="e">
        <f>IF('Input and Summary Results'!$J$16="minimum",'Bin Analysis'!X3820/(M3819-1),'Bin Analysis'!Y3819/('Bin Analysis'!M3819-1))</f>
        <v>#N/A</v>
      </c>
      <c r="O3819" s="27" t="e">
        <f>IF(M3819=FALSE,NA(),(VLOOKUP(1,C3822:K3841,4,FALSE))/(M3819-1))</f>
        <v>#N/A</v>
      </c>
      <c r="P3819" s="27" t="e">
        <f>IF(M3819=FALSE,NA(),SUM(J3822:J3841)/Weighting!$S$5)</f>
        <v>#N/A</v>
      </c>
      <c r="Q3819" s="27" t="e">
        <f>IF(M3819=FALSE,NA(),SUM(K3822:K3841)/Weighting!$S$6)</f>
        <v>#N/A</v>
      </c>
      <c r="R3819" s="27" t="e">
        <f>IF(M3819=FALSE,NA(),(VLOOKUP(1,G3822:K3841,3,FALSE))/(M3819-1))</f>
        <v>#N/A</v>
      </c>
      <c r="S3819" s="22" t="e">
        <f>IF(M3819=FALSE,NA(),IF(SUM(J3822:J3841)=2,"yes","no"))</f>
        <v>#N/A</v>
      </c>
      <c r="X3819" s="2" cm="2">
        <f t="array" ref="X3819:X3820">FREQUENCY(IF('Data Transformation'!$B$425:$B$6424='Bin Analysis'!L3819,'Data Transformation'!$G$425:$G$6424),'Data Transformation'!$U$11)</f>
        <v>0</v>
      </c>
      <c r="Y3819" s="2" cm="2">
        <f t="array" ref="Y3819:Y3820">FREQUENCY(IF('Data Transformation'!$B$425:$B$6424='Bin Analysis'!L3819,'Data Transformation'!$G$425:$G$6424),'Data Transformation'!$U$12)</f>
        <v>0</v>
      </c>
    </row>
    <row r="3820" spans="1:25" x14ac:dyDescent="0.25">
      <c r="A3820" s="14" t="s">
        <v>67</v>
      </c>
      <c r="B3820" t="s">
        <v>47</v>
      </c>
      <c r="C3820" t="s">
        <v>5</v>
      </c>
      <c r="D3820" t="s">
        <v>100</v>
      </c>
      <c r="E3820" t="s">
        <v>101</v>
      </c>
      <c r="F3820" t="s">
        <v>102</v>
      </c>
      <c r="G3820" t="s">
        <v>70</v>
      </c>
      <c r="H3820" t="s">
        <v>31</v>
      </c>
      <c r="I3820" t="s">
        <v>32</v>
      </c>
      <c r="J3820" t="s">
        <v>46</v>
      </c>
      <c r="K3820" s="14" t="s">
        <v>45</v>
      </c>
      <c r="M3820" s="14"/>
      <c r="X3820" s="2">
        <v>0</v>
      </c>
      <c r="Y3820" s="2">
        <v>0</v>
      </c>
    </row>
    <row r="3821" spans="1:25" x14ac:dyDescent="0.25">
      <c r="A3821" s="32"/>
      <c r="D3821" t="e">
        <f>IF(C3821=1,'Data Transformation'!$G$3+0.5*'Data Transformation'!$W$25,IF(C3822=1,D3822-'Data Transformation'!$W$25,FALSE))</f>
        <v>#NUM!</v>
      </c>
      <c r="E3821">
        <f t="array" ref="E3821">IF(ISLOGICAL(D3821),"",FREQUENCY(IF('Data Transformation'!$B$425:$B$8425='Bin Analysis'!$B3819,'Data Transformation'!$G$425:$G$8425),D3821))</f>
        <v>2001</v>
      </c>
      <c r="F3821" t="e">
        <f>IF(ISLOGICAL(D3821),"",E3821-E3820)</f>
        <v>#VALUE!</v>
      </c>
      <c r="M3821" s="14"/>
    </row>
    <row r="3822" spans="1:25" x14ac:dyDescent="0.25">
      <c r="A3822" s="32" t="e">
        <f>IF(Weighting!$P$6&gt;0,B3822,"")</f>
        <v>#NUM!</v>
      </c>
      <c r="B3822" t="e">
        <f>Weighting!$C$6</f>
        <v>#DIV/0!</v>
      </c>
      <c r="C3822" t="e">
        <f>Weighting!$F$6</f>
        <v>#NUM!</v>
      </c>
      <c r="D3822" t="e">
        <f>IF(C3822=1,'Data Transformation'!$G$3+0.5*'Data Transformation'!$W$25,IF(C3823=1,D3823-'Data Transformation'!$W$25,FALSE))</f>
        <v>#NUM!</v>
      </c>
      <c r="E3822">
        <f t="array" ref="E3822">IF(ISLOGICAL(D3822),"",FREQUENCY(IF('Data Transformation'!$B$425:$B$8425='Bin Analysis'!$B3819,'Data Transformation'!$G$425:$G$8425),D3822))</f>
        <v>2001</v>
      </c>
      <c r="F3822">
        <f>IF(ISLOGICAL(D3822),"",E3822-E3821)</f>
        <v>0</v>
      </c>
      <c r="G3822">
        <f>Weighting!$H$6</f>
        <v>1</v>
      </c>
      <c r="H3822">
        <f t="array" ref="H3822">FREQUENCY(IF('Data Transformation'!$B$4:$B$8425=B3819,'Data Transformation'!$G$4:$G$8425),'Bin Analysis'!$B3822)</f>
        <v>2073</v>
      </c>
      <c r="I3822">
        <f>H3822-H3821</f>
        <v>2073</v>
      </c>
      <c r="J3822">
        <f>IF(I3822=0,0,1)</f>
        <v>1</v>
      </c>
      <c r="K3822" t="e">
        <f>J3822*Weighting!$W$6</f>
        <v>#NUM!</v>
      </c>
      <c r="M3822" s="14"/>
    </row>
    <row r="3823" spans="1:25" x14ac:dyDescent="0.25">
      <c r="A3823" s="32" t="str">
        <f>IF(Weighting!$P$7&gt;0,B3823,"")</f>
        <v/>
      </c>
      <c r="B3823" t="e">
        <f>Weighting!$C$7</f>
        <v>#DIV/0!</v>
      </c>
      <c r="C3823" t="e">
        <f>Weighting!$F$7</f>
        <v>#NUM!</v>
      </c>
      <c r="D3823" t="e">
        <f>IF(C3823=1,'Data Transformation'!$G$3+0.5*'Data Transformation'!$W$25,IF(C3824=1,D3824-'Data Transformation'!$W$25,FALSE))</f>
        <v>#NUM!</v>
      </c>
      <c r="E3823">
        <f t="array" ref="E3823">IF(ISLOGICAL(D3823),"",FREQUENCY(IF('Data Transformation'!$B$425:$B$8425='Bin Analysis'!$B3819,'Data Transformation'!$G$425:$G$8425),D3823))</f>
        <v>2001</v>
      </c>
      <c r="F3823">
        <f t="shared" ref="F3823:F3841" si="477">IF(ISLOGICAL(D3823),"",E3823-E3822)</f>
        <v>0</v>
      </c>
      <c r="G3823">
        <f>Weighting!$H$7</f>
        <v>0</v>
      </c>
      <c r="H3823">
        <f t="array" ref="H3823">FREQUENCY(IF('Data Transformation'!$B$4:$B$8425=B3819,'Data Transformation'!$G$4:$G$8425),'Bin Analysis'!$B3823)</f>
        <v>2073</v>
      </c>
      <c r="I3823">
        <f t="shared" ref="I3823:I3841" si="478">H3823-H3822</f>
        <v>0</v>
      </c>
      <c r="J3823">
        <f>IF(I3823=0,0,1)</f>
        <v>0</v>
      </c>
      <c r="K3823">
        <f>J3823*Weighting!$W$7</f>
        <v>0</v>
      </c>
      <c r="M3823" s="14"/>
    </row>
    <row r="3824" spans="1:25" x14ac:dyDescent="0.25">
      <c r="A3824" s="32" t="str">
        <f>IF(Weighting!$P$8&gt;0,B3824,"")</f>
        <v/>
      </c>
      <c r="B3824" t="e">
        <f>Weighting!$C$8</f>
        <v>#DIV/0!</v>
      </c>
      <c r="C3824" t="e">
        <f>Weighting!$F$8</f>
        <v>#NUM!</v>
      </c>
      <c r="D3824" t="e">
        <f>IF(C3824=1,'Data Transformation'!$G$3+0.5*'Data Transformation'!$W$25,IF(C3825=1,D3825-'Data Transformation'!$W$25,FALSE))</f>
        <v>#NUM!</v>
      </c>
      <c r="E3824">
        <f t="array" ref="E3824">IF(ISLOGICAL(D3824),"",FREQUENCY(IF('Data Transformation'!$B$425:$B$8425='Bin Analysis'!$B3819,'Data Transformation'!$G$425:$G$8425),D3824))</f>
        <v>2001</v>
      </c>
      <c r="F3824">
        <f t="shared" si="477"/>
        <v>0</v>
      </c>
      <c r="G3824">
        <f>Weighting!$H$8</f>
        <v>0</v>
      </c>
      <c r="H3824">
        <f t="array" ref="H3824">FREQUENCY(IF('Data Transformation'!$B$4:$B$8425=B3819,'Data Transformation'!$G$4:$G$8425),'Bin Analysis'!$B3824)</f>
        <v>2073</v>
      </c>
      <c r="I3824">
        <f t="shared" si="478"/>
        <v>0</v>
      </c>
      <c r="J3824">
        <f t="shared" ref="J3824:J3841" si="479">IF(I3824=0,0,1)</f>
        <v>0</v>
      </c>
      <c r="K3824">
        <f>J3824*Weighting!$W$8</f>
        <v>0</v>
      </c>
      <c r="M3824" s="14"/>
    </row>
    <row r="3825" spans="1:13" x14ac:dyDescent="0.25">
      <c r="A3825" s="32" t="str">
        <f>IF(Weighting!$P$9&gt;0,B3825,"")</f>
        <v/>
      </c>
      <c r="B3825" s="50" t="e">
        <f>Weighting!$C$9</f>
        <v>#DIV/0!</v>
      </c>
      <c r="C3825" t="e">
        <f>Weighting!$F$9</f>
        <v>#NUM!</v>
      </c>
      <c r="D3825" t="e">
        <f>IF(C3825=1,'Data Transformation'!$G$3+0.5*'Data Transformation'!$W$25,IF(C3826=1,D3826-'Data Transformation'!$W$25,FALSE))</f>
        <v>#NUM!</v>
      </c>
      <c r="E3825">
        <f t="array" ref="E3825">IF(ISLOGICAL(D3825),"",FREQUENCY(IF('Data Transformation'!$B$425:$B$8425='Bin Analysis'!$B3819,'Data Transformation'!$G$425:$G$8425),D3825))</f>
        <v>2001</v>
      </c>
      <c r="F3825">
        <f t="shared" si="477"/>
        <v>0</v>
      </c>
      <c r="G3825">
        <f>Weighting!$H$9</f>
        <v>0</v>
      </c>
      <c r="H3825">
        <f t="array" ref="H3825">FREQUENCY(IF('Data Transformation'!$B$4:$B$8425=B3819,'Data Transformation'!$G$4:$G$8425),'Bin Analysis'!$B3825)</f>
        <v>2073</v>
      </c>
      <c r="I3825">
        <f t="shared" si="478"/>
        <v>0</v>
      </c>
      <c r="J3825">
        <f t="shared" si="479"/>
        <v>0</v>
      </c>
      <c r="K3825">
        <f>J3825*Weighting!$W$9</f>
        <v>0</v>
      </c>
      <c r="M3825" s="14"/>
    </row>
    <row r="3826" spans="1:13" x14ac:dyDescent="0.25">
      <c r="A3826" s="32" t="str">
        <f>IF(Weighting!$P$10&gt;0,B3826,"")</f>
        <v/>
      </c>
      <c r="B3826" t="e">
        <f>Weighting!$C$10</f>
        <v>#DIV/0!</v>
      </c>
      <c r="C3826" t="e">
        <f>Weighting!$F$10</f>
        <v>#NUM!</v>
      </c>
      <c r="D3826" t="e">
        <f>IF(C3826=1,'Data Transformation'!$G$3+0.5*'Data Transformation'!$W$25,IF(C3827=1,D3827-'Data Transformation'!$W$25,FALSE))</f>
        <v>#NUM!</v>
      </c>
      <c r="E3826">
        <f t="array" ref="E3826">IF(ISLOGICAL(D3826),"",FREQUENCY(IF('Data Transformation'!$B$425:$B$8425='Bin Analysis'!$B3819,'Data Transformation'!$G$425:$G$8425),D3826))</f>
        <v>2001</v>
      </c>
      <c r="F3826">
        <f t="shared" si="477"/>
        <v>0</v>
      </c>
      <c r="G3826">
        <f>Weighting!$H$10</f>
        <v>0</v>
      </c>
      <c r="H3826">
        <f t="array" ref="H3826">FREQUENCY(IF('Data Transformation'!$B$4:$B$8425=B3819,'Data Transformation'!$G$4:$G$8425),'Bin Analysis'!$B3826)</f>
        <v>2073</v>
      </c>
      <c r="I3826">
        <f t="shared" si="478"/>
        <v>0</v>
      </c>
      <c r="J3826">
        <f t="shared" si="479"/>
        <v>0</v>
      </c>
      <c r="K3826">
        <f>J3826*Weighting!$W$10</f>
        <v>0</v>
      </c>
      <c r="M3826" s="14"/>
    </row>
    <row r="3827" spans="1:13" x14ac:dyDescent="0.25">
      <c r="A3827" s="32" t="str">
        <f>IF(Weighting!$P$11&gt;0,B3827,"")</f>
        <v/>
      </c>
      <c r="B3827" t="e">
        <f>Weighting!$C$11</f>
        <v>#DIV/0!</v>
      </c>
      <c r="C3827" t="e">
        <f>Weighting!$F$11</f>
        <v>#NUM!</v>
      </c>
      <c r="D3827" t="e">
        <f>IF(C3827=1,'Data Transformation'!$G$3+0.5*'Data Transformation'!$W$25,IF(C3828=1,D3828-'Data Transformation'!$W$25,FALSE))</f>
        <v>#NUM!</v>
      </c>
      <c r="E3827">
        <f t="array" ref="E3827">IF(ISLOGICAL(D3827),"",FREQUENCY(IF('Data Transformation'!$B$425:$B$8425='Bin Analysis'!$B3819,'Data Transformation'!$G$425:$G$8425),D3827))</f>
        <v>2001</v>
      </c>
      <c r="F3827">
        <f t="shared" si="477"/>
        <v>0</v>
      </c>
      <c r="G3827">
        <f>Weighting!$H$11</f>
        <v>0</v>
      </c>
      <c r="H3827">
        <f t="array" ref="H3827">FREQUENCY(IF('Data Transformation'!$B$4:$B$8425=B3819,'Data Transformation'!$G$4:$G$8425),'Bin Analysis'!$B3827)</f>
        <v>2073</v>
      </c>
      <c r="I3827">
        <f t="shared" si="478"/>
        <v>0</v>
      </c>
      <c r="J3827">
        <f t="shared" si="479"/>
        <v>0</v>
      </c>
      <c r="K3827">
        <f>J3827*Weighting!$W$11</f>
        <v>0</v>
      </c>
      <c r="M3827" s="14"/>
    </row>
    <row r="3828" spans="1:13" x14ac:dyDescent="0.25">
      <c r="A3828" s="32" t="str">
        <f>IF(Weighting!$P$12&gt;0,B3828,"")</f>
        <v/>
      </c>
      <c r="B3828" t="e">
        <f>Weighting!$C$12</f>
        <v>#DIV/0!</v>
      </c>
      <c r="C3828" t="e">
        <f>Weighting!$F$12</f>
        <v>#NUM!</v>
      </c>
      <c r="D3828" t="e">
        <f>IF(C3828=1,'Data Transformation'!$G$3+0.5*'Data Transformation'!$W$25,IF(C3829=1,D3829-'Data Transformation'!$W$25,FALSE))</f>
        <v>#NUM!</v>
      </c>
      <c r="E3828">
        <f t="array" ref="E3828">IF(ISLOGICAL(D3828),"",FREQUENCY(IF('Data Transformation'!$B$425:$B$8425='Bin Analysis'!$B3819,'Data Transformation'!$G$425:$G$8425),D3828))</f>
        <v>2001</v>
      </c>
      <c r="F3828">
        <f t="shared" si="477"/>
        <v>0</v>
      </c>
      <c r="G3828">
        <f>Weighting!$H$12</f>
        <v>0</v>
      </c>
      <c r="H3828">
        <f t="array" ref="H3828">FREQUENCY(IF('Data Transformation'!$B$4:$B$8425=B3819,'Data Transformation'!$G$4:$G$8425),'Bin Analysis'!$B3828)</f>
        <v>2073</v>
      </c>
      <c r="I3828">
        <f t="shared" si="478"/>
        <v>0</v>
      </c>
      <c r="J3828">
        <f t="shared" si="479"/>
        <v>0</v>
      </c>
      <c r="K3828">
        <f>J3828*Weighting!$W$12</f>
        <v>0</v>
      </c>
      <c r="M3828" s="14"/>
    </row>
    <row r="3829" spans="1:13" x14ac:dyDescent="0.25">
      <c r="A3829" s="32" t="str">
        <f>IF(Weighting!$P$13&gt;0,B3829,"")</f>
        <v/>
      </c>
      <c r="B3829" t="e">
        <f>Weighting!$C$13</f>
        <v>#DIV/0!</v>
      </c>
      <c r="C3829" t="e">
        <f>Weighting!$F$13</f>
        <v>#NUM!</v>
      </c>
      <c r="D3829" t="e">
        <f>IF(C3829=1,'Data Transformation'!$G$3+0.5*'Data Transformation'!$W$25,IF(C3830=1,D3830-'Data Transformation'!$W$25,FALSE))</f>
        <v>#NUM!</v>
      </c>
      <c r="E3829">
        <f t="array" ref="E3829">IF(ISLOGICAL(D3829),"",FREQUENCY(IF('Data Transformation'!$B$425:$B$8425='Bin Analysis'!$B3819,'Data Transformation'!$G$425:$G$8425),D3829))</f>
        <v>2001</v>
      </c>
      <c r="F3829">
        <f t="shared" si="477"/>
        <v>0</v>
      </c>
      <c r="G3829">
        <f>Weighting!$H$13</f>
        <v>0</v>
      </c>
      <c r="H3829">
        <f t="array" ref="H3829">FREQUENCY(IF('Data Transformation'!$B$4:$B$8425=B3819,'Data Transformation'!$G$4:$G$8425),'Bin Analysis'!$B3829)</f>
        <v>2073</v>
      </c>
      <c r="I3829">
        <f t="shared" si="478"/>
        <v>0</v>
      </c>
      <c r="J3829">
        <f t="shared" si="479"/>
        <v>0</v>
      </c>
      <c r="K3829">
        <f>J3829*Weighting!$W$13</f>
        <v>0</v>
      </c>
      <c r="M3829" s="14"/>
    </row>
    <row r="3830" spans="1:13" x14ac:dyDescent="0.25">
      <c r="A3830" s="32" t="str">
        <f>IF(Weighting!$P$14&gt;0,B3830,"")</f>
        <v/>
      </c>
      <c r="B3830" t="e">
        <f>Weighting!$C$14</f>
        <v>#DIV/0!</v>
      </c>
      <c r="C3830" t="e">
        <f>Weighting!$F$14</f>
        <v>#NUM!</v>
      </c>
      <c r="D3830" t="e">
        <f>IF(C3830=1,'Data Transformation'!$G$3+0.5*'Data Transformation'!$W$25,IF(C3831=1,D3831-'Data Transformation'!$W$25,FALSE))</f>
        <v>#NUM!</v>
      </c>
      <c r="E3830">
        <f t="array" ref="E3830">IF(ISLOGICAL(D3830),"",FREQUENCY(IF('Data Transformation'!$B$425:$B$8425='Bin Analysis'!$B3819,'Data Transformation'!$G$425:$G$8425),D3830))</f>
        <v>2001</v>
      </c>
      <c r="F3830">
        <f t="shared" si="477"/>
        <v>0</v>
      </c>
      <c r="G3830">
        <f>Weighting!$H$14</f>
        <v>0</v>
      </c>
      <c r="H3830">
        <f t="array" ref="H3830">FREQUENCY(IF('Data Transformation'!$B$4:$B$8425=B3819,'Data Transformation'!$G$4:$G$8425),'Bin Analysis'!$B3830)</f>
        <v>2073</v>
      </c>
      <c r="I3830">
        <f t="shared" si="478"/>
        <v>0</v>
      </c>
      <c r="J3830">
        <f t="shared" si="479"/>
        <v>0</v>
      </c>
      <c r="K3830">
        <f>J3830*Weighting!$W$14</f>
        <v>0</v>
      </c>
      <c r="M3830" s="14"/>
    </row>
    <row r="3831" spans="1:13" x14ac:dyDescent="0.25">
      <c r="A3831" s="32" t="str">
        <f>IF(Weighting!$P$15&gt;0,B3831,"")</f>
        <v/>
      </c>
      <c r="B3831" t="e">
        <f>Weighting!$C$15</f>
        <v>#DIV/0!</v>
      </c>
      <c r="C3831" t="e">
        <f>Weighting!$F$15</f>
        <v>#NUM!</v>
      </c>
      <c r="D3831" t="e">
        <f>IF(C3831=1,'Data Transformation'!$G$3+0.5*'Data Transformation'!$W$25,IF(C3832=1,D3832-'Data Transformation'!$W$25,FALSE))</f>
        <v>#NUM!</v>
      </c>
      <c r="E3831">
        <f t="array" ref="E3831">IF(ISLOGICAL(D3831),"",FREQUENCY(IF('Data Transformation'!$B$425:$B$8425='Bin Analysis'!$B3819,'Data Transformation'!$G$425:$G$8425),D3831))</f>
        <v>2001</v>
      </c>
      <c r="F3831">
        <f t="shared" si="477"/>
        <v>0</v>
      </c>
      <c r="G3831">
        <f>Weighting!$H$15</f>
        <v>0</v>
      </c>
      <c r="H3831">
        <f t="array" ref="H3831">FREQUENCY(IF('Data Transformation'!$B$4:$B$8425=B3819,'Data Transformation'!$G$4:$G$8425),'Bin Analysis'!$B3831)</f>
        <v>2073</v>
      </c>
      <c r="I3831">
        <f t="shared" si="478"/>
        <v>0</v>
      </c>
      <c r="J3831">
        <f t="shared" si="479"/>
        <v>0</v>
      </c>
      <c r="K3831">
        <f>J3831*Weighting!$W$15</f>
        <v>0</v>
      </c>
      <c r="M3831" s="14"/>
    </row>
    <row r="3832" spans="1:13" x14ac:dyDescent="0.25">
      <c r="A3832" s="32" t="str">
        <f>IF(Weighting!$P$16&gt;0,B3832,"")</f>
        <v/>
      </c>
      <c r="B3832" t="e">
        <f>Weighting!$C$16</f>
        <v>#DIV/0!</v>
      </c>
      <c r="C3832" t="e">
        <f>Weighting!$F$16</f>
        <v>#NUM!</v>
      </c>
      <c r="D3832" t="e">
        <f>IF(C3832=1,'Data Transformation'!$G$3+0.5*'Data Transformation'!$W$25,IF(C3833=1,D3833-'Data Transformation'!$W$25,FALSE))</f>
        <v>#NUM!</v>
      </c>
      <c r="E3832">
        <f t="array" ref="E3832">IF(ISLOGICAL(D3832),"",FREQUENCY(IF('Data Transformation'!$B$425:$B$8425='Bin Analysis'!$B3819,'Data Transformation'!$G$425:$G$8425),D3832))</f>
        <v>2001</v>
      </c>
      <c r="F3832">
        <f t="shared" si="477"/>
        <v>0</v>
      </c>
      <c r="G3832">
        <f>Weighting!$H$16</f>
        <v>0</v>
      </c>
      <c r="H3832">
        <f t="array" ref="H3832">FREQUENCY(IF('Data Transformation'!$B$4:$B$8425=B3819,'Data Transformation'!$G$4:$G$8425),'Bin Analysis'!$B3832)</f>
        <v>2073</v>
      </c>
      <c r="I3832">
        <f t="shared" si="478"/>
        <v>0</v>
      </c>
      <c r="J3832">
        <f t="shared" si="479"/>
        <v>0</v>
      </c>
      <c r="K3832">
        <f>J3832*Weighting!$W$16</f>
        <v>0</v>
      </c>
      <c r="M3832" s="14"/>
    </row>
    <row r="3833" spans="1:13" x14ac:dyDescent="0.25">
      <c r="A3833" s="32" t="str">
        <f>IF(Weighting!$P$17&gt;0,B3833,"")</f>
        <v/>
      </c>
      <c r="B3833" t="e">
        <f>Weighting!$C$17</f>
        <v>#DIV/0!</v>
      </c>
      <c r="C3833" t="e">
        <f>Weighting!$F$17</f>
        <v>#NUM!</v>
      </c>
      <c r="D3833" t="e">
        <f>IF(C3833=1,'Data Transformation'!$G$3+0.5*'Data Transformation'!$W$25,IF(C3834=1,D3834-'Data Transformation'!$W$25,FALSE))</f>
        <v>#NUM!</v>
      </c>
      <c r="E3833">
        <f t="array" ref="E3833">IF(ISLOGICAL(D3833),"",FREQUENCY(IF('Data Transformation'!$B$425:$B$8425='Bin Analysis'!$B3819,'Data Transformation'!$G$425:$G$8425),D3833))</f>
        <v>2001</v>
      </c>
      <c r="F3833">
        <f t="shared" si="477"/>
        <v>0</v>
      </c>
      <c r="G3833">
        <f>Weighting!$H$17</f>
        <v>0</v>
      </c>
      <c r="H3833">
        <f t="array" ref="H3833">FREQUENCY(IF('Data Transformation'!$B$4:$B$8425=B3819,'Data Transformation'!$G$4:$G$8425),'Bin Analysis'!$B3833)</f>
        <v>2073</v>
      </c>
      <c r="I3833">
        <f t="shared" si="478"/>
        <v>0</v>
      </c>
      <c r="J3833">
        <f t="shared" si="479"/>
        <v>0</v>
      </c>
      <c r="K3833">
        <f>J3833*Weighting!$W$17</f>
        <v>0</v>
      </c>
      <c r="M3833" s="14"/>
    </row>
    <row r="3834" spans="1:13" x14ac:dyDescent="0.25">
      <c r="A3834" s="32" t="str">
        <f>IF(Weighting!$P$18&gt;0,B3834,"")</f>
        <v/>
      </c>
      <c r="B3834" t="e">
        <f>Weighting!$C$18</f>
        <v>#DIV/0!</v>
      </c>
      <c r="C3834" t="e">
        <f>Weighting!$F$18</f>
        <v>#NUM!</v>
      </c>
      <c r="D3834" t="e">
        <f>IF(C3834=1,'Data Transformation'!$G$3+0.5*'Data Transformation'!$W$25,IF(C3835=1,D3835-'Data Transformation'!$W$25,FALSE))</f>
        <v>#NUM!</v>
      </c>
      <c r="E3834">
        <f t="array" ref="E3834">IF(ISLOGICAL(D3834),"",FREQUENCY(IF('Data Transformation'!$B$425:$B$8425='Bin Analysis'!$B3819,'Data Transformation'!$G$425:$G$8425),D3834))</f>
        <v>2001</v>
      </c>
      <c r="F3834">
        <f t="shared" si="477"/>
        <v>0</v>
      </c>
      <c r="G3834">
        <f>Weighting!$H$18</f>
        <v>0</v>
      </c>
      <c r="H3834">
        <f t="array" ref="H3834">FREQUENCY(IF('Data Transformation'!$B$4:$B$8425=B3819,'Data Transformation'!$G$4:$G$8425),'Bin Analysis'!$B3834)</f>
        <v>2073</v>
      </c>
      <c r="I3834">
        <f t="shared" si="478"/>
        <v>0</v>
      </c>
      <c r="J3834">
        <f t="shared" si="479"/>
        <v>0</v>
      </c>
      <c r="K3834">
        <f>J3834*Weighting!$W$18</f>
        <v>0</v>
      </c>
      <c r="M3834" s="14"/>
    </row>
    <row r="3835" spans="1:13" x14ac:dyDescent="0.25">
      <c r="A3835" s="32" t="str">
        <f>IF(Weighting!$P$19&gt;0,B3835,"")</f>
        <v/>
      </c>
      <c r="B3835" t="e">
        <f>Weighting!$C$19</f>
        <v>#DIV/0!</v>
      </c>
      <c r="C3835" t="e">
        <f>Weighting!$F$19</f>
        <v>#NUM!</v>
      </c>
      <c r="D3835" t="e">
        <f>IF(C3835=1,'Data Transformation'!$G$3+0.5*'Data Transformation'!$W$25,IF(C3836=1,D3836-'Data Transformation'!$W$25,FALSE))</f>
        <v>#NUM!</v>
      </c>
      <c r="E3835">
        <f t="array" ref="E3835">IF(ISLOGICAL(D3835),"",FREQUENCY(IF('Data Transformation'!$B$425:$B$8425='Bin Analysis'!$B3819,'Data Transformation'!$G$425:$G$8425),D3835))</f>
        <v>2001</v>
      </c>
      <c r="F3835">
        <f t="shared" si="477"/>
        <v>0</v>
      </c>
      <c r="G3835">
        <f>Weighting!$H$19</f>
        <v>0</v>
      </c>
      <c r="H3835">
        <f t="array" ref="H3835">FREQUENCY(IF('Data Transformation'!$B$4:$B$8425=B3819,'Data Transformation'!$G$4:$G$8425),'Bin Analysis'!$B3835)</f>
        <v>2073</v>
      </c>
      <c r="I3835">
        <f t="shared" si="478"/>
        <v>0</v>
      </c>
      <c r="J3835">
        <f t="shared" si="479"/>
        <v>0</v>
      </c>
      <c r="K3835">
        <f>J3835*Weighting!$W$19</f>
        <v>0</v>
      </c>
      <c r="M3835" s="14"/>
    </row>
    <row r="3836" spans="1:13" x14ac:dyDescent="0.25">
      <c r="A3836" s="32" t="str">
        <f>IF(Weighting!$P$20&gt;0,B3836,"")</f>
        <v/>
      </c>
      <c r="B3836" t="e">
        <f>Weighting!$C$20</f>
        <v>#DIV/0!</v>
      </c>
      <c r="C3836" t="e">
        <f>Weighting!$F$20</f>
        <v>#NUM!</v>
      </c>
      <c r="D3836" t="e">
        <f>IF(C3836=1,'Data Transformation'!$G$3+0.5*'Data Transformation'!$W$25,IF(C3837=1,D3837-'Data Transformation'!$W$25,FALSE))</f>
        <v>#NUM!</v>
      </c>
      <c r="E3836">
        <f t="array" ref="E3836">IF(ISLOGICAL(D3836),"",FREQUENCY(IF('Data Transformation'!$B$425:$B$8425='Bin Analysis'!$B3819,'Data Transformation'!$G$425:$G$8425),D3836))</f>
        <v>2001</v>
      </c>
      <c r="F3836">
        <f t="shared" si="477"/>
        <v>0</v>
      </c>
      <c r="G3836">
        <f>Weighting!$H$20</f>
        <v>0</v>
      </c>
      <c r="H3836">
        <f t="array" ref="H3836">FREQUENCY(IF('Data Transformation'!$B$4:$B$8425=B3819,'Data Transformation'!$G$4:$G$8425),'Bin Analysis'!$B3836)</f>
        <v>2073</v>
      </c>
      <c r="I3836">
        <f t="shared" si="478"/>
        <v>0</v>
      </c>
      <c r="J3836">
        <f t="shared" si="479"/>
        <v>0</v>
      </c>
      <c r="K3836">
        <f>J3836*Weighting!$W$20</f>
        <v>0</v>
      </c>
      <c r="M3836" s="14"/>
    </row>
    <row r="3837" spans="1:13" x14ac:dyDescent="0.25">
      <c r="A3837" s="32" t="str">
        <f>IF(Weighting!$P$21&gt;0,B3837,"")</f>
        <v/>
      </c>
      <c r="B3837" t="e">
        <f>Weighting!$C$21</f>
        <v>#DIV/0!</v>
      </c>
      <c r="C3837" t="e">
        <f>Weighting!$F$21</f>
        <v>#NUM!</v>
      </c>
      <c r="D3837" t="e">
        <f>IF(C3837=1,'Data Transformation'!$G$3+0.5*'Data Transformation'!$W$25,IF(C3838=1,D3838-'Data Transformation'!$W$25,FALSE))</f>
        <v>#NUM!</v>
      </c>
      <c r="E3837">
        <f t="array" ref="E3837">IF(ISLOGICAL(D3837),"",FREQUENCY(IF('Data Transformation'!$B$425:$B$8425='Bin Analysis'!$B3819,'Data Transformation'!$G$425:$G$8425),D3837))</f>
        <v>2001</v>
      </c>
      <c r="F3837">
        <f t="shared" si="477"/>
        <v>0</v>
      </c>
      <c r="G3837">
        <f>Weighting!$H$21</f>
        <v>0</v>
      </c>
      <c r="H3837">
        <f t="array" ref="H3837">FREQUENCY(IF('Data Transformation'!$B$4:$B$8425=B3819,'Data Transformation'!$G$4:$G$8425),'Bin Analysis'!$B3837)</f>
        <v>2073</v>
      </c>
      <c r="I3837">
        <f t="shared" si="478"/>
        <v>0</v>
      </c>
      <c r="J3837">
        <f t="shared" si="479"/>
        <v>0</v>
      </c>
      <c r="K3837">
        <f>J3837*Weighting!$W$21</f>
        <v>0</v>
      </c>
      <c r="M3837" s="14"/>
    </row>
    <row r="3838" spans="1:13" x14ac:dyDescent="0.25">
      <c r="A3838" s="32" t="str">
        <f>IF(Weighting!$P$22&gt;0,B3838,"")</f>
        <v/>
      </c>
      <c r="B3838" t="e">
        <f>Weighting!$C$22</f>
        <v>#DIV/0!</v>
      </c>
      <c r="C3838" t="e">
        <f>Weighting!$F$22</f>
        <v>#NUM!</v>
      </c>
      <c r="D3838" t="e">
        <f>IF(C3838=1,'Data Transformation'!$G$3+0.5*'Data Transformation'!$W$25,IF(C3839=1,D3839-'Data Transformation'!$W$25,FALSE))</f>
        <v>#NUM!</v>
      </c>
      <c r="E3838">
        <f t="array" ref="E3838">IF(ISLOGICAL(D3838),"",FREQUENCY(IF('Data Transformation'!$B$425:$B$8425='Bin Analysis'!$B3819,'Data Transformation'!$G$425:$G$8425),D3838))</f>
        <v>2001</v>
      </c>
      <c r="F3838">
        <f t="shared" si="477"/>
        <v>0</v>
      </c>
      <c r="G3838">
        <f>Weighting!$H$22</f>
        <v>0</v>
      </c>
      <c r="H3838">
        <f t="array" ref="H3838">FREQUENCY(IF('Data Transformation'!$B$4:$B$8425=B3819,'Data Transformation'!$G$4:$G$8425),'Bin Analysis'!$B3838)</f>
        <v>2073</v>
      </c>
      <c r="I3838">
        <f t="shared" si="478"/>
        <v>0</v>
      </c>
      <c r="J3838">
        <f t="shared" si="479"/>
        <v>0</v>
      </c>
      <c r="K3838">
        <f>J3838*Weighting!$W$22</f>
        <v>0</v>
      </c>
      <c r="M3838" s="14"/>
    </row>
    <row r="3839" spans="1:13" x14ac:dyDescent="0.25">
      <c r="A3839" s="32" t="str">
        <f>IF(Weighting!$P$23&gt;0,B3839,"")</f>
        <v/>
      </c>
      <c r="B3839" t="e">
        <f>Weighting!$C$23</f>
        <v>#DIV/0!</v>
      </c>
      <c r="C3839" t="e">
        <f>Weighting!$F$23</f>
        <v>#NUM!</v>
      </c>
      <c r="D3839" t="e">
        <f>IF(C3839=1,'Data Transformation'!$G$3+0.5*'Data Transformation'!$W$25,IF(C3840=1,D3840-'Data Transformation'!$W$25,FALSE))</f>
        <v>#NUM!</v>
      </c>
      <c r="E3839">
        <f t="array" ref="E3839">IF(ISLOGICAL(D3839),"",FREQUENCY(IF('Data Transformation'!$B$425:$B$8425='Bin Analysis'!$B3819,'Data Transformation'!$G$425:$G$8425),D3839))</f>
        <v>2001</v>
      </c>
      <c r="F3839">
        <f t="shared" si="477"/>
        <v>0</v>
      </c>
      <c r="G3839">
        <f>Weighting!$H$23</f>
        <v>0</v>
      </c>
      <c r="H3839">
        <f t="array" ref="H3839">FREQUENCY(IF('Data Transformation'!$B$4:$B$8425=B3819,'Data Transformation'!$G$4:$G$8425),'Bin Analysis'!$B3839)</f>
        <v>2073</v>
      </c>
      <c r="I3839">
        <f t="shared" si="478"/>
        <v>0</v>
      </c>
      <c r="J3839">
        <f t="shared" si="479"/>
        <v>0</v>
      </c>
      <c r="K3839">
        <f>J3839*Weighting!$W$23</f>
        <v>0</v>
      </c>
      <c r="M3839" s="14"/>
    </row>
    <row r="3840" spans="1:13" x14ac:dyDescent="0.25">
      <c r="A3840" s="32" t="str">
        <f>IF(Weighting!$P$24&gt;0,B3840,"")</f>
        <v/>
      </c>
      <c r="B3840" t="e">
        <f>Weighting!$C$24</f>
        <v>#DIV/0!</v>
      </c>
      <c r="C3840" t="e">
        <f>Weighting!$F$24</f>
        <v>#NUM!</v>
      </c>
      <c r="D3840" t="e">
        <f>IF(C3840=1,'Data Transformation'!$G$3+0.5*'Data Transformation'!$W$25,IF(C3841=1,D3841-'Data Transformation'!$W$25,FALSE))</f>
        <v>#NUM!</v>
      </c>
      <c r="E3840">
        <f t="array" ref="E3840">IF(ISLOGICAL(D3840),"",FREQUENCY(IF('Data Transformation'!$B$425:$B$8425='Bin Analysis'!$B3819,'Data Transformation'!$G$425:$G$8425),D3840))</f>
        <v>2001</v>
      </c>
      <c r="F3840">
        <f t="shared" si="477"/>
        <v>0</v>
      </c>
      <c r="G3840">
        <f>Weighting!$H$24</f>
        <v>0</v>
      </c>
      <c r="H3840">
        <f t="array" ref="H3840">FREQUENCY(IF('Data Transformation'!$B$4:$B$8425=B3819,'Data Transformation'!$G$4:$G$8425),'Bin Analysis'!$B3840)</f>
        <v>2073</v>
      </c>
      <c r="I3840">
        <f t="shared" si="478"/>
        <v>0</v>
      </c>
      <c r="J3840">
        <f t="shared" si="479"/>
        <v>0</v>
      </c>
      <c r="K3840">
        <f>J3840*Weighting!$W$24</f>
        <v>0</v>
      </c>
      <c r="M3840" s="14"/>
    </row>
    <row r="3841" spans="1:25" x14ac:dyDescent="0.25">
      <c r="A3841" s="32" t="str">
        <f>IF(Weighting!$P$25&gt;0,B3841,"")</f>
        <v/>
      </c>
      <c r="B3841" t="e">
        <f>Weighting!$C$25</f>
        <v>#DIV/0!</v>
      </c>
      <c r="C3841" t="e">
        <f>Weighting!$F$25</f>
        <v>#NUM!</v>
      </c>
      <c r="D3841" t="e">
        <f>IF(C3841=1,'Data Transformation'!$G$3+0.5*'Data Transformation'!$W$25,IF(C3842=1,D3842-'Data Transformation'!$W$25,FALSE))</f>
        <v>#NUM!</v>
      </c>
      <c r="E3841">
        <f t="array" ref="E3841">IF(ISLOGICAL(D3841),"",FREQUENCY(IF('Data Transformation'!$B$425:$B$8425='Bin Analysis'!$B3819,'Data Transformation'!$G$425:$G$8425),D3841))</f>
        <v>2001</v>
      </c>
      <c r="F3841">
        <f t="shared" si="477"/>
        <v>0</v>
      </c>
      <c r="G3841">
        <f>Weighting!$H$25</f>
        <v>0</v>
      </c>
      <c r="H3841">
        <f t="array" ref="H3841">FREQUENCY(IF('Data Transformation'!$B$4:$B$8425=B3819,'Data Transformation'!$G$4:$G$8425),'Bin Analysis'!$B3841)</f>
        <v>2073</v>
      </c>
      <c r="I3841">
        <f t="shared" si="478"/>
        <v>0</v>
      </c>
      <c r="J3841">
        <f t="shared" si="479"/>
        <v>0</v>
      </c>
      <c r="K3841">
        <f>J3841*Weighting!$W$25</f>
        <v>0</v>
      </c>
      <c r="M3841" s="14"/>
    </row>
    <row r="3842" spans="1:25" x14ac:dyDescent="0.25">
      <c r="N3842" s="57"/>
      <c r="O3842"/>
      <c r="P3842"/>
      <c r="Q3842"/>
      <c r="R3842"/>
    </row>
    <row r="3843" spans="1:25" ht="23.25" x14ac:dyDescent="0.35">
      <c r="A3843" s="21" t="s">
        <v>0</v>
      </c>
      <c r="B3843" s="21" t="str">
        <f>IFERROR(VLOOKUP(C3843,'Data Transformation'!$L$6:$M$426,2,FALSE),"")</f>
        <v/>
      </c>
      <c r="C3843" s="21">
        <f>C3819+1</f>
        <v>160</v>
      </c>
      <c r="D3843" s="21"/>
      <c r="E3843" s="21"/>
      <c r="F3843" s="21"/>
      <c r="G3843" s="21"/>
      <c r="H3843" s="22"/>
      <c r="I3843" s="22"/>
      <c r="J3843" s="22"/>
      <c r="K3843" s="21"/>
      <c r="L3843" s="21" t="str">
        <f>B3843</f>
        <v/>
      </c>
      <c r="M3843" s="23" t="e">
        <f>INDEX('Data Transformation'!$O$4:$O$424,MATCH($B3843,'Data Transformation'!$M$4:$M$424,0),MATCH($M$2,'Data Transformation'!$O$3,0))</f>
        <v>#N/A</v>
      </c>
      <c r="N3843" s="27" t="e">
        <f>IF('Input and Summary Results'!$J$16="minimum",'Bin Analysis'!X3844/(M3843-1),'Bin Analysis'!Y3843/('Bin Analysis'!M3843-1))</f>
        <v>#N/A</v>
      </c>
      <c r="O3843" s="27" t="e">
        <f>IF(M3843=FALSE,NA(),(VLOOKUP(1,C3846:K3865,4,FALSE))/(M3843-1))</f>
        <v>#N/A</v>
      </c>
      <c r="P3843" s="27" t="e">
        <f>IF(M3843=FALSE,NA(),SUM(J3846:J3865)/Weighting!$S$5)</f>
        <v>#N/A</v>
      </c>
      <c r="Q3843" s="27" t="e">
        <f>IF(M3843=FALSE,NA(),SUM(K3846:K3865)/Weighting!$S$6)</f>
        <v>#N/A</v>
      </c>
      <c r="R3843" s="27" t="e">
        <f>IF(M3843=FALSE,NA(),(VLOOKUP(1,G3846:K3865,3,FALSE))/(M3843-1))</f>
        <v>#N/A</v>
      </c>
      <c r="S3843" s="22" t="e">
        <f>IF(M3843=FALSE,NA(),IF(SUM(J3846:J3865)=2,"yes","no"))</f>
        <v>#N/A</v>
      </c>
      <c r="X3843" s="2" cm="2">
        <f t="array" ref="X3843:X3844">FREQUENCY(IF('Data Transformation'!$B$425:$B$6424='Bin Analysis'!L3843,'Data Transformation'!$G$425:$G$6424),'Data Transformation'!$U$11)</f>
        <v>0</v>
      </c>
      <c r="Y3843" s="2" cm="2">
        <f t="array" ref="Y3843:Y3844">FREQUENCY(IF('Data Transformation'!$B$425:$B$6424='Bin Analysis'!L3843,'Data Transformation'!$G$425:$G$6424),'Data Transformation'!$U$12)</f>
        <v>0</v>
      </c>
    </row>
    <row r="3844" spans="1:25" x14ac:dyDescent="0.25">
      <c r="A3844" s="14" t="s">
        <v>67</v>
      </c>
      <c r="B3844" t="s">
        <v>47</v>
      </c>
      <c r="C3844" t="s">
        <v>5</v>
      </c>
      <c r="D3844" t="s">
        <v>100</v>
      </c>
      <c r="E3844" t="s">
        <v>101</v>
      </c>
      <c r="F3844" t="s">
        <v>102</v>
      </c>
      <c r="G3844" t="s">
        <v>70</v>
      </c>
      <c r="H3844" t="s">
        <v>31</v>
      </c>
      <c r="I3844" t="s">
        <v>32</v>
      </c>
      <c r="J3844" t="s">
        <v>46</v>
      </c>
      <c r="K3844" s="14" t="s">
        <v>45</v>
      </c>
      <c r="M3844" s="14"/>
      <c r="X3844" s="2">
        <v>0</v>
      </c>
      <c r="Y3844" s="2">
        <v>0</v>
      </c>
    </row>
    <row r="3845" spans="1:25" x14ac:dyDescent="0.25">
      <c r="A3845" s="32"/>
      <c r="D3845" t="e">
        <f>IF(C3845=1,'Data Transformation'!$G$3+0.5*'Data Transformation'!$W$25,IF(C3846=1,D3846-'Data Transformation'!$W$25,FALSE))</f>
        <v>#NUM!</v>
      </c>
      <c r="E3845">
        <f t="array" ref="E3845">IF(ISLOGICAL(D3845),"",FREQUENCY(IF('Data Transformation'!$B$425:$B$8425='Bin Analysis'!$B3843,'Data Transformation'!$G$425:$G$8425),D3845))</f>
        <v>2001</v>
      </c>
      <c r="F3845" t="e">
        <f>IF(ISLOGICAL(D3845),"",E3845-E3844)</f>
        <v>#VALUE!</v>
      </c>
      <c r="M3845" s="14"/>
    </row>
    <row r="3846" spans="1:25" x14ac:dyDescent="0.25">
      <c r="A3846" s="32" t="e">
        <f>IF(Weighting!$P$6&gt;0,B3846,"")</f>
        <v>#NUM!</v>
      </c>
      <c r="B3846" t="e">
        <f>Weighting!$C$6</f>
        <v>#DIV/0!</v>
      </c>
      <c r="C3846" t="e">
        <f>Weighting!$F$6</f>
        <v>#NUM!</v>
      </c>
      <c r="D3846" t="e">
        <f>IF(C3846=1,'Data Transformation'!$G$3+0.5*'Data Transformation'!$W$25,IF(C3847=1,D3847-'Data Transformation'!$W$25,FALSE))</f>
        <v>#NUM!</v>
      </c>
      <c r="E3846">
        <f t="array" ref="E3846">IF(ISLOGICAL(D3846),"",FREQUENCY(IF('Data Transformation'!$B$425:$B$8425='Bin Analysis'!$B3843,'Data Transformation'!$G$425:$G$8425),D3846))</f>
        <v>2001</v>
      </c>
      <c r="F3846">
        <f>IF(ISLOGICAL(D3846),"",E3846-E3845)</f>
        <v>0</v>
      </c>
      <c r="G3846">
        <f>Weighting!$H$6</f>
        <v>1</v>
      </c>
      <c r="H3846">
        <f t="array" ref="H3846">FREQUENCY(IF('Data Transformation'!$B$4:$B$8425=B3843,'Data Transformation'!$G$4:$G$8425),'Bin Analysis'!$B3846)</f>
        <v>2073</v>
      </c>
      <c r="I3846">
        <f>H3846-H3845</f>
        <v>2073</v>
      </c>
      <c r="J3846">
        <f>IF(I3846=0,0,1)</f>
        <v>1</v>
      </c>
      <c r="K3846" t="e">
        <f>J3846*Weighting!$W$6</f>
        <v>#NUM!</v>
      </c>
      <c r="M3846" s="14"/>
    </row>
    <row r="3847" spans="1:25" x14ac:dyDescent="0.25">
      <c r="A3847" s="32" t="str">
        <f>IF(Weighting!$P$7&gt;0,B3847,"")</f>
        <v/>
      </c>
      <c r="B3847" t="e">
        <f>Weighting!$C$7</f>
        <v>#DIV/0!</v>
      </c>
      <c r="C3847" t="e">
        <f>Weighting!$F$7</f>
        <v>#NUM!</v>
      </c>
      <c r="D3847" t="e">
        <f>IF(C3847=1,'Data Transformation'!$G$3+0.5*'Data Transformation'!$W$25,IF(C3848=1,D3848-'Data Transformation'!$W$25,FALSE))</f>
        <v>#NUM!</v>
      </c>
      <c r="E3847">
        <f t="array" ref="E3847">IF(ISLOGICAL(D3847),"",FREQUENCY(IF('Data Transformation'!$B$425:$B$8425='Bin Analysis'!$B3843,'Data Transformation'!$G$425:$G$8425),D3847))</f>
        <v>2001</v>
      </c>
      <c r="F3847">
        <f t="shared" ref="F3847:F3865" si="480">IF(ISLOGICAL(D3847),"",E3847-E3846)</f>
        <v>0</v>
      </c>
      <c r="G3847">
        <f>Weighting!$H$7</f>
        <v>0</v>
      </c>
      <c r="H3847">
        <f t="array" ref="H3847">FREQUENCY(IF('Data Transformation'!$B$4:$B$8425=B3843,'Data Transformation'!$G$4:$G$8425),'Bin Analysis'!$B3847)</f>
        <v>2073</v>
      </c>
      <c r="I3847">
        <f t="shared" ref="I3847:I3865" si="481">H3847-H3846</f>
        <v>0</v>
      </c>
      <c r="J3847">
        <f>IF(I3847=0,0,1)</f>
        <v>0</v>
      </c>
      <c r="K3847">
        <f>J3847*Weighting!$W$7</f>
        <v>0</v>
      </c>
      <c r="M3847" s="14"/>
    </row>
    <row r="3848" spans="1:25" x14ac:dyDescent="0.25">
      <c r="A3848" s="32" t="str">
        <f>IF(Weighting!$P$8&gt;0,B3848,"")</f>
        <v/>
      </c>
      <c r="B3848" t="e">
        <f>Weighting!$C$8</f>
        <v>#DIV/0!</v>
      </c>
      <c r="C3848" t="e">
        <f>Weighting!$F$8</f>
        <v>#NUM!</v>
      </c>
      <c r="D3848" t="e">
        <f>IF(C3848=1,'Data Transformation'!$G$3+0.5*'Data Transformation'!$W$25,IF(C3849=1,D3849-'Data Transformation'!$W$25,FALSE))</f>
        <v>#NUM!</v>
      </c>
      <c r="E3848">
        <f t="array" ref="E3848">IF(ISLOGICAL(D3848),"",FREQUENCY(IF('Data Transformation'!$B$425:$B$8425='Bin Analysis'!$B3843,'Data Transformation'!$G$425:$G$8425),D3848))</f>
        <v>2001</v>
      </c>
      <c r="F3848">
        <f t="shared" si="480"/>
        <v>0</v>
      </c>
      <c r="G3848">
        <f>Weighting!$H$8</f>
        <v>0</v>
      </c>
      <c r="H3848">
        <f t="array" ref="H3848">FREQUENCY(IF('Data Transformation'!$B$4:$B$8425=B3843,'Data Transformation'!$G$4:$G$8425),'Bin Analysis'!$B3848)</f>
        <v>2073</v>
      </c>
      <c r="I3848">
        <f t="shared" si="481"/>
        <v>0</v>
      </c>
      <c r="J3848">
        <f t="shared" ref="J3848:J3865" si="482">IF(I3848=0,0,1)</f>
        <v>0</v>
      </c>
      <c r="K3848">
        <f>J3848*Weighting!$W$8</f>
        <v>0</v>
      </c>
      <c r="M3848" s="14"/>
    </row>
    <row r="3849" spans="1:25" x14ac:dyDescent="0.25">
      <c r="A3849" s="32" t="str">
        <f>IF(Weighting!$P$9&gt;0,B3849,"")</f>
        <v/>
      </c>
      <c r="B3849" s="50" t="e">
        <f>Weighting!$C$9</f>
        <v>#DIV/0!</v>
      </c>
      <c r="C3849" t="e">
        <f>Weighting!$F$9</f>
        <v>#NUM!</v>
      </c>
      <c r="D3849" t="e">
        <f>IF(C3849=1,'Data Transformation'!$G$3+0.5*'Data Transformation'!$W$25,IF(C3850=1,D3850-'Data Transformation'!$W$25,FALSE))</f>
        <v>#NUM!</v>
      </c>
      <c r="E3849">
        <f t="array" ref="E3849">IF(ISLOGICAL(D3849),"",FREQUENCY(IF('Data Transformation'!$B$425:$B$8425='Bin Analysis'!$B3843,'Data Transformation'!$G$425:$G$8425),D3849))</f>
        <v>2001</v>
      </c>
      <c r="F3849">
        <f t="shared" si="480"/>
        <v>0</v>
      </c>
      <c r="G3849">
        <f>Weighting!$H$9</f>
        <v>0</v>
      </c>
      <c r="H3849">
        <f t="array" ref="H3849">FREQUENCY(IF('Data Transformation'!$B$4:$B$8425=B3843,'Data Transformation'!$G$4:$G$8425),'Bin Analysis'!$B3849)</f>
        <v>2073</v>
      </c>
      <c r="I3849">
        <f t="shared" si="481"/>
        <v>0</v>
      </c>
      <c r="J3849">
        <f t="shared" si="482"/>
        <v>0</v>
      </c>
      <c r="K3849">
        <f>J3849*Weighting!$W$9</f>
        <v>0</v>
      </c>
      <c r="M3849" s="14"/>
    </row>
    <row r="3850" spans="1:25" x14ac:dyDescent="0.25">
      <c r="A3850" s="32" t="str">
        <f>IF(Weighting!$P$10&gt;0,B3850,"")</f>
        <v/>
      </c>
      <c r="B3850" t="e">
        <f>Weighting!$C$10</f>
        <v>#DIV/0!</v>
      </c>
      <c r="C3850" t="e">
        <f>Weighting!$F$10</f>
        <v>#NUM!</v>
      </c>
      <c r="D3850" t="e">
        <f>IF(C3850=1,'Data Transformation'!$G$3+0.5*'Data Transformation'!$W$25,IF(C3851=1,D3851-'Data Transformation'!$W$25,FALSE))</f>
        <v>#NUM!</v>
      </c>
      <c r="E3850">
        <f t="array" ref="E3850">IF(ISLOGICAL(D3850),"",FREQUENCY(IF('Data Transformation'!$B$425:$B$8425='Bin Analysis'!$B3843,'Data Transformation'!$G$425:$G$8425),D3850))</f>
        <v>2001</v>
      </c>
      <c r="F3850">
        <f t="shared" si="480"/>
        <v>0</v>
      </c>
      <c r="G3850">
        <f>Weighting!$H$10</f>
        <v>0</v>
      </c>
      <c r="H3850">
        <f t="array" ref="H3850">FREQUENCY(IF('Data Transformation'!$B$4:$B$8425=B3843,'Data Transformation'!$G$4:$G$8425),'Bin Analysis'!$B3850)</f>
        <v>2073</v>
      </c>
      <c r="I3850">
        <f t="shared" si="481"/>
        <v>0</v>
      </c>
      <c r="J3850">
        <f t="shared" si="482"/>
        <v>0</v>
      </c>
      <c r="K3850">
        <f>J3850*Weighting!$W$10</f>
        <v>0</v>
      </c>
      <c r="M3850" s="14"/>
    </row>
    <row r="3851" spans="1:25" x14ac:dyDescent="0.25">
      <c r="A3851" s="32" t="str">
        <f>IF(Weighting!$P$11&gt;0,B3851,"")</f>
        <v/>
      </c>
      <c r="B3851" t="e">
        <f>Weighting!$C$11</f>
        <v>#DIV/0!</v>
      </c>
      <c r="C3851" t="e">
        <f>Weighting!$F$11</f>
        <v>#NUM!</v>
      </c>
      <c r="D3851" t="e">
        <f>IF(C3851=1,'Data Transformation'!$G$3+0.5*'Data Transformation'!$W$25,IF(C3852=1,D3852-'Data Transformation'!$W$25,FALSE))</f>
        <v>#NUM!</v>
      </c>
      <c r="E3851">
        <f t="array" ref="E3851">IF(ISLOGICAL(D3851),"",FREQUENCY(IF('Data Transformation'!$B$425:$B$8425='Bin Analysis'!$B3843,'Data Transformation'!$G$425:$G$8425),D3851))</f>
        <v>2001</v>
      </c>
      <c r="F3851">
        <f t="shared" si="480"/>
        <v>0</v>
      </c>
      <c r="G3851">
        <f>Weighting!$H$11</f>
        <v>0</v>
      </c>
      <c r="H3851">
        <f t="array" ref="H3851">FREQUENCY(IF('Data Transformation'!$B$4:$B$8425=B3843,'Data Transformation'!$G$4:$G$8425),'Bin Analysis'!$B3851)</f>
        <v>2073</v>
      </c>
      <c r="I3851">
        <f t="shared" si="481"/>
        <v>0</v>
      </c>
      <c r="J3851">
        <f t="shared" si="482"/>
        <v>0</v>
      </c>
      <c r="K3851">
        <f>J3851*Weighting!$W$11</f>
        <v>0</v>
      </c>
      <c r="M3851" s="14"/>
    </row>
    <row r="3852" spans="1:25" x14ac:dyDescent="0.25">
      <c r="A3852" s="32" t="str">
        <f>IF(Weighting!$P$12&gt;0,B3852,"")</f>
        <v/>
      </c>
      <c r="B3852" t="e">
        <f>Weighting!$C$12</f>
        <v>#DIV/0!</v>
      </c>
      <c r="C3852" t="e">
        <f>Weighting!$F$12</f>
        <v>#NUM!</v>
      </c>
      <c r="D3852" t="e">
        <f>IF(C3852=1,'Data Transformation'!$G$3+0.5*'Data Transformation'!$W$25,IF(C3853=1,D3853-'Data Transformation'!$W$25,FALSE))</f>
        <v>#NUM!</v>
      </c>
      <c r="E3852">
        <f t="array" ref="E3852">IF(ISLOGICAL(D3852),"",FREQUENCY(IF('Data Transformation'!$B$425:$B$8425='Bin Analysis'!$B3843,'Data Transformation'!$G$425:$G$8425),D3852))</f>
        <v>2001</v>
      </c>
      <c r="F3852">
        <f t="shared" si="480"/>
        <v>0</v>
      </c>
      <c r="G3852">
        <f>Weighting!$H$12</f>
        <v>0</v>
      </c>
      <c r="H3852">
        <f t="array" ref="H3852">FREQUENCY(IF('Data Transformation'!$B$4:$B$8425=B3843,'Data Transformation'!$G$4:$G$8425),'Bin Analysis'!$B3852)</f>
        <v>2073</v>
      </c>
      <c r="I3852">
        <f t="shared" si="481"/>
        <v>0</v>
      </c>
      <c r="J3852">
        <f t="shared" si="482"/>
        <v>0</v>
      </c>
      <c r="K3852">
        <f>J3852*Weighting!$W$12</f>
        <v>0</v>
      </c>
      <c r="M3852" s="14"/>
    </row>
    <row r="3853" spans="1:25" x14ac:dyDescent="0.25">
      <c r="A3853" s="32" t="str">
        <f>IF(Weighting!$P$13&gt;0,B3853,"")</f>
        <v/>
      </c>
      <c r="B3853" t="e">
        <f>Weighting!$C$13</f>
        <v>#DIV/0!</v>
      </c>
      <c r="C3853" t="e">
        <f>Weighting!$F$13</f>
        <v>#NUM!</v>
      </c>
      <c r="D3853" t="e">
        <f>IF(C3853=1,'Data Transformation'!$G$3+0.5*'Data Transformation'!$W$25,IF(C3854=1,D3854-'Data Transformation'!$W$25,FALSE))</f>
        <v>#NUM!</v>
      </c>
      <c r="E3853">
        <f t="array" ref="E3853">IF(ISLOGICAL(D3853),"",FREQUENCY(IF('Data Transformation'!$B$425:$B$8425='Bin Analysis'!$B3843,'Data Transformation'!$G$425:$G$8425),D3853))</f>
        <v>2001</v>
      </c>
      <c r="F3853">
        <f t="shared" si="480"/>
        <v>0</v>
      </c>
      <c r="G3853">
        <f>Weighting!$H$13</f>
        <v>0</v>
      </c>
      <c r="H3853">
        <f t="array" ref="H3853">FREQUENCY(IF('Data Transformation'!$B$4:$B$8425=B3843,'Data Transformation'!$G$4:$G$8425),'Bin Analysis'!$B3853)</f>
        <v>2073</v>
      </c>
      <c r="I3853">
        <f t="shared" si="481"/>
        <v>0</v>
      </c>
      <c r="J3853">
        <f t="shared" si="482"/>
        <v>0</v>
      </c>
      <c r="K3853">
        <f>J3853*Weighting!$W$13</f>
        <v>0</v>
      </c>
      <c r="M3853" s="14"/>
    </row>
    <row r="3854" spans="1:25" x14ac:dyDescent="0.25">
      <c r="A3854" s="32" t="str">
        <f>IF(Weighting!$P$14&gt;0,B3854,"")</f>
        <v/>
      </c>
      <c r="B3854" t="e">
        <f>Weighting!$C$14</f>
        <v>#DIV/0!</v>
      </c>
      <c r="C3854" t="e">
        <f>Weighting!$F$14</f>
        <v>#NUM!</v>
      </c>
      <c r="D3854" t="e">
        <f>IF(C3854=1,'Data Transformation'!$G$3+0.5*'Data Transformation'!$W$25,IF(C3855=1,D3855-'Data Transformation'!$W$25,FALSE))</f>
        <v>#NUM!</v>
      </c>
      <c r="E3854">
        <f t="array" ref="E3854">IF(ISLOGICAL(D3854),"",FREQUENCY(IF('Data Transformation'!$B$425:$B$8425='Bin Analysis'!$B3843,'Data Transformation'!$G$425:$G$8425),D3854))</f>
        <v>2001</v>
      </c>
      <c r="F3854">
        <f t="shared" si="480"/>
        <v>0</v>
      </c>
      <c r="G3854">
        <f>Weighting!$H$14</f>
        <v>0</v>
      </c>
      <c r="H3854">
        <f t="array" ref="H3854">FREQUENCY(IF('Data Transformation'!$B$4:$B$8425=B3843,'Data Transformation'!$G$4:$G$8425),'Bin Analysis'!$B3854)</f>
        <v>2073</v>
      </c>
      <c r="I3854">
        <f t="shared" si="481"/>
        <v>0</v>
      </c>
      <c r="J3854">
        <f t="shared" si="482"/>
        <v>0</v>
      </c>
      <c r="K3854">
        <f>J3854*Weighting!$W$14</f>
        <v>0</v>
      </c>
      <c r="M3854" s="14"/>
    </row>
    <row r="3855" spans="1:25" x14ac:dyDescent="0.25">
      <c r="A3855" s="32" t="str">
        <f>IF(Weighting!$P$15&gt;0,B3855,"")</f>
        <v/>
      </c>
      <c r="B3855" t="e">
        <f>Weighting!$C$15</f>
        <v>#DIV/0!</v>
      </c>
      <c r="C3855" t="e">
        <f>Weighting!$F$15</f>
        <v>#NUM!</v>
      </c>
      <c r="D3855" t="e">
        <f>IF(C3855=1,'Data Transformation'!$G$3+0.5*'Data Transformation'!$W$25,IF(C3856=1,D3856-'Data Transformation'!$W$25,FALSE))</f>
        <v>#NUM!</v>
      </c>
      <c r="E3855">
        <f t="array" ref="E3855">IF(ISLOGICAL(D3855),"",FREQUENCY(IF('Data Transformation'!$B$425:$B$8425='Bin Analysis'!$B3843,'Data Transformation'!$G$425:$G$8425),D3855))</f>
        <v>2001</v>
      </c>
      <c r="F3855">
        <f t="shared" si="480"/>
        <v>0</v>
      </c>
      <c r="G3855">
        <f>Weighting!$H$15</f>
        <v>0</v>
      </c>
      <c r="H3855">
        <f t="array" ref="H3855">FREQUENCY(IF('Data Transformation'!$B$4:$B$8425=B3843,'Data Transformation'!$G$4:$G$8425),'Bin Analysis'!$B3855)</f>
        <v>2073</v>
      </c>
      <c r="I3855">
        <f t="shared" si="481"/>
        <v>0</v>
      </c>
      <c r="J3855">
        <f t="shared" si="482"/>
        <v>0</v>
      </c>
      <c r="K3855">
        <f>J3855*Weighting!$W$15</f>
        <v>0</v>
      </c>
      <c r="M3855" s="14"/>
    </row>
    <row r="3856" spans="1:25" x14ac:dyDescent="0.25">
      <c r="A3856" s="32" t="str">
        <f>IF(Weighting!$P$16&gt;0,B3856,"")</f>
        <v/>
      </c>
      <c r="B3856" t="e">
        <f>Weighting!$C$16</f>
        <v>#DIV/0!</v>
      </c>
      <c r="C3856" t="e">
        <f>Weighting!$F$16</f>
        <v>#NUM!</v>
      </c>
      <c r="D3856" t="e">
        <f>IF(C3856=1,'Data Transformation'!$G$3+0.5*'Data Transformation'!$W$25,IF(C3857=1,D3857-'Data Transformation'!$W$25,FALSE))</f>
        <v>#NUM!</v>
      </c>
      <c r="E3856">
        <f t="array" ref="E3856">IF(ISLOGICAL(D3856),"",FREQUENCY(IF('Data Transformation'!$B$425:$B$8425='Bin Analysis'!$B3843,'Data Transformation'!$G$425:$G$8425),D3856))</f>
        <v>2001</v>
      </c>
      <c r="F3856">
        <f t="shared" si="480"/>
        <v>0</v>
      </c>
      <c r="G3856">
        <f>Weighting!$H$16</f>
        <v>0</v>
      </c>
      <c r="H3856">
        <f t="array" ref="H3856">FREQUENCY(IF('Data Transformation'!$B$4:$B$8425=B3843,'Data Transformation'!$G$4:$G$8425),'Bin Analysis'!$B3856)</f>
        <v>2073</v>
      </c>
      <c r="I3856">
        <f t="shared" si="481"/>
        <v>0</v>
      </c>
      <c r="J3856">
        <f t="shared" si="482"/>
        <v>0</v>
      </c>
      <c r="K3856">
        <f>J3856*Weighting!$W$16</f>
        <v>0</v>
      </c>
      <c r="M3856" s="14"/>
    </row>
    <row r="3857" spans="1:25" x14ac:dyDescent="0.25">
      <c r="A3857" s="32" t="str">
        <f>IF(Weighting!$P$17&gt;0,B3857,"")</f>
        <v/>
      </c>
      <c r="B3857" t="e">
        <f>Weighting!$C$17</f>
        <v>#DIV/0!</v>
      </c>
      <c r="C3857" t="e">
        <f>Weighting!$F$17</f>
        <v>#NUM!</v>
      </c>
      <c r="D3857" t="e">
        <f>IF(C3857=1,'Data Transformation'!$G$3+0.5*'Data Transformation'!$W$25,IF(C3858=1,D3858-'Data Transformation'!$W$25,FALSE))</f>
        <v>#NUM!</v>
      </c>
      <c r="E3857">
        <f t="array" ref="E3857">IF(ISLOGICAL(D3857),"",FREQUENCY(IF('Data Transformation'!$B$425:$B$8425='Bin Analysis'!$B3843,'Data Transformation'!$G$425:$G$8425),D3857))</f>
        <v>2001</v>
      </c>
      <c r="F3857">
        <f t="shared" si="480"/>
        <v>0</v>
      </c>
      <c r="G3857">
        <f>Weighting!$H$17</f>
        <v>0</v>
      </c>
      <c r="H3857">
        <f t="array" ref="H3857">FREQUENCY(IF('Data Transformation'!$B$4:$B$8425=B3843,'Data Transformation'!$G$4:$G$8425),'Bin Analysis'!$B3857)</f>
        <v>2073</v>
      </c>
      <c r="I3857">
        <f t="shared" si="481"/>
        <v>0</v>
      </c>
      <c r="J3857">
        <f t="shared" si="482"/>
        <v>0</v>
      </c>
      <c r="K3857">
        <f>J3857*Weighting!$W$17</f>
        <v>0</v>
      </c>
      <c r="M3857" s="14"/>
    </row>
    <row r="3858" spans="1:25" x14ac:dyDescent="0.25">
      <c r="A3858" s="32" t="str">
        <f>IF(Weighting!$P$18&gt;0,B3858,"")</f>
        <v/>
      </c>
      <c r="B3858" t="e">
        <f>Weighting!$C$18</f>
        <v>#DIV/0!</v>
      </c>
      <c r="C3858" t="e">
        <f>Weighting!$F$18</f>
        <v>#NUM!</v>
      </c>
      <c r="D3858" t="e">
        <f>IF(C3858=1,'Data Transformation'!$G$3+0.5*'Data Transformation'!$W$25,IF(C3859=1,D3859-'Data Transformation'!$W$25,FALSE))</f>
        <v>#NUM!</v>
      </c>
      <c r="E3858">
        <f t="array" ref="E3858">IF(ISLOGICAL(D3858),"",FREQUENCY(IF('Data Transformation'!$B$425:$B$8425='Bin Analysis'!$B3843,'Data Transformation'!$G$425:$G$8425),D3858))</f>
        <v>2001</v>
      </c>
      <c r="F3858">
        <f t="shared" si="480"/>
        <v>0</v>
      </c>
      <c r="G3858">
        <f>Weighting!$H$18</f>
        <v>0</v>
      </c>
      <c r="H3858">
        <f t="array" ref="H3858">FREQUENCY(IF('Data Transformation'!$B$4:$B$8425=B3843,'Data Transformation'!$G$4:$G$8425),'Bin Analysis'!$B3858)</f>
        <v>2073</v>
      </c>
      <c r="I3858">
        <f t="shared" si="481"/>
        <v>0</v>
      </c>
      <c r="J3858">
        <f t="shared" si="482"/>
        <v>0</v>
      </c>
      <c r="K3858">
        <f>J3858*Weighting!$W$18</f>
        <v>0</v>
      </c>
      <c r="M3858" s="14"/>
    </row>
    <row r="3859" spans="1:25" x14ac:dyDescent="0.25">
      <c r="A3859" s="32" t="str">
        <f>IF(Weighting!$P$19&gt;0,B3859,"")</f>
        <v/>
      </c>
      <c r="B3859" t="e">
        <f>Weighting!$C$19</f>
        <v>#DIV/0!</v>
      </c>
      <c r="C3859" t="e">
        <f>Weighting!$F$19</f>
        <v>#NUM!</v>
      </c>
      <c r="D3859" t="e">
        <f>IF(C3859=1,'Data Transformation'!$G$3+0.5*'Data Transformation'!$W$25,IF(C3860=1,D3860-'Data Transformation'!$W$25,FALSE))</f>
        <v>#NUM!</v>
      </c>
      <c r="E3859">
        <f t="array" ref="E3859">IF(ISLOGICAL(D3859),"",FREQUENCY(IF('Data Transformation'!$B$425:$B$8425='Bin Analysis'!$B3843,'Data Transformation'!$G$425:$G$8425),D3859))</f>
        <v>2001</v>
      </c>
      <c r="F3859">
        <f t="shared" si="480"/>
        <v>0</v>
      </c>
      <c r="G3859">
        <f>Weighting!$H$19</f>
        <v>0</v>
      </c>
      <c r="H3859">
        <f t="array" ref="H3859">FREQUENCY(IF('Data Transformation'!$B$4:$B$8425=B3843,'Data Transformation'!$G$4:$G$8425),'Bin Analysis'!$B3859)</f>
        <v>2073</v>
      </c>
      <c r="I3859">
        <f t="shared" si="481"/>
        <v>0</v>
      </c>
      <c r="J3859">
        <f t="shared" si="482"/>
        <v>0</v>
      </c>
      <c r="K3859">
        <f>J3859*Weighting!$W$19</f>
        <v>0</v>
      </c>
      <c r="M3859" s="14"/>
    </row>
    <row r="3860" spans="1:25" x14ac:dyDescent="0.25">
      <c r="A3860" s="32" t="str">
        <f>IF(Weighting!$P$20&gt;0,B3860,"")</f>
        <v/>
      </c>
      <c r="B3860" t="e">
        <f>Weighting!$C$20</f>
        <v>#DIV/0!</v>
      </c>
      <c r="C3860" t="e">
        <f>Weighting!$F$20</f>
        <v>#NUM!</v>
      </c>
      <c r="D3860" t="e">
        <f>IF(C3860=1,'Data Transformation'!$G$3+0.5*'Data Transformation'!$W$25,IF(C3861=1,D3861-'Data Transformation'!$W$25,FALSE))</f>
        <v>#NUM!</v>
      </c>
      <c r="E3860">
        <f t="array" ref="E3860">IF(ISLOGICAL(D3860),"",FREQUENCY(IF('Data Transformation'!$B$425:$B$8425='Bin Analysis'!$B3843,'Data Transformation'!$G$425:$G$8425),D3860))</f>
        <v>2001</v>
      </c>
      <c r="F3860">
        <f t="shared" si="480"/>
        <v>0</v>
      </c>
      <c r="G3860">
        <f>Weighting!$H$20</f>
        <v>0</v>
      </c>
      <c r="H3860">
        <f t="array" ref="H3860">FREQUENCY(IF('Data Transformation'!$B$4:$B$8425=B3843,'Data Transformation'!$G$4:$G$8425),'Bin Analysis'!$B3860)</f>
        <v>2073</v>
      </c>
      <c r="I3860">
        <f t="shared" si="481"/>
        <v>0</v>
      </c>
      <c r="J3860">
        <f t="shared" si="482"/>
        <v>0</v>
      </c>
      <c r="K3860">
        <f>J3860*Weighting!$W$20</f>
        <v>0</v>
      </c>
      <c r="M3860" s="14"/>
    </row>
    <row r="3861" spans="1:25" x14ac:dyDescent="0.25">
      <c r="A3861" s="32" t="str">
        <f>IF(Weighting!$P$21&gt;0,B3861,"")</f>
        <v/>
      </c>
      <c r="B3861" t="e">
        <f>Weighting!$C$21</f>
        <v>#DIV/0!</v>
      </c>
      <c r="C3861" t="e">
        <f>Weighting!$F$21</f>
        <v>#NUM!</v>
      </c>
      <c r="D3861" t="e">
        <f>IF(C3861=1,'Data Transformation'!$G$3+0.5*'Data Transformation'!$W$25,IF(C3862=1,D3862-'Data Transformation'!$W$25,FALSE))</f>
        <v>#NUM!</v>
      </c>
      <c r="E3861">
        <f t="array" ref="E3861">IF(ISLOGICAL(D3861),"",FREQUENCY(IF('Data Transformation'!$B$425:$B$8425='Bin Analysis'!$B3843,'Data Transformation'!$G$425:$G$8425),D3861))</f>
        <v>2001</v>
      </c>
      <c r="F3861">
        <f t="shared" si="480"/>
        <v>0</v>
      </c>
      <c r="G3861">
        <f>Weighting!$H$21</f>
        <v>0</v>
      </c>
      <c r="H3861">
        <f t="array" ref="H3861">FREQUENCY(IF('Data Transformation'!$B$4:$B$8425=B3843,'Data Transformation'!$G$4:$G$8425),'Bin Analysis'!$B3861)</f>
        <v>2073</v>
      </c>
      <c r="I3861">
        <f t="shared" si="481"/>
        <v>0</v>
      </c>
      <c r="J3861">
        <f t="shared" si="482"/>
        <v>0</v>
      </c>
      <c r="K3861">
        <f>J3861*Weighting!$W$21</f>
        <v>0</v>
      </c>
      <c r="M3861" s="14"/>
    </row>
    <row r="3862" spans="1:25" x14ac:dyDescent="0.25">
      <c r="A3862" s="32" t="str">
        <f>IF(Weighting!$P$22&gt;0,B3862,"")</f>
        <v/>
      </c>
      <c r="B3862" t="e">
        <f>Weighting!$C$22</f>
        <v>#DIV/0!</v>
      </c>
      <c r="C3862" t="e">
        <f>Weighting!$F$22</f>
        <v>#NUM!</v>
      </c>
      <c r="D3862" t="e">
        <f>IF(C3862=1,'Data Transformation'!$G$3+0.5*'Data Transformation'!$W$25,IF(C3863=1,D3863-'Data Transformation'!$W$25,FALSE))</f>
        <v>#NUM!</v>
      </c>
      <c r="E3862">
        <f t="array" ref="E3862">IF(ISLOGICAL(D3862),"",FREQUENCY(IF('Data Transformation'!$B$425:$B$8425='Bin Analysis'!$B3843,'Data Transformation'!$G$425:$G$8425),D3862))</f>
        <v>2001</v>
      </c>
      <c r="F3862">
        <f t="shared" si="480"/>
        <v>0</v>
      </c>
      <c r="G3862">
        <f>Weighting!$H$22</f>
        <v>0</v>
      </c>
      <c r="H3862">
        <f t="array" ref="H3862">FREQUENCY(IF('Data Transformation'!$B$4:$B$8425=B3843,'Data Transformation'!$G$4:$G$8425),'Bin Analysis'!$B3862)</f>
        <v>2073</v>
      </c>
      <c r="I3862">
        <f t="shared" si="481"/>
        <v>0</v>
      </c>
      <c r="J3862">
        <f t="shared" si="482"/>
        <v>0</v>
      </c>
      <c r="K3862">
        <f>J3862*Weighting!$W$22</f>
        <v>0</v>
      </c>
      <c r="M3862" s="14"/>
    </row>
    <row r="3863" spans="1:25" x14ac:dyDescent="0.25">
      <c r="A3863" s="32" t="str">
        <f>IF(Weighting!$P$23&gt;0,B3863,"")</f>
        <v/>
      </c>
      <c r="B3863" t="e">
        <f>Weighting!$C$23</f>
        <v>#DIV/0!</v>
      </c>
      <c r="C3863" t="e">
        <f>Weighting!$F$23</f>
        <v>#NUM!</v>
      </c>
      <c r="D3863" t="e">
        <f>IF(C3863=1,'Data Transformation'!$G$3+0.5*'Data Transformation'!$W$25,IF(C3864=1,D3864-'Data Transformation'!$W$25,FALSE))</f>
        <v>#NUM!</v>
      </c>
      <c r="E3863">
        <f t="array" ref="E3863">IF(ISLOGICAL(D3863),"",FREQUENCY(IF('Data Transformation'!$B$425:$B$8425='Bin Analysis'!$B3843,'Data Transformation'!$G$425:$G$8425),D3863))</f>
        <v>2001</v>
      </c>
      <c r="F3863">
        <f t="shared" si="480"/>
        <v>0</v>
      </c>
      <c r="G3863">
        <f>Weighting!$H$23</f>
        <v>0</v>
      </c>
      <c r="H3863">
        <f t="array" ref="H3863">FREQUENCY(IF('Data Transformation'!$B$4:$B$8425=B3843,'Data Transformation'!$G$4:$G$8425),'Bin Analysis'!$B3863)</f>
        <v>2073</v>
      </c>
      <c r="I3863">
        <f t="shared" si="481"/>
        <v>0</v>
      </c>
      <c r="J3863">
        <f t="shared" si="482"/>
        <v>0</v>
      </c>
      <c r="K3863">
        <f>J3863*Weighting!$W$23</f>
        <v>0</v>
      </c>
      <c r="M3863" s="14"/>
    </row>
    <row r="3864" spans="1:25" x14ac:dyDescent="0.25">
      <c r="A3864" s="32" t="str">
        <f>IF(Weighting!$P$24&gt;0,B3864,"")</f>
        <v/>
      </c>
      <c r="B3864" t="e">
        <f>Weighting!$C$24</f>
        <v>#DIV/0!</v>
      </c>
      <c r="C3864" t="e">
        <f>Weighting!$F$24</f>
        <v>#NUM!</v>
      </c>
      <c r="D3864" t="e">
        <f>IF(C3864=1,'Data Transformation'!$G$3+0.5*'Data Transformation'!$W$25,IF(C3865=1,D3865-'Data Transformation'!$W$25,FALSE))</f>
        <v>#NUM!</v>
      </c>
      <c r="E3864">
        <f t="array" ref="E3864">IF(ISLOGICAL(D3864),"",FREQUENCY(IF('Data Transformation'!$B$425:$B$8425='Bin Analysis'!$B3843,'Data Transformation'!$G$425:$G$8425),D3864))</f>
        <v>2001</v>
      </c>
      <c r="F3864">
        <f t="shared" si="480"/>
        <v>0</v>
      </c>
      <c r="G3864">
        <f>Weighting!$H$24</f>
        <v>0</v>
      </c>
      <c r="H3864">
        <f t="array" ref="H3864">FREQUENCY(IF('Data Transformation'!$B$4:$B$8425=B3843,'Data Transformation'!$G$4:$G$8425),'Bin Analysis'!$B3864)</f>
        <v>2073</v>
      </c>
      <c r="I3864">
        <f t="shared" si="481"/>
        <v>0</v>
      </c>
      <c r="J3864">
        <f t="shared" si="482"/>
        <v>0</v>
      </c>
      <c r="K3864">
        <f>J3864*Weighting!$W$24</f>
        <v>0</v>
      </c>
      <c r="M3864" s="14"/>
    </row>
    <row r="3865" spans="1:25" x14ac:dyDescent="0.25">
      <c r="A3865" s="32" t="str">
        <f>IF(Weighting!$P$25&gt;0,B3865,"")</f>
        <v/>
      </c>
      <c r="B3865" t="e">
        <f>Weighting!$C$25</f>
        <v>#DIV/0!</v>
      </c>
      <c r="C3865" t="e">
        <f>Weighting!$F$25</f>
        <v>#NUM!</v>
      </c>
      <c r="D3865" t="e">
        <f>IF(C3865=1,'Data Transformation'!$G$3+0.5*'Data Transformation'!$W$25,IF(C3866=1,D3866-'Data Transformation'!$W$25,FALSE))</f>
        <v>#NUM!</v>
      </c>
      <c r="E3865">
        <f t="array" ref="E3865">IF(ISLOGICAL(D3865),"",FREQUENCY(IF('Data Transformation'!$B$425:$B$8425='Bin Analysis'!$B3843,'Data Transformation'!$G$425:$G$8425),D3865))</f>
        <v>2001</v>
      </c>
      <c r="F3865">
        <f t="shared" si="480"/>
        <v>0</v>
      </c>
      <c r="G3865">
        <f>Weighting!$H$25</f>
        <v>0</v>
      </c>
      <c r="H3865">
        <f t="array" ref="H3865">FREQUENCY(IF('Data Transformation'!$B$4:$B$8425=B3843,'Data Transformation'!$G$4:$G$8425),'Bin Analysis'!$B3865)</f>
        <v>2073</v>
      </c>
      <c r="I3865">
        <f t="shared" si="481"/>
        <v>0</v>
      </c>
      <c r="J3865">
        <f t="shared" si="482"/>
        <v>0</v>
      </c>
      <c r="K3865">
        <f>J3865*Weighting!$W$25</f>
        <v>0</v>
      </c>
      <c r="M3865" s="14"/>
    </row>
    <row r="3866" spans="1:25" x14ac:dyDescent="0.25">
      <c r="O3866"/>
      <c r="P3866"/>
      <c r="Q3866"/>
      <c r="R3866"/>
    </row>
    <row r="3867" spans="1:25" ht="23.25" x14ac:dyDescent="0.35">
      <c r="A3867" s="21" t="s">
        <v>0</v>
      </c>
      <c r="B3867" s="21" t="str">
        <f>IFERROR(VLOOKUP(C3867,'Data Transformation'!$L$6:$M$426,2,FALSE),"")</f>
        <v/>
      </c>
      <c r="C3867" s="21">
        <f>C3843+1</f>
        <v>161</v>
      </c>
      <c r="D3867" s="21"/>
      <c r="E3867" s="21"/>
      <c r="F3867" s="21"/>
      <c r="G3867" s="21"/>
      <c r="H3867" s="22"/>
      <c r="I3867" s="22"/>
      <c r="J3867" s="22"/>
      <c r="K3867" s="21"/>
      <c r="L3867" s="21" t="str">
        <f>B3867</f>
        <v/>
      </c>
      <c r="M3867" s="23" t="e">
        <f>INDEX('Data Transformation'!$O$4:$O$424,MATCH($B3867,'Data Transformation'!$M$4:$M$424,0),MATCH($M$2,'Data Transformation'!$O$3,0))</f>
        <v>#N/A</v>
      </c>
      <c r="N3867" s="27" t="e">
        <f>IF('Input and Summary Results'!$J$16="minimum",'Bin Analysis'!X3868/(M3867-1),'Bin Analysis'!Y3867/('Bin Analysis'!M3867-1))</f>
        <v>#N/A</v>
      </c>
      <c r="O3867" s="27" t="e">
        <f>IF(M3867=FALSE,NA(),(VLOOKUP(1,C3870:K3889,4,FALSE))/(M3867-1))</f>
        <v>#N/A</v>
      </c>
      <c r="P3867" s="27" t="e">
        <f>IF(M3867=FALSE,NA(),SUM(J3870:J3889)/Weighting!$S$5)</f>
        <v>#N/A</v>
      </c>
      <c r="Q3867" s="27" t="e">
        <f>IF(M3867=FALSE,NA(),SUM(K3870:K3889)/Weighting!$S$6)</f>
        <v>#N/A</v>
      </c>
      <c r="R3867" s="27" t="e">
        <f>IF(M3867=FALSE,NA(),(VLOOKUP(1,G3870:K3889,3,FALSE))/(M3867-1))</f>
        <v>#N/A</v>
      </c>
      <c r="S3867" s="22" t="e">
        <f>IF(M3867=FALSE,NA(),IF(SUM(J3870:J3889)=2,"yes","no"))</f>
        <v>#N/A</v>
      </c>
      <c r="X3867" s="2" cm="2">
        <f t="array" ref="X3867:X3868">FREQUENCY(IF('Data Transformation'!$B$425:$B$6424='Bin Analysis'!L3867,'Data Transformation'!$G$425:$G$6424),'Data Transformation'!$U$11)</f>
        <v>0</v>
      </c>
      <c r="Y3867" s="2" cm="2">
        <f t="array" ref="Y3867:Y3868">FREQUENCY(IF('Data Transformation'!$B$425:$B$6424='Bin Analysis'!L3867,'Data Transformation'!$G$425:$G$6424),'Data Transformation'!$U$12)</f>
        <v>0</v>
      </c>
    </row>
    <row r="3868" spans="1:25" x14ac:dyDescent="0.25">
      <c r="A3868" s="14" t="s">
        <v>67</v>
      </c>
      <c r="B3868" t="s">
        <v>47</v>
      </c>
      <c r="C3868" t="s">
        <v>5</v>
      </c>
      <c r="D3868" t="s">
        <v>100</v>
      </c>
      <c r="E3868" t="s">
        <v>101</v>
      </c>
      <c r="F3868" t="s">
        <v>102</v>
      </c>
      <c r="G3868" t="s">
        <v>70</v>
      </c>
      <c r="H3868" t="s">
        <v>31</v>
      </c>
      <c r="I3868" t="s">
        <v>32</v>
      </c>
      <c r="J3868" t="s">
        <v>46</v>
      </c>
      <c r="K3868" s="14" t="s">
        <v>45</v>
      </c>
      <c r="M3868" s="14"/>
      <c r="X3868" s="2">
        <v>0</v>
      </c>
      <c r="Y3868" s="2">
        <v>0</v>
      </c>
    </row>
    <row r="3869" spans="1:25" x14ac:dyDescent="0.25">
      <c r="A3869" s="32"/>
      <c r="D3869" t="e">
        <f>IF(C3869=1,'Data Transformation'!$G$3+0.5*'Data Transformation'!$W$25,IF(C3870=1,D3870-'Data Transformation'!$W$25,FALSE))</f>
        <v>#NUM!</v>
      </c>
      <c r="E3869">
        <f t="array" ref="E3869">IF(ISLOGICAL(D3869),"",FREQUENCY(IF('Data Transformation'!$B$425:$B$8425='Bin Analysis'!$B3867,'Data Transformation'!$G$425:$G$8425),D3869))</f>
        <v>2001</v>
      </c>
      <c r="F3869" t="e">
        <f>IF(ISLOGICAL(D3869),"",E3869-E3868)</f>
        <v>#VALUE!</v>
      </c>
      <c r="M3869" s="14"/>
    </row>
    <row r="3870" spans="1:25" x14ac:dyDescent="0.25">
      <c r="A3870" s="32" t="e">
        <f>IF(Weighting!$P$6&gt;0,B3870,"")</f>
        <v>#NUM!</v>
      </c>
      <c r="B3870" t="e">
        <f>Weighting!$C$6</f>
        <v>#DIV/0!</v>
      </c>
      <c r="C3870" t="e">
        <f>Weighting!$F$6</f>
        <v>#NUM!</v>
      </c>
      <c r="D3870" t="e">
        <f>IF(C3870=1,'Data Transformation'!$G$3+0.5*'Data Transformation'!$W$25,IF(C3871=1,D3871-'Data Transformation'!$W$25,FALSE))</f>
        <v>#NUM!</v>
      </c>
      <c r="E3870">
        <f t="array" ref="E3870">IF(ISLOGICAL(D3870),"",FREQUENCY(IF('Data Transformation'!$B$425:$B$8425='Bin Analysis'!$B3867,'Data Transformation'!$G$425:$G$8425),D3870))</f>
        <v>2001</v>
      </c>
      <c r="F3870">
        <f>IF(ISLOGICAL(D3870),"",E3870-E3869)</f>
        <v>0</v>
      </c>
      <c r="G3870">
        <f>Weighting!$H$6</f>
        <v>1</v>
      </c>
      <c r="H3870">
        <f t="array" ref="H3870">FREQUENCY(IF('Data Transformation'!$B$4:$B$8425=B3867,'Data Transformation'!$G$4:$G$8425),'Bin Analysis'!$B3870)</f>
        <v>2073</v>
      </c>
      <c r="I3870">
        <f>H3870-H3869</f>
        <v>2073</v>
      </c>
      <c r="J3870">
        <f>IF(I3870=0,0,1)</f>
        <v>1</v>
      </c>
      <c r="K3870" t="e">
        <f>J3870*Weighting!$W$6</f>
        <v>#NUM!</v>
      </c>
      <c r="M3870" s="14"/>
    </row>
    <row r="3871" spans="1:25" x14ac:dyDescent="0.25">
      <c r="A3871" s="32" t="str">
        <f>IF(Weighting!$P$7&gt;0,B3871,"")</f>
        <v/>
      </c>
      <c r="B3871" t="e">
        <f>Weighting!$C$7</f>
        <v>#DIV/0!</v>
      </c>
      <c r="C3871" t="e">
        <f>Weighting!$F$7</f>
        <v>#NUM!</v>
      </c>
      <c r="D3871" t="e">
        <f>IF(C3871=1,'Data Transformation'!$G$3+0.5*'Data Transformation'!$W$25,IF(C3872=1,D3872-'Data Transformation'!$W$25,FALSE))</f>
        <v>#NUM!</v>
      </c>
      <c r="E3871">
        <f t="array" ref="E3871">IF(ISLOGICAL(D3871),"",FREQUENCY(IF('Data Transformation'!$B$425:$B$8425='Bin Analysis'!$B3867,'Data Transformation'!$G$425:$G$8425),D3871))</f>
        <v>2001</v>
      </c>
      <c r="F3871">
        <f t="shared" ref="F3871:F3889" si="483">IF(ISLOGICAL(D3871),"",E3871-E3870)</f>
        <v>0</v>
      </c>
      <c r="G3871">
        <f>Weighting!$H$7</f>
        <v>0</v>
      </c>
      <c r="H3871">
        <f t="array" ref="H3871">FREQUENCY(IF('Data Transformation'!$B$4:$B$8425=B3867,'Data Transformation'!$G$4:$G$8425),'Bin Analysis'!$B3871)</f>
        <v>2073</v>
      </c>
      <c r="I3871">
        <f t="shared" ref="I3871:I3889" si="484">H3871-H3870</f>
        <v>0</v>
      </c>
      <c r="J3871">
        <f>IF(I3871=0,0,1)</f>
        <v>0</v>
      </c>
      <c r="K3871">
        <f>J3871*Weighting!$W$7</f>
        <v>0</v>
      </c>
      <c r="M3871" s="14"/>
    </row>
    <row r="3872" spans="1:25" x14ac:dyDescent="0.25">
      <c r="A3872" s="32" t="str">
        <f>IF(Weighting!$P$8&gt;0,B3872,"")</f>
        <v/>
      </c>
      <c r="B3872" t="e">
        <f>Weighting!$C$8</f>
        <v>#DIV/0!</v>
      </c>
      <c r="C3872" t="e">
        <f>Weighting!$F$8</f>
        <v>#NUM!</v>
      </c>
      <c r="D3872" t="e">
        <f>IF(C3872=1,'Data Transformation'!$G$3+0.5*'Data Transformation'!$W$25,IF(C3873=1,D3873-'Data Transformation'!$W$25,FALSE))</f>
        <v>#NUM!</v>
      </c>
      <c r="E3872">
        <f t="array" ref="E3872">IF(ISLOGICAL(D3872),"",FREQUENCY(IF('Data Transformation'!$B$425:$B$8425='Bin Analysis'!$B3867,'Data Transformation'!$G$425:$G$8425),D3872))</f>
        <v>2001</v>
      </c>
      <c r="F3872">
        <f t="shared" si="483"/>
        <v>0</v>
      </c>
      <c r="G3872">
        <f>Weighting!$H$8</f>
        <v>0</v>
      </c>
      <c r="H3872">
        <f t="array" ref="H3872">FREQUENCY(IF('Data Transformation'!$B$4:$B$8425=B3867,'Data Transformation'!$G$4:$G$8425),'Bin Analysis'!$B3872)</f>
        <v>2073</v>
      </c>
      <c r="I3872">
        <f t="shared" si="484"/>
        <v>0</v>
      </c>
      <c r="J3872">
        <f t="shared" ref="J3872:J3889" si="485">IF(I3872=0,0,1)</f>
        <v>0</v>
      </c>
      <c r="K3872">
        <f>J3872*Weighting!$W$8</f>
        <v>0</v>
      </c>
      <c r="M3872" s="14"/>
    </row>
    <row r="3873" spans="1:13" x14ac:dyDescent="0.25">
      <c r="A3873" s="32" t="str">
        <f>IF(Weighting!$P$9&gt;0,B3873,"")</f>
        <v/>
      </c>
      <c r="B3873" s="50" t="e">
        <f>Weighting!$C$9</f>
        <v>#DIV/0!</v>
      </c>
      <c r="C3873" t="e">
        <f>Weighting!$F$9</f>
        <v>#NUM!</v>
      </c>
      <c r="D3873" t="e">
        <f>IF(C3873=1,'Data Transformation'!$G$3+0.5*'Data Transformation'!$W$25,IF(C3874=1,D3874-'Data Transformation'!$W$25,FALSE))</f>
        <v>#NUM!</v>
      </c>
      <c r="E3873">
        <f t="array" ref="E3873">IF(ISLOGICAL(D3873),"",FREQUENCY(IF('Data Transformation'!$B$425:$B$8425='Bin Analysis'!$B3867,'Data Transformation'!$G$425:$G$8425),D3873))</f>
        <v>2001</v>
      </c>
      <c r="F3873">
        <f t="shared" si="483"/>
        <v>0</v>
      </c>
      <c r="G3873">
        <f>Weighting!$H$9</f>
        <v>0</v>
      </c>
      <c r="H3873">
        <f t="array" ref="H3873">FREQUENCY(IF('Data Transformation'!$B$4:$B$8425=B3867,'Data Transformation'!$G$4:$G$8425),'Bin Analysis'!$B3873)</f>
        <v>2073</v>
      </c>
      <c r="I3873">
        <f t="shared" si="484"/>
        <v>0</v>
      </c>
      <c r="J3873">
        <f t="shared" si="485"/>
        <v>0</v>
      </c>
      <c r="K3873">
        <f>J3873*Weighting!$W$9</f>
        <v>0</v>
      </c>
      <c r="M3873" s="14"/>
    </row>
    <row r="3874" spans="1:13" x14ac:dyDescent="0.25">
      <c r="A3874" s="32" t="str">
        <f>IF(Weighting!$P$10&gt;0,B3874,"")</f>
        <v/>
      </c>
      <c r="B3874" t="e">
        <f>Weighting!$C$10</f>
        <v>#DIV/0!</v>
      </c>
      <c r="C3874" t="e">
        <f>Weighting!$F$10</f>
        <v>#NUM!</v>
      </c>
      <c r="D3874" t="e">
        <f>IF(C3874=1,'Data Transformation'!$G$3+0.5*'Data Transformation'!$W$25,IF(C3875=1,D3875-'Data Transformation'!$W$25,FALSE))</f>
        <v>#NUM!</v>
      </c>
      <c r="E3874">
        <f t="array" ref="E3874">IF(ISLOGICAL(D3874),"",FREQUENCY(IF('Data Transformation'!$B$425:$B$8425='Bin Analysis'!$B3867,'Data Transformation'!$G$425:$G$8425),D3874))</f>
        <v>2001</v>
      </c>
      <c r="F3874">
        <f t="shared" si="483"/>
        <v>0</v>
      </c>
      <c r="G3874">
        <f>Weighting!$H$10</f>
        <v>0</v>
      </c>
      <c r="H3874">
        <f t="array" ref="H3874">FREQUENCY(IF('Data Transformation'!$B$4:$B$8425=B3867,'Data Transformation'!$G$4:$G$8425),'Bin Analysis'!$B3874)</f>
        <v>2073</v>
      </c>
      <c r="I3874">
        <f t="shared" si="484"/>
        <v>0</v>
      </c>
      <c r="J3874">
        <f t="shared" si="485"/>
        <v>0</v>
      </c>
      <c r="K3874">
        <f>J3874*Weighting!$W$10</f>
        <v>0</v>
      </c>
      <c r="M3874" s="14"/>
    </row>
    <row r="3875" spans="1:13" x14ac:dyDescent="0.25">
      <c r="A3875" s="32" t="str">
        <f>IF(Weighting!$P$11&gt;0,B3875,"")</f>
        <v/>
      </c>
      <c r="B3875" t="e">
        <f>Weighting!$C$11</f>
        <v>#DIV/0!</v>
      </c>
      <c r="C3875" t="e">
        <f>Weighting!$F$11</f>
        <v>#NUM!</v>
      </c>
      <c r="D3875" t="e">
        <f>IF(C3875=1,'Data Transformation'!$G$3+0.5*'Data Transformation'!$W$25,IF(C3876=1,D3876-'Data Transformation'!$W$25,FALSE))</f>
        <v>#NUM!</v>
      </c>
      <c r="E3875">
        <f t="array" ref="E3875">IF(ISLOGICAL(D3875),"",FREQUENCY(IF('Data Transformation'!$B$425:$B$8425='Bin Analysis'!$B3867,'Data Transformation'!$G$425:$G$8425),D3875))</f>
        <v>2001</v>
      </c>
      <c r="F3875">
        <f t="shared" si="483"/>
        <v>0</v>
      </c>
      <c r="G3875">
        <f>Weighting!$H$11</f>
        <v>0</v>
      </c>
      <c r="H3875">
        <f t="array" ref="H3875">FREQUENCY(IF('Data Transformation'!$B$4:$B$8425=B3867,'Data Transformation'!$G$4:$G$8425),'Bin Analysis'!$B3875)</f>
        <v>2073</v>
      </c>
      <c r="I3875">
        <f t="shared" si="484"/>
        <v>0</v>
      </c>
      <c r="J3875">
        <f t="shared" si="485"/>
        <v>0</v>
      </c>
      <c r="K3875">
        <f>J3875*Weighting!$W$11</f>
        <v>0</v>
      </c>
      <c r="M3875" s="14"/>
    </row>
    <row r="3876" spans="1:13" x14ac:dyDescent="0.25">
      <c r="A3876" s="32" t="str">
        <f>IF(Weighting!$P$12&gt;0,B3876,"")</f>
        <v/>
      </c>
      <c r="B3876" t="e">
        <f>Weighting!$C$12</f>
        <v>#DIV/0!</v>
      </c>
      <c r="C3876" t="e">
        <f>Weighting!$F$12</f>
        <v>#NUM!</v>
      </c>
      <c r="D3876" t="e">
        <f>IF(C3876=1,'Data Transformation'!$G$3+0.5*'Data Transformation'!$W$25,IF(C3877=1,D3877-'Data Transformation'!$W$25,FALSE))</f>
        <v>#NUM!</v>
      </c>
      <c r="E3876">
        <f t="array" ref="E3876">IF(ISLOGICAL(D3876),"",FREQUENCY(IF('Data Transformation'!$B$425:$B$8425='Bin Analysis'!$B3867,'Data Transformation'!$G$425:$G$8425),D3876))</f>
        <v>2001</v>
      </c>
      <c r="F3876">
        <f t="shared" si="483"/>
        <v>0</v>
      </c>
      <c r="G3876">
        <f>Weighting!$H$12</f>
        <v>0</v>
      </c>
      <c r="H3876">
        <f t="array" ref="H3876">FREQUENCY(IF('Data Transformation'!$B$4:$B$8425=B3867,'Data Transformation'!$G$4:$G$8425),'Bin Analysis'!$B3876)</f>
        <v>2073</v>
      </c>
      <c r="I3876">
        <f t="shared" si="484"/>
        <v>0</v>
      </c>
      <c r="J3876">
        <f t="shared" si="485"/>
        <v>0</v>
      </c>
      <c r="K3876">
        <f>J3876*Weighting!$W$12</f>
        <v>0</v>
      </c>
      <c r="M3876" s="14"/>
    </row>
    <row r="3877" spans="1:13" x14ac:dyDescent="0.25">
      <c r="A3877" s="32" t="str">
        <f>IF(Weighting!$P$13&gt;0,B3877,"")</f>
        <v/>
      </c>
      <c r="B3877" t="e">
        <f>Weighting!$C$13</f>
        <v>#DIV/0!</v>
      </c>
      <c r="C3877" t="e">
        <f>Weighting!$F$13</f>
        <v>#NUM!</v>
      </c>
      <c r="D3877" t="e">
        <f>IF(C3877=1,'Data Transformation'!$G$3+0.5*'Data Transformation'!$W$25,IF(C3878=1,D3878-'Data Transformation'!$W$25,FALSE))</f>
        <v>#NUM!</v>
      </c>
      <c r="E3877">
        <f t="array" ref="E3877">IF(ISLOGICAL(D3877),"",FREQUENCY(IF('Data Transformation'!$B$425:$B$8425='Bin Analysis'!$B3867,'Data Transformation'!$G$425:$G$8425),D3877))</f>
        <v>2001</v>
      </c>
      <c r="F3877">
        <f t="shared" si="483"/>
        <v>0</v>
      </c>
      <c r="G3877">
        <f>Weighting!$H$13</f>
        <v>0</v>
      </c>
      <c r="H3877">
        <f t="array" ref="H3877">FREQUENCY(IF('Data Transformation'!$B$4:$B$8425=B3867,'Data Transformation'!$G$4:$G$8425),'Bin Analysis'!$B3877)</f>
        <v>2073</v>
      </c>
      <c r="I3877">
        <f t="shared" si="484"/>
        <v>0</v>
      </c>
      <c r="J3877">
        <f t="shared" si="485"/>
        <v>0</v>
      </c>
      <c r="K3877">
        <f>J3877*Weighting!$W$13</f>
        <v>0</v>
      </c>
      <c r="M3877" s="14"/>
    </row>
    <row r="3878" spans="1:13" x14ac:dyDescent="0.25">
      <c r="A3878" s="32" t="str">
        <f>IF(Weighting!$P$14&gt;0,B3878,"")</f>
        <v/>
      </c>
      <c r="B3878" t="e">
        <f>Weighting!$C$14</f>
        <v>#DIV/0!</v>
      </c>
      <c r="C3878" t="e">
        <f>Weighting!$F$14</f>
        <v>#NUM!</v>
      </c>
      <c r="D3878" t="e">
        <f>IF(C3878=1,'Data Transformation'!$G$3+0.5*'Data Transformation'!$W$25,IF(C3879=1,D3879-'Data Transformation'!$W$25,FALSE))</f>
        <v>#NUM!</v>
      </c>
      <c r="E3878">
        <f t="array" ref="E3878">IF(ISLOGICAL(D3878),"",FREQUENCY(IF('Data Transformation'!$B$425:$B$8425='Bin Analysis'!$B3867,'Data Transformation'!$G$425:$G$8425),D3878))</f>
        <v>2001</v>
      </c>
      <c r="F3878">
        <f t="shared" si="483"/>
        <v>0</v>
      </c>
      <c r="G3878">
        <f>Weighting!$H$14</f>
        <v>0</v>
      </c>
      <c r="H3878">
        <f t="array" ref="H3878">FREQUENCY(IF('Data Transformation'!$B$4:$B$8425=B3867,'Data Transformation'!$G$4:$G$8425),'Bin Analysis'!$B3878)</f>
        <v>2073</v>
      </c>
      <c r="I3878">
        <f t="shared" si="484"/>
        <v>0</v>
      </c>
      <c r="J3878">
        <f t="shared" si="485"/>
        <v>0</v>
      </c>
      <c r="K3878">
        <f>J3878*Weighting!$W$14</f>
        <v>0</v>
      </c>
      <c r="M3878" s="14"/>
    </row>
    <row r="3879" spans="1:13" x14ac:dyDescent="0.25">
      <c r="A3879" s="32" t="str">
        <f>IF(Weighting!$P$15&gt;0,B3879,"")</f>
        <v/>
      </c>
      <c r="B3879" t="e">
        <f>Weighting!$C$15</f>
        <v>#DIV/0!</v>
      </c>
      <c r="C3879" t="e">
        <f>Weighting!$F$15</f>
        <v>#NUM!</v>
      </c>
      <c r="D3879" t="e">
        <f>IF(C3879=1,'Data Transformation'!$G$3+0.5*'Data Transformation'!$W$25,IF(C3880=1,D3880-'Data Transformation'!$W$25,FALSE))</f>
        <v>#NUM!</v>
      </c>
      <c r="E3879">
        <f t="array" ref="E3879">IF(ISLOGICAL(D3879),"",FREQUENCY(IF('Data Transformation'!$B$425:$B$8425='Bin Analysis'!$B3867,'Data Transformation'!$G$425:$G$8425),D3879))</f>
        <v>2001</v>
      </c>
      <c r="F3879">
        <f t="shared" si="483"/>
        <v>0</v>
      </c>
      <c r="G3879">
        <f>Weighting!$H$15</f>
        <v>0</v>
      </c>
      <c r="H3879">
        <f t="array" ref="H3879">FREQUENCY(IF('Data Transformation'!$B$4:$B$8425=B3867,'Data Transformation'!$G$4:$G$8425),'Bin Analysis'!$B3879)</f>
        <v>2073</v>
      </c>
      <c r="I3879">
        <f t="shared" si="484"/>
        <v>0</v>
      </c>
      <c r="J3879">
        <f t="shared" si="485"/>
        <v>0</v>
      </c>
      <c r="K3879">
        <f>J3879*Weighting!$W$15</f>
        <v>0</v>
      </c>
      <c r="M3879" s="14"/>
    </row>
    <row r="3880" spans="1:13" x14ac:dyDescent="0.25">
      <c r="A3880" s="32" t="str">
        <f>IF(Weighting!$P$16&gt;0,B3880,"")</f>
        <v/>
      </c>
      <c r="B3880" t="e">
        <f>Weighting!$C$16</f>
        <v>#DIV/0!</v>
      </c>
      <c r="C3880" t="e">
        <f>Weighting!$F$16</f>
        <v>#NUM!</v>
      </c>
      <c r="D3880" t="e">
        <f>IF(C3880=1,'Data Transformation'!$G$3+0.5*'Data Transformation'!$W$25,IF(C3881=1,D3881-'Data Transformation'!$W$25,FALSE))</f>
        <v>#NUM!</v>
      </c>
      <c r="E3880">
        <f t="array" ref="E3880">IF(ISLOGICAL(D3880),"",FREQUENCY(IF('Data Transformation'!$B$425:$B$8425='Bin Analysis'!$B3867,'Data Transformation'!$G$425:$G$8425),D3880))</f>
        <v>2001</v>
      </c>
      <c r="F3880">
        <f t="shared" si="483"/>
        <v>0</v>
      </c>
      <c r="G3880">
        <f>Weighting!$H$16</f>
        <v>0</v>
      </c>
      <c r="H3880">
        <f t="array" ref="H3880">FREQUENCY(IF('Data Transformation'!$B$4:$B$8425=B3867,'Data Transformation'!$G$4:$G$8425),'Bin Analysis'!$B3880)</f>
        <v>2073</v>
      </c>
      <c r="I3880">
        <f t="shared" si="484"/>
        <v>0</v>
      </c>
      <c r="J3880">
        <f t="shared" si="485"/>
        <v>0</v>
      </c>
      <c r="K3880">
        <f>J3880*Weighting!$W$16</f>
        <v>0</v>
      </c>
      <c r="M3880" s="14"/>
    </row>
    <row r="3881" spans="1:13" x14ac:dyDescent="0.25">
      <c r="A3881" s="32" t="str">
        <f>IF(Weighting!$P$17&gt;0,B3881,"")</f>
        <v/>
      </c>
      <c r="B3881" t="e">
        <f>Weighting!$C$17</f>
        <v>#DIV/0!</v>
      </c>
      <c r="C3881" t="e">
        <f>Weighting!$F$17</f>
        <v>#NUM!</v>
      </c>
      <c r="D3881" t="e">
        <f>IF(C3881=1,'Data Transformation'!$G$3+0.5*'Data Transformation'!$W$25,IF(C3882=1,D3882-'Data Transformation'!$W$25,FALSE))</f>
        <v>#NUM!</v>
      </c>
      <c r="E3881">
        <f t="array" ref="E3881">IF(ISLOGICAL(D3881),"",FREQUENCY(IF('Data Transformation'!$B$425:$B$8425='Bin Analysis'!$B3867,'Data Transformation'!$G$425:$G$8425),D3881))</f>
        <v>2001</v>
      </c>
      <c r="F3881">
        <f t="shared" si="483"/>
        <v>0</v>
      </c>
      <c r="G3881">
        <f>Weighting!$H$17</f>
        <v>0</v>
      </c>
      <c r="H3881">
        <f t="array" ref="H3881">FREQUENCY(IF('Data Transformation'!$B$4:$B$8425=B3867,'Data Transformation'!$G$4:$G$8425),'Bin Analysis'!$B3881)</f>
        <v>2073</v>
      </c>
      <c r="I3881">
        <f t="shared" si="484"/>
        <v>0</v>
      </c>
      <c r="J3881">
        <f t="shared" si="485"/>
        <v>0</v>
      </c>
      <c r="K3881">
        <f>J3881*Weighting!$W$17</f>
        <v>0</v>
      </c>
      <c r="M3881" s="14"/>
    </row>
    <row r="3882" spans="1:13" x14ac:dyDescent="0.25">
      <c r="A3882" s="32" t="str">
        <f>IF(Weighting!$P$18&gt;0,B3882,"")</f>
        <v/>
      </c>
      <c r="B3882" t="e">
        <f>Weighting!$C$18</f>
        <v>#DIV/0!</v>
      </c>
      <c r="C3882" t="e">
        <f>Weighting!$F$18</f>
        <v>#NUM!</v>
      </c>
      <c r="D3882" t="e">
        <f>IF(C3882=1,'Data Transformation'!$G$3+0.5*'Data Transformation'!$W$25,IF(C3883=1,D3883-'Data Transformation'!$W$25,FALSE))</f>
        <v>#NUM!</v>
      </c>
      <c r="E3882">
        <f t="array" ref="E3882">IF(ISLOGICAL(D3882),"",FREQUENCY(IF('Data Transformation'!$B$425:$B$8425='Bin Analysis'!$B3867,'Data Transformation'!$G$425:$G$8425),D3882))</f>
        <v>2001</v>
      </c>
      <c r="F3882">
        <f t="shared" si="483"/>
        <v>0</v>
      </c>
      <c r="G3882">
        <f>Weighting!$H$18</f>
        <v>0</v>
      </c>
      <c r="H3882">
        <f t="array" ref="H3882">FREQUENCY(IF('Data Transformation'!$B$4:$B$8425=B3867,'Data Transformation'!$G$4:$G$8425),'Bin Analysis'!$B3882)</f>
        <v>2073</v>
      </c>
      <c r="I3882">
        <f t="shared" si="484"/>
        <v>0</v>
      </c>
      <c r="J3882">
        <f t="shared" si="485"/>
        <v>0</v>
      </c>
      <c r="K3882">
        <f>J3882*Weighting!$W$18</f>
        <v>0</v>
      </c>
      <c r="M3882" s="14"/>
    </row>
    <row r="3883" spans="1:13" x14ac:dyDescent="0.25">
      <c r="A3883" s="32" t="str">
        <f>IF(Weighting!$P$19&gt;0,B3883,"")</f>
        <v/>
      </c>
      <c r="B3883" t="e">
        <f>Weighting!$C$19</f>
        <v>#DIV/0!</v>
      </c>
      <c r="C3883" t="e">
        <f>Weighting!$F$19</f>
        <v>#NUM!</v>
      </c>
      <c r="D3883" t="e">
        <f>IF(C3883=1,'Data Transformation'!$G$3+0.5*'Data Transformation'!$W$25,IF(C3884=1,D3884-'Data Transformation'!$W$25,FALSE))</f>
        <v>#NUM!</v>
      </c>
      <c r="E3883">
        <f t="array" ref="E3883">IF(ISLOGICAL(D3883),"",FREQUENCY(IF('Data Transformation'!$B$425:$B$8425='Bin Analysis'!$B3867,'Data Transformation'!$G$425:$G$8425),D3883))</f>
        <v>2001</v>
      </c>
      <c r="F3883">
        <f t="shared" si="483"/>
        <v>0</v>
      </c>
      <c r="G3883">
        <f>Weighting!$H$19</f>
        <v>0</v>
      </c>
      <c r="H3883">
        <f t="array" ref="H3883">FREQUENCY(IF('Data Transformation'!$B$4:$B$8425=B3867,'Data Transformation'!$G$4:$G$8425),'Bin Analysis'!$B3883)</f>
        <v>2073</v>
      </c>
      <c r="I3883">
        <f t="shared" si="484"/>
        <v>0</v>
      </c>
      <c r="J3883">
        <f t="shared" si="485"/>
        <v>0</v>
      </c>
      <c r="K3883">
        <f>J3883*Weighting!$W$19</f>
        <v>0</v>
      </c>
      <c r="M3883" s="14"/>
    </row>
    <row r="3884" spans="1:13" x14ac:dyDescent="0.25">
      <c r="A3884" s="32" t="str">
        <f>IF(Weighting!$P$20&gt;0,B3884,"")</f>
        <v/>
      </c>
      <c r="B3884" t="e">
        <f>Weighting!$C$20</f>
        <v>#DIV/0!</v>
      </c>
      <c r="C3884" t="e">
        <f>Weighting!$F$20</f>
        <v>#NUM!</v>
      </c>
      <c r="D3884" t="e">
        <f>IF(C3884=1,'Data Transformation'!$G$3+0.5*'Data Transformation'!$W$25,IF(C3885=1,D3885-'Data Transformation'!$W$25,FALSE))</f>
        <v>#NUM!</v>
      </c>
      <c r="E3884">
        <f t="array" ref="E3884">IF(ISLOGICAL(D3884),"",FREQUENCY(IF('Data Transformation'!$B$425:$B$8425='Bin Analysis'!$B3867,'Data Transformation'!$G$425:$G$8425),D3884))</f>
        <v>2001</v>
      </c>
      <c r="F3884">
        <f t="shared" si="483"/>
        <v>0</v>
      </c>
      <c r="G3884">
        <f>Weighting!$H$20</f>
        <v>0</v>
      </c>
      <c r="H3884">
        <f t="array" ref="H3884">FREQUENCY(IF('Data Transformation'!$B$4:$B$8425=B3867,'Data Transformation'!$G$4:$G$8425),'Bin Analysis'!$B3884)</f>
        <v>2073</v>
      </c>
      <c r="I3884">
        <f t="shared" si="484"/>
        <v>0</v>
      </c>
      <c r="J3884">
        <f t="shared" si="485"/>
        <v>0</v>
      </c>
      <c r="K3884">
        <f>J3884*Weighting!$W$20</f>
        <v>0</v>
      </c>
      <c r="M3884" s="14"/>
    </row>
    <row r="3885" spans="1:13" x14ac:dyDescent="0.25">
      <c r="A3885" s="32" t="str">
        <f>IF(Weighting!$P$21&gt;0,B3885,"")</f>
        <v/>
      </c>
      <c r="B3885" t="e">
        <f>Weighting!$C$21</f>
        <v>#DIV/0!</v>
      </c>
      <c r="C3885" t="e">
        <f>Weighting!$F$21</f>
        <v>#NUM!</v>
      </c>
      <c r="D3885" t="e">
        <f>IF(C3885=1,'Data Transformation'!$G$3+0.5*'Data Transformation'!$W$25,IF(C3886=1,D3886-'Data Transformation'!$W$25,FALSE))</f>
        <v>#NUM!</v>
      </c>
      <c r="E3885">
        <f t="array" ref="E3885">IF(ISLOGICAL(D3885),"",FREQUENCY(IF('Data Transformation'!$B$425:$B$8425='Bin Analysis'!$B3867,'Data Transformation'!$G$425:$G$8425),D3885))</f>
        <v>2001</v>
      </c>
      <c r="F3885">
        <f t="shared" si="483"/>
        <v>0</v>
      </c>
      <c r="G3885">
        <f>Weighting!$H$21</f>
        <v>0</v>
      </c>
      <c r="H3885">
        <f t="array" ref="H3885">FREQUENCY(IF('Data Transformation'!$B$4:$B$8425=B3867,'Data Transformation'!$G$4:$G$8425),'Bin Analysis'!$B3885)</f>
        <v>2073</v>
      </c>
      <c r="I3885">
        <f t="shared" si="484"/>
        <v>0</v>
      </c>
      <c r="J3885">
        <f t="shared" si="485"/>
        <v>0</v>
      </c>
      <c r="K3885">
        <f>J3885*Weighting!$W$21</f>
        <v>0</v>
      </c>
      <c r="M3885" s="14"/>
    </row>
    <row r="3886" spans="1:13" x14ac:dyDescent="0.25">
      <c r="A3886" s="32" t="str">
        <f>IF(Weighting!$P$22&gt;0,B3886,"")</f>
        <v/>
      </c>
      <c r="B3886" t="e">
        <f>Weighting!$C$22</f>
        <v>#DIV/0!</v>
      </c>
      <c r="C3886" t="e">
        <f>Weighting!$F$22</f>
        <v>#NUM!</v>
      </c>
      <c r="D3886" t="e">
        <f>IF(C3886=1,'Data Transformation'!$G$3+0.5*'Data Transformation'!$W$25,IF(C3887=1,D3887-'Data Transformation'!$W$25,FALSE))</f>
        <v>#NUM!</v>
      </c>
      <c r="E3886">
        <f t="array" ref="E3886">IF(ISLOGICAL(D3886),"",FREQUENCY(IF('Data Transformation'!$B$425:$B$8425='Bin Analysis'!$B3867,'Data Transformation'!$G$425:$G$8425),D3886))</f>
        <v>2001</v>
      </c>
      <c r="F3886">
        <f t="shared" si="483"/>
        <v>0</v>
      </c>
      <c r="G3886">
        <f>Weighting!$H$22</f>
        <v>0</v>
      </c>
      <c r="H3886">
        <f t="array" ref="H3886">FREQUENCY(IF('Data Transformation'!$B$4:$B$8425=B3867,'Data Transformation'!$G$4:$G$8425),'Bin Analysis'!$B3886)</f>
        <v>2073</v>
      </c>
      <c r="I3886">
        <f t="shared" si="484"/>
        <v>0</v>
      </c>
      <c r="J3886">
        <f t="shared" si="485"/>
        <v>0</v>
      </c>
      <c r="K3886">
        <f>J3886*Weighting!$W$22</f>
        <v>0</v>
      </c>
      <c r="M3886" s="14"/>
    </row>
    <row r="3887" spans="1:13" x14ac:dyDescent="0.25">
      <c r="A3887" s="32" t="str">
        <f>IF(Weighting!$P$23&gt;0,B3887,"")</f>
        <v/>
      </c>
      <c r="B3887" t="e">
        <f>Weighting!$C$23</f>
        <v>#DIV/0!</v>
      </c>
      <c r="C3887" t="e">
        <f>Weighting!$F$23</f>
        <v>#NUM!</v>
      </c>
      <c r="D3887" t="e">
        <f>IF(C3887=1,'Data Transformation'!$G$3+0.5*'Data Transformation'!$W$25,IF(C3888=1,D3888-'Data Transformation'!$W$25,FALSE))</f>
        <v>#NUM!</v>
      </c>
      <c r="E3887">
        <f t="array" ref="E3887">IF(ISLOGICAL(D3887),"",FREQUENCY(IF('Data Transformation'!$B$425:$B$8425='Bin Analysis'!$B3867,'Data Transformation'!$G$425:$G$8425),D3887))</f>
        <v>2001</v>
      </c>
      <c r="F3887">
        <f t="shared" si="483"/>
        <v>0</v>
      </c>
      <c r="G3887">
        <f>Weighting!$H$23</f>
        <v>0</v>
      </c>
      <c r="H3887">
        <f t="array" ref="H3887">FREQUENCY(IF('Data Transformation'!$B$4:$B$8425=B3867,'Data Transformation'!$G$4:$G$8425),'Bin Analysis'!$B3887)</f>
        <v>2073</v>
      </c>
      <c r="I3887">
        <f t="shared" si="484"/>
        <v>0</v>
      </c>
      <c r="J3887">
        <f t="shared" si="485"/>
        <v>0</v>
      </c>
      <c r="K3887">
        <f>J3887*Weighting!$W$23</f>
        <v>0</v>
      </c>
      <c r="M3887" s="14"/>
    </row>
    <row r="3888" spans="1:13" x14ac:dyDescent="0.25">
      <c r="A3888" s="32" t="str">
        <f>IF(Weighting!$P$24&gt;0,B3888,"")</f>
        <v/>
      </c>
      <c r="B3888" t="e">
        <f>Weighting!$C$24</f>
        <v>#DIV/0!</v>
      </c>
      <c r="C3888" t="e">
        <f>Weighting!$F$24</f>
        <v>#NUM!</v>
      </c>
      <c r="D3888" t="e">
        <f>IF(C3888=1,'Data Transformation'!$G$3+0.5*'Data Transformation'!$W$25,IF(C3889=1,D3889-'Data Transformation'!$W$25,FALSE))</f>
        <v>#NUM!</v>
      </c>
      <c r="E3888">
        <f t="array" ref="E3888">IF(ISLOGICAL(D3888),"",FREQUENCY(IF('Data Transformation'!$B$425:$B$8425='Bin Analysis'!$B3867,'Data Transformation'!$G$425:$G$8425),D3888))</f>
        <v>2001</v>
      </c>
      <c r="F3888">
        <f t="shared" si="483"/>
        <v>0</v>
      </c>
      <c r="G3888">
        <f>Weighting!$H$24</f>
        <v>0</v>
      </c>
      <c r="H3888">
        <f t="array" ref="H3888">FREQUENCY(IF('Data Transformation'!$B$4:$B$8425=B3867,'Data Transformation'!$G$4:$G$8425),'Bin Analysis'!$B3888)</f>
        <v>2073</v>
      </c>
      <c r="I3888">
        <f t="shared" si="484"/>
        <v>0</v>
      </c>
      <c r="J3888">
        <f t="shared" si="485"/>
        <v>0</v>
      </c>
      <c r="K3888">
        <f>J3888*Weighting!$W$24</f>
        <v>0</v>
      </c>
      <c r="M3888" s="14"/>
    </row>
    <row r="3889" spans="1:25" x14ac:dyDescent="0.25">
      <c r="A3889" s="32" t="str">
        <f>IF(Weighting!$P$25&gt;0,B3889,"")</f>
        <v/>
      </c>
      <c r="B3889" t="e">
        <f>Weighting!$C$25</f>
        <v>#DIV/0!</v>
      </c>
      <c r="C3889" t="e">
        <f>Weighting!$F$25</f>
        <v>#NUM!</v>
      </c>
      <c r="D3889" t="e">
        <f>IF(C3889=1,'Data Transformation'!$G$3+0.5*'Data Transformation'!$W$25,IF(C3890=1,D3890-'Data Transformation'!$W$25,FALSE))</f>
        <v>#NUM!</v>
      </c>
      <c r="E3889">
        <f t="array" ref="E3889">IF(ISLOGICAL(D3889),"",FREQUENCY(IF('Data Transformation'!$B$425:$B$8425='Bin Analysis'!$B3867,'Data Transformation'!$G$425:$G$8425),D3889))</f>
        <v>2001</v>
      </c>
      <c r="F3889">
        <f t="shared" si="483"/>
        <v>0</v>
      </c>
      <c r="G3889">
        <f>Weighting!$H$25</f>
        <v>0</v>
      </c>
      <c r="H3889">
        <f t="array" ref="H3889">FREQUENCY(IF('Data Transformation'!$B$4:$B$8425=B3867,'Data Transformation'!$G$4:$G$8425),'Bin Analysis'!$B3889)</f>
        <v>2073</v>
      </c>
      <c r="I3889">
        <f t="shared" si="484"/>
        <v>0</v>
      </c>
      <c r="J3889">
        <f t="shared" si="485"/>
        <v>0</v>
      </c>
      <c r="K3889">
        <f>J3889*Weighting!$W$25</f>
        <v>0</v>
      </c>
      <c r="M3889" s="14"/>
    </row>
    <row r="3890" spans="1:25" x14ac:dyDescent="0.25">
      <c r="O3890"/>
      <c r="P3890"/>
      <c r="Q3890"/>
      <c r="R3890"/>
    </row>
    <row r="3891" spans="1:25" ht="23.25" x14ac:dyDescent="0.35">
      <c r="A3891" s="21" t="s">
        <v>0</v>
      </c>
      <c r="B3891" s="21" t="str">
        <f>IFERROR(VLOOKUP(C3891,'Data Transformation'!$L$6:$M$426,2,FALSE),"")</f>
        <v/>
      </c>
      <c r="C3891" s="21">
        <f>C3867+1</f>
        <v>162</v>
      </c>
      <c r="D3891" s="21"/>
      <c r="E3891" s="21"/>
      <c r="F3891" s="21"/>
      <c r="G3891" s="21"/>
      <c r="H3891" s="22"/>
      <c r="I3891" s="22"/>
      <c r="J3891" s="22"/>
      <c r="K3891" s="21"/>
      <c r="L3891" s="21" t="str">
        <f>B3891</f>
        <v/>
      </c>
      <c r="M3891" s="23" t="e">
        <f>INDEX('Data Transformation'!$O$4:$O$424,MATCH($B3891,'Data Transformation'!$M$4:$M$424,0),MATCH($M$2,'Data Transformation'!$O$3,0))</f>
        <v>#N/A</v>
      </c>
      <c r="N3891" s="27" t="e">
        <f>IF('Input and Summary Results'!$J$16="minimum",'Bin Analysis'!X3892/(M3891-1),'Bin Analysis'!Y3891/('Bin Analysis'!M3891-1))</f>
        <v>#N/A</v>
      </c>
      <c r="O3891" s="27" t="e">
        <f>IF(M3891=FALSE,NA(),(VLOOKUP(1,C3894:K3913,4,FALSE))/(M3891-1))</f>
        <v>#N/A</v>
      </c>
      <c r="P3891" s="27" t="e">
        <f>IF(M3891=FALSE,NA(),SUM(J3894:J3913)/Weighting!$S$5)</f>
        <v>#N/A</v>
      </c>
      <c r="Q3891" s="27" t="e">
        <f>IF(M3891=FALSE,NA(),SUM(K3894:K3913)/Weighting!$S$6)</f>
        <v>#N/A</v>
      </c>
      <c r="R3891" s="27" t="e">
        <f>IF(M3891=FALSE,NA(),(VLOOKUP(1,G3894:K3913,3,FALSE))/(M3891-1))</f>
        <v>#N/A</v>
      </c>
      <c r="S3891" s="22" t="e">
        <f>IF(M3891=FALSE,NA(),IF(SUM(J3894:J3913)=2,"yes","no"))</f>
        <v>#N/A</v>
      </c>
      <c r="X3891" s="2" cm="2">
        <f t="array" ref="X3891:X3892">FREQUENCY(IF('Data Transformation'!$B$425:$B$6424='Bin Analysis'!L3891,'Data Transformation'!$G$425:$G$6424),'Data Transformation'!$U$11)</f>
        <v>0</v>
      </c>
      <c r="Y3891" s="2" cm="2">
        <f t="array" ref="Y3891:Y3892">FREQUENCY(IF('Data Transformation'!$B$425:$B$6424='Bin Analysis'!L3891,'Data Transformation'!$G$425:$G$6424),'Data Transformation'!$U$12)</f>
        <v>0</v>
      </c>
    </row>
    <row r="3892" spans="1:25" x14ac:dyDescent="0.25">
      <c r="A3892" s="14" t="s">
        <v>67</v>
      </c>
      <c r="B3892" t="s">
        <v>47</v>
      </c>
      <c r="C3892" t="s">
        <v>5</v>
      </c>
      <c r="D3892" t="s">
        <v>100</v>
      </c>
      <c r="E3892" t="s">
        <v>101</v>
      </c>
      <c r="F3892" t="s">
        <v>102</v>
      </c>
      <c r="G3892" t="s">
        <v>70</v>
      </c>
      <c r="H3892" t="s">
        <v>31</v>
      </c>
      <c r="I3892" t="s">
        <v>32</v>
      </c>
      <c r="J3892" t="s">
        <v>46</v>
      </c>
      <c r="K3892" s="14" t="s">
        <v>45</v>
      </c>
      <c r="M3892" s="14"/>
      <c r="X3892" s="2">
        <v>0</v>
      </c>
      <c r="Y3892" s="2">
        <v>0</v>
      </c>
    </row>
    <row r="3893" spans="1:25" x14ac:dyDescent="0.25">
      <c r="A3893" s="32"/>
      <c r="D3893" t="e">
        <f>IF(C3893=1,'Data Transformation'!$G$3+0.5*'Data Transformation'!$W$25,IF(C3894=1,D3894-'Data Transformation'!$W$25,FALSE))</f>
        <v>#NUM!</v>
      </c>
      <c r="E3893">
        <f t="array" ref="E3893">IF(ISLOGICAL(D3893),"",FREQUENCY(IF('Data Transformation'!$B$425:$B$8425='Bin Analysis'!$B3891,'Data Transformation'!$G$425:$G$8425),D3893))</f>
        <v>2001</v>
      </c>
      <c r="F3893" t="e">
        <f>IF(ISLOGICAL(D3893),"",E3893-E3892)</f>
        <v>#VALUE!</v>
      </c>
      <c r="M3893" s="14"/>
    </row>
    <row r="3894" spans="1:25" x14ac:dyDescent="0.25">
      <c r="A3894" s="32" t="e">
        <f>IF(Weighting!$P$6&gt;0,B3894,"")</f>
        <v>#NUM!</v>
      </c>
      <c r="B3894" t="e">
        <f>Weighting!$C$6</f>
        <v>#DIV/0!</v>
      </c>
      <c r="C3894" t="e">
        <f>Weighting!$F$6</f>
        <v>#NUM!</v>
      </c>
      <c r="D3894" t="e">
        <f>IF(C3894=1,'Data Transformation'!$G$3+0.5*'Data Transformation'!$W$25,IF(C3895=1,D3895-'Data Transformation'!$W$25,FALSE))</f>
        <v>#NUM!</v>
      </c>
      <c r="E3894">
        <f t="array" ref="E3894">IF(ISLOGICAL(D3894),"",FREQUENCY(IF('Data Transformation'!$B$425:$B$8425='Bin Analysis'!$B3891,'Data Transformation'!$G$425:$G$8425),D3894))</f>
        <v>2001</v>
      </c>
      <c r="F3894">
        <f>IF(ISLOGICAL(D3894),"",E3894-E3893)</f>
        <v>0</v>
      </c>
      <c r="G3894">
        <f>Weighting!$H$6</f>
        <v>1</v>
      </c>
      <c r="H3894">
        <f t="array" ref="H3894">FREQUENCY(IF('Data Transformation'!$B$4:$B$8425=B3891,'Data Transformation'!$G$4:$G$8425),'Bin Analysis'!$B3894)</f>
        <v>2073</v>
      </c>
      <c r="I3894">
        <f>H3894-H3893</f>
        <v>2073</v>
      </c>
      <c r="J3894">
        <f>IF(I3894=0,0,1)</f>
        <v>1</v>
      </c>
      <c r="K3894" t="e">
        <f>J3894*Weighting!$W$6</f>
        <v>#NUM!</v>
      </c>
      <c r="M3894" s="14"/>
    </row>
    <row r="3895" spans="1:25" x14ac:dyDescent="0.25">
      <c r="A3895" s="32" t="str">
        <f>IF(Weighting!$P$7&gt;0,B3895,"")</f>
        <v/>
      </c>
      <c r="B3895" t="e">
        <f>Weighting!$C$7</f>
        <v>#DIV/0!</v>
      </c>
      <c r="C3895" t="e">
        <f>Weighting!$F$7</f>
        <v>#NUM!</v>
      </c>
      <c r="D3895" t="e">
        <f>IF(C3895=1,'Data Transformation'!$G$3+0.5*'Data Transformation'!$W$25,IF(C3896=1,D3896-'Data Transformation'!$W$25,FALSE))</f>
        <v>#NUM!</v>
      </c>
      <c r="E3895">
        <f t="array" ref="E3895">IF(ISLOGICAL(D3895),"",FREQUENCY(IF('Data Transformation'!$B$425:$B$8425='Bin Analysis'!$B3891,'Data Transformation'!$G$425:$G$8425),D3895))</f>
        <v>2001</v>
      </c>
      <c r="F3895">
        <f t="shared" ref="F3895:F3913" si="486">IF(ISLOGICAL(D3895),"",E3895-E3894)</f>
        <v>0</v>
      </c>
      <c r="G3895">
        <f>Weighting!$H$7</f>
        <v>0</v>
      </c>
      <c r="H3895">
        <f t="array" ref="H3895">FREQUENCY(IF('Data Transformation'!$B$4:$B$8425=B3891,'Data Transformation'!$G$4:$G$8425),'Bin Analysis'!$B3895)</f>
        <v>2073</v>
      </c>
      <c r="I3895">
        <f t="shared" ref="I3895:I3913" si="487">H3895-H3894</f>
        <v>0</v>
      </c>
      <c r="J3895">
        <f>IF(I3895=0,0,1)</f>
        <v>0</v>
      </c>
      <c r="K3895">
        <f>J3895*Weighting!$W$7</f>
        <v>0</v>
      </c>
      <c r="M3895" s="14"/>
    </row>
    <row r="3896" spans="1:25" x14ac:dyDescent="0.25">
      <c r="A3896" s="32" t="str">
        <f>IF(Weighting!$P$8&gt;0,B3896,"")</f>
        <v/>
      </c>
      <c r="B3896" t="e">
        <f>Weighting!$C$8</f>
        <v>#DIV/0!</v>
      </c>
      <c r="C3896" t="e">
        <f>Weighting!$F$8</f>
        <v>#NUM!</v>
      </c>
      <c r="D3896" t="e">
        <f>IF(C3896=1,'Data Transformation'!$G$3+0.5*'Data Transformation'!$W$25,IF(C3897=1,D3897-'Data Transformation'!$W$25,FALSE))</f>
        <v>#NUM!</v>
      </c>
      <c r="E3896">
        <f t="array" ref="E3896">IF(ISLOGICAL(D3896),"",FREQUENCY(IF('Data Transformation'!$B$425:$B$8425='Bin Analysis'!$B3891,'Data Transformation'!$G$425:$G$8425),D3896))</f>
        <v>2001</v>
      </c>
      <c r="F3896">
        <f t="shared" si="486"/>
        <v>0</v>
      </c>
      <c r="G3896">
        <f>Weighting!$H$8</f>
        <v>0</v>
      </c>
      <c r="H3896">
        <f t="array" ref="H3896">FREQUENCY(IF('Data Transformation'!$B$4:$B$8425=B3891,'Data Transformation'!$G$4:$G$8425),'Bin Analysis'!$B3896)</f>
        <v>2073</v>
      </c>
      <c r="I3896">
        <f t="shared" si="487"/>
        <v>0</v>
      </c>
      <c r="J3896">
        <f t="shared" ref="J3896:J3913" si="488">IF(I3896=0,0,1)</f>
        <v>0</v>
      </c>
      <c r="K3896">
        <f>J3896*Weighting!$W$8</f>
        <v>0</v>
      </c>
      <c r="M3896" s="14"/>
    </row>
    <row r="3897" spans="1:25" x14ac:dyDescent="0.25">
      <c r="A3897" s="32" t="str">
        <f>IF(Weighting!$P$9&gt;0,B3897,"")</f>
        <v/>
      </c>
      <c r="B3897" s="50" t="e">
        <f>Weighting!$C$9</f>
        <v>#DIV/0!</v>
      </c>
      <c r="C3897" t="e">
        <f>Weighting!$F$9</f>
        <v>#NUM!</v>
      </c>
      <c r="D3897" t="e">
        <f>IF(C3897=1,'Data Transformation'!$G$3+0.5*'Data Transformation'!$W$25,IF(C3898=1,D3898-'Data Transformation'!$W$25,FALSE))</f>
        <v>#NUM!</v>
      </c>
      <c r="E3897">
        <f t="array" ref="E3897">IF(ISLOGICAL(D3897),"",FREQUENCY(IF('Data Transformation'!$B$425:$B$8425='Bin Analysis'!$B3891,'Data Transformation'!$G$425:$G$8425),D3897))</f>
        <v>2001</v>
      </c>
      <c r="F3897">
        <f t="shared" si="486"/>
        <v>0</v>
      </c>
      <c r="G3897">
        <f>Weighting!$H$9</f>
        <v>0</v>
      </c>
      <c r="H3897">
        <f t="array" ref="H3897">FREQUENCY(IF('Data Transformation'!$B$4:$B$8425=B3891,'Data Transformation'!$G$4:$G$8425),'Bin Analysis'!$B3897)</f>
        <v>2073</v>
      </c>
      <c r="I3897">
        <f t="shared" si="487"/>
        <v>0</v>
      </c>
      <c r="J3897">
        <f t="shared" si="488"/>
        <v>0</v>
      </c>
      <c r="K3897">
        <f>J3897*Weighting!$W$9</f>
        <v>0</v>
      </c>
      <c r="M3897" s="14"/>
    </row>
    <row r="3898" spans="1:25" x14ac:dyDescent="0.25">
      <c r="A3898" s="32" t="str">
        <f>IF(Weighting!$P$10&gt;0,B3898,"")</f>
        <v/>
      </c>
      <c r="B3898" t="e">
        <f>Weighting!$C$10</f>
        <v>#DIV/0!</v>
      </c>
      <c r="C3898" t="e">
        <f>Weighting!$F$10</f>
        <v>#NUM!</v>
      </c>
      <c r="D3898" t="e">
        <f>IF(C3898=1,'Data Transformation'!$G$3+0.5*'Data Transformation'!$W$25,IF(C3899=1,D3899-'Data Transformation'!$W$25,FALSE))</f>
        <v>#NUM!</v>
      </c>
      <c r="E3898">
        <f t="array" ref="E3898">IF(ISLOGICAL(D3898),"",FREQUENCY(IF('Data Transformation'!$B$425:$B$8425='Bin Analysis'!$B3891,'Data Transformation'!$G$425:$G$8425),D3898))</f>
        <v>2001</v>
      </c>
      <c r="F3898">
        <f t="shared" si="486"/>
        <v>0</v>
      </c>
      <c r="G3898">
        <f>Weighting!$H$10</f>
        <v>0</v>
      </c>
      <c r="H3898">
        <f t="array" ref="H3898">FREQUENCY(IF('Data Transformation'!$B$4:$B$8425=B3891,'Data Transformation'!$G$4:$G$8425),'Bin Analysis'!$B3898)</f>
        <v>2073</v>
      </c>
      <c r="I3898">
        <f t="shared" si="487"/>
        <v>0</v>
      </c>
      <c r="J3898">
        <f t="shared" si="488"/>
        <v>0</v>
      </c>
      <c r="K3898">
        <f>J3898*Weighting!$W$10</f>
        <v>0</v>
      </c>
      <c r="M3898" s="14"/>
    </row>
    <row r="3899" spans="1:25" x14ac:dyDescent="0.25">
      <c r="A3899" s="32" t="str">
        <f>IF(Weighting!$P$11&gt;0,B3899,"")</f>
        <v/>
      </c>
      <c r="B3899" t="e">
        <f>Weighting!$C$11</f>
        <v>#DIV/0!</v>
      </c>
      <c r="C3899" t="e">
        <f>Weighting!$F$11</f>
        <v>#NUM!</v>
      </c>
      <c r="D3899" t="e">
        <f>IF(C3899=1,'Data Transformation'!$G$3+0.5*'Data Transformation'!$W$25,IF(C3900=1,D3900-'Data Transformation'!$W$25,FALSE))</f>
        <v>#NUM!</v>
      </c>
      <c r="E3899">
        <f t="array" ref="E3899">IF(ISLOGICAL(D3899),"",FREQUENCY(IF('Data Transformation'!$B$425:$B$8425='Bin Analysis'!$B3891,'Data Transformation'!$G$425:$G$8425),D3899))</f>
        <v>2001</v>
      </c>
      <c r="F3899">
        <f t="shared" si="486"/>
        <v>0</v>
      </c>
      <c r="G3899">
        <f>Weighting!$H$11</f>
        <v>0</v>
      </c>
      <c r="H3899">
        <f t="array" ref="H3899">FREQUENCY(IF('Data Transformation'!$B$4:$B$8425=B3891,'Data Transformation'!$G$4:$G$8425),'Bin Analysis'!$B3899)</f>
        <v>2073</v>
      </c>
      <c r="I3899">
        <f t="shared" si="487"/>
        <v>0</v>
      </c>
      <c r="J3899">
        <f t="shared" si="488"/>
        <v>0</v>
      </c>
      <c r="K3899">
        <f>J3899*Weighting!$W$11</f>
        <v>0</v>
      </c>
      <c r="M3899" s="14"/>
    </row>
    <row r="3900" spans="1:25" x14ac:dyDescent="0.25">
      <c r="A3900" s="32" t="str">
        <f>IF(Weighting!$P$12&gt;0,B3900,"")</f>
        <v/>
      </c>
      <c r="B3900" t="e">
        <f>Weighting!$C$12</f>
        <v>#DIV/0!</v>
      </c>
      <c r="C3900" t="e">
        <f>Weighting!$F$12</f>
        <v>#NUM!</v>
      </c>
      <c r="D3900" t="e">
        <f>IF(C3900=1,'Data Transformation'!$G$3+0.5*'Data Transformation'!$W$25,IF(C3901=1,D3901-'Data Transformation'!$W$25,FALSE))</f>
        <v>#NUM!</v>
      </c>
      <c r="E3900">
        <f t="array" ref="E3900">IF(ISLOGICAL(D3900),"",FREQUENCY(IF('Data Transformation'!$B$425:$B$8425='Bin Analysis'!$B3891,'Data Transformation'!$G$425:$G$8425),D3900))</f>
        <v>2001</v>
      </c>
      <c r="F3900">
        <f t="shared" si="486"/>
        <v>0</v>
      </c>
      <c r="G3900">
        <f>Weighting!$H$12</f>
        <v>0</v>
      </c>
      <c r="H3900">
        <f t="array" ref="H3900">FREQUENCY(IF('Data Transformation'!$B$4:$B$8425=B3891,'Data Transformation'!$G$4:$G$8425),'Bin Analysis'!$B3900)</f>
        <v>2073</v>
      </c>
      <c r="I3900">
        <f t="shared" si="487"/>
        <v>0</v>
      </c>
      <c r="J3900">
        <f t="shared" si="488"/>
        <v>0</v>
      </c>
      <c r="K3900">
        <f>J3900*Weighting!$W$12</f>
        <v>0</v>
      </c>
      <c r="M3900" s="14"/>
    </row>
    <row r="3901" spans="1:25" x14ac:dyDescent="0.25">
      <c r="A3901" s="32" t="str">
        <f>IF(Weighting!$P$13&gt;0,B3901,"")</f>
        <v/>
      </c>
      <c r="B3901" t="e">
        <f>Weighting!$C$13</f>
        <v>#DIV/0!</v>
      </c>
      <c r="C3901" t="e">
        <f>Weighting!$F$13</f>
        <v>#NUM!</v>
      </c>
      <c r="D3901" t="e">
        <f>IF(C3901=1,'Data Transformation'!$G$3+0.5*'Data Transformation'!$W$25,IF(C3902=1,D3902-'Data Transformation'!$W$25,FALSE))</f>
        <v>#NUM!</v>
      </c>
      <c r="E3901">
        <f t="array" ref="E3901">IF(ISLOGICAL(D3901),"",FREQUENCY(IF('Data Transformation'!$B$425:$B$8425='Bin Analysis'!$B3891,'Data Transformation'!$G$425:$G$8425),D3901))</f>
        <v>2001</v>
      </c>
      <c r="F3901">
        <f t="shared" si="486"/>
        <v>0</v>
      </c>
      <c r="G3901">
        <f>Weighting!$H$13</f>
        <v>0</v>
      </c>
      <c r="H3901">
        <f t="array" ref="H3901">FREQUENCY(IF('Data Transformation'!$B$4:$B$8425=B3891,'Data Transformation'!$G$4:$G$8425),'Bin Analysis'!$B3901)</f>
        <v>2073</v>
      </c>
      <c r="I3901">
        <f t="shared" si="487"/>
        <v>0</v>
      </c>
      <c r="J3901">
        <f t="shared" si="488"/>
        <v>0</v>
      </c>
      <c r="K3901">
        <f>J3901*Weighting!$W$13</f>
        <v>0</v>
      </c>
      <c r="M3901" s="14"/>
    </row>
    <row r="3902" spans="1:25" x14ac:dyDescent="0.25">
      <c r="A3902" s="32" t="str">
        <f>IF(Weighting!$P$14&gt;0,B3902,"")</f>
        <v/>
      </c>
      <c r="B3902" t="e">
        <f>Weighting!$C$14</f>
        <v>#DIV/0!</v>
      </c>
      <c r="C3902" t="e">
        <f>Weighting!$F$14</f>
        <v>#NUM!</v>
      </c>
      <c r="D3902" t="e">
        <f>IF(C3902=1,'Data Transformation'!$G$3+0.5*'Data Transformation'!$W$25,IF(C3903=1,D3903-'Data Transformation'!$W$25,FALSE))</f>
        <v>#NUM!</v>
      </c>
      <c r="E3902">
        <f t="array" ref="E3902">IF(ISLOGICAL(D3902),"",FREQUENCY(IF('Data Transformation'!$B$425:$B$8425='Bin Analysis'!$B3891,'Data Transformation'!$G$425:$G$8425),D3902))</f>
        <v>2001</v>
      </c>
      <c r="F3902">
        <f t="shared" si="486"/>
        <v>0</v>
      </c>
      <c r="G3902">
        <f>Weighting!$H$14</f>
        <v>0</v>
      </c>
      <c r="H3902">
        <f t="array" ref="H3902">FREQUENCY(IF('Data Transformation'!$B$4:$B$8425=B3891,'Data Transformation'!$G$4:$G$8425),'Bin Analysis'!$B3902)</f>
        <v>2073</v>
      </c>
      <c r="I3902">
        <f t="shared" si="487"/>
        <v>0</v>
      </c>
      <c r="J3902">
        <f t="shared" si="488"/>
        <v>0</v>
      </c>
      <c r="K3902">
        <f>J3902*Weighting!$W$14</f>
        <v>0</v>
      </c>
      <c r="M3902" s="14"/>
    </row>
    <row r="3903" spans="1:25" x14ac:dyDescent="0.25">
      <c r="A3903" s="32" t="str">
        <f>IF(Weighting!$P$15&gt;0,B3903,"")</f>
        <v/>
      </c>
      <c r="B3903" t="e">
        <f>Weighting!$C$15</f>
        <v>#DIV/0!</v>
      </c>
      <c r="C3903" t="e">
        <f>Weighting!$F$15</f>
        <v>#NUM!</v>
      </c>
      <c r="D3903" t="e">
        <f>IF(C3903=1,'Data Transformation'!$G$3+0.5*'Data Transformation'!$W$25,IF(C3904=1,D3904-'Data Transformation'!$W$25,FALSE))</f>
        <v>#NUM!</v>
      </c>
      <c r="E3903">
        <f t="array" ref="E3903">IF(ISLOGICAL(D3903),"",FREQUENCY(IF('Data Transformation'!$B$425:$B$8425='Bin Analysis'!$B3891,'Data Transformation'!$G$425:$G$8425),D3903))</f>
        <v>2001</v>
      </c>
      <c r="F3903">
        <f t="shared" si="486"/>
        <v>0</v>
      </c>
      <c r="G3903">
        <f>Weighting!$H$15</f>
        <v>0</v>
      </c>
      <c r="H3903">
        <f t="array" ref="H3903">FREQUENCY(IF('Data Transformation'!$B$4:$B$8425=B3891,'Data Transformation'!$G$4:$G$8425),'Bin Analysis'!$B3903)</f>
        <v>2073</v>
      </c>
      <c r="I3903">
        <f t="shared" si="487"/>
        <v>0</v>
      </c>
      <c r="J3903">
        <f t="shared" si="488"/>
        <v>0</v>
      </c>
      <c r="K3903">
        <f>J3903*Weighting!$W$15</f>
        <v>0</v>
      </c>
      <c r="M3903" s="14"/>
    </row>
    <row r="3904" spans="1:25" x14ac:dyDescent="0.25">
      <c r="A3904" s="32" t="str">
        <f>IF(Weighting!$P$16&gt;0,B3904,"")</f>
        <v/>
      </c>
      <c r="B3904" t="e">
        <f>Weighting!$C$16</f>
        <v>#DIV/0!</v>
      </c>
      <c r="C3904" t="e">
        <f>Weighting!$F$16</f>
        <v>#NUM!</v>
      </c>
      <c r="D3904" t="e">
        <f>IF(C3904=1,'Data Transformation'!$G$3+0.5*'Data Transformation'!$W$25,IF(C3905=1,D3905-'Data Transformation'!$W$25,FALSE))</f>
        <v>#NUM!</v>
      </c>
      <c r="E3904">
        <f t="array" ref="E3904">IF(ISLOGICAL(D3904),"",FREQUENCY(IF('Data Transformation'!$B$425:$B$8425='Bin Analysis'!$B3891,'Data Transformation'!$G$425:$G$8425),D3904))</f>
        <v>2001</v>
      </c>
      <c r="F3904">
        <f t="shared" si="486"/>
        <v>0</v>
      </c>
      <c r="G3904">
        <f>Weighting!$H$16</f>
        <v>0</v>
      </c>
      <c r="H3904">
        <f t="array" ref="H3904">FREQUENCY(IF('Data Transformation'!$B$4:$B$8425=B3891,'Data Transformation'!$G$4:$G$8425),'Bin Analysis'!$B3904)</f>
        <v>2073</v>
      </c>
      <c r="I3904">
        <f t="shared" si="487"/>
        <v>0</v>
      </c>
      <c r="J3904">
        <f t="shared" si="488"/>
        <v>0</v>
      </c>
      <c r="K3904">
        <f>J3904*Weighting!$W$16</f>
        <v>0</v>
      </c>
      <c r="M3904" s="14"/>
    </row>
    <row r="3905" spans="1:25" x14ac:dyDescent="0.25">
      <c r="A3905" s="32" t="str">
        <f>IF(Weighting!$P$17&gt;0,B3905,"")</f>
        <v/>
      </c>
      <c r="B3905" t="e">
        <f>Weighting!$C$17</f>
        <v>#DIV/0!</v>
      </c>
      <c r="C3905" t="e">
        <f>Weighting!$F$17</f>
        <v>#NUM!</v>
      </c>
      <c r="D3905" t="e">
        <f>IF(C3905=1,'Data Transformation'!$G$3+0.5*'Data Transformation'!$W$25,IF(C3906=1,D3906-'Data Transformation'!$W$25,FALSE))</f>
        <v>#NUM!</v>
      </c>
      <c r="E3905">
        <f t="array" ref="E3905">IF(ISLOGICAL(D3905),"",FREQUENCY(IF('Data Transformation'!$B$425:$B$8425='Bin Analysis'!$B3891,'Data Transformation'!$G$425:$G$8425),D3905))</f>
        <v>2001</v>
      </c>
      <c r="F3905">
        <f t="shared" si="486"/>
        <v>0</v>
      </c>
      <c r="G3905">
        <f>Weighting!$H$17</f>
        <v>0</v>
      </c>
      <c r="H3905">
        <f t="array" ref="H3905">FREQUENCY(IF('Data Transformation'!$B$4:$B$8425=B3891,'Data Transformation'!$G$4:$G$8425),'Bin Analysis'!$B3905)</f>
        <v>2073</v>
      </c>
      <c r="I3905">
        <f t="shared" si="487"/>
        <v>0</v>
      </c>
      <c r="J3905">
        <f t="shared" si="488"/>
        <v>0</v>
      </c>
      <c r="K3905">
        <f>J3905*Weighting!$W$17</f>
        <v>0</v>
      </c>
      <c r="M3905" s="14"/>
    </row>
    <row r="3906" spans="1:25" x14ac:dyDescent="0.25">
      <c r="A3906" s="32" t="str">
        <f>IF(Weighting!$P$18&gt;0,B3906,"")</f>
        <v/>
      </c>
      <c r="B3906" t="e">
        <f>Weighting!$C$18</f>
        <v>#DIV/0!</v>
      </c>
      <c r="C3906" t="e">
        <f>Weighting!$F$18</f>
        <v>#NUM!</v>
      </c>
      <c r="D3906" t="e">
        <f>IF(C3906=1,'Data Transformation'!$G$3+0.5*'Data Transformation'!$W$25,IF(C3907=1,D3907-'Data Transformation'!$W$25,FALSE))</f>
        <v>#NUM!</v>
      </c>
      <c r="E3906">
        <f t="array" ref="E3906">IF(ISLOGICAL(D3906),"",FREQUENCY(IF('Data Transformation'!$B$425:$B$8425='Bin Analysis'!$B3891,'Data Transformation'!$G$425:$G$8425),D3906))</f>
        <v>2001</v>
      </c>
      <c r="F3906">
        <f t="shared" si="486"/>
        <v>0</v>
      </c>
      <c r="G3906">
        <f>Weighting!$H$18</f>
        <v>0</v>
      </c>
      <c r="H3906">
        <f t="array" ref="H3906">FREQUENCY(IF('Data Transformation'!$B$4:$B$8425=B3891,'Data Transformation'!$G$4:$G$8425),'Bin Analysis'!$B3906)</f>
        <v>2073</v>
      </c>
      <c r="I3906">
        <f t="shared" si="487"/>
        <v>0</v>
      </c>
      <c r="J3906">
        <f t="shared" si="488"/>
        <v>0</v>
      </c>
      <c r="K3906">
        <f>J3906*Weighting!$W$18</f>
        <v>0</v>
      </c>
      <c r="M3906" s="14"/>
    </row>
    <row r="3907" spans="1:25" x14ac:dyDescent="0.25">
      <c r="A3907" s="32" t="str">
        <f>IF(Weighting!$P$19&gt;0,B3907,"")</f>
        <v/>
      </c>
      <c r="B3907" t="e">
        <f>Weighting!$C$19</f>
        <v>#DIV/0!</v>
      </c>
      <c r="C3907" t="e">
        <f>Weighting!$F$19</f>
        <v>#NUM!</v>
      </c>
      <c r="D3907" t="e">
        <f>IF(C3907=1,'Data Transformation'!$G$3+0.5*'Data Transformation'!$W$25,IF(C3908=1,D3908-'Data Transformation'!$W$25,FALSE))</f>
        <v>#NUM!</v>
      </c>
      <c r="E3907">
        <f t="array" ref="E3907">IF(ISLOGICAL(D3907),"",FREQUENCY(IF('Data Transformation'!$B$425:$B$8425='Bin Analysis'!$B3891,'Data Transformation'!$G$425:$G$8425),D3907))</f>
        <v>2001</v>
      </c>
      <c r="F3907">
        <f t="shared" si="486"/>
        <v>0</v>
      </c>
      <c r="G3907">
        <f>Weighting!$H$19</f>
        <v>0</v>
      </c>
      <c r="H3907">
        <f t="array" ref="H3907">FREQUENCY(IF('Data Transformation'!$B$4:$B$8425=B3891,'Data Transformation'!$G$4:$G$8425),'Bin Analysis'!$B3907)</f>
        <v>2073</v>
      </c>
      <c r="I3907">
        <f t="shared" si="487"/>
        <v>0</v>
      </c>
      <c r="J3907">
        <f t="shared" si="488"/>
        <v>0</v>
      </c>
      <c r="K3907">
        <f>J3907*Weighting!$W$19</f>
        <v>0</v>
      </c>
      <c r="M3907" s="14"/>
    </row>
    <row r="3908" spans="1:25" x14ac:dyDescent="0.25">
      <c r="A3908" s="32" t="str">
        <f>IF(Weighting!$P$20&gt;0,B3908,"")</f>
        <v/>
      </c>
      <c r="B3908" t="e">
        <f>Weighting!$C$20</f>
        <v>#DIV/0!</v>
      </c>
      <c r="C3908" t="e">
        <f>Weighting!$F$20</f>
        <v>#NUM!</v>
      </c>
      <c r="D3908" t="e">
        <f>IF(C3908=1,'Data Transformation'!$G$3+0.5*'Data Transformation'!$W$25,IF(C3909=1,D3909-'Data Transformation'!$W$25,FALSE))</f>
        <v>#NUM!</v>
      </c>
      <c r="E3908">
        <f t="array" ref="E3908">IF(ISLOGICAL(D3908),"",FREQUENCY(IF('Data Transformation'!$B$425:$B$8425='Bin Analysis'!$B3891,'Data Transformation'!$G$425:$G$8425),D3908))</f>
        <v>2001</v>
      </c>
      <c r="F3908">
        <f t="shared" si="486"/>
        <v>0</v>
      </c>
      <c r="G3908">
        <f>Weighting!$H$20</f>
        <v>0</v>
      </c>
      <c r="H3908">
        <f t="array" ref="H3908">FREQUENCY(IF('Data Transformation'!$B$4:$B$8425=B3891,'Data Transformation'!$G$4:$G$8425),'Bin Analysis'!$B3908)</f>
        <v>2073</v>
      </c>
      <c r="I3908">
        <f t="shared" si="487"/>
        <v>0</v>
      </c>
      <c r="J3908">
        <f t="shared" si="488"/>
        <v>0</v>
      </c>
      <c r="K3908">
        <f>J3908*Weighting!$W$20</f>
        <v>0</v>
      </c>
      <c r="M3908" s="14"/>
    </row>
    <row r="3909" spans="1:25" x14ac:dyDescent="0.25">
      <c r="A3909" s="32" t="str">
        <f>IF(Weighting!$P$21&gt;0,B3909,"")</f>
        <v/>
      </c>
      <c r="B3909" t="e">
        <f>Weighting!$C$21</f>
        <v>#DIV/0!</v>
      </c>
      <c r="C3909" t="e">
        <f>Weighting!$F$21</f>
        <v>#NUM!</v>
      </c>
      <c r="D3909" t="e">
        <f>IF(C3909=1,'Data Transformation'!$G$3+0.5*'Data Transformation'!$W$25,IF(C3910=1,D3910-'Data Transformation'!$W$25,FALSE))</f>
        <v>#NUM!</v>
      </c>
      <c r="E3909">
        <f t="array" ref="E3909">IF(ISLOGICAL(D3909),"",FREQUENCY(IF('Data Transformation'!$B$425:$B$8425='Bin Analysis'!$B3891,'Data Transformation'!$G$425:$G$8425),D3909))</f>
        <v>2001</v>
      </c>
      <c r="F3909">
        <f t="shared" si="486"/>
        <v>0</v>
      </c>
      <c r="G3909">
        <f>Weighting!$H$21</f>
        <v>0</v>
      </c>
      <c r="H3909">
        <f t="array" ref="H3909">FREQUENCY(IF('Data Transformation'!$B$4:$B$8425=B3891,'Data Transformation'!$G$4:$G$8425),'Bin Analysis'!$B3909)</f>
        <v>2073</v>
      </c>
      <c r="I3909">
        <f t="shared" si="487"/>
        <v>0</v>
      </c>
      <c r="J3909">
        <f t="shared" si="488"/>
        <v>0</v>
      </c>
      <c r="K3909">
        <f>J3909*Weighting!$W$21</f>
        <v>0</v>
      </c>
      <c r="M3909" s="14"/>
    </row>
    <row r="3910" spans="1:25" x14ac:dyDescent="0.25">
      <c r="A3910" s="32" t="str">
        <f>IF(Weighting!$P$22&gt;0,B3910,"")</f>
        <v/>
      </c>
      <c r="B3910" t="e">
        <f>Weighting!$C$22</f>
        <v>#DIV/0!</v>
      </c>
      <c r="C3910" t="e">
        <f>Weighting!$F$22</f>
        <v>#NUM!</v>
      </c>
      <c r="D3910" t="e">
        <f>IF(C3910=1,'Data Transformation'!$G$3+0.5*'Data Transformation'!$W$25,IF(C3911=1,D3911-'Data Transformation'!$W$25,FALSE))</f>
        <v>#NUM!</v>
      </c>
      <c r="E3910">
        <f t="array" ref="E3910">IF(ISLOGICAL(D3910),"",FREQUENCY(IF('Data Transformation'!$B$425:$B$8425='Bin Analysis'!$B3891,'Data Transformation'!$G$425:$G$8425),D3910))</f>
        <v>2001</v>
      </c>
      <c r="F3910">
        <f t="shared" si="486"/>
        <v>0</v>
      </c>
      <c r="G3910">
        <f>Weighting!$H$22</f>
        <v>0</v>
      </c>
      <c r="H3910">
        <f t="array" ref="H3910">FREQUENCY(IF('Data Transformation'!$B$4:$B$8425=B3891,'Data Transformation'!$G$4:$G$8425),'Bin Analysis'!$B3910)</f>
        <v>2073</v>
      </c>
      <c r="I3910">
        <f t="shared" si="487"/>
        <v>0</v>
      </c>
      <c r="J3910">
        <f t="shared" si="488"/>
        <v>0</v>
      </c>
      <c r="K3910">
        <f>J3910*Weighting!$W$22</f>
        <v>0</v>
      </c>
      <c r="M3910" s="14"/>
    </row>
    <row r="3911" spans="1:25" x14ac:dyDescent="0.25">
      <c r="A3911" s="32" t="str">
        <f>IF(Weighting!$P$23&gt;0,B3911,"")</f>
        <v/>
      </c>
      <c r="B3911" t="e">
        <f>Weighting!$C$23</f>
        <v>#DIV/0!</v>
      </c>
      <c r="C3911" t="e">
        <f>Weighting!$F$23</f>
        <v>#NUM!</v>
      </c>
      <c r="D3911" t="e">
        <f>IF(C3911=1,'Data Transformation'!$G$3+0.5*'Data Transformation'!$W$25,IF(C3912=1,D3912-'Data Transformation'!$W$25,FALSE))</f>
        <v>#NUM!</v>
      </c>
      <c r="E3911">
        <f t="array" ref="E3911">IF(ISLOGICAL(D3911),"",FREQUENCY(IF('Data Transformation'!$B$425:$B$8425='Bin Analysis'!$B3891,'Data Transformation'!$G$425:$G$8425),D3911))</f>
        <v>2001</v>
      </c>
      <c r="F3911">
        <f t="shared" si="486"/>
        <v>0</v>
      </c>
      <c r="G3911">
        <f>Weighting!$H$23</f>
        <v>0</v>
      </c>
      <c r="H3911">
        <f t="array" ref="H3911">FREQUENCY(IF('Data Transformation'!$B$4:$B$8425=B3891,'Data Transformation'!$G$4:$G$8425),'Bin Analysis'!$B3911)</f>
        <v>2073</v>
      </c>
      <c r="I3911">
        <f t="shared" si="487"/>
        <v>0</v>
      </c>
      <c r="J3911">
        <f t="shared" si="488"/>
        <v>0</v>
      </c>
      <c r="K3911">
        <f>J3911*Weighting!$W$23</f>
        <v>0</v>
      </c>
      <c r="M3911" s="14"/>
    </row>
    <row r="3912" spans="1:25" x14ac:dyDescent="0.25">
      <c r="A3912" s="32" t="str">
        <f>IF(Weighting!$P$24&gt;0,B3912,"")</f>
        <v/>
      </c>
      <c r="B3912" t="e">
        <f>Weighting!$C$24</f>
        <v>#DIV/0!</v>
      </c>
      <c r="C3912" t="e">
        <f>Weighting!$F$24</f>
        <v>#NUM!</v>
      </c>
      <c r="D3912" t="e">
        <f>IF(C3912=1,'Data Transformation'!$G$3+0.5*'Data Transformation'!$W$25,IF(C3913=1,D3913-'Data Transformation'!$W$25,FALSE))</f>
        <v>#NUM!</v>
      </c>
      <c r="E3912">
        <f t="array" ref="E3912">IF(ISLOGICAL(D3912),"",FREQUENCY(IF('Data Transformation'!$B$425:$B$8425='Bin Analysis'!$B3891,'Data Transformation'!$G$425:$G$8425),D3912))</f>
        <v>2001</v>
      </c>
      <c r="F3912">
        <f t="shared" si="486"/>
        <v>0</v>
      </c>
      <c r="G3912">
        <f>Weighting!$H$24</f>
        <v>0</v>
      </c>
      <c r="H3912">
        <f t="array" ref="H3912">FREQUENCY(IF('Data Transformation'!$B$4:$B$8425=B3891,'Data Transformation'!$G$4:$G$8425),'Bin Analysis'!$B3912)</f>
        <v>2073</v>
      </c>
      <c r="I3912">
        <f t="shared" si="487"/>
        <v>0</v>
      </c>
      <c r="J3912">
        <f t="shared" si="488"/>
        <v>0</v>
      </c>
      <c r="K3912">
        <f>J3912*Weighting!$W$24</f>
        <v>0</v>
      </c>
      <c r="M3912" s="14"/>
    </row>
    <row r="3913" spans="1:25" x14ac:dyDescent="0.25">
      <c r="A3913" s="32" t="str">
        <f>IF(Weighting!$P$25&gt;0,B3913,"")</f>
        <v/>
      </c>
      <c r="B3913" t="e">
        <f>Weighting!$C$25</f>
        <v>#DIV/0!</v>
      </c>
      <c r="C3913" t="e">
        <f>Weighting!$F$25</f>
        <v>#NUM!</v>
      </c>
      <c r="D3913" t="e">
        <f>IF(C3913=1,'Data Transformation'!$G$3+0.5*'Data Transformation'!$W$25,IF(C3914=1,D3914-'Data Transformation'!$W$25,FALSE))</f>
        <v>#NUM!</v>
      </c>
      <c r="E3913">
        <f t="array" ref="E3913">IF(ISLOGICAL(D3913),"",FREQUENCY(IF('Data Transformation'!$B$425:$B$8425='Bin Analysis'!$B3891,'Data Transformation'!$G$425:$G$8425),D3913))</f>
        <v>2001</v>
      </c>
      <c r="F3913">
        <f t="shared" si="486"/>
        <v>0</v>
      </c>
      <c r="G3913">
        <f>Weighting!$H$25</f>
        <v>0</v>
      </c>
      <c r="H3913">
        <f t="array" ref="H3913">FREQUENCY(IF('Data Transformation'!$B$4:$B$8425=B3891,'Data Transformation'!$G$4:$G$8425),'Bin Analysis'!$B3913)</f>
        <v>2073</v>
      </c>
      <c r="I3913">
        <f t="shared" si="487"/>
        <v>0</v>
      </c>
      <c r="J3913">
        <f t="shared" si="488"/>
        <v>0</v>
      </c>
      <c r="K3913">
        <f>J3913*Weighting!$W$25</f>
        <v>0</v>
      </c>
      <c r="M3913" s="14"/>
    </row>
    <row r="3914" spans="1:25" x14ac:dyDescent="0.25">
      <c r="O3914"/>
      <c r="P3914"/>
      <c r="Q3914"/>
      <c r="R3914"/>
    </row>
    <row r="3915" spans="1:25" ht="23.25" x14ac:dyDescent="0.35">
      <c r="A3915" s="21" t="s">
        <v>0</v>
      </c>
      <c r="B3915" s="21" t="str">
        <f>IFERROR(VLOOKUP(C3915,'Data Transformation'!$L$6:$M$426,2,FALSE),"")</f>
        <v/>
      </c>
      <c r="C3915" s="21">
        <f>C3891+1</f>
        <v>163</v>
      </c>
      <c r="D3915" s="21"/>
      <c r="E3915" s="21"/>
      <c r="F3915" s="21"/>
      <c r="G3915" s="21"/>
      <c r="H3915" s="22"/>
      <c r="I3915" s="22"/>
      <c r="J3915" s="22"/>
      <c r="K3915" s="21"/>
      <c r="L3915" s="21" t="str">
        <f>B3915</f>
        <v/>
      </c>
      <c r="M3915" s="23" t="e">
        <f>INDEX('Data Transformation'!$O$4:$O$424,MATCH($B3915,'Data Transformation'!$M$4:$M$424,0),MATCH($M$2,'Data Transformation'!$O$3,0))</f>
        <v>#N/A</v>
      </c>
      <c r="N3915" s="27" t="e">
        <f>IF('Input and Summary Results'!$J$16="minimum",'Bin Analysis'!X3916/(M3915-1),'Bin Analysis'!Y3915/('Bin Analysis'!M3915-1))</f>
        <v>#N/A</v>
      </c>
      <c r="O3915" s="27" t="e">
        <f>IF(M3915=FALSE,NA(),(VLOOKUP(1,C3918:K3937,4,FALSE))/(M3915-1))</f>
        <v>#N/A</v>
      </c>
      <c r="P3915" s="27" t="e">
        <f>IF(M3915=FALSE,NA(),SUM(J3918:J3937)/Weighting!$S$5)</f>
        <v>#N/A</v>
      </c>
      <c r="Q3915" s="27" t="e">
        <f>IF(M3915=FALSE,NA(),SUM(K3918:K3937)/Weighting!$S$6)</f>
        <v>#N/A</v>
      </c>
      <c r="R3915" s="27" t="e">
        <f>IF(M3915=FALSE,NA(),(VLOOKUP(1,G3918:K3937,3,FALSE))/(M3915-1))</f>
        <v>#N/A</v>
      </c>
      <c r="S3915" s="22" t="e">
        <f>IF(M3915=FALSE,NA(),IF(SUM(J3918:J3937)=2,"yes","no"))</f>
        <v>#N/A</v>
      </c>
      <c r="X3915" s="2" cm="2">
        <f t="array" ref="X3915:X3916">FREQUENCY(IF('Data Transformation'!$B$425:$B$6424='Bin Analysis'!L3915,'Data Transformation'!$G$425:$G$6424),'Data Transformation'!$U$11)</f>
        <v>0</v>
      </c>
      <c r="Y3915" s="2" cm="2">
        <f t="array" ref="Y3915:Y3916">FREQUENCY(IF('Data Transformation'!$B$425:$B$6424='Bin Analysis'!L3915,'Data Transformation'!$G$425:$G$6424),'Data Transformation'!$U$12)</f>
        <v>0</v>
      </c>
    </row>
    <row r="3916" spans="1:25" x14ac:dyDescent="0.25">
      <c r="A3916" s="14" t="s">
        <v>67</v>
      </c>
      <c r="B3916" t="s">
        <v>47</v>
      </c>
      <c r="C3916" t="s">
        <v>5</v>
      </c>
      <c r="D3916" t="s">
        <v>100</v>
      </c>
      <c r="E3916" t="s">
        <v>101</v>
      </c>
      <c r="F3916" t="s">
        <v>102</v>
      </c>
      <c r="G3916" t="s">
        <v>70</v>
      </c>
      <c r="H3916" t="s">
        <v>31</v>
      </c>
      <c r="I3916" t="s">
        <v>32</v>
      </c>
      <c r="J3916" t="s">
        <v>46</v>
      </c>
      <c r="K3916" s="14" t="s">
        <v>45</v>
      </c>
      <c r="M3916" s="14"/>
      <c r="X3916" s="2">
        <v>0</v>
      </c>
      <c r="Y3916" s="2">
        <v>0</v>
      </c>
    </row>
    <row r="3917" spans="1:25" x14ac:dyDescent="0.25">
      <c r="A3917" s="32"/>
      <c r="D3917" t="e">
        <f>IF(C3917=1,'Data Transformation'!$G$3+0.5*'Data Transformation'!$W$25,IF(C3918=1,D3918-'Data Transformation'!$W$25,FALSE))</f>
        <v>#NUM!</v>
      </c>
      <c r="E3917">
        <f t="array" ref="E3917">IF(ISLOGICAL(D3917),"",FREQUENCY(IF('Data Transformation'!$B$425:$B$8425='Bin Analysis'!$B3915,'Data Transformation'!$G$425:$G$8425),D3917))</f>
        <v>2001</v>
      </c>
      <c r="F3917" t="e">
        <f>IF(ISLOGICAL(D3917),"",E3917-E3916)</f>
        <v>#VALUE!</v>
      </c>
      <c r="M3917" s="14"/>
    </row>
    <row r="3918" spans="1:25" x14ac:dyDescent="0.25">
      <c r="A3918" s="32" t="e">
        <f>IF(Weighting!$P$6&gt;0,B3918,"")</f>
        <v>#NUM!</v>
      </c>
      <c r="B3918" t="e">
        <f>Weighting!$C$6</f>
        <v>#DIV/0!</v>
      </c>
      <c r="C3918" t="e">
        <f>Weighting!$F$6</f>
        <v>#NUM!</v>
      </c>
      <c r="D3918" t="e">
        <f>IF(C3918=1,'Data Transformation'!$G$3+0.5*'Data Transformation'!$W$25,IF(C3919=1,D3919-'Data Transformation'!$W$25,FALSE))</f>
        <v>#NUM!</v>
      </c>
      <c r="E3918">
        <f t="array" ref="E3918">IF(ISLOGICAL(D3918),"",FREQUENCY(IF('Data Transformation'!$B$425:$B$8425='Bin Analysis'!$B3915,'Data Transformation'!$G$425:$G$8425),D3918))</f>
        <v>2001</v>
      </c>
      <c r="F3918">
        <f>IF(ISLOGICAL(D3918),"",E3918-E3917)</f>
        <v>0</v>
      </c>
      <c r="G3918">
        <f>Weighting!$H$6</f>
        <v>1</v>
      </c>
      <c r="H3918">
        <f t="array" ref="H3918">FREQUENCY(IF('Data Transformation'!$B$4:$B$8425=B3915,'Data Transformation'!$G$4:$G$8425),'Bin Analysis'!$B3918)</f>
        <v>2073</v>
      </c>
      <c r="I3918">
        <f>H3918-H3917</f>
        <v>2073</v>
      </c>
      <c r="J3918">
        <f>IF(I3918=0,0,1)</f>
        <v>1</v>
      </c>
      <c r="K3918" t="e">
        <f>J3918*Weighting!$W$6</f>
        <v>#NUM!</v>
      </c>
      <c r="M3918" s="14"/>
    </row>
    <row r="3919" spans="1:25" x14ac:dyDescent="0.25">
      <c r="A3919" s="32" t="str">
        <f>IF(Weighting!$P$7&gt;0,B3919,"")</f>
        <v/>
      </c>
      <c r="B3919" t="e">
        <f>Weighting!$C$7</f>
        <v>#DIV/0!</v>
      </c>
      <c r="C3919" t="e">
        <f>Weighting!$F$7</f>
        <v>#NUM!</v>
      </c>
      <c r="D3919" t="e">
        <f>IF(C3919=1,'Data Transformation'!$G$3+0.5*'Data Transformation'!$W$25,IF(C3920=1,D3920-'Data Transformation'!$W$25,FALSE))</f>
        <v>#NUM!</v>
      </c>
      <c r="E3919">
        <f t="array" ref="E3919">IF(ISLOGICAL(D3919),"",FREQUENCY(IF('Data Transformation'!$B$425:$B$8425='Bin Analysis'!$B3915,'Data Transformation'!$G$425:$G$8425),D3919))</f>
        <v>2001</v>
      </c>
      <c r="F3919">
        <f t="shared" ref="F3919:F3937" si="489">IF(ISLOGICAL(D3919),"",E3919-E3918)</f>
        <v>0</v>
      </c>
      <c r="G3919">
        <f>Weighting!$H$7</f>
        <v>0</v>
      </c>
      <c r="H3919">
        <f t="array" ref="H3919">FREQUENCY(IF('Data Transformation'!$B$4:$B$8425=B3915,'Data Transformation'!$G$4:$G$8425),'Bin Analysis'!$B3919)</f>
        <v>2073</v>
      </c>
      <c r="I3919">
        <f t="shared" ref="I3919:I3937" si="490">H3919-H3918</f>
        <v>0</v>
      </c>
      <c r="J3919">
        <f>IF(I3919=0,0,1)</f>
        <v>0</v>
      </c>
      <c r="K3919">
        <f>J3919*Weighting!$W$7</f>
        <v>0</v>
      </c>
      <c r="M3919" s="14"/>
    </row>
    <row r="3920" spans="1:25" x14ac:dyDescent="0.25">
      <c r="A3920" s="32" t="str">
        <f>IF(Weighting!$P$8&gt;0,B3920,"")</f>
        <v/>
      </c>
      <c r="B3920" t="e">
        <f>Weighting!$C$8</f>
        <v>#DIV/0!</v>
      </c>
      <c r="C3920" t="e">
        <f>Weighting!$F$8</f>
        <v>#NUM!</v>
      </c>
      <c r="D3920" t="e">
        <f>IF(C3920=1,'Data Transformation'!$G$3+0.5*'Data Transformation'!$W$25,IF(C3921=1,D3921-'Data Transformation'!$W$25,FALSE))</f>
        <v>#NUM!</v>
      </c>
      <c r="E3920">
        <f t="array" ref="E3920">IF(ISLOGICAL(D3920),"",FREQUENCY(IF('Data Transformation'!$B$425:$B$8425='Bin Analysis'!$B3915,'Data Transformation'!$G$425:$G$8425),D3920))</f>
        <v>2001</v>
      </c>
      <c r="F3920">
        <f t="shared" si="489"/>
        <v>0</v>
      </c>
      <c r="G3920">
        <f>Weighting!$H$8</f>
        <v>0</v>
      </c>
      <c r="H3920">
        <f t="array" ref="H3920">FREQUENCY(IF('Data Transformation'!$B$4:$B$8425=B3915,'Data Transformation'!$G$4:$G$8425),'Bin Analysis'!$B3920)</f>
        <v>2073</v>
      </c>
      <c r="I3920">
        <f t="shared" si="490"/>
        <v>0</v>
      </c>
      <c r="J3920">
        <f t="shared" ref="J3920:J3937" si="491">IF(I3920=0,0,1)</f>
        <v>0</v>
      </c>
      <c r="K3920">
        <f>J3920*Weighting!$W$8</f>
        <v>0</v>
      </c>
      <c r="M3920" s="14"/>
    </row>
    <row r="3921" spans="1:13" x14ac:dyDescent="0.25">
      <c r="A3921" s="32" t="str">
        <f>IF(Weighting!$P$9&gt;0,B3921,"")</f>
        <v/>
      </c>
      <c r="B3921" s="50" t="e">
        <f>Weighting!$C$9</f>
        <v>#DIV/0!</v>
      </c>
      <c r="C3921" t="e">
        <f>Weighting!$F$9</f>
        <v>#NUM!</v>
      </c>
      <c r="D3921" t="e">
        <f>IF(C3921=1,'Data Transformation'!$G$3+0.5*'Data Transformation'!$W$25,IF(C3922=1,D3922-'Data Transformation'!$W$25,FALSE))</f>
        <v>#NUM!</v>
      </c>
      <c r="E3921">
        <f t="array" ref="E3921">IF(ISLOGICAL(D3921),"",FREQUENCY(IF('Data Transformation'!$B$425:$B$8425='Bin Analysis'!$B3915,'Data Transformation'!$G$425:$G$8425),D3921))</f>
        <v>2001</v>
      </c>
      <c r="F3921">
        <f t="shared" si="489"/>
        <v>0</v>
      </c>
      <c r="G3921">
        <f>Weighting!$H$9</f>
        <v>0</v>
      </c>
      <c r="H3921">
        <f t="array" ref="H3921">FREQUENCY(IF('Data Transformation'!$B$4:$B$8425=B3915,'Data Transformation'!$G$4:$G$8425),'Bin Analysis'!$B3921)</f>
        <v>2073</v>
      </c>
      <c r="I3921">
        <f t="shared" si="490"/>
        <v>0</v>
      </c>
      <c r="J3921">
        <f t="shared" si="491"/>
        <v>0</v>
      </c>
      <c r="K3921">
        <f>J3921*Weighting!$W$9</f>
        <v>0</v>
      </c>
      <c r="M3921" s="14"/>
    </row>
    <row r="3922" spans="1:13" x14ac:dyDescent="0.25">
      <c r="A3922" s="32" t="str">
        <f>IF(Weighting!$P$10&gt;0,B3922,"")</f>
        <v/>
      </c>
      <c r="B3922" t="e">
        <f>Weighting!$C$10</f>
        <v>#DIV/0!</v>
      </c>
      <c r="C3922" t="e">
        <f>Weighting!$F$10</f>
        <v>#NUM!</v>
      </c>
      <c r="D3922" t="e">
        <f>IF(C3922=1,'Data Transformation'!$G$3+0.5*'Data Transformation'!$W$25,IF(C3923=1,D3923-'Data Transformation'!$W$25,FALSE))</f>
        <v>#NUM!</v>
      </c>
      <c r="E3922">
        <f t="array" ref="E3922">IF(ISLOGICAL(D3922),"",FREQUENCY(IF('Data Transformation'!$B$425:$B$8425='Bin Analysis'!$B3915,'Data Transformation'!$G$425:$G$8425),D3922))</f>
        <v>2001</v>
      </c>
      <c r="F3922">
        <f t="shared" si="489"/>
        <v>0</v>
      </c>
      <c r="G3922">
        <f>Weighting!$H$10</f>
        <v>0</v>
      </c>
      <c r="H3922">
        <f t="array" ref="H3922">FREQUENCY(IF('Data Transformation'!$B$4:$B$8425=B3915,'Data Transformation'!$G$4:$G$8425),'Bin Analysis'!$B3922)</f>
        <v>2073</v>
      </c>
      <c r="I3922">
        <f t="shared" si="490"/>
        <v>0</v>
      </c>
      <c r="J3922">
        <f t="shared" si="491"/>
        <v>0</v>
      </c>
      <c r="K3922">
        <f>J3922*Weighting!$W$10</f>
        <v>0</v>
      </c>
      <c r="M3922" s="14"/>
    </row>
    <row r="3923" spans="1:13" x14ac:dyDescent="0.25">
      <c r="A3923" s="32" t="str">
        <f>IF(Weighting!$P$11&gt;0,B3923,"")</f>
        <v/>
      </c>
      <c r="B3923" t="e">
        <f>Weighting!$C$11</f>
        <v>#DIV/0!</v>
      </c>
      <c r="C3923" t="e">
        <f>Weighting!$F$11</f>
        <v>#NUM!</v>
      </c>
      <c r="D3923" t="e">
        <f>IF(C3923=1,'Data Transformation'!$G$3+0.5*'Data Transformation'!$W$25,IF(C3924=1,D3924-'Data Transformation'!$W$25,FALSE))</f>
        <v>#NUM!</v>
      </c>
      <c r="E3923">
        <f t="array" ref="E3923">IF(ISLOGICAL(D3923),"",FREQUENCY(IF('Data Transformation'!$B$425:$B$8425='Bin Analysis'!$B3915,'Data Transformation'!$G$425:$G$8425),D3923))</f>
        <v>2001</v>
      </c>
      <c r="F3923">
        <f t="shared" si="489"/>
        <v>0</v>
      </c>
      <c r="G3923">
        <f>Weighting!$H$11</f>
        <v>0</v>
      </c>
      <c r="H3923">
        <f t="array" ref="H3923">FREQUENCY(IF('Data Transformation'!$B$4:$B$8425=B3915,'Data Transformation'!$G$4:$G$8425),'Bin Analysis'!$B3923)</f>
        <v>2073</v>
      </c>
      <c r="I3923">
        <f t="shared" si="490"/>
        <v>0</v>
      </c>
      <c r="J3923">
        <f t="shared" si="491"/>
        <v>0</v>
      </c>
      <c r="K3923">
        <f>J3923*Weighting!$W$11</f>
        <v>0</v>
      </c>
      <c r="M3923" s="14"/>
    </row>
    <row r="3924" spans="1:13" x14ac:dyDescent="0.25">
      <c r="A3924" s="32" t="str">
        <f>IF(Weighting!$P$12&gt;0,B3924,"")</f>
        <v/>
      </c>
      <c r="B3924" t="e">
        <f>Weighting!$C$12</f>
        <v>#DIV/0!</v>
      </c>
      <c r="C3924" t="e">
        <f>Weighting!$F$12</f>
        <v>#NUM!</v>
      </c>
      <c r="D3924" t="e">
        <f>IF(C3924=1,'Data Transformation'!$G$3+0.5*'Data Transformation'!$W$25,IF(C3925=1,D3925-'Data Transformation'!$W$25,FALSE))</f>
        <v>#NUM!</v>
      </c>
      <c r="E3924">
        <f t="array" ref="E3924">IF(ISLOGICAL(D3924),"",FREQUENCY(IF('Data Transformation'!$B$425:$B$8425='Bin Analysis'!$B3915,'Data Transformation'!$G$425:$G$8425),D3924))</f>
        <v>2001</v>
      </c>
      <c r="F3924">
        <f t="shared" si="489"/>
        <v>0</v>
      </c>
      <c r="G3924">
        <f>Weighting!$H$12</f>
        <v>0</v>
      </c>
      <c r="H3924">
        <f t="array" ref="H3924">FREQUENCY(IF('Data Transformation'!$B$4:$B$8425=B3915,'Data Transformation'!$G$4:$G$8425),'Bin Analysis'!$B3924)</f>
        <v>2073</v>
      </c>
      <c r="I3924">
        <f t="shared" si="490"/>
        <v>0</v>
      </c>
      <c r="J3924">
        <f t="shared" si="491"/>
        <v>0</v>
      </c>
      <c r="K3924">
        <f>J3924*Weighting!$W$12</f>
        <v>0</v>
      </c>
      <c r="M3924" s="14"/>
    </row>
    <row r="3925" spans="1:13" x14ac:dyDescent="0.25">
      <c r="A3925" s="32" t="str">
        <f>IF(Weighting!$P$13&gt;0,B3925,"")</f>
        <v/>
      </c>
      <c r="B3925" t="e">
        <f>Weighting!$C$13</f>
        <v>#DIV/0!</v>
      </c>
      <c r="C3925" t="e">
        <f>Weighting!$F$13</f>
        <v>#NUM!</v>
      </c>
      <c r="D3925" t="e">
        <f>IF(C3925=1,'Data Transformation'!$G$3+0.5*'Data Transformation'!$W$25,IF(C3926=1,D3926-'Data Transformation'!$W$25,FALSE))</f>
        <v>#NUM!</v>
      </c>
      <c r="E3925">
        <f t="array" ref="E3925">IF(ISLOGICAL(D3925),"",FREQUENCY(IF('Data Transformation'!$B$425:$B$8425='Bin Analysis'!$B3915,'Data Transformation'!$G$425:$G$8425),D3925))</f>
        <v>2001</v>
      </c>
      <c r="F3925">
        <f t="shared" si="489"/>
        <v>0</v>
      </c>
      <c r="G3925">
        <f>Weighting!$H$13</f>
        <v>0</v>
      </c>
      <c r="H3925">
        <f t="array" ref="H3925">FREQUENCY(IF('Data Transformation'!$B$4:$B$8425=B3915,'Data Transformation'!$G$4:$G$8425),'Bin Analysis'!$B3925)</f>
        <v>2073</v>
      </c>
      <c r="I3925">
        <f t="shared" si="490"/>
        <v>0</v>
      </c>
      <c r="J3925">
        <f t="shared" si="491"/>
        <v>0</v>
      </c>
      <c r="K3925">
        <f>J3925*Weighting!$W$13</f>
        <v>0</v>
      </c>
      <c r="M3925" s="14"/>
    </row>
    <row r="3926" spans="1:13" x14ac:dyDescent="0.25">
      <c r="A3926" s="32" t="str">
        <f>IF(Weighting!$P$14&gt;0,B3926,"")</f>
        <v/>
      </c>
      <c r="B3926" t="e">
        <f>Weighting!$C$14</f>
        <v>#DIV/0!</v>
      </c>
      <c r="C3926" t="e">
        <f>Weighting!$F$14</f>
        <v>#NUM!</v>
      </c>
      <c r="D3926" t="e">
        <f>IF(C3926=1,'Data Transformation'!$G$3+0.5*'Data Transformation'!$W$25,IF(C3927=1,D3927-'Data Transformation'!$W$25,FALSE))</f>
        <v>#NUM!</v>
      </c>
      <c r="E3926">
        <f t="array" ref="E3926">IF(ISLOGICAL(D3926),"",FREQUENCY(IF('Data Transformation'!$B$425:$B$8425='Bin Analysis'!$B3915,'Data Transformation'!$G$425:$G$8425),D3926))</f>
        <v>2001</v>
      </c>
      <c r="F3926">
        <f t="shared" si="489"/>
        <v>0</v>
      </c>
      <c r="G3926">
        <f>Weighting!$H$14</f>
        <v>0</v>
      </c>
      <c r="H3926">
        <f t="array" ref="H3926">FREQUENCY(IF('Data Transformation'!$B$4:$B$8425=B3915,'Data Transformation'!$G$4:$G$8425),'Bin Analysis'!$B3926)</f>
        <v>2073</v>
      </c>
      <c r="I3926">
        <f t="shared" si="490"/>
        <v>0</v>
      </c>
      <c r="J3926">
        <f t="shared" si="491"/>
        <v>0</v>
      </c>
      <c r="K3926">
        <f>J3926*Weighting!$W$14</f>
        <v>0</v>
      </c>
      <c r="M3926" s="14"/>
    </row>
    <row r="3927" spans="1:13" x14ac:dyDescent="0.25">
      <c r="A3927" s="32" t="str">
        <f>IF(Weighting!$P$15&gt;0,B3927,"")</f>
        <v/>
      </c>
      <c r="B3927" t="e">
        <f>Weighting!$C$15</f>
        <v>#DIV/0!</v>
      </c>
      <c r="C3927" t="e">
        <f>Weighting!$F$15</f>
        <v>#NUM!</v>
      </c>
      <c r="D3927" t="e">
        <f>IF(C3927=1,'Data Transformation'!$G$3+0.5*'Data Transformation'!$W$25,IF(C3928=1,D3928-'Data Transformation'!$W$25,FALSE))</f>
        <v>#NUM!</v>
      </c>
      <c r="E3927">
        <f t="array" ref="E3927">IF(ISLOGICAL(D3927),"",FREQUENCY(IF('Data Transformation'!$B$425:$B$8425='Bin Analysis'!$B3915,'Data Transformation'!$G$425:$G$8425),D3927))</f>
        <v>2001</v>
      </c>
      <c r="F3927">
        <f t="shared" si="489"/>
        <v>0</v>
      </c>
      <c r="G3927">
        <f>Weighting!$H$15</f>
        <v>0</v>
      </c>
      <c r="H3927">
        <f t="array" ref="H3927">FREQUENCY(IF('Data Transformation'!$B$4:$B$8425=B3915,'Data Transformation'!$G$4:$G$8425),'Bin Analysis'!$B3927)</f>
        <v>2073</v>
      </c>
      <c r="I3927">
        <f t="shared" si="490"/>
        <v>0</v>
      </c>
      <c r="J3927">
        <f t="shared" si="491"/>
        <v>0</v>
      </c>
      <c r="K3927">
        <f>J3927*Weighting!$W$15</f>
        <v>0</v>
      </c>
      <c r="M3927" s="14"/>
    </row>
    <row r="3928" spans="1:13" x14ac:dyDescent="0.25">
      <c r="A3928" s="32" t="str">
        <f>IF(Weighting!$P$16&gt;0,B3928,"")</f>
        <v/>
      </c>
      <c r="B3928" t="e">
        <f>Weighting!$C$16</f>
        <v>#DIV/0!</v>
      </c>
      <c r="C3928" t="e">
        <f>Weighting!$F$16</f>
        <v>#NUM!</v>
      </c>
      <c r="D3928" t="e">
        <f>IF(C3928=1,'Data Transformation'!$G$3+0.5*'Data Transformation'!$W$25,IF(C3929=1,D3929-'Data Transformation'!$W$25,FALSE))</f>
        <v>#NUM!</v>
      </c>
      <c r="E3928">
        <f t="array" ref="E3928">IF(ISLOGICAL(D3928),"",FREQUENCY(IF('Data Transformation'!$B$425:$B$8425='Bin Analysis'!$B3915,'Data Transformation'!$G$425:$G$8425),D3928))</f>
        <v>2001</v>
      </c>
      <c r="F3928">
        <f t="shared" si="489"/>
        <v>0</v>
      </c>
      <c r="G3928">
        <f>Weighting!$H$16</f>
        <v>0</v>
      </c>
      <c r="H3928">
        <f t="array" ref="H3928">FREQUENCY(IF('Data Transformation'!$B$4:$B$8425=B3915,'Data Transformation'!$G$4:$G$8425),'Bin Analysis'!$B3928)</f>
        <v>2073</v>
      </c>
      <c r="I3928">
        <f t="shared" si="490"/>
        <v>0</v>
      </c>
      <c r="J3928">
        <f t="shared" si="491"/>
        <v>0</v>
      </c>
      <c r="K3928">
        <f>J3928*Weighting!$W$16</f>
        <v>0</v>
      </c>
      <c r="M3928" s="14"/>
    </row>
    <row r="3929" spans="1:13" x14ac:dyDescent="0.25">
      <c r="A3929" s="32" t="str">
        <f>IF(Weighting!$P$17&gt;0,B3929,"")</f>
        <v/>
      </c>
      <c r="B3929" t="e">
        <f>Weighting!$C$17</f>
        <v>#DIV/0!</v>
      </c>
      <c r="C3929" t="e">
        <f>Weighting!$F$17</f>
        <v>#NUM!</v>
      </c>
      <c r="D3929" t="e">
        <f>IF(C3929=1,'Data Transformation'!$G$3+0.5*'Data Transformation'!$W$25,IF(C3930=1,D3930-'Data Transformation'!$W$25,FALSE))</f>
        <v>#NUM!</v>
      </c>
      <c r="E3929">
        <f t="array" ref="E3929">IF(ISLOGICAL(D3929),"",FREQUENCY(IF('Data Transformation'!$B$425:$B$8425='Bin Analysis'!$B3915,'Data Transformation'!$G$425:$G$8425),D3929))</f>
        <v>2001</v>
      </c>
      <c r="F3929">
        <f t="shared" si="489"/>
        <v>0</v>
      </c>
      <c r="G3929">
        <f>Weighting!$H$17</f>
        <v>0</v>
      </c>
      <c r="H3929">
        <f t="array" ref="H3929">FREQUENCY(IF('Data Transformation'!$B$4:$B$8425=B3915,'Data Transformation'!$G$4:$G$8425),'Bin Analysis'!$B3929)</f>
        <v>2073</v>
      </c>
      <c r="I3929">
        <f t="shared" si="490"/>
        <v>0</v>
      </c>
      <c r="J3929">
        <f t="shared" si="491"/>
        <v>0</v>
      </c>
      <c r="K3929">
        <f>J3929*Weighting!$W$17</f>
        <v>0</v>
      </c>
      <c r="M3929" s="14"/>
    </row>
    <row r="3930" spans="1:13" x14ac:dyDescent="0.25">
      <c r="A3930" s="32" t="str">
        <f>IF(Weighting!$P$18&gt;0,B3930,"")</f>
        <v/>
      </c>
      <c r="B3930" t="e">
        <f>Weighting!$C$18</f>
        <v>#DIV/0!</v>
      </c>
      <c r="C3930" t="e">
        <f>Weighting!$F$18</f>
        <v>#NUM!</v>
      </c>
      <c r="D3930" t="e">
        <f>IF(C3930=1,'Data Transformation'!$G$3+0.5*'Data Transformation'!$W$25,IF(C3931=1,D3931-'Data Transformation'!$W$25,FALSE))</f>
        <v>#NUM!</v>
      </c>
      <c r="E3930">
        <f t="array" ref="E3930">IF(ISLOGICAL(D3930),"",FREQUENCY(IF('Data Transformation'!$B$425:$B$8425='Bin Analysis'!$B3915,'Data Transformation'!$G$425:$G$8425),D3930))</f>
        <v>2001</v>
      </c>
      <c r="F3930">
        <f t="shared" si="489"/>
        <v>0</v>
      </c>
      <c r="G3930">
        <f>Weighting!$H$18</f>
        <v>0</v>
      </c>
      <c r="H3930">
        <f t="array" ref="H3930">FREQUENCY(IF('Data Transformation'!$B$4:$B$8425=B3915,'Data Transformation'!$G$4:$G$8425),'Bin Analysis'!$B3930)</f>
        <v>2073</v>
      </c>
      <c r="I3930">
        <f t="shared" si="490"/>
        <v>0</v>
      </c>
      <c r="J3930">
        <f t="shared" si="491"/>
        <v>0</v>
      </c>
      <c r="K3930">
        <f>J3930*Weighting!$W$18</f>
        <v>0</v>
      </c>
      <c r="M3930" s="14"/>
    </row>
    <row r="3931" spans="1:13" x14ac:dyDescent="0.25">
      <c r="A3931" s="32" t="str">
        <f>IF(Weighting!$P$19&gt;0,B3931,"")</f>
        <v/>
      </c>
      <c r="B3931" t="e">
        <f>Weighting!$C$19</f>
        <v>#DIV/0!</v>
      </c>
      <c r="C3931" t="e">
        <f>Weighting!$F$19</f>
        <v>#NUM!</v>
      </c>
      <c r="D3931" t="e">
        <f>IF(C3931=1,'Data Transformation'!$G$3+0.5*'Data Transformation'!$W$25,IF(C3932=1,D3932-'Data Transformation'!$W$25,FALSE))</f>
        <v>#NUM!</v>
      </c>
      <c r="E3931">
        <f t="array" ref="E3931">IF(ISLOGICAL(D3931),"",FREQUENCY(IF('Data Transformation'!$B$425:$B$8425='Bin Analysis'!$B3915,'Data Transformation'!$G$425:$G$8425),D3931))</f>
        <v>2001</v>
      </c>
      <c r="F3931">
        <f t="shared" si="489"/>
        <v>0</v>
      </c>
      <c r="G3931">
        <f>Weighting!$H$19</f>
        <v>0</v>
      </c>
      <c r="H3931">
        <f t="array" ref="H3931">FREQUENCY(IF('Data Transformation'!$B$4:$B$8425=B3915,'Data Transformation'!$G$4:$G$8425),'Bin Analysis'!$B3931)</f>
        <v>2073</v>
      </c>
      <c r="I3931">
        <f t="shared" si="490"/>
        <v>0</v>
      </c>
      <c r="J3931">
        <f t="shared" si="491"/>
        <v>0</v>
      </c>
      <c r="K3931">
        <f>J3931*Weighting!$W$19</f>
        <v>0</v>
      </c>
      <c r="M3931" s="14"/>
    </row>
    <row r="3932" spans="1:13" x14ac:dyDescent="0.25">
      <c r="A3932" s="32" t="str">
        <f>IF(Weighting!$P$20&gt;0,B3932,"")</f>
        <v/>
      </c>
      <c r="B3932" t="e">
        <f>Weighting!$C$20</f>
        <v>#DIV/0!</v>
      </c>
      <c r="C3932" t="e">
        <f>Weighting!$F$20</f>
        <v>#NUM!</v>
      </c>
      <c r="D3932" t="e">
        <f>IF(C3932=1,'Data Transformation'!$G$3+0.5*'Data Transformation'!$W$25,IF(C3933=1,D3933-'Data Transformation'!$W$25,FALSE))</f>
        <v>#NUM!</v>
      </c>
      <c r="E3932">
        <f t="array" ref="E3932">IF(ISLOGICAL(D3932),"",FREQUENCY(IF('Data Transformation'!$B$425:$B$8425='Bin Analysis'!$B3915,'Data Transformation'!$G$425:$G$8425),D3932))</f>
        <v>2001</v>
      </c>
      <c r="F3932">
        <f t="shared" si="489"/>
        <v>0</v>
      </c>
      <c r="G3932">
        <f>Weighting!$H$20</f>
        <v>0</v>
      </c>
      <c r="H3932">
        <f t="array" ref="H3932">FREQUENCY(IF('Data Transformation'!$B$4:$B$8425=B3915,'Data Transformation'!$G$4:$G$8425),'Bin Analysis'!$B3932)</f>
        <v>2073</v>
      </c>
      <c r="I3932">
        <f t="shared" si="490"/>
        <v>0</v>
      </c>
      <c r="J3932">
        <f t="shared" si="491"/>
        <v>0</v>
      </c>
      <c r="K3932">
        <f>J3932*Weighting!$W$20</f>
        <v>0</v>
      </c>
      <c r="M3932" s="14"/>
    </row>
    <row r="3933" spans="1:13" x14ac:dyDescent="0.25">
      <c r="A3933" s="32" t="str">
        <f>IF(Weighting!$P$21&gt;0,B3933,"")</f>
        <v/>
      </c>
      <c r="B3933" t="e">
        <f>Weighting!$C$21</f>
        <v>#DIV/0!</v>
      </c>
      <c r="C3933" t="e">
        <f>Weighting!$F$21</f>
        <v>#NUM!</v>
      </c>
      <c r="D3933" t="e">
        <f>IF(C3933=1,'Data Transformation'!$G$3+0.5*'Data Transformation'!$W$25,IF(C3934=1,D3934-'Data Transformation'!$W$25,FALSE))</f>
        <v>#NUM!</v>
      </c>
      <c r="E3933">
        <f t="array" ref="E3933">IF(ISLOGICAL(D3933),"",FREQUENCY(IF('Data Transformation'!$B$425:$B$8425='Bin Analysis'!$B3915,'Data Transformation'!$G$425:$G$8425),D3933))</f>
        <v>2001</v>
      </c>
      <c r="F3933">
        <f t="shared" si="489"/>
        <v>0</v>
      </c>
      <c r="G3933">
        <f>Weighting!$H$21</f>
        <v>0</v>
      </c>
      <c r="H3933">
        <f t="array" ref="H3933">FREQUENCY(IF('Data Transformation'!$B$4:$B$8425=B3915,'Data Transformation'!$G$4:$G$8425),'Bin Analysis'!$B3933)</f>
        <v>2073</v>
      </c>
      <c r="I3933">
        <f t="shared" si="490"/>
        <v>0</v>
      </c>
      <c r="J3933">
        <f t="shared" si="491"/>
        <v>0</v>
      </c>
      <c r="K3933">
        <f>J3933*Weighting!$W$21</f>
        <v>0</v>
      </c>
      <c r="M3933" s="14"/>
    </row>
    <row r="3934" spans="1:13" x14ac:dyDescent="0.25">
      <c r="A3934" s="32" t="str">
        <f>IF(Weighting!$P$22&gt;0,B3934,"")</f>
        <v/>
      </c>
      <c r="B3934" t="e">
        <f>Weighting!$C$22</f>
        <v>#DIV/0!</v>
      </c>
      <c r="C3934" t="e">
        <f>Weighting!$F$22</f>
        <v>#NUM!</v>
      </c>
      <c r="D3934" t="e">
        <f>IF(C3934=1,'Data Transformation'!$G$3+0.5*'Data Transformation'!$W$25,IF(C3935=1,D3935-'Data Transformation'!$W$25,FALSE))</f>
        <v>#NUM!</v>
      </c>
      <c r="E3934">
        <f t="array" ref="E3934">IF(ISLOGICAL(D3934),"",FREQUENCY(IF('Data Transformation'!$B$425:$B$8425='Bin Analysis'!$B3915,'Data Transformation'!$G$425:$G$8425),D3934))</f>
        <v>2001</v>
      </c>
      <c r="F3934">
        <f t="shared" si="489"/>
        <v>0</v>
      </c>
      <c r="G3934">
        <f>Weighting!$H$22</f>
        <v>0</v>
      </c>
      <c r="H3934">
        <f t="array" ref="H3934">FREQUENCY(IF('Data Transformation'!$B$4:$B$8425=B3915,'Data Transformation'!$G$4:$G$8425),'Bin Analysis'!$B3934)</f>
        <v>2073</v>
      </c>
      <c r="I3934">
        <f t="shared" si="490"/>
        <v>0</v>
      </c>
      <c r="J3934">
        <f t="shared" si="491"/>
        <v>0</v>
      </c>
      <c r="K3934">
        <f>J3934*Weighting!$W$22</f>
        <v>0</v>
      </c>
      <c r="M3934" s="14"/>
    </row>
    <row r="3935" spans="1:13" x14ac:dyDescent="0.25">
      <c r="A3935" s="32" t="str">
        <f>IF(Weighting!$P$23&gt;0,B3935,"")</f>
        <v/>
      </c>
      <c r="B3935" t="e">
        <f>Weighting!$C$23</f>
        <v>#DIV/0!</v>
      </c>
      <c r="C3935" t="e">
        <f>Weighting!$F$23</f>
        <v>#NUM!</v>
      </c>
      <c r="D3935" t="e">
        <f>IF(C3935=1,'Data Transformation'!$G$3+0.5*'Data Transformation'!$W$25,IF(C3936=1,D3936-'Data Transformation'!$W$25,FALSE))</f>
        <v>#NUM!</v>
      </c>
      <c r="E3935">
        <f t="array" ref="E3935">IF(ISLOGICAL(D3935),"",FREQUENCY(IF('Data Transformation'!$B$425:$B$8425='Bin Analysis'!$B3915,'Data Transformation'!$G$425:$G$8425),D3935))</f>
        <v>2001</v>
      </c>
      <c r="F3935">
        <f t="shared" si="489"/>
        <v>0</v>
      </c>
      <c r="G3935">
        <f>Weighting!$H$23</f>
        <v>0</v>
      </c>
      <c r="H3935">
        <f t="array" ref="H3935">FREQUENCY(IF('Data Transformation'!$B$4:$B$8425=B3915,'Data Transformation'!$G$4:$G$8425),'Bin Analysis'!$B3935)</f>
        <v>2073</v>
      </c>
      <c r="I3935">
        <f t="shared" si="490"/>
        <v>0</v>
      </c>
      <c r="J3935">
        <f t="shared" si="491"/>
        <v>0</v>
      </c>
      <c r="K3935">
        <f>J3935*Weighting!$W$23</f>
        <v>0</v>
      </c>
      <c r="M3935" s="14"/>
    </row>
    <row r="3936" spans="1:13" x14ac:dyDescent="0.25">
      <c r="A3936" s="32" t="str">
        <f>IF(Weighting!$P$24&gt;0,B3936,"")</f>
        <v/>
      </c>
      <c r="B3936" t="e">
        <f>Weighting!$C$24</f>
        <v>#DIV/0!</v>
      </c>
      <c r="C3936" t="e">
        <f>Weighting!$F$24</f>
        <v>#NUM!</v>
      </c>
      <c r="D3936" t="e">
        <f>IF(C3936=1,'Data Transformation'!$G$3+0.5*'Data Transformation'!$W$25,IF(C3937=1,D3937-'Data Transformation'!$W$25,FALSE))</f>
        <v>#NUM!</v>
      </c>
      <c r="E3936">
        <f t="array" ref="E3936">IF(ISLOGICAL(D3936),"",FREQUENCY(IF('Data Transformation'!$B$425:$B$8425='Bin Analysis'!$B3915,'Data Transformation'!$G$425:$G$8425),D3936))</f>
        <v>2001</v>
      </c>
      <c r="F3936">
        <f t="shared" si="489"/>
        <v>0</v>
      </c>
      <c r="G3936">
        <f>Weighting!$H$24</f>
        <v>0</v>
      </c>
      <c r="H3936">
        <f t="array" ref="H3936">FREQUENCY(IF('Data Transformation'!$B$4:$B$8425=B3915,'Data Transformation'!$G$4:$G$8425),'Bin Analysis'!$B3936)</f>
        <v>2073</v>
      </c>
      <c r="I3936">
        <f t="shared" si="490"/>
        <v>0</v>
      </c>
      <c r="J3936">
        <f t="shared" si="491"/>
        <v>0</v>
      </c>
      <c r="K3936">
        <f>J3936*Weighting!$W$24</f>
        <v>0</v>
      </c>
      <c r="M3936" s="14"/>
    </row>
    <row r="3937" spans="1:25" x14ac:dyDescent="0.25">
      <c r="A3937" s="32" t="str">
        <f>IF(Weighting!$P$25&gt;0,B3937,"")</f>
        <v/>
      </c>
      <c r="B3937" t="e">
        <f>Weighting!$C$25</f>
        <v>#DIV/0!</v>
      </c>
      <c r="C3937" t="e">
        <f>Weighting!$F$25</f>
        <v>#NUM!</v>
      </c>
      <c r="D3937" t="e">
        <f>IF(C3937=1,'Data Transformation'!$G$3+0.5*'Data Transformation'!$W$25,IF(C3938=1,D3938-'Data Transformation'!$W$25,FALSE))</f>
        <v>#NUM!</v>
      </c>
      <c r="E3937">
        <f t="array" ref="E3937">IF(ISLOGICAL(D3937),"",FREQUENCY(IF('Data Transformation'!$B$425:$B$8425='Bin Analysis'!$B3915,'Data Transformation'!$G$425:$G$8425),D3937))</f>
        <v>2001</v>
      </c>
      <c r="F3937">
        <f t="shared" si="489"/>
        <v>0</v>
      </c>
      <c r="G3937">
        <f>Weighting!$H$25</f>
        <v>0</v>
      </c>
      <c r="H3937">
        <f t="array" ref="H3937">FREQUENCY(IF('Data Transformation'!$B$4:$B$8425=B3915,'Data Transformation'!$G$4:$G$8425),'Bin Analysis'!$B3937)</f>
        <v>2073</v>
      </c>
      <c r="I3937">
        <f t="shared" si="490"/>
        <v>0</v>
      </c>
      <c r="J3937">
        <f t="shared" si="491"/>
        <v>0</v>
      </c>
      <c r="K3937">
        <f>J3937*Weighting!$W$25</f>
        <v>0</v>
      </c>
      <c r="M3937" s="14"/>
    </row>
    <row r="3938" spans="1:25" x14ac:dyDescent="0.25">
      <c r="O3938"/>
      <c r="P3938"/>
      <c r="Q3938"/>
      <c r="R3938"/>
    </row>
    <row r="3939" spans="1:25" ht="23.25" x14ac:dyDescent="0.35">
      <c r="A3939" s="21" t="s">
        <v>0</v>
      </c>
      <c r="B3939" s="21" t="str">
        <f>IFERROR(VLOOKUP(C3939,'Data Transformation'!$L$6:$M$426,2,FALSE),"")</f>
        <v/>
      </c>
      <c r="C3939" s="21">
        <f>C3915+1</f>
        <v>164</v>
      </c>
      <c r="D3939" s="21"/>
      <c r="E3939" s="21"/>
      <c r="F3939" s="21"/>
      <c r="G3939" s="21"/>
      <c r="H3939" s="22"/>
      <c r="I3939" s="22"/>
      <c r="J3939" s="22"/>
      <c r="K3939" s="21"/>
      <c r="L3939" s="21" t="str">
        <f>B3939</f>
        <v/>
      </c>
      <c r="M3939" s="23" t="e">
        <f>INDEX('Data Transformation'!$O$4:$O$424,MATCH($B3939,'Data Transformation'!$M$4:$M$424,0),MATCH($M$2,'Data Transformation'!$O$3,0))</f>
        <v>#N/A</v>
      </c>
      <c r="N3939" s="27" t="e">
        <f>IF('Input and Summary Results'!$J$16="minimum",'Bin Analysis'!X3940/(M3939-1),'Bin Analysis'!Y3939/('Bin Analysis'!M3939-1))</f>
        <v>#N/A</v>
      </c>
      <c r="O3939" s="27" t="e">
        <f>IF(M3939=FALSE,NA(),(VLOOKUP(1,C3942:K3961,4,FALSE))/(M3939-1))</f>
        <v>#N/A</v>
      </c>
      <c r="P3939" s="27" t="e">
        <f>IF(M3939=FALSE,NA(),SUM(J3942:J3961)/Weighting!$S$5)</f>
        <v>#N/A</v>
      </c>
      <c r="Q3939" s="27" t="e">
        <f>IF(M3939=FALSE,NA(),SUM(K3942:K3961)/Weighting!$S$6)</f>
        <v>#N/A</v>
      </c>
      <c r="R3939" s="27" t="e">
        <f>IF(M3939=FALSE,NA(),(VLOOKUP(1,G3942:K3961,3,FALSE))/(M3939-1))</f>
        <v>#N/A</v>
      </c>
      <c r="S3939" s="22" t="e">
        <f>IF(M3939=FALSE,NA(),IF(SUM(J3942:J3961)=2,"yes","no"))</f>
        <v>#N/A</v>
      </c>
      <c r="X3939" s="2" cm="2">
        <f t="array" ref="X3939:X3940">FREQUENCY(IF('Data Transformation'!$B$425:$B$6424='Bin Analysis'!L3939,'Data Transformation'!$G$425:$G$6424),'Data Transformation'!$U$11)</f>
        <v>0</v>
      </c>
      <c r="Y3939" s="2" cm="2">
        <f t="array" ref="Y3939:Y3940">FREQUENCY(IF('Data Transformation'!$B$425:$B$6424='Bin Analysis'!L3939,'Data Transformation'!$G$425:$G$6424),'Data Transformation'!$U$12)</f>
        <v>0</v>
      </c>
    </row>
    <row r="3940" spans="1:25" x14ac:dyDescent="0.25">
      <c r="A3940" s="14" t="s">
        <v>67</v>
      </c>
      <c r="B3940" t="s">
        <v>47</v>
      </c>
      <c r="C3940" t="s">
        <v>5</v>
      </c>
      <c r="D3940" t="s">
        <v>100</v>
      </c>
      <c r="E3940" t="s">
        <v>101</v>
      </c>
      <c r="F3940" t="s">
        <v>102</v>
      </c>
      <c r="G3940" t="s">
        <v>70</v>
      </c>
      <c r="H3940" t="s">
        <v>31</v>
      </c>
      <c r="I3940" t="s">
        <v>32</v>
      </c>
      <c r="J3940" t="s">
        <v>46</v>
      </c>
      <c r="K3940" s="14" t="s">
        <v>45</v>
      </c>
      <c r="M3940" s="14"/>
      <c r="X3940" s="2">
        <v>0</v>
      </c>
      <c r="Y3940" s="2">
        <v>0</v>
      </c>
    </row>
    <row r="3941" spans="1:25" x14ac:dyDescent="0.25">
      <c r="A3941" s="32"/>
      <c r="D3941" t="e">
        <f>IF(C3941=1,'Data Transformation'!$G$3+0.5*'Data Transformation'!$W$25,IF(C3942=1,D3942-'Data Transformation'!$W$25,FALSE))</f>
        <v>#NUM!</v>
      </c>
      <c r="E3941">
        <f t="array" ref="E3941">IF(ISLOGICAL(D3941),"",FREQUENCY(IF('Data Transformation'!$B$425:$B$8425='Bin Analysis'!$B3939,'Data Transformation'!$G$425:$G$8425),D3941))</f>
        <v>2001</v>
      </c>
      <c r="F3941" t="e">
        <f>IF(ISLOGICAL(D3941),"",E3941-E3940)</f>
        <v>#VALUE!</v>
      </c>
      <c r="M3941" s="14"/>
    </row>
    <row r="3942" spans="1:25" x14ac:dyDescent="0.25">
      <c r="A3942" s="32" t="e">
        <f>IF(Weighting!$P$6&gt;0,B3942,"")</f>
        <v>#NUM!</v>
      </c>
      <c r="B3942" t="e">
        <f>Weighting!$C$6</f>
        <v>#DIV/0!</v>
      </c>
      <c r="C3942" t="e">
        <f>Weighting!$F$6</f>
        <v>#NUM!</v>
      </c>
      <c r="D3942" t="e">
        <f>IF(C3942=1,'Data Transformation'!$G$3+0.5*'Data Transformation'!$W$25,IF(C3943=1,D3943-'Data Transformation'!$W$25,FALSE))</f>
        <v>#NUM!</v>
      </c>
      <c r="E3942">
        <f t="array" ref="E3942">IF(ISLOGICAL(D3942),"",FREQUENCY(IF('Data Transformation'!$B$425:$B$8425='Bin Analysis'!$B3939,'Data Transformation'!$G$425:$G$8425),D3942))</f>
        <v>2001</v>
      </c>
      <c r="F3942">
        <f>IF(ISLOGICAL(D3942),"",E3942-E3941)</f>
        <v>0</v>
      </c>
      <c r="G3942">
        <f>Weighting!$H$6</f>
        <v>1</v>
      </c>
      <c r="H3942">
        <f t="array" ref="H3942">FREQUENCY(IF('Data Transformation'!$B$4:$B$8425=B3939,'Data Transformation'!$G$4:$G$8425),'Bin Analysis'!$B3942)</f>
        <v>2073</v>
      </c>
      <c r="I3942">
        <f>H3942-H3941</f>
        <v>2073</v>
      </c>
      <c r="J3942">
        <f>IF(I3942=0,0,1)</f>
        <v>1</v>
      </c>
      <c r="K3942" t="e">
        <f>J3942*Weighting!$W$6</f>
        <v>#NUM!</v>
      </c>
      <c r="M3942" s="14"/>
    </row>
    <row r="3943" spans="1:25" x14ac:dyDescent="0.25">
      <c r="A3943" s="32" t="str">
        <f>IF(Weighting!$P$7&gt;0,B3943,"")</f>
        <v/>
      </c>
      <c r="B3943" t="e">
        <f>Weighting!$C$7</f>
        <v>#DIV/0!</v>
      </c>
      <c r="C3943" t="e">
        <f>Weighting!$F$7</f>
        <v>#NUM!</v>
      </c>
      <c r="D3943" t="e">
        <f>IF(C3943=1,'Data Transformation'!$G$3+0.5*'Data Transformation'!$W$25,IF(C3944=1,D3944-'Data Transformation'!$W$25,FALSE))</f>
        <v>#NUM!</v>
      </c>
      <c r="E3943">
        <f t="array" ref="E3943">IF(ISLOGICAL(D3943),"",FREQUENCY(IF('Data Transformation'!$B$425:$B$8425='Bin Analysis'!$B3939,'Data Transformation'!$G$425:$G$8425),D3943))</f>
        <v>2001</v>
      </c>
      <c r="F3943">
        <f t="shared" ref="F3943:F3961" si="492">IF(ISLOGICAL(D3943),"",E3943-E3942)</f>
        <v>0</v>
      </c>
      <c r="G3943">
        <f>Weighting!$H$7</f>
        <v>0</v>
      </c>
      <c r="H3943">
        <f t="array" ref="H3943">FREQUENCY(IF('Data Transformation'!$B$4:$B$8425=B3939,'Data Transformation'!$G$4:$G$8425),'Bin Analysis'!$B3943)</f>
        <v>2073</v>
      </c>
      <c r="I3943">
        <f t="shared" ref="I3943:I3961" si="493">H3943-H3942</f>
        <v>0</v>
      </c>
      <c r="J3943">
        <f>IF(I3943=0,0,1)</f>
        <v>0</v>
      </c>
      <c r="K3943">
        <f>J3943*Weighting!$W$7</f>
        <v>0</v>
      </c>
      <c r="M3943" s="14"/>
    </row>
    <row r="3944" spans="1:25" x14ac:dyDescent="0.25">
      <c r="A3944" s="32" t="str">
        <f>IF(Weighting!$P$8&gt;0,B3944,"")</f>
        <v/>
      </c>
      <c r="B3944" t="e">
        <f>Weighting!$C$8</f>
        <v>#DIV/0!</v>
      </c>
      <c r="C3944" t="e">
        <f>Weighting!$F$8</f>
        <v>#NUM!</v>
      </c>
      <c r="D3944" t="e">
        <f>IF(C3944=1,'Data Transformation'!$G$3+0.5*'Data Transformation'!$W$25,IF(C3945=1,D3945-'Data Transformation'!$W$25,FALSE))</f>
        <v>#NUM!</v>
      </c>
      <c r="E3944">
        <f t="array" ref="E3944">IF(ISLOGICAL(D3944),"",FREQUENCY(IF('Data Transformation'!$B$425:$B$8425='Bin Analysis'!$B3939,'Data Transformation'!$G$425:$G$8425),D3944))</f>
        <v>2001</v>
      </c>
      <c r="F3944">
        <f t="shared" si="492"/>
        <v>0</v>
      </c>
      <c r="G3944">
        <f>Weighting!$H$8</f>
        <v>0</v>
      </c>
      <c r="H3944">
        <f t="array" ref="H3944">FREQUENCY(IF('Data Transformation'!$B$4:$B$8425=B3939,'Data Transformation'!$G$4:$G$8425),'Bin Analysis'!$B3944)</f>
        <v>2073</v>
      </c>
      <c r="I3944">
        <f t="shared" si="493"/>
        <v>0</v>
      </c>
      <c r="J3944">
        <f t="shared" ref="J3944:J3961" si="494">IF(I3944=0,0,1)</f>
        <v>0</v>
      </c>
      <c r="K3944">
        <f>J3944*Weighting!$W$8</f>
        <v>0</v>
      </c>
      <c r="M3944" s="14"/>
    </row>
    <row r="3945" spans="1:25" x14ac:dyDescent="0.25">
      <c r="A3945" s="32" t="str">
        <f>IF(Weighting!$P$9&gt;0,B3945,"")</f>
        <v/>
      </c>
      <c r="B3945" s="50" t="e">
        <f>Weighting!$C$9</f>
        <v>#DIV/0!</v>
      </c>
      <c r="C3945" t="e">
        <f>Weighting!$F$9</f>
        <v>#NUM!</v>
      </c>
      <c r="D3945" t="e">
        <f>IF(C3945=1,'Data Transformation'!$G$3+0.5*'Data Transformation'!$W$25,IF(C3946=1,D3946-'Data Transformation'!$W$25,FALSE))</f>
        <v>#NUM!</v>
      </c>
      <c r="E3945">
        <f t="array" ref="E3945">IF(ISLOGICAL(D3945),"",FREQUENCY(IF('Data Transformation'!$B$425:$B$8425='Bin Analysis'!$B3939,'Data Transformation'!$G$425:$G$8425),D3945))</f>
        <v>2001</v>
      </c>
      <c r="F3945">
        <f t="shared" si="492"/>
        <v>0</v>
      </c>
      <c r="G3945">
        <f>Weighting!$H$9</f>
        <v>0</v>
      </c>
      <c r="H3945">
        <f t="array" ref="H3945">FREQUENCY(IF('Data Transformation'!$B$4:$B$8425=B3939,'Data Transformation'!$G$4:$G$8425),'Bin Analysis'!$B3945)</f>
        <v>2073</v>
      </c>
      <c r="I3945">
        <f t="shared" si="493"/>
        <v>0</v>
      </c>
      <c r="J3945">
        <f t="shared" si="494"/>
        <v>0</v>
      </c>
      <c r="K3945">
        <f>J3945*Weighting!$W$9</f>
        <v>0</v>
      </c>
      <c r="M3945" s="14"/>
    </row>
    <row r="3946" spans="1:25" x14ac:dyDescent="0.25">
      <c r="A3946" s="32" t="str">
        <f>IF(Weighting!$P$10&gt;0,B3946,"")</f>
        <v/>
      </c>
      <c r="B3946" t="e">
        <f>Weighting!$C$10</f>
        <v>#DIV/0!</v>
      </c>
      <c r="C3946" t="e">
        <f>Weighting!$F$10</f>
        <v>#NUM!</v>
      </c>
      <c r="D3946" t="e">
        <f>IF(C3946=1,'Data Transformation'!$G$3+0.5*'Data Transformation'!$W$25,IF(C3947=1,D3947-'Data Transformation'!$W$25,FALSE))</f>
        <v>#NUM!</v>
      </c>
      <c r="E3946">
        <f t="array" ref="E3946">IF(ISLOGICAL(D3946),"",FREQUENCY(IF('Data Transformation'!$B$425:$B$8425='Bin Analysis'!$B3939,'Data Transformation'!$G$425:$G$8425),D3946))</f>
        <v>2001</v>
      </c>
      <c r="F3946">
        <f t="shared" si="492"/>
        <v>0</v>
      </c>
      <c r="G3946">
        <f>Weighting!$H$10</f>
        <v>0</v>
      </c>
      <c r="H3946">
        <f t="array" ref="H3946">FREQUENCY(IF('Data Transformation'!$B$4:$B$8425=B3939,'Data Transformation'!$G$4:$G$8425),'Bin Analysis'!$B3946)</f>
        <v>2073</v>
      </c>
      <c r="I3946">
        <f t="shared" si="493"/>
        <v>0</v>
      </c>
      <c r="J3946">
        <f t="shared" si="494"/>
        <v>0</v>
      </c>
      <c r="K3946">
        <f>J3946*Weighting!$W$10</f>
        <v>0</v>
      </c>
      <c r="M3946" s="14"/>
    </row>
    <row r="3947" spans="1:25" x14ac:dyDescent="0.25">
      <c r="A3947" s="32" t="str">
        <f>IF(Weighting!$P$11&gt;0,B3947,"")</f>
        <v/>
      </c>
      <c r="B3947" t="e">
        <f>Weighting!$C$11</f>
        <v>#DIV/0!</v>
      </c>
      <c r="C3947" t="e">
        <f>Weighting!$F$11</f>
        <v>#NUM!</v>
      </c>
      <c r="D3947" t="e">
        <f>IF(C3947=1,'Data Transformation'!$G$3+0.5*'Data Transformation'!$W$25,IF(C3948=1,D3948-'Data Transformation'!$W$25,FALSE))</f>
        <v>#NUM!</v>
      </c>
      <c r="E3947">
        <f t="array" ref="E3947">IF(ISLOGICAL(D3947),"",FREQUENCY(IF('Data Transformation'!$B$425:$B$8425='Bin Analysis'!$B3939,'Data Transformation'!$G$425:$G$8425),D3947))</f>
        <v>2001</v>
      </c>
      <c r="F3947">
        <f t="shared" si="492"/>
        <v>0</v>
      </c>
      <c r="G3947">
        <f>Weighting!$H$11</f>
        <v>0</v>
      </c>
      <c r="H3947">
        <f t="array" ref="H3947">FREQUENCY(IF('Data Transformation'!$B$4:$B$8425=B3939,'Data Transformation'!$G$4:$G$8425),'Bin Analysis'!$B3947)</f>
        <v>2073</v>
      </c>
      <c r="I3947">
        <f t="shared" si="493"/>
        <v>0</v>
      </c>
      <c r="J3947">
        <f t="shared" si="494"/>
        <v>0</v>
      </c>
      <c r="K3947">
        <f>J3947*Weighting!$W$11</f>
        <v>0</v>
      </c>
      <c r="M3947" s="14"/>
    </row>
    <row r="3948" spans="1:25" x14ac:dyDescent="0.25">
      <c r="A3948" s="32" t="str">
        <f>IF(Weighting!$P$12&gt;0,B3948,"")</f>
        <v/>
      </c>
      <c r="B3948" t="e">
        <f>Weighting!$C$12</f>
        <v>#DIV/0!</v>
      </c>
      <c r="C3948" t="e">
        <f>Weighting!$F$12</f>
        <v>#NUM!</v>
      </c>
      <c r="D3948" t="e">
        <f>IF(C3948=1,'Data Transformation'!$G$3+0.5*'Data Transformation'!$W$25,IF(C3949=1,D3949-'Data Transformation'!$W$25,FALSE))</f>
        <v>#NUM!</v>
      </c>
      <c r="E3948">
        <f t="array" ref="E3948">IF(ISLOGICAL(D3948),"",FREQUENCY(IF('Data Transformation'!$B$425:$B$8425='Bin Analysis'!$B3939,'Data Transformation'!$G$425:$G$8425),D3948))</f>
        <v>2001</v>
      </c>
      <c r="F3948">
        <f t="shared" si="492"/>
        <v>0</v>
      </c>
      <c r="G3948">
        <f>Weighting!$H$12</f>
        <v>0</v>
      </c>
      <c r="H3948">
        <f t="array" ref="H3948">FREQUENCY(IF('Data Transformation'!$B$4:$B$8425=B3939,'Data Transformation'!$G$4:$G$8425),'Bin Analysis'!$B3948)</f>
        <v>2073</v>
      </c>
      <c r="I3948">
        <f t="shared" si="493"/>
        <v>0</v>
      </c>
      <c r="J3948">
        <f t="shared" si="494"/>
        <v>0</v>
      </c>
      <c r="K3948">
        <f>J3948*Weighting!$W$12</f>
        <v>0</v>
      </c>
      <c r="M3948" s="14"/>
    </row>
    <row r="3949" spans="1:25" x14ac:dyDescent="0.25">
      <c r="A3949" s="32" t="str">
        <f>IF(Weighting!$P$13&gt;0,B3949,"")</f>
        <v/>
      </c>
      <c r="B3949" t="e">
        <f>Weighting!$C$13</f>
        <v>#DIV/0!</v>
      </c>
      <c r="C3949" t="e">
        <f>Weighting!$F$13</f>
        <v>#NUM!</v>
      </c>
      <c r="D3949" t="e">
        <f>IF(C3949=1,'Data Transformation'!$G$3+0.5*'Data Transformation'!$W$25,IF(C3950=1,D3950-'Data Transformation'!$W$25,FALSE))</f>
        <v>#NUM!</v>
      </c>
      <c r="E3949">
        <f t="array" ref="E3949">IF(ISLOGICAL(D3949),"",FREQUENCY(IF('Data Transformation'!$B$425:$B$8425='Bin Analysis'!$B3939,'Data Transformation'!$G$425:$G$8425),D3949))</f>
        <v>2001</v>
      </c>
      <c r="F3949">
        <f t="shared" si="492"/>
        <v>0</v>
      </c>
      <c r="G3949">
        <f>Weighting!$H$13</f>
        <v>0</v>
      </c>
      <c r="H3949">
        <f t="array" ref="H3949">FREQUENCY(IF('Data Transformation'!$B$4:$B$8425=B3939,'Data Transformation'!$G$4:$G$8425),'Bin Analysis'!$B3949)</f>
        <v>2073</v>
      </c>
      <c r="I3949">
        <f t="shared" si="493"/>
        <v>0</v>
      </c>
      <c r="J3949">
        <f t="shared" si="494"/>
        <v>0</v>
      </c>
      <c r="K3949">
        <f>J3949*Weighting!$W$13</f>
        <v>0</v>
      </c>
      <c r="M3949" s="14"/>
    </row>
    <row r="3950" spans="1:25" x14ac:dyDescent="0.25">
      <c r="A3950" s="32" t="str">
        <f>IF(Weighting!$P$14&gt;0,B3950,"")</f>
        <v/>
      </c>
      <c r="B3950" t="e">
        <f>Weighting!$C$14</f>
        <v>#DIV/0!</v>
      </c>
      <c r="C3950" t="e">
        <f>Weighting!$F$14</f>
        <v>#NUM!</v>
      </c>
      <c r="D3950" t="e">
        <f>IF(C3950=1,'Data Transformation'!$G$3+0.5*'Data Transformation'!$W$25,IF(C3951=1,D3951-'Data Transformation'!$W$25,FALSE))</f>
        <v>#NUM!</v>
      </c>
      <c r="E3950">
        <f t="array" ref="E3950">IF(ISLOGICAL(D3950),"",FREQUENCY(IF('Data Transformation'!$B$425:$B$8425='Bin Analysis'!$B3939,'Data Transformation'!$G$425:$G$8425),D3950))</f>
        <v>2001</v>
      </c>
      <c r="F3950">
        <f t="shared" si="492"/>
        <v>0</v>
      </c>
      <c r="G3950">
        <f>Weighting!$H$14</f>
        <v>0</v>
      </c>
      <c r="H3950">
        <f t="array" ref="H3950">FREQUENCY(IF('Data Transformation'!$B$4:$B$8425=B3939,'Data Transformation'!$G$4:$G$8425),'Bin Analysis'!$B3950)</f>
        <v>2073</v>
      </c>
      <c r="I3950">
        <f t="shared" si="493"/>
        <v>0</v>
      </c>
      <c r="J3950">
        <f t="shared" si="494"/>
        <v>0</v>
      </c>
      <c r="K3950">
        <f>J3950*Weighting!$W$14</f>
        <v>0</v>
      </c>
      <c r="M3950" s="14"/>
    </row>
    <row r="3951" spans="1:25" x14ac:dyDescent="0.25">
      <c r="A3951" s="32" t="str">
        <f>IF(Weighting!$P$15&gt;0,B3951,"")</f>
        <v/>
      </c>
      <c r="B3951" t="e">
        <f>Weighting!$C$15</f>
        <v>#DIV/0!</v>
      </c>
      <c r="C3951" t="e">
        <f>Weighting!$F$15</f>
        <v>#NUM!</v>
      </c>
      <c r="D3951" t="e">
        <f>IF(C3951=1,'Data Transformation'!$G$3+0.5*'Data Transformation'!$W$25,IF(C3952=1,D3952-'Data Transformation'!$W$25,FALSE))</f>
        <v>#NUM!</v>
      </c>
      <c r="E3951">
        <f t="array" ref="E3951">IF(ISLOGICAL(D3951),"",FREQUENCY(IF('Data Transformation'!$B$425:$B$8425='Bin Analysis'!$B3939,'Data Transformation'!$G$425:$G$8425),D3951))</f>
        <v>2001</v>
      </c>
      <c r="F3951">
        <f t="shared" si="492"/>
        <v>0</v>
      </c>
      <c r="G3951">
        <f>Weighting!$H$15</f>
        <v>0</v>
      </c>
      <c r="H3951">
        <f t="array" ref="H3951">FREQUENCY(IF('Data Transformation'!$B$4:$B$8425=B3939,'Data Transformation'!$G$4:$G$8425),'Bin Analysis'!$B3951)</f>
        <v>2073</v>
      </c>
      <c r="I3951">
        <f t="shared" si="493"/>
        <v>0</v>
      </c>
      <c r="J3951">
        <f t="shared" si="494"/>
        <v>0</v>
      </c>
      <c r="K3951">
        <f>J3951*Weighting!$W$15</f>
        <v>0</v>
      </c>
      <c r="M3951" s="14"/>
    </row>
    <row r="3952" spans="1:25" x14ac:dyDescent="0.25">
      <c r="A3952" s="32" t="str">
        <f>IF(Weighting!$P$16&gt;0,B3952,"")</f>
        <v/>
      </c>
      <c r="B3952" t="e">
        <f>Weighting!$C$16</f>
        <v>#DIV/0!</v>
      </c>
      <c r="C3952" t="e">
        <f>Weighting!$F$16</f>
        <v>#NUM!</v>
      </c>
      <c r="D3952" t="e">
        <f>IF(C3952=1,'Data Transformation'!$G$3+0.5*'Data Transformation'!$W$25,IF(C3953=1,D3953-'Data Transformation'!$W$25,FALSE))</f>
        <v>#NUM!</v>
      </c>
      <c r="E3952">
        <f t="array" ref="E3952">IF(ISLOGICAL(D3952),"",FREQUENCY(IF('Data Transformation'!$B$425:$B$8425='Bin Analysis'!$B3939,'Data Transformation'!$G$425:$G$8425),D3952))</f>
        <v>2001</v>
      </c>
      <c r="F3952">
        <f t="shared" si="492"/>
        <v>0</v>
      </c>
      <c r="G3952">
        <f>Weighting!$H$16</f>
        <v>0</v>
      </c>
      <c r="H3952">
        <f t="array" ref="H3952">FREQUENCY(IF('Data Transformation'!$B$4:$B$8425=B3939,'Data Transformation'!$G$4:$G$8425),'Bin Analysis'!$B3952)</f>
        <v>2073</v>
      </c>
      <c r="I3952">
        <f t="shared" si="493"/>
        <v>0</v>
      </c>
      <c r="J3952">
        <f t="shared" si="494"/>
        <v>0</v>
      </c>
      <c r="K3952">
        <f>J3952*Weighting!$W$16</f>
        <v>0</v>
      </c>
      <c r="M3952" s="14"/>
    </row>
    <row r="3953" spans="1:25" x14ac:dyDescent="0.25">
      <c r="A3953" s="32" t="str">
        <f>IF(Weighting!$P$17&gt;0,B3953,"")</f>
        <v/>
      </c>
      <c r="B3953" t="e">
        <f>Weighting!$C$17</f>
        <v>#DIV/0!</v>
      </c>
      <c r="C3953" t="e">
        <f>Weighting!$F$17</f>
        <v>#NUM!</v>
      </c>
      <c r="D3953" t="e">
        <f>IF(C3953=1,'Data Transformation'!$G$3+0.5*'Data Transformation'!$W$25,IF(C3954=1,D3954-'Data Transformation'!$W$25,FALSE))</f>
        <v>#NUM!</v>
      </c>
      <c r="E3953">
        <f t="array" ref="E3953">IF(ISLOGICAL(D3953),"",FREQUENCY(IF('Data Transformation'!$B$425:$B$8425='Bin Analysis'!$B3939,'Data Transformation'!$G$425:$G$8425),D3953))</f>
        <v>2001</v>
      </c>
      <c r="F3953">
        <f t="shared" si="492"/>
        <v>0</v>
      </c>
      <c r="G3953">
        <f>Weighting!$H$17</f>
        <v>0</v>
      </c>
      <c r="H3953">
        <f t="array" ref="H3953">FREQUENCY(IF('Data Transformation'!$B$4:$B$8425=B3939,'Data Transformation'!$G$4:$G$8425),'Bin Analysis'!$B3953)</f>
        <v>2073</v>
      </c>
      <c r="I3953">
        <f t="shared" si="493"/>
        <v>0</v>
      </c>
      <c r="J3953">
        <f t="shared" si="494"/>
        <v>0</v>
      </c>
      <c r="K3953">
        <f>J3953*Weighting!$W$17</f>
        <v>0</v>
      </c>
      <c r="M3953" s="14"/>
    </row>
    <row r="3954" spans="1:25" x14ac:dyDescent="0.25">
      <c r="A3954" s="32" t="str">
        <f>IF(Weighting!$P$18&gt;0,B3954,"")</f>
        <v/>
      </c>
      <c r="B3954" t="e">
        <f>Weighting!$C$18</f>
        <v>#DIV/0!</v>
      </c>
      <c r="C3954" t="e">
        <f>Weighting!$F$18</f>
        <v>#NUM!</v>
      </c>
      <c r="D3954" t="e">
        <f>IF(C3954=1,'Data Transformation'!$G$3+0.5*'Data Transformation'!$W$25,IF(C3955=1,D3955-'Data Transformation'!$W$25,FALSE))</f>
        <v>#NUM!</v>
      </c>
      <c r="E3954">
        <f t="array" ref="E3954">IF(ISLOGICAL(D3954),"",FREQUENCY(IF('Data Transformation'!$B$425:$B$8425='Bin Analysis'!$B3939,'Data Transformation'!$G$425:$G$8425),D3954))</f>
        <v>2001</v>
      </c>
      <c r="F3954">
        <f t="shared" si="492"/>
        <v>0</v>
      </c>
      <c r="G3954">
        <f>Weighting!$H$18</f>
        <v>0</v>
      </c>
      <c r="H3954">
        <f t="array" ref="H3954">FREQUENCY(IF('Data Transformation'!$B$4:$B$8425=B3939,'Data Transformation'!$G$4:$G$8425),'Bin Analysis'!$B3954)</f>
        <v>2073</v>
      </c>
      <c r="I3954">
        <f t="shared" si="493"/>
        <v>0</v>
      </c>
      <c r="J3954">
        <f t="shared" si="494"/>
        <v>0</v>
      </c>
      <c r="K3954">
        <f>J3954*Weighting!$W$18</f>
        <v>0</v>
      </c>
      <c r="M3954" s="14"/>
    </row>
    <row r="3955" spans="1:25" x14ac:dyDescent="0.25">
      <c r="A3955" s="32" t="str">
        <f>IF(Weighting!$P$19&gt;0,B3955,"")</f>
        <v/>
      </c>
      <c r="B3955" t="e">
        <f>Weighting!$C$19</f>
        <v>#DIV/0!</v>
      </c>
      <c r="C3955" t="e">
        <f>Weighting!$F$19</f>
        <v>#NUM!</v>
      </c>
      <c r="D3955" t="e">
        <f>IF(C3955=1,'Data Transformation'!$G$3+0.5*'Data Transformation'!$W$25,IF(C3956=1,D3956-'Data Transformation'!$W$25,FALSE))</f>
        <v>#NUM!</v>
      </c>
      <c r="E3955">
        <f t="array" ref="E3955">IF(ISLOGICAL(D3955),"",FREQUENCY(IF('Data Transformation'!$B$425:$B$8425='Bin Analysis'!$B3939,'Data Transformation'!$G$425:$G$8425),D3955))</f>
        <v>2001</v>
      </c>
      <c r="F3955">
        <f t="shared" si="492"/>
        <v>0</v>
      </c>
      <c r="G3955">
        <f>Weighting!$H$19</f>
        <v>0</v>
      </c>
      <c r="H3955">
        <f t="array" ref="H3955">FREQUENCY(IF('Data Transformation'!$B$4:$B$8425=B3939,'Data Transformation'!$G$4:$G$8425),'Bin Analysis'!$B3955)</f>
        <v>2073</v>
      </c>
      <c r="I3955">
        <f t="shared" si="493"/>
        <v>0</v>
      </c>
      <c r="J3955">
        <f t="shared" si="494"/>
        <v>0</v>
      </c>
      <c r="K3955">
        <f>J3955*Weighting!$W$19</f>
        <v>0</v>
      </c>
      <c r="M3955" s="14"/>
    </row>
    <row r="3956" spans="1:25" x14ac:dyDescent="0.25">
      <c r="A3956" s="32" t="str">
        <f>IF(Weighting!$P$20&gt;0,B3956,"")</f>
        <v/>
      </c>
      <c r="B3956" t="e">
        <f>Weighting!$C$20</f>
        <v>#DIV/0!</v>
      </c>
      <c r="C3956" t="e">
        <f>Weighting!$F$20</f>
        <v>#NUM!</v>
      </c>
      <c r="D3956" t="e">
        <f>IF(C3956=1,'Data Transformation'!$G$3+0.5*'Data Transformation'!$W$25,IF(C3957=1,D3957-'Data Transformation'!$W$25,FALSE))</f>
        <v>#NUM!</v>
      </c>
      <c r="E3956">
        <f t="array" ref="E3956">IF(ISLOGICAL(D3956),"",FREQUENCY(IF('Data Transformation'!$B$425:$B$8425='Bin Analysis'!$B3939,'Data Transformation'!$G$425:$G$8425),D3956))</f>
        <v>2001</v>
      </c>
      <c r="F3956">
        <f t="shared" si="492"/>
        <v>0</v>
      </c>
      <c r="G3956">
        <f>Weighting!$H$20</f>
        <v>0</v>
      </c>
      <c r="H3956">
        <f t="array" ref="H3956">FREQUENCY(IF('Data Transformation'!$B$4:$B$8425=B3939,'Data Transformation'!$G$4:$G$8425),'Bin Analysis'!$B3956)</f>
        <v>2073</v>
      </c>
      <c r="I3956">
        <f t="shared" si="493"/>
        <v>0</v>
      </c>
      <c r="J3956">
        <f t="shared" si="494"/>
        <v>0</v>
      </c>
      <c r="K3956">
        <f>J3956*Weighting!$W$20</f>
        <v>0</v>
      </c>
      <c r="M3956" s="14"/>
    </row>
    <row r="3957" spans="1:25" x14ac:dyDescent="0.25">
      <c r="A3957" s="32" t="str">
        <f>IF(Weighting!$P$21&gt;0,B3957,"")</f>
        <v/>
      </c>
      <c r="B3957" t="e">
        <f>Weighting!$C$21</f>
        <v>#DIV/0!</v>
      </c>
      <c r="C3957" t="e">
        <f>Weighting!$F$21</f>
        <v>#NUM!</v>
      </c>
      <c r="D3957" t="e">
        <f>IF(C3957=1,'Data Transformation'!$G$3+0.5*'Data Transformation'!$W$25,IF(C3958=1,D3958-'Data Transformation'!$W$25,FALSE))</f>
        <v>#NUM!</v>
      </c>
      <c r="E3957">
        <f t="array" ref="E3957">IF(ISLOGICAL(D3957),"",FREQUENCY(IF('Data Transformation'!$B$425:$B$8425='Bin Analysis'!$B3939,'Data Transformation'!$G$425:$G$8425),D3957))</f>
        <v>2001</v>
      </c>
      <c r="F3957">
        <f t="shared" si="492"/>
        <v>0</v>
      </c>
      <c r="G3957">
        <f>Weighting!$H$21</f>
        <v>0</v>
      </c>
      <c r="H3957">
        <f t="array" ref="H3957">FREQUENCY(IF('Data Transformation'!$B$4:$B$8425=B3939,'Data Transformation'!$G$4:$G$8425),'Bin Analysis'!$B3957)</f>
        <v>2073</v>
      </c>
      <c r="I3957">
        <f t="shared" si="493"/>
        <v>0</v>
      </c>
      <c r="J3957">
        <f t="shared" si="494"/>
        <v>0</v>
      </c>
      <c r="K3957">
        <f>J3957*Weighting!$W$21</f>
        <v>0</v>
      </c>
      <c r="M3957" s="14"/>
    </row>
    <row r="3958" spans="1:25" x14ac:dyDescent="0.25">
      <c r="A3958" s="32" t="str">
        <f>IF(Weighting!$P$22&gt;0,B3958,"")</f>
        <v/>
      </c>
      <c r="B3958" t="e">
        <f>Weighting!$C$22</f>
        <v>#DIV/0!</v>
      </c>
      <c r="C3958" t="e">
        <f>Weighting!$F$22</f>
        <v>#NUM!</v>
      </c>
      <c r="D3958" t="e">
        <f>IF(C3958=1,'Data Transformation'!$G$3+0.5*'Data Transformation'!$W$25,IF(C3959=1,D3959-'Data Transformation'!$W$25,FALSE))</f>
        <v>#NUM!</v>
      </c>
      <c r="E3958">
        <f t="array" ref="E3958">IF(ISLOGICAL(D3958),"",FREQUENCY(IF('Data Transformation'!$B$425:$B$8425='Bin Analysis'!$B3939,'Data Transformation'!$G$425:$G$8425),D3958))</f>
        <v>2001</v>
      </c>
      <c r="F3958">
        <f t="shared" si="492"/>
        <v>0</v>
      </c>
      <c r="G3958">
        <f>Weighting!$H$22</f>
        <v>0</v>
      </c>
      <c r="H3958">
        <f t="array" ref="H3958">FREQUENCY(IF('Data Transformation'!$B$4:$B$8425=B3939,'Data Transformation'!$G$4:$G$8425),'Bin Analysis'!$B3958)</f>
        <v>2073</v>
      </c>
      <c r="I3958">
        <f t="shared" si="493"/>
        <v>0</v>
      </c>
      <c r="J3958">
        <f t="shared" si="494"/>
        <v>0</v>
      </c>
      <c r="K3958">
        <f>J3958*Weighting!$W$22</f>
        <v>0</v>
      </c>
      <c r="M3958" s="14"/>
    </row>
    <row r="3959" spans="1:25" x14ac:dyDescent="0.25">
      <c r="A3959" s="32" t="str">
        <f>IF(Weighting!$P$23&gt;0,B3959,"")</f>
        <v/>
      </c>
      <c r="B3959" t="e">
        <f>Weighting!$C$23</f>
        <v>#DIV/0!</v>
      </c>
      <c r="C3959" t="e">
        <f>Weighting!$F$23</f>
        <v>#NUM!</v>
      </c>
      <c r="D3959" t="e">
        <f>IF(C3959=1,'Data Transformation'!$G$3+0.5*'Data Transformation'!$W$25,IF(C3960=1,D3960-'Data Transformation'!$W$25,FALSE))</f>
        <v>#NUM!</v>
      </c>
      <c r="E3959">
        <f t="array" ref="E3959">IF(ISLOGICAL(D3959),"",FREQUENCY(IF('Data Transformation'!$B$425:$B$8425='Bin Analysis'!$B3939,'Data Transformation'!$G$425:$G$8425),D3959))</f>
        <v>2001</v>
      </c>
      <c r="F3959">
        <f t="shared" si="492"/>
        <v>0</v>
      </c>
      <c r="G3959">
        <f>Weighting!$H$23</f>
        <v>0</v>
      </c>
      <c r="H3959">
        <f t="array" ref="H3959">FREQUENCY(IF('Data Transformation'!$B$4:$B$8425=B3939,'Data Transformation'!$G$4:$G$8425),'Bin Analysis'!$B3959)</f>
        <v>2073</v>
      </c>
      <c r="I3959">
        <f t="shared" si="493"/>
        <v>0</v>
      </c>
      <c r="J3959">
        <f t="shared" si="494"/>
        <v>0</v>
      </c>
      <c r="K3959">
        <f>J3959*Weighting!$W$23</f>
        <v>0</v>
      </c>
      <c r="M3959" s="14"/>
    </row>
    <row r="3960" spans="1:25" x14ac:dyDescent="0.25">
      <c r="A3960" s="32" t="str">
        <f>IF(Weighting!$P$24&gt;0,B3960,"")</f>
        <v/>
      </c>
      <c r="B3960" t="e">
        <f>Weighting!$C$24</f>
        <v>#DIV/0!</v>
      </c>
      <c r="C3960" t="e">
        <f>Weighting!$F$24</f>
        <v>#NUM!</v>
      </c>
      <c r="D3960" t="e">
        <f>IF(C3960=1,'Data Transformation'!$G$3+0.5*'Data Transformation'!$W$25,IF(C3961=1,D3961-'Data Transformation'!$W$25,FALSE))</f>
        <v>#NUM!</v>
      </c>
      <c r="E3960">
        <f t="array" ref="E3960">IF(ISLOGICAL(D3960),"",FREQUENCY(IF('Data Transformation'!$B$425:$B$8425='Bin Analysis'!$B3939,'Data Transformation'!$G$425:$G$8425),D3960))</f>
        <v>2001</v>
      </c>
      <c r="F3960">
        <f t="shared" si="492"/>
        <v>0</v>
      </c>
      <c r="G3960">
        <f>Weighting!$H$24</f>
        <v>0</v>
      </c>
      <c r="H3960">
        <f t="array" ref="H3960">FREQUENCY(IF('Data Transformation'!$B$4:$B$8425=B3939,'Data Transformation'!$G$4:$G$8425),'Bin Analysis'!$B3960)</f>
        <v>2073</v>
      </c>
      <c r="I3960">
        <f t="shared" si="493"/>
        <v>0</v>
      </c>
      <c r="J3960">
        <f t="shared" si="494"/>
        <v>0</v>
      </c>
      <c r="K3960">
        <f>J3960*Weighting!$W$24</f>
        <v>0</v>
      </c>
      <c r="M3960" s="14"/>
    </row>
    <row r="3961" spans="1:25" x14ac:dyDescent="0.25">
      <c r="A3961" s="32" t="str">
        <f>IF(Weighting!$P$25&gt;0,B3961,"")</f>
        <v/>
      </c>
      <c r="B3961" t="e">
        <f>Weighting!$C$25</f>
        <v>#DIV/0!</v>
      </c>
      <c r="C3961" t="e">
        <f>Weighting!$F$25</f>
        <v>#NUM!</v>
      </c>
      <c r="D3961" t="e">
        <f>IF(C3961=1,'Data Transformation'!$G$3+0.5*'Data Transformation'!$W$25,IF(C3962=1,D3962-'Data Transformation'!$W$25,FALSE))</f>
        <v>#NUM!</v>
      </c>
      <c r="E3961">
        <f t="array" ref="E3961">IF(ISLOGICAL(D3961),"",FREQUENCY(IF('Data Transformation'!$B$425:$B$8425='Bin Analysis'!$B3939,'Data Transformation'!$G$425:$G$8425),D3961))</f>
        <v>2001</v>
      </c>
      <c r="F3961">
        <f t="shared" si="492"/>
        <v>0</v>
      </c>
      <c r="G3961">
        <f>Weighting!$H$25</f>
        <v>0</v>
      </c>
      <c r="H3961">
        <f t="array" ref="H3961">FREQUENCY(IF('Data Transformation'!$B$4:$B$8425=B3939,'Data Transformation'!$G$4:$G$8425),'Bin Analysis'!$B3961)</f>
        <v>2073</v>
      </c>
      <c r="I3961">
        <f t="shared" si="493"/>
        <v>0</v>
      </c>
      <c r="J3961">
        <f t="shared" si="494"/>
        <v>0</v>
      </c>
      <c r="K3961">
        <f>J3961*Weighting!$W$25</f>
        <v>0</v>
      </c>
      <c r="M3961" s="14"/>
    </row>
    <row r="3962" spans="1:25" x14ac:dyDescent="0.25">
      <c r="N3962" s="57"/>
      <c r="O3962"/>
      <c r="P3962"/>
      <c r="Q3962"/>
      <c r="R3962"/>
    </row>
    <row r="3963" spans="1:25" ht="23.25" x14ac:dyDescent="0.35">
      <c r="A3963" s="21" t="s">
        <v>0</v>
      </c>
      <c r="B3963" s="21" t="str">
        <f>IFERROR(VLOOKUP(C3963,'Data Transformation'!$L$6:$M$426,2,FALSE),"")</f>
        <v/>
      </c>
      <c r="C3963" s="21">
        <f>C3939+1</f>
        <v>165</v>
      </c>
      <c r="D3963" s="21"/>
      <c r="E3963" s="21"/>
      <c r="F3963" s="21"/>
      <c r="G3963" s="21"/>
      <c r="H3963" s="22"/>
      <c r="I3963" s="22"/>
      <c r="J3963" s="22"/>
      <c r="K3963" s="21"/>
      <c r="L3963" s="21" t="str">
        <f>B3963</f>
        <v/>
      </c>
      <c r="M3963" s="23" t="e">
        <f>INDEX('Data Transformation'!$O$4:$O$424,MATCH($B3963,'Data Transformation'!$M$4:$M$424,0),MATCH($M$2,'Data Transformation'!$O$3,0))</f>
        <v>#N/A</v>
      </c>
      <c r="N3963" s="27" t="e">
        <f>IF('Input and Summary Results'!$J$16="minimum",'Bin Analysis'!X3964/(M3963-1),'Bin Analysis'!Y3963/('Bin Analysis'!M3963-1))</f>
        <v>#N/A</v>
      </c>
      <c r="O3963" s="27" t="e">
        <f>IF(M3963=FALSE,NA(),(VLOOKUP(1,C3966:K3985,4,FALSE))/(M3963-1))</f>
        <v>#N/A</v>
      </c>
      <c r="P3963" s="27" t="e">
        <f>IF(M3963=FALSE,NA(),SUM(J3966:J3985)/Weighting!$S$5)</f>
        <v>#N/A</v>
      </c>
      <c r="Q3963" s="27" t="e">
        <f>IF(M3963=FALSE,NA(),SUM(K3966:K3985)/Weighting!$S$6)</f>
        <v>#N/A</v>
      </c>
      <c r="R3963" s="27" t="e">
        <f>IF(M3963=FALSE,NA(),(VLOOKUP(1,G3966:K3985,3,FALSE))/(M3963-1))</f>
        <v>#N/A</v>
      </c>
      <c r="S3963" s="22" t="e">
        <f>IF(M3963=FALSE,NA(),IF(SUM(J3966:J3985)=2,"yes","no"))</f>
        <v>#N/A</v>
      </c>
      <c r="X3963" s="2" cm="2">
        <f t="array" ref="X3963:X3964">FREQUENCY(IF('Data Transformation'!$B$425:$B$6424='Bin Analysis'!L3963,'Data Transformation'!$G$425:$G$6424),'Data Transformation'!$U$11)</f>
        <v>0</v>
      </c>
      <c r="Y3963" s="2" cm="2">
        <f t="array" ref="Y3963:Y3964">FREQUENCY(IF('Data Transformation'!$B$425:$B$6424='Bin Analysis'!L3963,'Data Transformation'!$G$425:$G$6424),'Data Transformation'!$U$12)</f>
        <v>0</v>
      </c>
    </row>
    <row r="3964" spans="1:25" x14ac:dyDescent="0.25">
      <c r="A3964" s="14" t="s">
        <v>67</v>
      </c>
      <c r="B3964" t="s">
        <v>47</v>
      </c>
      <c r="C3964" t="s">
        <v>5</v>
      </c>
      <c r="D3964" t="s">
        <v>100</v>
      </c>
      <c r="E3964" t="s">
        <v>101</v>
      </c>
      <c r="F3964" t="s">
        <v>102</v>
      </c>
      <c r="G3964" t="s">
        <v>70</v>
      </c>
      <c r="H3964" t="s">
        <v>31</v>
      </c>
      <c r="I3964" t="s">
        <v>32</v>
      </c>
      <c r="J3964" t="s">
        <v>46</v>
      </c>
      <c r="K3964" s="14" t="s">
        <v>45</v>
      </c>
      <c r="M3964" s="14"/>
      <c r="X3964" s="2">
        <v>0</v>
      </c>
      <c r="Y3964" s="2">
        <v>0</v>
      </c>
    </row>
    <row r="3965" spans="1:25" x14ac:dyDescent="0.25">
      <c r="A3965" s="32"/>
      <c r="D3965" t="e">
        <f>IF(C3965=1,'Data Transformation'!$G$3+0.5*'Data Transformation'!$W$25,IF(C3966=1,D3966-'Data Transformation'!$W$25,FALSE))</f>
        <v>#NUM!</v>
      </c>
      <c r="E3965">
        <f t="array" ref="E3965">IF(ISLOGICAL(D3965),"",FREQUENCY(IF('Data Transformation'!$B$425:$B$8425='Bin Analysis'!$B3963,'Data Transformation'!$G$425:$G$8425),D3965))</f>
        <v>2001</v>
      </c>
      <c r="F3965" t="e">
        <f>IF(ISLOGICAL(D3965),"",E3965-E3964)</f>
        <v>#VALUE!</v>
      </c>
      <c r="M3965" s="14"/>
    </row>
    <row r="3966" spans="1:25" x14ac:dyDescent="0.25">
      <c r="A3966" s="32" t="e">
        <f>IF(Weighting!$P$6&gt;0,B3966,"")</f>
        <v>#NUM!</v>
      </c>
      <c r="B3966" t="e">
        <f>Weighting!$C$6</f>
        <v>#DIV/0!</v>
      </c>
      <c r="C3966" t="e">
        <f>Weighting!$F$6</f>
        <v>#NUM!</v>
      </c>
      <c r="D3966" t="e">
        <f>IF(C3966=1,'Data Transformation'!$G$3+0.5*'Data Transformation'!$W$25,IF(C3967=1,D3967-'Data Transformation'!$W$25,FALSE))</f>
        <v>#NUM!</v>
      </c>
      <c r="E3966">
        <f t="array" ref="E3966">IF(ISLOGICAL(D3966),"",FREQUENCY(IF('Data Transformation'!$B$425:$B$8425='Bin Analysis'!$B3963,'Data Transformation'!$G$425:$G$8425),D3966))</f>
        <v>2001</v>
      </c>
      <c r="F3966">
        <f>IF(ISLOGICAL(D3966),"",E3966-E3965)</f>
        <v>0</v>
      </c>
      <c r="G3966">
        <f>Weighting!$H$6</f>
        <v>1</v>
      </c>
      <c r="H3966">
        <f t="array" ref="H3966">FREQUENCY(IF('Data Transformation'!$B$4:$B$8425=B3963,'Data Transformation'!$G$4:$G$8425),'Bin Analysis'!$B3966)</f>
        <v>2073</v>
      </c>
      <c r="I3966">
        <f>H3966-H3965</f>
        <v>2073</v>
      </c>
      <c r="J3966">
        <f>IF(I3966=0,0,1)</f>
        <v>1</v>
      </c>
      <c r="K3966" t="e">
        <f>J3966*Weighting!$W$6</f>
        <v>#NUM!</v>
      </c>
      <c r="M3966" s="14"/>
    </row>
    <row r="3967" spans="1:25" x14ac:dyDescent="0.25">
      <c r="A3967" s="32" t="str">
        <f>IF(Weighting!$P$7&gt;0,B3967,"")</f>
        <v/>
      </c>
      <c r="B3967" t="e">
        <f>Weighting!$C$7</f>
        <v>#DIV/0!</v>
      </c>
      <c r="C3967" t="e">
        <f>Weighting!$F$7</f>
        <v>#NUM!</v>
      </c>
      <c r="D3967" t="e">
        <f>IF(C3967=1,'Data Transformation'!$G$3+0.5*'Data Transformation'!$W$25,IF(C3968=1,D3968-'Data Transformation'!$W$25,FALSE))</f>
        <v>#NUM!</v>
      </c>
      <c r="E3967">
        <f t="array" ref="E3967">IF(ISLOGICAL(D3967),"",FREQUENCY(IF('Data Transformation'!$B$425:$B$8425='Bin Analysis'!$B3963,'Data Transformation'!$G$425:$G$8425),D3967))</f>
        <v>2001</v>
      </c>
      <c r="F3967">
        <f t="shared" ref="F3967:F3985" si="495">IF(ISLOGICAL(D3967),"",E3967-E3966)</f>
        <v>0</v>
      </c>
      <c r="G3967">
        <f>Weighting!$H$7</f>
        <v>0</v>
      </c>
      <c r="H3967">
        <f t="array" ref="H3967">FREQUENCY(IF('Data Transformation'!$B$4:$B$8425=B3963,'Data Transformation'!$G$4:$G$8425),'Bin Analysis'!$B3967)</f>
        <v>2073</v>
      </c>
      <c r="I3967">
        <f t="shared" ref="I3967:I3985" si="496">H3967-H3966</f>
        <v>0</v>
      </c>
      <c r="J3967">
        <f>IF(I3967=0,0,1)</f>
        <v>0</v>
      </c>
      <c r="K3967">
        <f>J3967*Weighting!$W$7</f>
        <v>0</v>
      </c>
      <c r="M3967" s="14"/>
    </row>
    <row r="3968" spans="1:25" x14ac:dyDescent="0.25">
      <c r="A3968" s="32" t="str">
        <f>IF(Weighting!$P$8&gt;0,B3968,"")</f>
        <v/>
      </c>
      <c r="B3968" t="e">
        <f>Weighting!$C$8</f>
        <v>#DIV/0!</v>
      </c>
      <c r="C3968" t="e">
        <f>Weighting!$F$8</f>
        <v>#NUM!</v>
      </c>
      <c r="D3968" t="e">
        <f>IF(C3968=1,'Data Transformation'!$G$3+0.5*'Data Transformation'!$W$25,IF(C3969=1,D3969-'Data Transformation'!$W$25,FALSE))</f>
        <v>#NUM!</v>
      </c>
      <c r="E3968">
        <f t="array" ref="E3968">IF(ISLOGICAL(D3968),"",FREQUENCY(IF('Data Transformation'!$B$425:$B$8425='Bin Analysis'!$B3963,'Data Transformation'!$G$425:$G$8425),D3968))</f>
        <v>2001</v>
      </c>
      <c r="F3968">
        <f t="shared" si="495"/>
        <v>0</v>
      </c>
      <c r="G3968">
        <f>Weighting!$H$8</f>
        <v>0</v>
      </c>
      <c r="H3968">
        <f t="array" ref="H3968">FREQUENCY(IF('Data Transformation'!$B$4:$B$8425=B3963,'Data Transformation'!$G$4:$G$8425),'Bin Analysis'!$B3968)</f>
        <v>2073</v>
      </c>
      <c r="I3968">
        <f t="shared" si="496"/>
        <v>0</v>
      </c>
      <c r="J3968">
        <f t="shared" ref="J3968:J3985" si="497">IF(I3968=0,0,1)</f>
        <v>0</v>
      </c>
      <c r="K3968">
        <f>J3968*Weighting!$W$8</f>
        <v>0</v>
      </c>
      <c r="M3968" s="14"/>
    </row>
    <row r="3969" spans="1:13" x14ac:dyDescent="0.25">
      <c r="A3969" s="32" t="str">
        <f>IF(Weighting!$P$9&gt;0,B3969,"")</f>
        <v/>
      </c>
      <c r="B3969" s="50" t="e">
        <f>Weighting!$C$9</f>
        <v>#DIV/0!</v>
      </c>
      <c r="C3969" t="e">
        <f>Weighting!$F$9</f>
        <v>#NUM!</v>
      </c>
      <c r="D3969" t="e">
        <f>IF(C3969=1,'Data Transformation'!$G$3+0.5*'Data Transformation'!$W$25,IF(C3970=1,D3970-'Data Transformation'!$W$25,FALSE))</f>
        <v>#NUM!</v>
      </c>
      <c r="E3969">
        <f t="array" ref="E3969">IF(ISLOGICAL(D3969),"",FREQUENCY(IF('Data Transformation'!$B$425:$B$8425='Bin Analysis'!$B3963,'Data Transformation'!$G$425:$G$8425),D3969))</f>
        <v>2001</v>
      </c>
      <c r="F3969">
        <f t="shared" si="495"/>
        <v>0</v>
      </c>
      <c r="G3969">
        <f>Weighting!$H$9</f>
        <v>0</v>
      </c>
      <c r="H3969">
        <f t="array" ref="H3969">FREQUENCY(IF('Data Transformation'!$B$4:$B$8425=B3963,'Data Transformation'!$G$4:$G$8425),'Bin Analysis'!$B3969)</f>
        <v>2073</v>
      </c>
      <c r="I3969">
        <f t="shared" si="496"/>
        <v>0</v>
      </c>
      <c r="J3969">
        <f t="shared" si="497"/>
        <v>0</v>
      </c>
      <c r="K3969">
        <f>J3969*Weighting!$W$9</f>
        <v>0</v>
      </c>
      <c r="M3969" s="14"/>
    </row>
    <row r="3970" spans="1:13" x14ac:dyDescent="0.25">
      <c r="A3970" s="32" t="str">
        <f>IF(Weighting!$P$10&gt;0,B3970,"")</f>
        <v/>
      </c>
      <c r="B3970" t="e">
        <f>Weighting!$C$10</f>
        <v>#DIV/0!</v>
      </c>
      <c r="C3970" t="e">
        <f>Weighting!$F$10</f>
        <v>#NUM!</v>
      </c>
      <c r="D3970" t="e">
        <f>IF(C3970=1,'Data Transformation'!$G$3+0.5*'Data Transformation'!$W$25,IF(C3971=1,D3971-'Data Transformation'!$W$25,FALSE))</f>
        <v>#NUM!</v>
      </c>
      <c r="E3970">
        <f t="array" ref="E3970">IF(ISLOGICAL(D3970),"",FREQUENCY(IF('Data Transformation'!$B$425:$B$8425='Bin Analysis'!$B3963,'Data Transformation'!$G$425:$G$8425),D3970))</f>
        <v>2001</v>
      </c>
      <c r="F3970">
        <f t="shared" si="495"/>
        <v>0</v>
      </c>
      <c r="G3970">
        <f>Weighting!$H$10</f>
        <v>0</v>
      </c>
      <c r="H3970">
        <f t="array" ref="H3970">FREQUENCY(IF('Data Transformation'!$B$4:$B$8425=B3963,'Data Transformation'!$G$4:$G$8425),'Bin Analysis'!$B3970)</f>
        <v>2073</v>
      </c>
      <c r="I3970">
        <f t="shared" si="496"/>
        <v>0</v>
      </c>
      <c r="J3970">
        <f t="shared" si="497"/>
        <v>0</v>
      </c>
      <c r="K3970">
        <f>J3970*Weighting!$W$10</f>
        <v>0</v>
      </c>
      <c r="M3970" s="14"/>
    </row>
    <row r="3971" spans="1:13" x14ac:dyDescent="0.25">
      <c r="A3971" s="32" t="str">
        <f>IF(Weighting!$P$11&gt;0,B3971,"")</f>
        <v/>
      </c>
      <c r="B3971" t="e">
        <f>Weighting!$C$11</f>
        <v>#DIV/0!</v>
      </c>
      <c r="C3971" t="e">
        <f>Weighting!$F$11</f>
        <v>#NUM!</v>
      </c>
      <c r="D3971" t="e">
        <f>IF(C3971=1,'Data Transformation'!$G$3+0.5*'Data Transformation'!$W$25,IF(C3972=1,D3972-'Data Transformation'!$W$25,FALSE))</f>
        <v>#NUM!</v>
      </c>
      <c r="E3971">
        <f t="array" ref="E3971">IF(ISLOGICAL(D3971),"",FREQUENCY(IF('Data Transformation'!$B$425:$B$8425='Bin Analysis'!$B3963,'Data Transformation'!$G$425:$G$8425),D3971))</f>
        <v>2001</v>
      </c>
      <c r="F3971">
        <f t="shared" si="495"/>
        <v>0</v>
      </c>
      <c r="G3971">
        <f>Weighting!$H$11</f>
        <v>0</v>
      </c>
      <c r="H3971">
        <f t="array" ref="H3971">FREQUENCY(IF('Data Transformation'!$B$4:$B$8425=B3963,'Data Transformation'!$G$4:$G$8425),'Bin Analysis'!$B3971)</f>
        <v>2073</v>
      </c>
      <c r="I3971">
        <f t="shared" si="496"/>
        <v>0</v>
      </c>
      <c r="J3971">
        <f t="shared" si="497"/>
        <v>0</v>
      </c>
      <c r="K3971">
        <f>J3971*Weighting!$W$11</f>
        <v>0</v>
      </c>
      <c r="M3971" s="14"/>
    </row>
    <row r="3972" spans="1:13" x14ac:dyDescent="0.25">
      <c r="A3972" s="32" t="str">
        <f>IF(Weighting!$P$12&gt;0,B3972,"")</f>
        <v/>
      </c>
      <c r="B3972" t="e">
        <f>Weighting!$C$12</f>
        <v>#DIV/0!</v>
      </c>
      <c r="C3972" t="e">
        <f>Weighting!$F$12</f>
        <v>#NUM!</v>
      </c>
      <c r="D3972" t="e">
        <f>IF(C3972=1,'Data Transformation'!$G$3+0.5*'Data Transformation'!$W$25,IF(C3973=1,D3973-'Data Transformation'!$W$25,FALSE))</f>
        <v>#NUM!</v>
      </c>
      <c r="E3972">
        <f t="array" ref="E3972">IF(ISLOGICAL(D3972),"",FREQUENCY(IF('Data Transformation'!$B$425:$B$8425='Bin Analysis'!$B3963,'Data Transformation'!$G$425:$G$8425),D3972))</f>
        <v>2001</v>
      </c>
      <c r="F3972">
        <f t="shared" si="495"/>
        <v>0</v>
      </c>
      <c r="G3972">
        <f>Weighting!$H$12</f>
        <v>0</v>
      </c>
      <c r="H3972">
        <f t="array" ref="H3972">FREQUENCY(IF('Data Transformation'!$B$4:$B$8425=B3963,'Data Transformation'!$G$4:$G$8425),'Bin Analysis'!$B3972)</f>
        <v>2073</v>
      </c>
      <c r="I3972">
        <f t="shared" si="496"/>
        <v>0</v>
      </c>
      <c r="J3972">
        <f t="shared" si="497"/>
        <v>0</v>
      </c>
      <c r="K3972">
        <f>J3972*Weighting!$W$12</f>
        <v>0</v>
      </c>
      <c r="M3972" s="14"/>
    </row>
    <row r="3973" spans="1:13" x14ac:dyDescent="0.25">
      <c r="A3973" s="32" t="str">
        <f>IF(Weighting!$P$13&gt;0,B3973,"")</f>
        <v/>
      </c>
      <c r="B3973" t="e">
        <f>Weighting!$C$13</f>
        <v>#DIV/0!</v>
      </c>
      <c r="C3973" t="e">
        <f>Weighting!$F$13</f>
        <v>#NUM!</v>
      </c>
      <c r="D3973" t="e">
        <f>IF(C3973=1,'Data Transformation'!$G$3+0.5*'Data Transformation'!$W$25,IF(C3974=1,D3974-'Data Transformation'!$W$25,FALSE))</f>
        <v>#NUM!</v>
      </c>
      <c r="E3973">
        <f t="array" ref="E3973">IF(ISLOGICAL(D3973),"",FREQUENCY(IF('Data Transformation'!$B$425:$B$8425='Bin Analysis'!$B3963,'Data Transformation'!$G$425:$G$8425),D3973))</f>
        <v>2001</v>
      </c>
      <c r="F3973">
        <f t="shared" si="495"/>
        <v>0</v>
      </c>
      <c r="G3973">
        <f>Weighting!$H$13</f>
        <v>0</v>
      </c>
      <c r="H3973">
        <f t="array" ref="H3973">FREQUENCY(IF('Data Transformation'!$B$4:$B$8425=B3963,'Data Transformation'!$G$4:$G$8425),'Bin Analysis'!$B3973)</f>
        <v>2073</v>
      </c>
      <c r="I3973">
        <f t="shared" si="496"/>
        <v>0</v>
      </c>
      <c r="J3973">
        <f t="shared" si="497"/>
        <v>0</v>
      </c>
      <c r="K3973">
        <f>J3973*Weighting!$W$13</f>
        <v>0</v>
      </c>
      <c r="M3973" s="14"/>
    </row>
    <row r="3974" spans="1:13" x14ac:dyDescent="0.25">
      <c r="A3974" s="32" t="str">
        <f>IF(Weighting!$P$14&gt;0,B3974,"")</f>
        <v/>
      </c>
      <c r="B3974" t="e">
        <f>Weighting!$C$14</f>
        <v>#DIV/0!</v>
      </c>
      <c r="C3974" t="e">
        <f>Weighting!$F$14</f>
        <v>#NUM!</v>
      </c>
      <c r="D3974" t="e">
        <f>IF(C3974=1,'Data Transformation'!$G$3+0.5*'Data Transformation'!$W$25,IF(C3975=1,D3975-'Data Transformation'!$W$25,FALSE))</f>
        <v>#NUM!</v>
      </c>
      <c r="E3974">
        <f t="array" ref="E3974">IF(ISLOGICAL(D3974),"",FREQUENCY(IF('Data Transformation'!$B$425:$B$8425='Bin Analysis'!$B3963,'Data Transformation'!$G$425:$G$8425),D3974))</f>
        <v>2001</v>
      </c>
      <c r="F3974">
        <f t="shared" si="495"/>
        <v>0</v>
      </c>
      <c r="G3974">
        <f>Weighting!$H$14</f>
        <v>0</v>
      </c>
      <c r="H3974">
        <f t="array" ref="H3974">FREQUENCY(IF('Data Transformation'!$B$4:$B$8425=B3963,'Data Transformation'!$G$4:$G$8425),'Bin Analysis'!$B3974)</f>
        <v>2073</v>
      </c>
      <c r="I3974">
        <f t="shared" si="496"/>
        <v>0</v>
      </c>
      <c r="J3974">
        <f t="shared" si="497"/>
        <v>0</v>
      </c>
      <c r="K3974">
        <f>J3974*Weighting!$W$14</f>
        <v>0</v>
      </c>
      <c r="M3974" s="14"/>
    </row>
    <row r="3975" spans="1:13" x14ac:dyDescent="0.25">
      <c r="A3975" s="32" t="str">
        <f>IF(Weighting!$P$15&gt;0,B3975,"")</f>
        <v/>
      </c>
      <c r="B3975" t="e">
        <f>Weighting!$C$15</f>
        <v>#DIV/0!</v>
      </c>
      <c r="C3975" t="e">
        <f>Weighting!$F$15</f>
        <v>#NUM!</v>
      </c>
      <c r="D3975" t="e">
        <f>IF(C3975=1,'Data Transformation'!$G$3+0.5*'Data Transformation'!$W$25,IF(C3976=1,D3976-'Data Transformation'!$W$25,FALSE))</f>
        <v>#NUM!</v>
      </c>
      <c r="E3975">
        <f t="array" ref="E3975">IF(ISLOGICAL(D3975),"",FREQUENCY(IF('Data Transformation'!$B$425:$B$8425='Bin Analysis'!$B3963,'Data Transformation'!$G$425:$G$8425),D3975))</f>
        <v>2001</v>
      </c>
      <c r="F3975">
        <f t="shared" si="495"/>
        <v>0</v>
      </c>
      <c r="G3975">
        <f>Weighting!$H$15</f>
        <v>0</v>
      </c>
      <c r="H3975">
        <f t="array" ref="H3975">FREQUENCY(IF('Data Transformation'!$B$4:$B$8425=B3963,'Data Transformation'!$G$4:$G$8425),'Bin Analysis'!$B3975)</f>
        <v>2073</v>
      </c>
      <c r="I3975">
        <f t="shared" si="496"/>
        <v>0</v>
      </c>
      <c r="J3975">
        <f t="shared" si="497"/>
        <v>0</v>
      </c>
      <c r="K3975">
        <f>J3975*Weighting!$W$15</f>
        <v>0</v>
      </c>
      <c r="M3975" s="14"/>
    </row>
    <row r="3976" spans="1:13" x14ac:dyDescent="0.25">
      <c r="A3976" s="32" t="str">
        <f>IF(Weighting!$P$16&gt;0,B3976,"")</f>
        <v/>
      </c>
      <c r="B3976" t="e">
        <f>Weighting!$C$16</f>
        <v>#DIV/0!</v>
      </c>
      <c r="C3976" t="e">
        <f>Weighting!$F$16</f>
        <v>#NUM!</v>
      </c>
      <c r="D3976" t="e">
        <f>IF(C3976=1,'Data Transformation'!$G$3+0.5*'Data Transformation'!$W$25,IF(C3977=1,D3977-'Data Transformation'!$W$25,FALSE))</f>
        <v>#NUM!</v>
      </c>
      <c r="E3976">
        <f t="array" ref="E3976">IF(ISLOGICAL(D3976),"",FREQUENCY(IF('Data Transformation'!$B$425:$B$8425='Bin Analysis'!$B3963,'Data Transformation'!$G$425:$G$8425),D3976))</f>
        <v>2001</v>
      </c>
      <c r="F3976">
        <f t="shared" si="495"/>
        <v>0</v>
      </c>
      <c r="G3976">
        <f>Weighting!$H$16</f>
        <v>0</v>
      </c>
      <c r="H3976">
        <f t="array" ref="H3976">FREQUENCY(IF('Data Transformation'!$B$4:$B$8425=B3963,'Data Transformation'!$G$4:$G$8425),'Bin Analysis'!$B3976)</f>
        <v>2073</v>
      </c>
      <c r="I3976">
        <f t="shared" si="496"/>
        <v>0</v>
      </c>
      <c r="J3976">
        <f t="shared" si="497"/>
        <v>0</v>
      </c>
      <c r="K3976">
        <f>J3976*Weighting!$W$16</f>
        <v>0</v>
      </c>
      <c r="M3976" s="14"/>
    </row>
    <row r="3977" spans="1:13" x14ac:dyDescent="0.25">
      <c r="A3977" s="32" t="str">
        <f>IF(Weighting!$P$17&gt;0,B3977,"")</f>
        <v/>
      </c>
      <c r="B3977" t="e">
        <f>Weighting!$C$17</f>
        <v>#DIV/0!</v>
      </c>
      <c r="C3977" t="e">
        <f>Weighting!$F$17</f>
        <v>#NUM!</v>
      </c>
      <c r="D3977" t="e">
        <f>IF(C3977=1,'Data Transformation'!$G$3+0.5*'Data Transformation'!$W$25,IF(C3978=1,D3978-'Data Transformation'!$W$25,FALSE))</f>
        <v>#NUM!</v>
      </c>
      <c r="E3977">
        <f t="array" ref="E3977">IF(ISLOGICAL(D3977),"",FREQUENCY(IF('Data Transformation'!$B$425:$B$8425='Bin Analysis'!$B3963,'Data Transformation'!$G$425:$G$8425),D3977))</f>
        <v>2001</v>
      </c>
      <c r="F3977">
        <f t="shared" si="495"/>
        <v>0</v>
      </c>
      <c r="G3977">
        <f>Weighting!$H$17</f>
        <v>0</v>
      </c>
      <c r="H3977">
        <f t="array" ref="H3977">FREQUENCY(IF('Data Transformation'!$B$4:$B$8425=B3963,'Data Transformation'!$G$4:$G$8425),'Bin Analysis'!$B3977)</f>
        <v>2073</v>
      </c>
      <c r="I3977">
        <f t="shared" si="496"/>
        <v>0</v>
      </c>
      <c r="J3977">
        <f t="shared" si="497"/>
        <v>0</v>
      </c>
      <c r="K3977">
        <f>J3977*Weighting!$W$17</f>
        <v>0</v>
      </c>
      <c r="M3977" s="14"/>
    </row>
    <row r="3978" spans="1:13" x14ac:dyDescent="0.25">
      <c r="A3978" s="32" t="str">
        <f>IF(Weighting!$P$18&gt;0,B3978,"")</f>
        <v/>
      </c>
      <c r="B3978" t="e">
        <f>Weighting!$C$18</f>
        <v>#DIV/0!</v>
      </c>
      <c r="C3978" t="e">
        <f>Weighting!$F$18</f>
        <v>#NUM!</v>
      </c>
      <c r="D3978" t="e">
        <f>IF(C3978=1,'Data Transformation'!$G$3+0.5*'Data Transformation'!$W$25,IF(C3979=1,D3979-'Data Transformation'!$W$25,FALSE))</f>
        <v>#NUM!</v>
      </c>
      <c r="E3978">
        <f t="array" ref="E3978">IF(ISLOGICAL(D3978),"",FREQUENCY(IF('Data Transformation'!$B$425:$B$8425='Bin Analysis'!$B3963,'Data Transformation'!$G$425:$G$8425),D3978))</f>
        <v>2001</v>
      </c>
      <c r="F3978">
        <f t="shared" si="495"/>
        <v>0</v>
      </c>
      <c r="G3978">
        <f>Weighting!$H$18</f>
        <v>0</v>
      </c>
      <c r="H3978">
        <f t="array" ref="H3978">FREQUENCY(IF('Data Transformation'!$B$4:$B$8425=B3963,'Data Transformation'!$G$4:$G$8425),'Bin Analysis'!$B3978)</f>
        <v>2073</v>
      </c>
      <c r="I3978">
        <f t="shared" si="496"/>
        <v>0</v>
      </c>
      <c r="J3978">
        <f t="shared" si="497"/>
        <v>0</v>
      </c>
      <c r="K3978">
        <f>J3978*Weighting!$W$18</f>
        <v>0</v>
      </c>
      <c r="M3978" s="14"/>
    </row>
    <row r="3979" spans="1:13" x14ac:dyDescent="0.25">
      <c r="A3979" s="32" t="str">
        <f>IF(Weighting!$P$19&gt;0,B3979,"")</f>
        <v/>
      </c>
      <c r="B3979" t="e">
        <f>Weighting!$C$19</f>
        <v>#DIV/0!</v>
      </c>
      <c r="C3979" t="e">
        <f>Weighting!$F$19</f>
        <v>#NUM!</v>
      </c>
      <c r="D3979" t="e">
        <f>IF(C3979=1,'Data Transformation'!$G$3+0.5*'Data Transformation'!$W$25,IF(C3980=1,D3980-'Data Transformation'!$W$25,FALSE))</f>
        <v>#NUM!</v>
      </c>
      <c r="E3979">
        <f t="array" ref="E3979">IF(ISLOGICAL(D3979),"",FREQUENCY(IF('Data Transformation'!$B$425:$B$8425='Bin Analysis'!$B3963,'Data Transformation'!$G$425:$G$8425),D3979))</f>
        <v>2001</v>
      </c>
      <c r="F3979">
        <f t="shared" si="495"/>
        <v>0</v>
      </c>
      <c r="G3979">
        <f>Weighting!$H$19</f>
        <v>0</v>
      </c>
      <c r="H3979">
        <f t="array" ref="H3979">FREQUENCY(IF('Data Transformation'!$B$4:$B$8425=B3963,'Data Transformation'!$G$4:$G$8425),'Bin Analysis'!$B3979)</f>
        <v>2073</v>
      </c>
      <c r="I3979">
        <f t="shared" si="496"/>
        <v>0</v>
      </c>
      <c r="J3979">
        <f t="shared" si="497"/>
        <v>0</v>
      </c>
      <c r="K3979">
        <f>J3979*Weighting!$W$19</f>
        <v>0</v>
      </c>
      <c r="M3979" s="14"/>
    </row>
    <row r="3980" spans="1:13" x14ac:dyDescent="0.25">
      <c r="A3980" s="32" t="str">
        <f>IF(Weighting!$P$20&gt;0,B3980,"")</f>
        <v/>
      </c>
      <c r="B3980" t="e">
        <f>Weighting!$C$20</f>
        <v>#DIV/0!</v>
      </c>
      <c r="C3980" t="e">
        <f>Weighting!$F$20</f>
        <v>#NUM!</v>
      </c>
      <c r="D3980" t="e">
        <f>IF(C3980=1,'Data Transformation'!$G$3+0.5*'Data Transformation'!$W$25,IF(C3981=1,D3981-'Data Transformation'!$W$25,FALSE))</f>
        <v>#NUM!</v>
      </c>
      <c r="E3980">
        <f t="array" ref="E3980">IF(ISLOGICAL(D3980),"",FREQUENCY(IF('Data Transformation'!$B$425:$B$8425='Bin Analysis'!$B3963,'Data Transformation'!$G$425:$G$8425),D3980))</f>
        <v>2001</v>
      </c>
      <c r="F3980">
        <f t="shared" si="495"/>
        <v>0</v>
      </c>
      <c r="G3980">
        <f>Weighting!$H$20</f>
        <v>0</v>
      </c>
      <c r="H3980">
        <f t="array" ref="H3980">FREQUENCY(IF('Data Transformation'!$B$4:$B$8425=B3963,'Data Transformation'!$G$4:$G$8425),'Bin Analysis'!$B3980)</f>
        <v>2073</v>
      </c>
      <c r="I3980">
        <f t="shared" si="496"/>
        <v>0</v>
      </c>
      <c r="J3980">
        <f t="shared" si="497"/>
        <v>0</v>
      </c>
      <c r="K3980">
        <f>J3980*Weighting!$W$20</f>
        <v>0</v>
      </c>
      <c r="M3980" s="14"/>
    </row>
    <row r="3981" spans="1:13" x14ac:dyDescent="0.25">
      <c r="A3981" s="32" t="str">
        <f>IF(Weighting!$P$21&gt;0,B3981,"")</f>
        <v/>
      </c>
      <c r="B3981" t="e">
        <f>Weighting!$C$21</f>
        <v>#DIV/0!</v>
      </c>
      <c r="C3981" t="e">
        <f>Weighting!$F$21</f>
        <v>#NUM!</v>
      </c>
      <c r="D3981" t="e">
        <f>IF(C3981=1,'Data Transformation'!$G$3+0.5*'Data Transformation'!$W$25,IF(C3982=1,D3982-'Data Transformation'!$W$25,FALSE))</f>
        <v>#NUM!</v>
      </c>
      <c r="E3981">
        <f t="array" ref="E3981">IF(ISLOGICAL(D3981),"",FREQUENCY(IF('Data Transformation'!$B$425:$B$8425='Bin Analysis'!$B3963,'Data Transformation'!$G$425:$G$8425),D3981))</f>
        <v>2001</v>
      </c>
      <c r="F3981">
        <f t="shared" si="495"/>
        <v>0</v>
      </c>
      <c r="G3981">
        <f>Weighting!$H$21</f>
        <v>0</v>
      </c>
      <c r="H3981">
        <f t="array" ref="H3981">FREQUENCY(IF('Data Transformation'!$B$4:$B$8425=B3963,'Data Transformation'!$G$4:$G$8425),'Bin Analysis'!$B3981)</f>
        <v>2073</v>
      </c>
      <c r="I3981">
        <f t="shared" si="496"/>
        <v>0</v>
      </c>
      <c r="J3981">
        <f t="shared" si="497"/>
        <v>0</v>
      </c>
      <c r="K3981">
        <f>J3981*Weighting!$W$21</f>
        <v>0</v>
      </c>
      <c r="M3981" s="14"/>
    </row>
    <row r="3982" spans="1:13" x14ac:dyDescent="0.25">
      <c r="A3982" s="32" t="str">
        <f>IF(Weighting!$P$22&gt;0,B3982,"")</f>
        <v/>
      </c>
      <c r="B3982" t="e">
        <f>Weighting!$C$22</f>
        <v>#DIV/0!</v>
      </c>
      <c r="C3982" t="e">
        <f>Weighting!$F$22</f>
        <v>#NUM!</v>
      </c>
      <c r="D3982" t="e">
        <f>IF(C3982=1,'Data Transformation'!$G$3+0.5*'Data Transformation'!$W$25,IF(C3983=1,D3983-'Data Transformation'!$W$25,FALSE))</f>
        <v>#NUM!</v>
      </c>
      <c r="E3982">
        <f t="array" ref="E3982">IF(ISLOGICAL(D3982),"",FREQUENCY(IF('Data Transformation'!$B$425:$B$8425='Bin Analysis'!$B3963,'Data Transformation'!$G$425:$G$8425),D3982))</f>
        <v>2001</v>
      </c>
      <c r="F3982">
        <f t="shared" si="495"/>
        <v>0</v>
      </c>
      <c r="G3982">
        <f>Weighting!$H$22</f>
        <v>0</v>
      </c>
      <c r="H3982">
        <f t="array" ref="H3982">FREQUENCY(IF('Data Transformation'!$B$4:$B$8425=B3963,'Data Transformation'!$G$4:$G$8425),'Bin Analysis'!$B3982)</f>
        <v>2073</v>
      </c>
      <c r="I3982">
        <f t="shared" si="496"/>
        <v>0</v>
      </c>
      <c r="J3982">
        <f t="shared" si="497"/>
        <v>0</v>
      </c>
      <c r="K3982">
        <f>J3982*Weighting!$W$22</f>
        <v>0</v>
      </c>
      <c r="M3982" s="14"/>
    </row>
    <row r="3983" spans="1:13" x14ac:dyDescent="0.25">
      <c r="A3983" s="32" t="str">
        <f>IF(Weighting!$P$23&gt;0,B3983,"")</f>
        <v/>
      </c>
      <c r="B3983" t="e">
        <f>Weighting!$C$23</f>
        <v>#DIV/0!</v>
      </c>
      <c r="C3983" t="e">
        <f>Weighting!$F$23</f>
        <v>#NUM!</v>
      </c>
      <c r="D3983" t="e">
        <f>IF(C3983=1,'Data Transformation'!$G$3+0.5*'Data Transformation'!$W$25,IF(C3984=1,D3984-'Data Transformation'!$W$25,FALSE))</f>
        <v>#NUM!</v>
      </c>
      <c r="E3983">
        <f t="array" ref="E3983">IF(ISLOGICAL(D3983),"",FREQUENCY(IF('Data Transformation'!$B$425:$B$8425='Bin Analysis'!$B3963,'Data Transformation'!$G$425:$G$8425),D3983))</f>
        <v>2001</v>
      </c>
      <c r="F3983">
        <f t="shared" si="495"/>
        <v>0</v>
      </c>
      <c r="G3983">
        <f>Weighting!$H$23</f>
        <v>0</v>
      </c>
      <c r="H3983">
        <f t="array" ref="H3983">FREQUENCY(IF('Data Transformation'!$B$4:$B$8425=B3963,'Data Transformation'!$G$4:$G$8425),'Bin Analysis'!$B3983)</f>
        <v>2073</v>
      </c>
      <c r="I3983">
        <f t="shared" si="496"/>
        <v>0</v>
      </c>
      <c r="J3983">
        <f t="shared" si="497"/>
        <v>0</v>
      </c>
      <c r="K3983">
        <f>J3983*Weighting!$W$23</f>
        <v>0</v>
      </c>
      <c r="M3983" s="14"/>
    </row>
    <row r="3984" spans="1:13" x14ac:dyDescent="0.25">
      <c r="A3984" s="32" t="str">
        <f>IF(Weighting!$P$24&gt;0,B3984,"")</f>
        <v/>
      </c>
      <c r="B3984" t="e">
        <f>Weighting!$C$24</f>
        <v>#DIV/0!</v>
      </c>
      <c r="C3984" t="e">
        <f>Weighting!$F$24</f>
        <v>#NUM!</v>
      </c>
      <c r="D3984" t="e">
        <f>IF(C3984=1,'Data Transformation'!$G$3+0.5*'Data Transformation'!$W$25,IF(C3985=1,D3985-'Data Transformation'!$W$25,FALSE))</f>
        <v>#NUM!</v>
      </c>
      <c r="E3984">
        <f t="array" ref="E3984">IF(ISLOGICAL(D3984),"",FREQUENCY(IF('Data Transformation'!$B$425:$B$8425='Bin Analysis'!$B3963,'Data Transformation'!$G$425:$G$8425),D3984))</f>
        <v>2001</v>
      </c>
      <c r="F3984">
        <f t="shared" si="495"/>
        <v>0</v>
      </c>
      <c r="G3984">
        <f>Weighting!$H$24</f>
        <v>0</v>
      </c>
      <c r="H3984">
        <f t="array" ref="H3984">FREQUENCY(IF('Data Transformation'!$B$4:$B$8425=B3963,'Data Transformation'!$G$4:$G$8425),'Bin Analysis'!$B3984)</f>
        <v>2073</v>
      </c>
      <c r="I3984">
        <f t="shared" si="496"/>
        <v>0</v>
      </c>
      <c r="J3984">
        <f t="shared" si="497"/>
        <v>0</v>
      </c>
      <c r="K3984">
        <f>J3984*Weighting!$W$24</f>
        <v>0</v>
      </c>
      <c r="M3984" s="14"/>
    </row>
    <row r="3985" spans="1:25" x14ac:dyDescent="0.25">
      <c r="A3985" s="32" t="str">
        <f>IF(Weighting!$P$25&gt;0,B3985,"")</f>
        <v/>
      </c>
      <c r="B3985" t="e">
        <f>Weighting!$C$25</f>
        <v>#DIV/0!</v>
      </c>
      <c r="C3985" t="e">
        <f>Weighting!$F$25</f>
        <v>#NUM!</v>
      </c>
      <c r="D3985" t="e">
        <f>IF(C3985=1,'Data Transformation'!$G$3+0.5*'Data Transformation'!$W$25,IF(C3986=1,D3986-'Data Transformation'!$W$25,FALSE))</f>
        <v>#NUM!</v>
      </c>
      <c r="E3985">
        <f t="array" ref="E3985">IF(ISLOGICAL(D3985),"",FREQUENCY(IF('Data Transformation'!$B$425:$B$8425='Bin Analysis'!$B3963,'Data Transformation'!$G$425:$G$8425),D3985))</f>
        <v>2001</v>
      </c>
      <c r="F3985">
        <f t="shared" si="495"/>
        <v>0</v>
      </c>
      <c r="G3985">
        <f>Weighting!$H$25</f>
        <v>0</v>
      </c>
      <c r="H3985">
        <f t="array" ref="H3985">FREQUENCY(IF('Data Transformation'!$B$4:$B$8425=B3963,'Data Transformation'!$G$4:$G$8425),'Bin Analysis'!$B3985)</f>
        <v>2073</v>
      </c>
      <c r="I3985">
        <f t="shared" si="496"/>
        <v>0</v>
      </c>
      <c r="J3985">
        <f t="shared" si="497"/>
        <v>0</v>
      </c>
      <c r="K3985">
        <f>J3985*Weighting!$W$25</f>
        <v>0</v>
      </c>
      <c r="M3985" s="14"/>
    </row>
    <row r="3986" spans="1:25" x14ac:dyDescent="0.25">
      <c r="O3986"/>
      <c r="P3986"/>
      <c r="Q3986"/>
      <c r="R3986"/>
    </row>
    <row r="3987" spans="1:25" ht="23.25" x14ac:dyDescent="0.35">
      <c r="A3987" s="21" t="s">
        <v>0</v>
      </c>
      <c r="B3987" s="21" t="str">
        <f>IFERROR(VLOOKUP(C3987,'Data Transformation'!$L$6:$M$426,2,FALSE),"")</f>
        <v/>
      </c>
      <c r="C3987" s="21">
        <f>C3963+1</f>
        <v>166</v>
      </c>
      <c r="D3987" s="21"/>
      <c r="E3987" s="21"/>
      <c r="F3987" s="21"/>
      <c r="G3987" s="21"/>
      <c r="H3987" s="22"/>
      <c r="I3987" s="22"/>
      <c r="J3987" s="22"/>
      <c r="K3987" s="21"/>
      <c r="L3987" s="21" t="str">
        <f>B3987</f>
        <v/>
      </c>
      <c r="M3987" s="23" t="e">
        <f>INDEX('Data Transformation'!$O$4:$O$424,MATCH($B3987,'Data Transformation'!$M$4:$M$424,0),MATCH($M$2,'Data Transformation'!$O$3,0))</f>
        <v>#N/A</v>
      </c>
      <c r="N3987" s="27" t="e">
        <f>IF('Input and Summary Results'!$J$16="minimum",'Bin Analysis'!X3988/(M3987-1),'Bin Analysis'!Y3987/('Bin Analysis'!M3987-1))</f>
        <v>#N/A</v>
      </c>
      <c r="O3987" s="27" t="e">
        <f>IF(M3987=FALSE,NA(),(VLOOKUP(1,C3990:K4009,4,FALSE))/(M3987-1))</f>
        <v>#N/A</v>
      </c>
      <c r="P3987" s="27" t="e">
        <f>IF(M3987=FALSE,NA(),SUM(J3990:J4009)/Weighting!$S$5)</f>
        <v>#N/A</v>
      </c>
      <c r="Q3987" s="27" t="e">
        <f>IF(M3987=FALSE,NA(),SUM(K3990:K4009)/Weighting!$S$6)</f>
        <v>#N/A</v>
      </c>
      <c r="R3987" s="27" t="e">
        <f>IF(M3987=FALSE,NA(),(VLOOKUP(1,G3990:K4009,3,FALSE))/(M3987-1))</f>
        <v>#N/A</v>
      </c>
      <c r="S3987" s="22" t="e">
        <f>IF(M3987=FALSE,NA(),IF(SUM(J3990:J4009)=2,"yes","no"))</f>
        <v>#N/A</v>
      </c>
      <c r="X3987" s="2" cm="2">
        <f t="array" ref="X3987:X3988">FREQUENCY(IF('Data Transformation'!$B$425:$B$6424='Bin Analysis'!L3987,'Data Transformation'!$G$425:$G$6424),'Data Transformation'!$U$11)</f>
        <v>0</v>
      </c>
      <c r="Y3987" s="2" cm="2">
        <f t="array" ref="Y3987:Y3988">FREQUENCY(IF('Data Transformation'!$B$425:$B$6424='Bin Analysis'!L3987,'Data Transformation'!$G$425:$G$6424),'Data Transformation'!$U$12)</f>
        <v>0</v>
      </c>
    </row>
    <row r="3988" spans="1:25" x14ac:dyDescent="0.25">
      <c r="A3988" s="14" t="s">
        <v>67</v>
      </c>
      <c r="B3988" t="s">
        <v>47</v>
      </c>
      <c r="C3988" t="s">
        <v>5</v>
      </c>
      <c r="D3988" t="s">
        <v>100</v>
      </c>
      <c r="E3988" t="s">
        <v>101</v>
      </c>
      <c r="F3988" t="s">
        <v>102</v>
      </c>
      <c r="G3988" t="s">
        <v>70</v>
      </c>
      <c r="H3988" t="s">
        <v>31</v>
      </c>
      <c r="I3988" t="s">
        <v>32</v>
      </c>
      <c r="J3988" t="s">
        <v>46</v>
      </c>
      <c r="K3988" s="14" t="s">
        <v>45</v>
      </c>
      <c r="M3988" s="14"/>
      <c r="X3988" s="2">
        <v>0</v>
      </c>
      <c r="Y3988" s="2">
        <v>0</v>
      </c>
    </row>
    <row r="3989" spans="1:25" x14ac:dyDescent="0.25">
      <c r="A3989" s="32"/>
      <c r="D3989" t="e">
        <f>IF(C3989=1,'Data Transformation'!$G$3+0.5*'Data Transformation'!$W$25,IF(C3990=1,D3990-'Data Transformation'!$W$25,FALSE))</f>
        <v>#NUM!</v>
      </c>
      <c r="E3989">
        <f t="array" ref="E3989">IF(ISLOGICAL(D3989),"",FREQUENCY(IF('Data Transformation'!$B$425:$B$8425='Bin Analysis'!$B3987,'Data Transformation'!$G$425:$G$8425),D3989))</f>
        <v>2001</v>
      </c>
      <c r="F3989" t="e">
        <f>IF(ISLOGICAL(D3989),"",E3989-E3988)</f>
        <v>#VALUE!</v>
      </c>
      <c r="M3989" s="14"/>
    </row>
    <row r="3990" spans="1:25" x14ac:dyDescent="0.25">
      <c r="A3990" s="32" t="e">
        <f>IF(Weighting!$P$6&gt;0,B3990,"")</f>
        <v>#NUM!</v>
      </c>
      <c r="B3990" t="e">
        <f>Weighting!$C$6</f>
        <v>#DIV/0!</v>
      </c>
      <c r="C3990" t="e">
        <f>Weighting!$F$6</f>
        <v>#NUM!</v>
      </c>
      <c r="D3990" t="e">
        <f>IF(C3990=1,'Data Transformation'!$G$3+0.5*'Data Transformation'!$W$25,IF(C3991=1,D3991-'Data Transformation'!$W$25,FALSE))</f>
        <v>#NUM!</v>
      </c>
      <c r="E3990">
        <f t="array" ref="E3990">IF(ISLOGICAL(D3990),"",FREQUENCY(IF('Data Transformation'!$B$425:$B$8425='Bin Analysis'!$B3987,'Data Transformation'!$G$425:$G$8425),D3990))</f>
        <v>2001</v>
      </c>
      <c r="F3990">
        <f>IF(ISLOGICAL(D3990),"",E3990-E3989)</f>
        <v>0</v>
      </c>
      <c r="G3990">
        <f>Weighting!$H$6</f>
        <v>1</v>
      </c>
      <c r="H3990">
        <f t="array" ref="H3990">FREQUENCY(IF('Data Transformation'!$B$4:$B$8425=B3987,'Data Transformation'!$G$4:$G$8425),'Bin Analysis'!$B3990)</f>
        <v>2073</v>
      </c>
      <c r="I3990">
        <f>H3990-H3989</f>
        <v>2073</v>
      </c>
      <c r="J3990">
        <f>IF(I3990=0,0,1)</f>
        <v>1</v>
      </c>
      <c r="K3990" t="e">
        <f>J3990*Weighting!$W$6</f>
        <v>#NUM!</v>
      </c>
      <c r="M3990" s="14"/>
    </row>
    <row r="3991" spans="1:25" x14ac:dyDescent="0.25">
      <c r="A3991" s="32" t="str">
        <f>IF(Weighting!$P$7&gt;0,B3991,"")</f>
        <v/>
      </c>
      <c r="B3991" t="e">
        <f>Weighting!$C$7</f>
        <v>#DIV/0!</v>
      </c>
      <c r="C3991" t="e">
        <f>Weighting!$F$7</f>
        <v>#NUM!</v>
      </c>
      <c r="D3991" t="e">
        <f>IF(C3991=1,'Data Transformation'!$G$3+0.5*'Data Transformation'!$W$25,IF(C3992=1,D3992-'Data Transformation'!$W$25,FALSE))</f>
        <v>#NUM!</v>
      </c>
      <c r="E3991">
        <f t="array" ref="E3991">IF(ISLOGICAL(D3991),"",FREQUENCY(IF('Data Transformation'!$B$425:$B$8425='Bin Analysis'!$B3987,'Data Transformation'!$G$425:$G$8425),D3991))</f>
        <v>2001</v>
      </c>
      <c r="F3991">
        <f t="shared" ref="F3991:F4009" si="498">IF(ISLOGICAL(D3991),"",E3991-E3990)</f>
        <v>0</v>
      </c>
      <c r="G3991">
        <f>Weighting!$H$7</f>
        <v>0</v>
      </c>
      <c r="H3991">
        <f t="array" ref="H3991">FREQUENCY(IF('Data Transformation'!$B$4:$B$8425=B3987,'Data Transformation'!$G$4:$G$8425),'Bin Analysis'!$B3991)</f>
        <v>2073</v>
      </c>
      <c r="I3991">
        <f t="shared" ref="I3991:I4009" si="499">H3991-H3990</f>
        <v>0</v>
      </c>
      <c r="J3991">
        <f>IF(I3991=0,0,1)</f>
        <v>0</v>
      </c>
      <c r="K3991">
        <f>J3991*Weighting!$W$7</f>
        <v>0</v>
      </c>
      <c r="M3991" s="14"/>
    </row>
    <row r="3992" spans="1:25" x14ac:dyDescent="0.25">
      <c r="A3992" s="32" t="str">
        <f>IF(Weighting!$P$8&gt;0,B3992,"")</f>
        <v/>
      </c>
      <c r="B3992" t="e">
        <f>Weighting!$C$8</f>
        <v>#DIV/0!</v>
      </c>
      <c r="C3992" t="e">
        <f>Weighting!$F$8</f>
        <v>#NUM!</v>
      </c>
      <c r="D3992" t="e">
        <f>IF(C3992=1,'Data Transformation'!$G$3+0.5*'Data Transformation'!$W$25,IF(C3993=1,D3993-'Data Transformation'!$W$25,FALSE))</f>
        <v>#NUM!</v>
      </c>
      <c r="E3992">
        <f t="array" ref="E3992">IF(ISLOGICAL(D3992),"",FREQUENCY(IF('Data Transformation'!$B$425:$B$8425='Bin Analysis'!$B3987,'Data Transformation'!$G$425:$G$8425),D3992))</f>
        <v>2001</v>
      </c>
      <c r="F3992">
        <f t="shared" si="498"/>
        <v>0</v>
      </c>
      <c r="G3992">
        <f>Weighting!$H$8</f>
        <v>0</v>
      </c>
      <c r="H3992">
        <f t="array" ref="H3992">FREQUENCY(IF('Data Transformation'!$B$4:$B$8425=B3987,'Data Transformation'!$G$4:$G$8425),'Bin Analysis'!$B3992)</f>
        <v>2073</v>
      </c>
      <c r="I3992">
        <f t="shared" si="499"/>
        <v>0</v>
      </c>
      <c r="J3992">
        <f t="shared" ref="J3992:J4009" si="500">IF(I3992=0,0,1)</f>
        <v>0</v>
      </c>
      <c r="K3992">
        <f>J3992*Weighting!$W$8</f>
        <v>0</v>
      </c>
      <c r="M3992" s="14"/>
    </row>
    <row r="3993" spans="1:25" x14ac:dyDescent="0.25">
      <c r="A3993" s="32" t="str">
        <f>IF(Weighting!$P$9&gt;0,B3993,"")</f>
        <v/>
      </c>
      <c r="B3993" s="50" t="e">
        <f>Weighting!$C$9</f>
        <v>#DIV/0!</v>
      </c>
      <c r="C3993" t="e">
        <f>Weighting!$F$9</f>
        <v>#NUM!</v>
      </c>
      <c r="D3993" t="e">
        <f>IF(C3993=1,'Data Transformation'!$G$3+0.5*'Data Transformation'!$W$25,IF(C3994=1,D3994-'Data Transformation'!$W$25,FALSE))</f>
        <v>#NUM!</v>
      </c>
      <c r="E3993">
        <f t="array" ref="E3993">IF(ISLOGICAL(D3993),"",FREQUENCY(IF('Data Transformation'!$B$425:$B$8425='Bin Analysis'!$B3987,'Data Transformation'!$G$425:$G$8425),D3993))</f>
        <v>2001</v>
      </c>
      <c r="F3993">
        <f t="shared" si="498"/>
        <v>0</v>
      </c>
      <c r="G3993">
        <f>Weighting!$H$9</f>
        <v>0</v>
      </c>
      <c r="H3993">
        <f t="array" ref="H3993">FREQUENCY(IF('Data Transformation'!$B$4:$B$8425=B3987,'Data Transformation'!$G$4:$G$8425),'Bin Analysis'!$B3993)</f>
        <v>2073</v>
      </c>
      <c r="I3993">
        <f t="shared" si="499"/>
        <v>0</v>
      </c>
      <c r="J3993">
        <f t="shared" si="500"/>
        <v>0</v>
      </c>
      <c r="K3993">
        <f>J3993*Weighting!$W$9</f>
        <v>0</v>
      </c>
      <c r="M3993" s="14"/>
    </row>
    <row r="3994" spans="1:25" x14ac:dyDescent="0.25">
      <c r="A3994" s="32" t="str">
        <f>IF(Weighting!$P$10&gt;0,B3994,"")</f>
        <v/>
      </c>
      <c r="B3994" t="e">
        <f>Weighting!$C$10</f>
        <v>#DIV/0!</v>
      </c>
      <c r="C3994" t="e">
        <f>Weighting!$F$10</f>
        <v>#NUM!</v>
      </c>
      <c r="D3994" t="e">
        <f>IF(C3994=1,'Data Transformation'!$G$3+0.5*'Data Transformation'!$W$25,IF(C3995=1,D3995-'Data Transformation'!$W$25,FALSE))</f>
        <v>#NUM!</v>
      </c>
      <c r="E3994">
        <f t="array" ref="E3994">IF(ISLOGICAL(D3994),"",FREQUENCY(IF('Data Transformation'!$B$425:$B$8425='Bin Analysis'!$B3987,'Data Transformation'!$G$425:$G$8425),D3994))</f>
        <v>2001</v>
      </c>
      <c r="F3994">
        <f t="shared" si="498"/>
        <v>0</v>
      </c>
      <c r="G3994">
        <f>Weighting!$H$10</f>
        <v>0</v>
      </c>
      <c r="H3994">
        <f t="array" ref="H3994">FREQUENCY(IF('Data Transformation'!$B$4:$B$8425=B3987,'Data Transformation'!$G$4:$G$8425),'Bin Analysis'!$B3994)</f>
        <v>2073</v>
      </c>
      <c r="I3994">
        <f t="shared" si="499"/>
        <v>0</v>
      </c>
      <c r="J3994">
        <f t="shared" si="500"/>
        <v>0</v>
      </c>
      <c r="K3994">
        <f>J3994*Weighting!$W$10</f>
        <v>0</v>
      </c>
      <c r="M3994" s="14"/>
    </row>
    <row r="3995" spans="1:25" x14ac:dyDescent="0.25">
      <c r="A3995" s="32" t="str">
        <f>IF(Weighting!$P$11&gt;0,B3995,"")</f>
        <v/>
      </c>
      <c r="B3995" t="e">
        <f>Weighting!$C$11</f>
        <v>#DIV/0!</v>
      </c>
      <c r="C3995" t="e">
        <f>Weighting!$F$11</f>
        <v>#NUM!</v>
      </c>
      <c r="D3995" t="e">
        <f>IF(C3995=1,'Data Transformation'!$G$3+0.5*'Data Transformation'!$W$25,IF(C3996=1,D3996-'Data Transformation'!$W$25,FALSE))</f>
        <v>#NUM!</v>
      </c>
      <c r="E3995">
        <f t="array" ref="E3995">IF(ISLOGICAL(D3995),"",FREQUENCY(IF('Data Transformation'!$B$425:$B$8425='Bin Analysis'!$B3987,'Data Transformation'!$G$425:$G$8425),D3995))</f>
        <v>2001</v>
      </c>
      <c r="F3995">
        <f t="shared" si="498"/>
        <v>0</v>
      </c>
      <c r="G3995">
        <f>Weighting!$H$11</f>
        <v>0</v>
      </c>
      <c r="H3995">
        <f t="array" ref="H3995">FREQUENCY(IF('Data Transformation'!$B$4:$B$8425=B3987,'Data Transformation'!$G$4:$G$8425),'Bin Analysis'!$B3995)</f>
        <v>2073</v>
      </c>
      <c r="I3995">
        <f t="shared" si="499"/>
        <v>0</v>
      </c>
      <c r="J3995">
        <f t="shared" si="500"/>
        <v>0</v>
      </c>
      <c r="K3995">
        <f>J3995*Weighting!$W$11</f>
        <v>0</v>
      </c>
      <c r="M3995" s="14"/>
    </row>
    <row r="3996" spans="1:25" x14ac:dyDescent="0.25">
      <c r="A3996" s="32" t="str">
        <f>IF(Weighting!$P$12&gt;0,B3996,"")</f>
        <v/>
      </c>
      <c r="B3996" t="e">
        <f>Weighting!$C$12</f>
        <v>#DIV/0!</v>
      </c>
      <c r="C3996" t="e">
        <f>Weighting!$F$12</f>
        <v>#NUM!</v>
      </c>
      <c r="D3996" t="e">
        <f>IF(C3996=1,'Data Transformation'!$G$3+0.5*'Data Transformation'!$W$25,IF(C3997=1,D3997-'Data Transformation'!$W$25,FALSE))</f>
        <v>#NUM!</v>
      </c>
      <c r="E3996">
        <f t="array" ref="E3996">IF(ISLOGICAL(D3996),"",FREQUENCY(IF('Data Transformation'!$B$425:$B$8425='Bin Analysis'!$B3987,'Data Transformation'!$G$425:$G$8425),D3996))</f>
        <v>2001</v>
      </c>
      <c r="F3996">
        <f t="shared" si="498"/>
        <v>0</v>
      </c>
      <c r="G3996">
        <f>Weighting!$H$12</f>
        <v>0</v>
      </c>
      <c r="H3996">
        <f t="array" ref="H3996">FREQUENCY(IF('Data Transformation'!$B$4:$B$8425=B3987,'Data Transformation'!$G$4:$G$8425),'Bin Analysis'!$B3996)</f>
        <v>2073</v>
      </c>
      <c r="I3996">
        <f t="shared" si="499"/>
        <v>0</v>
      </c>
      <c r="J3996">
        <f t="shared" si="500"/>
        <v>0</v>
      </c>
      <c r="K3996">
        <f>J3996*Weighting!$W$12</f>
        <v>0</v>
      </c>
      <c r="M3996" s="14"/>
    </row>
    <row r="3997" spans="1:25" x14ac:dyDescent="0.25">
      <c r="A3997" s="32" t="str">
        <f>IF(Weighting!$P$13&gt;0,B3997,"")</f>
        <v/>
      </c>
      <c r="B3997" t="e">
        <f>Weighting!$C$13</f>
        <v>#DIV/0!</v>
      </c>
      <c r="C3997" t="e">
        <f>Weighting!$F$13</f>
        <v>#NUM!</v>
      </c>
      <c r="D3997" t="e">
        <f>IF(C3997=1,'Data Transformation'!$G$3+0.5*'Data Transformation'!$W$25,IF(C3998=1,D3998-'Data Transformation'!$W$25,FALSE))</f>
        <v>#NUM!</v>
      </c>
      <c r="E3997">
        <f t="array" ref="E3997">IF(ISLOGICAL(D3997),"",FREQUENCY(IF('Data Transformation'!$B$425:$B$8425='Bin Analysis'!$B3987,'Data Transformation'!$G$425:$G$8425),D3997))</f>
        <v>2001</v>
      </c>
      <c r="F3997">
        <f t="shared" si="498"/>
        <v>0</v>
      </c>
      <c r="G3997">
        <f>Weighting!$H$13</f>
        <v>0</v>
      </c>
      <c r="H3997">
        <f t="array" ref="H3997">FREQUENCY(IF('Data Transformation'!$B$4:$B$8425=B3987,'Data Transformation'!$G$4:$G$8425),'Bin Analysis'!$B3997)</f>
        <v>2073</v>
      </c>
      <c r="I3997">
        <f t="shared" si="499"/>
        <v>0</v>
      </c>
      <c r="J3997">
        <f t="shared" si="500"/>
        <v>0</v>
      </c>
      <c r="K3997">
        <f>J3997*Weighting!$W$13</f>
        <v>0</v>
      </c>
      <c r="M3997" s="14"/>
    </row>
    <row r="3998" spans="1:25" x14ac:dyDescent="0.25">
      <c r="A3998" s="32" t="str">
        <f>IF(Weighting!$P$14&gt;0,B3998,"")</f>
        <v/>
      </c>
      <c r="B3998" t="e">
        <f>Weighting!$C$14</f>
        <v>#DIV/0!</v>
      </c>
      <c r="C3998" t="e">
        <f>Weighting!$F$14</f>
        <v>#NUM!</v>
      </c>
      <c r="D3998" t="e">
        <f>IF(C3998=1,'Data Transformation'!$G$3+0.5*'Data Transformation'!$W$25,IF(C3999=1,D3999-'Data Transformation'!$W$25,FALSE))</f>
        <v>#NUM!</v>
      </c>
      <c r="E3998">
        <f t="array" ref="E3998">IF(ISLOGICAL(D3998),"",FREQUENCY(IF('Data Transformation'!$B$425:$B$8425='Bin Analysis'!$B3987,'Data Transformation'!$G$425:$G$8425),D3998))</f>
        <v>2001</v>
      </c>
      <c r="F3998">
        <f t="shared" si="498"/>
        <v>0</v>
      </c>
      <c r="G3998">
        <f>Weighting!$H$14</f>
        <v>0</v>
      </c>
      <c r="H3998">
        <f t="array" ref="H3998">FREQUENCY(IF('Data Transformation'!$B$4:$B$8425=B3987,'Data Transformation'!$G$4:$G$8425),'Bin Analysis'!$B3998)</f>
        <v>2073</v>
      </c>
      <c r="I3998">
        <f t="shared" si="499"/>
        <v>0</v>
      </c>
      <c r="J3998">
        <f t="shared" si="500"/>
        <v>0</v>
      </c>
      <c r="K3998">
        <f>J3998*Weighting!$W$14</f>
        <v>0</v>
      </c>
      <c r="M3998" s="14"/>
    </row>
    <row r="3999" spans="1:25" x14ac:dyDescent="0.25">
      <c r="A3999" s="32" t="str">
        <f>IF(Weighting!$P$15&gt;0,B3999,"")</f>
        <v/>
      </c>
      <c r="B3999" t="e">
        <f>Weighting!$C$15</f>
        <v>#DIV/0!</v>
      </c>
      <c r="C3999" t="e">
        <f>Weighting!$F$15</f>
        <v>#NUM!</v>
      </c>
      <c r="D3999" t="e">
        <f>IF(C3999=1,'Data Transformation'!$G$3+0.5*'Data Transformation'!$W$25,IF(C4000=1,D4000-'Data Transformation'!$W$25,FALSE))</f>
        <v>#NUM!</v>
      </c>
      <c r="E3999">
        <f t="array" ref="E3999">IF(ISLOGICAL(D3999),"",FREQUENCY(IF('Data Transformation'!$B$425:$B$8425='Bin Analysis'!$B3987,'Data Transformation'!$G$425:$G$8425),D3999))</f>
        <v>2001</v>
      </c>
      <c r="F3999">
        <f t="shared" si="498"/>
        <v>0</v>
      </c>
      <c r="G3999">
        <f>Weighting!$H$15</f>
        <v>0</v>
      </c>
      <c r="H3999">
        <f t="array" ref="H3999">FREQUENCY(IF('Data Transformation'!$B$4:$B$8425=B3987,'Data Transformation'!$G$4:$G$8425),'Bin Analysis'!$B3999)</f>
        <v>2073</v>
      </c>
      <c r="I3999">
        <f t="shared" si="499"/>
        <v>0</v>
      </c>
      <c r="J3999">
        <f t="shared" si="500"/>
        <v>0</v>
      </c>
      <c r="K3999">
        <f>J3999*Weighting!$W$15</f>
        <v>0</v>
      </c>
      <c r="M3999" s="14"/>
    </row>
    <row r="4000" spans="1:25" x14ac:dyDescent="0.25">
      <c r="A4000" s="32" t="str">
        <f>IF(Weighting!$P$16&gt;0,B4000,"")</f>
        <v/>
      </c>
      <c r="B4000" t="e">
        <f>Weighting!$C$16</f>
        <v>#DIV/0!</v>
      </c>
      <c r="C4000" t="e">
        <f>Weighting!$F$16</f>
        <v>#NUM!</v>
      </c>
      <c r="D4000" t="e">
        <f>IF(C4000=1,'Data Transformation'!$G$3+0.5*'Data Transformation'!$W$25,IF(C4001=1,D4001-'Data Transformation'!$W$25,FALSE))</f>
        <v>#NUM!</v>
      </c>
      <c r="E4000">
        <f t="array" ref="E4000">IF(ISLOGICAL(D4000),"",FREQUENCY(IF('Data Transformation'!$B$425:$B$8425='Bin Analysis'!$B3987,'Data Transformation'!$G$425:$G$8425),D4000))</f>
        <v>2001</v>
      </c>
      <c r="F4000">
        <f t="shared" si="498"/>
        <v>0</v>
      </c>
      <c r="G4000">
        <f>Weighting!$H$16</f>
        <v>0</v>
      </c>
      <c r="H4000">
        <f t="array" ref="H4000">FREQUENCY(IF('Data Transformation'!$B$4:$B$8425=B3987,'Data Transformation'!$G$4:$G$8425),'Bin Analysis'!$B4000)</f>
        <v>2073</v>
      </c>
      <c r="I4000">
        <f t="shared" si="499"/>
        <v>0</v>
      </c>
      <c r="J4000">
        <f t="shared" si="500"/>
        <v>0</v>
      </c>
      <c r="K4000">
        <f>J4000*Weighting!$W$16</f>
        <v>0</v>
      </c>
      <c r="M4000" s="14"/>
    </row>
    <row r="4001" spans="1:25" x14ac:dyDescent="0.25">
      <c r="A4001" s="32" t="str">
        <f>IF(Weighting!$P$17&gt;0,B4001,"")</f>
        <v/>
      </c>
      <c r="B4001" t="e">
        <f>Weighting!$C$17</f>
        <v>#DIV/0!</v>
      </c>
      <c r="C4001" t="e">
        <f>Weighting!$F$17</f>
        <v>#NUM!</v>
      </c>
      <c r="D4001" t="e">
        <f>IF(C4001=1,'Data Transformation'!$G$3+0.5*'Data Transformation'!$W$25,IF(C4002=1,D4002-'Data Transformation'!$W$25,FALSE))</f>
        <v>#NUM!</v>
      </c>
      <c r="E4001">
        <f t="array" ref="E4001">IF(ISLOGICAL(D4001),"",FREQUENCY(IF('Data Transformation'!$B$425:$B$8425='Bin Analysis'!$B3987,'Data Transformation'!$G$425:$G$8425),D4001))</f>
        <v>2001</v>
      </c>
      <c r="F4001">
        <f t="shared" si="498"/>
        <v>0</v>
      </c>
      <c r="G4001">
        <f>Weighting!$H$17</f>
        <v>0</v>
      </c>
      <c r="H4001">
        <f t="array" ref="H4001">FREQUENCY(IF('Data Transformation'!$B$4:$B$8425=B3987,'Data Transformation'!$G$4:$G$8425),'Bin Analysis'!$B4001)</f>
        <v>2073</v>
      </c>
      <c r="I4001">
        <f t="shared" si="499"/>
        <v>0</v>
      </c>
      <c r="J4001">
        <f t="shared" si="500"/>
        <v>0</v>
      </c>
      <c r="K4001">
        <f>J4001*Weighting!$W$17</f>
        <v>0</v>
      </c>
      <c r="M4001" s="14"/>
    </row>
    <row r="4002" spans="1:25" x14ac:dyDescent="0.25">
      <c r="A4002" s="32" t="str">
        <f>IF(Weighting!$P$18&gt;0,B4002,"")</f>
        <v/>
      </c>
      <c r="B4002" t="e">
        <f>Weighting!$C$18</f>
        <v>#DIV/0!</v>
      </c>
      <c r="C4002" t="e">
        <f>Weighting!$F$18</f>
        <v>#NUM!</v>
      </c>
      <c r="D4002" t="e">
        <f>IF(C4002=1,'Data Transformation'!$G$3+0.5*'Data Transformation'!$W$25,IF(C4003=1,D4003-'Data Transformation'!$W$25,FALSE))</f>
        <v>#NUM!</v>
      </c>
      <c r="E4002">
        <f t="array" ref="E4002">IF(ISLOGICAL(D4002),"",FREQUENCY(IF('Data Transformation'!$B$425:$B$8425='Bin Analysis'!$B3987,'Data Transformation'!$G$425:$G$8425),D4002))</f>
        <v>2001</v>
      </c>
      <c r="F4002">
        <f t="shared" si="498"/>
        <v>0</v>
      </c>
      <c r="G4002">
        <f>Weighting!$H$18</f>
        <v>0</v>
      </c>
      <c r="H4002">
        <f t="array" ref="H4002">FREQUENCY(IF('Data Transformation'!$B$4:$B$8425=B3987,'Data Transformation'!$G$4:$G$8425),'Bin Analysis'!$B4002)</f>
        <v>2073</v>
      </c>
      <c r="I4002">
        <f t="shared" si="499"/>
        <v>0</v>
      </c>
      <c r="J4002">
        <f t="shared" si="500"/>
        <v>0</v>
      </c>
      <c r="K4002">
        <f>J4002*Weighting!$W$18</f>
        <v>0</v>
      </c>
      <c r="M4002" s="14"/>
    </row>
    <row r="4003" spans="1:25" x14ac:dyDescent="0.25">
      <c r="A4003" s="32" t="str">
        <f>IF(Weighting!$P$19&gt;0,B4003,"")</f>
        <v/>
      </c>
      <c r="B4003" t="e">
        <f>Weighting!$C$19</f>
        <v>#DIV/0!</v>
      </c>
      <c r="C4003" t="e">
        <f>Weighting!$F$19</f>
        <v>#NUM!</v>
      </c>
      <c r="D4003" t="e">
        <f>IF(C4003=1,'Data Transformation'!$G$3+0.5*'Data Transformation'!$W$25,IF(C4004=1,D4004-'Data Transformation'!$W$25,FALSE))</f>
        <v>#NUM!</v>
      </c>
      <c r="E4003">
        <f t="array" ref="E4003">IF(ISLOGICAL(D4003),"",FREQUENCY(IF('Data Transformation'!$B$425:$B$8425='Bin Analysis'!$B3987,'Data Transformation'!$G$425:$G$8425),D4003))</f>
        <v>2001</v>
      </c>
      <c r="F4003">
        <f t="shared" si="498"/>
        <v>0</v>
      </c>
      <c r="G4003">
        <f>Weighting!$H$19</f>
        <v>0</v>
      </c>
      <c r="H4003">
        <f t="array" ref="H4003">FREQUENCY(IF('Data Transformation'!$B$4:$B$8425=B3987,'Data Transformation'!$G$4:$G$8425),'Bin Analysis'!$B4003)</f>
        <v>2073</v>
      </c>
      <c r="I4003">
        <f t="shared" si="499"/>
        <v>0</v>
      </c>
      <c r="J4003">
        <f t="shared" si="500"/>
        <v>0</v>
      </c>
      <c r="K4003">
        <f>J4003*Weighting!$W$19</f>
        <v>0</v>
      </c>
      <c r="M4003" s="14"/>
    </row>
    <row r="4004" spans="1:25" x14ac:dyDescent="0.25">
      <c r="A4004" s="32" t="str">
        <f>IF(Weighting!$P$20&gt;0,B4004,"")</f>
        <v/>
      </c>
      <c r="B4004" t="e">
        <f>Weighting!$C$20</f>
        <v>#DIV/0!</v>
      </c>
      <c r="C4004" t="e">
        <f>Weighting!$F$20</f>
        <v>#NUM!</v>
      </c>
      <c r="D4004" t="e">
        <f>IF(C4004=1,'Data Transformation'!$G$3+0.5*'Data Transformation'!$W$25,IF(C4005=1,D4005-'Data Transformation'!$W$25,FALSE))</f>
        <v>#NUM!</v>
      </c>
      <c r="E4004">
        <f t="array" ref="E4004">IF(ISLOGICAL(D4004),"",FREQUENCY(IF('Data Transformation'!$B$425:$B$8425='Bin Analysis'!$B3987,'Data Transformation'!$G$425:$G$8425),D4004))</f>
        <v>2001</v>
      </c>
      <c r="F4004">
        <f t="shared" si="498"/>
        <v>0</v>
      </c>
      <c r="G4004">
        <f>Weighting!$H$20</f>
        <v>0</v>
      </c>
      <c r="H4004">
        <f t="array" ref="H4004">FREQUENCY(IF('Data Transformation'!$B$4:$B$8425=B3987,'Data Transformation'!$G$4:$G$8425),'Bin Analysis'!$B4004)</f>
        <v>2073</v>
      </c>
      <c r="I4004">
        <f t="shared" si="499"/>
        <v>0</v>
      </c>
      <c r="J4004">
        <f t="shared" si="500"/>
        <v>0</v>
      </c>
      <c r="K4004">
        <f>J4004*Weighting!$W$20</f>
        <v>0</v>
      </c>
      <c r="M4004" s="14"/>
    </row>
    <row r="4005" spans="1:25" x14ac:dyDescent="0.25">
      <c r="A4005" s="32" t="str">
        <f>IF(Weighting!$P$21&gt;0,B4005,"")</f>
        <v/>
      </c>
      <c r="B4005" t="e">
        <f>Weighting!$C$21</f>
        <v>#DIV/0!</v>
      </c>
      <c r="C4005" t="e">
        <f>Weighting!$F$21</f>
        <v>#NUM!</v>
      </c>
      <c r="D4005" t="e">
        <f>IF(C4005=1,'Data Transformation'!$G$3+0.5*'Data Transformation'!$W$25,IF(C4006=1,D4006-'Data Transformation'!$W$25,FALSE))</f>
        <v>#NUM!</v>
      </c>
      <c r="E4005">
        <f t="array" ref="E4005">IF(ISLOGICAL(D4005),"",FREQUENCY(IF('Data Transformation'!$B$425:$B$8425='Bin Analysis'!$B3987,'Data Transformation'!$G$425:$G$8425),D4005))</f>
        <v>2001</v>
      </c>
      <c r="F4005">
        <f t="shared" si="498"/>
        <v>0</v>
      </c>
      <c r="G4005">
        <f>Weighting!$H$21</f>
        <v>0</v>
      </c>
      <c r="H4005">
        <f t="array" ref="H4005">FREQUENCY(IF('Data Transformation'!$B$4:$B$8425=B3987,'Data Transformation'!$G$4:$G$8425),'Bin Analysis'!$B4005)</f>
        <v>2073</v>
      </c>
      <c r="I4005">
        <f t="shared" si="499"/>
        <v>0</v>
      </c>
      <c r="J4005">
        <f t="shared" si="500"/>
        <v>0</v>
      </c>
      <c r="K4005">
        <f>J4005*Weighting!$W$21</f>
        <v>0</v>
      </c>
      <c r="M4005" s="14"/>
    </row>
    <row r="4006" spans="1:25" x14ac:dyDescent="0.25">
      <c r="A4006" s="32" t="str">
        <f>IF(Weighting!$P$22&gt;0,B4006,"")</f>
        <v/>
      </c>
      <c r="B4006" t="e">
        <f>Weighting!$C$22</f>
        <v>#DIV/0!</v>
      </c>
      <c r="C4006" t="e">
        <f>Weighting!$F$22</f>
        <v>#NUM!</v>
      </c>
      <c r="D4006" t="e">
        <f>IF(C4006=1,'Data Transformation'!$G$3+0.5*'Data Transformation'!$W$25,IF(C4007=1,D4007-'Data Transformation'!$W$25,FALSE))</f>
        <v>#NUM!</v>
      </c>
      <c r="E4006">
        <f t="array" ref="E4006">IF(ISLOGICAL(D4006),"",FREQUENCY(IF('Data Transformation'!$B$425:$B$8425='Bin Analysis'!$B3987,'Data Transformation'!$G$425:$G$8425),D4006))</f>
        <v>2001</v>
      </c>
      <c r="F4006">
        <f t="shared" si="498"/>
        <v>0</v>
      </c>
      <c r="G4006">
        <f>Weighting!$H$22</f>
        <v>0</v>
      </c>
      <c r="H4006">
        <f t="array" ref="H4006">FREQUENCY(IF('Data Transformation'!$B$4:$B$8425=B3987,'Data Transformation'!$G$4:$G$8425),'Bin Analysis'!$B4006)</f>
        <v>2073</v>
      </c>
      <c r="I4006">
        <f t="shared" si="499"/>
        <v>0</v>
      </c>
      <c r="J4006">
        <f t="shared" si="500"/>
        <v>0</v>
      </c>
      <c r="K4006">
        <f>J4006*Weighting!$W$22</f>
        <v>0</v>
      </c>
      <c r="M4006" s="14"/>
    </row>
    <row r="4007" spans="1:25" x14ac:dyDescent="0.25">
      <c r="A4007" s="32" t="str">
        <f>IF(Weighting!$P$23&gt;0,B4007,"")</f>
        <v/>
      </c>
      <c r="B4007" t="e">
        <f>Weighting!$C$23</f>
        <v>#DIV/0!</v>
      </c>
      <c r="C4007" t="e">
        <f>Weighting!$F$23</f>
        <v>#NUM!</v>
      </c>
      <c r="D4007" t="e">
        <f>IF(C4007=1,'Data Transformation'!$G$3+0.5*'Data Transformation'!$W$25,IF(C4008=1,D4008-'Data Transformation'!$W$25,FALSE))</f>
        <v>#NUM!</v>
      </c>
      <c r="E4007">
        <f t="array" ref="E4007">IF(ISLOGICAL(D4007),"",FREQUENCY(IF('Data Transformation'!$B$425:$B$8425='Bin Analysis'!$B3987,'Data Transformation'!$G$425:$G$8425),D4007))</f>
        <v>2001</v>
      </c>
      <c r="F4007">
        <f t="shared" si="498"/>
        <v>0</v>
      </c>
      <c r="G4007">
        <f>Weighting!$H$23</f>
        <v>0</v>
      </c>
      <c r="H4007">
        <f t="array" ref="H4007">FREQUENCY(IF('Data Transformation'!$B$4:$B$8425=B3987,'Data Transformation'!$G$4:$G$8425),'Bin Analysis'!$B4007)</f>
        <v>2073</v>
      </c>
      <c r="I4007">
        <f t="shared" si="499"/>
        <v>0</v>
      </c>
      <c r="J4007">
        <f t="shared" si="500"/>
        <v>0</v>
      </c>
      <c r="K4007">
        <f>J4007*Weighting!$W$23</f>
        <v>0</v>
      </c>
      <c r="M4007" s="14"/>
    </row>
    <row r="4008" spans="1:25" x14ac:dyDescent="0.25">
      <c r="A4008" s="32" t="str">
        <f>IF(Weighting!$P$24&gt;0,B4008,"")</f>
        <v/>
      </c>
      <c r="B4008" t="e">
        <f>Weighting!$C$24</f>
        <v>#DIV/0!</v>
      </c>
      <c r="C4008" t="e">
        <f>Weighting!$F$24</f>
        <v>#NUM!</v>
      </c>
      <c r="D4008" t="e">
        <f>IF(C4008=1,'Data Transformation'!$G$3+0.5*'Data Transformation'!$W$25,IF(C4009=1,D4009-'Data Transformation'!$W$25,FALSE))</f>
        <v>#NUM!</v>
      </c>
      <c r="E4008">
        <f t="array" ref="E4008">IF(ISLOGICAL(D4008),"",FREQUENCY(IF('Data Transformation'!$B$425:$B$8425='Bin Analysis'!$B3987,'Data Transformation'!$G$425:$G$8425),D4008))</f>
        <v>2001</v>
      </c>
      <c r="F4008">
        <f t="shared" si="498"/>
        <v>0</v>
      </c>
      <c r="G4008">
        <f>Weighting!$H$24</f>
        <v>0</v>
      </c>
      <c r="H4008">
        <f t="array" ref="H4008">FREQUENCY(IF('Data Transformation'!$B$4:$B$8425=B3987,'Data Transformation'!$G$4:$G$8425),'Bin Analysis'!$B4008)</f>
        <v>2073</v>
      </c>
      <c r="I4008">
        <f t="shared" si="499"/>
        <v>0</v>
      </c>
      <c r="J4008">
        <f t="shared" si="500"/>
        <v>0</v>
      </c>
      <c r="K4008">
        <f>J4008*Weighting!$W$24</f>
        <v>0</v>
      </c>
      <c r="M4008" s="14"/>
    </row>
    <row r="4009" spans="1:25" x14ac:dyDescent="0.25">
      <c r="A4009" s="32" t="str">
        <f>IF(Weighting!$P$25&gt;0,B4009,"")</f>
        <v/>
      </c>
      <c r="B4009" t="e">
        <f>Weighting!$C$25</f>
        <v>#DIV/0!</v>
      </c>
      <c r="C4009" t="e">
        <f>Weighting!$F$25</f>
        <v>#NUM!</v>
      </c>
      <c r="D4009" t="e">
        <f>IF(C4009=1,'Data Transformation'!$G$3+0.5*'Data Transformation'!$W$25,IF(C4010=1,D4010-'Data Transformation'!$W$25,FALSE))</f>
        <v>#NUM!</v>
      </c>
      <c r="E4009">
        <f t="array" ref="E4009">IF(ISLOGICAL(D4009),"",FREQUENCY(IF('Data Transformation'!$B$425:$B$8425='Bin Analysis'!$B3987,'Data Transformation'!$G$425:$G$8425),D4009))</f>
        <v>2001</v>
      </c>
      <c r="F4009">
        <f t="shared" si="498"/>
        <v>0</v>
      </c>
      <c r="G4009">
        <f>Weighting!$H$25</f>
        <v>0</v>
      </c>
      <c r="H4009">
        <f t="array" ref="H4009">FREQUENCY(IF('Data Transformation'!$B$4:$B$8425=B3987,'Data Transformation'!$G$4:$G$8425),'Bin Analysis'!$B4009)</f>
        <v>2073</v>
      </c>
      <c r="I4009">
        <f t="shared" si="499"/>
        <v>0</v>
      </c>
      <c r="J4009">
        <f t="shared" si="500"/>
        <v>0</v>
      </c>
      <c r="K4009">
        <f>J4009*Weighting!$W$25</f>
        <v>0</v>
      </c>
      <c r="M4009" s="14"/>
    </row>
    <row r="4010" spans="1:25" x14ac:dyDescent="0.25">
      <c r="O4010"/>
      <c r="P4010"/>
      <c r="Q4010"/>
      <c r="R4010"/>
    </row>
    <row r="4011" spans="1:25" ht="23.25" x14ac:dyDescent="0.35">
      <c r="A4011" s="21" t="s">
        <v>0</v>
      </c>
      <c r="B4011" s="21" t="str">
        <f>IFERROR(VLOOKUP(C4011,'Data Transformation'!$L$6:$M$426,2,FALSE),"")</f>
        <v/>
      </c>
      <c r="C4011" s="21">
        <f>C3987+1</f>
        <v>167</v>
      </c>
      <c r="D4011" s="21"/>
      <c r="E4011" s="21"/>
      <c r="F4011" s="21"/>
      <c r="G4011" s="21"/>
      <c r="H4011" s="22"/>
      <c r="I4011" s="22"/>
      <c r="J4011" s="22"/>
      <c r="K4011" s="21"/>
      <c r="L4011" s="21" t="str">
        <f>B4011</f>
        <v/>
      </c>
      <c r="M4011" s="23" t="e">
        <f>INDEX('Data Transformation'!$O$4:$O$424,MATCH($B4011,'Data Transformation'!$M$4:$M$424,0),MATCH($M$2,'Data Transformation'!$O$3,0))</f>
        <v>#N/A</v>
      </c>
      <c r="N4011" s="27" t="e">
        <f>IF('Input and Summary Results'!$J$16="minimum",'Bin Analysis'!X4012/(M4011-1),'Bin Analysis'!Y4011/('Bin Analysis'!M4011-1))</f>
        <v>#N/A</v>
      </c>
      <c r="O4011" s="27" t="e">
        <f>IF(M4011=FALSE,NA(),(VLOOKUP(1,C4014:K4033,4,FALSE))/(M4011-1))</f>
        <v>#N/A</v>
      </c>
      <c r="P4011" s="27" t="e">
        <f>IF(M4011=FALSE,NA(),SUM(J4014:J4033)/Weighting!$S$5)</f>
        <v>#N/A</v>
      </c>
      <c r="Q4011" s="27" t="e">
        <f>IF(M4011=FALSE,NA(),SUM(K4014:K4033)/Weighting!$S$6)</f>
        <v>#N/A</v>
      </c>
      <c r="R4011" s="27" t="e">
        <f>IF(M4011=FALSE,NA(),(VLOOKUP(1,G4014:K4033,3,FALSE))/(M4011-1))</f>
        <v>#N/A</v>
      </c>
      <c r="S4011" s="22" t="e">
        <f>IF(M4011=FALSE,NA(),IF(SUM(J4014:J4033)=2,"yes","no"))</f>
        <v>#N/A</v>
      </c>
      <c r="X4011" s="2" cm="2">
        <f t="array" ref="X4011:X4012">FREQUENCY(IF('Data Transformation'!$B$425:$B$6424='Bin Analysis'!L4011,'Data Transformation'!$G$425:$G$6424),'Data Transformation'!$U$11)</f>
        <v>0</v>
      </c>
      <c r="Y4011" s="2" cm="2">
        <f t="array" ref="Y4011:Y4012">FREQUENCY(IF('Data Transformation'!$B$425:$B$6424='Bin Analysis'!L4011,'Data Transformation'!$G$425:$G$6424),'Data Transformation'!$U$12)</f>
        <v>0</v>
      </c>
    </row>
    <row r="4012" spans="1:25" x14ac:dyDescent="0.25">
      <c r="A4012" s="14" t="s">
        <v>67</v>
      </c>
      <c r="B4012" t="s">
        <v>47</v>
      </c>
      <c r="C4012" t="s">
        <v>5</v>
      </c>
      <c r="D4012" t="s">
        <v>100</v>
      </c>
      <c r="E4012" t="s">
        <v>101</v>
      </c>
      <c r="F4012" t="s">
        <v>102</v>
      </c>
      <c r="G4012" t="s">
        <v>70</v>
      </c>
      <c r="H4012" t="s">
        <v>31</v>
      </c>
      <c r="I4012" t="s">
        <v>32</v>
      </c>
      <c r="J4012" t="s">
        <v>46</v>
      </c>
      <c r="K4012" s="14" t="s">
        <v>45</v>
      </c>
      <c r="M4012" s="14"/>
      <c r="X4012" s="2">
        <v>0</v>
      </c>
      <c r="Y4012" s="2">
        <v>0</v>
      </c>
    </row>
    <row r="4013" spans="1:25" x14ac:dyDescent="0.25">
      <c r="A4013" s="32"/>
      <c r="D4013" t="e">
        <f>IF(C4013=1,'Data Transformation'!$G$3+0.5*'Data Transformation'!$W$25,IF(C4014=1,D4014-'Data Transformation'!$W$25,FALSE))</f>
        <v>#NUM!</v>
      </c>
      <c r="E4013">
        <f t="array" ref="E4013">IF(ISLOGICAL(D4013),"",FREQUENCY(IF('Data Transformation'!$B$425:$B$8425='Bin Analysis'!$B4011,'Data Transformation'!$G$425:$G$8425),D4013))</f>
        <v>2001</v>
      </c>
      <c r="F4013" t="e">
        <f>IF(ISLOGICAL(D4013),"",E4013-E4012)</f>
        <v>#VALUE!</v>
      </c>
      <c r="M4013" s="14"/>
    </row>
    <row r="4014" spans="1:25" x14ac:dyDescent="0.25">
      <c r="A4014" s="32" t="e">
        <f>IF(Weighting!$P$6&gt;0,B4014,"")</f>
        <v>#NUM!</v>
      </c>
      <c r="B4014" t="e">
        <f>Weighting!$C$6</f>
        <v>#DIV/0!</v>
      </c>
      <c r="C4014" t="e">
        <f>Weighting!$F$6</f>
        <v>#NUM!</v>
      </c>
      <c r="D4014" t="e">
        <f>IF(C4014=1,'Data Transformation'!$G$3+0.5*'Data Transformation'!$W$25,IF(C4015=1,D4015-'Data Transformation'!$W$25,FALSE))</f>
        <v>#NUM!</v>
      </c>
      <c r="E4014">
        <f t="array" ref="E4014">IF(ISLOGICAL(D4014),"",FREQUENCY(IF('Data Transformation'!$B$425:$B$8425='Bin Analysis'!$B4011,'Data Transformation'!$G$425:$G$8425),D4014))</f>
        <v>2001</v>
      </c>
      <c r="F4014">
        <f>IF(ISLOGICAL(D4014),"",E4014-E4013)</f>
        <v>0</v>
      </c>
      <c r="G4014">
        <f>Weighting!$H$6</f>
        <v>1</v>
      </c>
      <c r="H4014">
        <f t="array" ref="H4014">FREQUENCY(IF('Data Transformation'!$B$4:$B$8425=B4011,'Data Transformation'!$G$4:$G$8425),'Bin Analysis'!$B4014)</f>
        <v>2073</v>
      </c>
      <c r="I4014">
        <f>H4014-H4013</f>
        <v>2073</v>
      </c>
      <c r="J4014">
        <f>IF(I4014=0,0,1)</f>
        <v>1</v>
      </c>
      <c r="K4014" t="e">
        <f>J4014*Weighting!$W$6</f>
        <v>#NUM!</v>
      </c>
      <c r="M4014" s="14"/>
    </row>
    <row r="4015" spans="1:25" x14ac:dyDescent="0.25">
      <c r="A4015" s="32" t="str">
        <f>IF(Weighting!$P$7&gt;0,B4015,"")</f>
        <v/>
      </c>
      <c r="B4015" t="e">
        <f>Weighting!$C$7</f>
        <v>#DIV/0!</v>
      </c>
      <c r="C4015" t="e">
        <f>Weighting!$F$7</f>
        <v>#NUM!</v>
      </c>
      <c r="D4015" t="e">
        <f>IF(C4015=1,'Data Transformation'!$G$3+0.5*'Data Transformation'!$W$25,IF(C4016=1,D4016-'Data Transformation'!$W$25,FALSE))</f>
        <v>#NUM!</v>
      </c>
      <c r="E4015">
        <f t="array" ref="E4015">IF(ISLOGICAL(D4015),"",FREQUENCY(IF('Data Transformation'!$B$425:$B$8425='Bin Analysis'!$B4011,'Data Transformation'!$G$425:$G$8425),D4015))</f>
        <v>2001</v>
      </c>
      <c r="F4015">
        <f t="shared" ref="F4015:F4033" si="501">IF(ISLOGICAL(D4015),"",E4015-E4014)</f>
        <v>0</v>
      </c>
      <c r="G4015">
        <f>Weighting!$H$7</f>
        <v>0</v>
      </c>
      <c r="H4015">
        <f t="array" ref="H4015">FREQUENCY(IF('Data Transformation'!$B$4:$B$8425=B4011,'Data Transformation'!$G$4:$G$8425),'Bin Analysis'!$B4015)</f>
        <v>2073</v>
      </c>
      <c r="I4015">
        <f t="shared" ref="I4015:I4033" si="502">H4015-H4014</f>
        <v>0</v>
      </c>
      <c r="J4015">
        <f>IF(I4015=0,0,1)</f>
        <v>0</v>
      </c>
      <c r="K4015">
        <f>J4015*Weighting!$W$7</f>
        <v>0</v>
      </c>
      <c r="M4015" s="14"/>
    </row>
    <row r="4016" spans="1:25" x14ac:dyDescent="0.25">
      <c r="A4016" s="32" t="str">
        <f>IF(Weighting!$P$8&gt;0,B4016,"")</f>
        <v/>
      </c>
      <c r="B4016" t="e">
        <f>Weighting!$C$8</f>
        <v>#DIV/0!</v>
      </c>
      <c r="C4016" t="e">
        <f>Weighting!$F$8</f>
        <v>#NUM!</v>
      </c>
      <c r="D4016" t="e">
        <f>IF(C4016=1,'Data Transformation'!$G$3+0.5*'Data Transformation'!$W$25,IF(C4017=1,D4017-'Data Transformation'!$W$25,FALSE))</f>
        <v>#NUM!</v>
      </c>
      <c r="E4016">
        <f t="array" ref="E4016">IF(ISLOGICAL(D4016),"",FREQUENCY(IF('Data Transformation'!$B$425:$B$8425='Bin Analysis'!$B4011,'Data Transformation'!$G$425:$G$8425),D4016))</f>
        <v>2001</v>
      </c>
      <c r="F4016">
        <f t="shared" si="501"/>
        <v>0</v>
      </c>
      <c r="G4016">
        <f>Weighting!$H$8</f>
        <v>0</v>
      </c>
      <c r="H4016">
        <f t="array" ref="H4016">FREQUENCY(IF('Data Transformation'!$B$4:$B$8425=B4011,'Data Transformation'!$G$4:$G$8425),'Bin Analysis'!$B4016)</f>
        <v>2073</v>
      </c>
      <c r="I4016">
        <f t="shared" si="502"/>
        <v>0</v>
      </c>
      <c r="J4016">
        <f t="shared" ref="J4016:J4033" si="503">IF(I4016=0,0,1)</f>
        <v>0</v>
      </c>
      <c r="K4016">
        <f>J4016*Weighting!$W$8</f>
        <v>0</v>
      </c>
      <c r="M4016" s="14"/>
    </row>
    <row r="4017" spans="1:13" x14ac:dyDescent="0.25">
      <c r="A4017" s="32" t="str">
        <f>IF(Weighting!$P$9&gt;0,B4017,"")</f>
        <v/>
      </c>
      <c r="B4017" s="50" t="e">
        <f>Weighting!$C$9</f>
        <v>#DIV/0!</v>
      </c>
      <c r="C4017" t="e">
        <f>Weighting!$F$9</f>
        <v>#NUM!</v>
      </c>
      <c r="D4017" t="e">
        <f>IF(C4017=1,'Data Transformation'!$G$3+0.5*'Data Transformation'!$W$25,IF(C4018=1,D4018-'Data Transformation'!$W$25,FALSE))</f>
        <v>#NUM!</v>
      </c>
      <c r="E4017">
        <f t="array" ref="E4017">IF(ISLOGICAL(D4017),"",FREQUENCY(IF('Data Transformation'!$B$425:$B$8425='Bin Analysis'!$B4011,'Data Transformation'!$G$425:$G$8425),D4017))</f>
        <v>2001</v>
      </c>
      <c r="F4017">
        <f t="shared" si="501"/>
        <v>0</v>
      </c>
      <c r="G4017">
        <f>Weighting!$H$9</f>
        <v>0</v>
      </c>
      <c r="H4017">
        <f t="array" ref="H4017">FREQUENCY(IF('Data Transformation'!$B$4:$B$8425=B4011,'Data Transformation'!$G$4:$G$8425),'Bin Analysis'!$B4017)</f>
        <v>2073</v>
      </c>
      <c r="I4017">
        <f t="shared" si="502"/>
        <v>0</v>
      </c>
      <c r="J4017">
        <f t="shared" si="503"/>
        <v>0</v>
      </c>
      <c r="K4017">
        <f>J4017*Weighting!$W$9</f>
        <v>0</v>
      </c>
      <c r="M4017" s="14"/>
    </row>
    <row r="4018" spans="1:13" x14ac:dyDescent="0.25">
      <c r="A4018" s="32" t="str">
        <f>IF(Weighting!$P$10&gt;0,B4018,"")</f>
        <v/>
      </c>
      <c r="B4018" t="e">
        <f>Weighting!$C$10</f>
        <v>#DIV/0!</v>
      </c>
      <c r="C4018" t="e">
        <f>Weighting!$F$10</f>
        <v>#NUM!</v>
      </c>
      <c r="D4018" t="e">
        <f>IF(C4018=1,'Data Transformation'!$G$3+0.5*'Data Transformation'!$W$25,IF(C4019=1,D4019-'Data Transformation'!$W$25,FALSE))</f>
        <v>#NUM!</v>
      </c>
      <c r="E4018">
        <f t="array" ref="E4018">IF(ISLOGICAL(D4018),"",FREQUENCY(IF('Data Transformation'!$B$425:$B$8425='Bin Analysis'!$B4011,'Data Transformation'!$G$425:$G$8425),D4018))</f>
        <v>2001</v>
      </c>
      <c r="F4018">
        <f t="shared" si="501"/>
        <v>0</v>
      </c>
      <c r="G4018">
        <f>Weighting!$H$10</f>
        <v>0</v>
      </c>
      <c r="H4018">
        <f t="array" ref="H4018">FREQUENCY(IF('Data Transformation'!$B$4:$B$8425=B4011,'Data Transformation'!$G$4:$G$8425),'Bin Analysis'!$B4018)</f>
        <v>2073</v>
      </c>
      <c r="I4018">
        <f t="shared" si="502"/>
        <v>0</v>
      </c>
      <c r="J4018">
        <f t="shared" si="503"/>
        <v>0</v>
      </c>
      <c r="K4018">
        <f>J4018*Weighting!$W$10</f>
        <v>0</v>
      </c>
      <c r="M4018" s="14"/>
    </row>
    <row r="4019" spans="1:13" x14ac:dyDescent="0.25">
      <c r="A4019" s="32" t="str">
        <f>IF(Weighting!$P$11&gt;0,B4019,"")</f>
        <v/>
      </c>
      <c r="B4019" t="e">
        <f>Weighting!$C$11</f>
        <v>#DIV/0!</v>
      </c>
      <c r="C4019" t="e">
        <f>Weighting!$F$11</f>
        <v>#NUM!</v>
      </c>
      <c r="D4019" t="e">
        <f>IF(C4019=1,'Data Transformation'!$G$3+0.5*'Data Transformation'!$W$25,IF(C4020=1,D4020-'Data Transformation'!$W$25,FALSE))</f>
        <v>#NUM!</v>
      </c>
      <c r="E4019">
        <f t="array" ref="E4019">IF(ISLOGICAL(D4019),"",FREQUENCY(IF('Data Transformation'!$B$425:$B$8425='Bin Analysis'!$B4011,'Data Transformation'!$G$425:$G$8425),D4019))</f>
        <v>2001</v>
      </c>
      <c r="F4019">
        <f t="shared" si="501"/>
        <v>0</v>
      </c>
      <c r="G4019">
        <f>Weighting!$H$11</f>
        <v>0</v>
      </c>
      <c r="H4019">
        <f t="array" ref="H4019">FREQUENCY(IF('Data Transformation'!$B$4:$B$8425=B4011,'Data Transformation'!$G$4:$G$8425),'Bin Analysis'!$B4019)</f>
        <v>2073</v>
      </c>
      <c r="I4019">
        <f t="shared" si="502"/>
        <v>0</v>
      </c>
      <c r="J4019">
        <f t="shared" si="503"/>
        <v>0</v>
      </c>
      <c r="K4019">
        <f>J4019*Weighting!$W$11</f>
        <v>0</v>
      </c>
      <c r="M4019" s="14"/>
    </row>
    <row r="4020" spans="1:13" x14ac:dyDescent="0.25">
      <c r="A4020" s="32" t="str">
        <f>IF(Weighting!$P$12&gt;0,B4020,"")</f>
        <v/>
      </c>
      <c r="B4020" t="e">
        <f>Weighting!$C$12</f>
        <v>#DIV/0!</v>
      </c>
      <c r="C4020" t="e">
        <f>Weighting!$F$12</f>
        <v>#NUM!</v>
      </c>
      <c r="D4020" t="e">
        <f>IF(C4020=1,'Data Transformation'!$G$3+0.5*'Data Transformation'!$W$25,IF(C4021=1,D4021-'Data Transformation'!$W$25,FALSE))</f>
        <v>#NUM!</v>
      </c>
      <c r="E4020">
        <f t="array" ref="E4020">IF(ISLOGICAL(D4020),"",FREQUENCY(IF('Data Transformation'!$B$425:$B$8425='Bin Analysis'!$B4011,'Data Transformation'!$G$425:$G$8425),D4020))</f>
        <v>2001</v>
      </c>
      <c r="F4020">
        <f t="shared" si="501"/>
        <v>0</v>
      </c>
      <c r="G4020">
        <f>Weighting!$H$12</f>
        <v>0</v>
      </c>
      <c r="H4020">
        <f t="array" ref="H4020">FREQUENCY(IF('Data Transformation'!$B$4:$B$8425=B4011,'Data Transformation'!$G$4:$G$8425),'Bin Analysis'!$B4020)</f>
        <v>2073</v>
      </c>
      <c r="I4020">
        <f t="shared" si="502"/>
        <v>0</v>
      </c>
      <c r="J4020">
        <f t="shared" si="503"/>
        <v>0</v>
      </c>
      <c r="K4020">
        <f>J4020*Weighting!$W$12</f>
        <v>0</v>
      </c>
      <c r="M4020" s="14"/>
    </row>
    <row r="4021" spans="1:13" x14ac:dyDescent="0.25">
      <c r="A4021" s="32" t="str">
        <f>IF(Weighting!$P$13&gt;0,B4021,"")</f>
        <v/>
      </c>
      <c r="B4021" t="e">
        <f>Weighting!$C$13</f>
        <v>#DIV/0!</v>
      </c>
      <c r="C4021" t="e">
        <f>Weighting!$F$13</f>
        <v>#NUM!</v>
      </c>
      <c r="D4021" t="e">
        <f>IF(C4021=1,'Data Transformation'!$G$3+0.5*'Data Transformation'!$W$25,IF(C4022=1,D4022-'Data Transformation'!$W$25,FALSE))</f>
        <v>#NUM!</v>
      </c>
      <c r="E4021">
        <f t="array" ref="E4021">IF(ISLOGICAL(D4021),"",FREQUENCY(IF('Data Transformation'!$B$425:$B$8425='Bin Analysis'!$B4011,'Data Transformation'!$G$425:$G$8425),D4021))</f>
        <v>2001</v>
      </c>
      <c r="F4021">
        <f t="shared" si="501"/>
        <v>0</v>
      </c>
      <c r="G4021">
        <f>Weighting!$H$13</f>
        <v>0</v>
      </c>
      <c r="H4021">
        <f t="array" ref="H4021">FREQUENCY(IF('Data Transformation'!$B$4:$B$8425=B4011,'Data Transformation'!$G$4:$G$8425),'Bin Analysis'!$B4021)</f>
        <v>2073</v>
      </c>
      <c r="I4021">
        <f t="shared" si="502"/>
        <v>0</v>
      </c>
      <c r="J4021">
        <f t="shared" si="503"/>
        <v>0</v>
      </c>
      <c r="K4021">
        <f>J4021*Weighting!$W$13</f>
        <v>0</v>
      </c>
      <c r="M4021" s="14"/>
    </row>
    <row r="4022" spans="1:13" x14ac:dyDescent="0.25">
      <c r="A4022" s="32" t="str">
        <f>IF(Weighting!$P$14&gt;0,B4022,"")</f>
        <v/>
      </c>
      <c r="B4022" t="e">
        <f>Weighting!$C$14</f>
        <v>#DIV/0!</v>
      </c>
      <c r="C4022" t="e">
        <f>Weighting!$F$14</f>
        <v>#NUM!</v>
      </c>
      <c r="D4022" t="e">
        <f>IF(C4022=1,'Data Transformation'!$G$3+0.5*'Data Transformation'!$W$25,IF(C4023=1,D4023-'Data Transformation'!$W$25,FALSE))</f>
        <v>#NUM!</v>
      </c>
      <c r="E4022">
        <f t="array" ref="E4022">IF(ISLOGICAL(D4022),"",FREQUENCY(IF('Data Transformation'!$B$425:$B$8425='Bin Analysis'!$B4011,'Data Transformation'!$G$425:$G$8425),D4022))</f>
        <v>2001</v>
      </c>
      <c r="F4022">
        <f t="shared" si="501"/>
        <v>0</v>
      </c>
      <c r="G4022">
        <f>Weighting!$H$14</f>
        <v>0</v>
      </c>
      <c r="H4022">
        <f t="array" ref="H4022">FREQUENCY(IF('Data Transformation'!$B$4:$B$8425=B4011,'Data Transformation'!$G$4:$G$8425),'Bin Analysis'!$B4022)</f>
        <v>2073</v>
      </c>
      <c r="I4022">
        <f t="shared" si="502"/>
        <v>0</v>
      </c>
      <c r="J4022">
        <f t="shared" si="503"/>
        <v>0</v>
      </c>
      <c r="K4022">
        <f>J4022*Weighting!$W$14</f>
        <v>0</v>
      </c>
      <c r="M4022" s="14"/>
    </row>
    <row r="4023" spans="1:13" x14ac:dyDescent="0.25">
      <c r="A4023" s="32" t="str">
        <f>IF(Weighting!$P$15&gt;0,B4023,"")</f>
        <v/>
      </c>
      <c r="B4023" t="e">
        <f>Weighting!$C$15</f>
        <v>#DIV/0!</v>
      </c>
      <c r="C4023" t="e">
        <f>Weighting!$F$15</f>
        <v>#NUM!</v>
      </c>
      <c r="D4023" t="e">
        <f>IF(C4023=1,'Data Transformation'!$G$3+0.5*'Data Transformation'!$W$25,IF(C4024=1,D4024-'Data Transformation'!$W$25,FALSE))</f>
        <v>#NUM!</v>
      </c>
      <c r="E4023">
        <f t="array" ref="E4023">IF(ISLOGICAL(D4023),"",FREQUENCY(IF('Data Transformation'!$B$425:$B$8425='Bin Analysis'!$B4011,'Data Transformation'!$G$425:$G$8425),D4023))</f>
        <v>2001</v>
      </c>
      <c r="F4023">
        <f t="shared" si="501"/>
        <v>0</v>
      </c>
      <c r="G4023">
        <f>Weighting!$H$15</f>
        <v>0</v>
      </c>
      <c r="H4023">
        <f t="array" ref="H4023">FREQUENCY(IF('Data Transformation'!$B$4:$B$8425=B4011,'Data Transformation'!$G$4:$G$8425),'Bin Analysis'!$B4023)</f>
        <v>2073</v>
      </c>
      <c r="I4023">
        <f t="shared" si="502"/>
        <v>0</v>
      </c>
      <c r="J4023">
        <f t="shared" si="503"/>
        <v>0</v>
      </c>
      <c r="K4023">
        <f>J4023*Weighting!$W$15</f>
        <v>0</v>
      </c>
      <c r="M4023" s="14"/>
    </row>
    <row r="4024" spans="1:13" x14ac:dyDescent="0.25">
      <c r="A4024" s="32" t="str">
        <f>IF(Weighting!$P$16&gt;0,B4024,"")</f>
        <v/>
      </c>
      <c r="B4024" t="e">
        <f>Weighting!$C$16</f>
        <v>#DIV/0!</v>
      </c>
      <c r="C4024" t="e">
        <f>Weighting!$F$16</f>
        <v>#NUM!</v>
      </c>
      <c r="D4024" t="e">
        <f>IF(C4024=1,'Data Transformation'!$G$3+0.5*'Data Transformation'!$W$25,IF(C4025=1,D4025-'Data Transformation'!$W$25,FALSE))</f>
        <v>#NUM!</v>
      </c>
      <c r="E4024">
        <f t="array" ref="E4024">IF(ISLOGICAL(D4024),"",FREQUENCY(IF('Data Transformation'!$B$425:$B$8425='Bin Analysis'!$B4011,'Data Transformation'!$G$425:$G$8425),D4024))</f>
        <v>2001</v>
      </c>
      <c r="F4024">
        <f t="shared" si="501"/>
        <v>0</v>
      </c>
      <c r="G4024">
        <f>Weighting!$H$16</f>
        <v>0</v>
      </c>
      <c r="H4024">
        <f t="array" ref="H4024">FREQUENCY(IF('Data Transformation'!$B$4:$B$8425=B4011,'Data Transformation'!$G$4:$G$8425),'Bin Analysis'!$B4024)</f>
        <v>2073</v>
      </c>
      <c r="I4024">
        <f t="shared" si="502"/>
        <v>0</v>
      </c>
      <c r="J4024">
        <f t="shared" si="503"/>
        <v>0</v>
      </c>
      <c r="K4024">
        <f>J4024*Weighting!$W$16</f>
        <v>0</v>
      </c>
      <c r="M4024" s="14"/>
    </row>
    <row r="4025" spans="1:13" x14ac:dyDescent="0.25">
      <c r="A4025" s="32" t="str">
        <f>IF(Weighting!$P$17&gt;0,B4025,"")</f>
        <v/>
      </c>
      <c r="B4025" t="e">
        <f>Weighting!$C$17</f>
        <v>#DIV/0!</v>
      </c>
      <c r="C4025" t="e">
        <f>Weighting!$F$17</f>
        <v>#NUM!</v>
      </c>
      <c r="D4025" t="e">
        <f>IF(C4025=1,'Data Transformation'!$G$3+0.5*'Data Transformation'!$W$25,IF(C4026=1,D4026-'Data Transformation'!$W$25,FALSE))</f>
        <v>#NUM!</v>
      </c>
      <c r="E4025">
        <f t="array" ref="E4025">IF(ISLOGICAL(D4025),"",FREQUENCY(IF('Data Transformation'!$B$425:$B$8425='Bin Analysis'!$B4011,'Data Transformation'!$G$425:$G$8425),D4025))</f>
        <v>2001</v>
      </c>
      <c r="F4025">
        <f t="shared" si="501"/>
        <v>0</v>
      </c>
      <c r="G4025">
        <f>Weighting!$H$17</f>
        <v>0</v>
      </c>
      <c r="H4025">
        <f t="array" ref="H4025">FREQUENCY(IF('Data Transformation'!$B$4:$B$8425=B4011,'Data Transformation'!$G$4:$G$8425),'Bin Analysis'!$B4025)</f>
        <v>2073</v>
      </c>
      <c r="I4025">
        <f t="shared" si="502"/>
        <v>0</v>
      </c>
      <c r="J4025">
        <f t="shared" si="503"/>
        <v>0</v>
      </c>
      <c r="K4025">
        <f>J4025*Weighting!$W$17</f>
        <v>0</v>
      </c>
      <c r="M4025" s="14"/>
    </row>
    <row r="4026" spans="1:13" x14ac:dyDescent="0.25">
      <c r="A4026" s="32" t="str">
        <f>IF(Weighting!$P$18&gt;0,B4026,"")</f>
        <v/>
      </c>
      <c r="B4026" t="e">
        <f>Weighting!$C$18</f>
        <v>#DIV/0!</v>
      </c>
      <c r="C4026" t="e">
        <f>Weighting!$F$18</f>
        <v>#NUM!</v>
      </c>
      <c r="D4026" t="e">
        <f>IF(C4026=1,'Data Transformation'!$G$3+0.5*'Data Transformation'!$W$25,IF(C4027=1,D4027-'Data Transformation'!$W$25,FALSE))</f>
        <v>#NUM!</v>
      </c>
      <c r="E4026">
        <f t="array" ref="E4026">IF(ISLOGICAL(D4026),"",FREQUENCY(IF('Data Transformation'!$B$425:$B$8425='Bin Analysis'!$B4011,'Data Transformation'!$G$425:$G$8425),D4026))</f>
        <v>2001</v>
      </c>
      <c r="F4026">
        <f t="shared" si="501"/>
        <v>0</v>
      </c>
      <c r="G4026">
        <f>Weighting!$H$18</f>
        <v>0</v>
      </c>
      <c r="H4026">
        <f t="array" ref="H4026">FREQUENCY(IF('Data Transformation'!$B$4:$B$8425=B4011,'Data Transformation'!$G$4:$G$8425),'Bin Analysis'!$B4026)</f>
        <v>2073</v>
      </c>
      <c r="I4026">
        <f t="shared" si="502"/>
        <v>0</v>
      </c>
      <c r="J4026">
        <f t="shared" si="503"/>
        <v>0</v>
      </c>
      <c r="K4026">
        <f>J4026*Weighting!$W$18</f>
        <v>0</v>
      </c>
      <c r="M4026" s="14"/>
    </row>
    <row r="4027" spans="1:13" x14ac:dyDescent="0.25">
      <c r="A4027" s="32" t="str">
        <f>IF(Weighting!$P$19&gt;0,B4027,"")</f>
        <v/>
      </c>
      <c r="B4027" t="e">
        <f>Weighting!$C$19</f>
        <v>#DIV/0!</v>
      </c>
      <c r="C4027" t="e">
        <f>Weighting!$F$19</f>
        <v>#NUM!</v>
      </c>
      <c r="D4027" t="e">
        <f>IF(C4027=1,'Data Transformation'!$G$3+0.5*'Data Transformation'!$W$25,IF(C4028=1,D4028-'Data Transformation'!$W$25,FALSE))</f>
        <v>#NUM!</v>
      </c>
      <c r="E4027">
        <f t="array" ref="E4027">IF(ISLOGICAL(D4027),"",FREQUENCY(IF('Data Transformation'!$B$425:$B$8425='Bin Analysis'!$B4011,'Data Transformation'!$G$425:$G$8425),D4027))</f>
        <v>2001</v>
      </c>
      <c r="F4027">
        <f t="shared" si="501"/>
        <v>0</v>
      </c>
      <c r="G4027">
        <f>Weighting!$H$19</f>
        <v>0</v>
      </c>
      <c r="H4027">
        <f t="array" ref="H4027">FREQUENCY(IF('Data Transformation'!$B$4:$B$8425=B4011,'Data Transformation'!$G$4:$G$8425),'Bin Analysis'!$B4027)</f>
        <v>2073</v>
      </c>
      <c r="I4027">
        <f t="shared" si="502"/>
        <v>0</v>
      </c>
      <c r="J4027">
        <f t="shared" si="503"/>
        <v>0</v>
      </c>
      <c r="K4027">
        <f>J4027*Weighting!$W$19</f>
        <v>0</v>
      </c>
      <c r="M4027" s="14"/>
    </row>
    <row r="4028" spans="1:13" x14ac:dyDescent="0.25">
      <c r="A4028" s="32" t="str">
        <f>IF(Weighting!$P$20&gt;0,B4028,"")</f>
        <v/>
      </c>
      <c r="B4028" t="e">
        <f>Weighting!$C$20</f>
        <v>#DIV/0!</v>
      </c>
      <c r="C4028" t="e">
        <f>Weighting!$F$20</f>
        <v>#NUM!</v>
      </c>
      <c r="D4028" t="e">
        <f>IF(C4028=1,'Data Transformation'!$G$3+0.5*'Data Transformation'!$W$25,IF(C4029=1,D4029-'Data Transformation'!$W$25,FALSE))</f>
        <v>#NUM!</v>
      </c>
      <c r="E4028">
        <f t="array" ref="E4028">IF(ISLOGICAL(D4028),"",FREQUENCY(IF('Data Transformation'!$B$425:$B$8425='Bin Analysis'!$B4011,'Data Transformation'!$G$425:$G$8425),D4028))</f>
        <v>2001</v>
      </c>
      <c r="F4028">
        <f t="shared" si="501"/>
        <v>0</v>
      </c>
      <c r="G4028">
        <f>Weighting!$H$20</f>
        <v>0</v>
      </c>
      <c r="H4028">
        <f t="array" ref="H4028">FREQUENCY(IF('Data Transformation'!$B$4:$B$8425=B4011,'Data Transformation'!$G$4:$G$8425),'Bin Analysis'!$B4028)</f>
        <v>2073</v>
      </c>
      <c r="I4028">
        <f t="shared" si="502"/>
        <v>0</v>
      </c>
      <c r="J4028">
        <f t="shared" si="503"/>
        <v>0</v>
      </c>
      <c r="K4028">
        <f>J4028*Weighting!$W$20</f>
        <v>0</v>
      </c>
      <c r="M4028" s="14"/>
    </row>
    <row r="4029" spans="1:13" x14ac:dyDescent="0.25">
      <c r="A4029" s="32" t="str">
        <f>IF(Weighting!$P$21&gt;0,B4029,"")</f>
        <v/>
      </c>
      <c r="B4029" t="e">
        <f>Weighting!$C$21</f>
        <v>#DIV/0!</v>
      </c>
      <c r="C4029" t="e">
        <f>Weighting!$F$21</f>
        <v>#NUM!</v>
      </c>
      <c r="D4029" t="e">
        <f>IF(C4029=1,'Data Transformation'!$G$3+0.5*'Data Transformation'!$W$25,IF(C4030=1,D4030-'Data Transformation'!$W$25,FALSE))</f>
        <v>#NUM!</v>
      </c>
      <c r="E4029">
        <f t="array" ref="E4029">IF(ISLOGICAL(D4029),"",FREQUENCY(IF('Data Transformation'!$B$425:$B$8425='Bin Analysis'!$B4011,'Data Transformation'!$G$425:$G$8425),D4029))</f>
        <v>2001</v>
      </c>
      <c r="F4029">
        <f t="shared" si="501"/>
        <v>0</v>
      </c>
      <c r="G4029">
        <f>Weighting!$H$21</f>
        <v>0</v>
      </c>
      <c r="H4029">
        <f t="array" ref="H4029">FREQUENCY(IF('Data Transformation'!$B$4:$B$8425=B4011,'Data Transformation'!$G$4:$G$8425),'Bin Analysis'!$B4029)</f>
        <v>2073</v>
      </c>
      <c r="I4029">
        <f t="shared" si="502"/>
        <v>0</v>
      </c>
      <c r="J4029">
        <f t="shared" si="503"/>
        <v>0</v>
      </c>
      <c r="K4029">
        <f>J4029*Weighting!$W$21</f>
        <v>0</v>
      </c>
      <c r="M4029" s="14"/>
    </row>
    <row r="4030" spans="1:13" x14ac:dyDescent="0.25">
      <c r="A4030" s="32" t="str">
        <f>IF(Weighting!$P$22&gt;0,B4030,"")</f>
        <v/>
      </c>
      <c r="B4030" t="e">
        <f>Weighting!$C$22</f>
        <v>#DIV/0!</v>
      </c>
      <c r="C4030" t="e">
        <f>Weighting!$F$22</f>
        <v>#NUM!</v>
      </c>
      <c r="D4030" t="e">
        <f>IF(C4030=1,'Data Transformation'!$G$3+0.5*'Data Transformation'!$W$25,IF(C4031=1,D4031-'Data Transformation'!$W$25,FALSE))</f>
        <v>#NUM!</v>
      </c>
      <c r="E4030">
        <f t="array" ref="E4030">IF(ISLOGICAL(D4030),"",FREQUENCY(IF('Data Transformation'!$B$425:$B$8425='Bin Analysis'!$B4011,'Data Transformation'!$G$425:$G$8425),D4030))</f>
        <v>2001</v>
      </c>
      <c r="F4030">
        <f t="shared" si="501"/>
        <v>0</v>
      </c>
      <c r="G4030">
        <f>Weighting!$H$22</f>
        <v>0</v>
      </c>
      <c r="H4030">
        <f t="array" ref="H4030">FREQUENCY(IF('Data Transformation'!$B$4:$B$8425=B4011,'Data Transformation'!$G$4:$G$8425),'Bin Analysis'!$B4030)</f>
        <v>2073</v>
      </c>
      <c r="I4030">
        <f t="shared" si="502"/>
        <v>0</v>
      </c>
      <c r="J4030">
        <f t="shared" si="503"/>
        <v>0</v>
      </c>
      <c r="K4030">
        <f>J4030*Weighting!$W$22</f>
        <v>0</v>
      </c>
      <c r="M4030" s="14"/>
    </row>
    <row r="4031" spans="1:13" x14ac:dyDescent="0.25">
      <c r="A4031" s="32" t="str">
        <f>IF(Weighting!$P$23&gt;0,B4031,"")</f>
        <v/>
      </c>
      <c r="B4031" t="e">
        <f>Weighting!$C$23</f>
        <v>#DIV/0!</v>
      </c>
      <c r="C4031" t="e">
        <f>Weighting!$F$23</f>
        <v>#NUM!</v>
      </c>
      <c r="D4031" t="e">
        <f>IF(C4031=1,'Data Transformation'!$G$3+0.5*'Data Transformation'!$W$25,IF(C4032=1,D4032-'Data Transformation'!$W$25,FALSE))</f>
        <v>#NUM!</v>
      </c>
      <c r="E4031">
        <f t="array" ref="E4031">IF(ISLOGICAL(D4031),"",FREQUENCY(IF('Data Transformation'!$B$425:$B$8425='Bin Analysis'!$B4011,'Data Transformation'!$G$425:$G$8425),D4031))</f>
        <v>2001</v>
      </c>
      <c r="F4031">
        <f t="shared" si="501"/>
        <v>0</v>
      </c>
      <c r="G4031">
        <f>Weighting!$H$23</f>
        <v>0</v>
      </c>
      <c r="H4031">
        <f t="array" ref="H4031">FREQUENCY(IF('Data Transformation'!$B$4:$B$8425=B4011,'Data Transformation'!$G$4:$G$8425),'Bin Analysis'!$B4031)</f>
        <v>2073</v>
      </c>
      <c r="I4031">
        <f t="shared" si="502"/>
        <v>0</v>
      </c>
      <c r="J4031">
        <f t="shared" si="503"/>
        <v>0</v>
      </c>
      <c r="K4031">
        <f>J4031*Weighting!$W$23</f>
        <v>0</v>
      </c>
      <c r="M4031" s="14"/>
    </row>
    <row r="4032" spans="1:13" x14ac:dyDescent="0.25">
      <c r="A4032" s="32" t="str">
        <f>IF(Weighting!$P$24&gt;0,B4032,"")</f>
        <v/>
      </c>
      <c r="B4032" t="e">
        <f>Weighting!$C$24</f>
        <v>#DIV/0!</v>
      </c>
      <c r="C4032" t="e">
        <f>Weighting!$F$24</f>
        <v>#NUM!</v>
      </c>
      <c r="D4032" t="e">
        <f>IF(C4032=1,'Data Transformation'!$G$3+0.5*'Data Transformation'!$W$25,IF(C4033=1,D4033-'Data Transformation'!$W$25,FALSE))</f>
        <v>#NUM!</v>
      </c>
      <c r="E4032">
        <f t="array" ref="E4032">IF(ISLOGICAL(D4032),"",FREQUENCY(IF('Data Transformation'!$B$425:$B$8425='Bin Analysis'!$B4011,'Data Transformation'!$G$425:$G$8425),D4032))</f>
        <v>2001</v>
      </c>
      <c r="F4032">
        <f t="shared" si="501"/>
        <v>0</v>
      </c>
      <c r="G4032">
        <f>Weighting!$H$24</f>
        <v>0</v>
      </c>
      <c r="H4032">
        <f t="array" ref="H4032">FREQUENCY(IF('Data Transformation'!$B$4:$B$8425=B4011,'Data Transformation'!$G$4:$G$8425),'Bin Analysis'!$B4032)</f>
        <v>2073</v>
      </c>
      <c r="I4032">
        <f t="shared" si="502"/>
        <v>0</v>
      </c>
      <c r="J4032">
        <f t="shared" si="503"/>
        <v>0</v>
      </c>
      <c r="K4032">
        <f>J4032*Weighting!$W$24</f>
        <v>0</v>
      </c>
      <c r="M4032" s="14"/>
    </row>
    <row r="4033" spans="1:25" x14ac:dyDescent="0.25">
      <c r="A4033" s="32" t="str">
        <f>IF(Weighting!$P$25&gt;0,B4033,"")</f>
        <v/>
      </c>
      <c r="B4033" t="e">
        <f>Weighting!$C$25</f>
        <v>#DIV/0!</v>
      </c>
      <c r="C4033" t="e">
        <f>Weighting!$F$25</f>
        <v>#NUM!</v>
      </c>
      <c r="D4033" t="e">
        <f>IF(C4033=1,'Data Transformation'!$G$3+0.5*'Data Transformation'!$W$25,IF(C4034=1,D4034-'Data Transformation'!$W$25,FALSE))</f>
        <v>#NUM!</v>
      </c>
      <c r="E4033">
        <f t="array" ref="E4033">IF(ISLOGICAL(D4033),"",FREQUENCY(IF('Data Transformation'!$B$425:$B$8425='Bin Analysis'!$B4011,'Data Transformation'!$G$425:$G$8425),D4033))</f>
        <v>2001</v>
      </c>
      <c r="F4033">
        <f t="shared" si="501"/>
        <v>0</v>
      </c>
      <c r="G4033">
        <f>Weighting!$H$25</f>
        <v>0</v>
      </c>
      <c r="H4033">
        <f t="array" ref="H4033">FREQUENCY(IF('Data Transformation'!$B$4:$B$8425=B4011,'Data Transformation'!$G$4:$G$8425),'Bin Analysis'!$B4033)</f>
        <v>2073</v>
      </c>
      <c r="I4033">
        <f t="shared" si="502"/>
        <v>0</v>
      </c>
      <c r="J4033">
        <f t="shared" si="503"/>
        <v>0</v>
      </c>
      <c r="K4033">
        <f>J4033*Weighting!$W$25</f>
        <v>0</v>
      </c>
      <c r="M4033" s="14"/>
    </row>
    <row r="4034" spans="1:25" x14ac:dyDescent="0.25">
      <c r="O4034"/>
      <c r="P4034"/>
      <c r="Q4034"/>
      <c r="R4034"/>
    </row>
    <row r="4035" spans="1:25" ht="23.25" x14ac:dyDescent="0.35">
      <c r="A4035" s="21" t="s">
        <v>0</v>
      </c>
      <c r="B4035" s="21" t="str">
        <f>IFERROR(VLOOKUP(C4035,'Data Transformation'!$L$6:$M$426,2,FALSE),"")</f>
        <v/>
      </c>
      <c r="C4035" s="21">
        <f>C4011+1</f>
        <v>168</v>
      </c>
      <c r="D4035" s="21"/>
      <c r="E4035" s="21"/>
      <c r="F4035" s="21"/>
      <c r="G4035" s="21"/>
      <c r="H4035" s="22"/>
      <c r="I4035" s="22"/>
      <c r="J4035" s="22"/>
      <c r="K4035" s="21"/>
      <c r="L4035" s="21" t="str">
        <f>B4035</f>
        <v/>
      </c>
      <c r="M4035" s="23" t="e">
        <f>INDEX('Data Transformation'!$O$4:$O$424,MATCH($B4035,'Data Transformation'!$M$4:$M$424,0),MATCH($M$2,'Data Transformation'!$O$3,0))</f>
        <v>#N/A</v>
      </c>
      <c r="N4035" s="27" t="e">
        <f>IF('Input and Summary Results'!$J$16="minimum",'Bin Analysis'!X4036/(M4035-1),'Bin Analysis'!Y4035/('Bin Analysis'!M4035-1))</f>
        <v>#N/A</v>
      </c>
      <c r="O4035" s="27" t="e">
        <f>IF(M4035=FALSE,NA(),(VLOOKUP(1,C4038:K4057,4,FALSE))/(M4035-1))</f>
        <v>#N/A</v>
      </c>
      <c r="P4035" s="27" t="e">
        <f>IF(M4035=FALSE,NA(),SUM(J4038:J4057)/Weighting!$S$5)</f>
        <v>#N/A</v>
      </c>
      <c r="Q4035" s="27" t="e">
        <f>IF(M4035=FALSE,NA(),SUM(K4038:K4057)/Weighting!$S$6)</f>
        <v>#N/A</v>
      </c>
      <c r="R4035" s="27" t="e">
        <f>IF(M4035=FALSE,NA(),(VLOOKUP(1,G4038:K4057,3,FALSE))/(M4035-1))</f>
        <v>#N/A</v>
      </c>
      <c r="S4035" s="22" t="e">
        <f>IF(M4035=FALSE,NA(),IF(SUM(J4038:J4057)=2,"yes","no"))</f>
        <v>#N/A</v>
      </c>
      <c r="X4035" s="2" cm="2">
        <f t="array" ref="X4035:X4036">FREQUENCY(IF('Data Transformation'!$B$425:$B$6424='Bin Analysis'!L4035,'Data Transformation'!$G$425:$G$6424),'Data Transformation'!$U$11)</f>
        <v>0</v>
      </c>
      <c r="Y4035" s="2" cm="2">
        <f t="array" ref="Y4035:Y4036">FREQUENCY(IF('Data Transformation'!$B$425:$B$6424='Bin Analysis'!L4035,'Data Transformation'!$G$425:$G$6424),'Data Transformation'!$U$12)</f>
        <v>0</v>
      </c>
    </row>
    <row r="4036" spans="1:25" x14ac:dyDescent="0.25">
      <c r="A4036" s="14" t="s">
        <v>67</v>
      </c>
      <c r="B4036" t="s">
        <v>47</v>
      </c>
      <c r="C4036" t="s">
        <v>5</v>
      </c>
      <c r="D4036" t="s">
        <v>100</v>
      </c>
      <c r="E4036" t="s">
        <v>101</v>
      </c>
      <c r="F4036" t="s">
        <v>102</v>
      </c>
      <c r="G4036" t="s">
        <v>70</v>
      </c>
      <c r="H4036" t="s">
        <v>31</v>
      </c>
      <c r="I4036" t="s">
        <v>32</v>
      </c>
      <c r="J4036" t="s">
        <v>46</v>
      </c>
      <c r="K4036" s="14" t="s">
        <v>45</v>
      </c>
      <c r="M4036" s="14"/>
      <c r="X4036" s="2">
        <v>0</v>
      </c>
      <c r="Y4036" s="2">
        <v>0</v>
      </c>
    </row>
    <row r="4037" spans="1:25" x14ac:dyDescent="0.25">
      <c r="A4037" s="32"/>
      <c r="D4037" t="e">
        <f>IF(C4037=1,'Data Transformation'!$G$3+0.5*'Data Transformation'!$W$25,IF(C4038=1,D4038-'Data Transformation'!$W$25,FALSE))</f>
        <v>#NUM!</v>
      </c>
      <c r="E4037">
        <f t="array" ref="E4037">IF(ISLOGICAL(D4037),"",FREQUENCY(IF('Data Transformation'!$B$425:$B$8425='Bin Analysis'!$B4035,'Data Transformation'!$G$425:$G$8425),D4037))</f>
        <v>2001</v>
      </c>
      <c r="F4037" t="e">
        <f>IF(ISLOGICAL(D4037),"",E4037-E4036)</f>
        <v>#VALUE!</v>
      </c>
      <c r="M4037" s="14"/>
    </row>
    <row r="4038" spans="1:25" x14ac:dyDescent="0.25">
      <c r="A4038" s="32" t="e">
        <f>IF(Weighting!$P$6&gt;0,B4038,"")</f>
        <v>#NUM!</v>
      </c>
      <c r="B4038" t="e">
        <f>Weighting!$C$6</f>
        <v>#DIV/0!</v>
      </c>
      <c r="C4038" t="e">
        <f>Weighting!$F$6</f>
        <v>#NUM!</v>
      </c>
      <c r="D4038" t="e">
        <f>IF(C4038=1,'Data Transformation'!$G$3+0.5*'Data Transformation'!$W$25,IF(C4039=1,D4039-'Data Transformation'!$W$25,FALSE))</f>
        <v>#NUM!</v>
      </c>
      <c r="E4038">
        <f t="array" ref="E4038">IF(ISLOGICAL(D4038),"",FREQUENCY(IF('Data Transformation'!$B$425:$B$8425='Bin Analysis'!$B4035,'Data Transformation'!$G$425:$G$8425),D4038))</f>
        <v>2001</v>
      </c>
      <c r="F4038">
        <f>IF(ISLOGICAL(D4038),"",E4038-E4037)</f>
        <v>0</v>
      </c>
      <c r="G4038">
        <f>Weighting!$H$6</f>
        <v>1</v>
      </c>
      <c r="H4038">
        <f t="array" ref="H4038">FREQUENCY(IF('Data Transformation'!$B$4:$B$8425=B4035,'Data Transformation'!$G$4:$G$8425),'Bin Analysis'!$B4038)</f>
        <v>2073</v>
      </c>
      <c r="I4038">
        <f>H4038-H4037</f>
        <v>2073</v>
      </c>
      <c r="J4038">
        <f>IF(I4038=0,0,1)</f>
        <v>1</v>
      </c>
      <c r="K4038" t="e">
        <f>J4038*Weighting!$W$6</f>
        <v>#NUM!</v>
      </c>
      <c r="M4038" s="14"/>
    </row>
    <row r="4039" spans="1:25" x14ac:dyDescent="0.25">
      <c r="A4039" s="32" t="str">
        <f>IF(Weighting!$P$7&gt;0,B4039,"")</f>
        <v/>
      </c>
      <c r="B4039" t="e">
        <f>Weighting!$C$7</f>
        <v>#DIV/0!</v>
      </c>
      <c r="C4039" t="e">
        <f>Weighting!$F$7</f>
        <v>#NUM!</v>
      </c>
      <c r="D4039" t="e">
        <f>IF(C4039=1,'Data Transformation'!$G$3+0.5*'Data Transformation'!$W$25,IF(C4040=1,D4040-'Data Transformation'!$W$25,FALSE))</f>
        <v>#NUM!</v>
      </c>
      <c r="E4039">
        <f t="array" ref="E4039">IF(ISLOGICAL(D4039),"",FREQUENCY(IF('Data Transformation'!$B$425:$B$8425='Bin Analysis'!$B4035,'Data Transformation'!$G$425:$G$8425),D4039))</f>
        <v>2001</v>
      </c>
      <c r="F4039">
        <f t="shared" ref="F4039:F4057" si="504">IF(ISLOGICAL(D4039),"",E4039-E4038)</f>
        <v>0</v>
      </c>
      <c r="G4039">
        <f>Weighting!$H$7</f>
        <v>0</v>
      </c>
      <c r="H4039">
        <f t="array" ref="H4039">FREQUENCY(IF('Data Transformation'!$B$4:$B$8425=B4035,'Data Transformation'!$G$4:$G$8425),'Bin Analysis'!$B4039)</f>
        <v>2073</v>
      </c>
      <c r="I4039">
        <f t="shared" ref="I4039:I4057" si="505">H4039-H4038</f>
        <v>0</v>
      </c>
      <c r="J4039">
        <f>IF(I4039=0,0,1)</f>
        <v>0</v>
      </c>
      <c r="K4039">
        <f>J4039*Weighting!$W$7</f>
        <v>0</v>
      </c>
      <c r="M4039" s="14"/>
    </row>
    <row r="4040" spans="1:25" x14ac:dyDescent="0.25">
      <c r="A4040" s="32" t="str">
        <f>IF(Weighting!$P$8&gt;0,B4040,"")</f>
        <v/>
      </c>
      <c r="B4040" t="e">
        <f>Weighting!$C$8</f>
        <v>#DIV/0!</v>
      </c>
      <c r="C4040" t="e">
        <f>Weighting!$F$8</f>
        <v>#NUM!</v>
      </c>
      <c r="D4040" t="e">
        <f>IF(C4040=1,'Data Transformation'!$G$3+0.5*'Data Transformation'!$W$25,IF(C4041=1,D4041-'Data Transformation'!$W$25,FALSE))</f>
        <v>#NUM!</v>
      </c>
      <c r="E4040">
        <f t="array" ref="E4040">IF(ISLOGICAL(D4040),"",FREQUENCY(IF('Data Transformation'!$B$425:$B$8425='Bin Analysis'!$B4035,'Data Transformation'!$G$425:$G$8425),D4040))</f>
        <v>2001</v>
      </c>
      <c r="F4040">
        <f t="shared" si="504"/>
        <v>0</v>
      </c>
      <c r="G4040">
        <f>Weighting!$H$8</f>
        <v>0</v>
      </c>
      <c r="H4040">
        <f t="array" ref="H4040">FREQUENCY(IF('Data Transformation'!$B$4:$B$8425=B4035,'Data Transformation'!$G$4:$G$8425),'Bin Analysis'!$B4040)</f>
        <v>2073</v>
      </c>
      <c r="I4040">
        <f t="shared" si="505"/>
        <v>0</v>
      </c>
      <c r="J4040">
        <f t="shared" ref="J4040:J4057" si="506">IF(I4040=0,0,1)</f>
        <v>0</v>
      </c>
      <c r="K4040">
        <f>J4040*Weighting!$W$8</f>
        <v>0</v>
      </c>
      <c r="M4040" s="14"/>
    </row>
    <row r="4041" spans="1:25" x14ac:dyDescent="0.25">
      <c r="A4041" s="32" t="str">
        <f>IF(Weighting!$P$9&gt;0,B4041,"")</f>
        <v/>
      </c>
      <c r="B4041" s="50" t="e">
        <f>Weighting!$C$9</f>
        <v>#DIV/0!</v>
      </c>
      <c r="C4041" t="e">
        <f>Weighting!$F$9</f>
        <v>#NUM!</v>
      </c>
      <c r="D4041" t="e">
        <f>IF(C4041=1,'Data Transformation'!$G$3+0.5*'Data Transformation'!$W$25,IF(C4042=1,D4042-'Data Transformation'!$W$25,FALSE))</f>
        <v>#NUM!</v>
      </c>
      <c r="E4041">
        <f t="array" ref="E4041">IF(ISLOGICAL(D4041),"",FREQUENCY(IF('Data Transformation'!$B$425:$B$8425='Bin Analysis'!$B4035,'Data Transformation'!$G$425:$G$8425),D4041))</f>
        <v>2001</v>
      </c>
      <c r="F4041">
        <f t="shared" si="504"/>
        <v>0</v>
      </c>
      <c r="G4041">
        <f>Weighting!$H$9</f>
        <v>0</v>
      </c>
      <c r="H4041">
        <f t="array" ref="H4041">FREQUENCY(IF('Data Transformation'!$B$4:$B$8425=B4035,'Data Transformation'!$G$4:$G$8425),'Bin Analysis'!$B4041)</f>
        <v>2073</v>
      </c>
      <c r="I4041">
        <f t="shared" si="505"/>
        <v>0</v>
      </c>
      <c r="J4041">
        <f t="shared" si="506"/>
        <v>0</v>
      </c>
      <c r="K4041">
        <f>J4041*Weighting!$W$9</f>
        <v>0</v>
      </c>
      <c r="M4041" s="14"/>
    </row>
    <row r="4042" spans="1:25" x14ac:dyDescent="0.25">
      <c r="A4042" s="32" t="str">
        <f>IF(Weighting!$P$10&gt;0,B4042,"")</f>
        <v/>
      </c>
      <c r="B4042" t="e">
        <f>Weighting!$C$10</f>
        <v>#DIV/0!</v>
      </c>
      <c r="C4042" t="e">
        <f>Weighting!$F$10</f>
        <v>#NUM!</v>
      </c>
      <c r="D4042" t="e">
        <f>IF(C4042=1,'Data Transformation'!$G$3+0.5*'Data Transformation'!$W$25,IF(C4043=1,D4043-'Data Transformation'!$W$25,FALSE))</f>
        <v>#NUM!</v>
      </c>
      <c r="E4042">
        <f t="array" ref="E4042">IF(ISLOGICAL(D4042),"",FREQUENCY(IF('Data Transformation'!$B$425:$B$8425='Bin Analysis'!$B4035,'Data Transformation'!$G$425:$G$8425),D4042))</f>
        <v>2001</v>
      </c>
      <c r="F4042">
        <f t="shared" si="504"/>
        <v>0</v>
      </c>
      <c r="G4042">
        <f>Weighting!$H$10</f>
        <v>0</v>
      </c>
      <c r="H4042">
        <f t="array" ref="H4042">FREQUENCY(IF('Data Transformation'!$B$4:$B$8425=B4035,'Data Transformation'!$G$4:$G$8425),'Bin Analysis'!$B4042)</f>
        <v>2073</v>
      </c>
      <c r="I4042">
        <f t="shared" si="505"/>
        <v>0</v>
      </c>
      <c r="J4042">
        <f t="shared" si="506"/>
        <v>0</v>
      </c>
      <c r="K4042">
        <f>J4042*Weighting!$W$10</f>
        <v>0</v>
      </c>
      <c r="M4042" s="14"/>
    </row>
    <row r="4043" spans="1:25" x14ac:dyDescent="0.25">
      <c r="A4043" s="32" t="str">
        <f>IF(Weighting!$P$11&gt;0,B4043,"")</f>
        <v/>
      </c>
      <c r="B4043" t="e">
        <f>Weighting!$C$11</f>
        <v>#DIV/0!</v>
      </c>
      <c r="C4043" t="e">
        <f>Weighting!$F$11</f>
        <v>#NUM!</v>
      </c>
      <c r="D4043" t="e">
        <f>IF(C4043=1,'Data Transformation'!$G$3+0.5*'Data Transformation'!$W$25,IF(C4044=1,D4044-'Data Transformation'!$W$25,FALSE))</f>
        <v>#NUM!</v>
      </c>
      <c r="E4043">
        <f t="array" ref="E4043">IF(ISLOGICAL(D4043),"",FREQUENCY(IF('Data Transformation'!$B$425:$B$8425='Bin Analysis'!$B4035,'Data Transformation'!$G$425:$G$8425),D4043))</f>
        <v>2001</v>
      </c>
      <c r="F4043">
        <f t="shared" si="504"/>
        <v>0</v>
      </c>
      <c r="G4043">
        <f>Weighting!$H$11</f>
        <v>0</v>
      </c>
      <c r="H4043">
        <f t="array" ref="H4043">FREQUENCY(IF('Data Transformation'!$B$4:$B$8425=B4035,'Data Transformation'!$G$4:$G$8425),'Bin Analysis'!$B4043)</f>
        <v>2073</v>
      </c>
      <c r="I4043">
        <f t="shared" si="505"/>
        <v>0</v>
      </c>
      <c r="J4043">
        <f t="shared" si="506"/>
        <v>0</v>
      </c>
      <c r="K4043">
        <f>J4043*Weighting!$W$11</f>
        <v>0</v>
      </c>
      <c r="M4043" s="14"/>
    </row>
    <row r="4044" spans="1:25" x14ac:dyDescent="0.25">
      <c r="A4044" s="32" t="str">
        <f>IF(Weighting!$P$12&gt;0,B4044,"")</f>
        <v/>
      </c>
      <c r="B4044" t="e">
        <f>Weighting!$C$12</f>
        <v>#DIV/0!</v>
      </c>
      <c r="C4044" t="e">
        <f>Weighting!$F$12</f>
        <v>#NUM!</v>
      </c>
      <c r="D4044" t="e">
        <f>IF(C4044=1,'Data Transformation'!$G$3+0.5*'Data Transformation'!$W$25,IF(C4045=1,D4045-'Data Transformation'!$W$25,FALSE))</f>
        <v>#NUM!</v>
      </c>
      <c r="E4044">
        <f t="array" ref="E4044">IF(ISLOGICAL(D4044),"",FREQUENCY(IF('Data Transformation'!$B$425:$B$8425='Bin Analysis'!$B4035,'Data Transformation'!$G$425:$G$8425),D4044))</f>
        <v>2001</v>
      </c>
      <c r="F4044">
        <f t="shared" si="504"/>
        <v>0</v>
      </c>
      <c r="G4044">
        <f>Weighting!$H$12</f>
        <v>0</v>
      </c>
      <c r="H4044">
        <f t="array" ref="H4044">FREQUENCY(IF('Data Transformation'!$B$4:$B$8425=B4035,'Data Transformation'!$G$4:$G$8425),'Bin Analysis'!$B4044)</f>
        <v>2073</v>
      </c>
      <c r="I4044">
        <f t="shared" si="505"/>
        <v>0</v>
      </c>
      <c r="J4044">
        <f t="shared" si="506"/>
        <v>0</v>
      </c>
      <c r="K4044">
        <f>J4044*Weighting!$W$12</f>
        <v>0</v>
      </c>
      <c r="M4044" s="14"/>
    </row>
    <row r="4045" spans="1:25" x14ac:dyDescent="0.25">
      <c r="A4045" s="32" t="str">
        <f>IF(Weighting!$P$13&gt;0,B4045,"")</f>
        <v/>
      </c>
      <c r="B4045" t="e">
        <f>Weighting!$C$13</f>
        <v>#DIV/0!</v>
      </c>
      <c r="C4045" t="e">
        <f>Weighting!$F$13</f>
        <v>#NUM!</v>
      </c>
      <c r="D4045" t="e">
        <f>IF(C4045=1,'Data Transformation'!$G$3+0.5*'Data Transformation'!$W$25,IF(C4046=1,D4046-'Data Transformation'!$W$25,FALSE))</f>
        <v>#NUM!</v>
      </c>
      <c r="E4045">
        <f t="array" ref="E4045">IF(ISLOGICAL(D4045),"",FREQUENCY(IF('Data Transformation'!$B$425:$B$8425='Bin Analysis'!$B4035,'Data Transformation'!$G$425:$G$8425),D4045))</f>
        <v>2001</v>
      </c>
      <c r="F4045">
        <f t="shared" si="504"/>
        <v>0</v>
      </c>
      <c r="G4045">
        <f>Weighting!$H$13</f>
        <v>0</v>
      </c>
      <c r="H4045">
        <f t="array" ref="H4045">FREQUENCY(IF('Data Transformation'!$B$4:$B$8425=B4035,'Data Transformation'!$G$4:$G$8425),'Bin Analysis'!$B4045)</f>
        <v>2073</v>
      </c>
      <c r="I4045">
        <f t="shared" si="505"/>
        <v>0</v>
      </c>
      <c r="J4045">
        <f t="shared" si="506"/>
        <v>0</v>
      </c>
      <c r="K4045">
        <f>J4045*Weighting!$W$13</f>
        <v>0</v>
      </c>
      <c r="M4045" s="14"/>
    </row>
    <row r="4046" spans="1:25" x14ac:dyDescent="0.25">
      <c r="A4046" s="32" t="str">
        <f>IF(Weighting!$P$14&gt;0,B4046,"")</f>
        <v/>
      </c>
      <c r="B4046" t="e">
        <f>Weighting!$C$14</f>
        <v>#DIV/0!</v>
      </c>
      <c r="C4046" t="e">
        <f>Weighting!$F$14</f>
        <v>#NUM!</v>
      </c>
      <c r="D4046" t="e">
        <f>IF(C4046=1,'Data Transformation'!$G$3+0.5*'Data Transformation'!$W$25,IF(C4047=1,D4047-'Data Transformation'!$W$25,FALSE))</f>
        <v>#NUM!</v>
      </c>
      <c r="E4046">
        <f t="array" ref="E4046">IF(ISLOGICAL(D4046),"",FREQUENCY(IF('Data Transformation'!$B$425:$B$8425='Bin Analysis'!$B4035,'Data Transformation'!$G$425:$G$8425),D4046))</f>
        <v>2001</v>
      </c>
      <c r="F4046">
        <f t="shared" si="504"/>
        <v>0</v>
      </c>
      <c r="G4046">
        <f>Weighting!$H$14</f>
        <v>0</v>
      </c>
      <c r="H4046">
        <f t="array" ref="H4046">FREQUENCY(IF('Data Transformation'!$B$4:$B$8425=B4035,'Data Transformation'!$G$4:$G$8425),'Bin Analysis'!$B4046)</f>
        <v>2073</v>
      </c>
      <c r="I4046">
        <f t="shared" si="505"/>
        <v>0</v>
      </c>
      <c r="J4046">
        <f t="shared" si="506"/>
        <v>0</v>
      </c>
      <c r="K4046">
        <f>J4046*Weighting!$W$14</f>
        <v>0</v>
      </c>
      <c r="M4046" s="14"/>
    </row>
    <row r="4047" spans="1:25" x14ac:dyDescent="0.25">
      <c r="A4047" s="32" t="str">
        <f>IF(Weighting!$P$15&gt;0,B4047,"")</f>
        <v/>
      </c>
      <c r="B4047" t="e">
        <f>Weighting!$C$15</f>
        <v>#DIV/0!</v>
      </c>
      <c r="C4047" t="e">
        <f>Weighting!$F$15</f>
        <v>#NUM!</v>
      </c>
      <c r="D4047" t="e">
        <f>IF(C4047=1,'Data Transformation'!$G$3+0.5*'Data Transformation'!$W$25,IF(C4048=1,D4048-'Data Transformation'!$W$25,FALSE))</f>
        <v>#NUM!</v>
      </c>
      <c r="E4047">
        <f t="array" ref="E4047">IF(ISLOGICAL(D4047),"",FREQUENCY(IF('Data Transformation'!$B$425:$B$8425='Bin Analysis'!$B4035,'Data Transformation'!$G$425:$G$8425),D4047))</f>
        <v>2001</v>
      </c>
      <c r="F4047">
        <f t="shared" si="504"/>
        <v>0</v>
      </c>
      <c r="G4047">
        <f>Weighting!$H$15</f>
        <v>0</v>
      </c>
      <c r="H4047">
        <f t="array" ref="H4047">FREQUENCY(IF('Data Transformation'!$B$4:$B$8425=B4035,'Data Transformation'!$G$4:$G$8425),'Bin Analysis'!$B4047)</f>
        <v>2073</v>
      </c>
      <c r="I4047">
        <f t="shared" si="505"/>
        <v>0</v>
      </c>
      <c r="J4047">
        <f t="shared" si="506"/>
        <v>0</v>
      </c>
      <c r="K4047">
        <f>J4047*Weighting!$W$15</f>
        <v>0</v>
      </c>
      <c r="M4047" s="14"/>
    </row>
    <row r="4048" spans="1:25" x14ac:dyDescent="0.25">
      <c r="A4048" s="32" t="str">
        <f>IF(Weighting!$P$16&gt;0,B4048,"")</f>
        <v/>
      </c>
      <c r="B4048" t="e">
        <f>Weighting!$C$16</f>
        <v>#DIV/0!</v>
      </c>
      <c r="C4048" t="e">
        <f>Weighting!$F$16</f>
        <v>#NUM!</v>
      </c>
      <c r="D4048" t="e">
        <f>IF(C4048=1,'Data Transformation'!$G$3+0.5*'Data Transformation'!$W$25,IF(C4049=1,D4049-'Data Transformation'!$W$25,FALSE))</f>
        <v>#NUM!</v>
      </c>
      <c r="E4048">
        <f t="array" ref="E4048">IF(ISLOGICAL(D4048),"",FREQUENCY(IF('Data Transformation'!$B$425:$B$8425='Bin Analysis'!$B4035,'Data Transformation'!$G$425:$G$8425),D4048))</f>
        <v>2001</v>
      </c>
      <c r="F4048">
        <f t="shared" si="504"/>
        <v>0</v>
      </c>
      <c r="G4048">
        <f>Weighting!$H$16</f>
        <v>0</v>
      </c>
      <c r="H4048">
        <f t="array" ref="H4048">FREQUENCY(IF('Data Transformation'!$B$4:$B$8425=B4035,'Data Transformation'!$G$4:$G$8425),'Bin Analysis'!$B4048)</f>
        <v>2073</v>
      </c>
      <c r="I4048">
        <f t="shared" si="505"/>
        <v>0</v>
      </c>
      <c r="J4048">
        <f t="shared" si="506"/>
        <v>0</v>
      </c>
      <c r="K4048">
        <f>J4048*Weighting!$W$16</f>
        <v>0</v>
      </c>
      <c r="M4048" s="14"/>
    </row>
    <row r="4049" spans="1:25" x14ac:dyDescent="0.25">
      <c r="A4049" s="32" t="str">
        <f>IF(Weighting!$P$17&gt;0,B4049,"")</f>
        <v/>
      </c>
      <c r="B4049" t="e">
        <f>Weighting!$C$17</f>
        <v>#DIV/0!</v>
      </c>
      <c r="C4049" t="e">
        <f>Weighting!$F$17</f>
        <v>#NUM!</v>
      </c>
      <c r="D4049" t="e">
        <f>IF(C4049=1,'Data Transformation'!$G$3+0.5*'Data Transformation'!$W$25,IF(C4050=1,D4050-'Data Transformation'!$W$25,FALSE))</f>
        <v>#NUM!</v>
      </c>
      <c r="E4049">
        <f t="array" ref="E4049">IF(ISLOGICAL(D4049),"",FREQUENCY(IF('Data Transformation'!$B$425:$B$8425='Bin Analysis'!$B4035,'Data Transformation'!$G$425:$G$8425),D4049))</f>
        <v>2001</v>
      </c>
      <c r="F4049">
        <f t="shared" si="504"/>
        <v>0</v>
      </c>
      <c r="G4049">
        <f>Weighting!$H$17</f>
        <v>0</v>
      </c>
      <c r="H4049">
        <f t="array" ref="H4049">FREQUENCY(IF('Data Transformation'!$B$4:$B$8425=B4035,'Data Transformation'!$G$4:$G$8425),'Bin Analysis'!$B4049)</f>
        <v>2073</v>
      </c>
      <c r="I4049">
        <f t="shared" si="505"/>
        <v>0</v>
      </c>
      <c r="J4049">
        <f t="shared" si="506"/>
        <v>0</v>
      </c>
      <c r="K4049">
        <f>J4049*Weighting!$W$17</f>
        <v>0</v>
      </c>
      <c r="M4049" s="14"/>
    </row>
    <row r="4050" spans="1:25" x14ac:dyDescent="0.25">
      <c r="A4050" s="32" t="str">
        <f>IF(Weighting!$P$18&gt;0,B4050,"")</f>
        <v/>
      </c>
      <c r="B4050" t="e">
        <f>Weighting!$C$18</f>
        <v>#DIV/0!</v>
      </c>
      <c r="C4050" t="e">
        <f>Weighting!$F$18</f>
        <v>#NUM!</v>
      </c>
      <c r="D4050" t="e">
        <f>IF(C4050=1,'Data Transformation'!$G$3+0.5*'Data Transformation'!$W$25,IF(C4051=1,D4051-'Data Transformation'!$W$25,FALSE))</f>
        <v>#NUM!</v>
      </c>
      <c r="E4050">
        <f t="array" ref="E4050">IF(ISLOGICAL(D4050),"",FREQUENCY(IF('Data Transformation'!$B$425:$B$8425='Bin Analysis'!$B4035,'Data Transformation'!$G$425:$G$8425),D4050))</f>
        <v>2001</v>
      </c>
      <c r="F4050">
        <f t="shared" si="504"/>
        <v>0</v>
      </c>
      <c r="G4050">
        <f>Weighting!$H$18</f>
        <v>0</v>
      </c>
      <c r="H4050">
        <f t="array" ref="H4050">FREQUENCY(IF('Data Transformation'!$B$4:$B$8425=B4035,'Data Transformation'!$G$4:$G$8425),'Bin Analysis'!$B4050)</f>
        <v>2073</v>
      </c>
      <c r="I4050">
        <f t="shared" si="505"/>
        <v>0</v>
      </c>
      <c r="J4050">
        <f t="shared" si="506"/>
        <v>0</v>
      </c>
      <c r="K4050">
        <f>J4050*Weighting!$W$18</f>
        <v>0</v>
      </c>
      <c r="M4050" s="14"/>
    </row>
    <row r="4051" spans="1:25" x14ac:dyDescent="0.25">
      <c r="A4051" s="32" t="str">
        <f>IF(Weighting!$P$19&gt;0,B4051,"")</f>
        <v/>
      </c>
      <c r="B4051" t="e">
        <f>Weighting!$C$19</f>
        <v>#DIV/0!</v>
      </c>
      <c r="C4051" t="e">
        <f>Weighting!$F$19</f>
        <v>#NUM!</v>
      </c>
      <c r="D4051" t="e">
        <f>IF(C4051=1,'Data Transformation'!$G$3+0.5*'Data Transformation'!$W$25,IF(C4052=1,D4052-'Data Transformation'!$W$25,FALSE))</f>
        <v>#NUM!</v>
      </c>
      <c r="E4051">
        <f t="array" ref="E4051">IF(ISLOGICAL(D4051),"",FREQUENCY(IF('Data Transformation'!$B$425:$B$8425='Bin Analysis'!$B4035,'Data Transformation'!$G$425:$G$8425),D4051))</f>
        <v>2001</v>
      </c>
      <c r="F4051">
        <f t="shared" si="504"/>
        <v>0</v>
      </c>
      <c r="G4051">
        <f>Weighting!$H$19</f>
        <v>0</v>
      </c>
      <c r="H4051">
        <f t="array" ref="H4051">FREQUENCY(IF('Data Transformation'!$B$4:$B$8425=B4035,'Data Transformation'!$G$4:$G$8425),'Bin Analysis'!$B4051)</f>
        <v>2073</v>
      </c>
      <c r="I4051">
        <f t="shared" si="505"/>
        <v>0</v>
      </c>
      <c r="J4051">
        <f t="shared" si="506"/>
        <v>0</v>
      </c>
      <c r="K4051">
        <f>J4051*Weighting!$W$19</f>
        <v>0</v>
      </c>
      <c r="M4051" s="14"/>
    </row>
    <row r="4052" spans="1:25" x14ac:dyDescent="0.25">
      <c r="A4052" s="32" t="str">
        <f>IF(Weighting!$P$20&gt;0,B4052,"")</f>
        <v/>
      </c>
      <c r="B4052" t="e">
        <f>Weighting!$C$20</f>
        <v>#DIV/0!</v>
      </c>
      <c r="C4052" t="e">
        <f>Weighting!$F$20</f>
        <v>#NUM!</v>
      </c>
      <c r="D4052" t="e">
        <f>IF(C4052=1,'Data Transformation'!$G$3+0.5*'Data Transformation'!$W$25,IF(C4053=1,D4053-'Data Transformation'!$W$25,FALSE))</f>
        <v>#NUM!</v>
      </c>
      <c r="E4052">
        <f t="array" ref="E4052">IF(ISLOGICAL(D4052),"",FREQUENCY(IF('Data Transformation'!$B$425:$B$8425='Bin Analysis'!$B4035,'Data Transformation'!$G$425:$G$8425),D4052))</f>
        <v>2001</v>
      </c>
      <c r="F4052">
        <f t="shared" si="504"/>
        <v>0</v>
      </c>
      <c r="G4052">
        <f>Weighting!$H$20</f>
        <v>0</v>
      </c>
      <c r="H4052">
        <f t="array" ref="H4052">FREQUENCY(IF('Data Transformation'!$B$4:$B$8425=B4035,'Data Transformation'!$G$4:$G$8425),'Bin Analysis'!$B4052)</f>
        <v>2073</v>
      </c>
      <c r="I4052">
        <f t="shared" si="505"/>
        <v>0</v>
      </c>
      <c r="J4052">
        <f t="shared" si="506"/>
        <v>0</v>
      </c>
      <c r="K4052">
        <f>J4052*Weighting!$W$20</f>
        <v>0</v>
      </c>
      <c r="M4052" s="14"/>
    </row>
    <row r="4053" spans="1:25" x14ac:dyDescent="0.25">
      <c r="A4053" s="32" t="str">
        <f>IF(Weighting!$P$21&gt;0,B4053,"")</f>
        <v/>
      </c>
      <c r="B4053" t="e">
        <f>Weighting!$C$21</f>
        <v>#DIV/0!</v>
      </c>
      <c r="C4053" t="e">
        <f>Weighting!$F$21</f>
        <v>#NUM!</v>
      </c>
      <c r="D4053" t="e">
        <f>IF(C4053=1,'Data Transformation'!$G$3+0.5*'Data Transformation'!$W$25,IF(C4054=1,D4054-'Data Transformation'!$W$25,FALSE))</f>
        <v>#NUM!</v>
      </c>
      <c r="E4053">
        <f t="array" ref="E4053">IF(ISLOGICAL(D4053),"",FREQUENCY(IF('Data Transformation'!$B$425:$B$8425='Bin Analysis'!$B4035,'Data Transformation'!$G$425:$G$8425),D4053))</f>
        <v>2001</v>
      </c>
      <c r="F4053">
        <f t="shared" si="504"/>
        <v>0</v>
      </c>
      <c r="G4053">
        <f>Weighting!$H$21</f>
        <v>0</v>
      </c>
      <c r="H4053">
        <f t="array" ref="H4053">FREQUENCY(IF('Data Transformation'!$B$4:$B$8425=B4035,'Data Transformation'!$G$4:$G$8425),'Bin Analysis'!$B4053)</f>
        <v>2073</v>
      </c>
      <c r="I4053">
        <f t="shared" si="505"/>
        <v>0</v>
      </c>
      <c r="J4053">
        <f t="shared" si="506"/>
        <v>0</v>
      </c>
      <c r="K4053">
        <f>J4053*Weighting!$W$21</f>
        <v>0</v>
      </c>
      <c r="M4053" s="14"/>
    </row>
    <row r="4054" spans="1:25" x14ac:dyDescent="0.25">
      <c r="A4054" s="32" t="str">
        <f>IF(Weighting!$P$22&gt;0,B4054,"")</f>
        <v/>
      </c>
      <c r="B4054" t="e">
        <f>Weighting!$C$22</f>
        <v>#DIV/0!</v>
      </c>
      <c r="C4054" t="e">
        <f>Weighting!$F$22</f>
        <v>#NUM!</v>
      </c>
      <c r="D4054" t="e">
        <f>IF(C4054=1,'Data Transformation'!$G$3+0.5*'Data Transformation'!$W$25,IF(C4055=1,D4055-'Data Transformation'!$W$25,FALSE))</f>
        <v>#NUM!</v>
      </c>
      <c r="E4054">
        <f t="array" ref="E4054">IF(ISLOGICAL(D4054),"",FREQUENCY(IF('Data Transformation'!$B$425:$B$8425='Bin Analysis'!$B4035,'Data Transformation'!$G$425:$G$8425),D4054))</f>
        <v>2001</v>
      </c>
      <c r="F4054">
        <f t="shared" si="504"/>
        <v>0</v>
      </c>
      <c r="G4054">
        <f>Weighting!$H$22</f>
        <v>0</v>
      </c>
      <c r="H4054">
        <f t="array" ref="H4054">FREQUENCY(IF('Data Transformation'!$B$4:$B$8425=B4035,'Data Transformation'!$G$4:$G$8425),'Bin Analysis'!$B4054)</f>
        <v>2073</v>
      </c>
      <c r="I4054">
        <f t="shared" si="505"/>
        <v>0</v>
      </c>
      <c r="J4054">
        <f t="shared" si="506"/>
        <v>0</v>
      </c>
      <c r="K4054">
        <f>J4054*Weighting!$W$22</f>
        <v>0</v>
      </c>
      <c r="M4054" s="14"/>
    </row>
    <row r="4055" spans="1:25" x14ac:dyDescent="0.25">
      <c r="A4055" s="32" t="str">
        <f>IF(Weighting!$P$23&gt;0,B4055,"")</f>
        <v/>
      </c>
      <c r="B4055" t="e">
        <f>Weighting!$C$23</f>
        <v>#DIV/0!</v>
      </c>
      <c r="C4055" t="e">
        <f>Weighting!$F$23</f>
        <v>#NUM!</v>
      </c>
      <c r="D4055" t="e">
        <f>IF(C4055=1,'Data Transformation'!$G$3+0.5*'Data Transformation'!$W$25,IF(C4056=1,D4056-'Data Transformation'!$W$25,FALSE))</f>
        <v>#NUM!</v>
      </c>
      <c r="E4055">
        <f t="array" ref="E4055">IF(ISLOGICAL(D4055),"",FREQUENCY(IF('Data Transformation'!$B$425:$B$8425='Bin Analysis'!$B4035,'Data Transformation'!$G$425:$G$8425),D4055))</f>
        <v>2001</v>
      </c>
      <c r="F4055">
        <f t="shared" si="504"/>
        <v>0</v>
      </c>
      <c r="G4055">
        <f>Weighting!$H$23</f>
        <v>0</v>
      </c>
      <c r="H4055">
        <f t="array" ref="H4055">FREQUENCY(IF('Data Transformation'!$B$4:$B$8425=B4035,'Data Transformation'!$G$4:$G$8425),'Bin Analysis'!$B4055)</f>
        <v>2073</v>
      </c>
      <c r="I4055">
        <f t="shared" si="505"/>
        <v>0</v>
      </c>
      <c r="J4055">
        <f t="shared" si="506"/>
        <v>0</v>
      </c>
      <c r="K4055">
        <f>J4055*Weighting!$W$23</f>
        <v>0</v>
      </c>
      <c r="M4055" s="14"/>
    </row>
    <row r="4056" spans="1:25" x14ac:dyDescent="0.25">
      <c r="A4056" s="32" t="str">
        <f>IF(Weighting!$P$24&gt;0,B4056,"")</f>
        <v/>
      </c>
      <c r="B4056" t="e">
        <f>Weighting!$C$24</f>
        <v>#DIV/0!</v>
      </c>
      <c r="C4056" t="e">
        <f>Weighting!$F$24</f>
        <v>#NUM!</v>
      </c>
      <c r="D4056" t="e">
        <f>IF(C4056=1,'Data Transformation'!$G$3+0.5*'Data Transformation'!$W$25,IF(C4057=1,D4057-'Data Transformation'!$W$25,FALSE))</f>
        <v>#NUM!</v>
      </c>
      <c r="E4056">
        <f t="array" ref="E4056">IF(ISLOGICAL(D4056),"",FREQUENCY(IF('Data Transformation'!$B$425:$B$8425='Bin Analysis'!$B4035,'Data Transformation'!$G$425:$G$8425),D4056))</f>
        <v>2001</v>
      </c>
      <c r="F4056">
        <f t="shared" si="504"/>
        <v>0</v>
      </c>
      <c r="G4056">
        <f>Weighting!$H$24</f>
        <v>0</v>
      </c>
      <c r="H4056">
        <f t="array" ref="H4056">FREQUENCY(IF('Data Transformation'!$B$4:$B$8425=B4035,'Data Transformation'!$G$4:$G$8425),'Bin Analysis'!$B4056)</f>
        <v>2073</v>
      </c>
      <c r="I4056">
        <f t="shared" si="505"/>
        <v>0</v>
      </c>
      <c r="J4056">
        <f t="shared" si="506"/>
        <v>0</v>
      </c>
      <c r="K4056">
        <f>J4056*Weighting!$W$24</f>
        <v>0</v>
      </c>
      <c r="M4056" s="14"/>
    </row>
    <row r="4057" spans="1:25" x14ac:dyDescent="0.25">
      <c r="A4057" s="32" t="str">
        <f>IF(Weighting!$P$25&gt;0,B4057,"")</f>
        <v/>
      </c>
      <c r="B4057" t="e">
        <f>Weighting!$C$25</f>
        <v>#DIV/0!</v>
      </c>
      <c r="C4057" t="e">
        <f>Weighting!$F$25</f>
        <v>#NUM!</v>
      </c>
      <c r="D4057" t="e">
        <f>IF(C4057=1,'Data Transformation'!$G$3+0.5*'Data Transformation'!$W$25,IF(C4058=1,D4058-'Data Transformation'!$W$25,FALSE))</f>
        <v>#NUM!</v>
      </c>
      <c r="E4057">
        <f t="array" ref="E4057">IF(ISLOGICAL(D4057),"",FREQUENCY(IF('Data Transformation'!$B$425:$B$8425='Bin Analysis'!$B4035,'Data Transformation'!$G$425:$G$8425),D4057))</f>
        <v>2001</v>
      </c>
      <c r="F4057">
        <f t="shared" si="504"/>
        <v>0</v>
      </c>
      <c r="G4057">
        <f>Weighting!$H$25</f>
        <v>0</v>
      </c>
      <c r="H4057">
        <f t="array" ref="H4057">FREQUENCY(IF('Data Transformation'!$B$4:$B$8425=B4035,'Data Transformation'!$G$4:$G$8425),'Bin Analysis'!$B4057)</f>
        <v>2073</v>
      </c>
      <c r="I4057">
        <f t="shared" si="505"/>
        <v>0</v>
      </c>
      <c r="J4057">
        <f t="shared" si="506"/>
        <v>0</v>
      </c>
      <c r="K4057">
        <f>J4057*Weighting!$W$25</f>
        <v>0</v>
      </c>
      <c r="M4057" s="14"/>
    </row>
    <row r="4058" spans="1:25" x14ac:dyDescent="0.25">
      <c r="O4058"/>
      <c r="P4058"/>
      <c r="Q4058"/>
      <c r="R4058"/>
    </row>
    <row r="4059" spans="1:25" ht="23.25" x14ac:dyDescent="0.35">
      <c r="A4059" s="21" t="s">
        <v>0</v>
      </c>
      <c r="B4059" s="21" t="str">
        <f>IFERROR(VLOOKUP(C4059,'Data Transformation'!$L$6:$M$426,2,FALSE),"")</f>
        <v/>
      </c>
      <c r="C4059" s="21">
        <f>C4035+1</f>
        <v>169</v>
      </c>
      <c r="D4059" s="21"/>
      <c r="E4059" s="21"/>
      <c r="F4059" s="21"/>
      <c r="G4059" s="21"/>
      <c r="H4059" s="22"/>
      <c r="I4059" s="22"/>
      <c r="J4059" s="22"/>
      <c r="K4059" s="21"/>
      <c r="L4059" s="21" t="str">
        <f>B4059</f>
        <v/>
      </c>
      <c r="M4059" s="23" t="e">
        <f>INDEX('Data Transformation'!$O$4:$O$424,MATCH($B4059,'Data Transformation'!$M$4:$M$424,0),MATCH($M$2,'Data Transformation'!$O$3,0))</f>
        <v>#N/A</v>
      </c>
      <c r="N4059" s="27" t="e">
        <f>IF('Input and Summary Results'!$J$16="minimum",'Bin Analysis'!X4060/(M4059-1),'Bin Analysis'!Y4059/('Bin Analysis'!M4059-1))</f>
        <v>#N/A</v>
      </c>
      <c r="O4059" s="27" t="e">
        <f>IF(M4059=FALSE,NA(),(VLOOKUP(1,C4062:K4081,4,FALSE))/(M4059-1))</f>
        <v>#N/A</v>
      </c>
      <c r="P4059" s="27" t="e">
        <f>IF(M4059=FALSE,NA(),SUM(J4062:J4081)/Weighting!$S$5)</f>
        <v>#N/A</v>
      </c>
      <c r="Q4059" s="27" t="e">
        <f>IF(M4059=FALSE,NA(),SUM(K4062:K4081)/Weighting!$S$6)</f>
        <v>#N/A</v>
      </c>
      <c r="R4059" s="27" t="e">
        <f>IF(M4059=FALSE,NA(),(VLOOKUP(1,G4062:K4081,3,FALSE))/(M4059-1))</f>
        <v>#N/A</v>
      </c>
      <c r="S4059" s="22" t="e">
        <f>IF(M4059=FALSE,NA(),IF(SUM(J4062:J4081)=2,"yes","no"))</f>
        <v>#N/A</v>
      </c>
      <c r="X4059" s="2" cm="2">
        <f t="array" ref="X4059:X4060">FREQUENCY(IF('Data Transformation'!$B$425:$B$6424='Bin Analysis'!L4059,'Data Transformation'!$G$425:$G$6424),'Data Transformation'!$U$11)</f>
        <v>0</v>
      </c>
      <c r="Y4059" s="2" cm="2">
        <f t="array" ref="Y4059:Y4060">FREQUENCY(IF('Data Transformation'!$B$425:$B$6424='Bin Analysis'!L4059,'Data Transformation'!$G$425:$G$6424),'Data Transformation'!$U$12)</f>
        <v>0</v>
      </c>
    </row>
    <row r="4060" spans="1:25" x14ac:dyDescent="0.25">
      <c r="A4060" s="14" t="s">
        <v>67</v>
      </c>
      <c r="B4060" t="s">
        <v>47</v>
      </c>
      <c r="C4060" t="s">
        <v>5</v>
      </c>
      <c r="D4060" t="s">
        <v>100</v>
      </c>
      <c r="E4060" t="s">
        <v>101</v>
      </c>
      <c r="F4060" t="s">
        <v>102</v>
      </c>
      <c r="G4060" t="s">
        <v>70</v>
      </c>
      <c r="H4060" t="s">
        <v>31</v>
      </c>
      <c r="I4060" t="s">
        <v>32</v>
      </c>
      <c r="J4060" t="s">
        <v>46</v>
      </c>
      <c r="K4060" s="14" t="s">
        <v>45</v>
      </c>
      <c r="M4060" s="14"/>
      <c r="X4060" s="2">
        <v>0</v>
      </c>
      <c r="Y4060" s="2">
        <v>0</v>
      </c>
    </row>
    <row r="4061" spans="1:25" x14ac:dyDescent="0.25">
      <c r="A4061" s="32"/>
      <c r="D4061" t="e">
        <f>IF(C4061=1,'Data Transformation'!$G$3+0.5*'Data Transformation'!$W$25,IF(C4062=1,D4062-'Data Transformation'!$W$25,FALSE))</f>
        <v>#NUM!</v>
      </c>
      <c r="E4061">
        <f t="array" ref="E4061">IF(ISLOGICAL(D4061),"",FREQUENCY(IF('Data Transformation'!$B$425:$B$8425='Bin Analysis'!$B4059,'Data Transformation'!$G$425:$G$8425),D4061))</f>
        <v>2001</v>
      </c>
      <c r="F4061" t="e">
        <f>IF(ISLOGICAL(D4061),"",E4061-E4060)</f>
        <v>#VALUE!</v>
      </c>
      <c r="M4061" s="14"/>
    </row>
    <row r="4062" spans="1:25" x14ac:dyDescent="0.25">
      <c r="A4062" s="32" t="e">
        <f>IF(Weighting!$P$6&gt;0,B4062,"")</f>
        <v>#NUM!</v>
      </c>
      <c r="B4062" t="e">
        <f>Weighting!$C$6</f>
        <v>#DIV/0!</v>
      </c>
      <c r="C4062" t="e">
        <f>Weighting!$F$6</f>
        <v>#NUM!</v>
      </c>
      <c r="D4062" t="e">
        <f>IF(C4062=1,'Data Transformation'!$G$3+0.5*'Data Transformation'!$W$25,IF(C4063=1,D4063-'Data Transformation'!$W$25,FALSE))</f>
        <v>#NUM!</v>
      </c>
      <c r="E4062">
        <f t="array" ref="E4062">IF(ISLOGICAL(D4062),"",FREQUENCY(IF('Data Transformation'!$B$425:$B$8425='Bin Analysis'!$B4059,'Data Transformation'!$G$425:$G$8425),D4062))</f>
        <v>2001</v>
      </c>
      <c r="F4062">
        <f>IF(ISLOGICAL(D4062),"",E4062-E4061)</f>
        <v>0</v>
      </c>
      <c r="G4062">
        <f>Weighting!$H$6</f>
        <v>1</v>
      </c>
      <c r="H4062">
        <f t="array" ref="H4062">FREQUENCY(IF('Data Transformation'!$B$4:$B$8425=B4059,'Data Transformation'!$G$4:$G$8425),'Bin Analysis'!$B4062)</f>
        <v>2073</v>
      </c>
      <c r="I4062">
        <f>H4062-H4061</f>
        <v>2073</v>
      </c>
      <c r="J4062">
        <f>IF(I4062=0,0,1)</f>
        <v>1</v>
      </c>
      <c r="K4062" t="e">
        <f>J4062*Weighting!$W$6</f>
        <v>#NUM!</v>
      </c>
      <c r="M4062" s="14"/>
    </row>
    <row r="4063" spans="1:25" x14ac:dyDescent="0.25">
      <c r="A4063" s="32" t="str">
        <f>IF(Weighting!$P$7&gt;0,B4063,"")</f>
        <v/>
      </c>
      <c r="B4063" t="e">
        <f>Weighting!$C$7</f>
        <v>#DIV/0!</v>
      </c>
      <c r="C4063" t="e">
        <f>Weighting!$F$7</f>
        <v>#NUM!</v>
      </c>
      <c r="D4063" t="e">
        <f>IF(C4063=1,'Data Transformation'!$G$3+0.5*'Data Transformation'!$W$25,IF(C4064=1,D4064-'Data Transformation'!$W$25,FALSE))</f>
        <v>#NUM!</v>
      </c>
      <c r="E4063">
        <f t="array" ref="E4063">IF(ISLOGICAL(D4063),"",FREQUENCY(IF('Data Transformation'!$B$425:$B$8425='Bin Analysis'!$B4059,'Data Transformation'!$G$425:$G$8425),D4063))</f>
        <v>2001</v>
      </c>
      <c r="F4063">
        <f t="shared" ref="F4063:F4081" si="507">IF(ISLOGICAL(D4063),"",E4063-E4062)</f>
        <v>0</v>
      </c>
      <c r="G4063">
        <f>Weighting!$H$7</f>
        <v>0</v>
      </c>
      <c r="H4063">
        <f t="array" ref="H4063">FREQUENCY(IF('Data Transformation'!$B$4:$B$8425=B4059,'Data Transformation'!$G$4:$G$8425),'Bin Analysis'!$B4063)</f>
        <v>2073</v>
      </c>
      <c r="I4063">
        <f t="shared" ref="I4063:I4081" si="508">H4063-H4062</f>
        <v>0</v>
      </c>
      <c r="J4063">
        <f>IF(I4063=0,0,1)</f>
        <v>0</v>
      </c>
      <c r="K4063">
        <f>J4063*Weighting!$W$7</f>
        <v>0</v>
      </c>
      <c r="M4063" s="14"/>
    </row>
    <row r="4064" spans="1:25" x14ac:dyDescent="0.25">
      <c r="A4064" s="32" t="str">
        <f>IF(Weighting!$P$8&gt;0,B4064,"")</f>
        <v/>
      </c>
      <c r="B4064" t="e">
        <f>Weighting!$C$8</f>
        <v>#DIV/0!</v>
      </c>
      <c r="C4064" t="e">
        <f>Weighting!$F$8</f>
        <v>#NUM!</v>
      </c>
      <c r="D4064" t="e">
        <f>IF(C4064=1,'Data Transformation'!$G$3+0.5*'Data Transformation'!$W$25,IF(C4065=1,D4065-'Data Transformation'!$W$25,FALSE))</f>
        <v>#NUM!</v>
      </c>
      <c r="E4064">
        <f t="array" ref="E4064">IF(ISLOGICAL(D4064),"",FREQUENCY(IF('Data Transformation'!$B$425:$B$8425='Bin Analysis'!$B4059,'Data Transformation'!$G$425:$G$8425),D4064))</f>
        <v>2001</v>
      </c>
      <c r="F4064">
        <f t="shared" si="507"/>
        <v>0</v>
      </c>
      <c r="G4064">
        <f>Weighting!$H$8</f>
        <v>0</v>
      </c>
      <c r="H4064">
        <f t="array" ref="H4064">FREQUENCY(IF('Data Transformation'!$B$4:$B$8425=B4059,'Data Transformation'!$G$4:$G$8425),'Bin Analysis'!$B4064)</f>
        <v>2073</v>
      </c>
      <c r="I4064">
        <f t="shared" si="508"/>
        <v>0</v>
      </c>
      <c r="J4064">
        <f t="shared" ref="J4064:J4081" si="509">IF(I4064=0,0,1)</f>
        <v>0</v>
      </c>
      <c r="K4064">
        <f>J4064*Weighting!$W$8</f>
        <v>0</v>
      </c>
      <c r="M4064" s="14"/>
    </row>
    <row r="4065" spans="1:13" x14ac:dyDescent="0.25">
      <c r="A4065" s="32" t="str">
        <f>IF(Weighting!$P$9&gt;0,B4065,"")</f>
        <v/>
      </c>
      <c r="B4065" s="50" t="e">
        <f>Weighting!$C$9</f>
        <v>#DIV/0!</v>
      </c>
      <c r="C4065" t="e">
        <f>Weighting!$F$9</f>
        <v>#NUM!</v>
      </c>
      <c r="D4065" t="e">
        <f>IF(C4065=1,'Data Transformation'!$G$3+0.5*'Data Transformation'!$W$25,IF(C4066=1,D4066-'Data Transformation'!$W$25,FALSE))</f>
        <v>#NUM!</v>
      </c>
      <c r="E4065">
        <f t="array" ref="E4065">IF(ISLOGICAL(D4065),"",FREQUENCY(IF('Data Transformation'!$B$425:$B$8425='Bin Analysis'!$B4059,'Data Transformation'!$G$425:$G$8425),D4065))</f>
        <v>2001</v>
      </c>
      <c r="F4065">
        <f t="shared" si="507"/>
        <v>0</v>
      </c>
      <c r="G4065">
        <f>Weighting!$H$9</f>
        <v>0</v>
      </c>
      <c r="H4065">
        <f t="array" ref="H4065">FREQUENCY(IF('Data Transformation'!$B$4:$B$8425=B4059,'Data Transformation'!$G$4:$G$8425),'Bin Analysis'!$B4065)</f>
        <v>2073</v>
      </c>
      <c r="I4065">
        <f t="shared" si="508"/>
        <v>0</v>
      </c>
      <c r="J4065">
        <f t="shared" si="509"/>
        <v>0</v>
      </c>
      <c r="K4065">
        <f>J4065*Weighting!$W$9</f>
        <v>0</v>
      </c>
      <c r="M4065" s="14"/>
    </row>
    <row r="4066" spans="1:13" x14ac:dyDescent="0.25">
      <c r="A4066" s="32" t="str">
        <f>IF(Weighting!$P$10&gt;0,B4066,"")</f>
        <v/>
      </c>
      <c r="B4066" t="e">
        <f>Weighting!$C$10</f>
        <v>#DIV/0!</v>
      </c>
      <c r="C4066" t="e">
        <f>Weighting!$F$10</f>
        <v>#NUM!</v>
      </c>
      <c r="D4066" t="e">
        <f>IF(C4066=1,'Data Transformation'!$G$3+0.5*'Data Transformation'!$W$25,IF(C4067=1,D4067-'Data Transformation'!$W$25,FALSE))</f>
        <v>#NUM!</v>
      </c>
      <c r="E4066">
        <f t="array" ref="E4066">IF(ISLOGICAL(D4066),"",FREQUENCY(IF('Data Transformation'!$B$425:$B$8425='Bin Analysis'!$B4059,'Data Transformation'!$G$425:$G$8425),D4066))</f>
        <v>2001</v>
      </c>
      <c r="F4066">
        <f t="shared" si="507"/>
        <v>0</v>
      </c>
      <c r="G4066">
        <f>Weighting!$H$10</f>
        <v>0</v>
      </c>
      <c r="H4066">
        <f t="array" ref="H4066">FREQUENCY(IF('Data Transformation'!$B$4:$B$8425=B4059,'Data Transformation'!$G$4:$G$8425),'Bin Analysis'!$B4066)</f>
        <v>2073</v>
      </c>
      <c r="I4066">
        <f t="shared" si="508"/>
        <v>0</v>
      </c>
      <c r="J4066">
        <f t="shared" si="509"/>
        <v>0</v>
      </c>
      <c r="K4066">
        <f>J4066*Weighting!$W$10</f>
        <v>0</v>
      </c>
      <c r="M4066" s="14"/>
    </row>
    <row r="4067" spans="1:13" x14ac:dyDescent="0.25">
      <c r="A4067" s="32" t="str">
        <f>IF(Weighting!$P$11&gt;0,B4067,"")</f>
        <v/>
      </c>
      <c r="B4067" t="e">
        <f>Weighting!$C$11</f>
        <v>#DIV/0!</v>
      </c>
      <c r="C4067" t="e">
        <f>Weighting!$F$11</f>
        <v>#NUM!</v>
      </c>
      <c r="D4067" t="e">
        <f>IF(C4067=1,'Data Transformation'!$G$3+0.5*'Data Transformation'!$W$25,IF(C4068=1,D4068-'Data Transformation'!$W$25,FALSE))</f>
        <v>#NUM!</v>
      </c>
      <c r="E4067">
        <f t="array" ref="E4067">IF(ISLOGICAL(D4067),"",FREQUENCY(IF('Data Transformation'!$B$425:$B$8425='Bin Analysis'!$B4059,'Data Transformation'!$G$425:$G$8425),D4067))</f>
        <v>2001</v>
      </c>
      <c r="F4067">
        <f t="shared" si="507"/>
        <v>0</v>
      </c>
      <c r="G4067">
        <f>Weighting!$H$11</f>
        <v>0</v>
      </c>
      <c r="H4067">
        <f t="array" ref="H4067">FREQUENCY(IF('Data Transformation'!$B$4:$B$8425=B4059,'Data Transformation'!$G$4:$G$8425),'Bin Analysis'!$B4067)</f>
        <v>2073</v>
      </c>
      <c r="I4067">
        <f t="shared" si="508"/>
        <v>0</v>
      </c>
      <c r="J4067">
        <f t="shared" si="509"/>
        <v>0</v>
      </c>
      <c r="K4067">
        <f>J4067*Weighting!$W$11</f>
        <v>0</v>
      </c>
      <c r="M4067" s="14"/>
    </row>
    <row r="4068" spans="1:13" x14ac:dyDescent="0.25">
      <c r="A4068" s="32" t="str">
        <f>IF(Weighting!$P$12&gt;0,B4068,"")</f>
        <v/>
      </c>
      <c r="B4068" t="e">
        <f>Weighting!$C$12</f>
        <v>#DIV/0!</v>
      </c>
      <c r="C4068" t="e">
        <f>Weighting!$F$12</f>
        <v>#NUM!</v>
      </c>
      <c r="D4068" t="e">
        <f>IF(C4068=1,'Data Transformation'!$G$3+0.5*'Data Transformation'!$W$25,IF(C4069=1,D4069-'Data Transformation'!$W$25,FALSE))</f>
        <v>#NUM!</v>
      </c>
      <c r="E4068">
        <f t="array" ref="E4068">IF(ISLOGICAL(D4068),"",FREQUENCY(IF('Data Transformation'!$B$425:$B$8425='Bin Analysis'!$B4059,'Data Transformation'!$G$425:$G$8425),D4068))</f>
        <v>2001</v>
      </c>
      <c r="F4068">
        <f t="shared" si="507"/>
        <v>0</v>
      </c>
      <c r="G4068">
        <f>Weighting!$H$12</f>
        <v>0</v>
      </c>
      <c r="H4068">
        <f t="array" ref="H4068">FREQUENCY(IF('Data Transformation'!$B$4:$B$8425=B4059,'Data Transformation'!$G$4:$G$8425),'Bin Analysis'!$B4068)</f>
        <v>2073</v>
      </c>
      <c r="I4068">
        <f t="shared" si="508"/>
        <v>0</v>
      </c>
      <c r="J4068">
        <f t="shared" si="509"/>
        <v>0</v>
      </c>
      <c r="K4068">
        <f>J4068*Weighting!$W$12</f>
        <v>0</v>
      </c>
      <c r="M4068" s="14"/>
    </row>
    <row r="4069" spans="1:13" x14ac:dyDescent="0.25">
      <c r="A4069" s="32" t="str">
        <f>IF(Weighting!$P$13&gt;0,B4069,"")</f>
        <v/>
      </c>
      <c r="B4069" t="e">
        <f>Weighting!$C$13</f>
        <v>#DIV/0!</v>
      </c>
      <c r="C4069" t="e">
        <f>Weighting!$F$13</f>
        <v>#NUM!</v>
      </c>
      <c r="D4069" t="e">
        <f>IF(C4069=1,'Data Transformation'!$G$3+0.5*'Data Transformation'!$W$25,IF(C4070=1,D4070-'Data Transformation'!$W$25,FALSE))</f>
        <v>#NUM!</v>
      </c>
      <c r="E4069">
        <f t="array" ref="E4069">IF(ISLOGICAL(D4069),"",FREQUENCY(IF('Data Transformation'!$B$425:$B$8425='Bin Analysis'!$B4059,'Data Transformation'!$G$425:$G$8425),D4069))</f>
        <v>2001</v>
      </c>
      <c r="F4069">
        <f t="shared" si="507"/>
        <v>0</v>
      </c>
      <c r="G4069">
        <f>Weighting!$H$13</f>
        <v>0</v>
      </c>
      <c r="H4069">
        <f t="array" ref="H4069">FREQUENCY(IF('Data Transformation'!$B$4:$B$8425=B4059,'Data Transformation'!$G$4:$G$8425),'Bin Analysis'!$B4069)</f>
        <v>2073</v>
      </c>
      <c r="I4069">
        <f t="shared" si="508"/>
        <v>0</v>
      </c>
      <c r="J4069">
        <f t="shared" si="509"/>
        <v>0</v>
      </c>
      <c r="K4069">
        <f>J4069*Weighting!$W$13</f>
        <v>0</v>
      </c>
      <c r="M4069" s="14"/>
    </row>
    <row r="4070" spans="1:13" x14ac:dyDescent="0.25">
      <c r="A4070" s="32" t="str">
        <f>IF(Weighting!$P$14&gt;0,B4070,"")</f>
        <v/>
      </c>
      <c r="B4070" t="e">
        <f>Weighting!$C$14</f>
        <v>#DIV/0!</v>
      </c>
      <c r="C4070" t="e">
        <f>Weighting!$F$14</f>
        <v>#NUM!</v>
      </c>
      <c r="D4070" t="e">
        <f>IF(C4070=1,'Data Transformation'!$G$3+0.5*'Data Transformation'!$W$25,IF(C4071=1,D4071-'Data Transformation'!$W$25,FALSE))</f>
        <v>#NUM!</v>
      </c>
      <c r="E4070">
        <f t="array" ref="E4070">IF(ISLOGICAL(D4070),"",FREQUENCY(IF('Data Transformation'!$B$425:$B$8425='Bin Analysis'!$B4059,'Data Transformation'!$G$425:$G$8425),D4070))</f>
        <v>2001</v>
      </c>
      <c r="F4070">
        <f t="shared" si="507"/>
        <v>0</v>
      </c>
      <c r="G4070">
        <f>Weighting!$H$14</f>
        <v>0</v>
      </c>
      <c r="H4070">
        <f t="array" ref="H4070">FREQUENCY(IF('Data Transformation'!$B$4:$B$8425=B4059,'Data Transformation'!$G$4:$G$8425),'Bin Analysis'!$B4070)</f>
        <v>2073</v>
      </c>
      <c r="I4070">
        <f t="shared" si="508"/>
        <v>0</v>
      </c>
      <c r="J4070">
        <f t="shared" si="509"/>
        <v>0</v>
      </c>
      <c r="K4070">
        <f>J4070*Weighting!$W$14</f>
        <v>0</v>
      </c>
      <c r="M4070" s="14"/>
    </row>
    <row r="4071" spans="1:13" x14ac:dyDescent="0.25">
      <c r="A4071" s="32" t="str">
        <f>IF(Weighting!$P$15&gt;0,B4071,"")</f>
        <v/>
      </c>
      <c r="B4071" t="e">
        <f>Weighting!$C$15</f>
        <v>#DIV/0!</v>
      </c>
      <c r="C4071" t="e">
        <f>Weighting!$F$15</f>
        <v>#NUM!</v>
      </c>
      <c r="D4071" t="e">
        <f>IF(C4071=1,'Data Transformation'!$G$3+0.5*'Data Transformation'!$W$25,IF(C4072=1,D4072-'Data Transformation'!$W$25,FALSE))</f>
        <v>#NUM!</v>
      </c>
      <c r="E4071">
        <f t="array" ref="E4071">IF(ISLOGICAL(D4071),"",FREQUENCY(IF('Data Transformation'!$B$425:$B$8425='Bin Analysis'!$B4059,'Data Transformation'!$G$425:$G$8425),D4071))</f>
        <v>2001</v>
      </c>
      <c r="F4071">
        <f t="shared" si="507"/>
        <v>0</v>
      </c>
      <c r="G4071">
        <f>Weighting!$H$15</f>
        <v>0</v>
      </c>
      <c r="H4071">
        <f t="array" ref="H4071">FREQUENCY(IF('Data Transformation'!$B$4:$B$8425=B4059,'Data Transformation'!$G$4:$G$8425),'Bin Analysis'!$B4071)</f>
        <v>2073</v>
      </c>
      <c r="I4071">
        <f t="shared" si="508"/>
        <v>0</v>
      </c>
      <c r="J4071">
        <f t="shared" si="509"/>
        <v>0</v>
      </c>
      <c r="K4071">
        <f>J4071*Weighting!$W$15</f>
        <v>0</v>
      </c>
      <c r="M4071" s="14"/>
    </row>
    <row r="4072" spans="1:13" x14ac:dyDescent="0.25">
      <c r="A4072" s="32" t="str">
        <f>IF(Weighting!$P$16&gt;0,B4072,"")</f>
        <v/>
      </c>
      <c r="B4072" t="e">
        <f>Weighting!$C$16</f>
        <v>#DIV/0!</v>
      </c>
      <c r="C4072" t="e">
        <f>Weighting!$F$16</f>
        <v>#NUM!</v>
      </c>
      <c r="D4072" t="e">
        <f>IF(C4072=1,'Data Transformation'!$G$3+0.5*'Data Transformation'!$W$25,IF(C4073=1,D4073-'Data Transformation'!$W$25,FALSE))</f>
        <v>#NUM!</v>
      </c>
      <c r="E4072">
        <f t="array" ref="E4072">IF(ISLOGICAL(D4072),"",FREQUENCY(IF('Data Transformation'!$B$425:$B$8425='Bin Analysis'!$B4059,'Data Transformation'!$G$425:$G$8425),D4072))</f>
        <v>2001</v>
      </c>
      <c r="F4072">
        <f t="shared" si="507"/>
        <v>0</v>
      </c>
      <c r="G4072">
        <f>Weighting!$H$16</f>
        <v>0</v>
      </c>
      <c r="H4072">
        <f t="array" ref="H4072">FREQUENCY(IF('Data Transformation'!$B$4:$B$8425=B4059,'Data Transformation'!$G$4:$G$8425),'Bin Analysis'!$B4072)</f>
        <v>2073</v>
      </c>
      <c r="I4072">
        <f t="shared" si="508"/>
        <v>0</v>
      </c>
      <c r="J4072">
        <f t="shared" si="509"/>
        <v>0</v>
      </c>
      <c r="K4072">
        <f>J4072*Weighting!$W$16</f>
        <v>0</v>
      </c>
      <c r="M4072" s="14"/>
    </row>
    <row r="4073" spans="1:13" x14ac:dyDescent="0.25">
      <c r="A4073" s="32" t="str">
        <f>IF(Weighting!$P$17&gt;0,B4073,"")</f>
        <v/>
      </c>
      <c r="B4073" t="e">
        <f>Weighting!$C$17</f>
        <v>#DIV/0!</v>
      </c>
      <c r="C4073" t="e">
        <f>Weighting!$F$17</f>
        <v>#NUM!</v>
      </c>
      <c r="D4073" t="e">
        <f>IF(C4073=1,'Data Transformation'!$G$3+0.5*'Data Transformation'!$W$25,IF(C4074=1,D4074-'Data Transformation'!$W$25,FALSE))</f>
        <v>#NUM!</v>
      </c>
      <c r="E4073">
        <f t="array" ref="E4073">IF(ISLOGICAL(D4073),"",FREQUENCY(IF('Data Transformation'!$B$425:$B$8425='Bin Analysis'!$B4059,'Data Transformation'!$G$425:$G$8425),D4073))</f>
        <v>2001</v>
      </c>
      <c r="F4073">
        <f t="shared" si="507"/>
        <v>0</v>
      </c>
      <c r="G4073">
        <f>Weighting!$H$17</f>
        <v>0</v>
      </c>
      <c r="H4073">
        <f t="array" ref="H4073">FREQUENCY(IF('Data Transformation'!$B$4:$B$8425=B4059,'Data Transformation'!$G$4:$G$8425),'Bin Analysis'!$B4073)</f>
        <v>2073</v>
      </c>
      <c r="I4073">
        <f t="shared" si="508"/>
        <v>0</v>
      </c>
      <c r="J4073">
        <f t="shared" si="509"/>
        <v>0</v>
      </c>
      <c r="K4073">
        <f>J4073*Weighting!$W$17</f>
        <v>0</v>
      </c>
      <c r="M4073" s="14"/>
    </row>
    <row r="4074" spans="1:13" x14ac:dyDescent="0.25">
      <c r="A4074" s="32" t="str">
        <f>IF(Weighting!$P$18&gt;0,B4074,"")</f>
        <v/>
      </c>
      <c r="B4074" t="e">
        <f>Weighting!$C$18</f>
        <v>#DIV/0!</v>
      </c>
      <c r="C4074" t="e">
        <f>Weighting!$F$18</f>
        <v>#NUM!</v>
      </c>
      <c r="D4074" t="e">
        <f>IF(C4074=1,'Data Transformation'!$G$3+0.5*'Data Transformation'!$W$25,IF(C4075=1,D4075-'Data Transformation'!$W$25,FALSE))</f>
        <v>#NUM!</v>
      </c>
      <c r="E4074">
        <f t="array" ref="E4074">IF(ISLOGICAL(D4074),"",FREQUENCY(IF('Data Transformation'!$B$425:$B$8425='Bin Analysis'!$B4059,'Data Transformation'!$G$425:$G$8425),D4074))</f>
        <v>2001</v>
      </c>
      <c r="F4074">
        <f t="shared" si="507"/>
        <v>0</v>
      </c>
      <c r="G4074">
        <f>Weighting!$H$18</f>
        <v>0</v>
      </c>
      <c r="H4074">
        <f t="array" ref="H4074">FREQUENCY(IF('Data Transformation'!$B$4:$B$8425=B4059,'Data Transformation'!$G$4:$G$8425),'Bin Analysis'!$B4074)</f>
        <v>2073</v>
      </c>
      <c r="I4074">
        <f t="shared" si="508"/>
        <v>0</v>
      </c>
      <c r="J4074">
        <f t="shared" si="509"/>
        <v>0</v>
      </c>
      <c r="K4074">
        <f>J4074*Weighting!$W$18</f>
        <v>0</v>
      </c>
      <c r="M4074" s="14"/>
    </row>
    <row r="4075" spans="1:13" x14ac:dyDescent="0.25">
      <c r="A4075" s="32" t="str">
        <f>IF(Weighting!$P$19&gt;0,B4075,"")</f>
        <v/>
      </c>
      <c r="B4075" t="e">
        <f>Weighting!$C$19</f>
        <v>#DIV/0!</v>
      </c>
      <c r="C4075" t="e">
        <f>Weighting!$F$19</f>
        <v>#NUM!</v>
      </c>
      <c r="D4075" t="e">
        <f>IF(C4075=1,'Data Transformation'!$G$3+0.5*'Data Transformation'!$W$25,IF(C4076=1,D4076-'Data Transformation'!$W$25,FALSE))</f>
        <v>#NUM!</v>
      </c>
      <c r="E4075">
        <f t="array" ref="E4075">IF(ISLOGICAL(D4075),"",FREQUENCY(IF('Data Transformation'!$B$425:$B$8425='Bin Analysis'!$B4059,'Data Transformation'!$G$425:$G$8425),D4075))</f>
        <v>2001</v>
      </c>
      <c r="F4075">
        <f t="shared" si="507"/>
        <v>0</v>
      </c>
      <c r="G4075">
        <f>Weighting!$H$19</f>
        <v>0</v>
      </c>
      <c r="H4075">
        <f t="array" ref="H4075">FREQUENCY(IF('Data Transformation'!$B$4:$B$8425=B4059,'Data Transformation'!$G$4:$G$8425),'Bin Analysis'!$B4075)</f>
        <v>2073</v>
      </c>
      <c r="I4075">
        <f t="shared" si="508"/>
        <v>0</v>
      </c>
      <c r="J4075">
        <f t="shared" si="509"/>
        <v>0</v>
      </c>
      <c r="K4075">
        <f>J4075*Weighting!$W$19</f>
        <v>0</v>
      </c>
      <c r="M4075" s="14"/>
    </row>
    <row r="4076" spans="1:13" x14ac:dyDescent="0.25">
      <c r="A4076" s="32" t="str">
        <f>IF(Weighting!$P$20&gt;0,B4076,"")</f>
        <v/>
      </c>
      <c r="B4076" t="e">
        <f>Weighting!$C$20</f>
        <v>#DIV/0!</v>
      </c>
      <c r="C4076" t="e">
        <f>Weighting!$F$20</f>
        <v>#NUM!</v>
      </c>
      <c r="D4076" t="e">
        <f>IF(C4076=1,'Data Transformation'!$G$3+0.5*'Data Transformation'!$W$25,IF(C4077=1,D4077-'Data Transformation'!$W$25,FALSE))</f>
        <v>#NUM!</v>
      </c>
      <c r="E4076">
        <f t="array" ref="E4076">IF(ISLOGICAL(D4076),"",FREQUENCY(IF('Data Transformation'!$B$425:$B$8425='Bin Analysis'!$B4059,'Data Transformation'!$G$425:$G$8425),D4076))</f>
        <v>2001</v>
      </c>
      <c r="F4076">
        <f t="shared" si="507"/>
        <v>0</v>
      </c>
      <c r="G4076">
        <f>Weighting!$H$20</f>
        <v>0</v>
      </c>
      <c r="H4076">
        <f t="array" ref="H4076">FREQUENCY(IF('Data Transformation'!$B$4:$B$8425=B4059,'Data Transformation'!$G$4:$G$8425),'Bin Analysis'!$B4076)</f>
        <v>2073</v>
      </c>
      <c r="I4076">
        <f t="shared" si="508"/>
        <v>0</v>
      </c>
      <c r="J4076">
        <f t="shared" si="509"/>
        <v>0</v>
      </c>
      <c r="K4076">
        <f>J4076*Weighting!$W$20</f>
        <v>0</v>
      </c>
      <c r="M4076" s="14"/>
    </row>
    <row r="4077" spans="1:13" x14ac:dyDescent="0.25">
      <c r="A4077" s="32" t="str">
        <f>IF(Weighting!$P$21&gt;0,B4077,"")</f>
        <v/>
      </c>
      <c r="B4077" t="e">
        <f>Weighting!$C$21</f>
        <v>#DIV/0!</v>
      </c>
      <c r="C4077" t="e">
        <f>Weighting!$F$21</f>
        <v>#NUM!</v>
      </c>
      <c r="D4077" t="e">
        <f>IF(C4077=1,'Data Transformation'!$G$3+0.5*'Data Transformation'!$W$25,IF(C4078=1,D4078-'Data Transformation'!$W$25,FALSE))</f>
        <v>#NUM!</v>
      </c>
      <c r="E4077">
        <f t="array" ref="E4077">IF(ISLOGICAL(D4077),"",FREQUENCY(IF('Data Transformation'!$B$425:$B$8425='Bin Analysis'!$B4059,'Data Transformation'!$G$425:$G$8425),D4077))</f>
        <v>2001</v>
      </c>
      <c r="F4077">
        <f t="shared" si="507"/>
        <v>0</v>
      </c>
      <c r="G4077">
        <f>Weighting!$H$21</f>
        <v>0</v>
      </c>
      <c r="H4077">
        <f t="array" ref="H4077">FREQUENCY(IF('Data Transformation'!$B$4:$B$8425=B4059,'Data Transformation'!$G$4:$G$8425),'Bin Analysis'!$B4077)</f>
        <v>2073</v>
      </c>
      <c r="I4077">
        <f t="shared" si="508"/>
        <v>0</v>
      </c>
      <c r="J4077">
        <f t="shared" si="509"/>
        <v>0</v>
      </c>
      <c r="K4077">
        <f>J4077*Weighting!$W$21</f>
        <v>0</v>
      </c>
      <c r="M4077" s="14"/>
    </row>
    <row r="4078" spans="1:13" x14ac:dyDescent="0.25">
      <c r="A4078" s="32" t="str">
        <f>IF(Weighting!$P$22&gt;0,B4078,"")</f>
        <v/>
      </c>
      <c r="B4078" t="e">
        <f>Weighting!$C$22</f>
        <v>#DIV/0!</v>
      </c>
      <c r="C4078" t="e">
        <f>Weighting!$F$22</f>
        <v>#NUM!</v>
      </c>
      <c r="D4078" t="e">
        <f>IF(C4078=1,'Data Transformation'!$G$3+0.5*'Data Transformation'!$W$25,IF(C4079=1,D4079-'Data Transformation'!$W$25,FALSE))</f>
        <v>#NUM!</v>
      </c>
      <c r="E4078">
        <f t="array" ref="E4078">IF(ISLOGICAL(D4078),"",FREQUENCY(IF('Data Transformation'!$B$425:$B$8425='Bin Analysis'!$B4059,'Data Transformation'!$G$425:$G$8425),D4078))</f>
        <v>2001</v>
      </c>
      <c r="F4078">
        <f t="shared" si="507"/>
        <v>0</v>
      </c>
      <c r="G4078">
        <f>Weighting!$H$22</f>
        <v>0</v>
      </c>
      <c r="H4078">
        <f t="array" ref="H4078">FREQUENCY(IF('Data Transformation'!$B$4:$B$8425=B4059,'Data Transformation'!$G$4:$G$8425),'Bin Analysis'!$B4078)</f>
        <v>2073</v>
      </c>
      <c r="I4078">
        <f t="shared" si="508"/>
        <v>0</v>
      </c>
      <c r="J4078">
        <f t="shared" si="509"/>
        <v>0</v>
      </c>
      <c r="K4078">
        <f>J4078*Weighting!$W$22</f>
        <v>0</v>
      </c>
      <c r="M4078" s="14"/>
    </row>
    <row r="4079" spans="1:13" x14ac:dyDescent="0.25">
      <c r="A4079" s="32" t="str">
        <f>IF(Weighting!$P$23&gt;0,B4079,"")</f>
        <v/>
      </c>
      <c r="B4079" t="e">
        <f>Weighting!$C$23</f>
        <v>#DIV/0!</v>
      </c>
      <c r="C4079" t="e">
        <f>Weighting!$F$23</f>
        <v>#NUM!</v>
      </c>
      <c r="D4079" t="e">
        <f>IF(C4079=1,'Data Transformation'!$G$3+0.5*'Data Transformation'!$W$25,IF(C4080=1,D4080-'Data Transformation'!$W$25,FALSE))</f>
        <v>#NUM!</v>
      </c>
      <c r="E4079">
        <f t="array" ref="E4079">IF(ISLOGICAL(D4079),"",FREQUENCY(IF('Data Transformation'!$B$425:$B$8425='Bin Analysis'!$B4059,'Data Transformation'!$G$425:$G$8425),D4079))</f>
        <v>2001</v>
      </c>
      <c r="F4079">
        <f t="shared" si="507"/>
        <v>0</v>
      </c>
      <c r="G4079">
        <f>Weighting!$H$23</f>
        <v>0</v>
      </c>
      <c r="H4079">
        <f t="array" ref="H4079">FREQUENCY(IF('Data Transformation'!$B$4:$B$8425=B4059,'Data Transformation'!$G$4:$G$8425),'Bin Analysis'!$B4079)</f>
        <v>2073</v>
      </c>
      <c r="I4079">
        <f t="shared" si="508"/>
        <v>0</v>
      </c>
      <c r="J4079">
        <f t="shared" si="509"/>
        <v>0</v>
      </c>
      <c r="K4079">
        <f>J4079*Weighting!$W$23</f>
        <v>0</v>
      </c>
      <c r="M4079" s="14"/>
    </row>
    <row r="4080" spans="1:13" x14ac:dyDescent="0.25">
      <c r="A4080" s="32" t="str">
        <f>IF(Weighting!$P$24&gt;0,B4080,"")</f>
        <v/>
      </c>
      <c r="B4080" t="e">
        <f>Weighting!$C$24</f>
        <v>#DIV/0!</v>
      </c>
      <c r="C4080" t="e">
        <f>Weighting!$F$24</f>
        <v>#NUM!</v>
      </c>
      <c r="D4080" t="e">
        <f>IF(C4080=1,'Data Transformation'!$G$3+0.5*'Data Transformation'!$W$25,IF(C4081=1,D4081-'Data Transformation'!$W$25,FALSE))</f>
        <v>#NUM!</v>
      </c>
      <c r="E4080">
        <f t="array" ref="E4080">IF(ISLOGICAL(D4080),"",FREQUENCY(IF('Data Transformation'!$B$425:$B$8425='Bin Analysis'!$B4059,'Data Transformation'!$G$425:$G$8425),D4080))</f>
        <v>2001</v>
      </c>
      <c r="F4080">
        <f t="shared" si="507"/>
        <v>0</v>
      </c>
      <c r="G4080">
        <f>Weighting!$H$24</f>
        <v>0</v>
      </c>
      <c r="H4080">
        <f t="array" ref="H4080">FREQUENCY(IF('Data Transformation'!$B$4:$B$8425=B4059,'Data Transformation'!$G$4:$G$8425),'Bin Analysis'!$B4080)</f>
        <v>2073</v>
      </c>
      <c r="I4080">
        <f t="shared" si="508"/>
        <v>0</v>
      </c>
      <c r="J4080">
        <f t="shared" si="509"/>
        <v>0</v>
      </c>
      <c r="K4080">
        <f>J4080*Weighting!$W$24</f>
        <v>0</v>
      </c>
      <c r="M4080" s="14"/>
    </row>
    <row r="4081" spans="1:25" x14ac:dyDescent="0.25">
      <c r="A4081" s="32" t="str">
        <f>IF(Weighting!$P$25&gt;0,B4081,"")</f>
        <v/>
      </c>
      <c r="B4081" t="e">
        <f>Weighting!$C$25</f>
        <v>#DIV/0!</v>
      </c>
      <c r="C4081" t="e">
        <f>Weighting!$F$25</f>
        <v>#NUM!</v>
      </c>
      <c r="D4081" t="e">
        <f>IF(C4081=1,'Data Transformation'!$G$3+0.5*'Data Transformation'!$W$25,IF(C4082=1,D4082-'Data Transformation'!$W$25,FALSE))</f>
        <v>#NUM!</v>
      </c>
      <c r="E4081">
        <f t="array" ref="E4081">IF(ISLOGICAL(D4081),"",FREQUENCY(IF('Data Transformation'!$B$425:$B$8425='Bin Analysis'!$B4059,'Data Transformation'!$G$425:$G$8425),D4081))</f>
        <v>2001</v>
      </c>
      <c r="F4081">
        <f t="shared" si="507"/>
        <v>0</v>
      </c>
      <c r="G4081">
        <f>Weighting!$H$25</f>
        <v>0</v>
      </c>
      <c r="H4081">
        <f t="array" ref="H4081">FREQUENCY(IF('Data Transformation'!$B$4:$B$8425=B4059,'Data Transformation'!$G$4:$G$8425),'Bin Analysis'!$B4081)</f>
        <v>2073</v>
      </c>
      <c r="I4081">
        <f t="shared" si="508"/>
        <v>0</v>
      </c>
      <c r="J4081">
        <f t="shared" si="509"/>
        <v>0</v>
      </c>
      <c r="K4081">
        <f>J4081*Weighting!$W$25</f>
        <v>0</v>
      </c>
      <c r="M4081" s="14"/>
    </row>
    <row r="4082" spans="1:25" x14ac:dyDescent="0.25">
      <c r="N4082" s="57"/>
      <c r="O4082"/>
      <c r="P4082"/>
      <c r="Q4082"/>
      <c r="R4082"/>
    </row>
    <row r="4083" spans="1:25" ht="23.25" x14ac:dyDescent="0.35">
      <c r="A4083" s="21" t="s">
        <v>0</v>
      </c>
      <c r="B4083" s="21" t="str">
        <f>IFERROR(VLOOKUP(C4083,'Data Transformation'!$L$6:$M$426,2,FALSE),"")</f>
        <v/>
      </c>
      <c r="C4083" s="21">
        <f>C4059+1</f>
        <v>170</v>
      </c>
      <c r="D4083" s="21"/>
      <c r="E4083" s="21"/>
      <c r="F4083" s="21"/>
      <c r="G4083" s="21"/>
      <c r="H4083" s="22"/>
      <c r="I4083" s="22"/>
      <c r="J4083" s="22"/>
      <c r="K4083" s="21"/>
      <c r="L4083" s="21" t="str">
        <f>B4083</f>
        <v/>
      </c>
      <c r="M4083" s="23" t="e">
        <f>INDEX('Data Transformation'!$O$4:$O$424,MATCH($B4083,'Data Transformation'!$M$4:$M$424,0),MATCH($M$2,'Data Transformation'!$O$3,0))</f>
        <v>#N/A</v>
      </c>
      <c r="N4083" s="27" t="e">
        <f>IF('Input and Summary Results'!$J$16="minimum",'Bin Analysis'!X4084/(M4083-1),'Bin Analysis'!Y4083/('Bin Analysis'!M4083-1))</f>
        <v>#N/A</v>
      </c>
      <c r="O4083" s="27" t="e">
        <f>IF(M4083=FALSE,NA(),(VLOOKUP(1,C4086:K4105,4,FALSE))/(M4083-1))</f>
        <v>#N/A</v>
      </c>
      <c r="P4083" s="27" t="e">
        <f>IF(M4083=FALSE,NA(),SUM(J4086:J4105)/Weighting!$S$5)</f>
        <v>#N/A</v>
      </c>
      <c r="Q4083" s="27" t="e">
        <f>IF(M4083=FALSE,NA(),SUM(K4086:K4105)/Weighting!$S$6)</f>
        <v>#N/A</v>
      </c>
      <c r="R4083" s="27" t="e">
        <f>IF(M4083=FALSE,NA(),(VLOOKUP(1,G4086:K4105,3,FALSE))/(M4083-1))</f>
        <v>#N/A</v>
      </c>
      <c r="S4083" s="22" t="e">
        <f>IF(M4083=FALSE,NA(),IF(SUM(J4086:J4105)=2,"yes","no"))</f>
        <v>#N/A</v>
      </c>
      <c r="X4083" s="2" cm="2">
        <f t="array" ref="X4083:X4084">FREQUENCY(IF('Data Transformation'!$B$425:$B$6424='Bin Analysis'!L4083,'Data Transformation'!$G$425:$G$6424),'Data Transformation'!$U$11)</f>
        <v>0</v>
      </c>
      <c r="Y4083" s="2" cm="2">
        <f t="array" ref="Y4083:Y4084">FREQUENCY(IF('Data Transformation'!$B$425:$B$6424='Bin Analysis'!L4083,'Data Transformation'!$G$425:$G$6424),'Data Transformation'!$U$12)</f>
        <v>0</v>
      </c>
    </row>
    <row r="4084" spans="1:25" x14ac:dyDescent="0.25">
      <c r="A4084" s="14" t="s">
        <v>67</v>
      </c>
      <c r="B4084" t="s">
        <v>47</v>
      </c>
      <c r="C4084" t="s">
        <v>5</v>
      </c>
      <c r="D4084" t="s">
        <v>100</v>
      </c>
      <c r="E4084" t="s">
        <v>101</v>
      </c>
      <c r="F4084" t="s">
        <v>102</v>
      </c>
      <c r="G4084" t="s">
        <v>70</v>
      </c>
      <c r="H4084" t="s">
        <v>31</v>
      </c>
      <c r="I4084" t="s">
        <v>32</v>
      </c>
      <c r="J4084" t="s">
        <v>46</v>
      </c>
      <c r="K4084" s="14" t="s">
        <v>45</v>
      </c>
      <c r="M4084" s="14"/>
      <c r="X4084" s="2">
        <v>0</v>
      </c>
      <c r="Y4084" s="2">
        <v>0</v>
      </c>
    </row>
    <row r="4085" spans="1:25" x14ac:dyDescent="0.25">
      <c r="A4085" s="32"/>
      <c r="D4085" t="e">
        <f>IF(C4085=1,'Data Transformation'!$G$3+0.5*'Data Transformation'!$W$25,IF(C4086=1,D4086-'Data Transformation'!$W$25,FALSE))</f>
        <v>#NUM!</v>
      </c>
      <c r="E4085">
        <f t="array" ref="E4085">IF(ISLOGICAL(D4085),"",FREQUENCY(IF('Data Transformation'!$B$425:$B$8425='Bin Analysis'!$B4083,'Data Transformation'!$G$425:$G$8425),D4085))</f>
        <v>2001</v>
      </c>
      <c r="F4085" t="e">
        <f>IF(ISLOGICAL(D4085),"",E4085-E4084)</f>
        <v>#VALUE!</v>
      </c>
      <c r="M4085" s="14"/>
    </row>
    <row r="4086" spans="1:25" x14ac:dyDescent="0.25">
      <c r="A4086" s="32" t="e">
        <f>IF(Weighting!$P$6&gt;0,B4086,"")</f>
        <v>#NUM!</v>
      </c>
      <c r="B4086" t="e">
        <f>Weighting!$C$6</f>
        <v>#DIV/0!</v>
      </c>
      <c r="C4086" t="e">
        <f>Weighting!$F$6</f>
        <v>#NUM!</v>
      </c>
      <c r="D4086" t="e">
        <f>IF(C4086=1,'Data Transformation'!$G$3+0.5*'Data Transformation'!$W$25,IF(C4087=1,D4087-'Data Transformation'!$W$25,FALSE))</f>
        <v>#NUM!</v>
      </c>
      <c r="E4086">
        <f t="array" ref="E4086">IF(ISLOGICAL(D4086),"",FREQUENCY(IF('Data Transformation'!$B$425:$B$8425='Bin Analysis'!$B4083,'Data Transformation'!$G$425:$G$8425),D4086))</f>
        <v>2001</v>
      </c>
      <c r="F4086">
        <f>IF(ISLOGICAL(D4086),"",E4086-E4085)</f>
        <v>0</v>
      </c>
      <c r="G4086">
        <f>Weighting!$H$6</f>
        <v>1</v>
      </c>
      <c r="H4086">
        <f t="array" ref="H4086">FREQUENCY(IF('Data Transformation'!$B$4:$B$8425=B4083,'Data Transformation'!$G$4:$G$8425),'Bin Analysis'!$B4086)</f>
        <v>2073</v>
      </c>
      <c r="I4086">
        <f>H4086-H4085</f>
        <v>2073</v>
      </c>
      <c r="J4086">
        <f>IF(I4086=0,0,1)</f>
        <v>1</v>
      </c>
      <c r="K4086" t="e">
        <f>J4086*Weighting!$W$6</f>
        <v>#NUM!</v>
      </c>
      <c r="M4086" s="14"/>
    </row>
    <row r="4087" spans="1:25" x14ac:dyDescent="0.25">
      <c r="A4087" s="32" t="str">
        <f>IF(Weighting!$P$7&gt;0,B4087,"")</f>
        <v/>
      </c>
      <c r="B4087" t="e">
        <f>Weighting!$C$7</f>
        <v>#DIV/0!</v>
      </c>
      <c r="C4087" t="e">
        <f>Weighting!$F$7</f>
        <v>#NUM!</v>
      </c>
      <c r="D4087" t="e">
        <f>IF(C4087=1,'Data Transformation'!$G$3+0.5*'Data Transformation'!$W$25,IF(C4088=1,D4088-'Data Transformation'!$W$25,FALSE))</f>
        <v>#NUM!</v>
      </c>
      <c r="E4087">
        <f t="array" ref="E4087">IF(ISLOGICAL(D4087),"",FREQUENCY(IF('Data Transformation'!$B$425:$B$8425='Bin Analysis'!$B4083,'Data Transformation'!$G$425:$G$8425),D4087))</f>
        <v>2001</v>
      </c>
      <c r="F4087">
        <f t="shared" ref="F4087:F4105" si="510">IF(ISLOGICAL(D4087),"",E4087-E4086)</f>
        <v>0</v>
      </c>
      <c r="G4087">
        <f>Weighting!$H$7</f>
        <v>0</v>
      </c>
      <c r="H4087">
        <f t="array" ref="H4087">FREQUENCY(IF('Data Transformation'!$B$4:$B$8425=B4083,'Data Transformation'!$G$4:$G$8425),'Bin Analysis'!$B4087)</f>
        <v>2073</v>
      </c>
      <c r="I4087">
        <f t="shared" ref="I4087:I4105" si="511">H4087-H4086</f>
        <v>0</v>
      </c>
      <c r="J4087">
        <f>IF(I4087=0,0,1)</f>
        <v>0</v>
      </c>
      <c r="K4087">
        <f>J4087*Weighting!$W$7</f>
        <v>0</v>
      </c>
      <c r="M4087" s="14"/>
    </row>
    <row r="4088" spans="1:25" x14ac:dyDescent="0.25">
      <c r="A4088" s="32" t="str">
        <f>IF(Weighting!$P$8&gt;0,B4088,"")</f>
        <v/>
      </c>
      <c r="B4088" t="e">
        <f>Weighting!$C$8</f>
        <v>#DIV/0!</v>
      </c>
      <c r="C4088" t="e">
        <f>Weighting!$F$8</f>
        <v>#NUM!</v>
      </c>
      <c r="D4088" t="e">
        <f>IF(C4088=1,'Data Transformation'!$G$3+0.5*'Data Transformation'!$W$25,IF(C4089=1,D4089-'Data Transformation'!$W$25,FALSE))</f>
        <v>#NUM!</v>
      </c>
      <c r="E4088">
        <f t="array" ref="E4088">IF(ISLOGICAL(D4088),"",FREQUENCY(IF('Data Transformation'!$B$425:$B$8425='Bin Analysis'!$B4083,'Data Transformation'!$G$425:$G$8425),D4088))</f>
        <v>2001</v>
      </c>
      <c r="F4088">
        <f t="shared" si="510"/>
        <v>0</v>
      </c>
      <c r="G4088">
        <f>Weighting!$H$8</f>
        <v>0</v>
      </c>
      <c r="H4088">
        <f t="array" ref="H4088">FREQUENCY(IF('Data Transformation'!$B$4:$B$8425=B4083,'Data Transformation'!$G$4:$G$8425),'Bin Analysis'!$B4088)</f>
        <v>2073</v>
      </c>
      <c r="I4088">
        <f t="shared" si="511"/>
        <v>0</v>
      </c>
      <c r="J4088">
        <f t="shared" ref="J4088:J4105" si="512">IF(I4088=0,0,1)</f>
        <v>0</v>
      </c>
      <c r="K4088">
        <f>J4088*Weighting!$W$8</f>
        <v>0</v>
      </c>
      <c r="M4088" s="14"/>
    </row>
    <row r="4089" spans="1:25" x14ac:dyDescent="0.25">
      <c r="A4089" s="32" t="str">
        <f>IF(Weighting!$P$9&gt;0,B4089,"")</f>
        <v/>
      </c>
      <c r="B4089" s="50" t="e">
        <f>Weighting!$C$9</f>
        <v>#DIV/0!</v>
      </c>
      <c r="C4089" t="e">
        <f>Weighting!$F$9</f>
        <v>#NUM!</v>
      </c>
      <c r="D4089" t="e">
        <f>IF(C4089=1,'Data Transformation'!$G$3+0.5*'Data Transformation'!$W$25,IF(C4090=1,D4090-'Data Transformation'!$W$25,FALSE))</f>
        <v>#NUM!</v>
      </c>
      <c r="E4089">
        <f t="array" ref="E4089">IF(ISLOGICAL(D4089),"",FREQUENCY(IF('Data Transformation'!$B$425:$B$8425='Bin Analysis'!$B4083,'Data Transformation'!$G$425:$G$8425),D4089))</f>
        <v>2001</v>
      </c>
      <c r="F4089">
        <f t="shared" si="510"/>
        <v>0</v>
      </c>
      <c r="G4089">
        <f>Weighting!$H$9</f>
        <v>0</v>
      </c>
      <c r="H4089">
        <f t="array" ref="H4089">FREQUENCY(IF('Data Transformation'!$B$4:$B$8425=B4083,'Data Transformation'!$G$4:$G$8425),'Bin Analysis'!$B4089)</f>
        <v>2073</v>
      </c>
      <c r="I4089">
        <f t="shared" si="511"/>
        <v>0</v>
      </c>
      <c r="J4089">
        <f t="shared" si="512"/>
        <v>0</v>
      </c>
      <c r="K4089">
        <f>J4089*Weighting!$W$9</f>
        <v>0</v>
      </c>
      <c r="M4089" s="14"/>
    </row>
    <row r="4090" spans="1:25" x14ac:dyDescent="0.25">
      <c r="A4090" s="32" t="str">
        <f>IF(Weighting!$P$10&gt;0,B4090,"")</f>
        <v/>
      </c>
      <c r="B4090" t="e">
        <f>Weighting!$C$10</f>
        <v>#DIV/0!</v>
      </c>
      <c r="C4090" t="e">
        <f>Weighting!$F$10</f>
        <v>#NUM!</v>
      </c>
      <c r="D4090" t="e">
        <f>IF(C4090=1,'Data Transformation'!$G$3+0.5*'Data Transformation'!$W$25,IF(C4091=1,D4091-'Data Transformation'!$W$25,FALSE))</f>
        <v>#NUM!</v>
      </c>
      <c r="E4090">
        <f t="array" ref="E4090">IF(ISLOGICAL(D4090),"",FREQUENCY(IF('Data Transformation'!$B$425:$B$8425='Bin Analysis'!$B4083,'Data Transformation'!$G$425:$G$8425),D4090))</f>
        <v>2001</v>
      </c>
      <c r="F4090">
        <f t="shared" si="510"/>
        <v>0</v>
      </c>
      <c r="G4090">
        <f>Weighting!$H$10</f>
        <v>0</v>
      </c>
      <c r="H4090">
        <f t="array" ref="H4090">FREQUENCY(IF('Data Transformation'!$B$4:$B$8425=B4083,'Data Transformation'!$G$4:$G$8425),'Bin Analysis'!$B4090)</f>
        <v>2073</v>
      </c>
      <c r="I4090">
        <f t="shared" si="511"/>
        <v>0</v>
      </c>
      <c r="J4090">
        <f t="shared" si="512"/>
        <v>0</v>
      </c>
      <c r="K4090">
        <f>J4090*Weighting!$W$10</f>
        <v>0</v>
      </c>
      <c r="M4090" s="14"/>
    </row>
    <row r="4091" spans="1:25" x14ac:dyDescent="0.25">
      <c r="A4091" s="32" t="str">
        <f>IF(Weighting!$P$11&gt;0,B4091,"")</f>
        <v/>
      </c>
      <c r="B4091" t="e">
        <f>Weighting!$C$11</f>
        <v>#DIV/0!</v>
      </c>
      <c r="C4091" t="e">
        <f>Weighting!$F$11</f>
        <v>#NUM!</v>
      </c>
      <c r="D4091" t="e">
        <f>IF(C4091=1,'Data Transformation'!$G$3+0.5*'Data Transformation'!$W$25,IF(C4092=1,D4092-'Data Transformation'!$W$25,FALSE))</f>
        <v>#NUM!</v>
      </c>
      <c r="E4091">
        <f t="array" ref="E4091">IF(ISLOGICAL(D4091),"",FREQUENCY(IF('Data Transformation'!$B$425:$B$8425='Bin Analysis'!$B4083,'Data Transformation'!$G$425:$G$8425),D4091))</f>
        <v>2001</v>
      </c>
      <c r="F4091">
        <f t="shared" si="510"/>
        <v>0</v>
      </c>
      <c r="G4091">
        <f>Weighting!$H$11</f>
        <v>0</v>
      </c>
      <c r="H4091">
        <f t="array" ref="H4091">FREQUENCY(IF('Data Transformation'!$B$4:$B$8425=B4083,'Data Transformation'!$G$4:$G$8425),'Bin Analysis'!$B4091)</f>
        <v>2073</v>
      </c>
      <c r="I4091">
        <f t="shared" si="511"/>
        <v>0</v>
      </c>
      <c r="J4091">
        <f t="shared" si="512"/>
        <v>0</v>
      </c>
      <c r="K4091">
        <f>J4091*Weighting!$W$11</f>
        <v>0</v>
      </c>
      <c r="M4091" s="14"/>
    </row>
    <row r="4092" spans="1:25" x14ac:dyDescent="0.25">
      <c r="A4092" s="32" t="str">
        <f>IF(Weighting!$P$12&gt;0,B4092,"")</f>
        <v/>
      </c>
      <c r="B4092" t="e">
        <f>Weighting!$C$12</f>
        <v>#DIV/0!</v>
      </c>
      <c r="C4092" t="e">
        <f>Weighting!$F$12</f>
        <v>#NUM!</v>
      </c>
      <c r="D4092" t="e">
        <f>IF(C4092=1,'Data Transformation'!$G$3+0.5*'Data Transformation'!$W$25,IF(C4093=1,D4093-'Data Transformation'!$W$25,FALSE))</f>
        <v>#NUM!</v>
      </c>
      <c r="E4092">
        <f t="array" ref="E4092">IF(ISLOGICAL(D4092),"",FREQUENCY(IF('Data Transformation'!$B$425:$B$8425='Bin Analysis'!$B4083,'Data Transformation'!$G$425:$G$8425),D4092))</f>
        <v>2001</v>
      </c>
      <c r="F4092">
        <f t="shared" si="510"/>
        <v>0</v>
      </c>
      <c r="G4092">
        <f>Weighting!$H$12</f>
        <v>0</v>
      </c>
      <c r="H4092">
        <f t="array" ref="H4092">FREQUENCY(IF('Data Transformation'!$B$4:$B$8425=B4083,'Data Transformation'!$G$4:$G$8425),'Bin Analysis'!$B4092)</f>
        <v>2073</v>
      </c>
      <c r="I4092">
        <f t="shared" si="511"/>
        <v>0</v>
      </c>
      <c r="J4092">
        <f t="shared" si="512"/>
        <v>0</v>
      </c>
      <c r="K4092">
        <f>J4092*Weighting!$W$12</f>
        <v>0</v>
      </c>
      <c r="M4092" s="14"/>
    </row>
    <row r="4093" spans="1:25" x14ac:dyDescent="0.25">
      <c r="A4093" s="32" t="str">
        <f>IF(Weighting!$P$13&gt;0,B4093,"")</f>
        <v/>
      </c>
      <c r="B4093" t="e">
        <f>Weighting!$C$13</f>
        <v>#DIV/0!</v>
      </c>
      <c r="C4093" t="e">
        <f>Weighting!$F$13</f>
        <v>#NUM!</v>
      </c>
      <c r="D4093" t="e">
        <f>IF(C4093=1,'Data Transformation'!$G$3+0.5*'Data Transformation'!$W$25,IF(C4094=1,D4094-'Data Transformation'!$W$25,FALSE))</f>
        <v>#NUM!</v>
      </c>
      <c r="E4093">
        <f t="array" ref="E4093">IF(ISLOGICAL(D4093),"",FREQUENCY(IF('Data Transformation'!$B$425:$B$8425='Bin Analysis'!$B4083,'Data Transformation'!$G$425:$G$8425),D4093))</f>
        <v>2001</v>
      </c>
      <c r="F4093">
        <f t="shared" si="510"/>
        <v>0</v>
      </c>
      <c r="G4093">
        <f>Weighting!$H$13</f>
        <v>0</v>
      </c>
      <c r="H4093">
        <f t="array" ref="H4093">FREQUENCY(IF('Data Transformation'!$B$4:$B$8425=B4083,'Data Transformation'!$G$4:$G$8425),'Bin Analysis'!$B4093)</f>
        <v>2073</v>
      </c>
      <c r="I4093">
        <f t="shared" si="511"/>
        <v>0</v>
      </c>
      <c r="J4093">
        <f t="shared" si="512"/>
        <v>0</v>
      </c>
      <c r="K4093">
        <f>J4093*Weighting!$W$13</f>
        <v>0</v>
      </c>
      <c r="M4093" s="14"/>
    </row>
    <row r="4094" spans="1:25" x14ac:dyDescent="0.25">
      <c r="A4094" s="32" t="str">
        <f>IF(Weighting!$P$14&gt;0,B4094,"")</f>
        <v/>
      </c>
      <c r="B4094" t="e">
        <f>Weighting!$C$14</f>
        <v>#DIV/0!</v>
      </c>
      <c r="C4094" t="e">
        <f>Weighting!$F$14</f>
        <v>#NUM!</v>
      </c>
      <c r="D4094" t="e">
        <f>IF(C4094=1,'Data Transformation'!$G$3+0.5*'Data Transformation'!$W$25,IF(C4095=1,D4095-'Data Transformation'!$W$25,FALSE))</f>
        <v>#NUM!</v>
      </c>
      <c r="E4094">
        <f t="array" ref="E4094">IF(ISLOGICAL(D4094),"",FREQUENCY(IF('Data Transformation'!$B$425:$B$8425='Bin Analysis'!$B4083,'Data Transformation'!$G$425:$G$8425),D4094))</f>
        <v>2001</v>
      </c>
      <c r="F4094">
        <f t="shared" si="510"/>
        <v>0</v>
      </c>
      <c r="G4094">
        <f>Weighting!$H$14</f>
        <v>0</v>
      </c>
      <c r="H4094">
        <f t="array" ref="H4094">FREQUENCY(IF('Data Transformation'!$B$4:$B$8425=B4083,'Data Transformation'!$G$4:$G$8425),'Bin Analysis'!$B4094)</f>
        <v>2073</v>
      </c>
      <c r="I4094">
        <f t="shared" si="511"/>
        <v>0</v>
      </c>
      <c r="J4094">
        <f t="shared" si="512"/>
        <v>0</v>
      </c>
      <c r="K4094">
        <f>J4094*Weighting!$W$14</f>
        <v>0</v>
      </c>
      <c r="M4094" s="14"/>
    </row>
    <row r="4095" spans="1:25" x14ac:dyDescent="0.25">
      <c r="A4095" s="32" t="str">
        <f>IF(Weighting!$P$15&gt;0,B4095,"")</f>
        <v/>
      </c>
      <c r="B4095" t="e">
        <f>Weighting!$C$15</f>
        <v>#DIV/0!</v>
      </c>
      <c r="C4095" t="e">
        <f>Weighting!$F$15</f>
        <v>#NUM!</v>
      </c>
      <c r="D4095" t="e">
        <f>IF(C4095=1,'Data Transformation'!$G$3+0.5*'Data Transformation'!$W$25,IF(C4096=1,D4096-'Data Transformation'!$W$25,FALSE))</f>
        <v>#NUM!</v>
      </c>
      <c r="E4095">
        <f t="array" ref="E4095">IF(ISLOGICAL(D4095),"",FREQUENCY(IF('Data Transformation'!$B$425:$B$8425='Bin Analysis'!$B4083,'Data Transformation'!$G$425:$G$8425),D4095))</f>
        <v>2001</v>
      </c>
      <c r="F4095">
        <f t="shared" si="510"/>
        <v>0</v>
      </c>
      <c r="G4095">
        <f>Weighting!$H$15</f>
        <v>0</v>
      </c>
      <c r="H4095">
        <f t="array" ref="H4095">FREQUENCY(IF('Data Transformation'!$B$4:$B$8425=B4083,'Data Transformation'!$G$4:$G$8425),'Bin Analysis'!$B4095)</f>
        <v>2073</v>
      </c>
      <c r="I4095">
        <f t="shared" si="511"/>
        <v>0</v>
      </c>
      <c r="J4095">
        <f t="shared" si="512"/>
        <v>0</v>
      </c>
      <c r="K4095">
        <f>J4095*Weighting!$W$15</f>
        <v>0</v>
      </c>
      <c r="M4095" s="14"/>
    </row>
    <row r="4096" spans="1:25" x14ac:dyDescent="0.25">
      <c r="A4096" s="32" t="str">
        <f>IF(Weighting!$P$16&gt;0,B4096,"")</f>
        <v/>
      </c>
      <c r="B4096" t="e">
        <f>Weighting!$C$16</f>
        <v>#DIV/0!</v>
      </c>
      <c r="C4096" t="e">
        <f>Weighting!$F$16</f>
        <v>#NUM!</v>
      </c>
      <c r="D4096" t="e">
        <f>IF(C4096=1,'Data Transformation'!$G$3+0.5*'Data Transformation'!$W$25,IF(C4097=1,D4097-'Data Transformation'!$W$25,FALSE))</f>
        <v>#NUM!</v>
      </c>
      <c r="E4096">
        <f t="array" ref="E4096">IF(ISLOGICAL(D4096),"",FREQUENCY(IF('Data Transformation'!$B$425:$B$8425='Bin Analysis'!$B4083,'Data Transformation'!$G$425:$G$8425),D4096))</f>
        <v>2001</v>
      </c>
      <c r="F4096">
        <f t="shared" si="510"/>
        <v>0</v>
      </c>
      <c r="G4096">
        <f>Weighting!$H$16</f>
        <v>0</v>
      </c>
      <c r="H4096">
        <f t="array" ref="H4096">FREQUENCY(IF('Data Transformation'!$B$4:$B$8425=B4083,'Data Transformation'!$G$4:$G$8425),'Bin Analysis'!$B4096)</f>
        <v>2073</v>
      </c>
      <c r="I4096">
        <f t="shared" si="511"/>
        <v>0</v>
      </c>
      <c r="J4096">
        <f t="shared" si="512"/>
        <v>0</v>
      </c>
      <c r="K4096">
        <f>J4096*Weighting!$W$16</f>
        <v>0</v>
      </c>
      <c r="M4096" s="14"/>
    </row>
    <row r="4097" spans="1:25" x14ac:dyDescent="0.25">
      <c r="A4097" s="32" t="str">
        <f>IF(Weighting!$P$17&gt;0,B4097,"")</f>
        <v/>
      </c>
      <c r="B4097" t="e">
        <f>Weighting!$C$17</f>
        <v>#DIV/0!</v>
      </c>
      <c r="C4097" t="e">
        <f>Weighting!$F$17</f>
        <v>#NUM!</v>
      </c>
      <c r="D4097" t="e">
        <f>IF(C4097=1,'Data Transformation'!$G$3+0.5*'Data Transformation'!$W$25,IF(C4098=1,D4098-'Data Transformation'!$W$25,FALSE))</f>
        <v>#NUM!</v>
      </c>
      <c r="E4097">
        <f t="array" ref="E4097">IF(ISLOGICAL(D4097),"",FREQUENCY(IF('Data Transformation'!$B$425:$B$8425='Bin Analysis'!$B4083,'Data Transformation'!$G$425:$G$8425),D4097))</f>
        <v>2001</v>
      </c>
      <c r="F4097">
        <f t="shared" si="510"/>
        <v>0</v>
      </c>
      <c r="G4097">
        <f>Weighting!$H$17</f>
        <v>0</v>
      </c>
      <c r="H4097">
        <f t="array" ref="H4097">FREQUENCY(IF('Data Transformation'!$B$4:$B$8425=B4083,'Data Transformation'!$G$4:$G$8425),'Bin Analysis'!$B4097)</f>
        <v>2073</v>
      </c>
      <c r="I4097">
        <f t="shared" si="511"/>
        <v>0</v>
      </c>
      <c r="J4097">
        <f t="shared" si="512"/>
        <v>0</v>
      </c>
      <c r="K4097">
        <f>J4097*Weighting!$W$17</f>
        <v>0</v>
      </c>
      <c r="M4097" s="14"/>
    </row>
    <row r="4098" spans="1:25" x14ac:dyDescent="0.25">
      <c r="A4098" s="32" t="str">
        <f>IF(Weighting!$P$18&gt;0,B4098,"")</f>
        <v/>
      </c>
      <c r="B4098" t="e">
        <f>Weighting!$C$18</f>
        <v>#DIV/0!</v>
      </c>
      <c r="C4098" t="e">
        <f>Weighting!$F$18</f>
        <v>#NUM!</v>
      </c>
      <c r="D4098" t="e">
        <f>IF(C4098=1,'Data Transformation'!$G$3+0.5*'Data Transformation'!$W$25,IF(C4099=1,D4099-'Data Transformation'!$W$25,FALSE))</f>
        <v>#NUM!</v>
      </c>
      <c r="E4098">
        <f t="array" ref="E4098">IF(ISLOGICAL(D4098),"",FREQUENCY(IF('Data Transformation'!$B$425:$B$8425='Bin Analysis'!$B4083,'Data Transformation'!$G$425:$G$8425),D4098))</f>
        <v>2001</v>
      </c>
      <c r="F4098">
        <f t="shared" si="510"/>
        <v>0</v>
      </c>
      <c r="G4098">
        <f>Weighting!$H$18</f>
        <v>0</v>
      </c>
      <c r="H4098">
        <f t="array" ref="H4098">FREQUENCY(IF('Data Transformation'!$B$4:$B$8425=B4083,'Data Transformation'!$G$4:$G$8425),'Bin Analysis'!$B4098)</f>
        <v>2073</v>
      </c>
      <c r="I4098">
        <f t="shared" si="511"/>
        <v>0</v>
      </c>
      <c r="J4098">
        <f t="shared" si="512"/>
        <v>0</v>
      </c>
      <c r="K4098">
        <f>J4098*Weighting!$W$18</f>
        <v>0</v>
      </c>
      <c r="M4098" s="14"/>
    </row>
    <row r="4099" spans="1:25" x14ac:dyDescent="0.25">
      <c r="A4099" s="32" t="str">
        <f>IF(Weighting!$P$19&gt;0,B4099,"")</f>
        <v/>
      </c>
      <c r="B4099" t="e">
        <f>Weighting!$C$19</f>
        <v>#DIV/0!</v>
      </c>
      <c r="C4099" t="e">
        <f>Weighting!$F$19</f>
        <v>#NUM!</v>
      </c>
      <c r="D4099" t="e">
        <f>IF(C4099=1,'Data Transformation'!$G$3+0.5*'Data Transformation'!$W$25,IF(C4100=1,D4100-'Data Transformation'!$W$25,FALSE))</f>
        <v>#NUM!</v>
      </c>
      <c r="E4099">
        <f t="array" ref="E4099">IF(ISLOGICAL(D4099),"",FREQUENCY(IF('Data Transformation'!$B$425:$B$8425='Bin Analysis'!$B4083,'Data Transformation'!$G$425:$G$8425),D4099))</f>
        <v>2001</v>
      </c>
      <c r="F4099">
        <f t="shared" si="510"/>
        <v>0</v>
      </c>
      <c r="G4099">
        <f>Weighting!$H$19</f>
        <v>0</v>
      </c>
      <c r="H4099">
        <f t="array" ref="H4099">FREQUENCY(IF('Data Transformation'!$B$4:$B$8425=B4083,'Data Transformation'!$G$4:$G$8425),'Bin Analysis'!$B4099)</f>
        <v>2073</v>
      </c>
      <c r="I4099">
        <f t="shared" si="511"/>
        <v>0</v>
      </c>
      <c r="J4099">
        <f t="shared" si="512"/>
        <v>0</v>
      </c>
      <c r="K4099">
        <f>J4099*Weighting!$W$19</f>
        <v>0</v>
      </c>
      <c r="M4099" s="14"/>
    </row>
    <row r="4100" spans="1:25" x14ac:dyDescent="0.25">
      <c r="A4100" s="32" t="str">
        <f>IF(Weighting!$P$20&gt;0,B4100,"")</f>
        <v/>
      </c>
      <c r="B4100" t="e">
        <f>Weighting!$C$20</f>
        <v>#DIV/0!</v>
      </c>
      <c r="C4100" t="e">
        <f>Weighting!$F$20</f>
        <v>#NUM!</v>
      </c>
      <c r="D4100" t="e">
        <f>IF(C4100=1,'Data Transformation'!$G$3+0.5*'Data Transformation'!$W$25,IF(C4101=1,D4101-'Data Transformation'!$W$25,FALSE))</f>
        <v>#NUM!</v>
      </c>
      <c r="E4100">
        <f t="array" ref="E4100">IF(ISLOGICAL(D4100),"",FREQUENCY(IF('Data Transformation'!$B$425:$B$8425='Bin Analysis'!$B4083,'Data Transformation'!$G$425:$G$8425),D4100))</f>
        <v>2001</v>
      </c>
      <c r="F4100">
        <f t="shared" si="510"/>
        <v>0</v>
      </c>
      <c r="G4100">
        <f>Weighting!$H$20</f>
        <v>0</v>
      </c>
      <c r="H4100">
        <f t="array" ref="H4100">FREQUENCY(IF('Data Transformation'!$B$4:$B$8425=B4083,'Data Transformation'!$G$4:$G$8425),'Bin Analysis'!$B4100)</f>
        <v>2073</v>
      </c>
      <c r="I4100">
        <f t="shared" si="511"/>
        <v>0</v>
      </c>
      <c r="J4100">
        <f t="shared" si="512"/>
        <v>0</v>
      </c>
      <c r="K4100">
        <f>J4100*Weighting!$W$20</f>
        <v>0</v>
      </c>
      <c r="M4100" s="14"/>
    </row>
    <row r="4101" spans="1:25" x14ac:dyDescent="0.25">
      <c r="A4101" s="32" t="str">
        <f>IF(Weighting!$P$21&gt;0,B4101,"")</f>
        <v/>
      </c>
      <c r="B4101" t="e">
        <f>Weighting!$C$21</f>
        <v>#DIV/0!</v>
      </c>
      <c r="C4101" t="e">
        <f>Weighting!$F$21</f>
        <v>#NUM!</v>
      </c>
      <c r="D4101" t="e">
        <f>IF(C4101=1,'Data Transformation'!$G$3+0.5*'Data Transformation'!$W$25,IF(C4102=1,D4102-'Data Transformation'!$W$25,FALSE))</f>
        <v>#NUM!</v>
      </c>
      <c r="E4101">
        <f t="array" ref="E4101">IF(ISLOGICAL(D4101),"",FREQUENCY(IF('Data Transformation'!$B$425:$B$8425='Bin Analysis'!$B4083,'Data Transformation'!$G$425:$G$8425),D4101))</f>
        <v>2001</v>
      </c>
      <c r="F4101">
        <f t="shared" si="510"/>
        <v>0</v>
      </c>
      <c r="G4101">
        <f>Weighting!$H$21</f>
        <v>0</v>
      </c>
      <c r="H4101">
        <f t="array" ref="H4101">FREQUENCY(IF('Data Transformation'!$B$4:$B$8425=B4083,'Data Transformation'!$G$4:$G$8425),'Bin Analysis'!$B4101)</f>
        <v>2073</v>
      </c>
      <c r="I4101">
        <f t="shared" si="511"/>
        <v>0</v>
      </c>
      <c r="J4101">
        <f t="shared" si="512"/>
        <v>0</v>
      </c>
      <c r="K4101">
        <f>J4101*Weighting!$W$21</f>
        <v>0</v>
      </c>
      <c r="M4101" s="14"/>
    </row>
    <row r="4102" spans="1:25" x14ac:dyDescent="0.25">
      <c r="A4102" s="32" t="str">
        <f>IF(Weighting!$P$22&gt;0,B4102,"")</f>
        <v/>
      </c>
      <c r="B4102" t="e">
        <f>Weighting!$C$22</f>
        <v>#DIV/0!</v>
      </c>
      <c r="C4102" t="e">
        <f>Weighting!$F$22</f>
        <v>#NUM!</v>
      </c>
      <c r="D4102" t="e">
        <f>IF(C4102=1,'Data Transformation'!$G$3+0.5*'Data Transformation'!$W$25,IF(C4103=1,D4103-'Data Transformation'!$W$25,FALSE))</f>
        <v>#NUM!</v>
      </c>
      <c r="E4102">
        <f t="array" ref="E4102">IF(ISLOGICAL(D4102),"",FREQUENCY(IF('Data Transformation'!$B$425:$B$8425='Bin Analysis'!$B4083,'Data Transformation'!$G$425:$G$8425),D4102))</f>
        <v>2001</v>
      </c>
      <c r="F4102">
        <f t="shared" si="510"/>
        <v>0</v>
      </c>
      <c r="G4102">
        <f>Weighting!$H$22</f>
        <v>0</v>
      </c>
      <c r="H4102">
        <f t="array" ref="H4102">FREQUENCY(IF('Data Transformation'!$B$4:$B$8425=B4083,'Data Transformation'!$G$4:$G$8425),'Bin Analysis'!$B4102)</f>
        <v>2073</v>
      </c>
      <c r="I4102">
        <f t="shared" si="511"/>
        <v>0</v>
      </c>
      <c r="J4102">
        <f t="shared" si="512"/>
        <v>0</v>
      </c>
      <c r="K4102">
        <f>J4102*Weighting!$W$22</f>
        <v>0</v>
      </c>
      <c r="M4102" s="14"/>
    </row>
    <row r="4103" spans="1:25" x14ac:dyDescent="0.25">
      <c r="A4103" s="32" t="str">
        <f>IF(Weighting!$P$23&gt;0,B4103,"")</f>
        <v/>
      </c>
      <c r="B4103" t="e">
        <f>Weighting!$C$23</f>
        <v>#DIV/0!</v>
      </c>
      <c r="C4103" t="e">
        <f>Weighting!$F$23</f>
        <v>#NUM!</v>
      </c>
      <c r="D4103" t="e">
        <f>IF(C4103=1,'Data Transformation'!$G$3+0.5*'Data Transformation'!$W$25,IF(C4104=1,D4104-'Data Transformation'!$W$25,FALSE))</f>
        <v>#NUM!</v>
      </c>
      <c r="E4103">
        <f t="array" ref="E4103">IF(ISLOGICAL(D4103),"",FREQUENCY(IF('Data Transformation'!$B$425:$B$8425='Bin Analysis'!$B4083,'Data Transformation'!$G$425:$G$8425),D4103))</f>
        <v>2001</v>
      </c>
      <c r="F4103">
        <f t="shared" si="510"/>
        <v>0</v>
      </c>
      <c r="G4103">
        <f>Weighting!$H$23</f>
        <v>0</v>
      </c>
      <c r="H4103">
        <f t="array" ref="H4103">FREQUENCY(IF('Data Transformation'!$B$4:$B$8425=B4083,'Data Transformation'!$G$4:$G$8425),'Bin Analysis'!$B4103)</f>
        <v>2073</v>
      </c>
      <c r="I4103">
        <f t="shared" si="511"/>
        <v>0</v>
      </c>
      <c r="J4103">
        <f t="shared" si="512"/>
        <v>0</v>
      </c>
      <c r="K4103">
        <f>J4103*Weighting!$W$23</f>
        <v>0</v>
      </c>
      <c r="M4103" s="14"/>
    </row>
    <row r="4104" spans="1:25" x14ac:dyDescent="0.25">
      <c r="A4104" s="32" t="str">
        <f>IF(Weighting!$P$24&gt;0,B4104,"")</f>
        <v/>
      </c>
      <c r="B4104" t="e">
        <f>Weighting!$C$24</f>
        <v>#DIV/0!</v>
      </c>
      <c r="C4104" t="e">
        <f>Weighting!$F$24</f>
        <v>#NUM!</v>
      </c>
      <c r="D4104" t="e">
        <f>IF(C4104=1,'Data Transformation'!$G$3+0.5*'Data Transformation'!$W$25,IF(C4105=1,D4105-'Data Transformation'!$W$25,FALSE))</f>
        <v>#NUM!</v>
      </c>
      <c r="E4104">
        <f t="array" ref="E4104">IF(ISLOGICAL(D4104),"",FREQUENCY(IF('Data Transformation'!$B$425:$B$8425='Bin Analysis'!$B4083,'Data Transformation'!$G$425:$G$8425),D4104))</f>
        <v>2001</v>
      </c>
      <c r="F4104">
        <f t="shared" si="510"/>
        <v>0</v>
      </c>
      <c r="G4104">
        <f>Weighting!$H$24</f>
        <v>0</v>
      </c>
      <c r="H4104">
        <f t="array" ref="H4104">FREQUENCY(IF('Data Transformation'!$B$4:$B$8425=B4083,'Data Transformation'!$G$4:$G$8425),'Bin Analysis'!$B4104)</f>
        <v>2073</v>
      </c>
      <c r="I4104">
        <f t="shared" si="511"/>
        <v>0</v>
      </c>
      <c r="J4104">
        <f t="shared" si="512"/>
        <v>0</v>
      </c>
      <c r="K4104">
        <f>J4104*Weighting!$W$24</f>
        <v>0</v>
      </c>
      <c r="M4104" s="14"/>
    </row>
    <row r="4105" spans="1:25" x14ac:dyDescent="0.25">
      <c r="A4105" s="32" t="str">
        <f>IF(Weighting!$P$25&gt;0,B4105,"")</f>
        <v/>
      </c>
      <c r="B4105" t="e">
        <f>Weighting!$C$25</f>
        <v>#DIV/0!</v>
      </c>
      <c r="C4105" t="e">
        <f>Weighting!$F$25</f>
        <v>#NUM!</v>
      </c>
      <c r="D4105" t="e">
        <f>IF(C4105=1,'Data Transformation'!$G$3+0.5*'Data Transformation'!$W$25,IF(C4106=1,D4106-'Data Transformation'!$W$25,FALSE))</f>
        <v>#NUM!</v>
      </c>
      <c r="E4105">
        <f t="array" ref="E4105">IF(ISLOGICAL(D4105),"",FREQUENCY(IF('Data Transformation'!$B$425:$B$8425='Bin Analysis'!$B4083,'Data Transformation'!$G$425:$G$8425),D4105))</f>
        <v>2001</v>
      </c>
      <c r="F4105">
        <f t="shared" si="510"/>
        <v>0</v>
      </c>
      <c r="G4105">
        <f>Weighting!$H$25</f>
        <v>0</v>
      </c>
      <c r="H4105">
        <f t="array" ref="H4105">FREQUENCY(IF('Data Transformation'!$B$4:$B$8425=B4083,'Data Transformation'!$G$4:$G$8425),'Bin Analysis'!$B4105)</f>
        <v>2073</v>
      </c>
      <c r="I4105">
        <f t="shared" si="511"/>
        <v>0</v>
      </c>
      <c r="J4105">
        <f t="shared" si="512"/>
        <v>0</v>
      </c>
      <c r="K4105">
        <f>J4105*Weighting!$W$25</f>
        <v>0</v>
      </c>
      <c r="M4105" s="14"/>
    </row>
    <row r="4106" spans="1:25" x14ac:dyDescent="0.25">
      <c r="O4106"/>
      <c r="P4106"/>
      <c r="Q4106"/>
      <c r="R4106"/>
    </row>
    <row r="4107" spans="1:25" ht="23.25" x14ac:dyDescent="0.35">
      <c r="A4107" s="21" t="s">
        <v>0</v>
      </c>
      <c r="B4107" s="21" t="str">
        <f>IFERROR(VLOOKUP(C4107,'Data Transformation'!$L$6:$M$426,2,FALSE),"")</f>
        <v/>
      </c>
      <c r="C4107" s="21">
        <f>C4083+1</f>
        <v>171</v>
      </c>
      <c r="D4107" s="21"/>
      <c r="E4107" s="21"/>
      <c r="F4107" s="21"/>
      <c r="G4107" s="21"/>
      <c r="H4107" s="22"/>
      <c r="I4107" s="22"/>
      <c r="J4107" s="22"/>
      <c r="K4107" s="21"/>
      <c r="L4107" s="21" t="str">
        <f>B4107</f>
        <v/>
      </c>
      <c r="M4107" s="23" t="e">
        <f>INDEX('Data Transformation'!$O$4:$O$424,MATCH($B4107,'Data Transformation'!$M$4:$M$424,0),MATCH($M$2,'Data Transformation'!$O$3,0))</f>
        <v>#N/A</v>
      </c>
      <c r="N4107" s="27" t="e">
        <f>IF('Input and Summary Results'!$J$16="minimum",'Bin Analysis'!X4108/(M4107-1),'Bin Analysis'!Y4107/('Bin Analysis'!M4107-1))</f>
        <v>#N/A</v>
      </c>
      <c r="O4107" s="27" t="e">
        <f>IF(M4107=FALSE,NA(),(VLOOKUP(1,C4110:K4129,4,FALSE))/(M4107-1))</f>
        <v>#N/A</v>
      </c>
      <c r="P4107" s="27" t="e">
        <f>IF(M4107=FALSE,NA(),SUM(J4110:J4129)/Weighting!$S$5)</f>
        <v>#N/A</v>
      </c>
      <c r="Q4107" s="27" t="e">
        <f>IF(M4107=FALSE,NA(),SUM(K4110:K4129)/Weighting!$S$6)</f>
        <v>#N/A</v>
      </c>
      <c r="R4107" s="27" t="e">
        <f>IF(M4107=FALSE,NA(),(VLOOKUP(1,G4110:K4129,3,FALSE))/(M4107-1))</f>
        <v>#N/A</v>
      </c>
      <c r="S4107" s="22" t="e">
        <f>IF(M4107=FALSE,NA(),IF(SUM(J4110:J4129)=2,"yes","no"))</f>
        <v>#N/A</v>
      </c>
      <c r="X4107" s="2" cm="2">
        <f t="array" ref="X4107:X4108">FREQUENCY(IF('Data Transformation'!$B$425:$B$6424='Bin Analysis'!L4107,'Data Transformation'!$G$425:$G$6424),'Data Transformation'!$U$11)</f>
        <v>0</v>
      </c>
      <c r="Y4107" s="2" cm="2">
        <f t="array" ref="Y4107:Y4108">FREQUENCY(IF('Data Transformation'!$B$425:$B$6424='Bin Analysis'!L4107,'Data Transformation'!$G$425:$G$6424),'Data Transformation'!$U$12)</f>
        <v>0</v>
      </c>
    </row>
    <row r="4108" spans="1:25" x14ac:dyDescent="0.25">
      <c r="A4108" s="14" t="s">
        <v>67</v>
      </c>
      <c r="B4108" t="s">
        <v>47</v>
      </c>
      <c r="C4108" t="s">
        <v>5</v>
      </c>
      <c r="D4108" t="s">
        <v>100</v>
      </c>
      <c r="E4108" t="s">
        <v>101</v>
      </c>
      <c r="F4108" t="s">
        <v>102</v>
      </c>
      <c r="G4108" t="s">
        <v>70</v>
      </c>
      <c r="H4108" t="s">
        <v>31</v>
      </c>
      <c r="I4108" t="s">
        <v>32</v>
      </c>
      <c r="J4108" t="s">
        <v>46</v>
      </c>
      <c r="K4108" s="14" t="s">
        <v>45</v>
      </c>
      <c r="M4108" s="14"/>
      <c r="X4108" s="2">
        <v>0</v>
      </c>
      <c r="Y4108" s="2">
        <v>0</v>
      </c>
    </row>
    <row r="4109" spans="1:25" x14ac:dyDescent="0.25">
      <c r="A4109" s="32"/>
      <c r="D4109" t="e">
        <f>IF(C4109=1,'Data Transformation'!$G$3+0.5*'Data Transformation'!$W$25,IF(C4110=1,D4110-'Data Transformation'!$W$25,FALSE))</f>
        <v>#NUM!</v>
      </c>
      <c r="E4109">
        <f t="array" ref="E4109">IF(ISLOGICAL(D4109),"",FREQUENCY(IF('Data Transformation'!$B$425:$B$8425='Bin Analysis'!$B4107,'Data Transformation'!$G$425:$G$8425),D4109))</f>
        <v>2001</v>
      </c>
      <c r="F4109" t="e">
        <f>IF(ISLOGICAL(D4109),"",E4109-E4108)</f>
        <v>#VALUE!</v>
      </c>
      <c r="M4109" s="14"/>
    </row>
    <row r="4110" spans="1:25" x14ac:dyDescent="0.25">
      <c r="A4110" s="32" t="e">
        <f>IF(Weighting!$P$6&gt;0,B4110,"")</f>
        <v>#NUM!</v>
      </c>
      <c r="B4110" t="e">
        <f>Weighting!$C$6</f>
        <v>#DIV/0!</v>
      </c>
      <c r="C4110" t="e">
        <f>Weighting!$F$6</f>
        <v>#NUM!</v>
      </c>
      <c r="D4110" t="e">
        <f>IF(C4110=1,'Data Transformation'!$G$3+0.5*'Data Transformation'!$W$25,IF(C4111=1,D4111-'Data Transformation'!$W$25,FALSE))</f>
        <v>#NUM!</v>
      </c>
      <c r="E4110">
        <f t="array" ref="E4110">IF(ISLOGICAL(D4110),"",FREQUENCY(IF('Data Transformation'!$B$425:$B$8425='Bin Analysis'!$B4107,'Data Transformation'!$G$425:$G$8425),D4110))</f>
        <v>2001</v>
      </c>
      <c r="F4110">
        <f>IF(ISLOGICAL(D4110),"",E4110-E4109)</f>
        <v>0</v>
      </c>
      <c r="G4110">
        <f>Weighting!$H$6</f>
        <v>1</v>
      </c>
      <c r="H4110">
        <f t="array" ref="H4110">FREQUENCY(IF('Data Transformation'!$B$4:$B$8425=B4107,'Data Transformation'!$G$4:$G$8425),'Bin Analysis'!$B4110)</f>
        <v>2073</v>
      </c>
      <c r="I4110">
        <f>H4110-H4109</f>
        <v>2073</v>
      </c>
      <c r="J4110">
        <f>IF(I4110=0,0,1)</f>
        <v>1</v>
      </c>
      <c r="K4110" t="e">
        <f>J4110*Weighting!$W$6</f>
        <v>#NUM!</v>
      </c>
      <c r="M4110" s="14"/>
    </row>
    <row r="4111" spans="1:25" x14ac:dyDescent="0.25">
      <c r="A4111" s="32" t="str">
        <f>IF(Weighting!$P$7&gt;0,B4111,"")</f>
        <v/>
      </c>
      <c r="B4111" t="e">
        <f>Weighting!$C$7</f>
        <v>#DIV/0!</v>
      </c>
      <c r="C4111" t="e">
        <f>Weighting!$F$7</f>
        <v>#NUM!</v>
      </c>
      <c r="D4111" t="e">
        <f>IF(C4111=1,'Data Transformation'!$G$3+0.5*'Data Transformation'!$W$25,IF(C4112=1,D4112-'Data Transformation'!$W$25,FALSE))</f>
        <v>#NUM!</v>
      </c>
      <c r="E4111">
        <f t="array" ref="E4111">IF(ISLOGICAL(D4111),"",FREQUENCY(IF('Data Transformation'!$B$425:$B$8425='Bin Analysis'!$B4107,'Data Transformation'!$G$425:$G$8425),D4111))</f>
        <v>2001</v>
      </c>
      <c r="F4111">
        <f t="shared" ref="F4111:F4129" si="513">IF(ISLOGICAL(D4111),"",E4111-E4110)</f>
        <v>0</v>
      </c>
      <c r="G4111">
        <f>Weighting!$H$7</f>
        <v>0</v>
      </c>
      <c r="H4111">
        <f t="array" ref="H4111">FREQUENCY(IF('Data Transformation'!$B$4:$B$8425=B4107,'Data Transformation'!$G$4:$G$8425),'Bin Analysis'!$B4111)</f>
        <v>2073</v>
      </c>
      <c r="I4111">
        <f t="shared" ref="I4111:I4129" si="514">H4111-H4110</f>
        <v>0</v>
      </c>
      <c r="J4111">
        <f>IF(I4111=0,0,1)</f>
        <v>0</v>
      </c>
      <c r="K4111">
        <f>J4111*Weighting!$W$7</f>
        <v>0</v>
      </c>
      <c r="M4111" s="14"/>
    </row>
    <row r="4112" spans="1:25" x14ac:dyDescent="0.25">
      <c r="A4112" s="32" t="str">
        <f>IF(Weighting!$P$8&gt;0,B4112,"")</f>
        <v/>
      </c>
      <c r="B4112" t="e">
        <f>Weighting!$C$8</f>
        <v>#DIV/0!</v>
      </c>
      <c r="C4112" t="e">
        <f>Weighting!$F$8</f>
        <v>#NUM!</v>
      </c>
      <c r="D4112" t="e">
        <f>IF(C4112=1,'Data Transformation'!$G$3+0.5*'Data Transformation'!$W$25,IF(C4113=1,D4113-'Data Transformation'!$W$25,FALSE))</f>
        <v>#NUM!</v>
      </c>
      <c r="E4112">
        <f t="array" ref="E4112">IF(ISLOGICAL(D4112),"",FREQUENCY(IF('Data Transformation'!$B$425:$B$8425='Bin Analysis'!$B4107,'Data Transformation'!$G$425:$G$8425),D4112))</f>
        <v>2001</v>
      </c>
      <c r="F4112">
        <f t="shared" si="513"/>
        <v>0</v>
      </c>
      <c r="G4112">
        <f>Weighting!$H$8</f>
        <v>0</v>
      </c>
      <c r="H4112">
        <f t="array" ref="H4112">FREQUENCY(IF('Data Transformation'!$B$4:$B$8425=B4107,'Data Transformation'!$G$4:$G$8425),'Bin Analysis'!$B4112)</f>
        <v>2073</v>
      </c>
      <c r="I4112">
        <f t="shared" si="514"/>
        <v>0</v>
      </c>
      <c r="J4112">
        <f t="shared" ref="J4112:J4129" si="515">IF(I4112=0,0,1)</f>
        <v>0</v>
      </c>
      <c r="K4112">
        <f>J4112*Weighting!$W$8</f>
        <v>0</v>
      </c>
      <c r="M4112" s="14"/>
    </row>
    <row r="4113" spans="1:13" x14ac:dyDescent="0.25">
      <c r="A4113" s="32" t="str">
        <f>IF(Weighting!$P$9&gt;0,B4113,"")</f>
        <v/>
      </c>
      <c r="B4113" s="50" t="e">
        <f>Weighting!$C$9</f>
        <v>#DIV/0!</v>
      </c>
      <c r="C4113" t="e">
        <f>Weighting!$F$9</f>
        <v>#NUM!</v>
      </c>
      <c r="D4113" t="e">
        <f>IF(C4113=1,'Data Transformation'!$G$3+0.5*'Data Transformation'!$W$25,IF(C4114=1,D4114-'Data Transformation'!$W$25,FALSE))</f>
        <v>#NUM!</v>
      </c>
      <c r="E4113">
        <f t="array" ref="E4113">IF(ISLOGICAL(D4113),"",FREQUENCY(IF('Data Transformation'!$B$425:$B$8425='Bin Analysis'!$B4107,'Data Transformation'!$G$425:$G$8425),D4113))</f>
        <v>2001</v>
      </c>
      <c r="F4113">
        <f t="shared" si="513"/>
        <v>0</v>
      </c>
      <c r="G4113">
        <f>Weighting!$H$9</f>
        <v>0</v>
      </c>
      <c r="H4113">
        <f t="array" ref="H4113">FREQUENCY(IF('Data Transformation'!$B$4:$B$8425=B4107,'Data Transformation'!$G$4:$G$8425),'Bin Analysis'!$B4113)</f>
        <v>2073</v>
      </c>
      <c r="I4113">
        <f t="shared" si="514"/>
        <v>0</v>
      </c>
      <c r="J4113">
        <f t="shared" si="515"/>
        <v>0</v>
      </c>
      <c r="K4113">
        <f>J4113*Weighting!$W$9</f>
        <v>0</v>
      </c>
      <c r="M4113" s="14"/>
    </row>
    <row r="4114" spans="1:13" x14ac:dyDescent="0.25">
      <c r="A4114" s="32" t="str">
        <f>IF(Weighting!$P$10&gt;0,B4114,"")</f>
        <v/>
      </c>
      <c r="B4114" t="e">
        <f>Weighting!$C$10</f>
        <v>#DIV/0!</v>
      </c>
      <c r="C4114" t="e">
        <f>Weighting!$F$10</f>
        <v>#NUM!</v>
      </c>
      <c r="D4114" t="e">
        <f>IF(C4114=1,'Data Transformation'!$G$3+0.5*'Data Transformation'!$W$25,IF(C4115=1,D4115-'Data Transformation'!$W$25,FALSE))</f>
        <v>#NUM!</v>
      </c>
      <c r="E4114">
        <f t="array" ref="E4114">IF(ISLOGICAL(D4114),"",FREQUENCY(IF('Data Transformation'!$B$425:$B$8425='Bin Analysis'!$B4107,'Data Transformation'!$G$425:$G$8425),D4114))</f>
        <v>2001</v>
      </c>
      <c r="F4114">
        <f t="shared" si="513"/>
        <v>0</v>
      </c>
      <c r="G4114">
        <f>Weighting!$H$10</f>
        <v>0</v>
      </c>
      <c r="H4114">
        <f t="array" ref="H4114">FREQUENCY(IF('Data Transformation'!$B$4:$B$8425=B4107,'Data Transformation'!$G$4:$G$8425),'Bin Analysis'!$B4114)</f>
        <v>2073</v>
      </c>
      <c r="I4114">
        <f t="shared" si="514"/>
        <v>0</v>
      </c>
      <c r="J4114">
        <f t="shared" si="515"/>
        <v>0</v>
      </c>
      <c r="K4114">
        <f>J4114*Weighting!$W$10</f>
        <v>0</v>
      </c>
      <c r="M4114" s="14"/>
    </row>
    <row r="4115" spans="1:13" x14ac:dyDescent="0.25">
      <c r="A4115" s="32" t="str">
        <f>IF(Weighting!$P$11&gt;0,B4115,"")</f>
        <v/>
      </c>
      <c r="B4115" t="e">
        <f>Weighting!$C$11</f>
        <v>#DIV/0!</v>
      </c>
      <c r="C4115" t="e">
        <f>Weighting!$F$11</f>
        <v>#NUM!</v>
      </c>
      <c r="D4115" t="e">
        <f>IF(C4115=1,'Data Transformation'!$G$3+0.5*'Data Transformation'!$W$25,IF(C4116=1,D4116-'Data Transformation'!$W$25,FALSE))</f>
        <v>#NUM!</v>
      </c>
      <c r="E4115">
        <f t="array" ref="E4115">IF(ISLOGICAL(D4115),"",FREQUENCY(IF('Data Transformation'!$B$425:$B$8425='Bin Analysis'!$B4107,'Data Transformation'!$G$425:$G$8425),D4115))</f>
        <v>2001</v>
      </c>
      <c r="F4115">
        <f t="shared" si="513"/>
        <v>0</v>
      </c>
      <c r="G4115">
        <f>Weighting!$H$11</f>
        <v>0</v>
      </c>
      <c r="H4115">
        <f t="array" ref="H4115">FREQUENCY(IF('Data Transformation'!$B$4:$B$8425=B4107,'Data Transformation'!$G$4:$G$8425),'Bin Analysis'!$B4115)</f>
        <v>2073</v>
      </c>
      <c r="I4115">
        <f t="shared" si="514"/>
        <v>0</v>
      </c>
      <c r="J4115">
        <f t="shared" si="515"/>
        <v>0</v>
      </c>
      <c r="K4115">
        <f>J4115*Weighting!$W$11</f>
        <v>0</v>
      </c>
      <c r="M4115" s="14"/>
    </row>
    <row r="4116" spans="1:13" x14ac:dyDescent="0.25">
      <c r="A4116" s="32" t="str">
        <f>IF(Weighting!$P$12&gt;0,B4116,"")</f>
        <v/>
      </c>
      <c r="B4116" t="e">
        <f>Weighting!$C$12</f>
        <v>#DIV/0!</v>
      </c>
      <c r="C4116" t="e">
        <f>Weighting!$F$12</f>
        <v>#NUM!</v>
      </c>
      <c r="D4116" t="e">
        <f>IF(C4116=1,'Data Transformation'!$G$3+0.5*'Data Transformation'!$W$25,IF(C4117=1,D4117-'Data Transformation'!$W$25,FALSE))</f>
        <v>#NUM!</v>
      </c>
      <c r="E4116">
        <f t="array" ref="E4116">IF(ISLOGICAL(D4116),"",FREQUENCY(IF('Data Transformation'!$B$425:$B$8425='Bin Analysis'!$B4107,'Data Transformation'!$G$425:$G$8425),D4116))</f>
        <v>2001</v>
      </c>
      <c r="F4116">
        <f t="shared" si="513"/>
        <v>0</v>
      </c>
      <c r="G4116">
        <f>Weighting!$H$12</f>
        <v>0</v>
      </c>
      <c r="H4116">
        <f t="array" ref="H4116">FREQUENCY(IF('Data Transformation'!$B$4:$B$8425=B4107,'Data Transformation'!$G$4:$G$8425),'Bin Analysis'!$B4116)</f>
        <v>2073</v>
      </c>
      <c r="I4116">
        <f t="shared" si="514"/>
        <v>0</v>
      </c>
      <c r="J4116">
        <f t="shared" si="515"/>
        <v>0</v>
      </c>
      <c r="K4116">
        <f>J4116*Weighting!$W$12</f>
        <v>0</v>
      </c>
      <c r="M4116" s="14"/>
    </row>
    <row r="4117" spans="1:13" x14ac:dyDescent="0.25">
      <c r="A4117" s="32" t="str">
        <f>IF(Weighting!$P$13&gt;0,B4117,"")</f>
        <v/>
      </c>
      <c r="B4117" t="e">
        <f>Weighting!$C$13</f>
        <v>#DIV/0!</v>
      </c>
      <c r="C4117" t="e">
        <f>Weighting!$F$13</f>
        <v>#NUM!</v>
      </c>
      <c r="D4117" t="e">
        <f>IF(C4117=1,'Data Transformation'!$G$3+0.5*'Data Transformation'!$W$25,IF(C4118=1,D4118-'Data Transformation'!$W$25,FALSE))</f>
        <v>#NUM!</v>
      </c>
      <c r="E4117">
        <f t="array" ref="E4117">IF(ISLOGICAL(D4117),"",FREQUENCY(IF('Data Transformation'!$B$425:$B$8425='Bin Analysis'!$B4107,'Data Transformation'!$G$425:$G$8425),D4117))</f>
        <v>2001</v>
      </c>
      <c r="F4117">
        <f t="shared" si="513"/>
        <v>0</v>
      </c>
      <c r="G4117">
        <f>Weighting!$H$13</f>
        <v>0</v>
      </c>
      <c r="H4117">
        <f t="array" ref="H4117">FREQUENCY(IF('Data Transformation'!$B$4:$B$8425=B4107,'Data Transformation'!$G$4:$G$8425),'Bin Analysis'!$B4117)</f>
        <v>2073</v>
      </c>
      <c r="I4117">
        <f t="shared" si="514"/>
        <v>0</v>
      </c>
      <c r="J4117">
        <f t="shared" si="515"/>
        <v>0</v>
      </c>
      <c r="K4117">
        <f>J4117*Weighting!$W$13</f>
        <v>0</v>
      </c>
      <c r="M4117" s="14"/>
    </row>
    <row r="4118" spans="1:13" x14ac:dyDescent="0.25">
      <c r="A4118" s="32" t="str">
        <f>IF(Weighting!$P$14&gt;0,B4118,"")</f>
        <v/>
      </c>
      <c r="B4118" t="e">
        <f>Weighting!$C$14</f>
        <v>#DIV/0!</v>
      </c>
      <c r="C4118" t="e">
        <f>Weighting!$F$14</f>
        <v>#NUM!</v>
      </c>
      <c r="D4118" t="e">
        <f>IF(C4118=1,'Data Transformation'!$G$3+0.5*'Data Transformation'!$W$25,IF(C4119=1,D4119-'Data Transformation'!$W$25,FALSE))</f>
        <v>#NUM!</v>
      </c>
      <c r="E4118">
        <f t="array" ref="E4118">IF(ISLOGICAL(D4118),"",FREQUENCY(IF('Data Transformation'!$B$425:$B$8425='Bin Analysis'!$B4107,'Data Transformation'!$G$425:$G$8425),D4118))</f>
        <v>2001</v>
      </c>
      <c r="F4118">
        <f t="shared" si="513"/>
        <v>0</v>
      </c>
      <c r="G4118">
        <f>Weighting!$H$14</f>
        <v>0</v>
      </c>
      <c r="H4118">
        <f t="array" ref="H4118">FREQUENCY(IF('Data Transformation'!$B$4:$B$8425=B4107,'Data Transformation'!$G$4:$G$8425),'Bin Analysis'!$B4118)</f>
        <v>2073</v>
      </c>
      <c r="I4118">
        <f t="shared" si="514"/>
        <v>0</v>
      </c>
      <c r="J4118">
        <f t="shared" si="515"/>
        <v>0</v>
      </c>
      <c r="K4118">
        <f>J4118*Weighting!$W$14</f>
        <v>0</v>
      </c>
      <c r="M4118" s="14"/>
    </row>
    <row r="4119" spans="1:13" x14ac:dyDescent="0.25">
      <c r="A4119" s="32" t="str">
        <f>IF(Weighting!$P$15&gt;0,B4119,"")</f>
        <v/>
      </c>
      <c r="B4119" t="e">
        <f>Weighting!$C$15</f>
        <v>#DIV/0!</v>
      </c>
      <c r="C4119" t="e">
        <f>Weighting!$F$15</f>
        <v>#NUM!</v>
      </c>
      <c r="D4119" t="e">
        <f>IF(C4119=1,'Data Transformation'!$G$3+0.5*'Data Transformation'!$W$25,IF(C4120=1,D4120-'Data Transformation'!$W$25,FALSE))</f>
        <v>#NUM!</v>
      </c>
      <c r="E4119">
        <f t="array" ref="E4119">IF(ISLOGICAL(D4119),"",FREQUENCY(IF('Data Transformation'!$B$425:$B$8425='Bin Analysis'!$B4107,'Data Transformation'!$G$425:$G$8425),D4119))</f>
        <v>2001</v>
      </c>
      <c r="F4119">
        <f t="shared" si="513"/>
        <v>0</v>
      </c>
      <c r="G4119">
        <f>Weighting!$H$15</f>
        <v>0</v>
      </c>
      <c r="H4119">
        <f t="array" ref="H4119">FREQUENCY(IF('Data Transformation'!$B$4:$B$8425=B4107,'Data Transformation'!$G$4:$G$8425),'Bin Analysis'!$B4119)</f>
        <v>2073</v>
      </c>
      <c r="I4119">
        <f t="shared" si="514"/>
        <v>0</v>
      </c>
      <c r="J4119">
        <f t="shared" si="515"/>
        <v>0</v>
      </c>
      <c r="K4119">
        <f>J4119*Weighting!$W$15</f>
        <v>0</v>
      </c>
      <c r="M4119" s="14"/>
    </row>
    <row r="4120" spans="1:13" x14ac:dyDescent="0.25">
      <c r="A4120" s="32" t="str">
        <f>IF(Weighting!$P$16&gt;0,B4120,"")</f>
        <v/>
      </c>
      <c r="B4120" t="e">
        <f>Weighting!$C$16</f>
        <v>#DIV/0!</v>
      </c>
      <c r="C4120" t="e">
        <f>Weighting!$F$16</f>
        <v>#NUM!</v>
      </c>
      <c r="D4120" t="e">
        <f>IF(C4120=1,'Data Transformation'!$G$3+0.5*'Data Transformation'!$W$25,IF(C4121=1,D4121-'Data Transformation'!$W$25,FALSE))</f>
        <v>#NUM!</v>
      </c>
      <c r="E4120">
        <f t="array" ref="E4120">IF(ISLOGICAL(D4120),"",FREQUENCY(IF('Data Transformation'!$B$425:$B$8425='Bin Analysis'!$B4107,'Data Transformation'!$G$425:$G$8425),D4120))</f>
        <v>2001</v>
      </c>
      <c r="F4120">
        <f t="shared" si="513"/>
        <v>0</v>
      </c>
      <c r="G4120">
        <f>Weighting!$H$16</f>
        <v>0</v>
      </c>
      <c r="H4120">
        <f t="array" ref="H4120">FREQUENCY(IF('Data Transformation'!$B$4:$B$8425=B4107,'Data Transformation'!$G$4:$G$8425),'Bin Analysis'!$B4120)</f>
        <v>2073</v>
      </c>
      <c r="I4120">
        <f t="shared" si="514"/>
        <v>0</v>
      </c>
      <c r="J4120">
        <f t="shared" si="515"/>
        <v>0</v>
      </c>
      <c r="K4120">
        <f>J4120*Weighting!$W$16</f>
        <v>0</v>
      </c>
      <c r="M4120" s="14"/>
    </row>
    <row r="4121" spans="1:13" x14ac:dyDescent="0.25">
      <c r="A4121" s="32" t="str">
        <f>IF(Weighting!$P$17&gt;0,B4121,"")</f>
        <v/>
      </c>
      <c r="B4121" t="e">
        <f>Weighting!$C$17</f>
        <v>#DIV/0!</v>
      </c>
      <c r="C4121" t="e">
        <f>Weighting!$F$17</f>
        <v>#NUM!</v>
      </c>
      <c r="D4121" t="e">
        <f>IF(C4121=1,'Data Transformation'!$G$3+0.5*'Data Transformation'!$W$25,IF(C4122=1,D4122-'Data Transformation'!$W$25,FALSE))</f>
        <v>#NUM!</v>
      </c>
      <c r="E4121">
        <f t="array" ref="E4121">IF(ISLOGICAL(D4121),"",FREQUENCY(IF('Data Transformation'!$B$425:$B$8425='Bin Analysis'!$B4107,'Data Transformation'!$G$425:$G$8425),D4121))</f>
        <v>2001</v>
      </c>
      <c r="F4121">
        <f t="shared" si="513"/>
        <v>0</v>
      </c>
      <c r="G4121">
        <f>Weighting!$H$17</f>
        <v>0</v>
      </c>
      <c r="H4121">
        <f t="array" ref="H4121">FREQUENCY(IF('Data Transformation'!$B$4:$B$8425=B4107,'Data Transformation'!$G$4:$G$8425),'Bin Analysis'!$B4121)</f>
        <v>2073</v>
      </c>
      <c r="I4121">
        <f t="shared" si="514"/>
        <v>0</v>
      </c>
      <c r="J4121">
        <f t="shared" si="515"/>
        <v>0</v>
      </c>
      <c r="K4121">
        <f>J4121*Weighting!$W$17</f>
        <v>0</v>
      </c>
      <c r="M4121" s="14"/>
    </row>
    <row r="4122" spans="1:13" x14ac:dyDescent="0.25">
      <c r="A4122" s="32" t="str">
        <f>IF(Weighting!$P$18&gt;0,B4122,"")</f>
        <v/>
      </c>
      <c r="B4122" t="e">
        <f>Weighting!$C$18</f>
        <v>#DIV/0!</v>
      </c>
      <c r="C4122" t="e">
        <f>Weighting!$F$18</f>
        <v>#NUM!</v>
      </c>
      <c r="D4122" t="e">
        <f>IF(C4122=1,'Data Transformation'!$G$3+0.5*'Data Transformation'!$W$25,IF(C4123=1,D4123-'Data Transformation'!$W$25,FALSE))</f>
        <v>#NUM!</v>
      </c>
      <c r="E4122">
        <f t="array" ref="E4122">IF(ISLOGICAL(D4122),"",FREQUENCY(IF('Data Transformation'!$B$425:$B$8425='Bin Analysis'!$B4107,'Data Transformation'!$G$425:$G$8425),D4122))</f>
        <v>2001</v>
      </c>
      <c r="F4122">
        <f t="shared" si="513"/>
        <v>0</v>
      </c>
      <c r="G4122">
        <f>Weighting!$H$18</f>
        <v>0</v>
      </c>
      <c r="H4122">
        <f t="array" ref="H4122">FREQUENCY(IF('Data Transformation'!$B$4:$B$8425=B4107,'Data Transformation'!$G$4:$G$8425),'Bin Analysis'!$B4122)</f>
        <v>2073</v>
      </c>
      <c r="I4122">
        <f t="shared" si="514"/>
        <v>0</v>
      </c>
      <c r="J4122">
        <f t="shared" si="515"/>
        <v>0</v>
      </c>
      <c r="K4122">
        <f>J4122*Weighting!$W$18</f>
        <v>0</v>
      </c>
      <c r="M4122" s="14"/>
    </row>
    <row r="4123" spans="1:13" x14ac:dyDescent="0.25">
      <c r="A4123" s="32" t="str">
        <f>IF(Weighting!$P$19&gt;0,B4123,"")</f>
        <v/>
      </c>
      <c r="B4123" t="e">
        <f>Weighting!$C$19</f>
        <v>#DIV/0!</v>
      </c>
      <c r="C4123" t="e">
        <f>Weighting!$F$19</f>
        <v>#NUM!</v>
      </c>
      <c r="D4123" t="e">
        <f>IF(C4123=1,'Data Transformation'!$G$3+0.5*'Data Transformation'!$W$25,IF(C4124=1,D4124-'Data Transformation'!$W$25,FALSE))</f>
        <v>#NUM!</v>
      </c>
      <c r="E4123">
        <f t="array" ref="E4123">IF(ISLOGICAL(D4123),"",FREQUENCY(IF('Data Transformation'!$B$425:$B$8425='Bin Analysis'!$B4107,'Data Transformation'!$G$425:$G$8425),D4123))</f>
        <v>2001</v>
      </c>
      <c r="F4123">
        <f t="shared" si="513"/>
        <v>0</v>
      </c>
      <c r="G4123">
        <f>Weighting!$H$19</f>
        <v>0</v>
      </c>
      <c r="H4123">
        <f t="array" ref="H4123">FREQUENCY(IF('Data Transformation'!$B$4:$B$8425=B4107,'Data Transformation'!$G$4:$G$8425),'Bin Analysis'!$B4123)</f>
        <v>2073</v>
      </c>
      <c r="I4123">
        <f t="shared" si="514"/>
        <v>0</v>
      </c>
      <c r="J4123">
        <f t="shared" si="515"/>
        <v>0</v>
      </c>
      <c r="K4123">
        <f>J4123*Weighting!$W$19</f>
        <v>0</v>
      </c>
      <c r="M4123" s="14"/>
    </row>
    <row r="4124" spans="1:13" x14ac:dyDescent="0.25">
      <c r="A4124" s="32" t="str">
        <f>IF(Weighting!$P$20&gt;0,B4124,"")</f>
        <v/>
      </c>
      <c r="B4124" t="e">
        <f>Weighting!$C$20</f>
        <v>#DIV/0!</v>
      </c>
      <c r="C4124" t="e">
        <f>Weighting!$F$20</f>
        <v>#NUM!</v>
      </c>
      <c r="D4124" t="e">
        <f>IF(C4124=1,'Data Transformation'!$G$3+0.5*'Data Transformation'!$W$25,IF(C4125=1,D4125-'Data Transformation'!$W$25,FALSE))</f>
        <v>#NUM!</v>
      </c>
      <c r="E4124">
        <f t="array" ref="E4124">IF(ISLOGICAL(D4124),"",FREQUENCY(IF('Data Transformation'!$B$425:$B$8425='Bin Analysis'!$B4107,'Data Transformation'!$G$425:$G$8425),D4124))</f>
        <v>2001</v>
      </c>
      <c r="F4124">
        <f t="shared" si="513"/>
        <v>0</v>
      </c>
      <c r="G4124">
        <f>Weighting!$H$20</f>
        <v>0</v>
      </c>
      <c r="H4124">
        <f t="array" ref="H4124">FREQUENCY(IF('Data Transformation'!$B$4:$B$8425=B4107,'Data Transformation'!$G$4:$G$8425),'Bin Analysis'!$B4124)</f>
        <v>2073</v>
      </c>
      <c r="I4124">
        <f t="shared" si="514"/>
        <v>0</v>
      </c>
      <c r="J4124">
        <f t="shared" si="515"/>
        <v>0</v>
      </c>
      <c r="K4124">
        <f>J4124*Weighting!$W$20</f>
        <v>0</v>
      </c>
      <c r="M4124" s="14"/>
    </row>
    <row r="4125" spans="1:13" x14ac:dyDescent="0.25">
      <c r="A4125" s="32" t="str">
        <f>IF(Weighting!$P$21&gt;0,B4125,"")</f>
        <v/>
      </c>
      <c r="B4125" t="e">
        <f>Weighting!$C$21</f>
        <v>#DIV/0!</v>
      </c>
      <c r="C4125" t="e">
        <f>Weighting!$F$21</f>
        <v>#NUM!</v>
      </c>
      <c r="D4125" t="e">
        <f>IF(C4125=1,'Data Transformation'!$G$3+0.5*'Data Transformation'!$W$25,IF(C4126=1,D4126-'Data Transformation'!$W$25,FALSE))</f>
        <v>#NUM!</v>
      </c>
      <c r="E4125">
        <f t="array" ref="E4125">IF(ISLOGICAL(D4125),"",FREQUENCY(IF('Data Transformation'!$B$425:$B$8425='Bin Analysis'!$B4107,'Data Transformation'!$G$425:$G$8425),D4125))</f>
        <v>2001</v>
      </c>
      <c r="F4125">
        <f t="shared" si="513"/>
        <v>0</v>
      </c>
      <c r="G4125">
        <f>Weighting!$H$21</f>
        <v>0</v>
      </c>
      <c r="H4125">
        <f t="array" ref="H4125">FREQUENCY(IF('Data Transformation'!$B$4:$B$8425=B4107,'Data Transformation'!$G$4:$G$8425),'Bin Analysis'!$B4125)</f>
        <v>2073</v>
      </c>
      <c r="I4125">
        <f t="shared" si="514"/>
        <v>0</v>
      </c>
      <c r="J4125">
        <f t="shared" si="515"/>
        <v>0</v>
      </c>
      <c r="K4125">
        <f>J4125*Weighting!$W$21</f>
        <v>0</v>
      </c>
      <c r="M4125" s="14"/>
    </row>
    <row r="4126" spans="1:13" x14ac:dyDescent="0.25">
      <c r="A4126" s="32" t="str">
        <f>IF(Weighting!$P$22&gt;0,B4126,"")</f>
        <v/>
      </c>
      <c r="B4126" t="e">
        <f>Weighting!$C$22</f>
        <v>#DIV/0!</v>
      </c>
      <c r="C4126" t="e">
        <f>Weighting!$F$22</f>
        <v>#NUM!</v>
      </c>
      <c r="D4126" t="e">
        <f>IF(C4126=1,'Data Transformation'!$G$3+0.5*'Data Transformation'!$W$25,IF(C4127=1,D4127-'Data Transformation'!$W$25,FALSE))</f>
        <v>#NUM!</v>
      </c>
      <c r="E4126">
        <f t="array" ref="E4126">IF(ISLOGICAL(D4126),"",FREQUENCY(IF('Data Transformation'!$B$425:$B$8425='Bin Analysis'!$B4107,'Data Transformation'!$G$425:$G$8425),D4126))</f>
        <v>2001</v>
      </c>
      <c r="F4126">
        <f t="shared" si="513"/>
        <v>0</v>
      </c>
      <c r="G4126">
        <f>Weighting!$H$22</f>
        <v>0</v>
      </c>
      <c r="H4126">
        <f t="array" ref="H4126">FREQUENCY(IF('Data Transformation'!$B$4:$B$8425=B4107,'Data Transformation'!$G$4:$G$8425),'Bin Analysis'!$B4126)</f>
        <v>2073</v>
      </c>
      <c r="I4126">
        <f t="shared" si="514"/>
        <v>0</v>
      </c>
      <c r="J4126">
        <f t="shared" si="515"/>
        <v>0</v>
      </c>
      <c r="K4126">
        <f>J4126*Weighting!$W$22</f>
        <v>0</v>
      </c>
      <c r="M4126" s="14"/>
    </row>
    <row r="4127" spans="1:13" x14ac:dyDescent="0.25">
      <c r="A4127" s="32" t="str">
        <f>IF(Weighting!$P$23&gt;0,B4127,"")</f>
        <v/>
      </c>
      <c r="B4127" t="e">
        <f>Weighting!$C$23</f>
        <v>#DIV/0!</v>
      </c>
      <c r="C4127" t="e">
        <f>Weighting!$F$23</f>
        <v>#NUM!</v>
      </c>
      <c r="D4127" t="e">
        <f>IF(C4127=1,'Data Transformation'!$G$3+0.5*'Data Transformation'!$W$25,IF(C4128=1,D4128-'Data Transformation'!$W$25,FALSE))</f>
        <v>#NUM!</v>
      </c>
      <c r="E4127">
        <f t="array" ref="E4127">IF(ISLOGICAL(D4127),"",FREQUENCY(IF('Data Transformation'!$B$425:$B$8425='Bin Analysis'!$B4107,'Data Transformation'!$G$425:$G$8425),D4127))</f>
        <v>2001</v>
      </c>
      <c r="F4127">
        <f t="shared" si="513"/>
        <v>0</v>
      </c>
      <c r="G4127">
        <f>Weighting!$H$23</f>
        <v>0</v>
      </c>
      <c r="H4127">
        <f t="array" ref="H4127">FREQUENCY(IF('Data Transformation'!$B$4:$B$8425=B4107,'Data Transformation'!$G$4:$G$8425),'Bin Analysis'!$B4127)</f>
        <v>2073</v>
      </c>
      <c r="I4127">
        <f t="shared" si="514"/>
        <v>0</v>
      </c>
      <c r="J4127">
        <f t="shared" si="515"/>
        <v>0</v>
      </c>
      <c r="K4127">
        <f>J4127*Weighting!$W$23</f>
        <v>0</v>
      </c>
      <c r="M4127" s="14"/>
    </row>
    <row r="4128" spans="1:13" x14ac:dyDescent="0.25">
      <c r="A4128" s="32" t="str">
        <f>IF(Weighting!$P$24&gt;0,B4128,"")</f>
        <v/>
      </c>
      <c r="B4128" t="e">
        <f>Weighting!$C$24</f>
        <v>#DIV/0!</v>
      </c>
      <c r="C4128" t="e">
        <f>Weighting!$F$24</f>
        <v>#NUM!</v>
      </c>
      <c r="D4128" t="e">
        <f>IF(C4128=1,'Data Transformation'!$G$3+0.5*'Data Transformation'!$W$25,IF(C4129=1,D4129-'Data Transformation'!$W$25,FALSE))</f>
        <v>#NUM!</v>
      </c>
      <c r="E4128">
        <f t="array" ref="E4128">IF(ISLOGICAL(D4128),"",FREQUENCY(IF('Data Transformation'!$B$425:$B$8425='Bin Analysis'!$B4107,'Data Transformation'!$G$425:$G$8425),D4128))</f>
        <v>2001</v>
      </c>
      <c r="F4128">
        <f t="shared" si="513"/>
        <v>0</v>
      </c>
      <c r="G4128">
        <f>Weighting!$H$24</f>
        <v>0</v>
      </c>
      <c r="H4128">
        <f t="array" ref="H4128">FREQUENCY(IF('Data Transformation'!$B$4:$B$8425=B4107,'Data Transformation'!$G$4:$G$8425),'Bin Analysis'!$B4128)</f>
        <v>2073</v>
      </c>
      <c r="I4128">
        <f t="shared" si="514"/>
        <v>0</v>
      </c>
      <c r="J4128">
        <f t="shared" si="515"/>
        <v>0</v>
      </c>
      <c r="K4128">
        <f>J4128*Weighting!$W$24</f>
        <v>0</v>
      </c>
      <c r="M4128" s="14"/>
    </row>
    <row r="4129" spans="1:25" x14ac:dyDescent="0.25">
      <c r="A4129" s="32" t="str">
        <f>IF(Weighting!$P$25&gt;0,B4129,"")</f>
        <v/>
      </c>
      <c r="B4129" t="e">
        <f>Weighting!$C$25</f>
        <v>#DIV/0!</v>
      </c>
      <c r="C4129" t="e">
        <f>Weighting!$F$25</f>
        <v>#NUM!</v>
      </c>
      <c r="D4129" t="e">
        <f>IF(C4129=1,'Data Transformation'!$G$3+0.5*'Data Transformation'!$W$25,IF(C4130=1,D4130-'Data Transformation'!$W$25,FALSE))</f>
        <v>#NUM!</v>
      </c>
      <c r="E4129">
        <f t="array" ref="E4129">IF(ISLOGICAL(D4129),"",FREQUENCY(IF('Data Transformation'!$B$425:$B$8425='Bin Analysis'!$B4107,'Data Transformation'!$G$425:$G$8425),D4129))</f>
        <v>2001</v>
      </c>
      <c r="F4129">
        <f t="shared" si="513"/>
        <v>0</v>
      </c>
      <c r="G4129">
        <f>Weighting!$H$25</f>
        <v>0</v>
      </c>
      <c r="H4129">
        <f t="array" ref="H4129">FREQUENCY(IF('Data Transformation'!$B$4:$B$8425=B4107,'Data Transformation'!$G$4:$G$8425),'Bin Analysis'!$B4129)</f>
        <v>2073</v>
      </c>
      <c r="I4129">
        <f t="shared" si="514"/>
        <v>0</v>
      </c>
      <c r="J4129">
        <f t="shared" si="515"/>
        <v>0</v>
      </c>
      <c r="K4129">
        <f>J4129*Weighting!$W$25</f>
        <v>0</v>
      </c>
      <c r="M4129" s="14"/>
    </row>
    <row r="4130" spans="1:25" x14ac:dyDescent="0.25">
      <c r="O4130"/>
      <c r="P4130"/>
      <c r="Q4130"/>
      <c r="R4130"/>
    </row>
    <row r="4131" spans="1:25" ht="23.25" x14ac:dyDescent="0.35">
      <c r="A4131" s="21" t="s">
        <v>0</v>
      </c>
      <c r="B4131" s="21" t="str">
        <f>IFERROR(VLOOKUP(C4131,'Data Transformation'!$L$6:$M$426,2,FALSE),"")</f>
        <v/>
      </c>
      <c r="C4131" s="21">
        <f>C4107+1</f>
        <v>172</v>
      </c>
      <c r="D4131" s="21"/>
      <c r="E4131" s="21"/>
      <c r="F4131" s="21"/>
      <c r="G4131" s="21"/>
      <c r="H4131" s="22"/>
      <c r="I4131" s="22"/>
      <c r="J4131" s="22"/>
      <c r="K4131" s="21"/>
      <c r="L4131" s="21" t="str">
        <f>B4131</f>
        <v/>
      </c>
      <c r="M4131" s="23" t="e">
        <f>INDEX('Data Transformation'!$O$4:$O$424,MATCH($B4131,'Data Transformation'!$M$4:$M$424,0),MATCH($M$2,'Data Transformation'!$O$3,0))</f>
        <v>#N/A</v>
      </c>
      <c r="N4131" s="27" t="e">
        <f>IF('Input and Summary Results'!$J$16="minimum",'Bin Analysis'!X4132/(M4131-1),'Bin Analysis'!Y4131/('Bin Analysis'!M4131-1))</f>
        <v>#N/A</v>
      </c>
      <c r="O4131" s="27" t="e">
        <f>IF(M4131=FALSE,NA(),(VLOOKUP(1,C4134:K4153,4,FALSE))/(M4131-1))</f>
        <v>#N/A</v>
      </c>
      <c r="P4131" s="27" t="e">
        <f>IF(M4131=FALSE,NA(),SUM(J4134:J4153)/Weighting!$S$5)</f>
        <v>#N/A</v>
      </c>
      <c r="Q4131" s="27" t="e">
        <f>IF(M4131=FALSE,NA(),SUM(K4134:K4153)/Weighting!$S$6)</f>
        <v>#N/A</v>
      </c>
      <c r="R4131" s="27" t="e">
        <f>IF(M4131=FALSE,NA(),(VLOOKUP(1,G4134:K4153,3,FALSE))/(M4131-1))</f>
        <v>#N/A</v>
      </c>
      <c r="S4131" s="22" t="e">
        <f>IF(M4131=FALSE,NA(),IF(SUM(J4134:J4153)=2,"yes","no"))</f>
        <v>#N/A</v>
      </c>
      <c r="X4131" s="2" cm="2">
        <f t="array" ref="X4131:X4132">FREQUENCY(IF('Data Transformation'!$B$425:$B$6424='Bin Analysis'!L4131,'Data Transformation'!$G$425:$G$6424),'Data Transformation'!$U$11)</f>
        <v>0</v>
      </c>
      <c r="Y4131" s="2" cm="2">
        <f t="array" ref="Y4131:Y4132">FREQUENCY(IF('Data Transformation'!$B$425:$B$6424='Bin Analysis'!L4131,'Data Transformation'!$G$425:$G$6424),'Data Transformation'!$U$12)</f>
        <v>0</v>
      </c>
    </row>
    <row r="4132" spans="1:25" x14ac:dyDescent="0.25">
      <c r="A4132" s="14" t="s">
        <v>67</v>
      </c>
      <c r="B4132" t="s">
        <v>47</v>
      </c>
      <c r="C4132" t="s">
        <v>5</v>
      </c>
      <c r="D4132" t="s">
        <v>100</v>
      </c>
      <c r="E4132" t="s">
        <v>101</v>
      </c>
      <c r="F4132" t="s">
        <v>102</v>
      </c>
      <c r="G4132" t="s">
        <v>70</v>
      </c>
      <c r="H4132" t="s">
        <v>31</v>
      </c>
      <c r="I4132" t="s">
        <v>32</v>
      </c>
      <c r="J4132" t="s">
        <v>46</v>
      </c>
      <c r="K4132" s="14" t="s">
        <v>45</v>
      </c>
      <c r="M4132" s="14"/>
      <c r="X4132" s="2">
        <v>0</v>
      </c>
      <c r="Y4132" s="2">
        <v>0</v>
      </c>
    </row>
    <row r="4133" spans="1:25" x14ac:dyDescent="0.25">
      <c r="A4133" s="32"/>
      <c r="D4133" t="e">
        <f>IF(C4133=1,'Data Transformation'!$G$3+0.5*'Data Transformation'!$W$25,IF(C4134=1,D4134-'Data Transformation'!$W$25,FALSE))</f>
        <v>#NUM!</v>
      </c>
      <c r="E4133">
        <f t="array" ref="E4133">IF(ISLOGICAL(D4133),"",FREQUENCY(IF('Data Transformation'!$B$425:$B$8425='Bin Analysis'!$B4131,'Data Transformation'!$G$425:$G$8425),D4133))</f>
        <v>2001</v>
      </c>
      <c r="F4133" t="e">
        <f>IF(ISLOGICAL(D4133),"",E4133-E4132)</f>
        <v>#VALUE!</v>
      </c>
      <c r="M4133" s="14"/>
    </row>
    <row r="4134" spans="1:25" x14ac:dyDescent="0.25">
      <c r="A4134" s="32" t="e">
        <f>IF(Weighting!$P$6&gt;0,B4134,"")</f>
        <v>#NUM!</v>
      </c>
      <c r="B4134" t="e">
        <f>Weighting!$C$6</f>
        <v>#DIV/0!</v>
      </c>
      <c r="C4134" t="e">
        <f>Weighting!$F$6</f>
        <v>#NUM!</v>
      </c>
      <c r="D4134" t="e">
        <f>IF(C4134=1,'Data Transformation'!$G$3+0.5*'Data Transformation'!$W$25,IF(C4135=1,D4135-'Data Transformation'!$W$25,FALSE))</f>
        <v>#NUM!</v>
      </c>
      <c r="E4134">
        <f t="array" ref="E4134">IF(ISLOGICAL(D4134),"",FREQUENCY(IF('Data Transformation'!$B$425:$B$8425='Bin Analysis'!$B4131,'Data Transformation'!$G$425:$G$8425),D4134))</f>
        <v>2001</v>
      </c>
      <c r="F4134">
        <f>IF(ISLOGICAL(D4134),"",E4134-E4133)</f>
        <v>0</v>
      </c>
      <c r="G4134">
        <f>Weighting!$H$6</f>
        <v>1</v>
      </c>
      <c r="H4134">
        <f t="array" ref="H4134">FREQUENCY(IF('Data Transformation'!$B$4:$B$8425=B4131,'Data Transformation'!$G$4:$G$8425),'Bin Analysis'!$B4134)</f>
        <v>2073</v>
      </c>
      <c r="I4134">
        <f>H4134-H4133</f>
        <v>2073</v>
      </c>
      <c r="J4134">
        <f>IF(I4134=0,0,1)</f>
        <v>1</v>
      </c>
      <c r="K4134" t="e">
        <f>J4134*Weighting!$W$6</f>
        <v>#NUM!</v>
      </c>
      <c r="M4134" s="14"/>
    </row>
    <row r="4135" spans="1:25" x14ac:dyDescent="0.25">
      <c r="A4135" s="32" t="str">
        <f>IF(Weighting!$P$7&gt;0,B4135,"")</f>
        <v/>
      </c>
      <c r="B4135" t="e">
        <f>Weighting!$C$7</f>
        <v>#DIV/0!</v>
      </c>
      <c r="C4135" t="e">
        <f>Weighting!$F$7</f>
        <v>#NUM!</v>
      </c>
      <c r="D4135" t="e">
        <f>IF(C4135=1,'Data Transformation'!$G$3+0.5*'Data Transformation'!$W$25,IF(C4136=1,D4136-'Data Transformation'!$W$25,FALSE))</f>
        <v>#NUM!</v>
      </c>
      <c r="E4135">
        <f t="array" ref="E4135">IF(ISLOGICAL(D4135),"",FREQUENCY(IF('Data Transformation'!$B$425:$B$8425='Bin Analysis'!$B4131,'Data Transformation'!$G$425:$G$8425),D4135))</f>
        <v>2001</v>
      </c>
      <c r="F4135">
        <f t="shared" ref="F4135:F4153" si="516">IF(ISLOGICAL(D4135),"",E4135-E4134)</f>
        <v>0</v>
      </c>
      <c r="G4135">
        <f>Weighting!$H$7</f>
        <v>0</v>
      </c>
      <c r="H4135">
        <f t="array" ref="H4135">FREQUENCY(IF('Data Transformation'!$B$4:$B$8425=B4131,'Data Transformation'!$G$4:$G$8425),'Bin Analysis'!$B4135)</f>
        <v>2073</v>
      </c>
      <c r="I4135">
        <f t="shared" ref="I4135:I4153" si="517">H4135-H4134</f>
        <v>0</v>
      </c>
      <c r="J4135">
        <f>IF(I4135=0,0,1)</f>
        <v>0</v>
      </c>
      <c r="K4135">
        <f>J4135*Weighting!$W$7</f>
        <v>0</v>
      </c>
      <c r="M4135" s="14"/>
    </row>
    <row r="4136" spans="1:25" x14ac:dyDescent="0.25">
      <c r="A4136" s="32" t="str">
        <f>IF(Weighting!$P$8&gt;0,B4136,"")</f>
        <v/>
      </c>
      <c r="B4136" t="e">
        <f>Weighting!$C$8</f>
        <v>#DIV/0!</v>
      </c>
      <c r="C4136" t="e">
        <f>Weighting!$F$8</f>
        <v>#NUM!</v>
      </c>
      <c r="D4136" t="e">
        <f>IF(C4136=1,'Data Transformation'!$G$3+0.5*'Data Transformation'!$W$25,IF(C4137=1,D4137-'Data Transformation'!$W$25,FALSE))</f>
        <v>#NUM!</v>
      </c>
      <c r="E4136">
        <f t="array" ref="E4136">IF(ISLOGICAL(D4136),"",FREQUENCY(IF('Data Transformation'!$B$425:$B$8425='Bin Analysis'!$B4131,'Data Transformation'!$G$425:$G$8425),D4136))</f>
        <v>2001</v>
      </c>
      <c r="F4136">
        <f t="shared" si="516"/>
        <v>0</v>
      </c>
      <c r="G4136">
        <f>Weighting!$H$8</f>
        <v>0</v>
      </c>
      <c r="H4136">
        <f t="array" ref="H4136">FREQUENCY(IF('Data Transformation'!$B$4:$B$8425=B4131,'Data Transformation'!$G$4:$G$8425),'Bin Analysis'!$B4136)</f>
        <v>2073</v>
      </c>
      <c r="I4136">
        <f t="shared" si="517"/>
        <v>0</v>
      </c>
      <c r="J4136">
        <f t="shared" ref="J4136:J4153" si="518">IF(I4136=0,0,1)</f>
        <v>0</v>
      </c>
      <c r="K4136">
        <f>J4136*Weighting!$W$8</f>
        <v>0</v>
      </c>
      <c r="M4136" s="14"/>
    </row>
    <row r="4137" spans="1:25" x14ac:dyDescent="0.25">
      <c r="A4137" s="32" t="str">
        <f>IF(Weighting!$P$9&gt;0,B4137,"")</f>
        <v/>
      </c>
      <c r="B4137" s="50" t="e">
        <f>Weighting!$C$9</f>
        <v>#DIV/0!</v>
      </c>
      <c r="C4137" t="e">
        <f>Weighting!$F$9</f>
        <v>#NUM!</v>
      </c>
      <c r="D4137" t="e">
        <f>IF(C4137=1,'Data Transformation'!$G$3+0.5*'Data Transformation'!$W$25,IF(C4138=1,D4138-'Data Transformation'!$W$25,FALSE))</f>
        <v>#NUM!</v>
      </c>
      <c r="E4137">
        <f t="array" ref="E4137">IF(ISLOGICAL(D4137),"",FREQUENCY(IF('Data Transformation'!$B$425:$B$8425='Bin Analysis'!$B4131,'Data Transformation'!$G$425:$G$8425),D4137))</f>
        <v>2001</v>
      </c>
      <c r="F4137">
        <f t="shared" si="516"/>
        <v>0</v>
      </c>
      <c r="G4137">
        <f>Weighting!$H$9</f>
        <v>0</v>
      </c>
      <c r="H4137">
        <f t="array" ref="H4137">FREQUENCY(IF('Data Transformation'!$B$4:$B$8425=B4131,'Data Transformation'!$G$4:$G$8425),'Bin Analysis'!$B4137)</f>
        <v>2073</v>
      </c>
      <c r="I4137">
        <f t="shared" si="517"/>
        <v>0</v>
      </c>
      <c r="J4137">
        <f t="shared" si="518"/>
        <v>0</v>
      </c>
      <c r="K4137">
        <f>J4137*Weighting!$W$9</f>
        <v>0</v>
      </c>
      <c r="M4137" s="14"/>
    </row>
    <row r="4138" spans="1:25" x14ac:dyDescent="0.25">
      <c r="A4138" s="32" t="str">
        <f>IF(Weighting!$P$10&gt;0,B4138,"")</f>
        <v/>
      </c>
      <c r="B4138" t="e">
        <f>Weighting!$C$10</f>
        <v>#DIV/0!</v>
      </c>
      <c r="C4138" t="e">
        <f>Weighting!$F$10</f>
        <v>#NUM!</v>
      </c>
      <c r="D4138" t="e">
        <f>IF(C4138=1,'Data Transformation'!$G$3+0.5*'Data Transformation'!$W$25,IF(C4139=1,D4139-'Data Transformation'!$W$25,FALSE))</f>
        <v>#NUM!</v>
      </c>
      <c r="E4138">
        <f t="array" ref="E4138">IF(ISLOGICAL(D4138),"",FREQUENCY(IF('Data Transformation'!$B$425:$B$8425='Bin Analysis'!$B4131,'Data Transformation'!$G$425:$G$8425),D4138))</f>
        <v>2001</v>
      </c>
      <c r="F4138">
        <f t="shared" si="516"/>
        <v>0</v>
      </c>
      <c r="G4138">
        <f>Weighting!$H$10</f>
        <v>0</v>
      </c>
      <c r="H4138">
        <f t="array" ref="H4138">FREQUENCY(IF('Data Transformation'!$B$4:$B$8425=B4131,'Data Transformation'!$G$4:$G$8425),'Bin Analysis'!$B4138)</f>
        <v>2073</v>
      </c>
      <c r="I4138">
        <f t="shared" si="517"/>
        <v>0</v>
      </c>
      <c r="J4138">
        <f t="shared" si="518"/>
        <v>0</v>
      </c>
      <c r="K4138">
        <f>J4138*Weighting!$W$10</f>
        <v>0</v>
      </c>
      <c r="M4138" s="14"/>
    </row>
    <row r="4139" spans="1:25" x14ac:dyDescent="0.25">
      <c r="A4139" s="32" t="str">
        <f>IF(Weighting!$P$11&gt;0,B4139,"")</f>
        <v/>
      </c>
      <c r="B4139" t="e">
        <f>Weighting!$C$11</f>
        <v>#DIV/0!</v>
      </c>
      <c r="C4139" t="e">
        <f>Weighting!$F$11</f>
        <v>#NUM!</v>
      </c>
      <c r="D4139" t="e">
        <f>IF(C4139=1,'Data Transformation'!$G$3+0.5*'Data Transformation'!$W$25,IF(C4140=1,D4140-'Data Transformation'!$W$25,FALSE))</f>
        <v>#NUM!</v>
      </c>
      <c r="E4139">
        <f t="array" ref="E4139">IF(ISLOGICAL(D4139),"",FREQUENCY(IF('Data Transformation'!$B$425:$B$8425='Bin Analysis'!$B4131,'Data Transformation'!$G$425:$G$8425),D4139))</f>
        <v>2001</v>
      </c>
      <c r="F4139">
        <f t="shared" si="516"/>
        <v>0</v>
      </c>
      <c r="G4139">
        <f>Weighting!$H$11</f>
        <v>0</v>
      </c>
      <c r="H4139">
        <f t="array" ref="H4139">FREQUENCY(IF('Data Transformation'!$B$4:$B$8425=B4131,'Data Transformation'!$G$4:$G$8425),'Bin Analysis'!$B4139)</f>
        <v>2073</v>
      </c>
      <c r="I4139">
        <f t="shared" si="517"/>
        <v>0</v>
      </c>
      <c r="J4139">
        <f t="shared" si="518"/>
        <v>0</v>
      </c>
      <c r="K4139">
        <f>J4139*Weighting!$W$11</f>
        <v>0</v>
      </c>
      <c r="M4139" s="14"/>
    </row>
    <row r="4140" spans="1:25" x14ac:dyDescent="0.25">
      <c r="A4140" s="32" t="str">
        <f>IF(Weighting!$P$12&gt;0,B4140,"")</f>
        <v/>
      </c>
      <c r="B4140" t="e">
        <f>Weighting!$C$12</f>
        <v>#DIV/0!</v>
      </c>
      <c r="C4140" t="e">
        <f>Weighting!$F$12</f>
        <v>#NUM!</v>
      </c>
      <c r="D4140" t="e">
        <f>IF(C4140=1,'Data Transformation'!$G$3+0.5*'Data Transformation'!$W$25,IF(C4141=1,D4141-'Data Transformation'!$W$25,FALSE))</f>
        <v>#NUM!</v>
      </c>
      <c r="E4140">
        <f t="array" ref="E4140">IF(ISLOGICAL(D4140),"",FREQUENCY(IF('Data Transformation'!$B$425:$B$8425='Bin Analysis'!$B4131,'Data Transformation'!$G$425:$G$8425),D4140))</f>
        <v>2001</v>
      </c>
      <c r="F4140">
        <f t="shared" si="516"/>
        <v>0</v>
      </c>
      <c r="G4140">
        <f>Weighting!$H$12</f>
        <v>0</v>
      </c>
      <c r="H4140">
        <f t="array" ref="H4140">FREQUENCY(IF('Data Transformation'!$B$4:$B$8425=B4131,'Data Transformation'!$G$4:$G$8425),'Bin Analysis'!$B4140)</f>
        <v>2073</v>
      </c>
      <c r="I4140">
        <f t="shared" si="517"/>
        <v>0</v>
      </c>
      <c r="J4140">
        <f t="shared" si="518"/>
        <v>0</v>
      </c>
      <c r="K4140">
        <f>J4140*Weighting!$W$12</f>
        <v>0</v>
      </c>
      <c r="M4140" s="14"/>
    </row>
    <row r="4141" spans="1:25" x14ac:dyDescent="0.25">
      <c r="A4141" s="32" t="str">
        <f>IF(Weighting!$P$13&gt;0,B4141,"")</f>
        <v/>
      </c>
      <c r="B4141" t="e">
        <f>Weighting!$C$13</f>
        <v>#DIV/0!</v>
      </c>
      <c r="C4141" t="e">
        <f>Weighting!$F$13</f>
        <v>#NUM!</v>
      </c>
      <c r="D4141" t="e">
        <f>IF(C4141=1,'Data Transformation'!$G$3+0.5*'Data Transformation'!$W$25,IF(C4142=1,D4142-'Data Transformation'!$W$25,FALSE))</f>
        <v>#NUM!</v>
      </c>
      <c r="E4141">
        <f t="array" ref="E4141">IF(ISLOGICAL(D4141),"",FREQUENCY(IF('Data Transformation'!$B$425:$B$8425='Bin Analysis'!$B4131,'Data Transformation'!$G$425:$G$8425),D4141))</f>
        <v>2001</v>
      </c>
      <c r="F4141">
        <f t="shared" si="516"/>
        <v>0</v>
      </c>
      <c r="G4141">
        <f>Weighting!$H$13</f>
        <v>0</v>
      </c>
      <c r="H4141">
        <f t="array" ref="H4141">FREQUENCY(IF('Data Transformation'!$B$4:$B$8425=B4131,'Data Transformation'!$G$4:$G$8425),'Bin Analysis'!$B4141)</f>
        <v>2073</v>
      </c>
      <c r="I4141">
        <f t="shared" si="517"/>
        <v>0</v>
      </c>
      <c r="J4141">
        <f t="shared" si="518"/>
        <v>0</v>
      </c>
      <c r="K4141">
        <f>J4141*Weighting!$W$13</f>
        <v>0</v>
      </c>
      <c r="M4141" s="14"/>
    </row>
    <row r="4142" spans="1:25" x14ac:dyDescent="0.25">
      <c r="A4142" s="32" t="str">
        <f>IF(Weighting!$P$14&gt;0,B4142,"")</f>
        <v/>
      </c>
      <c r="B4142" t="e">
        <f>Weighting!$C$14</f>
        <v>#DIV/0!</v>
      </c>
      <c r="C4142" t="e">
        <f>Weighting!$F$14</f>
        <v>#NUM!</v>
      </c>
      <c r="D4142" t="e">
        <f>IF(C4142=1,'Data Transformation'!$G$3+0.5*'Data Transformation'!$W$25,IF(C4143=1,D4143-'Data Transformation'!$W$25,FALSE))</f>
        <v>#NUM!</v>
      </c>
      <c r="E4142">
        <f t="array" ref="E4142">IF(ISLOGICAL(D4142),"",FREQUENCY(IF('Data Transformation'!$B$425:$B$8425='Bin Analysis'!$B4131,'Data Transformation'!$G$425:$G$8425),D4142))</f>
        <v>2001</v>
      </c>
      <c r="F4142">
        <f t="shared" si="516"/>
        <v>0</v>
      </c>
      <c r="G4142">
        <f>Weighting!$H$14</f>
        <v>0</v>
      </c>
      <c r="H4142">
        <f t="array" ref="H4142">FREQUENCY(IF('Data Transformation'!$B$4:$B$8425=B4131,'Data Transformation'!$G$4:$G$8425),'Bin Analysis'!$B4142)</f>
        <v>2073</v>
      </c>
      <c r="I4142">
        <f t="shared" si="517"/>
        <v>0</v>
      </c>
      <c r="J4142">
        <f t="shared" si="518"/>
        <v>0</v>
      </c>
      <c r="K4142">
        <f>J4142*Weighting!$W$14</f>
        <v>0</v>
      </c>
      <c r="M4142" s="14"/>
    </row>
    <row r="4143" spans="1:25" x14ac:dyDescent="0.25">
      <c r="A4143" s="32" t="str">
        <f>IF(Weighting!$P$15&gt;0,B4143,"")</f>
        <v/>
      </c>
      <c r="B4143" t="e">
        <f>Weighting!$C$15</f>
        <v>#DIV/0!</v>
      </c>
      <c r="C4143" t="e">
        <f>Weighting!$F$15</f>
        <v>#NUM!</v>
      </c>
      <c r="D4143" t="e">
        <f>IF(C4143=1,'Data Transformation'!$G$3+0.5*'Data Transformation'!$W$25,IF(C4144=1,D4144-'Data Transformation'!$W$25,FALSE))</f>
        <v>#NUM!</v>
      </c>
      <c r="E4143">
        <f t="array" ref="E4143">IF(ISLOGICAL(D4143),"",FREQUENCY(IF('Data Transformation'!$B$425:$B$8425='Bin Analysis'!$B4131,'Data Transformation'!$G$425:$G$8425),D4143))</f>
        <v>2001</v>
      </c>
      <c r="F4143">
        <f t="shared" si="516"/>
        <v>0</v>
      </c>
      <c r="G4143">
        <f>Weighting!$H$15</f>
        <v>0</v>
      </c>
      <c r="H4143">
        <f t="array" ref="H4143">FREQUENCY(IF('Data Transformation'!$B$4:$B$8425=B4131,'Data Transformation'!$G$4:$G$8425),'Bin Analysis'!$B4143)</f>
        <v>2073</v>
      </c>
      <c r="I4143">
        <f t="shared" si="517"/>
        <v>0</v>
      </c>
      <c r="J4143">
        <f t="shared" si="518"/>
        <v>0</v>
      </c>
      <c r="K4143">
        <f>J4143*Weighting!$W$15</f>
        <v>0</v>
      </c>
      <c r="M4143" s="14"/>
    </row>
    <row r="4144" spans="1:25" x14ac:dyDescent="0.25">
      <c r="A4144" s="32" t="str">
        <f>IF(Weighting!$P$16&gt;0,B4144,"")</f>
        <v/>
      </c>
      <c r="B4144" t="e">
        <f>Weighting!$C$16</f>
        <v>#DIV/0!</v>
      </c>
      <c r="C4144" t="e">
        <f>Weighting!$F$16</f>
        <v>#NUM!</v>
      </c>
      <c r="D4144" t="e">
        <f>IF(C4144=1,'Data Transformation'!$G$3+0.5*'Data Transformation'!$W$25,IF(C4145=1,D4145-'Data Transformation'!$W$25,FALSE))</f>
        <v>#NUM!</v>
      </c>
      <c r="E4144">
        <f t="array" ref="E4144">IF(ISLOGICAL(D4144),"",FREQUENCY(IF('Data Transformation'!$B$425:$B$8425='Bin Analysis'!$B4131,'Data Transformation'!$G$425:$G$8425),D4144))</f>
        <v>2001</v>
      </c>
      <c r="F4144">
        <f t="shared" si="516"/>
        <v>0</v>
      </c>
      <c r="G4144">
        <f>Weighting!$H$16</f>
        <v>0</v>
      </c>
      <c r="H4144">
        <f t="array" ref="H4144">FREQUENCY(IF('Data Transformation'!$B$4:$B$8425=B4131,'Data Transformation'!$G$4:$G$8425),'Bin Analysis'!$B4144)</f>
        <v>2073</v>
      </c>
      <c r="I4144">
        <f t="shared" si="517"/>
        <v>0</v>
      </c>
      <c r="J4144">
        <f t="shared" si="518"/>
        <v>0</v>
      </c>
      <c r="K4144">
        <f>J4144*Weighting!$W$16</f>
        <v>0</v>
      </c>
      <c r="M4144" s="14"/>
    </row>
    <row r="4145" spans="1:25" x14ac:dyDescent="0.25">
      <c r="A4145" s="32" t="str">
        <f>IF(Weighting!$P$17&gt;0,B4145,"")</f>
        <v/>
      </c>
      <c r="B4145" t="e">
        <f>Weighting!$C$17</f>
        <v>#DIV/0!</v>
      </c>
      <c r="C4145" t="e">
        <f>Weighting!$F$17</f>
        <v>#NUM!</v>
      </c>
      <c r="D4145" t="e">
        <f>IF(C4145=1,'Data Transformation'!$G$3+0.5*'Data Transformation'!$W$25,IF(C4146=1,D4146-'Data Transformation'!$W$25,FALSE))</f>
        <v>#NUM!</v>
      </c>
      <c r="E4145">
        <f t="array" ref="E4145">IF(ISLOGICAL(D4145),"",FREQUENCY(IF('Data Transformation'!$B$425:$B$8425='Bin Analysis'!$B4131,'Data Transformation'!$G$425:$G$8425),D4145))</f>
        <v>2001</v>
      </c>
      <c r="F4145">
        <f t="shared" si="516"/>
        <v>0</v>
      </c>
      <c r="G4145">
        <f>Weighting!$H$17</f>
        <v>0</v>
      </c>
      <c r="H4145">
        <f t="array" ref="H4145">FREQUENCY(IF('Data Transformation'!$B$4:$B$8425=B4131,'Data Transformation'!$G$4:$G$8425),'Bin Analysis'!$B4145)</f>
        <v>2073</v>
      </c>
      <c r="I4145">
        <f t="shared" si="517"/>
        <v>0</v>
      </c>
      <c r="J4145">
        <f t="shared" si="518"/>
        <v>0</v>
      </c>
      <c r="K4145">
        <f>J4145*Weighting!$W$17</f>
        <v>0</v>
      </c>
      <c r="M4145" s="14"/>
    </row>
    <row r="4146" spans="1:25" x14ac:dyDescent="0.25">
      <c r="A4146" s="32" t="str">
        <f>IF(Weighting!$P$18&gt;0,B4146,"")</f>
        <v/>
      </c>
      <c r="B4146" t="e">
        <f>Weighting!$C$18</f>
        <v>#DIV/0!</v>
      </c>
      <c r="C4146" t="e">
        <f>Weighting!$F$18</f>
        <v>#NUM!</v>
      </c>
      <c r="D4146" t="e">
        <f>IF(C4146=1,'Data Transformation'!$G$3+0.5*'Data Transformation'!$W$25,IF(C4147=1,D4147-'Data Transformation'!$W$25,FALSE))</f>
        <v>#NUM!</v>
      </c>
      <c r="E4146">
        <f t="array" ref="E4146">IF(ISLOGICAL(D4146),"",FREQUENCY(IF('Data Transformation'!$B$425:$B$8425='Bin Analysis'!$B4131,'Data Transformation'!$G$425:$G$8425),D4146))</f>
        <v>2001</v>
      </c>
      <c r="F4146">
        <f t="shared" si="516"/>
        <v>0</v>
      </c>
      <c r="G4146">
        <f>Weighting!$H$18</f>
        <v>0</v>
      </c>
      <c r="H4146">
        <f t="array" ref="H4146">FREQUENCY(IF('Data Transformation'!$B$4:$B$8425=B4131,'Data Transformation'!$G$4:$G$8425),'Bin Analysis'!$B4146)</f>
        <v>2073</v>
      </c>
      <c r="I4146">
        <f t="shared" si="517"/>
        <v>0</v>
      </c>
      <c r="J4146">
        <f t="shared" si="518"/>
        <v>0</v>
      </c>
      <c r="K4146">
        <f>J4146*Weighting!$W$18</f>
        <v>0</v>
      </c>
      <c r="M4146" s="14"/>
    </row>
    <row r="4147" spans="1:25" x14ac:dyDescent="0.25">
      <c r="A4147" s="32" t="str">
        <f>IF(Weighting!$P$19&gt;0,B4147,"")</f>
        <v/>
      </c>
      <c r="B4147" t="e">
        <f>Weighting!$C$19</f>
        <v>#DIV/0!</v>
      </c>
      <c r="C4147" t="e">
        <f>Weighting!$F$19</f>
        <v>#NUM!</v>
      </c>
      <c r="D4147" t="e">
        <f>IF(C4147=1,'Data Transformation'!$G$3+0.5*'Data Transformation'!$W$25,IF(C4148=1,D4148-'Data Transformation'!$W$25,FALSE))</f>
        <v>#NUM!</v>
      </c>
      <c r="E4147">
        <f t="array" ref="E4147">IF(ISLOGICAL(D4147),"",FREQUENCY(IF('Data Transformation'!$B$425:$B$8425='Bin Analysis'!$B4131,'Data Transformation'!$G$425:$G$8425),D4147))</f>
        <v>2001</v>
      </c>
      <c r="F4147">
        <f t="shared" si="516"/>
        <v>0</v>
      </c>
      <c r="G4147">
        <f>Weighting!$H$19</f>
        <v>0</v>
      </c>
      <c r="H4147">
        <f t="array" ref="H4147">FREQUENCY(IF('Data Transformation'!$B$4:$B$8425=B4131,'Data Transformation'!$G$4:$G$8425),'Bin Analysis'!$B4147)</f>
        <v>2073</v>
      </c>
      <c r="I4147">
        <f t="shared" si="517"/>
        <v>0</v>
      </c>
      <c r="J4147">
        <f t="shared" si="518"/>
        <v>0</v>
      </c>
      <c r="K4147">
        <f>J4147*Weighting!$W$19</f>
        <v>0</v>
      </c>
      <c r="M4147" s="14"/>
    </row>
    <row r="4148" spans="1:25" x14ac:dyDescent="0.25">
      <c r="A4148" s="32" t="str">
        <f>IF(Weighting!$P$20&gt;0,B4148,"")</f>
        <v/>
      </c>
      <c r="B4148" t="e">
        <f>Weighting!$C$20</f>
        <v>#DIV/0!</v>
      </c>
      <c r="C4148" t="e">
        <f>Weighting!$F$20</f>
        <v>#NUM!</v>
      </c>
      <c r="D4148" t="e">
        <f>IF(C4148=1,'Data Transformation'!$G$3+0.5*'Data Transformation'!$W$25,IF(C4149=1,D4149-'Data Transformation'!$W$25,FALSE))</f>
        <v>#NUM!</v>
      </c>
      <c r="E4148">
        <f t="array" ref="E4148">IF(ISLOGICAL(D4148),"",FREQUENCY(IF('Data Transformation'!$B$425:$B$8425='Bin Analysis'!$B4131,'Data Transformation'!$G$425:$G$8425),D4148))</f>
        <v>2001</v>
      </c>
      <c r="F4148">
        <f t="shared" si="516"/>
        <v>0</v>
      </c>
      <c r="G4148">
        <f>Weighting!$H$20</f>
        <v>0</v>
      </c>
      <c r="H4148">
        <f t="array" ref="H4148">FREQUENCY(IF('Data Transformation'!$B$4:$B$8425=B4131,'Data Transformation'!$G$4:$G$8425),'Bin Analysis'!$B4148)</f>
        <v>2073</v>
      </c>
      <c r="I4148">
        <f t="shared" si="517"/>
        <v>0</v>
      </c>
      <c r="J4148">
        <f t="shared" si="518"/>
        <v>0</v>
      </c>
      <c r="K4148">
        <f>J4148*Weighting!$W$20</f>
        <v>0</v>
      </c>
      <c r="M4148" s="14"/>
    </row>
    <row r="4149" spans="1:25" x14ac:dyDescent="0.25">
      <c r="A4149" s="32" t="str">
        <f>IF(Weighting!$P$21&gt;0,B4149,"")</f>
        <v/>
      </c>
      <c r="B4149" t="e">
        <f>Weighting!$C$21</f>
        <v>#DIV/0!</v>
      </c>
      <c r="C4149" t="e">
        <f>Weighting!$F$21</f>
        <v>#NUM!</v>
      </c>
      <c r="D4149" t="e">
        <f>IF(C4149=1,'Data Transformation'!$G$3+0.5*'Data Transformation'!$W$25,IF(C4150=1,D4150-'Data Transformation'!$W$25,FALSE))</f>
        <v>#NUM!</v>
      </c>
      <c r="E4149">
        <f t="array" ref="E4149">IF(ISLOGICAL(D4149),"",FREQUENCY(IF('Data Transformation'!$B$425:$B$8425='Bin Analysis'!$B4131,'Data Transformation'!$G$425:$G$8425),D4149))</f>
        <v>2001</v>
      </c>
      <c r="F4149">
        <f t="shared" si="516"/>
        <v>0</v>
      </c>
      <c r="G4149">
        <f>Weighting!$H$21</f>
        <v>0</v>
      </c>
      <c r="H4149">
        <f t="array" ref="H4149">FREQUENCY(IF('Data Transformation'!$B$4:$B$8425=B4131,'Data Transformation'!$G$4:$G$8425),'Bin Analysis'!$B4149)</f>
        <v>2073</v>
      </c>
      <c r="I4149">
        <f t="shared" si="517"/>
        <v>0</v>
      </c>
      <c r="J4149">
        <f t="shared" si="518"/>
        <v>0</v>
      </c>
      <c r="K4149">
        <f>J4149*Weighting!$W$21</f>
        <v>0</v>
      </c>
      <c r="M4149" s="14"/>
    </row>
    <row r="4150" spans="1:25" x14ac:dyDescent="0.25">
      <c r="A4150" s="32" t="str">
        <f>IF(Weighting!$P$22&gt;0,B4150,"")</f>
        <v/>
      </c>
      <c r="B4150" t="e">
        <f>Weighting!$C$22</f>
        <v>#DIV/0!</v>
      </c>
      <c r="C4150" t="e">
        <f>Weighting!$F$22</f>
        <v>#NUM!</v>
      </c>
      <c r="D4150" t="e">
        <f>IF(C4150=1,'Data Transformation'!$G$3+0.5*'Data Transformation'!$W$25,IF(C4151=1,D4151-'Data Transformation'!$W$25,FALSE))</f>
        <v>#NUM!</v>
      </c>
      <c r="E4150">
        <f t="array" ref="E4150">IF(ISLOGICAL(D4150),"",FREQUENCY(IF('Data Transformation'!$B$425:$B$8425='Bin Analysis'!$B4131,'Data Transformation'!$G$425:$G$8425),D4150))</f>
        <v>2001</v>
      </c>
      <c r="F4150">
        <f t="shared" si="516"/>
        <v>0</v>
      </c>
      <c r="G4150">
        <f>Weighting!$H$22</f>
        <v>0</v>
      </c>
      <c r="H4150">
        <f t="array" ref="H4150">FREQUENCY(IF('Data Transformation'!$B$4:$B$8425=B4131,'Data Transformation'!$G$4:$G$8425),'Bin Analysis'!$B4150)</f>
        <v>2073</v>
      </c>
      <c r="I4150">
        <f t="shared" si="517"/>
        <v>0</v>
      </c>
      <c r="J4150">
        <f t="shared" si="518"/>
        <v>0</v>
      </c>
      <c r="K4150">
        <f>J4150*Weighting!$W$22</f>
        <v>0</v>
      </c>
      <c r="M4150" s="14"/>
    </row>
    <row r="4151" spans="1:25" x14ac:dyDescent="0.25">
      <c r="A4151" s="32" t="str">
        <f>IF(Weighting!$P$23&gt;0,B4151,"")</f>
        <v/>
      </c>
      <c r="B4151" t="e">
        <f>Weighting!$C$23</f>
        <v>#DIV/0!</v>
      </c>
      <c r="C4151" t="e">
        <f>Weighting!$F$23</f>
        <v>#NUM!</v>
      </c>
      <c r="D4151" t="e">
        <f>IF(C4151=1,'Data Transformation'!$G$3+0.5*'Data Transformation'!$W$25,IF(C4152=1,D4152-'Data Transformation'!$W$25,FALSE))</f>
        <v>#NUM!</v>
      </c>
      <c r="E4151">
        <f t="array" ref="E4151">IF(ISLOGICAL(D4151),"",FREQUENCY(IF('Data Transformation'!$B$425:$B$8425='Bin Analysis'!$B4131,'Data Transformation'!$G$425:$G$8425),D4151))</f>
        <v>2001</v>
      </c>
      <c r="F4151">
        <f t="shared" si="516"/>
        <v>0</v>
      </c>
      <c r="G4151">
        <f>Weighting!$H$23</f>
        <v>0</v>
      </c>
      <c r="H4151">
        <f t="array" ref="H4151">FREQUENCY(IF('Data Transformation'!$B$4:$B$8425=B4131,'Data Transformation'!$G$4:$G$8425),'Bin Analysis'!$B4151)</f>
        <v>2073</v>
      </c>
      <c r="I4151">
        <f t="shared" si="517"/>
        <v>0</v>
      </c>
      <c r="J4151">
        <f t="shared" si="518"/>
        <v>0</v>
      </c>
      <c r="K4151">
        <f>J4151*Weighting!$W$23</f>
        <v>0</v>
      </c>
      <c r="M4151" s="14"/>
    </row>
    <row r="4152" spans="1:25" x14ac:dyDescent="0.25">
      <c r="A4152" s="32" t="str">
        <f>IF(Weighting!$P$24&gt;0,B4152,"")</f>
        <v/>
      </c>
      <c r="B4152" t="e">
        <f>Weighting!$C$24</f>
        <v>#DIV/0!</v>
      </c>
      <c r="C4152" t="e">
        <f>Weighting!$F$24</f>
        <v>#NUM!</v>
      </c>
      <c r="D4152" t="e">
        <f>IF(C4152=1,'Data Transformation'!$G$3+0.5*'Data Transformation'!$W$25,IF(C4153=1,D4153-'Data Transformation'!$W$25,FALSE))</f>
        <v>#NUM!</v>
      </c>
      <c r="E4152">
        <f t="array" ref="E4152">IF(ISLOGICAL(D4152),"",FREQUENCY(IF('Data Transformation'!$B$425:$B$8425='Bin Analysis'!$B4131,'Data Transformation'!$G$425:$G$8425),D4152))</f>
        <v>2001</v>
      </c>
      <c r="F4152">
        <f t="shared" si="516"/>
        <v>0</v>
      </c>
      <c r="G4152">
        <f>Weighting!$H$24</f>
        <v>0</v>
      </c>
      <c r="H4152">
        <f t="array" ref="H4152">FREQUENCY(IF('Data Transformation'!$B$4:$B$8425=B4131,'Data Transformation'!$G$4:$G$8425),'Bin Analysis'!$B4152)</f>
        <v>2073</v>
      </c>
      <c r="I4152">
        <f t="shared" si="517"/>
        <v>0</v>
      </c>
      <c r="J4152">
        <f t="shared" si="518"/>
        <v>0</v>
      </c>
      <c r="K4152">
        <f>J4152*Weighting!$W$24</f>
        <v>0</v>
      </c>
      <c r="M4152" s="14"/>
    </row>
    <row r="4153" spans="1:25" x14ac:dyDescent="0.25">
      <c r="A4153" s="32" t="str">
        <f>IF(Weighting!$P$25&gt;0,B4153,"")</f>
        <v/>
      </c>
      <c r="B4153" t="e">
        <f>Weighting!$C$25</f>
        <v>#DIV/0!</v>
      </c>
      <c r="C4153" t="e">
        <f>Weighting!$F$25</f>
        <v>#NUM!</v>
      </c>
      <c r="D4153" t="e">
        <f>IF(C4153=1,'Data Transformation'!$G$3+0.5*'Data Transformation'!$W$25,IF(C4154=1,D4154-'Data Transformation'!$W$25,FALSE))</f>
        <v>#NUM!</v>
      </c>
      <c r="E4153">
        <f t="array" ref="E4153">IF(ISLOGICAL(D4153),"",FREQUENCY(IF('Data Transformation'!$B$425:$B$8425='Bin Analysis'!$B4131,'Data Transformation'!$G$425:$G$8425),D4153))</f>
        <v>2001</v>
      </c>
      <c r="F4153">
        <f t="shared" si="516"/>
        <v>0</v>
      </c>
      <c r="G4153">
        <f>Weighting!$H$25</f>
        <v>0</v>
      </c>
      <c r="H4153">
        <f t="array" ref="H4153">FREQUENCY(IF('Data Transformation'!$B$4:$B$8425=B4131,'Data Transformation'!$G$4:$G$8425),'Bin Analysis'!$B4153)</f>
        <v>2073</v>
      </c>
      <c r="I4153">
        <f t="shared" si="517"/>
        <v>0</v>
      </c>
      <c r="J4153">
        <f t="shared" si="518"/>
        <v>0</v>
      </c>
      <c r="K4153">
        <f>J4153*Weighting!$W$25</f>
        <v>0</v>
      </c>
      <c r="M4153" s="14"/>
    </row>
    <row r="4154" spans="1:25" x14ac:dyDescent="0.25">
      <c r="A4154" s="32"/>
      <c r="M4154" s="14"/>
    </row>
    <row r="4155" spans="1:25" ht="23.25" x14ac:dyDescent="0.35">
      <c r="A4155" s="21" t="s">
        <v>0</v>
      </c>
      <c r="B4155" s="21" t="str">
        <f>IFERROR(VLOOKUP(C4155,'Data Transformation'!$L$6:$M$426,2,FALSE),"")</f>
        <v/>
      </c>
      <c r="C4155" s="21">
        <f>C4131+1</f>
        <v>173</v>
      </c>
      <c r="D4155" s="21"/>
      <c r="E4155" s="21"/>
      <c r="F4155" s="21"/>
      <c r="G4155" s="21"/>
      <c r="H4155" s="22"/>
      <c r="I4155" s="22"/>
      <c r="J4155" s="22"/>
      <c r="K4155" s="21"/>
      <c r="L4155" s="21" t="str">
        <f>B4155</f>
        <v/>
      </c>
      <c r="M4155" s="23" t="e">
        <f>INDEX('Data Transformation'!$O$4:$O$424,MATCH($B4155,'Data Transformation'!$M$4:$M$424,0),MATCH($M$2,'Data Transformation'!$O$3,0))</f>
        <v>#N/A</v>
      </c>
      <c r="N4155" s="27" t="e">
        <f>IF('Input and Summary Results'!$J$16="minimum",'Bin Analysis'!X4156/(M4155-1),'Bin Analysis'!Y4155/('Bin Analysis'!M4155-1))</f>
        <v>#N/A</v>
      </c>
      <c r="O4155" s="27" t="e">
        <f>IF(M4155=FALSE,NA(),(VLOOKUP(1,C4158:K4177,4,FALSE))/(M4155-1))</f>
        <v>#N/A</v>
      </c>
      <c r="P4155" s="27" t="e">
        <f>IF(M4155=FALSE,NA(),SUM(J4158:J4177)/Weighting!$S$5)</f>
        <v>#N/A</v>
      </c>
      <c r="Q4155" s="27" t="e">
        <f>IF(M4155=FALSE,NA(),SUM(K4158:K4177)/Weighting!$S$6)</f>
        <v>#N/A</v>
      </c>
      <c r="R4155" s="27" t="e">
        <f>IF(M4155=FALSE,NA(),(VLOOKUP(1,G4158:K4177,3,FALSE))/(M4155-1))</f>
        <v>#N/A</v>
      </c>
      <c r="S4155" s="22" t="e">
        <f>IF(M4155=FALSE,NA(),IF(SUM(J4158:J4177)=2,"yes","no"))</f>
        <v>#N/A</v>
      </c>
      <c r="X4155" s="2" cm="2">
        <f t="array" ref="X4155:X4156">FREQUENCY(IF('Data Transformation'!$B$425:$B$6424='Bin Analysis'!L4155,'Data Transformation'!$G$425:$G$6424),'Data Transformation'!$U$11)</f>
        <v>0</v>
      </c>
      <c r="Y4155" s="2" cm="2">
        <f t="array" ref="Y4155:Y4156">FREQUENCY(IF('Data Transformation'!$B$425:$B$6424='Bin Analysis'!L4155,'Data Transformation'!$G$425:$G$6424),'Data Transformation'!$U$12)</f>
        <v>0</v>
      </c>
    </row>
    <row r="4156" spans="1:25" x14ac:dyDescent="0.25">
      <c r="A4156" s="14" t="s">
        <v>67</v>
      </c>
      <c r="B4156" t="s">
        <v>47</v>
      </c>
      <c r="C4156" t="s">
        <v>5</v>
      </c>
      <c r="D4156" t="s">
        <v>100</v>
      </c>
      <c r="E4156" t="s">
        <v>101</v>
      </c>
      <c r="F4156" t="s">
        <v>102</v>
      </c>
      <c r="G4156" t="s">
        <v>70</v>
      </c>
      <c r="H4156" t="s">
        <v>31</v>
      </c>
      <c r="I4156" t="s">
        <v>32</v>
      </c>
      <c r="J4156" t="s">
        <v>46</v>
      </c>
      <c r="K4156" s="14" t="s">
        <v>45</v>
      </c>
      <c r="M4156" s="14"/>
      <c r="X4156" s="2">
        <v>0</v>
      </c>
      <c r="Y4156" s="2">
        <v>0</v>
      </c>
    </row>
    <row r="4157" spans="1:25" x14ac:dyDescent="0.25">
      <c r="A4157" s="32"/>
      <c r="D4157" t="e">
        <f>IF(C4157=1,'Data Transformation'!$G$3+0.5*'Data Transformation'!$W$25,IF(C4158=1,D4158-'Data Transformation'!$W$25,FALSE))</f>
        <v>#NUM!</v>
      </c>
      <c r="E4157">
        <f t="array" ref="E4157">IF(ISLOGICAL(D4157),"",FREQUENCY(IF('Data Transformation'!$B$425:$B$8425='Bin Analysis'!$B4155,'Data Transformation'!$G$425:$G$8425),D4157))</f>
        <v>2001</v>
      </c>
      <c r="F4157" t="e">
        <f>IF(ISLOGICAL(D4157),"",E4157-E4156)</f>
        <v>#VALUE!</v>
      </c>
      <c r="M4157" s="14"/>
    </row>
    <row r="4158" spans="1:25" x14ac:dyDescent="0.25">
      <c r="A4158" s="32" t="e">
        <f>IF(Weighting!$P$6&gt;0,B4158,"")</f>
        <v>#NUM!</v>
      </c>
      <c r="B4158" t="e">
        <f>Weighting!$C$6</f>
        <v>#DIV/0!</v>
      </c>
      <c r="C4158" t="e">
        <f>Weighting!$F$6</f>
        <v>#NUM!</v>
      </c>
      <c r="D4158" t="e">
        <f>IF(C4158=1,'Data Transformation'!$G$3+0.5*'Data Transformation'!$W$25,IF(C4159=1,D4159-'Data Transformation'!$W$25,FALSE))</f>
        <v>#NUM!</v>
      </c>
      <c r="E4158">
        <f t="array" ref="E4158">IF(ISLOGICAL(D4158),"",FREQUENCY(IF('Data Transformation'!$B$425:$B$8425='Bin Analysis'!$B4155,'Data Transformation'!$G$425:$G$8425),D4158))</f>
        <v>2001</v>
      </c>
      <c r="F4158">
        <f>IF(ISLOGICAL(D4158),"",E4158-E4157)</f>
        <v>0</v>
      </c>
      <c r="G4158">
        <f>Weighting!$H$6</f>
        <v>1</v>
      </c>
      <c r="H4158">
        <f t="array" ref="H4158">FREQUENCY(IF('Data Transformation'!$B$4:$B$8425=B4155,'Data Transformation'!$G$4:$G$8425),'Bin Analysis'!$B4158)</f>
        <v>2073</v>
      </c>
      <c r="I4158">
        <f>H4158-H4157</f>
        <v>2073</v>
      </c>
      <c r="J4158">
        <f>IF(I4158=0,0,1)</f>
        <v>1</v>
      </c>
      <c r="K4158" t="e">
        <f>J4158*Weighting!$W$6</f>
        <v>#NUM!</v>
      </c>
      <c r="M4158" s="14"/>
    </row>
    <row r="4159" spans="1:25" x14ac:dyDescent="0.25">
      <c r="A4159" s="32" t="str">
        <f>IF(Weighting!$P$7&gt;0,B4159,"")</f>
        <v/>
      </c>
      <c r="B4159" t="e">
        <f>Weighting!$C$7</f>
        <v>#DIV/0!</v>
      </c>
      <c r="C4159" t="e">
        <f>Weighting!$F$7</f>
        <v>#NUM!</v>
      </c>
      <c r="D4159" t="e">
        <f>IF(C4159=1,'Data Transformation'!$G$3+0.5*'Data Transformation'!$W$25,IF(C4160=1,D4160-'Data Transformation'!$W$25,FALSE))</f>
        <v>#NUM!</v>
      </c>
      <c r="E4159">
        <f t="array" ref="E4159">IF(ISLOGICAL(D4159),"",FREQUENCY(IF('Data Transformation'!$B$425:$B$8425='Bin Analysis'!$B4155,'Data Transformation'!$G$425:$G$8425),D4159))</f>
        <v>2001</v>
      </c>
      <c r="F4159">
        <f t="shared" ref="F4159:F4177" si="519">IF(ISLOGICAL(D4159),"",E4159-E4158)</f>
        <v>0</v>
      </c>
      <c r="G4159">
        <f>Weighting!$H$7</f>
        <v>0</v>
      </c>
      <c r="H4159">
        <f t="array" ref="H4159">FREQUENCY(IF('Data Transformation'!$B$4:$B$8425=B4155,'Data Transformation'!$G$4:$G$8425),'Bin Analysis'!$B4159)</f>
        <v>2073</v>
      </c>
      <c r="I4159">
        <f t="shared" ref="I4159:I4177" si="520">H4159-H4158</f>
        <v>0</v>
      </c>
      <c r="J4159">
        <f>IF(I4159=0,0,1)</f>
        <v>0</v>
      </c>
      <c r="K4159">
        <f>J4159*Weighting!$W$7</f>
        <v>0</v>
      </c>
      <c r="M4159" s="14"/>
    </row>
    <row r="4160" spans="1:25" x14ac:dyDescent="0.25">
      <c r="A4160" s="32" t="str">
        <f>IF(Weighting!$P$8&gt;0,B4160,"")</f>
        <v/>
      </c>
      <c r="B4160" t="e">
        <f>Weighting!$C$8</f>
        <v>#DIV/0!</v>
      </c>
      <c r="C4160" t="e">
        <f>Weighting!$F$8</f>
        <v>#NUM!</v>
      </c>
      <c r="D4160" t="e">
        <f>IF(C4160=1,'Data Transformation'!$G$3+0.5*'Data Transformation'!$W$25,IF(C4161=1,D4161-'Data Transformation'!$W$25,FALSE))</f>
        <v>#NUM!</v>
      </c>
      <c r="E4160">
        <f t="array" ref="E4160">IF(ISLOGICAL(D4160),"",FREQUENCY(IF('Data Transformation'!$B$425:$B$8425='Bin Analysis'!$B4155,'Data Transformation'!$G$425:$G$8425),D4160))</f>
        <v>2001</v>
      </c>
      <c r="F4160">
        <f t="shared" si="519"/>
        <v>0</v>
      </c>
      <c r="G4160">
        <f>Weighting!$H$8</f>
        <v>0</v>
      </c>
      <c r="H4160">
        <f t="array" ref="H4160">FREQUENCY(IF('Data Transformation'!$B$4:$B$8425=B4155,'Data Transformation'!$G$4:$G$8425),'Bin Analysis'!$B4160)</f>
        <v>2073</v>
      </c>
      <c r="I4160">
        <f t="shared" si="520"/>
        <v>0</v>
      </c>
      <c r="J4160">
        <f t="shared" ref="J4160:J4177" si="521">IF(I4160=0,0,1)</f>
        <v>0</v>
      </c>
      <c r="K4160">
        <f>J4160*Weighting!$W$8</f>
        <v>0</v>
      </c>
      <c r="M4160" s="14"/>
    </row>
    <row r="4161" spans="1:13" x14ac:dyDescent="0.25">
      <c r="A4161" s="32" t="str">
        <f>IF(Weighting!$P$9&gt;0,B4161,"")</f>
        <v/>
      </c>
      <c r="B4161" s="50" t="e">
        <f>Weighting!$C$9</f>
        <v>#DIV/0!</v>
      </c>
      <c r="C4161" t="e">
        <f>Weighting!$F$9</f>
        <v>#NUM!</v>
      </c>
      <c r="D4161" t="e">
        <f>IF(C4161=1,'Data Transformation'!$G$3+0.5*'Data Transformation'!$W$25,IF(C4162=1,D4162-'Data Transformation'!$W$25,FALSE))</f>
        <v>#NUM!</v>
      </c>
      <c r="E4161">
        <f t="array" ref="E4161">IF(ISLOGICAL(D4161),"",FREQUENCY(IF('Data Transformation'!$B$425:$B$8425='Bin Analysis'!$B4155,'Data Transformation'!$G$425:$G$8425),D4161))</f>
        <v>2001</v>
      </c>
      <c r="F4161">
        <f t="shared" si="519"/>
        <v>0</v>
      </c>
      <c r="G4161">
        <f>Weighting!$H$9</f>
        <v>0</v>
      </c>
      <c r="H4161">
        <f t="array" ref="H4161">FREQUENCY(IF('Data Transformation'!$B$4:$B$8425=B4155,'Data Transformation'!$G$4:$G$8425),'Bin Analysis'!$B4161)</f>
        <v>2073</v>
      </c>
      <c r="I4161">
        <f t="shared" si="520"/>
        <v>0</v>
      </c>
      <c r="J4161">
        <f t="shared" si="521"/>
        <v>0</v>
      </c>
      <c r="K4161">
        <f>J4161*Weighting!$W$9</f>
        <v>0</v>
      </c>
      <c r="M4161" s="14"/>
    </row>
    <row r="4162" spans="1:13" x14ac:dyDescent="0.25">
      <c r="A4162" s="32" t="str">
        <f>IF(Weighting!$P$10&gt;0,B4162,"")</f>
        <v/>
      </c>
      <c r="B4162" t="e">
        <f>Weighting!$C$10</f>
        <v>#DIV/0!</v>
      </c>
      <c r="C4162" t="e">
        <f>Weighting!$F$10</f>
        <v>#NUM!</v>
      </c>
      <c r="D4162" t="e">
        <f>IF(C4162=1,'Data Transformation'!$G$3+0.5*'Data Transformation'!$W$25,IF(C4163=1,D4163-'Data Transformation'!$W$25,FALSE))</f>
        <v>#NUM!</v>
      </c>
      <c r="E4162">
        <f t="array" ref="E4162">IF(ISLOGICAL(D4162),"",FREQUENCY(IF('Data Transformation'!$B$425:$B$8425='Bin Analysis'!$B4155,'Data Transformation'!$G$425:$G$8425),D4162))</f>
        <v>2001</v>
      </c>
      <c r="F4162">
        <f t="shared" si="519"/>
        <v>0</v>
      </c>
      <c r="G4162">
        <f>Weighting!$H$10</f>
        <v>0</v>
      </c>
      <c r="H4162">
        <f t="array" ref="H4162">FREQUENCY(IF('Data Transformation'!$B$4:$B$8425=B4155,'Data Transformation'!$G$4:$G$8425),'Bin Analysis'!$B4162)</f>
        <v>2073</v>
      </c>
      <c r="I4162">
        <f t="shared" si="520"/>
        <v>0</v>
      </c>
      <c r="J4162">
        <f t="shared" si="521"/>
        <v>0</v>
      </c>
      <c r="K4162">
        <f>J4162*Weighting!$W$10</f>
        <v>0</v>
      </c>
      <c r="M4162" s="14"/>
    </row>
    <row r="4163" spans="1:13" x14ac:dyDescent="0.25">
      <c r="A4163" s="32" t="str">
        <f>IF(Weighting!$P$11&gt;0,B4163,"")</f>
        <v/>
      </c>
      <c r="B4163" t="e">
        <f>Weighting!$C$11</f>
        <v>#DIV/0!</v>
      </c>
      <c r="C4163" t="e">
        <f>Weighting!$F$11</f>
        <v>#NUM!</v>
      </c>
      <c r="D4163" t="e">
        <f>IF(C4163=1,'Data Transformation'!$G$3+0.5*'Data Transformation'!$W$25,IF(C4164=1,D4164-'Data Transformation'!$W$25,FALSE))</f>
        <v>#NUM!</v>
      </c>
      <c r="E4163">
        <f t="array" ref="E4163">IF(ISLOGICAL(D4163),"",FREQUENCY(IF('Data Transformation'!$B$425:$B$8425='Bin Analysis'!$B4155,'Data Transformation'!$G$425:$G$8425),D4163))</f>
        <v>2001</v>
      </c>
      <c r="F4163">
        <f t="shared" si="519"/>
        <v>0</v>
      </c>
      <c r="G4163">
        <f>Weighting!$H$11</f>
        <v>0</v>
      </c>
      <c r="H4163">
        <f t="array" ref="H4163">FREQUENCY(IF('Data Transformation'!$B$4:$B$8425=B4155,'Data Transformation'!$G$4:$G$8425),'Bin Analysis'!$B4163)</f>
        <v>2073</v>
      </c>
      <c r="I4163">
        <f t="shared" si="520"/>
        <v>0</v>
      </c>
      <c r="J4163">
        <f t="shared" si="521"/>
        <v>0</v>
      </c>
      <c r="K4163">
        <f>J4163*Weighting!$W$11</f>
        <v>0</v>
      </c>
      <c r="M4163" s="14"/>
    </row>
    <row r="4164" spans="1:13" x14ac:dyDescent="0.25">
      <c r="A4164" s="32" t="str">
        <f>IF(Weighting!$P$12&gt;0,B4164,"")</f>
        <v/>
      </c>
      <c r="B4164" t="e">
        <f>Weighting!$C$12</f>
        <v>#DIV/0!</v>
      </c>
      <c r="C4164" t="e">
        <f>Weighting!$F$12</f>
        <v>#NUM!</v>
      </c>
      <c r="D4164" t="e">
        <f>IF(C4164=1,'Data Transformation'!$G$3+0.5*'Data Transformation'!$W$25,IF(C4165=1,D4165-'Data Transformation'!$W$25,FALSE))</f>
        <v>#NUM!</v>
      </c>
      <c r="E4164">
        <f t="array" ref="E4164">IF(ISLOGICAL(D4164),"",FREQUENCY(IF('Data Transformation'!$B$425:$B$8425='Bin Analysis'!$B4155,'Data Transformation'!$G$425:$G$8425),D4164))</f>
        <v>2001</v>
      </c>
      <c r="F4164">
        <f t="shared" si="519"/>
        <v>0</v>
      </c>
      <c r="G4164">
        <f>Weighting!$H$12</f>
        <v>0</v>
      </c>
      <c r="H4164">
        <f t="array" ref="H4164">FREQUENCY(IF('Data Transformation'!$B$4:$B$8425=B4155,'Data Transformation'!$G$4:$G$8425),'Bin Analysis'!$B4164)</f>
        <v>2073</v>
      </c>
      <c r="I4164">
        <f t="shared" si="520"/>
        <v>0</v>
      </c>
      <c r="J4164">
        <f t="shared" si="521"/>
        <v>0</v>
      </c>
      <c r="K4164">
        <f>J4164*Weighting!$W$12</f>
        <v>0</v>
      </c>
      <c r="M4164" s="14"/>
    </row>
    <row r="4165" spans="1:13" x14ac:dyDescent="0.25">
      <c r="A4165" s="32" t="str">
        <f>IF(Weighting!$P$13&gt;0,B4165,"")</f>
        <v/>
      </c>
      <c r="B4165" t="e">
        <f>Weighting!$C$13</f>
        <v>#DIV/0!</v>
      </c>
      <c r="C4165" t="e">
        <f>Weighting!$F$13</f>
        <v>#NUM!</v>
      </c>
      <c r="D4165" t="e">
        <f>IF(C4165=1,'Data Transformation'!$G$3+0.5*'Data Transformation'!$W$25,IF(C4166=1,D4166-'Data Transformation'!$W$25,FALSE))</f>
        <v>#NUM!</v>
      </c>
      <c r="E4165">
        <f t="array" ref="E4165">IF(ISLOGICAL(D4165),"",FREQUENCY(IF('Data Transformation'!$B$425:$B$8425='Bin Analysis'!$B4155,'Data Transformation'!$G$425:$G$8425),D4165))</f>
        <v>2001</v>
      </c>
      <c r="F4165">
        <f t="shared" si="519"/>
        <v>0</v>
      </c>
      <c r="G4165">
        <f>Weighting!$H$13</f>
        <v>0</v>
      </c>
      <c r="H4165">
        <f t="array" ref="H4165">FREQUENCY(IF('Data Transformation'!$B$4:$B$8425=B4155,'Data Transformation'!$G$4:$G$8425),'Bin Analysis'!$B4165)</f>
        <v>2073</v>
      </c>
      <c r="I4165">
        <f t="shared" si="520"/>
        <v>0</v>
      </c>
      <c r="J4165">
        <f t="shared" si="521"/>
        <v>0</v>
      </c>
      <c r="K4165">
        <f>J4165*Weighting!$W$13</f>
        <v>0</v>
      </c>
      <c r="M4165" s="14"/>
    </row>
    <row r="4166" spans="1:13" x14ac:dyDescent="0.25">
      <c r="A4166" s="32" t="str">
        <f>IF(Weighting!$P$14&gt;0,B4166,"")</f>
        <v/>
      </c>
      <c r="B4166" t="e">
        <f>Weighting!$C$14</f>
        <v>#DIV/0!</v>
      </c>
      <c r="C4166" t="e">
        <f>Weighting!$F$14</f>
        <v>#NUM!</v>
      </c>
      <c r="D4166" t="e">
        <f>IF(C4166=1,'Data Transformation'!$G$3+0.5*'Data Transformation'!$W$25,IF(C4167=1,D4167-'Data Transformation'!$W$25,FALSE))</f>
        <v>#NUM!</v>
      </c>
      <c r="E4166">
        <f t="array" ref="E4166">IF(ISLOGICAL(D4166),"",FREQUENCY(IF('Data Transformation'!$B$425:$B$8425='Bin Analysis'!$B4155,'Data Transformation'!$G$425:$G$8425),D4166))</f>
        <v>2001</v>
      </c>
      <c r="F4166">
        <f t="shared" si="519"/>
        <v>0</v>
      </c>
      <c r="G4166">
        <f>Weighting!$H$14</f>
        <v>0</v>
      </c>
      <c r="H4166">
        <f t="array" ref="H4166">FREQUENCY(IF('Data Transformation'!$B$4:$B$8425=B4155,'Data Transformation'!$G$4:$G$8425),'Bin Analysis'!$B4166)</f>
        <v>2073</v>
      </c>
      <c r="I4166">
        <f t="shared" si="520"/>
        <v>0</v>
      </c>
      <c r="J4166">
        <f t="shared" si="521"/>
        <v>0</v>
      </c>
      <c r="K4166">
        <f>J4166*Weighting!$W$14</f>
        <v>0</v>
      </c>
      <c r="M4166" s="14"/>
    </row>
    <row r="4167" spans="1:13" x14ac:dyDescent="0.25">
      <c r="A4167" s="32" t="str">
        <f>IF(Weighting!$P$15&gt;0,B4167,"")</f>
        <v/>
      </c>
      <c r="B4167" t="e">
        <f>Weighting!$C$15</f>
        <v>#DIV/0!</v>
      </c>
      <c r="C4167" t="e">
        <f>Weighting!$F$15</f>
        <v>#NUM!</v>
      </c>
      <c r="D4167" t="e">
        <f>IF(C4167=1,'Data Transformation'!$G$3+0.5*'Data Transformation'!$W$25,IF(C4168=1,D4168-'Data Transformation'!$W$25,FALSE))</f>
        <v>#NUM!</v>
      </c>
      <c r="E4167">
        <f t="array" ref="E4167">IF(ISLOGICAL(D4167),"",FREQUENCY(IF('Data Transformation'!$B$425:$B$8425='Bin Analysis'!$B4155,'Data Transformation'!$G$425:$G$8425),D4167))</f>
        <v>2001</v>
      </c>
      <c r="F4167">
        <f t="shared" si="519"/>
        <v>0</v>
      </c>
      <c r="G4167">
        <f>Weighting!$H$15</f>
        <v>0</v>
      </c>
      <c r="H4167">
        <f t="array" ref="H4167">FREQUENCY(IF('Data Transformation'!$B$4:$B$8425=B4155,'Data Transformation'!$G$4:$G$8425),'Bin Analysis'!$B4167)</f>
        <v>2073</v>
      </c>
      <c r="I4167">
        <f t="shared" si="520"/>
        <v>0</v>
      </c>
      <c r="J4167">
        <f t="shared" si="521"/>
        <v>0</v>
      </c>
      <c r="K4167">
        <f>J4167*Weighting!$W$15</f>
        <v>0</v>
      </c>
      <c r="M4167" s="14"/>
    </row>
    <row r="4168" spans="1:13" x14ac:dyDescent="0.25">
      <c r="A4168" s="32" t="str">
        <f>IF(Weighting!$P$16&gt;0,B4168,"")</f>
        <v/>
      </c>
      <c r="B4168" t="e">
        <f>Weighting!$C$16</f>
        <v>#DIV/0!</v>
      </c>
      <c r="C4168" t="e">
        <f>Weighting!$F$16</f>
        <v>#NUM!</v>
      </c>
      <c r="D4168" t="e">
        <f>IF(C4168=1,'Data Transformation'!$G$3+0.5*'Data Transformation'!$W$25,IF(C4169=1,D4169-'Data Transformation'!$W$25,FALSE))</f>
        <v>#NUM!</v>
      </c>
      <c r="E4168">
        <f t="array" ref="E4168">IF(ISLOGICAL(D4168),"",FREQUENCY(IF('Data Transformation'!$B$425:$B$8425='Bin Analysis'!$B4155,'Data Transformation'!$G$425:$G$8425),D4168))</f>
        <v>2001</v>
      </c>
      <c r="F4168">
        <f t="shared" si="519"/>
        <v>0</v>
      </c>
      <c r="G4168">
        <f>Weighting!$H$16</f>
        <v>0</v>
      </c>
      <c r="H4168">
        <f t="array" ref="H4168">FREQUENCY(IF('Data Transformation'!$B$4:$B$8425=B4155,'Data Transformation'!$G$4:$G$8425),'Bin Analysis'!$B4168)</f>
        <v>2073</v>
      </c>
      <c r="I4168">
        <f t="shared" si="520"/>
        <v>0</v>
      </c>
      <c r="J4168">
        <f t="shared" si="521"/>
        <v>0</v>
      </c>
      <c r="K4168">
        <f>J4168*Weighting!$W$16</f>
        <v>0</v>
      </c>
      <c r="M4168" s="14"/>
    </row>
    <row r="4169" spans="1:13" x14ac:dyDescent="0.25">
      <c r="A4169" s="32" t="str">
        <f>IF(Weighting!$P$17&gt;0,B4169,"")</f>
        <v/>
      </c>
      <c r="B4169" t="e">
        <f>Weighting!$C$17</f>
        <v>#DIV/0!</v>
      </c>
      <c r="C4169" t="e">
        <f>Weighting!$F$17</f>
        <v>#NUM!</v>
      </c>
      <c r="D4169" t="e">
        <f>IF(C4169=1,'Data Transformation'!$G$3+0.5*'Data Transformation'!$W$25,IF(C4170=1,D4170-'Data Transformation'!$W$25,FALSE))</f>
        <v>#NUM!</v>
      </c>
      <c r="E4169">
        <f t="array" ref="E4169">IF(ISLOGICAL(D4169),"",FREQUENCY(IF('Data Transformation'!$B$425:$B$8425='Bin Analysis'!$B4155,'Data Transformation'!$G$425:$G$8425),D4169))</f>
        <v>2001</v>
      </c>
      <c r="F4169">
        <f t="shared" si="519"/>
        <v>0</v>
      </c>
      <c r="G4169">
        <f>Weighting!$H$17</f>
        <v>0</v>
      </c>
      <c r="H4169">
        <f t="array" ref="H4169">FREQUENCY(IF('Data Transformation'!$B$4:$B$8425=B4155,'Data Transformation'!$G$4:$G$8425),'Bin Analysis'!$B4169)</f>
        <v>2073</v>
      </c>
      <c r="I4169">
        <f t="shared" si="520"/>
        <v>0</v>
      </c>
      <c r="J4169">
        <f t="shared" si="521"/>
        <v>0</v>
      </c>
      <c r="K4169">
        <f>J4169*Weighting!$W$17</f>
        <v>0</v>
      </c>
      <c r="M4169" s="14"/>
    </row>
    <row r="4170" spans="1:13" x14ac:dyDescent="0.25">
      <c r="A4170" s="32" t="str">
        <f>IF(Weighting!$P$18&gt;0,B4170,"")</f>
        <v/>
      </c>
      <c r="B4170" t="e">
        <f>Weighting!$C$18</f>
        <v>#DIV/0!</v>
      </c>
      <c r="C4170" t="e">
        <f>Weighting!$F$18</f>
        <v>#NUM!</v>
      </c>
      <c r="D4170" t="e">
        <f>IF(C4170=1,'Data Transformation'!$G$3+0.5*'Data Transformation'!$W$25,IF(C4171=1,D4171-'Data Transformation'!$W$25,FALSE))</f>
        <v>#NUM!</v>
      </c>
      <c r="E4170">
        <f t="array" ref="E4170">IF(ISLOGICAL(D4170),"",FREQUENCY(IF('Data Transformation'!$B$425:$B$8425='Bin Analysis'!$B4155,'Data Transformation'!$G$425:$G$8425),D4170))</f>
        <v>2001</v>
      </c>
      <c r="F4170">
        <f t="shared" si="519"/>
        <v>0</v>
      </c>
      <c r="G4170">
        <f>Weighting!$H$18</f>
        <v>0</v>
      </c>
      <c r="H4170">
        <f t="array" ref="H4170">FREQUENCY(IF('Data Transformation'!$B$4:$B$8425=B4155,'Data Transformation'!$G$4:$G$8425),'Bin Analysis'!$B4170)</f>
        <v>2073</v>
      </c>
      <c r="I4170">
        <f t="shared" si="520"/>
        <v>0</v>
      </c>
      <c r="J4170">
        <f t="shared" si="521"/>
        <v>0</v>
      </c>
      <c r="K4170">
        <f>J4170*Weighting!$W$18</f>
        <v>0</v>
      </c>
      <c r="M4170" s="14"/>
    </row>
    <row r="4171" spans="1:13" x14ac:dyDescent="0.25">
      <c r="A4171" s="32" t="str">
        <f>IF(Weighting!$P$19&gt;0,B4171,"")</f>
        <v/>
      </c>
      <c r="B4171" t="e">
        <f>Weighting!$C$19</f>
        <v>#DIV/0!</v>
      </c>
      <c r="C4171" t="e">
        <f>Weighting!$F$19</f>
        <v>#NUM!</v>
      </c>
      <c r="D4171" t="e">
        <f>IF(C4171=1,'Data Transformation'!$G$3+0.5*'Data Transformation'!$W$25,IF(C4172=1,D4172-'Data Transformation'!$W$25,FALSE))</f>
        <v>#NUM!</v>
      </c>
      <c r="E4171">
        <f t="array" ref="E4171">IF(ISLOGICAL(D4171),"",FREQUENCY(IF('Data Transformation'!$B$425:$B$8425='Bin Analysis'!$B4155,'Data Transformation'!$G$425:$G$8425),D4171))</f>
        <v>2001</v>
      </c>
      <c r="F4171">
        <f t="shared" si="519"/>
        <v>0</v>
      </c>
      <c r="G4171">
        <f>Weighting!$H$19</f>
        <v>0</v>
      </c>
      <c r="H4171">
        <f t="array" ref="H4171">FREQUENCY(IF('Data Transformation'!$B$4:$B$8425=B4155,'Data Transformation'!$G$4:$G$8425),'Bin Analysis'!$B4171)</f>
        <v>2073</v>
      </c>
      <c r="I4171">
        <f t="shared" si="520"/>
        <v>0</v>
      </c>
      <c r="J4171">
        <f t="shared" si="521"/>
        <v>0</v>
      </c>
      <c r="K4171">
        <f>J4171*Weighting!$W$19</f>
        <v>0</v>
      </c>
      <c r="M4171" s="14"/>
    </row>
    <row r="4172" spans="1:13" x14ac:dyDescent="0.25">
      <c r="A4172" s="32" t="str">
        <f>IF(Weighting!$P$20&gt;0,B4172,"")</f>
        <v/>
      </c>
      <c r="B4172" t="e">
        <f>Weighting!$C$20</f>
        <v>#DIV/0!</v>
      </c>
      <c r="C4172" t="e">
        <f>Weighting!$F$20</f>
        <v>#NUM!</v>
      </c>
      <c r="D4172" t="e">
        <f>IF(C4172=1,'Data Transformation'!$G$3+0.5*'Data Transformation'!$W$25,IF(C4173=1,D4173-'Data Transformation'!$W$25,FALSE))</f>
        <v>#NUM!</v>
      </c>
      <c r="E4172">
        <f t="array" ref="E4172">IF(ISLOGICAL(D4172),"",FREQUENCY(IF('Data Transformation'!$B$425:$B$8425='Bin Analysis'!$B4155,'Data Transformation'!$G$425:$G$8425),D4172))</f>
        <v>2001</v>
      </c>
      <c r="F4172">
        <f t="shared" si="519"/>
        <v>0</v>
      </c>
      <c r="G4172">
        <f>Weighting!$H$20</f>
        <v>0</v>
      </c>
      <c r="H4172">
        <f t="array" ref="H4172">FREQUENCY(IF('Data Transformation'!$B$4:$B$8425=B4155,'Data Transformation'!$G$4:$G$8425),'Bin Analysis'!$B4172)</f>
        <v>2073</v>
      </c>
      <c r="I4172">
        <f t="shared" si="520"/>
        <v>0</v>
      </c>
      <c r="J4172">
        <f t="shared" si="521"/>
        <v>0</v>
      </c>
      <c r="K4172">
        <f>J4172*Weighting!$W$20</f>
        <v>0</v>
      </c>
      <c r="M4172" s="14"/>
    </row>
    <row r="4173" spans="1:13" x14ac:dyDescent="0.25">
      <c r="A4173" s="32" t="str">
        <f>IF(Weighting!$P$21&gt;0,B4173,"")</f>
        <v/>
      </c>
      <c r="B4173" t="e">
        <f>Weighting!$C$21</f>
        <v>#DIV/0!</v>
      </c>
      <c r="C4173" t="e">
        <f>Weighting!$F$21</f>
        <v>#NUM!</v>
      </c>
      <c r="D4173" t="e">
        <f>IF(C4173=1,'Data Transformation'!$G$3+0.5*'Data Transformation'!$W$25,IF(C4174=1,D4174-'Data Transformation'!$W$25,FALSE))</f>
        <v>#NUM!</v>
      </c>
      <c r="E4173">
        <f t="array" ref="E4173">IF(ISLOGICAL(D4173),"",FREQUENCY(IF('Data Transformation'!$B$425:$B$8425='Bin Analysis'!$B4155,'Data Transformation'!$G$425:$G$8425),D4173))</f>
        <v>2001</v>
      </c>
      <c r="F4173">
        <f t="shared" si="519"/>
        <v>0</v>
      </c>
      <c r="G4173">
        <f>Weighting!$H$21</f>
        <v>0</v>
      </c>
      <c r="H4173">
        <f t="array" ref="H4173">FREQUENCY(IF('Data Transformation'!$B$4:$B$8425=B4155,'Data Transformation'!$G$4:$G$8425),'Bin Analysis'!$B4173)</f>
        <v>2073</v>
      </c>
      <c r="I4173">
        <f t="shared" si="520"/>
        <v>0</v>
      </c>
      <c r="J4173">
        <f t="shared" si="521"/>
        <v>0</v>
      </c>
      <c r="K4173">
        <f>J4173*Weighting!$W$21</f>
        <v>0</v>
      </c>
      <c r="M4173" s="14"/>
    </row>
    <row r="4174" spans="1:13" x14ac:dyDescent="0.25">
      <c r="A4174" s="32" t="str">
        <f>IF(Weighting!$P$22&gt;0,B4174,"")</f>
        <v/>
      </c>
      <c r="B4174" t="e">
        <f>Weighting!$C$22</f>
        <v>#DIV/0!</v>
      </c>
      <c r="C4174" t="e">
        <f>Weighting!$F$22</f>
        <v>#NUM!</v>
      </c>
      <c r="D4174" t="e">
        <f>IF(C4174=1,'Data Transformation'!$G$3+0.5*'Data Transformation'!$W$25,IF(C4175=1,D4175-'Data Transformation'!$W$25,FALSE))</f>
        <v>#NUM!</v>
      </c>
      <c r="E4174">
        <f t="array" ref="E4174">IF(ISLOGICAL(D4174),"",FREQUENCY(IF('Data Transformation'!$B$425:$B$8425='Bin Analysis'!$B4155,'Data Transformation'!$G$425:$G$8425),D4174))</f>
        <v>2001</v>
      </c>
      <c r="F4174">
        <f t="shared" si="519"/>
        <v>0</v>
      </c>
      <c r="G4174">
        <f>Weighting!$H$22</f>
        <v>0</v>
      </c>
      <c r="H4174">
        <f t="array" ref="H4174">FREQUENCY(IF('Data Transformation'!$B$4:$B$8425=B4155,'Data Transformation'!$G$4:$G$8425),'Bin Analysis'!$B4174)</f>
        <v>2073</v>
      </c>
      <c r="I4174">
        <f t="shared" si="520"/>
        <v>0</v>
      </c>
      <c r="J4174">
        <f t="shared" si="521"/>
        <v>0</v>
      </c>
      <c r="K4174">
        <f>J4174*Weighting!$W$22</f>
        <v>0</v>
      </c>
      <c r="M4174" s="14"/>
    </row>
    <row r="4175" spans="1:13" x14ac:dyDescent="0.25">
      <c r="A4175" s="32" t="str">
        <f>IF(Weighting!$P$23&gt;0,B4175,"")</f>
        <v/>
      </c>
      <c r="B4175" t="e">
        <f>Weighting!$C$23</f>
        <v>#DIV/0!</v>
      </c>
      <c r="C4175" t="e">
        <f>Weighting!$F$23</f>
        <v>#NUM!</v>
      </c>
      <c r="D4175" t="e">
        <f>IF(C4175=1,'Data Transformation'!$G$3+0.5*'Data Transformation'!$W$25,IF(C4176=1,D4176-'Data Transformation'!$W$25,FALSE))</f>
        <v>#NUM!</v>
      </c>
      <c r="E4175">
        <f t="array" ref="E4175">IF(ISLOGICAL(D4175),"",FREQUENCY(IF('Data Transformation'!$B$425:$B$8425='Bin Analysis'!$B4155,'Data Transformation'!$G$425:$G$8425),D4175))</f>
        <v>2001</v>
      </c>
      <c r="F4175">
        <f t="shared" si="519"/>
        <v>0</v>
      </c>
      <c r="G4175">
        <f>Weighting!$H$23</f>
        <v>0</v>
      </c>
      <c r="H4175">
        <f t="array" ref="H4175">FREQUENCY(IF('Data Transformation'!$B$4:$B$8425=B4155,'Data Transformation'!$G$4:$G$8425),'Bin Analysis'!$B4175)</f>
        <v>2073</v>
      </c>
      <c r="I4175">
        <f t="shared" si="520"/>
        <v>0</v>
      </c>
      <c r="J4175">
        <f t="shared" si="521"/>
        <v>0</v>
      </c>
      <c r="K4175">
        <f>J4175*Weighting!$W$23</f>
        <v>0</v>
      </c>
      <c r="M4175" s="14"/>
    </row>
    <row r="4176" spans="1:13" x14ac:dyDescent="0.25">
      <c r="A4176" s="32" t="str">
        <f>IF(Weighting!$P$24&gt;0,B4176,"")</f>
        <v/>
      </c>
      <c r="B4176" t="e">
        <f>Weighting!$C$24</f>
        <v>#DIV/0!</v>
      </c>
      <c r="C4176" t="e">
        <f>Weighting!$F$24</f>
        <v>#NUM!</v>
      </c>
      <c r="D4176" t="e">
        <f>IF(C4176=1,'Data Transformation'!$G$3+0.5*'Data Transformation'!$W$25,IF(C4177=1,D4177-'Data Transformation'!$W$25,FALSE))</f>
        <v>#NUM!</v>
      </c>
      <c r="E4176">
        <f t="array" ref="E4176">IF(ISLOGICAL(D4176),"",FREQUENCY(IF('Data Transformation'!$B$425:$B$8425='Bin Analysis'!$B4155,'Data Transformation'!$G$425:$G$8425),D4176))</f>
        <v>2001</v>
      </c>
      <c r="F4176">
        <f t="shared" si="519"/>
        <v>0</v>
      </c>
      <c r="G4176">
        <f>Weighting!$H$24</f>
        <v>0</v>
      </c>
      <c r="H4176">
        <f t="array" ref="H4176">FREQUENCY(IF('Data Transformation'!$B$4:$B$8425=B4155,'Data Transformation'!$G$4:$G$8425),'Bin Analysis'!$B4176)</f>
        <v>2073</v>
      </c>
      <c r="I4176">
        <f t="shared" si="520"/>
        <v>0</v>
      </c>
      <c r="J4176">
        <f t="shared" si="521"/>
        <v>0</v>
      </c>
      <c r="K4176">
        <f>J4176*Weighting!$W$24</f>
        <v>0</v>
      </c>
      <c r="M4176" s="14"/>
    </row>
    <row r="4177" spans="1:25" x14ac:dyDescent="0.25">
      <c r="A4177" s="32" t="str">
        <f>IF(Weighting!$P$25&gt;0,B4177,"")</f>
        <v/>
      </c>
      <c r="B4177" t="e">
        <f>Weighting!$C$25</f>
        <v>#DIV/0!</v>
      </c>
      <c r="C4177" t="e">
        <f>Weighting!$F$25</f>
        <v>#NUM!</v>
      </c>
      <c r="D4177" t="e">
        <f>IF(C4177=1,'Data Transformation'!$G$3+0.5*'Data Transformation'!$W$25,IF(C4178=1,D4178-'Data Transformation'!$W$25,FALSE))</f>
        <v>#NUM!</v>
      </c>
      <c r="E4177">
        <f t="array" ref="E4177">IF(ISLOGICAL(D4177),"",FREQUENCY(IF('Data Transformation'!$B$425:$B$8425='Bin Analysis'!$B4155,'Data Transformation'!$G$425:$G$8425),D4177))</f>
        <v>2001</v>
      </c>
      <c r="F4177">
        <f t="shared" si="519"/>
        <v>0</v>
      </c>
      <c r="G4177">
        <f>Weighting!$H$25</f>
        <v>0</v>
      </c>
      <c r="H4177">
        <f t="array" ref="H4177">FREQUENCY(IF('Data Transformation'!$B$4:$B$8425=B4155,'Data Transformation'!$G$4:$G$8425),'Bin Analysis'!$B4177)</f>
        <v>2073</v>
      </c>
      <c r="I4177">
        <f t="shared" si="520"/>
        <v>0</v>
      </c>
      <c r="J4177">
        <f t="shared" si="521"/>
        <v>0</v>
      </c>
      <c r="K4177">
        <f>J4177*Weighting!$W$25</f>
        <v>0</v>
      </c>
      <c r="M4177" s="14"/>
    </row>
    <row r="4178" spans="1:25" x14ac:dyDescent="0.25">
      <c r="O4178"/>
      <c r="P4178"/>
      <c r="Q4178"/>
      <c r="R4178"/>
    </row>
    <row r="4179" spans="1:25" ht="23.25" x14ac:dyDescent="0.35">
      <c r="A4179" s="21" t="s">
        <v>0</v>
      </c>
      <c r="B4179" s="21" t="str">
        <f>IFERROR(VLOOKUP(C4179,'Data Transformation'!$L$6:$M$426,2,FALSE),"")</f>
        <v/>
      </c>
      <c r="C4179" s="21">
        <f>C4155+1</f>
        <v>174</v>
      </c>
      <c r="D4179" s="21"/>
      <c r="E4179" s="21"/>
      <c r="F4179" s="21"/>
      <c r="G4179" s="21"/>
      <c r="H4179" s="22"/>
      <c r="I4179" s="22"/>
      <c r="J4179" s="22"/>
      <c r="K4179" s="21"/>
      <c r="L4179" s="21" t="str">
        <f>B4179</f>
        <v/>
      </c>
      <c r="M4179" s="23" t="e">
        <f>INDEX('Data Transformation'!$O$4:$O$424,MATCH($B4179,'Data Transformation'!$M$4:$M$424,0),MATCH($M$2,'Data Transformation'!$O$3,0))</f>
        <v>#N/A</v>
      </c>
      <c r="N4179" s="27" t="e">
        <f>IF('Input and Summary Results'!$J$16="minimum",'Bin Analysis'!X4180/(M4179-1),'Bin Analysis'!Y4179/('Bin Analysis'!M4179-1))</f>
        <v>#N/A</v>
      </c>
      <c r="O4179" s="27" t="e">
        <f>IF(M4179=FALSE,NA(),(VLOOKUP(1,C4182:K4201,4,FALSE))/(M4179-1))</f>
        <v>#N/A</v>
      </c>
      <c r="P4179" s="27" t="e">
        <f>IF(M4179=FALSE,NA(),SUM(J4182:J4201)/Weighting!$S$5)</f>
        <v>#N/A</v>
      </c>
      <c r="Q4179" s="27" t="e">
        <f>IF(M4179=FALSE,NA(),SUM(K4182:K4201)/Weighting!$S$6)</f>
        <v>#N/A</v>
      </c>
      <c r="R4179" s="27" t="e">
        <f>IF(M4179=FALSE,NA(),(VLOOKUP(1,G4182:K4201,3,FALSE))/(M4179-1))</f>
        <v>#N/A</v>
      </c>
      <c r="S4179" s="22" t="e">
        <f>IF(M4179=FALSE,NA(),IF(SUM(J4182:J4201)=2,"yes","no"))</f>
        <v>#N/A</v>
      </c>
      <c r="X4179" s="2" cm="2">
        <f t="array" ref="X4179:X4180">FREQUENCY(IF('Data Transformation'!$B$425:$B$6424='Bin Analysis'!L4179,'Data Transformation'!$G$425:$G$6424),'Data Transformation'!$U$11)</f>
        <v>0</v>
      </c>
      <c r="Y4179" s="2" cm="2">
        <f t="array" ref="Y4179:Y4180">FREQUENCY(IF('Data Transformation'!$B$425:$B$6424='Bin Analysis'!L4179,'Data Transformation'!$G$425:$G$6424),'Data Transformation'!$U$12)</f>
        <v>0</v>
      </c>
    </row>
    <row r="4180" spans="1:25" x14ac:dyDescent="0.25">
      <c r="A4180" s="14" t="s">
        <v>67</v>
      </c>
      <c r="B4180" t="s">
        <v>47</v>
      </c>
      <c r="C4180" t="s">
        <v>5</v>
      </c>
      <c r="D4180" t="s">
        <v>100</v>
      </c>
      <c r="E4180" t="s">
        <v>101</v>
      </c>
      <c r="F4180" t="s">
        <v>102</v>
      </c>
      <c r="G4180" t="s">
        <v>70</v>
      </c>
      <c r="H4180" t="s">
        <v>31</v>
      </c>
      <c r="I4180" t="s">
        <v>32</v>
      </c>
      <c r="J4180" t="s">
        <v>46</v>
      </c>
      <c r="K4180" s="14" t="s">
        <v>45</v>
      </c>
      <c r="M4180" s="14"/>
      <c r="X4180" s="2">
        <v>0</v>
      </c>
      <c r="Y4180" s="2">
        <v>0</v>
      </c>
    </row>
    <row r="4181" spans="1:25" x14ac:dyDescent="0.25">
      <c r="A4181" s="32"/>
      <c r="D4181" t="e">
        <f>IF(C4181=1,'Data Transformation'!$G$3+0.5*'Data Transformation'!$W$25,IF(C4182=1,D4182-'Data Transformation'!$W$25,FALSE))</f>
        <v>#NUM!</v>
      </c>
      <c r="E4181">
        <f t="array" ref="E4181">IF(ISLOGICAL(D4181),"",FREQUENCY(IF('Data Transformation'!$B$425:$B$8425='Bin Analysis'!$B4179,'Data Transformation'!$G$425:$G$8425),D4181))</f>
        <v>2001</v>
      </c>
      <c r="F4181" t="e">
        <f>IF(ISLOGICAL(D4181),"",E4181-E4180)</f>
        <v>#VALUE!</v>
      </c>
      <c r="M4181" s="14"/>
    </row>
    <row r="4182" spans="1:25" x14ac:dyDescent="0.25">
      <c r="A4182" s="32" t="e">
        <f>IF(Weighting!$P$6&gt;0,B4182,"")</f>
        <v>#NUM!</v>
      </c>
      <c r="B4182" t="e">
        <f>Weighting!$C$6</f>
        <v>#DIV/0!</v>
      </c>
      <c r="C4182" t="e">
        <f>Weighting!$F$6</f>
        <v>#NUM!</v>
      </c>
      <c r="D4182" t="e">
        <f>IF(C4182=1,'Data Transformation'!$G$3+0.5*'Data Transformation'!$W$25,IF(C4183=1,D4183-'Data Transformation'!$W$25,FALSE))</f>
        <v>#NUM!</v>
      </c>
      <c r="E4182">
        <f t="array" ref="E4182">IF(ISLOGICAL(D4182),"",FREQUENCY(IF('Data Transformation'!$B$425:$B$8425='Bin Analysis'!$B4179,'Data Transformation'!$G$425:$G$8425),D4182))</f>
        <v>2001</v>
      </c>
      <c r="F4182">
        <f>IF(ISLOGICAL(D4182),"",E4182-E4181)</f>
        <v>0</v>
      </c>
      <c r="G4182">
        <f>Weighting!$H$6</f>
        <v>1</v>
      </c>
      <c r="H4182">
        <f t="array" ref="H4182">FREQUENCY(IF('Data Transformation'!$B$4:$B$8425=B4179,'Data Transformation'!$G$4:$G$8425),'Bin Analysis'!$B4182)</f>
        <v>2073</v>
      </c>
      <c r="I4182">
        <f>H4182-H4181</f>
        <v>2073</v>
      </c>
      <c r="J4182">
        <f>IF(I4182=0,0,1)</f>
        <v>1</v>
      </c>
      <c r="K4182" t="e">
        <f>J4182*Weighting!$W$6</f>
        <v>#NUM!</v>
      </c>
      <c r="M4182" s="14"/>
    </row>
    <row r="4183" spans="1:25" x14ac:dyDescent="0.25">
      <c r="A4183" s="32" t="str">
        <f>IF(Weighting!$P$7&gt;0,B4183,"")</f>
        <v/>
      </c>
      <c r="B4183" t="e">
        <f>Weighting!$C$7</f>
        <v>#DIV/0!</v>
      </c>
      <c r="C4183" t="e">
        <f>Weighting!$F$7</f>
        <v>#NUM!</v>
      </c>
      <c r="D4183" t="e">
        <f>IF(C4183=1,'Data Transformation'!$G$3+0.5*'Data Transformation'!$W$25,IF(C4184=1,D4184-'Data Transformation'!$W$25,FALSE))</f>
        <v>#NUM!</v>
      </c>
      <c r="E4183">
        <f t="array" ref="E4183">IF(ISLOGICAL(D4183),"",FREQUENCY(IF('Data Transformation'!$B$425:$B$8425='Bin Analysis'!$B4179,'Data Transformation'!$G$425:$G$8425),D4183))</f>
        <v>2001</v>
      </c>
      <c r="F4183">
        <f t="shared" ref="F4183:F4201" si="522">IF(ISLOGICAL(D4183),"",E4183-E4182)</f>
        <v>0</v>
      </c>
      <c r="G4183">
        <f>Weighting!$H$7</f>
        <v>0</v>
      </c>
      <c r="H4183">
        <f t="array" ref="H4183">FREQUENCY(IF('Data Transformation'!$B$4:$B$8425=B4179,'Data Transformation'!$G$4:$G$8425),'Bin Analysis'!$B4183)</f>
        <v>2073</v>
      </c>
      <c r="I4183">
        <f t="shared" ref="I4183:I4201" si="523">H4183-H4182</f>
        <v>0</v>
      </c>
      <c r="J4183">
        <f>IF(I4183=0,0,1)</f>
        <v>0</v>
      </c>
      <c r="K4183">
        <f>J4183*Weighting!$W$7</f>
        <v>0</v>
      </c>
      <c r="M4183" s="14"/>
    </row>
    <row r="4184" spans="1:25" x14ac:dyDescent="0.25">
      <c r="A4184" s="32" t="str">
        <f>IF(Weighting!$P$8&gt;0,B4184,"")</f>
        <v/>
      </c>
      <c r="B4184" t="e">
        <f>Weighting!$C$8</f>
        <v>#DIV/0!</v>
      </c>
      <c r="C4184" t="e">
        <f>Weighting!$F$8</f>
        <v>#NUM!</v>
      </c>
      <c r="D4184" t="e">
        <f>IF(C4184=1,'Data Transformation'!$G$3+0.5*'Data Transformation'!$W$25,IF(C4185=1,D4185-'Data Transformation'!$W$25,FALSE))</f>
        <v>#NUM!</v>
      </c>
      <c r="E4184">
        <f t="array" ref="E4184">IF(ISLOGICAL(D4184),"",FREQUENCY(IF('Data Transformation'!$B$425:$B$8425='Bin Analysis'!$B4179,'Data Transformation'!$G$425:$G$8425),D4184))</f>
        <v>2001</v>
      </c>
      <c r="F4184">
        <f t="shared" si="522"/>
        <v>0</v>
      </c>
      <c r="G4184">
        <f>Weighting!$H$8</f>
        <v>0</v>
      </c>
      <c r="H4184">
        <f t="array" ref="H4184">FREQUENCY(IF('Data Transformation'!$B$4:$B$8425=B4179,'Data Transformation'!$G$4:$G$8425),'Bin Analysis'!$B4184)</f>
        <v>2073</v>
      </c>
      <c r="I4184">
        <f t="shared" si="523"/>
        <v>0</v>
      </c>
      <c r="J4184">
        <f t="shared" ref="J4184:J4201" si="524">IF(I4184=0,0,1)</f>
        <v>0</v>
      </c>
      <c r="K4184">
        <f>J4184*Weighting!$W$8</f>
        <v>0</v>
      </c>
      <c r="M4184" s="14"/>
    </row>
    <row r="4185" spans="1:25" x14ac:dyDescent="0.25">
      <c r="A4185" s="32" t="str">
        <f>IF(Weighting!$P$9&gt;0,B4185,"")</f>
        <v/>
      </c>
      <c r="B4185" s="50" t="e">
        <f>Weighting!$C$9</f>
        <v>#DIV/0!</v>
      </c>
      <c r="C4185" t="e">
        <f>Weighting!$F$9</f>
        <v>#NUM!</v>
      </c>
      <c r="D4185" t="e">
        <f>IF(C4185=1,'Data Transformation'!$G$3+0.5*'Data Transformation'!$W$25,IF(C4186=1,D4186-'Data Transformation'!$W$25,FALSE))</f>
        <v>#NUM!</v>
      </c>
      <c r="E4185">
        <f t="array" ref="E4185">IF(ISLOGICAL(D4185),"",FREQUENCY(IF('Data Transformation'!$B$425:$B$8425='Bin Analysis'!$B4179,'Data Transformation'!$G$425:$G$8425),D4185))</f>
        <v>2001</v>
      </c>
      <c r="F4185">
        <f t="shared" si="522"/>
        <v>0</v>
      </c>
      <c r="G4185">
        <f>Weighting!$H$9</f>
        <v>0</v>
      </c>
      <c r="H4185">
        <f t="array" ref="H4185">FREQUENCY(IF('Data Transformation'!$B$4:$B$8425=B4179,'Data Transformation'!$G$4:$G$8425),'Bin Analysis'!$B4185)</f>
        <v>2073</v>
      </c>
      <c r="I4185">
        <f t="shared" si="523"/>
        <v>0</v>
      </c>
      <c r="J4185">
        <f t="shared" si="524"/>
        <v>0</v>
      </c>
      <c r="K4185">
        <f>J4185*Weighting!$W$9</f>
        <v>0</v>
      </c>
      <c r="M4185" s="14"/>
    </row>
    <row r="4186" spans="1:25" x14ac:dyDescent="0.25">
      <c r="A4186" s="32" t="str">
        <f>IF(Weighting!$P$10&gt;0,B4186,"")</f>
        <v/>
      </c>
      <c r="B4186" t="e">
        <f>Weighting!$C$10</f>
        <v>#DIV/0!</v>
      </c>
      <c r="C4186" t="e">
        <f>Weighting!$F$10</f>
        <v>#NUM!</v>
      </c>
      <c r="D4186" t="e">
        <f>IF(C4186=1,'Data Transformation'!$G$3+0.5*'Data Transformation'!$W$25,IF(C4187=1,D4187-'Data Transformation'!$W$25,FALSE))</f>
        <v>#NUM!</v>
      </c>
      <c r="E4186">
        <f t="array" ref="E4186">IF(ISLOGICAL(D4186),"",FREQUENCY(IF('Data Transformation'!$B$425:$B$8425='Bin Analysis'!$B4179,'Data Transformation'!$G$425:$G$8425),D4186))</f>
        <v>2001</v>
      </c>
      <c r="F4186">
        <f t="shared" si="522"/>
        <v>0</v>
      </c>
      <c r="G4186">
        <f>Weighting!$H$10</f>
        <v>0</v>
      </c>
      <c r="H4186">
        <f t="array" ref="H4186">FREQUENCY(IF('Data Transformation'!$B$4:$B$8425=B4179,'Data Transformation'!$G$4:$G$8425),'Bin Analysis'!$B4186)</f>
        <v>2073</v>
      </c>
      <c r="I4186">
        <f t="shared" si="523"/>
        <v>0</v>
      </c>
      <c r="J4186">
        <f t="shared" si="524"/>
        <v>0</v>
      </c>
      <c r="K4186">
        <f>J4186*Weighting!$W$10</f>
        <v>0</v>
      </c>
      <c r="M4186" s="14"/>
    </row>
    <row r="4187" spans="1:25" x14ac:dyDescent="0.25">
      <c r="A4187" s="32" t="str">
        <f>IF(Weighting!$P$11&gt;0,B4187,"")</f>
        <v/>
      </c>
      <c r="B4187" t="e">
        <f>Weighting!$C$11</f>
        <v>#DIV/0!</v>
      </c>
      <c r="C4187" t="e">
        <f>Weighting!$F$11</f>
        <v>#NUM!</v>
      </c>
      <c r="D4187" t="e">
        <f>IF(C4187=1,'Data Transformation'!$G$3+0.5*'Data Transformation'!$W$25,IF(C4188=1,D4188-'Data Transformation'!$W$25,FALSE))</f>
        <v>#NUM!</v>
      </c>
      <c r="E4187">
        <f t="array" ref="E4187">IF(ISLOGICAL(D4187),"",FREQUENCY(IF('Data Transformation'!$B$425:$B$8425='Bin Analysis'!$B4179,'Data Transformation'!$G$425:$G$8425),D4187))</f>
        <v>2001</v>
      </c>
      <c r="F4187">
        <f t="shared" si="522"/>
        <v>0</v>
      </c>
      <c r="G4187">
        <f>Weighting!$H$11</f>
        <v>0</v>
      </c>
      <c r="H4187">
        <f t="array" ref="H4187">FREQUENCY(IF('Data Transformation'!$B$4:$B$8425=B4179,'Data Transformation'!$G$4:$G$8425),'Bin Analysis'!$B4187)</f>
        <v>2073</v>
      </c>
      <c r="I4187">
        <f t="shared" si="523"/>
        <v>0</v>
      </c>
      <c r="J4187">
        <f t="shared" si="524"/>
        <v>0</v>
      </c>
      <c r="K4187">
        <f>J4187*Weighting!$W$11</f>
        <v>0</v>
      </c>
      <c r="M4187" s="14"/>
    </row>
    <row r="4188" spans="1:25" x14ac:dyDescent="0.25">
      <c r="A4188" s="32" t="str">
        <f>IF(Weighting!$P$12&gt;0,B4188,"")</f>
        <v/>
      </c>
      <c r="B4188" t="e">
        <f>Weighting!$C$12</f>
        <v>#DIV/0!</v>
      </c>
      <c r="C4188" t="e">
        <f>Weighting!$F$12</f>
        <v>#NUM!</v>
      </c>
      <c r="D4188" t="e">
        <f>IF(C4188=1,'Data Transformation'!$G$3+0.5*'Data Transformation'!$W$25,IF(C4189=1,D4189-'Data Transformation'!$W$25,FALSE))</f>
        <v>#NUM!</v>
      </c>
      <c r="E4188">
        <f t="array" ref="E4188">IF(ISLOGICAL(D4188),"",FREQUENCY(IF('Data Transformation'!$B$425:$B$8425='Bin Analysis'!$B4179,'Data Transformation'!$G$425:$G$8425),D4188))</f>
        <v>2001</v>
      </c>
      <c r="F4188">
        <f t="shared" si="522"/>
        <v>0</v>
      </c>
      <c r="G4188">
        <f>Weighting!$H$12</f>
        <v>0</v>
      </c>
      <c r="H4188">
        <f t="array" ref="H4188">FREQUENCY(IF('Data Transformation'!$B$4:$B$8425=B4179,'Data Transformation'!$G$4:$G$8425),'Bin Analysis'!$B4188)</f>
        <v>2073</v>
      </c>
      <c r="I4188">
        <f t="shared" si="523"/>
        <v>0</v>
      </c>
      <c r="J4188">
        <f t="shared" si="524"/>
        <v>0</v>
      </c>
      <c r="K4188">
        <f>J4188*Weighting!$W$12</f>
        <v>0</v>
      </c>
      <c r="M4188" s="14"/>
    </row>
    <row r="4189" spans="1:25" x14ac:dyDescent="0.25">
      <c r="A4189" s="32" t="str">
        <f>IF(Weighting!$P$13&gt;0,B4189,"")</f>
        <v/>
      </c>
      <c r="B4189" t="e">
        <f>Weighting!$C$13</f>
        <v>#DIV/0!</v>
      </c>
      <c r="C4189" t="e">
        <f>Weighting!$F$13</f>
        <v>#NUM!</v>
      </c>
      <c r="D4189" t="e">
        <f>IF(C4189=1,'Data Transformation'!$G$3+0.5*'Data Transformation'!$W$25,IF(C4190=1,D4190-'Data Transformation'!$W$25,FALSE))</f>
        <v>#NUM!</v>
      </c>
      <c r="E4189">
        <f t="array" ref="E4189">IF(ISLOGICAL(D4189),"",FREQUENCY(IF('Data Transformation'!$B$425:$B$8425='Bin Analysis'!$B4179,'Data Transformation'!$G$425:$G$8425),D4189))</f>
        <v>2001</v>
      </c>
      <c r="F4189">
        <f t="shared" si="522"/>
        <v>0</v>
      </c>
      <c r="G4189">
        <f>Weighting!$H$13</f>
        <v>0</v>
      </c>
      <c r="H4189">
        <f t="array" ref="H4189">FREQUENCY(IF('Data Transformation'!$B$4:$B$8425=B4179,'Data Transformation'!$G$4:$G$8425),'Bin Analysis'!$B4189)</f>
        <v>2073</v>
      </c>
      <c r="I4189">
        <f t="shared" si="523"/>
        <v>0</v>
      </c>
      <c r="J4189">
        <f t="shared" si="524"/>
        <v>0</v>
      </c>
      <c r="K4189">
        <f>J4189*Weighting!$W$13</f>
        <v>0</v>
      </c>
      <c r="M4189" s="14"/>
    </row>
    <row r="4190" spans="1:25" x14ac:dyDescent="0.25">
      <c r="A4190" s="32" t="str">
        <f>IF(Weighting!$P$14&gt;0,B4190,"")</f>
        <v/>
      </c>
      <c r="B4190" t="e">
        <f>Weighting!$C$14</f>
        <v>#DIV/0!</v>
      </c>
      <c r="C4190" t="e">
        <f>Weighting!$F$14</f>
        <v>#NUM!</v>
      </c>
      <c r="D4190" t="e">
        <f>IF(C4190=1,'Data Transformation'!$G$3+0.5*'Data Transformation'!$W$25,IF(C4191=1,D4191-'Data Transformation'!$W$25,FALSE))</f>
        <v>#NUM!</v>
      </c>
      <c r="E4190">
        <f t="array" ref="E4190">IF(ISLOGICAL(D4190),"",FREQUENCY(IF('Data Transformation'!$B$425:$B$8425='Bin Analysis'!$B4179,'Data Transformation'!$G$425:$G$8425),D4190))</f>
        <v>2001</v>
      </c>
      <c r="F4190">
        <f t="shared" si="522"/>
        <v>0</v>
      </c>
      <c r="G4190">
        <f>Weighting!$H$14</f>
        <v>0</v>
      </c>
      <c r="H4190">
        <f t="array" ref="H4190">FREQUENCY(IF('Data Transformation'!$B$4:$B$8425=B4179,'Data Transformation'!$G$4:$G$8425),'Bin Analysis'!$B4190)</f>
        <v>2073</v>
      </c>
      <c r="I4190">
        <f t="shared" si="523"/>
        <v>0</v>
      </c>
      <c r="J4190">
        <f t="shared" si="524"/>
        <v>0</v>
      </c>
      <c r="K4190">
        <f>J4190*Weighting!$W$14</f>
        <v>0</v>
      </c>
      <c r="M4190" s="14"/>
    </row>
    <row r="4191" spans="1:25" x14ac:dyDescent="0.25">
      <c r="A4191" s="32" t="str">
        <f>IF(Weighting!$P$15&gt;0,B4191,"")</f>
        <v/>
      </c>
      <c r="B4191" t="e">
        <f>Weighting!$C$15</f>
        <v>#DIV/0!</v>
      </c>
      <c r="C4191" t="e">
        <f>Weighting!$F$15</f>
        <v>#NUM!</v>
      </c>
      <c r="D4191" t="e">
        <f>IF(C4191=1,'Data Transformation'!$G$3+0.5*'Data Transformation'!$W$25,IF(C4192=1,D4192-'Data Transformation'!$W$25,FALSE))</f>
        <v>#NUM!</v>
      </c>
      <c r="E4191">
        <f t="array" ref="E4191">IF(ISLOGICAL(D4191),"",FREQUENCY(IF('Data Transformation'!$B$425:$B$8425='Bin Analysis'!$B4179,'Data Transformation'!$G$425:$G$8425),D4191))</f>
        <v>2001</v>
      </c>
      <c r="F4191">
        <f t="shared" si="522"/>
        <v>0</v>
      </c>
      <c r="G4191">
        <f>Weighting!$H$15</f>
        <v>0</v>
      </c>
      <c r="H4191">
        <f t="array" ref="H4191">FREQUENCY(IF('Data Transformation'!$B$4:$B$8425=B4179,'Data Transformation'!$G$4:$G$8425),'Bin Analysis'!$B4191)</f>
        <v>2073</v>
      </c>
      <c r="I4191">
        <f t="shared" si="523"/>
        <v>0</v>
      </c>
      <c r="J4191">
        <f t="shared" si="524"/>
        <v>0</v>
      </c>
      <c r="K4191">
        <f>J4191*Weighting!$W$15</f>
        <v>0</v>
      </c>
      <c r="M4191" s="14"/>
    </row>
    <row r="4192" spans="1:25" x14ac:dyDescent="0.25">
      <c r="A4192" s="32" t="str">
        <f>IF(Weighting!$P$16&gt;0,B4192,"")</f>
        <v/>
      </c>
      <c r="B4192" t="e">
        <f>Weighting!$C$16</f>
        <v>#DIV/0!</v>
      </c>
      <c r="C4192" t="e">
        <f>Weighting!$F$16</f>
        <v>#NUM!</v>
      </c>
      <c r="D4192" t="e">
        <f>IF(C4192=1,'Data Transformation'!$G$3+0.5*'Data Transformation'!$W$25,IF(C4193=1,D4193-'Data Transformation'!$W$25,FALSE))</f>
        <v>#NUM!</v>
      </c>
      <c r="E4192">
        <f t="array" ref="E4192">IF(ISLOGICAL(D4192),"",FREQUENCY(IF('Data Transformation'!$B$425:$B$8425='Bin Analysis'!$B4179,'Data Transformation'!$G$425:$G$8425),D4192))</f>
        <v>2001</v>
      </c>
      <c r="F4192">
        <f t="shared" si="522"/>
        <v>0</v>
      </c>
      <c r="G4192">
        <f>Weighting!$H$16</f>
        <v>0</v>
      </c>
      <c r="H4192">
        <f t="array" ref="H4192">FREQUENCY(IF('Data Transformation'!$B$4:$B$8425=B4179,'Data Transformation'!$G$4:$G$8425),'Bin Analysis'!$B4192)</f>
        <v>2073</v>
      </c>
      <c r="I4192">
        <f t="shared" si="523"/>
        <v>0</v>
      </c>
      <c r="J4192">
        <f t="shared" si="524"/>
        <v>0</v>
      </c>
      <c r="K4192">
        <f>J4192*Weighting!$W$16</f>
        <v>0</v>
      </c>
      <c r="M4192" s="14"/>
    </row>
    <row r="4193" spans="1:25" x14ac:dyDescent="0.25">
      <c r="A4193" s="32" t="str">
        <f>IF(Weighting!$P$17&gt;0,B4193,"")</f>
        <v/>
      </c>
      <c r="B4193" t="e">
        <f>Weighting!$C$17</f>
        <v>#DIV/0!</v>
      </c>
      <c r="C4193" t="e">
        <f>Weighting!$F$17</f>
        <v>#NUM!</v>
      </c>
      <c r="D4193" t="e">
        <f>IF(C4193=1,'Data Transformation'!$G$3+0.5*'Data Transformation'!$W$25,IF(C4194=1,D4194-'Data Transformation'!$W$25,FALSE))</f>
        <v>#NUM!</v>
      </c>
      <c r="E4193">
        <f t="array" ref="E4193">IF(ISLOGICAL(D4193),"",FREQUENCY(IF('Data Transformation'!$B$425:$B$8425='Bin Analysis'!$B4179,'Data Transformation'!$G$425:$G$8425),D4193))</f>
        <v>2001</v>
      </c>
      <c r="F4193">
        <f t="shared" si="522"/>
        <v>0</v>
      </c>
      <c r="G4193">
        <f>Weighting!$H$17</f>
        <v>0</v>
      </c>
      <c r="H4193">
        <f t="array" ref="H4193">FREQUENCY(IF('Data Transformation'!$B$4:$B$8425=B4179,'Data Transformation'!$G$4:$G$8425),'Bin Analysis'!$B4193)</f>
        <v>2073</v>
      </c>
      <c r="I4193">
        <f t="shared" si="523"/>
        <v>0</v>
      </c>
      <c r="J4193">
        <f t="shared" si="524"/>
        <v>0</v>
      </c>
      <c r="K4193">
        <f>J4193*Weighting!$W$17</f>
        <v>0</v>
      </c>
      <c r="M4193" s="14"/>
    </row>
    <row r="4194" spans="1:25" x14ac:dyDescent="0.25">
      <c r="A4194" s="32" t="str">
        <f>IF(Weighting!$P$18&gt;0,B4194,"")</f>
        <v/>
      </c>
      <c r="B4194" t="e">
        <f>Weighting!$C$18</f>
        <v>#DIV/0!</v>
      </c>
      <c r="C4194" t="e">
        <f>Weighting!$F$18</f>
        <v>#NUM!</v>
      </c>
      <c r="D4194" t="e">
        <f>IF(C4194=1,'Data Transformation'!$G$3+0.5*'Data Transformation'!$W$25,IF(C4195=1,D4195-'Data Transformation'!$W$25,FALSE))</f>
        <v>#NUM!</v>
      </c>
      <c r="E4194">
        <f t="array" ref="E4194">IF(ISLOGICAL(D4194),"",FREQUENCY(IF('Data Transformation'!$B$425:$B$8425='Bin Analysis'!$B4179,'Data Transformation'!$G$425:$G$8425),D4194))</f>
        <v>2001</v>
      </c>
      <c r="F4194">
        <f t="shared" si="522"/>
        <v>0</v>
      </c>
      <c r="G4194">
        <f>Weighting!$H$18</f>
        <v>0</v>
      </c>
      <c r="H4194">
        <f t="array" ref="H4194">FREQUENCY(IF('Data Transformation'!$B$4:$B$8425=B4179,'Data Transformation'!$G$4:$G$8425),'Bin Analysis'!$B4194)</f>
        <v>2073</v>
      </c>
      <c r="I4194">
        <f t="shared" si="523"/>
        <v>0</v>
      </c>
      <c r="J4194">
        <f t="shared" si="524"/>
        <v>0</v>
      </c>
      <c r="K4194">
        <f>J4194*Weighting!$W$18</f>
        <v>0</v>
      </c>
      <c r="M4194" s="14"/>
    </row>
    <row r="4195" spans="1:25" x14ac:dyDescent="0.25">
      <c r="A4195" s="32" t="str">
        <f>IF(Weighting!$P$19&gt;0,B4195,"")</f>
        <v/>
      </c>
      <c r="B4195" t="e">
        <f>Weighting!$C$19</f>
        <v>#DIV/0!</v>
      </c>
      <c r="C4195" t="e">
        <f>Weighting!$F$19</f>
        <v>#NUM!</v>
      </c>
      <c r="D4195" t="e">
        <f>IF(C4195=1,'Data Transformation'!$G$3+0.5*'Data Transformation'!$W$25,IF(C4196=1,D4196-'Data Transformation'!$W$25,FALSE))</f>
        <v>#NUM!</v>
      </c>
      <c r="E4195">
        <f t="array" ref="E4195">IF(ISLOGICAL(D4195),"",FREQUENCY(IF('Data Transformation'!$B$425:$B$8425='Bin Analysis'!$B4179,'Data Transformation'!$G$425:$G$8425),D4195))</f>
        <v>2001</v>
      </c>
      <c r="F4195">
        <f t="shared" si="522"/>
        <v>0</v>
      </c>
      <c r="G4195">
        <f>Weighting!$H$19</f>
        <v>0</v>
      </c>
      <c r="H4195">
        <f t="array" ref="H4195">FREQUENCY(IF('Data Transformation'!$B$4:$B$8425=B4179,'Data Transformation'!$G$4:$G$8425),'Bin Analysis'!$B4195)</f>
        <v>2073</v>
      </c>
      <c r="I4195">
        <f t="shared" si="523"/>
        <v>0</v>
      </c>
      <c r="J4195">
        <f t="shared" si="524"/>
        <v>0</v>
      </c>
      <c r="K4195">
        <f>J4195*Weighting!$W$19</f>
        <v>0</v>
      </c>
      <c r="M4195" s="14"/>
    </row>
    <row r="4196" spans="1:25" x14ac:dyDescent="0.25">
      <c r="A4196" s="32" t="str">
        <f>IF(Weighting!$P$20&gt;0,B4196,"")</f>
        <v/>
      </c>
      <c r="B4196" t="e">
        <f>Weighting!$C$20</f>
        <v>#DIV/0!</v>
      </c>
      <c r="C4196" t="e">
        <f>Weighting!$F$20</f>
        <v>#NUM!</v>
      </c>
      <c r="D4196" t="e">
        <f>IF(C4196=1,'Data Transformation'!$G$3+0.5*'Data Transformation'!$W$25,IF(C4197=1,D4197-'Data Transformation'!$W$25,FALSE))</f>
        <v>#NUM!</v>
      </c>
      <c r="E4196">
        <f t="array" ref="E4196">IF(ISLOGICAL(D4196),"",FREQUENCY(IF('Data Transformation'!$B$425:$B$8425='Bin Analysis'!$B4179,'Data Transformation'!$G$425:$G$8425),D4196))</f>
        <v>2001</v>
      </c>
      <c r="F4196">
        <f t="shared" si="522"/>
        <v>0</v>
      </c>
      <c r="G4196">
        <f>Weighting!$H$20</f>
        <v>0</v>
      </c>
      <c r="H4196">
        <f t="array" ref="H4196">FREQUENCY(IF('Data Transformation'!$B$4:$B$8425=B4179,'Data Transformation'!$G$4:$G$8425),'Bin Analysis'!$B4196)</f>
        <v>2073</v>
      </c>
      <c r="I4196">
        <f t="shared" si="523"/>
        <v>0</v>
      </c>
      <c r="J4196">
        <f t="shared" si="524"/>
        <v>0</v>
      </c>
      <c r="K4196">
        <f>J4196*Weighting!$W$20</f>
        <v>0</v>
      </c>
      <c r="M4196" s="14"/>
    </row>
    <row r="4197" spans="1:25" x14ac:dyDescent="0.25">
      <c r="A4197" s="32" t="str">
        <f>IF(Weighting!$P$21&gt;0,B4197,"")</f>
        <v/>
      </c>
      <c r="B4197" t="e">
        <f>Weighting!$C$21</f>
        <v>#DIV/0!</v>
      </c>
      <c r="C4197" t="e">
        <f>Weighting!$F$21</f>
        <v>#NUM!</v>
      </c>
      <c r="D4197" t="e">
        <f>IF(C4197=1,'Data Transformation'!$G$3+0.5*'Data Transformation'!$W$25,IF(C4198=1,D4198-'Data Transformation'!$W$25,FALSE))</f>
        <v>#NUM!</v>
      </c>
      <c r="E4197">
        <f t="array" ref="E4197">IF(ISLOGICAL(D4197),"",FREQUENCY(IF('Data Transformation'!$B$425:$B$8425='Bin Analysis'!$B4179,'Data Transformation'!$G$425:$G$8425),D4197))</f>
        <v>2001</v>
      </c>
      <c r="F4197">
        <f t="shared" si="522"/>
        <v>0</v>
      </c>
      <c r="G4197">
        <f>Weighting!$H$21</f>
        <v>0</v>
      </c>
      <c r="H4197">
        <f t="array" ref="H4197">FREQUENCY(IF('Data Transformation'!$B$4:$B$8425=B4179,'Data Transformation'!$G$4:$G$8425),'Bin Analysis'!$B4197)</f>
        <v>2073</v>
      </c>
      <c r="I4197">
        <f t="shared" si="523"/>
        <v>0</v>
      </c>
      <c r="J4197">
        <f t="shared" si="524"/>
        <v>0</v>
      </c>
      <c r="K4197">
        <f>J4197*Weighting!$W$21</f>
        <v>0</v>
      </c>
      <c r="M4197" s="14"/>
    </row>
    <row r="4198" spans="1:25" x14ac:dyDescent="0.25">
      <c r="A4198" s="32" t="str">
        <f>IF(Weighting!$P$22&gt;0,B4198,"")</f>
        <v/>
      </c>
      <c r="B4198" t="e">
        <f>Weighting!$C$22</f>
        <v>#DIV/0!</v>
      </c>
      <c r="C4198" t="e">
        <f>Weighting!$F$22</f>
        <v>#NUM!</v>
      </c>
      <c r="D4198" t="e">
        <f>IF(C4198=1,'Data Transformation'!$G$3+0.5*'Data Transformation'!$W$25,IF(C4199=1,D4199-'Data Transformation'!$W$25,FALSE))</f>
        <v>#NUM!</v>
      </c>
      <c r="E4198">
        <f t="array" ref="E4198">IF(ISLOGICAL(D4198),"",FREQUENCY(IF('Data Transformation'!$B$425:$B$8425='Bin Analysis'!$B4179,'Data Transformation'!$G$425:$G$8425),D4198))</f>
        <v>2001</v>
      </c>
      <c r="F4198">
        <f t="shared" si="522"/>
        <v>0</v>
      </c>
      <c r="G4198">
        <f>Weighting!$H$22</f>
        <v>0</v>
      </c>
      <c r="H4198">
        <f t="array" ref="H4198">FREQUENCY(IF('Data Transformation'!$B$4:$B$8425=B4179,'Data Transformation'!$G$4:$G$8425),'Bin Analysis'!$B4198)</f>
        <v>2073</v>
      </c>
      <c r="I4198">
        <f t="shared" si="523"/>
        <v>0</v>
      </c>
      <c r="J4198">
        <f t="shared" si="524"/>
        <v>0</v>
      </c>
      <c r="K4198">
        <f>J4198*Weighting!$W$22</f>
        <v>0</v>
      </c>
      <c r="M4198" s="14"/>
    </row>
    <row r="4199" spans="1:25" x14ac:dyDescent="0.25">
      <c r="A4199" s="32" t="str">
        <f>IF(Weighting!$P$23&gt;0,B4199,"")</f>
        <v/>
      </c>
      <c r="B4199" t="e">
        <f>Weighting!$C$23</f>
        <v>#DIV/0!</v>
      </c>
      <c r="C4199" t="e">
        <f>Weighting!$F$23</f>
        <v>#NUM!</v>
      </c>
      <c r="D4199" t="e">
        <f>IF(C4199=1,'Data Transformation'!$G$3+0.5*'Data Transformation'!$W$25,IF(C4200=1,D4200-'Data Transformation'!$W$25,FALSE))</f>
        <v>#NUM!</v>
      </c>
      <c r="E4199">
        <f t="array" ref="E4199">IF(ISLOGICAL(D4199),"",FREQUENCY(IF('Data Transformation'!$B$425:$B$8425='Bin Analysis'!$B4179,'Data Transformation'!$G$425:$G$8425),D4199))</f>
        <v>2001</v>
      </c>
      <c r="F4199">
        <f t="shared" si="522"/>
        <v>0</v>
      </c>
      <c r="G4199">
        <f>Weighting!$H$23</f>
        <v>0</v>
      </c>
      <c r="H4199">
        <f t="array" ref="H4199">FREQUENCY(IF('Data Transformation'!$B$4:$B$8425=B4179,'Data Transformation'!$G$4:$G$8425),'Bin Analysis'!$B4199)</f>
        <v>2073</v>
      </c>
      <c r="I4199">
        <f t="shared" si="523"/>
        <v>0</v>
      </c>
      <c r="J4199">
        <f t="shared" si="524"/>
        <v>0</v>
      </c>
      <c r="K4199">
        <f>J4199*Weighting!$W$23</f>
        <v>0</v>
      </c>
      <c r="M4199" s="14"/>
    </row>
    <row r="4200" spans="1:25" x14ac:dyDescent="0.25">
      <c r="A4200" s="32" t="str">
        <f>IF(Weighting!$P$24&gt;0,B4200,"")</f>
        <v/>
      </c>
      <c r="B4200" t="e">
        <f>Weighting!$C$24</f>
        <v>#DIV/0!</v>
      </c>
      <c r="C4200" t="e">
        <f>Weighting!$F$24</f>
        <v>#NUM!</v>
      </c>
      <c r="D4200" t="e">
        <f>IF(C4200=1,'Data Transformation'!$G$3+0.5*'Data Transformation'!$W$25,IF(C4201=1,D4201-'Data Transformation'!$W$25,FALSE))</f>
        <v>#NUM!</v>
      </c>
      <c r="E4200">
        <f t="array" ref="E4200">IF(ISLOGICAL(D4200),"",FREQUENCY(IF('Data Transformation'!$B$425:$B$8425='Bin Analysis'!$B4179,'Data Transformation'!$G$425:$G$8425),D4200))</f>
        <v>2001</v>
      </c>
      <c r="F4200">
        <f t="shared" si="522"/>
        <v>0</v>
      </c>
      <c r="G4200">
        <f>Weighting!$H$24</f>
        <v>0</v>
      </c>
      <c r="H4200">
        <f t="array" ref="H4200">FREQUENCY(IF('Data Transformation'!$B$4:$B$8425=B4179,'Data Transformation'!$G$4:$G$8425),'Bin Analysis'!$B4200)</f>
        <v>2073</v>
      </c>
      <c r="I4200">
        <f t="shared" si="523"/>
        <v>0</v>
      </c>
      <c r="J4200">
        <f t="shared" si="524"/>
        <v>0</v>
      </c>
      <c r="K4200">
        <f>J4200*Weighting!$W$24</f>
        <v>0</v>
      </c>
      <c r="M4200" s="14"/>
    </row>
    <row r="4201" spans="1:25" x14ac:dyDescent="0.25">
      <c r="A4201" s="32" t="str">
        <f>IF(Weighting!$P$25&gt;0,B4201,"")</f>
        <v/>
      </c>
      <c r="B4201" t="e">
        <f>Weighting!$C$25</f>
        <v>#DIV/0!</v>
      </c>
      <c r="C4201" t="e">
        <f>Weighting!$F$25</f>
        <v>#NUM!</v>
      </c>
      <c r="D4201" t="e">
        <f>IF(C4201=1,'Data Transformation'!$G$3+0.5*'Data Transformation'!$W$25,IF(C4202=1,D4202-'Data Transformation'!$W$25,FALSE))</f>
        <v>#NUM!</v>
      </c>
      <c r="E4201">
        <f t="array" ref="E4201">IF(ISLOGICAL(D4201),"",FREQUENCY(IF('Data Transformation'!$B$425:$B$8425='Bin Analysis'!$B4179,'Data Transformation'!$G$425:$G$8425),D4201))</f>
        <v>2001</v>
      </c>
      <c r="F4201">
        <f t="shared" si="522"/>
        <v>0</v>
      </c>
      <c r="G4201">
        <f>Weighting!$H$25</f>
        <v>0</v>
      </c>
      <c r="H4201">
        <f t="array" ref="H4201">FREQUENCY(IF('Data Transformation'!$B$4:$B$8425=B4179,'Data Transformation'!$G$4:$G$8425),'Bin Analysis'!$B4201)</f>
        <v>2073</v>
      </c>
      <c r="I4201">
        <f t="shared" si="523"/>
        <v>0</v>
      </c>
      <c r="J4201">
        <f t="shared" si="524"/>
        <v>0</v>
      </c>
      <c r="K4201">
        <f>J4201*Weighting!$W$25</f>
        <v>0</v>
      </c>
      <c r="M4201" s="14"/>
    </row>
    <row r="4202" spans="1:25" x14ac:dyDescent="0.25">
      <c r="N4202" s="57"/>
      <c r="O4202"/>
      <c r="P4202"/>
      <c r="Q4202"/>
      <c r="R4202"/>
    </row>
    <row r="4203" spans="1:25" ht="23.25" x14ac:dyDescent="0.35">
      <c r="A4203" s="21" t="s">
        <v>0</v>
      </c>
      <c r="B4203" s="21" t="str">
        <f>IFERROR(VLOOKUP(C4203,'Data Transformation'!$L$6:$M$426,2,FALSE),"")</f>
        <v/>
      </c>
      <c r="C4203" s="21">
        <f>C4179+1</f>
        <v>175</v>
      </c>
      <c r="D4203" s="21"/>
      <c r="E4203" s="21"/>
      <c r="F4203" s="21"/>
      <c r="G4203" s="21"/>
      <c r="H4203" s="22"/>
      <c r="I4203" s="22"/>
      <c r="J4203" s="22"/>
      <c r="K4203" s="21"/>
      <c r="L4203" s="21" t="str">
        <f>B4203</f>
        <v/>
      </c>
      <c r="M4203" s="23" t="e">
        <f>INDEX('Data Transformation'!$O$4:$O$424,MATCH($B4203,'Data Transformation'!$M$4:$M$424,0),MATCH($M$2,'Data Transformation'!$O$3,0))</f>
        <v>#N/A</v>
      </c>
      <c r="N4203" s="27" t="e">
        <f>IF('Input and Summary Results'!$J$16="minimum",'Bin Analysis'!X4204/(M4203-1),'Bin Analysis'!Y4203/('Bin Analysis'!M4203-1))</f>
        <v>#N/A</v>
      </c>
      <c r="O4203" s="27" t="e">
        <f>IF(M4203=FALSE,NA(),(VLOOKUP(1,C4206:K4225,4,FALSE))/(M4203-1))</f>
        <v>#N/A</v>
      </c>
      <c r="P4203" s="27" t="e">
        <f>IF(M4203=FALSE,NA(),SUM(J4206:J4225)/Weighting!$S$5)</f>
        <v>#N/A</v>
      </c>
      <c r="Q4203" s="27" t="e">
        <f>IF(M4203=FALSE,NA(),SUM(K4206:K4225)/Weighting!$S$6)</f>
        <v>#N/A</v>
      </c>
      <c r="R4203" s="27" t="e">
        <f>IF(M4203=FALSE,NA(),(VLOOKUP(1,G4206:K4225,3,FALSE))/(M4203-1))</f>
        <v>#N/A</v>
      </c>
      <c r="S4203" s="22" t="e">
        <f>IF(M4203=FALSE,NA(),IF(SUM(J4206:J4225)=2,"yes","no"))</f>
        <v>#N/A</v>
      </c>
      <c r="X4203" s="2" cm="2">
        <f t="array" ref="X4203:X4204">FREQUENCY(IF('Data Transformation'!$B$425:$B$6424='Bin Analysis'!L4203,'Data Transformation'!$G$425:$G$6424),'Data Transformation'!$U$11)</f>
        <v>0</v>
      </c>
      <c r="Y4203" s="2" cm="2">
        <f t="array" ref="Y4203:Y4204">FREQUENCY(IF('Data Transformation'!$B$425:$B$6424='Bin Analysis'!L4203,'Data Transformation'!$G$425:$G$6424),'Data Transformation'!$U$12)</f>
        <v>0</v>
      </c>
    </row>
    <row r="4204" spans="1:25" x14ac:dyDescent="0.25">
      <c r="A4204" s="14" t="s">
        <v>67</v>
      </c>
      <c r="B4204" t="s">
        <v>47</v>
      </c>
      <c r="C4204" t="s">
        <v>5</v>
      </c>
      <c r="D4204" t="s">
        <v>100</v>
      </c>
      <c r="E4204" t="s">
        <v>101</v>
      </c>
      <c r="F4204" t="s">
        <v>102</v>
      </c>
      <c r="G4204" t="s">
        <v>70</v>
      </c>
      <c r="H4204" t="s">
        <v>31</v>
      </c>
      <c r="I4204" t="s">
        <v>32</v>
      </c>
      <c r="J4204" t="s">
        <v>46</v>
      </c>
      <c r="K4204" s="14" t="s">
        <v>45</v>
      </c>
      <c r="M4204" s="14"/>
      <c r="X4204" s="2">
        <v>0</v>
      </c>
      <c r="Y4204" s="2">
        <v>0</v>
      </c>
    </row>
    <row r="4205" spans="1:25" x14ac:dyDescent="0.25">
      <c r="A4205" s="32"/>
      <c r="D4205" t="e">
        <f>IF(C4205=1,'Data Transformation'!$G$3+0.5*'Data Transformation'!$W$25,IF(C4206=1,D4206-'Data Transformation'!$W$25,FALSE))</f>
        <v>#NUM!</v>
      </c>
      <c r="E4205">
        <f t="array" ref="E4205">IF(ISLOGICAL(D4205),"",FREQUENCY(IF('Data Transformation'!$B$425:$B$8425='Bin Analysis'!$B4203,'Data Transformation'!$G$425:$G$8425),D4205))</f>
        <v>2001</v>
      </c>
      <c r="F4205" t="e">
        <f>IF(ISLOGICAL(D4205),"",E4205-E4204)</f>
        <v>#VALUE!</v>
      </c>
      <c r="M4205" s="14"/>
    </row>
    <row r="4206" spans="1:25" x14ac:dyDescent="0.25">
      <c r="A4206" s="32" t="e">
        <f>IF(Weighting!$P$6&gt;0,B4206,"")</f>
        <v>#NUM!</v>
      </c>
      <c r="B4206" t="e">
        <f>Weighting!$C$6</f>
        <v>#DIV/0!</v>
      </c>
      <c r="C4206" t="e">
        <f>Weighting!$F$6</f>
        <v>#NUM!</v>
      </c>
      <c r="D4206" t="e">
        <f>IF(C4206=1,'Data Transformation'!$G$3+0.5*'Data Transformation'!$W$25,IF(C4207=1,D4207-'Data Transformation'!$W$25,FALSE))</f>
        <v>#NUM!</v>
      </c>
      <c r="E4206">
        <f t="array" ref="E4206">IF(ISLOGICAL(D4206),"",FREQUENCY(IF('Data Transformation'!$B$425:$B$8425='Bin Analysis'!$B4203,'Data Transformation'!$G$425:$G$8425),D4206))</f>
        <v>2001</v>
      </c>
      <c r="F4206">
        <f>IF(ISLOGICAL(D4206),"",E4206-E4205)</f>
        <v>0</v>
      </c>
      <c r="G4206">
        <f>Weighting!$H$6</f>
        <v>1</v>
      </c>
      <c r="H4206">
        <f t="array" ref="H4206">FREQUENCY(IF('Data Transformation'!$B$4:$B$8425=B4203,'Data Transformation'!$G$4:$G$8425),'Bin Analysis'!$B4206)</f>
        <v>2073</v>
      </c>
      <c r="I4206">
        <f>H4206-H4205</f>
        <v>2073</v>
      </c>
      <c r="J4206">
        <f>IF(I4206=0,0,1)</f>
        <v>1</v>
      </c>
      <c r="K4206" t="e">
        <f>J4206*Weighting!$W$6</f>
        <v>#NUM!</v>
      </c>
      <c r="M4206" s="14"/>
    </row>
    <row r="4207" spans="1:25" x14ac:dyDescent="0.25">
      <c r="A4207" s="32" t="str">
        <f>IF(Weighting!$P$7&gt;0,B4207,"")</f>
        <v/>
      </c>
      <c r="B4207" t="e">
        <f>Weighting!$C$7</f>
        <v>#DIV/0!</v>
      </c>
      <c r="C4207" t="e">
        <f>Weighting!$F$7</f>
        <v>#NUM!</v>
      </c>
      <c r="D4207" t="e">
        <f>IF(C4207=1,'Data Transformation'!$G$3+0.5*'Data Transformation'!$W$25,IF(C4208=1,D4208-'Data Transformation'!$W$25,FALSE))</f>
        <v>#NUM!</v>
      </c>
      <c r="E4207">
        <f t="array" ref="E4207">IF(ISLOGICAL(D4207),"",FREQUENCY(IF('Data Transformation'!$B$425:$B$8425='Bin Analysis'!$B4203,'Data Transformation'!$G$425:$G$8425),D4207))</f>
        <v>2001</v>
      </c>
      <c r="F4207">
        <f t="shared" ref="F4207:F4225" si="525">IF(ISLOGICAL(D4207),"",E4207-E4206)</f>
        <v>0</v>
      </c>
      <c r="G4207">
        <f>Weighting!$H$7</f>
        <v>0</v>
      </c>
      <c r="H4207">
        <f t="array" ref="H4207">FREQUENCY(IF('Data Transformation'!$B$4:$B$8425=B4203,'Data Transformation'!$G$4:$G$8425),'Bin Analysis'!$B4207)</f>
        <v>2073</v>
      </c>
      <c r="I4207">
        <f t="shared" ref="I4207:I4225" si="526">H4207-H4206</f>
        <v>0</v>
      </c>
      <c r="J4207">
        <f>IF(I4207=0,0,1)</f>
        <v>0</v>
      </c>
      <c r="K4207">
        <f>J4207*Weighting!$W$7</f>
        <v>0</v>
      </c>
      <c r="M4207" s="14"/>
    </row>
    <row r="4208" spans="1:25" x14ac:dyDescent="0.25">
      <c r="A4208" s="32" t="str">
        <f>IF(Weighting!$P$8&gt;0,B4208,"")</f>
        <v/>
      </c>
      <c r="B4208" t="e">
        <f>Weighting!$C$8</f>
        <v>#DIV/0!</v>
      </c>
      <c r="C4208" t="e">
        <f>Weighting!$F$8</f>
        <v>#NUM!</v>
      </c>
      <c r="D4208" t="e">
        <f>IF(C4208=1,'Data Transformation'!$G$3+0.5*'Data Transformation'!$W$25,IF(C4209=1,D4209-'Data Transformation'!$W$25,FALSE))</f>
        <v>#NUM!</v>
      </c>
      <c r="E4208">
        <f t="array" ref="E4208">IF(ISLOGICAL(D4208),"",FREQUENCY(IF('Data Transformation'!$B$425:$B$8425='Bin Analysis'!$B4203,'Data Transformation'!$G$425:$G$8425),D4208))</f>
        <v>2001</v>
      </c>
      <c r="F4208">
        <f t="shared" si="525"/>
        <v>0</v>
      </c>
      <c r="G4208">
        <f>Weighting!$H$8</f>
        <v>0</v>
      </c>
      <c r="H4208">
        <f t="array" ref="H4208">FREQUENCY(IF('Data Transformation'!$B$4:$B$8425=B4203,'Data Transformation'!$G$4:$G$8425),'Bin Analysis'!$B4208)</f>
        <v>2073</v>
      </c>
      <c r="I4208">
        <f t="shared" si="526"/>
        <v>0</v>
      </c>
      <c r="J4208">
        <f t="shared" ref="J4208:J4225" si="527">IF(I4208=0,0,1)</f>
        <v>0</v>
      </c>
      <c r="K4208">
        <f>J4208*Weighting!$W$8</f>
        <v>0</v>
      </c>
      <c r="M4208" s="14"/>
    </row>
    <row r="4209" spans="1:13" x14ac:dyDescent="0.25">
      <c r="A4209" s="32" t="str">
        <f>IF(Weighting!$P$9&gt;0,B4209,"")</f>
        <v/>
      </c>
      <c r="B4209" s="50" t="e">
        <f>Weighting!$C$9</f>
        <v>#DIV/0!</v>
      </c>
      <c r="C4209" t="e">
        <f>Weighting!$F$9</f>
        <v>#NUM!</v>
      </c>
      <c r="D4209" t="e">
        <f>IF(C4209=1,'Data Transformation'!$G$3+0.5*'Data Transformation'!$W$25,IF(C4210=1,D4210-'Data Transformation'!$W$25,FALSE))</f>
        <v>#NUM!</v>
      </c>
      <c r="E4209">
        <f t="array" ref="E4209">IF(ISLOGICAL(D4209),"",FREQUENCY(IF('Data Transformation'!$B$425:$B$8425='Bin Analysis'!$B4203,'Data Transformation'!$G$425:$G$8425),D4209))</f>
        <v>2001</v>
      </c>
      <c r="F4209">
        <f t="shared" si="525"/>
        <v>0</v>
      </c>
      <c r="G4209">
        <f>Weighting!$H$9</f>
        <v>0</v>
      </c>
      <c r="H4209">
        <f t="array" ref="H4209">FREQUENCY(IF('Data Transformation'!$B$4:$B$8425=B4203,'Data Transformation'!$G$4:$G$8425),'Bin Analysis'!$B4209)</f>
        <v>2073</v>
      </c>
      <c r="I4209">
        <f t="shared" si="526"/>
        <v>0</v>
      </c>
      <c r="J4209">
        <f t="shared" si="527"/>
        <v>0</v>
      </c>
      <c r="K4209">
        <f>J4209*Weighting!$W$9</f>
        <v>0</v>
      </c>
      <c r="M4209" s="14"/>
    </row>
    <row r="4210" spans="1:13" x14ac:dyDescent="0.25">
      <c r="A4210" s="32" t="str">
        <f>IF(Weighting!$P$10&gt;0,B4210,"")</f>
        <v/>
      </c>
      <c r="B4210" t="e">
        <f>Weighting!$C$10</f>
        <v>#DIV/0!</v>
      </c>
      <c r="C4210" t="e">
        <f>Weighting!$F$10</f>
        <v>#NUM!</v>
      </c>
      <c r="D4210" t="e">
        <f>IF(C4210=1,'Data Transformation'!$G$3+0.5*'Data Transformation'!$W$25,IF(C4211=1,D4211-'Data Transformation'!$W$25,FALSE))</f>
        <v>#NUM!</v>
      </c>
      <c r="E4210">
        <f t="array" ref="E4210">IF(ISLOGICAL(D4210),"",FREQUENCY(IF('Data Transformation'!$B$425:$B$8425='Bin Analysis'!$B4203,'Data Transformation'!$G$425:$G$8425),D4210))</f>
        <v>2001</v>
      </c>
      <c r="F4210">
        <f t="shared" si="525"/>
        <v>0</v>
      </c>
      <c r="G4210">
        <f>Weighting!$H$10</f>
        <v>0</v>
      </c>
      <c r="H4210">
        <f t="array" ref="H4210">FREQUENCY(IF('Data Transformation'!$B$4:$B$8425=B4203,'Data Transformation'!$G$4:$G$8425),'Bin Analysis'!$B4210)</f>
        <v>2073</v>
      </c>
      <c r="I4210">
        <f t="shared" si="526"/>
        <v>0</v>
      </c>
      <c r="J4210">
        <f t="shared" si="527"/>
        <v>0</v>
      </c>
      <c r="K4210">
        <f>J4210*Weighting!$W$10</f>
        <v>0</v>
      </c>
      <c r="M4210" s="14"/>
    </row>
    <row r="4211" spans="1:13" x14ac:dyDescent="0.25">
      <c r="A4211" s="32" t="str">
        <f>IF(Weighting!$P$11&gt;0,B4211,"")</f>
        <v/>
      </c>
      <c r="B4211" t="e">
        <f>Weighting!$C$11</f>
        <v>#DIV/0!</v>
      </c>
      <c r="C4211" t="e">
        <f>Weighting!$F$11</f>
        <v>#NUM!</v>
      </c>
      <c r="D4211" t="e">
        <f>IF(C4211=1,'Data Transformation'!$G$3+0.5*'Data Transformation'!$W$25,IF(C4212=1,D4212-'Data Transformation'!$W$25,FALSE))</f>
        <v>#NUM!</v>
      </c>
      <c r="E4211">
        <f t="array" ref="E4211">IF(ISLOGICAL(D4211),"",FREQUENCY(IF('Data Transformation'!$B$425:$B$8425='Bin Analysis'!$B4203,'Data Transformation'!$G$425:$G$8425),D4211))</f>
        <v>2001</v>
      </c>
      <c r="F4211">
        <f t="shared" si="525"/>
        <v>0</v>
      </c>
      <c r="G4211">
        <f>Weighting!$H$11</f>
        <v>0</v>
      </c>
      <c r="H4211">
        <f t="array" ref="H4211">FREQUENCY(IF('Data Transformation'!$B$4:$B$8425=B4203,'Data Transformation'!$G$4:$G$8425),'Bin Analysis'!$B4211)</f>
        <v>2073</v>
      </c>
      <c r="I4211">
        <f t="shared" si="526"/>
        <v>0</v>
      </c>
      <c r="J4211">
        <f t="shared" si="527"/>
        <v>0</v>
      </c>
      <c r="K4211">
        <f>J4211*Weighting!$W$11</f>
        <v>0</v>
      </c>
      <c r="M4211" s="14"/>
    </row>
    <row r="4212" spans="1:13" x14ac:dyDescent="0.25">
      <c r="A4212" s="32" t="str">
        <f>IF(Weighting!$P$12&gt;0,B4212,"")</f>
        <v/>
      </c>
      <c r="B4212" t="e">
        <f>Weighting!$C$12</f>
        <v>#DIV/0!</v>
      </c>
      <c r="C4212" t="e">
        <f>Weighting!$F$12</f>
        <v>#NUM!</v>
      </c>
      <c r="D4212" t="e">
        <f>IF(C4212=1,'Data Transformation'!$G$3+0.5*'Data Transformation'!$W$25,IF(C4213=1,D4213-'Data Transformation'!$W$25,FALSE))</f>
        <v>#NUM!</v>
      </c>
      <c r="E4212">
        <f t="array" ref="E4212">IF(ISLOGICAL(D4212),"",FREQUENCY(IF('Data Transformation'!$B$425:$B$8425='Bin Analysis'!$B4203,'Data Transformation'!$G$425:$G$8425),D4212))</f>
        <v>2001</v>
      </c>
      <c r="F4212">
        <f t="shared" si="525"/>
        <v>0</v>
      </c>
      <c r="G4212">
        <f>Weighting!$H$12</f>
        <v>0</v>
      </c>
      <c r="H4212">
        <f t="array" ref="H4212">FREQUENCY(IF('Data Transformation'!$B$4:$B$8425=B4203,'Data Transformation'!$G$4:$G$8425),'Bin Analysis'!$B4212)</f>
        <v>2073</v>
      </c>
      <c r="I4212">
        <f t="shared" si="526"/>
        <v>0</v>
      </c>
      <c r="J4212">
        <f t="shared" si="527"/>
        <v>0</v>
      </c>
      <c r="K4212">
        <f>J4212*Weighting!$W$12</f>
        <v>0</v>
      </c>
      <c r="M4212" s="14"/>
    </row>
    <row r="4213" spans="1:13" x14ac:dyDescent="0.25">
      <c r="A4213" s="32" t="str">
        <f>IF(Weighting!$P$13&gt;0,B4213,"")</f>
        <v/>
      </c>
      <c r="B4213" t="e">
        <f>Weighting!$C$13</f>
        <v>#DIV/0!</v>
      </c>
      <c r="C4213" t="e">
        <f>Weighting!$F$13</f>
        <v>#NUM!</v>
      </c>
      <c r="D4213" t="e">
        <f>IF(C4213=1,'Data Transformation'!$G$3+0.5*'Data Transformation'!$W$25,IF(C4214=1,D4214-'Data Transformation'!$W$25,FALSE))</f>
        <v>#NUM!</v>
      </c>
      <c r="E4213">
        <f t="array" ref="E4213">IF(ISLOGICAL(D4213),"",FREQUENCY(IF('Data Transformation'!$B$425:$B$8425='Bin Analysis'!$B4203,'Data Transformation'!$G$425:$G$8425),D4213))</f>
        <v>2001</v>
      </c>
      <c r="F4213">
        <f t="shared" si="525"/>
        <v>0</v>
      </c>
      <c r="G4213">
        <f>Weighting!$H$13</f>
        <v>0</v>
      </c>
      <c r="H4213">
        <f t="array" ref="H4213">FREQUENCY(IF('Data Transformation'!$B$4:$B$8425=B4203,'Data Transformation'!$G$4:$G$8425),'Bin Analysis'!$B4213)</f>
        <v>2073</v>
      </c>
      <c r="I4213">
        <f t="shared" si="526"/>
        <v>0</v>
      </c>
      <c r="J4213">
        <f t="shared" si="527"/>
        <v>0</v>
      </c>
      <c r="K4213">
        <f>J4213*Weighting!$W$13</f>
        <v>0</v>
      </c>
      <c r="M4213" s="14"/>
    </row>
    <row r="4214" spans="1:13" x14ac:dyDescent="0.25">
      <c r="A4214" s="32" t="str">
        <f>IF(Weighting!$P$14&gt;0,B4214,"")</f>
        <v/>
      </c>
      <c r="B4214" t="e">
        <f>Weighting!$C$14</f>
        <v>#DIV/0!</v>
      </c>
      <c r="C4214" t="e">
        <f>Weighting!$F$14</f>
        <v>#NUM!</v>
      </c>
      <c r="D4214" t="e">
        <f>IF(C4214=1,'Data Transformation'!$G$3+0.5*'Data Transformation'!$W$25,IF(C4215=1,D4215-'Data Transformation'!$W$25,FALSE))</f>
        <v>#NUM!</v>
      </c>
      <c r="E4214">
        <f t="array" ref="E4214">IF(ISLOGICAL(D4214),"",FREQUENCY(IF('Data Transformation'!$B$425:$B$8425='Bin Analysis'!$B4203,'Data Transformation'!$G$425:$G$8425),D4214))</f>
        <v>2001</v>
      </c>
      <c r="F4214">
        <f t="shared" si="525"/>
        <v>0</v>
      </c>
      <c r="G4214">
        <f>Weighting!$H$14</f>
        <v>0</v>
      </c>
      <c r="H4214">
        <f t="array" ref="H4214">FREQUENCY(IF('Data Transformation'!$B$4:$B$8425=B4203,'Data Transformation'!$G$4:$G$8425),'Bin Analysis'!$B4214)</f>
        <v>2073</v>
      </c>
      <c r="I4214">
        <f t="shared" si="526"/>
        <v>0</v>
      </c>
      <c r="J4214">
        <f t="shared" si="527"/>
        <v>0</v>
      </c>
      <c r="K4214">
        <f>J4214*Weighting!$W$14</f>
        <v>0</v>
      </c>
      <c r="M4214" s="14"/>
    </row>
    <row r="4215" spans="1:13" x14ac:dyDescent="0.25">
      <c r="A4215" s="32" t="str">
        <f>IF(Weighting!$P$15&gt;0,B4215,"")</f>
        <v/>
      </c>
      <c r="B4215" t="e">
        <f>Weighting!$C$15</f>
        <v>#DIV/0!</v>
      </c>
      <c r="C4215" t="e">
        <f>Weighting!$F$15</f>
        <v>#NUM!</v>
      </c>
      <c r="D4215" t="e">
        <f>IF(C4215=1,'Data Transformation'!$G$3+0.5*'Data Transformation'!$W$25,IF(C4216=1,D4216-'Data Transformation'!$W$25,FALSE))</f>
        <v>#NUM!</v>
      </c>
      <c r="E4215">
        <f t="array" ref="E4215">IF(ISLOGICAL(D4215),"",FREQUENCY(IF('Data Transformation'!$B$425:$B$8425='Bin Analysis'!$B4203,'Data Transformation'!$G$425:$G$8425),D4215))</f>
        <v>2001</v>
      </c>
      <c r="F4215">
        <f t="shared" si="525"/>
        <v>0</v>
      </c>
      <c r="G4215">
        <f>Weighting!$H$15</f>
        <v>0</v>
      </c>
      <c r="H4215">
        <f t="array" ref="H4215">FREQUENCY(IF('Data Transformation'!$B$4:$B$8425=B4203,'Data Transformation'!$G$4:$G$8425),'Bin Analysis'!$B4215)</f>
        <v>2073</v>
      </c>
      <c r="I4215">
        <f t="shared" si="526"/>
        <v>0</v>
      </c>
      <c r="J4215">
        <f t="shared" si="527"/>
        <v>0</v>
      </c>
      <c r="K4215">
        <f>J4215*Weighting!$W$15</f>
        <v>0</v>
      </c>
      <c r="M4215" s="14"/>
    </row>
    <row r="4216" spans="1:13" x14ac:dyDescent="0.25">
      <c r="A4216" s="32" t="str">
        <f>IF(Weighting!$P$16&gt;0,B4216,"")</f>
        <v/>
      </c>
      <c r="B4216" t="e">
        <f>Weighting!$C$16</f>
        <v>#DIV/0!</v>
      </c>
      <c r="C4216" t="e">
        <f>Weighting!$F$16</f>
        <v>#NUM!</v>
      </c>
      <c r="D4216" t="e">
        <f>IF(C4216=1,'Data Transformation'!$G$3+0.5*'Data Transformation'!$W$25,IF(C4217=1,D4217-'Data Transformation'!$W$25,FALSE))</f>
        <v>#NUM!</v>
      </c>
      <c r="E4216">
        <f t="array" ref="E4216">IF(ISLOGICAL(D4216),"",FREQUENCY(IF('Data Transformation'!$B$425:$B$8425='Bin Analysis'!$B4203,'Data Transformation'!$G$425:$G$8425),D4216))</f>
        <v>2001</v>
      </c>
      <c r="F4216">
        <f t="shared" si="525"/>
        <v>0</v>
      </c>
      <c r="G4216">
        <f>Weighting!$H$16</f>
        <v>0</v>
      </c>
      <c r="H4216">
        <f t="array" ref="H4216">FREQUENCY(IF('Data Transformation'!$B$4:$B$8425=B4203,'Data Transformation'!$G$4:$G$8425),'Bin Analysis'!$B4216)</f>
        <v>2073</v>
      </c>
      <c r="I4216">
        <f t="shared" si="526"/>
        <v>0</v>
      </c>
      <c r="J4216">
        <f t="shared" si="527"/>
        <v>0</v>
      </c>
      <c r="K4216">
        <f>J4216*Weighting!$W$16</f>
        <v>0</v>
      </c>
      <c r="M4216" s="14"/>
    </row>
    <row r="4217" spans="1:13" x14ac:dyDescent="0.25">
      <c r="A4217" s="32" t="str">
        <f>IF(Weighting!$P$17&gt;0,B4217,"")</f>
        <v/>
      </c>
      <c r="B4217" t="e">
        <f>Weighting!$C$17</f>
        <v>#DIV/0!</v>
      </c>
      <c r="C4217" t="e">
        <f>Weighting!$F$17</f>
        <v>#NUM!</v>
      </c>
      <c r="D4217" t="e">
        <f>IF(C4217=1,'Data Transformation'!$G$3+0.5*'Data Transformation'!$W$25,IF(C4218=1,D4218-'Data Transformation'!$W$25,FALSE))</f>
        <v>#NUM!</v>
      </c>
      <c r="E4217">
        <f t="array" ref="E4217">IF(ISLOGICAL(D4217),"",FREQUENCY(IF('Data Transformation'!$B$425:$B$8425='Bin Analysis'!$B4203,'Data Transformation'!$G$425:$G$8425),D4217))</f>
        <v>2001</v>
      </c>
      <c r="F4217">
        <f t="shared" si="525"/>
        <v>0</v>
      </c>
      <c r="G4217">
        <f>Weighting!$H$17</f>
        <v>0</v>
      </c>
      <c r="H4217">
        <f t="array" ref="H4217">FREQUENCY(IF('Data Transformation'!$B$4:$B$8425=B4203,'Data Transformation'!$G$4:$G$8425),'Bin Analysis'!$B4217)</f>
        <v>2073</v>
      </c>
      <c r="I4217">
        <f t="shared" si="526"/>
        <v>0</v>
      </c>
      <c r="J4217">
        <f t="shared" si="527"/>
        <v>0</v>
      </c>
      <c r="K4217">
        <f>J4217*Weighting!$W$17</f>
        <v>0</v>
      </c>
      <c r="M4217" s="14"/>
    </row>
    <row r="4218" spans="1:13" x14ac:dyDescent="0.25">
      <c r="A4218" s="32" t="str">
        <f>IF(Weighting!$P$18&gt;0,B4218,"")</f>
        <v/>
      </c>
      <c r="B4218" t="e">
        <f>Weighting!$C$18</f>
        <v>#DIV/0!</v>
      </c>
      <c r="C4218" t="e">
        <f>Weighting!$F$18</f>
        <v>#NUM!</v>
      </c>
      <c r="D4218" t="e">
        <f>IF(C4218=1,'Data Transformation'!$G$3+0.5*'Data Transformation'!$W$25,IF(C4219=1,D4219-'Data Transformation'!$W$25,FALSE))</f>
        <v>#NUM!</v>
      </c>
      <c r="E4218">
        <f t="array" ref="E4218">IF(ISLOGICAL(D4218),"",FREQUENCY(IF('Data Transformation'!$B$425:$B$8425='Bin Analysis'!$B4203,'Data Transformation'!$G$425:$G$8425),D4218))</f>
        <v>2001</v>
      </c>
      <c r="F4218">
        <f t="shared" si="525"/>
        <v>0</v>
      </c>
      <c r="G4218">
        <f>Weighting!$H$18</f>
        <v>0</v>
      </c>
      <c r="H4218">
        <f t="array" ref="H4218">FREQUENCY(IF('Data Transformation'!$B$4:$B$8425=B4203,'Data Transformation'!$G$4:$G$8425),'Bin Analysis'!$B4218)</f>
        <v>2073</v>
      </c>
      <c r="I4218">
        <f t="shared" si="526"/>
        <v>0</v>
      </c>
      <c r="J4218">
        <f t="shared" si="527"/>
        <v>0</v>
      </c>
      <c r="K4218">
        <f>J4218*Weighting!$W$18</f>
        <v>0</v>
      </c>
      <c r="M4218" s="14"/>
    </row>
    <row r="4219" spans="1:13" x14ac:dyDescent="0.25">
      <c r="A4219" s="32" t="str">
        <f>IF(Weighting!$P$19&gt;0,B4219,"")</f>
        <v/>
      </c>
      <c r="B4219" t="e">
        <f>Weighting!$C$19</f>
        <v>#DIV/0!</v>
      </c>
      <c r="C4219" t="e">
        <f>Weighting!$F$19</f>
        <v>#NUM!</v>
      </c>
      <c r="D4219" t="e">
        <f>IF(C4219=1,'Data Transformation'!$G$3+0.5*'Data Transformation'!$W$25,IF(C4220=1,D4220-'Data Transformation'!$W$25,FALSE))</f>
        <v>#NUM!</v>
      </c>
      <c r="E4219">
        <f t="array" ref="E4219">IF(ISLOGICAL(D4219),"",FREQUENCY(IF('Data Transformation'!$B$425:$B$8425='Bin Analysis'!$B4203,'Data Transformation'!$G$425:$G$8425),D4219))</f>
        <v>2001</v>
      </c>
      <c r="F4219">
        <f t="shared" si="525"/>
        <v>0</v>
      </c>
      <c r="G4219">
        <f>Weighting!$H$19</f>
        <v>0</v>
      </c>
      <c r="H4219">
        <f t="array" ref="H4219">FREQUENCY(IF('Data Transformation'!$B$4:$B$8425=B4203,'Data Transformation'!$G$4:$G$8425),'Bin Analysis'!$B4219)</f>
        <v>2073</v>
      </c>
      <c r="I4219">
        <f t="shared" si="526"/>
        <v>0</v>
      </c>
      <c r="J4219">
        <f t="shared" si="527"/>
        <v>0</v>
      </c>
      <c r="K4219">
        <f>J4219*Weighting!$W$19</f>
        <v>0</v>
      </c>
      <c r="M4219" s="14"/>
    </row>
    <row r="4220" spans="1:13" x14ac:dyDescent="0.25">
      <c r="A4220" s="32" t="str">
        <f>IF(Weighting!$P$20&gt;0,B4220,"")</f>
        <v/>
      </c>
      <c r="B4220" t="e">
        <f>Weighting!$C$20</f>
        <v>#DIV/0!</v>
      </c>
      <c r="C4220" t="e">
        <f>Weighting!$F$20</f>
        <v>#NUM!</v>
      </c>
      <c r="D4220" t="e">
        <f>IF(C4220=1,'Data Transformation'!$G$3+0.5*'Data Transformation'!$W$25,IF(C4221=1,D4221-'Data Transformation'!$W$25,FALSE))</f>
        <v>#NUM!</v>
      </c>
      <c r="E4220">
        <f t="array" ref="E4220">IF(ISLOGICAL(D4220),"",FREQUENCY(IF('Data Transformation'!$B$425:$B$8425='Bin Analysis'!$B4203,'Data Transformation'!$G$425:$G$8425),D4220))</f>
        <v>2001</v>
      </c>
      <c r="F4220">
        <f t="shared" si="525"/>
        <v>0</v>
      </c>
      <c r="G4220">
        <f>Weighting!$H$20</f>
        <v>0</v>
      </c>
      <c r="H4220">
        <f t="array" ref="H4220">FREQUENCY(IF('Data Transformation'!$B$4:$B$8425=B4203,'Data Transformation'!$G$4:$G$8425),'Bin Analysis'!$B4220)</f>
        <v>2073</v>
      </c>
      <c r="I4220">
        <f t="shared" si="526"/>
        <v>0</v>
      </c>
      <c r="J4220">
        <f t="shared" si="527"/>
        <v>0</v>
      </c>
      <c r="K4220">
        <f>J4220*Weighting!$W$20</f>
        <v>0</v>
      </c>
      <c r="M4220" s="14"/>
    </row>
    <row r="4221" spans="1:13" x14ac:dyDescent="0.25">
      <c r="A4221" s="32" t="str">
        <f>IF(Weighting!$P$21&gt;0,B4221,"")</f>
        <v/>
      </c>
      <c r="B4221" t="e">
        <f>Weighting!$C$21</f>
        <v>#DIV/0!</v>
      </c>
      <c r="C4221" t="e">
        <f>Weighting!$F$21</f>
        <v>#NUM!</v>
      </c>
      <c r="D4221" t="e">
        <f>IF(C4221=1,'Data Transformation'!$G$3+0.5*'Data Transformation'!$W$25,IF(C4222=1,D4222-'Data Transformation'!$W$25,FALSE))</f>
        <v>#NUM!</v>
      </c>
      <c r="E4221">
        <f t="array" ref="E4221">IF(ISLOGICAL(D4221),"",FREQUENCY(IF('Data Transformation'!$B$425:$B$8425='Bin Analysis'!$B4203,'Data Transformation'!$G$425:$G$8425),D4221))</f>
        <v>2001</v>
      </c>
      <c r="F4221">
        <f t="shared" si="525"/>
        <v>0</v>
      </c>
      <c r="G4221">
        <f>Weighting!$H$21</f>
        <v>0</v>
      </c>
      <c r="H4221">
        <f t="array" ref="H4221">FREQUENCY(IF('Data Transformation'!$B$4:$B$8425=B4203,'Data Transformation'!$G$4:$G$8425),'Bin Analysis'!$B4221)</f>
        <v>2073</v>
      </c>
      <c r="I4221">
        <f t="shared" si="526"/>
        <v>0</v>
      </c>
      <c r="J4221">
        <f t="shared" si="527"/>
        <v>0</v>
      </c>
      <c r="K4221">
        <f>J4221*Weighting!$W$21</f>
        <v>0</v>
      </c>
      <c r="M4221" s="14"/>
    </row>
    <row r="4222" spans="1:13" x14ac:dyDescent="0.25">
      <c r="A4222" s="32" t="str">
        <f>IF(Weighting!$P$22&gt;0,B4222,"")</f>
        <v/>
      </c>
      <c r="B4222" t="e">
        <f>Weighting!$C$22</f>
        <v>#DIV/0!</v>
      </c>
      <c r="C4222" t="e">
        <f>Weighting!$F$22</f>
        <v>#NUM!</v>
      </c>
      <c r="D4222" t="e">
        <f>IF(C4222=1,'Data Transformation'!$G$3+0.5*'Data Transformation'!$W$25,IF(C4223=1,D4223-'Data Transformation'!$W$25,FALSE))</f>
        <v>#NUM!</v>
      </c>
      <c r="E4222">
        <f t="array" ref="E4222">IF(ISLOGICAL(D4222),"",FREQUENCY(IF('Data Transformation'!$B$425:$B$8425='Bin Analysis'!$B4203,'Data Transformation'!$G$425:$G$8425),D4222))</f>
        <v>2001</v>
      </c>
      <c r="F4222">
        <f t="shared" si="525"/>
        <v>0</v>
      </c>
      <c r="G4222">
        <f>Weighting!$H$22</f>
        <v>0</v>
      </c>
      <c r="H4222">
        <f t="array" ref="H4222">FREQUENCY(IF('Data Transformation'!$B$4:$B$8425=B4203,'Data Transformation'!$G$4:$G$8425),'Bin Analysis'!$B4222)</f>
        <v>2073</v>
      </c>
      <c r="I4222">
        <f t="shared" si="526"/>
        <v>0</v>
      </c>
      <c r="J4222">
        <f t="shared" si="527"/>
        <v>0</v>
      </c>
      <c r="K4222">
        <f>J4222*Weighting!$W$22</f>
        <v>0</v>
      </c>
      <c r="M4222" s="14"/>
    </row>
    <row r="4223" spans="1:13" x14ac:dyDescent="0.25">
      <c r="A4223" s="32" t="str">
        <f>IF(Weighting!$P$23&gt;0,B4223,"")</f>
        <v/>
      </c>
      <c r="B4223" t="e">
        <f>Weighting!$C$23</f>
        <v>#DIV/0!</v>
      </c>
      <c r="C4223" t="e">
        <f>Weighting!$F$23</f>
        <v>#NUM!</v>
      </c>
      <c r="D4223" t="e">
        <f>IF(C4223=1,'Data Transformation'!$G$3+0.5*'Data Transformation'!$W$25,IF(C4224=1,D4224-'Data Transformation'!$W$25,FALSE))</f>
        <v>#NUM!</v>
      </c>
      <c r="E4223">
        <f t="array" ref="E4223">IF(ISLOGICAL(D4223),"",FREQUENCY(IF('Data Transformation'!$B$425:$B$8425='Bin Analysis'!$B4203,'Data Transformation'!$G$425:$G$8425),D4223))</f>
        <v>2001</v>
      </c>
      <c r="F4223">
        <f t="shared" si="525"/>
        <v>0</v>
      </c>
      <c r="G4223">
        <f>Weighting!$H$23</f>
        <v>0</v>
      </c>
      <c r="H4223">
        <f t="array" ref="H4223">FREQUENCY(IF('Data Transformation'!$B$4:$B$8425=B4203,'Data Transformation'!$G$4:$G$8425),'Bin Analysis'!$B4223)</f>
        <v>2073</v>
      </c>
      <c r="I4223">
        <f t="shared" si="526"/>
        <v>0</v>
      </c>
      <c r="J4223">
        <f t="shared" si="527"/>
        <v>0</v>
      </c>
      <c r="K4223">
        <f>J4223*Weighting!$W$23</f>
        <v>0</v>
      </c>
      <c r="M4223" s="14"/>
    </row>
    <row r="4224" spans="1:13" x14ac:dyDescent="0.25">
      <c r="A4224" s="32" t="str">
        <f>IF(Weighting!$P$24&gt;0,B4224,"")</f>
        <v/>
      </c>
      <c r="B4224" t="e">
        <f>Weighting!$C$24</f>
        <v>#DIV/0!</v>
      </c>
      <c r="C4224" t="e">
        <f>Weighting!$F$24</f>
        <v>#NUM!</v>
      </c>
      <c r="D4224" t="e">
        <f>IF(C4224=1,'Data Transformation'!$G$3+0.5*'Data Transformation'!$W$25,IF(C4225=1,D4225-'Data Transformation'!$W$25,FALSE))</f>
        <v>#NUM!</v>
      </c>
      <c r="E4224">
        <f t="array" ref="E4224">IF(ISLOGICAL(D4224),"",FREQUENCY(IF('Data Transformation'!$B$425:$B$8425='Bin Analysis'!$B4203,'Data Transformation'!$G$425:$G$8425),D4224))</f>
        <v>2001</v>
      </c>
      <c r="F4224">
        <f t="shared" si="525"/>
        <v>0</v>
      </c>
      <c r="G4224">
        <f>Weighting!$H$24</f>
        <v>0</v>
      </c>
      <c r="H4224">
        <f t="array" ref="H4224">FREQUENCY(IF('Data Transformation'!$B$4:$B$8425=B4203,'Data Transformation'!$G$4:$G$8425),'Bin Analysis'!$B4224)</f>
        <v>2073</v>
      </c>
      <c r="I4224">
        <f t="shared" si="526"/>
        <v>0</v>
      </c>
      <c r="J4224">
        <f t="shared" si="527"/>
        <v>0</v>
      </c>
      <c r="K4224">
        <f>J4224*Weighting!$W$24</f>
        <v>0</v>
      </c>
      <c r="M4224" s="14"/>
    </row>
    <row r="4225" spans="1:25" x14ac:dyDescent="0.25">
      <c r="A4225" s="32" t="str">
        <f>IF(Weighting!$P$25&gt;0,B4225,"")</f>
        <v/>
      </c>
      <c r="B4225" t="e">
        <f>Weighting!$C$25</f>
        <v>#DIV/0!</v>
      </c>
      <c r="C4225" t="e">
        <f>Weighting!$F$25</f>
        <v>#NUM!</v>
      </c>
      <c r="D4225" t="e">
        <f>IF(C4225=1,'Data Transformation'!$G$3+0.5*'Data Transformation'!$W$25,IF(C4226=1,D4226-'Data Transformation'!$W$25,FALSE))</f>
        <v>#NUM!</v>
      </c>
      <c r="E4225">
        <f t="array" ref="E4225">IF(ISLOGICAL(D4225),"",FREQUENCY(IF('Data Transformation'!$B$425:$B$8425='Bin Analysis'!$B4203,'Data Transformation'!$G$425:$G$8425),D4225))</f>
        <v>2001</v>
      </c>
      <c r="F4225">
        <f t="shared" si="525"/>
        <v>0</v>
      </c>
      <c r="G4225">
        <f>Weighting!$H$25</f>
        <v>0</v>
      </c>
      <c r="H4225">
        <f t="array" ref="H4225">FREQUENCY(IF('Data Transformation'!$B$4:$B$8425=B4203,'Data Transformation'!$G$4:$G$8425),'Bin Analysis'!$B4225)</f>
        <v>2073</v>
      </c>
      <c r="I4225">
        <f t="shared" si="526"/>
        <v>0</v>
      </c>
      <c r="J4225">
        <f t="shared" si="527"/>
        <v>0</v>
      </c>
      <c r="K4225">
        <f>J4225*Weighting!$W$25</f>
        <v>0</v>
      </c>
      <c r="M4225" s="14"/>
    </row>
    <row r="4226" spans="1:25" x14ac:dyDescent="0.25">
      <c r="O4226"/>
      <c r="P4226"/>
      <c r="Q4226"/>
      <c r="R4226"/>
    </row>
    <row r="4227" spans="1:25" ht="23.25" x14ac:dyDescent="0.35">
      <c r="A4227" s="21" t="s">
        <v>0</v>
      </c>
      <c r="B4227" s="21" t="str">
        <f>IFERROR(VLOOKUP(C4227,'Data Transformation'!$L$6:$M$426,2,FALSE),"")</f>
        <v/>
      </c>
      <c r="C4227" s="21">
        <f>C4203+1</f>
        <v>176</v>
      </c>
      <c r="D4227" s="21"/>
      <c r="E4227" s="21"/>
      <c r="F4227" s="21"/>
      <c r="G4227" s="21"/>
      <c r="H4227" s="22"/>
      <c r="I4227" s="22"/>
      <c r="J4227" s="22"/>
      <c r="K4227" s="21"/>
      <c r="L4227" s="21" t="str">
        <f>B4227</f>
        <v/>
      </c>
      <c r="M4227" s="23" t="e">
        <f>INDEX('Data Transformation'!$O$4:$O$424,MATCH($B4227,'Data Transformation'!$M$4:$M$424,0),MATCH($M$2,'Data Transformation'!$O$3,0))</f>
        <v>#N/A</v>
      </c>
      <c r="N4227" s="27" t="e">
        <f>IF('Input and Summary Results'!$J$16="minimum",'Bin Analysis'!X4228/(M4227-1),'Bin Analysis'!Y4227/('Bin Analysis'!M4227-1))</f>
        <v>#N/A</v>
      </c>
      <c r="O4227" s="27" t="e">
        <f>IF(M4227=FALSE,NA(),(VLOOKUP(1,C4230:K4249,4,FALSE))/(M4227-1))</f>
        <v>#N/A</v>
      </c>
      <c r="P4227" s="27" t="e">
        <f>IF(M4227=FALSE,NA(),SUM(J4230:J4249)/Weighting!$S$5)</f>
        <v>#N/A</v>
      </c>
      <c r="Q4227" s="27" t="e">
        <f>IF(M4227=FALSE,NA(),SUM(K4230:K4249)/Weighting!$S$6)</f>
        <v>#N/A</v>
      </c>
      <c r="R4227" s="27" t="e">
        <f>IF(M4227=FALSE,NA(),(VLOOKUP(1,G4230:K4249,3,FALSE))/(M4227-1))</f>
        <v>#N/A</v>
      </c>
      <c r="S4227" s="22" t="e">
        <f>IF(M4227=FALSE,NA(),IF(SUM(J4230:J4249)=2,"yes","no"))</f>
        <v>#N/A</v>
      </c>
      <c r="X4227" s="2" cm="2">
        <f t="array" ref="X4227:X4228">FREQUENCY(IF('Data Transformation'!$B$425:$B$6424='Bin Analysis'!L4227,'Data Transformation'!$G$425:$G$6424),'Data Transformation'!$U$11)</f>
        <v>0</v>
      </c>
      <c r="Y4227" s="2" cm="2">
        <f t="array" ref="Y4227:Y4228">FREQUENCY(IF('Data Transformation'!$B$425:$B$6424='Bin Analysis'!L4227,'Data Transformation'!$G$425:$G$6424),'Data Transformation'!$U$12)</f>
        <v>0</v>
      </c>
    </row>
    <row r="4228" spans="1:25" x14ac:dyDescent="0.25">
      <c r="A4228" s="14" t="s">
        <v>67</v>
      </c>
      <c r="B4228" t="s">
        <v>47</v>
      </c>
      <c r="C4228" t="s">
        <v>5</v>
      </c>
      <c r="D4228" t="s">
        <v>100</v>
      </c>
      <c r="E4228" t="s">
        <v>101</v>
      </c>
      <c r="F4228" t="s">
        <v>102</v>
      </c>
      <c r="G4228" t="s">
        <v>70</v>
      </c>
      <c r="H4228" t="s">
        <v>31</v>
      </c>
      <c r="I4228" t="s">
        <v>32</v>
      </c>
      <c r="J4228" t="s">
        <v>46</v>
      </c>
      <c r="K4228" s="14" t="s">
        <v>45</v>
      </c>
      <c r="M4228" s="14"/>
      <c r="X4228" s="2">
        <v>0</v>
      </c>
      <c r="Y4228" s="2">
        <v>0</v>
      </c>
    </row>
    <row r="4229" spans="1:25" x14ac:dyDescent="0.25">
      <c r="A4229" s="32"/>
      <c r="D4229" t="e">
        <f>IF(C4229=1,'Data Transformation'!$G$3+0.5*'Data Transformation'!$W$25,IF(C4230=1,D4230-'Data Transformation'!$W$25,FALSE))</f>
        <v>#NUM!</v>
      </c>
      <c r="E4229">
        <f t="array" ref="E4229">IF(ISLOGICAL(D4229),"",FREQUENCY(IF('Data Transformation'!$B$425:$B$8425='Bin Analysis'!$B4227,'Data Transformation'!$G$425:$G$8425),D4229))</f>
        <v>2001</v>
      </c>
      <c r="F4229" t="e">
        <f>IF(ISLOGICAL(D4229),"",E4229-E4228)</f>
        <v>#VALUE!</v>
      </c>
      <c r="M4229" s="14"/>
    </row>
    <row r="4230" spans="1:25" x14ac:dyDescent="0.25">
      <c r="A4230" s="32" t="e">
        <f>IF(Weighting!$P$6&gt;0,B4230,"")</f>
        <v>#NUM!</v>
      </c>
      <c r="B4230" t="e">
        <f>Weighting!$C$6</f>
        <v>#DIV/0!</v>
      </c>
      <c r="C4230" t="e">
        <f>Weighting!$F$6</f>
        <v>#NUM!</v>
      </c>
      <c r="D4230" t="e">
        <f>IF(C4230=1,'Data Transformation'!$G$3+0.5*'Data Transformation'!$W$25,IF(C4231=1,D4231-'Data Transformation'!$W$25,FALSE))</f>
        <v>#NUM!</v>
      </c>
      <c r="E4230">
        <f t="array" ref="E4230">IF(ISLOGICAL(D4230),"",FREQUENCY(IF('Data Transformation'!$B$425:$B$8425='Bin Analysis'!$B4227,'Data Transformation'!$G$425:$G$8425),D4230))</f>
        <v>2001</v>
      </c>
      <c r="F4230">
        <f>IF(ISLOGICAL(D4230),"",E4230-E4229)</f>
        <v>0</v>
      </c>
      <c r="G4230">
        <f>Weighting!$H$6</f>
        <v>1</v>
      </c>
      <c r="H4230">
        <f t="array" ref="H4230">FREQUENCY(IF('Data Transformation'!$B$4:$B$8425=B4227,'Data Transformation'!$G$4:$G$8425),'Bin Analysis'!$B4230)</f>
        <v>2073</v>
      </c>
      <c r="I4230">
        <f>H4230-H4229</f>
        <v>2073</v>
      </c>
      <c r="J4230">
        <f>IF(I4230=0,0,1)</f>
        <v>1</v>
      </c>
      <c r="K4230" t="e">
        <f>J4230*Weighting!$W$6</f>
        <v>#NUM!</v>
      </c>
      <c r="M4230" s="14"/>
    </row>
    <row r="4231" spans="1:25" x14ac:dyDescent="0.25">
      <c r="A4231" s="32" t="str">
        <f>IF(Weighting!$P$7&gt;0,B4231,"")</f>
        <v/>
      </c>
      <c r="B4231" t="e">
        <f>Weighting!$C$7</f>
        <v>#DIV/0!</v>
      </c>
      <c r="C4231" t="e">
        <f>Weighting!$F$7</f>
        <v>#NUM!</v>
      </c>
      <c r="D4231" t="e">
        <f>IF(C4231=1,'Data Transformation'!$G$3+0.5*'Data Transformation'!$W$25,IF(C4232=1,D4232-'Data Transformation'!$W$25,FALSE))</f>
        <v>#NUM!</v>
      </c>
      <c r="E4231">
        <f t="array" ref="E4231">IF(ISLOGICAL(D4231),"",FREQUENCY(IF('Data Transformation'!$B$425:$B$8425='Bin Analysis'!$B4227,'Data Transformation'!$G$425:$G$8425),D4231))</f>
        <v>2001</v>
      </c>
      <c r="F4231">
        <f t="shared" ref="F4231:F4249" si="528">IF(ISLOGICAL(D4231),"",E4231-E4230)</f>
        <v>0</v>
      </c>
      <c r="G4231">
        <f>Weighting!$H$7</f>
        <v>0</v>
      </c>
      <c r="H4231">
        <f t="array" ref="H4231">FREQUENCY(IF('Data Transformation'!$B$4:$B$8425=B4227,'Data Transformation'!$G$4:$G$8425),'Bin Analysis'!$B4231)</f>
        <v>2073</v>
      </c>
      <c r="I4231">
        <f t="shared" ref="I4231:I4249" si="529">H4231-H4230</f>
        <v>0</v>
      </c>
      <c r="J4231">
        <f>IF(I4231=0,0,1)</f>
        <v>0</v>
      </c>
      <c r="K4231">
        <f>J4231*Weighting!$W$7</f>
        <v>0</v>
      </c>
      <c r="M4231" s="14"/>
    </row>
    <row r="4232" spans="1:25" x14ac:dyDescent="0.25">
      <c r="A4232" s="32" t="str">
        <f>IF(Weighting!$P$8&gt;0,B4232,"")</f>
        <v/>
      </c>
      <c r="B4232" t="e">
        <f>Weighting!$C$8</f>
        <v>#DIV/0!</v>
      </c>
      <c r="C4232" t="e">
        <f>Weighting!$F$8</f>
        <v>#NUM!</v>
      </c>
      <c r="D4232" t="e">
        <f>IF(C4232=1,'Data Transformation'!$G$3+0.5*'Data Transformation'!$W$25,IF(C4233=1,D4233-'Data Transformation'!$W$25,FALSE))</f>
        <v>#NUM!</v>
      </c>
      <c r="E4232">
        <f t="array" ref="E4232">IF(ISLOGICAL(D4232),"",FREQUENCY(IF('Data Transformation'!$B$425:$B$8425='Bin Analysis'!$B4227,'Data Transformation'!$G$425:$G$8425),D4232))</f>
        <v>2001</v>
      </c>
      <c r="F4232">
        <f t="shared" si="528"/>
        <v>0</v>
      </c>
      <c r="G4232">
        <f>Weighting!$H$8</f>
        <v>0</v>
      </c>
      <c r="H4232">
        <f t="array" ref="H4232">FREQUENCY(IF('Data Transformation'!$B$4:$B$8425=B4227,'Data Transformation'!$G$4:$G$8425),'Bin Analysis'!$B4232)</f>
        <v>2073</v>
      </c>
      <c r="I4232">
        <f t="shared" si="529"/>
        <v>0</v>
      </c>
      <c r="J4232">
        <f t="shared" ref="J4232:J4249" si="530">IF(I4232=0,0,1)</f>
        <v>0</v>
      </c>
      <c r="K4232">
        <f>J4232*Weighting!$W$8</f>
        <v>0</v>
      </c>
      <c r="M4232" s="14"/>
    </row>
    <row r="4233" spans="1:25" x14ac:dyDescent="0.25">
      <c r="A4233" s="32" t="str">
        <f>IF(Weighting!$P$9&gt;0,B4233,"")</f>
        <v/>
      </c>
      <c r="B4233" s="50" t="e">
        <f>Weighting!$C$9</f>
        <v>#DIV/0!</v>
      </c>
      <c r="C4233" t="e">
        <f>Weighting!$F$9</f>
        <v>#NUM!</v>
      </c>
      <c r="D4233" t="e">
        <f>IF(C4233=1,'Data Transformation'!$G$3+0.5*'Data Transformation'!$W$25,IF(C4234=1,D4234-'Data Transformation'!$W$25,FALSE))</f>
        <v>#NUM!</v>
      </c>
      <c r="E4233">
        <f t="array" ref="E4233">IF(ISLOGICAL(D4233),"",FREQUENCY(IF('Data Transformation'!$B$425:$B$8425='Bin Analysis'!$B4227,'Data Transformation'!$G$425:$G$8425),D4233))</f>
        <v>2001</v>
      </c>
      <c r="F4233">
        <f t="shared" si="528"/>
        <v>0</v>
      </c>
      <c r="G4233">
        <f>Weighting!$H$9</f>
        <v>0</v>
      </c>
      <c r="H4233">
        <f t="array" ref="H4233">FREQUENCY(IF('Data Transformation'!$B$4:$B$8425=B4227,'Data Transformation'!$G$4:$G$8425),'Bin Analysis'!$B4233)</f>
        <v>2073</v>
      </c>
      <c r="I4233">
        <f t="shared" si="529"/>
        <v>0</v>
      </c>
      <c r="J4233">
        <f t="shared" si="530"/>
        <v>0</v>
      </c>
      <c r="K4233">
        <f>J4233*Weighting!$W$9</f>
        <v>0</v>
      </c>
      <c r="M4233" s="14"/>
    </row>
    <row r="4234" spans="1:25" x14ac:dyDescent="0.25">
      <c r="A4234" s="32" t="str">
        <f>IF(Weighting!$P$10&gt;0,B4234,"")</f>
        <v/>
      </c>
      <c r="B4234" t="e">
        <f>Weighting!$C$10</f>
        <v>#DIV/0!</v>
      </c>
      <c r="C4234" t="e">
        <f>Weighting!$F$10</f>
        <v>#NUM!</v>
      </c>
      <c r="D4234" t="e">
        <f>IF(C4234=1,'Data Transformation'!$G$3+0.5*'Data Transformation'!$W$25,IF(C4235=1,D4235-'Data Transformation'!$W$25,FALSE))</f>
        <v>#NUM!</v>
      </c>
      <c r="E4234">
        <f t="array" ref="E4234">IF(ISLOGICAL(D4234),"",FREQUENCY(IF('Data Transformation'!$B$425:$B$8425='Bin Analysis'!$B4227,'Data Transformation'!$G$425:$G$8425),D4234))</f>
        <v>2001</v>
      </c>
      <c r="F4234">
        <f t="shared" si="528"/>
        <v>0</v>
      </c>
      <c r="G4234">
        <f>Weighting!$H$10</f>
        <v>0</v>
      </c>
      <c r="H4234">
        <f t="array" ref="H4234">FREQUENCY(IF('Data Transformation'!$B$4:$B$8425=B4227,'Data Transformation'!$G$4:$G$8425),'Bin Analysis'!$B4234)</f>
        <v>2073</v>
      </c>
      <c r="I4234">
        <f t="shared" si="529"/>
        <v>0</v>
      </c>
      <c r="J4234">
        <f t="shared" si="530"/>
        <v>0</v>
      </c>
      <c r="K4234">
        <f>J4234*Weighting!$W$10</f>
        <v>0</v>
      </c>
      <c r="M4234" s="14"/>
    </row>
    <row r="4235" spans="1:25" x14ac:dyDescent="0.25">
      <c r="A4235" s="32" t="str">
        <f>IF(Weighting!$P$11&gt;0,B4235,"")</f>
        <v/>
      </c>
      <c r="B4235" t="e">
        <f>Weighting!$C$11</f>
        <v>#DIV/0!</v>
      </c>
      <c r="C4235" t="e">
        <f>Weighting!$F$11</f>
        <v>#NUM!</v>
      </c>
      <c r="D4235" t="e">
        <f>IF(C4235=1,'Data Transformation'!$G$3+0.5*'Data Transformation'!$W$25,IF(C4236=1,D4236-'Data Transformation'!$W$25,FALSE))</f>
        <v>#NUM!</v>
      </c>
      <c r="E4235">
        <f t="array" ref="E4235">IF(ISLOGICAL(D4235),"",FREQUENCY(IF('Data Transformation'!$B$425:$B$8425='Bin Analysis'!$B4227,'Data Transformation'!$G$425:$G$8425),D4235))</f>
        <v>2001</v>
      </c>
      <c r="F4235">
        <f t="shared" si="528"/>
        <v>0</v>
      </c>
      <c r="G4235">
        <f>Weighting!$H$11</f>
        <v>0</v>
      </c>
      <c r="H4235">
        <f t="array" ref="H4235">FREQUENCY(IF('Data Transformation'!$B$4:$B$8425=B4227,'Data Transformation'!$G$4:$G$8425),'Bin Analysis'!$B4235)</f>
        <v>2073</v>
      </c>
      <c r="I4235">
        <f t="shared" si="529"/>
        <v>0</v>
      </c>
      <c r="J4235">
        <f t="shared" si="530"/>
        <v>0</v>
      </c>
      <c r="K4235">
        <f>J4235*Weighting!$W$11</f>
        <v>0</v>
      </c>
      <c r="M4235" s="14"/>
    </row>
    <row r="4236" spans="1:25" x14ac:dyDescent="0.25">
      <c r="A4236" s="32" t="str">
        <f>IF(Weighting!$P$12&gt;0,B4236,"")</f>
        <v/>
      </c>
      <c r="B4236" t="e">
        <f>Weighting!$C$12</f>
        <v>#DIV/0!</v>
      </c>
      <c r="C4236" t="e">
        <f>Weighting!$F$12</f>
        <v>#NUM!</v>
      </c>
      <c r="D4236" t="e">
        <f>IF(C4236=1,'Data Transformation'!$G$3+0.5*'Data Transformation'!$W$25,IF(C4237=1,D4237-'Data Transformation'!$W$25,FALSE))</f>
        <v>#NUM!</v>
      </c>
      <c r="E4236">
        <f t="array" ref="E4236">IF(ISLOGICAL(D4236),"",FREQUENCY(IF('Data Transformation'!$B$425:$B$8425='Bin Analysis'!$B4227,'Data Transformation'!$G$425:$G$8425),D4236))</f>
        <v>2001</v>
      </c>
      <c r="F4236">
        <f t="shared" si="528"/>
        <v>0</v>
      </c>
      <c r="G4236">
        <f>Weighting!$H$12</f>
        <v>0</v>
      </c>
      <c r="H4236">
        <f t="array" ref="H4236">FREQUENCY(IF('Data Transformation'!$B$4:$B$8425=B4227,'Data Transformation'!$G$4:$G$8425),'Bin Analysis'!$B4236)</f>
        <v>2073</v>
      </c>
      <c r="I4236">
        <f t="shared" si="529"/>
        <v>0</v>
      </c>
      <c r="J4236">
        <f t="shared" si="530"/>
        <v>0</v>
      </c>
      <c r="K4236">
        <f>J4236*Weighting!$W$12</f>
        <v>0</v>
      </c>
      <c r="M4236" s="14"/>
    </row>
    <row r="4237" spans="1:25" x14ac:dyDescent="0.25">
      <c r="A4237" s="32" t="str">
        <f>IF(Weighting!$P$13&gt;0,B4237,"")</f>
        <v/>
      </c>
      <c r="B4237" t="e">
        <f>Weighting!$C$13</f>
        <v>#DIV/0!</v>
      </c>
      <c r="C4237" t="e">
        <f>Weighting!$F$13</f>
        <v>#NUM!</v>
      </c>
      <c r="D4237" t="e">
        <f>IF(C4237=1,'Data Transformation'!$G$3+0.5*'Data Transformation'!$W$25,IF(C4238=1,D4238-'Data Transformation'!$W$25,FALSE))</f>
        <v>#NUM!</v>
      </c>
      <c r="E4237">
        <f t="array" ref="E4237">IF(ISLOGICAL(D4237),"",FREQUENCY(IF('Data Transformation'!$B$425:$B$8425='Bin Analysis'!$B4227,'Data Transformation'!$G$425:$G$8425),D4237))</f>
        <v>2001</v>
      </c>
      <c r="F4237">
        <f t="shared" si="528"/>
        <v>0</v>
      </c>
      <c r="G4237">
        <f>Weighting!$H$13</f>
        <v>0</v>
      </c>
      <c r="H4237">
        <f t="array" ref="H4237">FREQUENCY(IF('Data Transformation'!$B$4:$B$8425=B4227,'Data Transformation'!$G$4:$G$8425),'Bin Analysis'!$B4237)</f>
        <v>2073</v>
      </c>
      <c r="I4237">
        <f t="shared" si="529"/>
        <v>0</v>
      </c>
      <c r="J4237">
        <f t="shared" si="530"/>
        <v>0</v>
      </c>
      <c r="K4237">
        <f>J4237*Weighting!$W$13</f>
        <v>0</v>
      </c>
      <c r="M4237" s="14"/>
    </row>
    <row r="4238" spans="1:25" x14ac:dyDescent="0.25">
      <c r="A4238" s="32" t="str">
        <f>IF(Weighting!$P$14&gt;0,B4238,"")</f>
        <v/>
      </c>
      <c r="B4238" t="e">
        <f>Weighting!$C$14</f>
        <v>#DIV/0!</v>
      </c>
      <c r="C4238" t="e">
        <f>Weighting!$F$14</f>
        <v>#NUM!</v>
      </c>
      <c r="D4238" t="e">
        <f>IF(C4238=1,'Data Transformation'!$G$3+0.5*'Data Transformation'!$W$25,IF(C4239=1,D4239-'Data Transformation'!$W$25,FALSE))</f>
        <v>#NUM!</v>
      </c>
      <c r="E4238">
        <f t="array" ref="E4238">IF(ISLOGICAL(D4238),"",FREQUENCY(IF('Data Transformation'!$B$425:$B$8425='Bin Analysis'!$B4227,'Data Transformation'!$G$425:$G$8425),D4238))</f>
        <v>2001</v>
      </c>
      <c r="F4238">
        <f t="shared" si="528"/>
        <v>0</v>
      </c>
      <c r="G4238">
        <f>Weighting!$H$14</f>
        <v>0</v>
      </c>
      <c r="H4238">
        <f t="array" ref="H4238">FREQUENCY(IF('Data Transformation'!$B$4:$B$8425=B4227,'Data Transformation'!$G$4:$G$8425),'Bin Analysis'!$B4238)</f>
        <v>2073</v>
      </c>
      <c r="I4238">
        <f t="shared" si="529"/>
        <v>0</v>
      </c>
      <c r="J4238">
        <f t="shared" si="530"/>
        <v>0</v>
      </c>
      <c r="K4238">
        <f>J4238*Weighting!$W$14</f>
        <v>0</v>
      </c>
      <c r="M4238" s="14"/>
    </row>
    <row r="4239" spans="1:25" x14ac:dyDescent="0.25">
      <c r="A4239" s="32" t="str">
        <f>IF(Weighting!$P$15&gt;0,B4239,"")</f>
        <v/>
      </c>
      <c r="B4239" t="e">
        <f>Weighting!$C$15</f>
        <v>#DIV/0!</v>
      </c>
      <c r="C4239" t="e">
        <f>Weighting!$F$15</f>
        <v>#NUM!</v>
      </c>
      <c r="D4239" t="e">
        <f>IF(C4239=1,'Data Transformation'!$G$3+0.5*'Data Transformation'!$W$25,IF(C4240=1,D4240-'Data Transformation'!$W$25,FALSE))</f>
        <v>#NUM!</v>
      </c>
      <c r="E4239">
        <f t="array" ref="E4239">IF(ISLOGICAL(D4239),"",FREQUENCY(IF('Data Transformation'!$B$425:$B$8425='Bin Analysis'!$B4227,'Data Transformation'!$G$425:$G$8425),D4239))</f>
        <v>2001</v>
      </c>
      <c r="F4239">
        <f t="shared" si="528"/>
        <v>0</v>
      </c>
      <c r="G4239">
        <f>Weighting!$H$15</f>
        <v>0</v>
      </c>
      <c r="H4239">
        <f t="array" ref="H4239">FREQUENCY(IF('Data Transformation'!$B$4:$B$8425=B4227,'Data Transformation'!$G$4:$G$8425),'Bin Analysis'!$B4239)</f>
        <v>2073</v>
      </c>
      <c r="I4239">
        <f t="shared" si="529"/>
        <v>0</v>
      </c>
      <c r="J4239">
        <f t="shared" si="530"/>
        <v>0</v>
      </c>
      <c r="K4239">
        <f>J4239*Weighting!$W$15</f>
        <v>0</v>
      </c>
      <c r="M4239" s="14"/>
    </row>
    <row r="4240" spans="1:25" x14ac:dyDescent="0.25">
      <c r="A4240" s="32" t="str">
        <f>IF(Weighting!$P$16&gt;0,B4240,"")</f>
        <v/>
      </c>
      <c r="B4240" t="e">
        <f>Weighting!$C$16</f>
        <v>#DIV/0!</v>
      </c>
      <c r="C4240" t="e">
        <f>Weighting!$F$16</f>
        <v>#NUM!</v>
      </c>
      <c r="D4240" t="e">
        <f>IF(C4240=1,'Data Transformation'!$G$3+0.5*'Data Transformation'!$W$25,IF(C4241=1,D4241-'Data Transformation'!$W$25,FALSE))</f>
        <v>#NUM!</v>
      </c>
      <c r="E4240">
        <f t="array" ref="E4240">IF(ISLOGICAL(D4240),"",FREQUENCY(IF('Data Transformation'!$B$425:$B$8425='Bin Analysis'!$B4227,'Data Transformation'!$G$425:$G$8425),D4240))</f>
        <v>2001</v>
      </c>
      <c r="F4240">
        <f t="shared" si="528"/>
        <v>0</v>
      </c>
      <c r="G4240">
        <f>Weighting!$H$16</f>
        <v>0</v>
      </c>
      <c r="H4240">
        <f t="array" ref="H4240">FREQUENCY(IF('Data Transformation'!$B$4:$B$8425=B4227,'Data Transformation'!$G$4:$G$8425),'Bin Analysis'!$B4240)</f>
        <v>2073</v>
      </c>
      <c r="I4240">
        <f t="shared" si="529"/>
        <v>0</v>
      </c>
      <c r="J4240">
        <f t="shared" si="530"/>
        <v>0</v>
      </c>
      <c r="K4240">
        <f>J4240*Weighting!$W$16</f>
        <v>0</v>
      </c>
      <c r="M4240" s="14"/>
    </row>
    <row r="4241" spans="1:25" x14ac:dyDescent="0.25">
      <c r="A4241" s="32" t="str">
        <f>IF(Weighting!$P$17&gt;0,B4241,"")</f>
        <v/>
      </c>
      <c r="B4241" t="e">
        <f>Weighting!$C$17</f>
        <v>#DIV/0!</v>
      </c>
      <c r="C4241" t="e">
        <f>Weighting!$F$17</f>
        <v>#NUM!</v>
      </c>
      <c r="D4241" t="e">
        <f>IF(C4241=1,'Data Transformation'!$G$3+0.5*'Data Transformation'!$W$25,IF(C4242=1,D4242-'Data Transformation'!$W$25,FALSE))</f>
        <v>#NUM!</v>
      </c>
      <c r="E4241">
        <f t="array" ref="E4241">IF(ISLOGICAL(D4241),"",FREQUENCY(IF('Data Transformation'!$B$425:$B$8425='Bin Analysis'!$B4227,'Data Transformation'!$G$425:$G$8425),D4241))</f>
        <v>2001</v>
      </c>
      <c r="F4241">
        <f t="shared" si="528"/>
        <v>0</v>
      </c>
      <c r="G4241">
        <f>Weighting!$H$17</f>
        <v>0</v>
      </c>
      <c r="H4241">
        <f t="array" ref="H4241">FREQUENCY(IF('Data Transformation'!$B$4:$B$8425=B4227,'Data Transformation'!$G$4:$G$8425),'Bin Analysis'!$B4241)</f>
        <v>2073</v>
      </c>
      <c r="I4241">
        <f t="shared" si="529"/>
        <v>0</v>
      </c>
      <c r="J4241">
        <f t="shared" si="530"/>
        <v>0</v>
      </c>
      <c r="K4241">
        <f>J4241*Weighting!$W$17</f>
        <v>0</v>
      </c>
      <c r="M4241" s="14"/>
    </row>
    <row r="4242" spans="1:25" x14ac:dyDescent="0.25">
      <c r="A4242" s="32" t="str">
        <f>IF(Weighting!$P$18&gt;0,B4242,"")</f>
        <v/>
      </c>
      <c r="B4242" t="e">
        <f>Weighting!$C$18</f>
        <v>#DIV/0!</v>
      </c>
      <c r="C4242" t="e">
        <f>Weighting!$F$18</f>
        <v>#NUM!</v>
      </c>
      <c r="D4242" t="e">
        <f>IF(C4242=1,'Data Transformation'!$G$3+0.5*'Data Transformation'!$W$25,IF(C4243=1,D4243-'Data Transformation'!$W$25,FALSE))</f>
        <v>#NUM!</v>
      </c>
      <c r="E4242">
        <f t="array" ref="E4242">IF(ISLOGICAL(D4242),"",FREQUENCY(IF('Data Transformation'!$B$425:$B$8425='Bin Analysis'!$B4227,'Data Transformation'!$G$425:$G$8425),D4242))</f>
        <v>2001</v>
      </c>
      <c r="F4242">
        <f t="shared" si="528"/>
        <v>0</v>
      </c>
      <c r="G4242">
        <f>Weighting!$H$18</f>
        <v>0</v>
      </c>
      <c r="H4242">
        <f t="array" ref="H4242">FREQUENCY(IF('Data Transformation'!$B$4:$B$8425=B4227,'Data Transformation'!$G$4:$G$8425),'Bin Analysis'!$B4242)</f>
        <v>2073</v>
      </c>
      <c r="I4242">
        <f t="shared" si="529"/>
        <v>0</v>
      </c>
      <c r="J4242">
        <f t="shared" si="530"/>
        <v>0</v>
      </c>
      <c r="K4242">
        <f>J4242*Weighting!$W$18</f>
        <v>0</v>
      </c>
      <c r="M4242" s="14"/>
    </row>
    <row r="4243" spans="1:25" x14ac:dyDescent="0.25">
      <c r="A4243" s="32" t="str">
        <f>IF(Weighting!$P$19&gt;0,B4243,"")</f>
        <v/>
      </c>
      <c r="B4243" t="e">
        <f>Weighting!$C$19</f>
        <v>#DIV/0!</v>
      </c>
      <c r="C4243" t="e">
        <f>Weighting!$F$19</f>
        <v>#NUM!</v>
      </c>
      <c r="D4243" t="e">
        <f>IF(C4243=1,'Data Transformation'!$G$3+0.5*'Data Transformation'!$W$25,IF(C4244=1,D4244-'Data Transformation'!$W$25,FALSE))</f>
        <v>#NUM!</v>
      </c>
      <c r="E4243">
        <f t="array" ref="E4243">IF(ISLOGICAL(D4243),"",FREQUENCY(IF('Data Transformation'!$B$425:$B$8425='Bin Analysis'!$B4227,'Data Transformation'!$G$425:$G$8425),D4243))</f>
        <v>2001</v>
      </c>
      <c r="F4243">
        <f t="shared" si="528"/>
        <v>0</v>
      </c>
      <c r="G4243">
        <f>Weighting!$H$19</f>
        <v>0</v>
      </c>
      <c r="H4243">
        <f t="array" ref="H4243">FREQUENCY(IF('Data Transformation'!$B$4:$B$8425=B4227,'Data Transformation'!$G$4:$G$8425),'Bin Analysis'!$B4243)</f>
        <v>2073</v>
      </c>
      <c r="I4243">
        <f t="shared" si="529"/>
        <v>0</v>
      </c>
      <c r="J4243">
        <f t="shared" si="530"/>
        <v>0</v>
      </c>
      <c r="K4243">
        <f>J4243*Weighting!$W$19</f>
        <v>0</v>
      </c>
      <c r="M4243" s="14"/>
    </row>
    <row r="4244" spans="1:25" x14ac:dyDescent="0.25">
      <c r="A4244" s="32" t="str">
        <f>IF(Weighting!$P$20&gt;0,B4244,"")</f>
        <v/>
      </c>
      <c r="B4244" t="e">
        <f>Weighting!$C$20</f>
        <v>#DIV/0!</v>
      </c>
      <c r="C4244" t="e">
        <f>Weighting!$F$20</f>
        <v>#NUM!</v>
      </c>
      <c r="D4244" t="e">
        <f>IF(C4244=1,'Data Transformation'!$G$3+0.5*'Data Transformation'!$W$25,IF(C4245=1,D4245-'Data Transformation'!$W$25,FALSE))</f>
        <v>#NUM!</v>
      </c>
      <c r="E4244">
        <f t="array" ref="E4244">IF(ISLOGICAL(D4244),"",FREQUENCY(IF('Data Transformation'!$B$425:$B$8425='Bin Analysis'!$B4227,'Data Transformation'!$G$425:$G$8425),D4244))</f>
        <v>2001</v>
      </c>
      <c r="F4244">
        <f t="shared" si="528"/>
        <v>0</v>
      </c>
      <c r="G4244">
        <f>Weighting!$H$20</f>
        <v>0</v>
      </c>
      <c r="H4244">
        <f t="array" ref="H4244">FREQUENCY(IF('Data Transformation'!$B$4:$B$8425=B4227,'Data Transformation'!$G$4:$G$8425),'Bin Analysis'!$B4244)</f>
        <v>2073</v>
      </c>
      <c r="I4244">
        <f t="shared" si="529"/>
        <v>0</v>
      </c>
      <c r="J4244">
        <f t="shared" si="530"/>
        <v>0</v>
      </c>
      <c r="K4244">
        <f>J4244*Weighting!$W$20</f>
        <v>0</v>
      </c>
      <c r="M4244" s="14"/>
    </row>
    <row r="4245" spans="1:25" x14ac:dyDescent="0.25">
      <c r="A4245" s="32" t="str">
        <f>IF(Weighting!$P$21&gt;0,B4245,"")</f>
        <v/>
      </c>
      <c r="B4245" t="e">
        <f>Weighting!$C$21</f>
        <v>#DIV/0!</v>
      </c>
      <c r="C4245" t="e">
        <f>Weighting!$F$21</f>
        <v>#NUM!</v>
      </c>
      <c r="D4245" t="e">
        <f>IF(C4245=1,'Data Transformation'!$G$3+0.5*'Data Transformation'!$W$25,IF(C4246=1,D4246-'Data Transformation'!$W$25,FALSE))</f>
        <v>#NUM!</v>
      </c>
      <c r="E4245">
        <f t="array" ref="E4245">IF(ISLOGICAL(D4245),"",FREQUENCY(IF('Data Transformation'!$B$425:$B$8425='Bin Analysis'!$B4227,'Data Transformation'!$G$425:$G$8425),D4245))</f>
        <v>2001</v>
      </c>
      <c r="F4245">
        <f t="shared" si="528"/>
        <v>0</v>
      </c>
      <c r="G4245">
        <f>Weighting!$H$21</f>
        <v>0</v>
      </c>
      <c r="H4245">
        <f t="array" ref="H4245">FREQUENCY(IF('Data Transformation'!$B$4:$B$8425=B4227,'Data Transformation'!$G$4:$G$8425),'Bin Analysis'!$B4245)</f>
        <v>2073</v>
      </c>
      <c r="I4245">
        <f t="shared" si="529"/>
        <v>0</v>
      </c>
      <c r="J4245">
        <f t="shared" si="530"/>
        <v>0</v>
      </c>
      <c r="K4245">
        <f>J4245*Weighting!$W$21</f>
        <v>0</v>
      </c>
      <c r="M4245" s="14"/>
    </row>
    <row r="4246" spans="1:25" x14ac:dyDescent="0.25">
      <c r="A4246" s="32" t="str">
        <f>IF(Weighting!$P$22&gt;0,B4246,"")</f>
        <v/>
      </c>
      <c r="B4246" t="e">
        <f>Weighting!$C$22</f>
        <v>#DIV/0!</v>
      </c>
      <c r="C4246" t="e">
        <f>Weighting!$F$22</f>
        <v>#NUM!</v>
      </c>
      <c r="D4246" t="e">
        <f>IF(C4246=1,'Data Transformation'!$G$3+0.5*'Data Transformation'!$W$25,IF(C4247=1,D4247-'Data Transformation'!$W$25,FALSE))</f>
        <v>#NUM!</v>
      </c>
      <c r="E4246">
        <f t="array" ref="E4246">IF(ISLOGICAL(D4246),"",FREQUENCY(IF('Data Transformation'!$B$425:$B$8425='Bin Analysis'!$B4227,'Data Transformation'!$G$425:$G$8425),D4246))</f>
        <v>2001</v>
      </c>
      <c r="F4246">
        <f t="shared" si="528"/>
        <v>0</v>
      </c>
      <c r="G4246">
        <f>Weighting!$H$22</f>
        <v>0</v>
      </c>
      <c r="H4246">
        <f t="array" ref="H4246">FREQUENCY(IF('Data Transformation'!$B$4:$B$8425=B4227,'Data Transformation'!$G$4:$G$8425),'Bin Analysis'!$B4246)</f>
        <v>2073</v>
      </c>
      <c r="I4246">
        <f t="shared" si="529"/>
        <v>0</v>
      </c>
      <c r="J4246">
        <f t="shared" si="530"/>
        <v>0</v>
      </c>
      <c r="K4246">
        <f>J4246*Weighting!$W$22</f>
        <v>0</v>
      </c>
      <c r="M4246" s="14"/>
    </row>
    <row r="4247" spans="1:25" x14ac:dyDescent="0.25">
      <c r="A4247" s="32" t="str">
        <f>IF(Weighting!$P$23&gt;0,B4247,"")</f>
        <v/>
      </c>
      <c r="B4247" t="e">
        <f>Weighting!$C$23</f>
        <v>#DIV/0!</v>
      </c>
      <c r="C4247" t="e">
        <f>Weighting!$F$23</f>
        <v>#NUM!</v>
      </c>
      <c r="D4247" t="e">
        <f>IF(C4247=1,'Data Transformation'!$G$3+0.5*'Data Transformation'!$W$25,IF(C4248=1,D4248-'Data Transformation'!$W$25,FALSE))</f>
        <v>#NUM!</v>
      </c>
      <c r="E4247">
        <f t="array" ref="E4247">IF(ISLOGICAL(D4247),"",FREQUENCY(IF('Data Transformation'!$B$425:$B$8425='Bin Analysis'!$B4227,'Data Transformation'!$G$425:$G$8425),D4247))</f>
        <v>2001</v>
      </c>
      <c r="F4247">
        <f t="shared" si="528"/>
        <v>0</v>
      </c>
      <c r="G4247">
        <f>Weighting!$H$23</f>
        <v>0</v>
      </c>
      <c r="H4247">
        <f t="array" ref="H4247">FREQUENCY(IF('Data Transformation'!$B$4:$B$8425=B4227,'Data Transformation'!$G$4:$G$8425),'Bin Analysis'!$B4247)</f>
        <v>2073</v>
      </c>
      <c r="I4247">
        <f t="shared" si="529"/>
        <v>0</v>
      </c>
      <c r="J4247">
        <f t="shared" si="530"/>
        <v>0</v>
      </c>
      <c r="K4247">
        <f>J4247*Weighting!$W$23</f>
        <v>0</v>
      </c>
      <c r="M4247" s="14"/>
    </row>
    <row r="4248" spans="1:25" x14ac:dyDescent="0.25">
      <c r="A4248" s="32" t="str">
        <f>IF(Weighting!$P$24&gt;0,B4248,"")</f>
        <v/>
      </c>
      <c r="B4248" t="e">
        <f>Weighting!$C$24</f>
        <v>#DIV/0!</v>
      </c>
      <c r="C4248" t="e">
        <f>Weighting!$F$24</f>
        <v>#NUM!</v>
      </c>
      <c r="D4248" t="e">
        <f>IF(C4248=1,'Data Transformation'!$G$3+0.5*'Data Transformation'!$W$25,IF(C4249=1,D4249-'Data Transformation'!$W$25,FALSE))</f>
        <v>#NUM!</v>
      </c>
      <c r="E4248">
        <f t="array" ref="E4248">IF(ISLOGICAL(D4248),"",FREQUENCY(IF('Data Transformation'!$B$425:$B$8425='Bin Analysis'!$B4227,'Data Transformation'!$G$425:$G$8425),D4248))</f>
        <v>2001</v>
      </c>
      <c r="F4248">
        <f t="shared" si="528"/>
        <v>0</v>
      </c>
      <c r="G4248">
        <f>Weighting!$H$24</f>
        <v>0</v>
      </c>
      <c r="H4248">
        <f t="array" ref="H4248">FREQUENCY(IF('Data Transformation'!$B$4:$B$8425=B4227,'Data Transformation'!$G$4:$G$8425),'Bin Analysis'!$B4248)</f>
        <v>2073</v>
      </c>
      <c r="I4248">
        <f t="shared" si="529"/>
        <v>0</v>
      </c>
      <c r="J4248">
        <f t="shared" si="530"/>
        <v>0</v>
      </c>
      <c r="K4248">
        <f>J4248*Weighting!$W$24</f>
        <v>0</v>
      </c>
      <c r="M4248" s="14"/>
    </row>
    <row r="4249" spans="1:25" x14ac:dyDescent="0.25">
      <c r="A4249" s="32" t="str">
        <f>IF(Weighting!$P$25&gt;0,B4249,"")</f>
        <v/>
      </c>
      <c r="B4249" t="e">
        <f>Weighting!$C$25</f>
        <v>#DIV/0!</v>
      </c>
      <c r="C4249" t="e">
        <f>Weighting!$F$25</f>
        <v>#NUM!</v>
      </c>
      <c r="D4249" t="e">
        <f>IF(C4249=1,'Data Transformation'!$G$3+0.5*'Data Transformation'!$W$25,IF(C4250=1,D4250-'Data Transformation'!$W$25,FALSE))</f>
        <v>#NUM!</v>
      </c>
      <c r="E4249">
        <f t="array" ref="E4249">IF(ISLOGICAL(D4249),"",FREQUENCY(IF('Data Transformation'!$B$425:$B$8425='Bin Analysis'!$B4227,'Data Transformation'!$G$425:$G$8425),D4249))</f>
        <v>2001</v>
      </c>
      <c r="F4249">
        <f t="shared" si="528"/>
        <v>0</v>
      </c>
      <c r="G4249">
        <f>Weighting!$H$25</f>
        <v>0</v>
      </c>
      <c r="H4249">
        <f t="array" ref="H4249">FREQUENCY(IF('Data Transformation'!$B$4:$B$8425=B4227,'Data Transformation'!$G$4:$G$8425),'Bin Analysis'!$B4249)</f>
        <v>2073</v>
      </c>
      <c r="I4249">
        <f t="shared" si="529"/>
        <v>0</v>
      </c>
      <c r="J4249">
        <f t="shared" si="530"/>
        <v>0</v>
      </c>
      <c r="K4249">
        <f>J4249*Weighting!$W$25</f>
        <v>0</v>
      </c>
      <c r="M4249" s="14"/>
    </row>
    <row r="4250" spans="1:25" x14ac:dyDescent="0.25">
      <c r="O4250"/>
      <c r="P4250"/>
      <c r="Q4250"/>
      <c r="R4250"/>
    </row>
    <row r="4251" spans="1:25" ht="23.25" x14ac:dyDescent="0.35">
      <c r="A4251" s="21" t="s">
        <v>0</v>
      </c>
      <c r="B4251" s="21" t="str">
        <f>IFERROR(VLOOKUP(C4251,'Data Transformation'!$L$6:$M$426,2,FALSE),"")</f>
        <v/>
      </c>
      <c r="C4251" s="21">
        <f>C4227+1</f>
        <v>177</v>
      </c>
      <c r="D4251" s="21"/>
      <c r="E4251" s="21"/>
      <c r="F4251" s="21"/>
      <c r="G4251" s="21"/>
      <c r="H4251" s="22"/>
      <c r="I4251" s="22"/>
      <c r="J4251" s="22"/>
      <c r="K4251" s="21"/>
      <c r="L4251" s="21" t="str">
        <f>B4251</f>
        <v/>
      </c>
      <c r="M4251" s="23" t="e">
        <f>INDEX('Data Transformation'!$O$4:$O$424,MATCH($B4251,'Data Transformation'!$M$4:$M$424,0),MATCH($M$2,'Data Transformation'!$O$3,0))</f>
        <v>#N/A</v>
      </c>
      <c r="N4251" s="27" t="e">
        <f>IF('Input and Summary Results'!$J$16="minimum",'Bin Analysis'!X4252/(M4251-1),'Bin Analysis'!Y4251/('Bin Analysis'!M4251-1))</f>
        <v>#N/A</v>
      </c>
      <c r="O4251" s="27" t="e">
        <f>IF(M4251=FALSE,NA(),(VLOOKUP(1,C4254:K4273,4,FALSE))/(M4251-1))</f>
        <v>#N/A</v>
      </c>
      <c r="P4251" s="27" t="e">
        <f>IF(M4251=FALSE,NA(),SUM(J4254:J4273)/Weighting!$S$5)</f>
        <v>#N/A</v>
      </c>
      <c r="Q4251" s="27" t="e">
        <f>IF(M4251=FALSE,NA(),SUM(K4254:K4273)/Weighting!$S$6)</f>
        <v>#N/A</v>
      </c>
      <c r="R4251" s="27" t="e">
        <f>IF(M4251=FALSE,NA(),(VLOOKUP(1,G4254:K4273,3,FALSE))/(M4251-1))</f>
        <v>#N/A</v>
      </c>
      <c r="S4251" s="22" t="e">
        <f>IF(M4251=FALSE,NA(),IF(SUM(J4254:J4273)=2,"yes","no"))</f>
        <v>#N/A</v>
      </c>
      <c r="X4251" s="2" cm="2">
        <f t="array" ref="X4251:X4252">FREQUENCY(IF('Data Transformation'!$B$425:$B$6424='Bin Analysis'!L4251,'Data Transformation'!$G$425:$G$6424),'Data Transformation'!$U$11)</f>
        <v>0</v>
      </c>
      <c r="Y4251" s="2" cm="2">
        <f t="array" ref="Y4251:Y4252">FREQUENCY(IF('Data Transformation'!$B$425:$B$6424='Bin Analysis'!L4251,'Data Transformation'!$G$425:$G$6424),'Data Transformation'!$U$12)</f>
        <v>0</v>
      </c>
    </row>
    <row r="4252" spans="1:25" x14ac:dyDescent="0.25">
      <c r="A4252" s="14" t="s">
        <v>67</v>
      </c>
      <c r="B4252" t="s">
        <v>47</v>
      </c>
      <c r="C4252" t="s">
        <v>5</v>
      </c>
      <c r="D4252" t="s">
        <v>100</v>
      </c>
      <c r="E4252" t="s">
        <v>101</v>
      </c>
      <c r="F4252" t="s">
        <v>102</v>
      </c>
      <c r="G4252" t="s">
        <v>70</v>
      </c>
      <c r="H4252" t="s">
        <v>31</v>
      </c>
      <c r="I4252" t="s">
        <v>32</v>
      </c>
      <c r="J4252" t="s">
        <v>46</v>
      </c>
      <c r="K4252" s="14" t="s">
        <v>45</v>
      </c>
      <c r="M4252" s="14"/>
      <c r="X4252" s="2">
        <v>0</v>
      </c>
      <c r="Y4252" s="2">
        <v>0</v>
      </c>
    </row>
    <row r="4253" spans="1:25" x14ac:dyDescent="0.25">
      <c r="A4253" s="32"/>
      <c r="D4253" t="e">
        <f>IF(C4253=1,'Data Transformation'!$G$3+0.5*'Data Transformation'!$W$25,IF(C4254=1,D4254-'Data Transformation'!$W$25,FALSE))</f>
        <v>#NUM!</v>
      </c>
      <c r="E4253">
        <f t="array" ref="E4253">IF(ISLOGICAL(D4253),"",FREQUENCY(IF('Data Transformation'!$B$425:$B$8425='Bin Analysis'!$B4251,'Data Transformation'!$G$425:$G$8425),D4253))</f>
        <v>2001</v>
      </c>
      <c r="F4253" t="e">
        <f>IF(ISLOGICAL(D4253),"",E4253-E4252)</f>
        <v>#VALUE!</v>
      </c>
      <c r="M4253" s="14"/>
    </row>
    <row r="4254" spans="1:25" x14ac:dyDescent="0.25">
      <c r="A4254" s="32" t="e">
        <f>IF(Weighting!$P$6&gt;0,B4254,"")</f>
        <v>#NUM!</v>
      </c>
      <c r="B4254" t="e">
        <f>Weighting!$C$6</f>
        <v>#DIV/0!</v>
      </c>
      <c r="C4254" t="e">
        <f>Weighting!$F$6</f>
        <v>#NUM!</v>
      </c>
      <c r="D4254" t="e">
        <f>IF(C4254=1,'Data Transformation'!$G$3+0.5*'Data Transformation'!$W$25,IF(C4255=1,D4255-'Data Transformation'!$W$25,FALSE))</f>
        <v>#NUM!</v>
      </c>
      <c r="E4254">
        <f t="array" ref="E4254">IF(ISLOGICAL(D4254),"",FREQUENCY(IF('Data Transformation'!$B$425:$B$8425='Bin Analysis'!$B4251,'Data Transformation'!$G$425:$G$8425),D4254))</f>
        <v>2001</v>
      </c>
      <c r="F4254">
        <f>IF(ISLOGICAL(D4254),"",E4254-E4253)</f>
        <v>0</v>
      </c>
      <c r="G4254">
        <f>Weighting!$H$6</f>
        <v>1</v>
      </c>
      <c r="H4254">
        <f t="array" ref="H4254">FREQUENCY(IF('Data Transformation'!$B$4:$B$8425=B4251,'Data Transformation'!$G$4:$G$8425),'Bin Analysis'!$B4254)</f>
        <v>2073</v>
      </c>
      <c r="I4254">
        <f>H4254-H4253</f>
        <v>2073</v>
      </c>
      <c r="J4254">
        <f>IF(I4254=0,0,1)</f>
        <v>1</v>
      </c>
      <c r="K4254" t="e">
        <f>J4254*Weighting!$W$6</f>
        <v>#NUM!</v>
      </c>
      <c r="M4254" s="14"/>
    </row>
    <row r="4255" spans="1:25" x14ac:dyDescent="0.25">
      <c r="A4255" s="32" t="str">
        <f>IF(Weighting!$P$7&gt;0,B4255,"")</f>
        <v/>
      </c>
      <c r="B4255" t="e">
        <f>Weighting!$C$7</f>
        <v>#DIV/0!</v>
      </c>
      <c r="C4255" t="e">
        <f>Weighting!$F$7</f>
        <v>#NUM!</v>
      </c>
      <c r="D4255" t="e">
        <f>IF(C4255=1,'Data Transformation'!$G$3+0.5*'Data Transformation'!$W$25,IF(C4256=1,D4256-'Data Transformation'!$W$25,FALSE))</f>
        <v>#NUM!</v>
      </c>
      <c r="E4255">
        <f t="array" ref="E4255">IF(ISLOGICAL(D4255),"",FREQUENCY(IF('Data Transformation'!$B$425:$B$8425='Bin Analysis'!$B4251,'Data Transformation'!$G$425:$G$8425),D4255))</f>
        <v>2001</v>
      </c>
      <c r="F4255">
        <f t="shared" ref="F4255:F4273" si="531">IF(ISLOGICAL(D4255),"",E4255-E4254)</f>
        <v>0</v>
      </c>
      <c r="G4255">
        <f>Weighting!$H$7</f>
        <v>0</v>
      </c>
      <c r="H4255">
        <f t="array" ref="H4255">FREQUENCY(IF('Data Transformation'!$B$4:$B$8425=B4251,'Data Transformation'!$G$4:$G$8425),'Bin Analysis'!$B4255)</f>
        <v>2073</v>
      </c>
      <c r="I4255">
        <f t="shared" ref="I4255:I4273" si="532">H4255-H4254</f>
        <v>0</v>
      </c>
      <c r="J4255">
        <f>IF(I4255=0,0,1)</f>
        <v>0</v>
      </c>
      <c r="K4255">
        <f>J4255*Weighting!$W$7</f>
        <v>0</v>
      </c>
      <c r="M4255" s="14"/>
    </row>
    <row r="4256" spans="1:25" x14ac:dyDescent="0.25">
      <c r="A4256" s="32" t="str">
        <f>IF(Weighting!$P$8&gt;0,B4256,"")</f>
        <v/>
      </c>
      <c r="B4256" t="e">
        <f>Weighting!$C$8</f>
        <v>#DIV/0!</v>
      </c>
      <c r="C4256" t="e">
        <f>Weighting!$F$8</f>
        <v>#NUM!</v>
      </c>
      <c r="D4256" t="e">
        <f>IF(C4256=1,'Data Transformation'!$G$3+0.5*'Data Transformation'!$W$25,IF(C4257=1,D4257-'Data Transformation'!$W$25,FALSE))</f>
        <v>#NUM!</v>
      </c>
      <c r="E4256">
        <f t="array" ref="E4256">IF(ISLOGICAL(D4256),"",FREQUENCY(IF('Data Transformation'!$B$425:$B$8425='Bin Analysis'!$B4251,'Data Transformation'!$G$425:$G$8425),D4256))</f>
        <v>2001</v>
      </c>
      <c r="F4256">
        <f t="shared" si="531"/>
        <v>0</v>
      </c>
      <c r="G4256">
        <f>Weighting!$H$8</f>
        <v>0</v>
      </c>
      <c r="H4256">
        <f t="array" ref="H4256">FREQUENCY(IF('Data Transformation'!$B$4:$B$8425=B4251,'Data Transformation'!$G$4:$G$8425),'Bin Analysis'!$B4256)</f>
        <v>2073</v>
      </c>
      <c r="I4256">
        <f t="shared" si="532"/>
        <v>0</v>
      </c>
      <c r="J4256">
        <f t="shared" ref="J4256:J4273" si="533">IF(I4256=0,0,1)</f>
        <v>0</v>
      </c>
      <c r="K4256">
        <f>J4256*Weighting!$W$8</f>
        <v>0</v>
      </c>
      <c r="M4256" s="14"/>
    </row>
    <row r="4257" spans="1:13" x14ac:dyDescent="0.25">
      <c r="A4257" s="32" t="str">
        <f>IF(Weighting!$P$9&gt;0,B4257,"")</f>
        <v/>
      </c>
      <c r="B4257" s="50" t="e">
        <f>Weighting!$C$9</f>
        <v>#DIV/0!</v>
      </c>
      <c r="C4257" t="e">
        <f>Weighting!$F$9</f>
        <v>#NUM!</v>
      </c>
      <c r="D4257" t="e">
        <f>IF(C4257=1,'Data Transformation'!$G$3+0.5*'Data Transformation'!$W$25,IF(C4258=1,D4258-'Data Transformation'!$W$25,FALSE))</f>
        <v>#NUM!</v>
      </c>
      <c r="E4257">
        <f t="array" ref="E4257">IF(ISLOGICAL(D4257),"",FREQUENCY(IF('Data Transformation'!$B$425:$B$8425='Bin Analysis'!$B4251,'Data Transformation'!$G$425:$G$8425),D4257))</f>
        <v>2001</v>
      </c>
      <c r="F4257">
        <f t="shared" si="531"/>
        <v>0</v>
      </c>
      <c r="G4257">
        <f>Weighting!$H$9</f>
        <v>0</v>
      </c>
      <c r="H4257">
        <f t="array" ref="H4257">FREQUENCY(IF('Data Transformation'!$B$4:$B$8425=B4251,'Data Transformation'!$G$4:$G$8425),'Bin Analysis'!$B4257)</f>
        <v>2073</v>
      </c>
      <c r="I4257">
        <f t="shared" si="532"/>
        <v>0</v>
      </c>
      <c r="J4257">
        <f t="shared" si="533"/>
        <v>0</v>
      </c>
      <c r="K4257">
        <f>J4257*Weighting!$W$9</f>
        <v>0</v>
      </c>
      <c r="M4257" s="14"/>
    </row>
    <row r="4258" spans="1:13" x14ac:dyDescent="0.25">
      <c r="A4258" s="32" t="str">
        <f>IF(Weighting!$P$10&gt;0,B4258,"")</f>
        <v/>
      </c>
      <c r="B4258" t="e">
        <f>Weighting!$C$10</f>
        <v>#DIV/0!</v>
      </c>
      <c r="C4258" t="e">
        <f>Weighting!$F$10</f>
        <v>#NUM!</v>
      </c>
      <c r="D4258" t="e">
        <f>IF(C4258=1,'Data Transformation'!$G$3+0.5*'Data Transformation'!$W$25,IF(C4259=1,D4259-'Data Transformation'!$W$25,FALSE))</f>
        <v>#NUM!</v>
      </c>
      <c r="E4258">
        <f t="array" ref="E4258">IF(ISLOGICAL(D4258),"",FREQUENCY(IF('Data Transformation'!$B$425:$B$8425='Bin Analysis'!$B4251,'Data Transformation'!$G$425:$G$8425),D4258))</f>
        <v>2001</v>
      </c>
      <c r="F4258">
        <f t="shared" si="531"/>
        <v>0</v>
      </c>
      <c r="G4258">
        <f>Weighting!$H$10</f>
        <v>0</v>
      </c>
      <c r="H4258">
        <f t="array" ref="H4258">FREQUENCY(IF('Data Transformation'!$B$4:$B$8425=B4251,'Data Transformation'!$G$4:$G$8425),'Bin Analysis'!$B4258)</f>
        <v>2073</v>
      </c>
      <c r="I4258">
        <f t="shared" si="532"/>
        <v>0</v>
      </c>
      <c r="J4258">
        <f t="shared" si="533"/>
        <v>0</v>
      </c>
      <c r="K4258">
        <f>J4258*Weighting!$W$10</f>
        <v>0</v>
      </c>
      <c r="M4258" s="14"/>
    </row>
    <row r="4259" spans="1:13" x14ac:dyDescent="0.25">
      <c r="A4259" s="32" t="str">
        <f>IF(Weighting!$P$11&gt;0,B4259,"")</f>
        <v/>
      </c>
      <c r="B4259" t="e">
        <f>Weighting!$C$11</f>
        <v>#DIV/0!</v>
      </c>
      <c r="C4259" t="e">
        <f>Weighting!$F$11</f>
        <v>#NUM!</v>
      </c>
      <c r="D4259" t="e">
        <f>IF(C4259=1,'Data Transformation'!$G$3+0.5*'Data Transformation'!$W$25,IF(C4260=1,D4260-'Data Transformation'!$W$25,FALSE))</f>
        <v>#NUM!</v>
      </c>
      <c r="E4259">
        <f t="array" ref="E4259">IF(ISLOGICAL(D4259),"",FREQUENCY(IF('Data Transformation'!$B$425:$B$8425='Bin Analysis'!$B4251,'Data Transformation'!$G$425:$G$8425),D4259))</f>
        <v>2001</v>
      </c>
      <c r="F4259">
        <f t="shared" si="531"/>
        <v>0</v>
      </c>
      <c r="G4259">
        <f>Weighting!$H$11</f>
        <v>0</v>
      </c>
      <c r="H4259">
        <f t="array" ref="H4259">FREQUENCY(IF('Data Transformation'!$B$4:$B$8425=B4251,'Data Transformation'!$G$4:$G$8425),'Bin Analysis'!$B4259)</f>
        <v>2073</v>
      </c>
      <c r="I4259">
        <f t="shared" si="532"/>
        <v>0</v>
      </c>
      <c r="J4259">
        <f t="shared" si="533"/>
        <v>0</v>
      </c>
      <c r="K4259">
        <f>J4259*Weighting!$W$11</f>
        <v>0</v>
      </c>
      <c r="M4259" s="14"/>
    </row>
    <row r="4260" spans="1:13" x14ac:dyDescent="0.25">
      <c r="A4260" s="32" t="str">
        <f>IF(Weighting!$P$12&gt;0,B4260,"")</f>
        <v/>
      </c>
      <c r="B4260" t="e">
        <f>Weighting!$C$12</f>
        <v>#DIV/0!</v>
      </c>
      <c r="C4260" t="e">
        <f>Weighting!$F$12</f>
        <v>#NUM!</v>
      </c>
      <c r="D4260" t="e">
        <f>IF(C4260=1,'Data Transformation'!$G$3+0.5*'Data Transformation'!$W$25,IF(C4261=1,D4261-'Data Transformation'!$W$25,FALSE))</f>
        <v>#NUM!</v>
      </c>
      <c r="E4260">
        <f t="array" ref="E4260">IF(ISLOGICAL(D4260),"",FREQUENCY(IF('Data Transformation'!$B$425:$B$8425='Bin Analysis'!$B4251,'Data Transformation'!$G$425:$G$8425),D4260))</f>
        <v>2001</v>
      </c>
      <c r="F4260">
        <f t="shared" si="531"/>
        <v>0</v>
      </c>
      <c r="G4260">
        <f>Weighting!$H$12</f>
        <v>0</v>
      </c>
      <c r="H4260">
        <f t="array" ref="H4260">FREQUENCY(IF('Data Transformation'!$B$4:$B$8425=B4251,'Data Transformation'!$G$4:$G$8425),'Bin Analysis'!$B4260)</f>
        <v>2073</v>
      </c>
      <c r="I4260">
        <f t="shared" si="532"/>
        <v>0</v>
      </c>
      <c r="J4260">
        <f t="shared" si="533"/>
        <v>0</v>
      </c>
      <c r="K4260">
        <f>J4260*Weighting!$W$12</f>
        <v>0</v>
      </c>
      <c r="M4260" s="14"/>
    </row>
    <row r="4261" spans="1:13" x14ac:dyDescent="0.25">
      <c r="A4261" s="32" t="str">
        <f>IF(Weighting!$P$13&gt;0,B4261,"")</f>
        <v/>
      </c>
      <c r="B4261" t="e">
        <f>Weighting!$C$13</f>
        <v>#DIV/0!</v>
      </c>
      <c r="C4261" t="e">
        <f>Weighting!$F$13</f>
        <v>#NUM!</v>
      </c>
      <c r="D4261" t="e">
        <f>IF(C4261=1,'Data Transformation'!$G$3+0.5*'Data Transformation'!$W$25,IF(C4262=1,D4262-'Data Transformation'!$W$25,FALSE))</f>
        <v>#NUM!</v>
      </c>
      <c r="E4261">
        <f t="array" ref="E4261">IF(ISLOGICAL(D4261),"",FREQUENCY(IF('Data Transformation'!$B$425:$B$8425='Bin Analysis'!$B4251,'Data Transformation'!$G$425:$G$8425),D4261))</f>
        <v>2001</v>
      </c>
      <c r="F4261">
        <f t="shared" si="531"/>
        <v>0</v>
      </c>
      <c r="G4261">
        <f>Weighting!$H$13</f>
        <v>0</v>
      </c>
      <c r="H4261">
        <f t="array" ref="H4261">FREQUENCY(IF('Data Transformation'!$B$4:$B$8425=B4251,'Data Transformation'!$G$4:$G$8425),'Bin Analysis'!$B4261)</f>
        <v>2073</v>
      </c>
      <c r="I4261">
        <f t="shared" si="532"/>
        <v>0</v>
      </c>
      <c r="J4261">
        <f t="shared" si="533"/>
        <v>0</v>
      </c>
      <c r="K4261">
        <f>J4261*Weighting!$W$13</f>
        <v>0</v>
      </c>
      <c r="M4261" s="14"/>
    </row>
    <row r="4262" spans="1:13" x14ac:dyDescent="0.25">
      <c r="A4262" s="32" t="str">
        <f>IF(Weighting!$P$14&gt;0,B4262,"")</f>
        <v/>
      </c>
      <c r="B4262" t="e">
        <f>Weighting!$C$14</f>
        <v>#DIV/0!</v>
      </c>
      <c r="C4262" t="e">
        <f>Weighting!$F$14</f>
        <v>#NUM!</v>
      </c>
      <c r="D4262" t="e">
        <f>IF(C4262=1,'Data Transformation'!$G$3+0.5*'Data Transformation'!$W$25,IF(C4263=1,D4263-'Data Transformation'!$W$25,FALSE))</f>
        <v>#NUM!</v>
      </c>
      <c r="E4262">
        <f t="array" ref="E4262">IF(ISLOGICAL(D4262),"",FREQUENCY(IF('Data Transformation'!$B$425:$B$8425='Bin Analysis'!$B4251,'Data Transformation'!$G$425:$G$8425),D4262))</f>
        <v>2001</v>
      </c>
      <c r="F4262">
        <f t="shared" si="531"/>
        <v>0</v>
      </c>
      <c r="G4262">
        <f>Weighting!$H$14</f>
        <v>0</v>
      </c>
      <c r="H4262">
        <f t="array" ref="H4262">FREQUENCY(IF('Data Transformation'!$B$4:$B$8425=B4251,'Data Transformation'!$G$4:$G$8425),'Bin Analysis'!$B4262)</f>
        <v>2073</v>
      </c>
      <c r="I4262">
        <f t="shared" si="532"/>
        <v>0</v>
      </c>
      <c r="J4262">
        <f t="shared" si="533"/>
        <v>0</v>
      </c>
      <c r="K4262">
        <f>J4262*Weighting!$W$14</f>
        <v>0</v>
      </c>
      <c r="M4262" s="14"/>
    </row>
    <row r="4263" spans="1:13" x14ac:dyDescent="0.25">
      <c r="A4263" s="32" t="str">
        <f>IF(Weighting!$P$15&gt;0,B4263,"")</f>
        <v/>
      </c>
      <c r="B4263" t="e">
        <f>Weighting!$C$15</f>
        <v>#DIV/0!</v>
      </c>
      <c r="C4263" t="e">
        <f>Weighting!$F$15</f>
        <v>#NUM!</v>
      </c>
      <c r="D4263" t="e">
        <f>IF(C4263=1,'Data Transformation'!$G$3+0.5*'Data Transformation'!$W$25,IF(C4264=1,D4264-'Data Transformation'!$W$25,FALSE))</f>
        <v>#NUM!</v>
      </c>
      <c r="E4263">
        <f t="array" ref="E4263">IF(ISLOGICAL(D4263),"",FREQUENCY(IF('Data Transformation'!$B$425:$B$8425='Bin Analysis'!$B4251,'Data Transformation'!$G$425:$G$8425),D4263))</f>
        <v>2001</v>
      </c>
      <c r="F4263">
        <f t="shared" si="531"/>
        <v>0</v>
      </c>
      <c r="G4263">
        <f>Weighting!$H$15</f>
        <v>0</v>
      </c>
      <c r="H4263">
        <f t="array" ref="H4263">FREQUENCY(IF('Data Transformation'!$B$4:$B$8425=B4251,'Data Transformation'!$G$4:$G$8425),'Bin Analysis'!$B4263)</f>
        <v>2073</v>
      </c>
      <c r="I4263">
        <f t="shared" si="532"/>
        <v>0</v>
      </c>
      <c r="J4263">
        <f t="shared" si="533"/>
        <v>0</v>
      </c>
      <c r="K4263">
        <f>J4263*Weighting!$W$15</f>
        <v>0</v>
      </c>
      <c r="M4263" s="14"/>
    </row>
    <row r="4264" spans="1:13" x14ac:dyDescent="0.25">
      <c r="A4264" s="32" t="str">
        <f>IF(Weighting!$P$16&gt;0,B4264,"")</f>
        <v/>
      </c>
      <c r="B4264" t="e">
        <f>Weighting!$C$16</f>
        <v>#DIV/0!</v>
      </c>
      <c r="C4264" t="e">
        <f>Weighting!$F$16</f>
        <v>#NUM!</v>
      </c>
      <c r="D4264" t="e">
        <f>IF(C4264=1,'Data Transformation'!$G$3+0.5*'Data Transformation'!$W$25,IF(C4265=1,D4265-'Data Transformation'!$W$25,FALSE))</f>
        <v>#NUM!</v>
      </c>
      <c r="E4264">
        <f t="array" ref="E4264">IF(ISLOGICAL(D4264),"",FREQUENCY(IF('Data Transformation'!$B$425:$B$8425='Bin Analysis'!$B4251,'Data Transformation'!$G$425:$G$8425),D4264))</f>
        <v>2001</v>
      </c>
      <c r="F4264">
        <f t="shared" si="531"/>
        <v>0</v>
      </c>
      <c r="G4264">
        <f>Weighting!$H$16</f>
        <v>0</v>
      </c>
      <c r="H4264">
        <f t="array" ref="H4264">FREQUENCY(IF('Data Transformation'!$B$4:$B$8425=B4251,'Data Transformation'!$G$4:$G$8425),'Bin Analysis'!$B4264)</f>
        <v>2073</v>
      </c>
      <c r="I4264">
        <f t="shared" si="532"/>
        <v>0</v>
      </c>
      <c r="J4264">
        <f t="shared" si="533"/>
        <v>0</v>
      </c>
      <c r="K4264">
        <f>J4264*Weighting!$W$16</f>
        <v>0</v>
      </c>
      <c r="M4264" s="14"/>
    </row>
    <row r="4265" spans="1:13" x14ac:dyDescent="0.25">
      <c r="A4265" s="32" t="str">
        <f>IF(Weighting!$P$17&gt;0,B4265,"")</f>
        <v/>
      </c>
      <c r="B4265" t="e">
        <f>Weighting!$C$17</f>
        <v>#DIV/0!</v>
      </c>
      <c r="C4265" t="e">
        <f>Weighting!$F$17</f>
        <v>#NUM!</v>
      </c>
      <c r="D4265" t="e">
        <f>IF(C4265=1,'Data Transformation'!$G$3+0.5*'Data Transformation'!$W$25,IF(C4266=1,D4266-'Data Transformation'!$W$25,FALSE))</f>
        <v>#NUM!</v>
      </c>
      <c r="E4265">
        <f t="array" ref="E4265">IF(ISLOGICAL(D4265),"",FREQUENCY(IF('Data Transformation'!$B$425:$B$8425='Bin Analysis'!$B4251,'Data Transformation'!$G$425:$G$8425),D4265))</f>
        <v>2001</v>
      </c>
      <c r="F4265">
        <f t="shared" si="531"/>
        <v>0</v>
      </c>
      <c r="G4265">
        <f>Weighting!$H$17</f>
        <v>0</v>
      </c>
      <c r="H4265">
        <f t="array" ref="H4265">FREQUENCY(IF('Data Transformation'!$B$4:$B$8425=B4251,'Data Transformation'!$G$4:$G$8425),'Bin Analysis'!$B4265)</f>
        <v>2073</v>
      </c>
      <c r="I4265">
        <f t="shared" si="532"/>
        <v>0</v>
      </c>
      <c r="J4265">
        <f t="shared" si="533"/>
        <v>0</v>
      </c>
      <c r="K4265">
        <f>J4265*Weighting!$W$17</f>
        <v>0</v>
      </c>
      <c r="M4265" s="14"/>
    </row>
    <row r="4266" spans="1:13" x14ac:dyDescent="0.25">
      <c r="A4266" s="32" t="str">
        <f>IF(Weighting!$P$18&gt;0,B4266,"")</f>
        <v/>
      </c>
      <c r="B4266" t="e">
        <f>Weighting!$C$18</f>
        <v>#DIV/0!</v>
      </c>
      <c r="C4266" t="e">
        <f>Weighting!$F$18</f>
        <v>#NUM!</v>
      </c>
      <c r="D4266" t="e">
        <f>IF(C4266=1,'Data Transformation'!$G$3+0.5*'Data Transformation'!$W$25,IF(C4267=1,D4267-'Data Transformation'!$W$25,FALSE))</f>
        <v>#NUM!</v>
      </c>
      <c r="E4266">
        <f t="array" ref="E4266">IF(ISLOGICAL(D4266),"",FREQUENCY(IF('Data Transformation'!$B$425:$B$8425='Bin Analysis'!$B4251,'Data Transformation'!$G$425:$G$8425),D4266))</f>
        <v>2001</v>
      </c>
      <c r="F4266">
        <f t="shared" si="531"/>
        <v>0</v>
      </c>
      <c r="G4266">
        <f>Weighting!$H$18</f>
        <v>0</v>
      </c>
      <c r="H4266">
        <f t="array" ref="H4266">FREQUENCY(IF('Data Transformation'!$B$4:$B$8425=B4251,'Data Transformation'!$G$4:$G$8425),'Bin Analysis'!$B4266)</f>
        <v>2073</v>
      </c>
      <c r="I4266">
        <f t="shared" si="532"/>
        <v>0</v>
      </c>
      <c r="J4266">
        <f t="shared" si="533"/>
        <v>0</v>
      </c>
      <c r="K4266">
        <f>J4266*Weighting!$W$18</f>
        <v>0</v>
      </c>
      <c r="M4266" s="14"/>
    </row>
    <row r="4267" spans="1:13" x14ac:dyDescent="0.25">
      <c r="A4267" s="32" t="str">
        <f>IF(Weighting!$P$19&gt;0,B4267,"")</f>
        <v/>
      </c>
      <c r="B4267" t="e">
        <f>Weighting!$C$19</f>
        <v>#DIV/0!</v>
      </c>
      <c r="C4267" t="e">
        <f>Weighting!$F$19</f>
        <v>#NUM!</v>
      </c>
      <c r="D4267" t="e">
        <f>IF(C4267=1,'Data Transformation'!$G$3+0.5*'Data Transformation'!$W$25,IF(C4268=1,D4268-'Data Transformation'!$W$25,FALSE))</f>
        <v>#NUM!</v>
      </c>
      <c r="E4267">
        <f t="array" ref="E4267">IF(ISLOGICAL(D4267),"",FREQUENCY(IF('Data Transformation'!$B$425:$B$8425='Bin Analysis'!$B4251,'Data Transformation'!$G$425:$G$8425),D4267))</f>
        <v>2001</v>
      </c>
      <c r="F4267">
        <f t="shared" si="531"/>
        <v>0</v>
      </c>
      <c r="G4267">
        <f>Weighting!$H$19</f>
        <v>0</v>
      </c>
      <c r="H4267">
        <f t="array" ref="H4267">FREQUENCY(IF('Data Transformation'!$B$4:$B$8425=B4251,'Data Transformation'!$G$4:$G$8425),'Bin Analysis'!$B4267)</f>
        <v>2073</v>
      </c>
      <c r="I4267">
        <f t="shared" si="532"/>
        <v>0</v>
      </c>
      <c r="J4267">
        <f t="shared" si="533"/>
        <v>0</v>
      </c>
      <c r="K4267">
        <f>J4267*Weighting!$W$19</f>
        <v>0</v>
      </c>
      <c r="M4267" s="14"/>
    </row>
    <row r="4268" spans="1:13" x14ac:dyDescent="0.25">
      <c r="A4268" s="32" t="str">
        <f>IF(Weighting!$P$20&gt;0,B4268,"")</f>
        <v/>
      </c>
      <c r="B4268" t="e">
        <f>Weighting!$C$20</f>
        <v>#DIV/0!</v>
      </c>
      <c r="C4268" t="e">
        <f>Weighting!$F$20</f>
        <v>#NUM!</v>
      </c>
      <c r="D4268" t="e">
        <f>IF(C4268=1,'Data Transformation'!$G$3+0.5*'Data Transformation'!$W$25,IF(C4269=1,D4269-'Data Transformation'!$W$25,FALSE))</f>
        <v>#NUM!</v>
      </c>
      <c r="E4268">
        <f t="array" ref="E4268">IF(ISLOGICAL(D4268),"",FREQUENCY(IF('Data Transformation'!$B$425:$B$8425='Bin Analysis'!$B4251,'Data Transformation'!$G$425:$G$8425),D4268))</f>
        <v>2001</v>
      </c>
      <c r="F4268">
        <f t="shared" si="531"/>
        <v>0</v>
      </c>
      <c r="G4268">
        <f>Weighting!$H$20</f>
        <v>0</v>
      </c>
      <c r="H4268">
        <f t="array" ref="H4268">FREQUENCY(IF('Data Transformation'!$B$4:$B$8425=B4251,'Data Transformation'!$G$4:$G$8425),'Bin Analysis'!$B4268)</f>
        <v>2073</v>
      </c>
      <c r="I4268">
        <f t="shared" si="532"/>
        <v>0</v>
      </c>
      <c r="J4268">
        <f t="shared" si="533"/>
        <v>0</v>
      </c>
      <c r="K4268">
        <f>J4268*Weighting!$W$20</f>
        <v>0</v>
      </c>
      <c r="M4268" s="14"/>
    </row>
    <row r="4269" spans="1:13" x14ac:dyDescent="0.25">
      <c r="A4269" s="32" t="str">
        <f>IF(Weighting!$P$21&gt;0,B4269,"")</f>
        <v/>
      </c>
      <c r="B4269" t="e">
        <f>Weighting!$C$21</f>
        <v>#DIV/0!</v>
      </c>
      <c r="C4269" t="e">
        <f>Weighting!$F$21</f>
        <v>#NUM!</v>
      </c>
      <c r="D4269" t="e">
        <f>IF(C4269=1,'Data Transformation'!$G$3+0.5*'Data Transformation'!$W$25,IF(C4270=1,D4270-'Data Transformation'!$W$25,FALSE))</f>
        <v>#NUM!</v>
      </c>
      <c r="E4269">
        <f t="array" ref="E4269">IF(ISLOGICAL(D4269),"",FREQUENCY(IF('Data Transformation'!$B$425:$B$8425='Bin Analysis'!$B4251,'Data Transformation'!$G$425:$G$8425),D4269))</f>
        <v>2001</v>
      </c>
      <c r="F4269">
        <f t="shared" si="531"/>
        <v>0</v>
      </c>
      <c r="G4269">
        <f>Weighting!$H$21</f>
        <v>0</v>
      </c>
      <c r="H4269">
        <f t="array" ref="H4269">FREQUENCY(IF('Data Transformation'!$B$4:$B$8425=B4251,'Data Transformation'!$G$4:$G$8425),'Bin Analysis'!$B4269)</f>
        <v>2073</v>
      </c>
      <c r="I4269">
        <f t="shared" si="532"/>
        <v>0</v>
      </c>
      <c r="J4269">
        <f t="shared" si="533"/>
        <v>0</v>
      </c>
      <c r="K4269">
        <f>J4269*Weighting!$W$21</f>
        <v>0</v>
      </c>
      <c r="M4269" s="14"/>
    </row>
    <row r="4270" spans="1:13" x14ac:dyDescent="0.25">
      <c r="A4270" s="32" t="str">
        <f>IF(Weighting!$P$22&gt;0,B4270,"")</f>
        <v/>
      </c>
      <c r="B4270" t="e">
        <f>Weighting!$C$22</f>
        <v>#DIV/0!</v>
      </c>
      <c r="C4270" t="e">
        <f>Weighting!$F$22</f>
        <v>#NUM!</v>
      </c>
      <c r="D4270" t="e">
        <f>IF(C4270=1,'Data Transformation'!$G$3+0.5*'Data Transformation'!$W$25,IF(C4271=1,D4271-'Data Transformation'!$W$25,FALSE))</f>
        <v>#NUM!</v>
      </c>
      <c r="E4270">
        <f t="array" ref="E4270">IF(ISLOGICAL(D4270),"",FREQUENCY(IF('Data Transformation'!$B$425:$B$8425='Bin Analysis'!$B4251,'Data Transformation'!$G$425:$G$8425),D4270))</f>
        <v>2001</v>
      </c>
      <c r="F4270">
        <f t="shared" si="531"/>
        <v>0</v>
      </c>
      <c r="G4270">
        <f>Weighting!$H$22</f>
        <v>0</v>
      </c>
      <c r="H4270">
        <f t="array" ref="H4270">FREQUENCY(IF('Data Transformation'!$B$4:$B$8425=B4251,'Data Transformation'!$G$4:$G$8425),'Bin Analysis'!$B4270)</f>
        <v>2073</v>
      </c>
      <c r="I4270">
        <f t="shared" si="532"/>
        <v>0</v>
      </c>
      <c r="J4270">
        <f t="shared" si="533"/>
        <v>0</v>
      </c>
      <c r="K4270">
        <f>J4270*Weighting!$W$22</f>
        <v>0</v>
      </c>
      <c r="M4270" s="14"/>
    </row>
    <row r="4271" spans="1:13" x14ac:dyDescent="0.25">
      <c r="A4271" s="32" t="str">
        <f>IF(Weighting!$P$23&gt;0,B4271,"")</f>
        <v/>
      </c>
      <c r="B4271" t="e">
        <f>Weighting!$C$23</f>
        <v>#DIV/0!</v>
      </c>
      <c r="C4271" t="e">
        <f>Weighting!$F$23</f>
        <v>#NUM!</v>
      </c>
      <c r="D4271" t="e">
        <f>IF(C4271=1,'Data Transformation'!$G$3+0.5*'Data Transformation'!$W$25,IF(C4272=1,D4272-'Data Transformation'!$W$25,FALSE))</f>
        <v>#NUM!</v>
      </c>
      <c r="E4271">
        <f t="array" ref="E4271">IF(ISLOGICAL(D4271),"",FREQUENCY(IF('Data Transformation'!$B$425:$B$8425='Bin Analysis'!$B4251,'Data Transformation'!$G$425:$G$8425),D4271))</f>
        <v>2001</v>
      </c>
      <c r="F4271">
        <f t="shared" si="531"/>
        <v>0</v>
      </c>
      <c r="G4271">
        <f>Weighting!$H$23</f>
        <v>0</v>
      </c>
      <c r="H4271">
        <f t="array" ref="H4271">FREQUENCY(IF('Data Transformation'!$B$4:$B$8425=B4251,'Data Transformation'!$G$4:$G$8425),'Bin Analysis'!$B4271)</f>
        <v>2073</v>
      </c>
      <c r="I4271">
        <f t="shared" si="532"/>
        <v>0</v>
      </c>
      <c r="J4271">
        <f t="shared" si="533"/>
        <v>0</v>
      </c>
      <c r="K4271">
        <f>J4271*Weighting!$W$23</f>
        <v>0</v>
      </c>
      <c r="M4271" s="14"/>
    </row>
    <row r="4272" spans="1:13" x14ac:dyDescent="0.25">
      <c r="A4272" s="32" t="str">
        <f>IF(Weighting!$P$24&gt;0,B4272,"")</f>
        <v/>
      </c>
      <c r="B4272" t="e">
        <f>Weighting!$C$24</f>
        <v>#DIV/0!</v>
      </c>
      <c r="C4272" t="e">
        <f>Weighting!$F$24</f>
        <v>#NUM!</v>
      </c>
      <c r="D4272" t="e">
        <f>IF(C4272=1,'Data Transformation'!$G$3+0.5*'Data Transformation'!$W$25,IF(C4273=1,D4273-'Data Transformation'!$W$25,FALSE))</f>
        <v>#NUM!</v>
      </c>
      <c r="E4272">
        <f t="array" ref="E4272">IF(ISLOGICAL(D4272),"",FREQUENCY(IF('Data Transformation'!$B$425:$B$8425='Bin Analysis'!$B4251,'Data Transformation'!$G$425:$G$8425),D4272))</f>
        <v>2001</v>
      </c>
      <c r="F4272">
        <f t="shared" si="531"/>
        <v>0</v>
      </c>
      <c r="G4272">
        <f>Weighting!$H$24</f>
        <v>0</v>
      </c>
      <c r="H4272">
        <f t="array" ref="H4272">FREQUENCY(IF('Data Transformation'!$B$4:$B$8425=B4251,'Data Transformation'!$G$4:$G$8425),'Bin Analysis'!$B4272)</f>
        <v>2073</v>
      </c>
      <c r="I4272">
        <f t="shared" si="532"/>
        <v>0</v>
      </c>
      <c r="J4272">
        <f t="shared" si="533"/>
        <v>0</v>
      </c>
      <c r="K4272">
        <f>J4272*Weighting!$W$24</f>
        <v>0</v>
      </c>
      <c r="M4272" s="14"/>
    </row>
    <row r="4273" spans="1:25" x14ac:dyDescent="0.25">
      <c r="A4273" s="32" t="str">
        <f>IF(Weighting!$P$25&gt;0,B4273,"")</f>
        <v/>
      </c>
      <c r="B4273" t="e">
        <f>Weighting!$C$25</f>
        <v>#DIV/0!</v>
      </c>
      <c r="C4273" t="e">
        <f>Weighting!$F$25</f>
        <v>#NUM!</v>
      </c>
      <c r="D4273" t="e">
        <f>IF(C4273=1,'Data Transformation'!$G$3+0.5*'Data Transformation'!$W$25,IF(C4274=1,D4274-'Data Transformation'!$W$25,FALSE))</f>
        <v>#NUM!</v>
      </c>
      <c r="E4273">
        <f t="array" ref="E4273">IF(ISLOGICAL(D4273),"",FREQUENCY(IF('Data Transformation'!$B$425:$B$8425='Bin Analysis'!$B4251,'Data Transformation'!$G$425:$G$8425),D4273))</f>
        <v>2001</v>
      </c>
      <c r="F4273">
        <f t="shared" si="531"/>
        <v>0</v>
      </c>
      <c r="G4273">
        <f>Weighting!$H$25</f>
        <v>0</v>
      </c>
      <c r="H4273">
        <f t="array" ref="H4273">FREQUENCY(IF('Data Transformation'!$B$4:$B$8425=B4251,'Data Transformation'!$G$4:$G$8425),'Bin Analysis'!$B4273)</f>
        <v>2073</v>
      </c>
      <c r="I4273">
        <f t="shared" si="532"/>
        <v>0</v>
      </c>
      <c r="J4273">
        <f t="shared" si="533"/>
        <v>0</v>
      </c>
      <c r="K4273">
        <f>J4273*Weighting!$W$25</f>
        <v>0</v>
      </c>
      <c r="M4273" s="14"/>
    </row>
    <row r="4274" spans="1:25" x14ac:dyDescent="0.25">
      <c r="O4274"/>
      <c r="P4274"/>
      <c r="Q4274"/>
      <c r="R4274"/>
    </row>
    <row r="4275" spans="1:25" ht="23.25" x14ac:dyDescent="0.35">
      <c r="A4275" s="21" t="s">
        <v>0</v>
      </c>
      <c r="B4275" s="21" t="str">
        <f>IFERROR(VLOOKUP(C4275,'Data Transformation'!$L$6:$M$426,2,FALSE),"")</f>
        <v/>
      </c>
      <c r="C4275" s="21">
        <f>C4251+1</f>
        <v>178</v>
      </c>
      <c r="D4275" s="21"/>
      <c r="E4275" s="21"/>
      <c r="F4275" s="21"/>
      <c r="G4275" s="21"/>
      <c r="H4275" s="22"/>
      <c r="I4275" s="22"/>
      <c r="J4275" s="22"/>
      <c r="K4275" s="21"/>
      <c r="L4275" s="21" t="str">
        <f>B4275</f>
        <v/>
      </c>
      <c r="M4275" s="23" t="e">
        <f>INDEX('Data Transformation'!$O$4:$O$424,MATCH($B4275,'Data Transformation'!$M$4:$M$424,0),MATCH($M$2,'Data Transformation'!$O$3,0))</f>
        <v>#N/A</v>
      </c>
      <c r="N4275" s="27" t="e">
        <f>IF('Input and Summary Results'!$J$16="minimum",'Bin Analysis'!X4276/(M4275-1),'Bin Analysis'!Y4275/('Bin Analysis'!M4275-1))</f>
        <v>#N/A</v>
      </c>
      <c r="O4275" s="27" t="e">
        <f>IF(M4275=FALSE,NA(),(VLOOKUP(1,C4278:K4297,4,FALSE))/(M4275-1))</f>
        <v>#N/A</v>
      </c>
      <c r="P4275" s="27" t="e">
        <f>IF(M4275=FALSE,NA(),SUM(J4278:J4297)/Weighting!$S$5)</f>
        <v>#N/A</v>
      </c>
      <c r="Q4275" s="27" t="e">
        <f>IF(M4275=FALSE,NA(),SUM(K4278:K4297)/Weighting!$S$6)</f>
        <v>#N/A</v>
      </c>
      <c r="R4275" s="27" t="e">
        <f>IF(M4275=FALSE,NA(),(VLOOKUP(1,G4278:K4297,3,FALSE))/(M4275-1))</f>
        <v>#N/A</v>
      </c>
      <c r="S4275" s="22" t="e">
        <f>IF(M4275=FALSE,NA(),IF(SUM(J4278:J4297)=2,"yes","no"))</f>
        <v>#N/A</v>
      </c>
      <c r="X4275" s="2" cm="2">
        <f t="array" ref="X4275:X4276">FREQUENCY(IF('Data Transformation'!$B$425:$B$6424='Bin Analysis'!L4275,'Data Transformation'!$G$425:$G$6424),'Data Transformation'!$U$11)</f>
        <v>0</v>
      </c>
      <c r="Y4275" s="2" cm="2">
        <f t="array" ref="Y4275:Y4276">FREQUENCY(IF('Data Transformation'!$B$425:$B$6424='Bin Analysis'!L4275,'Data Transformation'!$G$425:$G$6424),'Data Transformation'!$U$12)</f>
        <v>0</v>
      </c>
    </row>
    <row r="4276" spans="1:25" x14ac:dyDescent="0.25">
      <c r="A4276" s="14" t="s">
        <v>67</v>
      </c>
      <c r="B4276" t="s">
        <v>47</v>
      </c>
      <c r="C4276" t="s">
        <v>5</v>
      </c>
      <c r="D4276" t="s">
        <v>100</v>
      </c>
      <c r="E4276" t="s">
        <v>101</v>
      </c>
      <c r="F4276" t="s">
        <v>102</v>
      </c>
      <c r="G4276" t="s">
        <v>70</v>
      </c>
      <c r="H4276" t="s">
        <v>31</v>
      </c>
      <c r="I4276" t="s">
        <v>32</v>
      </c>
      <c r="J4276" t="s">
        <v>46</v>
      </c>
      <c r="K4276" s="14" t="s">
        <v>45</v>
      </c>
      <c r="M4276" s="14"/>
      <c r="X4276" s="2">
        <v>0</v>
      </c>
      <c r="Y4276" s="2">
        <v>0</v>
      </c>
    </row>
    <row r="4277" spans="1:25" x14ac:dyDescent="0.25">
      <c r="A4277" s="32"/>
      <c r="D4277" t="e">
        <f>IF(C4277=1,'Data Transformation'!$G$3+0.5*'Data Transformation'!$W$25,IF(C4278=1,D4278-'Data Transformation'!$W$25,FALSE))</f>
        <v>#NUM!</v>
      </c>
      <c r="E4277">
        <f t="array" ref="E4277">IF(ISLOGICAL(D4277),"",FREQUENCY(IF('Data Transformation'!$B$425:$B$8425='Bin Analysis'!$B4275,'Data Transformation'!$G$425:$G$8425),D4277))</f>
        <v>2001</v>
      </c>
      <c r="F4277" t="e">
        <f>IF(ISLOGICAL(D4277),"",E4277-E4276)</f>
        <v>#VALUE!</v>
      </c>
      <c r="M4277" s="14"/>
    </row>
    <row r="4278" spans="1:25" x14ac:dyDescent="0.25">
      <c r="A4278" s="32" t="e">
        <f>IF(Weighting!$P$6&gt;0,B4278,"")</f>
        <v>#NUM!</v>
      </c>
      <c r="B4278" t="e">
        <f>Weighting!$C$6</f>
        <v>#DIV/0!</v>
      </c>
      <c r="C4278" t="e">
        <f>Weighting!$F$6</f>
        <v>#NUM!</v>
      </c>
      <c r="D4278" t="e">
        <f>IF(C4278=1,'Data Transformation'!$G$3+0.5*'Data Transformation'!$W$25,IF(C4279=1,D4279-'Data Transformation'!$W$25,FALSE))</f>
        <v>#NUM!</v>
      </c>
      <c r="E4278">
        <f t="array" ref="E4278">IF(ISLOGICAL(D4278),"",FREQUENCY(IF('Data Transformation'!$B$425:$B$8425='Bin Analysis'!$B4275,'Data Transformation'!$G$425:$G$8425),D4278))</f>
        <v>2001</v>
      </c>
      <c r="F4278">
        <f>IF(ISLOGICAL(D4278),"",E4278-E4277)</f>
        <v>0</v>
      </c>
      <c r="G4278">
        <f>Weighting!$H$6</f>
        <v>1</v>
      </c>
      <c r="H4278">
        <f t="array" ref="H4278">FREQUENCY(IF('Data Transformation'!$B$4:$B$8425=B4275,'Data Transformation'!$G$4:$G$8425),'Bin Analysis'!$B4278)</f>
        <v>2073</v>
      </c>
      <c r="I4278">
        <f>H4278-H4277</f>
        <v>2073</v>
      </c>
      <c r="J4278">
        <f>IF(I4278=0,0,1)</f>
        <v>1</v>
      </c>
      <c r="K4278" t="e">
        <f>J4278*Weighting!$W$6</f>
        <v>#NUM!</v>
      </c>
      <c r="M4278" s="14"/>
    </row>
    <row r="4279" spans="1:25" x14ac:dyDescent="0.25">
      <c r="A4279" s="32" t="str">
        <f>IF(Weighting!$P$7&gt;0,B4279,"")</f>
        <v/>
      </c>
      <c r="B4279" t="e">
        <f>Weighting!$C$7</f>
        <v>#DIV/0!</v>
      </c>
      <c r="C4279" t="e">
        <f>Weighting!$F$7</f>
        <v>#NUM!</v>
      </c>
      <c r="D4279" t="e">
        <f>IF(C4279=1,'Data Transformation'!$G$3+0.5*'Data Transformation'!$W$25,IF(C4280=1,D4280-'Data Transformation'!$W$25,FALSE))</f>
        <v>#NUM!</v>
      </c>
      <c r="E4279">
        <f t="array" ref="E4279">IF(ISLOGICAL(D4279),"",FREQUENCY(IF('Data Transformation'!$B$425:$B$8425='Bin Analysis'!$B4275,'Data Transformation'!$G$425:$G$8425),D4279))</f>
        <v>2001</v>
      </c>
      <c r="F4279">
        <f t="shared" ref="F4279:F4297" si="534">IF(ISLOGICAL(D4279),"",E4279-E4278)</f>
        <v>0</v>
      </c>
      <c r="G4279">
        <f>Weighting!$H$7</f>
        <v>0</v>
      </c>
      <c r="H4279">
        <f t="array" ref="H4279">FREQUENCY(IF('Data Transformation'!$B$4:$B$8425=B4275,'Data Transformation'!$G$4:$G$8425),'Bin Analysis'!$B4279)</f>
        <v>2073</v>
      </c>
      <c r="I4279">
        <f t="shared" ref="I4279:I4297" si="535">H4279-H4278</f>
        <v>0</v>
      </c>
      <c r="J4279">
        <f>IF(I4279=0,0,1)</f>
        <v>0</v>
      </c>
      <c r="K4279">
        <f>J4279*Weighting!$W$7</f>
        <v>0</v>
      </c>
      <c r="M4279" s="14"/>
    </row>
    <row r="4280" spans="1:25" x14ac:dyDescent="0.25">
      <c r="A4280" s="32" t="str">
        <f>IF(Weighting!$P$8&gt;0,B4280,"")</f>
        <v/>
      </c>
      <c r="B4280" t="e">
        <f>Weighting!$C$8</f>
        <v>#DIV/0!</v>
      </c>
      <c r="C4280" t="e">
        <f>Weighting!$F$8</f>
        <v>#NUM!</v>
      </c>
      <c r="D4280" t="e">
        <f>IF(C4280=1,'Data Transformation'!$G$3+0.5*'Data Transformation'!$W$25,IF(C4281=1,D4281-'Data Transformation'!$W$25,FALSE))</f>
        <v>#NUM!</v>
      </c>
      <c r="E4280">
        <f t="array" ref="E4280">IF(ISLOGICAL(D4280),"",FREQUENCY(IF('Data Transformation'!$B$425:$B$8425='Bin Analysis'!$B4275,'Data Transformation'!$G$425:$G$8425),D4280))</f>
        <v>2001</v>
      </c>
      <c r="F4280">
        <f t="shared" si="534"/>
        <v>0</v>
      </c>
      <c r="G4280">
        <f>Weighting!$H$8</f>
        <v>0</v>
      </c>
      <c r="H4280">
        <f t="array" ref="H4280">FREQUENCY(IF('Data Transformation'!$B$4:$B$8425=B4275,'Data Transformation'!$G$4:$G$8425),'Bin Analysis'!$B4280)</f>
        <v>2073</v>
      </c>
      <c r="I4280">
        <f t="shared" si="535"/>
        <v>0</v>
      </c>
      <c r="J4280">
        <f t="shared" ref="J4280:J4297" si="536">IF(I4280=0,0,1)</f>
        <v>0</v>
      </c>
      <c r="K4280">
        <f>J4280*Weighting!$W$8</f>
        <v>0</v>
      </c>
      <c r="M4280" s="14"/>
    </row>
    <row r="4281" spans="1:25" x14ac:dyDescent="0.25">
      <c r="A4281" s="32" t="str">
        <f>IF(Weighting!$P$9&gt;0,B4281,"")</f>
        <v/>
      </c>
      <c r="B4281" s="50" t="e">
        <f>Weighting!$C$9</f>
        <v>#DIV/0!</v>
      </c>
      <c r="C4281" t="e">
        <f>Weighting!$F$9</f>
        <v>#NUM!</v>
      </c>
      <c r="D4281" t="e">
        <f>IF(C4281=1,'Data Transformation'!$G$3+0.5*'Data Transformation'!$W$25,IF(C4282=1,D4282-'Data Transformation'!$W$25,FALSE))</f>
        <v>#NUM!</v>
      </c>
      <c r="E4281">
        <f t="array" ref="E4281">IF(ISLOGICAL(D4281),"",FREQUENCY(IF('Data Transformation'!$B$425:$B$8425='Bin Analysis'!$B4275,'Data Transformation'!$G$425:$G$8425),D4281))</f>
        <v>2001</v>
      </c>
      <c r="F4281">
        <f t="shared" si="534"/>
        <v>0</v>
      </c>
      <c r="G4281">
        <f>Weighting!$H$9</f>
        <v>0</v>
      </c>
      <c r="H4281">
        <f t="array" ref="H4281">FREQUENCY(IF('Data Transformation'!$B$4:$B$8425=B4275,'Data Transformation'!$G$4:$G$8425),'Bin Analysis'!$B4281)</f>
        <v>2073</v>
      </c>
      <c r="I4281">
        <f t="shared" si="535"/>
        <v>0</v>
      </c>
      <c r="J4281">
        <f t="shared" si="536"/>
        <v>0</v>
      </c>
      <c r="K4281">
        <f>J4281*Weighting!$W$9</f>
        <v>0</v>
      </c>
      <c r="M4281" s="14"/>
    </row>
    <row r="4282" spans="1:25" x14ac:dyDescent="0.25">
      <c r="A4282" s="32" t="str">
        <f>IF(Weighting!$P$10&gt;0,B4282,"")</f>
        <v/>
      </c>
      <c r="B4282" t="e">
        <f>Weighting!$C$10</f>
        <v>#DIV/0!</v>
      </c>
      <c r="C4282" t="e">
        <f>Weighting!$F$10</f>
        <v>#NUM!</v>
      </c>
      <c r="D4282" t="e">
        <f>IF(C4282=1,'Data Transformation'!$G$3+0.5*'Data Transformation'!$W$25,IF(C4283=1,D4283-'Data Transformation'!$W$25,FALSE))</f>
        <v>#NUM!</v>
      </c>
      <c r="E4282">
        <f t="array" ref="E4282">IF(ISLOGICAL(D4282),"",FREQUENCY(IF('Data Transformation'!$B$425:$B$8425='Bin Analysis'!$B4275,'Data Transformation'!$G$425:$G$8425),D4282))</f>
        <v>2001</v>
      </c>
      <c r="F4282">
        <f t="shared" si="534"/>
        <v>0</v>
      </c>
      <c r="G4282">
        <f>Weighting!$H$10</f>
        <v>0</v>
      </c>
      <c r="H4282">
        <f t="array" ref="H4282">FREQUENCY(IF('Data Transformation'!$B$4:$B$8425=B4275,'Data Transformation'!$G$4:$G$8425),'Bin Analysis'!$B4282)</f>
        <v>2073</v>
      </c>
      <c r="I4282">
        <f t="shared" si="535"/>
        <v>0</v>
      </c>
      <c r="J4282">
        <f t="shared" si="536"/>
        <v>0</v>
      </c>
      <c r="K4282">
        <f>J4282*Weighting!$W$10</f>
        <v>0</v>
      </c>
      <c r="M4282" s="14"/>
    </row>
    <row r="4283" spans="1:25" x14ac:dyDescent="0.25">
      <c r="A4283" s="32" t="str">
        <f>IF(Weighting!$P$11&gt;0,B4283,"")</f>
        <v/>
      </c>
      <c r="B4283" t="e">
        <f>Weighting!$C$11</f>
        <v>#DIV/0!</v>
      </c>
      <c r="C4283" t="e">
        <f>Weighting!$F$11</f>
        <v>#NUM!</v>
      </c>
      <c r="D4283" t="e">
        <f>IF(C4283=1,'Data Transformation'!$G$3+0.5*'Data Transformation'!$W$25,IF(C4284=1,D4284-'Data Transformation'!$W$25,FALSE))</f>
        <v>#NUM!</v>
      </c>
      <c r="E4283">
        <f t="array" ref="E4283">IF(ISLOGICAL(D4283),"",FREQUENCY(IF('Data Transformation'!$B$425:$B$8425='Bin Analysis'!$B4275,'Data Transformation'!$G$425:$G$8425),D4283))</f>
        <v>2001</v>
      </c>
      <c r="F4283">
        <f t="shared" si="534"/>
        <v>0</v>
      </c>
      <c r="G4283">
        <f>Weighting!$H$11</f>
        <v>0</v>
      </c>
      <c r="H4283">
        <f t="array" ref="H4283">FREQUENCY(IF('Data Transformation'!$B$4:$B$8425=B4275,'Data Transformation'!$G$4:$G$8425),'Bin Analysis'!$B4283)</f>
        <v>2073</v>
      </c>
      <c r="I4283">
        <f t="shared" si="535"/>
        <v>0</v>
      </c>
      <c r="J4283">
        <f t="shared" si="536"/>
        <v>0</v>
      </c>
      <c r="K4283">
        <f>J4283*Weighting!$W$11</f>
        <v>0</v>
      </c>
      <c r="M4283" s="14"/>
    </row>
    <row r="4284" spans="1:25" x14ac:dyDescent="0.25">
      <c r="A4284" s="32" t="str">
        <f>IF(Weighting!$P$12&gt;0,B4284,"")</f>
        <v/>
      </c>
      <c r="B4284" t="e">
        <f>Weighting!$C$12</f>
        <v>#DIV/0!</v>
      </c>
      <c r="C4284" t="e">
        <f>Weighting!$F$12</f>
        <v>#NUM!</v>
      </c>
      <c r="D4284" t="e">
        <f>IF(C4284=1,'Data Transformation'!$G$3+0.5*'Data Transformation'!$W$25,IF(C4285=1,D4285-'Data Transformation'!$W$25,FALSE))</f>
        <v>#NUM!</v>
      </c>
      <c r="E4284">
        <f t="array" ref="E4284">IF(ISLOGICAL(D4284),"",FREQUENCY(IF('Data Transformation'!$B$425:$B$8425='Bin Analysis'!$B4275,'Data Transformation'!$G$425:$G$8425),D4284))</f>
        <v>2001</v>
      </c>
      <c r="F4284">
        <f t="shared" si="534"/>
        <v>0</v>
      </c>
      <c r="G4284">
        <f>Weighting!$H$12</f>
        <v>0</v>
      </c>
      <c r="H4284">
        <f t="array" ref="H4284">FREQUENCY(IF('Data Transformation'!$B$4:$B$8425=B4275,'Data Transformation'!$G$4:$G$8425),'Bin Analysis'!$B4284)</f>
        <v>2073</v>
      </c>
      <c r="I4284">
        <f t="shared" si="535"/>
        <v>0</v>
      </c>
      <c r="J4284">
        <f t="shared" si="536"/>
        <v>0</v>
      </c>
      <c r="K4284">
        <f>J4284*Weighting!$W$12</f>
        <v>0</v>
      </c>
      <c r="M4284" s="14"/>
    </row>
    <row r="4285" spans="1:25" x14ac:dyDescent="0.25">
      <c r="A4285" s="32" t="str">
        <f>IF(Weighting!$P$13&gt;0,B4285,"")</f>
        <v/>
      </c>
      <c r="B4285" t="e">
        <f>Weighting!$C$13</f>
        <v>#DIV/0!</v>
      </c>
      <c r="C4285" t="e">
        <f>Weighting!$F$13</f>
        <v>#NUM!</v>
      </c>
      <c r="D4285" t="e">
        <f>IF(C4285=1,'Data Transformation'!$G$3+0.5*'Data Transformation'!$W$25,IF(C4286=1,D4286-'Data Transformation'!$W$25,FALSE))</f>
        <v>#NUM!</v>
      </c>
      <c r="E4285">
        <f t="array" ref="E4285">IF(ISLOGICAL(D4285),"",FREQUENCY(IF('Data Transformation'!$B$425:$B$8425='Bin Analysis'!$B4275,'Data Transformation'!$G$425:$G$8425),D4285))</f>
        <v>2001</v>
      </c>
      <c r="F4285">
        <f t="shared" si="534"/>
        <v>0</v>
      </c>
      <c r="G4285">
        <f>Weighting!$H$13</f>
        <v>0</v>
      </c>
      <c r="H4285">
        <f t="array" ref="H4285">FREQUENCY(IF('Data Transformation'!$B$4:$B$8425=B4275,'Data Transformation'!$G$4:$G$8425),'Bin Analysis'!$B4285)</f>
        <v>2073</v>
      </c>
      <c r="I4285">
        <f t="shared" si="535"/>
        <v>0</v>
      </c>
      <c r="J4285">
        <f t="shared" si="536"/>
        <v>0</v>
      </c>
      <c r="K4285">
        <f>J4285*Weighting!$W$13</f>
        <v>0</v>
      </c>
      <c r="M4285" s="14"/>
    </row>
    <row r="4286" spans="1:25" x14ac:dyDescent="0.25">
      <c r="A4286" s="32" t="str">
        <f>IF(Weighting!$P$14&gt;0,B4286,"")</f>
        <v/>
      </c>
      <c r="B4286" t="e">
        <f>Weighting!$C$14</f>
        <v>#DIV/0!</v>
      </c>
      <c r="C4286" t="e">
        <f>Weighting!$F$14</f>
        <v>#NUM!</v>
      </c>
      <c r="D4286" t="e">
        <f>IF(C4286=1,'Data Transformation'!$G$3+0.5*'Data Transformation'!$W$25,IF(C4287=1,D4287-'Data Transformation'!$W$25,FALSE))</f>
        <v>#NUM!</v>
      </c>
      <c r="E4286">
        <f t="array" ref="E4286">IF(ISLOGICAL(D4286),"",FREQUENCY(IF('Data Transformation'!$B$425:$B$8425='Bin Analysis'!$B4275,'Data Transformation'!$G$425:$G$8425),D4286))</f>
        <v>2001</v>
      </c>
      <c r="F4286">
        <f t="shared" si="534"/>
        <v>0</v>
      </c>
      <c r="G4286">
        <f>Weighting!$H$14</f>
        <v>0</v>
      </c>
      <c r="H4286">
        <f t="array" ref="H4286">FREQUENCY(IF('Data Transformation'!$B$4:$B$8425=B4275,'Data Transformation'!$G$4:$G$8425),'Bin Analysis'!$B4286)</f>
        <v>2073</v>
      </c>
      <c r="I4286">
        <f t="shared" si="535"/>
        <v>0</v>
      </c>
      <c r="J4286">
        <f t="shared" si="536"/>
        <v>0</v>
      </c>
      <c r="K4286">
        <f>J4286*Weighting!$W$14</f>
        <v>0</v>
      </c>
      <c r="M4286" s="14"/>
    </row>
    <row r="4287" spans="1:25" x14ac:dyDescent="0.25">
      <c r="A4287" s="32" t="str">
        <f>IF(Weighting!$P$15&gt;0,B4287,"")</f>
        <v/>
      </c>
      <c r="B4287" t="e">
        <f>Weighting!$C$15</f>
        <v>#DIV/0!</v>
      </c>
      <c r="C4287" t="e">
        <f>Weighting!$F$15</f>
        <v>#NUM!</v>
      </c>
      <c r="D4287" t="e">
        <f>IF(C4287=1,'Data Transformation'!$G$3+0.5*'Data Transformation'!$W$25,IF(C4288=1,D4288-'Data Transformation'!$W$25,FALSE))</f>
        <v>#NUM!</v>
      </c>
      <c r="E4287">
        <f t="array" ref="E4287">IF(ISLOGICAL(D4287),"",FREQUENCY(IF('Data Transformation'!$B$425:$B$8425='Bin Analysis'!$B4275,'Data Transformation'!$G$425:$G$8425),D4287))</f>
        <v>2001</v>
      </c>
      <c r="F4287">
        <f t="shared" si="534"/>
        <v>0</v>
      </c>
      <c r="G4287">
        <f>Weighting!$H$15</f>
        <v>0</v>
      </c>
      <c r="H4287">
        <f t="array" ref="H4287">FREQUENCY(IF('Data Transformation'!$B$4:$B$8425=B4275,'Data Transformation'!$G$4:$G$8425),'Bin Analysis'!$B4287)</f>
        <v>2073</v>
      </c>
      <c r="I4287">
        <f t="shared" si="535"/>
        <v>0</v>
      </c>
      <c r="J4287">
        <f t="shared" si="536"/>
        <v>0</v>
      </c>
      <c r="K4287">
        <f>J4287*Weighting!$W$15</f>
        <v>0</v>
      </c>
      <c r="M4287" s="14"/>
    </row>
    <row r="4288" spans="1:25" x14ac:dyDescent="0.25">
      <c r="A4288" s="32" t="str">
        <f>IF(Weighting!$P$16&gt;0,B4288,"")</f>
        <v/>
      </c>
      <c r="B4288" t="e">
        <f>Weighting!$C$16</f>
        <v>#DIV/0!</v>
      </c>
      <c r="C4288" t="e">
        <f>Weighting!$F$16</f>
        <v>#NUM!</v>
      </c>
      <c r="D4288" t="e">
        <f>IF(C4288=1,'Data Transformation'!$G$3+0.5*'Data Transformation'!$W$25,IF(C4289=1,D4289-'Data Transformation'!$W$25,FALSE))</f>
        <v>#NUM!</v>
      </c>
      <c r="E4288">
        <f t="array" ref="E4288">IF(ISLOGICAL(D4288),"",FREQUENCY(IF('Data Transformation'!$B$425:$B$8425='Bin Analysis'!$B4275,'Data Transformation'!$G$425:$G$8425),D4288))</f>
        <v>2001</v>
      </c>
      <c r="F4288">
        <f t="shared" si="534"/>
        <v>0</v>
      </c>
      <c r="G4288">
        <f>Weighting!$H$16</f>
        <v>0</v>
      </c>
      <c r="H4288">
        <f t="array" ref="H4288">FREQUENCY(IF('Data Transformation'!$B$4:$B$8425=B4275,'Data Transformation'!$G$4:$G$8425),'Bin Analysis'!$B4288)</f>
        <v>2073</v>
      </c>
      <c r="I4288">
        <f t="shared" si="535"/>
        <v>0</v>
      </c>
      <c r="J4288">
        <f t="shared" si="536"/>
        <v>0</v>
      </c>
      <c r="K4288">
        <f>J4288*Weighting!$W$16</f>
        <v>0</v>
      </c>
      <c r="M4288" s="14"/>
    </row>
    <row r="4289" spans="1:25" x14ac:dyDescent="0.25">
      <c r="A4289" s="32" t="str">
        <f>IF(Weighting!$P$17&gt;0,B4289,"")</f>
        <v/>
      </c>
      <c r="B4289" t="e">
        <f>Weighting!$C$17</f>
        <v>#DIV/0!</v>
      </c>
      <c r="C4289" t="e">
        <f>Weighting!$F$17</f>
        <v>#NUM!</v>
      </c>
      <c r="D4289" t="e">
        <f>IF(C4289=1,'Data Transformation'!$G$3+0.5*'Data Transformation'!$W$25,IF(C4290=1,D4290-'Data Transformation'!$W$25,FALSE))</f>
        <v>#NUM!</v>
      </c>
      <c r="E4289">
        <f t="array" ref="E4289">IF(ISLOGICAL(D4289),"",FREQUENCY(IF('Data Transformation'!$B$425:$B$8425='Bin Analysis'!$B4275,'Data Transformation'!$G$425:$G$8425),D4289))</f>
        <v>2001</v>
      </c>
      <c r="F4289">
        <f t="shared" si="534"/>
        <v>0</v>
      </c>
      <c r="G4289">
        <f>Weighting!$H$17</f>
        <v>0</v>
      </c>
      <c r="H4289">
        <f t="array" ref="H4289">FREQUENCY(IF('Data Transformation'!$B$4:$B$8425=B4275,'Data Transformation'!$G$4:$G$8425),'Bin Analysis'!$B4289)</f>
        <v>2073</v>
      </c>
      <c r="I4289">
        <f t="shared" si="535"/>
        <v>0</v>
      </c>
      <c r="J4289">
        <f t="shared" si="536"/>
        <v>0</v>
      </c>
      <c r="K4289">
        <f>J4289*Weighting!$W$17</f>
        <v>0</v>
      </c>
      <c r="M4289" s="14"/>
    </row>
    <row r="4290" spans="1:25" x14ac:dyDescent="0.25">
      <c r="A4290" s="32" t="str">
        <f>IF(Weighting!$P$18&gt;0,B4290,"")</f>
        <v/>
      </c>
      <c r="B4290" t="e">
        <f>Weighting!$C$18</f>
        <v>#DIV/0!</v>
      </c>
      <c r="C4290" t="e">
        <f>Weighting!$F$18</f>
        <v>#NUM!</v>
      </c>
      <c r="D4290" t="e">
        <f>IF(C4290=1,'Data Transformation'!$G$3+0.5*'Data Transformation'!$W$25,IF(C4291=1,D4291-'Data Transformation'!$W$25,FALSE))</f>
        <v>#NUM!</v>
      </c>
      <c r="E4290">
        <f t="array" ref="E4290">IF(ISLOGICAL(D4290),"",FREQUENCY(IF('Data Transformation'!$B$425:$B$8425='Bin Analysis'!$B4275,'Data Transformation'!$G$425:$G$8425),D4290))</f>
        <v>2001</v>
      </c>
      <c r="F4290">
        <f t="shared" si="534"/>
        <v>0</v>
      </c>
      <c r="G4290">
        <f>Weighting!$H$18</f>
        <v>0</v>
      </c>
      <c r="H4290">
        <f t="array" ref="H4290">FREQUENCY(IF('Data Transformation'!$B$4:$B$8425=B4275,'Data Transformation'!$G$4:$G$8425),'Bin Analysis'!$B4290)</f>
        <v>2073</v>
      </c>
      <c r="I4290">
        <f t="shared" si="535"/>
        <v>0</v>
      </c>
      <c r="J4290">
        <f t="shared" si="536"/>
        <v>0</v>
      </c>
      <c r="K4290">
        <f>J4290*Weighting!$W$18</f>
        <v>0</v>
      </c>
      <c r="M4290" s="14"/>
    </row>
    <row r="4291" spans="1:25" x14ac:dyDescent="0.25">
      <c r="A4291" s="32" t="str">
        <f>IF(Weighting!$P$19&gt;0,B4291,"")</f>
        <v/>
      </c>
      <c r="B4291" t="e">
        <f>Weighting!$C$19</f>
        <v>#DIV/0!</v>
      </c>
      <c r="C4291" t="e">
        <f>Weighting!$F$19</f>
        <v>#NUM!</v>
      </c>
      <c r="D4291" t="e">
        <f>IF(C4291=1,'Data Transformation'!$G$3+0.5*'Data Transformation'!$W$25,IF(C4292=1,D4292-'Data Transformation'!$W$25,FALSE))</f>
        <v>#NUM!</v>
      </c>
      <c r="E4291">
        <f t="array" ref="E4291">IF(ISLOGICAL(D4291),"",FREQUENCY(IF('Data Transformation'!$B$425:$B$8425='Bin Analysis'!$B4275,'Data Transformation'!$G$425:$G$8425),D4291))</f>
        <v>2001</v>
      </c>
      <c r="F4291">
        <f t="shared" si="534"/>
        <v>0</v>
      </c>
      <c r="G4291">
        <f>Weighting!$H$19</f>
        <v>0</v>
      </c>
      <c r="H4291">
        <f t="array" ref="H4291">FREQUENCY(IF('Data Transformation'!$B$4:$B$8425=B4275,'Data Transformation'!$G$4:$G$8425),'Bin Analysis'!$B4291)</f>
        <v>2073</v>
      </c>
      <c r="I4291">
        <f t="shared" si="535"/>
        <v>0</v>
      </c>
      <c r="J4291">
        <f t="shared" si="536"/>
        <v>0</v>
      </c>
      <c r="K4291">
        <f>J4291*Weighting!$W$19</f>
        <v>0</v>
      </c>
      <c r="M4291" s="14"/>
    </row>
    <row r="4292" spans="1:25" x14ac:dyDescent="0.25">
      <c r="A4292" s="32" t="str">
        <f>IF(Weighting!$P$20&gt;0,B4292,"")</f>
        <v/>
      </c>
      <c r="B4292" t="e">
        <f>Weighting!$C$20</f>
        <v>#DIV/0!</v>
      </c>
      <c r="C4292" t="e">
        <f>Weighting!$F$20</f>
        <v>#NUM!</v>
      </c>
      <c r="D4292" t="e">
        <f>IF(C4292=1,'Data Transformation'!$G$3+0.5*'Data Transformation'!$W$25,IF(C4293=1,D4293-'Data Transformation'!$W$25,FALSE))</f>
        <v>#NUM!</v>
      </c>
      <c r="E4292">
        <f t="array" ref="E4292">IF(ISLOGICAL(D4292),"",FREQUENCY(IF('Data Transformation'!$B$425:$B$8425='Bin Analysis'!$B4275,'Data Transformation'!$G$425:$G$8425),D4292))</f>
        <v>2001</v>
      </c>
      <c r="F4292">
        <f t="shared" si="534"/>
        <v>0</v>
      </c>
      <c r="G4292">
        <f>Weighting!$H$20</f>
        <v>0</v>
      </c>
      <c r="H4292">
        <f t="array" ref="H4292">FREQUENCY(IF('Data Transformation'!$B$4:$B$8425=B4275,'Data Transformation'!$G$4:$G$8425),'Bin Analysis'!$B4292)</f>
        <v>2073</v>
      </c>
      <c r="I4292">
        <f t="shared" si="535"/>
        <v>0</v>
      </c>
      <c r="J4292">
        <f t="shared" si="536"/>
        <v>0</v>
      </c>
      <c r="K4292">
        <f>J4292*Weighting!$W$20</f>
        <v>0</v>
      </c>
      <c r="M4292" s="14"/>
    </row>
    <row r="4293" spans="1:25" x14ac:dyDescent="0.25">
      <c r="A4293" s="32" t="str">
        <f>IF(Weighting!$P$21&gt;0,B4293,"")</f>
        <v/>
      </c>
      <c r="B4293" t="e">
        <f>Weighting!$C$21</f>
        <v>#DIV/0!</v>
      </c>
      <c r="C4293" t="e">
        <f>Weighting!$F$21</f>
        <v>#NUM!</v>
      </c>
      <c r="D4293" t="e">
        <f>IF(C4293=1,'Data Transformation'!$G$3+0.5*'Data Transformation'!$W$25,IF(C4294=1,D4294-'Data Transformation'!$W$25,FALSE))</f>
        <v>#NUM!</v>
      </c>
      <c r="E4293">
        <f t="array" ref="E4293">IF(ISLOGICAL(D4293),"",FREQUENCY(IF('Data Transformation'!$B$425:$B$8425='Bin Analysis'!$B4275,'Data Transformation'!$G$425:$G$8425),D4293))</f>
        <v>2001</v>
      </c>
      <c r="F4293">
        <f t="shared" si="534"/>
        <v>0</v>
      </c>
      <c r="G4293">
        <f>Weighting!$H$21</f>
        <v>0</v>
      </c>
      <c r="H4293">
        <f t="array" ref="H4293">FREQUENCY(IF('Data Transformation'!$B$4:$B$8425=B4275,'Data Transformation'!$G$4:$G$8425),'Bin Analysis'!$B4293)</f>
        <v>2073</v>
      </c>
      <c r="I4293">
        <f t="shared" si="535"/>
        <v>0</v>
      </c>
      <c r="J4293">
        <f t="shared" si="536"/>
        <v>0</v>
      </c>
      <c r="K4293">
        <f>J4293*Weighting!$W$21</f>
        <v>0</v>
      </c>
      <c r="M4293" s="14"/>
    </row>
    <row r="4294" spans="1:25" x14ac:dyDescent="0.25">
      <c r="A4294" s="32" t="str">
        <f>IF(Weighting!$P$22&gt;0,B4294,"")</f>
        <v/>
      </c>
      <c r="B4294" t="e">
        <f>Weighting!$C$22</f>
        <v>#DIV/0!</v>
      </c>
      <c r="C4294" t="e">
        <f>Weighting!$F$22</f>
        <v>#NUM!</v>
      </c>
      <c r="D4294" t="e">
        <f>IF(C4294=1,'Data Transformation'!$G$3+0.5*'Data Transformation'!$W$25,IF(C4295=1,D4295-'Data Transformation'!$W$25,FALSE))</f>
        <v>#NUM!</v>
      </c>
      <c r="E4294">
        <f t="array" ref="E4294">IF(ISLOGICAL(D4294),"",FREQUENCY(IF('Data Transformation'!$B$425:$B$8425='Bin Analysis'!$B4275,'Data Transformation'!$G$425:$G$8425),D4294))</f>
        <v>2001</v>
      </c>
      <c r="F4294">
        <f t="shared" si="534"/>
        <v>0</v>
      </c>
      <c r="G4294">
        <f>Weighting!$H$22</f>
        <v>0</v>
      </c>
      <c r="H4294">
        <f t="array" ref="H4294">FREQUENCY(IF('Data Transformation'!$B$4:$B$8425=B4275,'Data Transformation'!$G$4:$G$8425),'Bin Analysis'!$B4294)</f>
        <v>2073</v>
      </c>
      <c r="I4294">
        <f t="shared" si="535"/>
        <v>0</v>
      </c>
      <c r="J4294">
        <f t="shared" si="536"/>
        <v>0</v>
      </c>
      <c r="K4294">
        <f>J4294*Weighting!$W$22</f>
        <v>0</v>
      </c>
      <c r="M4294" s="14"/>
    </row>
    <row r="4295" spans="1:25" x14ac:dyDescent="0.25">
      <c r="A4295" s="32" t="str">
        <f>IF(Weighting!$P$23&gt;0,B4295,"")</f>
        <v/>
      </c>
      <c r="B4295" t="e">
        <f>Weighting!$C$23</f>
        <v>#DIV/0!</v>
      </c>
      <c r="C4295" t="e">
        <f>Weighting!$F$23</f>
        <v>#NUM!</v>
      </c>
      <c r="D4295" t="e">
        <f>IF(C4295=1,'Data Transformation'!$G$3+0.5*'Data Transformation'!$W$25,IF(C4296=1,D4296-'Data Transformation'!$W$25,FALSE))</f>
        <v>#NUM!</v>
      </c>
      <c r="E4295">
        <f t="array" ref="E4295">IF(ISLOGICAL(D4295),"",FREQUENCY(IF('Data Transformation'!$B$425:$B$8425='Bin Analysis'!$B4275,'Data Transformation'!$G$425:$G$8425),D4295))</f>
        <v>2001</v>
      </c>
      <c r="F4295">
        <f t="shared" si="534"/>
        <v>0</v>
      </c>
      <c r="G4295">
        <f>Weighting!$H$23</f>
        <v>0</v>
      </c>
      <c r="H4295">
        <f t="array" ref="H4295">FREQUENCY(IF('Data Transformation'!$B$4:$B$8425=B4275,'Data Transformation'!$G$4:$G$8425),'Bin Analysis'!$B4295)</f>
        <v>2073</v>
      </c>
      <c r="I4295">
        <f t="shared" si="535"/>
        <v>0</v>
      </c>
      <c r="J4295">
        <f t="shared" si="536"/>
        <v>0</v>
      </c>
      <c r="K4295">
        <f>J4295*Weighting!$W$23</f>
        <v>0</v>
      </c>
      <c r="M4295" s="14"/>
    </row>
    <row r="4296" spans="1:25" x14ac:dyDescent="0.25">
      <c r="A4296" s="32" t="str">
        <f>IF(Weighting!$P$24&gt;0,B4296,"")</f>
        <v/>
      </c>
      <c r="B4296" t="e">
        <f>Weighting!$C$24</f>
        <v>#DIV/0!</v>
      </c>
      <c r="C4296" t="e">
        <f>Weighting!$F$24</f>
        <v>#NUM!</v>
      </c>
      <c r="D4296" t="e">
        <f>IF(C4296=1,'Data Transformation'!$G$3+0.5*'Data Transformation'!$W$25,IF(C4297=1,D4297-'Data Transformation'!$W$25,FALSE))</f>
        <v>#NUM!</v>
      </c>
      <c r="E4296">
        <f t="array" ref="E4296">IF(ISLOGICAL(D4296),"",FREQUENCY(IF('Data Transformation'!$B$425:$B$8425='Bin Analysis'!$B4275,'Data Transformation'!$G$425:$G$8425),D4296))</f>
        <v>2001</v>
      </c>
      <c r="F4296">
        <f t="shared" si="534"/>
        <v>0</v>
      </c>
      <c r="G4296">
        <f>Weighting!$H$24</f>
        <v>0</v>
      </c>
      <c r="H4296">
        <f t="array" ref="H4296">FREQUENCY(IF('Data Transformation'!$B$4:$B$8425=B4275,'Data Transformation'!$G$4:$G$8425),'Bin Analysis'!$B4296)</f>
        <v>2073</v>
      </c>
      <c r="I4296">
        <f t="shared" si="535"/>
        <v>0</v>
      </c>
      <c r="J4296">
        <f t="shared" si="536"/>
        <v>0</v>
      </c>
      <c r="K4296">
        <f>J4296*Weighting!$W$24</f>
        <v>0</v>
      </c>
      <c r="M4296" s="14"/>
    </row>
    <row r="4297" spans="1:25" x14ac:dyDescent="0.25">
      <c r="A4297" s="32" t="str">
        <f>IF(Weighting!$P$25&gt;0,B4297,"")</f>
        <v/>
      </c>
      <c r="B4297" t="e">
        <f>Weighting!$C$25</f>
        <v>#DIV/0!</v>
      </c>
      <c r="C4297" t="e">
        <f>Weighting!$F$25</f>
        <v>#NUM!</v>
      </c>
      <c r="D4297" t="e">
        <f>IF(C4297=1,'Data Transformation'!$G$3+0.5*'Data Transformation'!$W$25,IF(C4298=1,D4298-'Data Transformation'!$W$25,FALSE))</f>
        <v>#NUM!</v>
      </c>
      <c r="E4297">
        <f t="array" ref="E4297">IF(ISLOGICAL(D4297),"",FREQUENCY(IF('Data Transformation'!$B$425:$B$8425='Bin Analysis'!$B4275,'Data Transformation'!$G$425:$G$8425),D4297))</f>
        <v>2001</v>
      </c>
      <c r="F4297">
        <f t="shared" si="534"/>
        <v>0</v>
      </c>
      <c r="G4297">
        <f>Weighting!$H$25</f>
        <v>0</v>
      </c>
      <c r="H4297">
        <f t="array" ref="H4297">FREQUENCY(IF('Data Transformation'!$B$4:$B$8425=B4275,'Data Transformation'!$G$4:$G$8425),'Bin Analysis'!$B4297)</f>
        <v>2073</v>
      </c>
      <c r="I4297">
        <f t="shared" si="535"/>
        <v>0</v>
      </c>
      <c r="J4297">
        <f t="shared" si="536"/>
        <v>0</v>
      </c>
      <c r="K4297">
        <f>J4297*Weighting!$W$25</f>
        <v>0</v>
      </c>
      <c r="M4297" s="14"/>
    </row>
    <row r="4298" spans="1:25" x14ac:dyDescent="0.25">
      <c r="O4298"/>
      <c r="P4298"/>
      <c r="Q4298"/>
      <c r="R4298"/>
    </row>
    <row r="4299" spans="1:25" ht="23.25" x14ac:dyDescent="0.35">
      <c r="A4299" s="21" t="s">
        <v>0</v>
      </c>
      <c r="B4299" s="21" t="str">
        <f>IFERROR(VLOOKUP(C4299,'Data Transformation'!$L$6:$M$426,2,FALSE),"")</f>
        <v/>
      </c>
      <c r="C4299" s="21">
        <f>C4275+1</f>
        <v>179</v>
      </c>
      <c r="D4299" s="21"/>
      <c r="E4299" s="21"/>
      <c r="F4299" s="21"/>
      <c r="G4299" s="21"/>
      <c r="H4299" s="22"/>
      <c r="I4299" s="22"/>
      <c r="J4299" s="22"/>
      <c r="K4299" s="21"/>
      <c r="L4299" s="21" t="str">
        <f>B4299</f>
        <v/>
      </c>
      <c r="M4299" s="23" t="e">
        <f>INDEX('Data Transformation'!$O$4:$O$424,MATCH($B4299,'Data Transformation'!$M$4:$M$424,0),MATCH($M$2,'Data Transformation'!$O$3,0))</f>
        <v>#N/A</v>
      </c>
      <c r="N4299" s="27" t="e">
        <f>IF('Input and Summary Results'!$J$16="minimum",'Bin Analysis'!X4300/(M4299-1),'Bin Analysis'!Y4299/('Bin Analysis'!M4299-1))</f>
        <v>#N/A</v>
      </c>
      <c r="O4299" s="27" t="e">
        <f>IF(M4299=FALSE,NA(),(VLOOKUP(1,C4302:K4321,4,FALSE))/(M4299-1))</f>
        <v>#N/A</v>
      </c>
      <c r="P4299" s="27" t="e">
        <f>IF(M4299=FALSE,NA(),SUM(J4302:J4321)/Weighting!$S$5)</f>
        <v>#N/A</v>
      </c>
      <c r="Q4299" s="27" t="e">
        <f>IF(M4299=FALSE,NA(),SUM(K4302:K4321)/Weighting!$S$6)</f>
        <v>#N/A</v>
      </c>
      <c r="R4299" s="27" t="e">
        <f>IF(M4299=FALSE,NA(),(VLOOKUP(1,G4302:K4321,3,FALSE))/(M4299-1))</f>
        <v>#N/A</v>
      </c>
      <c r="S4299" s="22" t="e">
        <f>IF(M4299=FALSE,NA(),IF(SUM(J4302:J4321)=2,"yes","no"))</f>
        <v>#N/A</v>
      </c>
      <c r="X4299" s="2" cm="2">
        <f t="array" ref="X4299:X4300">FREQUENCY(IF('Data Transformation'!$B$425:$B$6424='Bin Analysis'!L4299,'Data Transformation'!$G$425:$G$6424),'Data Transformation'!$U$11)</f>
        <v>0</v>
      </c>
      <c r="Y4299" s="2" cm="2">
        <f t="array" ref="Y4299:Y4300">FREQUENCY(IF('Data Transformation'!$B$425:$B$6424='Bin Analysis'!L4299,'Data Transformation'!$G$425:$G$6424),'Data Transformation'!$U$12)</f>
        <v>0</v>
      </c>
    </row>
    <row r="4300" spans="1:25" x14ac:dyDescent="0.25">
      <c r="A4300" s="14" t="s">
        <v>67</v>
      </c>
      <c r="B4300" t="s">
        <v>47</v>
      </c>
      <c r="C4300" t="s">
        <v>5</v>
      </c>
      <c r="D4300" t="s">
        <v>100</v>
      </c>
      <c r="E4300" t="s">
        <v>101</v>
      </c>
      <c r="F4300" t="s">
        <v>102</v>
      </c>
      <c r="G4300" t="s">
        <v>70</v>
      </c>
      <c r="H4300" t="s">
        <v>31</v>
      </c>
      <c r="I4300" t="s">
        <v>32</v>
      </c>
      <c r="J4300" t="s">
        <v>46</v>
      </c>
      <c r="K4300" s="14" t="s">
        <v>45</v>
      </c>
      <c r="M4300" s="14"/>
      <c r="X4300" s="2">
        <v>0</v>
      </c>
      <c r="Y4300" s="2">
        <v>0</v>
      </c>
    </row>
    <row r="4301" spans="1:25" x14ac:dyDescent="0.25">
      <c r="A4301" s="32"/>
      <c r="D4301" t="e">
        <f>IF(C4301=1,'Data Transformation'!$G$3+0.5*'Data Transformation'!$W$25,IF(C4302=1,D4302-'Data Transformation'!$W$25,FALSE))</f>
        <v>#NUM!</v>
      </c>
      <c r="E4301">
        <f t="array" ref="E4301">IF(ISLOGICAL(D4301),"",FREQUENCY(IF('Data Transformation'!$B$425:$B$8425='Bin Analysis'!$B4299,'Data Transformation'!$G$425:$G$8425),D4301))</f>
        <v>2001</v>
      </c>
      <c r="F4301" t="e">
        <f>IF(ISLOGICAL(D4301),"",E4301-E4300)</f>
        <v>#VALUE!</v>
      </c>
      <c r="M4301" s="14"/>
    </row>
    <row r="4302" spans="1:25" x14ac:dyDescent="0.25">
      <c r="A4302" s="32" t="e">
        <f>IF(Weighting!$P$6&gt;0,B4302,"")</f>
        <v>#NUM!</v>
      </c>
      <c r="B4302" t="e">
        <f>Weighting!$C$6</f>
        <v>#DIV/0!</v>
      </c>
      <c r="C4302" t="e">
        <f>Weighting!$F$6</f>
        <v>#NUM!</v>
      </c>
      <c r="D4302" t="e">
        <f>IF(C4302=1,'Data Transformation'!$G$3+0.5*'Data Transformation'!$W$25,IF(C4303=1,D4303-'Data Transformation'!$W$25,FALSE))</f>
        <v>#NUM!</v>
      </c>
      <c r="E4302">
        <f t="array" ref="E4302">IF(ISLOGICAL(D4302),"",FREQUENCY(IF('Data Transformation'!$B$425:$B$8425='Bin Analysis'!$B4299,'Data Transformation'!$G$425:$G$8425),D4302))</f>
        <v>2001</v>
      </c>
      <c r="F4302">
        <f>IF(ISLOGICAL(D4302),"",E4302-E4301)</f>
        <v>0</v>
      </c>
      <c r="G4302">
        <f>Weighting!$H$6</f>
        <v>1</v>
      </c>
      <c r="H4302">
        <f t="array" ref="H4302">FREQUENCY(IF('Data Transformation'!$B$4:$B$8425=B4299,'Data Transformation'!$G$4:$G$8425),'Bin Analysis'!$B4302)</f>
        <v>2073</v>
      </c>
      <c r="I4302">
        <f>H4302-H4301</f>
        <v>2073</v>
      </c>
      <c r="J4302">
        <f>IF(I4302=0,0,1)</f>
        <v>1</v>
      </c>
      <c r="K4302" t="e">
        <f>J4302*Weighting!$W$6</f>
        <v>#NUM!</v>
      </c>
      <c r="M4302" s="14"/>
    </row>
    <row r="4303" spans="1:25" x14ac:dyDescent="0.25">
      <c r="A4303" s="32" t="str">
        <f>IF(Weighting!$P$7&gt;0,B4303,"")</f>
        <v/>
      </c>
      <c r="B4303" t="e">
        <f>Weighting!$C$7</f>
        <v>#DIV/0!</v>
      </c>
      <c r="C4303" t="e">
        <f>Weighting!$F$7</f>
        <v>#NUM!</v>
      </c>
      <c r="D4303" t="e">
        <f>IF(C4303=1,'Data Transformation'!$G$3+0.5*'Data Transformation'!$W$25,IF(C4304=1,D4304-'Data Transformation'!$W$25,FALSE))</f>
        <v>#NUM!</v>
      </c>
      <c r="E4303">
        <f t="array" ref="E4303">IF(ISLOGICAL(D4303),"",FREQUENCY(IF('Data Transformation'!$B$425:$B$8425='Bin Analysis'!$B4299,'Data Transformation'!$G$425:$G$8425),D4303))</f>
        <v>2001</v>
      </c>
      <c r="F4303">
        <f t="shared" ref="F4303:F4321" si="537">IF(ISLOGICAL(D4303),"",E4303-E4302)</f>
        <v>0</v>
      </c>
      <c r="G4303">
        <f>Weighting!$H$7</f>
        <v>0</v>
      </c>
      <c r="H4303">
        <f t="array" ref="H4303">FREQUENCY(IF('Data Transformation'!$B$4:$B$8425=B4299,'Data Transformation'!$G$4:$G$8425),'Bin Analysis'!$B4303)</f>
        <v>2073</v>
      </c>
      <c r="I4303">
        <f t="shared" ref="I4303:I4321" si="538">H4303-H4302</f>
        <v>0</v>
      </c>
      <c r="J4303">
        <f>IF(I4303=0,0,1)</f>
        <v>0</v>
      </c>
      <c r="K4303">
        <f>J4303*Weighting!$W$7</f>
        <v>0</v>
      </c>
      <c r="M4303" s="14"/>
    </row>
    <row r="4304" spans="1:25" x14ac:dyDescent="0.25">
      <c r="A4304" s="32" t="str">
        <f>IF(Weighting!$P$8&gt;0,B4304,"")</f>
        <v/>
      </c>
      <c r="B4304" t="e">
        <f>Weighting!$C$8</f>
        <v>#DIV/0!</v>
      </c>
      <c r="C4304" t="e">
        <f>Weighting!$F$8</f>
        <v>#NUM!</v>
      </c>
      <c r="D4304" t="e">
        <f>IF(C4304=1,'Data Transformation'!$G$3+0.5*'Data Transformation'!$W$25,IF(C4305=1,D4305-'Data Transformation'!$W$25,FALSE))</f>
        <v>#NUM!</v>
      </c>
      <c r="E4304">
        <f t="array" ref="E4304">IF(ISLOGICAL(D4304),"",FREQUENCY(IF('Data Transformation'!$B$425:$B$8425='Bin Analysis'!$B4299,'Data Transformation'!$G$425:$G$8425),D4304))</f>
        <v>2001</v>
      </c>
      <c r="F4304">
        <f t="shared" si="537"/>
        <v>0</v>
      </c>
      <c r="G4304">
        <f>Weighting!$H$8</f>
        <v>0</v>
      </c>
      <c r="H4304">
        <f t="array" ref="H4304">FREQUENCY(IF('Data Transformation'!$B$4:$B$8425=B4299,'Data Transformation'!$G$4:$G$8425),'Bin Analysis'!$B4304)</f>
        <v>2073</v>
      </c>
      <c r="I4304">
        <f t="shared" si="538"/>
        <v>0</v>
      </c>
      <c r="J4304">
        <f t="shared" ref="J4304:J4321" si="539">IF(I4304=0,0,1)</f>
        <v>0</v>
      </c>
      <c r="K4304">
        <f>J4304*Weighting!$W$8</f>
        <v>0</v>
      </c>
      <c r="M4304" s="14"/>
    </row>
    <row r="4305" spans="1:13" x14ac:dyDescent="0.25">
      <c r="A4305" s="32" t="str">
        <f>IF(Weighting!$P$9&gt;0,B4305,"")</f>
        <v/>
      </c>
      <c r="B4305" s="50" t="e">
        <f>Weighting!$C$9</f>
        <v>#DIV/0!</v>
      </c>
      <c r="C4305" t="e">
        <f>Weighting!$F$9</f>
        <v>#NUM!</v>
      </c>
      <c r="D4305" t="e">
        <f>IF(C4305=1,'Data Transformation'!$G$3+0.5*'Data Transformation'!$W$25,IF(C4306=1,D4306-'Data Transformation'!$W$25,FALSE))</f>
        <v>#NUM!</v>
      </c>
      <c r="E4305">
        <f t="array" ref="E4305">IF(ISLOGICAL(D4305),"",FREQUENCY(IF('Data Transformation'!$B$425:$B$8425='Bin Analysis'!$B4299,'Data Transformation'!$G$425:$G$8425),D4305))</f>
        <v>2001</v>
      </c>
      <c r="F4305">
        <f t="shared" si="537"/>
        <v>0</v>
      </c>
      <c r="G4305">
        <f>Weighting!$H$9</f>
        <v>0</v>
      </c>
      <c r="H4305">
        <f t="array" ref="H4305">FREQUENCY(IF('Data Transformation'!$B$4:$B$8425=B4299,'Data Transformation'!$G$4:$G$8425),'Bin Analysis'!$B4305)</f>
        <v>2073</v>
      </c>
      <c r="I4305">
        <f t="shared" si="538"/>
        <v>0</v>
      </c>
      <c r="J4305">
        <f t="shared" si="539"/>
        <v>0</v>
      </c>
      <c r="K4305">
        <f>J4305*Weighting!$W$9</f>
        <v>0</v>
      </c>
      <c r="M4305" s="14"/>
    </row>
    <row r="4306" spans="1:13" x14ac:dyDescent="0.25">
      <c r="A4306" s="32" t="str">
        <f>IF(Weighting!$P$10&gt;0,B4306,"")</f>
        <v/>
      </c>
      <c r="B4306" t="e">
        <f>Weighting!$C$10</f>
        <v>#DIV/0!</v>
      </c>
      <c r="C4306" t="e">
        <f>Weighting!$F$10</f>
        <v>#NUM!</v>
      </c>
      <c r="D4306" t="e">
        <f>IF(C4306=1,'Data Transformation'!$G$3+0.5*'Data Transformation'!$W$25,IF(C4307=1,D4307-'Data Transformation'!$W$25,FALSE))</f>
        <v>#NUM!</v>
      </c>
      <c r="E4306">
        <f t="array" ref="E4306">IF(ISLOGICAL(D4306),"",FREQUENCY(IF('Data Transformation'!$B$425:$B$8425='Bin Analysis'!$B4299,'Data Transformation'!$G$425:$G$8425),D4306))</f>
        <v>2001</v>
      </c>
      <c r="F4306">
        <f t="shared" si="537"/>
        <v>0</v>
      </c>
      <c r="G4306">
        <f>Weighting!$H$10</f>
        <v>0</v>
      </c>
      <c r="H4306">
        <f t="array" ref="H4306">FREQUENCY(IF('Data Transformation'!$B$4:$B$8425=B4299,'Data Transformation'!$G$4:$G$8425),'Bin Analysis'!$B4306)</f>
        <v>2073</v>
      </c>
      <c r="I4306">
        <f t="shared" si="538"/>
        <v>0</v>
      </c>
      <c r="J4306">
        <f t="shared" si="539"/>
        <v>0</v>
      </c>
      <c r="K4306">
        <f>J4306*Weighting!$W$10</f>
        <v>0</v>
      </c>
      <c r="M4306" s="14"/>
    </row>
    <row r="4307" spans="1:13" x14ac:dyDescent="0.25">
      <c r="A4307" s="32" t="str">
        <f>IF(Weighting!$P$11&gt;0,B4307,"")</f>
        <v/>
      </c>
      <c r="B4307" t="e">
        <f>Weighting!$C$11</f>
        <v>#DIV/0!</v>
      </c>
      <c r="C4307" t="e">
        <f>Weighting!$F$11</f>
        <v>#NUM!</v>
      </c>
      <c r="D4307" t="e">
        <f>IF(C4307=1,'Data Transformation'!$G$3+0.5*'Data Transformation'!$W$25,IF(C4308=1,D4308-'Data Transformation'!$W$25,FALSE))</f>
        <v>#NUM!</v>
      </c>
      <c r="E4307">
        <f t="array" ref="E4307">IF(ISLOGICAL(D4307),"",FREQUENCY(IF('Data Transformation'!$B$425:$B$8425='Bin Analysis'!$B4299,'Data Transformation'!$G$425:$G$8425),D4307))</f>
        <v>2001</v>
      </c>
      <c r="F4307">
        <f t="shared" si="537"/>
        <v>0</v>
      </c>
      <c r="G4307">
        <f>Weighting!$H$11</f>
        <v>0</v>
      </c>
      <c r="H4307">
        <f t="array" ref="H4307">FREQUENCY(IF('Data Transformation'!$B$4:$B$8425=B4299,'Data Transformation'!$G$4:$G$8425),'Bin Analysis'!$B4307)</f>
        <v>2073</v>
      </c>
      <c r="I4307">
        <f t="shared" si="538"/>
        <v>0</v>
      </c>
      <c r="J4307">
        <f t="shared" si="539"/>
        <v>0</v>
      </c>
      <c r="K4307">
        <f>J4307*Weighting!$W$11</f>
        <v>0</v>
      </c>
      <c r="M4307" s="14"/>
    </row>
    <row r="4308" spans="1:13" x14ac:dyDescent="0.25">
      <c r="A4308" s="32" t="str">
        <f>IF(Weighting!$P$12&gt;0,B4308,"")</f>
        <v/>
      </c>
      <c r="B4308" t="e">
        <f>Weighting!$C$12</f>
        <v>#DIV/0!</v>
      </c>
      <c r="C4308" t="e">
        <f>Weighting!$F$12</f>
        <v>#NUM!</v>
      </c>
      <c r="D4308" t="e">
        <f>IF(C4308=1,'Data Transformation'!$G$3+0.5*'Data Transformation'!$W$25,IF(C4309=1,D4309-'Data Transformation'!$W$25,FALSE))</f>
        <v>#NUM!</v>
      </c>
      <c r="E4308">
        <f t="array" ref="E4308">IF(ISLOGICAL(D4308),"",FREQUENCY(IF('Data Transformation'!$B$425:$B$8425='Bin Analysis'!$B4299,'Data Transformation'!$G$425:$G$8425),D4308))</f>
        <v>2001</v>
      </c>
      <c r="F4308">
        <f t="shared" si="537"/>
        <v>0</v>
      </c>
      <c r="G4308">
        <f>Weighting!$H$12</f>
        <v>0</v>
      </c>
      <c r="H4308">
        <f t="array" ref="H4308">FREQUENCY(IF('Data Transformation'!$B$4:$B$8425=B4299,'Data Transformation'!$G$4:$G$8425),'Bin Analysis'!$B4308)</f>
        <v>2073</v>
      </c>
      <c r="I4308">
        <f t="shared" si="538"/>
        <v>0</v>
      </c>
      <c r="J4308">
        <f t="shared" si="539"/>
        <v>0</v>
      </c>
      <c r="K4308">
        <f>J4308*Weighting!$W$12</f>
        <v>0</v>
      </c>
      <c r="M4308" s="14"/>
    </row>
    <row r="4309" spans="1:13" x14ac:dyDescent="0.25">
      <c r="A4309" s="32" t="str">
        <f>IF(Weighting!$P$13&gt;0,B4309,"")</f>
        <v/>
      </c>
      <c r="B4309" t="e">
        <f>Weighting!$C$13</f>
        <v>#DIV/0!</v>
      </c>
      <c r="C4309" t="e">
        <f>Weighting!$F$13</f>
        <v>#NUM!</v>
      </c>
      <c r="D4309" t="e">
        <f>IF(C4309=1,'Data Transformation'!$G$3+0.5*'Data Transformation'!$W$25,IF(C4310=1,D4310-'Data Transformation'!$W$25,FALSE))</f>
        <v>#NUM!</v>
      </c>
      <c r="E4309">
        <f t="array" ref="E4309">IF(ISLOGICAL(D4309),"",FREQUENCY(IF('Data Transformation'!$B$425:$B$8425='Bin Analysis'!$B4299,'Data Transformation'!$G$425:$G$8425),D4309))</f>
        <v>2001</v>
      </c>
      <c r="F4309">
        <f t="shared" si="537"/>
        <v>0</v>
      </c>
      <c r="G4309">
        <f>Weighting!$H$13</f>
        <v>0</v>
      </c>
      <c r="H4309">
        <f t="array" ref="H4309">FREQUENCY(IF('Data Transformation'!$B$4:$B$8425=B4299,'Data Transformation'!$G$4:$G$8425),'Bin Analysis'!$B4309)</f>
        <v>2073</v>
      </c>
      <c r="I4309">
        <f t="shared" si="538"/>
        <v>0</v>
      </c>
      <c r="J4309">
        <f t="shared" si="539"/>
        <v>0</v>
      </c>
      <c r="K4309">
        <f>J4309*Weighting!$W$13</f>
        <v>0</v>
      </c>
      <c r="M4309" s="14"/>
    </row>
    <row r="4310" spans="1:13" x14ac:dyDescent="0.25">
      <c r="A4310" s="32" t="str">
        <f>IF(Weighting!$P$14&gt;0,B4310,"")</f>
        <v/>
      </c>
      <c r="B4310" t="e">
        <f>Weighting!$C$14</f>
        <v>#DIV/0!</v>
      </c>
      <c r="C4310" t="e">
        <f>Weighting!$F$14</f>
        <v>#NUM!</v>
      </c>
      <c r="D4310" t="e">
        <f>IF(C4310=1,'Data Transformation'!$G$3+0.5*'Data Transformation'!$W$25,IF(C4311=1,D4311-'Data Transformation'!$W$25,FALSE))</f>
        <v>#NUM!</v>
      </c>
      <c r="E4310">
        <f t="array" ref="E4310">IF(ISLOGICAL(D4310),"",FREQUENCY(IF('Data Transformation'!$B$425:$B$8425='Bin Analysis'!$B4299,'Data Transformation'!$G$425:$G$8425),D4310))</f>
        <v>2001</v>
      </c>
      <c r="F4310">
        <f t="shared" si="537"/>
        <v>0</v>
      </c>
      <c r="G4310">
        <f>Weighting!$H$14</f>
        <v>0</v>
      </c>
      <c r="H4310">
        <f t="array" ref="H4310">FREQUENCY(IF('Data Transformation'!$B$4:$B$8425=B4299,'Data Transformation'!$G$4:$G$8425),'Bin Analysis'!$B4310)</f>
        <v>2073</v>
      </c>
      <c r="I4310">
        <f t="shared" si="538"/>
        <v>0</v>
      </c>
      <c r="J4310">
        <f t="shared" si="539"/>
        <v>0</v>
      </c>
      <c r="K4310">
        <f>J4310*Weighting!$W$14</f>
        <v>0</v>
      </c>
      <c r="M4310" s="14"/>
    </row>
    <row r="4311" spans="1:13" x14ac:dyDescent="0.25">
      <c r="A4311" s="32" t="str">
        <f>IF(Weighting!$P$15&gt;0,B4311,"")</f>
        <v/>
      </c>
      <c r="B4311" t="e">
        <f>Weighting!$C$15</f>
        <v>#DIV/0!</v>
      </c>
      <c r="C4311" t="e">
        <f>Weighting!$F$15</f>
        <v>#NUM!</v>
      </c>
      <c r="D4311" t="e">
        <f>IF(C4311=1,'Data Transformation'!$G$3+0.5*'Data Transformation'!$W$25,IF(C4312=1,D4312-'Data Transformation'!$W$25,FALSE))</f>
        <v>#NUM!</v>
      </c>
      <c r="E4311">
        <f t="array" ref="E4311">IF(ISLOGICAL(D4311),"",FREQUENCY(IF('Data Transformation'!$B$425:$B$8425='Bin Analysis'!$B4299,'Data Transformation'!$G$425:$G$8425),D4311))</f>
        <v>2001</v>
      </c>
      <c r="F4311">
        <f t="shared" si="537"/>
        <v>0</v>
      </c>
      <c r="G4311">
        <f>Weighting!$H$15</f>
        <v>0</v>
      </c>
      <c r="H4311">
        <f t="array" ref="H4311">FREQUENCY(IF('Data Transformation'!$B$4:$B$8425=B4299,'Data Transformation'!$G$4:$G$8425),'Bin Analysis'!$B4311)</f>
        <v>2073</v>
      </c>
      <c r="I4311">
        <f t="shared" si="538"/>
        <v>0</v>
      </c>
      <c r="J4311">
        <f t="shared" si="539"/>
        <v>0</v>
      </c>
      <c r="K4311">
        <f>J4311*Weighting!$W$15</f>
        <v>0</v>
      </c>
      <c r="M4311" s="14"/>
    </row>
    <row r="4312" spans="1:13" x14ac:dyDescent="0.25">
      <c r="A4312" s="32" t="str">
        <f>IF(Weighting!$P$16&gt;0,B4312,"")</f>
        <v/>
      </c>
      <c r="B4312" t="e">
        <f>Weighting!$C$16</f>
        <v>#DIV/0!</v>
      </c>
      <c r="C4312" t="e">
        <f>Weighting!$F$16</f>
        <v>#NUM!</v>
      </c>
      <c r="D4312" t="e">
        <f>IF(C4312=1,'Data Transformation'!$G$3+0.5*'Data Transformation'!$W$25,IF(C4313=1,D4313-'Data Transformation'!$W$25,FALSE))</f>
        <v>#NUM!</v>
      </c>
      <c r="E4312">
        <f t="array" ref="E4312">IF(ISLOGICAL(D4312),"",FREQUENCY(IF('Data Transformation'!$B$425:$B$8425='Bin Analysis'!$B4299,'Data Transformation'!$G$425:$G$8425),D4312))</f>
        <v>2001</v>
      </c>
      <c r="F4312">
        <f t="shared" si="537"/>
        <v>0</v>
      </c>
      <c r="G4312">
        <f>Weighting!$H$16</f>
        <v>0</v>
      </c>
      <c r="H4312">
        <f t="array" ref="H4312">FREQUENCY(IF('Data Transformation'!$B$4:$B$8425=B4299,'Data Transformation'!$G$4:$G$8425),'Bin Analysis'!$B4312)</f>
        <v>2073</v>
      </c>
      <c r="I4312">
        <f t="shared" si="538"/>
        <v>0</v>
      </c>
      <c r="J4312">
        <f t="shared" si="539"/>
        <v>0</v>
      </c>
      <c r="K4312">
        <f>J4312*Weighting!$W$16</f>
        <v>0</v>
      </c>
      <c r="M4312" s="14"/>
    </row>
    <row r="4313" spans="1:13" x14ac:dyDescent="0.25">
      <c r="A4313" s="32" t="str">
        <f>IF(Weighting!$P$17&gt;0,B4313,"")</f>
        <v/>
      </c>
      <c r="B4313" t="e">
        <f>Weighting!$C$17</f>
        <v>#DIV/0!</v>
      </c>
      <c r="C4313" t="e">
        <f>Weighting!$F$17</f>
        <v>#NUM!</v>
      </c>
      <c r="D4313" t="e">
        <f>IF(C4313=1,'Data Transformation'!$G$3+0.5*'Data Transformation'!$W$25,IF(C4314=1,D4314-'Data Transformation'!$W$25,FALSE))</f>
        <v>#NUM!</v>
      </c>
      <c r="E4313">
        <f t="array" ref="E4313">IF(ISLOGICAL(D4313),"",FREQUENCY(IF('Data Transformation'!$B$425:$B$8425='Bin Analysis'!$B4299,'Data Transformation'!$G$425:$G$8425),D4313))</f>
        <v>2001</v>
      </c>
      <c r="F4313">
        <f t="shared" si="537"/>
        <v>0</v>
      </c>
      <c r="G4313">
        <f>Weighting!$H$17</f>
        <v>0</v>
      </c>
      <c r="H4313">
        <f t="array" ref="H4313">FREQUENCY(IF('Data Transformation'!$B$4:$B$8425=B4299,'Data Transformation'!$G$4:$G$8425),'Bin Analysis'!$B4313)</f>
        <v>2073</v>
      </c>
      <c r="I4313">
        <f t="shared" si="538"/>
        <v>0</v>
      </c>
      <c r="J4313">
        <f t="shared" si="539"/>
        <v>0</v>
      </c>
      <c r="K4313">
        <f>J4313*Weighting!$W$17</f>
        <v>0</v>
      </c>
      <c r="M4313" s="14"/>
    </row>
    <row r="4314" spans="1:13" x14ac:dyDescent="0.25">
      <c r="A4314" s="32" t="str">
        <f>IF(Weighting!$P$18&gt;0,B4314,"")</f>
        <v/>
      </c>
      <c r="B4314" t="e">
        <f>Weighting!$C$18</f>
        <v>#DIV/0!</v>
      </c>
      <c r="C4314" t="e">
        <f>Weighting!$F$18</f>
        <v>#NUM!</v>
      </c>
      <c r="D4314" t="e">
        <f>IF(C4314=1,'Data Transformation'!$G$3+0.5*'Data Transformation'!$W$25,IF(C4315=1,D4315-'Data Transformation'!$W$25,FALSE))</f>
        <v>#NUM!</v>
      </c>
      <c r="E4314">
        <f t="array" ref="E4314">IF(ISLOGICAL(D4314),"",FREQUENCY(IF('Data Transformation'!$B$425:$B$8425='Bin Analysis'!$B4299,'Data Transformation'!$G$425:$G$8425),D4314))</f>
        <v>2001</v>
      </c>
      <c r="F4314">
        <f t="shared" si="537"/>
        <v>0</v>
      </c>
      <c r="G4314">
        <f>Weighting!$H$18</f>
        <v>0</v>
      </c>
      <c r="H4314">
        <f t="array" ref="H4314">FREQUENCY(IF('Data Transformation'!$B$4:$B$8425=B4299,'Data Transformation'!$G$4:$G$8425),'Bin Analysis'!$B4314)</f>
        <v>2073</v>
      </c>
      <c r="I4314">
        <f t="shared" si="538"/>
        <v>0</v>
      </c>
      <c r="J4314">
        <f t="shared" si="539"/>
        <v>0</v>
      </c>
      <c r="K4314">
        <f>J4314*Weighting!$W$18</f>
        <v>0</v>
      </c>
      <c r="M4314" s="14"/>
    </row>
    <row r="4315" spans="1:13" x14ac:dyDescent="0.25">
      <c r="A4315" s="32" t="str">
        <f>IF(Weighting!$P$19&gt;0,B4315,"")</f>
        <v/>
      </c>
      <c r="B4315" t="e">
        <f>Weighting!$C$19</f>
        <v>#DIV/0!</v>
      </c>
      <c r="C4315" t="e">
        <f>Weighting!$F$19</f>
        <v>#NUM!</v>
      </c>
      <c r="D4315" t="e">
        <f>IF(C4315=1,'Data Transformation'!$G$3+0.5*'Data Transformation'!$W$25,IF(C4316=1,D4316-'Data Transformation'!$W$25,FALSE))</f>
        <v>#NUM!</v>
      </c>
      <c r="E4315">
        <f t="array" ref="E4315">IF(ISLOGICAL(D4315),"",FREQUENCY(IF('Data Transformation'!$B$425:$B$8425='Bin Analysis'!$B4299,'Data Transformation'!$G$425:$G$8425),D4315))</f>
        <v>2001</v>
      </c>
      <c r="F4315">
        <f t="shared" si="537"/>
        <v>0</v>
      </c>
      <c r="G4315">
        <f>Weighting!$H$19</f>
        <v>0</v>
      </c>
      <c r="H4315">
        <f t="array" ref="H4315">FREQUENCY(IF('Data Transformation'!$B$4:$B$8425=B4299,'Data Transformation'!$G$4:$G$8425),'Bin Analysis'!$B4315)</f>
        <v>2073</v>
      </c>
      <c r="I4315">
        <f t="shared" si="538"/>
        <v>0</v>
      </c>
      <c r="J4315">
        <f t="shared" si="539"/>
        <v>0</v>
      </c>
      <c r="K4315">
        <f>J4315*Weighting!$W$19</f>
        <v>0</v>
      </c>
      <c r="M4315" s="14"/>
    </row>
    <row r="4316" spans="1:13" x14ac:dyDescent="0.25">
      <c r="A4316" s="32" t="str">
        <f>IF(Weighting!$P$20&gt;0,B4316,"")</f>
        <v/>
      </c>
      <c r="B4316" t="e">
        <f>Weighting!$C$20</f>
        <v>#DIV/0!</v>
      </c>
      <c r="C4316" t="e">
        <f>Weighting!$F$20</f>
        <v>#NUM!</v>
      </c>
      <c r="D4316" t="e">
        <f>IF(C4316=1,'Data Transformation'!$G$3+0.5*'Data Transformation'!$W$25,IF(C4317=1,D4317-'Data Transformation'!$W$25,FALSE))</f>
        <v>#NUM!</v>
      </c>
      <c r="E4316">
        <f t="array" ref="E4316">IF(ISLOGICAL(D4316),"",FREQUENCY(IF('Data Transformation'!$B$425:$B$8425='Bin Analysis'!$B4299,'Data Transformation'!$G$425:$G$8425),D4316))</f>
        <v>2001</v>
      </c>
      <c r="F4316">
        <f t="shared" si="537"/>
        <v>0</v>
      </c>
      <c r="G4316">
        <f>Weighting!$H$20</f>
        <v>0</v>
      </c>
      <c r="H4316">
        <f t="array" ref="H4316">FREQUENCY(IF('Data Transformation'!$B$4:$B$8425=B4299,'Data Transformation'!$G$4:$G$8425),'Bin Analysis'!$B4316)</f>
        <v>2073</v>
      </c>
      <c r="I4316">
        <f t="shared" si="538"/>
        <v>0</v>
      </c>
      <c r="J4316">
        <f t="shared" si="539"/>
        <v>0</v>
      </c>
      <c r="K4316">
        <f>J4316*Weighting!$W$20</f>
        <v>0</v>
      </c>
      <c r="M4316" s="14"/>
    </row>
    <row r="4317" spans="1:13" x14ac:dyDescent="0.25">
      <c r="A4317" s="32" t="str">
        <f>IF(Weighting!$P$21&gt;0,B4317,"")</f>
        <v/>
      </c>
      <c r="B4317" t="e">
        <f>Weighting!$C$21</f>
        <v>#DIV/0!</v>
      </c>
      <c r="C4317" t="e">
        <f>Weighting!$F$21</f>
        <v>#NUM!</v>
      </c>
      <c r="D4317" t="e">
        <f>IF(C4317=1,'Data Transformation'!$G$3+0.5*'Data Transformation'!$W$25,IF(C4318=1,D4318-'Data Transformation'!$W$25,FALSE))</f>
        <v>#NUM!</v>
      </c>
      <c r="E4317">
        <f t="array" ref="E4317">IF(ISLOGICAL(D4317),"",FREQUENCY(IF('Data Transformation'!$B$425:$B$8425='Bin Analysis'!$B4299,'Data Transformation'!$G$425:$G$8425),D4317))</f>
        <v>2001</v>
      </c>
      <c r="F4317">
        <f t="shared" si="537"/>
        <v>0</v>
      </c>
      <c r="G4317">
        <f>Weighting!$H$21</f>
        <v>0</v>
      </c>
      <c r="H4317">
        <f t="array" ref="H4317">FREQUENCY(IF('Data Transformation'!$B$4:$B$8425=B4299,'Data Transformation'!$G$4:$G$8425),'Bin Analysis'!$B4317)</f>
        <v>2073</v>
      </c>
      <c r="I4317">
        <f t="shared" si="538"/>
        <v>0</v>
      </c>
      <c r="J4317">
        <f t="shared" si="539"/>
        <v>0</v>
      </c>
      <c r="K4317">
        <f>J4317*Weighting!$W$21</f>
        <v>0</v>
      </c>
      <c r="M4317" s="14"/>
    </row>
    <row r="4318" spans="1:13" x14ac:dyDescent="0.25">
      <c r="A4318" s="32" t="str">
        <f>IF(Weighting!$P$22&gt;0,B4318,"")</f>
        <v/>
      </c>
      <c r="B4318" t="e">
        <f>Weighting!$C$22</f>
        <v>#DIV/0!</v>
      </c>
      <c r="C4318" t="e">
        <f>Weighting!$F$22</f>
        <v>#NUM!</v>
      </c>
      <c r="D4318" t="e">
        <f>IF(C4318=1,'Data Transformation'!$G$3+0.5*'Data Transformation'!$W$25,IF(C4319=1,D4319-'Data Transformation'!$W$25,FALSE))</f>
        <v>#NUM!</v>
      </c>
      <c r="E4318">
        <f t="array" ref="E4318">IF(ISLOGICAL(D4318),"",FREQUENCY(IF('Data Transformation'!$B$425:$B$8425='Bin Analysis'!$B4299,'Data Transformation'!$G$425:$G$8425),D4318))</f>
        <v>2001</v>
      </c>
      <c r="F4318">
        <f t="shared" si="537"/>
        <v>0</v>
      </c>
      <c r="G4318">
        <f>Weighting!$H$22</f>
        <v>0</v>
      </c>
      <c r="H4318">
        <f t="array" ref="H4318">FREQUENCY(IF('Data Transformation'!$B$4:$B$8425=B4299,'Data Transformation'!$G$4:$G$8425),'Bin Analysis'!$B4318)</f>
        <v>2073</v>
      </c>
      <c r="I4318">
        <f t="shared" si="538"/>
        <v>0</v>
      </c>
      <c r="J4318">
        <f t="shared" si="539"/>
        <v>0</v>
      </c>
      <c r="K4318">
        <f>J4318*Weighting!$W$22</f>
        <v>0</v>
      </c>
      <c r="M4318" s="14"/>
    </row>
    <row r="4319" spans="1:13" x14ac:dyDescent="0.25">
      <c r="A4319" s="32" t="str">
        <f>IF(Weighting!$P$23&gt;0,B4319,"")</f>
        <v/>
      </c>
      <c r="B4319" t="e">
        <f>Weighting!$C$23</f>
        <v>#DIV/0!</v>
      </c>
      <c r="C4319" t="e">
        <f>Weighting!$F$23</f>
        <v>#NUM!</v>
      </c>
      <c r="D4319" t="e">
        <f>IF(C4319=1,'Data Transformation'!$G$3+0.5*'Data Transformation'!$W$25,IF(C4320=1,D4320-'Data Transformation'!$W$25,FALSE))</f>
        <v>#NUM!</v>
      </c>
      <c r="E4319">
        <f t="array" ref="E4319">IF(ISLOGICAL(D4319),"",FREQUENCY(IF('Data Transformation'!$B$425:$B$8425='Bin Analysis'!$B4299,'Data Transformation'!$G$425:$G$8425),D4319))</f>
        <v>2001</v>
      </c>
      <c r="F4319">
        <f t="shared" si="537"/>
        <v>0</v>
      </c>
      <c r="G4319">
        <f>Weighting!$H$23</f>
        <v>0</v>
      </c>
      <c r="H4319">
        <f t="array" ref="H4319">FREQUENCY(IF('Data Transformation'!$B$4:$B$8425=B4299,'Data Transformation'!$G$4:$G$8425),'Bin Analysis'!$B4319)</f>
        <v>2073</v>
      </c>
      <c r="I4319">
        <f t="shared" si="538"/>
        <v>0</v>
      </c>
      <c r="J4319">
        <f t="shared" si="539"/>
        <v>0</v>
      </c>
      <c r="K4319">
        <f>J4319*Weighting!$W$23</f>
        <v>0</v>
      </c>
      <c r="M4319" s="14"/>
    </row>
    <row r="4320" spans="1:13" x14ac:dyDescent="0.25">
      <c r="A4320" s="32" t="str">
        <f>IF(Weighting!$P$24&gt;0,B4320,"")</f>
        <v/>
      </c>
      <c r="B4320" t="e">
        <f>Weighting!$C$24</f>
        <v>#DIV/0!</v>
      </c>
      <c r="C4320" t="e">
        <f>Weighting!$F$24</f>
        <v>#NUM!</v>
      </c>
      <c r="D4320" t="e">
        <f>IF(C4320=1,'Data Transformation'!$G$3+0.5*'Data Transformation'!$W$25,IF(C4321=1,D4321-'Data Transformation'!$W$25,FALSE))</f>
        <v>#NUM!</v>
      </c>
      <c r="E4320">
        <f t="array" ref="E4320">IF(ISLOGICAL(D4320),"",FREQUENCY(IF('Data Transformation'!$B$425:$B$8425='Bin Analysis'!$B4299,'Data Transformation'!$G$425:$G$8425),D4320))</f>
        <v>2001</v>
      </c>
      <c r="F4320">
        <f t="shared" si="537"/>
        <v>0</v>
      </c>
      <c r="G4320">
        <f>Weighting!$H$24</f>
        <v>0</v>
      </c>
      <c r="H4320">
        <f t="array" ref="H4320">FREQUENCY(IF('Data Transformation'!$B$4:$B$8425=B4299,'Data Transformation'!$G$4:$G$8425),'Bin Analysis'!$B4320)</f>
        <v>2073</v>
      </c>
      <c r="I4320">
        <f t="shared" si="538"/>
        <v>0</v>
      </c>
      <c r="J4320">
        <f t="shared" si="539"/>
        <v>0</v>
      </c>
      <c r="K4320">
        <f>J4320*Weighting!$W$24</f>
        <v>0</v>
      </c>
      <c r="M4320" s="14"/>
    </row>
    <row r="4321" spans="1:25" x14ac:dyDescent="0.25">
      <c r="A4321" s="32" t="str">
        <f>IF(Weighting!$P$25&gt;0,B4321,"")</f>
        <v/>
      </c>
      <c r="B4321" t="e">
        <f>Weighting!$C$25</f>
        <v>#DIV/0!</v>
      </c>
      <c r="C4321" t="e">
        <f>Weighting!$F$25</f>
        <v>#NUM!</v>
      </c>
      <c r="D4321" t="e">
        <f>IF(C4321=1,'Data Transformation'!$G$3+0.5*'Data Transformation'!$W$25,IF(C4322=1,D4322-'Data Transformation'!$W$25,FALSE))</f>
        <v>#NUM!</v>
      </c>
      <c r="E4321">
        <f t="array" ref="E4321">IF(ISLOGICAL(D4321),"",FREQUENCY(IF('Data Transformation'!$B$425:$B$8425='Bin Analysis'!$B4299,'Data Transformation'!$G$425:$G$8425),D4321))</f>
        <v>2001</v>
      </c>
      <c r="F4321">
        <f t="shared" si="537"/>
        <v>0</v>
      </c>
      <c r="G4321">
        <f>Weighting!$H$25</f>
        <v>0</v>
      </c>
      <c r="H4321">
        <f t="array" ref="H4321">FREQUENCY(IF('Data Transformation'!$B$4:$B$8425=B4299,'Data Transformation'!$G$4:$G$8425),'Bin Analysis'!$B4321)</f>
        <v>2073</v>
      </c>
      <c r="I4321">
        <f t="shared" si="538"/>
        <v>0</v>
      </c>
      <c r="J4321">
        <f t="shared" si="539"/>
        <v>0</v>
      </c>
      <c r="K4321">
        <f>J4321*Weighting!$W$25</f>
        <v>0</v>
      </c>
      <c r="M4321" s="14"/>
    </row>
    <row r="4322" spans="1:25" x14ac:dyDescent="0.25">
      <c r="N4322" s="57"/>
      <c r="O4322"/>
      <c r="P4322"/>
      <c r="Q4322"/>
      <c r="R4322"/>
    </row>
    <row r="4323" spans="1:25" ht="23.25" x14ac:dyDescent="0.35">
      <c r="A4323" s="21" t="s">
        <v>0</v>
      </c>
      <c r="B4323" s="21" t="str">
        <f>IFERROR(VLOOKUP(C4323,'Data Transformation'!$L$6:$M$426,2,FALSE),"")</f>
        <v/>
      </c>
      <c r="C4323" s="21">
        <f>C4299+1</f>
        <v>180</v>
      </c>
      <c r="D4323" s="21"/>
      <c r="E4323" s="21"/>
      <c r="F4323" s="21"/>
      <c r="G4323" s="21"/>
      <c r="H4323" s="22"/>
      <c r="I4323" s="22"/>
      <c r="J4323" s="22"/>
      <c r="K4323" s="21"/>
      <c r="L4323" s="21" t="str">
        <f>B4323</f>
        <v/>
      </c>
      <c r="M4323" s="23" t="e">
        <f>INDEX('Data Transformation'!$O$4:$O$424,MATCH($B4323,'Data Transformation'!$M$4:$M$424,0),MATCH($M$2,'Data Transformation'!$O$3,0))</f>
        <v>#N/A</v>
      </c>
      <c r="N4323" s="27" t="e">
        <f>IF('Input and Summary Results'!$J$16="minimum",'Bin Analysis'!X4324/(M4323-1),'Bin Analysis'!Y4323/('Bin Analysis'!M4323-1))</f>
        <v>#N/A</v>
      </c>
      <c r="O4323" s="27" t="e">
        <f>IF(M4323=FALSE,NA(),(VLOOKUP(1,C4326:K4345,4,FALSE))/(M4323-1))</f>
        <v>#N/A</v>
      </c>
      <c r="P4323" s="27" t="e">
        <f>IF(M4323=FALSE,NA(),SUM(J4326:J4345)/Weighting!$S$5)</f>
        <v>#N/A</v>
      </c>
      <c r="Q4323" s="27" t="e">
        <f>IF(M4323=FALSE,NA(),SUM(K4326:K4345)/Weighting!$S$6)</f>
        <v>#N/A</v>
      </c>
      <c r="R4323" s="27" t="e">
        <f>IF(M4323=FALSE,NA(),(VLOOKUP(1,G4326:K4345,3,FALSE))/(M4323-1))</f>
        <v>#N/A</v>
      </c>
      <c r="S4323" s="22" t="e">
        <f>IF(M4323=FALSE,NA(),IF(SUM(J4326:J4345)=2,"yes","no"))</f>
        <v>#N/A</v>
      </c>
      <c r="X4323" s="2" cm="2">
        <f t="array" ref="X4323:X4324">FREQUENCY(IF('Data Transformation'!$B$425:$B$6424='Bin Analysis'!L4323,'Data Transformation'!$G$425:$G$6424),'Data Transformation'!$U$11)</f>
        <v>0</v>
      </c>
      <c r="Y4323" s="2" cm="2">
        <f t="array" ref="Y4323:Y4324">FREQUENCY(IF('Data Transformation'!$B$425:$B$6424='Bin Analysis'!L4323,'Data Transformation'!$G$425:$G$6424),'Data Transformation'!$U$12)</f>
        <v>0</v>
      </c>
    </row>
    <row r="4324" spans="1:25" x14ac:dyDescent="0.25">
      <c r="A4324" s="14" t="s">
        <v>67</v>
      </c>
      <c r="B4324" t="s">
        <v>47</v>
      </c>
      <c r="C4324" t="s">
        <v>5</v>
      </c>
      <c r="D4324" t="s">
        <v>100</v>
      </c>
      <c r="E4324" t="s">
        <v>101</v>
      </c>
      <c r="F4324" t="s">
        <v>102</v>
      </c>
      <c r="G4324" t="s">
        <v>70</v>
      </c>
      <c r="H4324" t="s">
        <v>31</v>
      </c>
      <c r="I4324" t="s">
        <v>32</v>
      </c>
      <c r="J4324" t="s">
        <v>46</v>
      </c>
      <c r="K4324" s="14" t="s">
        <v>45</v>
      </c>
      <c r="M4324" s="14"/>
      <c r="X4324" s="2">
        <v>0</v>
      </c>
      <c r="Y4324" s="2">
        <v>0</v>
      </c>
    </row>
    <row r="4325" spans="1:25" x14ac:dyDescent="0.25">
      <c r="A4325" s="32"/>
      <c r="D4325" t="e">
        <f>IF(C4325=1,'Data Transformation'!$G$3+0.5*'Data Transformation'!$W$25,IF(C4326=1,D4326-'Data Transformation'!$W$25,FALSE))</f>
        <v>#NUM!</v>
      </c>
      <c r="E4325">
        <f t="array" ref="E4325">IF(ISLOGICAL(D4325),"",FREQUENCY(IF('Data Transformation'!$B$425:$B$8425='Bin Analysis'!$B4323,'Data Transformation'!$G$425:$G$8425),D4325))</f>
        <v>2001</v>
      </c>
      <c r="F4325" t="e">
        <f>IF(ISLOGICAL(D4325),"",E4325-E4324)</f>
        <v>#VALUE!</v>
      </c>
      <c r="M4325" s="14"/>
    </row>
    <row r="4326" spans="1:25" x14ac:dyDescent="0.25">
      <c r="A4326" s="32" t="e">
        <f>IF(Weighting!$P$6&gt;0,B4326,"")</f>
        <v>#NUM!</v>
      </c>
      <c r="B4326" t="e">
        <f>Weighting!$C$6</f>
        <v>#DIV/0!</v>
      </c>
      <c r="C4326" t="e">
        <f>Weighting!$F$6</f>
        <v>#NUM!</v>
      </c>
      <c r="D4326" t="e">
        <f>IF(C4326=1,'Data Transformation'!$G$3+0.5*'Data Transformation'!$W$25,IF(C4327=1,D4327-'Data Transformation'!$W$25,FALSE))</f>
        <v>#NUM!</v>
      </c>
      <c r="E4326">
        <f t="array" ref="E4326">IF(ISLOGICAL(D4326),"",FREQUENCY(IF('Data Transformation'!$B$425:$B$8425='Bin Analysis'!$B4323,'Data Transformation'!$G$425:$G$8425),D4326))</f>
        <v>2001</v>
      </c>
      <c r="F4326">
        <f>IF(ISLOGICAL(D4326),"",E4326-E4325)</f>
        <v>0</v>
      </c>
      <c r="G4326">
        <f>Weighting!$H$6</f>
        <v>1</v>
      </c>
      <c r="H4326">
        <f t="array" ref="H4326">FREQUENCY(IF('Data Transformation'!$B$4:$B$8425=B4323,'Data Transformation'!$G$4:$G$8425),'Bin Analysis'!$B4326)</f>
        <v>2073</v>
      </c>
      <c r="I4326">
        <f>H4326-H4325</f>
        <v>2073</v>
      </c>
      <c r="J4326">
        <f>IF(I4326=0,0,1)</f>
        <v>1</v>
      </c>
      <c r="K4326" t="e">
        <f>J4326*Weighting!$W$6</f>
        <v>#NUM!</v>
      </c>
      <c r="M4326" s="14"/>
    </row>
    <row r="4327" spans="1:25" x14ac:dyDescent="0.25">
      <c r="A4327" s="32" t="str">
        <f>IF(Weighting!$P$7&gt;0,B4327,"")</f>
        <v/>
      </c>
      <c r="B4327" t="e">
        <f>Weighting!$C$7</f>
        <v>#DIV/0!</v>
      </c>
      <c r="C4327" t="e">
        <f>Weighting!$F$7</f>
        <v>#NUM!</v>
      </c>
      <c r="D4327" t="e">
        <f>IF(C4327=1,'Data Transformation'!$G$3+0.5*'Data Transformation'!$W$25,IF(C4328=1,D4328-'Data Transformation'!$W$25,FALSE))</f>
        <v>#NUM!</v>
      </c>
      <c r="E4327">
        <f t="array" ref="E4327">IF(ISLOGICAL(D4327),"",FREQUENCY(IF('Data Transformation'!$B$425:$B$8425='Bin Analysis'!$B4323,'Data Transformation'!$G$425:$G$8425),D4327))</f>
        <v>2001</v>
      </c>
      <c r="F4327">
        <f t="shared" ref="F4327:F4345" si="540">IF(ISLOGICAL(D4327),"",E4327-E4326)</f>
        <v>0</v>
      </c>
      <c r="G4327">
        <f>Weighting!$H$7</f>
        <v>0</v>
      </c>
      <c r="H4327">
        <f t="array" ref="H4327">FREQUENCY(IF('Data Transformation'!$B$4:$B$8425=B4323,'Data Transformation'!$G$4:$G$8425),'Bin Analysis'!$B4327)</f>
        <v>2073</v>
      </c>
      <c r="I4327">
        <f t="shared" ref="I4327:I4345" si="541">H4327-H4326</f>
        <v>0</v>
      </c>
      <c r="J4327">
        <f>IF(I4327=0,0,1)</f>
        <v>0</v>
      </c>
      <c r="K4327">
        <f>J4327*Weighting!$W$7</f>
        <v>0</v>
      </c>
      <c r="M4327" s="14"/>
    </row>
    <row r="4328" spans="1:25" x14ac:dyDescent="0.25">
      <c r="A4328" s="32" t="str">
        <f>IF(Weighting!$P$8&gt;0,B4328,"")</f>
        <v/>
      </c>
      <c r="B4328" t="e">
        <f>Weighting!$C$8</f>
        <v>#DIV/0!</v>
      </c>
      <c r="C4328" t="e">
        <f>Weighting!$F$8</f>
        <v>#NUM!</v>
      </c>
      <c r="D4328" t="e">
        <f>IF(C4328=1,'Data Transformation'!$G$3+0.5*'Data Transformation'!$W$25,IF(C4329=1,D4329-'Data Transformation'!$W$25,FALSE))</f>
        <v>#NUM!</v>
      </c>
      <c r="E4328">
        <f t="array" ref="E4328">IF(ISLOGICAL(D4328),"",FREQUENCY(IF('Data Transformation'!$B$425:$B$8425='Bin Analysis'!$B4323,'Data Transformation'!$G$425:$G$8425),D4328))</f>
        <v>2001</v>
      </c>
      <c r="F4328">
        <f t="shared" si="540"/>
        <v>0</v>
      </c>
      <c r="G4328">
        <f>Weighting!$H$8</f>
        <v>0</v>
      </c>
      <c r="H4328">
        <f t="array" ref="H4328">FREQUENCY(IF('Data Transformation'!$B$4:$B$8425=B4323,'Data Transformation'!$G$4:$G$8425),'Bin Analysis'!$B4328)</f>
        <v>2073</v>
      </c>
      <c r="I4328">
        <f t="shared" si="541"/>
        <v>0</v>
      </c>
      <c r="J4328">
        <f t="shared" ref="J4328:J4345" si="542">IF(I4328=0,0,1)</f>
        <v>0</v>
      </c>
      <c r="K4328">
        <f>J4328*Weighting!$W$8</f>
        <v>0</v>
      </c>
      <c r="M4328" s="14"/>
    </row>
    <row r="4329" spans="1:25" x14ac:dyDescent="0.25">
      <c r="A4329" s="32" t="str">
        <f>IF(Weighting!$P$9&gt;0,B4329,"")</f>
        <v/>
      </c>
      <c r="B4329" s="50" t="e">
        <f>Weighting!$C$9</f>
        <v>#DIV/0!</v>
      </c>
      <c r="C4329" t="e">
        <f>Weighting!$F$9</f>
        <v>#NUM!</v>
      </c>
      <c r="D4329" t="e">
        <f>IF(C4329=1,'Data Transformation'!$G$3+0.5*'Data Transformation'!$W$25,IF(C4330=1,D4330-'Data Transformation'!$W$25,FALSE))</f>
        <v>#NUM!</v>
      </c>
      <c r="E4329">
        <f t="array" ref="E4329">IF(ISLOGICAL(D4329),"",FREQUENCY(IF('Data Transformation'!$B$425:$B$8425='Bin Analysis'!$B4323,'Data Transformation'!$G$425:$G$8425),D4329))</f>
        <v>2001</v>
      </c>
      <c r="F4329">
        <f t="shared" si="540"/>
        <v>0</v>
      </c>
      <c r="G4329">
        <f>Weighting!$H$9</f>
        <v>0</v>
      </c>
      <c r="H4329">
        <f t="array" ref="H4329">FREQUENCY(IF('Data Transformation'!$B$4:$B$8425=B4323,'Data Transformation'!$G$4:$G$8425),'Bin Analysis'!$B4329)</f>
        <v>2073</v>
      </c>
      <c r="I4329">
        <f t="shared" si="541"/>
        <v>0</v>
      </c>
      <c r="J4329">
        <f t="shared" si="542"/>
        <v>0</v>
      </c>
      <c r="K4329">
        <f>J4329*Weighting!$W$9</f>
        <v>0</v>
      </c>
      <c r="M4329" s="14"/>
    </row>
    <row r="4330" spans="1:25" x14ac:dyDescent="0.25">
      <c r="A4330" s="32" t="str">
        <f>IF(Weighting!$P$10&gt;0,B4330,"")</f>
        <v/>
      </c>
      <c r="B4330" t="e">
        <f>Weighting!$C$10</f>
        <v>#DIV/0!</v>
      </c>
      <c r="C4330" t="e">
        <f>Weighting!$F$10</f>
        <v>#NUM!</v>
      </c>
      <c r="D4330" t="e">
        <f>IF(C4330=1,'Data Transformation'!$G$3+0.5*'Data Transformation'!$W$25,IF(C4331=1,D4331-'Data Transformation'!$W$25,FALSE))</f>
        <v>#NUM!</v>
      </c>
      <c r="E4330">
        <f t="array" ref="E4330">IF(ISLOGICAL(D4330),"",FREQUENCY(IF('Data Transformation'!$B$425:$B$8425='Bin Analysis'!$B4323,'Data Transformation'!$G$425:$G$8425),D4330))</f>
        <v>2001</v>
      </c>
      <c r="F4330">
        <f t="shared" si="540"/>
        <v>0</v>
      </c>
      <c r="G4330">
        <f>Weighting!$H$10</f>
        <v>0</v>
      </c>
      <c r="H4330">
        <f t="array" ref="H4330">FREQUENCY(IF('Data Transformation'!$B$4:$B$8425=B4323,'Data Transformation'!$G$4:$G$8425),'Bin Analysis'!$B4330)</f>
        <v>2073</v>
      </c>
      <c r="I4330">
        <f t="shared" si="541"/>
        <v>0</v>
      </c>
      <c r="J4330">
        <f t="shared" si="542"/>
        <v>0</v>
      </c>
      <c r="K4330">
        <f>J4330*Weighting!$W$10</f>
        <v>0</v>
      </c>
      <c r="M4330" s="14"/>
    </row>
    <row r="4331" spans="1:25" x14ac:dyDescent="0.25">
      <c r="A4331" s="32" t="str">
        <f>IF(Weighting!$P$11&gt;0,B4331,"")</f>
        <v/>
      </c>
      <c r="B4331" t="e">
        <f>Weighting!$C$11</f>
        <v>#DIV/0!</v>
      </c>
      <c r="C4331" t="e">
        <f>Weighting!$F$11</f>
        <v>#NUM!</v>
      </c>
      <c r="D4331" t="e">
        <f>IF(C4331=1,'Data Transformation'!$G$3+0.5*'Data Transformation'!$W$25,IF(C4332=1,D4332-'Data Transformation'!$W$25,FALSE))</f>
        <v>#NUM!</v>
      </c>
      <c r="E4331">
        <f t="array" ref="E4331">IF(ISLOGICAL(D4331),"",FREQUENCY(IF('Data Transformation'!$B$425:$B$8425='Bin Analysis'!$B4323,'Data Transformation'!$G$425:$G$8425),D4331))</f>
        <v>2001</v>
      </c>
      <c r="F4331">
        <f t="shared" si="540"/>
        <v>0</v>
      </c>
      <c r="G4331">
        <f>Weighting!$H$11</f>
        <v>0</v>
      </c>
      <c r="H4331">
        <f t="array" ref="H4331">FREQUENCY(IF('Data Transformation'!$B$4:$B$8425=B4323,'Data Transformation'!$G$4:$G$8425),'Bin Analysis'!$B4331)</f>
        <v>2073</v>
      </c>
      <c r="I4331">
        <f t="shared" si="541"/>
        <v>0</v>
      </c>
      <c r="J4331">
        <f t="shared" si="542"/>
        <v>0</v>
      </c>
      <c r="K4331">
        <f>J4331*Weighting!$W$11</f>
        <v>0</v>
      </c>
      <c r="M4331" s="14"/>
    </row>
    <row r="4332" spans="1:25" x14ac:dyDescent="0.25">
      <c r="A4332" s="32" t="str">
        <f>IF(Weighting!$P$12&gt;0,B4332,"")</f>
        <v/>
      </c>
      <c r="B4332" t="e">
        <f>Weighting!$C$12</f>
        <v>#DIV/0!</v>
      </c>
      <c r="C4332" t="e">
        <f>Weighting!$F$12</f>
        <v>#NUM!</v>
      </c>
      <c r="D4332" t="e">
        <f>IF(C4332=1,'Data Transformation'!$G$3+0.5*'Data Transformation'!$W$25,IF(C4333=1,D4333-'Data Transformation'!$W$25,FALSE))</f>
        <v>#NUM!</v>
      </c>
      <c r="E4332">
        <f t="array" ref="E4332">IF(ISLOGICAL(D4332),"",FREQUENCY(IF('Data Transformation'!$B$425:$B$8425='Bin Analysis'!$B4323,'Data Transformation'!$G$425:$G$8425),D4332))</f>
        <v>2001</v>
      </c>
      <c r="F4332">
        <f t="shared" si="540"/>
        <v>0</v>
      </c>
      <c r="G4332">
        <f>Weighting!$H$12</f>
        <v>0</v>
      </c>
      <c r="H4332">
        <f t="array" ref="H4332">FREQUENCY(IF('Data Transformation'!$B$4:$B$8425=B4323,'Data Transformation'!$G$4:$G$8425),'Bin Analysis'!$B4332)</f>
        <v>2073</v>
      </c>
      <c r="I4332">
        <f t="shared" si="541"/>
        <v>0</v>
      </c>
      <c r="J4332">
        <f t="shared" si="542"/>
        <v>0</v>
      </c>
      <c r="K4332">
        <f>J4332*Weighting!$W$12</f>
        <v>0</v>
      </c>
      <c r="M4332" s="14"/>
    </row>
    <row r="4333" spans="1:25" x14ac:dyDescent="0.25">
      <c r="A4333" s="32" t="str">
        <f>IF(Weighting!$P$13&gt;0,B4333,"")</f>
        <v/>
      </c>
      <c r="B4333" t="e">
        <f>Weighting!$C$13</f>
        <v>#DIV/0!</v>
      </c>
      <c r="C4333" t="e">
        <f>Weighting!$F$13</f>
        <v>#NUM!</v>
      </c>
      <c r="D4333" t="e">
        <f>IF(C4333=1,'Data Transformation'!$G$3+0.5*'Data Transformation'!$W$25,IF(C4334=1,D4334-'Data Transformation'!$W$25,FALSE))</f>
        <v>#NUM!</v>
      </c>
      <c r="E4333">
        <f t="array" ref="E4333">IF(ISLOGICAL(D4333),"",FREQUENCY(IF('Data Transformation'!$B$425:$B$8425='Bin Analysis'!$B4323,'Data Transformation'!$G$425:$G$8425),D4333))</f>
        <v>2001</v>
      </c>
      <c r="F4333">
        <f t="shared" si="540"/>
        <v>0</v>
      </c>
      <c r="G4333">
        <f>Weighting!$H$13</f>
        <v>0</v>
      </c>
      <c r="H4333">
        <f t="array" ref="H4333">FREQUENCY(IF('Data Transformation'!$B$4:$B$8425=B4323,'Data Transformation'!$G$4:$G$8425),'Bin Analysis'!$B4333)</f>
        <v>2073</v>
      </c>
      <c r="I4333">
        <f t="shared" si="541"/>
        <v>0</v>
      </c>
      <c r="J4333">
        <f t="shared" si="542"/>
        <v>0</v>
      </c>
      <c r="K4333">
        <f>J4333*Weighting!$W$13</f>
        <v>0</v>
      </c>
      <c r="M4333" s="14"/>
    </row>
    <row r="4334" spans="1:25" x14ac:dyDescent="0.25">
      <c r="A4334" s="32" t="str">
        <f>IF(Weighting!$P$14&gt;0,B4334,"")</f>
        <v/>
      </c>
      <c r="B4334" t="e">
        <f>Weighting!$C$14</f>
        <v>#DIV/0!</v>
      </c>
      <c r="C4334" t="e">
        <f>Weighting!$F$14</f>
        <v>#NUM!</v>
      </c>
      <c r="D4334" t="e">
        <f>IF(C4334=1,'Data Transformation'!$G$3+0.5*'Data Transformation'!$W$25,IF(C4335=1,D4335-'Data Transformation'!$W$25,FALSE))</f>
        <v>#NUM!</v>
      </c>
      <c r="E4334">
        <f t="array" ref="E4334">IF(ISLOGICAL(D4334),"",FREQUENCY(IF('Data Transformation'!$B$425:$B$8425='Bin Analysis'!$B4323,'Data Transformation'!$G$425:$G$8425),D4334))</f>
        <v>2001</v>
      </c>
      <c r="F4334">
        <f t="shared" si="540"/>
        <v>0</v>
      </c>
      <c r="G4334">
        <f>Weighting!$H$14</f>
        <v>0</v>
      </c>
      <c r="H4334">
        <f t="array" ref="H4334">FREQUENCY(IF('Data Transformation'!$B$4:$B$8425=B4323,'Data Transformation'!$G$4:$G$8425),'Bin Analysis'!$B4334)</f>
        <v>2073</v>
      </c>
      <c r="I4334">
        <f t="shared" si="541"/>
        <v>0</v>
      </c>
      <c r="J4334">
        <f t="shared" si="542"/>
        <v>0</v>
      </c>
      <c r="K4334">
        <f>J4334*Weighting!$W$14</f>
        <v>0</v>
      </c>
      <c r="M4334" s="14"/>
    </row>
    <row r="4335" spans="1:25" x14ac:dyDescent="0.25">
      <c r="A4335" s="32" t="str">
        <f>IF(Weighting!$P$15&gt;0,B4335,"")</f>
        <v/>
      </c>
      <c r="B4335" t="e">
        <f>Weighting!$C$15</f>
        <v>#DIV/0!</v>
      </c>
      <c r="C4335" t="e">
        <f>Weighting!$F$15</f>
        <v>#NUM!</v>
      </c>
      <c r="D4335" t="e">
        <f>IF(C4335=1,'Data Transformation'!$G$3+0.5*'Data Transformation'!$W$25,IF(C4336=1,D4336-'Data Transformation'!$W$25,FALSE))</f>
        <v>#NUM!</v>
      </c>
      <c r="E4335">
        <f t="array" ref="E4335">IF(ISLOGICAL(D4335),"",FREQUENCY(IF('Data Transformation'!$B$425:$B$8425='Bin Analysis'!$B4323,'Data Transformation'!$G$425:$G$8425),D4335))</f>
        <v>2001</v>
      </c>
      <c r="F4335">
        <f t="shared" si="540"/>
        <v>0</v>
      </c>
      <c r="G4335">
        <f>Weighting!$H$15</f>
        <v>0</v>
      </c>
      <c r="H4335">
        <f t="array" ref="H4335">FREQUENCY(IF('Data Transformation'!$B$4:$B$8425=B4323,'Data Transformation'!$G$4:$G$8425),'Bin Analysis'!$B4335)</f>
        <v>2073</v>
      </c>
      <c r="I4335">
        <f t="shared" si="541"/>
        <v>0</v>
      </c>
      <c r="J4335">
        <f t="shared" si="542"/>
        <v>0</v>
      </c>
      <c r="K4335">
        <f>J4335*Weighting!$W$15</f>
        <v>0</v>
      </c>
      <c r="M4335" s="14"/>
    </row>
    <row r="4336" spans="1:25" x14ac:dyDescent="0.25">
      <c r="A4336" s="32" t="str">
        <f>IF(Weighting!$P$16&gt;0,B4336,"")</f>
        <v/>
      </c>
      <c r="B4336" t="e">
        <f>Weighting!$C$16</f>
        <v>#DIV/0!</v>
      </c>
      <c r="C4336" t="e">
        <f>Weighting!$F$16</f>
        <v>#NUM!</v>
      </c>
      <c r="D4336" t="e">
        <f>IF(C4336=1,'Data Transformation'!$G$3+0.5*'Data Transformation'!$W$25,IF(C4337=1,D4337-'Data Transformation'!$W$25,FALSE))</f>
        <v>#NUM!</v>
      </c>
      <c r="E4336">
        <f t="array" ref="E4336">IF(ISLOGICAL(D4336),"",FREQUENCY(IF('Data Transformation'!$B$425:$B$8425='Bin Analysis'!$B4323,'Data Transformation'!$G$425:$G$8425),D4336))</f>
        <v>2001</v>
      </c>
      <c r="F4336">
        <f t="shared" si="540"/>
        <v>0</v>
      </c>
      <c r="G4336">
        <f>Weighting!$H$16</f>
        <v>0</v>
      </c>
      <c r="H4336">
        <f t="array" ref="H4336">FREQUENCY(IF('Data Transformation'!$B$4:$B$8425=B4323,'Data Transformation'!$G$4:$G$8425),'Bin Analysis'!$B4336)</f>
        <v>2073</v>
      </c>
      <c r="I4336">
        <f t="shared" si="541"/>
        <v>0</v>
      </c>
      <c r="J4336">
        <f t="shared" si="542"/>
        <v>0</v>
      </c>
      <c r="K4336">
        <f>J4336*Weighting!$W$16</f>
        <v>0</v>
      </c>
      <c r="M4336" s="14"/>
    </row>
    <row r="4337" spans="1:25" x14ac:dyDescent="0.25">
      <c r="A4337" s="32" t="str">
        <f>IF(Weighting!$P$17&gt;0,B4337,"")</f>
        <v/>
      </c>
      <c r="B4337" t="e">
        <f>Weighting!$C$17</f>
        <v>#DIV/0!</v>
      </c>
      <c r="C4337" t="e">
        <f>Weighting!$F$17</f>
        <v>#NUM!</v>
      </c>
      <c r="D4337" t="e">
        <f>IF(C4337=1,'Data Transformation'!$G$3+0.5*'Data Transformation'!$W$25,IF(C4338=1,D4338-'Data Transformation'!$W$25,FALSE))</f>
        <v>#NUM!</v>
      </c>
      <c r="E4337">
        <f t="array" ref="E4337">IF(ISLOGICAL(D4337),"",FREQUENCY(IF('Data Transformation'!$B$425:$B$8425='Bin Analysis'!$B4323,'Data Transformation'!$G$425:$G$8425),D4337))</f>
        <v>2001</v>
      </c>
      <c r="F4337">
        <f t="shared" si="540"/>
        <v>0</v>
      </c>
      <c r="G4337">
        <f>Weighting!$H$17</f>
        <v>0</v>
      </c>
      <c r="H4337">
        <f t="array" ref="H4337">FREQUENCY(IF('Data Transformation'!$B$4:$B$8425=B4323,'Data Transformation'!$G$4:$G$8425),'Bin Analysis'!$B4337)</f>
        <v>2073</v>
      </c>
      <c r="I4337">
        <f t="shared" si="541"/>
        <v>0</v>
      </c>
      <c r="J4337">
        <f t="shared" si="542"/>
        <v>0</v>
      </c>
      <c r="K4337">
        <f>J4337*Weighting!$W$17</f>
        <v>0</v>
      </c>
      <c r="M4337" s="14"/>
    </row>
    <row r="4338" spans="1:25" x14ac:dyDescent="0.25">
      <c r="A4338" s="32" t="str">
        <f>IF(Weighting!$P$18&gt;0,B4338,"")</f>
        <v/>
      </c>
      <c r="B4338" t="e">
        <f>Weighting!$C$18</f>
        <v>#DIV/0!</v>
      </c>
      <c r="C4338" t="e">
        <f>Weighting!$F$18</f>
        <v>#NUM!</v>
      </c>
      <c r="D4338" t="e">
        <f>IF(C4338=1,'Data Transformation'!$G$3+0.5*'Data Transformation'!$W$25,IF(C4339=1,D4339-'Data Transformation'!$W$25,FALSE))</f>
        <v>#NUM!</v>
      </c>
      <c r="E4338">
        <f t="array" ref="E4338">IF(ISLOGICAL(D4338),"",FREQUENCY(IF('Data Transformation'!$B$425:$B$8425='Bin Analysis'!$B4323,'Data Transformation'!$G$425:$G$8425),D4338))</f>
        <v>2001</v>
      </c>
      <c r="F4338">
        <f t="shared" si="540"/>
        <v>0</v>
      </c>
      <c r="G4338">
        <f>Weighting!$H$18</f>
        <v>0</v>
      </c>
      <c r="H4338">
        <f t="array" ref="H4338">FREQUENCY(IF('Data Transformation'!$B$4:$B$8425=B4323,'Data Transformation'!$G$4:$G$8425),'Bin Analysis'!$B4338)</f>
        <v>2073</v>
      </c>
      <c r="I4338">
        <f t="shared" si="541"/>
        <v>0</v>
      </c>
      <c r="J4338">
        <f t="shared" si="542"/>
        <v>0</v>
      </c>
      <c r="K4338">
        <f>J4338*Weighting!$W$18</f>
        <v>0</v>
      </c>
      <c r="M4338" s="14"/>
    </row>
    <row r="4339" spans="1:25" x14ac:dyDescent="0.25">
      <c r="A4339" s="32" t="str">
        <f>IF(Weighting!$P$19&gt;0,B4339,"")</f>
        <v/>
      </c>
      <c r="B4339" t="e">
        <f>Weighting!$C$19</f>
        <v>#DIV/0!</v>
      </c>
      <c r="C4339" t="e">
        <f>Weighting!$F$19</f>
        <v>#NUM!</v>
      </c>
      <c r="D4339" t="e">
        <f>IF(C4339=1,'Data Transformation'!$G$3+0.5*'Data Transformation'!$W$25,IF(C4340=1,D4340-'Data Transformation'!$W$25,FALSE))</f>
        <v>#NUM!</v>
      </c>
      <c r="E4339">
        <f t="array" ref="E4339">IF(ISLOGICAL(D4339),"",FREQUENCY(IF('Data Transformation'!$B$425:$B$8425='Bin Analysis'!$B4323,'Data Transformation'!$G$425:$G$8425),D4339))</f>
        <v>2001</v>
      </c>
      <c r="F4339">
        <f t="shared" si="540"/>
        <v>0</v>
      </c>
      <c r="G4339">
        <f>Weighting!$H$19</f>
        <v>0</v>
      </c>
      <c r="H4339">
        <f t="array" ref="H4339">FREQUENCY(IF('Data Transformation'!$B$4:$B$8425=B4323,'Data Transformation'!$G$4:$G$8425),'Bin Analysis'!$B4339)</f>
        <v>2073</v>
      </c>
      <c r="I4339">
        <f t="shared" si="541"/>
        <v>0</v>
      </c>
      <c r="J4339">
        <f t="shared" si="542"/>
        <v>0</v>
      </c>
      <c r="K4339">
        <f>J4339*Weighting!$W$19</f>
        <v>0</v>
      </c>
      <c r="M4339" s="14"/>
    </row>
    <row r="4340" spans="1:25" x14ac:dyDescent="0.25">
      <c r="A4340" s="32" t="str">
        <f>IF(Weighting!$P$20&gt;0,B4340,"")</f>
        <v/>
      </c>
      <c r="B4340" t="e">
        <f>Weighting!$C$20</f>
        <v>#DIV/0!</v>
      </c>
      <c r="C4340" t="e">
        <f>Weighting!$F$20</f>
        <v>#NUM!</v>
      </c>
      <c r="D4340" t="e">
        <f>IF(C4340=1,'Data Transformation'!$G$3+0.5*'Data Transformation'!$W$25,IF(C4341=1,D4341-'Data Transformation'!$W$25,FALSE))</f>
        <v>#NUM!</v>
      </c>
      <c r="E4340">
        <f t="array" ref="E4340">IF(ISLOGICAL(D4340),"",FREQUENCY(IF('Data Transformation'!$B$425:$B$8425='Bin Analysis'!$B4323,'Data Transformation'!$G$425:$G$8425),D4340))</f>
        <v>2001</v>
      </c>
      <c r="F4340">
        <f t="shared" si="540"/>
        <v>0</v>
      </c>
      <c r="G4340">
        <f>Weighting!$H$20</f>
        <v>0</v>
      </c>
      <c r="H4340">
        <f t="array" ref="H4340">FREQUENCY(IF('Data Transformation'!$B$4:$B$8425=B4323,'Data Transformation'!$G$4:$G$8425),'Bin Analysis'!$B4340)</f>
        <v>2073</v>
      </c>
      <c r="I4340">
        <f t="shared" si="541"/>
        <v>0</v>
      </c>
      <c r="J4340">
        <f t="shared" si="542"/>
        <v>0</v>
      </c>
      <c r="K4340">
        <f>J4340*Weighting!$W$20</f>
        <v>0</v>
      </c>
      <c r="M4340" s="14"/>
    </row>
    <row r="4341" spans="1:25" x14ac:dyDescent="0.25">
      <c r="A4341" s="32" t="str">
        <f>IF(Weighting!$P$21&gt;0,B4341,"")</f>
        <v/>
      </c>
      <c r="B4341" t="e">
        <f>Weighting!$C$21</f>
        <v>#DIV/0!</v>
      </c>
      <c r="C4341" t="e">
        <f>Weighting!$F$21</f>
        <v>#NUM!</v>
      </c>
      <c r="D4341" t="e">
        <f>IF(C4341=1,'Data Transformation'!$G$3+0.5*'Data Transformation'!$W$25,IF(C4342=1,D4342-'Data Transformation'!$W$25,FALSE))</f>
        <v>#NUM!</v>
      </c>
      <c r="E4341">
        <f t="array" ref="E4341">IF(ISLOGICAL(D4341),"",FREQUENCY(IF('Data Transformation'!$B$425:$B$8425='Bin Analysis'!$B4323,'Data Transformation'!$G$425:$G$8425),D4341))</f>
        <v>2001</v>
      </c>
      <c r="F4341">
        <f t="shared" si="540"/>
        <v>0</v>
      </c>
      <c r="G4341">
        <f>Weighting!$H$21</f>
        <v>0</v>
      </c>
      <c r="H4341">
        <f t="array" ref="H4341">FREQUENCY(IF('Data Transformation'!$B$4:$B$8425=B4323,'Data Transformation'!$G$4:$G$8425),'Bin Analysis'!$B4341)</f>
        <v>2073</v>
      </c>
      <c r="I4341">
        <f t="shared" si="541"/>
        <v>0</v>
      </c>
      <c r="J4341">
        <f t="shared" si="542"/>
        <v>0</v>
      </c>
      <c r="K4341">
        <f>J4341*Weighting!$W$21</f>
        <v>0</v>
      </c>
      <c r="M4341" s="14"/>
    </row>
    <row r="4342" spans="1:25" x14ac:dyDescent="0.25">
      <c r="A4342" s="32" t="str">
        <f>IF(Weighting!$P$22&gt;0,B4342,"")</f>
        <v/>
      </c>
      <c r="B4342" t="e">
        <f>Weighting!$C$22</f>
        <v>#DIV/0!</v>
      </c>
      <c r="C4342" t="e">
        <f>Weighting!$F$22</f>
        <v>#NUM!</v>
      </c>
      <c r="D4342" t="e">
        <f>IF(C4342=1,'Data Transformation'!$G$3+0.5*'Data Transformation'!$W$25,IF(C4343=1,D4343-'Data Transformation'!$W$25,FALSE))</f>
        <v>#NUM!</v>
      </c>
      <c r="E4342">
        <f t="array" ref="E4342">IF(ISLOGICAL(D4342),"",FREQUENCY(IF('Data Transformation'!$B$425:$B$8425='Bin Analysis'!$B4323,'Data Transformation'!$G$425:$G$8425),D4342))</f>
        <v>2001</v>
      </c>
      <c r="F4342">
        <f t="shared" si="540"/>
        <v>0</v>
      </c>
      <c r="G4342">
        <f>Weighting!$H$22</f>
        <v>0</v>
      </c>
      <c r="H4342">
        <f t="array" ref="H4342">FREQUENCY(IF('Data Transformation'!$B$4:$B$8425=B4323,'Data Transformation'!$G$4:$G$8425),'Bin Analysis'!$B4342)</f>
        <v>2073</v>
      </c>
      <c r="I4342">
        <f t="shared" si="541"/>
        <v>0</v>
      </c>
      <c r="J4342">
        <f t="shared" si="542"/>
        <v>0</v>
      </c>
      <c r="K4342">
        <f>J4342*Weighting!$W$22</f>
        <v>0</v>
      </c>
      <c r="M4342" s="14"/>
    </row>
    <row r="4343" spans="1:25" x14ac:dyDescent="0.25">
      <c r="A4343" s="32" t="str">
        <f>IF(Weighting!$P$23&gt;0,B4343,"")</f>
        <v/>
      </c>
      <c r="B4343" t="e">
        <f>Weighting!$C$23</f>
        <v>#DIV/0!</v>
      </c>
      <c r="C4343" t="e">
        <f>Weighting!$F$23</f>
        <v>#NUM!</v>
      </c>
      <c r="D4343" t="e">
        <f>IF(C4343=1,'Data Transformation'!$G$3+0.5*'Data Transformation'!$W$25,IF(C4344=1,D4344-'Data Transformation'!$W$25,FALSE))</f>
        <v>#NUM!</v>
      </c>
      <c r="E4343">
        <f t="array" ref="E4343">IF(ISLOGICAL(D4343),"",FREQUENCY(IF('Data Transformation'!$B$425:$B$8425='Bin Analysis'!$B4323,'Data Transformation'!$G$425:$G$8425),D4343))</f>
        <v>2001</v>
      </c>
      <c r="F4343">
        <f t="shared" si="540"/>
        <v>0</v>
      </c>
      <c r="G4343">
        <f>Weighting!$H$23</f>
        <v>0</v>
      </c>
      <c r="H4343">
        <f t="array" ref="H4343">FREQUENCY(IF('Data Transformation'!$B$4:$B$8425=B4323,'Data Transformation'!$G$4:$G$8425),'Bin Analysis'!$B4343)</f>
        <v>2073</v>
      </c>
      <c r="I4343">
        <f t="shared" si="541"/>
        <v>0</v>
      </c>
      <c r="J4343">
        <f t="shared" si="542"/>
        <v>0</v>
      </c>
      <c r="K4343">
        <f>J4343*Weighting!$W$23</f>
        <v>0</v>
      </c>
      <c r="M4343" s="14"/>
    </row>
    <row r="4344" spans="1:25" x14ac:dyDescent="0.25">
      <c r="A4344" s="32" t="str">
        <f>IF(Weighting!$P$24&gt;0,B4344,"")</f>
        <v/>
      </c>
      <c r="B4344" t="e">
        <f>Weighting!$C$24</f>
        <v>#DIV/0!</v>
      </c>
      <c r="C4344" t="e">
        <f>Weighting!$F$24</f>
        <v>#NUM!</v>
      </c>
      <c r="D4344" t="e">
        <f>IF(C4344=1,'Data Transformation'!$G$3+0.5*'Data Transformation'!$W$25,IF(C4345=1,D4345-'Data Transformation'!$W$25,FALSE))</f>
        <v>#NUM!</v>
      </c>
      <c r="E4344">
        <f t="array" ref="E4344">IF(ISLOGICAL(D4344),"",FREQUENCY(IF('Data Transformation'!$B$425:$B$8425='Bin Analysis'!$B4323,'Data Transformation'!$G$425:$G$8425),D4344))</f>
        <v>2001</v>
      </c>
      <c r="F4344">
        <f t="shared" si="540"/>
        <v>0</v>
      </c>
      <c r="G4344">
        <f>Weighting!$H$24</f>
        <v>0</v>
      </c>
      <c r="H4344">
        <f t="array" ref="H4344">FREQUENCY(IF('Data Transformation'!$B$4:$B$8425=B4323,'Data Transformation'!$G$4:$G$8425),'Bin Analysis'!$B4344)</f>
        <v>2073</v>
      </c>
      <c r="I4344">
        <f t="shared" si="541"/>
        <v>0</v>
      </c>
      <c r="J4344">
        <f t="shared" si="542"/>
        <v>0</v>
      </c>
      <c r="K4344">
        <f>J4344*Weighting!$W$24</f>
        <v>0</v>
      </c>
      <c r="M4344" s="14"/>
    </row>
    <row r="4345" spans="1:25" x14ac:dyDescent="0.25">
      <c r="A4345" s="32" t="str">
        <f>IF(Weighting!$P$25&gt;0,B4345,"")</f>
        <v/>
      </c>
      <c r="B4345" t="e">
        <f>Weighting!$C$25</f>
        <v>#DIV/0!</v>
      </c>
      <c r="C4345" t="e">
        <f>Weighting!$F$25</f>
        <v>#NUM!</v>
      </c>
      <c r="D4345" t="e">
        <f>IF(C4345=1,'Data Transformation'!$G$3+0.5*'Data Transformation'!$W$25,IF(C4346=1,D4346-'Data Transformation'!$W$25,FALSE))</f>
        <v>#NUM!</v>
      </c>
      <c r="E4345">
        <f t="array" ref="E4345">IF(ISLOGICAL(D4345),"",FREQUENCY(IF('Data Transformation'!$B$425:$B$8425='Bin Analysis'!$B4323,'Data Transformation'!$G$425:$G$8425),D4345))</f>
        <v>2001</v>
      </c>
      <c r="F4345">
        <f t="shared" si="540"/>
        <v>0</v>
      </c>
      <c r="G4345">
        <f>Weighting!$H$25</f>
        <v>0</v>
      </c>
      <c r="H4345">
        <f t="array" ref="H4345">FREQUENCY(IF('Data Transformation'!$B$4:$B$8425=B4323,'Data Transformation'!$G$4:$G$8425),'Bin Analysis'!$B4345)</f>
        <v>2073</v>
      </c>
      <c r="I4345">
        <f t="shared" si="541"/>
        <v>0</v>
      </c>
      <c r="J4345">
        <f t="shared" si="542"/>
        <v>0</v>
      </c>
      <c r="K4345">
        <f>J4345*Weighting!$W$25</f>
        <v>0</v>
      </c>
      <c r="M4345" s="14"/>
    </row>
    <row r="4346" spans="1:25" x14ac:dyDescent="0.25">
      <c r="O4346"/>
      <c r="P4346"/>
      <c r="Q4346"/>
      <c r="R4346"/>
    </row>
    <row r="4347" spans="1:25" ht="23.25" x14ac:dyDescent="0.35">
      <c r="A4347" s="21" t="s">
        <v>0</v>
      </c>
      <c r="B4347" s="21" t="str">
        <f>IFERROR(VLOOKUP(C4347,'Data Transformation'!$L$6:$M$426,2,FALSE),"")</f>
        <v/>
      </c>
      <c r="C4347" s="21">
        <f>C4323+1</f>
        <v>181</v>
      </c>
      <c r="D4347" s="21"/>
      <c r="E4347" s="21"/>
      <c r="F4347" s="21"/>
      <c r="G4347" s="21"/>
      <c r="H4347" s="22"/>
      <c r="I4347" s="22"/>
      <c r="J4347" s="22"/>
      <c r="K4347" s="21"/>
      <c r="L4347" s="21" t="str">
        <f>B4347</f>
        <v/>
      </c>
      <c r="M4347" s="23" t="e">
        <f>INDEX('Data Transformation'!$O$4:$O$424,MATCH($B4347,'Data Transformation'!$M$4:$M$424,0),MATCH($M$2,'Data Transformation'!$O$3,0))</f>
        <v>#N/A</v>
      </c>
      <c r="N4347" s="27" t="e">
        <f>IF('Input and Summary Results'!$J$16="minimum",'Bin Analysis'!X4348/(M4347-1),'Bin Analysis'!Y4347/('Bin Analysis'!M4347-1))</f>
        <v>#N/A</v>
      </c>
      <c r="O4347" s="27" t="e">
        <f>IF(M4347=FALSE,NA(),(VLOOKUP(1,C4350:K4369,4,FALSE))/(M4347-1))</f>
        <v>#N/A</v>
      </c>
      <c r="P4347" s="27" t="e">
        <f>IF(M4347=FALSE,NA(),SUM(J4350:J4369)/Weighting!$S$5)</f>
        <v>#N/A</v>
      </c>
      <c r="Q4347" s="27" t="e">
        <f>IF(M4347=FALSE,NA(),SUM(K4350:K4369)/Weighting!$S$6)</f>
        <v>#N/A</v>
      </c>
      <c r="R4347" s="27" t="e">
        <f>IF(M4347=FALSE,NA(),(VLOOKUP(1,G4350:K4369,3,FALSE))/(M4347-1))</f>
        <v>#N/A</v>
      </c>
      <c r="S4347" s="22" t="e">
        <f>IF(M4347=FALSE,NA(),IF(SUM(J4350:J4369)=2,"yes","no"))</f>
        <v>#N/A</v>
      </c>
      <c r="X4347" s="2" cm="2">
        <f t="array" ref="X4347:X4348">FREQUENCY(IF('Data Transformation'!$B$425:$B$6424='Bin Analysis'!L4347,'Data Transformation'!$G$425:$G$6424),'Data Transformation'!$U$11)</f>
        <v>0</v>
      </c>
      <c r="Y4347" s="2" cm="2">
        <f t="array" ref="Y4347:Y4348">FREQUENCY(IF('Data Transformation'!$B$425:$B$6424='Bin Analysis'!L4347,'Data Transformation'!$G$425:$G$6424),'Data Transformation'!$U$12)</f>
        <v>0</v>
      </c>
    </row>
    <row r="4348" spans="1:25" x14ac:dyDescent="0.25">
      <c r="A4348" s="14" t="s">
        <v>67</v>
      </c>
      <c r="B4348" t="s">
        <v>47</v>
      </c>
      <c r="C4348" t="s">
        <v>5</v>
      </c>
      <c r="D4348" t="s">
        <v>100</v>
      </c>
      <c r="E4348" t="s">
        <v>101</v>
      </c>
      <c r="F4348" t="s">
        <v>102</v>
      </c>
      <c r="G4348" t="s">
        <v>70</v>
      </c>
      <c r="H4348" t="s">
        <v>31</v>
      </c>
      <c r="I4348" t="s">
        <v>32</v>
      </c>
      <c r="J4348" t="s">
        <v>46</v>
      </c>
      <c r="K4348" s="14" t="s">
        <v>45</v>
      </c>
      <c r="M4348" s="14"/>
      <c r="X4348" s="2">
        <v>0</v>
      </c>
      <c r="Y4348" s="2">
        <v>0</v>
      </c>
    </row>
    <row r="4349" spans="1:25" x14ac:dyDescent="0.25">
      <c r="A4349" s="32"/>
      <c r="D4349" t="e">
        <f>IF(C4349=1,'Data Transformation'!$G$3+0.5*'Data Transformation'!$W$25,IF(C4350=1,D4350-'Data Transformation'!$W$25,FALSE))</f>
        <v>#NUM!</v>
      </c>
      <c r="E4349">
        <f t="array" ref="E4349">IF(ISLOGICAL(D4349),"",FREQUENCY(IF('Data Transformation'!$B$425:$B$8425='Bin Analysis'!$B4347,'Data Transformation'!$G$425:$G$8425),D4349))</f>
        <v>2001</v>
      </c>
      <c r="F4349" t="e">
        <f>IF(ISLOGICAL(D4349),"",E4349-E4348)</f>
        <v>#VALUE!</v>
      </c>
      <c r="M4349" s="14"/>
    </row>
    <row r="4350" spans="1:25" x14ac:dyDescent="0.25">
      <c r="A4350" s="32" t="e">
        <f>IF(Weighting!$P$6&gt;0,B4350,"")</f>
        <v>#NUM!</v>
      </c>
      <c r="B4350" t="e">
        <f>Weighting!$C$6</f>
        <v>#DIV/0!</v>
      </c>
      <c r="C4350" t="e">
        <f>Weighting!$F$6</f>
        <v>#NUM!</v>
      </c>
      <c r="D4350" t="e">
        <f>IF(C4350=1,'Data Transformation'!$G$3+0.5*'Data Transformation'!$W$25,IF(C4351=1,D4351-'Data Transformation'!$W$25,FALSE))</f>
        <v>#NUM!</v>
      </c>
      <c r="E4350">
        <f t="array" ref="E4350">IF(ISLOGICAL(D4350),"",FREQUENCY(IF('Data Transformation'!$B$425:$B$8425='Bin Analysis'!$B4347,'Data Transformation'!$G$425:$G$8425),D4350))</f>
        <v>2001</v>
      </c>
      <c r="F4350">
        <f>IF(ISLOGICAL(D4350),"",E4350-E4349)</f>
        <v>0</v>
      </c>
      <c r="G4350">
        <f>Weighting!$H$6</f>
        <v>1</v>
      </c>
      <c r="H4350">
        <f t="array" ref="H4350">FREQUENCY(IF('Data Transformation'!$B$4:$B$8425=B4347,'Data Transformation'!$G$4:$G$8425),'Bin Analysis'!$B4350)</f>
        <v>2073</v>
      </c>
      <c r="I4350">
        <f>H4350-H4349</f>
        <v>2073</v>
      </c>
      <c r="J4350">
        <f>IF(I4350=0,0,1)</f>
        <v>1</v>
      </c>
      <c r="K4350" t="e">
        <f>J4350*Weighting!$W$6</f>
        <v>#NUM!</v>
      </c>
      <c r="M4350" s="14"/>
    </row>
    <row r="4351" spans="1:25" x14ac:dyDescent="0.25">
      <c r="A4351" s="32" t="str">
        <f>IF(Weighting!$P$7&gt;0,B4351,"")</f>
        <v/>
      </c>
      <c r="B4351" t="e">
        <f>Weighting!$C$7</f>
        <v>#DIV/0!</v>
      </c>
      <c r="C4351" t="e">
        <f>Weighting!$F$7</f>
        <v>#NUM!</v>
      </c>
      <c r="D4351" t="e">
        <f>IF(C4351=1,'Data Transformation'!$G$3+0.5*'Data Transformation'!$W$25,IF(C4352=1,D4352-'Data Transformation'!$W$25,FALSE))</f>
        <v>#NUM!</v>
      </c>
      <c r="E4351">
        <f t="array" ref="E4351">IF(ISLOGICAL(D4351),"",FREQUENCY(IF('Data Transformation'!$B$425:$B$8425='Bin Analysis'!$B4347,'Data Transformation'!$G$425:$G$8425),D4351))</f>
        <v>2001</v>
      </c>
      <c r="F4351">
        <f t="shared" ref="F4351:F4369" si="543">IF(ISLOGICAL(D4351),"",E4351-E4350)</f>
        <v>0</v>
      </c>
      <c r="G4351">
        <f>Weighting!$H$7</f>
        <v>0</v>
      </c>
      <c r="H4351">
        <f t="array" ref="H4351">FREQUENCY(IF('Data Transformation'!$B$4:$B$8425=B4347,'Data Transformation'!$G$4:$G$8425),'Bin Analysis'!$B4351)</f>
        <v>2073</v>
      </c>
      <c r="I4351">
        <f t="shared" ref="I4351:I4369" si="544">H4351-H4350</f>
        <v>0</v>
      </c>
      <c r="J4351">
        <f>IF(I4351=0,0,1)</f>
        <v>0</v>
      </c>
      <c r="K4351">
        <f>J4351*Weighting!$W$7</f>
        <v>0</v>
      </c>
      <c r="M4351" s="14"/>
    </row>
    <row r="4352" spans="1:25" x14ac:dyDescent="0.25">
      <c r="A4352" s="32" t="str">
        <f>IF(Weighting!$P$8&gt;0,B4352,"")</f>
        <v/>
      </c>
      <c r="B4352" t="e">
        <f>Weighting!$C$8</f>
        <v>#DIV/0!</v>
      </c>
      <c r="C4352" t="e">
        <f>Weighting!$F$8</f>
        <v>#NUM!</v>
      </c>
      <c r="D4352" t="e">
        <f>IF(C4352=1,'Data Transformation'!$G$3+0.5*'Data Transformation'!$W$25,IF(C4353=1,D4353-'Data Transformation'!$W$25,FALSE))</f>
        <v>#NUM!</v>
      </c>
      <c r="E4352">
        <f t="array" ref="E4352">IF(ISLOGICAL(D4352),"",FREQUENCY(IF('Data Transformation'!$B$425:$B$8425='Bin Analysis'!$B4347,'Data Transformation'!$G$425:$G$8425),D4352))</f>
        <v>2001</v>
      </c>
      <c r="F4352">
        <f t="shared" si="543"/>
        <v>0</v>
      </c>
      <c r="G4352">
        <f>Weighting!$H$8</f>
        <v>0</v>
      </c>
      <c r="H4352">
        <f t="array" ref="H4352">FREQUENCY(IF('Data Transformation'!$B$4:$B$8425=B4347,'Data Transformation'!$G$4:$G$8425),'Bin Analysis'!$B4352)</f>
        <v>2073</v>
      </c>
      <c r="I4352">
        <f t="shared" si="544"/>
        <v>0</v>
      </c>
      <c r="J4352">
        <f t="shared" ref="J4352:J4369" si="545">IF(I4352=0,0,1)</f>
        <v>0</v>
      </c>
      <c r="K4352">
        <f>J4352*Weighting!$W$8</f>
        <v>0</v>
      </c>
      <c r="M4352" s="14"/>
    </row>
    <row r="4353" spans="1:13" x14ac:dyDescent="0.25">
      <c r="A4353" s="32" t="str">
        <f>IF(Weighting!$P$9&gt;0,B4353,"")</f>
        <v/>
      </c>
      <c r="B4353" s="50" t="e">
        <f>Weighting!$C$9</f>
        <v>#DIV/0!</v>
      </c>
      <c r="C4353" t="e">
        <f>Weighting!$F$9</f>
        <v>#NUM!</v>
      </c>
      <c r="D4353" t="e">
        <f>IF(C4353=1,'Data Transformation'!$G$3+0.5*'Data Transformation'!$W$25,IF(C4354=1,D4354-'Data Transformation'!$W$25,FALSE))</f>
        <v>#NUM!</v>
      </c>
      <c r="E4353">
        <f t="array" ref="E4353">IF(ISLOGICAL(D4353),"",FREQUENCY(IF('Data Transformation'!$B$425:$B$8425='Bin Analysis'!$B4347,'Data Transformation'!$G$425:$G$8425),D4353))</f>
        <v>2001</v>
      </c>
      <c r="F4353">
        <f t="shared" si="543"/>
        <v>0</v>
      </c>
      <c r="G4353">
        <f>Weighting!$H$9</f>
        <v>0</v>
      </c>
      <c r="H4353">
        <f t="array" ref="H4353">FREQUENCY(IF('Data Transformation'!$B$4:$B$8425=B4347,'Data Transformation'!$G$4:$G$8425),'Bin Analysis'!$B4353)</f>
        <v>2073</v>
      </c>
      <c r="I4353">
        <f t="shared" si="544"/>
        <v>0</v>
      </c>
      <c r="J4353">
        <f t="shared" si="545"/>
        <v>0</v>
      </c>
      <c r="K4353">
        <f>J4353*Weighting!$W$9</f>
        <v>0</v>
      </c>
      <c r="M4353" s="14"/>
    </row>
    <row r="4354" spans="1:13" x14ac:dyDescent="0.25">
      <c r="A4354" s="32" t="str">
        <f>IF(Weighting!$P$10&gt;0,B4354,"")</f>
        <v/>
      </c>
      <c r="B4354" t="e">
        <f>Weighting!$C$10</f>
        <v>#DIV/0!</v>
      </c>
      <c r="C4354" t="e">
        <f>Weighting!$F$10</f>
        <v>#NUM!</v>
      </c>
      <c r="D4354" t="e">
        <f>IF(C4354=1,'Data Transformation'!$G$3+0.5*'Data Transformation'!$W$25,IF(C4355=1,D4355-'Data Transformation'!$W$25,FALSE))</f>
        <v>#NUM!</v>
      </c>
      <c r="E4354">
        <f t="array" ref="E4354">IF(ISLOGICAL(D4354),"",FREQUENCY(IF('Data Transformation'!$B$425:$B$8425='Bin Analysis'!$B4347,'Data Transformation'!$G$425:$G$8425),D4354))</f>
        <v>2001</v>
      </c>
      <c r="F4354">
        <f t="shared" si="543"/>
        <v>0</v>
      </c>
      <c r="G4354">
        <f>Weighting!$H$10</f>
        <v>0</v>
      </c>
      <c r="H4354">
        <f t="array" ref="H4354">FREQUENCY(IF('Data Transformation'!$B$4:$B$8425=B4347,'Data Transformation'!$G$4:$G$8425),'Bin Analysis'!$B4354)</f>
        <v>2073</v>
      </c>
      <c r="I4354">
        <f t="shared" si="544"/>
        <v>0</v>
      </c>
      <c r="J4354">
        <f t="shared" si="545"/>
        <v>0</v>
      </c>
      <c r="K4354">
        <f>J4354*Weighting!$W$10</f>
        <v>0</v>
      </c>
      <c r="M4354" s="14"/>
    </row>
    <row r="4355" spans="1:13" x14ac:dyDescent="0.25">
      <c r="A4355" s="32" t="str">
        <f>IF(Weighting!$P$11&gt;0,B4355,"")</f>
        <v/>
      </c>
      <c r="B4355" t="e">
        <f>Weighting!$C$11</f>
        <v>#DIV/0!</v>
      </c>
      <c r="C4355" t="e">
        <f>Weighting!$F$11</f>
        <v>#NUM!</v>
      </c>
      <c r="D4355" t="e">
        <f>IF(C4355=1,'Data Transformation'!$G$3+0.5*'Data Transformation'!$W$25,IF(C4356=1,D4356-'Data Transformation'!$W$25,FALSE))</f>
        <v>#NUM!</v>
      </c>
      <c r="E4355">
        <f t="array" ref="E4355">IF(ISLOGICAL(D4355),"",FREQUENCY(IF('Data Transformation'!$B$425:$B$8425='Bin Analysis'!$B4347,'Data Transformation'!$G$425:$G$8425),D4355))</f>
        <v>2001</v>
      </c>
      <c r="F4355">
        <f t="shared" si="543"/>
        <v>0</v>
      </c>
      <c r="G4355">
        <f>Weighting!$H$11</f>
        <v>0</v>
      </c>
      <c r="H4355">
        <f t="array" ref="H4355">FREQUENCY(IF('Data Transformation'!$B$4:$B$8425=B4347,'Data Transformation'!$G$4:$G$8425),'Bin Analysis'!$B4355)</f>
        <v>2073</v>
      </c>
      <c r="I4355">
        <f t="shared" si="544"/>
        <v>0</v>
      </c>
      <c r="J4355">
        <f t="shared" si="545"/>
        <v>0</v>
      </c>
      <c r="K4355">
        <f>J4355*Weighting!$W$11</f>
        <v>0</v>
      </c>
      <c r="M4355" s="14"/>
    </row>
    <row r="4356" spans="1:13" x14ac:dyDescent="0.25">
      <c r="A4356" s="32" t="str">
        <f>IF(Weighting!$P$12&gt;0,B4356,"")</f>
        <v/>
      </c>
      <c r="B4356" t="e">
        <f>Weighting!$C$12</f>
        <v>#DIV/0!</v>
      </c>
      <c r="C4356" t="e">
        <f>Weighting!$F$12</f>
        <v>#NUM!</v>
      </c>
      <c r="D4356" t="e">
        <f>IF(C4356=1,'Data Transformation'!$G$3+0.5*'Data Transformation'!$W$25,IF(C4357=1,D4357-'Data Transformation'!$W$25,FALSE))</f>
        <v>#NUM!</v>
      </c>
      <c r="E4356">
        <f t="array" ref="E4356">IF(ISLOGICAL(D4356),"",FREQUENCY(IF('Data Transformation'!$B$425:$B$8425='Bin Analysis'!$B4347,'Data Transformation'!$G$425:$G$8425),D4356))</f>
        <v>2001</v>
      </c>
      <c r="F4356">
        <f t="shared" si="543"/>
        <v>0</v>
      </c>
      <c r="G4356">
        <f>Weighting!$H$12</f>
        <v>0</v>
      </c>
      <c r="H4356">
        <f t="array" ref="H4356">FREQUENCY(IF('Data Transformation'!$B$4:$B$8425=B4347,'Data Transformation'!$G$4:$G$8425),'Bin Analysis'!$B4356)</f>
        <v>2073</v>
      </c>
      <c r="I4356">
        <f t="shared" si="544"/>
        <v>0</v>
      </c>
      <c r="J4356">
        <f t="shared" si="545"/>
        <v>0</v>
      </c>
      <c r="K4356">
        <f>J4356*Weighting!$W$12</f>
        <v>0</v>
      </c>
      <c r="M4356" s="14"/>
    </row>
    <row r="4357" spans="1:13" x14ac:dyDescent="0.25">
      <c r="A4357" s="32" t="str">
        <f>IF(Weighting!$P$13&gt;0,B4357,"")</f>
        <v/>
      </c>
      <c r="B4357" t="e">
        <f>Weighting!$C$13</f>
        <v>#DIV/0!</v>
      </c>
      <c r="C4357" t="e">
        <f>Weighting!$F$13</f>
        <v>#NUM!</v>
      </c>
      <c r="D4357" t="e">
        <f>IF(C4357=1,'Data Transformation'!$G$3+0.5*'Data Transformation'!$W$25,IF(C4358=1,D4358-'Data Transformation'!$W$25,FALSE))</f>
        <v>#NUM!</v>
      </c>
      <c r="E4357">
        <f t="array" ref="E4357">IF(ISLOGICAL(D4357),"",FREQUENCY(IF('Data Transformation'!$B$425:$B$8425='Bin Analysis'!$B4347,'Data Transformation'!$G$425:$G$8425),D4357))</f>
        <v>2001</v>
      </c>
      <c r="F4357">
        <f t="shared" si="543"/>
        <v>0</v>
      </c>
      <c r="G4357">
        <f>Weighting!$H$13</f>
        <v>0</v>
      </c>
      <c r="H4357">
        <f t="array" ref="H4357">FREQUENCY(IF('Data Transformation'!$B$4:$B$8425=B4347,'Data Transformation'!$G$4:$G$8425),'Bin Analysis'!$B4357)</f>
        <v>2073</v>
      </c>
      <c r="I4357">
        <f t="shared" si="544"/>
        <v>0</v>
      </c>
      <c r="J4357">
        <f t="shared" si="545"/>
        <v>0</v>
      </c>
      <c r="K4357">
        <f>J4357*Weighting!$W$13</f>
        <v>0</v>
      </c>
      <c r="M4357" s="14"/>
    </row>
    <row r="4358" spans="1:13" x14ac:dyDescent="0.25">
      <c r="A4358" s="32" t="str">
        <f>IF(Weighting!$P$14&gt;0,B4358,"")</f>
        <v/>
      </c>
      <c r="B4358" t="e">
        <f>Weighting!$C$14</f>
        <v>#DIV/0!</v>
      </c>
      <c r="C4358" t="e">
        <f>Weighting!$F$14</f>
        <v>#NUM!</v>
      </c>
      <c r="D4358" t="e">
        <f>IF(C4358=1,'Data Transformation'!$G$3+0.5*'Data Transformation'!$W$25,IF(C4359=1,D4359-'Data Transformation'!$W$25,FALSE))</f>
        <v>#NUM!</v>
      </c>
      <c r="E4358">
        <f t="array" ref="E4358">IF(ISLOGICAL(D4358),"",FREQUENCY(IF('Data Transformation'!$B$425:$B$8425='Bin Analysis'!$B4347,'Data Transformation'!$G$425:$G$8425),D4358))</f>
        <v>2001</v>
      </c>
      <c r="F4358">
        <f t="shared" si="543"/>
        <v>0</v>
      </c>
      <c r="G4358">
        <f>Weighting!$H$14</f>
        <v>0</v>
      </c>
      <c r="H4358">
        <f t="array" ref="H4358">FREQUENCY(IF('Data Transformation'!$B$4:$B$8425=B4347,'Data Transformation'!$G$4:$G$8425),'Bin Analysis'!$B4358)</f>
        <v>2073</v>
      </c>
      <c r="I4358">
        <f t="shared" si="544"/>
        <v>0</v>
      </c>
      <c r="J4358">
        <f t="shared" si="545"/>
        <v>0</v>
      </c>
      <c r="K4358">
        <f>J4358*Weighting!$W$14</f>
        <v>0</v>
      </c>
      <c r="M4358" s="14"/>
    </row>
    <row r="4359" spans="1:13" x14ac:dyDescent="0.25">
      <c r="A4359" s="32" t="str">
        <f>IF(Weighting!$P$15&gt;0,B4359,"")</f>
        <v/>
      </c>
      <c r="B4359" t="e">
        <f>Weighting!$C$15</f>
        <v>#DIV/0!</v>
      </c>
      <c r="C4359" t="e">
        <f>Weighting!$F$15</f>
        <v>#NUM!</v>
      </c>
      <c r="D4359" t="e">
        <f>IF(C4359=1,'Data Transformation'!$G$3+0.5*'Data Transformation'!$W$25,IF(C4360=1,D4360-'Data Transformation'!$W$25,FALSE))</f>
        <v>#NUM!</v>
      </c>
      <c r="E4359">
        <f t="array" ref="E4359">IF(ISLOGICAL(D4359),"",FREQUENCY(IF('Data Transformation'!$B$425:$B$8425='Bin Analysis'!$B4347,'Data Transformation'!$G$425:$G$8425),D4359))</f>
        <v>2001</v>
      </c>
      <c r="F4359">
        <f t="shared" si="543"/>
        <v>0</v>
      </c>
      <c r="G4359">
        <f>Weighting!$H$15</f>
        <v>0</v>
      </c>
      <c r="H4359">
        <f t="array" ref="H4359">FREQUENCY(IF('Data Transformation'!$B$4:$B$8425=B4347,'Data Transformation'!$G$4:$G$8425),'Bin Analysis'!$B4359)</f>
        <v>2073</v>
      </c>
      <c r="I4359">
        <f t="shared" si="544"/>
        <v>0</v>
      </c>
      <c r="J4359">
        <f t="shared" si="545"/>
        <v>0</v>
      </c>
      <c r="K4359">
        <f>J4359*Weighting!$W$15</f>
        <v>0</v>
      </c>
      <c r="M4359" s="14"/>
    </row>
    <row r="4360" spans="1:13" x14ac:dyDescent="0.25">
      <c r="A4360" s="32" t="str">
        <f>IF(Weighting!$P$16&gt;0,B4360,"")</f>
        <v/>
      </c>
      <c r="B4360" t="e">
        <f>Weighting!$C$16</f>
        <v>#DIV/0!</v>
      </c>
      <c r="C4360" t="e">
        <f>Weighting!$F$16</f>
        <v>#NUM!</v>
      </c>
      <c r="D4360" t="e">
        <f>IF(C4360=1,'Data Transformation'!$G$3+0.5*'Data Transformation'!$W$25,IF(C4361=1,D4361-'Data Transformation'!$W$25,FALSE))</f>
        <v>#NUM!</v>
      </c>
      <c r="E4360">
        <f t="array" ref="E4360">IF(ISLOGICAL(D4360),"",FREQUENCY(IF('Data Transformation'!$B$425:$B$8425='Bin Analysis'!$B4347,'Data Transformation'!$G$425:$G$8425),D4360))</f>
        <v>2001</v>
      </c>
      <c r="F4360">
        <f t="shared" si="543"/>
        <v>0</v>
      </c>
      <c r="G4360">
        <f>Weighting!$H$16</f>
        <v>0</v>
      </c>
      <c r="H4360">
        <f t="array" ref="H4360">FREQUENCY(IF('Data Transformation'!$B$4:$B$8425=B4347,'Data Transformation'!$G$4:$G$8425),'Bin Analysis'!$B4360)</f>
        <v>2073</v>
      </c>
      <c r="I4360">
        <f t="shared" si="544"/>
        <v>0</v>
      </c>
      <c r="J4360">
        <f t="shared" si="545"/>
        <v>0</v>
      </c>
      <c r="K4360">
        <f>J4360*Weighting!$W$16</f>
        <v>0</v>
      </c>
      <c r="M4360" s="14"/>
    </row>
    <row r="4361" spans="1:13" x14ac:dyDescent="0.25">
      <c r="A4361" s="32" t="str">
        <f>IF(Weighting!$P$17&gt;0,B4361,"")</f>
        <v/>
      </c>
      <c r="B4361" t="e">
        <f>Weighting!$C$17</f>
        <v>#DIV/0!</v>
      </c>
      <c r="C4361" t="e">
        <f>Weighting!$F$17</f>
        <v>#NUM!</v>
      </c>
      <c r="D4361" t="e">
        <f>IF(C4361=1,'Data Transformation'!$G$3+0.5*'Data Transformation'!$W$25,IF(C4362=1,D4362-'Data Transformation'!$W$25,FALSE))</f>
        <v>#NUM!</v>
      </c>
      <c r="E4361">
        <f t="array" ref="E4361">IF(ISLOGICAL(D4361),"",FREQUENCY(IF('Data Transformation'!$B$425:$B$8425='Bin Analysis'!$B4347,'Data Transformation'!$G$425:$G$8425),D4361))</f>
        <v>2001</v>
      </c>
      <c r="F4361">
        <f t="shared" si="543"/>
        <v>0</v>
      </c>
      <c r="G4361">
        <f>Weighting!$H$17</f>
        <v>0</v>
      </c>
      <c r="H4361">
        <f t="array" ref="H4361">FREQUENCY(IF('Data Transformation'!$B$4:$B$8425=B4347,'Data Transformation'!$G$4:$G$8425),'Bin Analysis'!$B4361)</f>
        <v>2073</v>
      </c>
      <c r="I4361">
        <f t="shared" si="544"/>
        <v>0</v>
      </c>
      <c r="J4361">
        <f t="shared" si="545"/>
        <v>0</v>
      </c>
      <c r="K4361">
        <f>J4361*Weighting!$W$17</f>
        <v>0</v>
      </c>
      <c r="M4361" s="14"/>
    </row>
    <row r="4362" spans="1:13" x14ac:dyDescent="0.25">
      <c r="A4362" s="32" t="str">
        <f>IF(Weighting!$P$18&gt;0,B4362,"")</f>
        <v/>
      </c>
      <c r="B4362" t="e">
        <f>Weighting!$C$18</f>
        <v>#DIV/0!</v>
      </c>
      <c r="C4362" t="e">
        <f>Weighting!$F$18</f>
        <v>#NUM!</v>
      </c>
      <c r="D4362" t="e">
        <f>IF(C4362=1,'Data Transformation'!$G$3+0.5*'Data Transformation'!$W$25,IF(C4363=1,D4363-'Data Transformation'!$W$25,FALSE))</f>
        <v>#NUM!</v>
      </c>
      <c r="E4362">
        <f t="array" ref="E4362">IF(ISLOGICAL(D4362),"",FREQUENCY(IF('Data Transformation'!$B$425:$B$8425='Bin Analysis'!$B4347,'Data Transformation'!$G$425:$G$8425),D4362))</f>
        <v>2001</v>
      </c>
      <c r="F4362">
        <f t="shared" si="543"/>
        <v>0</v>
      </c>
      <c r="G4362">
        <f>Weighting!$H$18</f>
        <v>0</v>
      </c>
      <c r="H4362">
        <f t="array" ref="H4362">FREQUENCY(IF('Data Transformation'!$B$4:$B$8425=B4347,'Data Transformation'!$G$4:$G$8425),'Bin Analysis'!$B4362)</f>
        <v>2073</v>
      </c>
      <c r="I4362">
        <f t="shared" si="544"/>
        <v>0</v>
      </c>
      <c r="J4362">
        <f t="shared" si="545"/>
        <v>0</v>
      </c>
      <c r="K4362">
        <f>J4362*Weighting!$W$18</f>
        <v>0</v>
      </c>
      <c r="M4362" s="14"/>
    </row>
    <row r="4363" spans="1:13" x14ac:dyDescent="0.25">
      <c r="A4363" s="32" t="str">
        <f>IF(Weighting!$P$19&gt;0,B4363,"")</f>
        <v/>
      </c>
      <c r="B4363" t="e">
        <f>Weighting!$C$19</f>
        <v>#DIV/0!</v>
      </c>
      <c r="C4363" t="e">
        <f>Weighting!$F$19</f>
        <v>#NUM!</v>
      </c>
      <c r="D4363" t="e">
        <f>IF(C4363=1,'Data Transformation'!$G$3+0.5*'Data Transformation'!$W$25,IF(C4364=1,D4364-'Data Transformation'!$W$25,FALSE))</f>
        <v>#NUM!</v>
      </c>
      <c r="E4363">
        <f t="array" ref="E4363">IF(ISLOGICAL(D4363),"",FREQUENCY(IF('Data Transformation'!$B$425:$B$8425='Bin Analysis'!$B4347,'Data Transformation'!$G$425:$G$8425),D4363))</f>
        <v>2001</v>
      </c>
      <c r="F4363">
        <f t="shared" si="543"/>
        <v>0</v>
      </c>
      <c r="G4363">
        <f>Weighting!$H$19</f>
        <v>0</v>
      </c>
      <c r="H4363">
        <f t="array" ref="H4363">FREQUENCY(IF('Data Transformation'!$B$4:$B$8425=B4347,'Data Transformation'!$G$4:$G$8425),'Bin Analysis'!$B4363)</f>
        <v>2073</v>
      </c>
      <c r="I4363">
        <f t="shared" si="544"/>
        <v>0</v>
      </c>
      <c r="J4363">
        <f t="shared" si="545"/>
        <v>0</v>
      </c>
      <c r="K4363">
        <f>J4363*Weighting!$W$19</f>
        <v>0</v>
      </c>
      <c r="M4363" s="14"/>
    </row>
    <row r="4364" spans="1:13" x14ac:dyDescent="0.25">
      <c r="A4364" s="32" t="str">
        <f>IF(Weighting!$P$20&gt;0,B4364,"")</f>
        <v/>
      </c>
      <c r="B4364" t="e">
        <f>Weighting!$C$20</f>
        <v>#DIV/0!</v>
      </c>
      <c r="C4364" t="e">
        <f>Weighting!$F$20</f>
        <v>#NUM!</v>
      </c>
      <c r="D4364" t="e">
        <f>IF(C4364=1,'Data Transformation'!$G$3+0.5*'Data Transformation'!$W$25,IF(C4365=1,D4365-'Data Transformation'!$W$25,FALSE))</f>
        <v>#NUM!</v>
      </c>
      <c r="E4364">
        <f t="array" ref="E4364">IF(ISLOGICAL(D4364),"",FREQUENCY(IF('Data Transformation'!$B$425:$B$8425='Bin Analysis'!$B4347,'Data Transformation'!$G$425:$G$8425),D4364))</f>
        <v>2001</v>
      </c>
      <c r="F4364">
        <f t="shared" si="543"/>
        <v>0</v>
      </c>
      <c r="G4364">
        <f>Weighting!$H$20</f>
        <v>0</v>
      </c>
      <c r="H4364">
        <f t="array" ref="H4364">FREQUENCY(IF('Data Transformation'!$B$4:$B$8425=B4347,'Data Transformation'!$G$4:$G$8425),'Bin Analysis'!$B4364)</f>
        <v>2073</v>
      </c>
      <c r="I4364">
        <f t="shared" si="544"/>
        <v>0</v>
      </c>
      <c r="J4364">
        <f t="shared" si="545"/>
        <v>0</v>
      </c>
      <c r="K4364">
        <f>J4364*Weighting!$W$20</f>
        <v>0</v>
      </c>
      <c r="M4364" s="14"/>
    </row>
    <row r="4365" spans="1:13" x14ac:dyDescent="0.25">
      <c r="A4365" s="32" t="str">
        <f>IF(Weighting!$P$21&gt;0,B4365,"")</f>
        <v/>
      </c>
      <c r="B4365" t="e">
        <f>Weighting!$C$21</f>
        <v>#DIV/0!</v>
      </c>
      <c r="C4365" t="e">
        <f>Weighting!$F$21</f>
        <v>#NUM!</v>
      </c>
      <c r="D4365" t="e">
        <f>IF(C4365=1,'Data Transformation'!$G$3+0.5*'Data Transformation'!$W$25,IF(C4366=1,D4366-'Data Transformation'!$W$25,FALSE))</f>
        <v>#NUM!</v>
      </c>
      <c r="E4365">
        <f t="array" ref="E4365">IF(ISLOGICAL(D4365),"",FREQUENCY(IF('Data Transformation'!$B$425:$B$8425='Bin Analysis'!$B4347,'Data Transformation'!$G$425:$G$8425),D4365))</f>
        <v>2001</v>
      </c>
      <c r="F4365">
        <f t="shared" si="543"/>
        <v>0</v>
      </c>
      <c r="G4365">
        <f>Weighting!$H$21</f>
        <v>0</v>
      </c>
      <c r="H4365">
        <f t="array" ref="H4365">FREQUENCY(IF('Data Transformation'!$B$4:$B$8425=B4347,'Data Transformation'!$G$4:$G$8425),'Bin Analysis'!$B4365)</f>
        <v>2073</v>
      </c>
      <c r="I4365">
        <f t="shared" si="544"/>
        <v>0</v>
      </c>
      <c r="J4365">
        <f t="shared" si="545"/>
        <v>0</v>
      </c>
      <c r="K4365">
        <f>J4365*Weighting!$W$21</f>
        <v>0</v>
      </c>
      <c r="M4365" s="14"/>
    </row>
    <row r="4366" spans="1:13" x14ac:dyDescent="0.25">
      <c r="A4366" s="32" t="str">
        <f>IF(Weighting!$P$22&gt;0,B4366,"")</f>
        <v/>
      </c>
      <c r="B4366" t="e">
        <f>Weighting!$C$22</f>
        <v>#DIV/0!</v>
      </c>
      <c r="C4366" t="e">
        <f>Weighting!$F$22</f>
        <v>#NUM!</v>
      </c>
      <c r="D4366" t="e">
        <f>IF(C4366=1,'Data Transformation'!$G$3+0.5*'Data Transformation'!$W$25,IF(C4367=1,D4367-'Data Transformation'!$W$25,FALSE))</f>
        <v>#NUM!</v>
      </c>
      <c r="E4366">
        <f t="array" ref="E4366">IF(ISLOGICAL(D4366),"",FREQUENCY(IF('Data Transformation'!$B$425:$B$8425='Bin Analysis'!$B4347,'Data Transformation'!$G$425:$G$8425),D4366))</f>
        <v>2001</v>
      </c>
      <c r="F4366">
        <f t="shared" si="543"/>
        <v>0</v>
      </c>
      <c r="G4366">
        <f>Weighting!$H$22</f>
        <v>0</v>
      </c>
      <c r="H4366">
        <f t="array" ref="H4366">FREQUENCY(IF('Data Transformation'!$B$4:$B$8425=B4347,'Data Transformation'!$G$4:$G$8425),'Bin Analysis'!$B4366)</f>
        <v>2073</v>
      </c>
      <c r="I4366">
        <f t="shared" si="544"/>
        <v>0</v>
      </c>
      <c r="J4366">
        <f t="shared" si="545"/>
        <v>0</v>
      </c>
      <c r="K4366">
        <f>J4366*Weighting!$W$22</f>
        <v>0</v>
      </c>
      <c r="M4366" s="14"/>
    </row>
    <row r="4367" spans="1:13" x14ac:dyDescent="0.25">
      <c r="A4367" s="32" t="str">
        <f>IF(Weighting!$P$23&gt;0,B4367,"")</f>
        <v/>
      </c>
      <c r="B4367" t="e">
        <f>Weighting!$C$23</f>
        <v>#DIV/0!</v>
      </c>
      <c r="C4367" t="e">
        <f>Weighting!$F$23</f>
        <v>#NUM!</v>
      </c>
      <c r="D4367" t="e">
        <f>IF(C4367=1,'Data Transformation'!$G$3+0.5*'Data Transformation'!$W$25,IF(C4368=1,D4368-'Data Transformation'!$W$25,FALSE))</f>
        <v>#NUM!</v>
      </c>
      <c r="E4367">
        <f t="array" ref="E4367">IF(ISLOGICAL(D4367),"",FREQUENCY(IF('Data Transformation'!$B$425:$B$8425='Bin Analysis'!$B4347,'Data Transformation'!$G$425:$G$8425),D4367))</f>
        <v>2001</v>
      </c>
      <c r="F4367">
        <f t="shared" si="543"/>
        <v>0</v>
      </c>
      <c r="G4367">
        <f>Weighting!$H$23</f>
        <v>0</v>
      </c>
      <c r="H4367">
        <f t="array" ref="H4367">FREQUENCY(IF('Data Transformation'!$B$4:$B$8425=B4347,'Data Transformation'!$G$4:$G$8425),'Bin Analysis'!$B4367)</f>
        <v>2073</v>
      </c>
      <c r="I4367">
        <f t="shared" si="544"/>
        <v>0</v>
      </c>
      <c r="J4367">
        <f t="shared" si="545"/>
        <v>0</v>
      </c>
      <c r="K4367">
        <f>J4367*Weighting!$W$23</f>
        <v>0</v>
      </c>
      <c r="M4367" s="14"/>
    </row>
    <row r="4368" spans="1:13" x14ac:dyDescent="0.25">
      <c r="A4368" s="32" t="str">
        <f>IF(Weighting!$P$24&gt;0,B4368,"")</f>
        <v/>
      </c>
      <c r="B4368" t="e">
        <f>Weighting!$C$24</f>
        <v>#DIV/0!</v>
      </c>
      <c r="C4368" t="e">
        <f>Weighting!$F$24</f>
        <v>#NUM!</v>
      </c>
      <c r="D4368" t="e">
        <f>IF(C4368=1,'Data Transformation'!$G$3+0.5*'Data Transformation'!$W$25,IF(C4369=1,D4369-'Data Transformation'!$W$25,FALSE))</f>
        <v>#NUM!</v>
      </c>
      <c r="E4368">
        <f t="array" ref="E4368">IF(ISLOGICAL(D4368),"",FREQUENCY(IF('Data Transformation'!$B$425:$B$8425='Bin Analysis'!$B4347,'Data Transformation'!$G$425:$G$8425),D4368))</f>
        <v>2001</v>
      </c>
      <c r="F4368">
        <f t="shared" si="543"/>
        <v>0</v>
      </c>
      <c r="G4368">
        <f>Weighting!$H$24</f>
        <v>0</v>
      </c>
      <c r="H4368">
        <f t="array" ref="H4368">FREQUENCY(IF('Data Transformation'!$B$4:$B$8425=B4347,'Data Transformation'!$G$4:$G$8425),'Bin Analysis'!$B4368)</f>
        <v>2073</v>
      </c>
      <c r="I4368">
        <f t="shared" si="544"/>
        <v>0</v>
      </c>
      <c r="J4368">
        <f t="shared" si="545"/>
        <v>0</v>
      </c>
      <c r="K4368">
        <f>J4368*Weighting!$W$24</f>
        <v>0</v>
      </c>
      <c r="M4368" s="14"/>
    </row>
    <row r="4369" spans="1:25" x14ac:dyDescent="0.25">
      <c r="A4369" s="32" t="str">
        <f>IF(Weighting!$P$25&gt;0,B4369,"")</f>
        <v/>
      </c>
      <c r="B4369" t="e">
        <f>Weighting!$C$25</f>
        <v>#DIV/0!</v>
      </c>
      <c r="C4369" t="e">
        <f>Weighting!$F$25</f>
        <v>#NUM!</v>
      </c>
      <c r="D4369" t="e">
        <f>IF(C4369=1,'Data Transformation'!$G$3+0.5*'Data Transformation'!$W$25,IF(C4370=1,D4370-'Data Transformation'!$W$25,FALSE))</f>
        <v>#NUM!</v>
      </c>
      <c r="E4369">
        <f t="array" ref="E4369">IF(ISLOGICAL(D4369),"",FREQUENCY(IF('Data Transformation'!$B$425:$B$8425='Bin Analysis'!$B4347,'Data Transformation'!$G$425:$G$8425),D4369))</f>
        <v>2001</v>
      </c>
      <c r="F4369">
        <f t="shared" si="543"/>
        <v>0</v>
      </c>
      <c r="G4369">
        <f>Weighting!$H$25</f>
        <v>0</v>
      </c>
      <c r="H4369">
        <f t="array" ref="H4369">FREQUENCY(IF('Data Transformation'!$B$4:$B$8425=B4347,'Data Transformation'!$G$4:$G$8425),'Bin Analysis'!$B4369)</f>
        <v>2073</v>
      </c>
      <c r="I4369">
        <f t="shared" si="544"/>
        <v>0</v>
      </c>
      <c r="J4369">
        <f t="shared" si="545"/>
        <v>0</v>
      </c>
      <c r="K4369">
        <f>J4369*Weighting!$W$25</f>
        <v>0</v>
      </c>
      <c r="M4369" s="14"/>
    </row>
    <row r="4370" spans="1:25" x14ac:dyDescent="0.25">
      <c r="O4370"/>
      <c r="P4370"/>
      <c r="Q4370"/>
      <c r="R4370"/>
    </row>
    <row r="4371" spans="1:25" ht="23.25" x14ac:dyDescent="0.35">
      <c r="A4371" s="21" t="s">
        <v>0</v>
      </c>
      <c r="B4371" s="21" t="str">
        <f>IFERROR(VLOOKUP(C4371,'Data Transformation'!$L$6:$M$426,2,FALSE),"")</f>
        <v/>
      </c>
      <c r="C4371" s="21">
        <f>C4347+1</f>
        <v>182</v>
      </c>
      <c r="D4371" s="21"/>
      <c r="E4371" s="21"/>
      <c r="F4371" s="21"/>
      <c r="G4371" s="21"/>
      <c r="H4371" s="22"/>
      <c r="I4371" s="22"/>
      <c r="J4371" s="22"/>
      <c r="K4371" s="21"/>
      <c r="L4371" s="21" t="str">
        <f>B4371</f>
        <v/>
      </c>
      <c r="M4371" s="23" t="e">
        <f>INDEX('Data Transformation'!$O$4:$O$424,MATCH($B4371,'Data Transformation'!$M$4:$M$424,0),MATCH($M$2,'Data Transformation'!$O$3,0))</f>
        <v>#N/A</v>
      </c>
      <c r="N4371" s="27" t="e">
        <f>IF('Input and Summary Results'!$J$16="minimum",'Bin Analysis'!X4372/(M4371-1),'Bin Analysis'!Y4371/('Bin Analysis'!M4371-1))</f>
        <v>#N/A</v>
      </c>
      <c r="O4371" s="27" t="e">
        <f>IF(M4371=FALSE,NA(),(VLOOKUP(1,C4374:K4393,4,FALSE))/(M4371-1))</f>
        <v>#N/A</v>
      </c>
      <c r="P4371" s="27" t="e">
        <f>IF(M4371=FALSE,NA(),SUM(J4374:J4393)/Weighting!$S$5)</f>
        <v>#N/A</v>
      </c>
      <c r="Q4371" s="27" t="e">
        <f>IF(M4371=FALSE,NA(),SUM(K4374:K4393)/Weighting!$S$6)</f>
        <v>#N/A</v>
      </c>
      <c r="R4371" s="27" t="e">
        <f>IF(M4371=FALSE,NA(),(VLOOKUP(1,G4374:K4393,3,FALSE))/(M4371-1))</f>
        <v>#N/A</v>
      </c>
      <c r="S4371" s="22" t="e">
        <f>IF(M4371=FALSE,NA(),IF(SUM(J4374:J4393)=2,"yes","no"))</f>
        <v>#N/A</v>
      </c>
      <c r="X4371" s="2" cm="2">
        <f t="array" ref="X4371:X4372">FREQUENCY(IF('Data Transformation'!$B$425:$B$6424='Bin Analysis'!L4371,'Data Transformation'!$G$425:$G$6424),'Data Transformation'!$U$11)</f>
        <v>0</v>
      </c>
      <c r="Y4371" s="2" cm="2">
        <f t="array" ref="Y4371:Y4372">FREQUENCY(IF('Data Transformation'!$B$425:$B$6424='Bin Analysis'!L4371,'Data Transformation'!$G$425:$G$6424),'Data Transformation'!$U$12)</f>
        <v>0</v>
      </c>
    </row>
    <row r="4372" spans="1:25" x14ac:dyDescent="0.25">
      <c r="A4372" s="14" t="s">
        <v>67</v>
      </c>
      <c r="B4372" t="s">
        <v>47</v>
      </c>
      <c r="C4372" t="s">
        <v>5</v>
      </c>
      <c r="D4372" t="s">
        <v>100</v>
      </c>
      <c r="E4372" t="s">
        <v>101</v>
      </c>
      <c r="F4372" t="s">
        <v>102</v>
      </c>
      <c r="G4372" t="s">
        <v>70</v>
      </c>
      <c r="H4372" t="s">
        <v>31</v>
      </c>
      <c r="I4372" t="s">
        <v>32</v>
      </c>
      <c r="J4372" t="s">
        <v>46</v>
      </c>
      <c r="K4372" s="14" t="s">
        <v>45</v>
      </c>
      <c r="M4372" s="14"/>
      <c r="X4372" s="2">
        <v>0</v>
      </c>
      <c r="Y4372" s="2">
        <v>0</v>
      </c>
    </row>
    <row r="4373" spans="1:25" x14ac:dyDescent="0.25">
      <c r="A4373" s="32"/>
      <c r="D4373" t="e">
        <f>IF(C4373=1,'Data Transformation'!$G$3+0.5*'Data Transformation'!$W$25,IF(C4374=1,D4374-'Data Transformation'!$W$25,FALSE))</f>
        <v>#NUM!</v>
      </c>
      <c r="E4373">
        <f t="array" ref="E4373">IF(ISLOGICAL(D4373),"",FREQUENCY(IF('Data Transformation'!$B$425:$B$8425='Bin Analysis'!$B4371,'Data Transformation'!$G$425:$G$8425),D4373))</f>
        <v>2001</v>
      </c>
      <c r="F4373" t="e">
        <f>IF(ISLOGICAL(D4373),"",E4373-E4372)</f>
        <v>#VALUE!</v>
      </c>
      <c r="M4373" s="14"/>
    </row>
    <row r="4374" spans="1:25" x14ac:dyDescent="0.25">
      <c r="A4374" s="32" t="e">
        <f>IF(Weighting!$P$6&gt;0,B4374,"")</f>
        <v>#NUM!</v>
      </c>
      <c r="B4374" t="e">
        <f>Weighting!$C$6</f>
        <v>#DIV/0!</v>
      </c>
      <c r="C4374" t="e">
        <f>Weighting!$F$6</f>
        <v>#NUM!</v>
      </c>
      <c r="D4374" t="e">
        <f>IF(C4374=1,'Data Transformation'!$G$3+0.5*'Data Transformation'!$W$25,IF(C4375=1,D4375-'Data Transformation'!$W$25,FALSE))</f>
        <v>#NUM!</v>
      </c>
      <c r="E4374">
        <f t="array" ref="E4374">IF(ISLOGICAL(D4374),"",FREQUENCY(IF('Data Transformation'!$B$425:$B$8425='Bin Analysis'!$B4371,'Data Transformation'!$G$425:$G$8425),D4374))</f>
        <v>2001</v>
      </c>
      <c r="F4374">
        <f>IF(ISLOGICAL(D4374),"",E4374-E4373)</f>
        <v>0</v>
      </c>
      <c r="G4374">
        <f>Weighting!$H$6</f>
        <v>1</v>
      </c>
      <c r="H4374">
        <f t="array" ref="H4374">FREQUENCY(IF('Data Transformation'!$B$4:$B$8425=B4371,'Data Transformation'!$G$4:$G$8425),'Bin Analysis'!$B4374)</f>
        <v>2073</v>
      </c>
      <c r="I4374">
        <f>H4374-H4373</f>
        <v>2073</v>
      </c>
      <c r="J4374">
        <f>IF(I4374=0,0,1)</f>
        <v>1</v>
      </c>
      <c r="K4374" t="e">
        <f>J4374*Weighting!$W$6</f>
        <v>#NUM!</v>
      </c>
      <c r="M4374" s="14"/>
    </row>
    <row r="4375" spans="1:25" x14ac:dyDescent="0.25">
      <c r="A4375" s="32" t="str">
        <f>IF(Weighting!$P$7&gt;0,B4375,"")</f>
        <v/>
      </c>
      <c r="B4375" t="e">
        <f>Weighting!$C$7</f>
        <v>#DIV/0!</v>
      </c>
      <c r="C4375" t="e">
        <f>Weighting!$F$7</f>
        <v>#NUM!</v>
      </c>
      <c r="D4375" t="e">
        <f>IF(C4375=1,'Data Transformation'!$G$3+0.5*'Data Transformation'!$W$25,IF(C4376=1,D4376-'Data Transformation'!$W$25,FALSE))</f>
        <v>#NUM!</v>
      </c>
      <c r="E4375">
        <f t="array" ref="E4375">IF(ISLOGICAL(D4375),"",FREQUENCY(IF('Data Transformation'!$B$425:$B$8425='Bin Analysis'!$B4371,'Data Transformation'!$G$425:$G$8425),D4375))</f>
        <v>2001</v>
      </c>
      <c r="F4375">
        <f t="shared" ref="F4375:F4393" si="546">IF(ISLOGICAL(D4375),"",E4375-E4374)</f>
        <v>0</v>
      </c>
      <c r="G4375">
        <f>Weighting!$H$7</f>
        <v>0</v>
      </c>
      <c r="H4375">
        <f t="array" ref="H4375">FREQUENCY(IF('Data Transformation'!$B$4:$B$8425=B4371,'Data Transformation'!$G$4:$G$8425),'Bin Analysis'!$B4375)</f>
        <v>2073</v>
      </c>
      <c r="I4375">
        <f t="shared" ref="I4375:I4393" si="547">H4375-H4374</f>
        <v>0</v>
      </c>
      <c r="J4375">
        <f>IF(I4375=0,0,1)</f>
        <v>0</v>
      </c>
      <c r="K4375">
        <f>J4375*Weighting!$W$7</f>
        <v>0</v>
      </c>
      <c r="M4375" s="14"/>
    </row>
    <row r="4376" spans="1:25" x14ac:dyDescent="0.25">
      <c r="A4376" s="32" t="str">
        <f>IF(Weighting!$P$8&gt;0,B4376,"")</f>
        <v/>
      </c>
      <c r="B4376" t="e">
        <f>Weighting!$C$8</f>
        <v>#DIV/0!</v>
      </c>
      <c r="C4376" t="e">
        <f>Weighting!$F$8</f>
        <v>#NUM!</v>
      </c>
      <c r="D4376" t="e">
        <f>IF(C4376=1,'Data Transformation'!$G$3+0.5*'Data Transformation'!$W$25,IF(C4377=1,D4377-'Data Transformation'!$W$25,FALSE))</f>
        <v>#NUM!</v>
      </c>
      <c r="E4376">
        <f t="array" ref="E4376">IF(ISLOGICAL(D4376),"",FREQUENCY(IF('Data Transformation'!$B$425:$B$8425='Bin Analysis'!$B4371,'Data Transformation'!$G$425:$G$8425),D4376))</f>
        <v>2001</v>
      </c>
      <c r="F4376">
        <f t="shared" si="546"/>
        <v>0</v>
      </c>
      <c r="G4376">
        <f>Weighting!$H$8</f>
        <v>0</v>
      </c>
      <c r="H4376">
        <f t="array" ref="H4376">FREQUENCY(IF('Data Transformation'!$B$4:$B$8425=B4371,'Data Transformation'!$G$4:$G$8425),'Bin Analysis'!$B4376)</f>
        <v>2073</v>
      </c>
      <c r="I4376">
        <f t="shared" si="547"/>
        <v>0</v>
      </c>
      <c r="J4376">
        <f t="shared" ref="J4376:J4393" si="548">IF(I4376=0,0,1)</f>
        <v>0</v>
      </c>
      <c r="K4376">
        <f>J4376*Weighting!$W$8</f>
        <v>0</v>
      </c>
      <c r="M4376" s="14"/>
    </row>
    <row r="4377" spans="1:25" x14ac:dyDescent="0.25">
      <c r="A4377" s="32" t="str">
        <f>IF(Weighting!$P$9&gt;0,B4377,"")</f>
        <v/>
      </c>
      <c r="B4377" s="50" t="e">
        <f>Weighting!$C$9</f>
        <v>#DIV/0!</v>
      </c>
      <c r="C4377" t="e">
        <f>Weighting!$F$9</f>
        <v>#NUM!</v>
      </c>
      <c r="D4377" t="e">
        <f>IF(C4377=1,'Data Transformation'!$G$3+0.5*'Data Transformation'!$W$25,IF(C4378=1,D4378-'Data Transformation'!$W$25,FALSE))</f>
        <v>#NUM!</v>
      </c>
      <c r="E4377">
        <f t="array" ref="E4377">IF(ISLOGICAL(D4377),"",FREQUENCY(IF('Data Transformation'!$B$425:$B$8425='Bin Analysis'!$B4371,'Data Transformation'!$G$425:$G$8425),D4377))</f>
        <v>2001</v>
      </c>
      <c r="F4377">
        <f t="shared" si="546"/>
        <v>0</v>
      </c>
      <c r="G4377">
        <f>Weighting!$H$9</f>
        <v>0</v>
      </c>
      <c r="H4377">
        <f t="array" ref="H4377">FREQUENCY(IF('Data Transformation'!$B$4:$B$8425=B4371,'Data Transformation'!$G$4:$G$8425),'Bin Analysis'!$B4377)</f>
        <v>2073</v>
      </c>
      <c r="I4377">
        <f t="shared" si="547"/>
        <v>0</v>
      </c>
      <c r="J4377">
        <f t="shared" si="548"/>
        <v>0</v>
      </c>
      <c r="K4377">
        <f>J4377*Weighting!$W$9</f>
        <v>0</v>
      </c>
      <c r="M4377" s="14"/>
    </row>
    <row r="4378" spans="1:25" x14ac:dyDescent="0.25">
      <c r="A4378" s="32" t="str">
        <f>IF(Weighting!$P$10&gt;0,B4378,"")</f>
        <v/>
      </c>
      <c r="B4378" t="e">
        <f>Weighting!$C$10</f>
        <v>#DIV/0!</v>
      </c>
      <c r="C4378" t="e">
        <f>Weighting!$F$10</f>
        <v>#NUM!</v>
      </c>
      <c r="D4378" t="e">
        <f>IF(C4378=1,'Data Transformation'!$G$3+0.5*'Data Transformation'!$W$25,IF(C4379=1,D4379-'Data Transformation'!$W$25,FALSE))</f>
        <v>#NUM!</v>
      </c>
      <c r="E4378">
        <f t="array" ref="E4378">IF(ISLOGICAL(D4378),"",FREQUENCY(IF('Data Transformation'!$B$425:$B$8425='Bin Analysis'!$B4371,'Data Transformation'!$G$425:$G$8425),D4378))</f>
        <v>2001</v>
      </c>
      <c r="F4378">
        <f t="shared" si="546"/>
        <v>0</v>
      </c>
      <c r="G4378">
        <f>Weighting!$H$10</f>
        <v>0</v>
      </c>
      <c r="H4378">
        <f t="array" ref="H4378">FREQUENCY(IF('Data Transformation'!$B$4:$B$8425=B4371,'Data Transformation'!$G$4:$G$8425),'Bin Analysis'!$B4378)</f>
        <v>2073</v>
      </c>
      <c r="I4378">
        <f t="shared" si="547"/>
        <v>0</v>
      </c>
      <c r="J4378">
        <f t="shared" si="548"/>
        <v>0</v>
      </c>
      <c r="K4378">
        <f>J4378*Weighting!$W$10</f>
        <v>0</v>
      </c>
      <c r="M4378" s="14"/>
    </row>
    <row r="4379" spans="1:25" x14ac:dyDescent="0.25">
      <c r="A4379" s="32" t="str">
        <f>IF(Weighting!$P$11&gt;0,B4379,"")</f>
        <v/>
      </c>
      <c r="B4379" t="e">
        <f>Weighting!$C$11</f>
        <v>#DIV/0!</v>
      </c>
      <c r="C4379" t="e">
        <f>Weighting!$F$11</f>
        <v>#NUM!</v>
      </c>
      <c r="D4379" t="e">
        <f>IF(C4379=1,'Data Transformation'!$G$3+0.5*'Data Transformation'!$W$25,IF(C4380=1,D4380-'Data Transformation'!$W$25,FALSE))</f>
        <v>#NUM!</v>
      </c>
      <c r="E4379">
        <f t="array" ref="E4379">IF(ISLOGICAL(D4379),"",FREQUENCY(IF('Data Transformation'!$B$425:$B$8425='Bin Analysis'!$B4371,'Data Transformation'!$G$425:$G$8425),D4379))</f>
        <v>2001</v>
      </c>
      <c r="F4379">
        <f t="shared" si="546"/>
        <v>0</v>
      </c>
      <c r="G4379">
        <f>Weighting!$H$11</f>
        <v>0</v>
      </c>
      <c r="H4379">
        <f t="array" ref="H4379">FREQUENCY(IF('Data Transformation'!$B$4:$B$8425=B4371,'Data Transformation'!$G$4:$G$8425),'Bin Analysis'!$B4379)</f>
        <v>2073</v>
      </c>
      <c r="I4379">
        <f t="shared" si="547"/>
        <v>0</v>
      </c>
      <c r="J4379">
        <f t="shared" si="548"/>
        <v>0</v>
      </c>
      <c r="K4379">
        <f>J4379*Weighting!$W$11</f>
        <v>0</v>
      </c>
      <c r="M4379" s="14"/>
    </row>
    <row r="4380" spans="1:25" x14ac:dyDescent="0.25">
      <c r="A4380" s="32" t="str">
        <f>IF(Weighting!$P$12&gt;0,B4380,"")</f>
        <v/>
      </c>
      <c r="B4380" t="e">
        <f>Weighting!$C$12</f>
        <v>#DIV/0!</v>
      </c>
      <c r="C4380" t="e">
        <f>Weighting!$F$12</f>
        <v>#NUM!</v>
      </c>
      <c r="D4380" t="e">
        <f>IF(C4380=1,'Data Transformation'!$G$3+0.5*'Data Transformation'!$W$25,IF(C4381=1,D4381-'Data Transformation'!$W$25,FALSE))</f>
        <v>#NUM!</v>
      </c>
      <c r="E4380">
        <f t="array" ref="E4380">IF(ISLOGICAL(D4380),"",FREQUENCY(IF('Data Transformation'!$B$425:$B$8425='Bin Analysis'!$B4371,'Data Transformation'!$G$425:$G$8425),D4380))</f>
        <v>2001</v>
      </c>
      <c r="F4380">
        <f t="shared" si="546"/>
        <v>0</v>
      </c>
      <c r="G4380">
        <f>Weighting!$H$12</f>
        <v>0</v>
      </c>
      <c r="H4380">
        <f t="array" ref="H4380">FREQUENCY(IF('Data Transformation'!$B$4:$B$8425=B4371,'Data Transformation'!$G$4:$G$8425),'Bin Analysis'!$B4380)</f>
        <v>2073</v>
      </c>
      <c r="I4380">
        <f t="shared" si="547"/>
        <v>0</v>
      </c>
      <c r="J4380">
        <f t="shared" si="548"/>
        <v>0</v>
      </c>
      <c r="K4380">
        <f>J4380*Weighting!$W$12</f>
        <v>0</v>
      </c>
      <c r="M4380" s="14"/>
    </row>
    <row r="4381" spans="1:25" x14ac:dyDescent="0.25">
      <c r="A4381" s="32" t="str">
        <f>IF(Weighting!$P$13&gt;0,B4381,"")</f>
        <v/>
      </c>
      <c r="B4381" t="e">
        <f>Weighting!$C$13</f>
        <v>#DIV/0!</v>
      </c>
      <c r="C4381" t="e">
        <f>Weighting!$F$13</f>
        <v>#NUM!</v>
      </c>
      <c r="D4381" t="e">
        <f>IF(C4381=1,'Data Transformation'!$G$3+0.5*'Data Transformation'!$W$25,IF(C4382=1,D4382-'Data Transformation'!$W$25,FALSE))</f>
        <v>#NUM!</v>
      </c>
      <c r="E4381">
        <f t="array" ref="E4381">IF(ISLOGICAL(D4381),"",FREQUENCY(IF('Data Transformation'!$B$425:$B$8425='Bin Analysis'!$B4371,'Data Transformation'!$G$425:$G$8425),D4381))</f>
        <v>2001</v>
      </c>
      <c r="F4381">
        <f t="shared" si="546"/>
        <v>0</v>
      </c>
      <c r="G4381">
        <f>Weighting!$H$13</f>
        <v>0</v>
      </c>
      <c r="H4381">
        <f t="array" ref="H4381">FREQUENCY(IF('Data Transformation'!$B$4:$B$8425=B4371,'Data Transformation'!$G$4:$G$8425),'Bin Analysis'!$B4381)</f>
        <v>2073</v>
      </c>
      <c r="I4381">
        <f t="shared" si="547"/>
        <v>0</v>
      </c>
      <c r="J4381">
        <f t="shared" si="548"/>
        <v>0</v>
      </c>
      <c r="K4381">
        <f>J4381*Weighting!$W$13</f>
        <v>0</v>
      </c>
      <c r="M4381" s="14"/>
    </row>
    <row r="4382" spans="1:25" x14ac:dyDescent="0.25">
      <c r="A4382" s="32" t="str">
        <f>IF(Weighting!$P$14&gt;0,B4382,"")</f>
        <v/>
      </c>
      <c r="B4382" t="e">
        <f>Weighting!$C$14</f>
        <v>#DIV/0!</v>
      </c>
      <c r="C4382" t="e">
        <f>Weighting!$F$14</f>
        <v>#NUM!</v>
      </c>
      <c r="D4382" t="e">
        <f>IF(C4382=1,'Data Transformation'!$G$3+0.5*'Data Transformation'!$W$25,IF(C4383=1,D4383-'Data Transformation'!$W$25,FALSE))</f>
        <v>#NUM!</v>
      </c>
      <c r="E4382">
        <f t="array" ref="E4382">IF(ISLOGICAL(D4382),"",FREQUENCY(IF('Data Transformation'!$B$425:$B$8425='Bin Analysis'!$B4371,'Data Transformation'!$G$425:$G$8425),D4382))</f>
        <v>2001</v>
      </c>
      <c r="F4382">
        <f t="shared" si="546"/>
        <v>0</v>
      </c>
      <c r="G4382">
        <f>Weighting!$H$14</f>
        <v>0</v>
      </c>
      <c r="H4382">
        <f t="array" ref="H4382">FREQUENCY(IF('Data Transformation'!$B$4:$B$8425=B4371,'Data Transformation'!$G$4:$G$8425),'Bin Analysis'!$B4382)</f>
        <v>2073</v>
      </c>
      <c r="I4382">
        <f t="shared" si="547"/>
        <v>0</v>
      </c>
      <c r="J4382">
        <f t="shared" si="548"/>
        <v>0</v>
      </c>
      <c r="K4382">
        <f>J4382*Weighting!$W$14</f>
        <v>0</v>
      </c>
      <c r="M4382" s="14"/>
    </row>
    <row r="4383" spans="1:25" x14ac:dyDescent="0.25">
      <c r="A4383" s="32" t="str">
        <f>IF(Weighting!$P$15&gt;0,B4383,"")</f>
        <v/>
      </c>
      <c r="B4383" t="e">
        <f>Weighting!$C$15</f>
        <v>#DIV/0!</v>
      </c>
      <c r="C4383" t="e">
        <f>Weighting!$F$15</f>
        <v>#NUM!</v>
      </c>
      <c r="D4383" t="e">
        <f>IF(C4383=1,'Data Transformation'!$G$3+0.5*'Data Transformation'!$W$25,IF(C4384=1,D4384-'Data Transformation'!$W$25,FALSE))</f>
        <v>#NUM!</v>
      </c>
      <c r="E4383">
        <f t="array" ref="E4383">IF(ISLOGICAL(D4383),"",FREQUENCY(IF('Data Transformation'!$B$425:$B$8425='Bin Analysis'!$B4371,'Data Transformation'!$G$425:$G$8425),D4383))</f>
        <v>2001</v>
      </c>
      <c r="F4383">
        <f t="shared" si="546"/>
        <v>0</v>
      </c>
      <c r="G4383">
        <f>Weighting!$H$15</f>
        <v>0</v>
      </c>
      <c r="H4383">
        <f t="array" ref="H4383">FREQUENCY(IF('Data Transformation'!$B$4:$B$8425=B4371,'Data Transformation'!$G$4:$G$8425),'Bin Analysis'!$B4383)</f>
        <v>2073</v>
      </c>
      <c r="I4383">
        <f t="shared" si="547"/>
        <v>0</v>
      </c>
      <c r="J4383">
        <f t="shared" si="548"/>
        <v>0</v>
      </c>
      <c r="K4383">
        <f>J4383*Weighting!$W$15</f>
        <v>0</v>
      </c>
      <c r="M4383" s="14"/>
    </row>
    <row r="4384" spans="1:25" x14ac:dyDescent="0.25">
      <c r="A4384" s="32" t="str">
        <f>IF(Weighting!$P$16&gt;0,B4384,"")</f>
        <v/>
      </c>
      <c r="B4384" t="e">
        <f>Weighting!$C$16</f>
        <v>#DIV/0!</v>
      </c>
      <c r="C4384" t="e">
        <f>Weighting!$F$16</f>
        <v>#NUM!</v>
      </c>
      <c r="D4384" t="e">
        <f>IF(C4384=1,'Data Transformation'!$G$3+0.5*'Data Transformation'!$W$25,IF(C4385=1,D4385-'Data Transformation'!$W$25,FALSE))</f>
        <v>#NUM!</v>
      </c>
      <c r="E4384">
        <f t="array" ref="E4384">IF(ISLOGICAL(D4384),"",FREQUENCY(IF('Data Transformation'!$B$425:$B$8425='Bin Analysis'!$B4371,'Data Transformation'!$G$425:$G$8425),D4384))</f>
        <v>2001</v>
      </c>
      <c r="F4384">
        <f t="shared" si="546"/>
        <v>0</v>
      </c>
      <c r="G4384">
        <f>Weighting!$H$16</f>
        <v>0</v>
      </c>
      <c r="H4384">
        <f t="array" ref="H4384">FREQUENCY(IF('Data Transformation'!$B$4:$B$8425=B4371,'Data Transformation'!$G$4:$G$8425),'Bin Analysis'!$B4384)</f>
        <v>2073</v>
      </c>
      <c r="I4384">
        <f t="shared" si="547"/>
        <v>0</v>
      </c>
      <c r="J4384">
        <f t="shared" si="548"/>
        <v>0</v>
      </c>
      <c r="K4384">
        <f>J4384*Weighting!$W$16</f>
        <v>0</v>
      </c>
      <c r="M4384" s="14"/>
    </row>
    <row r="4385" spans="1:25" x14ac:dyDescent="0.25">
      <c r="A4385" s="32" t="str">
        <f>IF(Weighting!$P$17&gt;0,B4385,"")</f>
        <v/>
      </c>
      <c r="B4385" t="e">
        <f>Weighting!$C$17</f>
        <v>#DIV/0!</v>
      </c>
      <c r="C4385" t="e">
        <f>Weighting!$F$17</f>
        <v>#NUM!</v>
      </c>
      <c r="D4385" t="e">
        <f>IF(C4385=1,'Data Transformation'!$G$3+0.5*'Data Transformation'!$W$25,IF(C4386=1,D4386-'Data Transformation'!$W$25,FALSE))</f>
        <v>#NUM!</v>
      </c>
      <c r="E4385">
        <f t="array" ref="E4385">IF(ISLOGICAL(D4385),"",FREQUENCY(IF('Data Transformation'!$B$425:$B$8425='Bin Analysis'!$B4371,'Data Transformation'!$G$425:$G$8425),D4385))</f>
        <v>2001</v>
      </c>
      <c r="F4385">
        <f t="shared" si="546"/>
        <v>0</v>
      </c>
      <c r="G4385">
        <f>Weighting!$H$17</f>
        <v>0</v>
      </c>
      <c r="H4385">
        <f t="array" ref="H4385">FREQUENCY(IF('Data Transformation'!$B$4:$B$8425=B4371,'Data Transformation'!$G$4:$G$8425),'Bin Analysis'!$B4385)</f>
        <v>2073</v>
      </c>
      <c r="I4385">
        <f t="shared" si="547"/>
        <v>0</v>
      </c>
      <c r="J4385">
        <f t="shared" si="548"/>
        <v>0</v>
      </c>
      <c r="K4385">
        <f>J4385*Weighting!$W$17</f>
        <v>0</v>
      </c>
      <c r="M4385" s="14"/>
    </row>
    <row r="4386" spans="1:25" x14ac:dyDescent="0.25">
      <c r="A4386" s="32" t="str">
        <f>IF(Weighting!$P$18&gt;0,B4386,"")</f>
        <v/>
      </c>
      <c r="B4386" t="e">
        <f>Weighting!$C$18</f>
        <v>#DIV/0!</v>
      </c>
      <c r="C4386" t="e">
        <f>Weighting!$F$18</f>
        <v>#NUM!</v>
      </c>
      <c r="D4386" t="e">
        <f>IF(C4386=1,'Data Transformation'!$G$3+0.5*'Data Transformation'!$W$25,IF(C4387=1,D4387-'Data Transformation'!$W$25,FALSE))</f>
        <v>#NUM!</v>
      </c>
      <c r="E4386">
        <f t="array" ref="E4386">IF(ISLOGICAL(D4386),"",FREQUENCY(IF('Data Transformation'!$B$425:$B$8425='Bin Analysis'!$B4371,'Data Transformation'!$G$425:$G$8425),D4386))</f>
        <v>2001</v>
      </c>
      <c r="F4386">
        <f t="shared" si="546"/>
        <v>0</v>
      </c>
      <c r="G4386">
        <f>Weighting!$H$18</f>
        <v>0</v>
      </c>
      <c r="H4386">
        <f t="array" ref="H4386">FREQUENCY(IF('Data Transformation'!$B$4:$B$8425=B4371,'Data Transformation'!$G$4:$G$8425),'Bin Analysis'!$B4386)</f>
        <v>2073</v>
      </c>
      <c r="I4386">
        <f t="shared" si="547"/>
        <v>0</v>
      </c>
      <c r="J4386">
        <f t="shared" si="548"/>
        <v>0</v>
      </c>
      <c r="K4386">
        <f>J4386*Weighting!$W$18</f>
        <v>0</v>
      </c>
      <c r="M4386" s="14"/>
    </row>
    <row r="4387" spans="1:25" x14ac:dyDescent="0.25">
      <c r="A4387" s="32" t="str">
        <f>IF(Weighting!$P$19&gt;0,B4387,"")</f>
        <v/>
      </c>
      <c r="B4387" t="e">
        <f>Weighting!$C$19</f>
        <v>#DIV/0!</v>
      </c>
      <c r="C4387" t="e">
        <f>Weighting!$F$19</f>
        <v>#NUM!</v>
      </c>
      <c r="D4387" t="e">
        <f>IF(C4387=1,'Data Transformation'!$G$3+0.5*'Data Transformation'!$W$25,IF(C4388=1,D4388-'Data Transformation'!$W$25,FALSE))</f>
        <v>#NUM!</v>
      </c>
      <c r="E4387">
        <f t="array" ref="E4387">IF(ISLOGICAL(D4387),"",FREQUENCY(IF('Data Transformation'!$B$425:$B$8425='Bin Analysis'!$B4371,'Data Transformation'!$G$425:$G$8425),D4387))</f>
        <v>2001</v>
      </c>
      <c r="F4387">
        <f t="shared" si="546"/>
        <v>0</v>
      </c>
      <c r="G4387">
        <f>Weighting!$H$19</f>
        <v>0</v>
      </c>
      <c r="H4387">
        <f t="array" ref="H4387">FREQUENCY(IF('Data Transformation'!$B$4:$B$8425=B4371,'Data Transformation'!$G$4:$G$8425),'Bin Analysis'!$B4387)</f>
        <v>2073</v>
      </c>
      <c r="I4387">
        <f t="shared" si="547"/>
        <v>0</v>
      </c>
      <c r="J4387">
        <f t="shared" si="548"/>
        <v>0</v>
      </c>
      <c r="K4387">
        <f>J4387*Weighting!$W$19</f>
        <v>0</v>
      </c>
      <c r="M4387" s="14"/>
    </row>
    <row r="4388" spans="1:25" x14ac:dyDescent="0.25">
      <c r="A4388" s="32" t="str">
        <f>IF(Weighting!$P$20&gt;0,B4388,"")</f>
        <v/>
      </c>
      <c r="B4388" t="e">
        <f>Weighting!$C$20</f>
        <v>#DIV/0!</v>
      </c>
      <c r="C4388" t="e">
        <f>Weighting!$F$20</f>
        <v>#NUM!</v>
      </c>
      <c r="D4388" t="e">
        <f>IF(C4388=1,'Data Transformation'!$G$3+0.5*'Data Transformation'!$W$25,IF(C4389=1,D4389-'Data Transformation'!$W$25,FALSE))</f>
        <v>#NUM!</v>
      </c>
      <c r="E4388">
        <f t="array" ref="E4388">IF(ISLOGICAL(D4388),"",FREQUENCY(IF('Data Transformation'!$B$425:$B$8425='Bin Analysis'!$B4371,'Data Transformation'!$G$425:$G$8425),D4388))</f>
        <v>2001</v>
      </c>
      <c r="F4388">
        <f t="shared" si="546"/>
        <v>0</v>
      </c>
      <c r="G4388">
        <f>Weighting!$H$20</f>
        <v>0</v>
      </c>
      <c r="H4388">
        <f t="array" ref="H4388">FREQUENCY(IF('Data Transformation'!$B$4:$B$8425=B4371,'Data Transformation'!$G$4:$G$8425),'Bin Analysis'!$B4388)</f>
        <v>2073</v>
      </c>
      <c r="I4388">
        <f t="shared" si="547"/>
        <v>0</v>
      </c>
      <c r="J4388">
        <f t="shared" si="548"/>
        <v>0</v>
      </c>
      <c r="K4388">
        <f>J4388*Weighting!$W$20</f>
        <v>0</v>
      </c>
      <c r="M4388" s="14"/>
    </row>
    <row r="4389" spans="1:25" x14ac:dyDescent="0.25">
      <c r="A4389" s="32" t="str">
        <f>IF(Weighting!$P$21&gt;0,B4389,"")</f>
        <v/>
      </c>
      <c r="B4389" t="e">
        <f>Weighting!$C$21</f>
        <v>#DIV/0!</v>
      </c>
      <c r="C4389" t="e">
        <f>Weighting!$F$21</f>
        <v>#NUM!</v>
      </c>
      <c r="D4389" t="e">
        <f>IF(C4389=1,'Data Transformation'!$G$3+0.5*'Data Transformation'!$W$25,IF(C4390=1,D4390-'Data Transformation'!$W$25,FALSE))</f>
        <v>#NUM!</v>
      </c>
      <c r="E4389">
        <f t="array" ref="E4389">IF(ISLOGICAL(D4389),"",FREQUENCY(IF('Data Transformation'!$B$425:$B$8425='Bin Analysis'!$B4371,'Data Transformation'!$G$425:$G$8425),D4389))</f>
        <v>2001</v>
      </c>
      <c r="F4389">
        <f t="shared" si="546"/>
        <v>0</v>
      </c>
      <c r="G4389">
        <f>Weighting!$H$21</f>
        <v>0</v>
      </c>
      <c r="H4389">
        <f t="array" ref="H4389">FREQUENCY(IF('Data Transformation'!$B$4:$B$8425=B4371,'Data Transformation'!$G$4:$G$8425),'Bin Analysis'!$B4389)</f>
        <v>2073</v>
      </c>
      <c r="I4389">
        <f t="shared" si="547"/>
        <v>0</v>
      </c>
      <c r="J4389">
        <f t="shared" si="548"/>
        <v>0</v>
      </c>
      <c r="K4389">
        <f>J4389*Weighting!$W$21</f>
        <v>0</v>
      </c>
      <c r="M4389" s="14"/>
    </row>
    <row r="4390" spans="1:25" x14ac:dyDescent="0.25">
      <c r="A4390" s="32" t="str">
        <f>IF(Weighting!$P$22&gt;0,B4390,"")</f>
        <v/>
      </c>
      <c r="B4390" t="e">
        <f>Weighting!$C$22</f>
        <v>#DIV/0!</v>
      </c>
      <c r="C4390" t="e">
        <f>Weighting!$F$22</f>
        <v>#NUM!</v>
      </c>
      <c r="D4390" t="e">
        <f>IF(C4390=1,'Data Transformation'!$G$3+0.5*'Data Transformation'!$W$25,IF(C4391=1,D4391-'Data Transformation'!$W$25,FALSE))</f>
        <v>#NUM!</v>
      </c>
      <c r="E4390">
        <f t="array" ref="E4390">IF(ISLOGICAL(D4390),"",FREQUENCY(IF('Data Transformation'!$B$425:$B$8425='Bin Analysis'!$B4371,'Data Transformation'!$G$425:$G$8425),D4390))</f>
        <v>2001</v>
      </c>
      <c r="F4390">
        <f t="shared" si="546"/>
        <v>0</v>
      </c>
      <c r="G4390">
        <f>Weighting!$H$22</f>
        <v>0</v>
      </c>
      <c r="H4390">
        <f t="array" ref="H4390">FREQUENCY(IF('Data Transformation'!$B$4:$B$8425=B4371,'Data Transformation'!$G$4:$G$8425),'Bin Analysis'!$B4390)</f>
        <v>2073</v>
      </c>
      <c r="I4390">
        <f t="shared" si="547"/>
        <v>0</v>
      </c>
      <c r="J4390">
        <f t="shared" si="548"/>
        <v>0</v>
      </c>
      <c r="K4390">
        <f>J4390*Weighting!$W$22</f>
        <v>0</v>
      </c>
      <c r="M4390" s="14"/>
    </row>
    <row r="4391" spans="1:25" x14ac:dyDescent="0.25">
      <c r="A4391" s="32" t="str">
        <f>IF(Weighting!$P$23&gt;0,B4391,"")</f>
        <v/>
      </c>
      <c r="B4391" t="e">
        <f>Weighting!$C$23</f>
        <v>#DIV/0!</v>
      </c>
      <c r="C4391" t="e">
        <f>Weighting!$F$23</f>
        <v>#NUM!</v>
      </c>
      <c r="D4391" t="e">
        <f>IF(C4391=1,'Data Transformation'!$G$3+0.5*'Data Transformation'!$W$25,IF(C4392=1,D4392-'Data Transformation'!$W$25,FALSE))</f>
        <v>#NUM!</v>
      </c>
      <c r="E4391">
        <f t="array" ref="E4391">IF(ISLOGICAL(D4391),"",FREQUENCY(IF('Data Transformation'!$B$425:$B$8425='Bin Analysis'!$B4371,'Data Transformation'!$G$425:$G$8425),D4391))</f>
        <v>2001</v>
      </c>
      <c r="F4391">
        <f t="shared" si="546"/>
        <v>0</v>
      </c>
      <c r="G4391">
        <f>Weighting!$H$23</f>
        <v>0</v>
      </c>
      <c r="H4391">
        <f t="array" ref="H4391">FREQUENCY(IF('Data Transformation'!$B$4:$B$8425=B4371,'Data Transformation'!$G$4:$G$8425),'Bin Analysis'!$B4391)</f>
        <v>2073</v>
      </c>
      <c r="I4391">
        <f t="shared" si="547"/>
        <v>0</v>
      </c>
      <c r="J4391">
        <f t="shared" si="548"/>
        <v>0</v>
      </c>
      <c r="K4391">
        <f>J4391*Weighting!$W$23</f>
        <v>0</v>
      </c>
      <c r="M4391" s="14"/>
    </row>
    <row r="4392" spans="1:25" x14ac:dyDescent="0.25">
      <c r="A4392" s="32" t="str">
        <f>IF(Weighting!$P$24&gt;0,B4392,"")</f>
        <v/>
      </c>
      <c r="B4392" t="e">
        <f>Weighting!$C$24</f>
        <v>#DIV/0!</v>
      </c>
      <c r="C4392" t="e">
        <f>Weighting!$F$24</f>
        <v>#NUM!</v>
      </c>
      <c r="D4392" t="e">
        <f>IF(C4392=1,'Data Transformation'!$G$3+0.5*'Data Transformation'!$W$25,IF(C4393=1,D4393-'Data Transformation'!$W$25,FALSE))</f>
        <v>#NUM!</v>
      </c>
      <c r="E4392">
        <f t="array" ref="E4392">IF(ISLOGICAL(D4392),"",FREQUENCY(IF('Data Transformation'!$B$425:$B$8425='Bin Analysis'!$B4371,'Data Transformation'!$G$425:$G$8425),D4392))</f>
        <v>2001</v>
      </c>
      <c r="F4392">
        <f t="shared" si="546"/>
        <v>0</v>
      </c>
      <c r="G4392">
        <f>Weighting!$H$24</f>
        <v>0</v>
      </c>
      <c r="H4392">
        <f t="array" ref="H4392">FREQUENCY(IF('Data Transformation'!$B$4:$B$8425=B4371,'Data Transformation'!$G$4:$G$8425),'Bin Analysis'!$B4392)</f>
        <v>2073</v>
      </c>
      <c r="I4392">
        <f t="shared" si="547"/>
        <v>0</v>
      </c>
      <c r="J4392">
        <f t="shared" si="548"/>
        <v>0</v>
      </c>
      <c r="K4392">
        <f>J4392*Weighting!$W$24</f>
        <v>0</v>
      </c>
      <c r="M4392" s="14"/>
    </row>
    <row r="4393" spans="1:25" x14ac:dyDescent="0.25">
      <c r="A4393" s="32" t="str">
        <f>IF(Weighting!$P$25&gt;0,B4393,"")</f>
        <v/>
      </c>
      <c r="B4393" t="e">
        <f>Weighting!$C$25</f>
        <v>#DIV/0!</v>
      </c>
      <c r="C4393" t="e">
        <f>Weighting!$F$25</f>
        <v>#NUM!</v>
      </c>
      <c r="D4393" t="e">
        <f>IF(C4393=1,'Data Transformation'!$G$3+0.5*'Data Transformation'!$W$25,IF(C4394=1,D4394-'Data Transformation'!$W$25,FALSE))</f>
        <v>#NUM!</v>
      </c>
      <c r="E4393">
        <f t="array" ref="E4393">IF(ISLOGICAL(D4393),"",FREQUENCY(IF('Data Transformation'!$B$425:$B$8425='Bin Analysis'!$B4371,'Data Transformation'!$G$425:$G$8425),D4393))</f>
        <v>2001</v>
      </c>
      <c r="F4393">
        <f t="shared" si="546"/>
        <v>0</v>
      </c>
      <c r="G4393">
        <f>Weighting!$H$25</f>
        <v>0</v>
      </c>
      <c r="H4393">
        <f t="array" ref="H4393">FREQUENCY(IF('Data Transformation'!$B$4:$B$8425=B4371,'Data Transformation'!$G$4:$G$8425),'Bin Analysis'!$B4393)</f>
        <v>2073</v>
      </c>
      <c r="I4393">
        <f t="shared" si="547"/>
        <v>0</v>
      </c>
      <c r="J4393">
        <f t="shared" si="548"/>
        <v>0</v>
      </c>
      <c r="K4393">
        <f>J4393*Weighting!$W$25</f>
        <v>0</v>
      </c>
      <c r="M4393" s="14"/>
    </row>
    <row r="4394" spans="1:25" x14ac:dyDescent="0.25">
      <c r="O4394"/>
      <c r="P4394"/>
      <c r="Q4394"/>
      <c r="R4394"/>
    </row>
    <row r="4395" spans="1:25" ht="23.25" x14ac:dyDescent="0.35">
      <c r="A4395" s="21" t="s">
        <v>0</v>
      </c>
      <c r="B4395" s="21" t="str">
        <f>IFERROR(VLOOKUP(C4395,'Data Transformation'!$L$6:$M$426,2,FALSE),"")</f>
        <v/>
      </c>
      <c r="C4395" s="21">
        <f>C4371+1</f>
        <v>183</v>
      </c>
      <c r="D4395" s="21"/>
      <c r="E4395" s="21"/>
      <c r="F4395" s="21"/>
      <c r="G4395" s="21"/>
      <c r="H4395" s="22"/>
      <c r="I4395" s="22"/>
      <c r="J4395" s="22"/>
      <c r="K4395" s="21"/>
      <c r="L4395" s="21" t="str">
        <f>B4395</f>
        <v/>
      </c>
      <c r="M4395" s="23" t="e">
        <f>INDEX('Data Transformation'!$O$4:$O$424,MATCH($B4395,'Data Transformation'!$M$4:$M$424,0),MATCH($M$2,'Data Transformation'!$O$3,0))</f>
        <v>#N/A</v>
      </c>
      <c r="N4395" s="27" t="e">
        <f>IF('Input and Summary Results'!$J$16="minimum",'Bin Analysis'!X4396/(M4395-1),'Bin Analysis'!Y4395/('Bin Analysis'!M4395-1))</f>
        <v>#N/A</v>
      </c>
      <c r="O4395" s="27" t="e">
        <f>IF(M4395=FALSE,NA(),(VLOOKUP(1,C4398:K4417,4,FALSE))/(M4395-1))</f>
        <v>#N/A</v>
      </c>
      <c r="P4395" s="27" t="e">
        <f>IF(M4395=FALSE,NA(),SUM(J4398:J4417)/Weighting!$S$5)</f>
        <v>#N/A</v>
      </c>
      <c r="Q4395" s="27" t="e">
        <f>IF(M4395=FALSE,NA(),SUM(K4398:K4417)/Weighting!$S$6)</f>
        <v>#N/A</v>
      </c>
      <c r="R4395" s="27" t="e">
        <f>IF(M4395=FALSE,NA(),(VLOOKUP(1,G4398:K4417,3,FALSE))/(M4395-1))</f>
        <v>#N/A</v>
      </c>
      <c r="S4395" s="22" t="e">
        <f>IF(M4395=FALSE,NA(),IF(SUM(J4398:J4417)=2,"yes","no"))</f>
        <v>#N/A</v>
      </c>
      <c r="X4395" s="2" cm="2">
        <f t="array" ref="X4395:X4396">FREQUENCY(IF('Data Transformation'!$B$425:$B$6424='Bin Analysis'!L4395,'Data Transformation'!$G$425:$G$6424),'Data Transformation'!$U$11)</f>
        <v>0</v>
      </c>
      <c r="Y4395" s="2" cm="2">
        <f t="array" ref="Y4395:Y4396">FREQUENCY(IF('Data Transformation'!$B$425:$B$6424='Bin Analysis'!L4395,'Data Transformation'!$G$425:$G$6424),'Data Transformation'!$U$12)</f>
        <v>0</v>
      </c>
    </row>
    <row r="4396" spans="1:25" x14ac:dyDescent="0.25">
      <c r="A4396" s="14" t="s">
        <v>67</v>
      </c>
      <c r="B4396" t="s">
        <v>47</v>
      </c>
      <c r="C4396" t="s">
        <v>5</v>
      </c>
      <c r="D4396" t="s">
        <v>100</v>
      </c>
      <c r="E4396" t="s">
        <v>101</v>
      </c>
      <c r="F4396" t="s">
        <v>102</v>
      </c>
      <c r="G4396" t="s">
        <v>70</v>
      </c>
      <c r="H4396" t="s">
        <v>31</v>
      </c>
      <c r="I4396" t="s">
        <v>32</v>
      </c>
      <c r="J4396" t="s">
        <v>46</v>
      </c>
      <c r="K4396" s="14" t="s">
        <v>45</v>
      </c>
      <c r="M4396" s="14"/>
      <c r="X4396" s="2">
        <v>0</v>
      </c>
      <c r="Y4396" s="2">
        <v>0</v>
      </c>
    </row>
    <row r="4397" spans="1:25" x14ac:dyDescent="0.25">
      <c r="A4397" s="32"/>
      <c r="D4397" t="e">
        <f>IF(C4397=1,'Data Transformation'!$G$3+0.5*'Data Transformation'!$W$25,IF(C4398=1,D4398-'Data Transformation'!$W$25,FALSE))</f>
        <v>#NUM!</v>
      </c>
      <c r="E4397">
        <f t="array" ref="E4397">IF(ISLOGICAL(D4397),"",FREQUENCY(IF('Data Transformation'!$B$425:$B$8425='Bin Analysis'!$B4395,'Data Transformation'!$G$425:$G$8425),D4397))</f>
        <v>2001</v>
      </c>
      <c r="F4397" t="e">
        <f>IF(ISLOGICAL(D4397),"",E4397-E4396)</f>
        <v>#VALUE!</v>
      </c>
      <c r="M4397" s="14"/>
    </row>
    <row r="4398" spans="1:25" x14ac:dyDescent="0.25">
      <c r="A4398" s="32" t="e">
        <f>IF(Weighting!$P$6&gt;0,B4398,"")</f>
        <v>#NUM!</v>
      </c>
      <c r="B4398" t="e">
        <f>Weighting!$C$6</f>
        <v>#DIV/0!</v>
      </c>
      <c r="C4398" t="e">
        <f>Weighting!$F$6</f>
        <v>#NUM!</v>
      </c>
      <c r="D4398" t="e">
        <f>IF(C4398=1,'Data Transformation'!$G$3+0.5*'Data Transformation'!$W$25,IF(C4399=1,D4399-'Data Transformation'!$W$25,FALSE))</f>
        <v>#NUM!</v>
      </c>
      <c r="E4398">
        <f t="array" ref="E4398">IF(ISLOGICAL(D4398),"",FREQUENCY(IF('Data Transformation'!$B$425:$B$8425='Bin Analysis'!$B4395,'Data Transformation'!$G$425:$G$8425),D4398))</f>
        <v>2001</v>
      </c>
      <c r="F4398">
        <f>IF(ISLOGICAL(D4398),"",E4398-E4397)</f>
        <v>0</v>
      </c>
      <c r="G4398">
        <f>Weighting!$H$6</f>
        <v>1</v>
      </c>
      <c r="H4398">
        <f t="array" ref="H4398">FREQUENCY(IF('Data Transformation'!$B$4:$B$8425=B4395,'Data Transformation'!$G$4:$G$8425),'Bin Analysis'!$B4398)</f>
        <v>2073</v>
      </c>
      <c r="I4398">
        <f>H4398-H4397</f>
        <v>2073</v>
      </c>
      <c r="J4398">
        <f>IF(I4398=0,0,1)</f>
        <v>1</v>
      </c>
      <c r="K4398" t="e">
        <f>J4398*Weighting!$W$6</f>
        <v>#NUM!</v>
      </c>
      <c r="M4398" s="14"/>
    </row>
    <row r="4399" spans="1:25" x14ac:dyDescent="0.25">
      <c r="A4399" s="32" t="str">
        <f>IF(Weighting!$P$7&gt;0,B4399,"")</f>
        <v/>
      </c>
      <c r="B4399" t="e">
        <f>Weighting!$C$7</f>
        <v>#DIV/0!</v>
      </c>
      <c r="C4399" t="e">
        <f>Weighting!$F$7</f>
        <v>#NUM!</v>
      </c>
      <c r="D4399" t="e">
        <f>IF(C4399=1,'Data Transformation'!$G$3+0.5*'Data Transformation'!$W$25,IF(C4400=1,D4400-'Data Transformation'!$W$25,FALSE))</f>
        <v>#NUM!</v>
      </c>
      <c r="E4399">
        <f t="array" ref="E4399">IF(ISLOGICAL(D4399),"",FREQUENCY(IF('Data Transformation'!$B$425:$B$8425='Bin Analysis'!$B4395,'Data Transformation'!$G$425:$G$8425),D4399))</f>
        <v>2001</v>
      </c>
      <c r="F4399">
        <f t="shared" ref="F4399:F4417" si="549">IF(ISLOGICAL(D4399),"",E4399-E4398)</f>
        <v>0</v>
      </c>
      <c r="G4399">
        <f>Weighting!$H$7</f>
        <v>0</v>
      </c>
      <c r="H4399">
        <f t="array" ref="H4399">FREQUENCY(IF('Data Transformation'!$B$4:$B$8425=B4395,'Data Transformation'!$G$4:$G$8425),'Bin Analysis'!$B4399)</f>
        <v>2073</v>
      </c>
      <c r="I4399">
        <f t="shared" ref="I4399:I4417" si="550">H4399-H4398</f>
        <v>0</v>
      </c>
      <c r="J4399">
        <f>IF(I4399=0,0,1)</f>
        <v>0</v>
      </c>
      <c r="K4399">
        <f>J4399*Weighting!$W$7</f>
        <v>0</v>
      </c>
      <c r="M4399" s="14"/>
    </row>
    <row r="4400" spans="1:25" x14ac:dyDescent="0.25">
      <c r="A4400" s="32" t="str">
        <f>IF(Weighting!$P$8&gt;0,B4400,"")</f>
        <v/>
      </c>
      <c r="B4400" t="e">
        <f>Weighting!$C$8</f>
        <v>#DIV/0!</v>
      </c>
      <c r="C4400" t="e">
        <f>Weighting!$F$8</f>
        <v>#NUM!</v>
      </c>
      <c r="D4400" t="e">
        <f>IF(C4400=1,'Data Transformation'!$G$3+0.5*'Data Transformation'!$W$25,IF(C4401=1,D4401-'Data Transformation'!$W$25,FALSE))</f>
        <v>#NUM!</v>
      </c>
      <c r="E4400">
        <f t="array" ref="E4400">IF(ISLOGICAL(D4400),"",FREQUENCY(IF('Data Transformation'!$B$425:$B$8425='Bin Analysis'!$B4395,'Data Transformation'!$G$425:$G$8425),D4400))</f>
        <v>2001</v>
      </c>
      <c r="F4400">
        <f t="shared" si="549"/>
        <v>0</v>
      </c>
      <c r="G4400">
        <f>Weighting!$H$8</f>
        <v>0</v>
      </c>
      <c r="H4400">
        <f t="array" ref="H4400">FREQUENCY(IF('Data Transformation'!$B$4:$B$8425=B4395,'Data Transformation'!$G$4:$G$8425),'Bin Analysis'!$B4400)</f>
        <v>2073</v>
      </c>
      <c r="I4400">
        <f t="shared" si="550"/>
        <v>0</v>
      </c>
      <c r="J4400">
        <f t="shared" ref="J4400:J4417" si="551">IF(I4400=0,0,1)</f>
        <v>0</v>
      </c>
      <c r="K4400">
        <f>J4400*Weighting!$W$8</f>
        <v>0</v>
      </c>
      <c r="M4400" s="14"/>
    </row>
    <row r="4401" spans="1:13" x14ac:dyDescent="0.25">
      <c r="A4401" s="32" t="str">
        <f>IF(Weighting!$P$9&gt;0,B4401,"")</f>
        <v/>
      </c>
      <c r="B4401" s="50" t="e">
        <f>Weighting!$C$9</f>
        <v>#DIV/0!</v>
      </c>
      <c r="C4401" t="e">
        <f>Weighting!$F$9</f>
        <v>#NUM!</v>
      </c>
      <c r="D4401" t="e">
        <f>IF(C4401=1,'Data Transformation'!$G$3+0.5*'Data Transformation'!$W$25,IF(C4402=1,D4402-'Data Transformation'!$W$25,FALSE))</f>
        <v>#NUM!</v>
      </c>
      <c r="E4401">
        <f t="array" ref="E4401">IF(ISLOGICAL(D4401),"",FREQUENCY(IF('Data Transformation'!$B$425:$B$8425='Bin Analysis'!$B4395,'Data Transformation'!$G$425:$G$8425),D4401))</f>
        <v>2001</v>
      </c>
      <c r="F4401">
        <f t="shared" si="549"/>
        <v>0</v>
      </c>
      <c r="G4401">
        <f>Weighting!$H$9</f>
        <v>0</v>
      </c>
      <c r="H4401">
        <f t="array" ref="H4401">FREQUENCY(IF('Data Transformation'!$B$4:$B$8425=B4395,'Data Transformation'!$G$4:$G$8425),'Bin Analysis'!$B4401)</f>
        <v>2073</v>
      </c>
      <c r="I4401">
        <f t="shared" si="550"/>
        <v>0</v>
      </c>
      <c r="J4401">
        <f t="shared" si="551"/>
        <v>0</v>
      </c>
      <c r="K4401">
        <f>J4401*Weighting!$W$9</f>
        <v>0</v>
      </c>
      <c r="M4401" s="14"/>
    </row>
    <row r="4402" spans="1:13" x14ac:dyDescent="0.25">
      <c r="A4402" s="32" t="str">
        <f>IF(Weighting!$P$10&gt;0,B4402,"")</f>
        <v/>
      </c>
      <c r="B4402" t="e">
        <f>Weighting!$C$10</f>
        <v>#DIV/0!</v>
      </c>
      <c r="C4402" t="e">
        <f>Weighting!$F$10</f>
        <v>#NUM!</v>
      </c>
      <c r="D4402" t="e">
        <f>IF(C4402=1,'Data Transformation'!$G$3+0.5*'Data Transformation'!$W$25,IF(C4403=1,D4403-'Data Transformation'!$W$25,FALSE))</f>
        <v>#NUM!</v>
      </c>
      <c r="E4402">
        <f t="array" ref="E4402">IF(ISLOGICAL(D4402),"",FREQUENCY(IF('Data Transformation'!$B$425:$B$8425='Bin Analysis'!$B4395,'Data Transformation'!$G$425:$G$8425),D4402))</f>
        <v>2001</v>
      </c>
      <c r="F4402">
        <f t="shared" si="549"/>
        <v>0</v>
      </c>
      <c r="G4402">
        <f>Weighting!$H$10</f>
        <v>0</v>
      </c>
      <c r="H4402">
        <f t="array" ref="H4402">FREQUENCY(IF('Data Transformation'!$B$4:$B$8425=B4395,'Data Transformation'!$G$4:$G$8425),'Bin Analysis'!$B4402)</f>
        <v>2073</v>
      </c>
      <c r="I4402">
        <f t="shared" si="550"/>
        <v>0</v>
      </c>
      <c r="J4402">
        <f t="shared" si="551"/>
        <v>0</v>
      </c>
      <c r="K4402">
        <f>J4402*Weighting!$W$10</f>
        <v>0</v>
      </c>
      <c r="M4402" s="14"/>
    </row>
    <row r="4403" spans="1:13" x14ac:dyDescent="0.25">
      <c r="A4403" s="32" t="str">
        <f>IF(Weighting!$P$11&gt;0,B4403,"")</f>
        <v/>
      </c>
      <c r="B4403" t="e">
        <f>Weighting!$C$11</f>
        <v>#DIV/0!</v>
      </c>
      <c r="C4403" t="e">
        <f>Weighting!$F$11</f>
        <v>#NUM!</v>
      </c>
      <c r="D4403" t="e">
        <f>IF(C4403=1,'Data Transformation'!$G$3+0.5*'Data Transformation'!$W$25,IF(C4404=1,D4404-'Data Transformation'!$W$25,FALSE))</f>
        <v>#NUM!</v>
      </c>
      <c r="E4403">
        <f t="array" ref="E4403">IF(ISLOGICAL(D4403),"",FREQUENCY(IF('Data Transformation'!$B$425:$B$8425='Bin Analysis'!$B4395,'Data Transformation'!$G$425:$G$8425),D4403))</f>
        <v>2001</v>
      </c>
      <c r="F4403">
        <f t="shared" si="549"/>
        <v>0</v>
      </c>
      <c r="G4403">
        <f>Weighting!$H$11</f>
        <v>0</v>
      </c>
      <c r="H4403">
        <f t="array" ref="H4403">FREQUENCY(IF('Data Transformation'!$B$4:$B$8425=B4395,'Data Transformation'!$G$4:$G$8425),'Bin Analysis'!$B4403)</f>
        <v>2073</v>
      </c>
      <c r="I4403">
        <f t="shared" si="550"/>
        <v>0</v>
      </c>
      <c r="J4403">
        <f t="shared" si="551"/>
        <v>0</v>
      </c>
      <c r="K4403">
        <f>J4403*Weighting!$W$11</f>
        <v>0</v>
      </c>
      <c r="M4403" s="14"/>
    </row>
    <row r="4404" spans="1:13" x14ac:dyDescent="0.25">
      <c r="A4404" s="32" t="str">
        <f>IF(Weighting!$P$12&gt;0,B4404,"")</f>
        <v/>
      </c>
      <c r="B4404" t="e">
        <f>Weighting!$C$12</f>
        <v>#DIV/0!</v>
      </c>
      <c r="C4404" t="e">
        <f>Weighting!$F$12</f>
        <v>#NUM!</v>
      </c>
      <c r="D4404" t="e">
        <f>IF(C4404=1,'Data Transformation'!$G$3+0.5*'Data Transformation'!$W$25,IF(C4405=1,D4405-'Data Transformation'!$W$25,FALSE))</f>
        <v>#NUM!</v>
      </c>
      <c r="E4404">
        <f t="array" ref="E4404">IF(ISLOGICAL(D4404),"",FREQUENCY(IF('Data Transformation'!$B$425:$B$8425='Bin Analysis'!$B4395,'Data Transformation'!$G$425:$G$8425),D4404))</f>
        <v>2001</v>
      </c>
      <c r="F4404">
        <f t="shared" si="549"/>
        <v>0</v>
      </c>
      <c r="G4404">
        <f>Weighting!$H$12</f>
        <v>0</v>
      </c>
      <c r="H4404">
        <f t="array" ref="H4404">FREQUENCY(IF('Data Transformation'!$B$4:$B$8425=B4395,'Data Transformation'!$G$4:$G$8425),'Bin Analysis'!$B4404)</f>
        <v>2073</v>
      </c>
      <c r="I4404">
        <f t="shared" si="550"/>
        <v>0</v>
      </c>
      <c r="J4404">
        <f t="shared" si="551"/>
        <v>0</v>
      </c>
      <c r="K4404">
        <f>J4404*Weighting!$W$12</f>
        <v>0</v>
      </c>
      <c r="M4404" s="14"/>
    </row>
    <row r="4405" spans="1:13" x14ac:dyDescent="0.25">
      <c r="A4405" s="32" t="str">
        <f>IF(Weighting!$P$13&gt;0,B4405,"")</f>
        <v/>
      </c>
      <c r="B4405" t="e">
        <f>Weighting!$C$13</f>
        <v>#DIV/0!</v>
      </c>
      <c r="C4405" t="e">
        <f>Weighting!$F$13</f>
        <v>#NUM!</v>
      </c>
      <c r="D4405" t="e">
        <f>IF(C4405=1,'Data Transformation'!$G$3+0.5*'Data Transformation'!$W$25,IF(C4406=1,D4406-'Data Transformation'!$W$25,FALSE))</f>
        <v>#NUM!</v>
      </c>
      <c r="E4405">
        <f t="array" ref="E4405">IF(ISLOGICAL(D4405),"",FREQUENCY(IF('Data Transformation'!$B$425:$B$8425='Bin Analysis'!$B4395,'Data Transformation'!$G$425:$G$8425),D4405))</f>
        <v>2001</v>
      </c>
      <c r="F4405">
        <f t="shared" si="549"/>
        <v>0</v>
      </c>
      <c r="G4405">
        <f>Weighting!$H$13</f>
        <v>0</v>
      </c>
      <c r="H4405">
        <f t="array" ref="H4405">FREQUENCY(IF('Data Transformation'!$B$4:$B$8425=B4395,'Data Transformation'!$G$4:$G$8425),'Bin Analysis'!$B4405)</f>
        <v>2073</v>
      </c>
      <c r="I4405">
        <f t="shared" si="550"/>
        <v>0</v>
      </c>
      <c r="J4405">
        <f t="shared" si="551"/>
        <v>0</v>
      </c>
      <c r="K4405">
        <f>J4405*Weighting!$W$13</f>
        <v>0</v>
      </c>
      <c r="M4405" s="14"/>
    </row>
    <row r="4406" spans="1:13" x14ac:dyDescent="0.25">
      <c r="A4406" s="32" t="str">
        <f>IF(Weighting!$P$14&gt;0,B4406,"")</f>
        <v/>
      </c>
      <c r="B4406" t="e">
        <f>Weighting!$C$14</f>
        <v>#DIV/0!</v>
      </c>
      <c r="C4406" t="e">
        <f>Weighting!$F$14</f>
        <v>#NUM!</v>
      </c>
      <c r="D4406" t="e">
        <f>IF(C4406=1,'Data Transformation'!$G$3+0.5*'Data Transformation'!$W$25,IF(C4407=1,D4407-'Data Transformation'!$W$25,FALSE))</f>
        <v>#NUM!</v>
      </c>
      <c r="E4406">
        <f t="array" ref="E4406">IF(ISLOGICAL(D4406),"",FREQUENCY(IF('Data Transformation'!$B$425:$B$8425='Bin Analysis'!$B4395,'Data Transformation'!$G$425:$G$8425),D4406))</f>
        <v>2001</v>
      </c>
      <c r="F4406">
        <f t="shared" si="549"/>
        <v>0</v>
      </c>
      <c r="G4406">
        <f>Weighting!$H$14</f>
        <v>0</v>
      </c>
      <c r="H4406">
        <f t="array" ref="H4406">FREQUENCY(IF('Data Transformation'!$B$4:$B$8425=B4395,'Data Transformation'!$G$4:$G$8425),'Bin Analysis'!$B4406)</f>
        <v>2073</v>
      </c>
      <c r="I4406">
        <f t="shared" si="550"/>
        <v>0</v>
      </c>
      <c r="J4406">
        <f t="shared" si="551"/>
        <v>0</v>
      </c>
      <c r="K4406">
        <f>J4406*Weighting!$W$14</f>
        <v>0</v>
      </c>
      <c r="M4406" s="14"/>
    </row>
    <row r="4407" spans="1:13" x14ac:dyDescent="0.25">
      <c r="A4407" s="32" t="str">
        <f>IF(Weighting!$P$15&gt;0,B4407,"")</f>
        <v/>
      </c>
      <c r="B4407" t="e">
        <f>Weighting!$C$15</f>
        <v>#DIV/0!</v>
      </c>
      <c r="C4407" t="e">
        <f>Weighting!$F$15</f>
        <v>#NUM!</v>
      </c>
      <c r="D4407" t="e">
        <f>IF(C4407=1,'Data Transformation'!$G$3+0.5*'Data Transformation'!$W$25,IF(C4408=1,D4408-'Data Transformation'!$W$25,FALSE))</f>
        <v>#NUM!</v>
      </c>
      <c r="E4407">
        <f t="array" ref="E4407">IF(ISLOGICAL(D4407),"",FREQUENCY(IF('Data Transformation'!$B$425:$B$8425='Bin Analysis'!$B4395,'Data Transformation'!$G$425:$G$8425),D4407))</f>
        <v>2001</v>
      </c>
      <c r="F4407">
        <f t="shared" si="549"/>
        <v>0</v>
      </c>
      <c r="G4407">
        <f>Weighting!$H$15</f>
        <v>0</v>
      </c>
      <c r="H4407">
        <f t="array" ref="H4407">FREQUENCY(IF('Data Transformation'!$B$4:$B$8425=B4395,'Data Transformation'!$G$4:$G$8425),'Bin Analysis'!$B4407)</f>
        <v>2073</v>
      </c>
      <c r="I4407">
        <f t="shared" si="550"/>
        <v>0</v>
      </c>
      <c r="J4407">
        <f t="shared" si="551"/>
        <v>0</v>
      </c>
      <c r="K4407">
        <f>J4407*Weighting!$W$15</f>
        <v>0</v>
      </c>
      <c r="M4407" s="14"/>
    </row>
    <row r="4408" spans="1:13" x14ac:dyDescent="0.25">
      <c r="A4408" s="32" t="str">
        <f>IF(Weighting!$P$16&gt;0,B4408,"")</f>
        <v/>
      </c>
      <c r="B4408" t="e">
        <f>Weighting!$C$16</f>
        <v>#DIV/0!</v>
      </c>
      <c r="C4408" t="e">
        <f>Weighting!$F$16</f>
        <v>#NUM!</v>
      </c>
      <c r="D4408" t="e">
        <f>IF(C4408=1,'Data Transformation'!$G$3+0.5*'Data Transformation'!$W$25,IF(C4409=1,D4409-'Data Transformation'!$W$25,FALSE))</f>
        <v>#NUM!</v>
      </c>
      <c r="E4408">
        <f t="array" ref="E4408">IF(ISLOGICAL(D4408),"",FREQUENCY(IF('Data Transformation'!$B$425:$B$8425='Bin Analysis'!$B4395,'Data Transformation'!$G$425:$G$8425),D4408))</f>
        <v>2001</v>
      </c>
      <c r="F4408">
        <f t="shared" si="549"/>
        <v>0</v>
      </c>
      <c r="G4408">
        <f>Weighting!$H$16</f>
        <v>0</v>
      </c>
      <c r="H4408">
        <f t="array" ref="H4408">FREQUENCY(IF('Data Transformation'!$B$4:$B$8425=B4395,'Data Transformation'!$G$4:$G$8425),'Bin Analysis'!$B4408)</f>
        <v>2073</v>
      </c>
      <c r="I4408">
        <f t="shared" si="550"/>
        <v>0</v>
      </c>
      <c r="J4408">
        <f t="shared" si="551"/>
        <v>0</v>
      </c>
      <c r="K4408">
        <f>J4408*Weighting!$W$16</f>
        <v>0</v>
      </c>
      <c r="M4408" s="14"/>
    </row>
    <row r="4409" spans="1:13" x14ac:dyDescent="0.25">
      <c r="A4409" s="32" t="str">
        <f>IF(Weighting!$P$17&gt;0,B4409,"")</f>
        <v/>
      </c>
      <c r="B4409" t="e">
        <f>Weighting!$C$17</f>
        <v>#DIV/0!</v>
      </c>
      <c r="C4409" t="e">
        <f>Weighting!$F$17</f>
        <v>#NUM!</v>
      </c>
      <c r="D4409" t="e">
        <f>IF(C4409=1,'Data Transformation'!$G$3+0.5*'Data Transformation'!$W$25,IF(C4410=1,D4410-'Data Transformation'!$W$25,FALSE))</f>
        <v>#NUM!</v>
      </c>
      <c r="E4409">
        <f t="array" ref="E4409">IF(ISLOGICAL(D4409),"",FREQUENCY(IF('Data Transformation'!$B$425:$B$8425='Bin Analysis'!$B4395,'Data Transformation'!$G$425:$G$8425),D4409))</f>
        <v>2001</v>
      </c>
      <c r="F4409">
        <f t="shared" si="549"/>
        <v>0</v>
      </c>
      <c r="G4409">
        <f>Weighting!$H$17</f>
        <v>0</v>
      </c>
      <c r="H4409">
        <f t="array" ref="H4409">FREQUENCY(IF('Data Transformation'!$B$4:$B$8425=B4395,'Data Transformation'!$G$4:$G$8425),'Bin Analysis'!$B4409)</f>
        <v>2073</v>
      </c>
      <c r="I4409">
        <f t="shared" si="550"/>
        <v>0</v>
      </c>
      <c r="J4409">
        <f t="shared" si="551"/>
        <v>0</v>
      </c>
      <c r="K4409">
        <f>J4409*Weighting!$W$17</f>
        <v>0</v>
      </c>
      <c r="M4409" s="14"/>
    </row>
    <row r="4410" spans="1:13" x14ac:dyDescent="0.25">
      <c r="A4410" s="32" t="str">
        <f>IF(Weighting!$P$18&gt;0,B4410,"")</f>
        <v/>
      </c>
      <c r="B4410" t="e">
        <f>Weighting!$C$18</f>
        <v>#DIV/0!</v>
      </c>
      <c r="C4410" t="e">
        <f>Weighting!$F$18</f>
        <v>#NUM!</v>
      </c>
      <c r="D4410" t="e">
        <f>IF(C4410=1,'Data Transformation'!$G$3+0.5*'Data Transformation'!$W$25,IF(C4411=1,D4411-'Data Transformation'!$W$25,FALSE))</f>
        <v>#NUM!</v>
      </c>
      <c r="E4410">
        <f t="array" ref="E4410">IF(ISLOGICAL(D4410),"",FREQUENCY(IF('Data Transformation'!$B$425:$B$8425='Bin Analysis'!$B4395,'Data Transformation'!$G$425:$G$8425),D4410))</f>
        <v>2001</v>
      </c>
      <c r="F4410">
        <f t="shared" si="549"/>
        <v>0</v>
      </c>
      <c r="G4410">
        <f>Weighting!$H$18</f>
        <v>0</v>
      </c>
      <c r="H4410">
        <f t="array" ref="H4410">FREQUENCY(IF('Data Transformation'!$B$4:$B$8425=B4395,'Data Transformation'!$G$4:$G$8425),'Bin Analysis'!$B4410)</f>
        <v>2073</v>
      </c>
      <c r="I4410">
        <f t="shared" si="550"/>
        <v>0</v>
      </c>
      <c r="J4410">
        <f t="shared" si="551"/>
        <v>0</v>
      </c>
      <c r="K4410">
        <f>J4410*Weighting!$W$18</f>
        <v>0</v>
      </c>
      <c r="M4410" s="14"/>
    </row>
    <row r="4411" spans="1:13" x14ac:dyDescent="0.25">
      <c r="A4411" s="32" t="str">
        <f>IF(Weighting!$P$19&gt;0,B4411,"")</f>
        <v/>
      </c>
      <c r="B4411" t="e">
        <f>Weighting!$C$19</f>
        <v>#DIV/0!</v>
      </c>
      <c r="C4411" t="e">
        <f>Weighting!$F$19</f>
        <v>#NUM!</v>
      </c>
      <c r="D4411" t="e">
        <f>IF(C4411=1,'Data Transformation'!$G$3+0.5*'Data Transformation'!$W$25,IF(C4412=1,D4412-'Data Transformation'!$W$25,FALSE))</f>
        <v>#NUM!</v>
      </c>
      <c r="E4411">
        <f t="array" ref="E4411">IF(ISLOGICAL(D4411),"",FREQUENCY(IF('Data Transformation'!$B$425:$B$8425='Bin Analysis'!$B4395,'Data Transformation'!$G$425:$G$8425),D4411))</f>
        <v>2001</v>
      </c>
      <c r="F4411">
        <f t="shared" si="549"/>
        <v>0</v>
      </c>
      <c r="G4411">
        <f>Weighting!$H$19</f>
        <v>0</v>
      </c>
      <c r="H4411">
        <f t="array" ref="H4411">FREQUENCY(IF('Data Transformation'!$B$4:$B$8425=B4395,'Data Transformation'!$G$4:$G$8425),'Bin Analysis'!$B4411)</f>
        <v>2073</v>
      </c>
      <c r="I4411">
        <f t="shared" si="550"/>
        <v>0</v>
      </c>
      <c r="J4411">
        <f t="shared" si="551"/>
        <v>0</v>
      </c>
      <c r="K4411">
        <f>J4411*Weighting!$W$19</f>
        <v>0</v>
      </c>
      <c r="M4411" s="14"/>
    </row>
    <row r="4412" spans="1:13" x14ac:dyDescent="0.25">
      <c r="A4412" s="32" t="str">
        <f>IF(Weighting!$P$20&gt;0,B4412,"")</f>
        <v/>
      </c>
      <c r="B4412" t="e">
        <f>Weighting!$C$20</f>
        <v>#DIV/0!</v>
      </c>
      <c r="C4412" t="e">
        <f>Weighting!$F$20</f>
        <v>#NUM!</v>
      </c>
      <c r="D4412" t="e">
        <f>IF(C4412=1,'Data Transformation'!$G$3+0.5*'Data Transformation'!$W$25,IF(C4413=1,D4413-'Data Transformation'!$W$25,FALSE))</f>
        <v>#NUM!</v>
      </c>
      <c r="E4412">
        <f t="array" ref="E4412">IF(ISLOGICAL(D4412),"",FREQUENCY(IF('Data Transformation'!$B$425:$B$8425='Bin Analysis'!$B4395,'Data Transformation'!$G$425:$G$8425),D4412))</f>
        <v>2001</v>
      </c>
      <c r="F4412">
        <f t="shared" si="549"/>
        <v>0</v>
      </c>
      <c r="G4412">
        <f>Weighting!$H$20</f>
        <v>0</v>
      </c>
      <c r="H4412">
        <f t="array" ref="H4412">FREQUENCY(IF('Data Transformation'!$B$4:$B$8425=B4395,'Data Transformation'!$G$4:$G$8425),'Bin Analysis'!$B4412)</f>
        <v>2073</v>
      </c>
      <c r="I4412">
        <f t="shared" si="550"/>
        <v>0</v>
      </c>
      <c r="J4412">
        <f t="shared" si="551"/>
        <v>0</v>
      </c>
      <c r="K4412">
        <f>J4412*Weighting!$W$20</f>
        <v>0</v>
      </c>
      <c r="M4412" s="14"/>
    </row>
    <row r="4413" spans="1:13" x14ac:dyDescent="0.25">
      <c r="A4413" s="32" t="str">
        <f>IF(Weighting!$P$21&gt;0,B4413,"")</f>
        <v/>
      </c>
      <c r="B4413" t="e">
        <f>Weighting!$C$21</f>
        <v>#DIV/0!</v>
      </c>
      <c r="C4413" t="e">
        <f>Weighting!$F$21</f>
        <v>#NUM!</v>
      </c>
      <c r="D4413" t="e">
        <f>IF(C4413=1,'Data Transformation'!$G$3+0.5*'Data Transformation'!$W$25,IF(C4414=1,D4414-'Data Transformation'!$W$25,FALSE))</f>
        <v>#NUM!</v>
      </c>
      <c r="E4413">
        <f t="array" ref="E4413">IF(ISLOGICAL(D4413),"",FREQUENCY(IF('Data Transformation'!$B$425:$B$8425='Bin Analysis'!$B4395,'Data Transformation'!$G$425:$G$8425),D4413))</f>
        <v>2001</v>
      </c>
      <c r="F4413">
        <f t="shared" si="549"/>
        <v>0</v>
      </c>
      <c r="G4413">
        <f>Weighting!$H$21</f>
        <v>0</v>
      </c>
      <c r="H4413">
        <f t="array" ref="H4413">FREQUENCY(IF('Data Transformation'!$B$4:$B$8425=B4395,'Data Transformation'!$G$4:$G$8425),'Bin Analysis'!$B4413)</f>
        <v>2073</v>
      </c>
      <c r="I4413">
        <f t="shared" si="550"/>
        <v>0</v>
      </c>
      <c r="J4413">
        <f t="shared" si="551"/>
        <v>0</v>
      </c>
      <c r="K4413">
        <f>J4413*Weighting!$W$21</f>
        <v>0</v>
      </c>
      <c r="M4413" s="14"/>
    </row>
    <row r="4414" spans="1:13" x14ac:dyDescent="0.25">
      <c r="A4414" s="32" t="str">
        <f>IF(Weighting!$P$22&gt;0,B4414,"")</f>
        <v/>
      </c>
      <c r="B4414" t="e">
        <f>Weighting!$C$22</f>
        <v>#DIV/0!</v>
      </c>
      <c r="C4414" t="e">
        <f>Weighting!$F$22</f>
        <v>#NUM!</v>
      </c>
      <c r="D4414" t="e">
        <f>IF(C4414=1,'Data Transformation'!$G$3+0.5*'Data Transformation'!$W$25,IF(C4415=1,D4415-'Data Transformation'!$W$25,FALSE))</f>
        <v>#NUM!</v>
      </c>
      <c r="E4414">
        <f t="array" ref="E4414">IF(ISLOGICAL(D4414),"",FREQUENCY(IF('Data Transformation'!$B$425:$B$8425='Bin Analysis'!$B4395,'Data Transformation'!$G$425:$G$8425),D4414))</f>
        <v>2001</v>
      </c>
      <c r="F4414">
        <f t="shared" si="549"/>
        <v>0</v>
      </c>
      <c r="G4414">
        <f>Weighting!$H$22</f>
        <v>0</v>
      </c>
      <c r="H4414">
        <f t="array" ref="H4414">FREQUENCY(IF('Data Transformation'!$B$4:$B$8425=B4395,'Data Transformation'!$G$4:$G$8425),'Bin Analysis'!$B4414)</f>
        <v>2073</v>
      </c>
      <c r="I4414">
        <f t="shared" si="550"/>
        <v>0</v>
      </c>
      <c r="J4414">
        <f t="shared" si="551"/>
        <v>0</v>
      </c>
      <c r="K4414">
        <f>J4414*Weighting!$W$22</f>
        <v>0</v>
      </c>
      <c r="M4414" s="14"/>
    </row>
    <row r="4415" spans="1:13" x14ac:dyDescent="0.25">
      <c r="A4415" s="32" t="str">
        <f>IF(Weighting!$P$23&gt;0,B4415,"")</f>
        <v/>
      </c>
      <c r="B4415" t="e">
        <f>Weighting!$C$23</f>
        <v>#DIV/0!</v>
      </c>
      <c r="C4415" t="e">
        <f>Weighting!$F$23</f>
        <v>#NUM!</v>
      </c>
      <c r="D4415" t="e">
        <f>IF(C4415=1,'Data Transformation'!$G$3+0.5*'Data Transformation'!$W$25,IF(C4416=1,D4416-'Data Transformation'!$W$25,FALSE))</f>
        <v>#NUM!</v>
      </c>
      <c r="E4415">
        <f t="array" ref="E4415">IF(ISLOGICAL(D4415),"",FREQUENCY(IF('Data Transformation'!$B$425:$B$8425='Bin Analysis'!$B4395,'Data Transformation'!$G$425:$G$8425),D4415))</f>
        <v>2001</v>
      </c>
      <c r="F4415">
        <f t="shared" si="549"/>
        <v>0</v>
      </c>
      <c r="G4415">
        <f>Weighting!$H$23</f>
        <v>0</v>
      </c>
      <c r="H4415">
        <f t="array" ref="H4415">FREQUENCY(IF('Data Transformation'!$B$4:$B$8425=B4395,'Data Transformation'!$G$4:$G$8425),'Bin Analysis'!$B4415)</f>
        <v>2073</v>
      </c>
      <c r="I4415">
        <f t="shared" si="550"/>
        <v>0</v>
      </c>
      <c r="J4415">
        <f t="shared" si="551"/>
        <v>0</v>
      </c>
      <c r="K4415">
        <f>J4415*Weighting!$W$23</f>
        <v>0</v>
      </c>
      <c r="M4415" s="14"/>
    </row>
    <row r="4416" spans="1:13" x14ac:dyDescent="0.25">
      <c r="A4416" s="32" t="str">
        <f>IF(Weighting!$P$24&gt;0,B4416,"")</f>
        <v/>
      </c>
      <c r="B4416" t="e">
        <f>Weighting!$C$24</f>
        <v>#DIV/0!</v>
      </c>
      <c r="C4416" t="e">
        <f>Weighting!$F$24</f>
        <v>#NUM!</v>
      </c>
      <c r="D4416" t="e">
        <f>IF(C4416=1,'Data Transformation'!$G$3+0.5*'Data Transformation'!$W$25,IF(C4417=1,D4417-'Data Transformation'!$W$25,FALSE))</f>
        <v>#NUM!</v>
      </c>
      <c r="E4416">
        <f t="array" ref="E4416">IF(ISLOGICAL(D4416),"",FREQUENCY(IF('Data Transformation'!$B$425:$B$8425='Bin Analysis'!$B4395,'Data Transformation'!$G$425:$G$8425),D4416))</f>
        <v>2001</v>
      </c>
      <c r="F4416">
        <f t="shared" si="549"/>
        <v>0</v>
      </c>
      <c r="G4416">
        <f>Weighting!$H$24</f>
        <v>0</v>
      </c>
      <c r="H4416">
        <f t="array" ref="H4416">FREQUENCY(IF('Data Transformation'!$B$4:$B$8425=B4395,'Data Transformation'!$G$4:$G$8425),'Bin Analysis'!$B4416)</f>
        <v>2073</v>
      </c>
      <c r="I4416">
        <f t="shared" si="550"/>
        <v>0</v>
      </c>
      <c r="J4416">
        <f t="shared" si="551"/>
        <v>0</v>
      </c>
      <c r="K4416">
        <f>J4416*Weighting!$W$24</f>
        <v>0</v>
      </c>
      <c r="M4416" s="14"/>
    </row>
    <row r="4417" spans="1:25" x14ac:dyDescent="0.25">
      <c r="A4417" s="32" t="str">
        <f>IF(Weighting!$P$25&gt;0,B4417,"")</f>
        <v/>
      </c>
      <c r="B4417" t="e">
        <f>Weighting!$C$25</f>
        <v>#DIV/0!</v>
      </c>
      <c r="C4417" t="e">
        <f>Weighting!$F$25</f>
        <v>#NUM!</v>
      </c>
      <c r="D4417" t="e">
        <f>IF(C4417=1,'Data Transformation'!$G$3+0.5*'Data Transformation'!$W$25,IF(C4418=1,D4418-'Data Transformation'!$W$25,FALSE))</f>
        <v>#NUM!</v>
      </c>
      <c r="E4417">
        <f t="array" ref="E4417">IF(ISLOGICAL(D4417),"",FREQUENCY(IF('Data Transformation'!$B$425:$B$8425='Bin Analysis'!$B4395,'Data Transformation'!$G$425:$G$8425),D4417))</f>
        <v>2001</v>
      </c>
      <c r="F4417">
        <f t="shared" si="549"/>
        <v>0</v>
      </c>
      <c r="G4417">
        <f>Weighting!$H$25</f>
        <v>0</v>
      </c>
      <c r="H4417">
        <f t="array" ref="H4417">FREQUENCY(IF('Data Transformation'!$B$4:$B$8425=B4395,'Data Transformation'!$G$4:$G$8425),'Bin Analysis'!$B4417)</f>
        <v>2073</v>
      </c>
      <c r="I4417">
        <f t="shared" si="550"/>
        <v>0</v>
      </c>
      <c r="J4417">
        <f t="shared" si="551"/>
        <v>0</v>
      </c>
      <c r="K4417">
        <f>J4417*Weighting!$W$25</f>
        <v>0</v>
      </c>
      <c r="M4417" s="14"/>
    </row>
    <row r="4418" spans="1:25" x14ac:dyDescent="0.25">
      <c r="O4418"/>
      <c r="P4418"/>
      <c r="Q4418"/>
      <c r="R4418"/>
    </row>
    <row r="4419" spans="1:25" ht="23.25" x14ac:dyDescent="0.35">
      <c r="A4419" s="21" t="s">
        <v>0</v>
      </c>
      <c r="B4419" s="21" t="str">
        <f>IFERROR(VLOOKUP(C4419,'Data Transformation'!$L$6:$M$426,2,FALSE),"")</f>
        <v/>
      </c>
      <c r="C4419" s="21">
        <f>C4395+1</f>
        <v>184</v>
      </c>
      <c r="D4419" s="21"/>
      <c r="E4419" s="21"/>
      <c r="F4419" s="21"/>
      <c r="G4419" s="21"/>
      <c r="H4419" s="22"/>
      <c r="I4419" s="22"/>
      <c r="J4419" s="22"/>
      <c r="K4419" s="21"/>
      <c r="L4419" s="21" t="str">
        <f>B4419</f>
        <v/>
      </c>
      <c r="M4419" s="23" t="e">
        <f>INDEX('Data Transformation'!$O$4:$O$424,MATCH($B4419,'Data Transformation'!$M$4:$M$424,0),MATCH($M$2,'Data Transformation'!$O$3,0))</f>
        <v>#N/A</v>
      </c>
      <c r="N4419" s="27" t="e">
        <f>IF('Input and Summary Results'!$J$16="minimum",'Bin Analysis'!X4420/(M4419-1),'Bin Analysis'!Y4419/('Bin Analysis'!M4419-1))</f>
        <v>#N/A</v>
      </c>
      <c r="O4419" s="27" t="e">
        <f>IF(M4419=FALSE,NA(),(VLOOKUP(1,C4422:K4441,4,FALSE))/(M4419-1))</f>
        <v>#N/A</v>
      </c>
      <c r="P4419" s="27" t="e">
        <f>IF(M4419=FALSE,NA(),SUM(J4422:J4441)/Weighting!$S$5)</f>
        <v>#N/A</v>
      </c>
      <c r="Q4419" s="27" t="e">
        <f>IF(M4419=FALSE,NA(),SUM(K4422:K4441)/Weighting!$S$6)</f>
        <v>#N/A</v>
      </c>
      <c r="R4419" s="27" t="e">
        <f>IF(M4419=FALSE,NA(),(VLOOKUP(1,G4422:K4441,3,FALSE))/(M4419-1))</f>
        <v>#N/A</v>
      </c>
      <c r="S4419" s="22" t="e">
        <f>IF(M4419=FALSE,NA(),IF(SUM(J4422:J4441)=2,"yes","no"))</f>
        <v>#N/A</v>
      </c>
      <c r="X4419" s="2" cm="2">
        <f t="array" ref="X4419:X4420">FREQUENCY(IF('Data Transformation'!$B$425:$B$6424='Bin Analysis'!L4419,'Data Transformation'!$G$425:$G$6424),'Data Transformation'!$U$11)</f>
        <v>0</v>
      </c>
      <c r="Y4419" s="2" cm="2">
        <f t="array" ref="Y4419:Y4420">FREQUENCY(IF('Data Transformation'!$B$425:$B$6424='Bin Analysis'!L4419,'Data Transformation'!$G$425:$G$6424),'Data Transformation'!$U$12)</f>
        <v>0</v>
      </c>
    </row>
    <row r="4420" spans="1:25" x14ac:dyDescent="0.25">
      <c r="A4420" s="14" t="s">
        <v>67</v>
      </c>
      <c r="B4420" t="s">
        <v>47</v>
      </c>
      <c r="C4420" t="s">
        <v>5</v>
      </c>
      <c r="D4420" t="s">
        <v>100</v>
      </c>
      <c r="E4420" t="s">
        <v>101</v>
      </c>
      <c r="F4420" t="s">
        <v>102</v>
      </c>
      <c r="G4420" t="s">
        <v>70</v>
      </c>
      <c r="H4420" t="s">
        <v>31</v>
      </c>
      <c r="I4420" t="s">
        <v>32</v>
      </c>
      <c r="J4420" t="s">
        <v>46</v>
      </c>
      <c r="K4420" s="14" t="s">
        <v>45</v>
      </c>
      <c r="M4420" s="14"/>
      <c r="X4420" s="2">
        <v>0</v>
      </c>
      <c r="Y4420" s="2">
        <v>0</v>
      </c>
    </row>
    <row r="4421" spans="1:25" x14ac:dyDescent="0.25">
      <c r="A4421" s="32"/>
      <c r="D4421" t="e">
        <f>IF(C4421=1,'Data Transformation'!$G$3+0.5*'Data Transformation'!$W$25,IF(C4422=1,D4422-'Data Transformation'!$W$25,FALSE))</f>
        <v>#NUM!</v>
      </c>
      <c r="E4421">
        <f t="array" ref="E4421">IF(ISLOGICAL(D4421),"",FREQUENCY(IF('Data Transformation'!$B$425:$B$8425='Bin Analysis'!$B4419,'Data Transformation'!$G$425:$G$8425),D4421))</f>
        <v>2001</v>
      </c>
      <c r="F4421" t="e">
        <f>IF(ISLOGICAL(D4421),"",E4421-E4420)</f>
        <v>#VALUE!</v>
      </c>
      <c r="M4421" s="14"/>
    </row>
    <row r="4422" spans="1:25" x14ac:dyDescent="0.25">
      <c r="A4422" s="32" t="e">
        <f>IF(Weighting!$P$6&gt;0,B4422,"")</f>
        <v>#NUM!</v>
      </c>
      <c r="B4422" t="e">
        <f>Weighting!$C$6</f>
        <v>#DIV/0!</v>
      </c>
      <c r="C4422" t="e">
        <f>Weighting!$F$6</f>
        <v>#NUM!</v>
      </c>
      <c r="D4422" t="e">
        <f>IF(C4422=1,'Data Transformation'!$G$3+0.5*'Data Transformation'!$W$25,IF(C4423=1,D4423-'Data Transformation'!$W$25,FALSE))</f>
        <v>#NUM!</v>
      </c>
      <c r="E4422">
        <f t="array" ref="E4422">IF(ISLOGICAL(D4422),"",FREQUENCY(IF('Data Transformation'!$B$425:$B$8425='Bin Analysis'!$B4419,'Data Transformation'!$G$425:$G$8425),D4422))</f>
        <v>2001</v>
      </c>
      <c r="F4422">
        <f>IF(ISLOGICAL(D4422),"",E4422-E4421)</f>
        <v>0</v>
      </c>
      <c r="G4422">
        <f>Weighting!$H$6</f>
        <v>1</v>
      </c>
      <c r="H4422">
        <f t="array" ref="H4422">FREQUENCY(IF('Data Transformation'!$B$4:$B$8425=B4419,'Data Transformation'!$G$4:$G$8425),'Bin Analysis'!$B4422)</f>
        <v>2073</v>
      </c>
      <c r="I4422">
        <f>H4422-H4421</f>
        <v>2073</v>
      </c>
      <c r="J4422">
        <f>IF(I4422=0,0,1)</f>
        <v>1</v>
      </c>
      <c r="K4422" t="e">
        <f>J4422*Weighting!$W$6</f>
        <v>#NUM!</v>
      </c>
      <c r="M4422" s="14"/>
    </row>
    <row r="4423" spans="1:25" x14ac:dyDescent="0.25">
      <c r="A4423" s="32" t="str">
        <f>IF(Weighting!$P$7&gt;0,B4423,"")</f>
        <v/>
      </c>
      <c r="B4423" t="e">
        <f>Weighting!$C$7</f>
        <v>#DIV/0!</v>
      </c>
      <c r="C4423" t="e">
        <f>Weighting!$F$7</f>
        <v>#NUM!</v>
      </c>
      <c r="D4423" t="e">
        <f>IF(C4423=1,'Data Transformation'!$G$3+0.5*'Data Transformation'!$W$25,IF(C4424=1,D4424-'Data Transformation'!$W$25,FALSE))</f>
        <v>#NUM!</v>
      </c>
      <c r="E4423">
        <f t="array" ref="E4423">IF(ISLOGICAL(D4423),"",FREQUENCY(IF('Data Transformation'!$B$425:$B$8425='Bin Analysis'!$B4419,'Data Transformation'!$G$425:$G$8425),D4423))</f>
        <v>2001</v>
      </c>
      <c r="F4423">
        <f t="shared" ref="F4423:F4441" si="552">IF(ISLOGICAL(D4423),"",E4423-E4422)</f>
        <v>0</v>
      </c>
      <c r="G4423">
        <f>Weighting!$H$7</f>
        <v>0</v>
      </c>
      <c r="H4423">
        <f t="array" ref="H4423">FREQUENCY(IF('Data Transformation'!$B$4:$B$8425=B4419,'Data Transformation'!$G$4:$G$8425),'Bin Analysis'!$B4423)</f>
        <v>2073</v>
      </c>
      <c r="I4423">
        <f t="shared" ref="I4423:I4441" si="553">H4423-H4422</f>
        <v>0</v>
      </c>
      <c r="J4423">
        <f>IF(I4423=0,0,1)</f>
        <v>0</v>
      </c>
      <c r="K4423">
        <f>J4423*Weighting!$W$7</f>
        <v>0</v>
      </c>
      <c r="M4423" s="14"/>
    </row>
    <row r="4424" spans="1:25" x14ac:dyDescent="0.25">
      <c r="A4424" s="32" t="str">
        <f>IF(Weighting!$P$8&gt;0,B4424,"")</f>
        <v/>
      </c>
      <c r="B4424" t="e">
        <f>Weighting!$C$8</f>
        <v>#DIV/0!</v>
      </c>
      <c r="C4424" t="e">
        <f>Weighting!$F$8</f>
        <v>#NUM!</v>
      </c>
      <c r="D4424" t="e">
        <f>IF(C4424=1,'Data Transformation'!$G$3+0.5*'Data Transformation'!$W$25,IF(C4425=1,D4425-'Data Transformation'!$W$25,FALSE))</f>
        <v>#NUM!</v>
      </c>
      <c r="E4424">
        <f t="array" ref="E4424">IF(ISLOGICAL(D4424),"",FREQUENCY(IF('Data Transformation'!$B$425:$B$8425='Bin Analysis'!$B4419,'Data Transformation'!$G$425:$G$8425),D4424))</f>
        <v>2001</v>
      </c>
      <c r="F4424">
        <f t="shared" si="552"/>
        <v>0</v>
      </c>
      <c r="G4424">
        <f>Weighting!$H$8</f>
        <v>0</v>
      </c>
      <c r="H4424">
        <f t="array" ref="H4424">FREQUENCY(IF('Data Transformation'!$B$4:$B$8425=B4419,'Data Transformation'!$G$4:$G$8425),'Bin Analysis'!$B4424)</f>
        <v>2073</v>
      </c>
      <c r="I4424">
        <f t="shared" si="553"/>
        <v>0</v>
      </c>
      <c r="J4424">
        <f t="shared" ref="J4424:J4441" si="554">IF(I4424=0,0,1)</f>
        <v>0</v>
      </c>
      <c r="K4424">
        <f>J4424*Weighting!$W$8</f>
        <v>0</v>
      </c>
      <c r="M4424" s="14"/>
    </row>
    <row r="4425" spans="1:25" x14ac:dyDescent="0.25">
      <c r="A4425" s="32" t="str">
        <f>IF(Weighting!$P$9&gt;0,B4425,"")</f>
        <v/>
      </c>
      <c r="B4425" s="50" t="e">
        <f>Weighting!$C$9</f>
        <v>#DIV/0!</v>
      </c>
      <c r="C4425" t="e">
        <f>Weighting!$F$9</f>
        <v>#NUM!</v>
      </c>
      <c r="D4425" t="e">
        <f>IF(C4425=1,'Data Transformation'!$G$3+0.5*'Data Transformation'!$W$25,IF(C4426=1,D4426-'Data Transformation'!$W$25,FALSE))</f>
        <v>#NUM!</v>
      </c>
      <c r="E4425">
        <f t="array" ref="E4425">IF(ISLOGICAL(D4425),"",FREQUENCY(IF('Data Transformation'!$B$425:$B$8425='Bin Analysis'!$B4419,'Data Transformation'!$G$425:$G$8425),D4425))</f>
        <v>2001</v>
      </c>
      <c r="F4425">
        <f t="shared" si="552"/>
        <v>0</v>
      </c>
      <c r="G4425">
        <f>Weighting!$H$9</f>
        <v>0</v>
      </c>
      <c r="H4425">
        <f t="array" ref="H4425">FREQUENCY(IF('Data Transformation'!$B$4:$B$8425=B4419,'Data Transformation'!$G$4:$G$8425),'Bin Analysis'!$B4425)</f>
        <v>2073</v>
      </c>
      <c r="I4425">
        <f t="shared" si="553"/>
        <v>0</v>
      </c>
      <c r="J4425">
        <f t="shared" si="554"/>
        <v>0</v>
      </c>
      <c r="K4425">
        <f>J4425*Weighting!$W$9</f>
        <v>0</v>
      </c>
      <c r="M4425" s="14"/>
    </row>
    <row r="4426" spans="1:25" x14ac:dyDescent="0.25">
      <c r="A4426" s="32" t="str">
        <f>IF(Weighting!$P$10&gt;0,B4426,"")</f>
        <v/>
      </c>
      <c r="B4426" t="e">
        <f>Weighting!$C$10</f>
        <v>#DIV/0!</v>
      </c>
      <c r="C4426" t="e">
        <f>Weighting!$F$10</f>
        <v>#NUM!</v>
      </c>
      <c r="D4426" t="e">
        <f>IF(C4426=1,'Data Transformation'!$G$3+0.5*'Data Transformation'!$W$25,IF(C4427=1,D4427-'Data Transformation'!$W$25,FALSE))</f>
        <v>#NUM!</v>
      </c>
      <c r="E4426">
        <f t="array" ref="E4426">IF(ISLOGICAL(D4426),"",FREQUENCY(IF('Data Transformation'!$B$425:$B$8425='Bin Analysis'!$B4419,'Data Transformation'!$G$425:$G$8425),D4426))</f>
        <v>2001</v>
      </c>
      <c r="F4426">
        <f t="shared" si="552"/>
        <v>0</v>
      </c>
      <c r="G4426">
        <f>Weighting!$H$10</f>
        <v>0</v>
      </c>
      <c r="H4426">
        <f t="array" ref="H4426">FREQUENCY(IF('Data Transformation'!$B$4:$B$8425=B4419,'Data Transformation'!$G$4:$G$8425),'Bin Analysis'!$B4426)</f>
        <v>2073</v>
      </c>
      <c r="I4426">
        <f t="shared" si="553"/>
        <v>0</v>
      </c>
      <c r="J4426">
        <f t="shared" si="554"/>
        <v>0</v>
      </c>
      <c r="K4426">
        <f>J4426*Weighting!$W$10</f>
        <v>0</v>
      </c>
      <c r="M4426" s="14"/>
    </row>
    <row r="4427" spans="1:25" x14ac:dyDescent="0.25">
      <c r="A4427" s="32" t="str">
        <f>IF(Weighting!$P$11&gt;0,B4427,"")</f>
        <v/>
      </c>
      <c r="B4427" t="e">
        <f>Weighting!$C$11</f>
        <v>#DIV/0!</v>
      </c>
      <c r="C4427" t="e">
        <f>Weighting!$F$11</f>
        <v>#NUM!</v>
      </c>
      <c r="D4427" t="e">
        <f>IF(C4427=1,'Data Transformation'!$G$3+0.5*'Data Transformation'!$W$25,IF(C4428=1,D4428-'Data Transformation'!$W$25,FALSE))</f>
        <v>#NUM!</v>
      </c>
      <c r="E4427">
        <f t="array" ref="E4427">IF(ISLOGICAL(D4427),"",FREQUENCY(IF('Data Transformation'!$B$425:$B$8425='Bin Analysis'!$B4419,'Data Transformation'!$G$425:$G$8425),D4427))</f>
        <v>2001</v>
      </c>
      <c r="F4427">
        <f t="shared" si="552"/>
        <v>0</v>
      </c>
      <c r="G4427">
        <f>Weighting!$H$11</f>
        <v>0</v>
      </c>
      <c r="H4427">
        <f t="array" ref="H4427">FREQUENCY(IF('Data Transformation'!$B$4:$B$8425=B4419,'Data Transformation'!$G$4:$G$8425),'Bin Analysis'!$B4427)</f>
        <v>2073</v>
      </c>
      <c r="I4427">
        <f t="shared" si="553"/>
        <v>0</v>
      </c>
      <c r="J4427">
        <f t="shared" si="554"/>
        <v>0</v>
      </c>
      <c r="K4427">
        <f>J4427*Weighting!$W$11</f>
        <v>0</v>
      </c>
      <c r="M4427" s="14"/>
    </row>
    <row r="4428" spans="1:25" x14ac:dyDescent="0.25">
      <c r="A4428" s="32" t="str">
        <f>IF(Weighting!$P$12&gt;0,B4428,"")</f>
        <v/>
      </c>
      <c r="B4428" t="e">
        <f>Weighting!$C$12</f>
        <v>#DIV/0!</v>
      </c>
      <c r="C4428" t="e">
        <f>Weighting!$F$12</f>
        <v>#NUM!</v>
      </c>
      <c r="D4428" t="e">
        <f>IF(C4428=1,'Data Transformation'!$G$3+0.5*'Data Transformation'!$W$25,IF(C4429=1,D4429-'Data Transformation'!$W$25,FALSE))</f>
        <v>#NUM!</v>
      </c>
      <c r="E4428">
        <f t="array" ref="E4428">IF(ISLOGICAL(D4428),"",FREQUENCY(IF('Data Transformation'!$B$425:$B$8425='Bin Analysis'!$B4419,'Data Transformation'!$G$425:$G$8425),D4428))</f>
        <v>2001</v>
      </c>
      <c r="F4428">
        <f t="shared" si="552"/>
        <v>0</v>
      </c>
      <c r="G4428">
        <f>Weighting!$H$12</f>
        <v>0</v>
      </c>
      <c r="H4428">
        <f t="array" ref="H4428">FREQUENCY(IF('Data Transformation'!$B$4:$B$8425=B4419,'Data Transformation'!$G$4:$G$8425),'Bin Analysis'!$B4428)</f>
        <v>2073</v>
      </c>
      <c r="I4428">
        <f t="shared" si="553"/>
        <v>0</v>
      </c>
      <c r="J4428">
        <f t="shared" si="554"/>
        <v>0</v>
      </c>
      <c r="K4428">
        <f>J4428*Weighting!$W$12</f>
        <v>0</v>
      </c>
      <c r="M4428" s="14"/>
    </row>
    <row r="4429" spans="1:25" x14ac:dyDescent="0.25">
      <c r="A4429" s="32" t="str">
        <f>IF(Weighting!$P$13&gt;0,B4429,"")</f>
        <v/>
      </c>
      <c r="B4429" t="e">
        <f>Weighting!$C$13</f>
        <v>#DIV/0!</v>
      </c>
      <c r="C4429" t="e">
        <f>Weighting!$F$13</f>
        <v>#NUM!</v>
      </c>
      <c r="D4429" t="e">
        <f>IF(C4429=1,'Data Transformation'!$G$3+0.5*'Data Transformation'!$W$25,IF(C4430=1,D4430-'Data Transformation'!$W$25,FALSE))</f>
        <v>#NUM!</v>
      </c>
      <c r="E4429">
        <f t="array" ref="E4429">IF(ISLOGICAL(D4429),"",FREQUENCY(IF('Data Transformation'!$B$425:$B$8425='Bin Analysis'!$B4419,'Data Transformation'!$G$425:$G$8425),D4429))</f>
        <v>2001</v>
      </c>
      <c r="F4429">
        <f t="shared" si="552"/>
        <v>0</v>
      </c>
      <c r="G4429">
        <f>Weighting!$H$13</f>
        <v>0</v>
      </c>
      <c r="H4429">
        <f t="array" ref="H4429">FREQUENCY(IF('Data Transformation'!$B$4:$B$8425=B4419,'Data Transformation'!$G$4:$G$8425),'Bin Analysis'!$B4429)</f>
        <v>2073</v>
      </c>
      <c r="I4429">
        <f t="shared" si="553"/>
        <v>0</v>
      </c>
      <c r="J4429">
        <f t="shared" si="554"/>
        <v>0</v>
      </c>
      <c r="K4429">
        <f>J4429*Weighting!$W$13</f>
        <v>0</v>
      </c>
      <c r="M4429" s="14"/>
    </row>
    <row r="4430" spans="1:25" x14ac:dyDescent="0.25">
      <c r="A4430" s="32" t="str">
        <f>IF(Weighting!$P$14&gt;0,B4430,"")</f>
        <v/>
      </c>
      <c r="B4430" t="e">
        <f>Weighting!$C$14</f>
        <v>#DIV/0!</v>
      </c>
      <c r="C4430" t="e">
        <f>Weighting!$F$14</f>
        <v>#NUM!</v>
      </c>
      <c r="D4430" t="e">
        <f>IF(C4430=1,'Data Transformation'!$G$3+0.5*'Data Transformation'!$W$25,IF(C4431=1,D4431-'Data Transformation'!$W$25,FALSE))</f>
        <v>#NUM!</v>
      </c>
      <c r="E4430">
        <f t="array" ref="E4430">IF(ISLOGICAL(D4430),"",FREQUENCY(IF('Data Transformation'!$B$425:$B$8425='Bin Analysis'!$B4419,'Data Transformation'!$G$425:$G$8425),D4430))</f>
        <v>2001</v>
      </c>
      <c r="F4430">
        <f t="shared" si="552"/>
        <v>0</v>
      </c>
      <c r="G4430">
        <f>Weighting!$H$14</f>
        <v>0</v>
      </c>
      <c r="H4430">
        <f t="array" ref="H4430">FREQUENCY(IF('Data Transformation'!$B$4:$B$8425=B4419,'Data Transformation'!$G$4:$G$8425),'Bin Analysis'!$B4430)</f>
        <v>2073</v>
      </c>
      <c r="I4430">
        <f t="shared" si="553"/>
        <v>0</v>
      </c>
      <c r="J4430">
        <f t="shared" si="554"/>
        <v>0</v>
      </c>
      <c r="K4430">
        <f>J4430*Weighting!$W$14</f>
        <v>0</v>
      </c>
      <c r="M4430" s="14"/>
    </row>
    <row r="4431" spans="1:25" x14ac:dyDescent="0.25">
      <c r="A4431" s="32" t="str">
        <f>IF(Weighting!$P$15&gt;0,B4431,"")</f>
        <v/>
      </c>
      <c r="B4431" t="e">
        <f>Weighting!$C$15</f>
        <v>#DIV/0!</v>
      </c>
      <c r="C4431" t="e">
        <f>Weighting!$F$15</f>
        <v>#NUM!</v>
      </c>
      <c r="D4431" t="e">
        <f>IF(C4431=1,'Data Transformation'!$G$3+0.5*'Data Transformation'!$W$25,IF(C4432=1,D4432-'Data Transformation'!$W$25,FALSE))</f>
        <v>#NUM!</v>
      </c>
      <c r="E4431">
        <f t="array" ref="E4431">IF(ISLOGICAL(D4431),"",FREQUENCY(IF('Data Transformation'!$B$425:$B$8425='Bin Analysis'!$B4419,'Data Transformation'!$G$425:$G$8425),D4431))</f>
        <v>2001</v>
      </c>
      <c r="F4431">
        <f t="shared" si="552"/>
        <v>0</v>
      </c>
      <c r="G4431">
        <f>Weighting!$H$15</f>
        <v>0</v>
      </c>
      <c r="H4431">
        <f t="array" ref="H4431">FREQUENCY(IF('Data Transformation'!$B$4:$B$8425=B4419,'Data Transformation'!$G$4:$G$8425),'Bin Analysis'!$B4431)</f>
        <v>2073</v>
      </c>
      <c r="I4431">
        <f t="shared" si="553"/>
        <v>0</v>
      </c>
      <c r="J4431">
        <f t="shared" si="554"/>
        <v>0</v>
      </c>
      <c r="K4431">
        <f>J4431*Weighting!$W$15</f>
        <v>0</v>
      </c>
      <c r="M4431" s="14"/>
    </row>
    <row r="4432" spans="1:25" x14ac:dyDescent="0.25">
      <c r="A4432" s="32" t="str">
        <f>IF(Weighting!$P$16&gt;0,B4432,"")</f>
        <v/>
      </c>
      <c r="B4432" t="e">
        <f>Weighting!$C$16</f>
        <v>#DIV/0!</v>
      </c>
      <c r="C4432" t="e">
        <f>Weighting!$F$16</f>
        <v>#NUM!</v>
      </c>
      <c r="D4432" t="e">
        <f>IF(C4432=1,'Data Transformation'!$G$3+0.5*'Data Transformation'!$W$25,IF(C4433=1,D4433-'Data Transformation'!$W$25,FALSE))</f>
        <v>#NUM!</v>
      </c>
      <c r="E4432">
        <f t="array" ref="E4432">IF(ISLOGICAL(D4432),"",FREQUENCY(IF('Data Transformation'!$B$425:$B$8425='Bin Analysis'!$B4419,'Data Transformation'!$G$425:$G$8425),D4432))</f>
        <v>2001</v>
      </c>
      <c r="F4432">
        <f t="shared" si="552"/>
        <v>0</v>
      </c>
      <c r="G4432">
        <f>Weighting!$H$16</f>
        <v>0</v>
      </c>
      <c r="H4432">
        <f t="array" ref="H4432">FREQUENCY(IF('Data Transformation'!$B$4:$B$8425=B4419,'Data Transformation'!$G$4:$G$8425),'Bin Analysis'!$B4432)</f>
        <v>2073</v>
      </c>
      <c r="I4432">
        <f t="shared" si="553"/>
        <v>0</v>
      </c>
      <c r="J4432">
        <f t="shared" si="554"/>
        <v>0</v>
      </c>
      <c r="K4432">
        <f>J4432*Weighting!$W$16</f>
        <v>0</v>
      </c>
      <c r="M4432" s="14"/>
    </row>
    <row r="4433" spans="1:25" x14ac:dyDescent="0.25">
      <c r="A4433" s="32" t="str">
        <f>IF(Weighting!$P$17&gt;0,B4433,"")</f>
        <v/>
      </c>
      <c r="B4433" t="e">
        <f>Weighting!$C$17</f>
        <v>#DIV/0!</v>
      </c>
      <c r="C4433" t="e">
        <f>Weighting!$F$17</f>
        <v>#NUM!</v>
      </c>
      <c r="D4433" t="e">
        <f>IF(C4433=1,'Data Transformation'!$G$3+0.5*'Data Transformation'!$W$25,IF(C4434=1,D4434-'Data Transformation'!$W$25,FALSE))</f>
        <v>#NUM!</v>
      </c>
      <c r="E4433">
        <f t="array" ref="E4433">IF(ISLOGICAL(D4433),"",FREQUENCY(IF('Data Transformation'!$B$425:$B$8425='Bin Analysis'!$B4419,'Data Transformation'!$G$425:$G$8425),D4433))</f>
        <v>2001</v>
      </c>
      <c r="F4433">
        <f t="shared" si="552"/>
        <v>0</v>
      </c>
      <c r="G4433">
        <f>Weighting!$H$17</f>
        <v>0</v>
      </c>
      <c r="H4433">
        <f t="array" ref="H4433">FREQUENCY(IF('Data Transformation'!$B$4:$B$8425=B4419,'Data Transformation'!$G$4:$G$8425),'Bin Analysis'!$B4433)</f>
        <v>2073</v>
      </c>
      <c r="I4433">
        <f t="shared" si="553"/>
        <v>0</v>
      </c>
      <c r="J4433">
        <f t="shared" si="554"/>
        <v>0</v>
      </c>
      <c r="K4433">
        <f>J4433*Weighting!$W$17</f>
        <v>0</v>
      </c>
      <c r="M4433" s="14"/>
    </row>
    <row r="4434" spans="1:25" x14ac:dyDescent="0.25">
      <c r="A4434" s="32" t="str">
        <f>IF(Weighting!$P$18&gt;0,B4434,"")</f>
        <v/>
      </c>
      <c r="B4434" t="e">
        <f>Weighting!$C$18</f>
        <v>#DIV/0!</v>
      </c>
      <c r="C4434" t="e">
        <f>Weighting!$F$18</f>
        <v>#NUM!</v>
      </c>
      <c r="D4434" t="e">
        <f>IF(C4434=1,'Data Transformation'!$G$3+0.5*'Data Transformation'!$W$25,IF(C4435=1,D4435-'Data Transformation'!$W$25,FALSE))</f>
        <v>#NUM!</v>
      </c>
      <c r="E4434">
        <f t="array" ref="E4434">IF(ISLOGICAL(D4434),"",FREQUENCY(IF('Data Transformation'!$B$425:$B$8425='Bin Analysis'!$B4419,'Data Transformation'!$G$425:$G$8425),D4434))</f>
        <v>2001</v>
      </c>
      <c r="F4434">
        <f t="shared" si="552"/>
        <v>0</v>
      </c>
      <c r="G4434">
        <f>Weighting!$H$18</f>
        <v>0</v>
      </c>
      <c r="H4434">
        <f t="array" ref="H4434">FREQUENCY(IF('Data Transformation'!$B$4:$B$8425=B4419,'Data Transformation'!$G$4:$G$8425),'Bin Analysis'!$B4434)</f>
        <v>2073</v>
      </c>
      <c r="I4434">
        <f t="shared" si="553"/>
        <v>0</v>
      </c>
      <c r="J4434">
        <f t="shared" si="554"/>
        <v>0</v>
      </c>
      <c r="K4434">
        <f>J4434*Weighting!$W$18</f>
        <v>0</v>
      </c>
      <c r="M4434" s="14"/>
    </row>
    <row r="4435" spans="1:25" x14ac:dyDescent="0.25">
      <c r="A4435" s="32" t="str">
        <f>IF(Weighting!$P$19&gt;0,B4435,"")</f>
        <v/>
      </c>
      <c r="B4435" t="e">
        <f>Weighting!$C$19</f>
        <v>#DIV/0!</v>
      </c>
      <c r="C4435" t="e">
        <f>Weighting!$F$19</f>
        <v>#NUM!</v>
      </c>
      <c r="D4435" t="e">
        <f>IF(C4435=1,'Data Transformation'!$G$3+0.5*'Data Transformation'!$W$25,IF(C4436=1,D4436-'Data Transformation'!$W$25,FALSE))</f>
        <v>#NUM!</v>
      </c>
      <c r="E4435">
        <f t="array" ref="E4435">IF(ISLOGICAL(D4435),"",FREQUENCY(IF('Data Transformation'!$B$425:$B$8425='Bin Analysis'!$B4419,'Data Transformation'!$G$425:$G$8425),D4435))</f>
        <v>2001</v>
      </c>
      <c r="F4435">
        <f t="shared" si="552"/>
        <v>0</v>
      </c>
      <c r="G4435">
        <f>Weighting!$H$19</f>
        <v>0</v>
      </c>
      <c r="H4435">
        <f t="array" ref="H4435">FREQUENCY(IF('Data Transformation'!$B$4:$B$8425=B4419,'Data Transformation'!$G$4:$G$8425),'Bin Analysis'!$B4435)</f>
        <v>2073</v>
      </c>
      <c r="I4435">
        <f t="shared" si="553"/>
        <v>0</v>
      </c>
      <c r="J4435">
        <f t="shared" si="554"/>
        <v>0</v>
      </c>
      <c r="K4435">
        <f>J4435*Weighting!$W$19</f>
        <v>0</v>
      </c>
      <c r="M4435" s="14"/>
    </row>
    <row r="4436" spans="1:25" x14ac:dyDescent="0.25">
      <c r="A4436" s="32" t="str">
        <f>IF(Weighting!$P$20&gt;0,B4436,"")</f>
        <v/>
      </c>
      <c r="B4436" t="e">
        <f>Weighting!$C$20</f>
        <v>#DIV/0!</v>
      </c>
      <c r="C4436" t="e">
        <f>Weighting!$F$20</f>
        <v>#NUM!</v>
      </c>
      <c r="D4436" t="e">
        <f>IF(C4436=1,'Data Transformation'!$G$3+0.5*'Data Transformation'!$W$25,IF(C4437=1,D4437-'Data Transformation'!$W$25,FALSE))</f>
        <v>#NUM!</v>
      </c>
      <c r="E4436">
        <f t="array" ref="E4436">IF(ISLOGICAL(D4436),"",FREQUENCY(IF('Data Transformation'!$B$425:$B$8425='Bin Analysis'!$B4419,'Data Transformation'!$G$425:$G$8425),D4436))</f>
        <v>2001</v>
      </c>
      <c r="F4436">
        <f t="shared" si="552"/>
        <v>0</v>
      </c>
      <c r="G4436">
        <f>Weighting!$H$20</f>
        <v>0</v>
      </c>
      <c r="H4436">
        <f t="array" ref="H4436">FREQUENCY(IF('Data Transformation'!$B$4:$B$8425=B4419,'Data Transformation'!$G$4:$G$8425),'Bin Analysis'!$B4436)</f>
        <v>2073</v>
      </c>
      <c r="I4436">
        <f t="shared" si="553"/>
        <v>0</v>
      </c>
      <c r="J4436">
        <f t="shared" si="554"/>
        <v>0</v>
      </c>
      <c r="K4436">
        <f>J4436*Weighting!$W$20</f>
        <v>0</v>
      </c>
      <c r="M4436" s="14"/>
    </row>
    <row r="4437" spans="1:25" x14ac:dyDescent="0.25">
      <c r="A4437" s="32" t="str">
        <f>IF(Weighting!$P$21&gt;0,B4437,"")</f>
        <v/>
      </c>
      <c r="B4437" t="e">
        <f>Weighting!$C$21</f>
        <v>#DIV/0!</v>
      </c>
      <c r="C4437" t="e">
        <f>Weighting!$F$21</f>
        <v>#NUM!</v>
      </c>
      <c r="D4437" t="e">
        <f>IF(C4437=1,'Data Transformation'!$G$3+0.5*'Data Transformation'!$W$25,IF(C4438=1,D4438-'Data Transformation'!$W$25,FALSE))</f>
        <v>#NUM!</v>
      </c>
      <c r="E4437">
        <f t="array" ref="E4437">IF(ISLOGICAL(D4437),"",FREQUENCY(IF('Data Transformation'!$B$425:$B$8425='Bin Analysis'!$B4419,'Data Transformation'!$G$425:$G$8425),D4437))</f>
        <v>2001</v>
      </c>
      <c r="F4437">
        <f t="shared" si="552"/>
        <v>0</v>
      </c>
      <c r="G4437">
        <f>Weighting!$H$21</f>
        <v>0</v>
      </c>
      <c r="H4437">
        <f t="array" ref="H4437">FREQUENCY(IF('Data Transformation'!$B$4:$B$8425=B4419,'Data Transformation'!$G$4:$G$8425),'Bin Analysis'!$B4437)</f>
        <v>2073</v>
      </c>
      <c r="I4437">
        <f t="shared" si="553"/>
        <v>0</v>
      </c>
      <c r="J4437">
        <f t="shared" si="554"/>
        <v>0</v>
      </c>
      <c r="K4437">
        <f>J4437*Weighting!$W$21</f>
        <v>0</v>
      </c>
      <c r="M4437" s="14"/>
    </row>
    <row r="4438" spans="1:25" x14ac:dyDescent="0.25">
      <c r="A4438" s="32" t="str">
        <f>IF(Weighting!$P$22&gt;0,B4438,"")</f>
        <v/>
      </c>
      <c r="B4438" t="e">
        <f>Weighting!$C$22</f>
        <v>#DIV/0!</v>
      </c>
      <c r="C4438" t="e">
        <f>Weighting!$F$22</f>
        <v>#NUM!</v>
      </c>
      <c r="D4438" t="e">
        <f>IF(C4438=1,'Data Transformation'!$G$3+0.5*'Data Transformation'!$W$25,IF(C4439=1,D4439-'Data Transformation'!$W$25,FALSE))</f>
        <v>#NUM!</v>
      </c>
      <c r="E4438">
        <f t="array" ref="E4438">IF(ISLOGICAL(D4438),"",FREQUENCY(IF('Data Transformation'!$B$425:$B$8425='Bin Analysis'!$B4419,'Data Transformation'!$G$425:$G$8425),D4438))</f>
        <v>2001</v>
      </c>
      <c r="F4438">
        <f t="shared" si="552"/>
        <v>0</v>
      </c>
      <c r="G4438">
        <f>Weighting!$H$22</f>
        <v>0</v>
      </c>
      <c r="H4438">
        <f t="array" ref="H4438">FREQUENCY(IF('Data Transformation'!$B$4:$B$8425=B4419,'Data Transformation'!$G$4:$G$8425),'Bin Analysis'!$B4438)</f>
        <v>2073</v>
      </c>
      <c r="I4438">
        <f t="shared" si="553"/>
        <v>0</v>
      </c>
      <c r="J4438">
        <f t="shared" si="554"/>
        <v>0</v>
      </c>
      <c r="K4438">
        <f>J4438*Weighting!$W$22</f>
        <v>0</v>
      </c>
      <c r="M4438" s="14"/>
    </row>
    <row r="4439" spans="1:25" x14ac:dyDescent="0.25">
      <c r="A4439" s="32" t="str">
        <f>IF(Weighting!$P$23&gt;0,B4439,"")</f>
        <v/>
      </c>
      <c r="B4439" t="e">
        <f>Weighting!$C$23</f>
        <v>#DIV/0!</v>
      </c>
      <c r="C4439" t="e">
        <f>Weighting!$F$23</f>
        <v>#NUM!</v>
      </c>
      <c r="D4439" t="e">
        <f>IF(C4439=1,'Data Transformation'!$G$3+0.5*'Data Transformation'!$W$25,IF(C4440=1,D4440-'Data Transformation'!$W$25,FALSE))</f>
        <v>#NUM!</v>
      </c>
      <c r="E4439">
        <f t="array" ref="E4439">IF(ISLOGICAL(D4439),"",FREQUENCY(IF('Data Transformation'!$B$425:$B$8425='Bin Analysis'!$B4419,'Data Transformation'!$G$425:$G$8425),D4439))</f>
        <v>2001</v>
      </c>
      <c r="F4439">
        <f t="shared" si="552"/>
        <v>0</v>
      </c>
      <c r="G4439">
        <f>Weighting!$H$23</f>
        <v>0</v>
      </c>
      <c r="H4439">
        <f t="array" ref="H4439">FREQUENCY(IF('Data Transformation'!$B$4:$B$8425=B4419,'Data Transformation'!$G$4:$G$8425),'Bin Analysis'!$B4439)</f>
        <v>2073</v>
      </c>
      <c r="I4439">
        <f t="shared" si="553"/>
        <v>0</v>
      </c>
      <c r="J4439">
        <f t="shared" si="554"/>
        <v>0</v>
      </c>
      <c r="K4439">
        <f>J4439*Weighting!$W$23</f>
        <v>0</v>
      </c>
      <c r="M4439" s="14"/>
    </row>
    <row r="4440" spans="1:25" x14ac:dyDescent="0.25">
      <c r="A4440" s="32" t="str">
        <f>IF(Weighting!$P$24&gt;0,B4440,"")</f>
        <v/>
      </c>
      <c r="B4440" t="e">
        <f>Weighting!$C$24</f>
        <v>#DIV/0!</v>
      </c>
      <c r="C4440" t="e">
        <f>Weighting!$F$24</f>
        <v>#NUM!</v>
      </c>
      <c r="D4440" t="e">
        <f>IF(C4440=1,'Data Transformation'!$G$3+0.5*'Data Transformation'!$W$25,IF(C4441=1,D4441-'Data Transformation'!$W$25,FALSE))</f>
        <v>#NUM!</v>
      </c>
      <c r="E4440">
        <f t="array" ref="E4440">IF(ISLOGICAL(D4440),"",FREQUENCY(IF('Data Transformation'!$B$425:$B$8425='Bin Analysis'!$B4419,'Data Transformation'!$G$425:$G$8425),D4440))</f>
        <v>2001</v>
      </c>
      <c r="F4440">
        <f t="shared" si="552"/>
        <v>0</v>
      </c>
      <c r="G4440">
        <f>Weighting!$H$24</f>
        <v>0</v>
      </c>
      <c r="H4440">
        <f t="array" ref="H4440">FREQUENCY(IF('Data Transformation'!$B$4:$B$8425=B4419,'Data Transformation'!$G$4:$G$8425),'Bin Analysis'!$B4440)</f>
        <v>2073</v>
      </c>
      <c r="I4440">
        <f t="shared" si="553"/>
        <v>0</v>
      </c>
      <c r="J4440">
        <f t="shared" si="554"/>
        <v>0</v>
      </c>
      <c r="K4440">
        <f>J4440*Weighting!$W$24</f>
        <v>0</v>
      </c>
      <c r="M4440" s="14"/>
    </row>
    <row r="4441" spans="1:25" x14ac:dyDescent="0.25">
      <c r="A4441" s="32" t="str">
        <f>IF(Weighting!$P$25&gt;0,B4441,"")</f>
        <v/>
      </c>
      <c r="B4441" t="e">
        <f>Weighting!$C$25</f>
        <v>#DIV/0!</v>
      </c>
      <c r="C4441" t="e">
        <f>Weighting!$F$25</f>
        <v>#NUM!</v>
      </c>
      <c r="D4441" t="e">
        <f>IF(C4441=1,'Data Transformation'!$G$3+0.5*'Data Transformation'!$W$25,IF(C4442=1,D4442-'Data Transformation'!$W$25,FALSE))</f>
        <v>#NUM!</v>
      </c>
      <c r="E4441">
        <f t="array" ref="E4441">IF(ISLOGICAL(D4441),"",FREQUENCY(IF('Data Transformation'!$B$425:$B$8425='Bin Analysis'!$B4419,'Data Transformation'!$G$425:$G$8425),D4441))</f>
        <v>2001</v>
      </c>
      <c r="F4441">
        <f t="shared" si="552"/>
        <v>0</v>
      </c>
      <c r="G4441">
        <f>Weighting!$H$25</f>
        <v>0</v>
      </c>
      <c r="H4441">
        <f t="array" ref="H4441">FREQUENCY(IF('Data Transformation'!$B$4:$B$8425=B4419,'Data Transformation'!$G$4:$G$8425),'Bin Analysis'!$B4441)</f>
        <v>2073</v>
      </c>
      <c r="I4441">
        <f t="shared" si="553"/>
        <v>0</v>
      </c>
      <c r="J4441">
        <f t="shared" si="554"/>
        <v>0</v>
      </c>
      <c r="K4441">
        <f>J4441*Weighting!$W$25</f>
        <v>0</v>
      </c>
      <c r="M4441" s="14"/>
    </row>
    <row r="4442" spans="1:25" x14ac:dyDescent="0.25">
      <c r="N4442" s="57"/>
      <c r="O4442"/>
      <c r="P4442"/>
      <c r="Q4442"/>
      <c r="R4442"/>
    </row>
    <row r="4443" spans="1:25" ht="23.25" x14ac:dyDescent="0.35">
      <c r="A4443" s="21" t="s">
        <v>0</v>
      </c>
      <c r="B4443" s="21" t="str">
        <f>IFERROR(VLOOKUP(C4443,'Data Transformation'!$L$6:$M$426,2,FALSE),"")</f>
        <v/>
      </c>
      <c r="C4443" s="21">
        <f>C4419+1</f>
        <v>185</v>
      </c>
      <c r="D4443" s="21"/>
      <c r="E4443" s="21"/>
      <c r="F4443" s="21"/>
      <c r="G4443" s="21"/>
      <c r="H4443" s="22"/>
      <c r="I4443" s="22"/>
      <c r="J4443" s="22"/>
      <c r="K4443" s="21"/>
      <c r="L4443" s="21" t="str">
        <f>B4443</f>
        <v/>
      </c>
      <c r="M4443" s="23" t="e">
        <f>INDEX('Data Transformation'!$O$4:$O$424,MATCH($B4443,'Data Transformation'!$M$4:$M$424,0),MATCH($M$2,'Data Transformation'!$O$3,0))</f>
        <v>#N/A</v>
      </c>
      <c r="N4443" s="27" t="e">
        <f>IF('Input and Summary Results'!$J$16="minimum",'Bin Analysis'!X4444/(M4443-1),'Bin Analysis'!Y4443/('Bin Analysis'!M4443-1))</f>
        <v>#N/A</v>
      </c>
      <c r="O4443" s="27" t="e">
        <f>IF(M4443=FALSE,NA(),(VLOOKUP(1,C4446:K4465,4,FALSE))/(M4443-1))</f>
        <v>#N/A</v>
      </c>
      <c r="P4443" s="27" t="e">
        <f>IF(M4443=FALSE,NA(),SUM(J4446:J4465)/Weighting!$S$5)</f>
        <v>#N/A</v>
      </c>
      <c r="Q4443" s="27" t="e">
        <f>IF(M4443=FALSE,NA(),SUM(K4446:K4465)/Weighting!$S$6)</f>
        <v>#N/A</v>
      </c>
      <c r="R4443" s="27" t="e">
        <f>IF(M4443=FALSE,NA(),(VLOOKUP(1,G4446:K4465,3,FALSE))/(M4443-1))</f>
        <v>#N/A</v>
      </c>
      <c r="S4443" s="22" t="e">
        <f>IF(M4443=FALSE,NA(),IF(SUM(J4446:J4465)=2,"yes","no"))</f>
        <v>#N/A</v>
      </c>
      <c r="X4443" s="2" cm="2">
        <f t="array" ref="X4443:X4444">FREQUENCY(IF('Data Transformation'!$B$425:$B$6424='Bin Analysis'!L4443,'Data Transformation'!$G$425:$G$6424),'Data Transformation'!$U$11)</f>
        <v>0</v>
      </c>
      <c r="Y4443" s="2" cm="2">
        <f t="array" ref="Y4443:Y4444">FREQUENCY(IF('Data Transformation'!$B$425:$B$6424='Bin Analysis'!L4443,'Data Transformation'!$G$425:$G$6424),'Data Transformation'!$U$12)</f>
        <v>0</v>
      </c>
    </row>
    <row r="4444" spans="1:25" x14ac:dyDescent="0.25">
      <c r="A4444" s="14" t="s">
        <v>67</v>
      </c>
      <c r="B4444" t="s">
        <v>47</v>
      </c>
      <c r="C4444" t="s">
        <v>5</v>
      </c>
      <c r="D4444" t="s">
        <v>100</v>
      </c>
      <c r="E4444" t="s">
        <v>101</v>
      </c>
      <c r="F4444" t="s">
        <v>102</v>
      </c>
      <c r="G4444" t="s">
        <v>70</v>
      </c>
      <c r="H4444" t="s">
        <v>31</v>
      </c>
      <c r="I4444" t="s">
        <v>32</v>
      </c>
      <c r="J4444" t="s">
        <v>46</v>
      </c>
      <c r="K4444" s="14" t="s">
        <v>45</v>
      </c>
      <c r="M4444" s="14"/>
      <c r="X4444" s="2">
        <v>0</v>
      </c>
      <c r="Y4444" s="2">
        <v>0</v>
      </c>
    </row>
    <row r="4445" spans="1:25" x14ac:dyDescent="0.25">
      <c r="A4445" s="32"/>
      <c r="D4445" t="e">
        <f>IF(C4445=1,'Data Transformation'!$G$3+0.5*'Data Transformation'!$W$25,IF(C4446=1,D4446-'Data Transformation'!$W$25,FALSE))</f>
        <v>#NUM!</v>
      </c>
      <c r="E4445">
        <f t="array" ref="E4445">IF(ISLOGICAL(D4445),"",FREQUENCY(IF('Data Transformation'!$B$425:$B$8425='Bin Analysis'!$B4443,'Data Transformation'!$G$425:$G$8425),D4445))</f>
        <v>2001</v>
      </c>
      <c r="F4445" t="e">
        <f>IF(ISLOGICAL(D4445),"",E4445-E4444)</f>
        <v>#VALUE!</v>
      </c>
      <c r="M4445" s="14"/>
    </row>
    <row r="4446" spans="1:25" x14ac:dyDescent="0.25">
      <c r="A4446" s="32" t="e">
        <f>IF(Weighting!$P$6&gt;0,B4446,"")</f>
        <v>#NUM!</v>
      </c>
      <c r="B4446" t="e">
        <f>Weighting!$C$6</f>
        <v>#DIV/0!</v>
      </c>
      <c r="C4446" t="e">
        <f>Weighting!$F$6</f>
        <v>#NUM!</v>
      </c>
      <c r="D4446" t="e">
        <f>IF(C4446=1,'Data Transformation'!$G$3+0.5*'Data Transformation'!$W$25,IF(C4447=1,D4447-'Data Transformation'!$W$25,FALSE))</f>
        <v>#NUM!</v>
      </c>
      <c r="E4446">
        <f t="array" ref="E4446">IF(ISLOGICAL(D4446),"",FREQUENCY(IF('Data Transformation'!$B$425:$B$8425='Bin Analysis'!$B4443,'Data Transformation'!$G$425:$G$8425),D4446))</f>
        <v>2001</v>
      </c>
      <c r="F4446">
        <f>IF(ISLOGICAL(D4446),"",E4446-E4445)</f>
        <v>0</v>
      </c>
      <c r="G4446">
        <f>Weighting!$H$6</f>
        <v>1</v>
      </c>
      <c r="H4446">
        <f t="array" ref="H4446">FREQUENCY(IF('Data Transformation'!$B$4:$B$8425=B4443,'Data Transformation'!$G$4:$G$8425),'Bin Analysis'!$B4446)</f>
        <v>2073</v>
      </c>
      <c r="I4446">
        <f>H4446-H4445</f>
        <v>2073</v>
      </c>
      <c r="J4446">
        <f>IF(I4446=0,0,1)</f>
        <v>1</v>
      </c>
      <c r="K4446" t="e">
        <f>J4446*Weighting!$W$6</f>
        <v>#NUM!</v>
      </c>
      <c r="M4446" s="14"/>
    </row>
    <row r="4447" spans="1:25" x14ac:dyDescent="0.25">
      <c r="A4447" s="32" t="str">
        <f>IF(Weighting!$P$7&gt;0,B4447,"")</f>
        <v/>
      </c>
      <c r="B4447" t="e">
        <f>Weighting!$C$7</f>
        <v>#DIV/0!</v>
      </c>
      <c r="C4447" t="e">
        <f>Weighting!$F$7</f>
        <v>#NUM!</v>
      </c>
      <c r="D4447" t="e">
        <f>IF(C4447=1,'Data Transformation'!$G$3+0.5*'Data Transformation'!$W$25,IF(C4448=1,D4448-'Data Transformation'!$W$25,FALSE))</f>
        <v>#NUM!</v>
      </c>
      <c r="E4447">
        <f t="array" ref="E4447">IF(ISLOGICAL(D4447),"",FREQUENCY(IF('Data Transformation'!$B$425:$B$8425='Bin Analysis'!$B4443,'Data Transformation'!$G$425:$G$8425),D4447))</f>
        <v>2001</v>
      </c>
      <c r="F4447">
        <f t="shared" ref="F4447:F4465" si="555">IF(ISLOGICAL(D4447),"",E4447-E4446)</f>
        <v>0</v>
      </c>
      <c r="G4447">
        <f>Weighting!$H$7</f>
        <v>0</v>
      </c>
      <c r="H4447">
        <f t="array" ref="H4447">FREQUENCY(IF('Data Transformation'!$B$4:$B$8425=B4443,'Data Transformation'!$G$4:$G$8425),'Bin Analysis'!$B4447)</f>
        <v>2073</v>
      </c>
      <c r="I4447">
        <f t="shared" ref="I4447:I4465" si="556">H4447-H4446</f>
        <v>0</v>
      </c>
      <c r="J4447">
        <f>IF(I4447=0,0,1)</f>
        <v>0</v>
      </c>
      <c r="K4447">
        <f>J4447*Weighting!$W$7</f>
        <v>0</v>
      </c>
      <c r="M4447" s="14"/>
    </row>
    <row r="4448" spans="1:25" x14ac:dyDescent="0.25">
      <c r="A4448" s="32" t="str">
        <f>IF(Weighting!$P$8&gt;0,B4448,"")</f>
        <v/>
      </c>
      <c r="B4448" t="e">
        <f>Weighting!$C$8</f>
        <v>#DIV/0!</v>
      </c>
      <c r="C4448" t="e">
        <f>Weighting!$F$8</f>
        <v>#NUM!</v>
      </c>
      <c r="D4448" t="e">
        <f>IF(C4448=1,'Data Transformation'!$G$3+0.5*'Data Transformation'!$W$25,IF(C4449=1,D4449-'Data Transformation'!$W$25,FALSE))</f>
        <v>#NUM!</v>
      </c>
      <c r="E4448">
        <f t="array" ref="E4448">IF(ISLOGICAL(D4448),"",FREQUENCY(IF('Data Transformation'!$B$425:$B$8425='Bin Analysis'!$B4443,'Data Transformation'!$G$425:$G$8425),D4448))</f>
        <v>2001</v>
      </c>
      <c r="F4448">
        <f t="shared" si="555"/>
        <v>0</v>
      </c>
      <c r="G4448">
        <f>Weighting!$H$8</f>
        <v>0</v>
      </c>
      <c r="H4448">
        <f t="array" ref="H4448">FREQUENCY(IF('Data Transformation'!$B$4:$B$8425=B4443,'Data Transformation'!$G$4:$G$8425),'Bin Analysis'!$B4448)</f>
        <v>2073</v>
      </c>
      <c r="I4448">
        <f t="shared" si="556"/>
        <v>0</v>
      </c>
      <c r="J4448">
        <f t="shared" ref="J4448:J4465" si="557">IF(I4448=0,0,1)</f>
        <v>0</v>
      </c>
      <c r="K4448">
        <f>J4448*Weighting!$W$8</f>
        <v>0</v>
      </c>
      <c r="M4448" s="14"/>
    </row>
    <row r="4449" spans="1:13" x14ac:dyDescent="0.25">
      <c r="A4449" s="32" t="str">
        <f>IF(Weighting!$P$9&gt;0,B4449,"")</f>
        <v/>
      </c>
      <c r="B4449" s="50" t="e">
        <f>Weighting!$C$9</f>
        <v>#DIV/0!</v>
      </c>
      <c r="C4449" t="e">
        <f>Weighting!$F$9</f>
        <v>#NUM!</v>
      </c>
      <c r="D4449" t="e">
        <f>IF(C4449=1,'Data Transformation'!$G$3+0.5*'Data Transformation'!$W$25,IF(C4450=1,D4450-'Data Transformation'!$W$25,FALSE))</f>
        <v>#NUM!</v>
      </c>
      <c r="E4449">
        <f t="array" ref="E4449">IF(ISLOGICAL(D4449),"",FREQUENCY(IF('Data Transformation'!$B$425:$B$8425='Bin Analysis'!$B4443,'Data Transformation'!$G$425:$G$8425),D4449))</f>
        <v>2001</v>
      </c>
      <c r="F4449">
        <f t="shared" si="555"/>
        <v>0</v>
      </c>
      <c r="G4449">
        <f>Weighting!$H$9</f>
        <v>0</v>
      </c>
      <c r="H4449">
        <f t="array" ref="H4449">FREQUENCY(IF('Data Transformation'!$B$4:$B$8425=B4443,'Data Transformation'!$G$4:$G$8425),'Bin Analysis'!$B4449)</f>
        <v>2073</v>
      </c>
      <c r="I4449">
        <f t="shared" si="556"/>
        <v>0</v>
      </c>
      <c r="J4449">
        <f t="shared" si="557"/>
        <v>0</v>
      </c>
      <c r="K4449">
        <f>J4449*Weighting!$W$9</f>
        <v>0</v>
      </c>
      <c r="M4449" s="14"/>
    </row>
    <row r="4450" spans="1:13" x14ac:dyDescent="0.25">
      <c r="A4450" s="32" t="str">
        <f>IF(Weighting!$P$10&gt;0,B4450,"")</f>
        <v/>
      </c>
      <c r="B4450" t="e">
        <f>Weighting!$C$10</f>
        <v>#DIV/0!</v>
      </c>
      <c r="C4450" t="e">
        <f>Weighting!$F$10</f>
        <v>#NUM!</v>
      </c>
      <c r="D4450" t="e">
        <f>IF(C4450=1,'Data Transformation'!$G$3+0.5*'Data Transformation'!$W$25,IF(C4451=1,D4451-'Data Transformation'!$W$25,FALSE))</f>
        <v>#NUM!</v>
      </c>
      <c r="E4450">
        <f t="array" ref="E4450">IF(ISLOGICAL(D4450),"",FREQUENCY(IF('Data Transformation'!$B$425:$B$8425='Bin Analysis'!$B4443,'Data Transformation'!$G$425:$G$8425),D4450))</f>
        <v>2001</v>
      </c>
      <c r="F4450">
        <f t="shared" si="555"/>
        <v>0</v>
      </c>
      <c r="G4450">
        <f>Weighting!$H$10</f>
        <v>0</v>
      </c>
      <c r="H4450">
        <f t="array" ref="H4450">FREQUENCY(IF('Data Transformation'!$B$4:$B$8425=B4443,'Data Transformation'!$G$4:$G$8425),'Bin Analysis'!$B4450)</f>
        <v>2073</v>
      </c>
      <c r="I4450">
        <f t="shared" si="556"/>
        <v>0</v>
      </c>
      <c r="J4450">
        <f t="shared" si="557"/>
        <v>0</v>
      </c>
      <c r="K4450">
        <f>J4450*Weighting!$W$10</f>
        <v>0</v>
      </c>
      <c r="M4450" s="14"/>
    </row>
    <row r="4451" spans="1:13" x14ac:dyDescent="0.25">
      <c r="A4451" s="32" t="str">
        <f>IF(Weighting!$P$11&gt;0,B4451,"")</f>
        <v/>
      </c>
      <c r="B4451" t="e">
        <f>Weighting!$C$11</f>
        <v>#DIV/0!</v>
      </c>
      <c r="C4451" t="e">
        <f>Weighting!$F$11</f>
        <v>#NUM!</v>
      </c>
      <c r="D4451" t="e">
        <f>IF(C4451=1,'Data Transformation'!$G$3+0.5*'Data Transformation'!$W$25,IF(C4452=1,D4452-'Data Transformation'!$W$25,FALSE))</f>
        <v>#NUM!</v>
      </c>
      <c r="E4451">
        <f t="array" ref="E4451">IF(ISLOGICAL(D4451),"",FREQUENCY(IF('Data Transformation'!$B$425:$B$8425='Bin Analysis'!$B4443,'Data Transformation'!$G$425:$G$8425),D4451))</f>
        <v>2001</v>
      </c>
      <c r="F4451">
        <f t="shared" si="555"/>
        <v>0</v>
      </c>
      <c r="G4451">
        <f>Weighting!$H$11</f>
        <v>0</v>
      </c>
      <c r="H4451">
        <f t="array" ref="H4451">FREQUENCY(IF('Data Transformation'!$B$4:$B$8425=B4443,'Data Transformation'!$G$4:$G$8425),'Bin Analysis'!$B4451)</f>
        <v>2073</v>
      </c>
      <c r="I4451">
        <f t="shared" si="556"/>
        <v>0</v>
      </c>
      <c r="J4451">
        <f t="shared" si="557"/>
        <v>0</v>
      </c>
      <c r="K4451">
        <f>J4451*Weighting!$W$11</f>
        <v>0</v>
      </c>
      <c r="M4451" s="14"/>
    </row>
    <row r="4452" spans="1:13" x14ac:dyDescent="0.25">
      <c r="A4452" s="32" t="str">
        <f>IF(Weighting!$P$12&gt;0,B4452,"")</f>
        <v/>
      </c>
      <c r="B4452" t="e">
        <f>Weighting!$C$12</f>
        <v>#DIV/0!</v>
      </c>
      <c r="C4452" t="e">
        <f>Weighting!$F$12</f>
        <v>#NUM!</v>
      </c>
      <c r="D4452" t="e">
        <f>IF(C4452=1,'Data Transformation'!$G$3+0.5*'Data Transformation'!$W$25,IF(C4453=1,D4453-'Data Transformation'!$W$25,FALSE))</f>
        <v>#NUM!</v>
      </c>
      <c r="E4452">
        <f t="array" ref="E4452">IF(ISLOGICAL(D4452),"",FREQUENCY(IF('Data Transformation'!$B$425:$B$8425='Bin Analysis'!$B4443,'Data Transformation'!$G$425:$G$8425),D4452))</f>
        <v>2001</v>
      </c>
      <c r="F4452">
        <f t="shared" si="555"/>
        <v>0</v>
      </c>
      <c r="G4452">
        <f>Weighting!$H$12</f>
        <v>0</v>
      </c>
      <c r="H4452">
        <f t="array" ref="H4452">FREQUENCY(IF('Data Transformation'!$B$4:$B$8425=B4443,'Data Transformation'!$G$4:$G$8425),'Bin Analysis'!$B4452)</f>
        <v>2073</v>
      </c>
      <c r="I4452">
        <f t="shared" si="556"/>
        <v>0</v>
      </c>
      <c r="J4452">
        <f t="shared" si="557"/>
        <v>0</v>
      </c>
      <c r="K4452">
        <f>J4452*Weighting!$W$12</f>
        <v>0</v>
      </c>
      <c r="M4452" s="14"/>
    </row>
    <row r="4453" spans="1:13" x14ac:dyDescent="0.25">
      <c r="A4453" s="32" t="str">
        <f>IF(Weighting!$P$13&gt;0,B4453,"")</f>
        <v/>
      </c>
      <c r="B4453" t="e">
        <f>Weighting!$C$13</f>
        <v>#DIV/0!</v>
      </c>
      <c r="C4453" t="e">
        <f>Weighting!$F$13</f>
        <v>#NUM!</v>
      </c>
      <c r="D4453" t="e">
        <f>IF(C4453=1,'Data Transformation'!$G$3+0.5*'Data Transformation'!$W$25,IF(C4454=1,D4454-'Data Transformation'!$W$25,FALSE))</f>
        <v>#NUM!</v>
      </c>
      <c r="E4453">
        <f t="array" ref="E4453">IF(ISLOGICAL(D4453),"",FREQUENCY(IF('Data Transformation'!$B$425:$B$8425='Bin Analysis'!$B4443,'Data Transformation'!$G$425:$G$8425),D4453))</f>
        <v>2001</v>
      </c>
      <c r="F4453">
        <f t="shared" si="555"/>
        <v>0</v>
      </c>
      <c r="G4453">
        <f>Weighting!$H$13</f>
        <v>0</v>
      </c>
      <c r="H4453">
        <f t="array" ref="H4453">FREQUENCY(IF('Data Transformation'!$B$4:$B$8425=B4443,'Data Transformation'!$G$4:$G$8425),'Bin Analysis'!$B4453)</f>
        <v>2073</v>
      </c>
      <c r="I4453">
        <f t="shared" si="556"/>
        <v>0</v>
      </c>
      <c r="J4453">
        <f t="shared" si="557"/>
        <v>0</v>
      </c>
      <c r="K4453">
        <f>J4453*Weighting!$W$13</f>
        <v>0</v>
      </c>
      <c r="M4453" s="14"/>
    </row>
    <row r="4454" spans="1:13" x14ac:dyDescent="0.25">
      <c r="A4454" s="32" t="str">
        <f>IF(Weighting!$P$14&gt;0,B4454,"")</f>
        <v/>
      </c>
      <c r="B4454" t="e">
        <f>Weighting!$C$14</f>
        <v>#DIV/0!</v>
      </c>
      <c r="C4454" t="e">
        <f>Weighting!$F$14</f>
        <v>#NUM!</v>
      </c>
      <c r="D4454" t="e">
        <f>IF(C4454=1,'Data Transformation'!$G$3+0.5*'Data Transformation'!$W$25,IF(C4455=1,D4455-'Data Transformation'!$W$25,FALSE))</f>
        <v>#NUM!</v>
      </c>
      <c r="E4454">
        <f t="array" ref="E4454">IF(ISLOGICAL(D4454),"",FREQUENCY(IF('Data Transformation'!$B$425:$B$8425='Bin Analysis'!$B4443,'Data Transformation'!$G$425:$G$8425),D4454))</f>
        <v>2001</v>
      </c>
      <c r="F4454">
        <f t="shared" si="555"/>
        <v>0</v>
      </c>
      <c r="G4454">
        <f>Weighting!$H$14</f>
        <v>0</v>
      </c>
      <c r="H4454">
        <f t="array" ref="H4454">FREQUENCY(IF('Data Transformation'!$B$4:$B$8425=B4443,'Data Transformation'!$G$4:$G$8425),'Bin Analysis'!$B4454)</f>
        <v>2073</v>
      </c>
      <c r="I4454">
        <f t="shared" si="556"/>
        <v>0</v>
      </c>
      <c r="J4454">
        <f t="shared" si="557"/>
        <v>0</v>
      </c>
      <c r="K4454">
        <f>J4454*Weighting!$W$14</f>
        <v>0</v>
      </c>
      <c r="M4454" s="14"/>
    </row>
    <row r="4455" spans="1:13" x14ac:dyDescent="0.25">
      <c r="A4455" s="32" t="str">
        <f>IF(Weighting!$P$15&gt;0,B4455,"")</f>
        <v/>
      </c>
      <c r="B4455" t="e">
        <f>Weighting!$C$15</f>
        <v>#DIV/0!</v>
      </c>
      <c r="C4455" t="e">
        <f>Weighting!$F$15</f>
        <v>#NUM!</v>
      </c>
      <c r="D4455" t="e">
        <f>IF(C4455=1,'Data Transformation'!$G$3+0.5*'Data Transformation'!$W$25,IF(C4456=1,D4456-'Data Transformation'!$W$25,FALSE))</f>
        <v>#NUM!</v>
      </c>
      <c r="E4455">
        <f t="array" ref="E4455">IF(ISLOGICAL(D4455),"",FREQUENCY(IF('Data Transformation'!$B$425:$B$8425='Bin Analysis'!$B4443,'Data Transformation'!$G$425:$G$8425),D4455))</f>
        <v>2001</v>
      </c>
      <c r="F4455">
        <f t="shared" si="555"/>
        <v>0</v>
      </c>
      <c r="G4455">
        <f>Weighting!$H$15</f>
        <v>0</v>
      </c>
      <c r="H4455">
        <f t="array" ref="H4455">FREQUENCY(IF('Data Transformation'!$B$4:$B$8425=B4443,'Data Transformation'!$G$4:$G$8425),'Bin Analysis'!$B4455)</f>
        <v>2073</v>
      </c>
      <c r="I4455">
        <f t="shared" si="556"/>
        <v>0</v>
      </c>
      <c r="J4455">
        <f t="shared" si="557"/>
        <v>0</v>
      </c>
      <c r="K4455">
        <f>J4455*Weighting!$W$15</f>
        <v>0</v>
      </c>
      <c r="M4455" s="14"/>
    </row>
    <row r="4456" spans="1:13" x14ac:dyDescent="0.25">
      <c r="A4456" s="32" t="str">
        <f>IF(Weighting!$P$16&gt;0,B4456,"")</f>
        <v/>
      </c>
      <c r="B4456" t="e">
        <f>Weighting!$C$16</f>
        <v>#DIV/0!</v>
      </c>
      <c r="C4456" t="e">
        <f>Weighting!$F$16</f>
        <v>#NUM!</v>
      </c>
      <c r="D4456" t="e">
        <f>IF(C4456=1,'Data Transformation'!$G$3+0.5*'Data Transformation'!$W$25,IF(C4457=1,D4457-'Data Transformation'!$W$25,FALSE))</f>
        <v>#NUM!</v>
      </c>
      <c r="E4456">
        <f t="array" ref="E4456">IF(ISLOGICAL(D4456),"",FREQUENCY(IF('Data Transformation'!$B$425:$B$8425='Bin Analysis'!$B4443,'Data Transformation'!$G$425:$G$8425),D4456))</f>
        <v>2001</v>
      </c>
      <c r="F4456">
        <f t="shared" si="555"/>
        <v>0</v>
      </c>
      <c r="G4456">
        <f>Weighting!$H$16</f>
        <v>0</v>
      </c>
      <c r="H4456">
        <f t="array" ref="H4456">FREQUENCY(IF('Data Transformation'!$B$4:$B$8425=B4443,'Data Transformation'!$G$4:$G$8425),'Bin Analysis'!$B4456)</f>
        <v>2073</v>
      </c>
      <c r="I4456">
        <f t="shared" si="556"/>
        <v>0</v>
      </c>
      <c r="J4456">
        <f t="shared" si="557"/>
        <v>0</v>
      </c>
      <c r="K4456">
        <f>J4456*Weighting!$W$16</f>
        <v>0</v>
      </c>
      <c r="M4456" s="14"/>
    </row>
    <row r="4457" spans="1:13" x14ac:dyDescent="0.25">
      <c r="A4457" s="32" t="str">
        <f>IF(Weighting!$P$17&gt;0,B4457,"")</f>
        <v/>
      </c>
      <c r="B4457" t="e">
        <f>Weighting!$C$17</f>
        <v>#DIV/0!</v>
      </c>
      <c r="C4457" t="e">
        <f>Weighting!$F$17</f>
        <v>#NUM!</v>
      </c>
      <c r="D4457" t="e">
        <f>IF(C4457=1,'Data Transformation'!$G$3+0.5*'Data Transformation'!$W$25,IF(C4458=1,D4458-'Data Transformation'!$W$25,FALSE))</f>
        <v>#NUM!</v>
      </c>
      <c r="E4457">
        <f t="array" ref="E4457">IF(ISLOGICAL(D4457),"",FREQUENCY(IF('Data Transformation'!$B$425:$B$8425='Bin Analysis'!$B4443,'Data Transformation'!$G$425:$G$8425),D4457))</f>
        <v>2001</v>
      </c>
      <c r="F4457">
        <f t="shared" si="555"/>
        <v>0</v>
      </c>
      <c r="G4457">
        <f>Weighting!$H$17</f>
        <v>0</v>
      </c>
      <c r="H4457">
        <f t="array" ref="H4457">FREQUENCY(IF('Data Transformation'!$B$4:$B$8425=B4443,'Data Transformation'!$G$4:$G$8425),'Bin Analysis'!$B4457)</f>
        <v>2073</v>
      </c>
      <c r="I4457">
        <f t="shared" si="556"/>
        <v>0</v>
      </c>
      <c r="J4457">
        <f t="shared" si="557"/>
        <v>0</v>
      </c>
      <c r="K4457">
        <f>J4457*Weighting!$W$17</f>
        <v>0</v>
      </c>
      <c r="M4457" s="14"/>
    </row>
    <row r="4458" spans="1:13" x14ac:dyDescent="0.25">
      <c r="A4458" s="32" t="str">
        <f>IF(Weighting!$P$18&gt;0,B4458,"")</f>
        <v/>
      </c>
      <c r="B4458" t="e">
        <f>Weighting!$C$18</f>
        <v>#DIV/0!</v>
      </c>
      <c r="C4458" t="e">
        <f>Weighting!$F$18</f>
        <v>#NUM!</v>
      </c>
      <c r="D4458" t="e">
        <f>IF(C4458=1,'Data Transformation'!$G$3+0.5*'Data Transformation'!$W$25,IF(C4459=1,D4459-'Data Transformation'!$W$25,FALSE))</f>
        <v>#NUM!</v>
      </c>
      <c r="E4458">
        <f t="array" ref="E4458">IF(ISLOGICAL(D4458),"",FREQUENCY(IF('Data Transformation'!$B$425:$B$8425='Bin Analysis'!$B4443,'Data Transformation'!$G$425:$G$8425),D4458))</f>
        <v>2001</v>
      </c>
      <c r="F4458">
        <f t="shared" si="555"/>
        <v>0</v>
      </c>
      <c r="G4458">
        <f>Weighting!$H$18</f>
        <v>0</v>
      </c>
      <c r="H4458">
        <f t="array" ref="H4458">FREQUENCY(IF('Data Transformation'!$B$4:$B$8425=B4443,'Data Transformation'!$G$4:$G$8425),'Bin Analysis'!$B4458)</f>
        <v>2073</v>
      </c>
      <c r="I4458">
        <f t="shared" si="556"/>
        <v>0</v>
      </c>
      <c r="J4458">
        <f t="shared" si="557"/>
        <v>0</v>
      </c>
      <c r="K4458">
        <f>J4458*Weighting!$W$18</f>
        <v>0</v>
      </c>
      <c r="M4458" s="14"/>
    </row>
    <row r="4459" spans="1:13" x14ac:dyDescent="0.25">
      <c r="A4459" s="32" t="str">
        <f>IF(Weighting!$P$19&gt;0,B4459,"")</f>
        <v/>
      </c>
      <c r="B4459" t="e">
        <f>Weighting!$C$19</f>
        <v>#DIV/0!</v>
      </c>
      <c r="C4459" t="e">
        <f>Weighting!$F$19</f>
        <v>#NUM!</v>
      </c>
      <c r="D4459" t="e">
        <f>IF(C4459=1,'Data Transformation'!$G$3+0.5*'Data Transformation'!$W$25,IF(C4460=1,D4460-'Data Transformation'!$W$25,FALSE))</f>
        <v>#NUM!</v>
      </c>
      <c r="E4459">
        <f t="array" ref="E4459">IF(ISLOGICAL(D4459),"",FREQUENCY(IF('Data Transformation'!$B$425:$B$8425='Bin Analysis'!$B4443,'Data Transformation'!$G$425:$G$8425),D4459))</f>
        <v>2001</v>
      </c>
      <c r="F4459">
        <f t="shared" si="555"/>
        <v>0</v>
      </c>
      <c r="G4459">
        <f>Weighting!$H$19</f>
        <v>0</v>
      </c>
      <c r="H4459">
        <f t="array" ref="H4459">FREQUENCY(IF('Data Transformation'!$B$4:$B$8425=B4443,'Data Transformation'!$G$4:$G$8425),'Bin Analysis'!$B4459)</f>
        <v>2073</v>
      </c>
      <c r="I4459">
        <f t="shared" si="556"/>
        <v>0</v>
      </c>
      <c r="J4459">
        <f t="shared" si="557"/>
        <v>0</v>
      </c>
      <c r="K4459">
        <f>J4459*Weighting!$W$19</f>
        <v>0</v>
      </c>
      <c r="M4459" s="14"/>
    </row>
    <row r="4460" spans="1:13" x14ac:dyDescent="0.25">
      <c r="A4460" s="32" t="str">
        <f>IF(Weighting!$P$20&gt;0,B4460,"")</f>
        <v/>
      </c>
      <c r="B4460" t="e">
        <f>Weighting!$C$20</f>
        <v>#DIV/0!</v>
      </c>
      <c r="C4460" t="e">
        <f>Weighting!$F$20</f>
        <v>#NUM!</v>
      </c>
      <c r="D4460" t="e">
        <f>IF(C4460=1,'Data Transformation'!$G$3+0.5*'Data Transformation'!$W$25,IF(C4461=1,D4461-'Data Transformation'!$W$25,FALSE))</f>
        <v>#NUM!</v>
      </c>
      <c r="E4460">
        <f t="array" ref="E4460">IF(ISLOGICAL(D4460),"",FREQUENCY(IF('Data Transformation'!$B$425:$B$8425='Bin Analysis'!$B4443,'Data Transformation'!$G$425:$G$8425),D4460))</f>
        <v>2001</v>
      </c>
      <c r="F4460">
        <f t="shared" si="555"/>
        <v>0</v>
      </c>
      <c r="G4460">
        <f>Weighting!$H$20</f>
        <v>0</v>
      </c>
      <c r="H4460">
        <f t="array" ref="H4460">FREQUENCY(IF('Data Transformation'!$B$4:$B$8425=B4443,'Data Transformation'!$G$4:$G$8425),'Bin Analysis'!$B4460)</f>
        <v>2073</v>
      </c>
      <c r="I4460">
        <f t="shared" si="556"/>
        <v>0</v>
      </c>
      <c r="J4460">
        <f t="shared" si="557"/>
        <v>0</v>
      </c>
      <c r="K4460">
        <f>J4460*Weighting!$W$20</f>
        <v>0</v>
      </c>
      <c r="M4460" s="14"/>
    </row>
    <row r="4461" spans="1:13" x14ac:dyDescent="0.25">
      <c r="A4461" s="32" t="str">
        <f>IF(Weighting!$P$21&gt;0,B4461,"")</f>
        <v/>
      </c>
      <c r="B4461" t="e">
        <f>Weighting!$C$21</f>
        <v>#DIV/0!</v>
      </c>
      <c r="C4461" t="e">
        <f>Weighting!$F$21</f>
        <v>#NUM!</v>
      </c>
      <c r="D4461" t="e">
        <f>IF(C4461=1,'Data Transformation'!$G$3+0.5*'Data Transformation'!$W$25,IF(C4462=1,D4462-'Data Transformation'!$W$25,FALSE))</f>
        <v>#NUM!</v>
      </c>
      <c r="E4461">
        <f t="array" ref="E4461">IF(ISLOGICAL(D4461),"",FREQUENCY(IF('Data Transformation'!$B$425:$B$8425='Bin Analysis'!$B4443,'Data Transformation'!$G$425:$G$8425),D4461))</f>
        <v>2001</v>
      </c>
      <c r="F4461">
        <f t="shared" si="555"/>
        <v>0</v>
      </c>
      <c r="G4461">
        <f>Weighting!$H$21</f>
        <v>0</v>
      </c>
      <c r="H4461">
        <f t="array" ref="H4461">FREQUENCY(IF('Data Transformation'!$B$4:$B$8425=B4443,'Data Transformation'!$G$4:$G$8425),'Bin Analysis'!$B4461)</f>
        <v>2073</v>
      </c>
      <c r="I4461">
        <f t="shared" si="556"/>
        <v>0</v>
      </c>
      <c r="J4461">
        <f t="shared" si="557"/>
        <v>0</v>
      </c>
      <c r="K4461">
        <f>J4461*Weighting!$W$21</f>
        <v>0</v>
      </c>
      <c r="M4461" s="14"/>
    </row>
    <row r="4462" spans="1:13" x14ac:dyDescent="0.25">
      <c r="A4462" s="32" t="str">
        <f>IF(Weighting!$P$22&gt;0,B4462,"")</f>
        <v/>
      </c>
      <c r="B4462" t="e">
        <f>Weighting!$C$22</f>
        <v>#DIV/0!</v>
      </c>
      <c r="C4462" t="e">
        <f>Weighting!$F$22</f>
        <v>#NUM!</v>
      </c>
      <c r="D4462" t="e">
        <f>IF(C4462=1,'Data Transformation'!$G$3+0.5*'Data Transformation'!$W$25,IF(C4463=1,D4463-'Data Transformation'!$W$25,FALSE))</f>
        <v>#NUM!</v>
      </c>
      <c r="E4462">
        <f t="array" ref="E4462">IF(ISLOGICAL(D4462),"",FREQUENCY(IF('Data Transformation'!$B$425:$B$8425='Bin Analysis'!$B4443,'Data Transformation'!$G$425:$G$8425),D4462))</f>
        <v>2001</v>
      </c>
      <c r="F4462">
        <f t="shared" si="555"/>
        <v>0</v>
      </c>
      <c r="G4462">
        <f>Weighting!$H$22</f>
        <v>0</v>
      </c>
      <c r="H4462">
        <f t="array" ref="H4462">FREQUENCY(IF('Data Transformation'!$B$4:$B$8425=B4443,'Data Transformation'!$G$4:$G$8425),'Bin Analysis'!$B4462)</f>
        <v>2073</v>
      </c>
      <c r="I4462">
        <f t="shared" si="556"/>
        <v>0</v>
      </c>
      <c r="J4462">
        <f t="shared" si="557"/>
        <v>0</v>
      </c>
      <c r="K4462">
        <f>J4462*Weighting!$W$22</f>
        <v>0</v>
      </c>
      <c r="M4462" s="14"/>
    </row>
    <row r="4463" spans="1:13" x14ac:dyDescent="0.25">
      <c r="A4463" s="32" t="str">
        <f>IF(Weighting!$P$23&gt;0,B4463,"")</f>
        <v/>
      </c>
      <c r="B4463" t="e">
        <f>Weighting!$C$23</f>
        <v>#DIV/0!</v>
      </c>
      <c r="C4463" t="e">
        <f>Weighting!$F$23</f>
        <v>#NUM!</v>
      </c>
      <c r="D4463" t="e">
        <f>IF(C4463=1,'Data Transformation'!$G$3+0.5*'Data Transformation'!$W$25,IF(C4464=1,D4464-'Data Transformation'!$W$25,FALSE))</f>
        <v>#NUM!</v>
      </c>
      <c r="E4463">
        <f t="array" ref="E4463">IF(ISLOGICAL(D4463),"",FREQUENCY(IF('Data Transformation'!$B$425:$B$8425='Bin Analysis'!$B4443,'Data Transformation'!$G$425:$G$8425),D4463))</f>
        <v>2001</v>
      </c>
      <c r="F4463">
        <f t="shared" si="555"/>
        <v>0</v>
      </c>
      <c r="G4463">
        <f>Weighting!$H$23</f>
        <v>0</v>
      </c>
      <c r="H4463">
        <f t="array" ref="H4463">FREQUENCY(IF('Data Transformation'!$B$4:$B$8425=B4443,'Data Transformation'!$G$4:$G$8425),'Bin Analysis'!$B4463)</f>
        <v>2073</v>
      </c>
      <c r="I4463">
        <f t="shared" si="556"/>
        <v>0</v>
      </c>
      <c r="J4463">
        <f t="shared" si="557"/>
        <v>0</v>
      </c>
      <c r="K4463">
        <f>J4463*Weighting!$W$23</f>
        <v>0</v>
      </c>
      <c r="M4463" s="14"/>
    </row>
    <row r="4464" spans="1:13" x14ac:dyDescent="0.25">
      <c r="A4464" s="32" t="str">
        <f>IF(Weighting!$P$24&gt;0,B4464,"")</f>
        <v/>
      </c>
      <c r="B4464" t="e">
        <f>Weighting!$C$24</f>
        <v>#DIV/0!</v>
      </c>
      <c r="C4464" t="e">
        <f>Weighting!$F$24</f>
        <v>#NUM!</v>
      </c>
      <c r="D4464" t="e">
        <f>IF(C4464=1,'Data Transformation'!$G$3+0.5*'Data Transformation'!$W$25,IF(C4465=1,D4465-'Data Transformation'!$W$25,FALSE))</f>
        <v>#NUM!</v>
      </c>
      <c r="E4464">
        <f t="array" ref="E4464">IF(ISLOGICAL(D4464),"",FREQUENCY(IF('Data Transformation'!$B$425:$B$8425='Bin Analysis'!$B4443,'Data Transformation'!$G$425:$G$8425),D4464))</f>
        <v>2001</v>
      </c>
      <c r="F4464">
        <f t="shared" si="555"/>
        <v>0</v>
      </c>
      <c r="G4464">
        <f>Weighting!$H$24</f>
        <v>0</v>
      </c>
      <c r="H4464">
        <f t="array" ref="H4464">FREQUENCY(IF('Data Transformation'!$B$4:$B$8425=B4443,'Data Transformation'!$G$4:$G$8425),'Bin Analysis'!$B4464)</f>
        <v>2073</v>
      </c>
      <c r="I4464">
        <f t="shared" si="556"/>
        <v>0</v>
      </c>
      <c r="J4464">
        <f t="shared" si="557"/>
        <v>0</v>
      </c>
      <c r="K4464">
        <f>J4464*Weighting!$W$24</f>
        <v>0</v>
      </c>
      <c r="M4464" s="14"/>
    </row>
    <row r="4465" spans="1:25" x14ac:dyDescent="0.25">
      <c r="A4465" s="32" t="str">
        <f>IF(Weighting!$P$25&gt;0,B4465,"")</f>
        <v/>
      </c>
      <c r="B4465" t="e">
        <f>Weighting!$C$25</f>
        <v>#DIV/0!</v>
      </c>
      <c r="C4465" t="e">
        <f>Weighting!$F$25</f>
        <v>#NUM!</v>
      </c>
      <c r="D4465" t="e">
        <f>IF(C4465=1,'Data Transformation'!$G$3+0.5*'Data Transformation'!$W$25,IF(C4466=1,D4466-'Data Transformation'!$W$25,FALSE))</f>
        <v>#NUM!</v>
      </c>
      <c r="E4465">
        <f t="array" ref="E4465">IF(ISLOGICAL(D4465),"",FREQUENCY(IF('Data Transformation'!$B$425:$B$8425='Bin Analysis'!$B4443,'Data Transformation'!$G$425:$G$8425),D4465))</f>
        <v>2001</v>
      </c>
      <c r="F4465">
        <f t="shared" si="555"/>
        <v>0</v>
      </c>
      <c r="G4465">
        <f>Weighting!$H$25</f>
        <v>0</v>
      </c>
      <c r="H4465">
        <f t="array" ref="H4465">FREQUENCY(IF('Data Transformation'!$B$4:$B$8425=B4443,'Data Transformation'!$G$4:$G$8425),'Bin Analysis'!$B4465)</f>
        <v>2073</v>
      </c>
      <c r="I4465">
        <f t="shared" si="556"/>
        <v>0</v>
      </c>
      <c r="J4465">
        <f t="shared" si="557"/>
        <v>0</v>
      </c>
      <c r="K4465">
        <f>J4465*Weighting!$W$25</f>
        <v>0</v>
      </c>
      <c r="M4465" s="14"/>
    </row>
    <row r="4466" spans="1:25" x14ac:dyDescent="0.25">
      <c r="O4466"/>
      <c r="P4466"/>
      <c r="Q4466"/>
      <c r="R4466"/>
    </row>
    <row r="4467" spans="1:25" ht="23.25" x14ac:dyDescent="0.35">
      <c r="A4467" s="21" t="s">
        <v>0</v>
      </c>
      <c r="B4467" s="21" t="str">
        <f>IFERROR(VLOOKUP(C4467,'Data Transformation'!$L$6:$M$426,2,FALSE),"")</f>
        <v/>
      </c>
      <c r="C4467" s="21">
        <f>C4443+1</f>
        <v>186</v>
      </c>
      <c r="D4467" s="21"/>
      <c r="E4467" s="21"/>
      <c r="F4467" s="21"/>
      <c r="G4467" s="21"/>
      <c r="H4467" s="22"/>
      <c r="I4467" s="22"/>
      <c r="J4467" s="22"/>
      <c r="K4467" s="21"/>
      <c r="L4467" s="21" t="str">
        <f>B4467</f>
        <v/>
      </c>
      <c r="M4467" s="23" t="e">
        <f>INDEX('Data Transformation'!$O$4:$O$424,MATCH($B4467,'Data Transformation'!$M$4:$M$424,0),MATCH($M$2,'Data Transformation'!$O$3,0))</f>
        <v>#N/A</v>
      </c>
      <c r="N4467" s="27" t="e">
        <f>IF('Input and Summary Results'!$J$16="minimum",'Bin Analysis'!X4468/(M4467-1),'Bin Analysis'!Y4467/('Bin Analysis'!M4467-1))</f>
        <v>#N/A</v>
      </c>
      <c r="O4467" s="27" t="e">
        <f>IF(M4467=FALSE,NA(),(VLOOKUP(1,C4470:K4489,4,FALSE))/(M4467-1))</f>
        <v>#N/A</v>
      </c>
      <c r="P4467" s="27" t="e">
        <f>IF(M4467=FALSE,NA(),SUM(J4470:J4489)/Weighting!$S$5)</f>
        <v>#N/A</v>
      </c>
      <c r="Q4467" s="27" t="e">
        <f>IF(M4467=FALSE,NA(),SUM(K4470:K4489)/Weighting!$S$6)</f>
        <v>#N/A</v>
      </c>
      <c r="R4467" s="27" t="e">
        <f>IF(M4467=FALSE,NA(),(VLOOKUP(1,G4470:K4489,3,FALSE))/(M4467-1))</f>
        <v>#N/A</v>
      </c>
      <c r="S4467" s="22" t="e">
        <f>IF(M4467=FALSE,NA(),IF(SUM(J4470:J4489)=2,"yes","no"))</f>
        <v>#N/A</v>
      </c>
      <c r="X4467" s="2" cm="2">
        <f t="array" ref="X4467:X4468">FREQUENCY(IF('Data Transformation'!$B$425:$B$6424='Bin Analysis'!L4467,'Data Transformation'!$G$425:$G$6424),'Data Transformation'!$U$11)</f>
        <v>0</v>
      </c>
      <c r="Y4467" s="2" cm="2">
        <f t="array" ref="Y4467:Y4468">FREQUENCY(IF('Data Transformation'!$B$425:$B$6424='Bin Analysis'!L4467,'Data Transformation'!$G$425:$G$6424),'Data Transformation'!$U$12)</f>
        <v>0</v>
      </c>
    </row>
    <row r="4468" spans="1:25" x14ac:dyDescent="0.25">
      <c r="A4468" s="14" t="s">
        <v>67</v>
      </c>
      <c r="B4468" t="s">
        <v>47</v>
      </c>
      <c r="C4468" t="s">
        <v>5</v>
      </c>
      <c r="D4468" t="s">
        <v>100</v>
      </c>
      <c r="E4468" t="s">
        <v>101</v>
      </c>
      <c r="F4468" t="s">
        <v>102</v>
      </c>
      <c r="G4468" t="s">
        <v>70</v>
      </c>
      <c r="H4468" t="s">
        <v>31</v>
      </c>
      <c r="I4468" t="s">
        <v>32</v>
      </c>
      <c r="J4468" t="s">
        <v>46</v>
      </c>
      <c r="K4468" s="14" t="s">
        <v>45</v>
      </c>
      <c r="M4468" s="14"/>
      <c r="X4468" s="2">
        <v>0</v>
      </c>
      <c r="Y4468" s="2">
        <v>0</v>
      </c>
    </row>
    <row r="4469" spans="1:25" x14ac:dyDescent="0.25">
      <c r="A4469" s="32"/>
      <c r="D4469" t="e">
        <f>IF(C4469=1,'Data Transformation'!$G$3+0.5*'Data Transformation'!$W$25,IF(C4470=1,D4470-'Data Transformation'!$W$25,FALSE))</f>
        <v>#NUM!</v>
      </c>
      <c r="E4469">
        <f t="array" ref="E4469">IF(ISLOGICAL(D4469),"",FREQUENCY(IF('Data Transformation'!$B$425:$B$8425='Bin Analysis'!$B4467,'Data Transformation'!$G$425:$G$8425),D4469))</f>
        <v>2001</v>
      </c>
      <c r="F4469" t="e">
        <f>IF(ISLOGICAL(D4469),"",E4469-E4468)</f>
        <v>#VALUE!</v>
      </c>
      <c r="M4469" s="14"/>
    </row>
    <row r="4470" spans="1:25" x14ac:dyDescent="0.25">
      <c r="A4470" s="32" t="e">
        <f>IF(Weighting!$P$6&gt;0,B4470,"")</f>
        <v>#NUM!</v>
      </c>
      <c r="B4470" t="e">
        <f>Weighting!$C$6</f>
        <v>#DIV/0!</v>
      </c>
      <c r="C4470" t="e">
        <f>Weighting!$F$6</f>
        <v>#NUM!</v>
      </c>
      <c r="D4470" t="e">
        <f>IF(C4470=1,'Data Transformation'!$G$3+0.5*'Data Transformation'!$W$25,IF(C4471=1,D4471-'Data Transformation'!$W$25,FALSE))</f>
        <v>#NUM!</v>
      </c>
      <c r="E4470">
        <f t="array" ref="E4470">IF(ISLOGICAL(D4470),"",FREQUENCY(IF('Data Transformation'!$B$425:$B$8425='Bin Analysis'!$B4467,'Data Transformation'!$G$425:$G$8425),D4470))</f>
        <v>2001</v>
      </c>
      <c r="F4470">
        <f>IF(ISLOGICAL(D4470),"",E4470-E4469)</f>
        <v>0</v>
      </c>
      <c r="G4470">
        <f>Weighting!$H$6</f>
        <v>1</v>
      </c>
      <c r="H4470">
        <f t="array" ref="H4470">FREQUENCY(IF('Data Transformation'!$B$4:$B$8425=B4467,'Data Transformation'!$G$4:$G$8425),'Bin Analysis'!$B4470)</f>
        <v>2073</v>
      </c>
      <c r="I4470">
        <f>H4470-H4469</f>
        <v>2073</v>
      </c>
      <c r="J4470">
        <f>IF(I4470=0,0,1)</f>
        <v>1</v>
      </c>
      <c r="K4470" t="e">
        <f>J4470*Weighting!$W$6</f>
        <v>#NUM!</v>
      </c>
      <c r="M4470" s="14"/>
    </row>
    <row r="4471" spans="1:25" x14ac:dyDescent="0.25">
      <c r="A4471" s="32" t="str">
        <f>IF(Weighting!$P$7&gt;0,B4471,"")</f>
        <v/>
      </c>
      <c r="B4471" t="e">
        <f>Weighting!$C$7</f>
        <v>#DIV/0!</v>
      </c>
      <c r="C4471" t="e">
        <f>Weighting!$F$7</f>
        <v>#NUM!</v>
      </c>
      <c r="D4471" t="e">
        <f>IF(C4471=1,'Data Transformation'!$G$3+0.5*'Data Transformation'!$W$25,IF(C4472=1,D4472-'Data Transformation'!$W$25,FALSE))</f>
        <v>#NUM!</v>
      </c>
      <c r="E4471">
        <f t="array" ref="E4471">IF(ISLOGICAL(D4471),"",FREQUENCY(IF('Data Transformation'!$B$425:$B$8425='Bin Analysis'!$B4467,'Data Transformation'!$G$425:$G$8425),D4471))</f>
        <v>2001</v>
      </c>
      <c r="F4471">
        <f t="shared" ref="F4471:F4489" si="558">IF(ISLOGICAL(D4471),"",E4471-E4470)</f>
        <v>0</v>
      </c>
      <c r="G4471">
        <f>Weighting!$H$7</f>
        <v>0</v>
      </c>
      <c r="H4471">
        <f t="array" ref="H4471">FREQUENCY(IF('Data Transformation'!$B$4:$B$8425=B4467,'Data Transformation'!$G$4:$G$8425),'Bin Analysis'!$B4471)</f>
        <v>2073</v>
      </c>
      <c r="I4471">
        <f t="shared" ref="I4471:I4489" si="559">H4471-H4470</f>
        <v>0</v>
      </c>
      <c r="J4471">
        <f>IF(I4471=0,0,1)</f>
        <v>0</v>
      </c>
      <c r="K4471">
        <f>J4471*Weighting!$W$7</f>
        <v>0</v>
      </c>
      <c r="M4471" s="14"/>
    </row>
    <row r="4472" spans="1:25" x14ac:dyDescent="0.25">
      <c r="A4472" s="32" t="str">
        <f>IF(Weighting!$P$8&gt;0,B4472,"")</f>
        <v/>
      </c>
      <c r="B4472" t="e">
        <f>Weighting!$C$8</f>
        <v>#DIV/0!</v>
      </c>
      <c r="C4472" t="e">
        <f>Weighting!$F$8</f>
        <v>#NUM!</v>
      </c>
      <c r="D4472" t="e">
        <f>IF(C4472=1,'Data Transformation'!$G$3+0.5*'Data Transformation'!$W$25,IF(C4473=1,D4473-'Data Transformation'!$W$25,FALSE))</f>
        <v>#NUM!</v>
      </c>
      <c r="E4472">
        <f t="array" ref="E4472">IF(ISLOGICAL(D4472),"",FREQUENCY(IF('Data Transformation'!$B$425:$B$8425='Bin Analysis'!$B4467,'Data Transformation'!$G$425:$G$8425),D4472))</f>
        <v>2001</v>
      </c>
      <c r="F4472">
        <f t="shared" si="558"/>
        <v>0</v>
      </c>
      <c r="G4472">
        <f>Weighting!$H$8</f>
        <v>0</v>
      </c>
      <c r="H4472">
        <f t="array" ref="H4472">FREQUENCY(IF('Data Transformation'!$B$4:$B$8425=B4467,'Data Transformation'!$G$4:$G$8425),'Bin Analysis'!$B4472)</f>
        <v>2073</v>
      </c>
      <c r="I4472">
        <f t="shared" si="559"/>
        <v>0</v>
      </c>
      <c r="J4472">
        <f t="shared" ref="J4472:J4489" si="560">IF(I4472=0,0,1)</f>
        <v>0</v>
      </c>
      <c r="K4472">
        <f>J4472*Weighting!$W$8</f>
        <v>0</v>
      </c>
      <c r="M4472" s="14"/>
    </row>
    <row r="4473" spans="1:25" x14ac:dyDescent="0.25">
      <c r="A4473" s="32" t="str">
        <f>IF(Weighting!$P$9&gt;0,B4473,"")</f>
        <v/>
      </c>
      <c r="B4473" s="50" t="e">
        <f>Weighting!$C$9</f>
        <v>#DIV/0!</v>
      </c>
      <c r="C4473" t="e">
        <f>Weighting!$F$9</f>
        <v>#NUM!</v>
      </c>
      <c r="D4473" t="e">
        <f>IF(C4473=1,'Data Transformation'!$G$3+0.5*'Data Transformation'!$W$25,IF(C4474=1,D4474-'Data Transformation'!$W$25,FALSE))</f>
        <v>#NUM!</v>
      </c>
      <c r="E4473">
        <f t="array" ref="E4473">IF(ISLOGICAL(D4473),"",FREQUENCY(IF('Data Transformation'!$B$425:$B$8425='Bin Analysis'!$B4467,'Data Transformation'!$G$425:$G$8425),D4473))</f>
        <v>2001</v>
      </c>
      <c r="F4473">
        <f t="shared" si="558"/>
        <v>0</v>
      </c>
      <c r="G4473">
        <f>Weighting!$H$9</f>
        <v>0</v>
      </c>
      <c r="H4473">
        <f t="array" ref="H4473">FREQUENCY(IF('Data Transformation'!$B$4:$B$8425=B4467,'Data Transformation'!$G$4:$G$8425),'Bin Analysis'!$B4473)</f>
        <v>2073</v>
      </c>
      <c r="I4473">
        <f t="shared" si="559"/>
        <v>0</v>
      </c>
      <c r="J4473">
        <f t="shared" si="560"/>
        <v>0</v>
      </c>
      <c r="K4473">
        <f>J4473*Weighting!$W$9</f>
        <v>0</v>
      </c>
      <c r="M4473" s="14"/>
    </row>
    <row r="4474" spans="1:25" x14ac:dyDescent="0.25">
      <c r="A4474" s="32" t="str">
        <f>IF(Weighting!$P$10&gt;0,B4474,"")</f>
        <v/>
      </c>
      <c r="B4474" t="e">
        <f>Weighting!$C$10</f>
        <v>#DIV/0!</v>
      </c>
      <c r="C4474" t="e">
        <f>Weighting!$F$10</f>
        <v>#NUM!</v>
      </c>
      <c r="D4474" t="e">
        <f>IF(C4474=1,'Data Transformation'!$G$3+0.5*'Data Transformation'!$W$25,IF(C4475=1,D4475-'Data Transformation'!$W$25,FALSE))</f>
        <v>#NUM!</v>
      </c>
      <c r="E4474">
        <f t="array" ref="E4474">IF(ISLOGICAL(D4474),"",FREQUENCY(IF('Data Transformation'!$B$425:$B$8425='Bin Analysis'!$B4467,'Data Transformation'!$G$425:$G$8425),D4474))</f>
        <v>2001</v>
      </c>
      <c r="F4474">
        <f t="shared" si="558"/>
        <v>0</v>
      </c>
      <c r="G4474">
        <f>Weighting!$H$10</f>
        <v>0</v>
      </c>
      <c r="H4474">
        <f t="array" ref="H4474">FREQUENCY(IF('Data Transformation'!$B$4:$B$8425=B4467,'Data Transformation'!$G$4:$G$8425),'Bin Analysis'!$B4474)</f>
        <v>2073</v>
      </c>
      <c r="I4474">
        <f t="shared" si="559"/>
        <v>0</v>
      </c>
      <c r="J4474">
        <f t="shared" si="560"/>
        <v>0</v>
      </c>
      <c r="K4474">
        <f>J4474*Weighting!$W$10</f>
        <v>0</v>
      </c>
      <c r="M4474" s="14"/>
    </row>
    <row r="4475" spans="1:25" x14ac:dyDescent="0.25">
      <c r="A4475" s="32" t="str">
        <f>IF(Weighting!$P$11&gt;0,B4475,"")</f>
        <v/>
      </c>
      <c r="B4475" t="e">
        <f>Weighting!$C$11</f>
        <v>#DIV/0!</v>
      </c>
      <c r="C4475" t="e">
        <f>Weighting!$F$11</f>
        <v>#NUM!</v>
      </c>
      <c r="D4475" t="e">
        <f>IF(C4475=1,'Data Transformation'!$G$3+0.5*'Data Transformation'!$W$25,IF(C4476=1,D4476-'Data Transformation'!$W$25,FALSE))</f>
        <v>#NUM!</v>
      </c>
      <c r="E4475">
        <f t="array" ref="E4475">IF(ISLOGICAL(D4475),"",FREQUENCY(IF('Data Transformation'!$B$425:$B$8425='Bin Analysis'!$B4467,'Data Transformation'!$G$425:$G$8425),D4475))</f>
        <v>2001</v>
      </c>
      <c r="F4475">
        <f t="shared" si="558"/>
        <v>0</v>
      </c>
      <c r="G4475">
        <f>Weighting!$H$11</f>
        <v>0</v>
      </c>
      <c r="H4475">
        <f t="array" ref="H4475">FREQUENCY(IF('Data Transformation'!$B$4:$B$8425=B4467,'Data Transformation'!$G$4:$G$8425),'Bin Analysis'!$B4475)</f>
        <v>2073</v>
      </c>
      <c r="I4475">
        <f t="shared" si="559"/>
        <v>0</v>
      </c>
      <c r="J4475">
        <f t="shared" si="560"/>
        <v>0</v>
      </c>
      <c r="K4475">
        <f>J4475*Weighting!$W$11</f>
        <v>0</v>
      </c>
      <c r="M4475" s="14"/>
    </row>
    <row r="4476" spans="1:25" x14ac:dyDescent="0.25">
      <c r="A4476" s="32" t="str">
        <f>IF(Weighting!$P$12&gt;0,B4476,"")</f>
        <v/>
      </c>
      <c r="B4476" t="e">
        <f>Weighting!$C$12</f>
        <v>#DIV/0!</v>
      </c>
      <c r="C4476" t="e">
        <f>Weighting!$F$12</f>
        <v>#NUM!</v>
      </c>
      <c r="D4476" t="e">
        <f>IF(C4476=1,'Data Transformation'!$G$3+0.5*'Data Transformation'!$W$25,IF(C4477=1,D4477-'Data Transformation'!$W$25,FALSE))</f>
        <v>#NUM!</v>
      </c>
      <c r="E4476">
        <f t="array" ref="E4476">IF(ISLOGICAL(D4476),"",FREQUENCY(IF('Data Transformation'!$B$425:$B$8425='Bin Analysis'!$B4467,'Data Transformation'!$G$425:$G$8425),D4476))</f>
        <v>2001</v>
      </c>
      <c r="F4476">
        <f t="shared" si="558"/>
        <v>0</v>
      </c>
      <c r="G4476">
        <f>Weighting!$H$12</f>
        <v>0</v>
      </c>
      <c r="H4476">
        <f t="array" ref="H4476">FREQUENCY(IF('Data Transformation'!$B$4:$B$8425=B4467,'Data Transformation'!$G$4:$G$8425),'Bin Analysis'!$B4476)</f>
        <v>2073</v>
      </c>
      <c r="I4476">
        <f t="shared" si="559"/>
        <v>0</v>
      </c>
      <c r="J4476">
        <f t="shared" si="560"/>
        <v>0</v>
      </c>
      <c r="K4476">
        <f>J4476*Weighting!$W$12</f>
        <v>0</v>
      </c>
      <c r="M4476" s="14"/>
    </row>
    <row r="4477" spans="1:25" x14ac:dyDescent="0.25">
      <c r="A4477" s="32" t="str">
        <f>IF(Weighting!$P$13&gt;0,B4477,"")</f>
        <v/>
      </c>
      <c r="B4477" t="e">
        <f>Weighting!$C$13</f>
        <v>#DIV/0!</v>
      </c>
      <c r="C4477" t="e">
        <f>Weighting!$F$13</f>
        <v>#NUM!</v>
      </c>
      <c r="D4477" t="e">
        <f>IF(C4477=1,'Data Transformation'!$G$3+0.5*'Data Transformation'!$W$25,IF(C4478=1,D4478-'Data Transformation'!$W$25,FALSE))</f>
        <v>#NUM!</v>
      </c>
      <c r="E4477">
        <f t="array" ref="E4477">IF(ISLOGICAL(D4477),"",FREQUENCY(IF('Data Transformation'!$B$425:$B$8425='Bin Analysis'!$B4467,'Data Transformation'!$G$425:$G$8425),D4477))</f>
        <v>2001</v>
      </c>
      <c r="F4477">
        <f t="shared" si="558"/>
        <v>0</v>
      </c>
      <c r="G4477">
        <f>Weighting!$H$13</f>
        <v>0</v>
      </c>
      <c r="H4477">
        <f t="array" ref="H4477">FREQUENCY(IF('Data Transformation'!$B$4:$B$8425=B4467,'Data Transformation'!$G$4:$G$8425),'Bin Analysis'!$B4477)</f>
        <v>2073</v>
      </c>
      <c r="I4477">
        <f t="shared" si="559"/>
        <v>0</v>
      </c>
      <c r="J4477">
        <f t="shared" si="560"/>
        <v>0</v>
      </c>
      <c r="K4477">
        <f>J4477*Weighting!$W$13</f>
        <v>0</v>
      </c>
      <c r="M4477" s="14"/>
    </row>
    <row r="4478" spans="1:25" x14ac:dyDescent="0.25">
      <c r="A4478" s="32" t="str">
        <f>IF(Weighting!$P$14&gt;0,B4478,"")</f>
        <v/>
      </c>
      <c r="B4478" t="e">
        <f>Weighting!$C$14</f>
        <v>#DIV/0!</v>
      </c>
      <c r="C4478" t="e">
        <f>Weighting!$F$14</f>
        <v>#NUM!</v>
      </c>
      <c r="D4478" t="e">
        <f>IF(C4478=1,'Data Transformation'!$G$3+0.5*'Data Transformation'!$W$25,IF(C4479=1,D4479-'Data Transformation'!$W$25,FALSE))</f>
        <v>#NUM!</v>
      </c>
      <c r="E4478">
        <f t="array" ref="E4478">IF(ISLOGICAL(D4478),"",FREQUENCY(IF('Data Transformation'!$B$425:$B$8425='Bin Analysis'!$B4467,'Data Transformation'!$G$425:$G$8425),D4478))</f>
        <v>2001</v>
      </c>
      <c r="F4478">
        <f t="shared" si="558"/>
        <v>0</v>
      </c>
      <c r="G4478">
        <f>Weighting!$H$14</f>
        <v>0</v>
      </c>
      <c r="H4478">
        <f t="array" ref="H4478">FREQUENCY(IF('Data Transformation'!$B$4:$B$8425=B4467,'Data Transformation'!$G$4:$G$8425),'Bin Analysis'!$B4478)</f>
        <v>2073</v>
      </c>
      <c r="I4478">
        <f t="shared" si="559"/>
        <v>0</v>
      </c>
      <c r="J4478">
        <f t="shared" si="560"/>
        <v>0</v>
      </c>
      <c r="K4478">
        <f>J4478*Weighting!$W$14</f>
        <v>0</v>
      </c>
      <c r="M4478" s="14"/>
    </row>
    <row r="4479" spans="1:25" x14ac:dyDescent="0.25">
      <c r="A4479" s="32" t="str">
        <f>IF(Weighting!$P$15&gt;0,B4479,"")</f>
        <v/>
      </c>
      <c r="B4479" t="e">
        <f>Weighting!$C$15</f>
        <v>#DIV/0!</v>
      </c>
      <c r="C4479" t="e">
        <f>Weighting!$F$15</f>
        <v>#NUM!</v>
      </c>
      <c r="D4479" t="e">
        <f>IF(C4479=1,'Data Transformation'!$G$3+0.5*'Data Transformation'!$W$25,IF(C4480=1,D4480-'Data Transformation'!$W$25,FALSE))</f>
        <v>#NUM!</v>
      </c>
      <c r="E4479">
        <f t="array" ref="E4479">IF(ISLOGICAL(D4479),"",FREQUENCY(IF('Data Transformation'!$B$425:$B$8425='Bin Analysis'!$B4467,'Data Transformation'!$G$425:$G$8425),D4479))</f>
        <v>2001</v>
      </c>
      <c r="F4479">
        <f t="shared" si="558"/>
        <v>0</v>
      </c>
      <c r="G4479">
        <f>Weighting!$H$15</f>
        <v>0</v>
      </c>
      <c r="H4479">
        <f t="array" ref="H4479">FREQUENCY(IF('Data Transformation'!$B$4:$B$8425=B4467,'Data Transformation'!$G$4:$G$8425),'Bin Analysis'!$B4479)</f>
        <v>2073</v>
      </c>
      <c r="I4479">
        <f t="shared" si="559"/>
        <v>0</v>
      </c>
      <c r="J4479">
        <f t="shared" si="560"/>
        <v>0</v>
      </c>
      <c r="K4479">
        <f>J4479*Weighting!$W$15</f>
        <v>0</v>
      </c>
      <c r="M4479" s="14"/>
    </row>
    <row r="4480" spans="1:25" x14ac:dyDescent="0.25">
      <c r="A4480" s="32" t="str">
        <f>IF(Weighting!$P$16&gt;0,B4480,"")</f>
        <v/>
      </c>
      <c r="B4480" t="e">
        <f>Weighting!$C$16</f>
        <v>#DIV/0!</v>
      </c>
      <c r="C4480" t="e">
        <f>Weighting!$F$16</f>
        <v>#NUM!</v>
      </c>
      <c r="D4480" t="e">
        <f>IF(C4480=1,'Data Transformation'!$G$3+0.5*'Data Transformation'!$W$25,IF(C4481=1,D4481-'Data Transformation'!$W$25,FALSE))</f>
        <v>#NUM!</v>
      </c>
      <c r="E4480">
        <f t="array" ref="E4480">IF(ISLOGICAL(D4480),"",FREQUENCY(IF('Data Transformation'!$B$425:$B$8425='Bin Analysis'!$B4467,'Data Transformation'!$G$425:$G$8425),D4480))</f>
        <v>2001</v>
      </c>
      <c r="F4480">
        <f t="shared" si="558"/>
        <v>0</v>
      </c>
      <c r="G4480">
        <f>Weighting!$H$16</f>
        <v>0</v>
      </c>
      <c r="H4480">
        <f t="array" ref="H4480">FREQUENCY(IF('Data Transformation'!$B$4:$B$8425=B4467,'Data Transformation'!$G$4:$G$8425),'Bin Analysis'!$B4480)</f>
        <v>2073</v>
      </c>
      <c r="I4480">
        <f t="shared" si="559"/>
        <v>0</v>
      </c>
      <c r="J4480">
        <f t="shared" si="560"/>
        <v>0</v>
      </c>
      <c r="K4480">
        <f>J4480*Weighting!$W$16</f>
        <v>0</v>
      </c>
      <c r="M4480" s="14"/>
    </row>
    <row r="4481" spans="1:25" x14ac:dyDescent="0.25">
      <c r="A4481" s="32" t="str">
        <f>IF(Weighting!$P$17&gt;0,B4481,"")</f>
        <v/>
      </c>
      <c r="B4481" t="e">
        <f>Weighting!$C$17</f>
        <v>#DIV/0!</v>
      </c>
      <c r="C4481" t="e">
        <f>Weighting!$F$17</f>
        <v>#NUM!</v>
      </c>
      <c r="D4481" t="e">
        <f>IF(C4481=1,'Data Transformation'!$G$3+0.5*'Data Transformation'!$W$25,IF(C4482=1,D4482-'Data Transformation'!$W$25,FALSE))</f>
        <v>#NUM!</v>
      </c>
      <c r="E4481">
        <f t="array" ref="E4481">IF(ISLOGICAL(D4481),"",FREQUENCY(IF('Data Transformation'!$B$425:$B$8425='Bin Analysis'!$B4467,'Data Transformation'!$G$425:$G$8425),D4481))</f>
        <v>2001</v>
      </c>
      <c r="F4481">
        <f t="shared" si="558"/>
        <v>0</v>
      </c>
      <c r="G4481">
        <f>Weighting!$H$17</f>
        <v>0</v>
      </c>
      <c r="H4481">
        <f t="array" ref="H4481">FREQUENCY(IF('Data Transformation'!$B$4:$B$8425=B4467,'Data Transformation'!$G$4:$G$8425),'Bin Analysis'!$B4481)</f>
        <v>2073</v>
      </c>
      <c r="I4481">
        <f t="shared" si="559"/>
        <v>0</v>
      </c>
      <c r="J4481">
        <f t="shared" si="560"/>
        <v>0</v>
      </c>
      <c r="K4481">
        <f>J4481*Weighting!$W$17</f>
        <v>0</v>
      </c>
      <c r="M4481" s="14"/>
    </row>
    <row r="4482" spans="1:25" x14ac:dyDescent="0.25">
      <c r="A4482" s="32" t="str">
        <f>IF(Weighting!$P$18&gt;0,B4482,"")</f>
        <v/>
      </c>
      <c r="B4482" t="e">
        <f>Weighting!$C$18</f>
        <v>#DIV/0!</v>
      </c>
      <c r="C4482" t="e">
        <f>Weighting!$F$18</f>
        <v>#NUM!</v>
      </c>
      <c r="D4482" t="e">
        <f>IF(C4482=1,'Data Transformation'!$G$3+0.5*'Data Transformation'!$W$25,IF(C4483=1,D4483-'Data Transformation'!$W$25,FALSE))</f>
        <v>#NUM!</v>
      </c>
      <c r="E4482">
        <f t="array" ref="E4482">IF(ISLOGICAL(D4482),"",FREQUENCY(IF('Data Transformation'!$B$425:$B$8425='Bin Analysis'!$B4467,'Data Transformation'!$G$425:$G$8425),D4482))</f>
        <v>2001</v>
      </c>
      <c r="F4482">
        <f t="shared" si="558"/>
        <v>0</v>
      </c>
      <c r="G4482">
        <f>Weighting!$H$18</f>
        <v>0</v>
      </c>
      <c r="H4482">
        <f t="array" ref="H4482">FREQUENCY(IF('Data Transformation'!$B$4:$B$8425=B4467,'Data Transformation'!$G$4:$G$8425),'Bin Analysis'!$B4482)</f>
        <v>2073</v>
      </c>
      <c r="I4482">
        <f t="shared" si="559"/>
        <v>0</v>
      </c>
      <c r="J4482">
        <f t="shared" si="560"/>
        <v>0</v>
      </c>
      <c r="K4482">
        <f>J4482*Weighting!$W$18</f>
        <v>0</v>
      </c>
      <c r="M4482" s="14"/>
    </row>
    <row r="4483" spans="1:25" x14ac:dyDescent="0.25">
      <c r="A4483" s="32" t="str">
        <f>IF(Weighting!$P$19&gt;0,B4483,"")</f>
        <v/>
      </c>
      <c r="B4483" t="e">
        <f>Weighting!$C$19</f>
        <v>#DIV/0!</v>
      </c>
      <c r="C4483" t="e">
        <f>Weighting!$F$19</f>
        <v>#NUM!</v>
      </c>
      <c r="D4483" t="e">
        <f>IF(C4483=1,'Data Transformation'!$G$3+0.5*'Data Transformation'!$W$25,IF(C4484=1,D4484-'Data Transformation'!$W$25,FALSE))</f>
        <v>#NUM!</v>
      </c>
      <c r="E4483">
        <f t="array" ref="E4483">IF(ISLOGICAL(D4483),"",FREQUENCY(IF('Data Transformation'!$B$425:$B$8425='Bin Analysis'!$B4467,'Data Transformation'!$G$425:$G$8425),D4483))</f>
        <v>2001</v>
      </c>
      <c r="F4483">
        <f t="shared" si="558"/>
        <v>0</v>
      </c>
      <c r="G4483">
        <f>Weighting!$H$19</f>
        <v>0</v>
      </c>
      <c r="H4483">
        <f t="array" ref="H4483">FREQUENCY(IF('Data Transformation'!$B$4:$B$8425=B4467,'Data Transformation'!$G$4:$G$8425),'Bin Analysis'!$B4483)</f>
        <v>2073</v>
      </c>
      <c r="I4483">
        <f t="shared" si="559"/>
        <v>0</v>
      </c>
      <c r="J4483">
        <f t="shared" si="560"/>
        <v>0</v>
      </c>
      <c r="K4483">
        <f>J4483*Weighting!$W$19</f>
        <v>0</v>
      </c>
      <c r="M4483" s="14"/>
    </row>
    <row r="4484" spans="1:25" x14ac:dyDescent="0.25">
      <c r="A4484" s="32" t="str">
        <f>IF(Weighting!$P$20&gt;0,B4484,"")</f>
        <v/>
      </c>
      <c r="B4484" t="e">
        <f>Weighting!$C$20</f>
        <v>#DIV/0!</v>
      </c>
      <c r="C4484" t="e">
        <f>Weighting!$F$20</f>
        <v>#NUM!</v>
      </c>
      <c r="D4484" t="e">
        <f>IF(C4484=1,'Data Transformation'!$G$3+0.5*'Data Transformation'!$W$25,IF(C4485=1,D4485-'Data Transformation'!$W$25,FALSE))</f>
        <v>#NUM!</v>
      </c>
      <c r="E4484">
        <f t="array" ref="E4484">IF(ISLOGICAL(D4484),"",FREQUENCY(IF('Data Transformation'!$B$425:$B$8425='Bin Analysis'!$B4467,'Data Transformation'!$G$425:$G$8425),D4484))</f>
        <v>2001</v>
      </c>
      <c r="F4484">
        <f t="shared" si="558"/>
        <v>0</v>
      </c>
      <c r="G4484">
        <f>Weighting!$H$20</f>
        <v>0</v>
      </c>
      <c r="H4484">
        <f t="array" ref="H4484">FREQUENCY(IF('Data Transformation'!$B$4:$B$8425=B4467,'Data Transformation'!$G$4:$G$8425),'Bin Analysis'!$B4484)</f>
        <v>2073</v>
      </c>
      <c r="I4484">
        <f t="shared" si="559"/>
        <v>0</v>
      </c>
      <c r="J4484">
        <f t="shared" si="560"/>
        <v>0</v>
      </c>
      <c r="K4484">
        <f>J4484*Weighting!$W$20</f>
        <v>0</v>
      </c>
      <c r="M4484" s="14"/>
    </row>
    <row r="4485" spans="1:25" x14ac:dyDescent="0.25">
      <c r="A4485" s="32" t="str">
        <f>IF(Weighting!$P$21&gt;0,B4485,"")</f>
        <v/>
      </c>
      <c r="B4485" t="e">
        <f>Weighting!$C$21</f>
        <v>#DIV/0!</v>
      </c>
      <c r="C4485" t="e">
        <f>Weighting!$F$21</f>
        <v>#NUM!</v>
      </c>
      <c r="D4485" t="e">
        <f>IF(C4485=1,'Data Transformation'!$G$3+0.5*'Data Transformation'!$W$25,IF(C4486=1,D4486-'Data Transformation'!$W$25,FALSE))</f>
        <v>#NUM!</v>
      </c>
      <c r="E4485">
        <f t="array" ref="E4485">IF(ISLOGICAL(D4485),"",FREQUENCY(IF('Data Transformation'!$B$425:$B$8425='Bin Analysis'!$B4467,'Data Transformation'!$G$425:$G$8425),D4485))</f>
        <v>2001</v>
      </c>
      <c r="F4485">
        <f t="shared" si="558"/>
        <v>0</v>
      </c>
      <c r="G4485">
        <f>Weighting!$H$21</f>
        <v>0</v>
      </c>
      <c r="H4485">
        <f t="array" ref="H4485">FREQUENCY(IF('Data Transformation'!$B$4:$B$8425=B4467,'Data Transformation'!$G$4:$G$8425),'Bin Analysis'!$B4485)</f>
        <v>2073</v>
      </c>
      <c r="I4485">
        <f t="shared" si="559"/>
        <v>0</v>
      </c>
      <c r="J4485">
        <f t="shared" si="560"/>
        <v>0</v>
      </c>
      <c r="K4485">
        <f>J4485*Weighting!$W$21</f>
        <v>0</v>
      </c>
      <c r="M4485" s="14"/>
    </row>
    <row r="4486" spans="1:25" x14ac:dyDescent="0.25">
      <c r="A4486" s="32" t="str">
        <f>IF(Weighting!$P$22&gt;0,B4486,"")</f>
        <v/>
      </c>
      <c r="B4486" t="e">
        <f>Weighting!$C$22</f>
        <v>#DIV/0!</v>
      </c>
      <c r="C4486" t="e">
        <f>Weighting!$F$22</f>
        <v>#NUM!</v>
      </c>
      <c r="D4486" t="e">
        <f>IF(C4486=1,'Data Transformation'!$G$3+0.5*'Data Transformation'!$W$25,IF(C4487=1,D4487-'Data Transformation'!$W$25,FALSE))</f>
        <v>#NUM!</v>
      </c>
      <c r="E4486">
        <f t="array" ref="E4486">IF(ISLOGICAL(D4486),"",FREQUENCY(IF('Data Transformation'!$B$425:$B$8425='Bin Analysis'!$B4467,'Data Transformation'!$G$425:$G$8425),D4486))</f>
        <v>2001</v>
      </c>
      <c r="F4486">
        <f t="shared" si="558"/>
        <v>0</v>
      </c>
      <c r="G4486">
        <f>Weighting!$H$22</f>
        <v>0</v>
      </c>
      <c r="H4486">
        <f t="array" ref="H4486">FREQUENCY(IF('Data Transformation'!$B$4:$B$8425=B4467,'Data Transformation'!$G$4:$G$8425),'Bin Analysis'!$B4486)</f>
        <v>2073</v>
      </c>
      <c r="I4486">
        <f t="shared" si="559"/>
        <v>0</v>
      </c>
      <c r="J4486">
        <f t="shared" si="560"/>
        <v>0</v>
      </c>
      <c r="K4486">
        <f>J4486*Weighting!$W$22</f>
        <v>0</v>
      </c>
      <c r="M4486" s="14"/>
    </row>
    <row r="4487" spans="1:25" x14ac:dyDescent="0.25">
      <c r="A4487" s="32" t="str">
        <f>IF(Weighting!$P$23&gt;0,B4487,"")</f>
        <v/>
      </c>
      <c r="B4487" t="e">
        <f>Weighting!$C$23</f>
        <v>#DIV/0!</v>
      </c>
      <c r="C4487" t="e">
        <f>Weighting!$F$23</f>
        <v>#NUM!</v>
      </c>
      <c r="D4487" t="e">
        <f>IF(C4487=1,'Data Transformation'!$G$3+0.5*'Data Transformation'!$W$25,IF(C4488=1,D4488-'Data Transformation'!$W$25,FALSE))</f>
        <v>#NUM!</v>
      </c>
      <c r="E4487">
        <f t="array" ref="E4487">IF(ISLOGICAL(D4487),"",FREQUENCY(IF('Data Transformation'!$B$425:$B$8425='Bin Analysis'!$B4467,'Data Transformation'!$G$425:$G$8425),D4487))</f>
        <v>2001</v>
      </c>
      <c r="F4487">
        <f t="shared" si="558"/>
        <v>0</v>
      </c>
      <c r="G4487">
        <f>Weighting!$H$23</f>
        <v>0</v>
      </c>
      <c r="H4487">
        <f t="array" ref="H4487">FREQUENCY(IF('Data Transformation'!$B$4:$B$8425=B4467,'Data Transformation'!$G$4:$G$8425),'Bin Analysis'!$B4487)</f>
        <v>2073</v>
      </c>
      <c r="I4487">
        <f t="shared" si="559"/>
        <v>0</v>
      </c>
      <c r="J4487">
        <f t="shared" si="560"/>
        <v>0</v>
      </c>
      <c r="K4487">
        <f>J4487*Weighting!$W$23</f>
        <v>0</v>
      </c>
      <c r="M4487" s="14"/>
    </row>
    <row r="4488" spans="1:25" x14ac:dyDescent="0.25">
      <c r="A4488" s="32" t="str">
        <f>IF(Weighting!$P$24&gt;0,B4488,"")</f>
        <v/>
      </c>
      <c r="B4488" t="e">
        <f>Weighting!$C$24</f>
        <v>#DIV/0!</v>
      </c>
      <c r="C4488" t="e">
        <f>Weighting!$F$24</f>
        <v>#NUM!</v>
      </c>
      <c r="D4488" t="e">
        <f>IF(C4488=1,'Data Transformation'!$G$3+0.5*'Data Transformation'!$W$25,IF(C4489=1,D4489-'Data Transformation'!$W$25,FALSE))</f>
        <v>#NUM!</v>
      </c>
      <c r="E4488">
        <f t="array" ref="E4488">IF(ISLOGICAL(D4488),"",FREQUENCY(IF('Data Transformation'!$B$425:$B$8425='Bin Analysis'!$B4467,'Data Transformation'!$G$425:$G$8425),D4488))</f>
        <v>2001</v>
      </c>
      <c r="F4488">
        <f t="shared" si="558"/>
        <v>0</v>
      </c>
      <c r="G4488">
        <f>Weighting!$H$24</f>
        <v>0</v>
      </c>
      <c r="H4488">
        <f t="array" ref="H4488">FREQUENCY(IF('Data Transformation'!$B$4:$B$8425=B4467,'Data Transformation'!$G$4:$G$8425),'Bin Analysis'!$B4488)</f>
        <v>2073</v>
      </c>
      <c r="I4488">
        <f t="shared" si="559"/>
        <v>0</v>
      </c>
      <c r="J4488">
        <f t="shared" si="560"/>
        <v>0</v>
      </c>
      <c r="K4488">
        <f>J4488*Weighting!$W$24</f>
        <v>0</v>
      </c>
      <c r="M4488" s="14"/>
    </row>
    <row r="4489" spans="1:25" x14ac:dyDescent="0.25">
      <c r="A4489" s="32" t="str">
        <f>IF(Weighting!$P$25&gt;0,B4489,"")</f>
        <v/>
      </c>
      <c r="B4489" t="e">
        <f>Weighting!$C$25</f>
        <v>#DIV/0!</v>
      </c>
      <c r="C4489" t="e">
        <f>Weighting!$F$25</f>
        <v>#NUM!</v>
      </c>
      <c r="D4489" t="e">
        <f>IF(C4489=1,'Data Transformation'!$G$3+0.5*'Data Transformation'!$W$25,IF(C4490=1,D4490-'Data Transformation'!$W$25,FALSE))</f>
        <v>#NUM!</v>
      </c>
      <c r="E4489">
        <f t="array" ref="E4489">IF(ISLOGICAL(D4489),"",FREQUENCY(IF('Data Transformation'!$B$425:$B$8425='Bin Analysis'!$B4467,'Data Transformation'!$G$425:$G$8425),D4489))</f>
        <v>2001</v>
      </c>
      <c r="F4489">
        <f t="shared" si="558"/>
        <v>0</v>
      </c>
      <c r="G4489">
        <f>Weighting!$H$25</f>
        <v>0</v>
      </c>
      <c r="H4489">
        <f t="array" ref="H4489">FREQUENCY(IF('Data Transformation'!$B$4:$B$8425=B4467,'Data Transformation'!$G$4:$G$8425),'Bin Analysis'!$B4489)</f>
        <v>2073</v>
      </c>
      <c r="I4489">
        <f t="shared" si="559"/>
        <v>0</v>
      </c>
      <c r="J4489">
        <f t="shared" si="560"/>
        <v>0</v>
      </c>
      <c r="K4489">
        <f>J4489*Weighting!$W$25</f>
        <v>0</v>
      </c>
      <c r="M4489" s="14"/>
    </row>
    <row r="4490" spans="1:25" x14ac:dyDescent="0.25">
      <c r="O4490"/>
      <c r="P4490"/>
      <c r="Q4490"/>
      <c r="R4490"/>
    </row>
    <row r="4491" spans="1:25" ht="23.25" x14ac:dyDescent="0.35">
      <c r="A4491" s="21" t="s">
        <v>0</v>
      </c>
      <c r="B4491" s="21" t="str">
        <f>IFERROR(VLOOKUP(C4491,'Data Transformation'!$L$6:$M$426,2,FALSE),"")</f>
        <v/>
      </c>
      <c r="C4491" s="21">
        <f>C4467+1</f>
        <v>187</v>
      </c>
      <c r="D4491" s="21"/>
      <c r="E4491" s="21"/>
      <c r="F4491" s="21"/>
      <c r="G4491" s="21"/>
      <c r="H4491" s="22"/>
      <c r="I4491" s="22"/>
      <c r="J4491" s="22"/>
      <c r="K4491" s="21"/>
      <c r="L4491" s="21" t="str">
        <f>B4491</f>
        <v/>
      </c>
      <c r="M4491" s="23" t="e">
        <f>INDEX('Data Transformation'!$O$4:$O$424,MATCH($B4491,'Data Transformation'!$M$4:$M$424,0),MATCH($M$2,'Data Transformation'!$O$3,0))</f>
        <v>#N/A</v>
      </c>
      <c r="N4491" s="27" t="e">
        <f>IF('Input and Summary Results'!$J$16="minimum",'Bin Analysis'!X4492/(M4491-1),'Bin Analysis'!Y4491/('Bin Analysis'!M4491-1))</f>
        <v>#N/A</v>
      </c>
      <c r="O4491" s="27" t="e">
        <f>IF(M4491=FALSE,NA(),(VLOOKUP(1,C4494:K4513,4,FALSE))/(M4491-1))</f>
        <v>#N/A</v>
      </c>
      <c r="P4491" s="27" t="e">
        <f>IF(M4491=FALSE,NA(),SUM(J4494:J4513)/Weighting!$S$5)</f>
        <v>#N/A</v>
      </c>
      <c r="Q4491" s="27" t="e">
        <f>IF(M4491=FALSE,NA(),SUM(K4494:K4513)/Weighting!$S$6)</f>
        <v>#N/A</v>
      </c>
      <c r="R4491" s="27" t="e">
        <f>IF(M4491=FALSE,NA(),(VLOOKUP(1,G4494:K4513,3,FALSE))/(M4491-1))</f>
        <v>#N/A</v>
      </c>
      <c r="S4491" s="22" t="e">
        <f>IF(M4491=FALSE,NA(),IF(SUM(J4494:J4513)=2,"yes","no"))</f>
        <v>#N/A</v>
      </c>
      <c r="X4491" s="2" cm="2">
        <f t="array" ref="X4491:X4492">FREQUENCY(IF('Data Transformation'!$B$425:$B$6424='Bin Analysis'!L4491,'Data Transformation'!$G$425:$G$6424),'Data Transformation'!$U$11)</f>
        <v>0</v>
      </c>
      <c r="Y4491" s="2" cm="2">
        <f t="array" ref="Y4491:Y4492">FREQUENCY(IF('Data Transformation'!$B$425:$B$6424='Bin Analysis'!L4491,'Data Transformation'!$G$425:$G$6424),'Data Transformation'!$U$12)</f>
        <v>0</v>
      </c>
    </row>
    <row r="4492" spans="1:25" x14ac:dyDescent="0.25">
      <c r="A4492" s="14" t="s">
        <v>67</v>
      </c>
      <c r="B4492" t="s">
        <v>47</v>
      </c>
      <c r="C4492" t="s">
        <v>5</v>
      </c>
      <c r="D4492" t="s">
        <v>100</v>
      </c>
      <c r="E4492" t="s">
        <v>101</v>
      </c>
      <c r="F4492" t="s">
        <v>102</v>
      </c>
      <c r="G4492" t="s">
        <v>70</v>
      </c>
      <c r="H4492" t="s">
        <v>31</v>
      </c>
      <c r="I4492" t="s">
        <v>32</v>
      </c>
      <c r="J4492" t="s">
        <v>46</v>
      </c>
      <c r="K4492" s="14" t="s">
        <v>45</v>
      </c>
      <c r="M4492" s="14"/>
      <c r="X4492" s="2">
        <v>0</v>
      </c>
      <c r="Y4492" s="2">
        <v>0</v>
      </c>
    </row>
    <row r="4493" spans="1:25" x14ac:dyDescent="0.25">
      <c r="A4493" s="32"/>
      <c r="D4493" t="e">
        <f>IF(C4493=1,'Data Transformation'!$G$3+0.5*'Data Transformation'!$W$25,IF(C4494=1,D4494-'Data Transformation'!$W$25,FALSE))</f>
        <v>#NUM!</v>
      </c>
      <c r="E4493">
        <f t="array" ref="E4493">IF(ISLOGICAL(D4493),"",FREQUENCY(IF('Data Transformation'!$B$425:$B$8425='Bin Analysis'!$B4491,'Data Transformation'!$G$425:$G$8425),D4493))</f>
        <v>2001</v>
      </c>
      <c r="F4493" t="e">
        <f>IF(ISLOGICAL(D4493),"",E4493-E4492)</f>
        <v>#VALUE!</v>
      </c>
      <c r="M4493" s="14"/>
    </row>
    <row r="4494" spans="1:25" x14ac:dyDescent="0.25">
      <c r="A4494" s="32" t="e">
        <f>IF(Weighting!$P$6&gt;0,B4494,"")</f>
        <v>#NUM!</v>
      </c>
      <c r="B4494" t="e">
        <f>Weighting!$C$6</f>
        <v>#DIV/0!</v>
      </c>
      <c r="C4494" t="e">
        <f>Weighting!$F$6</f>
        <v>#NUM!</v>
      </c>
      <c r="D4494" t="e">
        <f>IF(C4494=1,'Data Transformation'!$G$3+0.5*'Data Transformation'!$W$25,IF(C4495=1,D4495-'Data Transformation'!$W$25,FALSE))</f>
        <v>#NUM!</v>
      </c>
      <c r="E4494">
        <f t="array" ref="E4494">IF(ISLOGICAL(D4494),"",FREQUENCY(IF('Data Transformation'!$B$425:$B$8425='Bin Analysis'!$B4491,'Data Transformation'!$G$425:$G$8425),D4494))</f>
        <v>2001</v>
      </c>
      <c r="F4494">
        <f>IF(ISLOGICAL(D4494),"",E4494-E4493)</f>
        <v>0</v>
      </c>
      <c r="G4494">
        <f>Weighting!$H$6</f>
        <v>1</v>
      </c>
      <c r="H4494">
        <f t="array" ref="H4494">FREQUENCY(IF('Data Transformation'!$B$4:$B$8425=B4491,'Data Transformation'!$G$4:$G$8425),'Bin Analysis'!$B4494)</f>
        <v>2073</v>
      </c>
      <c r="I4494">
        <f>H4494-H4493</f>
        <v>2073</v>
      </c>
      <c r="J4494">
        <f>IF(I4494=0,0,1)</f>
        <v>1</v>
      </c>
      <c r="K4494" t="e">
        <f>J4494*Weighting!$W$6</f>
        <v>#NUM!</v>
      </c>
      <c r="M4494" s="14"/>
    </row>
    <row r="4495" spans="1:25" x14ac:dyDescent="0.25">
      <c r="A4495" s="32" t="str">
        <f>IF(Weighting!$P$7&gt;0,B4495,"")</f>
        <v/>
      </c>
      <c r="B4495" t="e">
        <f>Weighting!$C$7</f>
        <v>#DIV/0!</v>
      </c>
      <c r="C4495" t="e">
        <f>Weighting!$F$7</f>
        <v>#NUM!</v>
      </c>
      <c r="D4495" t="e">
        <f>IF(C4495=1,'Data Transformation'!$G$3+0.5*'Data Transformation'!$W$25,IF(C4496=1,D4496-'Data Transformation'!$W$25,FALSE))</f>
        <v>#NUM!</v>
      </c>
      <c r="E4495">
        <f t="array" ref="E4495">IF(ISLOGICAL(D4495),"",FREQUENCY(IF('Data Transformation'!$B$425:$B$8425='Bin Analysis'!$B4491,'Data Transformation'!$G$425:$G$8425),D4495))</f>
        <v>2001</v>
      </c>
      <c r="F4495">
        <f t="shared" ref="F4495:F4513" si="561">IF(ISLOGICAL(D4495),"",E4495-E4494)</f>
        <v>0</v>
      </c>
      <c r="G4495">
        <f>Weighting!$H$7</f>
        <v>0</v>
      </c>
      <c r="H4495">
        <f t="array" ref="H4495">FREQUENCY(IF('Data Transformation'!$B$4:$B$8425=B4491,'Data Transformation'!$G$4:$G$8425),'Bin Analysis'!$B4495)</f>
        <v>2073</v>
      </c>
      <c r="I4495">
        <f t="shared" ref="I4495:I4513" si="562">H4495-H4494</f>
        <v>0</v>
      </c>
      <c r="J4495">
        <f>IF(I4495=0,0,1)</f>
        <v>0</v>
      </c>
      <c r="K4495">
        <f>J4495*Weighting!$W$7</f>
        <v>0</v>
      </c>
      <c r="M4495" s="14"/>
    </row>
    <row r="4496" spans="1:25" x14ac:dyDescent="0.25">
      <c r="A4496" s="32" t="str">
        <f>IF(Weighting!$P$8&gt;0,B4496,"")</f>
        <v/>
      </c>
      <c r="B4496" t="e">
        <f>Weighting!$C$8</f>
        <v>#DIV/0!</v>
      </c>
      <c r="C4496" t="e">
        <f>Weighting!$F$8</f>
        <v>#NUM!</v>
      </c>
      <c r="D4496" t="e">
        <f>IF(C4496=1,'Data Transformation'!$G$3+0.5*'Data Transformation'!$W$25,IF(C4497=1,D4497-'Data Transformation'!$W$25,FALSE))</f>
        <v>#NUM!</v>
      </c>
      <c r="E4496">
        <f t="array" ref="E4496">IF(ISLOGICAL(D4496),"",FREQUENCY(IF('Data Transformation'!$B$425:$B$8425='Bin Analysis'!$B4491,'Data Transformation'!$G$425:$G$8425),D4496))</f>
        <v>2001</v>
      </c>
      <c r="F4496">
        <f t="shared" si="561"/>
        <v>0</v>
      </c>
      <c r="G4496">
        <f>Weighting!$H$8</f>
        <v>0</v>
      </c>
      <c r="H4496">
        <f t="array" ref="H4496">FREQUENCY(IF('Data Transformation'!$B$4:$B$8425=B4491,'Data Transformation'!$G$4:$G$8425),'Bin Analysis'!$B4496)</f>
        <v>2073</v>
      </c>
      <c r="I4496">
        <f t="shared" si="562"/>
        <v>0</v>
      </c>
      <c r="J4496">
        <f t="shared" ref="J4496:J4513" si="563">IF(I4496=0,0,1)</f>
        <v>0</v>
      </c>
      <c r="K4496">
        <f>J4496*Weighting!$W$8</f>
        <v>0</v>
      </c>
      <c r="M4496" s="14"/>
    </row>
    <row r="4497" spans="1:13" x14ac:dyDescent="0.25">
      <c r="A4497" s="32" t="str">
        <f>IF(Weighting!$P$9&gt;0,B4497,"")</f>
        <v/>
      </c>
      <c r="B4497" s="50" t="e">
        <f>Weighting!$C$9</f>
        <v>#DIV/0!</v>
      </c>
      <c r="C4497" t="e">
        <f>Weighting!$F$9</f>
        <v>#NUM!</v>
      </c>
      <c r="D4497" t="e">
        <f>IF(C4497=1,'Data Transformation'!$G$3+0.5*'Data Transformation'!$W$25,IF(C4498=1,D4498-'Data Transformation'!$W$25,FALSE))</f>
        <v>#NUM!</v>
      </c>
      <c r="E4497">
        <f t="array" ref="E4497">IF(ISLOGICAL(D4497),"",FREQUENCY(IF('Data Transformation'!$B$425:$B$8425='Bin Analysis'!$B4491,'Data Transformation'!$G$425:$G$8425),D4497))</f>
        <v>2001</v>
      </c>
      <c r="F4497">
        <f t="shared" si="561"/>
        <v>0</v>
      </c>
      <c r="G4497">
        <f>Weighting!$H$9</f>
        <v>0</v>
      </c>
      <c r="H4497">
        <f t="array" ref="H4497">FREQUENCY(IF('Data Transformation'!$B$4:$B$8425=B4491,'Data Transformation'!$G$4:$G$8425),'Bin Analysis'!$B4497)</f>
        <v>2073</v>
      </c>
      <c r="I4497">
        <f t="shared" si="562"/>
        <v>0</v>
      </c>
      <c r="J4497">
        <f t="shared" si="563"/>
        <v>0</v>
      </c>
      <c r="K4497">
        <f>J4497*Weighting!$W$9</f>
        <v>0</v>
      </c>
      <c r="M4497" s="14"/>
    </row>
    <row r="4498" spans="1:13" x14ac:dyDescent="0.25">
      <c r="A4498" s="32" t="str">
        <f>IF(Weighting!$P$10&gt;0,B4498,"")</f>
        <v/>
      </c>
      <c r="B4498" t="e">
        <f>Weighting!$C$10</f>
        <v>#DIV/0!</v>
      </c>
      <c r="C4498" t="e">
        <f>Weighting!$F$10</f>
        <v>#NUM!</v>
      </c>
      <c r="D4498" t="e">
        <f>IF(C4498=1,'Data Transformation'!$G$3+0.5*'Data Transformation'!$W$25,IF(C4499=1,D4499-'Data Transformation'!$W$25,FALSE))</f>
        <v>#NUM!</v>
      </c>
      <c r="E4498">
        <f t="array" ref="E4498">IF(ISLOGICAL(D4498),"",FREQUENCY(IF('Data Transformation'!$B$425:$B$8425='Bin Analysis'!$B4491,'Data Transformation'!$G$425:$G$8425),D4498))</f>
        <v>2001</v>
      </c>
      <c r="F4498">
        <f t="shared" si="561"/>
        <v>0</v>
      </c>
      <c r="G4498">
        <f>Weighting!$H$10</f>
        <v>0</v>
      </c>
      <c r="H4498">
        <f t="array" ref="H4498">FREQUENCY(IF('Data Transformation'!$B$4:$B$8425=B4491,'Data Transformation'!$G$4:$G$8425),'Bin Analysis'!$B4498)</f>
        <v>2073</v>
      </c>
      <c r="I4498">
        <f t="shared" si="562"/>
        <v>0</v>
      </c>
      <c r="J4498">
        <f t="shared" si="563"/>
        <v>0</v>
      </c>
      <c r="K4498">
        <f>J4498*Weighting!$W$10</f>
        <v>0</v>
      </c>
      <c r="M4498" s="14"/>
    </row>
    <row r="4499" spans="1:13" x14ac:dyDescent="0.25">
      <c r="A4499" s="32" t="str">
        <f>IF(Weighting!$P$11&gt;0,B4499,"")</f>
        <v/>
      </c>
      <c r="B4499" t="e">
        <f>Weighting!$C$11</f>
        <v>#DIV/0!</v>
      </c>
      <c r="C4499" t="e">
        <f>Weighting!$F$11</f>
        <v>#NUM!</v>
      </c>
      <c r="D4499" t="e">
        <f>IF(C4499=1,'Data Transformation'!$G$3+0.5*'Data Transformation'!$W$25,IF(C4500=1,D4500-'Data Transformation'!$W$25,FALSE))</f>
        <v>#NUM!</v>
      </c>
      <c r="E4499">
        <f t="array" ref="E4499">IF(ISLOGICAL(D4499),"",FREQUENCY(IF('Data Transformation'!$B$425:$B$8425='Bin Analysis'!$B4491,'Data Transformation'!$G$425:$G$8425),D4499))</f>
        <v>2001</v>
      </c>
      <c r="F4499">
        <f t="shared" si="561"/>
        <v>0</v>
      </c>
      <c r="G4499">
        <f>Weighting!$H$11</f>
        <v>0</v>
      </c>
      <c r="H4499">
        <f t="array" ref="H4499">FREQUENCY(IF('Data Transformation'!$B$4:$B$8425=B4491,'Data Transformation'!$G$4:$G$8425),'Bin Analysis'!$B4499)</f>
        <v>2073</v>
      </c>
      <c r="I4499">
        <f t="shared" si="562"/>
        <v>0</v>
      </c>
      <c r="J4499">
        <f t="shared" si="563"/>
        <v>0</v>
      </c>
      <c r="K4499">
        <f>J4499*Weighting!$W$11</f>
        <v>0</v>
      </c>
      <c r="M4499" s="14"/>
    </row>
    <row r="4500" spans="1:13" x14ac:dyDescent="0.25">
      <c r="A4500" s="32" t="str">
        <f>IF(Weighting!$P$12&gt;0,B4500,"")</f>
        <v/>
      </c>
      <c r="B4500" t="e">
        <f>Weighting!$C$12</f>
        <v>#DIV/0!</v>
      </c>
      <c r="C4500" t="e">
        <f>Weighting!$F$12</f>
        <v>#NUM!</v>
      </c>
      <c r="D4500" t="e">
        <f>IF(C4500=1,'Data Transformation'!$G$3+0.5*'Data Transformation'!$W$25,IF(C4501=1,D4501-'Data Transformation'!$W$25,FALSE))</f>
        <v>#NUM!</v>
      </c>
      <c r="E4500">
        <f t="array" ref="E4500">IF(ISLOGICAL(D4500),"",FREQUENCY(IF('Data Transformation'!$B$425:$B$8425='Bin Analysis'!$B4491,'Data Transformation'!$G$425:$G$8425),D4500))</f>
        <v>2001</v>
      </c>
      <c r="F4500">
        <f t="shared" si="561"/>
        <v>0</v>
      </c>
      <c r="G4500">
        <f>Weighting!$H$12</f>
        <v>0</v>
      </c>
      <c r="H4500">
        <f t="array" ref="H4500">FREQUENCY(IF('Data Transformation'!$B$4:$B$8425=B4491,'Data Transformation'!$G$4:$G$8425),'Bin Analysis'!$B4500)</f>
        <v>2073</v>
      </c>
      <c r="I4500">
        <f t="shared" si="562"/>
        <v>0</v>
      </c>
      <c r="J4500">
        <f t="shared" si="563"/>
        <v>0</v>
      </c>
      <c r="K4500">
        <f>J4500*Weighting!$W$12</f>
        <v>0</v>
      </c>
      <c r="M4500" s="14"/>
    </row>
    <row r="4501" spans="1:13" x14ac:dyDescent="0.25">
      <c r="A4501" s="32" t="str">
        <f>IF(Weighting!$P$13&gt;0,B4501,"")</f>
        <v/>
      </c>
      <c r="B4501" t="e">
        <f>Weighting!$C$13</f>
        <v>#DIV/0!</v>
      </c>
      <c r="C4501" t="e">
        <f>Weighting!$F$13</f>
        <v>#NUM!</v>
      </c>
      <c r="D4501" t="e">
        <f>IF(C4501=1,'Data Transformation'!$G$3+0.5*'Data Transformation'!$W$25,IF(C4502=1,D4502-'Data Transformation'!$W$25,FALSE))</f>
        <v>#NUM!</v>
      </c>
      <c r="E4501">
        <f t="array" ref="E4501">IF(ISLOGICAL(D4501),"",FREQUENCY(IF('Data Transformation'!$B$425:$B$8425='Bin Analysis'!$B4491,'Data Transformation'!$G$425:$G$8425),D4501))</f>
        <v>2001</v>
      </c>
      <c r="F4501">
        <f t="shared" si="561"/>
        <v>0</v>
      </c>
      <c r="G4501">
        <f>Weighting!$H$13</f>
        <v>0</v>
      </c>
      <c r="H4501">
        <f t="array" ref="H4501">FREQUENCY(IF('Data Transformation'!$B$4:$B$8425=B4491,'Data Transformation'!$G$4:$G$8425),'Bin Analysis'!$B4501)</f>
        <v>2073</v>
      </c>
      <c r="I4501">
        <f t="shared" si="562"/>
        <v>0</v>
      </c>
      <c r="J4501">
        <f t="shared" si="563"/>
        <v>0</v>
      </c>
      <c r="K4501">
        <f>J4501*Weighting!$W$13</f>
        <v>0</v>
      </c>
      <c r="M4501" s="14"/>
    </row>
    <row r="4502" spans="1:13" x14ac:dyDescent="0.25">
      <c r="A4502" s="32" t="str">
        <f>IF(Weighting!$P$14&gt;0,B4502,"")</f>
        <v/>
      </c>
      <c r="B4502" t="e">
        <f>Weighting!$C$14</f>
        <v>#DIV/0!</v>
      </c>
      <c r="C4502" t="e">
        <f>Weighting!$F$14</f>
        <v>#NUM!</v>
      </c>
      <c r="D4502" t="e">
        <f>IF(C4502=1,'Data Transformation'!$G$3+0.5*'Data Transformation'!$W$25,IF(C4503=1,D4503-'Data Transformation'!$W$25,FALSE))</f>
        <v>#NUM!</v>
      </c>
      <c r="E4502">
        <f t="array" ref="E4502">IF(ISLOGICAL(D4502),"",FREQUENCY(IF('Data Transformation'!$B$425:$B$8425='Bin Analysis'!$B4491,'Data Transformation'!$G$425:$G$8425),D4502))</f>
        <v>2001</v>
      </c>
      <c r="F4502">
        <f t="shared" si="561"/>
        <v>0</v>
      </c>
      <c r="G4502">
        <f>Weighting!$H$14</f>
        <v>0</v>
      </c>
      <c r="H4502">
        <f t="array" ref="H4502">FREQUENCY(IF('Data Transformation'!$B$4:$B$8425=B4491,'Data Transformation'!$G$4:$G$8425),'Bin Analysis'!$B4502)</f>
        <v>2073</v>
      </c>
      <c r="I4502">
        <f t="shared" si="562"/>
        <v>0</v>
      </c>
      <c r="J4502">
        <f t="shared" si="563"/>
        <v>0</v>
      </c>
      <c r="K4502">
        <f>J4502*Weighting!$W$14</f>
        <v>0</v>
      </c>
      <c r="M4502" s="14"/>
    </row>
    <row r="4503" spans="1:13" x14ac:dyDescent="0.25">
      <c r="A4503" s="32" t="str">
        <f>IF(Weighting!$P$15&gt;0,B4503,"")</f>
        <v/>
      </c>
      <c r="B4503" t="e">
        <f>Weighting!$C$15</f>
        <v>#DIV/0!</v>
      </c>
      <c r="C4503" t="e">
        <f>Weighting!$F$15</f>
        <v>#NUM!</v>
      </c>
      <c r="D4503" t="e">
        <f>IF(C4503=1,'Data Transformation'!$G$3+0.5*'Data Transformation'!$W$25,IF(C4504=1,D4504-'Data Transformation'!$W$25,FALSE))</f>
        <v>#NUM!</v>
      </c>
      <c r="E4503">
        <f t="array" ref="E4503">IF(ISLOGICAL(D4503),"",FREQUENCY(IF('Data Transformation'!$B$425:$B$8425='Bin Analysis'!$B4491,'Data Transformation'!$G$425:$G$8425),D4503))</f>
        <v>2001</v>
      </c>
      <c r="F4503">
        <f t="shared" si="561"/>
        <v>0</v>
      </c>
      <c r="G4503">
        <f>Weighting!$H$15</f>
        <v>0</v>
      </c>
      <c r="H4503">
        <f t="array" ref="H4503">FREQUENCY(IF('Data Transformation'!$B$4:$B$8425=B4491,'Data Transformation'!$G$4:$G$8425),'Bin Analysis'!$B4503)</f>
        <v>2073</v>
      </c>
      <c r="I4503">
        <f t="shared" si="562"/>
        <v>0</v>
      </c>
      <c r="J4503">
        <f t="shared" si="563"/>
        <v>0</v>
      </c>
      <c r="K4503">
        <f>J4503*Weighting!$W$15</f>
        <v>0</v>
      </c>
      <c r="M4503" s="14"/>
    </row>
    <row r="4504" spans="1:13" x14ac:dyDescent="0.25">
      <c r="A4504" s="32" t="str">
        <f>IF(Weighting!$P$16&gt;0,B4504,"")</f>
        <v/>
      </c>
      <c r="B4504" t="e">
        <f>Weighting!$C$16</f>
        <v>#DIV/0!</v>
      </c>
      <c r="C4504" t="e">
        <f>Weighting!$F$16</f>
        <v>#NUM!</v>
      </c>
      <c r="D4504" t="e">
        <f>IF(C4504=1,'Data Transformation'!$G$3+0.5*'Data Transformation'!$W$25,IF(C4505=1,D4505-'Data Transformation'!$W$25,FALSE))</f>
        <v>#NUM!</v>
      </c>
      <c r="E4504">
        <f t="array" ref="E4504">IF(ISLOGICAL(D4504),"",FREQUENCY(IF('Data Transformation'!$B$425:$B$8425='Bin Analysis'!$B4491,'Data Transformation'!$G$425:$G$8425),D4504))</f>
        <v>2001</v>
      </c>
      <c r="F4504">
        <f t="shared" si="561"/>
        <v>0</v>
      </c>
      <c r="G4504">
        <f>Weighting!$H$16</f>
        <v>0</v>
      </c>
      <c r="H4504">
        <f t="array" ref="H4504">FREQUENCY(IF('Data Transformation'!$B$4:$B$8425=B4491,'Data Transformation'!$G$4:$G$8425),'Bin Analysis'!$B4504)</f>
        <v>2073</v>
      </c>
      <c r="I4504">
        <f t="shared" si="562"/>
        <v>0</v>
      </c>
      <c r="J4504">
        <f t="shared" si="563"/>
        <v>0</v>
      </c>
      <c r="K4504">
        <f>J4504*Weighting!$W$16</f>
        <v>0</v>
      </c>
      <c r="M4504" s="14"/>
    </row>
    <row r="4505" spans="1:13" x14ac:dyDescent="0.25">
      <c r="A4505" s="32" t="str">
        <f>IF(Weighting!$P$17&gt;0,B4505,"")</f>
        <v/>
      </c>
      <c r="B4505" t="e">
        <f>Weighting!$C$17</f>
        <v>#DIV/0!</v>
      </c>
      <c r="C4505" t="e">
        <f>Weighting!$F$17</f>
        <v>#NUM!</v>
      </c>
      <c r="D4505" t="e">
        <f>IF(C4505=1,'Data Transformation'!$G$3+0.5*'Data Transformation'!$W$25,IF(C4506=1,D4506-'Data Transformation'!$W$25,FALSE))</f>
        <v>#NUM!</v>
      </c>
      <c r="E4505">
        <f t="array" ref="E4505">IF(ISLOGICAL(D4505),"",FREQUENCY(IF('Data Transformation'!$B$425:$B$8425='Bin Analysis'!$B4491,'Data Transformation'!$G$425:$G$8425),D4505))</f>
        <v>2001</v>
      </c>
      <c r="F4505">
        <f t="shared" si="561"/>
        <v>0</v>
      </c>
      <c r="G4505">
        <f>Weighting!$H$17</f>
        <v>0</v>
      </c>
      <c r="H4505">
        <f t="array" ref="H4505">FREQUENCY(IF('Data Transformation'!$B$4:$B$8425=B4491,'Data Transformation'!$G$4:$G$8425),'Bin Analysis'!$B4505)</f>
        <v>2073</v>
      </c>
      <c r="I4505">
        <f t="shared" si="562"/>
        <v>0</v>
      </c>
      <c r="J4505">
        <f t="shared" si="563"/>
        <v>0</v>
      </c>
      <c r="K4505">
        <f>J4505*Weighting!$W$17</f>
        <v>0</v>
      </c>
      <c r="M4505" s="14"/>
    </row>
    <row r="4506" spans="1:13" x14ac:dyDescent="0.25">
      <c r="A4506" s="32" t="str">
        <f>IF(Weighting!$P$18&gt;0,B4506,"")</f>
        <v/>
      </c>
      <c r="B4506" t="e">
        <f>Weighting!$C$18</f>
        <v>#DIV/0!</v>
      </c>
      <c r="C4506" t="e">
        <f>Weighting!$F$18</f>
        <v>#NUM!</v>
      </c>
      <c r="D4506" t="e">
        <f>IF(C4506=1,'Data Transformation'!$G$3+0.5*'Data Transformation'!$W$25,IF(C4507=1,D4507-'Data Transformation'!$W$25,FALSE))</f>
        <v>#NUM!</v>
      </c>
      <c r="E4506">
        <f t="array" ref="E4506">IF(ISLOGICAL(D4506),"",FREQUENCY(IF('Data Transformation'!$B$425:$B$8425='Bin Analysis'!$B4491,'Data Transformation'!$G$425:$G$8425),D4506))</f>
        <v>2001</v>
      </c>
      <c r="F4506">
        <f t="shared" si="561"/>
        <v>0</v>
      </c>
      <c r="G4506">
        <f>Weighting!$H$18</f>
        <v>0</v>
      </c>
      <c r="H4506">
        <f t="array" ref="H4506">FREQUENCY(IF('Data Transformation'!$B$4:$B$8425=B4491,'Data Transformation'!$G$4:$G$8425),'Bin Analysis'!$B4506)</f>
        <v>2073</v>
      </c>
      <c r="I4506">
        <f t="shared" si="562"/>
        <v>0</v>
      </c>
      <c r="J4506">
        <f t="shared" si="563"/>
        <v>0</v>
      </c>
      <c r="K4506">
        <f>J4506*Weighting!$W$18</f>
        <v>0</v>
      </c>
      <c r="M4506" s="14"/>
    </row>
    <row r="4507" spans="1:13" x14ac:dyDescent="0.25">
      <c r="A4507" s="32" t="str">
        <f>IF(Weighting!$P$19&gt;0,B4507,"")</f>
        <v/>
      </c>
      <c r="B4507" t="e">
        <f>Weighting!$C$19</f>
        <v>#DIV/0!</v>
      </c>
      <c r="C4507" t="e">
        <f>Weighting!$F$19</f>
        <v>#NUM!</v>
      </c>
      <c r="D4507" t="e">
        <f>IF(C4507=1,'Data Transformation'!$G$3+0.5*'Data Transformation'!$W$25,IF(C4508=1,D4508-'Data Transformation'!$W$25,FALSE))</f>
        <v>#NUM!</v>
      </c>
      <c r="E4507">
        <f t="array" ref="E4507">IF(ISLOGICAL(D4507),"",FREQUENCY(IF('Data Transformation'!$B$425:$B$8425='Bin Analysis'!$B4491,'Data Transformation'!$G$425:$G$8425),D4507))</f>
        <v>2001</v>
      </c>
      <c r="F4507">
        <f t="shared" si="561"/>
        <v>0</v>
      </c>
      <c r="G4507">
        <f>Weighting!$H$19</f>
        <v>0</v>
      </c>
      <c r="H4507">
        <f t="array" ref="H4507">FREQUENCY(IF('Data Transformation'!$B$4:$B$8425=B4491,'Data Transformation'!$G$4:$G$8425),'Bin Analysis'!$B4507)</f>
        <v>2073</v>
      </c>
      <c r="I4507">
        <f t="shared" si="562"/>
        <v>0</v>
      </c>
      <c r="J4507">
        <f t="shared" si="563"/>
        <v>0</v>
      </c>
      <c r="K4507">
        <f>J4507*Weighting!$W$19</f>
        <v>0</v>
      </c>
      <c r="M4507" s="14"/>
    </row>
    <row r="4508" spans="1:13" x14ac:dyDescent="0.25">
      <c r="A4508" s="32" t="str">
        <f>IF(Weighting!$P$20&gt;0,B4508,"")</f>
        <v/>
      </c>
      <c r="B4508" t="e">
        <f>Weighting!$C$20</f>
        <v>#DIV/0!</v>
      </c>
      <c r="C4508" t="e">
        <f>Weighting!$F$20</f>
        <v>#NUM!</v>
      </c>
      <c r="D4508" t="e">
        <f>IF(C4508=1,'Data Transformation'!$G$3+0.5*'Data Transformation'!$W$25,IF(C4509=1,D4509-'Data Transformation'!$W$25,FALSE))</f>
        <v>#NUM!</v>
      </c>
      <c r="E4508">
        <f t="array" ref="E4508">IF(ISLOGICAL(D4508),"",FREQUENCY(IF('Data Transformation'!$B$425:$B$8425='Bin Analysis'!$B4491,'Data Transformation'!$G$425:$G$8425),D4508))</f>
        <v>2001</v>
      </c>
      <c r="F4508">
        <f t="shared" si="561"/>
        <v>0</v>
      </c>
      <c r="G4508">
        <f>Weighting!$H$20</f>
        <v>0</v>
      </c>
      <c r="H4508">
        <f t="array" ref="H4508">FREQUENCY(IF('Data Transformation'!$B$4:$B$8425=B4491,'Data Transformation'!$G$4:$G$8425),'Bin Analysis'!$B4508)</f>
        <v>2073</v>
      </c>
      <c r="I4508">
        <f t="shared" si="562"/>
        <v>0</v>
      </c>
      <c r="J4508">
        <f t="shared" si="563"/>
        <v>0</v>
      </c>
      <c r="K4508">
        <f>J4508*Weighting!$W$20</f>
        <v>0</v>
      </c>
      <c r="M4508" s="14"/>
    </row>
    <row r="4509" spans="1:13" x14ac:dyDescent="0.25">
      <c r="A4509" s="32" t="str">
        <f>IF(Weighting!$P$21&gt;0,B4509,"")</f>
        <v/>
      </c>
      <c r="B4509" t="e">
        <f>Weighting!$C$21</f>
        <v>#DIV/0!</v>
      </c>
      <c r="C4509" t="e">
        <f>Weighting!$F$21</f>
        <v>#NUM!</v>
      </c>
      <c r="D4509" t="e">
        <f>IF(C4509=1,'Data Transformation'!$G$3+0.5*'Data Transformation'!$W$25,IF(C4510=1,D4510-'Data Transformation'!$W$25,FALSE))</f>
        <v>#NUM!</v>
      </c>
      <c r="E4509">
        <f t="array" ref="E4509">IF(ISLOGICAL(D4509),"",FREQUENCY(IF('Data Transformation'!$B$425:$B$8425='Bin Analysis'!$B4491,'Data Transformation'!$G$425:$G$8425),D4509))</f>
        <v>2001</v>
      </c>
      <c r="F4509">
        <f t="shared" si="561"/>
        <v>0</v>
      </c>
      <c r="G4509">
        <f>Weighting!$H$21</f>
        <v>0</v>
      </c>
      <c r="H4509">
        <f t="array" ref="H4509">FREQUENCY(IF('Data Transformation'!$B$4:$B$8425=B4491,'Data Transformation'!$G$4:$G$8425),'Bin Analysis'!$B4509)</f>
        <v>2073</v>
      </c>
      <c r="I4509">
        <f t="shared" si="562"/>
        <v>0</v>
      </c>
      <c r="J4509">
        <f t="shared" si="563"/>
        <v>0</v>
      </c>
      <c r="K4509">
        <f>J4509*Weighting!$W$21</f>
        <v>0</v>
      </c>
      <c r="M4509" s="14"/>
    </row>
    <row r="4510" spans="1:13" x14ac:dyDescent="0.25">
      <c r="A4510" s="32" t="str">
        <f>IF(Weighting!$P$22&gt;0,B4510,"")</f>
        <v/>
      </c>
      <c r="B4510" t="e">
        <f>Weighting!$C$22</f>
        <v>#DIV/0!</v>
      </c>
      <c r="C4510" t="e">
        <f>Weighting!$F$22</f>
        <v>#NUM!</v>
      </c>
      <c r="D4510" t="e">
        <f>IF(C4510=1,'Data Transformation'!$G$3+0.5*'Data Transformation'!$W$25,IF(C4511=1,D4511-'Data Transformation'!$W$25,FALSE))</f>
        <v>#NUM!</v>
      </c>
      <c r="E4510">
        <f t="array" ref="E4510">IF(ISLOGICAL(D4510),"",FREQUENCY(IF('Data Transformation'!$B$425:$B$8425='Bin Analysis'!$B4491,'Data Transformation'!$G$425:$G$8425),D4510))</f>
        <v>2001</v>
      </c>
      <c r="F4510">
        <f t="shared" si="561"/>
        <v>0</v>
      </c>
      <c r="G4510">
        <f>Weighting!$H$22</f>
        <v>0</v>
      </c>
      <c r="H4510">
        <f t="array" ref="H4510">FREQUENCY(IF('Data Transformation'!$B$4:$B$8425=B4491,'Data Transformation'!$G$4:$G$8425),'Bin Analysis'!$B4510)</f>
        <v>2073</v>
      </c>
      <c r="I4510">
        <f t="shared" si="562"/>
        <v>0</v>
      </c>
      <c r="J4510">
        <f t="shared" si="563"/>
        <v>0</v>
      </c>
      <c r="K4510">
        <f>J4510*Weighting!$W$22</f>
        <v>0</v>
      </c>
      <c r="M4510" s="14"/>
    </row>
    <row r="4511" spans="1:13" x14ac:dyDescent="0.25">
      <c r="A4511" s="32" t="str">
        <f>IF(Weighting!$P$23&gt;0,B4511,"")</f>
        <v/>
      </c>
      <c r="B4511" t="e">
        <f>Weighting!$C$23</f>
        <v>#DIV/0!</v>
      </c>
      <c r="C4511" t="e">
        <f>Weighting!$F$23</f>
        <v>#NUM!</v>
      </c>
      <c r="D4511" t="e">
        <f>IF(C4511=1,'Data Transformation'!$G$3+0.5*'Data Transformation'!$W$25,IF(C4512=1,D4512-'Data Transformation'!$W$25,FALSE))</f>
        <v>#NUM!</v>
      </c>
      <c r="E4511">
        <f t="array" ref="E4511">IF(ISLOGICAL(D4511),"",FREQUENCY(IF('Data Transformation'!$B$425:$B$8425='Bin Analysis'!$B4491,'Data Transformation'!$G$425:$G$8425),D4511))</f>
        <v>2001</v>
      </c>
      <c r="F4511">
        <f t="shared" si="561"/>
        <v>0</v>
      </c>
      <c r="G4511">
        <f>Weighting!$H$23</f>
        <v>0</v>
      </c>
      <c r="H4511">
        <f t="array" ref="H4511">FREQUENCY(IF('Data Transformation'!$B$4:$B$8425=B4491,'Data Transformation'!$G$4:$G$8425),'Bin Analysis'!$B4511)</f>
        <v>2073</v>
      </c>
      <c r="I4511">
        <f t="shared" si="562"/>
        <v>0</v>
      </c>
      <c r="J4511">
        <f t="shared" si="563"/>
        <v>0</v>
      </c>
      <c r="K4511">
        <f>J4511*Weighting!$W$23</f>
        <v>0</v>
      </c>
      <c r="M4511" s="14"/>
    </row>
    <row r="4512" spans="1:13" x14ac:dyDescent="0.25">
      <c r="A4512" s="32" t="str">
        <f>IF(Weighting!$P$24&gt;0,B4512,"")</f>
        <v/>
      </c>
      <c r="B4512" t="e">
        <f>Weighting!$C$24</f>
        <v>#DIV/0!</v>
      </c>
      <c r="C4512" t="e">
        <f>Weighting!$F$24</f>
        <v>#NUM!</v>
      </c>
      <c r="D4512" t="e">
        <f>IF(C4512=1,'Data Transformation'!$G$3+0.5*'Data Transformation'!$W$25,IF(C4513=1,D4513-'Data Transformation'!$W$25,FALSE))</f>
        <v>#NUM!</v>
      </c>
      <c r="E4512">
        <f t="array" ref="E4512">IF(ISLOGICAL(D4512),"",FREQUENCY(IF('Data Transformation'!$B$425:$B$8425='Bin Analysis'!$B4491,'Data Transformation'!$G$425:$G$8425),D4512))</f>
        <v>2001</v>
      </c>
      <c r="F4512">
        <f t="shared" si="561"/>
        <v>0</v>
      </c>
      <c r="G4512">
        <f>Weighting!$H$24</f>
        <v>0</v>
      </c>
      <c r="H4512">
        <f t="array" ref="H4512">FREQUENCY(IF('Data Transformation'!$B$4:$B$8425=B4491,'Data Transformation'!$G$4:$G$8425),'Bin Analysis'!$B4512)</f>
        <v>2073</v>
      </c>
      <c r="I4512">
        <f t="shared" si="562"/>
        <v>0</v>
      </c>
      <c r="J4512">
        <f t="shared" si="563"/>
        <v>0</v>
      </c>
      <c r="K4512">
        <f>J4512*Weighting!$W$24</f>
        <v>0</v>
      </c>
      <c r="M4512" s="14"/>
    </row>
    <row r="4513" spans="1:25" x14ac:dyDescent="0.25">
      <c r="A4513" s="32" t="str">
        <f>IF(Weighting!$P$25&gt;0,B4513,"")</f>
        <v/>
      </c>
      <c r="B4513" t="e">
        <f>Weighting!$C$25</f>
        <v>#DIV/0!</v>
      </c>
      <c r="C4513" t="e">
        <f>Weighting!$F$25</f>
        <v>#NUM!</v>
      </c>
      <c r="D4513" t="e">
        <f>IF(C4513=1,'Data Transformation'!$G$3+0.5*'Data Transformation'!$W$25,IF(C4514=1,D4514-'Data Transformation'!$W$25,FALSE))</f>
        <v>#NUM!</v>
      </c>
      <c r="E4513">
        <f t="array" ref="E4513">IF(ISLOGICAL(D4513),"",FREQUENCY(IF('Data Transformation'!$B$425:$B$8425='Bin Analysis'!$B4491,'Data Transformation'!$G$425:$G$8425),D4513))</f>
        <v>2001</v>
      </c>
      <c r="F4513">
        <f t="shared" si="561"/>
        <v>0</v>
      </c>
      <c r="G4513">
        <f>Weighting!$H$25</f>
        <v>0</v>
      </c>
      <c r="H4513">
        <f t="array" ref="H4513">FREQUENCY(IF('Data Transformation'!$B$4:$B$8425=B4491,'Data Transformation'!$G$4:$G$8425),'Bin Analysis'!$B4513)</f>
        <v>2073</v>
      </c>
      <c r="I4513">
        <f t="shared" si="562"/>
        <v>0</v>
      </c>
      <c r="J4513">
        <f t="shared" si="563"/>
        <v>0</v>
      </c>
      <c r="K4513">
        <f>J4513*Weighting!$W$25</f>
        <v>0</v>
      </c>
      <c r="M4513" s="14"/>
    </row>
    <row r="4514" spans="1:25" x14ac:dyDescent="0.25">
      <c r="O4514"/>
      <c r="P4514"/>
      <c r="Q4514"/>
      <c r="R4514"/>
    </row>
    <row r="4515" spans="1:25" ht="23.25" x14ac:dyDescent="0.35">
      <c r="A4515" s="21" t="s">
        <v>0</v>
      </c>
      <c r="B4515" s="21" t="str">
        <f>IFERROR(VLOOKUP(C4515,'Data Transformation'!$L$6:$M$426,2,FALSE),"")</f>
        <v/>
      </c>
      <c r="C4515" s="21">
        <f>C4491+1</f>
        <v>188</v>
      </c>
      <c r="D4515" s="21"/>
      <c r="E4515" s="21"/>
      <c r="F4515" s="21"/>
      <c r="G4515" s="21"/>
      <c r="H4515" s="22"/>
      <c r="I4515" s="22"/>
      <c r="J4515" s="22"/>
      <c r="K4515" s="21"/>
      <c r="L4515" s="21" t="str">
        <f>B4515</f>
        <v/>
      </c>
      <c r="M4515" s="23" t="e">
        <f>INDEX('Data Transformation'!$O$4:$O$424,MATCH($B4515,'Data Transformation'!$M$4:$M$424,0),MATCH($M$2,'Data Transformation'!$O$3,0))</f>
        <v>#N/A</v>
      </c>
      <c r="N4515" s="27" t="e">
        <f>IF('Input and Summary Results'!$J$16="minimum",'Bin Analysis'!X4516/(M4515-1),'Bin Analysis'!Y4515/('Bin Analysis'!M4515-1))</f>
        <v>#N/A</v>
      </c>
      <c r="O4515" s="27" t="e">
        <f>IF(M4515=FALSE,NA(),(VLOOKUP(1,C4518:K4537,4,FALSE))/(M4515-1))</f>
        <v>#N/A</v>
      </c>
      <c r="P4515" s="27" t="e">
        <f>IF(M4515=FALSE,NA(),SUM(J4518:J4537)/Weighting!$S$5)</f>
        <v>#N/A</v>
      </c>
      <c r="Q4515" s="27" t="e">
        <f>IF(M4515=FALSE,NA(),SUM(K4518:K4537)/Weighting!$S$6)</f>
        <v>#N/A</v>
      </c>
      <c r="R4515" s="27" t="e">
        <f>IF(M4515=FALSE,NA(),(VLOOKUP(1,G4518:K4537,3,FALSE))/(M4515-1))</f>
        <v>#N/A</v>
      </c>
      <c r="S4515" s="22" t="e">
        <f>IF(M4515=FALSE,NA(),IF(SUM(J4518:J4537)=2,"yes","no"))</f>
        <v>#N/A</v>
      </c>
      <c r="X4515" s="2" cm="2">
        <f t="array" ref="X4515:X4516">FREQUENCY(IF('Data Transformation'!$B$425:$B$6424='Bin Analysis'!L4515,'Data Transformation'!$G$425:$G$6424),'Data Transformation'!$U$11)</f>
        <v>0</v>
      </c>
      <c r="Y4515" s="2" cm="2">
        <f t="array" ref="Y4515:Y4516">FREQUENCY(IF('Data Transformation'!$B$425:$B$6424='Bin Analysis'!L4515,'Data Transformation'!$G$425:$G$6424),'Data Transformation'!$U$12)</f>
        <v>0</v>
      </c>
    </row>
    <row r="4516" spans="1:25" x14ac:dyDescent="0.25">
      <c r="A4516" s="14" t="s">
        <v>67</v>
      </c>
      <c r="B4516" t="s">
        <v>47</v>
      </c>
      <c r="C4516" t="s">
        <v>5</v>
      </c>
      <c r="D4516" t="s">
        <v>100</v>
      </c>
      <c r="E4516" t="s">
        <v>101</v>
      </c>
      <c r="F4516" t="s">
        <v>102</v>
      </c>
      <c r="G4516" t="s">
        <v>70</v>
      </c>
      <c r="H4516" t="s">
        <v>31</v>
      </c>
      <c r="I4516" t="s">
        <v>32</v>
      </c>
      <c r="J4516" t="s">
        <v>46</v>
      </c>
      <c r="K4516" s="14" t="s">
        <v>45</v>
      </c>
      <c r="M4516" s="14"/>
      <c r="X4516" s="2">
        <v>0</v>
      </c>
      <c r="Y4516" s="2">
        <v>0</v>
      </c>
    </row>
    <row r="4517" spans="1:25" x14ac:dyDescent="0.25">
      <c r="A4517" s="32"/>
      <c r="D4517" t="e">
        <f>IF(C4517=1,'Data Transformation'!$G$3+0.5*'Data Transformation'!$W$25,IF(C4518=1,D4518-'Data Transformation'!$W$25,FALSE))</f>
        <v>#NUM!</v>
      </c>
      <c r="E4517">
        <f t="array" ref="E4517">IF(ISLOGICAL(D4517),"",FREQUENCY(IF('Data Transformation'!$B$425:$B$8425='Bin Analysis'!$B4515,'Data Transformation'!$G$425:$G$8425),D4517))</f>
        <v>2001</v>
      </c>
      <c r="F4517" t="e">
        <f>IF(ISLOGICAL(D4517),"",E4517-E4516)</f>
        <v>#VALUE!</v>
      </c>
      <c r="M4517" s="14"/>
    </row>
    <row r="4518" spans="1:25" x14ac:dyDescent="0.25">
      <c r="A4518" s="32" t="e">
        <f>IF(Weighting!$P$6&gt;0,B4518,"")</f>
        <v>#NUM!</v>
      </c>
      <c r="B4518" t="e">
        <f>Weighting!$C$6</f>
        <v>#DIV/0!</v>
      </c>
      <c r="C4518" t="e">
        <f>Weighting!$F$6</f>
        <v>#NUM!</v>
      </c>
      <c r="D4518" t="e">
        <f>IF(C4518=1,'Data Transformation'!$G$3+0.5*'Data Transformation'!$W$25,IF(C4519=1,D4519-'Data Transformation'!$W$25,FALSE))</f>
        <v>#NUM!</v>
      </c>
      <c r="E4518">
        <f t="array" ref="E4518">IF(ISLOGICAL(D4518),"",FREQUENCY(IF('Data Transformation'!$B$425:$B$8425='Bin Analysis'!$B4515,'Data Transformation'!$G$425:$G$8425),D4518))</f>
        <v>2001</v>
      </c>
      <c r="F4518">
        <f>IF(ISLOGICAL(D4518),"",E4518-E4517)</f>
        <v>0</v>
      </c>
      <c r="G4518">
        <f>Weighting!$H$6</f>
        <v>1</v>
      </c>
      <c r="H4518">
        <f t="array" ref="H4518">FREQUENCY(IF('Data Transformation'!$B$4:$B$8425=B4515,'Data Transformation'!$G$4:$G$8425),'Bin Analysis'!$B4518)</f>
        <v>2073</v>
      </c>
      <c r="I4518">
        <f>H4518-H4517</f>
        <v>2073</v>
      </c>
      <c r="J4518">
        <f>IF(I4518=0,0,1)</f>
        <v>1</v>
      </c>
      <c r="K4518" t="e">
        <f>J4518*Weighting!$W$6</f>
        <v>#NUM!</v>
      </c>
      <c r="M4518" s="14"/>
    </row>
    <row r="4519" spans="1:25" x14ac:dyDescent="0.25">
      <c r="A4519" s="32" t="str">
        <f>IF(Weighting!$P$7&gt;0,B4519,"")</f>
        <v/>
      </c>
      <c r="B4519" t="e">
        <f>Weighting!$C$7</f>
        <v>#DIV/0!</v>
      </c>
      <c r="C4519" t="e">
        <f>Weighting!$F$7</f>
        <v>#NUM!</v>
      </c>
      <c r="D4519" t="e">
        <f>IF(C4519=1,'Data Transformation'!$G$3+0.5*'Data Transformation'!$W$25,IF(C4520=1,D4520-'Data Transformation'!$W$25,FALSE))</f>
        <v>#NUM!</v>
      </c>
      <c r="E4519">
        <f t="array" ref="E4519">IF(ISLOGICAL(D4519),"",FREQUENCY(IF('Data Transformation'!$B$425:$B$8425='Bin Analysis'!$B4515,'Data Transformation'!$G$425:$G$8425),D4519))</f>
        <v>2001</v>
      </c>
      <c r="F4519">
        <f t="shared" ref="F4519:F4537" si="564">IF(ISLOGICAL(D4519),"",E4519-E4518)</f>
        <v>0</v>
      </c>
      <c r="G4519">
        <f>Weighting!$H$7</f>
        <v>0</v>
      </c>
      <c r="H4519">
        <f t="array" ref="H4519">FREQUENCY(IF('Data Transformation'!$B$4:$B$8425=B4515,'Data Transformation'!$G$4:$G$8425),'Bin Analysis'!$B4519)</f>
        <v>2073</v>
      </c>
      <c r="I4519">
        <f t="shared" ref="I4519:I4537" si="565">H4519-H4518</f>
        <v>0</v>
      </c>
      <c r="J4519">
        <f>IF(I4519=0,0,1)</f>
        <v>0</v>
      </c>
      <c r="K4519">
        <f>J4519*Weighting!$W$7</f>
        <v>0</v>
      </c>
      <c r="M4519" s="14"/>
    </row>
    <row r="4520" spans="1:25" x14ac:dyDescent="0.25">
      <c r="A4520" s="32" t="str">
        <f>IF(Weighting!$P$8&gt;0,B4520,"")</f>
        <v/>
      </c>
      <c r="B4520" t="e">
        <f>Weighting!$C$8</f>
        <v>#DIV/0!</v>
      </c>
      <c r="C4520" t="e">
        <f>Weighting!$F$8</f>
        <v>#NUM!</v>
      </c>
      <c r="D4520" t="e">
        <f>IF(C4520=1,'Data Transformation'!$G$3+0.5*'Data Transformation'!$W$25,IF(C4521=1,D4521-'Data Transformation'!$W$25,FALSE))</f>
        <v>#NUM!</v>
      </c>
      <c r="E4520">
        <f t="array" ref="E4520">IF(ISLOGICAL(D4520),"",FREQUENCY(IF('Data Transformation'!$B$425:$B$8425='Bin Analysis'!$B4515,'Data Transformation'!$G$425:$G$8425),D4520))</f>
        <v>2001</v>
      </c>
      <c r="F4520">
        <f t="shared" si="564"/>
        <v>0</v>
      </c>
      <c r="G4520">
        <f>Weighting!$H$8</f>
        <v>0</v>
      </c>
      <c r="H4520">
        <f t="array" ref="H4520">FREQUENCY(IF('Data Transformation'!$B$4:$B$8425=B4515,'Data Transformation'!$G$4:$G$8425),'Bin Analysis'!$B4520)</f>
        <v>2073</v>
      </c>
      <c r="I4520">
        <f t="shared" si="565"/>
        <v>0</v>
      </c>
      <c r="J4520">
        <f t="shared" ref="J4520:J4537" si="566">IF(I4520=0,0,1)</f>
        <v>0</v>
      </c>
      <c r="K4520">
        <f>J4520*Weighting!$W$8</f>
        <v>0</v>
      </c>
      <c r="M4520" s="14"/>
    </row>
    <row r="4521" spans="1:25" x14ac:dyDescent="0.25">
      <c r="A4521" s="32" t="str">
        <f>IF(Weighting!$P$9&gt;0,B4521,"")</f>
        <v/>
      </c>
      <c r="B4521" s="50" t="e">
        <f>Weighting!$C$9</f>
        <v>#DIV/0!</v>
      </c>
      <c r="C4521" t="e">
        <f>Weighting!$F$9</f>
        <v>#NUM!</v>
      </c>
      <c r="D4521" t="e">
        <f>IF(C4521=1,'Data Transformation'!$G$3+0.5*'Data Transformation'!$W$25,IF(C4522=1,D4522-'Data Transformation'!$W$25,FALSE))</f>
        <v>#NUM!</v>
      </c>
      <c r="E4521">
        <f t="array" ref="E4521">IF(ISLOGICAL(D4521),"",FREQUENCY(IF('Data Transformation'!$B$425:$B$8425='Bin Analysis'!$B4515,'Data Transformation'!$G$425:$G$8425),D4521))</f>
        <v>2001</v>
      </c>
      <c r="F4521">
        <f t="shared" si="564"/>
        <v>0</v>
      </c>
      <c r="G4521">
        <f>Weighting!$H$9</f>
        <v>0</v>
      </c>
      <c r="H4521">
        <f t="array" ref="H4521">FREQUENCY(IF('Data Transformation'!$B$4:$B$8425=B4515,'Data Transformation'!$G$4:$G$8425),'Bin Analysis'!$B4521)</f>
        <v>2073</v>
      </c>
      <c r="I4521">
        <f t="shared" si="565"/>
        <v>0</v>
      </c>
      <c r="J4521">
        <f t="shared" si="566"/>
        <v>0</v>
      </c>
      <c r="K4521">
        <f>J4521*Weighting!$W$9</f>
        <v>0</v>
      </c>
      <c r="M4521" s="14"/>
    </row>
    <row r="4522" spans="1:25" x14ac:dyDescent="0.25">
      <c r="A4522" s="32" t="str">
        <f>IF(Weighting!$P$10&gt;0,B4522,"")</f>
        <v/>
      </c>
      <c r="B4522" t="e">
        <f>Weighting!$C$10</f>
        <v>#DIV/0!</v>
      </c>
      <c r="C4522" t="e">
        <f>Weighting!$F$10</f>
        <v>#NUM!</v>
      </c>
      <c r="D4522" t="e">
        <f>IF(C4522=1,'Data Transformation'!$G$3+0.5*'Data Transformation'!$W$25,IF(C4523=1,D4523-'Data Transformation'!$W$25,FALSE))</f>
        <v>#NUM!</v>
      </c>
      <c r="E4522">
        <f t="array" ref="E4522">IF(ISLOGICAL(D4522),"",FREQUENCY(IF('Data Transformation'!$B$425:$B$8425='Bin Analysis'!$B4515,'Data Transformation'!$G$425:$G$8425),D4522))</f>
        <v>2001</v>
      </c>
      <c r="F4522">
        <f t="shared" si="564"/>
        <v>0</v>
      </c>
      <c r="G4522">
        <f>Weighting!$H$10</f>
        <v>0</v>
      </c>
      <c r="H4522">
        <f t="array" ref="H4522">FREQUENCY(IF('Data Transformation'!$B$4:$B$8425=B4515,'Data Transformation'!$G$4:$G$8425),'Bin Analysis'!$B4522)</f>
        <v>2073</v>
      </c>
      <c r="I4522">
        <f t="shared" si="565"/>
        <v>0</v>
      </c>
      <c r="J4522">
        <f t="shared" si="566"/>
        <v>0</v>
      </c>
      <c r="K4522">
        <f>J4522*Weighting!$W$10</f>
        <v>0</v>
      </c>
      <c r="M4522" s="14"/>
    </row>
    <row r="4523" spans="1:25" x14ac:dyDescent="0.25">
      <c r="A4523" s="32" t="str">
        <f>IF(Weighting!$P$11&gt;0,B4523,"")</f>
        <v/>
      </c>
      <c r="B4523" t="e">
        <f>Weighting!$C$11</f>
        <v>#DIV/0!</v>
      </c>
      <c r="C4523" t="e">
        <f>Weighting!$F$11</f>
        <v>#NUM!</v>
      </c>
      <c r="D4523" t="e">
        <f>IF(C4523=1,'Data Transformation'!$G$3+0.5*'Data Transformation'!$W$25,IF(C4524=1,D4524-'Data Transformation'!$W$25,FALSE))</f>
        <v>#NUM!</v>
      </c>
      <c r="E4523">
        <f t="array" ref="E4523">IF(ISLOGICAL(D4523),"",FREQUENCY(IF('Data Transformation'!$B$425:$B$8425='Bin Analysis'!$B4515,'Data Transformation'!$G$425:$G$8425),D4523))</f>
        <v>2001</v>
      </c>
      <c r="F4523">
        <f t="shared" si="564"/>
        <v>0</v>
      </c>
      <c r="G4523">
        <f>Weighting!$H$11</f>
        <v>0</v>
      </c>
      <c r="H4523">
        <f t="array" ref="H4523">FREQUENCY(IF('Data Transformation'!$B$4:$B$8425=B4515,'Data Transformation'!$G$4:$G$8425),'Bin Analysis'!$B4523)</f>
        <v>2073</v>
      </c>
      <c r="I4523">
        <f t="shared" si="565"/>
        <v>0</v>
      </c>
      <c r="J4523">
        <f t="shared" si="566"/>
        <v>0</v>
      </c>
      <c r="K4523">
        <f>J4523*Weighting!$W$11</f>
        <v>0</v>
      </c>
      <c r="M4523" s="14"/>
    </row>
    <row r="4524" spans="1:25" x14ac:dyDescent="0.25">
      <c r="A4524" s="32" t="str">
        <f>IF(Weighting!$P$12&gt;0,B4524,"")</f>
        <v/>
      </c>
      <c r="B4524" t="e">
        <f>Weighting!$C$12</f>
        <v>#DIV/0!</v>
      </c>
      <c r="C4524" t="e">
        <f>Weighting!$F$12</f>
        <v>#NUM!</v>
      </c>
      <c r="D4524" t="e">
        <f>IF(C4524=1,'Data Transformation'!$G$3+0.5*'Data Transformation'!$W$25,IF(C4525=1,D4525-'Data Transformation'!$W$25,FALSE))</f>
        <v>#NUM!</v>
      </c>
      <c r="E4524">
        <f t="array" ref="E4524">IF(ISLOGICAL(D4524),"",FREQUENCY(IF('Data Transformation'!$B$425:$B$8425='Bin Analysis'!$B4515,'Data Transformation'!$G$425:$G$8425),D4524))</f>
        <v>2001</v>
      </c>
      <c r="F4524">
        <f t="shared" si="564"/>
        <v>0</v>
      </c>
      <c r="G4524">
        <f>Weighting!$H$12</f>
        <v>0</v>
      </c>
      <c r="H4524">
        <f t="array" ref="H4524">FREQUENCY(IF('Data Transformation'!$B$4:$B$8425=B4515,'Data Transformation'!$G$4:$G$8425),'Bin Analysis'!$B4524)</f>
        <v>2073</v>
      </c>
      <c r="I4524">
        <f t="shared" si="565"/>
        <v>0</v>
      </c>
      <c r="J4524">
        <f t="shared" si="566"/>
        <v>0</v>
      </c>
      <c r="K4524">
        <f>J4524*Weighting!$W$12</f>
        <v>0</v>
      </c>
      <c r="M4524" s="14"/>
    </row>
    <row r="4525" spans="1:25" x14ac:dyDescent="0.25">
      <c r="A4525" s="32" t="str">
        <f>IF(Weighting!$P$13&gt;0,B4525,"")</f>
        <v/>
      </c>
      <c r="B4525" t="e">
        <f>Weighting!$C$13</f>
        <v>#DIV/0!</v>
      </c>
      <c r="C4525" t="e">
        <f>Weighting!$F$13</f>
        <v>#NUM!</v>
      </c>
      <c r="D4525" t="e">
        <f>IF(C4525=1,'Data Transformation'!$G$3+0.5*'Data Transformation'!$W$25,IF(C4526=1,D4526-'Data Transformation'!$W$25,FALSE))</f>
        <v>#NUM!</v>
      </c>
      <c r="E4525">
        <f t="array" ref="E4525">IF(ISLOGICAL(D4525),"",FREQUENCY(IF('Data Transformation'!$B$425:$B$8425='Bin Analysis'!$B4515,'Data Transformation'!$G$425:$G$8425),D4525))</f>
        <v>2001</v>
      </c>
      <c r="F4525">
        <f t="shared" si="564"/>
        <v>0</v>
      </c>
      <c r="G4525">
        <f>Weighting!$H$13</f>
        <v>0</v>
      </c>
      <c r="H4525">
        <f t="array" ref="H4525">FREQUENCY(IF('Data Transformation'!$B$4:$B$8425=B4515,'Data Transformation'!$G$4:$G$8425),'Bin Analysis'!$B4525)</f>
        <v>2073</v>
      </c>
      <c r="I4525">
        <f t="shared" si="565"/>
        <v>0</v>
      </c>
      <c r="J4525">
        <f t="shared" si="566"/>
        <v>0</v>
      </c>
      <c r="K4525">
        <f>J4525*Weighting!$W$13</f>
        <v>0</v>
      </c>
      <c r="M4525" s="14"/>
    </row>
    <row r="4526" spans="1:25" x14ac:dyDescent="0.25">
      <c r="A4526" s="32" t="str">
        <f>IF(Weighting!$P$14&gt;0,B4526,"")</f>
        <v/>
      </c>
      <c r="B4526" t="e">
        <f>Weighting!$C$14</f>
        <v>#DIV/0!</v>
      </c>
      <c r="C4526" t="e">
        <f>Weighting!$F$14</f>
        <v>#NUM!</v>
      </c>
      <c r="D4526" t="e">
        <f>IF(C4526=1,'Data Transformation'!$G$3+0.5*'Data Transformation'!$W$25,IF(C4527=1,D4527-'Data Transformation'!$W$25,FALSE))</f>
        <v>#NUM!</v>
      </c>
      <c r="E4526">
        <f t="array" ref="E4526">IF(ISLOGICAL(D4526),"",FREQUENCY(IF('Data Transformation'!$B$425:$B$8425='Bin Analysis'!$B4515,'Data Transformation'!$G$425:$G$8425),D4526))</f>
        <v>2001</v>
      </c>
      <c r="F4526">
        <f t="shared" si="564"/>
        <v>0</v>
      </c>
      <c r="G4526">
        <f>Weighting!$H$14</f>
        <v>0</v>
      </c>
      <c r="H4526">
        <f t="array" ref="H4526">FREQUENCY(IF('Data Transformation'!$B$4:$B$8425=B4515,'Data Transformation'!$G$4:$G$8425),'Bin Analysis'!$B4526)</f>
        <v>2073</v>
      </c>
      <c r="I4526">
        <f t="shared" si="565"/>
        <v>0</v>
      </c>
      <c r="J4526">
        <f t="shared" si="566"/>
        <v>0</v>
      </c>
      <c r="K4526">
        <f>J4526*Weighting!$W$14</f>
        <v>0</v>
      </c>
      <c r="M4526" s="14"/>
    </row>
    <row r="4527" spans="1:25" x14ac:dyDescent="0.25">
      <c r="A4527" s="32" t="str">
        <f>IF(Weighting!$P$15&gt;0,B4527,"")</f>
        <v/>
      </c>
      <c r="B4527" t="e">
        <f>Weighting!$C$15</f>
        <v>#DIV/0!</v>
      </c>
      <c r="C4527" t="e">
        <f>Weighting!$F$15</f>
        <v>#NUM!</v>
      </c>
      <c r="D4527" t="e">
        <f>IF(C4527=1,'Data Transformation'!$G$3+0.5*'Data Transformation'!$W$25,IF(C4528=1,D4528-'Data Transformation'!$W$25,FALSE))</f>
        <v>#NUM!</v>
      </c>
      <c r="E4527">
        <f t="array" ref="E4527">IF(ISLOGICAL(D4527),"",FREQUENCY(IF('Data Transformation'!$B$425:$B$8425='Bin Analysis'!$B4515,'Data Transformation'!$G$425:$G$8425),D4527))</f>
        <v>2001</v>
      </c>
      <c r="F4527">
        <f t="shared" si="564"/>
        <v>0</v>
      </c>
      <c r="G4527">
        <f>Weighting!$H$15</f>
        <v>0</v>
      </c>
      <c r="H4527">
        <f t="array" ref="H4527">FREQUENCY(IF('Data Transformation'!$B$4:$B$8425=B4515,'Data Transformation'!$G$4:$G$8425),'Bin Analysis'!$B4527)</f>
        <v>2073</v>
      </c>
      <c r="I4527">
        <f t="shared" si="565"/>
        <v>0</v>
      </c>
      <c r="J4527">
        <f t="shared" si="566"/>
        <v>0</v>
      </c>
      <c r="K4527">
        <f>J4527*Weighting!$W$15</f>
        <v>0</v>
      </c>
      <c r="M4527" s="14"/>
    </row>
    <row r="4528" spans="1:25" x14ac:dyDescent="0.25">
      <c r="A4528" s="32" t="str">
        <f>IF(Weighting!$P$16&gt;0,B4528,"")</f>
        <v/>
      </c>
      <c r="B4528" t="e">
        <f>Weighting!$C$16</f>
        <v>#DIV/0!</v>
      </c>
      <c r="C4528" t="e">
        <f>Weighting!$F$16</f>
        <v>#NUM!</v>
      </c>
      <c r="D4528" t="e">
        <f>IF(C4528=1,'Data Transformation'!$G$3+0.5*'Data Transformation'!$W$25,IF(C4529=1,D4529-'Data Transformation'!$W$25,FALSE))</f>
        <v>#NUM!</v>
      </c>
      <c r="E4528">
        <f t="array" ref="E4528">IF(ISLOGICAL(D4528),"",FREQUENCY(IF('Data Transformation'!$B$425:$B$8425='Bin Analysis'!$B4515,'Data Transformation'!$G$425:$G$8425),D4528))</f>
        <v>2001</v>
      </c>
      <c r="F4528">
        <f t="shared" si="564"/>
        <v>0</v>
      </c>
      <c r="G4528">
        <f>Weighting!$H$16</f>
        <v>0</v>
      </c>
      <c r="H4528">
        <f t="array" ref="H4528">FREQUENCY(IF('Data Transformation'!$B$4:$B$8425=B4515,'Data Transformation'!$G$4:$G$8425),'Bin Analysis'!$B4528)</f>
        <v>2073</v>
      </c>
      <c r="I4528">
        <f t="shared" si="565"/>
        <v>0</v>
      </c>
      <c r="J4528">
        <f t="shared" si="566"/>
        <v>0</v>
      </c>
      <c r="K4528">
        <f>J4528*Weighting!$W$16</f>
        <v>0</v>
      </c>
      <c r="M4528" s="14"/>
    </row>
    <row r="4529" spans="1:25" x14ac:dyDescent="0.25">
      <c r="A4529" s="32" t="str">
        <f>IF(Weighting!$P$17&gt;0,B4529,"")</f>
        <v/>
      </c>
      <c r="B4529" t="e">
        <f>Weighting!$C$17</f>
        <v>#DIV/0!</v>
      </c>
      <c r="C4529" t="e">
        <f>Weighting!$F$17</f>
        <v>#NUM!</v>
      </c>
      <c r="D4529" t="e">
        <f>IF(C4529=1,'Data Transformation'!$G$3+0.5*'Data Transformation'!$W$25,IF(C4530=1,D4530-'Data Transformation'!$W$25,FALSE))</f>
        <v>#NUM!</v>
      </c>
      <c r="E4529">
        <f t="array" ref="E4529">IF(ISLOGICAL(D4529),"",FREQUENCY(IF('Data Transformation'!$B$425:$B$8425='Bin Analysis'!$B4515,'Data Transformation'!$G$425:$G$8425),D4529))</f>
        <v>2001</v>
      </c>
      <c r="F4529">
        <f t="shared" si="564"/>
        <v>0</v>
      </c>
      <c r="G4529">
        <f>Weighting!$H$17</f>
        <v>0</v>
      </c>
      <c r="H4529">
        <f t="array" ref="H4529">FREQUENCY(IF('Data Transformation'!$B$4:$B$8425=B4515,'Data Transformation'!$G$4:$G$8425),'Bin Analysis'!$B4529)</f>
        <v>2073</v>
      </c>
      <c r="I4529">
        <f t="shared" si="565"/>
        <v>0</v>
      </c>
      <c r="J4529">
        <f t="shared" si="566"/>
        <v>0</v>
      </c>
      <c r="K4529">
        <f>J4529*Weighting!$W$17</f>
        <v>0</v>
      </c>
      <c r="M4529" s="14"/>
    </row>
    <row r="4530" spans="1:25" x14ac:dyDescent="0.25">
      <c r="A4530" s="32" t="str">
        <f>IF(Weighting!$P$18&gt;0,B4530,"")</f>
        <v/>
      </c>
      <c r="B4530" t="e">
        <f>Weighting!$C$18</f>
        <v>#DIV/0!</v>
      </c>
      <c r="C4530" t="e">
        <f>Weighting!$F$18</f>
        <v>#NUM!</v>
      </c>
      <c r="D4530" t="e">
        <f>IF(C4530=1,'Data Transformation'!$G$3+0.5*'Data Transformation'!$W$25,IF(C4531=1,D4531-'Data Transformation'!$W$25,FALSE))</f>
        <v>#NUM!</v>
      </c>
      <c r="E4530">
        <f t="array" ref="E4530">IF(ISLOGICAL(D4530),"",FREQUENCY(IF('Data Transformation'!$B$425:$B$8425='Bin Analysis'!$B4515,'Data Transformation'!$G$425:$G$8425),D4530))</f>
        <v>2001</v>
      </c>
      <c r="F4530">
        <f t="shared" si="564"/>
        <v>0</v>
      </c>
      <c r="G4530">
        <f>Weighting!$H$18</f>
        <v>0</v>
      </c>
      <c r="H4530">
        <f t="array" ref="H4530">FREQUENCY(IF('Data Transformation'!$B$4:$B$8425=B4515,'Data Transformation'!$G$4:$G$8425),'Bin Analysis'!$B4530)</f>
        <v>2073</v>
      </c>
      <c r="I4530">
        <f t="shared" si="565"/>
        <v>0</v>
      </c>
      <c r="J4530">
        <f t="shared" si="566"/>
        <v>0</v>
      </c>
      <c r="K4530">
        <f>J4530*Weighting!$W$18</f>
        <v>0</v>
      </c>
      <c r="M4530" s="14"/>
    </row>
    <row r="4531" spans="1:25" x14ac:dyDescent="0.25">
      <c r="A4531" s="32" t="str">
        <f>IF(Weighting!$P$19&gt;0,B4531,"")</f>
        <v/>
      </c>
      <c r="B4531" t="e">
        <f>Weighting!$C$19</f>
        <v>#DIV/0!</v>
      </c>
      <c r="C4531" t="e">
        <f>Weighting!$F$19</f>
        <v>#NUM!</v>
      </c>
      <c r="D4531" t="e">
        <f>IF(C4531=1,'Data Transformation'!$G$3+0.5*'Data Transformation'!$W$25,IF(C4532=1,D4532-'Data Transformation'!$W$25,FALSE))</f>
        <v>#NUM!</v>
      </c>
      <c r="E4531">
        <f t="array" ref="E4531">IF(ISLOGICAL(D4531),"",FREQUENCY(IF('Data Transformation'!$B$425:$B$8425='Bin Analysis'!$B4515,'Data Transformation'!$G$425:$G$8425),D4531))</f>
        <v>2001</v>
      </c>
      <c r="F4531">
        <f t="shared" si="564"/>
        <v>0</v>
      </c>
      <c r="G4531">
        <f>Weighting!$H$19</f>
        <v>0</v>
      </c>
      <c r="H4531">
        <f t="array" ref="H4531">FREQUENCY(IF('Data Transformation'!$B$4:$B$8425=B4515,'Data Transformation'!$G$4:$G$8425),'Bin Analysis'!$B4531)</f>
        <v>2073</v>
      </c>
      <c r="I4531">
        <f t="shared" si="565"/>
        <v>0</v>
      </c>
      <c r="J4531">
        <f t="shared" si="566"/>
        <v>0</v>
      </c>
      <c r="K4531">
        <f>J4531*Weighting!$W$19</f>
        <v>0</v>
      </c>
      <c r="M4531" s="14"/>
    </row>
    <row r="4532" spans="1:25" x14ac:dyDescent="0.25">
      <c r="A4532" s="32" t="str">
        <f>IF(Weighting!$P$20&gt;0,B4532,"")</f>
        <v/>
      </c>
      <c r="B4532" t="e">
        <f>Weighting!$C$20</f>
        <v>#DIV/0!</v>
      </c>
      <c r="C4532" t="e">
        <f>Weighting!$F$20</f>
        <v>#NUM!</v>
      </c>
      <c r="D4532" t="e">
        <f>IF(C4532=1,'Data Transformation'!$G$3+0.5*'Data Transformation'!$W$25,IF(C4533=1,D4533-'Data Transformation'!$W$25,FALSE))</f>
        <v>#NUM!</v>
      </c>
      <c r="E4532">
        <f t="array" ref="E4532">IF(ISLOGICAL(D4532),"",FREQUENCY(IF('Data Transformation'!$B$425:$B$8425='Bin Analysis'!$B4515,'Data Transformation'!$G$425:$G$8425),D4532))</f>
        <v>2001</v>
      </c>
      <c r="F4532">
        <f t="shared" si="564"/>
        <v>0</v>
      </c>
      <c r="G4532">
        <f>Weighting!$H$20</f>
        <v>0</v>
      </c>
      <c r="H4532">
        <f t="array" ref="H4532">FREQUENCY(IF('Data Transformation'!$B$4:$B$8425=B4515,'Data Transformation'!$G$4:$G$8425),'Bin Analysis'!$B4532)</f>
        <v>2073</v>
      </c>
      <c r="I4532">
        <f t="shared" si="565"/>
        <v>0</v>
      </c>
      <c r="J4532">
        <f t="shared" si="566"/>
        <v>0</v>
      </c>
      <c r="K4532">
        <f>J4532*Weighting!$W$20</f>
        <v>0</v>
      </c>
      <c r="M4532" s="14"/>
    </row>
    <row r="4533" spans="1:25" x14ac:dyDescent="0.25">
      <c r="A4533" s="32" t="str">
        <f>IF(Weighting!$P$21&gt;0,B4533,"")</f>
        <v/>
      </c>
      <c r="B4533" t="e">
        <f>Weighting!$C$21</f>
        <v>#DIV/0!</v>
      </c>
      <c r="C4533" t="e">
        <f>Weighting!$F$21</f>
        <v>#NUM!</v>
      </c>
      <c r="D4533" t="e">
        <f>IF(C4533=1,'Data Transformation'!$G$3+0.5*'Data Transformation'!$W$25,IF(C4534=1,D4534-'Data Transformation'!$W$25,FALSE))</f>
        <v>#NUM!</v>
      </c>
      <c r="E4533">
        <f t="array" ref="E4533">IF(ISLOGICAL(D4533),"",FREQUENCY(IF('Data Transformation'!$B$425:$B$8425='Bin Analysis'!$B4515,'Data Transformation'!$G$425:$G$8425),D4533))</f>
        <v>2001</v>
      </c>
      <c r="F4533">
        <f t="shared" si="564"/>
        <v>0</v>
      </c>
      <c r="G4533">
        <f>Weighting!$H$21</f>
        <v>0</v>
      </c>
      <c r="H4533">
        <f t="array" ref="H4533">FREQUENCY(IF('Data Transformation'!$B$4:$B$8425=B4515,'Data Transformation'!$G$4:$G$8425),'Bin Analysis'!$B4533)</f>
        <v>2073</v>
      </c>
      <c r="I4533">
        <f t="shared" si="565"/>
        <v>0</v>
      </c>
      <c r="J4533">
        <f t="shared" si="566"/>
        <v>0</v>
      </c>
      <c r="K4533">
        <f>J4533*Weighting!$W$21</f>
        <v>0</v>
      </c>
      <c r="M4533" s="14"/>
    </row>
    <row r="4534" spans="1:25" x14ac:dyDescent="0.25">
      <c r="A4534" s="32" t="str">
        <f>IF(Weighting!$P$22&gt;0,B4534,"")</f>
        <v/>
      </c>
      <c r="B4534" t="e">
        <f>Weighting!$C$22</f>
        <v>#DIV/0!</v>
      </c>
      <c r="C4534" t="e">
        <f>Weighting!$F$22</f>
        <v>#NUM!</v>
      </c>
      <c r="D4534" t="e">
        <f>IF(C4534=1,'Data Transformation'!$G$3+0.5*'Data Transformation'!$W$25,IF(C4535=1,D4535-'Data Transformation'!$W$25,FALSE))</f>
        <v>#NUM!</v>
      </c>
      <c r="E4534">
        <f t="array" ref="E4534">IF(ISLOGICAL(D4534),"",FREQUENCY(IF('Data Transformation'!$B$425:$B$8425='Bin Analysis'!$B4515,'Data Transformation'!$G$425:$G$8425),D4534))</f>
        <v>2001</v>
      </c>
      <c r="F4534">
        <f t="shared" si="564"/>
        <v>0</v>
      </c>
      <c r="G4534">
        <f>Weighting!$H$22</f>
        <v>0</v>
      </c>
      <c r="H4534">
        <f t="array" ref="H4534">FREQUENCY(IF('Data Transformation'!$B$4:$B$8425=B4515,'Data Transformation'!$G$4:$G$8425),'Bin Analysis'!$B4534)</f>
        <v>2073</v>
      </c>
      <c r="I4534">
        <f t="shared" si="565"/>
        <v>0</v>
      </c>
      <c r="J4534">
        <f t="shared" si="566"/>
        <v>0</v>
      </c>
      <c r="K4534">
        <f>J4534*Weighting!$W$22</f>
        <v>0</v>
      </c>
      <c r="M4534" s="14"/>
    </row>
    <row r="4535" spans="1:25" x14ac:dyDescent="0.25">
      <c r="A4535" s="32" t="str">
        <f>IF(Weighting!$P$23&gt;0,B4535,"")</f>
        <v/>
      </c>
      <c r="B4535" t="e">
        <f>Weighting!$C$23</f>
        <v>#DIV/0!</v>
      </c>
      <c r="C4535" t="e">
        <f>Weighting!$F$23</f>
        <v>#NUM!</v>
      </c>
      <c r="D4535" t="e">
        <f>IF(C4535=1,'Data Transformation'!$G$3+0.5*'Data Transformation'!$W$25,IF(C4536=1,D4536-'Data Transformation'!$W$25,FALSE))</f>
        <v>#NUM!</v>
      </c>
      <c r="E4535">
        <f t="array" ref="E4535">IF(ISLOGICAL(D4535),"",FREQUENCY(IF('Data Transformation'!$B$425:$B$8425='Bin Analysis'!$B4515,'Data Transformation'!$G$425:$G$8425),D4535))</f>
        <v>2001</v>
      </c>
      <c r="F4535">
        <f t="shared" si="564"/>
        <v>0</v>
      </c>
      <c r="G4535">
        <f>Weighting!$H$23</f>
        <v>0</v>
      </c>
      <c r="H4535">
        <f t="array" ref="H4535">FREQUENCY(IF('Data Transformation'!$B$4:$B$8425=B4515,'Data Transformation'!$G$4:$G$8425),'Bin Analysis'!$B4535)</f>
        <v>2073</v>
      </c>
      <c r="I4535">
        <f t="shared" si="565"/>
        <v>0</v>
      </c>
      <c r="J4535">
        <f t="shared" si="566"/>
        <v>0</v>
      </c>
      <c r="K4535">
        <f>J4535*Weighting!$W$23</f>
        <v>0</v>
      </c>
      <c r="M4535" s="14"/>
    </row>
    <row r="4536" spans="1:25" x14ac:dyDescent="0.25">
      <c r="A4536" s="32" t="str">
        <f>IF(Weighting!$P$24&gt;0,B4536,"")</f>
        <v/>
      </c>
      <c r="B4536" t="e">
        <f>Weighting!$C$24</f>
        <v>#DIV/0!</v>
      </c>
      <c r="C4536" t="e">
        <f>Weighting!$F$24</f>
        <v>#NUM!</v>
      </c>
      <c r="D4536" t="e">
        <f>IF(C4536=1,'Data Transformation'!$G$3+0.5*'Data Transformation'!$W$25,IF(C4537=1,D4537-'Data Transformation'!$W$25,FALSE))</f>
        <v>#NUM!</v>
      </c>
      <c r="E4536">
        <f t="array" ref="E4536">IF(ISLOGICAL(D4536),"",FREQUENCY(IF('Data Transformation'!$B$425:$B$8425='Bin Analysis'!$B4515,'Data Transformation'!$G$425:$G$8425),D4536))</f>
        <v>2001</v>
      </c>
      <c r="F4536">
        <f t="shared" si="564"/>
        <v>0</v>
      </c>
      <c r="G4536">
        <f>Weighting!$H$24</f>
        <v>0</v>
      </c>
      <c r="H4536">
        <f t="array" ref="H4536">FREQUENCY(IF('Data Transformation'!$B$4:$B$8425=B4515,'Data Transformation'!$G$4:$G$8425),'Bin Analysis'!$B4536)</f>
        <v>2073</v>
      </c>
      <c r="I4536">
        <f t="shared" si="565"/>
        <v>0</v>
      </c>
      <c r="J4536">
        <f t="shared" si="566"/>
        <v>0</v>
      </c>
      <c r="K4536">
        <f>J4536*Weighting!$W$24</f>
        <v>0</v>
      </c>
      <c r="M4536" s="14"/>
    </row>
    <row r="4537" spans="1:25" x14ac:dyDescent="0.25">
      <c r="A4537" s="32" t="str">
        <f>IF(Weighting!$P$25&gt;0,B4537,"")</f>
        <v/>
      </c>
      <c r="B4537" t="e">
        <f>Weighting!$C$25</f>
        <v>#DIV/0!</v>
      </c>
      <c r="C4537" t="e">
        <f>Weighting!$F$25</f>
        <v>#NUM!</v>
      </c>
      <c r="D4537" t="e">
        <f>IF(C4537=1,'Data Transformation'!$G$3+0.5*'Data Transformation'!$W$25,IF(C4538=1,D4538-'Data Transformation'!$W$25,FALSE))</f>
        <v>#NUM!</v>
      </c>
      <c r="E4537">
        <f t="array" ref="E4537">IF(ISLOGICAL(D4537),"",FREQUENCY(IF('Data Transformation'!$B$425:$B$8425='Bin Analysis'!$B4515,'Data Transformation'!$G$425:$G$8425),D4537))</f>
        <v>2001</v>
      </c>
      <c r="F4537">
        <f t="shared" si="564"/>
        <v>0</v>
      </c>
      <c r="G4537">
        <f>Weighting!$H$25</f>
        <v>0</v>
      </c>
      <c r="H4537">
        <f t="array" ref="H4537">FREQUENCY(IF('Data Transformation'!$B$4:$B$8425=B4515,'Data Transformation'!$G$4:$G$8425),'Bin Analysis'!$B4537)</f>
        <v>2073</v>
      </c>
      <c r="I4537">
        <f t="shared" si="565"/>
        <v>0</v>
      </c>
      <c r="J4537">
        <f t="shared" si="566"/>
        <v>0</v>
      </c>
      <c r="K4537">
        <f>J4537*Weighting!$W$25</f>
        <v>0</v>
      </c>
      <c r="M4537" s="14"/>
    </row>
    <row r="4538" spans="1:25" x14ac:dyDescent="0.25">
      <c r="O4538"/>
      <c r="P4538"/>
      <c r="Q4538"/>
      <c r="R4538"/>
    </row>
    <row r="4539" spans="1:25" ht="23.25" x14ac:dyDescent="0.35">
      <c r="A4539" s="21" t="s">
        <v>0</v>
      </c>
      <c r="B4539" s="21" t="str">
        <f>IFERROR(VLOOKUP(C4539,'Data Transformation'!$L$6:$M$426,2,FALSE),"")</f>
        <v/>
      </c>
      <c r="C4539" s="21">
        <f>C4515+1</f>
        <v>189</v>
      </c>
      <c r="D4539" s="21"/>
      <c r="E4539" s="21"/>
      <c r="F4539" s="21"/>
      <c r="G4539" s="21"/>
      <c r="H4539" s="22"/>
      <c r="I4539" s="22"/>
      <c r="J4539" s="22"/>
      <c r="K4539" s="21"/>
      <c r="L4539" s="21" t="str">
        <f>B4539</f>
        <v/>
      </c>
      <c r="M4539" s="23" t="e">
        <f>INDEX('Data Transformation'!$O$4:$O$424,MATCH($B4539,'Data Transformation'!$M$4:$M$424,0),MATCH($M$2,'Data Transformation'!$O$3,0))</f>
        <v>#N/A</v>
      </c>
      <c r="N4539" s="27" t="e">
        <f>IF('Input and Summary Results'!$J$16="minimum",'Bin Analysis'!X4540/(M4539-1),'Bin Analysis'!Y4539/('Bin Analysis'!M4539-1))</f>
        <v>#N/A</v>
      </c>
      <c r="O4539" s="27" t="e">
        <f>IF(M4539=FALSE,NA(),(VLOOKUP(1,C4542:K4561,4,FALSE))/(M4539-1))</f>
        <v>#N/A</v>
      </c>
      <c r="P4539" s="27" t="e">
        <f>IF(M4539=FALSE,NA(),SUM(J4542:J4561)/Weighting!$S$5)</f>
        <v>#N/A</v>
      </c>
      <c r="Q4539" s="27" t="e">
        <f>IF(M4539=FALSE,NA(),SUM(K4542:K4561)/Weighting!$S$6)</f>
        <v>#N/A</v>
      </c>
      <c r="R4539" s="27" t="e">
        <f>IF(M4539=FALSE,NA(),(VLOOKUP(1,G4542:K4561,3,FALSE))/(M4539-1))</f>
        <v>#N/A</v>
      </c>
      <c r="S4539" s="22" t="e">
        <f>IF(M4539=FALSE,NA(),IF(SUM(J4542:J4561)=2,"yes","no"))</f>
        <v>#N/A</v>
      </c>
      <c r="X4539" s="2" cm="2">
        <f t="array" ref="X4539:X4540">FREQUENCY(IF('Data Transformation'!$B$425:$B$6424='Bin Analysis'!L4539,'Data Transformation'!$G$425:$G$6424),'Data Transformation'!$U$11)</f>
        <v>0</v>
      </c>
      <c r="Y4539" s="2" cm="2">
        <f t="array" ref="Y4539:Y4540">FREQUENCY(IF('Data Transformation'!$B$425:$B$6424='Bin Analysis'!L4539,'Data Transformation'!$G$425:$G$6424),'Data Transformation'!$U$12)</f>
        <v>0</v>
      </c>
    </row>
    <row r="4540" spans="1:25" x14ac:dyDescent="0.25">
      <c r="A4540" s="14" t="s">
        <v>67</v>
      </c>
      <c r="B4540" t="s">
        <v>47</v>
      </c>
      <c r="C4540" t="s">
        <v>5</v>
      </c>
      <c r="D4540" t="s">
        <v>100</v>
      </c>
      <c r="E4540" t="s">
        <v>101</v>
      </c>
      <c r="F4540" t="s">
        <v>102</v>
      </c>
      <c r="G4540" t="s">
        <v>70</v>
      </c>
      <c r="H4540" t="s">
        <v>31</v>
      </c>
      <c r="I4540" t="s">
        <v>32</v>
      </c>
      <c r="J4540" t="s">
        <v>46</v>
      </c>
      <c r="K4540" s="14" t="s">
        <v>45</v>
      </c>
      <c r="M4540" s="14"/>
      <c r="X4540" s="2">
        <v>0</v>
      </c>
      <c r="Y4540" s="2">
        <v>0</v>
      </c>
    </row>
    <row r="4541" spans="1:25" x14ac:dyDescent="0.25">
      <c r="A4541" s="32"/>
      <c r="D4541" t="e">
        <f>IF(C4541=1,'Data Transformation'!$G$3+0.5*'Data Transformation'!$W$25,IF(C4542=1,D4542-'Data Transformation'!$W$25,FALSE))</f>
        <v>#NUM!</v>
      </c>
      <c r="E4541">
        <f t="array" ref="E4541">IF(ISLOGICAL(D4541),"",FREQUENCY(IF('Data Transformation'!$B$425:$B$8425='Bin Analysis'!$B4539,'Data Transformation'!$G$425:$G$8425),D4541))</f>
        <v>2001</v>
      </c>
      <c r="F4541" t="e">
        <f>IF(ISLOGICAL(D4541),"",E4541-E4540)</f>
        <v>#VALUE!</v>
      </c>
      <c r="M4541" s="14"/>
    </row>
    <row r="4542" spans="1:25" x14ac:dyDescent="0.25">
      <c r="A4542" s="32" t="e">
        <f>IF(Weighting!$P$6&gt;0,B4542,"")</f>
        <v>#NUM!</v>
      </c>
      <c r="B4542" t="e">
        <f>Weighting!$C$6</f>
        <v>#DIV/0!</v>
      </c>
      <c r="C4542" t="e">
        <f>Weighting!$F$6</f>
        <v>#NUM!</v>
      </c>
      <c r="D4542" t="e">
        <f>IF(C4542=1,'Data Transformation'!$G$3+0.5*'Data Transformation'!$W$25,IF(C4543=1,D4543-'Data Transformation'!$W$25,FALSE))</f>
        <v>#NUM!</v>
      </c>
      <c r="E4542">
        <f t="array" ref="E4542">IF(ISLOGICAL(D4542),"",FREQUENCY(IF('Data Transformation'!$B$425:$B$8425='Bin Analysis'!$B4539,'Data Transformation'!$G$425:$G$8425),D4542))</f>
        <v>2001</v>
      </c>
      <c r="F4542">
        <f>IF(ISLOGICAL(D4542),"",E4542-E4541)</f>
        <v>0</v>
      </c>
      <c r="G4542">
        <f>Weighting!$H$6</f>
        <v>1</v>
      </c>
      <c r="H4542">
        <f t="array" ref="H4542">FREQUENCY(IF('Data Transformation'!$B$4:$B$8425=B4539,'Data Transformation'!$G$4:$G$8425),'Bin Analysis'!$B4542)</f>
        <v>2073</v>
      </c>
      <c r="I4542">
        <f>H4542-H4541</f>
        <v>2073</v>
      </c>
      <c r="J4542">
        <f>IF(I4542=0,0,1)</f>
        <v>1</v>
      </c>
      <c r="K4542" t="e">
        <f>J4542*Weighting!$W$6</f>
        <v>#NUM!</v>
      </c>
      <c r="M4542" s="14"/>
    </row>
    <row r="4543" spans="1:25" x14ac:dyDescent="0.25">
      <c r="A4543" s="32" t="str">
        <f>IF(Weighting!$P$7&gt;0,B4543,"")</f>
        <v/>
      </c>
      <c r="B4543" t="e">
        <f>Weighting!$C$7</f>
        <v>#DIV/0!</v>
      </c>
      <c r="C4543" t="e">
        <f>Weighting!$F$7</f>
        <v>#NUM!</v>
      </c>
      <c r="D4543" t="e">
        <f>IF(C4543=1,'Data Transformation'!$G$3+0.5*'Data Transformation'!$W$25,IF(C4544=1,D4544-'Data Transformation'!$W$25,FALSE))</f>
        <v>#NUM!</v>
      </c>
      <c r="E4543">
        <f t="array" ref="E4543">IF(ISLOGICAL(D4543),"",FREQUENCY(IF('Data Transformation'!$B$425:$B$8425='Bin Analysis'!$B4539,'Data Transformation'!$G$425:$G$8425),D4543))</f>
        <v>2001</v>
      </c>
      <c r="F4543">
        <f t="shared" ref="F4543:F4561" si="567">IF(ISLOGICAL(D4543),"",E4543-E4542)</f>
        <v>0</v>
      </c>
      <c r="G4543">
        <f>Weighting!$H$7</f>
        <v>0</v>
      </c>
      <c r="H4543">
        <f t="array" ref="H4543">FREQUENCY(IF('Data Transformation'!$B$4:$B$8425=B4539,'Data Transformation'!$G$4:$G$8425),'Bin Analysis'!$B4543)</f>
        <v>2073</v>
      </c>
      <c r="I4543">
        <f t="shared" ref="I4543:I4561" si="568">H4543-H4542</f>
        <v>0</v>
      </c>
      <c r="J4543">
        <f>IF(I4543=0,0,1)</f>
        <v>0</v>
      </c>
      <c r="K4543">
        <f>J4543*Weighting!$W$7</f>
        <v>0</v>
      </c>
      <c r="M4543" s="14"/>
    </row>
    <row r="4544" spans="1:25" x14ac:dyDescent="0.25">
      <c r="A4544" s="32" t="str">
        <f>IF(Weighting!$P$8&gt;0,B4544,"")</f>
        <v/>
      </c>
      <c r="B4544" t="e">
        <f>Weighting!$C$8</f>
        <v>#DIV/0!</v>
      </c>
      <c r="C4544" t="e">
        <f>Weighting!$F$8</f>
        <v>#NUM!</v>
      </c>
      <c r="D4544" t="e">
        <f>IF(C4544=1,'Data Transformation'!$G$3+0.5*'Data Transformation'!$W$25,IF(C4545=1,D4545-'Data Transformation'!$W$25,FALSE))</f>
        <v>#NUM!</v>
      </c>
      <c r="E4544">
        <f t="array" ref="E4544">IF(ISLOGICAL(D4544),"",FREQUENCY(IF('Data Transformation'!$B$425:$B$8425='Bin Analysis'!$B4539,'Data Transformation'!$G$425:$G$8425),D4544))</f>
        <v>2001</v>
      </c>
      <c r="F4544">
        <f t="shared" si="567"/>
        <v>0</v>
      </c>
      <c r="G4544">
        <f>Weighting!$H$8</f>
        <v>0</v>
      </c>
      <c r="H4544">
        <f t="array" ref="H4544">FREQUENCY(IF('Data Transformation'!$B$4:$B$8425=B4539,'Data Transformation'!$G$4:$G$8425),'Bin Analysis'!$B4544)</f>
        <v>2073</v>
      </c>
      <c r="I4544">
        <f t="shared" si="568"/>
        <v>0</v>
      </c>
      <c r="J4544">
        <f t="shared" ref="J4544:J4561" si="569">IF(I4544=0,0,1)</f>
        <v>0</v>
      </c>
      <c r="K4544">
        <f>J4544*Weighting!$W$8</f>
        <v>0</v>
      </c>
      <c r="M4544" s="14"/>
    </row>
    <row r="4545" spans="1:13" x14ac:dyDescent="0.25">
      <c r="A4545" s="32" t="str">
        <f>IF(Weighting!$P$9&gt;0,B4545,"")</f>
        <v/>
      </c>
      <c r="B4545" s="50" t="e">
        <f>Weighting!$C$9</f>
        <v>#DIV/0!</v>
      </c>
      <c r="C4545" t="e">
        <f>Weighting!$F$9</f>
        <v>#NUM!</v>
      </c>
      <c r="D4545" t="e">
        <f>IF(C4545=1,'Data Transformation'!$G$3+0.5*'Data Transformation'!$W$25,IF(C4546=1,D4546-'Data Transformation'!$W$25,FALSE))</f>
        <v>#NUM!</v>
      </c>
      <c r="E4545">
        <f t="array" ref="E4545">IF(ISLOGICAL(D4545),"",FREQUENCY(IF('Data Transformation'!$B$425:$B$8425='Bin Analysis'!$B4539,'Data Transformation'!$G$425:$G$8425),D4545))</f>
        <v>2001</v>
      </c>
      <c r="F4545">
        <f t="shared" si="567"/>
        <v>0</v>
      </c>
      <c r="G4545">
        <f>Weighting!$H$9</f>
        <v>0</v>
      </c>
      <c r="H4545">
        <f t="array" ref="H4545">FREQUENCY(IF('Data Transformation'!$B$4:$B$8425=B4539,'Data Transformation'!$G$4:$G$8425),'Bin Analysis'!$B4545)</f>
        <v>2073</v>
      </c>
      <c r="I4545">
        <f t="shared" si="568"/>
        <v>0</v>
      </c>
      <c r="J4545">
        <f t="shared" si="569"/>
        <v>0</v>
      </c>
      <c r="K4545">
        <f>J4545*Weighting!$W$9</f>
        <v>0</v>
      </c>
      <c r="M4545" s="14"/>
    </row>
    <row r="4546" spans="1:13" x14ac:dyDescent="0.25">
      <c r="A4546" s="32" t="str">
        <f>IF(Weighting!$P$10&gt;0,B4546,"")</f>
        <v/>
      </c>
      <c r="B4546" t="e">
        <f>Weighting!$C$10</f>
        <v>#DIV/0!</v>
      </c>
      <c r="C4546" t="e">
        <f>Weighting!$F$10</f>
        <v>#NUM!</v>
      </c>
      <c r="D4546" t="e">
        <f>IF(C4546=1,'Data Transformation'!$G$3+0.5*'Data Transformation'!$W$25,IF(C4547=1,D4547-'Data Transformation'!$W$25,FALSE))</f>
        <v>#NUM!</v>
      </c>
      <c r="E4546">
        <f t="array" ref="E4546">IF(ISLOGICAL(D4546),"",FREQUENCY(IF('Data Transformation'!$B$425:$B$8425='Bin Analysis'!$B4539,'Data Transformation'!$G$425:$G$8425),D4546))</f>
        <v>2001</v>
      </c>
      <c r="F4546">
        <f t="shared" si="567"/>
        <v>0</v>
      </c>
      <c r="G4546">
        <f>Weighting!$H$10</f>
        <v>0</v>
      </c>
      <c r="H4546">
        <f t="array" ref="H4546">FREQUENCY(IF('Data Transformation'!$B$4:$B$8425=B4539,'Data Transformation'!$G$4:$G$8425),'Bin Analysis'!$B4546)</f>
        <v>2073</v>
      </c>
      <c r="I4546">
        <f t="shared" si="568"/>
        <v>0</v>
      </c>
      <c r="J4546">
        <f t="shared" si="569"/>
        <v>0</v>
      </c>
      <c r="K4546">
        <f>J4546*Weighting!$W$10</f>
        <v>0</v>
      </c>
      <c r="M4546" s="14"/>
    </row>
    <row r="4547" spans="1:13" x14ac:dyDescent="0.25">
      <c r="A4547" s="32" t="str">
        <f>IF(Weighting!$P$11&gt;0,B4547,"")</f>
        <v/>
      </c>
      <c r="B4547" t="e">
        <f>Weighting!$C$11</f>
        <v>#DIV/0!</v>
      </c>
      <c r="C4547" t="e">
        <f>Weighting!$F$11</f>
        <v>#NUM!</v>
      </c>
      <c r="D4547" t="e">
        <f>IF(C4547=1,'Data Transformation'!$G$3+0.5*'Data Transformation'!$W$25,IF(C4548=1,D4548-'Data Transformation'!$W$25,FALSE))</f>
        <v>#NUM!</v>
      </c>
      <c r="E4547">
        <f t="array" ref="E4547">IF(ISLOGICAL(D4547),"",FREQUENCY(IF('Data Transformation'!$B$425:$B$8425='Bin Analysis'!$B4539,'Data Transformation'!$G$425:$G$8425),D4547))</f>
        <v>2001</v>
      </c>
      <c r="F4547">
        <f t="shared" si="567"/>
        <v>0</v>
      </c>
      <c r="G4547">
        <f>Weighting!$H$11</f>
        <v>0</v>
      </c>
      <c r="H4547">
        <f t="array" ref="H4547">FREQUENCY(IF('Data Transformation'!$B$4:$B$8425=B4539,'Data Transformation'!$G$4:$G$8425),'Bin Analysis'!$B4547)</f>
        <v>2073</v>
      </c>
      <c r="I4547">
        <f t="shared" si="568"/>
        <v>0</v>
      </c>
      <c r="J4547">
        <f t="shared" si="569"/>
        <v>0</v>
      </c>
      <c r="K4547">
        <f>J4547*Weighting!$W$11</f>
        <v>0</v>
      </c>
      <c r="M4547" s="14"/>
    </row>
    <row r="4548" spans="1:13" x14ac:dyDescent="0.25">
      <c r="A4548" s="32" t="str">
        <f>IF(Weighting!$P$12&gt;0,B4548,"")</f>
        <v/>
      </c>
      <c r="B4548" t="e">
        <f>Weighting!$C$12</f>
        <v>#DIV/0!</v>
      </c>
      <c r="C4548" t="e">
        <f>Weighting!$F$12</f>
        <v>#NUM!</v>
      </c>
      <c r="D4548" t="e">
        <f>IF(C4548=1,'Data Transformation'!$G$3+0.5*'Data Transformation'!$W$25,IF(C4549=1,D4549-'Data Transformation'!$W$25,FALSE))</f>
        <v>#NUM!</v>
      </c>
      <c r="E4548">
        <f t="array" ref="E4548">IF(ISLOGICAL(D4548),"",FREQUENCY(IF('Data Transformation'!$B$425:$B$8425='Bin Analysis'!$B4539,'Data Transformation'!$G$425:$G$8425),D4548))</f>
        <v>2001</v>
      </c>
      <c r="F4548">
        <f t="shared" si="567"/>
        <v>0</v>
      </c>
      <c r="G4548">
        <f>Weighting!$H$12</f>
        <v>0</v>
      </c>
      <c r="H4548">
        <f t="array" ref="H4548">FREQUENCY(IF('Data Transformation'!$B$4:$B$8425=B4539,'Data Transformation'!$G$4:$G$8425),'Bin Analysis'!$B4548)</f>
        <v>2073</v>
      </c>
      <c r="I4548">
        <f t="shared" si="568"/>
        <v>0</v>
      </c>
      <c r="J4548">
        <f t="shared" si="569"/>
        <v>0</v>
      </c>
      <c r="K4548">
        <f>J4548*Weighting!$W$12</f>
        <v>0</v>
      </c>
      <c r="M4548" s="14"/>
    </row>
    <row r="4549" spans="1:13" x14ac:dyDescent="0.25">
      <c r="A4549" s="32" t="str">
        <f>IF(Weighting!$P$13&gt;0,B4549,"")</f>
        <v/>
      </c>
      <c r="B4549" t="e">
        <f>Weighting!$C$13</f>
        <v>#DIV/0!</v>
      </c>
      <c r="C4549" t="e">
        <f>Weighting!$F$13</f>
        <v>#NUM!</v>
      </c>
      <c r="D4549" t="e">
        <f>IF(C4549=1,'Data Transformation'!$G$3+0.5*'Data Transformation'!$W$25,IF(C4550=1,D4550-'Data Transformation'!$W$25,FALSE))</f>
        <v>#NUM!</v>
      </c>
      <c r="E4549">
        <f t="array" ref="E4549">IF(ISLOGICAL(D4549),"",FREQUENCY(IF('Data Transformation'!$B$425:$B$8425='Bin Analysis'!$B4539,'Data Transformation'!$G$425:$G$8425),D4549))</f>
        <v>2001</v>
      </c>
      <c r="F4549">
        <f t="shared" si="567"/>
        <v>0</v>
      </c>
      <c r="G4549">
        <f>Weighting!$H$13</f>
        <v>0</v>
      </c>
      <c r="H4549">
        <f t="array" ref="H4549">FREQUENCY(IF('Data Transformation'!$B$4:$B$8425=B4539,'Data Transformation'!$G$4:$G$8425),'Bin Analysis'!$B4549)</f>
        <v>2073</v>
      </c>
      <c r="I4549">
        <f t="shared" si="568"/>
        <v>0</v>
      </c>
      <c r="J4549">
        <f t="shared" si="569"/>
        <v>0</v>
      </c>
      <c r="K4549">
        <f>J4549*Weighting!$W$13</f>
        <v>0</v>
      </c>
      <c r="M4549" s="14"/>
    </row>
    <row r="4550" spans="1:13" x14ac:dyDescent="0.25">
      <c r="A4550" s="32" t="str">
        <f>IF(Weighting!$P$14&gt;0,B4550,"")</f>
        <v/>
      </c>
      <c r="B4550" t="e">
        <f>Weighting!$C$14</f>
        <v>#DIV/0!</v>
      </c>
      <c r="C4550" t="e">
        <f>Weighting!$F$14</f>
        <v>#NUM!</v>
      </c>
      <c r="D4550" t="e">
        <f>IF(C4550=1,'Data Transformation'!$G$3+0.5*'Data Transformation'!$W$25,IF(C4551=1,D4551-'Data Transformation'!$W$25,FALSE))</f>
        <v>#NUM!</v>
      </c>
      <c r="E4550">
        <f t="array" ref="E4550">IF(ISLOGICAL(D4550),"",FREQUENCY(IF('Data Transformation'!$B$425:$B$8425='Bin Analysis'!$B4539,'Data Transformation'!$G$425:$G$8425),D4550))</f>
        <v>2001</v>
      </c>
      <c r="F4550">
        <f t="shared" si="567"/>
        <v>0</v>
      </c>
      <c r="G4550">
        <f>Weighting!$H$14</f>
        <v>0</v>
      </c>
      <c r="H4550">
        <f t="array" ref="H4550">FREQUENCY(IF('Data Transformation'!$B$4:$B$8425=B4539,'Data Transformation'!$G$4:$G$8425),'Bin Analysis'!$B4550)</f>
        <v>2073</v>
      </c>
      <c r="I4550">
        <f t="shared" si="568"/>
        <v>0</v>
      </c>
      <c r="J4550">
        <f t="shared" si="569"/>
        <v>0</v>
      </c>
      <c r="K4550">
        <f>J4550*Weighting!$W$14</f>
        <v>0</v>
      </c>
      <c r="M4550" s="14"/>
    </row>
    <row r="4551" spans="1:13" x14ac:dyDescent="0.25">
      <c r="A4551" s="32" t="str">
        <f>IF(Weighting!$P$15&gt;0,B4551,"")</f>
        <v/>
      </c>
      <c r="B4551" t="e">
        <f>Weighting!$C$15</f>
        <v>#DIV/0!</v>
      </c>
      <c r="C4551" t="e">
        <f>Weighting!$F$15</f>
        <v>#NUM!</v>
      </c>
      <c r="D4551" t="e">
        <f>IF(C4551=1,'Data Transformation'!$G$3+0.5*'Data Transformation'!$W$25,IF(C4552=1,D4552-'Data Transformation'!$W$25,FALSE))</f>
        <v>#NUM!</v>
      </c>
      <c r="E4551">
        <f t="array" ref="E4551">IF(ISLOGICAL(D4551),"",FREQUENCY(IF('Data Transformation'!$B$425:$B$8425='Bin Analysis'!$B4539,'Data Transformation'!$G$425:$G$8425),D4551))</f>
        <v>2001</v>
      </c>
      <c r="F4551">
        <f t="shared" si="567"/>
        <v>0</v>
      </c>
      <c r="G4551">
        <f>Weighting!$H$15</f>
        <v>0</v>
      </c>
      <c r="H4551">
        <f t="array" ref="H4551">FREQUENCY(IF('Data Transformation'!$B$4:$B$8425=B4539,'Data Transformation'!$G$4:$G$8425),'Bin Analysis'!$B4551)</f>
        <v>2073</v>
      </c>
      <c r="I4551">
        <f t="shared" si="568"/>
        <v>0</v>
      </c>
      <c r="J4551">
        <f t="shared" si="569"/>
        <v>0</v>
      </c>
      <c r="K4551">
        <f>J4551*Weighting!$W$15</f>
        <v>0</v>
      </c>
      <c r="M4551" s="14"/>
    </row>
    <row r="4552" spans="1:13" x14ac:dyDescent="0.25">
      <c r="A4552" s="32" t="str">
        <f>IF(Weighting!$P$16&gt;0,B4552,"")</f>
        <v/>
      </c>
      <c r="B4552" t="e">
        <f>Weighting!$C$16</f>
        <v>#DIV/0!</v>
      </c>
      <c r="C4552" t="e">
        <f>Weighting!$F$16</f>
        <v>#NUM!</v>
      </c>
      <c r="D4552" t="e">
        <f>IF(C4552=1,'Data Transformation'!$G$3+0.5*'Data Transformation'!$W$25,IF(C4553=1,D4553-'Data Transformation'!$W$25,FALSE))</f>
        <v>#NUM!</v>
      </c>
      <c r="E4552">
        <f t="array" ref="E4552">IF(ISLOGICAL(D4552),"",FREQUENCY(IF('Data Transformation'!$B$425:$B$8425='Bin Analysis'!$B4539,'Data Transformation'!$G$425:$G$8425),D4552))</f>
        <v>2001</v>
      </c>
      <c r="F4552">
        <f t="shared" si="567"/>
        <v>0</v>
      </c>
      <c r="G4552">
        <f>Weighting!$H$16</f>
        <v>0</v>
      </c>
      <c r="H4552">
        <f t="array" ref="H4552">FREQUENCY(IF('Data Transformation'!$B$4:$B$8425=B4539,'Data Transformation'!$G$4:$G$8425),'Bin Analysis'!$B4552)</f>
        <v>2073</v>
      </c>
      <c r="I4552">
        <f t="shared" si="568"/>
        <v>0</v>
      </c>
      <c r="J4552">
        <f t="shared" si="569"/>
        <v>0</v>
      </c>
      <c r="K4552">
        <f>J4552*Weighting!$W$16</f>
        <v>0</v>
      </c>
      <c r="M4552" s="14"/>
    </row>
    <row r="4553" spans="1:13" x14ac:dyDescent="0.25">
      <c r="A4553" s="32" t="str">
        <f>IF(Weighting!$P$17&gt;0,B4553,"")</f>
        <v/>
      </c>
      <c r="B4553" t="e">
        <f>Weighting!$C$17</f>
        <v>#DIV/0!</v>
      </c>
      <c r="C4553" t="e">
        <f>Weighting!$F$17</f>
        <v>#NUM!</v>
      </c>
      <c r="D4553" t="e">
        <f>IF(C4553=1,'Data Transformation'!$G$3+0.5*'Data Transformation'!$W$25,IF(C4554=1,D4554-'Data Transformation'!$W$25,FALSE))</f>
        <v>#NUM!</v>
      </c>
      <c r="E4553">
        <f t="array" ref="E4553">IF(ISLOGICAL(D4553),"",FREQUENCY(IF('Data Transformation'!$B$425:$B$8425='Bin Analysis'!$B4539,'Data Transformation'!$G$425:$G$8425),D4553))</f>
        <v>2001</v>
      </c>
      <c r="F4553">
        <f t="shared" si="567"/>
        <v>0</v>
      </c>
      <c r="G4553">
        <f>Weighting!$H$17</f>
        <v>0</v>
      </c>
      <c r="H4553">
        <f t="array" ref="H4553">FREQUENCY(IF('Data Transformation'!$B$4:$B$8425=B4539,'Data Transformation'!$G$4:$G$8425),'Bin Analysis'!$B4553)</f>
        <v>2073</v>
      </c>
      <c r="I4553">
        <f t="shared" si="568"/>
        <v>0</v>
      </c>
      <c r="J4553">
        <f t="shared" si="569"/>
        <v>0</v>
      </c>
      <c r="K4553">
        <f>J4553*Weighting!$W$17</f>
        <v>0</v>
      </c>
      <c r="M4553" s="14"/>
    </row>
    <row r="4554" spans="1:13" x14ac:dyDescent="0.25">
      <c r="A4554" s="32" t="str">
        <f>IF(Weighting!$P$18&gt;0,B4554,"")</f>
        <v/>
      </c>
      <c r="B4554" t="e">
        <f>Weighting!$C$18</f>
        <v>#DIV/0!</v>
      </c>
      <c r="C4554" t="e">
        <f>Weighting!$F$18</f>
        <v>#NUM!</v>
      </c>
      <c r="D4554" t="e">
        <f>IF(C4554=1,'Data Transformation'!$G$3+0.5*'Data Transformation'!$W$25,IF(C4555=1,D4555-'Data Transformation'!$W$25,FALSE))</f>
        <v>#NUM!</v>
      </c>
      <c r="E4554">
        <f t="array" ref="E4554">IF(ISLOGICAL(D4554),"",FREQUENCY(IF('Data Transformation'!$B$425:$B$8425='Bin Analysis'!$B4539,'Data Transformation'!$G$425:$G$8425),D4554))</f>
        <v>2001</v>
      </c>
      <c r="F4554">
        <f t="shared" si="567"/>
        <v>0</v>
      </c>
      <c r="G4554">
        <f>Weighting!$H$18</f>
        <v>0</v>
      </c>
      <c r="H4554">
        <f t="array" ref="H4554">FREQUENCY(IF('Data Transformation'!$B$4:$B$8425=B4539,'Data Transformation'!$G$4:$G$8425),'Bin Analysis'!$B4554)</f>
        <v>2073</v>
      </c>
      <c r="I4554">
        <f t="shared" si="568"/>
        <v>0</v>
      </c>
      <c r="J4554">
        <f t="shared" si="569"/>
        <v>0</v>
      </c>
      <c r="K4554">
        <f>J4554*Weighting!$W$18</f>
        <v>0</v>
      </c>
      <c r="M4554" s="14"/>
    </row>
    <row r="4555" spans="1:13" x14ac:dyDescent="0.25">
      <c r="A4555" s="32" t="str">
        <f>IF(Weighting!$P$19&gt;0,B4555,"")</f>
        <v/>
      </c>
      <c r="B4555" t="e">
        <f>Weighting!$C$19</f>
        <v>#DIV/0!</v>
      </c>
      <c r="C4555" t="e">
        <f>Weighting!$F$19</f>
        <v>#NUM!</v>
      </c>
      <c r="D4555" t="e">
        <f>IF(C4555=1,'Data Transformation'!$G$3+0.5*'Data Transformation'!$W$25,IF(C4556=1,D4556-'Data Transformation'!$W$25,FALSE))</f>
        <v>#NUM!</v>
      </c>
      <c r="E4555">
        <f t="array" ref="E4555">IF(ISLOGICAL(D4555),"",FREQUENCY(IF('Data Transformation'!$B$425:$B$8425='Bin Analysis'!$B4539,'Data Transformation'!$G$425:$G$8425),D4555))</f>
        <v>2001</v>
      </c>
      <c r="F4555">
        <f t="shared" si="567"/>
        <v>0</v>
      </c>
      <c r="G4555">
        <f>Weighting!$H$19</f>
        <v>0</v>
      </c>
      <c r="H4555">
        <f t="array" ref="H4555">FREQUENCY(IF('Data Transformation'!$B$4:$B$8425=B4539,'Data Transformation'!$G$4:$G$8425),'Bin Analysis'!$B4555)</f>
        <v>2073</v>
      </c>
      <c r="I4555">
        <f t="shared" si="568"/>
        <v>0</v>
      </c>
      <c r="J4555">
        <f t="shared" si="569"/>
        <v>0</v>
      </c>
      <c r="K4555">
        <f>J4555*Weighting!$W$19</f>
        <v>0</v>
      </c>
      <c r="M4555" s="14"/>
    </row>
    <row r="4556" spans="1:13" x14ac:dyDescent="0.25">
      <c r="A4556" s="32" t="str">
        <f>IF(Weighting!$P$20&gt;0,B4556,"")</f>
        <v/>
      </c>
      <c r="B4556" t="e">
        <f>Weighting!$C$20</f>
        <v>#DIV/0!</v>
      </c>
      <c r="C4556" t="e">
        <f>Weighting!$F$20</f>
        <v>#NUM!</v>
      </c>
      <c r="D4556" t="e">
        <f>IF(C4556=1,'Data Transformation'!$G$3+0.5*'Data Transformation'!$W$25,IF(C4557=1,D4557-'Data Transformation'!$W$25,FALSE))</f>
        <v>#NUM!</v>
      </c>
      <c r="E4556">
        <f t="array" ref="E4556">IF(ISLOGICAL(D4556),"",FREQUENCY(IF('Data Transformation'!$B$425:$B$8425='Bin Analysis'!$B4539,'Data Transformation'!$G$425:$G$8425),D4556))</f>
        <v>2001</v>
      </c>
      <c r="F4556">
        <f t="shared" si="567"/>
        <v>0</v>
      </c>
      <c r="G4556">
        <f>Weighting!$H$20</f>
        <v>0</v>
      </c>
      <c r="H4556">
        <f t="array" ref="H4556">FREQUENCY(IF('Data Transformation'!$B$4:$B$8425=B4539,'Data Transformation'!$G$4:$G$8425),'Bin Analysis'!$B4556)</f>
        <v>2073</v>
      </c>
      <c r="I4556">
        <f t="shared" si="568"/>
        <v>0</v>
      </c>
      <c r="J4556">
        <f t="shared" si="569"/>
        <v>0</v>
      </c>
      <c r="K4556">
        <f>J4556*Weighting!$W$20</f>
        <v>0</v>
      </c>
      <c r="M4556" s="14"/>
    </row>
    <row r="4557" spans="1:13" x14ac:dyDescent="0.25">
      <c r="A4557" s="32" t="str">
        <f>IF(Weighting!$P$21&gt;0,B4557,"")</f>
        <v/>
      </c>
      <c r="B4557" t="e">
        <f>Weighting!$C$21</f>
        <v>#DIV/0!</v>
      </c>
      <c r="C4557" t="e">
        <f>Weighting!$F$21</f>
        <v>#NUM!</v>
      </c>
      <c r="D4557" t="e">
        <f>IF(C4557=1,'Data Transformation'!$G$3+0.5*'Data Transformation'!$W$25,IF(C4558=1,D4558-'Data Transformation'!$W$25,FALSE))</f>
        <v>#NUM!</v>
      </c>
      <c r="E4557">
        <f t="array" ref="E4557">IF(ISLOGICAL(D4557),"",FREQUENCY(IF('Data Transformation'!$B$425:$B$8425='Bin Analysis'!$B4539,'Data Transformation'!$G$425:$G$8425),D4557))</f>
        <v>2001</v>
      </c>
      <c r="F4557">
        <f t="shared" si="567"/>
        <v>0</v>
      </c>
      <c r="G4557">
        <f>Weighting!$H$21</f>
        <v>0</v>
      </c>
      <c r="H4557">
        <f t="array" ref="H4557">FREQUENCY(IF('Data Transformation'!$B$4:$B$8425=B4539,'Data Transformation'!$G$4:$G$8425),'Bin Analysis'!$B4557)</f>
        <v>2073</v>
      </c>
      <c r="I4557">
        <f t="shared" si="568"/>
        <v>0</v>
      </c>
      <c r="J4557">
        <f t="shared" si="569"/>
        <v>0</v>
      </c>
      <c r="K4557">
        <f>J4557*Weighting!$W$21</f>
        <v>0</v>
      </c>
      <c r="M4557" s="14"/>
    </row>
    <row r="4558" spans="1:13" x14ac:dyDescent="0.25">
      <c r="A4558" s="32" t="str">
        <f>IF(Weighting!$P$22&gt;0,B4558,"")</f>
        <v/>
      </c>
      <c r="B4558" t="e">
        <f>Weighting!$C$22</f>
        <v>#DIV/0!</v>
      </c>
      <c r="C4558" t="e">
        <f>Weighting!$F$22</f>
        <v>#NUM!</v>
      </c>
      <c r="D4558" t="e">
        <f>IF(C4558=1,'Data Transformation'!$G$3+0.5*'Data Transformation'!$W$25,IF(C4559=1,D4559-'Data Transformation'!$W$25,FALSE))</f>
        <v>#NUM!</v>
      </c>
      <c r="E4558">
        <f t="array" ref="E4558">IF(ISLOGICAL(D4558),"",FREQUENCY(IF('Data Transformation'!$B$425:$B$8425='Bin Analysis'!$B4539,'Data Transformation'!$G$425:$G$8425),D4558))</f>
        <v>2001</v>
      </c>
      <c r="F4558">
        <f t="shared" si="567"/>
        <v>0</v>
      </c>
      <c r="G4558">
        <f>Weighting!$H$22</f>
        <v>0</v>
      </c>
      <c r="H4558">
        <f t="array" ref="H4558">FREQUENCY(IF('Data Transformation'!$B$4:$B$8425=B4539,'Data Transformation'!$G$4:$G$8425),'Bin Analysis'!$B4558)</f>
        <v>2073</v>
      </c>
      <c r="I4558">
        <f t="shared" si="568"/>
        <v>0</v>
      </c>
      <c r="J4558">
        <f t="shared" si="569"/>
        <v>0</v>
      </c>
      <c r="K4558">
        <f>J4558*Weighting!$W$22</f>
        <v>0</v>
      </c>
      <c r="M4558" s="14"/>
    </row>
    <row r="4559" spans="1:13" x14ac:dyDescent="0.25">
      <c r="A4559" s="32" t="str">
        <f>IF(Weighting!$P$23&gt;0,B4559,"")</f>
        <v/>
      </c>
      <c r="B4559" t="e">
        <f>Weighting!$C$23</f>
        <v>#DIV/0!</v>
      </c>
      <c r="C4559" t="e">
        <f>Weighting!$F$23</f>
        <v>#NUM!</v>
      </c>
      <c r="D4559" t="e">
        <f>IF(C4559=1,'Data Transformation'!$G$3+0.5*'Data Transformation'!$W$25,IF(C4560=1,D4560-'Data Transformation'!$W$25,FALSE))</f>
        <v>#NUM!</v>
      </c>
      <c r="E4559">
        <f t="array" ref="E4559">IF(ISLOGICAL(D4559),"",FREQUENCY(IF('Data Transformation'!$B$425:$B$8425='Bin Analysis'!$B4539,'Data Transformation'!$G$425:$G$8425),D4559))</f>
        <v>2001</v>
      </c>
      <c r="F4559">
        <f t="shared" si="567"/>
        <v>0</v>
      </c>
      <c r="G4559">
        <f>Weighting!$H$23</f>
        <v>0</v>
      </c>
      <c r="H4559">
        <f t="array" ref="H4559">FREQUENCY(IF('Data Transformation'!$B$4:$B$8425=B4539,'Data Transformation'!$G$4:$G$8425),'Bin Analysis'!$B4559)</f>
        <v>2073</v>
      </c>
      <c r="I4559">
        <f t="shared" si="568"/>
        <v>0</v>
      </c>
      <c r="J4559">
        <f t="shared" si="569"/>
        <v>0</v>
      </c>
      <c r="K4559">
        <f>J4559*Weighting!$W$23</f>
        <v>0</v>
      </c>
      <c r="M4559" s="14"/>
    </row>
    <row r="4560" spans="1:13" x14ac:dyDescent="0.25">
      <c r="A4560" s="32" t="str">
        <f>IF(Weighting!$P$24&gt;0,B4560,"")</f>
        <v/>
      </c>
      <c r="B4560" t="e">
        <f>Weighting!$C$24</f>
        <v>#DIV/0!</v>
      </c>
      <c r="C4560" t="e">
        <f>Weighting!$F$24</f>
        <v>#NUM!</v>
      </c>
      <c r="D4560" t="e">
        <f>IF(C4560=1,'Data Transformation'!$G$3+0.5*'Data Transformation'!$W$25,IF(C4561=1,D4561-'Data Transformation'!$W$25,FALSE))</f>
        <v>#NUM!</v>
      </c>
      <c r="E4560">
        <f t="array" ref="E4560">IF(ISLOGICAL(D4560),"",FREQUENCY(IF('Data Transformation'!$B$425:$B$8425='Bin Analysis'!$B4539,'Data Transformation'!$G$425:$G$8425),D4560))</f>
        <v>2001</v>
      </c>
      <c r="F4560">
        <f t="shared" si="567"/>
        <v>0</v>
      </c>
      <c r="G4560">
        <f>Weighting!$H$24</f>
        <v>0</v>
      </c>
      <c r="H4560">
        <f t="array" ref="H4560">FREQUENCY(IF('Data Transformation'!$B$4:$B$8425=B4539,'Data Transformation'!$G$4:$G$8425),'Bin Analysis'!$B4560)</f>
        <v>2073</v>
      </c>
      <c r="I4560">
        <f t="shared" si="568"/>
        <v>0</v>
      </c>
      <c r="J4560">
        <f t="shared" si="569"/>
        <v>0</v>
      </c>
      <c r="K4560">
        <f>J4560*Weighting!$W$24</f>
        <v>0</v>
      </c>
      <c r="M4560" s="14"/>
    </row>
    <row r="4561" spans="1:25" x14ac:dyDescent="0.25">
      <c r="A4561" s="32" t="str">
        <f>IF(Weighting!$P$25&gt;0,B4561,"")</f>
        <v/>
      </c>
      <c r="B4561" t="e">
        <f>Weighting!$C$25</f>
        <v>#DIV/0!</v>
      </c>
      <c r="C4561" t="e">
        <f>Weighting!$F$25</f>
        <v>#NUM!</v>
      </c>
      <c r="D4561" t="e">
        <f>IF(C4561=1,'Data Transformation'!$G$3+0.5*'Data Transformation'!$W$25,IF(C4562=1,D4562-'Data Transformation'!$W$25,FALSE))</f>
        <v>#NUM!</v>
      </c>
      <c r="E4561">
        <f t="array" ref="E4561">IF(ISLOGICAL(D4561),"",FREQUENCY(IF('Data Transformation'!$B$425:$B$8425='Bin Analysis'!$B4539,'Data Transformation'!$G$425:$G$8425),D4561))</f>
        <v>2001</v>
      </c>
      <c r="F4561">
        <f t="shared" si="567"/>
        <v>0</v>
      </c>
      <c r="G4561">
        <f>Weighting!$H$25</f>
        <v>0</v>
      </c>
      <c r="H4561">
        <f t="array" ref="H4561">FREQUENCY(IF('Data Transformation'!$B$4:$B$8425=B4539,'Data Transformation'!$G$4:$G$8425),'Bin Analysis'!$B4561)</f>
        <v>2073</v>
      </c>
      <c r="I4561">
        <f t="shared" si="568"/>
        <v>0</v>
      </c>
      <c r="J4561">
        <f t="shared" si="569"/>
        <v>0</v>
      </c>
      <c r="K4561">
        <f>J4561*Weighting!$W$25</f>
        <v>0</v>
      </c>
      <c r="M4561" s="14"/>
    </row>
    <row r="4562" spans="1:25" x14ac:dyDescent="0.25">
      <c r="A4562" s="32"/>
      <c r="M4562" s="14"/>
      <c r="N4562" s="57"/>
    </row>
    <row r="4563" spans="1:25" ht="23.25" x14ac:dyDescent="0.35">
      <c r="A4563" s="21" t="s">
        <v>0</v>
      </c>
      <c r="B4563" s="21" t="str">
        <f>IFERROR(VLOOKUP(C4563,'Data Transformation'!$L$6:$M$426,2,FALSE),"")</f>
        <v/>
      </c>
      <c r="C4563" s="21">
        <f>C4539+1</f>
        <v>190</v>
      </c>
      <c r="D4563" s="21"/>
      <c r="E4563" s="21"/>
      <c r="F4563" s="21"/>
      <c r="G4563" s="21"/>
      <c r="H4563" s="22"/>
      <c r="I4563" s="22"/>
      <c r="J4563" s="22"/>
      <c r="K4563" s="21"/>
      <c r="L4563" s="21" t="str">
        <f>B4563</f>
        <v/>
      </c>
      <c r="M4563" s="23" t="e">
        <f>INDEX('Data Transformation'!$O$4:$O$424,MATCH($B4563,'Data Transformation'!$M$4:$M$424,0),MATCH($M$2,'Data Transformation'!$O$3,0))</f>
        <v>#N/A</v>
      </c>
      <c r="N4563" s="27" t="e">
        <f>IF('Input and Summary Results'!$J$16="minimum",'Bin Analysis'!X4564/(M4563-1),'Bin Analysis'!Y4563/('Bin Analysis'!M4563-1))</f>
        <v>#N/A</v>
      </c>
      <c r="O4563" s="27" t="e">
        <f>IF(M4563=FALSE,NA(),(VLOOKUP(1,C4566:K4585,4,FALSE))/(M4563-1))</f>
        <v>#N/A</v>
      </c>
      <c r="P4563" s="27" t="e">
        <f>IF(M4563=FALSE,NA(),SUM(J4566:J4585)/Weighting!$S$5)</f>
        <v>#N/A</v>
      </c>
      <c r="Q4563" s="27" t="e">
        <f>IF(M4563=FALSE,NA(),SUM(K4566:K4585)/Weighting!$S$6)</f>
        <v>#N/A</v>
      </c>
      <c r="R4563" s="27" t="e">
        <f>IF(M4563=FALSE,NA(),(VLOOKUP(1,G4566:K4585,3,FALSE))/(M4563-1))</f>
        <v>#N/A</v>
      </c>
      <c r="S4563" s="22" t="e">
        <f>IF(M4563=FALSE,NA(),IF(SUM(J4566:J4585)=2,"yes","no"))</f>
        <v>#N/A</v>
      </c>
      <c r="X4563" s="2" cm="2">
        <f t="array" ref="X4563:X4564">FREQUENCY(IF('Data Transformation'!$B$425:$B$6424='Bin Analysis'!L4563,'Data Transformation'!$G$425:$G$6424),'Data Transformation'!$U$11)</f>
        <v>0</v>
      </c>
      <c r="Y4563" s="2" cm="2">
        <f t="array" ref="Y4563:Y4564">FREQUENCY(IF('Data Transformation'!$B$425:$B$6424='Bin Analysis'!L4563,'Data Transformation'!$G$425:$G$6424),'Data Transformation'!$U$12)</f>
        <v>0</v>
      </c>
    </row>
    <row r="4564" spans="1:25" x14ac:dyDescent="0.25">
      <c r="A4564" s="14" t="s">
        <v>67</v>
      </c>
      <c r="B4564" t="s">
        <v>47</v>
      </c>
      <c r="C4564" t="s">
        <v>5</v>
      </c>
      <c r="D4564" t="s">
        <v>100</v>
      </c>
      <c r="E4564" t="s">
        <v>101</v>
      </c>
      <c r="F4564" t="s">
        <v>102</v>
      </c>
      <c r="G4564" t="s">
        <v>70</v>
      </c>
      <c r="H4564" t="s">
        <v>31</v>
      </c>
      <c r="I4564" t="s">
        <v>32</v>
      </c>
      <c r="J4564" t="s">
        <v>46</v>
      </c>
      <c r="K4564" s="14" t="s">
        <v>45</v>
      </c>
      <c r="M4564" s="14"/>
      <c r="X4564" s="2">
        <v>0</v>
      </c>
      <c r="Y4564" s="2">
        <v>0</v>
      </c>
    </row>
    <row r="4565" spans="1:25" x14ac:dyDescent="0.25">
      <c r="A4565" s="32"/>
      <c r="D4565" t="e">
        <f>IF(C4565=1,'Data Transformation'!$G$3+0.5*'Data Transformation'!$W$25,IF(C4566=1,D4566-'Data Transformation'!$W$25,FALSE))</f>
        <v>#NUM!</v>
      </c>
      <c r="E4565">
        <f t="array" ref="E4565">IF(ISLOGICAL(D4565),"",FREQUENCY(IF('Data Transformation'!$B$425:$B$8425='Bin Analysis'!$B4563,'Data Transformation'!$G$425:$G$8425),D4565))</f>
        <v>2001</v>
      </c>
      <c r="F4565" t="e">
        <f>IF(ISLOGICAL(D4565),"",E4565-E4564)</f>
        <v>#VALUE!</v>
      </c>
      <c r="M4565" s="14"/>
    </row>
    <row r="4566" spans="1:25" x14ac:dyDescent="0.25">
      <c r="A4566" s="32" t="e">
        <f>IF(Weighting!$P$6&gt;0,B4566,"")</f>
        <v>#NUM!</v>
      </c>
      <c r="B4566" t="e">
        <f>Weighting!$C$6</f>
        <v>#DIV/0!</v>
      </c>
      <c r="C4566" t="e">
        <f>Weighting!$F$6</f>
        <v>#NUM!</v>
      </c>
      <c r="D4566" t="e">
        <f>IF(C4566=1,'Data Transformation'!$G$3+0.5*'Data Transformation'!$W$25,IF(C4567=1,D4567-'Data Transformation'!$W$25,FALSE))</f>
        <v>#NUM!</v>
      </c>
      <c r="E4566">
        <f t="array" ref="E4566">IF(ISLOGICAL(D4566),"",FREQUENCY(IF('Data Transformation'!$B$425:$B$8425='Bin Analysis'!$B4563,'Data Transformation'!$G$425:$G$8425),D4566))</f>
        <v>2001</v>
      </c>
      <c r="F4566">
        <f>IF(ISLOGICAL(D4566),"",E4566-E4565)</f>
        <v>0</v>
      </c>
      <c r="G4566">
        <f>Weighting!$H$6</f>
        <v>1</v>
      </c>
      <c r="H4566">
        <f t="array" ref="H4566">FREQUENCY(IF('Data Transformation'!$B$4:$B$8425=B4563,'Data Transformation'!$G$4:$G$8425),'Bin Analysis'!$B4566)</f>
        <v>2073</v>
      </c>
      <c r="I4566">
        <f>H4566-H4565</f>
        <v>2073</v>
      </c>
      <c r="J4566">
        <f>IF(I4566=0,0,1)</f>
        <v>1</v>
      </c>
      <c r="K4566" t="e">
        <f>J4566*Weighting!$W$6</f>
        <v>#NUM!</v>
      </c>
      <c r="M4566" s="14"/>
    </row>
    <row r="4567" spans="1:25" x14ac:dyDescent="0.25">
      <c r="A4567" s="32" t="str">
        <f>IF(Weighting!$P$7&gt;0,B4567,"")</f>
        <v/>
      </c>
      <c r="B4567" t="e">
        <f>Weighting!$C$7</f>
        <v>#DIV/0!</v>
      </c>
      <c r="C4567" t="e">
        <f>Weighting!$F$7</f>
        <v>#NUM!</v>
      </c>
      <c r="D4567" t="e">
        <f>IF(C4567=1,'Data Transformation'!$G$3+0.5*'Data Transformation'!$W$25,IF(C4568=1,D4568-'Data Transformation'!$W$25,FALSE))</f>
        <v>#NUM!</v>
      </c>
      <c r="E4567">
        <f t="array" ref="E4567">IF(ISLOGICAL(D4567),"",FREQUENCY(IF('Data Transformation'!$B$425:$B$8425='Bin Analysis'!$B4563,'Data Transformation'!$G$425:$G$8425),D4567))</f>
        <v>2001</v>
      </c>
      <c r="F4567">
        <f t="shared" ref="F4567:F4585" si="570">IF(ISLOGICAL(D4567),"",E4567-E4566)</f>
        <v>0</v>
      </c>
      <c r="G4567">
        <f>Weighting!$H$7</f>
        <v>0</v>
      </c>
      <c r="H4567">
        <f t="array" ref="H4567">FREQUENCY(IF('Data Transformation'!$B$4:$B$8425=B4563,'Data Transformation'!$G$4:$G$8425),'Bin Analysis'!$B4567)</f>
        <v>2073</v>
      </c>
      <c r="I4567">
        <f t="shared" ref="I4567:I4585" si="571">H4567-H4566</f>
        <v>0</v>
      </c>
      <c r="J4567">
        <f>IF(I4567=0,0,1)</f>
        <v>0</v>
      </c>
      <c r="K4567">
        <f>J4567*Weighting!$W$7</f>
        <v>0</v>
      </c>
      <c r="M4567" s="14"/>
    </row>
    <row r="4568" spans="1:25" x14ac:dyDescent="0.25">
      <c r="A4568" s="32" t="str">
        <f>IF(Weighting!$P$8&gt;0,B4568,"")</f>
        <v/>
      </c>
      <c r="B4568" t="e">
        <f>Weighting!$C$8</f>
        <v>#DIV/0!</v>
      </c>
      <c r="C4568" t="e">
        <f>Weighting!$F$8</f>
        <v>#NUM!</v>
      </c>
      <c r="D4568" t="e">
        <f>IF(C4568=1,'Data Transformation'!$G$3+0.5*'Data Transformation'!$W$25,IF(C4569=1,D4569-'Data Transformation'!$W$25,FALSE))</f>
        <v>#NUM!</v>
      </c>
      <c r="E4568">
        <f t="array" ref="E4568">IF(ISLOGICAL(D4568),"",FREQUENCY(IF('Data Transformation'!$B$425:$B$8425='Bin Analysis'!$B4563,'Data Transformation'!$G$425:$G$8425),D4568))</f>
        <v>2001</v>
      </c>
      <c r="F4568">
        <f t="shared" si="570"/>
        <v>0</v>
      </c>
      <c r="G4568">
        <f>Weighting!$H$8</f>
        <v>0</v>
      </c>
      <c r="H4568">
        <f t="array" ref="H4568">FREQUENCY(IF('Data Transformation'!$B$4:$B$8425=B4563,'Data Transformation'!$G$4:$G$8425),'Bin Analysis'!$B4568)</f>
        <v>2073</v>
      </c>
      <c r="I4568">
        <f t="shared" si="571"/>
        <v>0</v>
      </c>
      <c r="J4568">
        <f t="shared" ref="J4568:J4585" si="572">IF(I4568=0,0,1)</f>
        <v>0</v>
      </c>
      <c r="K4568">
        <f>J4568*Weighting!$W$8</f>
        <v>0</v>
      </c>
      <c r="M4568" s="14"/>
    </row>
    <row r="4569" spans="1:25" x14ac:dyDescent="0.25">
      <c r="A4569" s="32" t="str">
        <f>IF(Weighting!$P$9&gt;0,B4569,"")</f>
        <v/>
      </c>
      <c r="B4569" s="50" t="e">
        <f>Weighting!$C$9</f>
        <v>#DIV/0!</v>
      </c>
      <c r="C4569" t="e">
        <f>Weighting!$F$9</f>
        <v>#NUM!</v>
      </c>
      <c r="D4569" t="e">
        <f>IF(C4569=1,'Data Transformation'!$G$3+0.5*'Data Transformation'!$W$25,IF(C4570=1,D4570-'Data Transformation'!$W$25,FALSE))</f>
        <v>#NUM!</v>
      </c>
      <c r="E4569">
        <f t="array" ref="E4569">IF(ISLOGICAL(D4569),"",FREQUENCY(IF('Data Transformation'!$B$425:$B$8425='Bin Analysis'!$B4563,'Data Transformation'!$G$425:$G$8425),D4569))</f>
        <v>2001</v>
      </c>
      <c r="F4569">
        <f t="shared" si="570"/>
        <v>0</v>
      </c>
      <c r="G4569">
        <f>Weighting!$H$9</f>
        <v>0</v>
      </c>
      <c r="H4569">
        <f t="array" ref="H4569">FREQUENCY(IF('Data Transformation'!$B$4:$B$8425=B4563,'Data Transformation'!$G$4:$G$8425),'Bin Analysis'!$B4569)</f>
        <v>2073</v>
      </c>
      <c r="I4569">
        <f t="shared" si="571"/>
        <v>0</v>
      </c>
      <c r="J4569">
        <f t="shared" si="572"/>
        <v>0</v>
      </c>
      <c r="K4569">
        <f>J4569*Weighting!$W$9</f>
        <v>0</v>
      </c>
      <c r="M4569" s="14"/>
    </row>
    <row r="4570" spans="1:25" x14ac:dyDescent="0.25">
      <c r="A4570" s="32" t="str">
        <f>IF(Weighting!$P$10&gt;0,B4570,"")</f>
        <v/>
      </c>
      <c r="B4570" t="e">
        <f>Weighting!$C$10</f>
        <v>#DIV/0!</v>
      </c>
      <c r="C4570" t="e">
        <f>Weighting!$F$10</f>
        <v>#NUM!</v>
      </c>
      <c r="D4570" t="e">
        <f>IF(C4570=1,'Data Transformation'!$G$3+0.5*'Data Transformation'!$W$25,IF(C4571=1,D4571-'Data Transformation'!$W$25,FALSE))</f>
        <v>#NUM!</v>
      </c>
      <c r="E4570">
        <f t="array" ref="E4570">IF(ISLOGICAL(D4570),"",FREQUENCY(IF('Data Transformation'!$B$425:$B$8425='Bin Analysis'!$B4563,'Data Transformation'!$G$425:$G$8425),D4570))</f>
        <v>2001</v>
      </c>
      <c r="F4570">
        <f t="shared" si="570"/>
        <v>0</v>
      </c>
      <c r="G4570">
        <f>Weighting!$H$10</f>
        <v>0</v>
      </c>
      <c r="H4570">
        <f t="array" ref="H4570">FREQUENCY(IF('Data Transformation'!$B$4:$B$8425=B4563,'Data Transformation'!$G$4:$G$8425),'Bin Analysis'!$B4570)</f>
        <v>2073</v>
      </c>
      <c r="I4570">
        <f t="shared" si="571"/>
        <v>0</v>
      </c>
      <c r="J4570">
        <f t="shared" si="572"/>
        <v>0</v>
      </c>
      <c r="K4570">
        <f>J4570*Weighting!$W$10</f>
        <v>0</v>
      </c>
      <c r="M4570" s="14"/>
    </row>
    <row r="4571" spans="1:25" x14ac:dyDescent="0.25">
      <c r="A4571" s="32" t="str">
        <f>IF(Weighting!$P$11&gt;0,B4571,"")</f>
        <v/>
      </c>
      <c r="B4571" t="e">
        <f>Weighting!$C$11</f>
        <v>#DIV/0!</v>
      </c>
      <c r="C4571" t="e">
        <f>Weighting!$F$11</f>
        <v>#NUM!</v>
      </c>
      <c r="D4571" t="e">
        <f>IF(C4571=1,'Data Transformation'!$G$3+0.5*'Data Transformation'!$W$25,IF(C4572=1,D4572-'Data Transformation'!$W$25,FALSE))</f>
        <v>#NUM!</v>
      </c>
      <c r="E4571">
        <f t="array" ref="E4571">IF(ISLOGICAL(D4571),"",FREQUENCY(IF('Data Transformation'!$B$425:$B$8425='Bin Analysis'!$B4563,'Data Transformation'!$G$425:$G$8425),D4571))</f>
        <v>2001</v>
      </c>
      <c r="F4571">
        <f t="shared" si="570"/>
        <v>0</v>
      </c>
      <c r="G4571">
        <f>Weighting!$H$11</f>
        <v>0</v>
      </c>
      <c r="H4571">
        <f t="array" ref="H4571">FREQUENCY(IF('Data Transformation'!$B$4:$B$8425=B4563,'Data Transformation'!$G$4:$G$8425),'Bin Analysis'!$B4571)</f>
        <v>2073</v>
      </c>
      <c r="I4571">
        <f t="shared" si="571"/>
        <v>0</v>
      </c>
      <c r="J4571">
        <f t="shared" si="572"/>
        <v>0</v>
      </c>
      <c r="K4571">
        <f>J4571*Weighting!$W$11</f>
        <v>0</v>
      </c>
      <c r="M4571" s="14"/>
    </row>
    <row r="4572" spans="1:25" x14ac:dyDescent="0.25">
      <c r="A4572" s="32" t="str">
        <f>IF(Weighting!$P$12&gt;0,B4572,"")</f>
        <v/>
      </c>
      <c r="B4572" t="e">
        <f>Weighting!$C$12</f>
        <v>#DIV/0!</v>
      </c>
      <c r="C4572" t="e">
        <f>Weighting!$F$12</f>
        <v>#NUM!</v>
      </c>
      <c r="D4572" t="e">
        <f>IF(C4572=1,'Data Transformation'!$G$3+0.5*'Data Transformation'!$W$25,IF(C4573=1,D4573-'Data Transformation'!$W$25,FALSE))</f>
        <v>#NUM!</v>
      </c>
      <c r="E4572">
        <f t="array" ref="E4572">IF(ISLOGICAL(D4572),"",FREQUENCY(IF('Data Transformation'!$B$425:$B$8425='Bin Analysis'!$B4563,'Data Transformation'!$G$425:$G$8425),D4572))</f>
        <v>2001</v>
      </c>
      <c r="F4572">
        <f t="shared" si="570"/>
        <v>0</v>
      </c>
      <c r="G4572">
        <f>Weighting!$H$12</f>
        <v>0</v>
      </c>
      <c r="H4572">
        <f t="array" ref="H4572">FREQUENCY(IF('Data Transformation'!$B$4:$B$8425=B4563,'Data Transformation'!$G$4:$G$8425),'Bin Analysis'!$B4572)</f>
        <v>2073</v>
      </c>
      <c r="I4572">
        <f t="shared" si="571"/>
        <v>0</v>
      </c>
      <c r="J4572">
        <f t="shared" si="572"/>
        <v>0</v>
      </c>
      <c r="K4572">
        <f>J4572*Weighting!$W$12</f>
        <v>0</v>
      </c>
      <c r="M4572" s="14"/>
    </row>
    <row r="4573" spans="1:25" x14ac:dyDescent="0.25">
      <c r="A4573" s="32" t="str">
        <f>IF(Weighting!$P$13&gt;0,B4573,"")</f>
        <v/>
      </c>
      <c r="B4573" t="e">
        <f>Weighting!$C$13</f>
        <v>#DIV/0!</v>
      </c>
      <c r="C4573" t="e">
        <f>Weighting!$F$13</f>
        <v>#NUM!</v>
      </c>
      <c r="D4573" t="e">
        <f>IF(C4573=1,'Data Transformation'!$G$3+0.5*'Data Transformation'!$W$25,IF(C4574=1,D4574-'Data Transformation'!$W$25,FALSE))</f>
        <v>#NUM!</v>
      </c>
      <c r="E4573">
        <f t="array" ref="E4573">IF(ISLOGICAL(D4573),"",FREQUENCY(IF('Data Transformation'!$B$425:$B$8425='Bin Analysis'!$B4563,'Data Transformation'!$G$425:$G$8425),D4573))</f>
        <v>2001</v>
      </c>
      <c r="F4573">
        <f t="shared" si="570"/>
        <v>0</v>
      </c>
      <c r="G4573">
        <f>Weighting!$H$13</f>
        <v>0</v>
      </c>
      <c r="H4573">
        <f t="array" ref="H4573">FREQUENCY(IF('Data Transformation'!$B$4:$B$8425=B4563,'Data Transformation'!$G$4:$G$8425),'Bin Analysis'!$B4573)</f>
        <v>2073</v>
      </c>
      <c r="I4573">
        <f t="shared" si="571"/>
        <v>0</v>
      </c>
      <c r="J4573">
        <f t="shared" si="572"/>
        <v>0</v>
      </c>
      <c r="K4573">
        <f>J4573*Weighting!$W$13</f>
        <v>0</v>
      </c>
      <c r="M4573" s="14"/>
    </row>
    <row r="4574" spans="1:25" x14ac:dyDescent="0.25">
      <c r="A4574" s="32" t="str">
        <f>IF(Weighting!$P$14&gt;0,B4574,"")</f>
        <v/>
      </c>
      <c r="B4574" t="e">
        <f>Weighting!$C$14</f>
        <v>#DIV/0!</v>
      </c>
      <c r="C4574" t="e">
        <f>Weighting!$F$14</f>
        <v>#NUM!</v>
      </c>
      <c r="D4574" t="e">
        <f>IF(C4574=1,'Data Transformation'!$G$3+0.5*'Data Transformation'!$W$25,IF(C4575=1,D4575-'Data Transformation'!$W$25,FALSE))</f>
        <v>#NUM!</v>
      </c>
      <c r="E4574">
        <f t="array" ref="E4574">IF(ISLOGICAL(D4574),"",FREQUENCY(IF('Data Transformation'!$B$425:$B$8425='Bin Analysis'!$B4563,'Data Transformation'!$G$425:$G$8425),D4574))</f>
        <v>2001</v>
      </c>
      <c r="F4574">
        <f t="shared" si="570"/>
        <v>0</v>
      </c>
      <c r="G4574">
        <f>Weighting!$H$14</f>
        <v>0</v>
      </c>
      <c r="H4574">
        <f t="array" ref="H4574">FREQUENCY(IF('Data Transformation'!$B$4:$B$8425=B4563,'Data Transformation'!$G$4:$G$8425),'Bin Analysis'!$B4574)</f>
        <v>2073</v>
      </c>
      <c r="I4574">
        <f t="shared" si="571"/>
        <v>0</v>
      </c>
      <c r="J4574">
        <f t="shared" si="572"/>
        <v>0</v>
      </c>
      <c r="K4574">
        <f>J4574*Weighting!$W$14</f>
        <v>0</v>
      </c>
      <c r="M4574" s="14"/>
    </row>
    <row r="4575" spans="1:25" x14ac:dyDescent="0.25">
      <c r="A4575" s="32" t="str">
        <f>IF(Weighting!$P$15&gt;0,B4575,"")</f>
        <v/>
      </c>
      <c r="B4575" t="e">
        <f>Weighting!$C$15</f>
        <v>#DIV/0!</v>
      </c>
      <c r="C4575" t="e">
        <f>Weighting!$F$15</f>
        <v>#NUM!</v>
      </c>
      <c r="D4575" t="e">
        <f>IF(C4575=1,'Data Transformation'!$G$3+0.5*'Data Transformation'!$W$25,IF(C4576=1,D4576-'Data Transformation'!$W$25,FALSE))</f>
        <v>#NUM!</v>
      </c>
      <c r="E4575">
        <f t="array" ref="E4575">IF(ISLOGICAL(D4575),"",FREQUENCY(IF('Data Transformation'!$B$425:$B$8425='Bin Analysis'!$B4563,'Data Transformation'!$G$425:$G$8425),D4575))</f>
        <v>2001</v>
      </c>
      <c r="F4575">
        <f t="shared" si="570"/>
        <v>0</v>
      </c>
      <c r="G4575">
        <f>Weighting!$H$15</f>
        <v>0</v>
      </c>
      <c r="H4575">
        <f t="array" ref="H4575">FREQUENCY(IF('Data Transformation'!$B$4:$B$8425=B4563,'Data Transformation'!$G$4:$G$8425),'Bin Analysis'!$B4575)</f>
        <v>2073</v>
      </c>
      <c r="I4575">
        <f t="shared" si="571"/>
        <v>0</v>
      </c>
      <c r="J4575">
        <f t="shared" si="572"/>
        <v>0</v>
      </c>
      <c r="K4575">
        <f>J4575*Weighting!$W$15</f>
        <v>0</v>
      </c>
      <c r="M4575" s="14"/>
    </row>
    <row r="4576" spans="1:25" x14ac:dyDescent="0.25">
      <c r="A4576" s="32" t="str">
        <f>IF(Weighting!$P$16&gt;0,B4576,"")</f>
        <v/>
      </c>
      <c r="B4576" t="e">
        <f>Weighting!$C$16</f>
        <v>#DIV/0!</v>
      </c>
      <c r="C4576" t="e">
        <f>Weighting!$F$16</f>
        <v>#NUM!</v>
      </c>
      <c r="D4576" t="e">
        <f>IF(C4576=1,'Data Transformation'!$G$3+0.5*'Data Transformation'!$W$25,IF(C4577=1,D4577-'Data Transformation'!$W$25,FALSE))</f>
        <v>#NUM!</v>
      </c>
      <c r="E4576">
        <f t="array" ref="E4576">IF(ISLOGICAL(D4576),"",FREQUENCY(IF('Data Transformation'!$B$425:$B$8425='Bin Analysis'!$B4563,'Data Transformation'!$G$425:$G$8425),D4576))</f>
        <v>2001</v>
      </c>
      <c r="F4576">
        <f t="shared" si="570"/>
        <v>0</v>
      </c>
      <c r="G4576">
        <f>Weighting!$H$16</f>
        <v>0</v>
      </c>
      <c r="H4576">
        <f t="array" ref="H4576">FREQUENCY(IF('Data Transformation'!$B$4:$B$8425=B4563,'Data Transformation'!$G$4:$G$8425),'Bin Analysis'!$B4576)</f>
        <v>2073</v>
      </c>
      <c r="I4576">
        <f t="shared" si="571"/>
        <v>0</v>
      </c>
      <c r="J4576">
        <f t="shared" si="572"/>
        <v>0</v>
      </c>
      <c r="K4576">
        <f>J4576*Weighting!$W$16</f>
        <v>0</v>
      </c>
      <c r="M4576" s="14"/>
    </row>
    <row r="4577" spans="1:25" x14ac:dyDescent="0.25">
      <c r="A4577" s="32" t="str">
        <f>IF(Weighting!$P$17&gt;0,B4577,"")</f>
        <v/>
      </c>
      <c r="B4577" t="e">
        <f>Weighting!$C$17</f>
        <v>#DIV/0!</v>
      </c>
      <c r="C4577" t="e">
        <f>Weighting!$F$17</f>
        <v>#NUM!</v>
      </c>
      <c r="D4577" t="e">
        <f>IF(C4577=1,'Data Transformation'!$G$3+0.5*'Data Transformation'!$W$25,IF(C4578=1,D4578-'Data Transformation'!$W$25,FALSE))</f>
        <v>#NUM!</v>
      </c>
      <c r="E4577">
        <f t="array" ref="E4577">IF(ISLOGICAL(D4577),"",FREQUENCY(IF('Data Transformation'!$B$425:$B$8425='Bin Analysis'!$B4563,'Data Transformation'!$G$425:$G$8425),D4577))</f>
        <v>2001</v>
      </c>
      <c r="F4577">
        <f t="shared" si="570"/>
        <v>0</v>
      </c>
      <c r="G4577">
        <f>Weighting!$H$17</f>
        <v>0</v>
      </c>
      <c r="H4577">
        <f t="array" ref="H4577">FREQUENCY(IF('Data Transformation'!$B$4:$B$8425=B4563,'Data Transformation'!$G$4:$G$8425),'Bin Analysis'!$B4577)</f>
        <v>2073</v>
      </c>
      <c r="I4577">
        <f t="shared" si="571"/>
        <v>0</v>
      </c>
      <c r="J4577">
        <f t="shared" si="572"/>
        <v>0</v>
      </c>
      <c r="K4577">
        <f>J4577*Weighting!$W$17</f>
        <v>0</v>
      </c>
      <c r="M4577" s="14"/>
    </row>
    <row r="4578" spans="1:25" x14ac:dyDescent="0.25">
      <c r="A4578" s="32" t="str">
        <f>IF(Weighting!$P$18&gt;0,B4578,"")</f>
        <v/>
      </c>
      <c r="B4578" t="e">
        <f>Weighting!$C$18</f>
        <v>#DIV/0!</v>
      </c>
      <c r="C4578" t="e">
        <f>Weighting!$F$18</f>
        <v>#NUM!</v>
      </c>
      <c r="D4578" t="e">
        <f>IF(C4578=1,'Data Transformation'!$G$3+0.5*'Data Transformation'!$W$25,IF(C4579=1,D4579-'Data Transformation'!$W$25,FALSE))</f>
        <v>#NUM!</v>
      </c>
      <c r="E4578">
        <f t="array" ref="E4578">IF(ISLOGICAL(D4578),"",FREQUENCY(IF('Data Transformation'!$B$425:$B$8425='Bin Analysis'!$B4563,'Data Transformation'!$G$425:$G$8425),D4578))</f>
        <v>2001</v>
      </c>
      <c r="F4578">
        <f t="shared" si="570"/>
        <v>0</v>
      </c>
      <c r="G4578">
        <f>Weighting!$H$18</f>
        <v>0</v>
      </c>
      <c r="H4578">
        <f t="array" ref="H4578">FREQUENCY(IF('Data Transformation'!$B$4:$B$8425=B4563,'Data Transformation'!$G$4:$G$8425),'Bin Analysis'!$B4578)</f>
        <v>2073</v>
      </c>
      <c r="I4578">
        <f t="shared" si="571"/>
        <v>0</v>
      </c>
      <c r="J4578">
        <f t="shared" si="572"/>
        <v>0</v>
      </c>
      <c r="K4578">
        <f>J4578*Weighting!$W$18</f>
        <v>0</v>
      </c>
      <c r="M4578" s="14"/>
    </row>
    <row r="4579" spans="1:25" x14ac:dyDescent="0.25">
      <c r="A4579" s="32" t="str">
        <f>IF(Weighting!$P$19&gt;0,B4579,"")</f>
        <v/>
      </c>
      <c r="B4579" t="e">
        <f>Weighting!$C$19</f>
        <v>#DIV/0!</v>
      </c>
      <c r="C4579" t="e">
        <f>Weighting!$F$19</f>
        <v>#NUM!</v>
      </c>
      <c r="D4579" t="e">
        <f>IF(C4579=1,'Data Transformation'!$G$3+0.5*'Data Transformation'!$W$25,IF(C4580=1,D4580-'Data Transformation'!$W$25,FALSE))</f>
        <v>#NUM!</v>
      </c>
      <c r="E4579">
        <f t="array" ref="E4579">IF(ISLOGICAL(D4579),"",FREQUENCY(IF('Data Transformation'!$B$425:$B$8425='Bin Analysis'!$B4563,'Data Transformation'!$G$425:$G$8425),D4579))</f>
        <v>2001</v>
      </c>
      <c r="F4579">
        <f t="shared" si="570"/>
        <v>0</v>
      </c>
      <c r="G4579">
        <f>Weighting!$H$19</f>
        <v>0</v>
      </c>
      <c r="H4579">
        <f t="array" ref="H4579">FREQUENCY(IF('Data Transformation'!$B$4:$B$8425=B4563,'Data Transformation'!$G$4:$G$8425),'Bin Analysis'!$B4579)</f>
        <v>2073</v>
      </c>
      <c r="I4579">
        <f t="shared" si="571"/>
        <v>0</v>
      </c>
      <c r="J4579">
        <f t="shared" si="572"/>
        <v>0</v>
      </c>
      <c r="K4579">
        <f>J4579*Weighting!$W$19</f>
        <v>0</v>
      </c>
      <c r="M4579" s="14"/>
    </row>
    <row r="4580" spans="1:25" x14ac:dyDescent="0.25">
      <c r="A4580" s="32" t="str">
        <f>IF(Weighting!$P$20&gt;0,B4580,"")</f>
        <v/>
      </c>
      <c r="B4580" t="e">
        <f>Weighting!$C$20</f>
        <v>#DIV/0!</v>
      </c>
      <c r="C4580" t="e">
        <f>Weighting!$F$20</f>
        <v>#NUM!</v>
      </c>
      <c r="D4580" t="e">
        <f>IF(C4580=1,'Data Transformation'!$G$3+0.5*'Data Transformation'!$W$25,IF(C4581=1,D4581-'Data Transformation'!$W$25,FALSE))</f>
        <v>#NUM!</v>
      </c>
      <c r="E4580">
        <f t="array" ref="E4580">IF(ISLOGICAL(D4580),"",FREQUENCY(IF('Data Transformation'!$B$425:$B$8425='Bin Analysis'!$B4563,'Data Transformation'!$G$425:$G$8425),D4580))</f>
        <v>2001</v>
      </c>
      <c r="F4580">
        <f t="shared" si="570"/>
        <v>0</v>
      </c>
      <c r="G4580">
        <f>Weighting!$H$20</f>
        <v>0</v>
      </c>
      <c r="H4580">
        <f t="array" ref="H4580">FREQUENCY(IF('Data Transformation'!$B$4:$B$8425=B4563,'Data Transformation'!$G$4:$G$8425),'Bin Analysis'!$B4580)</f>
        <v>2073</v>
      </c>
      <c r="I4580">
        <f t="shared" si="571"/>
        <v>0</v>
      </c>
      <c r="J4580">
        <f t="shared" si="572"/>
        <v>0</v>
      </c>
      <c r="K4580">
        <f>J4580*Weighting!$W$20</f>
        <v>0</v>
      </c>
      <c r="M4580" s="14"/>
    </row>
    <row r="4581" spans="1:25" x14ac:dyDescent="0.25">
      <c r="A4581" s="32" t="str">
        <f>IF(Weighting!$P$21&gt;0,B4581,"")</f>
        <v/>
      </c>
      <c r="B4581" t="e">
        <f>Weighting!$C$21</f>
        <v>#DIV/0!</v>
      </c>
      <c r="C4581" t="e">
        <f>Weighting!$F$21</f>
        <v>#NUM!</v>
      </c>
      <c r="D4581" t="e">
        <f>IF(C4581=1,'Data Transformation'!$G$3+0.5*'Data Transformation'!$W$25,IF(C4582=1,D4582-'Data Transformation'!$W$25,FALSE))</f>
        <v>#NUM!</v>
      </c>
      <c r="E4581">
        <f t="array" ref="E4581">IF(ISLOGICAL(D4581),"",FREQUENCY(IF('Data Transformation'!$B$425:$B$8425='Bin Analysis'!$B4563,'Data Transformation'!$G$425:$G$8425),D4581))</f>
        <v>2001</v>
      </c>
      <c r="F4581">
        <f t="shared" si="570"/>
        <v>0</v>
      </c>
      <c r="G4581">
        <f>Weighting!$H$21</f>
        <v>0</v>
      </c>
      <c r="H4581">
        <f t="array" ref="H4581">FREQUENCY(IF('Data Transformation'!$B$4:$B$8425=B4563,'Data Transformation'!$G$4:$G$8425),'Bin Analysis'!$B4581)</f>
        <v>2073</v>
      </c>
      <c r="I4581">
        <f t="shared" si="571"/>
        <v>0</v>
      </c>
      <c r="J4581">
        <f t="shared" si="572"/>
        <v>0</v>
      </c>
      <c r="K4581">
        <f>J4581*Weighting!$W$21</f>
        <v>0</v>
      </c>
      <c r="M4581" s="14"/>
    </row>
    <row r="4582" spans="1:25" x14ac:dyDescent="0.25">
      <c r="A4582" s="32" t="str">
        <f>IF(Weighting!$P$22&gt;0,B4582,"")</f>
        <v/>
      </c>
      <c r="B4582" t="e">
        <f>Weighting!$C$22</f>
        <v>#DIV/0!</v>
      </c>
      <c r="C4582" t="e">
        <f>Weighting!$F$22</f>
        <v>#NUM!</v>
      </c>
      <c r="D4582" t="e">
        <f>IF(C4582=1,'Data Transformation'!$G$3+0.5*'Data Transformation'!$W$25,IF(C4583=1,D4583-'Data Transformation'!$W$25,FALSE))</f>
        <v>#NUM!</v>
      </c>
      <c r="E4582">
        <f t="array" ref="E4582">IF(ISLOGICAL(D4582),"",FREQUENCY(IF('Data Transformation'!$B$425:$B$8425='Bin Analysis'!$B4563,'Data Transformation'!$G$425:$G$8425),D4582))</f>
        <v>2001</v>
      </c>
      <c r="F4582">
        <f t="shared" si="570"/>
        <v>0</v>
      </c>
      <c r="G4582">
        <f>Weighting!$H$22</f>
        <v>0</v>
      </c>
      <c r="H4582">
        <f t="array" ref="H4582">FREQUENCY(IF('Data Transformation'!$B$4:$B$8425=B4563,'Data Transformation'!$G$4:$G$8425),'Bin Analysis'!$B4582)</f>
        <v>2073</v>
      </c>
      <c r="I4582">
        <f t="shared" si="571"/>
        <v>0</v>
      </c>
      <c r="J4582">
        <f t="shared" si="572"/>
        <v>0</v>
      </c>
      <c r="K4582">
        <f>J4582*Weighting!$W$22</f>
        <v>0</v>
      </c>
      <c r="M4582" s="14"/>
    </row>
    <row r="4583" spans="1:25" x14ac:dyDescent="0.25">
      <c r="A4583" s="32" t="str">
        <f>IF(Weighting!$P$23&gt;0,B4583,"")</f>
        <v/>
      </c>
      <c r="B4583" t="e">
        <f>Weighting!$C$23</f>
        <v>#DIV/0!</v>
      </c>
      <c r="C4583" t="e">
        <f>Weighting!$F$23</f>
        <v>#NUM!</v>
      </c>
      <c r="D4583" t="e">
        <f>IF(C4583=1,'Data Transformation'!$G$3+0.5*'Data Transformation'!$W$25,IF(C4584=1,D4584-'Data Transformation'!$W$25,FALSE))</f>
        <v>#NUM!</v>
      </c>
      <c r="E4583">
        <f t="array" ref="E4583">IF(ISLOGICAL(D4583),"",FREQUENCY(IF('Data Transformation'!$B$425:$B$8425='Bin Analysis'!$B4563,'Data Transformation'!$G$425:$G$8425),D4583))</f>
        <v>2001</v>
      </c>
      <c r="F4583">
        <f t="shared" si="570"/>
        <v>0</v>
      </c>
      <c r="G4583">
        <f>Weighting!$H$23</f>
        <v>0</v>
      </c>
      <c r="H4583">
        <f t="array" ref="H4583">FREQUENCY(IF('Data Transformation'!$B$4:$B$8425=B4563,'Data Transformation'!$G$4:$G$8425),'Bin Analysis'!$B4583)</f>
        <v>2073</v>
      </c>
      <c r="I4583">
        <f t="shared" si="571"/>
        <v>0</v>
      </c>
      <c r="J4583">
        <f t="shared" si="572"/>
        <v>0</v>
      </c>
      <c r="K4583">
        <f>J4583*Weighting!$W$23</f>
        <v>0</v>
      </c>
      <c r="M4583" s="14"/>
    </row>
    <row r="4584" spans="1:25" x14ac:dyDescent="0.25">
      <c r="A4584" s="32" t="str">
        <f>IF(Weighting!$P$24&gt;0,B4584,"")</f>
        <v/>
      </c>
      <c r="B4584" t="e">
        <f>Weighting!$C$24</f>
        <v>#DIV/0!</v>
      </c>
      <c r="C4584" t="e">
        <f>Weighting!$F$24</f>
        <v>#NUM!</v>
      </c>
      <c r="D4584" t="e">
        <f>IF(C4584=1,'Data Transformation'!$G$3+0.5*'Data Transformation'!$W$25,IF(C4585=1,D4585-'Data Transformation'!$W$25,FALSE))</f>
        <v>#NUM!</v>
      </c>
      <c r="E4584">
        <f t="array" ref="E4584">IF(ISLOGICAL(D4584),"",FREQUENCY(IF('Data Transformation'!$B$425:$B$8425='Bin Analysis'!$B4563,'Data Transformation'!$G$425:$G$8425),D4584))</f>
        <v>2001</v>
      </c>
      <c r="F4584">
        <f t="shared" si="570"/>
        <v>0</v>
      </c>
      <c r="G4584">
        <f>Weighting!$H$24</f>
        <v>0</v>
      </c>
      <c r="H4584">
        <f t="array" ref="H4584">FREQUENCY(IF('Data Transformation'!$B$4:$B$8425=B4563,'Data Transformation'!$G$4:$G$8425),'Bin Analysis'!$B4584)</f>
        <v>2073</v>
      </c>
      <c r="I4584">
        <f t="shared" si="571"/>
        <v>0</v>
      </c>
      <c r="J4584">
        <f t="shared" si="572"/>
        <v>0</v>
      </c>
      <c r="K4584">
        <f>J4584*Weighting!$W$24</f>
        <v>0</v>
      </c>
      <c r="M4584" s="14"/>
    </row>
    <row r="4585" spans="1:25" x14ac:dyDescent="0.25">
      <c r="A4585" s="32" t="str">
        <f>IF(Weighting!$P$25&gt;0,B4585,"")</f>
        <v/>
      </c>
      <c r="B4585" t="e">
        <f>Weighting!$C$25</f>
        <v>#DIV/0!</v>
      </c>
      <c r="C4585" t="e">
        <f>Weighting!$F$25</f>
        <v>#NUM!</v>
      </c>
      <c r="D4585" t="e">
        <f>IF(C4585=1,'Data Transformation'!$G$3+0.5*'Data Transformation'!$W$25,IF(C4586=1,D4586-'Data Transformation'!$W$25,FALSE))</f>
        <v>#NUM!</v>
      </c>
      <c r="E4585">
        <f t="array" ref="E4585">IF(ISLOGICAL(D4585),"",FREQUENCY(IF('Data Transformation'!$B$425:$B$8425='Bin Analysis'!$B4563,'Data Transformation'!$G$425:$G$8425),D4585))</f>
        <v>2001</v>
      </c>
      <c r="F4585">
        <f t="shared" si="570"/>
        <v>0</v>
      </c>
      <c r="G4585">
        <f>Weighting!$H$25</f>
        <v>0</v>
      </c>
      <c r="H4585">
        <f t="array" ref="H4585">FREQUENCY(IF('Data Transformation'!$B$4:$B$8425=B4563,'Data Transformation'!$G$4:$G$8425),'Bin Analysis'!$B4585)</f>
        <v>2073</v>
      </c>
      <c r="I4585">
        <f t="shared" si="571"/>
        <v>0</v>
      </c>
      <c r="J4585">
        <f t="shared" si="572"/>
        <v>0</v>
      </c>
      <c r="K4585">
        <f>J4585*Weighting!$W$25</f>
        <v>0</v>
      </c>
      <c r="M4585" s="14"/>
    </row>
    <row r="4586" spans="1:25" x14ac:dyDescent="0.25">
      <c r="O4586"/>
      <c r="P4586"/>
      <c r="Q4586"/>
      <c r="R4586"/>
    </row>
    <row r="4587" spans="1:25" ht="23.25" x14ac:dyDescent="0.35">
      <c r="A4587" s="21" t="s">
        <v>0</v>
      </c>
      <c r="B4587" s="21" t="str">
        <f>IFERROR(VLOOKUP(C4587,'Data Transformation'!$L$6:$M$426,2,FALSE),"")</f>
        <v/>
      </c>
      <c r="C4587" s="21">
        <f>C4563+1</f>
        <v>191</v>
      </c>
      <c r="D4587" s="21"/>
      <c r="E4587" s="21"/>
      <c r="F4587" s="21"/>
      <c r="G4587" s="21"/>
      <c r="H4587" s="22"/>
      <c r="I4587" s="22"/>
      <c r="J4587" s="22"/>
      <c r="K4587" s="21"/>
      <c r="L4587" s="21" t="str">
        <f>B4587</f>
        <v/>
      </c>
      <c r="M4587" s="23" t="e">
        <f>INDEX('Data Transformation'!$O$4:$O$424,MATCH($B4587,'Data Transformation'!$M$4:$M$424,0),MATCH($M$2,'Data Transformation'!$O$3,0))</f>
        <v>#N/A</v>
      </c>
      <c r="N4587" s="27" t="e">
        <f>IF('Input and Summary Results'!$J$16="minimum",'Bin Analysis'!X4588/(M4587-1),'Bin Analysis'!Y4587/('Bin Analysis'!M4587-1))</f>
        <v>#N/A</v>
      </c>
      <c r="O4587" s="27" t="e">
        <f>IF(M4587=FALSE,NA(),(VLOOKUP(1,C4590:K4609,4,FALSE))/(M4587-1))</f>
        <v>#N/A</v>
      </c>
      <c r="P4587" s="27" t="e">
        <f>IF(M4587=FALSE,NA(),SUM(J4590:J4609)/Weighting!$S$5)</f>
        <v>#N/A</v>
      </c>
      <c r="Q4587" s="27" t="e">
        <f>IF(M4587=FALSE,NA(),SUM(K4590:K4609)/Weighting!$S$6)</f>
        <v>#N/A</v>
      </c>
      <c r="R4587" s="27" t="e">
        <f>IF(M4587=FALSE,NA(),(VLOOKUP(1,G4590:K4609,3,FALSE))/(M4587-1))</f>
        <v>#N/A</v>
      </c>
      <c r="S4587" s="22" t="e">
        <f>IF(M4587=FALSE,NA(),IF(SUM(J4590:J4609)=2,"yes","no"))</f>
        <v>#N/A</v>
      </c>
      <c r="X4587" s="2" cm="2">
        <f t="array" ref="X4587:X4588">FREQUENCY(IF('Data Transformation'!$B$425:$B$6424='Bin Analysis'!L4587,'Data Transformation'!$G$425:$G$6424),'Data Transformation'!$U$11)</f>
        <v>0</v>
      </c>
      <c r="Y4587" s="2" cm="2">
        <f t="array" ref="Y4587:Y4588">FREQUENCY(IF('Data Transformation'!$B$425:$B$6424='Bin Analysis'!L4587,'Data Transformation'!$G$425:$G$6424),'Data Transformation'!$U$12)</f>
        <v>0</v>
      </c>
    </row>
    <row r="4588" spans="1:25" x14ac:dyDescent="0.25">
      <c r="A4588" s="14" t="s">
        <v>67</v>
      </c>
      <c r="B4588" t="s">
        <v>47</v>
      </c>
      <c r="C4588" t="s">
        <v>5</v>
      </c>
      <c r="D4588" t="s">
        <v>100</v>
      </c>
      <c r="E4588" t="s">
        <v>101</v>
      </c>
      <c r="F4588" t="s">
        <v>102</v>
      </c>
      <c r="G4588" t="s">
        <v>70</v>
      </c>
      <c r="H4588" t="s">
        <v>31</v>
      </c>
      <c r="I4588" t="s">
        <v>32</v>
      </c>
      <c r="J4588" t="s">
        <v>46</v>
      </c>
      <c r="K4588" s="14" t="s">
        <v>45</v>
      </c>
      <c r="M4588" s="14"/>
      <c r="X4588" s="2">
        <v>0</v>
      </c>
      <c r="Y4588" s="2">
        <v>0</v>
      </c>
    </row>
    <row r="4589" spans="1:25" x14ac:dyDescent="0.25">
      <c r="A4589" s="32"/>
      <c r="D4589" t="e">
        <f>IF(C4589=1,'Data Transformation'!$G$3+0.5*'Data Transformation'!$W$25,IF(C4590=1,D4590-'Data Transformation'!$W$25,FALSE))</f>
        <v>#NUM!</v>
      </c>
      <c r="E4589">
        <f t="array" ref="E4589">IF(ISLOGICAL(D4589),"",FREQUENCY(IF('Data Transformation'!$B$425:$B$8425='Bin Analysis'!$B4587,'Data Transformation'!$G$425:$G$8425),D4589))</f>
        <v>2001</v>
      </c>
      <c r="F4589" t="e">
        <f>IF(ISLOGICAL(D4589),"",E4589-E4588)</f>
        <v>#VALUE!</v>
      </c>
      <c r="M4589" s="14"/>
    </row>
    <row r="4590" spans="1:25" x14ac:dyDescent="0.25">
      <c r="A4590" s="32" t="e">
        <f>IF(Weighting!$P$6&gt;0,B4590,"")</f>
        <v>#NUM!</v>
      </c>
      <c r="B4590" t="e">
        <f>Weighting!$C$6</f>
        <v>#DIV/0!</v>
      </c>
      <c r="C4590" t="e">
        <f>Weighting!$F$6</f>
        <v>#NUM!</v>
      </c>
      <c r="D4590" t="e">
        <f>IF(C4590=1,'Data Transformation'!$G$3+0.5*'Data Transformation'!$W$25,IF(C4591=1,D4591-'Data Transformation'!$W$25,FALSE))</f>
        <v>#NUM!</v>
      </c>
      <c r="E4590">
        <f t="array" ref="E4590">IF(ISLOGICAL(D4590),"",FREQUENCY(IF('Data Transformation'!$B$425:$B$8425='Bin Analysis'!$B4587,'Data Transformation'!$G$425:$G$8425),D4590))</f>
        <v>2001</v>
      </c>
      <c r="F4590">
        <f>IF(ISLOGICAL(D4590),"",E4590-E4589)</f>
        <v>0</v>
      </c>
      <c r="G4590">
        <f>Weighting!$H$6</f>
        <v>1</v>
      </c>
      <c r="H4590">
        <f t="array" ref="H4590">FREQUENCY(IF('Data Transformation'!$B$4:$B$8425=B4587,'Data Transformation'!$G$4:$G$8425),'Bin Analysis'!$B4590)</f>
        <v>2073</v>
      </c>
      <c r="I4590">
        <f>H4590-H4589</f>
        <v>2073</v>
      </c>
      <c r="J4590">
        <f>IF(I4590=0,0,1)</f>
        <v>1</v>
      </c>
      <c r="K4590" t="e">
        <f>J4590*Weighting!$W$6</f>
        <v>#NUM!</v>
      </c>
      <c r="M4590" s="14"/>
    </row>
    <row r="4591" spans="1:25" x14ac:dyDescent="0.25">
      <c r="A4591" s="32" t="str">
        <f>IF(Weighting!$P$7&gt;0,B4591,"")</f>
        <v/>
      </c>
      <c r="B4591" t="e">
        <f>Weighting!$C$7</f>
        <v>#DIV/0!</v>
      </c>
      <c r="C4591" t="e">
        <f>Weighting!$F$7</f>
        <v>#NUM!</v>
      </c>
      <c r="D4591" t="e">
        <f>IF(C4591=1,'Data Transformation'!$G$3+0.5*'Data Transformation'!$W$25,IF(C4592=1,D4592-'Data Transformation'!$W$25,FALSE))</f>
        <v>#NUM!</v>
      </c>
      <c r="E4591">
        <f t="array" ref="E4591">IF(ISLOGICAL(D4591),"",FREQUENCY(IF('Data Transformation'!$B$425:$B$8425='Bin Analysis'!$B4587,'Data Transformation'!$G$425:$G$8425),D4591))</f>
        <v>2001</v>
      </c>
      <c r="F4591">
        <f t="shared" ref="F4591:F4609" si="573">IF(ISLOGICAL(D4591),"",E4591-E4590)</f>
        <v>0</v>
      </c>
      <c r="G4591">
        <f>Weighting!$H$7</f>
        <v>0</v>
      </c>
      <c r="H4591">
        <f t="array" ref="H4591">FREQUENCY(IF('Data Transformation'!$B$4:$B$8425=B4587,'Data Transformation'!$G$4:$G$8425),'Bin Analysis'!$B4591)</f>
        <v>2073</v>
      </c>
      <c r="I4591">
        <f t="shared" ref="I4591:I4609" si="574">H4591-H4590</f>
        <v>0</v>
      </c>
      <c r="J4591">
        <f>IF(I4591=0,0,1)</f>
        <v>0</v>
      </c>
      <c r="K4591">
        <f>J4591*Weighting!$W$7</f>
        <v>0</v>
      </c>
      <c r="M4591" s="14"/>
    </row>
    <row r="4592" spans="1:25" x14ac:dyDescent="0.25">
      <c r="A4592" s="32" t="str">
        <f>IF(Weighting!$P$8&gt;0,B4592,"")</f>
        <v/>
      </c>
      <c r="B4592" t="e">
        <f>Weighting!$C$8</f>
        <v>#DIV/0!</v>
      </c>
      <c r="C4592" t="e">
        <f>Weighting!$F$8</f>
        <v>#NUM!</v>
      </c>
      <c r="D4592" t="e">
        <f>IF(C4592=1,'Data Transformation'!$G$3+0.5*'Data Transformation'!$W$25,IF(C4593=1,D4593-'Data Transformation'!$W$25,FALSE))</f>
        <v>#NUM!</v>
      </c>
      <c r="E4592">
        <f t="array" ref="E4592">IF(ISLOGICAL(D4592),"",FREQUENCY(IF('Data Transformation'!$B$425:$B$8425='Bin Analysis'!$B4587,'Data Transformation'!$G$425:$G$8425),D4592))</f>
        <v>2001</v>
      </c>
      <c r="F4592">
        <f t="shared" si="573"/>
        <v>0</v>
      </c>
      <c r="G4592">
        <f>Weighting!$H$8</f>
        <v>0</v>
      </c>
      <c r="H4592">
        <f t="array" ref="H4592">FREQUENCY(IF('Data Transformation'!$B$4:$B$8425=B4587,'Data Transformation'!$G$4:$G$8425),'Bin Analysis'!$B4592)</f>
        <v>2073</v>
      </c>
      <c r="I4592">
        <f t="shared" si="574"/>
        <v>0</v>
      </c>
      <c r="J4592">
        <f t="shared" ref="J4592:J4609" si="575">IF(I4592=0,0,1)</f>
        <v>0</v>
      </c>
      <c r="K4592">
        <f>J4592*Weighting!$W$8</f>
        <v>0</v>
      </c>
      <c r="M4592" s="14"/>
    </row>
    <row r="4593" spans="1:13" x14ac:dyDescent="0.25">
      <c r="A4593" s="32" t="str">
        <f>IF(Weighting!$P$9&gt;0,B4593,"")</f>
        <v/>
      </c>
      <c r="B4593" s="50" t="e">
        <f>Weighting!$C$9</f>
        <v>#DIV/0!</v>
      </c>
      <c r="C4593" t="e">
        <f>Weighting!$F$9</f>
        <v>#NUM!</v>
      </c>
      <c r="D4593" t="e">
        <f>IF(C4593=1,'Data Transformation'!$G$3+0.5*'Data Transformation'!$W$25,IF(C4594=1,D4594-'Data Transformation'!$W$25,FALSE))</f>
        <v>#NUM!</v>
      </c>
      <c r="E4593">
        <f t="array" ref="E4593">IF(ISLOGICAL(D4593),"",FREQUENCY(IF('Data Transformation'!$B$425:$B$8425='Bin Analysis'!$B4587,'Data Transformation'!$G$425:$G$8425),D4593))</f>
        <v>2001</v>
      </c>
      <c r="F4593">
        <f t="shared" si="573"/>
        <v>0</v>
      </c>
      <c r="G4593">
        <f>Weighting!$H$9</f>
        <v>0</v>
      </c>
      <c r="H4593">
        <f t="array" ref="H4593">FREQUENCY(IF('Data Transformation'!$B$4:$B$8425=B4587,'Data Transformation'!$G$4:$G$8425),'Bin Analysis'!$B4593)</f>
        <v>2073</v>
      </c>
      <c r="I4593">
        <f t="shared" si="574"/>
        <v>0</v>
      </c>
      <c r="J4593">
        <f t="shared" si="575"/>
        <v>0</v>
      </c>
      <c r="K4593">
        <f>J4593*Weighting!$W$9</f>
        <v>0</v>
      </c>
      <c r="M4593" s="14"/>
    </row>
    <row r="4594" spans="1:13" x14ac:dyDescent="0.25">
      <c r="A4594" s="32" t="str">
        <f>IF(Weighting!$P$10&gt;0,B4594,"")</f>
        <v/>
      </c>
      <c r="B4594" t="e">
        <f>Weighting!$C$10</f>
        <v>#DIV/0!</v>
      </c>
      <c r="C4594" t="e">
        <f>Weighting!$F$10</f>
        <v>#NUM!</v>
      </c>
      <c r="D4594" t="e">
        <f>IF(C4594=1,'Data Transformation'!$G$3+0.5*'Data Transformation'!$W$25,IF(C4595=1,D4595-'Data Transformation'!$W$25,FALSE))</f>
        <v>#NUM!</v>
      </c>
      <c r="E4594">
        <f t="array" ref="E4594">IF(ISLOGICAL(D4594),"",FREQUENCY(IF('Data Transformation'!$B$425:$B$8425='Bin Analysis'!$B4587,'Data Transformation'!$G$425:$G$8425),D4594))</f>
        <v>2001</v>
      </c>
      <c r="F4594">
        <f t="shared" si="573"/>
        <v>0</v>
      </c>
      <c r="G4594">
        <f>Weighting!$H$10</f>
        <v>0</v>
      </c>
      <c r="H4594">
        <f t="array" ref="H4594">FREQUENCY(IF('Data Transformation'!$B$4:$B$8425=B4587,'Data Transformation'!$G$4:$G$8425),'Bin Analysis'!$B4594)</f>
        <v>2073</v>
      </c>
      <c r="I4594">
        <f t="shared" si="574"/>
        <v>0</v>
      </c>
      <c r="J4594">
        <f t="shared" si="575"/>
        <v>0</v>
      </c>
      <c r="K4594">
        <f>J4594*Weighting!$W$10</f>
        <v>0</v>
      </c>
      <c r="M4594" s="14"/>
    </row>
    <row r="4595" spans="1:13" x14ac:dyDescent="0.25">
      <c r="A4595" s="32" t="str">
        <f>IF(Weighting!$P$11&gt;0,B4595,"")</f>
        <v/>
      </c>
      <c r="B4595" t="e">
        <f>Weighting!$C$11</f>
        <v>#DIV/0!</v>
      </c>
      <c r="C4595" t="e">
        <f>Weighting!$F$11</f>
        <v>#NUM!</v>
      </c>
      <c r="D4595" t="e">
        <f>IF(C4595=1,'Data Transformation'!$G$3+0.5*'Data Transformation'!$W$25,IF(C4596=1,D4596-'Data Transformation'!$W$25,FALSE))</f>
        <v>#NUM!</v>
      </c>
      <c r="E4595">
        <f t="array" ref="E4595">IF(ISLOGICAL(D4595),"",FREQUENCY(IF('Data Transformation'!$B$425:$B$8425='Bin Analysis'!$B4587,'Data Transformation'!$G$425:$G$8425),D4595))</f>
        <v>2001</v>
      </c>
      <c r="F4595">
        <f t="shared" si="573"/>
        <v>0</v>
      </c>
      <c r="G4595">
        <f>Weighting!$H$11</f>
        <v>0</v>
      </c>
      <c r="H4595">
        <f t="array" ref="H4595">FREQUENCY(IF('Data Transformation'!$B$4:$B$8425=B4587,'Data Transformation'!$G$4:$G$8425),'Bin Analysis'!$B4595)</f>
        <v>2073</v>
      </c>
      <c r="I4595">
        <f t="shared" si="574"/>
        <v>0</v>
      </c>
      <c r="J4595">
        <f t="shared" si="575"/>
        <v>0</v>
      </c>
      <c r="K4595">
        <f>J4595*Weighting!$W$11</f>
        <v>0</v>
      </c>
      <c r="M4595" s="14"/>
    </row>
    <row r="4596" spans="1:13" x14ac:dyDescent="0.25">
      <c r="A4596" s="32" t="str">
        <f>IF(Weighting!$P$12&gt;0,B4596,"")</f>
        <v/>
      </c>
      <c r="B4596" t="e">
        <f>Weighting!$C$12</f>
        <v>#DIV/0!</v>
      </c>
      <c r="C4596" t="e">
        <f>Weighting!$F$12</f>
        <v>#NUM!</v>
      </c>
      <c r="D4596" t="e">
        <f>IF(C4596=1,'Data Transformation'!$G$3+0.5*'Data Transformation'!$W$25,IF(C4597=1,D4597-'Data Transformation'!$W$25,FALSE))</f>
        <v>#NUM!</v>
      </c>
      <c r="E4596">
        <f t="array" ref="E4596">IF(ISLOGICAL(D4596),"",FREQUENCY(IF('Data Transformation'!$B$425:$B$8425='Bin Analysis'!$B4587,'Data Transformation'!$G$425:$G$8425),D4596))</f>
        <v>2001</v>
      </c>
      <c r="F4596">
        <f t="shared" si="573"/>
        <v>0</v>
      </c>
      <c r="G4596">
        <f>Weighting!$H$12</f>
        <v>0</v>
      </c>
      <c r="H4596">
        <f t="array" ref="H4596">FREQUENCY(IF('Data Transformation'!$B$4:$B$8425=B4587,'Data Transformation'!$G$4:$G$8425),'Bin Analysis'!$B4596)</f>
        <v>2073</v>
      </c>
      <c r="I4596">
        <f t="shared" si="574"/>
        <v>0</v>
      </c>
      <c r="J4596">
        <f t="shared" si="575"/>
        <v>0</v>
      </c>
      <c r="K4596">
        <f>J4596*Weighting!$W$12</f>
        <v>0</v>
      </c>
      <c r="M4596" s="14"/>
    </row>
    <row r="4597" spans="1:13" x14ac:dyDescent="0.25">
      <c r="A4597" s="32" t="str">
        <f>IF(Weighting!$P$13&gt;0,B4597,"")</f>
        <v/>
      </c>
      <c r="B4597" t="e">
        <f>Weighting!$C$13</f>
        <v>#DIV/0!</v>
      </c>
      <c r="C4597" t="e">
        <f>Weighting!$F$13</f>
        <v>#NUM!</v>
      </c>
      <c r="D4597" t="e">
        <f>IF(C4597=1,'Data Transformation'!$G$3+0.5*'Data Transformation'!$W$25,IF(C4598=1,D4598-'Data Transformation'!$W$25,FALSE))</f>
        <v>#NUM!</v>
      </c>
      <c r="E4597">
        <f t="array" ref="E4597">IF(ISLOGICAL(D4597),"",FREQUENCY(IF('Data Transformation'!$B$425:$B$8425='Bin Analysis'!$B4587,'Data Transformation'!$G$425:$G$8425),D4597))</f>
        <v>2001</v>
      </c>
      <c r="F4597">
        <f t="shared" si="573"/>
        <v>0</v>
      </c>
      <c r="G4597">
        <f>Weighting!$H$13</f>
        <v>0</v>
      </c>
      <c r="H4597">
        <f t="array" ref="H4597">FREQUENCY(IF('Data Transformation'!$B$4:$B$8425=B4587,'Data Transformation'!$G$4:$G$8425),'Bin Analysis'!$B4597)</f>
        <v>2073</v>
      </c>
      <c r="I4597">
        <f t="shared" si="574"/>
        <v>0</v>
      </c>
      <c r="J4597">
        <f t="shared" si="575"/>
        <v>0</v>
      </c>
      <c r="K4597">
        <f>J4597*Weighting!$W$13</f>
        <v>0</v>
      </c>
      <c r="M4597" s="14"/>
    </row>
    <row r="4598" spans="1:13" x14ac:dyDescent="0.25">
      <c r="A4598" s="32" t="str">
        <f>IF(Weighting!$P$14&gt;0,B4598,"")</f>
        <v/>
      </c>
      <c r="B4598" t="e">
        <f>Weighting!$C$14</f>
        <v>#DIV/0!</v>
      </c>
      <c r="C4598" t="e">
        <f>Weighting!$F$14</f>
        <v>#NUM!</v>
      </c>
      <c r="D4598" t="e">
        <f>IF(C4598=1,'Data Transformation'!$G$3+0.5*'Data Transformation'!$W$25,IF(C4599=1,D4599-'Data Transformation'!$W$25,FALSE))</f>
        <v>#NUM!</v>
      </c>
      <c r="E4598">
        <f t="array" ref="E4598">IF(ISLOGICAL(D4598),"",FREQUENCY(IF('Data Transformation'!$B$425:$B$8425='Bin Analysis'!$B4587,'Data Transformation'!$G$425:$G$8425),D4598))</f>
        <v>2001</v>
      </c>
      <c r="F4598">
        <f t="shared" si="573"/>
        <v>0</v>
      </c>
      <c r="G4598">
        <f>Weighting!$H$14</f>
        <v>0</v>
      </c>
      <c r="H4598">
        <f t="array" ref="H4598">FREQUENCY(IF('Data Transformation'!$B$4:$B$8425=B4587,'Data Transformation'!$G$4:$G$8425),'Bin Analysis'!$B4598)</f>
        <v>2073</v>
      </c>
      <c r="I4598">
        <f t="shared" si="574"/>
        <v>0</v>
      </c>
      <c r="J4598">
        <f t="shared" si="575"/>
        <v>0</v>
      </c>
      <c r="K4598">
        <f>J4598*Weighting!$W$14</f>
        <v>0</v>
      </c>
      <c r="M4598" s="14"/>
    </row>
    <row r="4599" spans="1:13" x14ac:dyDescent="0.25">
      <c r="A4599" s="32" t="str">
        <f>IF(Weighting!$P$15&gt;0,B4599,"")</f>
        <v/>
      </c>
      <c r="B4599" t="e">
        <f>Weighting!$C$15</f>
        <v>#DIV/0!</v>
      </c>
      <c r="C4599" t="e">
        <f>Weighting!$F$15</f>
        <v>#NUM!</v>
      </c>
      <c r="D4599" t="e">
        <f>IF(C4599=1,'Data Transformation'!$G$3+0.5*'Data Transformation'!$W$25,IF(C4600=1,D4600-'Data Transformation'!$W$25,FALSE))</f>
        <v>#NUM!</v>
      </c>
      <c r="E4599">
        <f t="array" ref="E4599">IF(ISLOGICAL(D4599),"",FREQUENCY(IF('Data Transformation'!$B$425:$B$8425='Bin Analysis'!$B4587,'Data Transformation'!$G$425:$G$8425),D4599))</f>
        <v>2001</v>
      </c>
      <c r="F4599">
        <f t="shared" si="573"/>
        <v>0</v>
      </c>
      <c r="G4599">
        <f>Weighting!$H$15</f>
        <v>0</v>
      </c>
      <c r="H4599">
        <f t="array" ref="H4599">FREQUENCY(IF('Data Transformation'!$B$4:$B$8425=B4587,'Data Transformation'!$G$4:$G$8425),'Bin Analysis'!$B4599)</f>
        <v>2073</v>
      </c>
      <c r="I4599">
        <f t="shared" si="574"/>
        <v>0</v>
      </c>
      <c r="J4599">
        <f t="shared" si="575"/>
        <v>0</v>
      </c>
      <c r="K4599">
        <f>J4599*Weighting!$W$15</f>
        <v>0</v>
      </c>
      <c r="M4599" s="14"/>
    </row>
    <row r="4600" spans="1:13" x14ac:dyDescent="0.25">
      <c r="A4600" s="32" t="str">
        <f>IF(Weighting!$P$16&gt;0,B4600,"")</f>
        <v/>
      </c>
      <c r="B4600" t="e">
        <f>Weighting!$C$16</f>
        <v>#DIV/0!</v>
      </c>
      <c r="C4600" t="e">
        <f>Weighting!$F$16</f>
        <v>#NUM!</v>
      </c>
      <c r="D4600" t="e">
        <f>IF(C4600=1,'Data Transformation'!$G$3+0.5*'Data Transformation'!$W$25,IF(C4601=1,D4601-'Data Transformation'!$W$25,FALSE))</f>
        <v>#NUM!</v>
      </c>
      <c r="E4600">
        <f t="array" ref="E4600">IF(ISLOGICAL(D4600),"",FREQUENCY(IF('Data Transformation'!$B$425:$B$8425='Bin Analysis'!$B4587,'Data Transformation'!$G$425:$G$8425),D4600))</f>
        <v>2001</v>
      </c>
      <c r="F4600">
        <f t="shared" si="573"/>
        <v>0</v>
      </c>
      <c r="G4600">
        <f>Weighting!$H$16</f>
        <v>0</v>
      </c>
      <c r="H4600">
        <f t="array" ref="H4600">FREQUENCY(IF('Data Transformation'!$B$4:$B$8425=B4587,'Data Transformation'!$G$4:$G$8425),'Bin Analysis'!$B4600)</f>
        <v>2073</v>
      </c>
      <c r="I4600">
        <f t="shared" si="574"/>
        <v>0</v>
      </c>
      <c r="J4600">
        <f t="shared" si="575"/>
        <v>0</v>
      </c>
      <c r="K4600">
        <f>J4600*Weighting!$W$16</f>
        <v>0</v>
      </c>
      <c r="M4600" s="14"/>
    </row>
    <row r="4601" spans="1:13" x14ac:dyDescent="0.25">
      <c r="A4601" s="32" t="str">
        <f>IF(Weighting!$P$17&gt;0,B4601,"")</f>
        <v/>
      </c>
      <c r="B4601" t="e">
        <f>Weighting!$C$17</f>
        <v>#DIV/0!</v>
      </c>
      <c r="C4601" t="e">
        <f>Weighting!$F$17</f>
        <v>#NUM!</v>
      </c>
      <c r="D4601" t="e">
        <f>IF(C4601=1,'Data Transformation'!$G$3+0.5*'Data Transformation'!$W$25,IF(C4602=1,D4602-'Data Transformation'!$W$25,FALSE))</f>
        <v>#NUM!</v>
      </c>
      <c r="E4601">
        <f t="array" ref="E4601">IF(ISLOGICAL(D4601),"",FREQUENCY(IF('Data Transformation'!$B$425:$B$8425='Bin Analysis'!$B4587,'Data Transformation'!$G$425:$G$8425),D4601))</f>
        <v>2001</v>
      </c>
      <c r="F4601">
        <f t="shared" si="573"/>
        <v>0</v>
      </c>
      <c r="G4601">
        <f>Weighting!$H$17</f>
        <v>0</v>
      </c>
      <c r="H4601">
        <f t="array" ref="H4601">FREQUENCY(IF('Data Transformation'!$B$4:$B$8425=B4587,'Data Transformation'!$G$4:$G$8425),'Bin Analysis'!$B4601)</f>
        <v>2073</v>
      </c>
      <c r="I4601">
        <f t="shared" si="574"/>
        <v>0</v>
      </c>
      <c r="J4601">
        <f t="shared" si="575"/>
        <v>0</v>
      </c>
      <c r="K4601">
        <f>J4601*Weighting!$W$17</f>
        <v>0</v>
      </c>
      <c r="M4601" s="14"/>
    </row>
    <row r="4602" spans="1:13" x14ac:dyDescent="0.25">
      <c r="A4602" s="32" t="str">
        <f>IF(Weighting!$P$18&gt;0,B4602,"")</f>
        <v/>
      </c>
      <c r="B4602" t="e">
        <f>Weighting!$C$18</f>
        <v>#DIV/0!</v>
      </c>
      <c r="C4602" t="e">
        <f>Weighting!$F$18</f>
        <v>#NUM!</v>
      </c>
      <c r="D4602" t="e">
        <f>IF(C4602=1,'Data Transformation'!$G$3+0.5*'Data Transformation'!$W$25,IF(C4603=1,D4603-'Data Transformation'!$W$25,FALSE))</f>
        <v>#NUM!</v>
      </c>
      <c r="E4602">
        <f t="array" ref="E4602">IF(ISLOGICAL(D4602),"",FREQUENCY(IF('Data Transformation'!$B$425:$B$8425='Bin Analysis'!$B4587,'Data Transformation'!$G$425:$G$8425),D4602))</f>
        <v>2001</v>
      </c>
      <c r="F4602">
        <f t="shared" si="573"/>
        <v>0</v>
      </c>
      <c r="G4602">
        <f>Weighting!$H$18</f>
        <v>0</v>
      </c>
      <c r="H4602">
        <f t="array" ref="H4602">FREQUENCY(IF('Data Transformation'!$B$4:$B$8425=B4587,'Data Transformation'!$G$4:$G$8425),'Bin Analysis'!$B4602)</f>
        <v>2073</v>
      </c>
      <c r="I4602">
        <f t="shared" si="574"/>
        <v>0</v>
      </c>
      <c r="J4602">
        <f t="shared" si="575"/>
        <v>0</v>
      </c>
      <c r="K4602">
        <f>J4602*Weighting!$W$18</f>
        <v>0</v>
      </c>
      <c r="M4602" s="14"/>
    </row>
    <row r="4603" spans="1:13" x14ac:dyDescent="0.25">
      <c r="A4603" s="32" t="str">
        <f>IF(Weighting!$P$19&gt;0,B4603,"")</f>
        <v/>
      </c>
      <c r="B4603" t="e">
        <f>Weighting!$C$19</f>
        <v>#DIV/0!</v>
      </c>
      <c r="C4603" t="e">
        <f>Weighting!$F$19</f>
        <v>#NUM!</v>
      </c>
      <c r="D4603" t="e">
        <f>IF(C4603=1,'Data Transformation'!$G$3+0.5*'Data Transformation'!$W$25,IF(C4604=1,D4604-'Data Transformation'!$W$25,FALSE))</f>
        <v>#NUM!</v>
      </c>
      <c r="E4603">
        <f t="array" ref="E4603">IF(ISLOGICAL(D4603),"",FREQUENCY(IF('Data Transformation'!$B$425:$B$8425='Bin Analysis'!$B4587,'Data Transformation'!$G$425:$G$8425),D4603))</f>
        <v>2001</v>
      </c>
      <c r="F4603">
        <f t="shared" si="573"/>
        <v>0</v>
      </c>
      <c r="G4603">
        <f>Weighting!$H$19</f>
        <v>0</v>
      </c>
      <c r="H4603">
        <f t="array" ref="H4603">FREQUENCY(IF('Data Transformation'!$B$4:$B$8425=B4587,'Data Transformation'!$G$4:$G$8425),'Bin Analysis'!$B4603)</f>
        <v>2073</v>
      </c>
      <c r="I4603">
        <f t="shared" si="574"/>
        <v>0</v>
      </c>
      <c r="J4603">
        <f t="shared" si="575"/>
        <v>0</v>
      </c>
      <c r="K4603">
        <f>J4603*Weighting!$W$19</f>
        <v>0</v>
      </c>
      <c r="M4603" s="14"/>
    </row>
    <row r="4604" spans="1:13" x14ac:dyDescent="0.25">
      <c r="A4604" s="32" t="str">
        <f>IF(Weighting!$P$20&gt;0,B4604,"")</f>
        <v/>
      </c>
      <c r="B4604" t="e">
        <f>Weighting!$C$20</f>
        <v>#DIV/0!</v>
      </c>
      <c r="C4604" t="e">
        <f>Weighting!$F$20</f>
        <v>#NUM!</v>
      </c>
      <c r="D4604" t="e">
        <f>IF(C4604=1,'Data Transformation'!$G$3+0.5*'Data Transformation'!$W$25,IF(C4605=1,D4605-'Data Transformation'!$W$25,FALSE))</f>
        <v>#NUM!</v>
      </c>
      <c r="E4604">
        <f t="array" ref="E4604">IF(ISLOGICAL(D4604),"",FREQUENCY(IF('Data Transformation'!$B$425:$B$8425='Bin Analysis'!$B4587,'Data Transformation'!$G$425:$G$8425),D4604))</f>
        <v>2001</v>
      </c>
      <c r="F4604">
        <f t="shared" si="573"/>
        <v>0</v>
      </c>
      <c r="G4604">
        <f>Weighting!$H$20</f>
        <v>0</v>
      </c>
      <c r="H4604">
        <f t="array" ref="H4604">FREQUENCY(IF('Data Transformation'!$B$4:$B$8425=B4587,'Data Transformation'!$G$4:$G$8425),'Bin Analysis'!$B4604)</f>
        <v>2073</v>
      </c>
      <c r="I4604">
        <f t="shared" si="574"/>
        <v>0</v>
      </c>
      <c r="J4604">
        <f t="shared" si="575"/>
        <v>0</v>
      </c>
      <c r="K4604">
        <f>J4604*Weighting!$W$20</f>
        <v>0</v>
      </c>
      <c r="M4604" s="14"/>
    </row>
    <row r="4605" spans="1:13" x14ac:dyDescent="0.25">
      <c r="A4605" s="32" t="str">
        <f>IF(Weighting!$P$21&gt;0,B4605,"")</f>
        <v/>
      </c>
      <c r="B4605" t="e">
        <f>Weighting!$C$21</f>
        <v>#DIV/0!</v>
      </c>
      <c r="C4605" t="e">
        <f>Weighting!$F$21</f>
        <v>#NUM!</v>
      </c>
      <c r="D4605" t="e">
        <f>IF(C4605=1,'Data Transformation'!$G$3+0.5*'Data Transformation'!$W$25,IF(C4606=1,D4606-'Data Transformation'!$W$25,FALSE))</f>
        <v>#NUM!</v>
      </c>
      <c r="E4605">
        <f t="array" ref="E4605">IF(ISLOGICAL(D4605),"",FREQUENCY(IF('Data Transformation'!$B$425:$B$8425='Bin Analysis'!$B4587,'Data Transformation'!$G$425:$G$8425),D4605))</f>
        <v>2001</v>
      </c>
      <c r="F4605">
        <f t="shared" si="573"/>
        <v>0</v>
      </c>
      <c r="G4605">
        <f>Weighting!$H$21</f>
        <v>0</v>
      </c>
      <c r="H4605">
        <f t="array" ref="H4605">FREQUENCY(IF('Data Transformation'!$B$4:$B$8425=B4587,'Data Transformation'!$G$4:$G$8425),'Bin Analysis'!$B4605)</f>
        <v>2073</v>
      </c>
      <c r="I4605">
        <f t="shared" si="574"/>
        <v>0</v>
      </c>
      <c r="J4605">
        <f t="shared" si="575"/>
        <v>0</v>
      </c>
      <c r="K4605">
        <f>J4605*Weighting!$W$21</f>
        <v>0</v>
      </c>
      <c r="M4605" s="14"/>
    </row>
    <row r="4606" spans="1:13" x14ac:dyDescent="0.25">
      <c r="A4606" s="32" t="str">
        <f>IF(Weighting!$P$22&gt;0,B4606,"")</f>
        <v/>
      </c>
      <c r="B4606" t="e">
        <f>Weighting!$C$22</f>
        <v>#DIV/0!</v>
      </c>
      <c r="C4606" t="e">
        <f>Weighting!$F$22</f>
        <v>#NUM!</v>
      </c>
      <c r="D4606" t="e">
        <f>IF(C4606=1,'Data Transformation'!$G$3+0.5*'Data Transformation'!$W$25,IF(C4607=1,D4607-'Data Transformation'!$W$25,FALSE))</f>
        <v>#NUM!</v>
      </c>
      <c r="E4606">
        <f t="array" ref="E4606">IF(ISLOGICAL(D4606),"",FREQUENCY(IF('Data Transformation'!$B$425:$B$8425='Bin Analysis'!$B4587,'Data Transformation'!$G$425:$G$8425),D4606))</f>
        <v>2001</v>
      </c>
      <c r="F4606">
        <f t="shared" si="573"/>
        <v>0</v>
      </c>
      <c r="G4606">
        <f>Weighting!$H$22</f>
        <v>0</v>
      </c>
      <c r="H4606">
        <f t="array" ref="H4606">FREQUENCY(IF('Data Transformation'!$B$4:$B$8425=B4587,'Data Transformation'!$G$4:$G$8425),'Bin Analysis'!$B4606)</f>
        <v>2073</v>
      </c>
      <c r="I4606">
        <f t="shared" si="574"/>
        <v>0</v>
      </c>
      <c r="J4606">
        <f t="shared" si="575"/>
        <v>0</v>
      </c>
      <c r="K4606">
        <f>J4606*Weighting!$W$22</f>
        <v>0</v>
      </c>
      <c r="M4606" s="14"/>
    </row>
    <row r="4607" spans="1:13" x14ac:dyDescent="0.25">
      <c r="A4607" s="32" t="str">
        <f>IF(Weighting!$P$23&gt;0,B4607,"")</f>
        <v/>
      </c>
      <c r="B4607" t="e">
        <f>Weighting!$C$23</f>
        <v>#DIV/0!</v>
      </c>
      <c r="C4607" t="e">
        <f>Weighting!$F$23</f>
        <v>#NUM!</v>
      </c>
      <c r="D4607" t="e">
        <f>IF(C4607=1,'Data Transformation'!$G$3+0.5*'Data Transformation'!$W$25,IF(C4608=1,D4608-'Data Transformation'!$W$25,FALSE))</f>
        <v>#NUM!</v>
      </c>
      <c r="E4607">
        <f t="array" ref="E4607">IF(ISLOGICAL(D4607),"",FREQUENCY(IF('Data Transformation'!$B$425:$B$8425='Bin Analysis'!$B4587,'Data Transformation'!$G$425:$G$8425),D4607))</f>
        <v>2001</v>
      </c>
      <c r="F4607">
        <f t="shared" si="573"/>
        <v>0</v>
      </c>
      <c r="G4607">
        <f>Weighting!$H$23</f>
        <v>0</v>
      </c>
      <c r="H4607">
        <f t="array" ref="H4607">FREQUENCY(IF('Data Transformation'!$B$4:$B$8425=B4587,'Data Transformation'!$G$4:$G$8425),'Bin Analysis'!$B4607)</f>
        <v>2073</v>
      </c>
      <c r="I4607">
        <f t="shared" si="574"/>
        <v>0</v>
      </c>
      <c r="J4607">
        <f t="shared" si="575"/>
        <v>0</v>
      </c>
      <c r="K4607">
        <f>J4607*Weighting!$W$23</f>
        <v>0</v>
      </c>
      <c r="M4607" s="14"/>
    </row>
    <row r="4608" spans="1:13" x14ac:dyDescent="0.25">
      <c r="A4608" s="32" t="str">
        <f>IF(Weighting!$P$24&gt;0,B4608,"")</f>
        <v/>
      </c>
      <c r="B4608" t="e">
        <f>Weighting!$C$24</f>
        <v>#DIV/0!</v>
      </c>
      <c r="C4608" t="e">
        <f>Weighting!$F$24</f>
        <v>#NUM!</v>
      </c>
      <c r="D4608" t="e">
        <f>IF(C4608=1,'Data Transformation'!$G$3+0.5*'Data Transformation'!$W$25,IF(C4609=1,D4609-'Data Transformation'!$W$25,FALSE))</f>
        <v>#NUM!</v>
      </c>
      <c r="E4608">
        <f t="array" ref="E4608">IF(ISLOGICAL(D4608),"",FREQUENCY(IF('Data Transformation'!$B$425:$B$8425='Bin Analysis'!$B4587,'Data Transformation'!$G$425:$G$8425),D4608))</f>
        <v>2001</v>
      </c>
      <c r="F4608">
        <f t="shared" si="573"/>
        <v>0</v>
      </c>
      <c r="G4608">
        <f>Weighting!$H$24</f>
        <v>0</v>
      </c>
      <c r="H4608">
        <f t="array" ref="H4608">FREQUENCY(IF('Data Transformation'!$B$4:$B$8425=B4587,'Data Transformation'!$G$4:$G$8425),'Bin Analysis'!$B4608)</f>
        <v>2073</v>
      </c>
      <c r="I4608">
        <f t="shared" si="574"/>
        <v>0</v>
      </c>
      <c r="J4608">
        <f t="shared" si="575"/>
        <v>0</v>
      </c>
      <c r="K4608">
        <f>J4608*Weighting!$W$24</f>
        <v>0</v>
      </c>
      <c r="M4608" s="14"/>
    </row>
    <row r="4609" spans="1:25" x14ac:dyDescent="0.25">
      <c r="A4609" s="32" t="str">
        <f>IF(Weighting!$P$25&gt;0,B4609,"")</f>
        <v/>
      </c>
      <c r="B4609" t="e">
        <f>Weighting!$C$25</f>
        <v>#DIV/0!</v>
      </c>
      <c r="C4609" t="e">
        <f>Weighting!$F$25</f>
        <v>#NUM!</v>
      </c>
      <c r="D4609" t="e">
        <f>IF(C4609=1,'Data Transformation'!$G$3+0.5*'Data Transformation'!$W$25,IF(C4610=1,D4610-'Data Transformation'!$W$25,FALSE))</f>
        <v>#NUM!</v>
      </c>
      <c r="E4609">
        <f t="array" ref="E4609">IF(ISLOGICAL(D4609),"",FREQUENCY(IF('Data Transformation'!$B$425:$B$8425='Bin Analysis'!$B4587,'Data Transformation'!$G$425:$G$8425),D4609))</f>
        <v>2001</v>
      </c>
      <c r="F4609">
        <f t="shared" si="573"/>
        <v>0</v>
      </c>
      <c r="G4609">
        <f>Weighting!$H$25</f>
        <v>0</v>
      </c>
      <c r="H4609">
        <f t="array" ref="H4609">FREQUENCY(IF('Data Transformation'!$B$4:$B$8425=B4587,'Data Transformation'!$G$4:$G$8425),'Bin Analysis'!$B4609)</f>
        <v>2073</v>
      </c>
      <c r="I4609">
        <f t="shared" si="574"/>
        <v>0</v>
      </c>
      <c r="J4609">
        <f t="shared" si="575"/>
        <v>0</v>
      </c>
      <c r="K4609">
        <f>J4609*Weighting!$W$25</f>
        <v>0</v>
      </c>
      <c r="M4609" s="14"/>
    </row>
    <row r="4610" spans="1:25" x14ac:dyDescent="0.25">
      <c r="O4610"/>
      <c r="P4610"/>
      <c r="Q4610"/>
      <c r="R4610"/>
    </row>
    <row r="4611" spans="1:25" ht="23.25" x14ac:dyDescent="0.35">
      <c r="A4611" s="21" t="s">
        <v>0</v>
      </c>
      <c r="B4611" s="21" t="str">
        <f>IFERROR(VLOOKUP(C4611,'Data Transformation'!$L$6:$M$426,2,FALSE),"")</f>
        <v/>
      </c>
      <c r="C4611" s="21">
        <f>C4587+1</f>
        <v>192</v>
      </c>
      <c r="D4611" s="21"/>
      <c r="E4611" s="21"/>
      <c r="F4611" s="21"/>
      <c r="G4611" s="21"/>
      <c r="H4611" s="22"/>
      <c r="I4611" s="22"/>
      <c r="J4611" s="22"/>
      <c r="K4611" s="21"/>
      <c r="L4611" s="21" t="str">
        <f>B4611</f>
        <v/>
      </c>
      <c r="M4611" s="23" t="e">
        <f>INDEX('Data Transformation'!$O$4:$O$424,MATCH($B4611,'Data Transformation'!$M$4:$M$424,0),MATCH($M$2,'Data Transformation'!$O$3,0))</f>
        <v>#N/A</v>
      </c>
      <c r="N4611" s="27" t="e">
        <f>IF('Input and Summary Results'!$J$16="minimum",'Bin Analysis'!X4612/(M4611-1),'Bin Analysis'!Y4611/('Bin Analysis'!M4611-1))</f>
        <v>#N/A</v>
      </c>
      <c r="O4611" s="27" t="e">
        <f>IF(M4611=FALSE,NA(),(VLOOKUP(1,C4614:K4633,4,FALSE))/(M4611-1))</f>
        <v>#N/A</v>
      </c>
      <c r="P4611" s="27" t="e">
        <f>IF(M4611=FALSE,NA(),SUM(J4614:J4633)/Weighting!$S$5)</f>
        <v>#N/A</v>
      </c>
      <c r="Q4611" s="27" t="e">
        <f>IF(M4611=FALSE,NA(),SUM(K4614:K4633)/Weighting!$S$6)</f>
        <v>#N/A</v>
      </c>
      <c r="R4611" s="27" t="e">
        <f>IF(M4611=FALSE,NA(),(VLOOKUP(1,G4614:K4633,3,FALSE))/(M4611-1))</f>
        <v>#N/A</v>
      </c>
      <c r="S4611" s="22" t="e">
        <f>IF(M4611=FALSE,NA(),IF(SUM(J4614:J4633)=2,"yes","no"))</f>
        <v>#N/A</v>
      </c>
      <c r="X4611" s="2" cm="2">
        <f t="array" ref="X4611:X4612">FREQUENCY(IF('Data Transformation'!$B$425:$B$6424='Bin Analysis'!L4611,'Data Transformation'!$G$425:$G$6424),'Data Transformation'!$U$11)</f>
        <v>0</v>
      </c>
      <c r="Y4611" s="2" cm="2">
        <f t="array" ref="Y4611:Y4612">FREQUENCY(IF('Data Transformation'!$B$425:$B$6424='Bin Analysis'!L4611,'Data Transformation'!$G$425:$G$6424),'Data Transformation'!$U$12)</f>
        <v>0</v>
      </c>
    </row>
    <row r="4612" spans="1:25" x14ac:dyDescent="0.25">
      <c r="A4612" s="14" t="s">
        <v>67</v>
      </c>
      <c r="B4612" t="s">
        <v>47</v>
      </c>
      <c r="C4612" t="s">
        <v>5</v>
      </c>
      <c r="D4612" t="s">
        <v>100</v>
      </c>
      <c r="E4612" t="s">
        <v>101</v>
      </c>
      <c r="F4612" t="s">
        <v>102</v>
      </c>
      <c r="G4612" t="s">
        <v>70</v>
      </c>
      <c r="H4612" t="s">
        <v>31</v>
      </c>
      <c r="I4612" t="s">
        <v>32</v>
      </c>
      <c r="J4612" t="s">
        <v>46</v>
      </c>
      <c r="K4612" s="14" t="s">
        <v>45</v>
      </c>
      <c r="M4612" s="14"/>
      <c r="X4612" s="2">
        <v>0</v>
      </c>
      <c r="Y4612" s="2">
        <v>0</v>
      </c>
    </row>
    <row r="4613" spans="1:25" x14ac:dyDescent="0.25">
      <c r="A4613" s="32"/>
      <c r="D4613" t="e">
        <f>IF(C4613=1,'Data Transformation'!$G$3+0.5*'Data Transformation'!$W$25,IF(C4614=1,D4614-'Data Transformation'!$W$25,FALSE))</f>
        <v>#NUM!</v>
      </c>
      <c r="E4613">
        <f t="array" ref="E4613">IF(ISLOGICAL(D4613),"",FREQUENCY(IF('Data Transformation'!$B$425:$B$8425='Bin Analysis'!$B4611,'Data Transformation'!$G$425:$G$8425),D4613))</f>
        <v>2001</v>
      </c>
      <c r="F4613" t="e">
        <f>IF(ISLOGICAL(D4613),"",E4613-E4612)</f>
        <v>#VALUE!</v>
      </c>
      <c r="M4613" s="14"/>
    </row>
    <row r="4614" spans="1:25" x14ac:dyDescent="0.25">
      <c r="A4614" s="32" t="e">
        <f>IF(Weighting!$P$6&gt;0,B4614,"")</f>
        <v>#NUM!</v>
      </c>
      <c r="B4614" t="e">
        <f>Weighting!$C$6</f>
        <v>#DIV/0!</v>
      </c>
      <c r="C4614" t="e">
        <f>Weighting!$F$6</f>
        <v>#NUM!</v>
      </c>
      <c r="D4614" t="e">
        <f>IF(C4614=1,'Data Transformation'!$G$3+0.5*'Data Transformation'!$W$25,IF(C4615=1,D4615-'Data Transformation'!$W$25,FALSE))</f>
        <v>#NUM!</v>
      </c>
      <c r="E4614">
        <f t="array" ref="E4614">IF(ISLOGICAL(D4614),"",FREQUENCY(IF('Data Transformation'!$B$425:$B$8425='Bin Analysis'!$B4611,'Data Transformation'!$G$425:$G$8425),D4614))</f>
        <v>2001</v>
      </c>
      <c r="F4614">
        <f>IF(ISLOGICAL(D4614),"",E4614-E4613)</f>
        <v>0</v>
      </c>
      <c r="G4614">
        <f>Weighting!$H$6</f>
        <v>1</v>
      </c>
      <c r="H4614">
        <f t="array" ref="H4614">FREQUENCY(IF('Data Transformation'!$B$4:$B$8425=B4611,'Data Transformation'!$G$4:$G$8425),'Bin Analysis'!$B4614)</f>
        <v>2073</v>
      </c>
      <c r="I4614">
        <f>H4614-H4613</f>
        <v>2073</v>
      </c>
      <c r="J4614">
        <f>IF(I4614=0,0,1)</f>
        <v>1</v>
      </c>
      <c r="K4614" t="e">
        <f>J4614*Weighting!$W$6</f>
        <v>#NUM!</v>
      </c>
      <c r="M4614" s="14"/>
    </row>
    <row r="4615" spans="1:25" x14ac:dyDescent="0.25">
      <c r="A4615" s="32" t="str">
        <f>IF(Weighting!$P$7&gt;0,B4615,"")</f>
        <v/>
      </c>
      <c r="B4615" t="e">
        <f>Weighting!$C$7</f>
        <v>#DIV/0!</v>
      </c>
      <c r="C4615" t="e">
        <f>Weighting!$F$7</f>
        <v>#NUM!</v>
      </c>
      <c r="D4615" t="e">
        <f>IF(C4615=1,'Data Transformation'!$G$3+0.5*'Data Transformation'!$W$25,IF(C4616=1,D4616-'Data Transformation'!$W$25,FALSE))</f>
        <v>#NUM!</v>
      </c>
      <c r="E4615">
        <f t="array" ref="E4615">IF(ISLOGICAL(D4615),"",FREQUENCY(IF('Data Transformation'!$B$425:$B$8425='Bin Analysis'!$B4611,'Data Transformation'!$G$425:$G$8425),D4615))</f>
        <v>2001</v>
      </c>
      <c r="F4615">
        <f t="shared" ref="F4615:F4633" si="576">IF(ISLOGICAL(D4615),"",E4615-E4614)</f>
        <v>0</v>
      </c>
      <c r="G4615">
        <f>Weighting!$H$7</f>
        <v>0</v>
      </c>
      <c r="H4615">
        <f t="array" ref="H4615">FREQUENCY(IF('Data Transformation'!$B$4:$B$8425=B4611,'Data Transformation'!$G$4:$G$8425),'Bin Analysis'!$B4615)</f>
        <v>2073</v>
      </c>
      <c r="I4615">
        <f t="shared" ref="I4615:I4633" si="577">H4615-H4614</f>
        <v>0</v>
      </c>
      <c r="J4615">
        <f>IF(I4615=0,0,1)</f>
        <v>0</v>
      </c>
      <c r="K4615">
        <f>J4615*Weighting!$W$7</f>
        <v>0</v>
      </c>
      <c r="M4615" s="14"/>
    </row>
    <row r="4616" spans="1:25" x14ac:dyDescent="0.25">
      <c r="A4616" s="32" t="str">
        <f>IF(Weighting!$P$8&gt;0,B4616,"")</f>
        <v/>
      </c>
      <c r="B4616" t="e">
        <f>Weighting!$C$8</f>
        <v>#DIV/0!</v>
      </c>
      <c r="C4616" t="e">
        <f>Weighting!$F$8</f>
        <v>#NUM!</v>
      </c>
      <c r="D4616" t="e">
        <f>IF(C4616=1,'Data Transformation'!$G$3+0.5*'Data Transformation'!$W$25,IF(C4617=1,D4617-'Data Transformation'!$W$25,FALSE))</f>
        <v>#NUM!</v>
      </c>
      <c r="E4616">
        <f t="array" ref="E4616">IF(ISLOGICAL(D4616),"",FREQUENCY(IF('Data Transformation'!$B$425:$B$8425='Bin Analysis'!$B4611,'Data Transformation'!$G$425:$G$8425),D4616))</f>
        <v>2001</v>
      </c>
      <c r="F4616">
        <f t="shared" si="576"/>
        <v>0</v>
      </c>
      <c r="G4616">
        <f>Weighting!$H$8</f>
        <v>0</v>
      </c>
      <c r="H4616">
        <f t="array" ref="H4616">FREQUENCY(IF('Data Transformation'!$B$4:$B$8425=B4611,'Data Transformation'!$G$4:$G$8425),'Bin Analysis'!$B4616)</f>
        <v>2073</v>
      </c>
      <c r="I4616">
        <f t="shared" si="577"/>
        <v>0</v>
      </c>
      <c r="J4616">
        <f t="shared" ref="J4616:J4633" si="578">IF(I4616=0,0,1)</f>
        <v>0</v>
      </c>
      <c r="K4616">
        <f>J4616*Weighting!$W$8</f>
        <v>0</v>
      </c>
      <c r="M4616" s="14"/>
    </row>
    <row r="4617" spans="1:25" x14ac:dyDescent="0.25">
      <c r="A4617" s="32" t="str">
        <f>IF(Weighting!$P$9&gt;0,B4617,"")</f>
        <v/>
      </c>
      <c r="B4617" s="50" t="e">
        <f>Weighting!$C$9</f>
        <v>#DIV/0!</v>
      </c>
      <c r="C4617" t="e">
        <f>Weighting!$F$9</f>
        <v>#NUM!</v>
      </c>
      <c r="D4617" t="e">
        <f>IF(C4617=1,'Data Transformation'!$G$3+0.5*'Data Transformation'!$W$25,IF(C4618=1,D4618-'Data Transformation'!$W$25,FALSE))</f>
        <v>#NUM!</v>
      </c>
      <c r="E4617">
        <f t="array" ref="E4617">IF(ISLOGICAL(D4617),"",FREQUENCY(IF('Data Transformation'!$B$425:$B$8425='Bin Analysis'!$B4611,'Data Transformation'!$G$425:$G$8425),D4617))</f>
        <v>2001</v>
      </c>
      <c r="F4617">
        <f t="shared" si="576"/>
        <v>0</v>
      </c>
      <c r="G4617">
        <f>Weighting!$H$9</f>
        <v>0</v>
      </c>
      <c r="H4617">
        <f t="array" ref="H4617">FREQUENCY(IF('Data Transformation'!$B$4:$B$8425=B4611,'Data Transformation'!$G$4:$G$8425),'Bin Analysis'!$B4617)</f>
        <v>2073</v>
      </c>
      <c r="I4617">
        <f t="shared" si="577"/>
        <v>0</v>
      </c>
      <c r="J4617">
        <f t="shared" si="578"/>
        <v>0</v>
      </c>
      <c r="K4617">
        <f>J4617*Weighting!$W$9</f>
        <v>0</v>
      </c>
      <c r="M4617" s="14"/>
    </row>
    <row r="4618" spans="1:25" x14ac:dyDescent="0.25">
      <c r="A4618" s="32" t="str">
        <f>IF(Weighting!$P$10&gt;0,B4618,"")</f>
        <v/>
      </c>
      <c r="B4618" t="e">
        <f>Weighting!$C$10</f>
        <v>#DIV/0!</v>
      </c>
      <c r="C4618" t="e">
        <f>Weighting!$F$10</f>
        <v>#NUM!</v>
      </c>
      <c r="D4618" t="e">
        <f>IF(C4618=1,'Data Transformation'!$G$3+0.5*'Data Transformation'!$W$25,IF(C4619=1,D4619-'Data Transformation'!$W$25,FALSE))</f>
        <v>#NUM!</v>
      </c>
      <c r="E4618">
        <f t="array" ref="E4618">IF(ISLOGICAL(D4618),"",FREQUENCY(IF('Data Transformation'!$B$425:$B$8425='Bin Analysis'!$B4611,'Data Transformation'!$G$425:$G$8425),D4618))</f>
        <v>2001</v>
      </c>
      <c r="F4618">
        <f t="shared" si="576"/>
        <v>0</v>
      </c>
      <c r="G4618">
        <f>Weighting!$H$10</f>
        <v>0</v>
      </c>
      <c r="H4618">
        <f t="array" ref="H4618">FREQUENCY(IF('Data Transformation'!$B$4:$B$8425=B4611,'Data Transformation'!$G$4:$G$8425),'Bin Analysis'!$B4618)</f>
        <v>2073</v>
      </c>
      <c r="I4618">
        <f t="shared" si="577"/>
        <v>0</v>
      </c>
      <c r="J4618">
        <f t="shared" si="578"/>
        <v>0</v>
      </c>
      <c r="K4618">
        <f>J4618*Weighting!$W$10</f>
        <v>0</v>
      </c>
      <c r="M4618" s="14"/>
    </row>
    <row r="4619" spans="1:25" x14ac:dyDescent="0.25">
      <c r="A4619" s="32" t="str">
        <f>IF(Weighting!$P$11&gt;0,B4619,"")</f>
        <v/>
      </c>
      <c r="B4619" t="e">
        <f>Weighting!$C$11</f>
        <v>#DIV/0!</v>
      </c>
      <c r="C4619" t="e">
        <f>Weighting!$F$11</f>
        <v>#NUM!</v>
      </c>
      <c r="D4619" t="e">
        <f>IF(C4619=1,'Data Transformation'!$G$3+0.5*'Data Transformation'!$W$25,IF(C4620=1,D4620-'Data Transformation'!$W$25,FALSE))</f>
        <v>#NUM!</v>
      </c>
      <c r="E4619">
        <f t="array" ref="E4619">IF(ISLOGICAL(D4619),"",FREQUENCY(IF('Data Transformation'!$B$425:$B$8425='Bin Analysis'!$B4611,'Data Transformation'!$G$425:$G$8425),D4619))</f>
        <v>2001</v>
      </c>
      <c r="F4619">
        <f t="shared" si="576"/>
        <v>0</v>
      </c>
      <c r="G4619">
        <f>Weighting!$H$11</f>
        <v>0</v>
      </c>
      <c r="H4619">
        <f t="array" ref="H4619">FREQUENCY(IF('Data Transformation'!$B$4:$B$8425=B4611,'Data Transformation'!$G$4:$G$8425),'Bin Analysis'!$B4619)</f>
        <v>2073</v>
      </c>
      <c r="I4619">
        <f t="shared" si="577"/>
        <v>0</v>
      </c>
      <c r="J4619">
        <f t="shared" si="578"/>
        <v>0</v>
      </c>
      <c r="K4619">
        <f>J4619*Weighting!$W$11</f>
        <v>0</v>
      </c>
      <c r="M4619" s="14"/>
    </row>
    <row r="4620" spans="1:25" x14ac:dyDescent="0.25">
      <c r="A4620" s="32" t="str">
        <f>IF(Weighting!$P$12&gt;0,B4620,"")</f>
        <v/>
      </c>
      <c r="B4620" t="e">
        <f>Weighting!$C$12</f>
        <v>#DIV/0!</v>
      </c>
      <c r="C4620" t="e">
        <f>Weighting!$F$12</f>
        <v>#NUM!</v>
      </c>
      <c r="D4620" t="e">
        <f>IF(C4620=1,'Data Transformation'!$G$3+0.5*'Data Transformation'!$W$25,IF(C4621=1,D4621-'Data Transformation'!$W$25,FALSE))</f>
        <v>#NUM!</v>
      </c>
      <c r="E4620">
        <f t="array" ref="E4620">IF(ISLOGICAL(D4620),"",FREQUENCY(IF('Data Transformation'!$B$425:$B$8425='Bin Analysis'!$B4611,'Data Transformation'!$G$425:$G$8425),D4620))</f>
        <v>2001</v>
      </c>
      <c r="F4620">
        <f t="shared" si="576"/>
        <v>0</v>
      </c>
      <c r="G4620">
        <f>Weighting!$H$12</f>
        <v>0</v>
      </c>
      <c r="H4620">
        <f t="array" ref="H4620">FREQUENCY(IF('Data Transformation'!$B$4:$B$8425=B4611,'Data Transformation'!$G$4:$G$8425),'Bin Analysis'!$B4620)</f>
        <v>2073</v>
      </c>
      <c r="I4620">
        <f t="shared" si="577"/>
        <v>0</v>
      </c>
      <c r="J4620">
        <f t="shared" si="578"/>
        <v>0</v>
      </c>
      <c r="K4620">
        <f>J4620*Weighting!$W$12</f>
        <v>0</v>
      </c>
      <c r="M4620" s="14"/>
    </row>
    <row r="4621" spans="1:25" x14ac:dyDescent="0.25">
      <c r="A4621" s="32" t="str">
        <f>IF(Weighting!$P$13&gt;0,B4621,"")</f>
        <v/>
      </c>
      <c r="B4621" t="e">
        <f>Weighting!$C$13</f>
        <v>#DIV/0!</v>
      </c>
      <c r="C4621" t="e">
        <f>Weighting!$F$13</f>
        <v>#NUM!</v>
      </c>
      <c r="D4621" t="e">
        <f>IF(C4621=1,'Data Transformation'!$G$3+0.5*'Data Transformation'!$W$25,IF(C4622=1,D4622-'Data Transformation'!$W$25,FALSE))</f>
        <v>#NUM!</v>
      </c>
      <c r="E4621">
        <f t="array" ref="E4621">IF(ISLOGICAL(D4621),"",FREQUENCY(IF('Data Transformation'!$B$425:$B$8425='Bin Analysis'!$B4611,'Data Transformation'!$G$425:$G$8425),D4621))</f>
        <v>2001</v>
      </c>
      <c r="F4621">
        <f t="shared" si="576"/>
        <v>0</v>
      </c>
      <c r="G4621">
        <f>Weighting!$H$13</f>
        <v>0</v>
      </c>
      <c r="H4621">
        <f t="array" ref="H4621">FREQUENCY(IF('Data Transformation'!$B$4:$B$8425=B4611,'Data Transformation'!$G$4:$G$8425),'Bin Analysis'!$B4621)</f>
        <v>2073</v>
      </c>
      <c r="I4621">
        <f t="shared" si="577"/>
        <v>0</v>
      </c>
      <c r="J4621">
        <f t="shared" si="578"/>
        <v>0</v>
      </c>
      <c r="K4621">
        <f>J4621*Weighting!$W$13</f>
        <v>0</v>
      </c>
      <c r="M4621" s="14"/>
    </row>
    <row r="4622" spans="1:25" x14ac:dyDescent="0.25">
      <c r="A4622" s="32" t="str">
        <f>IF(Weighting!$P$14&gt;0,B4622,"")</f>
        <v/>
      </c>
      <c r="B4622" t="e">
        <f>Weighting!$C$14</f>
        <v>#DIV/0!</v>
      </c>
      <c r="C4622" t="e">
        <f>Weighting!$F$14</f>
        <v>#NUM!</v>
      </c>
      <c r="D4622" t="e">
        <f>IF(C4622=1,'Data Transformation'!$G$3+0.5*'Data Transformation'!$W$25,IF(C4623=1,D4623-'Data Transformation'!$W$25,FALSE))</f>
        <v>#NUM!</v>
      </c>
      <c r="E4622">
        <f t="array" ref="E4622">IF(ISLOGICAL(D4622),"",FREQUENCY(IF('Data Transformation'!$B$425:$B$8425='Bin Analysis'!$B4611,'Data Transformation'!$G$425:$G$8425),D4622))</f>
        <v>2001</v>
      </c>
      <c r="F4622">
        <f t="shared" si="576"/>
        <v>0</v>
      </c>
      <c r="G4622">
        <f>Weighting!$H$14</f>
        <v>0</v>
      </c>
      <c r="H4622">
        <f t="array" ref="H4622">FREQUENCY(IF('Data Transformation'!$B$4:$B$8425=B4611,'Data Transformation'!$G$4:$G$8425),'Bin Analysis'!$B4622)</f>
        <v>2073</v>
      </c>
      <c r="I4622">
        <f t="shared" si="577"/>
        <v>0</v>
      </c>
      <c r="J4622">
        <f t="shared" si="578"/>
        <v>0</v>
      </c>
      <c r="K4622">
        <f>J4622*Weighting!$W$14</f>
        <v>0</v>
      </c>
      <c r="M4622" s="14"/>
    </row>
    <row r="4623" spans="1:25" x14ac:dyDescent="0.25">
      <c r="A4623" s="32" t="str">
        <f>IF(Weighting!$P$15&gt;0,B4623,"")</f>
        <v/>
      </c>
      <c r="B4623" t="e">
        <f>Weighting!$C$15</f>
        <v>#DIV/0!</v>
      </c>
      <c r="C4623" t="e">
        <f>Weighting!$F$15</f>
        <v>#NUM!</v>
      </c>
      <c r="D4623" t="e">
        <f>IF(C4623=1,'Data Transformation'!$G$3+0.5*'Data Transformation'!$W$25,IF(C4624=1,D4624-'Data Transformation'!$W$25,FALSE))</f>
        <v>#NUM!</v>
      </c>
      <c r="E4623">
        <f t="array" ref="E4623">IF(ISLOGICAL(D4623),"",FREQUENCY(IF('Data Transformation'!$B$425:$B$8425='Bin Analysis'!$B4611,'Data Transformation'!$G$425:$G$8425),D4623))</f>
        <v>2001</v>
      </c>
      <c r="F4623">
        <f t="shared" si="576"/>
        <v>0</v>
      </c>
      <c r="G4623">
        <f>Weighting!$H$15</f>
        <v>0</v>
      </c>
      <c r="H4623">
        <f t="array" ref="H4623">FREQUENCY(IF('Data Transformation'!$B$4:$B$8425=B4611,'Data Transformation'!$G$4:$G$8425),'Bin Analysis'!$B4623)</f>
        <v>2073</v>
      </c>
      <c r="I4623">
        <f t="shared" si="577"/>
        <v>0</v>
      </c>
      <c r="J4623">
        <f t="shared" si="578"/>
        <v>0</v>
      </c>
      <c r="K4623">
        <f>J4623*Weighting!$W$15</f>
        <v>0</v>
      </c>
      <c r="M4623" s="14"/>
    </row>
    <row r="4624" spans="1:25" x14ac:dyDescent="0.25">
      <c r="A4624" s="32" t="str">
        <f>IF(Weighting!$P$16&gt;0,B4624,"")</f>
        <v/>
      </c>
      <c r="B4624" t="e">
        <f>Weighting!$C$16</f>
        <v>#DIV/0!</v>
      </c>
      <c r="C4624" t="e">
        <f>Weighting!$F$16</f>
        <v>#NUM!</v>
      </c>
      <c r="D4624" t="e">
        <f>IF(C4624=1,'Data Transformation'!$G$3+0.5*'Data Transformation'!$W$25,IF(C4625=1,D4625-'Data Transformation'!$W$25,FALSE))</f>
        <v>#NUM!</v>
      </c>
      <c r="E4624">
        <f t="array" ref="E4624">IF(ISLOGICAL(D4624),"",FREQUENCY(IF('Data Transformation'!$B$425:$B$8425='Bin Analysis'!$B4611,'Data Transformation'!$G$425:$G$8425),D4624))</f>
        <v>2001</v>
      </c>
      <c r="F4624">
        <f t="shared" si="576"/>
        <v>0</v>
      </c>
      <c r="G4624">
        <f>Weighting!$H$16</f>
        <v>0</v>
      </c>
      <c r="H4624">
        <f t="array" ref="H4624">FREQUENCY(IF('Data Transformation'!$B$4:$B$8425=B4611,'Data Transformation'!$G$4:$G$8425),'Bin Analysis'!$B4624)</f>
        <v>2073</v>
      </c>
      <c r="I4624">
        <f t="shared" si="577"/>
        <v>0</v>
      </c>
      <c r="J4624">
        <f t="shared" si="578"/>
        <v>0</v>
      </c>
      <c r="K4624">
        <f>J4624*Weighting!$W$16</f>
        <v>0</v>
      </c>
      <c r="M4624" s="14"/>
    </row>
    <row r="4625" spans="1:25" x14ac:dyDescent="0.25">
      <c r="A4625" s="32" t="str">
        <f>IF(Weighting!$P$17&gt;0,B4625,"")</f>
        <v/>
      </c>
      <c r="B4625" t="e">
        <f>Weighting!$C$17</f>
        <v>#DIV/0!</v>
      </c>
      <c r="C4625" t="e">
        <f>Weighting!$F$17</f>
        <v>#NUM!</v>
      </c>
      <c r="D4625" t="e">
        <f>IF(C4625=1,'Data Transformation'!$G$3+0.5*'Data Transformation'!$W$25,IF(C4626=1,D4626-'Data Transformation'!$W$25,FALSE))</f>
        <v>#NUM!</v>
      </c>
      <c r="E4625">
        <f t="array" ref="E4625">IF(ISLOGICAL(D4625),"",FREQUENCY(IF('Data Transformation'!$B$425:$B$8425='Bin Analysis'!$B4611,'Data Transformation'!$G$425:$G$8425),D4625))</f>
        <v>2001</v>
      </c>
      <c r="F4625">
        <f t="shared" si="576"/>
        <v>0</v>
      </c>
      <c r="G4625">
        <f>Weighting!$H$17</f>
        <v>0</v>
      </c>
      <c r="H4625">
        <f t="array" ref="H4625">FREQUENCY(IF('Data Transformation'!$B$4:$B$8425=B4611,'Data Transformation'!$G$4:$G$8425),'Bin Analysis'!$B4625)</f>
        <v>2073</v>
      </c>
      <c r="I4625">
        <f t="shared" si="577"/>
        <v>0</v>
      </c>
      <c r="J4625">
        <f t="shared" si="578"/>
        <v>0</v>
      </c>
      <c r="K4625">
        <f>J4625*Weighting!$W$17</f>
        <v>0</v>
      </c>
      <c r="M4625" s="14"/>
    </row>
    <row r="4626" spans="1:25" x14ac:dyDescent="0.25">
      <c r="A4626" s="32" t="str">
        <f>IF(Weighting!$P$18&gt;0,B4626,"")</f>
        <v/>
      </c>
      <c r="B4626" t="e">
        <f>Weighting!$C$18</f>
        <v>#DIV/0!</v>
      </c>
      <c r="C4626" t="e">
        <f>Weighting!$F$18</f>
        <v>#NUM!</v>
      </c>
      <c r="D4626" t="e">
        <f>IF(C4626=1,'Data Transformation'!$G$3+0.5*'Data Transformation'!$W$25,IF(C4627=1,D4627-'Data Transformation'!$W$25,FALSE))</f>
        <v>#NUM!</v>
      </c>
      <c r="E4626">
        <f t="array" ref="E4626">IF(ISLOGICAL(D4626),"",FREQUENCY(IF('Data Transformation'!$B$425:$B$8425='Bin Analysis'!$B4611,'Data Transformation'!$G$425:$G$8425),D4626))</f>
        <v>2001</v>
      </c>
      <c r="F4626">
        <f t="shared" si="576"/>
        <v>0</v>
      </c>
      <c r="G4626">
        <f>Weighting!$H$18</f>
        <v>0</v>
      </c>
      <c r="H4626">
        <f t="array" ref="H4626">FREQUENCY(IF('Data Transformation'!$B$4:$B$8425=B4611,'Data Transformation'!$G$4:$G$8425),'Bin Analysis'!$B4626)</f>
        <v>2073</v>
      </c>
      <c r="I4626">
        <f t="shared" si="577"/>
        <v>0</v>
      </c>
      <c r="J4626">
        <f t="shared" si="578"/>
        <v>0</v>
      </c>
      <c r="K4626">
        <f>J4626*Weighting!$W$18</f>
        <v>0</v>
      </c>
      <c r="M4626" s="14"/>
    </row>
    <row r="4627" spans="1:25" x14ac:dyDescent="0.25">
      <c r="A4627" s="32" t="str">
        <f>IF(Weighting!$P$19&gt;0,B4627,"")</f>
        <v/>
      </c>
      <c r="B4627" t="e">
        <f>Weighting!$C$19</f>
        <v>#DIV/0!</v>
      </c>
      <c r="C4627" t="e">
        <f>Weighting!$F$19</f>
        <v>#NUM!</v>
      </c>
      <c r="D4627" t="e">
        <f>IF(C4627=1,'Data Transformation'!$G$3+0.5*'Data Transformation'!$W$25,IF(C4628=1,D4628-'Data Transformation'!$W$25,FALSE))</f>
        <v>#NUM!</v>
      </c>
      <c r="E4627">
        <f t="array" ref="E4627">IF(ISLOGICAL(D4627),"",FREQUENCY(IF('Data Transformation'!$B$425:$B$8425='Bin Analysis'!$B4611,'Data Transformation'!$G$425:$G$8425),D4627))</f>
        <v>2001</v>
      </c>
      <c r="F4627">
        <f t="shared" si="576"/>
        <v>0</v>
      </c>
      <c r="G4627">
        <f>Weighting!$H$19</f>
        <v>0</v>
      </c>
      <c r="H4627">
        <f t="array" ref="H4627">FREQUENCY(IF('Data Transformation'!$B$4:$B$8425=B4611,'Data Transformation'!$G$4:$G$8425),'Bin Analysis'!$B4627)</f>
        <v>2073</v>
      </c>
      <c r="I4627">
        <f t="shared" si="577"/>
        <v>0</v>
      </c>
      <c r="J4627">
        <f t="shared" si="578"/>
        <v>0</v>
      </c>
      <c r="K4627">
        <f>J4627*Weighting!$W$19</f>
        <v>0</v>
      </c>
      <c r="M4627" s="14"/>
    </row>
    <row r="4628" spans="1:25" x14ac:dyDescent="0.25">
      <c r="A4628" s="32" t="str">
        <f>IF(Weighting!$P$20&gt;0,B4628,"")</f>
        <v/>
      </c>
      <c r="B4628" t="e">
        <f>Weighting!$C$20</f>
        <v>#DIV/0!</v>
      </c>
      <c r="C4628" t="e">
        <f>Weighting!$F$20</f>
        <v>#NUM!</v>
      </c>
      <c r="D4628" t="e">
        <f>IF(C4628=1,'Data Transformation'!$G$3+0.5*'Data Transformation'!$W$25,IF(C4629=1,D4629-'Data Transformation'!$W$25,FALSE))</f>
        <v>#NUM!</v>
      </c>
      <c r="E4628">
        <f t="array" ref="E4628">IF(ISLOGICAL(D4628),"",FREQUENCY(IF('Data Transformation'!$B$425:$B$8425='Bin Analysis'!$B4611,'Data Transformation'!$G$425:$G$8425),D4628))</f>
        <v>2001</v>
      </c>
      <c r="F4628">
        <f t="shared" si="576"/>
        <v>0</v>
      </c>
      <c r="G4628">
        <f>Weighting!$H$20</f>
        <v>0</v>
      </c>
      <c r="H4628">
        <f t="array" ref="H4628">FREQUENCY(IF('Data Transformation'!$B$4:$B$8425=B4611,'Data Transformation'!$G$4:$G$8425),'Bin Analysis'!$B4628)</f>
        <v>2073</v>
      </c>
      <c r="I4628">
        <f t="shared" si="577"/>
        <v>0</v>
      </c>
      <c r="J4628">
        <f t="shared" si="578"/>
        <v>0</v>
      </c>
      <c r="K4628">
        <f>J4628*Weighting!$W$20</f>
        <v>0</v>
      </c>
      <c r="M4628" s="14"/>
    </row>
    <row r="4629" spans="1:25" x14ac:dyDescent="0.25">
      <c r="A4629" s="32" t="str">
        <f>IF(Weighting!$P$21&gt;0,B4629,"")</f>
        <v/>
      </c>
      <c r="B4629" t="e">
        <f>Weighting!$C$21</f>
        <v>#DIV/0!</v>
      </c>
      <c r="C4629" t="e">
        <f>Weighting!$F$21</f>
        <v>#NUM!</v>
      </c>
      <c r="D4629" t="e">
        <f>IF(C4629=1,'Data Transformation'!$G$3+0.5*'Data Transformation'!$W$25,IF(C4630=1,D4630-'Data Transformation'!$W$25,FALSE))</f>
        <v>#NUM!</v>
      </c>
      <c r="E4629">
        <f t="array" ref="E4629">IF(ISLOGICAL(D4629),"",FREQUENCY(IF('Data Transformation'!$B$425:$B$8425='Bin Analysis'!$B4611,'Data Transformation'!$G$425:$G$8425),D4629))</f>
        <v>2001</v>
      </c>
      <c r="F4629">
        <f t="shared" si="576"/>
        <v>0</v>
      </c>
      <c r="G4629">
        <f>Weighting!$H$21</f>
        <v>0</v>
      </c>
      <c r="H4629">
        <f t="array" ref="H4629">FREQUENCY(IF('Data Transformation'!$B$4:$B$8425=B4611,'Data Transformation'!$G$4:$G$8425),'Bin Analysis'!$B4629)</f>
        <v>2073</v>
      </c>
      <c r="I4629">
        <f t="shared" si="577"/>
        <v>0</v>
      </c>
      <c r="J4629">
        <f t="shared" si="578"/>
        <v>0</v>
      </c>
      <c r="K4629">
        <f>J4629*Weighting!$W$21</f>
        <v>0</v>
      </c>
      <c r="M4629" s="14"/>
    </row>
    <row r="4630" spans="1:25" x14ac:dyDescent="0.25">
      <c r="A4630" s="32" t="str">
        <f>IF(Weighting!$P$22&gt;0,B4630,"")</f>
        <v/>
      </c>
      <c r="B4630" t="e">
        <f>Weighting!$C$22</f>
        <v>#DIV/0!</v>
      </c>
      <c r="C4630" t="e">
        <f>Weighting!$F$22</f>
        <v>#NUM!</v>
      </c>
      <c r="D4630" t="e">
        <f>IF(C4630=1,'Data Transformation'!$G$3+0.5*'Data Transformation'!$W$25,IF(C4631=1,D4631-'Data Transformation'!$W$25,FALSE))</f>
        <v>#NUM!</v>
      </c>
      <c r="E4630">
        <f t="array" ref="E4630">IF(ISLOGICAL(D4630),"",FREQUENCY(IF('Data Transformation'!$B$425:$B$8425='Bin Analysis'!$B4611,'Data Transformation'!$G$425:$G$8425),D4630))</f>
        <v>2001</v>
      </c>
      <c r="F4630">
        <f t="shared" si="576"/>
        <v>0</v>
      </c>
      <c r="G4630">
        <f>Weighting!$H$22</f>
        <v>0</v>
      </c>
      <c r="H4630">
        <f t="array" ref="H4630">FREQUENCY(IF('Data Transformation'!$B$4:$B$8425=B4611,'Data Transformation'!$G$4:$G$8425),'Bin Analysis'!$B4630)</f>
        <v>2073</v>
      </c>
      <c r="I4630">
        <f t="shared" si="577"/>
        <v>0</v>
      </c>
      <c r="J4630">
        <f t="shared" si="578"/>
        <v>0</v>
      </c>
      <c r="K4630">
        <f>J4630*Weighting!$W$22</f>
        <v>0</v>
      </c>
      <c r="M4630" s="14"/>
    </row>
    <row r="4631" spans="1:25" x14ac:dyDescent="0.25">
      <c r="A4631" s="32" t="str">
        <f>IF(Weighting!$P$23&gt;0,B4631,"")</f>
        <v/>
      </c>
      <c r="B4631" t="e">
        <f>Weighting!$C$23</f>
        <v>#DIV/0!</v>
      </c>
      <c r="C4631" t="e">
        <f>Weighting!$F$23</f>
        <v>#NUM!</v>
      </c>
      <c r="D4631" t="e">
        <f>IF(C4631=1,'Data Transformation'!$G$3+0.5*'Data Transformation'!$W$25,IF(C4632=1,D4632-'Data Transformation'!$W$25,FALSE))</f>
        <v>#NUM!</v>
      </c>
      <c r="E4631">
        <f t="array" ref="E4631">IF(ISLOGICAL(D4631),"",FREQUENCY(IF('Data Transformation'!$B$425:$B$8425='Bin Analysis'!$B4611,'Data Transformation'!$G$425:$G$8425),D4631))</f>
        <v>2001</v>
      </c>
      <c r="F4631">
        <f t="shared" si="576"/>
        <v>0</v>
      </c>
      <c r="G4631">
        <f>Weighting!$H$23</f>
        <v>0</v>
      </c>
      <c r="H4631">
        <f t="array" ref="H4631">FREQUENCY(IF('Data Transformation'!$B$4:$B$8425=B4611,'Data Transformation'!$G$4:$G$8425),'Bin Analysis'!$B4631)</f>
        <v>2073</v>
      </c>
      <c r="I4631">
        <f t="shared" si="577"/>
        <v>0</v>
      </c>
      <c r="J4631">
        <f t="shared" si="578"/>
        <v>0</v>
      </c>
      <c r="K4631">
        <f>J4631*Weighting!$W$23</f>
        <v>0</v>
      </c>
      <c r="M4631" s="14"/>
    </row>
    <row r="4632" spans="1:25" x14ac:dyDescent="0.25">
      <c r="A4632" s="32" t="str">
        <f>IF(Weighting!$P$24&gt;0,B4632,"")</f>
        <v/>
      </c>
      <c r="B4632" t="e">
        <f>Weighting!$C$24</f>
        <v>#DIV/0!</v>
      </c>
      <c r="C4632" t="e">
        <f>Weighting!$F$24</f>
        <v>#NUM!</v>
      </c>
      <c r="D4632" t="e">
        <f>IF(C4632=1,'Data Transformation'!$G$3+0.5*'Data Transformation'!$W$25,IF(C4633=1,D4633-'Data Transformation'!$W$25,FALSE))</f>
        <v>#NUM!</v>
      </c>
      <c r="E4632">
        <f t="array" ref="E4632">IF(ISLOGICAL(D4632),"",FREQUENCY(IF('Data Transformation'!$B$425:$B$8425='Bin Analysis'!$B4611,'Data Transformation'!$G$425:$G$8425),D4632))</f>
        <v>2001</v>
      </c>
      <c r="F4632">
        <f t="shared" si="576"/>
        <v>0</v>
      </c>
      <c r="G4632">
        <f>Weighting!$H$24</f>
        <v>0</v>
      </c>
      <c r="H4632">
        <f t="array" ref="H4632">FREQUENCY(IF('Data Transformation'!$B$4:$B$8425=B4611,'Data Transformation'!$G$4:$G$8425),'Bin Analysis'!$B4632)</f>
        <v>2073</v>
      </c>
      <c r="I4632">
        <f t="shared" si="577"/>
        <v>0</v>
      </c>
      <c r="J4632">
        <f t="shared" si="578"/>
        <v>0</v>
      </c>
      <c r="K4632">
        <f>J4632*Weighting!$W$24</f>
        <v>0</v>
      </c>
      <c r="M4632" s="14"/>
    </row>
    <row r="4633" spans="1:25" x14ac:dyDescent="0.25">
      <c r="A4633" s="32" t="str">
        <f>IF(Weighting!$P$25&gt;0,B4633,"")</f>
        <v/>
      </c>
      <c r="B4633" t="e">
        <f>Weighting!$C$25</f>
        <v>#DIV/0!</v>
      </c>
      <c r="C4633" t="e">
        <f>Weighting!$F$25</f>
        <v>#NUM!</v>
      </c>
      <c r="D4633" t="e">
        <f>IF(C4633=1,'Data Transformation'!$G$3+0.5*'Data Transformation'!$W$25,IF(C4634=1,D4634-'Data Transformation'!$W$25,FALSE))</f>
        <v>#NUM!</v>
      </c>
      <c r="E4633">
        <f t="array" ref="E4633">IF(ISLOGICAL(D4633),"",FREQUENCY(IF('Data Transformation'!$B$425:$B$8425='Bin Analysis'!$B4611,'Data Transformation'!$G$425:$G$8425),D4633))</f>
        <v>2001</v>
      </c>
      <c r="F4633">
        <f t="shared" si="576"/>
        <v>0</v>
      </c>
      <c r="G4633">
        <f>Weighting!$H$25</f>
        <v>0</v>
      </c>
      <c r="H4633">
        <f t="array" ref="H4633">FREQUENCY(IF('Data Transformation'!$B$4:$B$8425=B4611,'Data Transformation'!$G$4:$G$8425),'Bin Analysis'!$B4633)</f>
        <v>2073</v>
      </c>
      <c r="I4633">
        <f t="shared" si="577"/>
        <v>0</v>
      </c>
      <c r="J4633">
        <f t="shared" si="578"/>
        <v>0</v>
      </c>
      <c r="K4633">
        <f>J4633*Weighting!$W$25</f>
        <v>0</v>
      </c>
      <c r="M4633" s="14"/>
    </row>
    <row r="4634" spans="1:25" x14ac:dyDescent="0.25">
      <c r="O4634"/>
      <c r="P4634"/>
      <c r="Q4634"/>
      <c r="R4634"/>
    </row>
    <row r="4635" spans="1:25" ht="23.25" x14ac:dyDescent="0.35">
      <c r="A4635" s="21" t="s">
        <v>0</v>
      </c>
      <c r="B4635" s="21" t="str">
        <f>IFERROR(VLOOKUP(C4635,'Data Transformation'!$L$6:$M$426,2,FALSE),"")</f>
        <v/>
      </c>
      <c r="C4635" s="21">
        <f>C4611+1</f>
        <v>193</v>
      </c>
      <c r="D4635" s="21"/>
      <c r="E4635" s="21"/>
      <c r="F4635" s="21"/>
      <c r="G4635" s="21"/>
      <c r="H4635" s="22"/>
      <c r="I4635" s="22"/>
      <c r="J4635" s="22"/>
      <c r="K4635" s="21"/>
      <c r="L4635" s="21" t="str">
        <f>B4635</f>
        <v/>
      </c>
      <c r="M4635" s="23" t="e">
        <f>INDEX('Data Transformation'!$O$4:$O$424,MATCH($B4635,'Data Transformation'!$M$4:$M$424,0),MATCH($M$2,'Data Transformation'!$O$3,0))</f>
        <v>#N/A</v>
      </c>
      <c r="N4635" s="27" t="e">
        <f>IF('Input and Summary Results'!$J$16="minimum",'Bin Analysis'!X4636/(M4635-1),'Bin Analysis'!Y4635/('Bin Analysis'!M4635-1))</f>
        <v>#N/A</v>
      </c>
      <c r="O4635" s="27" t="e">
        <f>IF(M4635=FALSE,NA(),(VLOOKUP(1,C4638:K4657,4,FALSE))/(M4635-1))</f>
        <v>#N/A</v>
      </c>
      <c r="P4635" s="27" t="e">
        <f>IF(M4635=FALSE,NA(),SUM(J4638:J4657)/Weighting!$S$5)</f>
        <v>#N/A</v>
      </c>
      <c r="Q4635" s="27" t="e">
        <f>IF(M4635=FALSE,NA(),SUM(K4638:K4657)/Weighting!$S$6)</f>
        <v>#N/A</v>
      </c>
      <c r="R4635" s="27" t="e">
        <f>IF(M4635=FALSE,NA(),(VLOOKUP(1,G4638:K4657,3,FALSE))/(M4635-1))</f>
        <v>#N/A</v>
      </c>
      <c r="S4635" s="22" t="e">
        <f>IF(M4635=FALSE,NA(),IF(SUM(J4638:J4657)=2,"yes","no"))</f>
        <v>#N/A</v>
      </c>
      <c r="X4635" s="2" cm="2">
        <f t="array" ref="X4635:X4636">FREQUENCY(IF('Data Transformation'!$B$425:$B$6424='Bin Analysis'!L4635,'Data Transformation'!$G$425:$G$6424),'Data Transformation'!$U$11)</f>
        <v>0</v>
      </c>
      <c r="Y4635" s="2" cm="2">
        <f t="array" ref="Y4635:Y4636">FREQUENCY(IF('Data Transformation'!$B$425:$B$6424='Bin Analysis'!L4635,'Data Transformation'!$G$425:$G$6424),'Data Transformation'!$U$12)</f>
        <v>0</v>
      </c>
    </row>
    <row r="4636" spans="1:25" x14ac:dyDescent="0.25">
      <c r="A4636" s="14" t="s">
        <v>67</v>
      </c>
      <c r="B4636" t="s">
        <v>47</v>
      </c>
      <c r="C4636" t="s">
        <v>5</v>
      </c>
      <c r="D4636" t="s">
        <v>100</v>
      </c>
      <c r="E4636" t="s">
        <v>101</v>
      </c>
      <c r="F4636" t="s">
        <v>102</v>
      </c>
      <c r="G4636" t="s">
        <v>70</v>
      </c>
      <c r="H4636" t="s">
        <v>31</v>
      </c>
      <c r="I4636" t="s">
        <v>32</v>
      </c>
      <c r="J4636" t="s">
        <v>46</v>
      </c>
      <c r="K4636" s="14" t="s">
        <v>45</v>
      </c>
      <c r="M4636" s="14"/>
      <c r="X4636" s="2">
        <v>0</v>
      </c>
      <c r="Y4636" s="2">
        <v>0</v>
      </c>
    </row>
    <row r="4637" spans="1:25" x14ac:dyDescent="0.25">
      <c r="A4637" s="32"/>
      <c r="D4637" t="e">
        <f>IF(C4637=1,'Data Transformation'!$G$3+0.5*'Data Transformation'!$W$25,IF(C4638=1,D4638-'Data Transformation'!$W$25,FALSE))</f>
        <v>#NUM!</v>
      </c>
      <c r="E4637">
        <f t="array" ref="E4637">IF(ISLOGICAL(D4637),"",FREQUENCY(IF('Data Transformation'!$B$425:$B$8425='Bin Analysis'!$B4635,'Data Transformation'!$G$425:$G$8425),D4637))</f>
        <v>2001</v>
      </c>
      <c r="F4637" t="e">
        <f>IF(ISLOGICAL(D4637),"",E4637-E4636)</f>
        <v>#VALUE!</v>
      </c>
      <c r="M4637" s="14"/>
    </row>
    <row r="4638" spans="1:25" x14ac:dyDescent="0.25">
      <c r="A4638" s="32" t="e">
        <f>IF(Weighting!$P$6&gt;0,B4638,"")</f>
        <v>#NUM!</v>
      </c>
      <c r="B4638" t="e">
        <f>Weighting!$C$6</f>
        <v>#DIV/0!</v>
      </c>
      <c r="C4638" t="e">
        <f>Weighting!$F$6</f>
        <v>#NUM!</v>
      </c>
      <c r="D4638" t="e">
        <f>IF(C4638=1,'Data Transformation'!$G$3+0.5*'Data Transformation'!$W$25,IF(C4639=1,D4639-'Data Transformation'!$W$25,FALSE))</f>
        <v>#NUM!</v>
      </c>
      <c r="E4638">
        <f t="array" ref="E4638">IF(ISLOGICAL(D4638),"",FREQUENCY(IF('Data Transformation'!$B$425:$B$8425='Bin Analysis'!$B4635,'Data Transformation'!$G$425:$G$8425),D4638))</f>
        <v>2001</v>
      </c>
      <c r="F4638">
        <f>IF(ISLOGICAL(D4638),"",E4638-E4637)</f>
        <v>0</v>
      </c>
      <c r="G4638">
        <f>Weighting!$H$6</f>
        <v>1</v>
      </c>
      <c r="H4638">
        <f t="array" ref="H4638">FREQUENCY(IF('Data Transformation'!$B$4:$B$8425=B4635,'Data Transformation'!$G$4:$G$8425),'Bin Analysis'!$B4638)</f>
        <v>2073</v>
      </c>
      <c r="I4638">
        <f>H4638-H4637</f>
        <v>2073</v>
      </c>
      <c r="J4638">
        <f>IF(I4638=0,0,1)</f>
        <v>1</v>
      </c>
      <c r="K4638" t="e">
        <f>J4638*Weighting!$W$6</f>
        <v>#NUM!</v>
      </c>
      <c r="M4638" s="14"/>
    </row>
    <row r="4639" spans="1:25" x14ac:dyDescent="0.25">
      <c r="A4639" s="32" t="str">
        <f>IF(Weighting!$P$7&gt;0,B4639,"")</f>
        <v/>
      </c>
      <c r="B4639" t="e">
        <f>Weighting!$C$7</f>
        <v>#DIV/0!</v>
      </c>
      <c r="C4639" t="e">
        <f>Weighting!$F$7</f>
        <v>#NUM!</v>
      </c>
      <c r="D4639" t="e">
        <f>IF(C4639=1,'Data Transformation'!$G$3+0.5*'Data Transformation'!$W$25,IF(C4640=1,D4640-'Data Transformation'!$W$25,FALSE))</f>
        <v>#NUM!</v>
      </c>
      <c r="E4639">
        <f t="array" ref="E4639">IF(ISLOGICAL(D4639),"",FREQUENCY(IF('Data Transformation'!$B$425:$B$8425='Bin Analysis'!$B4635,'Data Transformation'!$G$425:$G$8425),D4639))</f>
        <v>2001</v>
      </c>
      <c r="F4639">
        <f t="shared" ref="F4639:F4657" si="579">IF(ISLOGICAL(D4639),"",E4639-E4638)</f>
        <v>0</v>
      </c>
      <c r="G4639">
        <f>Weighting!$H$7</f>
        <v>0</v>
      </c>
      <c r="H4639">
        <f t="array" ref="H4639">FREQUENCY(IF('Data Transformation'!$B$4:$B$8425=B4635,'Data Transformation'!$G$4:$G$8425),'Bin Analysis'!$B4639)</f>
        <v>2073</v>
      </c>
      <c r="I4639">
        <f t="shared" ref="I4639:I4657" si="580">H4639-H4638</f>
        <v>0</v>
      </c>
      <c r="J4639">
        <f>IF(I4639=0,0,1)</f>
        <v>0</v>
      </c>
      <c r="K4639">
        <f>J4639*Weighting!$W$7</f>
        <v>0</v>
      </c>
      <c r="M4639" s="14"/>
    </row>
    <row r="4640" spans="1:25" x14ac:dyDescent="0.25">
      <c r="A4640" s="32" t="str">
        <f>IF(Weighting!$P$8&gt;0,B4640,"")</f>
        <v/>
      </c>
      <c r="B4640" t="e">
        <f>Weighting!$C$8</f>
        <v>#DIV/0!</v>
      </c>
      <c r="C4640" t="e">
        <f>Weighting!$F$8</f>
        <v>#NUM!</v>
      </c>
      <c r="D4640" t="e">
        <f>IF(C4640=1,'Data Transformation'!$G$3+0.5*'Data Transformation'!$W$25,IF(C4641=1,D4641-'Data Transformation'!$W$25,FALSE))</f>
        <v>#NUM!</v>
      </c>
      <c r="E4640">
        <f t="array" ref="E4640">IF(ISLOGICAL(D4640),"",FREQUENCY(IF('Data Transformation'!$B$425:$B$8425='Bin Analysis'!$B4635,'Data Transformation'!$G$425:$G$8425),D4640))</f>
        <v>2001</v>
      </c>
      <c r="F4640">
        <f t="shared" si="579"/>
        <v>0</v>
      </c>
      <c r="G4640">
        <f>Weighting!$H$8</f>
        <v>0</v>
      </c>
      <c r="H4640">
        <f t="array" ref="H4640">FREQUENCY(IF('Data Transformation'!$B$4:$B$8425=B4635,'Data Transformation'!$G$4:$G$8425),'Bin Analysis'!$B4640)</f>
        <v>2073</v>
      </c>
      <c r="I4640">
        <f t="shared" si="580"/>
        <v>0</v>
      </c>
      <c r="J4640">
        <f t="shared" ref="J4640:J4657" si="581">IF(I4640=0,0,1)</f>
        <v>0</v>
      </c>
      <c r="K4640">
        <f>J4640*Weighting!$W$8</f>
        <v>0</v>
      </c>
      <c r="M4640" s="14"/>
    </row>
    <row r="4641" spans="1:13" x14ac:dyDescent="0.25">
      <c r="A4641" s="32" t="str">
        <f>IF(Weighting!$P$9&gt;0,B4641,"")</f>
        <v/>
      </c>
      <c r="B4641" s="50" t="e">
        <f>Weighting!$C$9</f>
        <v>#DIV/0!</v>
      </c>
      <c r="C4641" t="e">
        <f>Weighting!$F$9</f>
        <v>#NUM!</v>
      </c>
      <c r="D4641" t="e">
        <f>IF(C4641=1,'Data Transformation'!$G$3+0.5*'Data Transformation'!$W$25,IF(C4642=1,D4642-'Data Transformation'!$W$25,FALSE))</f>
        <v>#NUM!</v>
      </c>
      <c r="E4641">
        <f t="array" ref="E4641">IF(ISLOGICAL(D4641),"",FREQUENCY(IF('Data Transformation'!$B$425:$B$8425='Bin Analysis'!$B4635,'Data Transformation'!$G$425:$G$8425),D4641))</f>
        <v>2001</v>
      </c>
      <c r="F4641">
        <f t="shared" si="579"/>
        <v>0</v>
      </c>
      <c r="G4641">
        <f>Weighting!$H$9</f>
        <v>0</v>
      </c>
      <c r="H4641">
        <f t="array" ref="H4641">FREQUENCY(IF('Data Transformation'!$B$4:$B$8425=B4635,'Data Transformation'!$G$4:$G$8425),'Bin Analysis'!$B4641)</f>
        <v>2073</v>
      </c>
      <c r="I4641">
        <f t="shared" si="580"/>
        <v>0</v>
      </c>
      <c r="J4641">
        <f t="shared" si="581"/>
        <v>0</v>
      </c>
      <c r="K4641">
        <f>J4641*Weighting!$W$9</f>
        <v>0</v>
      </c>
      <c r="M4641" s="14"/>
    </row>
    <row r="4642" spans="1:13" x14ac:dyDescent="0.25">
      <c r="A4642" s="32" t="str">
        <f>IF(Weighting!$P$10&gt;0,B4642,"")</f>
        <v/>
      </c>
      <c r="B4642" t="e">
        <f>Weighting!$C$10</f>
        <v>#DIV/0!</v>
      </c>
      <c r="C4642" t="e">
        <f>Weighting!$F$10</f>
        <v>#NUM!</v>
      </c>
      <c r="D4642" t="e">
        <f>IF(C4642=1,'Data Transformation'!$G$3+0.5*'Data Transformation'!$W$25,IF(C4643=1,D4643-'Data Transformation'!$W$25,FALSE))</f>
        <v>#NUM!</v>
      </c>
      <c r="E4642">
        <f t="array" ref="E4642">IF(ISLOGICAL(D4642),"",FREQUENCY(IF('Data Transformation'!$B$425:$B$8425='Bin Analysis'!$B4635,'Data Transformation'!$G$425:$G$8425),D4642))</f>
        <v>2001</v>
      </c>
      <c r="F4642">
        <f t="shared" si="579"/>
        <v>0</v>
      </c>
      <c r="G4642">
        <f>Weighting!$H$10</f>
        <v>0</v>
      </c>
      <c r="H4642">
        <f t="array" ref="H4642">FREQUENCY(IF('Data Transformation'!$B$4:$B$8425=B4635,'Data Transformation'!$G$4:$G$8425),'Bin Analysis'!$B4642)</f>
        <v>2073</v>
      </c>
      <c r="I4642">
        <f t="shared" si="580"/>
        <v>0</v>
      </c>
      <c r="J4642">
        <f t="shared" si="581"/>
        <v>0</v>
      </c>
      <c r="K4642">
        <f>J4642*Weighting!$W$10</f>
        <v>0</v>
      </c>
      <c r="M4642" s="14"/>
    </row>
    <row r="4643" spans="1:13" x14ac:dyDescent="0.25">
      <c r="A4643" s="32" t="str">
        <f>IF(Weighting!$P$11&gt;0,B4643,"")</f>
        <v/>
      </c>
      <c r="B4643" t="e">
        <f>Weighting!$C$11</f>
        <v>#DIV/0!</v>
      </c>
      <c r="C4643" t="e">
        <f>Weighting!$F$11</f>
        <v>#NUM!</v>
      </c>
      <c r="D4643" t="e">
        <f>IF(C4643=1,'Data Transformation'!$G$3+0.5*'Data Transformation'!$W$25,IF(C4644=1,D4644-'Data Transformation'!$W$25,FALSE))</f>
        <v>#NUM!</v>
      </c>
      <c r="E4643">
        <f t="array" ref="E4643">IF(ISLOGICAL(D4643),"",FREQUENCY(IF('Data Transformation'!$B$425:$B$8425='Bin Analysis'!$B4635,'Data Transformation'!$G$425:$G$8425),D4643))</f>
        <v>2001</v>
      </c>
      <c r="F4643">
        <f t="shared" si="579"/>
        <v>0</v>
      </c>
      <c r="G4643">
        <f>Weighting!$H$11</f>
        <v>0</v>
      </c>
      <c r="H4643">
        <f t="array" ref="H4643">FREQUENCY(IF('Data Transformation'!$B$4:$B$8425=B4635,'Data Transformation'!$G$4:$G$8425),'Bin Analysis'!$B4643)</f>
        <v>2073</v>
      </c>
      <c r="I4643">
        <f t="shared" si="580"/>
        <v>0</v>
      </c>
      <c r="J4643">
        <f t="shared" si="581"/>
        <v>0</v>
      </c>
      <c r="K4643">
        <f>J4643*Weighting!$W$11</f>
        <v>0</v>
      </c>
      <c r="M4643" s="14"/>
    </row>
    <row r="4644" spans="1:13" x14ac:dyDescent="0.25">
      <c r="A4644" s="32" t="str">
        <f>IF(Weighting!$P$12&gt;0,B4644,"")</f>
        <v/>
      </c>
      <c r="B4644" t="e">
        <f>Weighting!$C$12</f>
        <v>#DIV/0!</v>
      </c>
      <c r="C4644" t="e">
        <f>Weighting!$F$12</f>
        <v>#NUM!</v>
      </c>
      <c r="D4644" t="e">
        <f>IF(C4644=1,'Data Transformation'!$G$3+0.5*'Data Transformation'!$W$25,IF(C4645=1,D4645-'Data Transformation'!$W$25,FALSE))</f>
        <v>#NUM!</v>
      </c>
      <c r="E4644">
        <f t="array" ref="E4644">IF(ISLOGICAL(D4644),"",FREQUENCY(IF('Data Transformation'!$B$425:$B$8425='Bin Analysis'!$B4635,'Data Transformation'!$G$425:$G$8425),D4644))</f>
        <v>2001</v>
      </c>
      <c r="F4644">
        <f t="shared" si="579"/>
        <v>0</v>
      </c>
      <c r="G4644">
        <f>Weighting!$H$12</f>
        <v>0</v>
      </c>
      <c r="H4644">
        <f t="array" ref="H4644">FREQUENCY(IF('Data Transformation'!$B$4:$B$8425=B4635,'Data Transformation'!$G$4:$G$8425),'Bin Analysis'!$B4644)</f>
        <v>2073</v>
      </c>
      <c r="I4644">
        <f t="shared" si="580"/>
        <v>0</v>
      </c>
      <c r="J4644">
        <f t="shared" si="581"/>
        <v>0</v>
      </c>
      <c r="K4644">
        <f>J4644*Weighting!$W$12</f>
        <v>0</v>
      </c>
      <c r="M4644" s="14"/>
    </row>
    <row r="4645" spans="1:13" x14ac:dyDescent="0.25">
      <c r="A4645" s="32" t="str">
        <f>IF(Weighting!$P$13&gt;0,B4645,"")</f>
        <v/>
      </c>
      <c r="B4645" t="e">
        <f>Weighting!$C$13</f>
        <v>#DIV/0!</v>
      </c>
      <c r="C4645" t="e">
        <f>Weighting!$F$13</f>
        <v>#NUM!</v>
      </c>
      <c r="D4645" t="e">
        <f>IF(C4645=1,'Data Transformation'!$G$3+0.5*'Data Transformation'!$W$25,IF(C4646=1,D4646-'Data Transformation'!$W$25,FALSE))</f>
        <v>#NUM!</v>
      </c>
      <c r="E4645">
        <f t="array" ref="E4645">IF(ISLOGICAL(D4645),"",FREQUENCY(IF('Data Transformation'!$B$425:$B$8425='Bin Analysis'!$B4635,'Data Transformation'!$G$425:$G$8425),D4645))</f>
        <v>2001</v>
      </c>
      <c r="F4645">
        <f t="shared" si="579"/>
        <v>0</v>
      </c>
      <c r="G4645">
        <f>Weighting!$H$13</f>
        <v>0</v>
      </c>
      <c r="H4645">
        <f t="array" ref="H4645">FREQUENCY(IF('Data Transformation'!$B$4:$B$8425=B4635,'Data Transformation'!$G$4:$G$8425),'Bin Analysis'!$B4645)</f>
        <v>2073</v>
      </c>
      <c r="I4645">
        <f t="shared" si="580"/>
        <v>0</v>
      </c>
      <c r="J4645">
        <f t="shared" si="581"/>
        <v>0</v>
      </c>
      <c r="K4645">
        <f>J4645*Weighting!$W$13</f>
        <v>0</v>
      </c>
      <c r="M4645" s="14"/>
    </row>
    <row r="4646" spans="1:13" x14ac:dyDescent="0.25">
      <c r="A4646" s="32" t="str">
        <f>IF(Weighting!$P$14&gt;0,B4646,"")</f>
        <v/>
      </c>
      <c r="B4646" t="e">
        <f>Weighting!$C$14</f>
        <v>#DIV/0!</v>
      </c>
      <c r="C4646" t="e">
        <f>Weighting!$F$14</f>
        <v>#NUM!</v>
      </c>
      <c r="D4646" t="e">
        <f>IF(C4646=1,'Data Transformation'!$G$3+0.5*'Data Transformation'!$W$25,IF(C4647=1,D4647-'Data Transformation'!$W$25,FALSE))</f>
        <v>#NUM!</v>
      </c>
      <c r="E4646">
        <f t="array" ref="E4646">IF(ISLOGICAL(D4646),"",FREQUENCY(IF('Data Transformation'!$B$425:$B$8425='Bin Analysis'!$B4635,'Data Transformation'!$G$425:$G$8425),D4646))</f>
        <v>2001</v>
      </c>
      <c r="F4646">
        <f t="shared" si="579"/>
        <v>0</v>
      </c>
      <c r="G4646">
        <f>Weighting!$H$14</f>
        <v>0</v>
      </c>
      <c r="H4646">
        <f t="array" ref="H4646">FREQUENCY(IF('Data Transformation'!$B$4:$B$8425=B4635,'Data Transformation'!$G$4:$G$8425),'Bin Analysis'!$B4646)</f>
        <v>2073</v>
      </c>
      <c r="I4646">
        <f t="shared" si="580"/>
        <v>0</v>
      </c>
      <c r="J4646">
        <f t="shared" si="581"/>
        <v>0</v>
      </c>
      <c r="K4646">
        <f>J4646*Weighting!$W$14</f>
        <v>0</v>
      </c>
      <c r="M4646" s="14"/>
    </row>
    <row r="4647" spans="1:13" x14ac:dyDescent="0.25">
      <c r="A4647" s="32" t="str">
        <f>IF(Weighting!$P$15&gt;0,B4647,"")</f>
        <v/>
      </c>
      <c r="B4647" t="e">
        <f>Weighting!$C$15</f>
        <v>#DIV/0!</v>
      </c>
      <c r="C4647" t="e">
        <f>Weighting!$F$15</f>
        <v>#NUM!</v>
      </c>
      <c r="D4647" t="e">
        <f>IF(C4647=1,'Data Transformation'!$G$3+0.5*'Data Transformation'!$W$25,IF(C4648=1,D4648-'Data Transformation'!$W$25,FALSE))</f>
        <v>#NUM!</v>
      </c>
      <c r="E4647">
        <f t="array" ref="E4647">IF(ISLOGICAL(D4647),"",FREQUENCY(IF('Data Transformation'!$B$425:$B$8425='Bin Analysis'!$B4635,'Data Transformation'!$G$425:$G$8425),D4647))</f>
        <v>2001</v>
      </c>
      <c r="F4647">
        <f t="shared" si="579"/>
        <v>0</v>
      </c>
      <c r="G4647">
        <f>Weighting!$H$15</f>
        <v>0</v>
      </c>
      <c r="H4647">
        <f t="array" ref="H4647">FREQUENCY(IF('Data Transformation'!$B$4:$B$8425=B4635,'Data Transformation'!$G$4:$G$8425),'Bin Analysis'!$B4647)</f>
        <v>2073</v>
      </c>
      <c r="I4647">
        <f t="shared" si="580"/>
        <v>0</v>
      </c>
      <c r="J4647">
        <f t="shared" si="581"/>
        <v>0</v>
      </c>
      <c r="K4647">
        <f>J4647*Weighting!$W$15</f>
        <v>0</v>
      </c>
      <c r="M4647" s="14"/>
    </row>
    <row r="4648" spans="1:13" x14ac:dyDescent="0.25">
      <c r="A4648" s="32" t="str">
        <f>IF(Weighting!$P$16&gt;0,B4648,"")</f>
        <v/>
      </c>
      <c r="B4648" t="e">
        <f>Weighting!$C$16</f>
        <v>#DIV/0!</v>
      </c>
      <c r="C4648" t="e">
        <f>Weighting!$F$16</f>
        <v>#NUM!</v>
      </c>
      <c r="D4648" t="e">
        <f>IF(C4648=1,'Data Transformation'!$G$3+0.5*'Data Transformation'!$W$25,IF(C4649=1,D4649-'Data Transformation'!$W$25,FALSE))</f>
        <v>#NUM!</v>
      </c>
      <c r="E4648">
        <f t="array" ref="E4648">IF(ISLOGICAL(D4648),"",FREQUENCY(IF('Data Transformation'!$B$425:$B$8425='Bin Analysis'!$B4635,'Data Transformation'!$G$425:$G$8425),D4648))</f>
        <v>2001</v>
      </c>
      <c r="F4648">
        <f t="shared" si="579"/>
        <v>0</v>
      </c>
      <c r="G4648">
        <f>Weighting!$H$16</f>
        <v>0</v>
      </c>
      <c r="H4648">
        <f t="array" ref="H4648">FREQUENCY(IF('Data Transformation'!$B$4:$B$8425=B4635,'Data Transformation'!$G$4:$G$8425),'Bin Analysis'!$B4648)</f>
        <v>2073</v>
      </c>
      <c r="I4648">
        <f t="shared" si="580"/>
        <v>0</v>
      </c>
      <c r="J4648">
        <f t="shared" si="581"/>
        <v>0</v>
      </c>
      <c r="K4648">
        <f>J4648*Weighting!$W$16</f>
        <v>0</v>
      </c>
      <c r="M4648" s="14"/>
    </row>
    <row r="4649" spans="1:13" x14ac:dyDescent="0.25">
      <c r="A4649" s="32" t="str">
        <f>IF(Weighting!$P$17&gt;0,B4649,"")</f>
        <v/>
      </c>
      <c r="B4649" t="e">
        <f>Weighting!$C$17</f>
        <v>#DIV/0!</v>
      </c>
      <c r="C4649" t="e">
        <f>Weighting!$F$17</f>
        <v>#NUM!</v>
      </c>
      <c r="D4649" t="e">
        <f>IF(C4649=1,'Data Transformation'!$G$3+0.5*'Data Transformation'!$W$25,IF(C4650=1,D4650-'Data Transformation'!$W$25,FALSE))</f>
        <v>#NUM!</v>
      </c>
      <c r="E4649">
        <f t="array" ref="E4649">IF(ISLOGICAL(D4649),"",FREQUENCY(IF('Data Transformation'!$B$425:$B$8425='Bin Analysis'!$B4635,'Data Transformation'!$G$425:$G$8425),D4649))</f>
        <v>2001</v>
      </c>
      <c r="F4649">
        <f t="shared" si="579"/>
        <v>0</v>
      </c>
      <c r="G4649">
        <f>Weighting!$H$17</f>
        <v>0</v>
      </c>
      <c r="H4649">
        <f t="array" ref="H4649">FREQUENCY(IF('Data Transformation'!$B$4:$B$8425=B4635,'Data Transformation'!$G$4:$G$8425),'Bin Analysis'!$B4649)</f>
        <v>2073</v>
      </c>
      <c r="I4649">
        <f t="shared" si="580"/>
        <v>0</v>
      </c>
      <c r="J4649">
        <f t="shared" si="581"/>
        <v>0</v>
      </c>
      <c r="K4649">
        <f>J4649*Weighting!$W$17</f>
        <v>0</v>
      </c>
      <c r="M4649" s="14"/>
    </row>
    <row r="4650" spans="1:13" x14ac:dyDescent="0.25">
      <c r="A4650" s="32" t="str">
        <f>IF(Weighting!$P$18&gt;0,B4650,"")</f>
        <v/>
      </c>
      <c r="B4650" t="e">
        <f>Weighting!$C$18</f>
        <v>#DIV/0!</v>
      </c>
      <c r="C4650" t="e">
        <f>Weighting!$F$18</f>
        <v>#NUM!</v>
      </c>
      <c r="D4650" t="e">
        <f>IF(C4650=1,'Data Transformation'!$G$3+0.5*'Data Transformation'!$W$25,IF(C4651=1,D4651-'Data Transformation'!$W$25,FALSE))</f>
        <v>#NUM!</v>
      </c>
      <c r="E4650">
        <f t="array" ref="E4650">IF(ISLOGICAL(D4650),"",FREQUENCY(IF('Data Transformation'!$B$425:$B$8425='Bin Analysis'!$B4635,'Data Transformation'!$G$425:$G$8425),D4650))</f>
        <v>2001</v>
      </c>
      <c r="F4650">
        <f t="shared" si="579"/>
        <v>0</v>
      </c>
      <c r="G4650">
        <f>Weighting!$H$18</f>
        <v>0</v>
      </c>
      <c r="H4650">
        <f t="array" ref="H4650">FREQUENCY(IF('Data Transformation'!$B$4:$B$8425=B4635,'Data Transformation'!$G$4:$G$8425),'Bin Analysis'!$B4650)</f>
        <v>2073</v>
      </c>
      <c r="I4650">
        <f t="shared" si="580"/>
        <v>0</v>
      </c>
      <c r="J4650">
        <f t="shared" si="581"/>
        <v>0</v>
      </c>
      <c r="K4650">
        <f>J4650*Weighting!$W$18</f>
        <v>0</v>
      </c>
      <c r="M4650" s="14"/>
    </row>
    <row r="4651" spans="1:13" x14ac:dyDescent="0.25">
      <c r="A4651" s="32" t="str">
        <f>IF(Weighting!$P$19&gt;0,B4651,"")</f>
        <v/>
      </c>
      <c r="B4651" t="e">
        <f>Weighting!$C$19</f>
        <v>#DIV/0!</v>
      </c>
      <c r="C4651" t="e">
        <f>Weighting!$F$19</f>
        <v>#NUM!</v>
      </c>
      <c r="D4651" t="e">
        <f>IF(C4651=1,'Data Transformation'!$G$3+0.5*'Data Transformation'!$W$25,IF(C4652=1,D4652-'Data Transformation'!$W$25,FALSE))</f>
        <v>#NUM!</v>
      </c>
      <c r="E4651">
        <f t="array" ref="E4651">IF(ISLOGICAL(D4651),"",FREQUENCY(IF('Data Transformation'!$B$425:$B$8425='Bin Analysis'!$B4635,'Data Transformation'!$G$425:$G$8425),D4651))</f>
        <v>2001</v>
      </c>
      <c r="F4651">
        <f t="shared" si="579"/>
        <v>0</v>
      </c>
      <c r="G4651">
        <f>Weighting!$H$19</f>
        <v>0</v>
      </c>
      <c r="H4651">
        <f t="array" ref="H4651">FREQUENCY(IF('Data Transformation'!$B$4:$B$8425=B4635,'Data Transformation'!$G$4:$G$8425),'Bin Analysis'!$B4651)</f>
        <v>2073</v>
      </c>
      <c r="I4651">
        <f t="shared" si="580"/>
        <v>0</v>
      </c>
      <c r="J4651">
        <f t="shared" si="581"/>
        <v>0</v>
      </c>
      <c r="K4651">
        <f>J4651*Weighting!$W$19</f>
        <v>0</v>
      </c>
      <c r="M4651" s="14"/>
    </row>
    <row r="4652" spans="1:13" x14ac:dyDescent="0.25">
      <c r="A4652" s="32" t="str">
        <f>IF(Weighting!$P$20&gt;0,B4652,"")</f>
        <v/>
      </c>
      <c r="B4652" t="e">
        <f>Weighting!$C$20</f>
        <v>#DIV/0!</v>
      </c>
      <c r="C4652" t="e">
        <f>Weighting!$F$20</f>
        <v>#NUM!</v>
      </c>
      <c r="D4652" t="e">
        <f>IF(C4652=1,'Data Transformation'!$G$3+0.5*'Data Transformation'!$W$25,IF(C4653=1,D4653-'Data Transformation'!$W$25,FALSE))</f>
        <v>#NUM!</v>
      </c>
      <c r="E4652">
        <f t="array" ref="E4652">IF(ISLOGICAL(D4652),"",FREQUENCY(IF('Data Transformation'!$B$425:$B$8425='Bin Analysis'!$B4635,'Data Transformation'!$G$425:$G$8425),D4652))</f>
        <v>2001</v>
      </c>
      <c r="F4652">
        <f t="shared" si="579"/>
        <v>0</v>
      </c>
      <c r="G4652">
        <f>Weighting!$H$20</f>
        <v>0</v>
      </c>
      <c r="H4652">
        <f t="array" ref="H4652">FREQUENCY(IF('Data Transformation'!$B$4:$B$8425=B4635,'Data Transformation'!$G$4:$G$8425),'Bin Analysis'!$B4652)</f>
        <v>2073</v>
      </c>
      <c r="I4652">
        <f t="shared" si="580"/>
        <v>0</v>
      </c>
      <c r="J4652">
        <f t="shared" si="581"/>
        <v>0</v>
      </c>
      <c r="K4652">
        <f>J4652*Weighting!$W$20</f>
        <v>0</v>
      </c>
      <c r="M4652" s="14"/>
    </row>
    <row r="4653" spans="1:13" x14ac:dyDescent="0.25">
      <c r="A4653" s="32" t="str">
        <f>IF(Weighting!$P$21&gt;0,B4653,"")</f>
        <v/>
      </c>
      <c r="B4653" t="e">
        <f>Weighting!$C$21</f>
        <v>#DIV/0!</v>
      </c>
      <c r="C4653" t="e">
        <f>Weighting!$F$21</f>
        <v>#NUM!</v>
      </c>
      <c r="D4653" t="e">
        <f>IF(C4653=1,'Data Transformation'!$G$3+0.5*'Data Transformation'!$W$25,IF(C4654=1,D4654-'Data Transformation'!$W$25,FALSE))</f>
        <v>#NUM!</v>
      </c>
      <c r="E4653">
        <f t="array" ref="E4653">IF(ISLOGICAL(D4653),"",FREQUENCY(IF('Data Transformation'!$B$425:$B$8425='Bin Analysis'!$B4635,'Data Transformation'!$G$425:$G$8425),D4653))</f>
        <v>2001</v>
      </c>
      <c r="F4653">
        <f t="shared" si="579"/>
        <v>0</v>
      </c>
      <c r="G4653">
        <f>Weighting!$H$21</f>
        <v>0</v>
      </c>
      <c r="H4653">
        <f t="array" ref="H4653">FREQUENCY(IF('Data Transformation'!$B$4:$B$8425=B4635,'Data Transformation'!$G$4:$G$8425),'Bin Analysis'!$B4653)</f>
        <v>2073</v>
      </c>
      <c r="I4653">
        <f t="shared" si="580"/>
        <v>0</v>
      </c>
      <c r="J4653">
        <f t="shared" si="581"/>
        <v>0</v>
      </c>
      <c r="K4653">
        <f>J4653*Weighting!$W$21</f>
        <v>0</v>
      </c>
      <c r="M4653" s="14"/>
    </row>
    <row r="4654" spans="1:13" x14ac:dyDescent="0.25">
      <c r="A4654" s="32" t="str">
        <f>IF(Weighting!$P$22&gt;0,B4654,"")</f>
        <v/>
      </c>
      <c r="B4654" t="e">
        <f>Weighting!$C$22</f>
        <v>#DIV/0!</v>
      </c>
      <c r="C4654" t="e">
        <f>Weighting!$F$22</f>
        <v>#NUM!</v>
      </c>
      <c r="D4654" t="e">
        <f>IF(C4654=1,'Data Transformation'!$G$3+0.5*'Data Transformation'!$W$25,IF(C4655=1,D4655-'Data Transformation'!$W$25,FALSE))</f>
        <v>#NUM!</v>
      </c>
      <c r="E4654">
        <f t="array" ref="E4654">IF(ISLOGICAL(D4654),"",FREQUENCY(IF('Data Transformation'!$B$425:$B$8425='Bin Analysis'!$B4635,'Data Transformation'!$G$425:$G$8425),D4654))</f>
        <v>2001</v>
      </c>
      <c r="F4654">
        <f t="shared" si="579"/>
        <v>0</v>
      </c>
      <c r="G4654">
        <f>Weighting!$H$22</f>
        <v>0</v>
      </c>
      <c r="H4654">
        <f t="array" ref="H4654">FREQUENCY(IF('Data Transformation'!$B$4:$B$8425=B4635,'Data Transformation'!$G$4:$G$8425),'Bin Analysis'!$B4654)</f>
        <v>2073</v>
      </c>
      <c r="I4654">
        <f t="shared" si="580"/>
        <v>0</v>
      </c>
      <c r="J4654">
        <f t="shared" si="581"/>
        <v>0</v>
      </c>
      <c r="K4654">
        <f>J4654*Weighting!$W$22</f>
        <v>0</v>
      </c>
      <c r="M4654" s="14"/>
    </row>
    <row r="4655" spans="1:13" x14ac:dyDescent="0.25">
      <c r="A4655" s="32" t="str">
        <f>IF(Weighting!$P$23&gt;0,B4655,"")</f>
        <v/>
      </c>
      <c r="B4655" t="e">
        <f>Weighting!$C$23</f>
        <v>#DIV/0!</v>
      </c>
      <c r="C4655" t="e">
        <f>Weighting!$F$23</f>
        <v>#NUM!</v>
      </c>
      <c r="D4655" t="e">
        <f>IF(C4655=1,'Data Transformation'!$G$3+0.5*'Data Transformation'!$W$25,IF(C4656=1,D4656-'Data Transformation'!$W$25,FALSE))</f>
        <v>#NUM!</v>
      </c>
      <c r="E4655">
        <f t="array" ref="E4655">IF(ISLOGICAL(D4655),"",FREQUENCY(IF('Data Transformation'!$B$425:$B$8425='Bin Analysis'!$B4635,'Data Transformation'!$G$425:$G$8425),D4655))</f>
        <v>2001</v>
      </c>
      <c r="F4655">
        <f t="shared" si="579"/>
        <v>0</v>
      </c>
      <c r="G4655">
        <f>Weighting!$H$23</f>
        <v>0</v>
      </c>
      <c r="H4655">
        <f t="array" ref="H4655">FREQUENCY(IF('Data Transformation'!$B$4:$B$8425=B4635,'Data Transformation'!$G$4:$G$8425),'Bin Analysis'!$B4655)</f>
        <v>2073</v>
      </c>
      <c r="I4655">
        <f t="shared" si="580"/>
        <v>0</v>
      </c>
      <c r="J4655">
        <f t="shared" si="581"/>
        <v>0</v>
      </c>
      <c r="K4655">
        <f>J4655*Weighting!$W$23</f>
        <v>0</v>
      </c>
      <c r="M4655" s="14"/>
    </row>
    <row r="4656" spans="1:13" x14ac:dyDescent="0.25">
      <c r="A4656" s="32" t="str">
        <f>IF(Weighting!$P$24&gt;0,B4656,"")</f>
        <v/>
      </c>
      <c r="B4656" t="e">
        <f>Weighting!$C$24</f>
        <v>#DIV/0!</v>
      </c>
      <c r="C4656" t="e">
        <f>Weighting!$F$24</f>
        <v>#NUM!</v>
      </c>
      <c r="D4656" t="e">
        <f>IF(C4656=1,'Data Transformation'!$G$3+0.5*'Data Transformation'!$W$25,IF(C4657=1,D4657-'Data Transformation'!$W$25,FALSE))</f>
        <v>#NUM!</v>
      </c>
      <c r="E4656">
        <f t="array" ref="E4656">IF(ISLOGICAL(D4656),"",FREQUENCY(IF('Data Transformation'!$B$425:$B$8425='Bin Analysis'!$B4635,'Data Transformation'!$G$425:$G$8425),D4656))</f>
        <v>2001</v>
      </c>
      <c r="F4656">
        <f t="shared" si="579"/>
        <v>0</v>
      </c>
      <c r="G4656">
        <f>Weighting!$H$24</f>
        <v>0</v>
      </c>
      <c r="H4656">
        <f t="array" ref="H4656">FREQUENCY(IF('Data Transformation'!$B$4:$B$8425=B4635,'Data Transformation'!$G$4:$G$8425),'Bin Analysis'!$B4656)</f>
        <v>2073</v>
      </c>
      <c r="I4656">
        <f t="shared" si="580"/>
        <v>0</v>
      </c>
      <c r="J4656">
        <f t="shared" si="581"/>
        <v>0</v>
      </c>
      <c r="K4656">
        <f>J4656*Weighting!$W$24</f>
        <v>0</v>
      </c>
      <c r="M4656" s="14"/>
    </row>
    <row r="4657" spans="1:25" x14ac:dyDescent="0.25">
      <c r="A4657" s="32" t="str">
        <f>IF(Weighting!$P$25&gt;0,B4657,"")</f>
        <v/>
      </c>
      <c r="B4657" t="e">
        <f>Weighting!$C$25</f>
        <v>#DIV/0!</v>
      </c>
      <c r="C4657" t="e">
        <f>Weighting!$F$25</f>
        <v>#NUM!</v>
      </c>
      <c r="D4657" t="e">
        <f>IF(C4657=1,'Data Transformation'!$G$3+0.5*'Data Transformation'!$W$25,IF(C4658=1,D4658-'Data Transformation'!$W$25,FALSE))</f>
        <v>#NUM!</v>
      </c>
      <c r="E4657">
        <f t="array" ref="E4657">IF(ISLOGICAL(D4657),"",FREQUENCY(IF('Data Transformation'!$B$425:$B$8425='Bin Analysis'!$B4635,'Data Transformation'!$G$425:$G$8425),D4657))</f>
        <v>2001</v>
      </c>
      <c r="F4657">
        <f t="shared" si="579"/>
        <v>0</v>
      </c>
      <c r="G4657">
        <f>Weighting!$H$25</f>
        <v>0</v>
      </c>
      <c r="H4657">
        <f t="array" ref="H4657">FREQUENCY(IF('Data Transformation'!$B$4:$B$8425=B4635,'Data Transformation'!$G$4:$G$8425),'Bin Analysis'!$B4657)</f>
        <v>2073</v>
      </c>
      <c r="I4657">
        <f t="shared" si="580"/>
        <v>0</v>
      </c>
      <c r="J4657">
        <f t="shared" si="581"/>
        <v>0</v>
      </c>
      <c r="K4657">
        <f>J4657*Weighting!$W$25</f>
        <v>0</v>
      </c>
      <c r="M4657" s="14"/>
    </row>
    <row r="4658" spans="1:25" x14ac:dyDescent="0.25">
      <c r="O4658"/>
      <c r="P4658"/>
      <c r="Q4658"/>
      <c r="R4658"/>
    </row>
    <row r="4659" spans="1:25" ht="23.25" x14ac:dyDescent="0.35">
      <c r="A4659" s="21" t="s">
        <v>0</v>
      </c>
      <c r="B4659" s="21" t="str">
        <f>IFERROR(VLOOKUP(C4659,'Data Transformation'!$L$6:$M$426,2,FALSE),"")</f>
        <v/>
      </c>
      <c r="C4659" s="21">
        <f>C4635+1</f>
        <v>194</v>
      </c>
      <c r="D4659" s="21"/>
      <c r="E4659" s="21"/>
      <c r="F4659" s="21"/>
      <c r="G4659" s="21"/>
      <c r="H4659" s="22"/>
      <c r="I4659" s="22"/>
      <c r="J4659" s="22"/>
      <c r="K4659" s="21"/>
      <c r="L4659" s="21" t="str">
        <f>B4659</f>
        <v/>
      </c>
      <c r="M4659" s="23" t="e">
        <f>INDEX('Data Transformation'!$O$4:$O$424,MATCH($B4659,'Data Transformation'!$M$4:$M$424,0),MATCH($M$2,'Data Transformation'!$O$3,0))</f>
        <v>#N/A</v>
      </c>
      <c r="N4659" s="27" t="e">
        <f>IF('Input and Summary Results'!$J$16="minimum",'Bin Analysis'!X4660/(M4659-1),'Bin Analysis'!Y4659/('Bin Analysis'!M4659-1))</f>
        <v>#N/A</v>
      </c>
      <c r="O4659" s="27" t="e">
        <f>IF(M4659=FALSE,NA(),(VLOOKUP(1,C4662:K4681,4,FALSE))/(M4659-1))</f>
        <v>#N/A</v>
      </c>
      <c r="P4659" s="27" t="e">
        <f>IF(M4659=FALSE,NA(),SUM(J4662:J4681)/Weighting!$S$5)</f>
        <v>#N/A</v>
      </c>
      <c r="Q4659" s="27" t="e">
        <f>IF(M4659=FALSE,NA(),SUM(K4662:K4681)/Weighting!$S$6)</f>
        <v>#N/A</v>
      </c>
      <c r="R4659" s="27" t="e">
        <f>IF(M4659=FALSE,NA(),(VLOOKUP(1,G4662:K4681,3,FALSE))/(M4659-1))</f>
        <v>#N/A</v>
      </c>
      <c r="S4659" s="22" t="e">
        <f>IF(M4659=FALSE,NA(),IF(SUM(J4662:J4681)=2,"yes","no"))</f>
        <v>#N/A</v>
      </c>
      <c r="X4659" s="2" cm="2">
        <f t="array" ref="X4659:X4660">FREQUENCY(IF('Data Transformation'!$B$425:$B$6424='Bin Analysis'!L4659,'Data Transformation'!$G$425:$G$6424),'Data Transformation'!$U$11)</f>
        <v>0</v>
      </c>
      <c r="Y4659" s="2" cm="2">
        <f t="array" ref="Y4659:Y4660">FREQUENCY(IF('Data Transformation'!$B$425:$B$6424='Bin Analysis'!L4659,'Data Transformation'!$G$425:$G$6424),'Data Transformation'!$U$12)</f>
        <v>0</v>
      </c>
    </row>
    <row r="4660" spans="1:25" x14ac:dyDescent="0.25">
      <c r="A4660" s="14" t="s">
        <v>67</v>
      </c>
      <c r="B4660" t="s">
        <v>47</v>
      </c>
      <c r="C4660" t="s">
        <v>5</v>
      </c>
      <c r="D4660" t="s">
        <v>100</v>
      </c>
      <c r="E4660" t="s">
        <v>101</v>
      </c>
      <c r="F4660" t="s">
        <v>102</v>
      </c>
      <c r="G4660" t="s">
        <v>70</v>
      </c>
      <c r="H4660" t="s">
        <v>31</v>
      </c>
      <c r="I4660" t="s">
        <v>32</v>
      </c>
      <c r="J4660" t="s">
        <v>46</v>
      </c>
      <c r="K4660" s="14" t="s">
        <v>45</v>
      </c>
      <c r="M4660" s="14"/>
      <c r="X4660" s="2">
        <v>0</v>
      </c>
      <c r="Y4660" s="2">
        <v>0</v>
      </c>
    </row>
    <row r="4661" spans="1:25" x14ac:dyDescent="0.25">
      <c r="A4661" s="32"/>
      <c r="D4661" t="e">
        <f>IF(C4661=1,'Data Transformation'!$G$3+0.5*'Data Transformation'!$W$25,IF(C4662=1,D4662-'Data Transformation'!$W$25,FALSE))</f>
        <v>#NUM!</v>
      </c>
      <c r="E4661">
        <f t="array" ref="E4661">IF(ISLOGICAL(D4661),"",FREQUENCY(IF('Data Transformation'!$B$425:$B$8425='Bin Analysis'!$B4659,'Data Transformation'!$G$425:$G$8425),D4661))</f>
        <v>2001</v>
      </c>
      <c r="F4661" t="e">
        <f>IF(ISLOGICAL(D4661),"",E4661-E4660)</f>
        <v>#VALUE!</v>
      </c>
      <c r="M4661" s="14"/>
    </row>
    <row r="4662" spans="1:25" x14ac:dyDescent="0.25">
      <c r="A4662" s="32" t="e">
        <f>IF(Weighting!$P$6&gt;0,B4662,"")</f>
        <v>#NUM!</v>
      </c>
      <c r="B4662" t="e">
        <f>Weighting!$C$6</f>
        <v>#DIV/0!</v>
      </c>
      <c r="C4662" t="e">
        <f>Weighting!$F$6</f>
        <v>#NUM!</v>
      </c>
      <c r="D4662" t="e">
        <f>IF(C4662=1,'Data Transformation'!$G$3+0.5*'Data Transformation'!$W$25,IF(C4663=1,D4663-'Data Transformation'!$W$25,FALSE))</f>
        <v>#NUM!</v>
      </c>
      <c r="E4662">
        <f t="array" ref="E4662">IF(ISLOGICAL(D4662),"",FREQUENCY(IF('Data Transformation'!$B$425:$B$8425='Bin Analysis'!$B4659,'Data Transformation'!$G$425:$G$8425),D4662))</f>
        <v>2001</v>
      </c>
      <c r="F4662">
        <f>IF(ISLOGICAL(D4662),"",E4662-E4661)</f>
        <v>0</v>
      </c>
      <c r="G4662">
        <f>Weighting!$H$6</f>
        <v>1</v>
      </c>
      <c r="H4662">
        <f t="array" ref="H4662">FREQUENCY(IF('Data Transformation'!$B$4:$B$8425=B4659,'Data Transformation'!$G$4:$G$8425),'Bin Analysis'!$B4662)</f>
        <v>2073</v>
      </c>
      <c r="I4662">
        <f>H4662-H4661</f>
        <v>2073</v>
      </c>
      <c r="J4662">
        <f>IF(I4662=0,0,1)</f>
        <v>1</v>
      </c>
      <c r="K4662" t="e">
        <f>J4662*Weighting!$W$6</f>
        <v>#NUM!</v>
      </c>
      <c r="M4662" s="14"/>
    </row>
    <row r="4663" spans="1:25" x14ac:dyDescent="0.25">
      <c r="A4663" s="32" t="str">
        <f>IF(Weighting!$P$7&gt;0,B4663,"")</f>
        <v/>
      </c>
      <c r="B4663" t="e">
        <f>Weighting!$C$7</f>
        <v>#DIV/0!</v>
      </c>
      <c r="C4663" t="e">
        <f>Weighting!$F$7</f>
        <v>#NUM!</v>
      </c>
      <c r="D4663" t="e">
        <f>IF(C4663=1,'Data Transformation'!$G$3+0.5*'Data Transformation'!$W$25,IF(C4664=1,D4664-'Data Transformation'!$W$25,FALSE))</f>
        <v>#NUM!</v>
      </c>
      <c r="E4663">
        <f t="array" ref="E4663">IF(ISLOGICAL(D4663),"",FREQUENCY(IF('Data Transformation'!$B$425:$B$8425='Bin Analysis'!$B4659,'Data Transformation'!$G$425:$G$8425),D4663))</f>
        <v>2001</v>
      </c>
      <c r="F4663">
        <f t="shared" ref="F4663:F4681" si="582">IF(ISLOGICAL(D4663),"",E4663-E4662)</f>
        <v>0</v>
      </c>
      <c r="G4663">
        <f>Weighting!$H$7</f>
        <v>0</v>
      </c>
      <c r="H4663">
        <f t="array" ref="H4663">FREQUENCY(IF('Data Transformation'!$B$4:$B$8425=B4659,'Data Transformation'!$G$4:$G$8425),'Bin Analysis'!$B4663)</f>
        <v>2073</v>
      </c>
      <c r="I4663">
        <f t="shared" ref="I4663:I4681" si="583">H4663-H4662</f>
        <v>0</v>
      </c>
      <c r="J4663">
        <f>IF(I4663=0,0,1)</f>
        <v>0</v>
      </c>
      <c r="K4663">
        <f>J4663*Weighting!$W$7</f>
        <v>0</v>
      </c>
      <c r="M4663" s="14"/>
    </row>
    <row r="4664" spans="1:25" x14ac:dyDescent="0.25">
      <c r="A4664" s="32" t="str">
        <f>IF(Weighting!$P$8&gt;0,B4664,"")</f>
        <v/>
      </c>
      <c r="B4664" t="e">
        <f>Weighting!$C$8</f>
        <v>#DIV/0!</v>
      </c>
      <c r="C4664" t="e">
        <f>Weighting!$F$8</f>
        <v>#NUM!</v>
      </c>
      <c r="D4664" t="e">
        <f>IF(C4664=1,'Data Transformation'!$G$3+0.5*'Data Transformation'!$W$25,IF(C4665=1,D4665-'Data Transformation'!$W$25,FALSE))</f>
        <v>#NUM!</v>
      </c>
      <c r="E4664">
        <f t="array" ref="E4664">IF(ISLOGICAL(D4664),"",FREQUENCY(IF('Data Transformation'!$B$425:$B$8425='Bin Analysis'!$B4659,'Data Transformation'!$G$425:$G$8425),D4664))</f>
        <v>2001</v>
      </c>
      <c r="F4664">
        <f t="shared" si="582"/>
        <v>0</v>
      </c>
      <c r="G4664">
        <f>Weighting!$H$8</f>
        <v>0</v>
      </c>
      <c r="H4664">
        <f t="array" ref="H4664">FREQUENCY(IF('Data Transformation'!$B$4:$B$8425=B4659,'Data Transformation'!$G$4:$G$8425),'Bin Analysis'!$B4664)</f>
        <v>2073</v>
      </c>
      <c r="I4664">
        <f t="shared" si="583"/>
        <v>0</v>
      </c>
      <c r="J4664">
        <f t="shared" ref="J4664:J4681" si="584">IF(I4664=0,0,1)</f>
        <v>0</v>
      </c>
      <c r="K4664">
        <f>J4664*Weighting!$W$8</f>
        <v>0</v>
      </c>
      <c r="M4664" s="14"/>
    </row>
    <row r="4665" spans="1:25" x14ac:dyDescent="0.25">
      <c r="A4665" s="32" t="str">
        <f>IF(Weighting!$P$9&gt;0,B4665,"")</f>
        <v/>
      </c>
      <c r="B4665" s="50" t="e">
        <f>Weighting!$C$9</f>
        <v>#DIV/0!</v>
      </c>
      <c r="C4665" t="e">
        <f>Weighting!$F$9</f>
        <v>#NUM!</v>
      </c>
      <c r="D4665" t="e">
        <f>IF(C4665=1,'Data Transformation'!$G$3+0.5*'Data Transformation'!$W$25,IF(C4666=1,D4666-'Data Transformation'!$W$25,FALSE))</f>
        <v>#NUM!</v>
      </c>
      <c r="E4665">
        <f t="array" ref="E4665">IF(ISLOGICAL(D4665),"",FREQUENCY(IF('Data Transformation'!$B$425:$B$8425='Bin Analysis'!$B4659,'Data Transformation'!$G$425:$G$8425),D4665))</f>
        <v>2001</v>
      </c>
      <c r="F4665">
        <f t="shared" si="582"/>
        <v>0</v>
      </c>
      <c r="G4665">
        <f>Weighting!$H$9</f>
        <v>0</v>
      </c>
      <c r="H4665">
        <f t="array" ref="H4665">FREQUENCY(IF('Data Transformation'!$B$4:$B$8425=B4659,'Data Transformation'!$G$4:$G$8425),'Bin Analysis'!$B4665)</f>
        <v>2073</v>
      </c>
      <c r="I4665">
        <f t="shared" si="583"/>
        <v>0</v>
      </c>
      <c r="J4665">
        <f t="shared" si="584"/>
        <v>0</v>
      </c>
      <c r="K4665">
        <f>J4665*Weighting!$W$9</f>
        <v>0</v>
      </c>
      <c r="M4665" s="14"/>
    </row>
    <row r="4666" spans="1:25" x14ac:dyDescent="0.25">
      <c r="A4666" s="32" t="str">
        <f>IF(Weighting!$P$10&gt;0,B4666,"")</f>
        <v/>
      </c>
      <c r="B4666" t="e">
        <f>Weighting!$C$10</f>
        <v>#DIV/0!</v>
      </c>
      <c r="C4666" t="e">
        <f>Weighting!$F$10</f>
        <v>#NUM!</v>
      </c>
      <c r="D4666" t="e">
        <f>IF(C4666=1,'Data Transformation'!$G$3+0.5*'Data Transformation'!$W$25,IF(C4667=1,D4667-'Data Transformation'!$W$25,FALSE))</f>
        <v>#NUM!</v>
      </c>
      <c r="E4666">
        <f t="array" ref="E4666">IF(ISLOGICAL(D4666),"",FREQUENCY(IF('Data Transformation'!$B$425:$B$8425='Bin Analysis'!$B4659,'Data Transformation'!$G$425:$G$8425),D4666))</f>
        <v>2001</v>
      </c>
      <c r="F4666">
        <f t="shared" si="582"/>
        <v>0</v>
      </c>
      <c r="G4666">
        <f>Weighting!$H$10</f>
        <v>0</v>
      </c>
      <c r="H4666">
        <f t="array" ref="H4666">FREQUENCY(IF('Data Transformation'!$B$4:$B$8425=B4659,'Data Transformation'!$G$4:$G$8425),'Bin Analysis'!$B4666)</f>
        <v>2073</v>
      </c>
      <c r="I4666">
        <f t="shared" si="583"/>
        <v>0</v>
      </c>
      <c r="J4666">
        <f t="shared" si="584"/>
        <v>0</v>
      </c>
      <c r="K4666">
        <f>J4666*Weighting!$W$10</f>
        <v>0</v>
      </c>
      <c r="M4666" s="14"/>
    </row>
    <row r="4667" spans="1:25" x14ac:dyDescent="0.25">
      <c r="A4667" s="32" t="str">
        <f>IF(Weighting!$P$11&gt;0,B4667,"")</f>
        <v/>
      </c>
      <c r="B4667" t="e">
        <f>Weighting!$C$11</f>
        <v>#DIV/0!</v>
      </c>
      <c r="C4667" t="e">
        <f>Weighting!$F$11</f>
        <v>#NUM!</v>
      </c>
      <c r="D4667" t="e">
        <f>IF(C4667=1,'Data Transformation'!$G$3+0.5*'Data Transformation'!$W$25,IF(C4668=1,D4668-'Data Transformation'!$W$25,FALSE))</f>
        <v>#NUM!</v>
      </c>
      <c r="E4667">
        <f t="array" ref="E4667">IF(ISLOGICAL(D4667),"",FREQUENCY(IF('Data Transformation'!$B$425:$B$8425='Bin Analysis'!$B4659,'Data Transformation'!$G$425:$G$8425),D4667))</f>
        <v>2001</v>
      </c>
      <c r="F4667">
        <f t="shared" si="582"/>
        <v>0</v>
      </c>
      <c r="G4667">
        <f>Weighting!$H$11</f>
        <v>0</v>
      </c>
      <c r="H4667">
        <f t="array" ref="H4667">FREQUENCY(IF('Data Transformation'!$B$4:$B$8425=B4659,'Data Transformation'!$G$4:$G$8425),'Bin Analysis'!$B4667)</f>
        <v>2073</v>
      </c>
      <c r="I4667">
        <f t="shared" si="583"/>
        <v>0</v>
      </c>
      <c r="J4667">
        <f t="shared" si="584"/>
        <v>0</v>
      </c>
      <c r="K4667">
        <f>J4667*Weighting!$W$11</f>
        <v>0</v>
      </c>
      <c r="M4667" s="14"/>
    </row>
    <row r="4668" spans="1:25" x14ac:dyDescent="0.25">
      <c r="A4668" s="32" t="str">
        <f>IF(Weighting!$P$12&gt;0,B4668,"")</f>
        <v/>
      </c>
      <c r="B4668" t="e">
        <f>Weighting!$C$12</f>
        <v>#DIV/0!</v>
      </c>
      <c r="C4668" t="e">
        <f>Weighting!$F$12</f>
        <v>#NUM!</v>
      </c>
      <c r="D4668" t="e">
        <f>IF(C4668=1,'Data Transformation'!$G$3+0.5*'Data Transformation'!$W$25,IF(C4669=1,D4669-'Data Transformation'!$W$25,FALSE))</f>
        <v>#NUM!</v>
      </c>
      <c r="E4668">
        <f t="array" ref="E4668">IF(ISLOGICAL(D4668),"",FREQUENCY(IF('Data Transformation'!$B$425:$B$8425='Bin Analysis'!$B4659,'Data Transformation'!$G$425:$G$8425),D4668))</f>
        <v>2001</v>
      </c>
      <c r="F4668">
        <f t="shared" si="582"/>
        <v>0</v>
      </c>
      <c r="G4668">
        <f>Weighting!$H$12</f>
        <v>0</v>
      </c>
      <c r="H4668">
        <f t="array" ref="H4668">FREQUENCY(IF('Data Transformation'!$B$4:$B$8425=B4659,'Data Transformation'!$G$4:$G$8425),'Bin Analysis'!$B4668)</f>
        <v>2073</v>
      </c>
      <c r="I4668">
        <f t="shared" si="583"/>
        <v>0</v>
      </c>
      <c r="J4668">
        <f t="shared" si="584"/>
        <v>0</v>
      </c>
      <c r="K4668">
        <f>J4668*Weighting!$W$12</f>
        <v>0</v>
      </c>
      <c r="M4668" s="14"/>
    </row>
    <row r="4669" spans="1:25" x14ac:dyDescent="0.25">
      <c r="A4669" s="32" t="str">
        <f>IF(Weighting!$P$13&gt;0,B4669,"")</f>
        <v/>
      </c>
      <c r="B4669" t="e">
        <f>Weighting!$C$13</f>
        <v>#DIV/0!</v>
      </c>
      <c r="C4669" t="e">
        <f>Weighting!$F$13</f>
        <v>#NUM!</v>
      </c>
      <c r="D4669" t="e">
        <f>IF(C4669=1,'Data Transformation'!$G$3+0.5*'Data Transformation'!$W$25,IF(C4670=1,D4670-'Data Transformation'!$W$25,FALSE))</f>
        <v>#NUM!</v>
      </c>
      <c r="E4669">
        <f t="array" ref="E4669">IF(ISLOGICAL(D4669),"",FREQUENCY(IF('Data Transformation'!$B$425:$B$8425='Bin Analysis'!$B4659,'Data Transformation'!$G$425:$G$8425),D4669))</f>
        <v>2001</v>
      </c>
      <c r="F4669">
        <f t="shared" si="582"/>
        <v>0</v>
      </c>
      <c r="G4669">
        <f>Weighting!$H$13</f>
        <v>0</v>
      </c>
      <c r="H4669">
        <f t="array" ref="H4669">FREQUENCY(IF('Data Transformation'!$B$4:$B$8425=B4659,'Data Transformation'!$G$4:$G$8425),'Bin Analysis'!$B4669)</f>
        <v>2073</v>
      </c>
      <c r="I4669">
        <f t="shared" si="583"/>
        <v>0</v>
      </c>
      <c r="J4669">
        <f t="shared" si="584"/>
        <v>0</v>
      </c>
      <c r="K4669">
        <f>J4669*Weighting!$W$13</f>
        <v>0</v>
      </c>
      <c r="M4669" s="14"/>
    </row>
    <row r="4670" spans="1:25" x14ac:dyDescent="0.25">
      <c r="A4670" s="32" t="str">
        <f>IF(Weighting!$P$14&gt;0,B4670,"")</f>
        <v/>
      </c>
      <c r="B4670" t="e">
        <f>Weighting!$C$14</f>
        <v>#DIV/0!</v>
      </c>
      <c r="C4670" t="e">
        <f>Weighting!$F$14</f>
        <v>#NUM!</v>
      </c>
      <c r="D4670" t="e">
        <f>IF(C4670=1,'Data Transformation'!$G$3+0.5*'Data Transformation'!$W$25,IF(C4671=1,D4671-'Data Transformation'!$W$25,FALSE))</f>
        <v>#NUM!</v>
      </c>
      <c r="E4670">
        <f t="array" ref="E4670">IF(ISLOGICAL(D4670),"",FREQUENCY(IF('Data Transformation'!$B$425:$B$8425='Bin Analysis'!$B4659,'Data Transformation'!$G$425:$G$8425),D4670))</f>
        <v>2001</v>
      </c>
      <c r="F4670">
        <f t="shared" si="582"/>
        <v>0</v>
      </c>
      <c r="G4670">
        <f>Weighting!$H$14</f>
        <v>0</v>
      </c>
      <c r="H4670">
        <f t="array" ref="H4670">FREQUENCY(IF('Data Transformation'!$B$4:$B$8425=B4659,'Data Transformation'!$G$4:$G$8425),'Bin Analysis'!$B4670)</f>
        <v>2073</v>
      </c>
      <c r="I4670">
        <f t="shared" si="583"/>
        <v>0</v>
      </c>
      <c r="J4670">
        <f t="shared" si="584"/>
        <v>0</v>
      </c>
      <c r="K4670">
        <f>J4670*Weighting!$W$14</f>
        <v>0</v>
      </c>
      <c r="M4670" s="14"/>
    </row>
    <row r="4671" spans="1:25" x14ac:dyDescent="0.25">
      <c r="A4671" s="32" t="str">
        <f>IF(Weighting!$P$15&gt;0,B4671,"")</f>
        <v/>
      </c>
      <c r="B4671" t="e">
        <f>Weighting!$C$15</f>
        <v>#DIV/0!</v>
      </c>
      <c r="C4671" t="e">
        <f>Weighting!$F$15</f>
        <v>#NUM!</v>
      </c>
      <c r="D4671" t="e">
        <f>IF(C4671=1,'Data Transformation'!$G$3+0.5*'Data Transformation'!$W$25,IF(C4672=1,D4672-'Data Transformation'!$W$25,FALSE))</f>
        <v>#NUM!</v>
      </c>
      <c r="E4671">
        <f t="array" ref="E4671">IF(ISLOGICAL(D4671),"",FREQUENCY(IF('Data Transformation'!$B$425:$B$8425='Bin Analysis'!$B4659,'Data Transformation'!$G$425:$G$8425),D4671))</f>
        <v>2001</v>
      </c>
      <c r="F4671">
        <f t="shared" si="582"/>
        <v>0</v>
      </c>
      <c r="G4671">
        <f>Weighting!$H$15</f>
        <v>0</v>
      </c>
      <c r="H4671">
        <f t="array" ref="H4671">FREQUENCY(IF('Data Transformation'!$B$4:$B$8425=B4659,'Data Transformation'!$G$4:$G$8425),'Bin Analysis'!$B4671)</f>
        <v>2073</v>
      </c>
      <c r="I4671">
        <f t="shared" si="583"/>
        <v>0</v>
      </c>
      <c r="J4671">
        <f t="shared" si="584"/>
        <v>0</v>
      </c>
      <c r="K4671">
        <f>J4671*Weighting!$W$15</f>
        <v>0</v>
      </c>
      <c r="M4671" s="14"/>
    </row>
    <row r="4672" spans="1:25" x14ac:dyDescent="0.25">
      <c r="A4672" s="32" t="str">
        <f>IF(Weighting!$P$16&gt;0,B4672,"")</f>
        <v/>
      </c>
      <c r="B4672" t="e">
        <f>Weighting!$C$16</f>
        <v>#DIV/0!</v>
      </c>
      <c r="C4672" t="e">
        <f>Weighting!$F$16</f>
        <v>#NUM!</v>
      </c>
      <c r="D4672" t="e">
        <f>IF(C4672=1,'Data Transformation'!$G$3+0.5*'Data Transformation'!$W$25,IF(C4673=1,D4673-'Data Transformation'!$W$25,FALSE))</f>
        <v>#NUM!</v>
      </c>
      <c r="E4672">
        <f t="array" ref="E4672">IF(ISLOGICAL(D4672),"",FREQUENCY(IF('Data Transformation'!$B$425:$B$8425='Bin Analysis'!$B4659,'Data Transformation'!$G$425:$G$8425),D4672))</f>
        <v>2001</v>
      </c>
      <c r="F4672">
        <f t="shared" si="582"/>
        <v>0</v>
      </c>
      <c r="G4672">
        <f>Weighting!$H$16</f>
        <v>0</v>
      </c>
      <c r="H4672">
        <f t="array" ref="H4672">FREQUENCY(IF('Data Transformation'!$B$4:$B$8425=B4659,'Data Transformation'!$G$4:$G$8425),'Bin Analysis'!$B4672)</f>
        <v>2073</v>
      </c>
      <c r="I4672">
        <f t="shared" si="583"/>
        <v>0</v>
      </c>
      <c r="J4672">
        <f t="shared" si="584"/>
        <v>0</v>
      </c>
      <c r="K4672">
        <f>J4672*Weighting!$W$16</f>
        <v>0</v>
      </c>
      <c r="M4672" s="14"/>
    </row>
    <row r="4673" spans="1:25" x14ac:dyDescent="0.25">
      <c r="A4673" s="32" t="str">
        <f>IF(Weighting!$P$17&gt;0,B4673,"")</f>
        <v/>
      </c>
      <c r="B4673" t="e">
        <f>Weighting!$C$17</f>
        <v>#DIV/0!</v>
      </c>
      <c r="C4673" t="e">
        <f>Weighting!$F$17</f>
        <v>#NUM!</v>
      </c>
      <c r="D4673" t="e">
        <f>IF(C4673=1,'Data Transformation'!$G$3+0.5*'Data Transformation'!$W$25,IF(C4674=1,D4674-'Data Transformation'!$W$25,FALSE))</f>
        <v>#NUM!</v>
      </c>
      <c r="E4673">
        <f t="array" ref="E4673">IF(ISLOGICAL(D4673),"",FREQUENCY(IF('Data Transformation'!$B$425:$B$8425='Bin Analysis'!$B4659,'Data Transformation'!$G$425:$G$8425),D4673))</f>
        <v>2001</v>
      </c>
      <c r="F4673">
        <f t="shared" si="582"/>
        <v>0</v>
      </c>
      <c r="G4673">
        <f>Weighting!$H$17</f>
        <v>0</v>
      </c>
      <c r="H4673">
        <f t="array" ref="H4673">FREQUENCY(IF('Data Transformation'!$B$4:$B$8425=B4659,'Data Transformation'!$G$4:$G$8425),'Bin Analysis'!$B4673)</f>
        <v>2073</v>
      </c>
      <c r="I4673">
        <f t="shared" si="583"/>
        <v>0</v>
      </c>
      <c r="J4673">
        <f t="shared" si="584"/>
        <v>0</v>
      </c>
      <c r="K4673">
        <f>J4673*Weighting!$W$17</f>
        <v>0</v>
      </c>
      <c r="M4673" s="14"/>
    </row>
    <row r="4674" spans="1:25" x14ac:dyDescent="0.25">
      <c r="A4674" s="32" t="str">
        <f>IF(Weighting!$P$18&gt;0,B4674,"")</f>
        <v/>
      </c>
      <c r="B4674" t="e">
        <f>Weighting!$C$18</f>
        <v>#DIV/0!</v>
      </c>
      <c r="C4674" t="e">
        <f>Weighting!$F$18</f>
        <v>#NUM!</v>
      </c>
      <c r="D4674" t="e">
        <f>IF(C4674=1,'Data Transformation'!$G$3+0.5*'Data Transformation'!$W$25,IF(C4675=1,D4675-'Data Transformation'!$W$25,FALSE))</f>
        <v>#NUM!</v>
      </c>
      <c r="E4674">
        <f t="array" ref="E4674">IF(ISLOGICAL(D4674),"",FREQUENCY(IF('Data Transformation'!$B$425:$B$8425='Bin Analysis'!$B4659,'Data Transformation'!$G$425:$G$8425),D4674))</f>
        <v>2001</v>
      </c>
      <c r="F4674">
        <f t="shared" si="582"/>
        <v>0</v>
      </c>
      <c r="G4674">
        <f>Weighting!$H$18</f>
        <v>0</v>
      </c>
      <c r="H4674">
        <f t="array" ref="H4674">FREQUENCY(IF('Data Transformation'!$B$4:$B$8425=B4659,'Data Transformation'!$G$4:$G$8425),'Bin Analysis'!$B4674)</f>
        <v>2073</v>
      </c>
      <c r="I4674">
        <f t="shared" si="583"/>
        <v>0</v>
      </c>
      <c r="J4674">
        <f t="shared" si="584"/>
        <v>0</v>
      </c>
      <c r="K4674">
        <f>J4674*Weighting!$W$18</f>
        <v>0</v>
      </c>
      <c r="M4674" s="14"/>
    </row>
    <row r="4675" spans="1:25" x14ac:dyDescent="0.25">
      <c r="A4675" s="32" t="str">
        <f>IF(Weighting!$P$19&gt;0,B4675,"")</f>
        <v/>
      </c>
      <c r="B4675" t="e">
        <f>Weighting!$C$19</f>
        <v>#DIV/0!</v>
      </c>
      <c r="C4675" t="e">
        <f>Weighting!$F$19</f>
        <v>#NUM!</v>
      </c>
      <c r="D4675" t="e">
        <f>IF(C4675=1,'Data Transformation'!$G$3+0.5*'Data Transformation'!$W$25,IF(C4676=1,D4676-'Data Transformation'!$W$25,FALSE))</f>
        <v>#NUM!</v>
      </c>
      <c r="E4675">
        <f t="array" ref="E4675">IF(ISLOGICAL(D4675),"",FREQUENCY(IF('Data Transformation'!$B$425:$B$8425='Bin Analysis'!$B4659,'Data Transformation'!$G$425:$G$8425),D4675))</f>
        <v>2001</v>
      </c>
      <c r="F4675">
        <f t="shared" si="582"/>
        <v>0</v>
      </c>
      <c r="G4675">
        <f>Weighting!$H$19</f>
        <v>0</v>
      </c>
      <c r="H4675">
        <f t="array" ref="H4675">FREQUENCY(IF('Data Transformation'!$B$4:$B$8425=B4659,'Data Transformation'!$G$4:$G$8425),'Bin Analysis'!$B4675)</f>
        <v>2073</v>
      </c>
      <c r="I4675">
        <f t="shared" si="583"/>
        <v>0</v>
      </c>
      <c r="J4675">
        <f t="shared" si="584"/>
        <v>0</v>
      </c>
      <c r="K4675">
        <f>J4675*Weighting!$W$19</f>
        <v>0</v>
      </c>
      <c r="M4675" s="14"/>
    </row>
    <row r="4676" spans="1:25" x14ac:dyDescent="0.25">
      <c r="A4676" s="32" t="str">
        <f>IF(Weighting!$P$20&gt;0,B4676,"")</f>
        <v/>
      </c>
      <c r="B4676" t="e">
        <f>Weighting!$C$20</f>
        <v>#DIV/0!</v>
      </c>
      <c r="C4676" t="e">
        <f>Weighting!$F$20</f>
        <v>#NUM!</v>
      </c>
      <c r="D4676" t="e">
        <f>IF(C4676=1,'Data Transformation'!$G$3+0.5*'Data Transformation'!$W$25,IF(C4677=1,D4677-'Data Transformation'!$W$25,FALSE))</f>
        <v>#NUM!</v>
      </c>
      <c r="E4676">
        <f t="array" ref="E4676">IF(ISLOGICAL(D4676),"",FREQUENCY(IF('Data Transformation'!$B$425:$B$8425='Bin Analysis'!$B4659,'Data Transformation'!$G$425:$G$8425),D4676))</f>
        <v>2001</v>
      </c>
      <c r="F4676">
        <f t="shared" si="582"/>
        <v>0</v>
      </c>
      <c r="G4676">
        <f>Weighting!$H$20</f>
        <v>0</v>
      </c>
      <c r="H4676">
        <f t="array" ref="H4676">FREQUENCY(IF('Data Transformation'!$B$4:$B$8425=B4659,'Data Transformation'!$G$4:$G$8425),'Bin Analysis'!$B4676)</f>
        <v>2073</v>
      </c>
      <c r="I4676">
        <f t="shared" si="583"/>
        <v>0</v>
      </c>
      <c r="J4676">
        <f t="shared" si="584"/>
        <v>0</v>
      </c>
      <c r="K4676">
        <f>J4676*Weighting!$W$20</f>
        <v>0</v>
      </c>
      <c r="M4676" s="14"/>
    </row>
    <row r="4677" spans="1:25" x14ac:dyDescent="0.25">
      <c r="A4677" s="32" t="str">
        <f>IF(Weighting!$P$21&gt;0,B4677,"")</f>
        <v/>
      </c>
      <c r="B4677" t="e">
        <f>Weighting!$C$21</f>
        <v>#DIV/0!</v>
      </c>
      <c r="C4677" t="e">
        <f>Weighting!$F$21</f>
        <v>#NUM!</v>
      </c>
      <c r="D4677" t="e">
        <f>IF(C4677=1,'Data Transformation'!$G$3+0.5*'Data Transformation'!$W$25,IF(C4678=1,D4678-'Data Transformation'!$W$25,FALSE))</f>
        <v>#NUM!</v>
      </c>
      <c r="E4677">
        <f t="array" ref="E4677">IF(ISLOGICAL(D4677),"",FREQUENCY(IF('Data Transformation'!$B$425:$B$8425='Bin Analysis'!$B4659,'Data Transformation'!$G$425:$G$8425),D4677))</f>
        <v>2001</v>
      </c>
      <c r="F4677">
        <f t="shared" si="582"/>
        <v>0</v>
      </c>
      <c r="G4677">
        <f>Weighting!$H$21</f>
        <v>0</v>
      </c>
      <c r="H4677">
        <f t="array" ref="H4677">FREQUENCY(IF('Data Transformation'!$B$4:$B$8425=B4659,'Data Transformation'!$G$4:$G$8425),'Bin Analysis'!$B4677)</f>
        <v>2073</v>
      </c>
      <c r="I4677">
        <f t="shared" si="583"/>
        <v>0</v>
      </c>
      <c r="J4677">
        <f t="shared" si="584"/>
        <v>0</v>
      </c>
      <c r="K4677">
        <f>J4677*Weighting!$W$21</f>
        <v>0</v>
      </c>
      <c r="M4677" s="14"/>
    </row>
    <row r="4678" spans="1:25" x14ac:dyDescent="0.25">
      <c r="A4678" s="32" t="str">
        <f>IF(Weighting!$P$22&gt;0,B4678,"")</f>
        <v/>
      </c>
      <c r="B4678" t="e">
        <f>Weighting!$C$22</f>
        <v>#DIV/0!</v>
      </c>
      <c r="C4678" t="e">
        <f>Weighting!$F$22</f>
        <v>#NUM!</v>
      </c>
      <c r="D4678" t="e">
        <f>IF(C4678=1,'Data Transformation'!$G$3+0.5*'Data Transformation'!$W$25,IF(C4679=1,D4679-'Data Transformation'!$W$25,FALSE))</f>
        <v>#NUM!</v>
      </c>
      <c r="E4678">
        <f t="array" ref="E4678">IF(ISLOGICAL(D4678),"",FREQUENCY(IF('Data Transformation'!$B$425:$B$8425='Bin Analysis'!$B4659,'Data Transformation'!$G$425:$G$8425),D4678))</f>
        <v>2001</v>
      </c>
      <c r="F4678">
        <f t="shared" si="582"/>
        <v>0</v>
      </c>
      <c r="G4678">
        <f>Weighting!$H$22</f>
        <v>0</v>
      </c>
      <c r="H4678">
        <f t="array" ref="H4678">FREQUENCY(IF('Data Transformation'!$B$4:$B$8425=B4659,'Data Transformation'!$G$4:$G$8425),'Bin Analysis'!$B4678)</f>
        <v>2073</v>
      </c>
      <c r="I4678">
        <f t="shared" si="583"/>
        <v>0</v>
      </c>
      <c r="J4678">
        <f t="shared" si="584"/>
        <v>0</v>
      </c>
      <c r="K4678">
        <f>J4678*Weighting!$W$22</f>
        <v>0</v>
      </c>
      <c r="M4678" s="14"/>
    </row>
    <row r="4679" spans="1:25" x14ac:dyDescent="0.25">
      <c r="A4679" s="32" t="str">
        <f>IF(Weighting!$P$23&gt;0,B4679,"")</f>
        <v/>
      </c>
      <c r="B4679" t="e">
        <f>Weighting!$C$23</f>
        <v>#DIV/0!</v>
      </c>
      <c r="C4679" t="e">
        <f>Weighting!$F$23</f>
        <v>#NUM!</v>
      </c>
      <c r="D4679" t="e">
        <f>IF(C4679=1,'Data Transformation'!$G$3+0.5*'Data Transformation'!$W$25,IF(C4680=1,D4680-'Data Transformation'!$W$25,FALSE))</f>
        <v>#NUM!</v>
      </c>
      <c r="E4679">
        <f t="array" ref="E4679">IF(ISLOGICAL(D4679),"",FREQUENCY(IF('Data Transformation'!$B$425:$B$8425='Bin Analysis'!$B4659,'Data Transformation'!$G$425:$G$8425),D4679))</f>
        <v>2001</v>
      </c>
      <c r="F4679">
        <f t="shared" si="582"/>
        <v>0</v>
      </c>
      <c r="G4679">
        <f>Weighting!$H$23</f>
        <v>0</v>
      </c>
      <c r="H4679">
        <f t="array" ref="H4679">FREQUENCY(IF('Data Transformation'!$B$4:$B$8425=B4659,'Data Transformation'!$G$4:$G$8425),'Bin Analysis'!$B4679)</f>
        <v>2073</v>
      </c>
      <c r="I4679">
        <f t="shared" si="583"/>
        <v>0</v>
      </c>
      <c r="J4679">
        <f t="shared" si="584"/>
        <v>0</v>
      </c>
      <c r="K4679">
        <f>J4679*Weighting!$W$23</f>
        <v>0</v>
      </c>
      <c r="M4679" s="14"/>
    </row>
    <row r="4680" spans="1:25" x14ac:dyDescent="0.25">
      <c r="A4680" s="32" t="str">
        <f>IF(Weighting!$P$24&gt;0,B4680,"")</f>
        <v/>
      </c>
      <c r="B4680" t="e">
        <f>Weighting!$C$24</f>
        <v>#DIV/0!</v>
      </c>
      <c r="C4680" t="e">
        <f>Weighting!$F$24</f>
        <v>#NUM!</v>
      </c>
      <c r="D4680" t="e">
        <f>IF(C4680=1,'Data Transformation'!$G$3+0.5*'Data Transformation'!$W$25,IF(C4681=1,D4681-'Data Transformation'!$W$25,FALSE))</f>
        <v>#NUM!</v>
      </c>
      <c r="E4680">
        <f t="array" ref="E4680">IF(ISLOGICAL(D4680),"",FREQUENCY(IF('Data Transformation'!$B$425:$B$8425='Bin Analysis'!$B4659,'Data Transformation'!$G$425:$G$8425),D4680))</f>
        <v>2001</v>
      </c>
      <c r="F4680">
        <f t="shared" si="582"/>
        <v>0</v>
      </c>
      <c r="G4680">
        <f>Weighting!$H$24</f>
        <v>0</v>
      </c>
      <c r="H4680">
        <f t="array" ref="H4680">FREQUENCY(IF('Data Transformation'!$B$4:$B$8425=B4659,'Data Transformation'!$G$4:$G$8425),'Bin Analysis'!$B4680)</f>
        <v>2073</v>
      </c>
      <c r="I4680">
        <f t="shared" si="583"/>
        <v>0</v>
      </c>
      <c r="J4680">
        <f t="shared" si="584"/>
        <v>0</v>
      </c>
      <c r="K4680">
        <f>J4680*Weighting!$W$24</f>
        <v>0</v>
      </c>
      <c r="M4680" s="14"/>
    </row>
    <row r="4681" spans="1:25" x14ac:dyDescent="0.25">
      <c r="A4681" s="32" t="str">
        <f>IF(Weighting!$P$25&gt;0,B4681,"")</f>
        <v/>
      </c>
      <c r="B4681" t="e">
        <f>Weighting!$C$25</f>
        <v>#DIV/0!</v>
      </c>
      <c r="C4681" t="e">
        <f>Weighting!$F$25</f>
        <v>#NUM!</v>
      </c>
      <c r="D4681" t="e">
        <f>IF(C4681=1,'Data Transformation'!$G$3+0.5*'Data Transformation'!$W$25,IF(C4682=1,D4682-'Data Transformation'!$W$25,FALSE))</f>
        <v>#NUM!</v>
      </c>
      <c r="E4681">
        <f t="array" ref="E4681">IF(ISLOGICAL(D4681),"",FREQUENCY(IF('Data Transformation'!$B$425:$B$8425='Bin Analysis'!$B4659,'Data Transformation'!$G$425:$G$8425),D4681))</f>
        <v>2001</v>
      </c>
      <c r="F4681">
        <f t="shared" si="582"/>
        <v>0</v>
      </c>
      <c r="G4681">
        <f>Weighting!$H$25</f>
        <v>0</v>
      </c>
      <c r="H4681">
        <f t="array" ref="H4681">FREQUENCY(IF('Data Transformation'!$B$4:$B$8425=B4659,'Data Transformation'!$G$4:$G$8425),'Bin Analysis'!$B4681)</f>
        <v>2073</v>
      </c>
      <c r="I4681">
        <f t="shared" si="583"/>
        <v>0</v>
      </c>
      <c r="J4681">
        <f t="shared" si="584"/>
        <v>0</v>
      </c>
      <c r="K4681">
        <f>J4681*Weighting!$W$25</f>
        <v>0</v>
      </c>
      <c r="M4681" s="14"/>
    </row>
    <row r="4682" spans="1:25" x14ac:dyDescent="0.25">
      <c r="N4682" s="57"/>
      <c r="O4682"/>
      <c r="P4682"/>
      <c r="Q4682"/>
      <c r="R4682"/>
    </row>
    <row r="4683" spans="1:25" ht="23.25" x14ac:dyDescent="0.35">
      <c r="A4683" s="21" t="s">
        <v>0</v>
      </c>
      <c r="B4683" s="21" t="str">
        <f>IFERROR(VLOOKUP(C4683,'Data Transformation'!$L$6:$M$426,2,FALSE),"")</f>
        <v/>
      </c>
      <c r="C4683" s="21">
        <f>C4659+1</f>
        <v>195</v>
      </c>
      <c r="D4683" s="21"/>
      <c r="E4683" s="21"/>
      <c r="F4683" s="21"/>
      <c r="G4683" s="21"/>
      <c r="H4683" s="22"/>
      <c r="I4683" s="22"/>
      <c r="J4683" s="22"/>
      <c r="K4683" s="21"/>
      <c r="L4683" s="21" t="str">
        <f>B4683</f>
        <v/>
      </c>
      <c r="M4683" s="23" t="e">
        <f>INDEX('Data Transformation'!$O$4:$O$424,MATCH($B4683,'Data Transformation'!$M$4:$M$424,0),MATCH($M$2,'Data Transformation'!$O$3,0))</f>
        <v>#N/A</v>
      </c>
      <c r="N4683" s="27" t="e">
        <f>IF('Input and Summary Results'!$J$16="minimum",'Bin Analysis'!X4684/(M4683-1),'Bin Analysis'!Y4683/('Bin Analysis'!M4683-1))</f>
        <v>#N/A</v>
      </c>
      <c r="O4683" s="27" t="e">
        <f>IF(M4683=FALSE,NA(),(VLOOKUP(1,C4686:K4705,4,FALSE))/(M4683-1))</f>
        <v>#N/A</v>
      </c>
      <c r="P4683" s="27" t="e">
        <f>IF(M4683=FALSE,NA(),SUM(J4686:J4705)/Weighting!$S$5)</f>
        <v>#N/A</v>
      </c>
      <c r="Q4683" s="27" t="e">
        <f>IF(M4683=FALSE,NA(),SUM(K4686:K4705)/Weighting!$S$6)</f>
        <v>#N/A</v>
      </c>
      <c r="R4683" s="27" t="e">
        <f>IF(M4683=FALSE,NA(),(VLOOKUP(1,G4686:K4705,3,FALSE))/(M4683-1))</f>
        <v>#N/A</v>
      </c>
      <c r="S4683" s="22" t="e">
        <f>IF(M4683=FALSE,NA(),IF(SUM(J4686:J4705)=2,"yes","no"))</f>
        <v>#N/A</v>
      </c>
      <c r="X4683" s="2" cm="2">
        <f t="array" ref="X4683:X4684">FREQUENCY(IF('Data Transformation'!$B$425:$B$6424='Bin Analysis'!L4683,'Data Transformation'!$G$425:$G$6424),'Data Transformation'!$U$11)</f>
        <v>0</v>
      </c>
      <c r="Y4683" s="2" cm="2">
        <f t="array" ref="Y4683:Y4684">FREQUENCY(IF('Data Transformation'!$B$425:$B$6424='Bin Analysis'!L4683,'Data Transformation'!$G$425:$G$6424),'Data Transformation'!$U$12)</f>
        <v>0</v>
      </c>
    </row>
    <row r="4684" spans="1:25" x14ac:dyDescent="0.25">
      <c r="A4684" s="14" t="s">
        <v>67</v>
      </c>
      <c r="B4684" t="s">
        <v>47</v>
      </c>
      <c r="C4684" t="s">
        <v>5</v>
      </c>
      <c r="D4684" t="s">
        <v>100</v>
      </c>
      <c r="E4684" t="s">
        <v>101</v>
      </c>
      <c r="F4684" t="s">
        <v>102</v>
      </c>
      <c r="G4684" t="s">
        <v>70</v>
      </c>
      <c r="H4684" t="s">
        <v>31</v>
      </c>
      <c r="I4684" t="s">
        <v>32</v>
      </c>
      <c r="J4684" t="s">
        <v>46</v>
      </c>
      <c r="K4684" s="14" t="s">
        <v>45</v>
      </c>
      <c r="M4684" s="14"/>
      <c r="X4684" s="2">
        <v>0</v>
      </c>
      <c r="Y4684" s="2">
        <v>0</v>
      </c>
    </row>
    <row r="4685" spans="1:25" x14ac:dyDescent="0.25">
      <c r="A4685" s="32"/>
      <c r="D4685" t="e">
        <f>IF(C4685=1,'Data Transformation'!$G$3+0.5*'Data Transformation'!$W$25,IF(C4686=1,D4686-'Data Transformation'!$W$25,FALSE))</f>
        <v>#NUM!</v>
      </c>
      <c r="E4685">
        <f t="array" ref="E4685">IF(ISLOGICAL(D4685),"",FREQUENCY(IF('Data Transformation'!$B$425:$B$8425='Bin Analysis'!$B4683,'Data Transformation'!$G$425:$G$8425),D4685))</f>
        <v>2001</v>
      </c>
      <c r="F4685" t="e">
        <f>IF(ISLOGICAL(D4685),"",E4685-E4684)</f>
        <v>#VALUE!</v>
      </c>
      <c r="M4685" s="14"/>
    </row>
    <row r="4686" spans="1:25" x14ac:dyDescent="0.25">
      <c r="A4686" s="32" t="e">
        <f>IF(Weighting!$P$6&gt;0,B4686,"")</f>
        <v>#NUM!</v>
      </c>
      <c r="B4686" t="e">
        <f>Weighting!$C$6</f>
        <v>#DIV/0!</v>
      </c>
      <c r="C4686" t="e">
        <f>Weighting!$F$6</f>
        <v>#NUM!</v>
      </c>
      <c r="D4686" t="e">
        <f>IF(C4686=1,'Data Transformation'!$G$3+0.5*'Data Transformation'!$W$25,IF(C4687=1,D4687-'Data Transformation'!$W$25,FALSE))</f>
        <v>#NUM!</v>
      </c>
      <c r="E4686">
        <f t="array" ref="E4686">IF(ISLOGICAL(D4686),"",FREQUENCY(IF('Data Transformation'!$B$425:$B$8425='Bin Analysis'!$B4683,'Data Transformation'!$G$425:$G$8425),D4686))</f>
        <v>2001</v>
      </c>
      <c r="F4686">
        <f>IF(ISLOGICAL(D4686),"",E4686-E4685)</f>
        <v>0</v>
      </c>
      <c r="G4686">
        <f>Weighting!$H$6</f>
        <v>1</v>
      </c>
      <c r="H4686">
        <f t="array" ref="H4686">FREQUENCY(IF('Data Transformation'!$B$4:$B$8425=B4683,'Data Transformation'!$G$4:$G$8425),'Bin Analysis'!$B4686)</f>
        <v>2073</v>
      </c>
      <c r="I4686">
        <f>H4686-H4685</f>
        <v>2073</v>
      </c>
      <c r="J4686">
        <f>IF(I4686=0,0,1)</f>
        <v>1</v>
      </c>
      <c r="K4686" t="e">
        <f>J4686*Weighting!$W$6</f>
        <v>#NUM!</v>
      </c>
      <c r="M4686" s="14"/>
    </row>
    <row r="4687" spans="1:25" x14ac:dyDescent="0.25">
      <c r="A4687" s="32" t="str">
        <f>IF(Weighting!$P$7&gt;0,B4687,"")</f>
        <v/>
      </c>
      <c r="B4687" t="e">
        <f>Weighting!$C$7</f>
        <v>#DIV/0!</v>
      </c>
      <c r="C4687" t="e">
        <f>Weighting!$F$7</f>
        <v>#NUM!</v>
      </c>
      <c r="D4687" t="e">
        <f>IF(C4687=1,'Data Transformation'!$G$3+0.5*'Data Transformation'!$W$25,IF(C4688=1,D4688-'Data Transformation'!$W$25,FALSE))</f>
        <v>#NUM!</v>
      </c>
      <c r="E4687">
        <f t="array" ref="E4687">IF(ISLOGICAL(D4687),"",FREQUENCY(IF('Data Transformation'!$B$425:$B$8425='Bin Analysis'!$B4683,'Data Transformation'!$G$425:$G$8425),D4687))</f>
        <v>2001</v>
      </c>
      <c r="F4687">
        <f t="shared" ref="F4687:F4705" si="585">IF(ISLOGICAL(D4687),"",E4687-E4686)</f>
        <v>0</v>
      </c>
      <c r="G4687">
        <f>Weighting!$H$7</f>
        <v>0</v>
      </c>
      <c r="H4687">
        <f t="array" ref="H4687">FREQUENCY(IF('Data Transformation'!$B$4:$B$8425=B4683,'Data Transformation'!$G$4:$G$8425),'Bin Analysis'!$B4687)</f>
        <v>2073</v>
      </c>
      <c r="I4687">
        <f t="shared" ref="I4687:I4705" si="586">H4687-H4686</f>
        <v>0</v>
      </c>
      <c r="J4687">
        <f>IF(I4687=0,0,1)</f>
        <v>0</v>
      </c>
      <c r="K4687">
        <f>J4687*Weighting!$W$7</f>
        <v>0</v>
      </c>
      <c r="M4687" s="14"/>
    </row>
    <row r="4688" spans="1:25" x14ac:dyDescent="0.25">
      <c r="A4688" s="32" t="str">
        <f>IF(Weighting!$P$8&gt;0,B4688,"")</f>
        <v/>
      </c>
      <c r="B4688" t="e">
        <f>Weighting!$C$8</f>
        <v>#DIV/0!</v>
      </c>
      <c r="C4688" t="e">
        <f>Weighting!$F$8</f>
        <v>#NUM!</v>
      </c>
      <c r="D4688" t="e">
        <f>IF(C4688=1,'Data Transformation'!$G$3+0.5*'Data Transformation'!$W$25,IF(C4689=1,D4689-'Data Transformation'!$W$25,FALSE))</f>
        <v>#NUM!</v>
      </c>
      <c r="E4688">
        <f t="array" ref="E4688">IF(ISLOGICAL(D4688),"",FREQUENCY(IF('Data Transformation'!$B$425:$B$8425='Bin Analysis'!$B4683,'Data Transformation'!$G$425:$G$8425),D4688))</f>
        <v>2001</v>
      </c>
      <c r="F4688">
        <f t="shared" si="585"/>
        <v>0</v>
      </c>
      <c r="G4688">
        <f>Weighting!$H$8</f>
        <v>0</v>
      </c>
      <c r="H4688">
        <f t="array" ref="H4688">FREQUENCY(IF('Data Transformation'!$B$4:$B$8425=B4683,'Data Transformation'!$G$4:$G$8425),'Bin Analysis'!$B4688)</f>
        <v>2073</v>
      </c>
      <c r="I4688">
        <f t="shared" si="586"/>
        <v>0</v>
      </c>
      <c r="J4688">
        <f t="shared" ref="J4688:J4705" si="587">IF(I4688=0,0,1)</f>
        <v>0</v>
      </c>
      <c r="K4688">
        <f>J4688*Weighting!$W$8</f>
        <v>0</v>
      </c>
      <c r="M4688" s="14"/>
    </row>
    <row r="4689" spans="1:13" x14ac:dyDescent="0.25">
      <c r="A4689" s="32" t="str">
        <f>IF(Weighting!$P$9&gt;0,B4689,"")</f>
        <v/>
      </c>
      <c r="B4689" s="50" t="e">
        <f>Weighting!$C$9</f>
        <v>#DIV/0!</v>
      </c>
      <c r="C4689" t="e">
        <f>Weighting!$F$9</f>
        <v>#NUM!</v>
      </c>
      <c r="D4689" t="e">
        <f>IF(C4689=1,'Data Transformation'!$G$3+0.5*'Data Transformation'!$W$25,IF(C4690=1,D4690-'Data Transformation'!$W$25,FALSE))</f>
        <v>#NUM!</v>
      </c>
      <c r="E4689">
        <f t="array" ref="E4689">IF(ISLOGICAL(D4689),"",FREQUENCY(IF('Data Transformation'!$B$425:$B$8425='Bin Analysis'!$B4683,'Data Transformation'!$G$425:$G$8425),D4689))</f>
        <v>2001</v>
      </c>
      <c r="F4689">
        <f t="shared" si="585"/>
        <v>0</v>
      </c>
      <c r="G4689">
        <f>Weighting!$H$9</f>
        <v>0</v>
      </c>
      <c r="H4689">
        <f t="array" ref="H4689">FREQUENCY(IF('Data Transformation'!$B$4:$B$8425=B4683,'Data Transformation'!$G$4:$G$8425),'Bin Analysis'!$B4689)</f>
        <v>2073</v>
      </c>
      <c r="I4689">
        <f t="shared" si="586"/>
        <v>0</v>
      </c>
      <c r="J4689">
        <f t="shared" si="587"/>
        <v>0</v>
      </c>
      <c r="K4689">
        <f>J4689*Weighting!$W$9</f>
        <v>0</v>
      </c>
      <c r="M4689" s="14"/>
    </row>
    <row r="4690" spans="1:13" x14ac:dyDescent="0.25">
      <c r="A4690" s="32" t="str">
        <f>IF(Weighting!$P$10&gt;0,B4690,"")</f>
        <v/>
      </c>
      <c r="B4690" t="e">
        <f>Weighting!$C$10</f>
        <v>#DIV/0!</v>
      </c>
      <c r="C4690" t="e">
        <f>Weighting!$F$10</f>
        <v>#NUM!</v>
      </c>
      <c r="D4690" t="e">
        <f>IF(C4690=1,'Data Transformation'!$G$3+0.5*'Data Transformation'!$W$25,IF(C4691=1,D4691-'Data Transformation'!$W$25,FALSE))</f>
        <v>#NUM!</v>
      </c>
      <c r="E4690">
        <f t="array" ref="E4690">IF(ISLOGICAL(D4690),"",FREQUENCY(IF('Data Transformation'!$B$425:$B$8425='Bin Analysis'!$B4683,'Data Transformation'!$G$425:$G$8425),D4690))</f>
        <v>2001</v>
      </c>
      <c r="F4690">
        <f t="shared" si="585"/>
        <v>0</v>
      </c>
      <c r="G4690">
        <f>Weighting!$H$10</f>
        <v>0</v>
      </c>
      <c r="H4690">
        <f t="array" ref="H4690">FREQUENCY(IF('Data Transformation'!$B$4:$B$8425=B4683,'Data Transformation'!$G$4:$G$8425),'Bin Analysis'!$B4690)</f>
        <v>2073</v>
      </c>
      <c r="I4690">
        <f t="shared" si="586"/>
        <v>0</v>
      </c>
      <c r="J4690">
        <f t="shared" si="587"/>
        <v>0</v>
      </c>
      <c r="K4690">
        <f>J4690*Weighting!$W$10</f>
        <v>0</v>
      </c>
      <c r="M4690" s="14"/>
    </row>
    <row r="4691" spans="1:13" x14ac:dyDescent="0.25">
      <c r="A4691" s="32" t="str">
        <f>IF(Weighting!$P$11&gt;0,B4691,"")</f>
        <v/>
      </c>
      <c r="B4691" t="e">
        <f>Weighting!$C$11</f>
        <v>#DIV/0!</v>
      </c>
      <c r="C4691" t="e">
        <f>Weighting!$F$11</f>
        <v>#NUM!</v>
      </c>
      <c r="D4691" t="e">
        <f>IF(C4691=1,'Data Transformation'!$G$3+0.5*'Data Transformation'!$W$25,IF(C4692=1,D4692-'Data Transformation'!$W$25,FALSE))</f>
        <v>#NUM!</v>
      </c>
      <c r="E4691">
        <f t="array" ref="E4691">IF(ISLOGICAL(D4691),"",FREQUENCY(IF('Data Transformation'!$B$425:$B$8425='Bin Analysis'!$B4683,'Data Transformation'!$G$425:$G$8425),D4691))</f>
        <v>2001</v>
      </c>
      <c r="F4691">
        <f t="shared" si="585"/>
        <v>0</v>
      </c>
      <c r="G4691">
        <f>Weighting!$H$11</f>
        <v>0</v>
      </c>
      <c r="H4691">
        <f t="array" ref="H4691">FREQUENCY(IF('Data Transformation'!$B$4:$B$8425=B4683,'Data Transformation'!$G$4:$G$8425),'Bin Analysis'!$B4691)</f>
        <v>2073</v>
      </c>
      <c r="I4691">
        <f t="shared" si="586"/>
        <v>0</v>
      </c>
      <c r="J4691">
        <f t="shared" si="587"/>
        <v>0</v>
      </c>
      <c r="K4691">
        <f>J4691*Weighting!$W$11</f>
        <v>0</v>
      </c>
      <c r="M4691" s="14"/>
    </row>
    <row r="4692" spans="1:13" x14ac:dyDescent="0.25">
      <c r="A4692" s="32" t="str">
        <f>IF(Weighting!$P$12&gt;0,B4692,"")</f>
        <v/>
      </c>
      <c r="B4692" t="e">
        <f>Weighting!$C$12</f>
        <v>#DIV/0!</v>
      </c>
      <c r="C4692" t="e">
        <f>Weighting!$F$12</f>
        <v>#NUM!</v>
      </c>
      <c r="D4692" t="e">
        <f>IF(C4692=1,'Data Transformation'!$G$3+0.5*'Data Transformation'!$W$25,IF(C4693=1,D4693-'Data Transformation'!$W$25,FALSE))</f>
        <v>#NUM!</v>
      </c>
      <c r="E4692">
        <f t="array" ref="E4692">IF(ISLOGICAL(D4692),"",FREQUENCY(IF('Data Transformation'!$B$425:$B$8425='Bin Analysis'!$B4683,'Data Transformation'!$G$425:$G$8425),D4692))</f>
        <v>2001</v>
      </c>
      <c r="F4692">
        <f t="shared" si="585"/>
        <v>0</v>
      </c>
      <c r="G4692">
        <f>Weighting!$H$12</f>
        <v>0</v>
      </c>
      <c r="H4692">
        <f t="array" ref="H4692">FREQUENCY(IF('Data Transformation'!$B$4:$B$8425=B4683,'Data Transformation'!$G$4:$G$8425),'Bin Analysis'!$B4692)</f>
        <v>2073</v>
      </c>
      <c r="I4692">
        <f t="shared" si="586"/>
        <v>0</v>
      </c>
      <c r="J4692">
        <f t="shared" si="587"/>
        <v>0</v>
      </c>
      <c r="K4692">
        <f>J4692*Weighting!$W$12</f>
        <v>0</v>
      </c>
      <c r="M4692" s="14"/>
    </row>
    <row r="4693" spans="1:13" x14ac:dyDescent="0.25">
      <c r="A4693" s="32" t="str">
        <f>IF(Weighting!$P$13&gt;0,B4693,"")</f>
        <v/>
      </c>
      <c r="B4693" t="e">
        <f>Weighting!$C$13</f>
        <v>#DIV/0!</v>
      </c>
      <c r="C4693" t="e">
        <f>Weighting!$F$13</f>
        <v>#NUM!</v>
      </c>
      <c r="D4693" t="e">
        <f>IF(C4693=1,'Data Transformation'!$G$3+0.5*'Data Transformation'!$W$25,IF(C4694=1,D4694-'Data Transformation'!$W$25,FALSE))</f>
        <v>#NUM!</v>
      </c>
      <c r="E4693">
        <f t="array" ref="E4693">IF(ISLOGICAL(D4693),"",FREQUENCY(IF('Data Transformation'!$B$425:$B$8425='Bin Analysis'!$B4683,'Data Transformation'!$G$425:$G$8425),D4693))</f>
        <v>2001</v>
      </c>
      <c r="F4693">
        <f t="shared" si="585"/>
        <v>0</v>
      </c>
      <c r="G4693">
        <f>Weighting!$H$13</f>
        <v>0</v>
      </c>
      <c r="H4693">
        <f t="array" ref="H4693">FREQUENCY(IF('Data Transformation'!$B$4:$B$8425=B4683,'Data Transformation'!$G$4:$G$8425),'Bin Analysis'!$B4693)</f>
        <v>2073</v>
      </c>
      <c r="I4693">
        <f t="shared" si="586"/>
        <v>0</v>
      </c>
      <c r="J4693">
        <f t="shared" si="587"/>
        <v>0</v>
      </c>
      <c r="K4693">
        <f>J4693*Weighting!$W$13</f>
        <v>0</v>
      </c>
      <c r="M4693" s="14"/>
    </row>
    <row r="4694" spans="1:13" x14ac:dyDescent="0.25">
      <c r="A4694" s="32" t="str">
        <f>IF(Weighting!$P$14&gt;0,B4694,"")</f>
        <v/>
      </c>
      <c r="B4694" t="e">
        <f>Weighting!$C$14</f>
        <v>#DIV/0!</v>
      </c>
      <c r="C4694" t="e">
        <f>Weighting!$F$14</f>
        <v>#NUM!</v>
      </c>
      <c r="D4694" t="e">
        <f>IF(C4694=1,'Data Transformation'!$G$3+0.5*'Data Transformation'!$W$25,IF(C4695=1,D4695-'Data Transformation'!$W$25,FALSE))</f>
        <v>#NUM!</v>
      </c>
      <c r="E4694">
        <f t="array" ref="E4694">IF(ISLOGICAL(D4694),"",FREQUENCY(IF('Data Transformation'!$B$425:$B$8425='Bin Analysis'!$B4683,'Data Transformation'!$G$425:$G$8425),D4694))</f>
        <v>2001</v>
      </c>
      <c r="F4694">
        <f t="shared" si="585"/>
        <v>0</v>
      </c>
      <c r="G4694">
        <f>Weighting!$H$14</f>
        <v>0</v>
      </c>
      <c r="H4694">
        <f t="array" ref="H4694">FREQUENCY(IF('Data Transformation'!$B$4:$B$8425=B4683,'Data Transformation'!$G$4:$G$8425),'Bin Analysis'!$B4694)</f>
        <v>2073</v>
      </c>
      <c r="I4694">
        <f t="shared" si="586"/>
        <v>0</v>
      </c>
      <c r="J4694">
        <f t="shared" si="587"/>
        <v>0</v>
      </c>
      <c r="K4694">
        <f>J4694*Weighting!$W$14</f>
        <v>0</v>
      </c>
      <c r="M4694" s="14"/>
    </row>
    <row r="4695" spans="1:13" x14ac:dyDescent="0.25">
      <c r="A4695" s="32" t="str">
        <f>IF(Weighting!$P$15&gt;0,B4695,"")</f>
        <v/>
      </c>
      <c r="B4695" t="e">
        <f>Weighting!$C$15</f>
        <v>#DIV/0!</v>
      </c>
      <c r="C4695" t="e">
        <f>Weighting!$F$15</f>
        <v>#NUM!</v>
      </c>
      <c r="D4695" t="e">
        <f>IF(C4695=1,'Data Transformation'!$G$3+0.5*'Data Transformation'!$W$25,IF(C4696=1,D4696-'Data Transformation'!$W$25,FALSE))</f>
        <v>#NUM!</v>
      </c>
      <c r="E4695">
        <f t="array" ref="E4695">IF(ISLOGICAL(D4695),"",FREQUENCY(IF('Data Transformation'!$B$425:$B$8425='Bin Analysis'!$B4683,'Data Transformation'!$G$425:$G$8425),D4695))</f>
        <v>2001</v>
      </c>
      <c r="F4695">
        <f t="shared" si="585"/>
        <v>0</v>
      </c>
      <c r="G4695">
        <f>Weighting!$H$15</f>
        <v>0</v>
      </c>
      <c r="H4695">
        <f t="array" ref="H4695">FREQUENCY(IF('Data Transformation'!$B$4:$B$8425=B4683,'Data Transformation'!$G$4:$G$8425),'Bin Analysis'!$B4695)</f>
        <v>2073</v>
      </c>
      <c r="I4695">
        <f t="shared" si="586"/>
        <v>0</v>
      </c>
      <c r="J4695">
        <f t="shared" si="587"/>
        <v>0</v>
      </c>
      <c r="K4695">
        <f>J4695*Weighting!$W$15</f>
        <v>0</v>
      </c>
      <c r="M4695" s="14"/>
    </row>
    <row r="4696" spans="1:13" x14ac:dyDescent="0.25">
      <c r="A4696" s="32" t="str">
        <f>IF(Weighting!$P$16&gt;0,B4696,"")</f>
        <v/>
      </c>
      <c r="B4696" t="e">
        <f>Weighting!$C$16</f>
        <v>#DIV/0!</v>
      </c>
      <c r="C4696" t="e">
        <f>Weighting!$F$16</f>
        <v>#NUM!</v>
      </c>
      <c r="D4696" t="e">
        <f>IF(C4696=1,'Data Transformation'!$G$3+0.5*'Data Transformation'!$W$25,IF(C4697=1,D4697-'Data Transformation'!$W$25,FALSE))</f>
        <v>#NUM!</v>
      </c>
      <c r="E4696">
        <f t="array" ref="E4696">IF(ISLOGICAL(D4696),"",FREQUENCY(IF('Data Transformation'!$B$425:$B$8425='Bin Analysis'!$B4683,'Data Transformation'!$G$425:$G$8425),D4696))</f>
        <v>2001</v>
      </c>
      <c r="F4696">
        <f t="shared" si="585"/>
        <v>0</v>
      </c>
      <c r="G4696">
        <f>Weighting!$H$16</f>
        <v>0</v>
      </c>
      <c r="H4696">
        <f t="array" ref="H4696">FREQUENCY(IF('Data Transformation'!$B$4:$B$8425=B4683,'Data Transformation'!$G$4:$G$8425),'Bin Analysis'!$B4696)</f>
        <v>2073</v>
      </c>
      <c r="I4696">
        <f t="shared" si="586"/>
        <v>0</v>
      </c>
      <c r="J4696">
        <f t="shared" si="587"/>
        <v>0</v>
      </c>
      <c r="K4696">
        <f>J4696*Weighting!$W$16</f>
        <v>0</v>
      </c>
      <c r="M4696" s="14"/>
    </row>
    <row r="4697" spans="1:13" x14ac:dyDescent="0.25">
      <c r="A4697" s="32" t="str">
        <f>IF(Weighting!$P$17&gt;0,B4697,"")</f>
        <v/>
      </c>
      <c r="B4697" t="e">
        <f>Weighting!$C$17</f>
        <v>#DIV/0!</v>
      </c>
      <c r="C4697" t="e">
        <f>Weighting!$F$17</f>
        <v>#NUM!</v>
      </c>
      <c r="D4697" t="e">
        <f>IF(C4697=1,'Data Transformation'!$G$3+0.5*'Data Transformation'!$W$25,IF(C4698=1,D4698-'Data Transformation'!$W$25,FALSE))</f>
        <v>#NUM!</v>
      </c>
      <c r="E4697">
        <f t="array" ref="E4697">IF(ISLOGICAL(D4697),"",FREQUENCY(IF('Data Transformation'!$B$425:$B$8425='Bin Analysis'!$B4683,'Data Transformation'!$G$425:$G$8425),D4697))</f>
        <v>2001</v>
      </c>
      <c r="F4697">
        <f t="shared" si="585"/>
        <v>0</v>
      </c>
      <c r="G4697">
        <f>Weighting!$H$17</f>
        <v>0</v>
      </c>
      <c r="H4697">
        <f t="array" ref="H4697">FREQUENCY(IF('Data Transformation'!$B$4:$B$8425=B4683,'Data Transformation'!$G$4:$G$8425),'Bin Analysis'!$B4697)</f>
        <v>2073</v>
      </c>
      <c r="I4697">
        <f t="shared" si="586"/>
        <v>0</v>
      </c>
      <c r="J4697">
        <f t="shared" si="587"/>
        <v>0</v>
      </c>
      <c r="K4697">
        <f>J4697*Weighting!$W$17</f>
        <v>0</v>
      </c>
      <c r="M4697" s="14"/>
    </row>
    <row r="4698" spans="1:13" x14ac:dyDescent="0.25">
      <c r="A4698" s="32" t="str">
        <f>IF(Weighting!$P$18&gt;0,B4698,"")</f>
        <v/>
      </c>
      <c r="B4698" t="e">
        <f>Weighting!$C$18</f>
        <v>#DIV/0!</v>
      </c>
      <c r="C4698" t="e">
        <f>Weighting!$F$18</f>
        <v>#NUM!</v>
      </c>
      <c r="D4698" t="e">
        <f>IF(C4698=1,'Data Transformation'!$G$3+0.5*'Data Transformation'!$W$25,IF(C4699=1,D4699-'Data Transformation'!$W$25,FALSE))</f>
        <v>#NUM!</v>
      </c>
      <c r="E4698">
        <f t="array" ref="E4698">IF(ISLOGICAL(D4698),"",FREQUENCY(IF('Data Transformation'!$B$425:$B$8425='Bin Analysis'!$B4683,'Data Transformation'!$G$425:$G$8425),D4698))</f>
        <v>2001</v>
      </c>
      <c r="F4698">
        <f t="shared" si="585"/>
        <v>0</v>
      </c>
      <c r="G4698">
        <f>Weighting!$H$18</f>
        <v>0</v>
      </c>
      <c r="H4698">
        <f t="array" ref="H4698">FREQUENCY(IF('Data Transformation'!$B$4:$B$8425=B4683,'Data Transformation'!$G$4:$G$8425),'Bin Analysis'!$B4698)</f>
        <v>2073</v>
      </c>
      <c r="I4698">
        <f t="shared" si="586"/>
        <v>0</v>
      </c>
      <c r="J4698">
        <f t="shared" si="587"/>
        <v>0</v>
      </c>
      <c r="K4698">
        <f>J4698*Weighting!$W$18</f>
        <v>0</v>
      </c>
      <c r="M4698" s="14"/>
    </row>
    <row r="4699" spans="1:13" x14ac:dyDescent="0.25">
      <c r="A4699" s="32" t="str">
        <f>IF(Weighting!$P$19&gt;0,B4699,"")</f>
        <v/>
      </c>
      <c r="B4699" t="e">
        <f>Weighting!$C$19</f>
        <v>#DIV/0!</v>
      </c>
      <c r="C4699" t="e">
        <f>Weighting!$F$19</f>
        <v>#NUM!</v>
      </c>
      <c r="D4699" t="e">
        <f>IF(C4699=1,'Data Transformation'!$G$3+0.5*'Data Transformation'!$W$25,IF(C4700=1,D4700-'Data Transformation'!$W$25,FALSE))</f>
        <v>#NUM!</v>
      </c>
      <c r="E4699">
        <f t="array" ref="E4699">IF(ISLOGICAL(D4699),"",FREQUENCY(IF('Data Transformation'!$B$425:$B$8425='Bin Analysis'!$B4683,'Data Transformation'!$G$425:$G$8425),D4699))</f>
        <v>2001</v>
      </c>
      <c r="F4699">
        <f t="shared" si="585"/>
        <v>0</v>
      </c>
      <c r="G4699">
        <f>Weighting!$H$19</f>
        <v>0</v>
      </c>
      <c r="H4699">
        <f t="array" ref="H4699">FREQUENCY(IF('Data Transformation'!$B$4:$B$8425=B4683,'Data Transformation'!$G$4:$G$8425),'Bin Analysis'!$B4699)</f>
        <v>2073</v>
      </c>
      <c r="I4699">
        <f t="shared" si="586"/>
        <v>0</v>
      </c>
      <c r="J4699">
        <f t="shared" si="587"/>
        <v>0</v>
      </c>
      <c r="K4699">
        <f>J4699*Weighting!$W$19</f>
        <v>0</v>
      </c>
      <c r="M4699" s="14"/>
    </row>
    <row r="4700" spans="1:13" x14ac:dyDescent="0.25">
      <c r="A4700" s="32" t="str">
        <f>IF(Weighting!$P$20&gt;0,B4700,"")</f>
        <v/>
      </c>
      <c r="B4700" t="e">
        <f>Weighting!$C$20</f>
        <v>#DIV/0!</v>
      </c>
      <c r="C4700" t="e">
        <f>Weighting!$F$20</f>
        <v>#NUM!</v>
      </c>
      <c r="D4700" t="e">
        <f>IF(C4700=1,'Data Transformation'!$G$3+0.5*'Data Transformation'!$W$25,IF(C4701=1,D4701-'Data Transformation'!$W$25,FALSE))</f>
        <v>#NUM!</v>
      </c>
      <c r="E4700">
        <f t="array" ref="E4700">IF(ISLOGICAL(D4700),"",FREQUENCY(IF('Data Transformation'!$B$425:$B$8425='Bin Analysis'!$B4683,'Data Transformation'!$G$425:$G$8425),D4700))</f>
        <v>2001</v>
      </c>
      <c r="F4700">
        <f t="shared" si="585"/>
        <v>0</v>
      </c>
      <c r="G4700">
        <f>Weighting!$H$20</f>
        <v>0</v>
      </c>
      <c r="H4700">
        <f t="array" ref="H4700">FREQUENCY(IF('Data Transformation'!$B$4:$B$8425=B4683,'Data Transformation'!$G$4:$G$8425),'Bin Analysis'!$B4700)</f>
        <v>2073</v>
      </c>
      <c r="I4700">
        <f t="shared" si="586"/>
        <v>0</v>
      </c>
      <c r="J4700">
        <f t="shared" si="587"/>
        <v>0</v>
      </c>
      <c r="K4700">
        <f>J4700*Weighting!$W$20</f>
        <v>0</v>
      </c>
      <c r="M4700" s="14"/>
    </row>
    <row r="4701" spans="1:13" x14ac:dyDescent="0.25">
      <c r="A4701" s="32" t="str">
        <f>IF(Weighting!$P$21&gt;0,B4701,"")</f>
        <v/>
      </c>
      <c r="B4701" t="e">
        <f>Weighting!$C$21</f>
        <v>#DIV/0!</v>
      </c>
      <c r="C4701" t="e">
        <f>Weighting!$F$21</f>
        <v>#NUM!</v>
      </c>
      <c r="D4701" t="e">
        <f>IF(C4701=1,'Data Transformation'!$G$3+0.5*'Data Transformation'!$W$25,IF(C4702=1,D4702-'Data Transformation'!$W$25,FALSE))</f>
        <v>#NUM!</v>
      </c>
      <c r="E4701">
        <f t="array" ref="E4701">IF(ISLOGICAL(D4701),"",FREQUENCY(IF('Data Transformation'!$B$425:$B$8425='Bin Analysis'!$B4683,'Data Transformation'!$G$425:$G$8425),D4701))</f>
        <v>2001</v>
      </c>
      <c r="F4701">
        <f t="shared" si="585"/>
        <v>0</v>
      </c>
      <c r="G4701">
        <f>Weighting!$H$21</f>
        <v>0</v>
      </c>
      <c r="H4701">
        <f t="array" ref="H4701">FREQUENCY(IF('Data Transformation'!$B$4:$B$8425=B4683,'Data Transformation'!$G$4:$G$8425),'Bin Analysis'!$B4701)</f>
        <v>2073</v>
      </c>
      <c r="I4701">
        <f t="shared" si="586"/>
        <v>0</v>
      </c>
      <c r="J4701">
        <f t="shared" si="587"/>
        <v>0</v>
      </c>
      <c r="K4701">
        <f>J4701*Weighting!$W$21</f>
        <v>0</v>
      </c>
      <c r="M4701" s="14"/>
    </row>
    <row r="4702" spans="1:13" x14ac:dyDescent="0.25">
      <c r="A4702" s="32" t="str">
        <f>IF(Weighting!$P$22&gt;0,B4702,"")</f>
        <v/>
      </c>
      <c r="B4702" t="e">
        <f>Weighting!$C$22</f>
        <v>#DIV/0!</v>
      </c>
      <c r="C4702" t="e">
        <f>Weighting!$F$22</f>
        <v>#NUM!</v>
      </c>
      <c r="D4702" t="e">
        <f>IF(C4702=1,'Data Transformation'!$G$3+0.5*'Data Transformation'!$W$25,IF(C4703=1,D4703-'Data Transformation'!$W$25,FALSE))</f>
        <v>#NUM!</v>
      </c>
      <c r="E4702">
        <f t="array" ref="E4702">IF(ISLOGICAL(D4702),"",FREQUENCY(IF('Data Transformation'!$B$425:$B$8425='Bin Analysis'!$B4683,'Data Transformation'!$G$425:$G$8425),D4702))</f>
        <v>2001</v>
      </c>
      <c r="F4702">
        <f t="shared" si="585"/>
        <v>0</v>
      </c>
      <c r="G4702">
        <f>Weighting!$H$22</f>
        <v>0</v>
      </c>
      <c r="H4702">
        <f t="array" ref="H4702">FREQUENCY(IF('Data Transformation'!$B$4:$B$8425=B4683,'Data Transformation'!$G$4:$G$8425),'Bin Analysis'!$B4702)</f>
        <v>2073</v>
      </c>
      <c r="I4702">
        <f t="shared" si="586"/>
        <v>0</v>
      </c>
      <c r="J4702">
        <f t="shared" si="587"/>
        <v>0</v>
      </c>
      <c r="K4702">
        <f>J4702*Weighting!$W$22</f>
        <v>0</v>
      </c>
      <c r="M4702" s="14"/>
    </row>
    <row r="4703" spans="1:13" x14ac:dyDescent="0.25">
      <c r="A4703" s="32" t="str">
        <f>IF(Weighting!$P$23&gt;0,B4703,"")</f>
        <v/>
      </c>
      <c r="B4703" t="e">
        <f>Weighting!$C$23</f>
        <v>#DIV/0!</v>
      </c>
      <c r="C4703" t="e">
        <f>Weighting!$F$23</f>
        <v>#NUM!</v>
      </c>
      <c r="D4703" t="e">
        <f>IF(C4703=1,'Data Transformation'!$G$3+0.5*'Data Transformation'!$W$25,IF(C4704=1,D4704-'Data Transformation'!$W$25,FALSE))</f>
        <v>#NUM!</v>
      </c>
      <c r="E4703">
        <f t="array" ref="E4703">IF(ISLOGICAL(D4703),"",FREQUENCY(IF('Data Transformation'!$B$425:$B$8425='Bin Analysis'!$B4683,'Data Transformation'!$G$425:$G$8425),D4703))</f>
        <v>2001</v>
      </c>
      <c r="F4703">
        <f t="shared" si="585"/>
        <v>0</v>
      </c>
      <c r="G4703">
        <f>Weighting!$H$23</f>
        <v>0</v>
      </c>
      <c r="H4703">
        <f t="array" ref="H4703">FREQUENCY(IF('Data Transformation'!$B$4:$B$8425=B4683,'Data Transformation'!$G$4:$G$8425),'Bin Analysis'!$B4703)</f>
        <v>2073</v>
      </c>
      <c r="I4703">
        <f t="shared" si="586"/>
        <v>0</v>
      </c>
      <c r="J4703">
        <f t="shared" si="587"/>
        <v>0</v>
      </c>
      <c r="K4703">
        <f>J4703*Weighting!$W$23</f>
        <v>0</v>
      </c>
      <c r="M4703" s="14"/>
    </row>
    <row r="4704" spans="1:13" x14ac:dyDescent="0.25">
      <c r="A4704" s="32" t="str">
        <f>IF(Weighting!$P$24&gt;0,B4704,"")</f>
        <v/>
      </c>
      <c r="B4704" t="e">
        <f>Weighting!$C$24</f>
        <v>#DIV/0!</v>
      </c>
      <c r="C4704" t="e">
        <f>Weighting!$F$24</f>
        <v>#NUM!</v>
      </c>
      <c r="D4704" t="e">
        <f>IF(C4704=1,'Data Transformation'!$G$3+0.5*'Data Transformation'!$W$25,IF(C4705=1,D4705-'Data Transformation'!$W$25,FALSE))</f>
        <v>#NUM!</v>
      </c>
      <c r="E4704">
        <f t="array" ref="E4704">IF(ISLOGICAL(D4704),"",FREQUENCY(IF('Data Transformation'!$B$425:$B$8425='Bin Analysis'!$B4683,'Data Transformation'!$G$425:$G$8425),D4704))</f>
        <v>2001</v>
      </c>
      <c r="F4704">
        <f t="shared" si="585"/>
        <v>0</v>
      </c>
      <c r="G4704">
        <f>Weighting!$H$24</f>
        <v>0</v>
      </c>
      <c r="H4704">
        <f t="array" ref="H4704">FREQUENCY(IF('Data Transformation'!$B$4:$B$8425=B4683,'Data Transformation'!$G$4:$G$8425),'Bin Analysis'!$B4704)</f>
        <v>2073</v>
      </c>
      <c r="I4704">
        <f t="shared" si="586"/>
        <v>0</v>
      </c>
      <c r="J4704">
        <f t="shared" si="587"/>
        <v>0</v>
      </c>
      <c r="K4704">
        <f>J4704*Weighting!$W$24</f>
        <v>0</v>
      </c>
      <c r="M4704" s="14"/>
    </row>
    <row r="4705" spans="1:25" x14ac:dyDescent="0.25">
      <c r="A4705" s="32" t="str">
        <f>IF(Weighting!$P$25&gt;0,B4705,"")</f>
        <v/>
      </c>
      <c r="B4705" t="e">
        <f>Weighting!$C$25</f>
        <v>#DIV/0!</v>
      </c>
      <c r="C4705" t="e">
        <f>Weighting!$F$25</f>
        <v>#NUM!</v>
      </c>
      <c r="D4705" t="e">
        <f>IF(C4705=1,'Data Transformation'!$G$3+0.5*'Data Transformation'!$W$25,IF(C4706=1,D4706-'Data Transformation'!$W$25,FALSE))</f>
        <v>#NUM!</v>
      </c>
      <c r="E4705">
        <f t="array" ref="E4705">IF(ISLOGICAL(D4705),"",FREQUENCY(IF('Data Transformation'!$B$425:$B$8425='Bin Analysis'!$B4683,'Data Transformation'!$G$425:$G$8425),D4705))</f>
        <v>2001</v>
      </c>
      <c r="F4705">
        <f t="shared" si="585"/>
        <v>0</v>
      </c>
      <c r="G4705">
        <f>Weighting!$H$25</f>
        <v>0</v>
      </c>
      <c r="H4705">
        <f t="array" ref="H4705">FREQUENCY(IF('Data Transformation'!$B$4:$B$8425=B4683,'Data Transformation'!$G$4:$G$8425),'Bin Analysis'!$B4705)</f>
        <v>2073</v>
      </c>
      <c r="I4705">
        <f t="shared" si="586"/>
        <v>0</v>
      </c>
      <c r="J4705">
        <f t="shared" si="587"/>
        <v>0</v>
      </c>
      <c r="K4705">
        <f>J4705*Weighting!$W$25</f>
        <v>0</v>
      </c>
      <c r="M4705" s="14"/>
    </row>
    <row r="4706" spans="1:25" x14ac:dyDescent="0.25">
      <c r="O4706"/>
      <c r="P4706"/>
      <c r="Q4706"/>
      <c r="R4706"/>
    </row>
    <row r="4707" spans="1:25" ht="23.25" x14ac:dyDescent="0.35">
      <c r="A4707" s="21" t="s">
        <v>0</v>
      </c>
      <c r="B4707" s="21" t="str">
        <f>IFERROR(VLOOKUP(C4707,'Data Transformation'!$L$6:$M$426,2,FALSE),"")</f>
        <v/>
      </c>
      <c r="C4707" s="21">
        <f>C4683+1</f>
        <v>196</v>
      </c>
      <c r="D4707" s="21"/>
      <c r="E4707" s="21"/>
      <c r="F4707" s="21"/>
      <c r="G4707" s="21"/>
      <c r="H4707" s="22"/>
      <c r="I4707" s="22"/>
      <c r="J4707" s="22"/>
      <c r="K4707" s="21"/>
      <c r="L4707" s="21" t="str">
        <f>B4707</f>
        <v/>
      </c>
      <c r="M4707" s="23" t="e">
        <f>INDEX('Data Transformation'!$O$4:$O$424,MATCH($B4707,'Data Transformation'!$M$4:$M$424,0),MATCH($M$2,'Data Transformation'!$O$3,0))</f>
        <v>#N/A</v>
      </c>
      <c r="N4707" s="27" t="e">
        <f>IF('Input and Summary Results'!$J$16="minimum",'Bin Analysis'!X4708/(M4707-1),'Bin Analysis'!Y4707/('Bin Analysis'!M4707-1))</f>
        <v>#N/A</v>
      </c>
      <c r="O4707" s="27" t="e">
        <f>IF(M4707=FALSE,NA(),(VLOOKUP(1,C4710:K4729,4,FALSE))/(M4707-1))</f>
        <v>#N/A</v>
      </c>
      <c r="P4707" s="27" t="e">
        <f>IF(M4707=FALSE,NA(),SUM(J4710:J4729)/Weighting!$S$5)</f>
        <v>#N/A</v>
      </c>
      <c r="Q4707" s="27" t="e">
        <f>IF(M4707=FALSE,NA(),SUM(K4710:K4729)/Weighting!$S$6)</f>
        <v>#N/A</v>
      </c>
      <c r="R4707" s="27" t="e">
        <f>IF(M4707=FALSE,NA(),(VLOOKUP(1,G4710:K4729,3,FALSE))/(M4707-1))</f>
        <v>#N/A</v>
      </c>
      <c r="S4707" s="22" t="e">
        <f>IF(M4707=FALSE,NA(),IF(SUM(J4710:J4729)=2,"yes","no"))</f>
        <v>#N/A</v>
      </c>
      <c r="X4707" s="2" cm="2">
        <f t="array" ref="X4707:X4708">FREQUENCY(IF('Data Transformation'!$B$425:$B$6424='Bin Analysis'!L4707,'Data Transformation'!$G$425:$G$6424),'Data Transformation'!$U$11)</f>
        <v>0</v>
      </c>
      <c r="Y4707" s="2" cm="2">
        <f t="array" ref="Y4707:Y4708">FREQUENCY(IF('Data Transformation'!$B$425:$B$6424='Bin Analysis'!L4707,'Data Transformation'!$G$425:$G$6424),'Data Transformation'!$U$12)</f>
        <v>0</v>
      </c>
    </row>
    <row r="4708" spans="1:25" x14ac:dyDescent="0.25">
      <c r="A4708" s="14" t="s">
        <v>67</v>
      </c>
      <c r="B4708" t="s">
        <v>47</v>
      </c>
      <c r="C4708" t="s">
        <v>5</v>
      </c>
      <c r="D4708" t="s">
        <v>100</v>
      </c>
      <c r="E4708" t="s">
        <v>101</v>
      </c>
      <c r="F4708" t="s">
        <v>102</v>
      </c>
      <c r="G4708" t="s">
        <v>70</v>
      </c>
      <c r="H4708" t="s">
        <v>31</v>
      </c>
      <c r="I4708" t="s">
        <v>32</v>
      </c>
      <c r="J4708" t="s">
        <v>46</v>
      </c>
      <c r="K4708" s="14" t="s">
        <v>45</v>
      </c>
      <c r="M4708" s="14"/>
      <c r="X4708" s="2">
        <v>0</v>
      </c>
      <c r="Y4708" s="2">
        <v>0</v>
      </c>
    </row>
    <row r="4709" spans="1:25" x14ac:dyDescent="0.25">
      <c r="A4709" s="32"/>
      <c r="D4709" t="e">
        <f>IF(C4709=1,'Data Transformation'!$G$3+0.5*'Data Transformation'!$W$25,IF(C4710=1,D4710-'Data Transformation'!$W$25,FALSE))</f>
        <v>#NUM!</v>
      </c>
      <c r="E4709">
        <f t="array" ref="E4709">IF(ISLOGICAL(D4709),"",FREQUENCY(IF('Data Transformation'!$B$425:$B$8425='Bin Analysis'!$B4707,'Data Transformation'!$G$425:$G$8425),D4709))</f>
        <v>2001</v>
      </c>
      <c r="F4709" t="e">
        <f>IF(ISLOGICAL(D4709),"",E4709-E4708)</f>
        <v>#VALUE!</v>
      </c>
      <c r="M4709" s="14"/>
    </row>
    <row r="4710" spans="1:25" x14ac:dyDescent="0.25">
      <c r="A4710" s="32" t="e">
        <f>IF(Weighting!$P$6&gt;0,B4710,"")</f>
        <v>#NUM!</v>
      </c>
      <c r="B4710" t="e">
        <f>Weighting!$C$6</f>
        <v>#DIV/0!</v>
      </c>
      <c r="C4710" t="e">
        <f>Weighting!$F$6</f>
        <v>#NUM!</v>
      </c>
      <c r="D4710" t="e">
        <f>IF(C4710=1,'Data Transformation'!$G$3+0.5*'Data Transformation'!$W$25,IF(C4711=1,D4711-'Data Transformation'!$W$25,FALSE))</f>
        <v>#NUM!</v>
      </c>
      <c r="E4710">
        <f t="array" ref="E4710">IF(ISLOGICAL(D4710),"",FREQUENCY(IF('Data Transformation'!$B$425:$B$8425='Bin Analysis'!$B4707,'Data Transformation'!$G$425:$G$8425),D4710))</f>
        <v>2001</v>
      </c>
      <c r="F4710">
        <f>IF(ISLOGICAL(D4710),"",E4710-E4709)</f>
        <v>0</v>
      </c>
      <c r="G4710">
        <f>Weighting!$H$6</f>
        <v>1</v>
      </c>
      <c r="H4710">
        <f t="array" ref="H4710">FREQUENCY(IF('Data Transformation'!$B$4:$B$8425=B4707,'Data Transformation'!$G$4:$G$8425),'Bin Analysis'!$B4710)</f>
        <v>2073</v>
      </c>
      <c r="I4710">
        <f>H4710-H4709</f>
        <v>2073</v>
      </c>
      <c r="J4710">
        <f>IF(I4710=0,0,1)</f>
        <v>1</v>
      </c>
      <c r="K4710" t="e">
        <f>J4710*Weighting!$W$6</f>
        <v>#NUM!</v>
      </c>
      <c r="M4710" s="14"/>
    </row>
    <row r="4711" spans="1:25" x14ac:dyDescent="0.25">
      <c r="A4711" s="32" t="str">
        <f>IF(Weighting!$P$7&gt;0,B4711,"")</f>
        <v/>
      </c>
      <c r="B4711" t="e">
        <f>Weighting!$C$7</f>
        <v>#DIV/0!</v>
      </c>
      <c r="C4711" t="e">
        <f>Weighting!$F$7</f>
        <v>#NUM!</v>
      </c>
      <c r="D4711" t="e">
        <f>IF(C4711=1,'Data Transformation'!$G$3+0.5*'Data Transformation'!$W$25,IF(C4712=1,D4712-'Data Transformation'!$W$25,FALSE))</f>
        <v>#NUM!</v>
      </c>
      <c r="E4711">
        <f t="array" ref="E4711">IF(ISLOGICAL(D4711),"",FREQUENCY(IF('Data Transformation'!$B$425:$B$8425='Bin Analysis'!$B4707,'Data Transformation'!$G$425:$G$8425),D4711))</f>
        <v>2001</v>
      </c>
      <c r="F4711">
        <f t="shared" ref="F4711:F4729" si="588">IF(ISLOGICAL(D4711),"",E4711-E4710)</f>
        <v>0</v>
      </c>
      <c r="G4711">
        <f>Weighting!$H$7</f>
        <v>0</v>
      </c>
      <c r="H4711">
        <f t="array" ref="H4711">FREQUENCY(IF('Data Transformation'!$B$4:$B$8425=B4707,'Data Transformation'!$G$4:$G$8425),'Bin Analysis'!$B4711)</f>
        <v>2073</v>
      </c>
      <c r="I4711">
        <f t="shared" ref="I4711:I4729" si="589">H4711-H4710</f>
        <v>0</v>
      </c>
      <c r="J4711">
        <f>IF(I4711=0,0,1)</f>
        <v>0</v>
      </c>
      <c r="K4711">
        <f>J4711*Weighting!$W$7</f>
        <v>0</v>
      </c>
      <c r="M4711" s="14"/>
    </row>
    <row r="4712" spans="1:25" x14ac:dyDescent="0.25">
      <c r="A4712" s="32" t="str">
        <f>IF(Weighting!$P$8&gt;0,B4712,"")</f>
        <v/>
      </c>
      <c r="B4712" t="e">
        <f>Weighting!$C$8</f>
        <v>#DIV/0!</v>
      </c>
      <c r="C4712" t="e">
        <f>Weighting!$F$8</f>
        <v>#NUM!</v>
      </c>
      <c r="D4712" t="e">
        <f>IF(C4712=1,'Data Transformation'!$G$3+0.5*'Data Transformation'!$W$25,IF(C4713=1,D4713-'Data Transformation'!$W$25,FALSE))</f>
        <v>#NUM!</v>
      </c>
      <c r="E4712">
        <f t="array" ref="E4712">IF(ISLOGICAL(D4712),"",FREQUENCY(IF('Data Transformation'!$B$425:$B$8425='Bin Analysis'!$B4707,'Data Transformation'!$G$425:$G$8425),D4712))</f>
        <v>2001</v>
      </c>
      <c r="F4712">
        <f t="shared" si="588"/>
        <v>0</v>
      </c>
      <c r="G4712">
        <f>Weighting!$H$8</f>
        <v>0</v>
      </c>
      <c r="H4712">
        <f t="array" ref="H4712">FREQUENCY(IF('Data Transformation'!$B$4:$B$8425=B4707,'Data Transformation'!$G$4:$G$8425),'Bin Analysis'!$B4712)</f>
        <v>2073</v>
      </c>
      <c r="I4712">
        <f t="shared" si="589"/>
        <v>0</v>
      </c>
      <c r="J4712">
        <f t="shared" ref="J4712:J4729" si="590">IF(I4712=0,0,1)</f>
        <v>0</v>
      </c>
      <c r="K4712">
        <f>J4712*Weighting!$W$8</f>
        <v>0</v>
      </c>
      <c r="M4712" s="14"/>
    </row>
    <row r="4713" spans="1:25" x14ac:dyDescent="0.25">
      <c r="A4713" s="32" t="str">
        <f>IF(Weighting!$P$9&gt;0,B4713,"")</f>
        <v/>
      </c>
      <c r="B4713" s="50" t="e">
        <f>Weighting!$C$9</f>
        <v>#DIV/0!</v>
      </c>
      <c r="C4713" t="e">
        <f>Weighting!$F$9</f>
        <v>#NUM!</v>
      </c>
      <c r="D4713" t="e">
        <f>IF(C4713=1,'Data Transformation'!$G$3+0.5*'Data Transformation'!$W$25,IF(C4714=1,D4714-'Data Transformation'!$W$25,FALSE))</f>
        <v>#NUM!</v>
      </c>
      <c r="E4713">
        <f t="array" ref="E4713">IF(ISLOGICAL(D4713),"",FREQUENCY(IF('Data Transformation'!$B$425:$B$8425='Bin Analysis'!$B4707,'Data Transformation'!$G$425:$G$8425),D4713))</f>
        <v>2001</v>
      </c>
      <c r="F4713">
        <f t="shared" si="588"/>
        <v>0</v>
      </c>
      <c r="G4713">
        <f>Weighting!$H$9</f>
        <v>0</v>
      </c>
      <c r="H4713">
        <f t="array" ref="H4713">FREQUENCY(IF('Data Transformation'!$B$4:$B$8425=B4707,'Data Transformation'!$G$4:$G$8425),'Bin Analysis'!$B4713)</f>
        <v>2073</v>
      </c>
      <c r="I4713">
        <f t="shared" si="589"/>
        <v>0</v>
      </c>
      <c r="J4713">
        <f t="shared" si="590"/>
        <v>0</v>
      </c>
      <c r="K4713">
        <f>J4713*Weighting!$W$9</f>
        <v>0</v>
      </c>
      <c r="M4713" s="14"/>
    </row>
    <row r="4714" spans="1:25" x14ac:dyDescent="0.25">
      <c r="A4714" s="32" t="str">
        <f>IF(Weighting!$P$10&gt;0,B4714,"")</f>
        <v/>
      </c>
      <c r="B4714" t="e">
        <f>Weighting!$C$10</f>
        <v>#DIV/0!</v>
      </c>
      <c r="C4714" t="e">
        <f>Weighting!$F$10</f>
        <v>#NUM!</v>
      </c>
      <c r="D4714" t="e">
        <f>IF(C4714=1,'Data Transformation'!$G$3+0.5*'Data Transformation'!$W$25,IF(C4715=1,D4715-'Data Transformation'!$W$25,FALSE))</f>
        <v>#NUM!</v>
      </c>
      <c r="E4714">
        <f t="array" ref="E4714">IF(ISLOGICAL(D4714),"",FREQUENCY(IF('Data Transformation'!$B$425:$B$8425='Bin Analysis'!$B4707,'Data Transformation'!$G$425:$G$8425),D4714))</f>
        <v>2001</v>
      </c>
      <c r="F4714">
        <f t="shared" si="588"/>
        <v>0</v>
      </c>
      <c r="G4714">
        <f>Weighting!$H$10</f>
        <v>0</v>
      </c>
      <c r="H4714">
        <f t="array" ref="H4714">FREQUENCY(IF('Data Transformation'!$B$4:$B$8425=B4707,'Data Transformation'!$G$4:$G$8425),'Bin Analysis'!$B4714)</f>
        <v>2073</v>
      </c>
      <c r="I4714">
        <f t="shared" si="589"/>
        <v>0</v>
      </c>
      <c r="J4714">
        <f t="shared" si="590"/>
        <v>0</v>
      </c>
      <c r="K4714">
        <f>J4714*Weighting!$W$10</f>
        <v>0</v>
      </c>
      <c r="M4714" s="14"/>
    </row>
    <row r="4715" spans="1:25" x14ac:dyDescent="0.25">
      <c r="A4715" s="32" t="str">
        <f>IF(Weighting!$P$11&gt;0,B4715,"")</f>
        <v/>
      </c>
      <c r="B4715" t="e">
        <f>Weighting!$C$11</f>
        <v>#DIV/0!</v>
      </c>
      <c r="C4715" t="e">
        <f>Weighting!$F$11</f>
        <v>#NUM!</v>
      </c>
      <c r="D4715" t="e">
        <f>IF(C4715=1,'Data Transformation'!$G$3+0.5*'Data Transformation'!$W$25,IF(C4716=1,D4716-'Data Transformation'!$W$25,FALSE))</f>
        <v>#NUM!</v>
      </c>
      <c r="E4715">
        <f t="array" ref="E4715">IF(ISLOGICAL(D4715),"",FREQUENCY(IF('Data Transformation'!$B$425:$B$8425='Bin Analysis'!$B4707,'Data Transformation'!$G$425:$G$8425),D4715))</f>
        <v>2001</v>
      </c>
      <c r="F4715">
        <f t="shared" si="588"/>
        <v>0</v>
      </c>
      <c r="G4715">
        <f>Weighting!$H$11</f>
        <v>0</v>
      </c>
      <c r="H4715">
        <f t="array" ref="H4715">FREQUENCY(IF('Data Transformation'!$B$4:$B$8425=B4707,'Data Transformation'!$G$4:$G$8425),'Bin Analysis'!$B4715)</f>
        <v>2073</v>
      </c>
      <c r="I4715">
        <f t="shared" si="589"/>
        <v>0</v>
      </c>
      <c r="J4715">
        <f t="shared" si="590"/>
        <v>0</v>
      </c>
      <c r="K4715">
        <f>J4715*Weighting!$W$11</f>
        <v>0</v>
      </c>
      <c r="M4715" s="14"/>
    </row>
    <row r="4716" spans="1:25" x14ac:dyDescent="0.25">
      <c r="A4716" s="32" t="str">
        <f>IF(Weighting!$P$12&gt;0,B4716,"")</f>
        <v/>
      </c>
      <c r="B4716" t="e">
        <f>Weighting!$C$12</f>
        <v>#DIV/0!</v>
      </c>
      <c r="C4716" t="e">
        <f>Weighting!$F$12</f>
        <v>#NUM!</v>
      </c>
      <c r="D4716" t="e">
        <f>IF(C4716=1,'Data Transformation'!$G$3+0.5*'Data Transformation'!$W$25,IF(C4717=1,D4717-'Data Transformation'!$W$25,FALSE))</f>
        <v>#NUM!</v>
      </c>
      <c r="E4716">
        <f t="array" ref="E4716">IF(ISLOGICAL(D4716),"",FREQUENCY(IF('Data Transformation'!$B$425:$B$8425='Bin Analysis'!$B4707,'Data Transformation'!$G$425:$G$8425),D4716))</f>
        <v>2001</v>
      </c>
      <c r="F4716">
        <f t="shared" si="588"/>
        <v>0</v>
      </c>
      <c r="G4716">
        <f>Weighting!$H$12</f>
        <v>0</v>
      </c>
      <c r="H4716">
        <f t="array" ref="H4716">FREQUENCY(IF('Data Transformation'!$B$4:$B$8425=B4707,'Data Transformation'!$G$4:$G$8425),'Bin Analysis'!$B4716)</f>
        <v>2073</v>
      </c>
      <c r="I4716">
        <f t="shared" si="589"/>
        <v>0</v>
      </c>
      <c r="J4716">
        <f t="shared" si="590"/>
        <v>0</v>
      </c>
      <c r="K4716">
        <f>J4716*Weighting!$W$12</f>
        <v>0</v>
      </c>
      <c r="M4716" s="14"/>
    </row>
    <row r="4717" spans="1:25" x14ac:dyDescent="0.25">
      <c r="A4717" s="32" t="str">
        <f>IF(Weighting!$P$13&gt;0,B4717,"")</f>
        <v/>
      </c>
      <c r="B4717" t="e">
        <f>Weighting!$C$13</f>
        <v>#DIV/0!</v>
      </c>
      <c r="C4717" t="e">
        <f>Weighting!$F$13</f>
        <v>#NUM!</v>
      </c>
      <c r="D4717" t="e">
        <f>IF(C4717=1,'Data Transformation'!$G$3+0.5*'Data Transformation'!$W$25,IF(C4718=1,D4718-'Data Transformation'!$W$25,FALSE))</f>
        <v>#NUM!</v>
      </c>
      <c r="E4717">
        <f t="array" ref="E4717">IF(ISLOGICAL(D4717),"",FREQUENCY(IF('Data Transformation'!$B$425:$B$8425='Bin Analysis'!$B4707,'Data Transformation'!$G$425:$G$8425),D4717))</f>
        <v>2001</v>
      </c>
      <c r="F4717">
        <f t="shared" si="588"/>
        <v>0</v>
      </c>
      <c r="G4717">
        <f>Weighting!$H$13</f>
        <v>0</v>
      </c>
      <c r="H4717">
        <f t="array" ref="H4717">FREQUENCY(IF('Data Transformation'!$B$4:$B$8425=B4707,'Data Transformation'!$G$4:$G$8425),'Bin Analysis'!$B4717)</f>
        <v>2073</v>
      </c>
      <c r="I4717">
        <f t="shared" si="589"/>
        <v>0</v>
      </c>
      <c r="J4717">
        <f t="shared" si="590"/>
        <v>0</v>
      </c>
      <c r="K4717">
        <f>J4717*Weighting!$W$13</f>
        <v>0</v>
      </c>
      <c r="M4717" s="14"/>
    </row>
    <row r="4718" spans="1:25" x14ac:dyDescent="0.25">
      <c r="A4718" s="32" t="str">
        <f>IF(Weighting!$P$14&gt;0,B4718,"")</f>
        <v/>
      </c>
      <c r="B4718" t="e">
        <f>Weighting!$C$14</f>
        <v>#DIV/0!</v>
      </c>
      <c r="C4718" t="e">
        <f>Weighting!$F$14</f>
        <v>#NUM!</v>
      </c>
      <c r="D4718" t="e">
        <f>IF(C4718=1,'Data Transformation'!$G$3+0.5*'Data Transformation'!$W$25,IF(C4719=1,D4719-'Data Transformation'!$W$25,FALSE))</f>
        <v>#NUM!</v>
      </c>
      <c r="E4718">
        <f t="array" ref="E4718">IF(ISLOGICAL(D4718),"",FREQUENCY(IF('Data Transformation'!$B$425:$B$8425='Bin Analysis'!$B4707,'Data Transformation'!$G$425:$G$8425),D4718))</f>
        <v>2001</v>
      </c>
      <c r="F4718">
        <f t="shared" si="588"/>
        <v>0</v>
      </c>
      <c r="G4718">
        <f>Weighting!$H$14</f>
        <v>0</v>
      </c>
      <c r="H4718">
        <f t="array" ref="H4718">FREQUENCY(IF('Data Transformation'!$B$4:$B$8425=B4707,'Data Transformation'!$G$4:$G$8425),'Bin Analysis'!$B4718)</f>
        <v>2073</v>
      </c>
      <c r="I4718">
        <f t="shared" si="589"/>
        <v>0</v>
      </c>
      <c r="J4718">
        <f t="shared" si="590"/>
        <v>0</v>
      </c>
      <c r="K4718">
        <f>J4718*Weighting!$W$14</f>
        <v>0</v>
      </c>
      <c r="M4718" s="14"/>
    </row>
    <row r="4719" spans="1:25" x14ac:dyDescent="0.25">
      <c r="A4719" s="32" t="str">
        <f>IF(Weighting!$P$15&gt;0,B4719,"")</f>
        <v/>
      </c>
      <c r="B4719" t="e">
        <f>Weighting!$C$15</f>
        <v>#DIV/0!</v>
      </c>
      <c r="C4719" t="e">
        <f>Weighting!$F$15</f>
        <v>#NUM!</v>
      </c>
      <c r="D4719" t="e">
        <f>IF(C4719=1,'Data Transformation'!$G$3+0.5*'Data Transformation'!$W$25,IF(C4720=1,D4720-'Data Transformation'!$W$25,FALSE))</f>
        <v>#NUM!</v>
      </c>
      <c r="E4719">
        <f t="array" ref="E4719">IF(ISLOGICAL(D4719),"",FREQUENCY(IF('Data Transformation'!$B$425:$B$8425='Bin Analysis'!$B4707,'Data Transformation'!$G$425:$G$8425),D4719))</f>
        <v>2001</v>
      </c>
      <c r="F4719">
        <f t="shared" si="588"/>
        <v>0</v>
      </c>
      <c r="G4719">
        <f>Weighting!$H$15</f>
        <v>0</v>
      </c>
      <c r="H4719">
        <f t="array" ref="H4719">FREQUENCY(IF('Data Transformation'!$B$4:$B$8425=B4707,'Data Transformation'!$G$4:$G$8425),'Bin Analysis'!$B4719)</f>
        <v>2073</v>
      </c>
      <c r="I4719">
        <f t="shared" si="589"/>
        <v>0</v>
      </c>
      <c r="J4719">
        <f t="shared" si="590"/>
        <v>0</v>
      </c>
      <c r="K4719">
        <f>J4719*Weighting!$W$15</f>
        <v>0</v>
      </c>
      <c r="M4719" s="14"/>
    </row>
    <row r="4720" spans="1:25" x14ac:dyDescent="0.25">
      <c r="A4720" s="32" t="str">
        <f>IF(Weighting!$P$16&gt;0,B4720,"")</f>
        <v/>
      </c>
      <c r="B4720" t="e">
        <f>Weighting!$C$16</f>
        <v>#DIV/0!</v>
      </c>
      <c r="C4720" t="e">
        <f>Weighting!$F$16</f>
        <v>#NUM!</v>
      </c>
      <c r="D4720" t="e">
        <f>IF(C4720=1,'Data Transformation'!$G$3+0.5*'Data Transformation'!$W$25,IF(C4721=1,D4721-'Data Transformation'!$W$25,FALSE))</f>
        <v>#NUM!</v>
      </c>
      <c r="E4720">
        <f t="array" ref="E4720">IF(ISLOGICAL(D4720),"",FREQUENCY(IF('Data Transformation'!$B$425:$B$8425='Bin Analysis'!$B4707,'Data Transformation'!$G$425:$G$8425),D4720))</f>
        <v>2001</v>
      </c>
      <c r="F4720">
        <f t="shared" si="588"/>
        <v>0</v>
      </c>
      <c r="G4720">
        <f>Weighting!$H$16</f>
        <v>0</v>
      </c>
      <c r="H4720">
        <f t="array" ref="H4720">FREQUENCY(IF('Data Transformation'!$B$4:$B$8425=B4707,'Data Transformation'!$G$4:$G$8425),'Bin Analysis'!$B4720)</f>
        <v>2073</v>
      </c>
      <c r="I4720">
        <f t="shared" si="589"/>
        <v>0</v>
      </c>
      <c r="J4720">
        <f t="shared" si="590"/>
        <v>0</v>
      </c>
      <c r="K4720">
        <f>J4720*Weighting!$W$16</f>
        <v>0</v>
      </c>
      <c r="M4720" s="14"/>
    </row>
    <row r="4721" spans="1:25" x14ac:dyDescent="0.25">
      <c r="A4721" s="32" t="str">
        <f>IF(Weighting!$P$17&gt;0,B4721,"")</f>
        <v/>
      </c>
      <c r="B4721" t="e">
        <f>Weighting!$C$17</f>
        <v>#DIV/0!</v>
      </c>
      <c r="C4721" t="e">
        <f>Weighting!$F$17</f>
        <v>#NUM!</v>
      </c>
      <c r="D4721" t="e">
        <f>IF(C4721=1,'Data Transformation'!$G$3+0.5*'Data Transformation'!$W$25,IF(C4722=1,D4722-'Data Transformation'!$W$25,FALSE))</f>
        <v>#NUM!</v>
      </c>
      <c r="E4721">
        <f t="array" ref="E4721">IF(ISLOGICAL(D4721),"",FREQUENCY(IF('Data Transformation'!$B$425:$B$8425='Bin Analysis'!$B4707,'Data Transformation'!$G$425:$G$8425),D4721))</f>
        <v>2001</v>
      </c>
      <c r="F4721">
        <f t="shared" si="588"/>
        <v>0</v>
      </c>
      <c r="G4721">
        <f>Weighting!$H$17</f>
        <v>0</v>
      </c>
      <c r="H4721">
        <f t="array" ref="H4721">FREQUENCY(IF('Data Transformation'!$B$4:$B$8425=B4707,'Data Transformation'!$G$4:$G$8425),'Bin Analysis'!$B4721)</f>
        <v>2073</v>
      </c>
      <c r="I4721">
        <f t="shared" si="589"/>
        <v>0</v>
      </c>
      <c r="J4721">
        <f t="shared" si="590"/>
        <v>0</v>
      </c>
      <c r="K4721">
        <f>J4721*Weighting!$W$17</f>
        <v>0</v>
      </c>
      <c r="M4721" s="14"/>
    </row>
    <row r="4722" spans="1:25" x14ac:dyDescent="0.25">
      <c r="A4722" s="32" t="str">
        <f>IF(Weighting!$P$18&gt;0,B4722,"")</f>
        <v/>
      </c>
      <c r="B4722" t="e">
        <f>Weighting!$C$18</f>
        <v>#DIV/0!</v>
      </c>
      <c r="C4722" t="e">
        <f>Weighting!$F$18</f>
        <v>#NUM!</v>
      </c>
      <c r="D4722" t="e">
        <f>IF(C4722=1,'Data Transformation'!$G$3+0.5*'Data Transformation'!$W$25,IF(C4723=1,D4723-'Data Transformation'!$W$25,FALSE))</f>
        <v>#NUM!</v>
      </c>
      <c r="E4722">
        <f t="array" ref="E4722">IF(ISLOGICAL(D4722),"",FREQUENCY(IF('Data Transformation'!$B$425:$B$8425='Bin Analysis'!$B4707,'Data Transformation'!$G$425:$G$8425),D4722))</f>
        <v>2001</v>
      </c>
      <c r="F4722">
        <f t="shared" si="588"/>
        <v>0</v>
      </c>
      <c r="G4722">
        <f>Weighting!$H$18</f>
        <v>0</v>
      </c>
      <c r="H4722">
        <f t="array" ref="H4722">FREQUENCY(IF('Data Transformation'!$B$4:$B$8425=B4707,'Data Transformation'!$G$4:$G$8425),'Bin Analysis'!$B4722)</f>
        <v>2073</v>
      </c>
      <c r="I4722">
        <f t="shared" si="589"/>
        <v>0</v>
      </c>
      <c r="J4722">
        <f t="shared" si="590"/>
        <v>0</v>
      </c>
      <c r="K4722">
        <f>J4722*Weighting!$W$18</f>
        <v>0</v>
      </c>
      <c r="M4722" s="14"/>
    </row>
    <row r="4723" spans="1:25" x14ac:dyDescent="0.25">
      <c r="A4723" s="32" t="str">
        <f>IF(Weighting!$P$19&gt;0,B4723,"")</f>
        <v/>
      </c>
      <c r="B4723" t="e">
        <f>Weighting!$C$19</f>
        <v>#DIV/0!</v>
      </c>
      <c r="C4723" t="e">
        <f>Weighting!$F$19</f>
        <v>#NUM!</v>
      </c>
      <c r="D4723" t="e">
        <f>IF(C4723=1,'Data Transformation'!$G$3+0.5*'Data Transformation'!$W$25,IF(C4724=1,D4724-'Data Transformation'!$W$25,FALSE))</f>
        <v>#NUM!</v>
      </c>
      <c r="E4723">
        <f t="array" ref="E4723">IF(ISLOGICAL(D4723),"",FREQUENCY(IF('Data Transformation'!$B$425:$B$8425='Bin Analysis'!$B4707,'Data Transformation'!$G$425:$G$8425),D4723))</f>
        <v>2001</v>
      </c>
      <c r="F4723">
        <f t="shared" si="588"/>
        <v>0</v>
      </c>
      <c r="G4723">
        <f>Weighting!$H$19</f>
        <v>0</v>
      </c>
      <c r="H4723">
        <f t="array" ref="H4723">FREQUENCY(IF('Data Transformation'!$B$4:$B$8425=B4707,'Data Transformation'!$G$4:$G$8425),'Bin Analysis'!$B4723)</f>
        <v>2073</v>
      </c>
      <c r="I4723">
        <f t="shared" si="589"/>
        <v>0</v>
      </c>
      <c r="J4723">
        <f t="shared" si="590"/>
        <v>0</v>
      </c>
      <c r="K4723">
        <f>J4723*Weighting!$W$19</f>
        <v>0</v>
      </c>
      <c r="M4723" s="14"/>
    </row>
    <row r="4724" spans="1:25" x14ac:dyDescent="0.25">
      <c r="A4724" s="32" t="str">
        <f>IF(Weighting!$P$20&gt;0,B4724,"")</f>
        <v/>
      </c>
      <c r="B4724" t="e">
        <f>Weighting!$C$20</f>
        <v>#DIV/0!</v>
      </c>
      <c r="C4724" t="e">
        <f>Weighting!$F$20</f>
        <v>#NUM!</v>
      </c>
      <c r="D4724" t="e">
        <f>IF(C4724=1,'Data Transformation'!$G$3+0.5*'Data Transformation'!$W$25,IF(C4725=1,D4725-'Data Transformation'!$W$25,FALSE))</f>
        <v>#NUM!</v>
      </c>
      <c r="E4724">
        <f t="array" ref="E4724">IF(ISLOGICAL(D4724),"",FREQUENCY(IF('Data Transformation'!$B$425:$B$8425='Bin Analysis'!$B4707,'Data Transformation'!$G$425:$G$8425),D4724))</f>
        <v>2001</v>
      </c>
      <c r="F4724">
        <f t="shared" si="588"/>
        <v>0</v>
      </c>
      <c r="G4724">
        <f>Weighting!$H$20</f>
        <v>0</v>
      </c>
      <c r="H4724">
        <f t="array" ref="H4724">FREQUENCY(IF('Data Transformation'!$B$4:$B$8425=B4707,'Data Transformation'!$G$4:$G$8425),'Bin Analysis'!$B4724)</f>
        <v>2073</v>
      </c>
      <c r="I4724">
        <f t="shared" si="589"/>
        <v>0</v>
      </c>
      <c r="J4724">
        <f t="shared" si="590"/>
        <v>0</v>
      </c>
      <c r="K4724">
        <f>J4724*Weighting!$W$20</f>
        <v>0</v>
      </c>
      <c r="M4724" s="14"/>
    </row>
    <row r="4725" spans="1:25" x14ac:dyDescent="0.25">
      <c r="A4725" s="32" t="str">
        <f>IF(Weighting!$P$21&gt;0,B4725,"")</f>
        <v/>
      </c>
      <c r="B4725" t="e">
        <f>Weighting!$C$21</f>
        <v>#DIV/0!</v>
      </c>
      <c r="C4725" t="e">
        <f>Weighting!$F$21</f>
        <v>#NUM!</v>
      </c>
      <c r="D4725" t="e">
        <f>IF(C4725=1,'Data Transformation'!$G$3+0.5*'Data Transformation'!$W$25,IF(C4726=1,D4726-'Data Transformation'!$W$25,FALSE))</f>
        <v>#NUM!</v>
      </c>
      <c r="E4725">
        <f t="array" ref="E4725">IF(ISLOGICAL(D4725),"",FREQUENCY(IF('Data Transformation'!$B$425:$B$8425='Bin Analysis'!$B4707,'Data Transformation'!$G$425:$G$8425),D4725))</f>
        <v>2001</v>
      </c>
      <c r="F4725">
        <f t="shared" si="588"/>
        <v>0</v>
      </c>
      <c r="G4725">
        <f>Weighting!$H$21</f>
        <v>0</v>
      </c>
      <c r="H4725">
        <f t="array" ref="H4725">FREQUENCY(IF('Data Transformation'!$B$4:$B$8425=B4707,'Data Transformation'!$G$4:$G$8425),'Bin Analysis'!$B4725)</f>
        <v>2073</v>
      </c>
      <c r="I4725">
        <f t="shared" si="589"/>
        <v>0</v>
      </c>
      <c r="J4725">
        <f t="shared" si="590"/>
        <v>0</v>
      </c>
      <c r="K4725">
        <f>J4725*Weighting!$W$21</f>
        <v>0</v>
      </c>
      <c r="M4725" s="14"/>
    </row>
    <row r="4726" spans="1:25" x14ac:dyDescent="0.25">
      <c r="A4726" s="32" t="str">
        <f>IF(Weighting!$P$22&gt;0,B4726,"")</f>
        <v/>
      </c>
      <c r="B4726" t="e">
        <f>Weighting!$C$22</f>
        <v>#DIV/0!</v>
      </c>
      <c r="C4726" t="e">
        <f>Weighting!$F$22</f>
        <v>#NUM!</v>
      </c>
      <c r="D4726" t="e">
        <f>IF(C4726=1,'Data Transformation'!$G$3+0.5*'Data Transformation'!$W$25,IF(C4727=1,D4727-'Data Transformation'!$W$25,FALSE))</f>
        <v>#NUM!</v>
      </c>
      <c r="E4726">
        <f t="array" ref="E4726">IF(ISLOGICAL(D4726),"",FREQUENCY(IF('Data Transformation'!$B$425:$B$8425='Bin Analysis'!$B4707,'Data Transformation'!$G$425:$G$8425),D4726))</f>
        <v>2001</v>
      </c>
      <c r="F4726">
        <f t="shared" si="588"/>
        <v>0</v>
      </c>
      <c r="G4726">
        <f>Weighting!$H$22</f>
        <v>0</v>
      </c>
      <c r="H4726">
        <f t="array" ref="H4726">FREQUENCY(IF('Data Transformation'!$B$4:$B$8425=B4707,'Data Transformation'!$G$4:$G$8425),'Bin Analysis'!$B4726)</f>
        <v>2073</v>
      </c>
      <c r="I4726">
        <f t="shared" si="589"/>
        <v>0</v>
      </c>
      <c r="J4726">
        <f t="shared" si="590"/>
        <v>0</v>
      </c>
      <c r="K4726">
        <f>J4726*Weighting!$W$22</f>
        <v>0</v>
      </c>
      <c r="M4726" s="14"/>
    </row>
    <row r="4727" spans="1:25" x14ac:dyDescent="0.25">
      <c r="A4727" s="32" t="str">
        <f>IF(Weighting!$P$23&gt;0,B4727,"")</f>
        <v/>
      </c>
      <c r="B4727" t="e">
        <f>Weighting!$C$23</f>
        <v>#DIV/0!</v>
      </c>
      <c r="C4727" t="e">
        <f>Weighting!$F$23</f>
        <v>#NUM!</v>
      </c>
      <c r="D4727" t="e">
        <f>IF(C4727=1,'Data Transformation'!$G$3+0.5*'Data Transformation'!$W$25,IF(C4728=1,D4728-'Data Transformation'!$W$25,FALSE))</f>
        <v>#NUM!</v>
      </c>
      <c r="E4727">
        <f t="array" ref="E4727">IF(ISLOGICAL(D4727),"",FREQUENCY(IF('Data Transformation'!$B$425:$B$8425='Bin Analysis'!$B4707,'Data Transformation'!$G$425:$G$8425),D4727))</f>
        <v>2001</v>
      </c>
      <c r="F4727">
        <f t="shared" si="588"/>
        <v>0</v>
      </c>
      <c r="G4727">
        <f>Weighting!$H$23</f>
        <v>0</v>
      </c>
      <c r="H4727">
        <f t="array" ref="H4727">FREQUENCY(IF('Data Transformation'!$B$4:$B$8425=B4707,'Data Transformation'!$G$4:$G$8425),'Bin Analysis'!$B4727)</f>
        <v>2073</v>
      </c>
      <c r="I4727">
        <f t="shared" si="589"/>
        <v>0</v>
      </c>
      <c r="J4727">
        <f t="shared" si="590"/>
        <v>0</v>
      </c>
      <c r="K4727">
        <f>J4727*Weighting!$W$23</f>
        <v>0</v>
      </c>
      <c r="M4727" s="14"/>
    </row>
    <row r="4728" spans="1:25" x14ac:dyDescent="0.25">
      <c r="A4728" s="32" t="str">
        <f>IF(Weighting!$P$24&gt;0,B4728,"")</f>
        <v/>
      </c>
      <c r="B4728" t="e">
        <f>Weighting!$C$24</f>
        <v>#DIV/0!</v>
      </c>
      <c r="C4728" t="e">
        <f>Weighting!$F$24</f>
        <v>#NUM!</v>
      </c>
      <c r="D4728" t="e">
        <f>IF(C4728=1,'Data Transformation'!$G$3+0.5*'Data Transformation'!$W$25,IF(C4729=1,D4729-'Data Transformation'!$W$25,FALSE))</f>
        <v>#NUM!</v>
      </c>
      <c r="E4728">
        <f t="array" ref="E4728">IF(ISLOGICAL(D4728),"",FREQUENCY(IF('Data Transformation'!$B$425:$B$8425='Bin Analysis'!$B4707,'Data Transformation'!$G$425:$G$8425),D4728))</f>
        <v>2001</v>
      </c>
      <c r="F4728">
        <f t="shared" si="588"/>
        <v>0</v>
      </c>
      <c r="G4728">
        <f>Weighting!$H$24</f>
        <v>0</v>
      </c>
      <c r="H4728">
        <f t="array" ref="H4728">FREQUENCY(IF('Data Transformation'!$B$4:$B$8425=B4707,'Data Transformation'!$G$4:$G$8425),'Bin Analysis'!$B4728)</f>
        <v>2073</v>
      </c>
      <c r="I4728">
        <f t="shared" si="589"/>
        <v>0</v>
      </c>
      <c r="J4728">
        <f t="shared" si="590"/>
        <v>0</v>
      </c>
      <c r="K4728">
        <f>J4728*Weighting!$W$24</f>
        <v>0</v>
      </c>
      <c r="M4728" s="14"/>
    </row>
    <row r="4729" spans="1:25" x14ac:dyDescent="0.25">
      <c r="A4729" s="32" t="str">
        <f>IF(Weighting!$P$25&gt;0,B4729,"")</f>
        <v/>
      </c>
      <c r="B4729" t="e">
        <f>Weighting!$C$25</f>
        <v>#DIV/0!</v>
      </c>
      <c r="C4729" t="e">
        <f>Weighting!$F$25</f>
        <v>#NUM!</v>
      </c>
      <c r="D4729" t="e">
        <f>IF(C4729=1,'Data Transformation'!$G$3+0.5*'Data Transformation'!$W$25,IF(C4730=1,D4730-'Data Transformation'!$W$25,FALSE))</f>
        <v>#NUM!</v>
      </c>
      <c r="E4729">
        <f t="array" ref="E4729">IF(ISLOGICAL(D4729),"",FREQUENCY(IF('Data Transformation'!$B$425:$B$8425='Bin Analysis'!$B4707,'Data Transformation'!$G$425:$G$8425),D4729))</f>
        <v>2001</v>
      </c>
      <c r="F4729">
        <f t="shared" si="588"/>
        <v>0</v>
      </c>
      <c r="G4729">
        <f>Weighting!$H$25</f>
        <v>0</v>
      </c>
      <c r="H4729">
        <f t="array" ref="H4729">FREQUENCY(IF('Data Transformation'!$B$4:$B$8425=B4707,'Data Transformation'!$G$4:$G$8425),'Bin Analysis'!$B4729)</f>
        <v>2073</v>
      </c>
      <c r="I4729">
        <f t="shared" si="589"/>
        <v>0</v>
      </c>
      <c r="J4729">
        <f t="shared" si="590"/>
        <v>0</v>
      </c>
      <c r="K4729">
        <f>J4729*Weighting!$W$25</f>
        <v>0</v>
      </c>
      <c r="M4729" s="14"/>
    </row>
    <row r="4730" spans="1:25" x14ac:dyDescent="0.25">
      <c r="O4730"/>
      <c r="P4730"/>
      <c r="Q4730"/>
      <c r="R4730"/>
    </row>
    <row r="4731" spans="1:25" ht="23.25" x14ac:dyDescent="0.35">
      <c r="A4731" s="21" t="s">
        <v>0</v>
      </c>
      <c r="B4731" s="21" t="str">
        <f>IFERROR(VLOOKUP(C4731,'Data Transformation'!$L$6:$M$426,2,FALSE),"")</f>
        <v/>
      </c>
      <c r="C4731" s="21">
        <f>C4707+1</f>
        <v>197</v>
      </c>
      <c r="D4731" s="21"/>
      <c r="E4731" s="21"/>
      <c r="F4731" s="21"/>
      <c r="G4731" s="21"/>
      <c r="H4731" s="22"/>
      <c r="I4731" s="22"/>
      <c r="J4731" s="22"/>
      <c r="K4731" s="21"/>
      <c r="L4731" s="21" t="str">
        <f>B4731</f>
        <v/>
      </c>
      <c r="M4731" s="23" t="e">
        <f>INDEX('Data Transformation'!$O$4:$O$424,MATCH($B4731,'Data Transformation'!$M$4:$M$424,0),MATCH($M$2,'Data Transformation'!$O$3,0))</f>
        <v>#N/A</v>
      </c>
      <c r="N4731" s="27" t="e">
        <f>IF('Input and Summary Results'!$J$16="minimum",'Bin Analysis'!X4732/(M4731-1),'Bin Analysis'!Y4731/('Bin Analysis'!M4731-1))</f>
        <v>#N/A</v>
      </c>
      <c r="O4731" s="27" t="e">
        <f>IF(M4731=FALSE,NA(),(VLOOKUP(1,C4734:K4753,4,FALSE))/(M4731-1))</f>
        <v>#N/A</v>
      </c>
      <c r="P4731" s="27" t="e">
        <f>IF(M4731=FALSE,NA(),SUM(J4734:J4753)/Weighting!$S$5)</f>
        <v>#N/A</v>
      </c>
      <c r="Q4731" s="27" t="e">
        <f>IF(M4731=FALSE,NA(),SUM(K4734:K4753)/Weighting!$S$6)</f>
        <v>#N/A</v>
      </c>
      <c r="R4731" s="27" t="e">
        <f>IF(M4731=FALSE,NA(),(VLOOKUP(1,G4734:K4753,3,FALSE))/(M4731-1))</f>
        <v>#N/A</v>
      </c>
      <c r="S4731" s="22" t="e">
        <f>IF(M4731=FALSE,NA(),IF(SUM(J4734:J4753)=2,"yes","no"))</f>
        <v>#N/A</v>
      </c>
      <c r="X4731" s="2" cm="2">
        <f t="array" ref="X4731:X4732">FREQUENCY(IF('Data Transformation'!$B$425:$B$6424='Bin Analysis'!L4731,'Data Transformation'!$G$425:$G$6424),'Data Transformation'!$U$11)</f>
        <v>0</v>
      </c>
      <c r="Y4731" s="2" cm="2">
        <f t="array" ref="Y4731:Y4732">FREQUENCY(IF('Data Transformation'!$B$425:$B$6424='Bin Analysis'!L4731,'Data Transformation'!$G$425:$G$6424),'Data Transformation'!$U$12)</f>
        <v>0</v>
      </c>
    </row>
    <row r="4732" spans="1:25" x14ac:dyDescent="0.25">
      <c r="A4732" s="14" t="s">
        <v>67</v>
      </c>
      <c r="B4732" t="s">
        <v>47</v>
      </c>
      <c r="C4732" t="s">
        <v>5</v>
      </c>
      <c r="D4732" t="s">
        <v>100</v>
      </c>
      <c r="E4732" t="s">
        <v>101</v>
      </c>
      <c r="F4732" t="s">
        <v>102</v>
      </c>
      <c r="G4732" t="s">
        <v>70</v>
      </c>
      <c r="H4732" t="s">
        <v>31</v>
      </c>
      <c r="I4732" t="s">
        <v>32</v>
      </c>
      <c r="J4732" t="s">
        <v>46</v>
      </c>
      <c r="K4732" s="14" t="s">
        <v>45</v>
      </c>
      <c r="M4732" s="14"/>
      <c r="X4732" s="2">
        <v>0</v>
      </c>
      <c r="Y4732" s="2">
        <v>0</v>
      </c>
    </row>
    <row r="4733" spans="1:25" x14ac:dyDescent="0.25">
      <c r="A4733" s="32"/>
      <c r="D4733" t="e">
        <f>IF(C4733=1,'Data Transformation'!$G$3+0.5*'Data Transformation'!$W$25,IF(C4734=1,D4734-'Data Transformation'!$W$25,FALSE))</f>
        <v>#NUM!</v>
      </c>
      <c r="E4733">
        <f t="array" ref="E4733">IF(ISLOGICAL(D4733),"",FREQUENCY(IF('Data Transformation'!$B$425:$B$8425='Bin Analysis'!$B4731,'Data Transformation'!$G$425:$G$8425),D4733))</f>
        <v>2001</v>
      </c>
      <c r="F4733" t="e">
        <f>IF(ISLOGICAL(D4733),"",E4733-E4732)</f>
        <v>#VALUE!</v>
      </c>
      <c r="M4733" s="14"/>
    </row>
    <row r="4734" spans="1:25" x14ac:dyDescent="0.25">
      <c r="A4734" s="32" t="e">
        <f>IF(Weighting!$P$6&gt;0,B4734,"")</f>
        <v>#NUM!</v>
      </c>
      <c r="B4734" t="e">
        <f>Weighting!$C$6</f>
        <v>#DIV/0!</v>
      </c>
      <c r="C4734" t="e">
        <f>Weighting!$F$6</f>
        <v>#NUM!</v>
      </c>
      <c r="D4734" t="e">
        <f>IF(C4734=1,'Data Transformation'!$G$3+0.5*'Data Transformation'!$W$25,IF(C4735=1,D4735-'Data Transformation'!$W$25,FALSE))</f>
        <v>#NUM!</v>
      </c>
      <c r="E4734">
        <f t="array" ref="E4734">IF(ISLOGICAL(D4734),"",FREQUENCY(IF('Data Transformation'!$B$425:$B$8425='Bin Analysis'!$B4731,'Data Transformation'!$G$425:$G$8425),D4734))</f>
        <v>2001</v>
      </c>
      <c r="F4734">
        <f>IF(ISLOGICAL(D4734),"",E4734-E4733)</f>
        <v>0</v>
      </c>
      <c r="G4734">
        <f>Weighting!$H$6</f>
        <v>1</v>
      </c>
      <c r="H4734">
        <f t="array" ref="H4734">FREQUENCY(IF('Data Transformation'!$B$4:$B$8425=B4731,'Data Transformation'!$G$4:$G$8425),'Bin Analysis'!$B4734)</f>
        <v>2073</v>
      </c>
      <c r="I4734">
        <f>H4734-H4733</f>
        <v>2073</v>
      </c>
      <c r="J4734">
        <f>IF(I4734=0,0,1)</f>
        <v>1</v>
      </c>
      <c r="K4734" t="e">
        <f>J4734*Weighting!$W$6</f>
        <v>#NUM!</v>
      </c>
      <c r="M4734" s="14"/>
    </row>
    <row r="4735" spans="1:25" x14ac:dyDescent="0.25">
      <c r="A4735" s="32" t="str">
        <f>IF(Weighting!$P$7&gt;0,B4735,"")</f>
        <v/>
      </c>
      <c r="B4735" t="e">
        <f>Weighting!$C$7</f>
        <v>#DIV/0!</v>
      </c>
      <c r="C4735" t="e">
        <f>Weighting!$F$7</f>
        <v>#NUM!</v>
      </c>
      <c r="D4735" t="e">
        <f>IF(C4735=1,'Data Transformation'!$G$3+0.5*'Data Transformation'!$W$25,IF(C4736=1,D4736-'Data Transformation'!$W$25,FALSE))</f>
        <v>#NUM!</v>
      </c>
      <c r="E4735">
        <f t="array" ref="E4735">IF(ISLOGICAL(D4735),"",FREQUENCY(IF('Data Transformation'!$B$425:$B$8425='Bin Analysis'!$B4731,'Data Transformation'!$G$425:$G$8425),D4735))</f>
        <v>2001</v>
      </c>
      <c r="F4735">
        <f t="shared" ref="F4735:F4753" si="591">IF(ISLOGICAL(D4735),"",E4735-E4734)</f>
        <v>0</v>
      </c>
      <c r="G4735">
        <f>Weighting!$H$7</f>
        <v>0</v>
      </c>
      <c r="H4735">
        <f t="array" ref="H4735">FREQUENCY(IF('Data Transformation'!$B$4:$B$8425=B4731,'Data Transformation'!$G$4:$G$8425),'Bin Analysis'!$B4735)</f>
        <v>2073</v>
      </c>
      <c r="I4735">
        <f t="shared" ref="I4735:I4753" si="592">H4735-H4734</f>
        <v>0</v>
      </c>
      <c r="J4735">
        <f>IF(I4735=0,0,1)</f>
        <v>0</v>
      </c>
      <c r="K4735">
        <f>J4735*Weighting!$W$7</f>
        <v>0</v>
      </c>
      <c r="M4735" s="14"/>
    </row>
    <row r="4736" spans="1:25" x14ac:dyDescent="0.25">
      <c r="A4736" s="32" t="str">
        <f>IF(Weighting!$P$8&gt;0,B4736,"")</f>
        <v/>
      </c>
      <c r="B4736" t="e">
        <f>Weighting!$C$8</f>
        <v>#DIV/0!</v>
      </c>
      <c r="C4736" t="e">
        <f>Weighting!$F$8</f>
        <v>#NUM!</v>
      </c>
      <c r="D4736" t="e">
        <f>IF(C4736=1,'Data Transformation'!$G$3+0.5*'Data Transformation'!$W$25,IF(C4737=1,D4737-'Data Transformation'!$W$25,FALSE))</f>
        <v>#NUM!</v>
      </c>
      <c r="E4736">
        <f t="array" ref="E4736">IF(ISLOGICAL(D4736),"",FREQUENCY(IF('Data Transformation'!$B$425:$B$8425='Bin Analysis'!$B4731,'Data Transformation'!$G$425:$G$8425),D4736))</f>
        <v>2001</v>
      </c>
      <c r="F4736">
        <f t="shared" si="591"/>
        <v>0</v>
      </c>
      <c r="G4736">
        <f>Weighting!$H$8</f>
        <v>0</v>
      </c>
      <c r="H4736">
        <f t="array" ref="H4736">FREQUENCY(IF('Data Transformation'!$B$4:$B$8425=B4731,'Data Transformation'!$G$4:$G$8425),'Bin Analysis'!$B4736)</f>
        <v>2073</v>
      </c>
      <c r="I4736">
        <f t="shared" si="592"/>
        <v>0</v>
      </c>
      <c r="J4736">
        <f t="shared" ref="J4736:J4753" si="593">IF(I4736=0,0,1)</f>
        <v>0</v>
      </c>
      <c r="K4736">
        <f>J4736*Weighting!$W$8</f>
        <v>0</v>
      </c>
      <c r="M4736" s="14"/>
    </row>
    <row r="4737" spans="1:13" x14ac:dyDescent="0.25">
      <c r="A4737" s="32" t="str">
        <f>IF(Weighting!$P$9&gt;0,B4737,"")</f>
        <v/>
      </c>
      <c r="B4737" s="50" t="e">
        <f>Weighting!$C$9</f>
        <v>#DIV/0!</v>
      </c>
      <c r="C4737" t="e">
        <f>Weighting!$F$9</f>
        <v>#NUM!</v>
      </c>
      <c r="D4737" t="e">
        <f>IF(C4737=1,'Data Transformation'!$G$3+0.5*'Data Transformation'!$W$25,IF(C4738=1,D4738-'Data Transformation'!$W$25,FALSE))</f>
        <v>#NUM!</v>
      </c>
      <c r="E4737">
        <f t="array" ref="E4737">IF(ISLOGICAL(D4737),"",FREQUENCY(IF('Data Transformation'!$B$425:$B$8425='Bin Analysis'!$B4731,'Data Transformation'!$G$425:$G$8425),D4737))</f>
        <v>2001</v>
      </c>
      <c r="F4737">
        <f t="shared" si="591"/>
        <v>0</v>
      </c>
      <c r="G4737">
        <f>Weighting!$H$9</f>
        <v>0</v>
      </c>
      <c r="H4737">
        <f t="array" ref="H4737">FREQUENCY(IF('Data Transformation'!$B$4:$B$8425=B4731,'Data Transformation'!$G$4:$G$8425),'Bin Analysis'!$B4737)</f>
        <v>2073</v>
      </c>
      <c r="I4737">
        <f t="shared" si="592"/>
        <v>0</v>
      </c>
      <c r="J4737">
        <f t="shared" si="593"/>
        <v>0</v>
      </c>
      <c r="K4737">
        <f>J4737*Weighting!$W$9</f>
        <v>0</v>
      </c>
      <c r="M4737" s="14"/>
    </row>
    <row r="4738" spans="1:13" x14ac:dyDescent="0.25">
      <c r="A4738" s="32" t="str">
        <f>IF(Weighting!$P$10&gt;0,B4738,"")</f>
        <v/>
      </c>
      <c r="B4738" t="e">
        <f>Weighting!$C$10</f>
        <v>#DIV/0!</v>
      </c>
      <c r="C4738" t="e">
        <f>Weighting!$F$10</f>
        <v>#NUM!</v>
      </c>
      <c r="D4738" t="e">
        <f>IF(C4738=1,'Data Transformation'!$G$3+0.5*'Data Transformation'!$W$25,IF(C4739=1,D4739-'Data Transformation'!$W$25,FALSE))</f>
        <v>#NUM!</v>
      </c>
      <c r="E4738">
        <f t="array" ref="E4738">IF(ISLOGICAL(D4738),"",FREQUENCY(IF('Data Transformation'!$B$425:$B$8425='Bin Analysis'!$B4731,'Data Transformation'!$G$425:$G$8425),D4738))</f>
        <v>2001</v>
      </c>
      <c r="F4738">
        <f t="shared" si="591"/>
        <v>0</v>
      </c>
      <c r="G4738">
        <f>Weighting!$H$10</f>
        <v>0</v>
      </c>
      <c r="H4738">
        <f t="array" ref="H4738">FREQUENCY(IF('Data Transformation'!$B$4:$B$8425=B4731,'Data Transformation'!$G$4:$G$8425),'Bin Analysis'!$B4738)</f>
        <v>2073</v>
      </c>
      <c r="I4738">
        <f t="shared" si="592"/>
        <v>0</v>
      </c>
      <c r="J4738">
        <f t="shared" si="593"/>
        <v>0</v>
      </c>
      <c r="K4738">
        <f>J4738*Weighting!$W$10</f>
        <v>0</v>
      </c>
      <c r="M4738" s="14"/>
    </row>
    <row r="4739" spans="1:13" x14ac:dyDescent="0.25">
      <c r="A4739" s="32" t="str">
        <f>IF(Weighting!$P$11&gt;0,B4739,"")</f>
        <v/>
      </c>
      <c r="B4739" t="e">
        <f>Weighting!$C$11</f>
        <v>#DIV/0!</v>
      </c>
      <c r="C4739" t="e">
        <f>Weighting!$F$11</f>
        <v>#NUM!</v>
      </c>
      <c r="D4739" t="e">
        <f>IF(C4739=1,'Data Transformation'!$G$3+0.5*'Data Transformation'!$W$25,IF(C4740=1,D4740-'Data Transformation'!$W$25,FALSE))</f>
        <v>#NUM!</v>
      </c>
      <c r="E4739">
        <f t="array" ref="E4739">IF(ISLOGICAL(D4739),"",FREQUENCY(IF('Data Transformation'!$B$425:$B$8425='Bin Analysis'!$B4731,'Data Transformation'!$G$425:$G$8425),D4739))</f>
        <v>2001</v>
      </c>
      <c r="F4739">
        <f t="shared" si="591"/>
        <v>0</v>
      </c>
      <c r="G4739">
        <f>Weighting!$H$11</f>
        <v>0</v>
      </c>
      <c r="H4739">
        <f t="array" ref="H4739">FREQUENCY(IF('Data Transformation'!$B$4:$B$8425=B4731,'Data Transformation'!$G$4:$G$8425),'Bin Analysis'!$B4739)</f>
        <v>2073</v>
      </c>
      <c r="I4739">
        <f t="shared" si="592"/>
        <v>0</v>
      </c>
      <c r="J4739">
        <f t="shared" si="593"/>
        <v>0</v>
      </c>
      <c r="K4739">
        <f>J4739*Weighting!$W$11</f>
        <v>0</v>
      </c>
      <c r="M4739" s="14"/>
    </row>
    <row r="4740" spans="1:13" x14ac:dyDescent="0.25">
      <c r="A4740" s="32" t="str">
        <f>IF(Weighting!$P$12&gt;0,B4740,"")</f>
        <v/>
      </c>
      <c r="B4740" t="e">
        <f>Weighting!$C$12</f>
        <v>#DIV/0!</v>
      </c>
      <c r="C4740" t="e">
        <f>Weighting!$F$12</f>
        <v>#NUM!</v>
      </c>
      <c r="D4740" t="e">
        <f>IF(C4740=1,'Data Transformation'!$G$3+0.5*'Data Transformation'!$W$25,IF(C4741=1,D4741-'Data Transformation'!$W$25,FALSE))</f>
        <v>#NUM!</v>
      </c>
      <c r="E4740">
        <f t="array" ref="E4740">IF(ISLOGICAL(D4740),"",FREQUENCY(IF('Data Transformation'!$B$425:$B$8425='Bin Analysis'!$B4731,'Data Transformation'!$G$425:$G$8425),D4740))</f>
        <v>2001</v>
      </c>
      <c r="F4740">
        <f t="shared" si="591"/>
        <v>0</v>
      </c>
      <c r="G4740">
        <f>Weighting!$H$12</f>
        <v>0</v>
      </c>
      <c r="H4740">
        <f t="array" ref="H4740">FREQUENCY(IF('Data Transformation'!$B$4:$B$8425=B4731,'Data Transformation'!$G$4:$G$8425),'Bin Analysis'!$B4740)</f>
        <v>2073</v>
      </c>
      <c r="I4740">
        <f t="shared" si="592"/>
        <v>0</v>
      </c>
      <c r="J4740">
        <f t="shared" si="593"/>
        <v>0</v>
      </c>
      <c r="K4740">
        <f>J4740*Weighting!$W$12</f>
        <v>0</v>
      </c>
      <c r="M4740" s="14"/>
    </row>
    <row r="4741" spans="1:13" x14ac:dyDescent="0.25">
      <c r="A4741" s="32" t="str">
        <f>IF(Weighting!$P$13&gt;0,B4741,"")</f>
        <v/>
      </c>
      <c r="B4741" t="e">
        <f>Weighting!$C$13</f>
        <v>#DIV/0!</v>
      </c>
      <c r="C4741" t="e">
        <f>Weighting!$F$13</f>
        <v>#NUM!</v>
      </c>
      <c r="D4741" t="e">
        <f>IF(C4741=1,'Data Transformation'!$G$3+0.5*'Data Transformation'!$W$25,IF(C4742=1,D4742-'Data Transformation'!$W$25,FALSE))</f>
        <v>#NUM!</v>
      </c>
      <c r="E4741">
        <f t="array" ref="E4741">IF(ISLOGICAL(D4741),"",FREQUENCY(IF('Data Transformation'!$B$425:$B$8425='Bin Analysis'!$B4731,'Data Transformation'!$G$425:$G$8425),D4741))</f>
        <v>2001</v>
      </c>
      <c r="F4741">
        <f t="shared" si="591"/>
        <v>0</v>
      </c>
      <c r="G4741">
        <f>Weighting!$H$13</f>
        <v>0</v>
      </c>
      <c r="H4741">
        <f t="array" ref="H4741">FREQUENCY(IF('Data Transformation'!$B$4:$B$8425=B4731,'Data Transformation'!$G$4:$G$8425),'Bin Analysis'!$B4741)</f>
        <v>2073</v>
      </c>
      <c r="I4741">
        <f t="shared" si="592"/>
        <v>0</v>
      </c>
      <c r="J4741">
        <f t="shared" si="593"/>
        <v>0</v>
      </c>
      <c r="K4741">
        <f>J4741*Weighting!$W$13</f>
        <v>0</v>
      </c>
      <c r="M4741" s="14"/>
    </row>
    <row r="4742" spans="1:13" x14ac:dyDescent="0.25">
      <c r="A4742" s="32" t="str">
        <f>IF(Weighting!$P$14&gt;0,B4742,"")</f>
        <v/>
      </c>
      <c r="B4742" t="e">
        <f>Weighting!$C$14</f>
        <v>#DIV/0!</v>
      </c>
      <c r="C4742" t="e">
        <f>Weighting!$F$14</f>
        <v>#NUM!</v>
      </c>
      <c r="D4742" t="e">
        <f>IF(C4742=1,'Data Transformation'!$G$3+0.5*'Data Transformation'!$W$25,IF(C4743=1,D4743-'Data Transformation'!$W$25,FALSE))</f>
        <v>#NUM!</v>
      </c>
      <c r="E4742">
        <f t="array" ref="E4742">IF(ISLOGICAL(D4742),"",FREQUENCY(IF('Data Transformation'!$B$425:$B$8425='Bin Analysis'!$B4731,'Data Transformation'!$G$425:$G$8425),D4742))</f>
        <v>2001</v>
      </c>
      <c r="F4742">
        <f t="shared" si="591"/>
        <v>0</v>
      </c>
      <c r="G4742">
        <f>Weighting!$H$14</f>
        <v>0</v>
      </c>
      <c r="H4742">
        <f t="array" ref="H4742">FREQUENCY(IF('Data Transformation'!$B$4:$B$8425=B4731,'Data Transformation'!$G$4:$G$8425),'Bin Analysis'!$B4742)</f>
        <v>2073</v>
      </c>
      <c r="I4742">
        <f t="shared" si="592"/>
        <v>0</v>
      </c>
      <c r="J4742">
        <f t="shared" si="593"/>
        <v>0</v>
      </c>
      <c r="K4742">
        <f>J4742*Weighting!$W$14</f>
        <v>0</v>
      </c>
      <c r="M4742" s="14"/>
    </row>
    <row r="4743" spans="1:13" x14ac:dyDescent="0.25">
      <c r="A4743" s="32" t="str">
        <f>IF(Weighting!$P$15&gt;0,B4743,"")</f>
        <v/>
      </c>
      <c r="B4743" t="e">
        <f>Weighting!$C$15</f>
        <v>#DIV/0!</v>
      </c>
      <c r="C4743" t="e">
        <f>Weighting!$F$15</f>
        <v>#NUM!</v>
      </c>
      <c r="D4743" t="e">
        <f>IF(C4743=1,'Data Transformation'!$G$3+0.5*'Data Transformation'!$W$25,IF(C4744=1,D4744-'Data Transformation'!$W$25,FALSE))</f>
        <v>#NUM!</v>
      </c>
      <c r="E4743">
        <f t="array" ref="E4743">IF(ISLOGICAL(D4743),"",FREQUENCY(IF('Data Transformation'!$B$425:$B$8425='Bin Analysis'!$B4731,'Data Transformation'!$G$425:$G$8425),D4743))</f>
        <v>2001</v>
      </c>
      <c r="F4743">
        <f t="shared" si="591"/>
        <v>0</v>
      </c>
      <c r="G4743">
        <f>Weighting!$H$15</f>
        <v>0</v>
      </c>
      <c r="H4743">
        <f t="array" ref="H4743">FREQUENCY(IF('Data Transformation'!$B$4:$B$8425=B4731,'Data Transformation'!$G$4:$G$8425),'Bin Analysis'!$B4743)</f>
        <v>2073</v>
      </c>
      <c r="I4743">
        <f t="shared" si="592"/>
        <v>0</v>
      </c>
      <c r="J4743">
        <f t="shared" si="593"/>
        <v>0</v>
      </c>
      <c r="K4743">
        <f>J4743*Weighting!$W$15</f>
        <v>0</v>
      </c>
      <c r="M4743" s="14"/>
    </row>
    <row r="4744" spans="1:13" x14ac:dyDescent="0.25">
      <c r="A4744" s="32" t="str">
        <f>IF(Weighting!$P$16&gt;0,B4744,"")</f>
        <v/>
      </c>
      <c r="B4744" t="e">
        <f>Weighting!$C$16</f>
        <v>#DIV/0!</v>
      </c>
      <c r="C4744" t="e">
        <f>Weighting!$F$16</f>
        <v>#NUM!</v>
      </c>
      <c r="D4744" t="e">
        <f>IF(C4744=1,'Data Transformation'!$G$3+0.5*'Data Transformation'!$W$25,IF(C4745=1,D4745-'Data Transformation'!$W$25,FALSE))</f>
        <v>#NUM!</v>
      </c>
      <c r="E4744">
        <f t="array" ref="E4744">IF(ISLOGICAL(D4744),"",FREQUENCY(IF('Data Transformation'!$B$425:$B$8425='Bin Analysis'!$B4731,'Data Transformation'!$G$425:$G$8425),D4744))</f>
        <v>2001</v>
      </c>
      <c r="F4744">
        <f t="shared" si="591"/>
        <v>0</v>
      </c>
      <c r="G4744">
        <f>Weighting!$H$16</f>
        <v>0</v>
      </c>
      <c r="H4744">
        <f t="array" ref="H4744">FREQUENCY(IF('Data Transformation'!$B$4:$B$8425=B4731,'Data Transformation'!$G$4:$G$8425),'Bin Analysis'!$B4744)</f>
        <v>2073</v>
      </c>
      <c r="I4744">
        <f t="shared" si="592"/>
        <v>0</v>
      </c>
      <c r="J4744">
        <f t="shared" si="593"/>
        <v>0</v>
      </c>
      <c r="K4744">
        <f>J4744*Weighting!$W$16</f>
        <v>0</v>
      </c>
      <c r="M4744" s="14"/>
    </row>
    <row r="4745" spans="1:13" x14ac:dyDescent="0.25">
      <c r="A4745" s="32" t="str">
        <f>IF(Weighting!$P$17&gt;0,B4745,"")</f>
        <v/>
      </c>
      <c r="B4745" t="e">
        <f>Weighting!$C$17</f>
        <v>#DIV/0!</v>
      </c>
      <c r="C4745" t="e">
        <f>Weighting!$F$17</f>
        <v>#NUM!</v>
      </c>
      <c r="D4745" t="e">
        <f>IF(C4745=1,'Data Transformation'!$G$3+0.5*'Data Transformation'!$W$25,IF(C4746=1,D4746-'Data Transformation'!$W$25,FALSE))</f>
        <v>#NUM!</v>
      </c>
      <c r="E4745">
        <f t="array" ref="E4745">IF(ISLOGICAL(D4745),"",FREQUENCY(IF('Data Transformation'!$B$425:$B$8425='Bin Analysis'!$B4731,'Data Transformation'!$G$425:$G$8425),D4745))</f>
        <v>2001</v>
      </c>
      <c r="F4745">
        <f t="shared" si="591"/>
        <v>0</v>
      </c>
      <c r="G4745">
        <f>Weighting!$H$17</f>
        <v>0</v>
      </c>
      <c r="H4745">
        <f t="array" ref="H4745">FREQUENCY(IF('Data Transformation'!$B$4:$B$8425=B4731,'Data Transformation'!$G$4:$G$8425),'Bin Analysis'!$B4745)</f>
        <v>2073</v>
      </c>
      <c r="I4745">
        <f t="shared" si="592"/>
        <v>0</v>
      </c>
      <c r="J4745">
        <f t="shared" si="593"/>
        <v>0</v>
      </c>
      <c r="K4745">
        <f>J4745*Weighting!$W$17</f>
        <v>0</v>
      </c>
      <c r="M4745" s="14"/>
    </row>
    <row r="4746" spans="1:13" x14ac:dyDescent="0.25">
      <c r="A4746" s="32" t="str">
        <f>IF(Weighting!$P$18&gt;0,B4746,"")</f>
        <v/>
      </c>
      <c r="B4746" t="e">
        <f>Weighting!$C$18</f>
        <v>#DIV/0!</v>
      </c>
      <c r="C4746" t="e">
        <f>Weighting!$F$18</f>
        <v>#NUM!</v>
      </c>
      <c r="D4746" t="e">
        <f>IF(C4746=1,'Data Transformation'!$G$3+0.5*'Data Transformation'!$W$25,IF(C4747=1,D4747-'Data Transformation'!$W$25,FALSE))</f>
        <v>#NUM!</v>
      </c>
      <c r="E4746">
        <f t="array" ref="E4746">IF(ISLOGICAL(D4746),"",FREQUENCY(IF('Data Transformation'!$B$425:$B$8425='Bin Analysis'!$B4731,'Data Transformation'!$G$425:$G$8425),D4746))</f>
        <v>2001</v>
      </c>
      <c r="F4746">
        <f t="shared" si="591"/>
        <v>0</v>
      </c>
      <c r="G4746">
        <f>Weighting!$H$18</f>
        <v>0</v>
      </c>
      <c r="H4746">
        <f t="array" ref="H4746">FREQUENCY(IF('Data Transformation'!$B$4:$B$8425=B4731,'Data Transformation'!$G$4:$G$8425),'Bin Analysis'!$B4746)</f>
        <v>2073</v>
      </c>
      <c r="I4746">
        <f t="shared" si="592"/>
        <v>0</v>
      </c>
      <c r="J4746">
        <f t="shared" si="593"/>
        <v>0</v>
      </c>
      <c r="K4746">
        <f>J4746*Weighting!$W$18</f>
        <v>0</v>
      </c>
      <c r="M4746" s="14"/>
    </row>
    <row r="4747" spans="1:13" x14ac:dyDescent="0.25">
      <c r="A4747" s="32" t="str">
        <f>IF(Weighting!$P$19&gt;0,B4747,"")</f>
        <v/>
      </c>
      <c r="B4747" t="e">
        <f>Weighting!$C$19</f>
        <v>#DIV/0!</v>
      </c>
      <c r="C4747" t="e">
        <f>Weighting!$F$19</f>
        <v>#NUM!</v>
      </c>
      <c r="D4747" t="e">
        <f>IF(C4747=1,'Data Transformation'!$G$3+0.5*'Data Transformation'!$W$25,IF(C4748=1,D4748-'Data Transformation'!$W$25,FALSE))</f>
        <v>#NUM!</v>
      </c>
      <c r="E4747">
        <f t="array" ref="E4747">IF(ISLOGICAL(D4747),"",FREQUENCY(IF('Data Transformation'!$B$425:$B$8425='Bin Analysis'!$B4731,'Data Transformation'!$G$425:$G$8425),D4747))</f>
        <v>2001</v>
      </c>
      <c r="F4747">
        <f t="shared" si="591"/>
        <v>0</v>
      </c>
      <c r="G4747">
        <f>Weighting!$H$19</f>
        <v>0</v>
      </c>
      <c r="H4747">
        <f t="array" ref="H4747">FREQUENCY(IF('Data Transformation'!$B$4:$B$8425=B4731,'Data Transformation'!$G$4:$G$8425),'Bin Analysis'!$B4747)</f>
        <v>2073</v>
      </c>
      <c r="I4747">
        <f t="shared" si="592"/>
        <v>0</v>
      </c>
      <c r="J4747">
        <f t="shared" si="593"/>
        <v>0</v>
      </c>
      <c r="K4747">
        <f>J4747*Weighting!$W$19</f>
        <v>0</v>
      </c>
      <c r="M4747" s="14"/>
    </row>
    <row r="4748" spans="1:13" x14ac:dyDescent="0.25">
      <c r="A4748" s="32" t="str">
        <f>IF(Weighting!$P$20&gt;0,B4748,"")</f>
        <v/>
      </c>
      <c r="B4748" t="e">
        <f>Weighting!$C$20</f>
        <v>#DIV/0!</v>
      </c>
      <c r="C4748" t="e">
        <f>Weighting!$F$20</f>
        <v>#NUM!</v>
      </c>
      <c r="D4748" t="e">
        <f>IF(C4748=1,'Data Transformation'!$G$3+0.5*'Data Transformation'!$W$25,IF(C4749=1,D4749-'Data Transformation'!$W$25,FALSE))</f>
        <v>#NUM!</v>
      </c>
      <c r="E4748">
        <f t="array" ref="E4748">IF(ISLOGICAL(D4748),"",FREQUENCY(IF('Data Transformation'!$B$425:$B$8425='Bin Analysis'!$B4731,'Data Transformation'!$G$425:$G$8425),D4748))</f>
        <v>2001</v>
      </c>
      <c r="F4748">
        <f t="shared" si="591"/>
        <v>0</v>
      </c>
      <c r="G4748">
        <f>Weighting!$H$20</f>
        <v>0</v>
      </c>
      <c r="H4748">
        <f t="array" ref="H4748">FREQUENCY(IF('Data Transformation'!$B$4:$B$8425=B4731,'Data Transformation'!$G$4:$G$8425),'Bin Analysis'!$B4748)</f>
        <v>2073</v>
      </c>
      <c r="I4748">
        <f t="shared" si="592"/>
        <v>0</v>
      </c>
      <c r="J4748">
        <f t="shared" si="593"/>
        <v>0</v>
      </c>
      <c r="K4748">
        <f>J4748*Weighting!$W$20</f>
        <v>0</v>
      </c>
      <c r="M4748" s="14"/>
    </row>
    <row r="4749" spans="1:13" x14ac:dyDescent="0.25">
      <c r="A4749" s="32" t="str">
        <f>IF(Weighting!$P$21&gt;0,B4749,"")</f>
        <v/>
      </c>
      <c r="B4749" t="e">
        <f>Weighting!$C$21</f>
        <v>#DIV/0!</v>
      </c>
      <c r="C4749" t="e">
        <f>Weighting!$F$21</f>
        <v>#NUM!</v>
      </c>
      <c r="D4749" t="e">
        <f>IF(C4749=1,'Data Transformation'!$G$3+0.5*'Data Transformation'!$W$25,IF(C4750=1,D4750-'Data Transformation'!$W$25,FALSE))</f>
        <v>#NUM!</v>
      </c>
      <c r="E4749">
        <f t="array" ref="E4749">IF(ISLOGICAL(D4749),"",FREQUENCY(IF('Data Transformation'!$B$425:$B$8425='Bin Analysis'!$B4731,'Data Transformation'!$G$425:$G$8425),D4749))</f>
        <v>2001</v>
      </c>
      <c r="F4749">
        <f t="shared" si="591"/>
        <v>0</v>
      </c>
      <c r="G4749">
        <f>Weighting!$H$21</f>
        <v>0</v>
      </c>
      <c r="H4749">
        <f t="array" ref="H4749">FREQUENCY(IF('Data Transformation'!$B$4:$B$8425=B4731,'Data Transformation'!$G$4:$G$8425),'Bin Analysis'!$B4749)</f>
        <v>2073</v>
      </c>
      <c r="I4749">
        <f t="shared" si="592"/>
        <v>0</v>
      </c>
      <c r="J4749">
        <f t="shared" si="593"/>
        <v>0</v>
      </c>
      <c r="K4749">
        <f>J4749*Weighting!$W$21</f>
        <v>0</v>
      </c>
      <c r="M4749" s="14"/>
    </row>
    <row r="4750" spans="1:13" x14ac:dyDescent="0.25">
      <c r="A4750" s="32" t="str">
        <f>IF(Weighting!$P$22&gt;0,B4750,"")</f>
        <v/>
      </c>
      <c r="B4750" t="e">
        <f>Weighting!$C$22</f>
        <v>#DIV/0!</v>
      </c>
      <c r="C4750" t="e">
        <f>Weighting!$F$22</f>
        <v>#NUM!</v>
      </c>
      <c r="D4750" t="e">
        <f>IF(C4750=1,'Data Transformation'!$G$3+0.5*'Data Transformation'!$W$25,IF(C4751=1,D4751-'Data Transformation'!$W$25,FALSE))</f>
        <v>#NUM!</v>
      </c>
      <c r="E4750">
        <f t="array" ref="E4750">IF(ISLOGICAL(D4750),"",FREQUENCY(IF('Data Transformation'!$B$425:$B$8425='Bin Analysis'!$B4731,'Data Transformation'!$G$425:$G$8425),D4750))</f>
        <v>2001</v>
      </c>
      <c r="F4750">
        <f t="shared" si="591"/>
        <v>0</v>
      </c>
      <c r="G4750">
        <f>Weighting!$H$22</f>
        <v>0</v>
      </c>
      <c r="H4750">
        <f t="array" ref="H4750">FREQUENCY(IF('Data Transformation'!$B$4:$B$8425=B4731,'Data Transformation'!$G$4:$G$8425),'Bin Analysis'!$B4750)</f>
        <v>2073</v>
      </c>
      <c r="I4750">
        <f t="shared" si="592"/>
        <v>0</v>
      </c>
      <c r="J4750">
        <f t="shared" si="593"/>
        <v>0</v>
      </c>
      <c r="K4750">
        <f>J4750*Weighting!$W$22</f>
        <v>0</v>
      </c>
      <c r="M4750" s="14"/>
    </row>
    <row r="4751" spans="1:13" x14ac:dyDescent="0.25">
      <c r="A4751" s="32" t="str">
        <f>IF(Weighting!$P$23&gt;0,B4751,"")</f>
        <v/>
      </c>
      <c r="B4751" t="e">
        <f>Weighting!$C$23</f>
        <v>#DIV/0!</v>
      </c>
      <c r="C4751" t="e">
        <f>Weighting!$F$23</f>
        <v>#NUM!</v>
      </c>
      <c r="D4751" t="e">
        <f>IF(C4751=1,'Data Transformation'!$G$3+0.5*'Data Transformation'!$W$25,IF(C4752=1,D4752-'Data Transformation'!$W$25,FALSE))</f>
        <v>#NUM!</v>
      </c>
      <c r="E4751">
        <f t="array" ref="E4751">IF(ISLOGICAL(D4751),"",FREQUENCY(IF('Data Transformation'!$B$425:$B$8425='Bin Analysis'!$B4731,'Data Transformation'!$G$425:$G$8425),D4751))</f>
        <v>2001</v>
      </c>
      <c r="F4751">
        <f t="shared" si="591"/>
        <v>0</v>
      </c>
      <c r="G4751">
        <f>Weighting!$H$23</f>
        <v>0</v>
      </c>
      <c r="H4751">
        <f t="array" ref="H4751">FREQUENCY(IF('Data Transformation'!$B$4:$B$8425=B4731,'Data Transformation'!$G$4:$G$8425),'Bin Analysis'!$B4751)</f>
        <v>2073</v>
      </c>
      <c r="I4751">
        <f t="shared" si="592"/>
        <v>0</v>
      </c>
      <c r="J4751">
        <f t="shared" si="593"/>
        <v>0</v>
      </c>
      <c r="K4751">
        <f>J4751*Weighting!$W$23</f>
        <v>0</v>
      </c>
      <c r="M4751" s="14"/>
    </row>
    <row r="4752" spans="1:13" x14ac:dyDescent="0.25">
      <c r="A4752" s="32" t="str">
        <f>IF(Weighting!$P$24&gt;0,B4752,"")</f>
        <v/>
      </c>
      <c r="B4752" t="e">
        <f>Weighting!$C$24</f>
        <v>#DIV/0!</v>
      </c>
      <c r="C4752" t="e">
        <f>Weighting!$F$24</f>
        <v>#NUM!</v>
      </c>
      <c r="D4752" t="e">
        <f>IF(C4752=1,'Data Transformation'!$G$3+0.5*'Data Transformation'!$W$25,IF(C4753=1,D4753-'Data Transformation'!$W$25,FALSE))</f>
        <v>#NUM!</v>
      </c>
      <c r="E4752">
        <f t="array" ref="E4752">IF(ISLOGICAL(D4752),"",FREQUENCY(IF('Data Transformation'!$B$425:$B$8425='Bin Analysis'!$B4731,'Data Transformation'!$G$425:$G$8425),D4752))</f>
        <v>2001</v>
      </c>
      <c r="F4752">
        <f t="shared" si="591"/>
        <v>0</v>
      </c>
      <c r="G4752">
        <f>Weighting!$H$24</f>
        <v>0</v>
      </c>
      <c r="H4752">
        <f t="array" ref="H4752">FREQUENCY(IF('Data Transformation'!$B$4:$B$8425=B4731,'Data Transformation'!$G$4:$G$8425),'Bin Analysis'!$B4752)</f>
        <v>2073</v>
      </c>
      <c r="I4752">
        <f t="shared" si="592"/>
        <v>0</v>
      </c>
      <c r="J4752">
        <f t="shared" si="593"/>
        <v>0</v>
      </c>
      <c r="K4752">
        <f>J4752*Weighting!$W$24</f>
        <v>0</v>
      </c>
      <c r="M4752" s="14"/>
    </row>
    <row r="4753" spans="1:25" x14ac:dyDescent="0.25">
      <c r="A4753" s="32" t="str">
        <f>IF(Weighting!$P$25&gt;0,B4753,"")</f>
        <v/>
      </c>
      <c r="B4753" t="e">
        <f>Weighting!$C$25</f>
        <v>#DIV/0!</v>
      </c>
      <c r="C4753" t="e">
        <f>Weighting!$F$25</f>
        <v>#NUM!</v>
      </c>
      <c r="D4753" t="e">
        <f>IF(C4753=1,'Data Transformation'!$G$3+0.5*'Data Transformation'!$W$25,IF(C4754=1,D4754-'Data Transformation'!$W$25,FALSE))</f>
        <v>#NUM!</v>
      </c>
      <c r="E4753">
        <f t="array" ref="E4753">IF(ISLOGICAL(D4753),"",FREQUENCY(IF('Data Transformation'!$B$425:$B$8425='Bin Analysis'!$B4731,'Data Transformation'!$G$425:$G$8425),D4753))</f>
        <v>2001</v>
      </c>
      <c r="F4753">
        <f t="shared" si="591"/>
        <v>0</v>
      </c>
      <c r="G4753">
        <f>Weighting!$H$25</f>
        <v>0</v>
      </c>
      <c r="H4753">
        <f t="array" ref="H4753">FREQUENCY(IF('Data Transformation'!$B$4:$B$8425=B4731,'Data Transformation'!$G$4:$G$8425),'Bin Analysis'!$B4753)</f>
        <v>2073</v>
      </c>
      <c r="I4753">
        <f t="shared" si="592"/>
        <v>0</v>
      </c>
      <c r="J4753">
        <f t="shared" si="593"/>
        <v>0</v>
      </c>
      <c r="K4753">
        <f>J4753*Weighting!$W$25</f>
        <v>0</v>
      </c>
      <c r="M4753" s="14"/>
    </row>
    <row r="4754" spans="1:25" x14ac:dyDescent="0.25">
      <c r="O4754"/>
      <c r="P4754"/>
      <c r="Q4754"/>
      <c r="R4754"/>
    </row>
    <row r="4755" spans="1:25" ht="23.25" x14ac:dyDescent="0.35">
      <c r="A4755" s="21" t="s">
        <v>0</v>
      </c>
      <c r="B4755" s="21" t="str">
        <f>IFERROR(VLOOKUP(C4755,'Data Transformation'!$L$6:$M$426,2,FALSE),"")</f>
        <v/>
      </c>
      <c r="C4755" s="21">
        <f>C4731+1</f>
        <v>198</v>
      </c>
      <c r="D4755" s="21"/>
      <c r="E4755" s="21"/>
      <c r="F4755" s="21"/>
      <c r="G4755" s="21"/>
      <c r="H4755" s="22"/>
      <c r="I4755" s="22"/>
      <c r="J4755" s="22"/>
      <c r="K4755" s="21"/>
      <c r="L4755" s="21" t="str">
        <f>B4755</f>
        <v/>
      </c>
      <c r="M4755" s="23" t="e">
        <f>INDEX('Data Transformation'!$O$4:$O$424,MATCH($B4755,'Data Transformation'!$M$4:$M$424,0),MATCH($M$2,'Data Transformation'!$O$3,0))</f>
        <v>#N/A</v>
      </c>
      <c r="N4755" s="27" t="e">
        <f>IF('Input and Summary Results'!$J$16="minimum",'Bin Analysis'!X4756/(M4755-1),'Bin Analysis'!Y4755/('Bin Analysis'!M4755-1))</f>
        <v>#N/A</v>
      </c>
      <c r="O4755" s="27" t="e">
        <f>IF(M4755=FALSE,NA(),(VLOOKUP(1,C4758:K4777,4,FALSE))/(M4755-1))</f>
        <v>#N/A</v>
      </c>
      <c r="P4755" s="27" t="e">
        <f>IF(M4755=FALSE,NA(),SUM(J4758:J4777)/Weighting!$S$5)</f>
        <v>#N/A</v>
      </c>
      <c r="Q4755" s="27" t="e">
        <f>IF(M4755=FALSE,NA(),SUM(K4758:K4777)/Weighting!$S$6)</f>
        <v>#N/A</v>
      </c>
      <c r="R4755" s="27" t="e">
        <f>IF(M4755=FALSE,NA(),(VLOOKUP(1,G4758:K4777,3,FALSE))/(M4755-1))</f>
        <v>#N/A</v>
      </c>
      <c r="S4755" s="22" t="e">
        <f>IF(M4755=FALSE,NA(),IF(SUM(J4758:J4777)=2,"yes","no"))</f>
        <v>#N/A</v>
      </c>
      <c r="X4755" s="2" cm="2">
        <f t="array" ref="X4755:X4756">FREQUENCY(IF('Data Transformation'!$B$425:$B$6424='Bin Analysis'!L4755,'Data Transformation'!$G$425:$G$6424),'Data Transformation'!$U$11)</f>
        <v>0</v>
      </c>
      <c r="Y4755" s="2" cm="2">
        <f t="array" ref="Y4755:Y4756">FREQUENCY(IF('Data Transformation'!$B$425:$B$6424='Bin Analysis'!L4755,'Data Transformation'!$G$425:$G$6424),'Data Transformation'!$U$12)</f>
        <v>0</v>
      </c>
    </row>
    <row r="4756" spans="1:25" x14ac:dyDescent="0.25">
      <c r="A4756" s="14" t="s">
        <v>67</v>
      </c>
      <c r="B4756" t="s">
        <v>47</v>
      </c>
      <c r="C4756" t="s">
        <v>5</v>
      </c>
      <c r="D4756" t="s">
        <v>100</v>
      </c>
      <c r="E4756" t="s">
        <v>101</v>
      </c>
      <c r="F4756" t="s">
        <v>102</v>
      </c>
      <c r="G4756" t="s">
        <v>70</v>
      </c>
      <c r="H4756" t="s">
        <v>31</v>
      </c>
      <c r="I4756" t="s">
        <v>32</v>
      </c>
      <c r="J4756" t="s">
        <v>46</v>
      </c>
      <c r="K4756" s="14" t="s">
        <v>45</v>
      </c>
      <c r="M4756" s="14"/>
      <c r="X4756" s="2">
        <v>0</v>
      </c>
      <c r="Y4756" s="2">
        <v>0</v>
      </c>
    </row>
    <row r="4757" spans="1:25" x14ac:dyDescent="0.25">
      <c r="A4757" s="32"/>
      <c r="D4757" t="e">
        <f>IF(C4757=1,'Data Transformation'!$G$3+0.5*'Data Transformation'!$W$25,IF(C4758=1,D4758-'Data Transformation'!$W$25,FALSE))</f>
        <v>#NUM!</v>
      </c>
      <c r="E4757">
        <f t="array" ref="E4757">IF(ISLOGICAL(D4757),"",FREQUENCY(IF('Data Transformation'!$B$425:$B$8425='Bin Analysis'!$B4755,'Data Transformation'!$G$425:$G$8425),D4757))</f>
        <v>2001</v>
      </c>
      <c r="F4757" t="e">
        <f>IF(ISLOGICAL(D4757),"",E4757-E4756)</f>
        <v>#VALUE!</v>
      </c>
      <c r="M4757" s="14"/>
    </row>
    <row r="4758" spans="1:25" x14ac:dyDescent="0.25">
      <c r="A4758" s="32" t="e">
        <f>IF(Weighting!$P$6&gt;0,B4758,"")</f>
        <v>#NUM!</v>
      </c>
      <c r="B4758" t="e">
        <f>Weighting!$C$6</f>
        <v>#DIV/0!</v>
      </c>
      <c r="C4758" t="e">
        <f>Weighting!$F$6</f>
        <v>#NUM!</v>
      </c>
      <c r="D4758" t="e">
        <f>IF(C4758=1,'Data Transformation'!$G$3+0.5*'Data Transformation'!$W$25,IF(C4759=1,D4759-'Data Transformation'!$W$25,FALSE))</f>
        <v>#NUM!</v>
      </c>
      <c r="E4758">
        <f t="array" ref="E4758">IF(ISLOGICAL(D4758),"",FREQUENCY(IF('Data Transformation'!$B$425:$B$8425='Bin Analysis'!$B4755,'Data Transformation'!$G$425:$G$8425),D4758))</f>
        <v>2001</v>
      </c>
      <c r="F4758">
        <f>IF(ISLOGICAL(D4758),"",E4758-E4757)</f>
        <v>0</v>
      </c>
      <c r="G4758">
        <f>Weighting!$H$6</f>
        <v>1</v>
      </c>
      <c r="H4758">
        <f t="array" ref="H4758">FREQUENCY(IF('Data Transformation'!$B$4:$B$8425=B4755,'Data Transformation'!$G$4:$G$8425),'Bin Analysis'!$B4758)</f>
        <v>2073</v>
      </c>
      <c r="I4758">
        <f>H4758-H4757</f>
        <v>2073</v>
      </c>
      <c r="J4758">
        <f>IF(I4758=0,0,1)</f>
        <v>1</v>
      </c>
      <c r="K4758" t="e">
        <f>J4758*Weighting!$W$6</f>
        <v>#NUM!</v>
      </c>
      <c r="M4758" s="14"/>
    </row>
    <row r="4759" spans="1:25" x14ac:dyDescent="0.25">
      <c r="A4759" s="32" t="str">
        <f>IF(Weighting!$P$7&gt;0,B4759,"")</f>
        <v/>
      </c>
      <c r="B4759" t="e">
        <f>Weighting!$C$7</f>
        <v>#DIV/0!</v>
      </c>
      <c r="C4759" t="e">
        <f>Weighting!$F$7</f>
        <v>#NUM!</v>
      </c>
      <c r="D4759" t="e">
        <f>IF(C4759=1,'Data Transformation'!$G$3+0.5*'Data Transformation'!$W$25,IF(C4760=1,D4760-'Data Transformation'!$W$25,FALSE))</f>
        <v>#NUM!</v>
      </c>
      <c r="E4759">
        <f t="array" ref="E4759">IF(ISLOGICAL(D4759),"",FREQUENCY(IF('Data Transformation'!$B$425:$B$8425='Bin Analysis'!$B4755,'Data Transformation'!$G$425:$G$8425),D4759))</f>
        <v>2001</v>
      </c>
      <c r="F4759">
        <f t="shared" ref="F4759:F4777" si="594">IF(ISLOGICAL(D4759),"",E4759-E4758)</f>
        <v>0</v>
      </c>
      <c r="G4759">
        <f>Weighting!$H$7</f>
        <v>0</v>
      </c>
      <c r="H4759">
        <f t="array" ref="H4759">FREQUENCY(IF('Data Transformation'!$B$4:$B$8425=B4755,'Data Transformation'!$G$4:$G$8425),'Bin Analysis'!$B4759)</f>
        <v>2073</v>
      </c>
      <c r="I4759">
        <f t="shared" ref="I4759:I4777" si="595">H4759-H4758</f>
        <v>0</v>
      </c>
      <c r="J4759">
        <f>IF(I4759=0,0,1)</f>
        <v>0</v>
      </c>
      <c r="K4759">
        <f>J4759*Weighting!$W$7</f>
        <v>0</v>
      </c>
      <c r="M4759" s="14"/>
    </row>
    <row r="4760" spans="1:25" x14ac:dyDescent="0.25">
      <c r="A4760" s="32" t="str">
        <f>IF(Weighting!$P$8&gt;0,B4760,"")</f>
        <v/>
      </c>
      <c r="B4760" t="e">
        <f>Weighting!$C$8</f>
        <v>#DIV/0!</v>
      </c>
      <c r="C4760" t="e">
        <f>Weighting!$F$8</f>
        <v>#NUM!</v>
      </c>
      <c r="D4760" t="e">
        <f>IF(C4760=1,'Data Transformation'!$G$3+0.5*'Data Transformation'!$W$25,IF(C4761=1,D4761-'Data Transformation'!$W$25,FALSE))</f>
        <v>#NUM!</v>
      </c>
      <c r="E4760">
        <f t="array" ref="E4760">IF(ISLOGICAL(D4760),"",FREQUENCY(IF('Data Transformation'!$B$425:$B$8425='Bin Analysis'!$B4755,'Data Transformation'!$G$425:$G$8425),D4760))</f>
        <v>2001</v>
      </c>
      <c r="F4760">
        <f t="shared" si="594"/>
        <v>0</v>
      </c>
      <c r="G4760">
        <f>Weighting!$H$8</f>
        <v>0</v>
      </c>
      <c r="H4760">
        <f t="array" ref="H4760">FREQUENCY(IF('Data Transformation'!$B$4:$B$8425=B4755,'Data Transformation'!$G$4:$G$8425),'Bin Analysis'!$B4760)</f>
        <v>2073</v>
      </c>
      <c r="I4760">
        <f t="shared" si="595"/>
        <v>0</v>
      </c>
      <c r="J4760">
        <f t="shared" ref="J4760:J4777" si="596">IF(I4760=0,0,1)</f>
        <v>0</v>
      </c>
      <c r="K4760">
        <f>J4760*Weighting!$W$8</f>
        <v>0</v>
      </c>
      <c r="M4760" s="14"/>
    </row>
    <row r="4761" spans="1:25" x14ac:dyDescent="0.25">
      <c r="A4761" s="32" t="str">
        <f>IF(Weighting!$P$9&gt;0,B4761,"")</f>
        <v/>
      </c>
      <c r="B4761" s="50" t="e">
        <f>Weighting!$C$9</f>
        <v>#DIV/0!</v>
      </c>
      <c r="C4761" t="e">
        <f>Weighting!$F$9</f>
        <v>#NUM!</v>
      </c>
      <c r="D4761" t="e">
        <f>IF(C4761=1,'Data Transformation'!$G$3+0.5*'Data Transformation'!$W$25,IF(C4762=1,D4762-'Data Transformation'!$W$25,FALSE))</f>
        <v>#NUM!</v>
      </c>
      <c r="E4761">
        <f t="array" ref="E4761">IF(ISLOGICAL(D4761),"",FREQUENCY(IF('Data Transformation'!$B$425:$B$8425='Bin Analysis'!$B4755,'Data Transformation'!$G$425:$G$8425),D4761))</f>
        <v>2001</v>
      </c>
      <c r="F4761">
        <f t="shared" si="594"/>
        <v>0</v>
      </c>
      <c r="G4761">
        <f>Weighting!$H$9</f>
        <v>0</v>
      </c>
      <c r="H4761">
        <f t="array" ref="H4761">FREQUENCY(IF('Data Transformation'!$B$4:$B$8425=B4755,'Data Transformation'!$G$4:$G$8425),'Bin Analysis'!$B4761)</f>
        <v>2073</v>
      </c>
      <c r="I4761">
        <f t="shared" si="595"/>
        <v>0</v>
      </c>
      <c r="J4761">
        <f t="shared" si="596"/>
        <v>0</v>
      </c>
      <c r="K4761">
        <f>J4761*Weighting!$W$9</f>
        <v>0</v>
      </c>
      <c r="M4761" s="14"/>
    </row>
    <row r="4762" spans="1:25" x14ac:dyDescent="0.25">
      <c r="A4762" s="32" t="str">
        <f>IF(Weighting!$P$10&gt;0,B4762,"")</f>
        <v/>
      </c>
      <c r="B4762" t="e">
        <f>Weighting!$C$10</f>
        <v>#DIV/0!</v>
      </c>
      <c r="C4762" t="e">
        <f>Weighting!$F$10</f>
        <v>#NUM!</v>
      </c>
      <c r="D4762" t="e">
        <f>IF(C4762=1,'Data Transformation'!$G$3+0.5*'Data Transformation'!$W$25,IF(C4763=1,D4763-'Data Transformation'!$W$25,FALSE))</f>
        <v>#NUM!</v>
      </c>
      <c r="E4762">
        <f t="array" ref="E4762">IF(ISLOGICAL(D4762),"",FREQUENCY(IF('Data Transformation'!$B$425:$B$8425='Bin Analysis'!$B4755,'Data Transformation'!$G$425:$G$8425),D4762))</f>
        <v>2001</v>
      </c>
      <c r="F4762">
        <f t="shared" si="594"/>
        <v>0</v>
      </c>
      <c r="G4762">
        <f>Weighting!$H$10</f>
        <v>0</v>
      </c>
      <c r="H4762">
        <f t="array" ref="H4762">FREQUENCY(IF('Data Transformation'!$B$4:$B$8425=B4755,'Data Transformation'!$G$4:$G$8425),'Bin Analysis'!$B4762)</f>
        <v>2073</v>
      </c>
      <c r="I4762">
        <f t="shared" si="595"/>
        <v>0</v>
      </c>
      <c r="J4762">
        <f t="shared" si="596"/>
        <v>0</v>
      </c>
      <c r="K4762">
        <f>J4762*Weighting!$W$10</f>
        <v>0</v>
      </c>
      <c r="M4762" s="14"/>
    </row>
    <row r="4763" spans="1:25" x14ac:dyDescent="0.25">
      <c r="A4763" s="32" t="str">
        <f>IF(Weighting!$P$11&gt;0,B4763,"")</f>
        <v/>
      </c>
      <c r="B4763" t="e">
        <f>Weighting!$C$11</f>
        <v>#DIV/0!</v>
      </c>
      <c r="C4763" t="e">
        <f>Weighting!$F$11</f>
        <v>#NUM!</v>
      </c>
      <c r="D4763" t="e">
        <f>IF(C4763=1,'Data Transformation'!$G$3+0.5*'Data Transformation'!$W$25,IF(C4764=1,D4764-'Data Transformation'!$W$25,FALSE))</f>
        <v>#NUM!</v>
      </c>
      <c r="E4763">
        <f t="array" ref="E4763">IF(ISLOGICAL(D4763),"",FREQUENCY(IF('Data Transformation'!$B$425:$B$8425='Bin Analysis'!$B4755,'Data Transformation'!$G$425:$G$8425),D4763))</f>
        <v>2001</v>
      </c>
      <c r="F4763">
        <f t="shared" si="594"/>
        <v>0</v>
      </c>
      <c r="G4763">
        <f>Weighting!$H$11</f>
        <v>0</v>
      </c>
      <c r="H4763">
        <f t="array" ref="H4763">FREQUENCY(IF('Data Transformation'!$B$4:$B$8425=B4755,'Data Transformation'!$G$4:$G$8425),'Bin Analysis'!$B4763)</f>
        <v>2073</v>
      </c>
      <c r="I4763">
        <f t="shared" si="595"/>
        <v>0</v>
      </c>
      <c r="J4763">
        <f t="shared" si="596"/>
        <v>0</v>
      </c>
      <c r="K4763">
        <f>J4763*Weighting!$W$11</f>
        <v>0</v>
      </c>
      <c r="M4763" s="14"/>
    </row>
    <row r="4764" spans="1:25" x14ac:dyDescent="0.25">
      <c r="A4764" s="32" t="str">
        <f>IF(Weighting!$P$12&gt;0,B4764,"")</f>
        <v/>
      </c>
      <c r="B4764" t="e">
        <f>Weighting!$C$12</f>
        <v>#DIV/0!</v>
      </c>
      <c r="C4764" t="e">
        <f>Weighting!$F$12</f>
        <v>#NUM!</v>
      </c>
      <c r="D4764" t="e">
        <f>IF(C4764=1,'Data Transformation'!$G$3+0.5*'Data Transformation'!$W$25,IF(C4765=1,D4765-'Data Transformation'!$W$25,FALSE))</f>
        <v>#NUM!</v>
      </c>
      <c r="E4764">
        <f t="array" ref="E4764">IF(ISLOGICAL(D4764),"",FREQUENCY(IF('Data Transformation'!$B$425:$B$8425='Bin Analysis'!$B4755,'Data Transformation'!$G$425:$G$8425),D4764))</f>
        <v>2001</v>
      </c>
      <c r="F4764">
        <f t="shared" si="594"/>
        <v>0</v>
      </c>
      <c r="G4764">
        <f>Weighting!$H$12</f>
        <v>0</v>
      </c>
      <c r="H4764">
        <f t="array" ref="H4764">FREQUENCY(IF('Data Transformation'!$B$4:$B$8425=B4755,'Data Transformation'!$G$4:$G$8425),'Bin Analysis'!$B4764)</f>
        <v>2073</v>
      </c>
      <c r="I4764">
        <f t="shared" si="595"/>
        <v>0</v>
      </c>
      <c r="J4764">
        <f t="shared" si="596"/>
        <v>0</v>
      </c>
      <c r="K4764">
        <f>J4764*Weighting!$W$12</f>
        <v>0</v>
      </c>
      <c r="M4764" s="14"/>
    </row>
    <row r="4765" spans="1:25" x14ac:dyDescent="0.25">
      <c r="A4765" s="32" t="str">
        <f>IF(Weighting!$P$13&gt;0,B4765,"")</f>
        <v/>
      </c>
      <c r="B4765" t="e">
        <f>Weighting!$C$13</f>
        <v>#DIV/0!</v>
      </c>
      <c r="C4765" t="e">
        <f>Weighting!$F$13</f>
        <v>#NUM!</v>
      </c>
      <c r="D4765" t="e">
        <f>IF(C4765=1,'Data Transformation'!$G$3+0.5*'Data Transformation'!$W$25,IF(C4766=1,D4766-'Data Transformation'!$W$25,FALSE))</f>
        <v>#NUM!</v>
      </c>
      <c r="E4765">
        <f t="array" ref="E4765">IF(ISLOGICAL(D4765),"",FREQUENCY(IF('Data Transformation'!$B$425:$B$8425='Bin Analysis'!$B4755,'Data Transformation'!$G$425:$G$8425),D4765))</f>
        <v>2001</v>
      </c>
      <c r="F4765">
        <f t="shared" si="594"/>
        <v>0</v>
      </c>
      <c r="G4765">
        <f>Weighting!$H$13</f>
        <v>0</v>
      </c>
      <c r="H4765">
        <f t="array" ref="H4765">FREQUENCY(IF('Data Transformation'!$B$4:$B$8425=B4755,'Data Transformation'!$G$4:$G$8425),'Bin Analysis'!$B4765)</f>
        <v>2073</v>
      </c>
      <c r="I4765">
        <f t="shared" si="595"/>
        <v>0</v>
      </c>
      <c r="J4765">
        <f t="shared" si="596"/>
        <v>0</v>
      </c>
      <c r="K4765">
        <f>J4765*Weighting!$W$13</f>
        <v>0</v>
      </c>
      <c r="M4765" s="14"/>
    </row>
    <row r="4766" spans="1:25" x14ac:dyDescent="0.25">
      <c r="A4766" s="32" t="str">
        <f>IF(Weighting!$P$14&gt;0,B4766,"")</f>
        <v/>
      </c>
      <c r="B4766" t="e">
        <f>Weighting!$C$14</f>
        <v>#DIV/0!</v>
      </c>
      <c r="C4766" t="e">
        <f>Weighting!$F$14</f>
        <v>#NUM!</v>
      </c>
      <c r="D4766" t="e">
        <f>IF(C4766=1,'Data Transformation'!$G$3+0.5*'Data Transformation'!$W$25,IF(C4767=1,D4767-'Data Transformation'!$W$25,FALSE))</f>
        <v>#NUM!</v>
      </c>
      <c r="E4766">
        <f t="array" ref="E4766">IF(ISLOGICAL(D4766),"",FREQUENCY(IF('Data Transformation'!$B$425:$B$8425='Bin Analysis'!$B4755,'Data Transformation'!$G$425:$G$8425),D4766))</f>
        <v>2001</v>
      </c>
      <c r="F4766">
        <f t="shared" si="594"/>
        <v>0</v>
      </c>
      <c r="G4766">
        <f>Weighting!$H$14</f>
        <v>0</v>
      </c>
      <c r="H4766">
        <f t="array" ref="H4766">FREQUENCY(IF('Data Transformation'!$B$4:$B$8425=B4755,'Data Transformation'!$G$4:$G$8425),'Bin Analysis'!$B4766)</f>
        <v>2073</v>
      </c>
      <c r="I4766">
        <f t="shared" si="595"/>
        <v>0</v>
      </c>
      <c r="J4766">
        <f t="shared" si="596"/>
        <v>0</v>
      </c>
      <c r="K4766">
        <f>J4766*Weighting!$W$14</f>
        <v>0</v>
      </c>
      <c r="M4766" s="14"/>
    </row>
    <row r="4767" spans="1:25" x14ac:dyDescent="0.25">
      <c r="A4767" s="32" t="str">
        <f>IF(Weighting!$P$15&gt;0,B4767,"")</f>
        <v/>
      </c>
      <c r="B4767" t="e">
        <f>Weighting!$C$15</f>
        <v>#DIV/0!</v>
      </c>
      <c r="C4767" t="e">
        <f>Weighting!$F$15</f>
        <v>#NUM!</v>
      </c>
      <c r="D4767" t="e">
        <f>IF(C4767=1,'Data Transformation'!$G$3+0.5*'Data Transformation'!$W$25,IF(C4768=1,D4768-'Data Transformation'!$W$25,FALSE))</f>
        <v>#NUM!</v>
      </c>
      <c r="E4767">
        <f t="array" ref="E4767">IF(ISLOGICAL(D4767),"",FREQUENCY(IF('Data Transformation'!$B$425:$B$8425='Bin Analysis'!$B4755,'Data Transformation'!$G$425:$G$8425),D4767))</f>
        <v>2001</v>
      </c>
      <c r="F4767">
        <f t="shared" si="594"/>
        <v>0</v>
      </c>
      <c r="G4767">
        <f>Weighting!$H$15</f>
        <v>0</v>
      </c>
      <c r="H4767">
        <f t="array" ref="H4767">FREQUENCY(IF('Data Transformation'!$B$4:$B$8425=B4755,'Data Transformation'!$G$4:$G$8425),'Bin Analysis'!$B4767)</f>
        <v>2073</v>
      </c>
      <c r="I4767">
        <f t="shared" si="595"/>
        <v>0</v>
      </c>
      <c r="J4767">
        <f t="shared" si="596"/>
        <v>0</v>
      </c>
      <c r="K4767">
        <f>J4767*Weighting!$W$15</f>
        <v>0</v>
      </c>
      <c r="M4767" s="14"/>
    </row>
    <row r="4768" spans="1:25" x14ac:dyDescent="0.25">
      <c r="A4768" s="32" t="str">
        <f>IF(Weighting!$P$16&gt;0,B4768,"")</f>
        <v/>
      </c>
      <c r="B4768" t="e">
        <f>Weighting!$C$16</f>
        <v>#DIV/0!</v>
      </c>
      <c r="C4768" t="e">
        <f>Weighting!$F$16</f>
        <v>#NUM!</v>
      </c>
      <c r="D4768" t="e">
        <f>IF(C4768=1,'Data Transformation'!$G$3+0.5*'Data Transformation'!$W$25,IF(C4769=1,D4769-'Data Transformation'!$W$25,FALSE))</f>
        <v>#NUM!</v>
      </c>
      <c r="E4768">
        <f t="array" ref="E4768">IF(ISLOGICAL(D4768),"",FREQUENCY(IF('Data Transformation'!$B$425:$B$8425='Bin Analysis'!$B4755,'Data Transformation'!$G$425:$G$8425),D4768))</f>
        <v>2001</v>
      </c>
      <c r="F4768">
        <f t="shared" si="594"/>
        <v>0</v>
      </c>
      <c r="G4768">
        <f>Weighting!$H$16</f>
        <v>0</v>
      </c>
      <c r="H4768">
        <f t="array" ref="H4768">FREQUENCY(IF('Data Transformation'!$B$4:$B$8425=B4755,'Data Transformation'!$G$4:$G$8425),'Bin Analysis'!$B4768)</f>
        <v>2073</v>
      </c>
      <c r="I4768">
        <f t="shared" si="595"/>
        <v>0</v>
      </c>
      <c r="J4768">
        <f t="shared" si="596"/>
        <v>0</v>
      </c>
      <c r="K4768">
        <f>J4768*Weighting!$W$16</f>
        <v>0</v>
      </c>
      <c r="M4768" s="14"/>
    </row>
    <row r="4769" spans="1:25" x14ac:dyDescent="0.25">
      <c r="A4769" s="32" t="str">
        <f>IF(Weighting!$P$17&gt;0,B4769,"")</f>
        <v/>
      </c>
      <c r="B4769" t="e">
        <f>Weighting!$C$17</f>
        <v>#DIV/0!</v>
      </c>
      <c r="C4769" t="e">
        <f>Weighting!$F$17</f>
        <v>#NUM!</v>
      </c>
      <c r="D4769" t="e">
        <f>IF(C4769=1,'Data Transformation'!$G$3+0.5*'Data Transformation'!$W$25,IF(C4770=1,D4770-'Data Transformation'!$W$25,FALSE))</f>
        <v>#NUM!</v>
      </c>
      <c r="E4769">
        <f t="array" ref="E4769">IF(ISLOGICAL(D4769),"",FREQUENCY(IF('Data Transformation'!$B$425:$B$8425='Bin Analysis'!$B4755,'Data Transformation'!$G$425:$G$8425),D4769))</f>
        <v>2001</v>
      </c>
      <c r="F4769">
        <f t="shared" si="594"/>
        <v>0</v>
      </c>
      <c r="G4769">
        <f>Weighting!$H$17</f>
        <v>0</v>
      </c>
      <c r="H4769">
        <f t="array" ref="H4769">FREQUENCY(IF('Data Transformation'!$B$4:$B$8425=B4755,'Data Transformation'!$G$4:$G$8425),'Bin Analysis'!$B4769)</f>
        <v>2073</v>
      </c>
      <c r="I4769">
        <f t="shared" si="595"/>
        <v>0</v>
      </c>
      <c r="J4769">
        <f t="shared" si="596"/>
        <v>0</v>
      </c>
      <c r="K4769">
        <f>J4769*Weighting!$W$17</f>
        <v>0</v>
      </c>
      <c r="M4769" s="14"/>
    </row>
    <row r="4770" spans="1:25" x14ac:dyDescent="0.25">
      <c r="A4770" s="32" t="str">
        <f>IF(Weighting!$P$18&gt;0,B4770,"")</f>
        <v/>
      </c>
      <c r="B4770" t="e">
        <f>Weighting!$C$18</f>
        <v>#DIV/0!</v>
      </c>
      <c r="C4770" t="e">
        <f>Weighting!$F$18</f>
        <v>#NUM!</v>
      </c>
      <c r="D4770" t="e">
        <f>IF(C4770=1,'Data Transformation'!$G$3+0.5*'Data Transformation'!$W$25,IF(C4771=1,D4771-'Data Transformation'!$W$25,FALSE))</f>
        <v>#NUM!</v>
      </c>
      <c r="E4770">
        <f t="array" ref="E4770">IF(ISLOGICAL(D4770),"",FREQUENCY(IF('Data Transformation'!$B$425:$B$8425='Bin Analysis'!$B4755,'Data Transformation'!$G$425:$G$8425),D4770))</f>
        <v>2001</v>
      </c>
      <c r="F4770">
        <f t="shared" si="594"/>
        <v>0</v>
      </c>
      <c r="G4770">
        <f>Weighting!$H$18</f>
        <v>0</v>
      </c>
      <c r="H4770">
        <f t="array" ref="H4770">FREQUENCY(IF('Data Transformation'!$B$4:$B$8425=B4755,'Data Transformation'!$G$4:$G$8425),'Bin Analysis'!$B4770)</f>
        <v>2073</v>
      </c>
      <c r="I4770">
        <f t="shared" si="595"/>
        <v>0</v>
      </c>
      <c r="J4770">
        <f t="shared" si="596"/>
        <v>0</v>
      </c>
      <c r="K4770">
        <f>J4770*Weighting!$W$18</f>
        <v>0</v>
      </c>
      <c r="M4770" s="14"/>
    </row>
    <row r="4771" spans="1:25" x14ac:dyDescent="0.25">
      <c r="A4771" s="32" t="str">
        <f>IF(Weighting!$P$19&gt;0,B4771,"")</f>
        <v/>
      </c>
      <c r="B4771" t="e">
        <f>Weighting!$C$19</f>
        <v>#DIV/0!</v>
      </c>
      <c r="C4771" t="e">
        <f>Weighting!$F$19</f>
        <v>#NUM!</v>
      </c>
      <c r="D4771" t="e">
        <f>IF(C4771=1,'Data Transformation'!$G$3+0.5*'Data Transformation'!$W$25,IF(C4772=1,D4772-'Data Transformation'!$W$25,FALSE))</f>
        <v>#NUM!</v>
      </c>
      <c r="E4771">
        <f t="array" ref="E4771">IF(ISLOGICAL(D4771),"",FREQUENCY(IF('Data Transformation'!$B$425:$B$8425='Bin Analysis'!$B4755,'Data Transformation'!$G$425:$G$8425),D4771))</f>
        <v>2001</v>
      </c>
      <c r="F4771">
        <f t="shared" si="594"/>
        <v>0</v>
      </c>
      <c r="G4771">
        <f>Weighting!$H$19</f>
        <v>0</v>
      </c>
      <c r="H4771">
        <f t="array" ref="H4771">FREQUENCY(IF('Data Transformation'!$B$4:$B$8425=B4755,'Data Transformation'!$G$4:$G$8425),'Bin Analysis'!$B4771)</f>
        <v>2073</v>
      </c>
      <c r="I4771">
        <f t="shared" si="595"/>
        <v>0</v>
      </c>
      <c r="J4771">
        <f t="shared" si="596"/>
        <v>0</v>
      </c>
      <c r="K4771">
        <f>J4771*Weighting!$W$19</f>
        <v>0</v>
      </c>
      <c r="M4771" s="14"/>
    </row>
    <row r="4772" spans="1:25" x14ac:dyDescent="0.25">
      <c r="A4772" s="32" t="str">
        <f>IF(Weighting!$P$20&gt;0,B4772,"")</f>
        <v/>
      </c>
      <c r="B4772" t="e">
        <f>Weighting!$C$20</f>
        <v>#DIV/0!</v>
      </c>
      <c r="C4772" t="e">
        <f>Weighting!$F$20</f>
        <v>#NUM!</v>
      </c>
      <c r="D4772" t="e">
        <f>IF(C4772=1,'Data Transformation'!$G$3+0.5*'Data Transformation'!$W$25,IF(C4773=1,D4773-'Data Transformation'!$W$25,FALSE))</f>
        <v>#NUM!</v>
      </c>
      <c r="E4772">
        <f t="array" ref="E4772">IF(ISLOGICAL(D4772),"",FREQUENCY(IF('Data Transformation'!$B$425:$B$8425='Bin Analysis'!$B4755,'Data Transformation'!$G$425:$G$8425),D4772))</f>
        <v>2001</v>
      </c>
      <c r="F4772">
        <f t="shared" si="594"/>
        <v>0</v>
      </c>
      <c r="G4772">
        <f>Weighting!$H$20</f>
        <v>0</v>
      </c>
      <c r="H4772">
        <f t="array" ref="H4772">FREQUENCY(IF('Data Transformation'!$B$4:$B$8425=B4755,'Data Transformation'!$G$4:$G$8425),'Bin Analysis'!$B4772)</f>
        <v>2073</v>
      </c>
      <c r="I4772">
        <f t="shared" si="595"/>
        <v>0</v>
      </c>
      <c r="J4772">
        <f t="shared" si="596"/>
        <v>0</v>
      </c>
      <c r="K4772">
        <f>J4772*Weighting!$W$20</f>
        <v>0</v>
      </c>
      <c r="M4772" s="14"/>
    </row>
    <row r="4773" spans="1:25" x14ac:dyDescent="0.25">
      <c r="A4773" s="32" t="str">
        <f>IF(Weighting!$P$21&gt;0,B4773,"")</f>
        <v/>
      </c>
      <c r="B4773" t="e">
        <f>Weighting!$C$21</f>
        <v>#DIV/0!</v>
      </c>
      <c r="C4773" t="e">
        <f>Weighting!$F$21</f>
        <v>#NUM!</v>
      </c>
      <c r="D4773" t="e">
        <f>IF(C4773=1,'Data Transformation'!$G$3+0.5*'Data Transformation'!$W$25,IF(C4774=1,D4774-'Data Transformation'!$W$25,FALSE))</f>
        <v>#NUM!</v>
      </c>
      <c r="E4773">
        <f t="array" ref="E4773">IF(ISLOGICAL(D4773),"",FREQUENCY(IF('Data Transformation'!$B$425:$B$8425='Bin Analysis'!$B4755,'Data Transformation'!$G$425:$G$8425),D4773))</f>
        <v>2001</v>
      </c>
      <c r="F4773">
        <f t="shared" si="594"/>
        <v>0</v>
      </c>
      <c r="G4773">
        <f>Weighting!$H$21</f>
        <v>0</v>
      </c>
      <c r="H4773">
        <f t="array" ref="H4773">FREQUENCY(IF('Data Transformation'!$B$4:$B$8425=B4755,'Data Transformation'!$G$4:$G$8425),'Bin Analysis'!$B4773)</f>
        <v>2073</v>
      </c>
      <c r="I4773">
        <f t="shared" si="595"/>
        <v>0</v>
      </c>
      <c r="J4773">
        <f t="shared" si="596"/>
        <v>0</v>
      </c>
      <c r="K4773">
        <f>J4773*Weighting!$W$21</f>
        <v>0</v>
      </c>
      <c r="M4773" s="14"/>
    </row>
    <row r="4774" spans="1:25" x14ac:dyDescent="0.25">
      <c r="A4774" s="32" t="str">
        <f>IF(Weighting!$P$22&gt;0,B4774,"")</f>
        <v/>
      </c>
      <c r="B4774" t="e">
        <f>Weighting!$C$22</f>
        <v>#DIV/0!</v>
      </c>
      <c r="C4774" t="e">
        <f>Weighting!$F$22</f>
        <v>#NUM!</v>
      </c>
      <c r="D4774" t="e">
        <f>IF(C4774=1,'Data Transformation'!$G$3+0.5*'Data Transformation'!$W$25,IF(C4775=1,D4775-'Data Transformation'!$W$25,FALSE))</f>
        <v>#NUM!</v>
      </c>
      <c r="E4774">
        <f t="array" ref="E4774">IF(ISLOGICAL(D4774),"",FREQUENCY(IF('Data Transformation'!$B$425:$B$8425='Bin Analysis'!$B4755,'Data Transformation'!$G$425:$G$8425),D4774))</f>
        <v>2001</v>
      </c>
      <c r="F4774">
        <f t="shared" si="594"/>
        <v>0</v>
      </c>
      <c r="G4774">
        <f>Weighting!$H$22</f>
        <v>0</v>
      </c>
      <c r="H4774">
        <f t="array" ref="H4774">FREQUENCY(IF('Data Transformation'!$B$4:$B$8425=B4755,'Data Transformation'!$G$4:$G$8425),'Bin Analysis'!$B4774)</f>
        <v>2073</v>
      </c>
      <c r="I4774">
        <f t="shared" si="595"/>
        <v>0</v>
      </c>
      <c r="J4774">
        <f t="shared" si="596"/>
        <v>0</v>
      </c>
      <c r="K4774">
        <f>J4774*Weighting!$W$22</f>
        <v>0</v>
      </c>
      <c r="M4774" s="14"/>
    </row>
    <row r="4775" spans="1:25" x14ac:dyDescent="0.25">
      <c r="A4775" s="32" t="str">
        <f>IF(Weighting!$P$23&gt;0,B4775,"")</f>
        <v/>
      </c>
      <c r="B4775" t="e">
        <f>Weighting!$C$23</f>
        <v>#DIV/0!</v>
      </c>
      <c r="C4775" t="e">
        <f>Weighting!$F$23</f>
        <v>#NUM!</v>
      </c>
      <c r="D4775" t="e">
        <f>IF(C4775=1,'Data Transformation'!$G$3+0.5*'Data Transformation'!$W$25,IF(C4776=1,D4776-'Data Transformation'!$W$25,FALSE))</f>
        <v>#NUM!</v>
      </c>
      <c r="E4775">
        <f t="array" ref="E4775">IF(ISLOGICAL(D4775),"",FREQUENCY(IF('Data Transformation'!$B$425:$B$8425='Bin Analysis'!$B4755,'Data Transformation'!$G$425:$G$8425),D4775))</f>
        <v>2001</v>
      </c>
      <c r="F4775">
        <f t="shared" si="594"/>
        <v>0</v>
      </c>
      <c r="G4775">
        <f>Weighting!$H$23</f>
        <v>0</v>
      </c>
      <c r="H4775">
        <f t="array" ref="H4775">FREQUENCY(IF('Data Transformation'!$B$4:$B$8425=B4755,'Data Transformation'!$G$4:$G$8425),'Bin Analysis'!$B4775)</f>
        <v>2073</v>
      </c>
      <c r="I4775">
        <f t="shared" si="595"/>
        <v>0</v>
      </c>
      <c r="J4775">
        <f t="shared" si="596"/>
        <v>0</v>
      </c>
      <c r="K4775">
        <f>J4775*Weighting!$W$23</f>
        <v>0</v>
      </c>
      <c r="M4775" s="14"/>
    </row>
    <row r="4776" spans="1:25" x14ac:dyDescent="0.25">
      <c r="A4776" s="32" t="str">
        <f>IF(Weighting!$P$24&gt;0,B4776,"")</f>
        <v/>
      </c>
      <c r="B4776" t="e">
        <f>Weighting!$C$24</f>
        <v>#DIV/0!</v>
      </c>
      <c r="C4776" t="e">
        <f>Weighting!$F$24</f>
        <v>#NUM!</v>
      </c>
      <c r="D4776" t="e">
        <f>IF(C4776=1,'Data Transformation'!$G$3+0.5*'Data Transformation'!$W$25,IF(C4777=1,D4777-'Data Transformation'!$W$25,FALSE))</f>
        <v>#NUM!</v>
      </c>
      <c r="E4776">
        <f t="array" ref="E4776">IF(ISLOGICAL(D4776),"",FREQUENCY(IF('Data Transformation'!$B$425:$B$8425='Bin Analysis'!$B4755,'Data Transformation'!$G$425:$G$8425),D4776))</f>
        <v>2001</v>
      </c>
      <c r="F4776">
        <f t="shared" si="594"/>
        <v>0</v>
      </c>
      <c r="G4776">
        <f>Weighting!$H$24</f>
        <v>0</v>
      </c>
      <c r="H4776">
        <f t="array" ref="H4776">FREQUENCY(IF('Data Transformation'!$B$4:$B$8425=B4755,'Data Transformation'!$G$4:$G$8425),'Bin Analysis'!$B4776)</f>
        <v>2073</v>
      </c>
      <c r="I4776">
        <f t="shared" si="595"/>
        <v>0</v>
      </c>
      <c r="J4776">
        <f t="shared" si="596"/>
        <v>0</v>
      </c>
      <c r="K4776">
        <f>J4776*Weighting!$W$24</f>
        <v>0</v>
      </c>
      <c r="M4776" s="14"/>
    </row>
    <row r="4777" spans="1:25" x14ac:dyDescent="0.25">
      <c r="A4777" s="32" t="str">
        <f>IF(Weighting!$P$25&gt;0,B4777,"")</f>
        <v/>
      </c>
      <c r="B4777" t="e">
        <f>Weighting!$C$25</f>
        <v>#DIV/0!</v>
      </c>
      <c r="C4777" t="e">
        <f>Weighting!$F$25</f>
        <v>#NUM!</v>
      </c>
      <c r="D4777" t="e">
        <f>IF(C4777=1,'Data Transformation'!$G$3+0.5*'Data Transformation'!$W$25,IF(C4778=1,D4778-'Data Transformation'!$W$25,FALSE))</f>
        <v>#NUM!</v>
      </c>
      <c r="E4777">
        <f t="array" ref="E4777">IF(ISLOGICAL(D4777),"",FREQUENCY(IF('Data Transformation'!$B$425:$B$8425='Bin Analysis'!$B4755,'Data Transformation'!$G$425:$G$8425),D4777))</f>
        <v>2001</v>
      </c>
      <c r="F4777">
        <f t="shared" si="594"/>
        <v>0</v>
      </c>
      <c r="G4777">
        <f>Weighting!$H$25</f>
        <v>0</v>
      </c>
      <c r="H4777">
        <f t="array" ref="H4777">FREQUENCY(IF('Data Transformation'!$B$4:$B$8425=B4755,'Data Transformation'!$G$4:$G$8425),'Bin Analysis'!$B4777)</f>
        <v>2073</v>
      </c>
      <c r="I4777">
        <f t="shared" si="595"/>
        <v>0</v>
      </c>
      <c r="J4777">
        <f t="shared" si="596"/>
        <v>0</v>
      </c>
      <c r="K4777">
        <f>J4777*Weighting!$W$25</f>
        <v>0</v>
      </c>
      <c r="M4777" s="14"/>
    </row>
    <row r="4778" spans="1:25" x14ac:dyDescent="0.25">
      <c r="O4778"/>
      <c r="P4778"/>
      <c r="Q4778"/>
      <c r="R4778"/>
    </row>
    <row r="4779" spans="1:25" ht="23.25" x14ac:dyDescent="0.35">
      <c r="A4779" s="21" t="s">
        <v>0</v>
      </c>
      <c r="B4779" s="21" t="str">
        <f>IFERROR(VLOOKUP(C4779,'Data Transformation'!$L$6:$M$426,2,FALSE),"")</f>
        <v/>
      </c>
      <c r="C4779" s="21">
        <f>C4755+1</f>
        <v>199</v>
      </c>
      <c r="D4779" s="21"/>
      <c r="E4779" s="21"/>
      <c r="F4779" s="21"/>
      <c r="G4779" s="21"/>
      <c r="H4779" s="22"/>
      <c r="I4779" s="22"/>
      <c r="J4779" s="22"/>
      <c r="K4779" s="21"/>
      <c r="L4779" s="21" t="str">
        <f>B4779</f>
        <v/>
      </c>
      <c r="M4779" s="23" t="e">
        <f>INDEX('Data Transformation'!$O$4:$O$424,MATCH($B4779,'Data Transformation'!$M$4:$M$424,0),MATCH($M$2,'Data Transformation'!$O$3,0))</f>
        <v>#N/A</v>
      </c>
      <c r="N4779" s="27" t="e">
        <f>IF('Input and Summary Results'!$J$16="minimum",'Bin Analysis'!X4780/(M4779-1),'Bin Analysis'!Y4779/('Bin Analysis'!M4779-1))</f>
        <v>#N/A</v>
      </c>
      <c r="O4779" s="27" t="e">
        <f>IF(M4779=FALSE,NA(),(VLOOKUP(1,C4782:K4801,4,FALSE))/(M4779-1))</f>
        <v>#N/A</v>
      </c>
      <c r="P4779" s="27" t="e">
        <f>IF(M4779=FALSE,NA(),SUM(J4782:J4801)/Weighting!$S$5)</f>
        <v>#N/A</v>
      </c>
      <c r="Q4779" s="27" t="e">
        <f>IF(M4779=FALSE,NA(),SUM(K4782:K4801)/Weighting!$S$6)</f>
        <v>#N/A</v>
      </c>
      <c r="R4779" s="27" t="e">
        <f>IF(M4779=FALSE,NA(),(VLOOKUP(1,G4782:K4801,3,FALSE))/(M4779-1))</f>
        <v>#N/A</v>
      </c>
      <c r="S4779" s="22" t="e">
        <f>IF(M4779=FALSE,NA(),IF(SUM(J4782:J4801)=2,"yes","no"))</f>
        <v>#N/A</v>
      </c>
      <c r="X4779" s="2" cm="2">
        <f t="array" ref="X4779:X4780">FREQUENCY(IF('Data Transformation'!$B$425:$B$6424='Bin Analysis'!L4779,'Data Transformation'!$G$425:$G$6424),'Data Transformation'!$U$11)</f>
        <v>0</v>
      </c>
      <c r="Y4779" s="2" cm="2">
        <f t="array" ref="Y4779:Y4780">FREQUENCY(IF('Data Transformation'!$B$425:$B$6424='Bin Analysis'!L4779,'Data Transformation'!$G$425:$G$6424),'Data Transformation'!$U$12)</f>
        <v>0</v>
      </c>
    </row>
    <row r="4780" spans="1:25" x14ac:dyDescent="0.25">
      <c r="A4780" s="14" t="s">
        <v>67</v>
      </c>
      <c r="B4780" t="s">
        <v>47</v>
      </c>
      <c r="C4780" t="s">
        <v>5</v>
      </c>
      <c r="D4780" t="s">
        <v>100</v>
      </c>
      <c r="E4780" t="s">
        <v>101</v>
      </c>
      <c r="F4780" t="s">
        <v>102</v>
      </c>
      <c r="G4780" t="s">
        <v>70</v>
      </c>
      <c r="H4780" t="s">
        <v>31</v>
      </c>
      <c r="I4780" t="s">
        <v>32</v>
      </c>
      <c r="J4780" t="s">
        <v>46</v>
      </c>
      <c r="K4780" s="14" t="s">
        <v>45</v>
      </c>
      <c r="M4780" s="14"/>
      <c r="X4780" s="2">
        <v>0</v>
      </c>
      <c r="Y4780" s="2">
        <v>0</v>
      </c>
    </row>
    <row r="4781" spans="1:25" x14ac:dyDescent="0.25">
      <c r="A4781" s="32"/>
      <c r="D4781" t="e">
        <f>IF(C4781=1,'Data Transformation'!$G$3+0.5*'Data Transformation'!$W$25,IF(C4782=1,D4782-'Data Transformation'!$W$25,FALSE))</f>
        <v>#NUM!</v>
      </c>
      <c r="E4781">
        <f t="array" ref="E4781">IF(ISLOGICAL(D4781),"",FREQUENCY(IF('Data Transformation'!$B$425:$B$8425='Bin Analysis'!$B4779,'Data Transformation'!$G$425:$G$8425),D4781))</f>
        <v>2001</v>
      </c>
      <c r="F4781" t="e">
        <f>IF(ISLOGICAL(D4781),"",E4781-E4780)</f>
        <v>#VALUE!</v>
      </c>
      <c r="M4781" s="14"/>
    </row>
    <row r="4782" spans="1:25" x14ac:dyDescent="0.25">
      <c r="A4782" s="32" t="e">
        <f>IF(Weighting!$P$6&gt;0,B4782,"")</f>
        <v>#NUM!</v>
      </c>
      <c r="B4782" t="e">
        <f>Weighting!$C$6</f>
        <v>#DIV/0!</v>
      </c>
      <c r="C4782" t="e">
        <f>Weighting!$F$6</f>
        <v>#NUM!</v>
      </c>
      <c r="D4782" t="e">
        <f>IF(C4782=1,'Data Transformation'!$G$3+0.5*'Data Transformation'!$W$25,IF(C4783=1,D4783-'Data Transformation'!$W$25,FALSE))</f>
        <v>#NUM!</v>
      </c>
      <c r="E4782">
        <f t="array" ref="E4782">IF(ISLOGICAL(D4782),"",FREQUENCY(IF('Data Transformation'!$B$425:$B$8425='Bin Analysis'!$B4779,'Data Transformation'!$G$425:$G$8425),D4782))</f>
        <v>2001</v>
      </c>
      <c r="F4782">
        <f>IF(ISLOGICAL(D4782),"",E4782-E4781)</f>
        <v>0</v>
      </c>
      <c r="G4782">
        <f>Weighting!$H$6</f>
        <v>1</v>
      </c>
      <c r="H4782">
        <f t="array" ref="H4782">FREQUENCY(IF('Data Transformation'!$B$4:$B$8425=B4779,'Data Transformation'!$G$4:$G$8425),'Bin Analysis'!$B4782)</f>
        <v>2073</v>
      </c>
      <c r="I4782">
        <f>H4782-H4781</f>
        <v>2073</v>
      </c>
      <c r="J4782">
        <f>IF(I4782=0,0,1)</f>
        <v>1</v>
      </c>
      <c r="K4782" t="e">
        <f>J4782*Weighting!$W$6</f>
        <v>#NUM!</v>
      </c>
      <c r="M4782" s="14"/>
    </row>
    <row r="4783" spans="1:25" x14ac:dyDescent="0.25">
      <c r="A4783" s="32" t="str">
        <f>IF(Weighting!$P$7&gt;0,B4783,"")</f>
        <v/>
      </c>
      <c r="B4783" t="e">
        <f>Weighting!$C$7</f>
        <v>#DIV/0!</v>
      </c>
      <c r="C4783" t="e">
        <f>Weighting!$F$7</f>
        <v>#NUM!</v>
      </c>
      <c r="D4783" t="e">
        <f>IF(C4783=1,'Data Transformation'!$G$3+0.5*'Data Transformation'!$W$25,IF(C4784=1,D4784-'Data Transformation'!$W$25,FALSE))</f>
        <v>#NUM!</v>
      </c>
      <c r="E4783">
        <f t="array" ref="E4783">IF(ISLOGICAL(D4783),"",FREQUENCY(IF('Data Transformation'!$B$425:$B$8425='Bin Analysis'!$B4779,'Data Transformation'!$G$425:$G$8425),D4783))</f>
        <v>2001</v>
      </c>
      <c r="F4783">
        <f t="shared" ref="F4783:F4801" si="597">IF(ISLOGICAL(D4783),"",E4783-E4782)</f>
        <v>0</v>
      </c>
      <c r="G4783">
        <f>Weighting!$H$7</f>
        <v>0</v>
      </c>
      <c r="H4783">
        <f t="array" ref="H4783">FREQUENCY(IF('Data Transformation'!$B$4:$B$8425=B4779,'Data Transformation'!$G$4:$G$8425),'Bin Analysis'!$B4783)</f>
        <v>2073</v>
      </c>
      <c r="I4783">
        <f t="shared" ref="I4783:I4801" si="598">H4783-H4782</f>
        <v>0</v>
      </c>
      <c r="J4783">
        <f>IF(I4783=0,0,1)</f>
        <v>0</v>
      </c>
      <c r="K4783">
        <f>J4783*Weighting!$W$7</f>
        <v>0</v>
      </c>
      <c r="M4783" s="14"/>
    </row>
    <row r="4784" spans="1:25" x14ac:dyDescent="0.25">
      <c r="A4784" s="32" t="str">
        <f>IF(Weighting!$P$8&gt;0,B4784,"")</f>
        <v/>
      </c>
      <c r="B4784" t="e">
        <f>Weighting!$C$8</f>
        <v>#DIV/0!</v>
      </c>
      <c r="C4784" t="e">
        <f>Weighting!$F$8</f>
        <v>#NUM!</v>
      </c>
      <c r="D4784" t="e">
        <f>IF(C4784=1,'Data Transformation'!$G$3+0.5*'Data Transformation'!$W$25,IF(C4785=1,D4785-'Data Transformation'!$W$25,FALSE))</f>
        <v>#NUM!</v>
      </c>
      <c r="E4784">
        <f t="array" ref="E4784">IF(ISLOGICAL(D4784),"",FREQUENCY(IF('Data Transformation'!$B$425:$B$8425='Bin Analysis'!$B4779,'Data Transformation'!$G$425:$G$8425),D4784))</f>
        <v>2001</v>
      </c>
      <c r="F4784">
        <f t="shared" si="597"/>
        <v>0</v>
      </c>
      <c r="G4784">
        <f>Weighting!$H$8</f>
        <v>0</v>
      </c>
      <c r="H4784">
        <f t="array" ref="H4784">FREQUENCY(IF('Data Transformation'!$B$4:$B$8425=B4779,'Data Transformation'!$G$4:$G$8425),'Bin Analysis'!$B4784)</f>
        <v>2073</v>
      </c>
      <c r="I4784">
        <f t="shared" si="598"/>
        <v>0</v>
      </c>
      <c r="J4784">
        <f t="shared" ref="J4784:J4801" si="599">IF(I4784=0,0,1)</f>
        <v>0</v>
      </c>
      <c r="K4784">
        <f>J4784*Weighting!$W$8</f>
        <v>0</v>
      </c>
      <c r="M4784" s="14"/>
    </row>
    <row r="4785" spans="1:13" x14ac:dyDescent="0.25">
      <c r="A4785" s="32" t="str">
        <f>IF(Weighting!$P$9&gt;0,B4785,"")</f>
        <v/>
      </c>
      <c r="B4785" s="50" t="e">
        <f>Weighting!$C$9</f>
        <v>#DIV/0!</v>
      </c>
      <c r="C4785" t="e">
        <f>Weighting!$F$9</f>
        <v>#NUM!</v>
      </c>
      <c r="D4785" t="e">
        <f>IF(C4785=1,'Data Transformation'!$G$3+0.5*'Data Transformation'!$W$25,IF(C4786=1,D4786-'Data Transformation'!$W$25,FALSE))</f>
        <v>#NUM!</v>
      </c>
      <c r="E4785">
        <f t="array" ref="E4785">IF(ISLOGICAL(D4785),"",FREQUENCY(IF('Data Transformation'!$B$425:$B$8425='Bin Analysis'!$B4779,'Data Transformation'!$G$425:$G$8425),D4785))</f>
        <v>2001</v>
      </c>
      <c r="F4785">
        <f t="shared" si="597"/>
        <v>0</v>
      </c>
      <c r="G4785">
        <f>Weighting!$H$9</f>
        <v>0</v>
      </c>
      <c r="H4785">
        <f t="array" ref="H4785">FREQUENCY(IF('Data Transformation'!$B$4:$B$8425=B4779,'Data Transformation'!$G$4:$G$8425),'Bin Analysis'!$B4785)</f>
        <v>2073</v>
      </c>
      <c r="I4785">
        <f t="shared" si="598"/>
        <v>0</v>
      </c>
      <c r="J4785">
        <f t="shared" si="599"/>
        <v>0</v>
      </c>
      <c r="K4785">
        <f>J4785*Weighting!$W$9</f>
        <v>0</v>
      </c>
      <c r="M4785" s="14"/>
    </row>
    <row r="4786" spans="1:13" x14ac:dyDescent="0.25">
      <c r="A4786" s="32" t="str">
        <f>IF(Weighting!$P$10&gt;0,B4786,"")</f>
        <v/>
      </c>
      <c r="B4786" t="e">
        <f>Weighting!$C$10</f>
        <v>#DIV/0!</v>
      </c>
      <c r="C4786" t="e">
        <f>Weighting!$F$10</f>
        <v>#NUM!</v>
      </c>
      <c r="D4786" t="e">
        <f>IF(C4786=1,'Data Transformation'!$G$3+0.5*'Data Transformation'!$W$25,IF(C4787=1,D4787-'Data Transformation'!$W$25,FALSE))</f>
        <v>#NUM!</v>
      </c>
      <c r="E4786">
        <f t="array" ref="E4786">IF(ISLOGICAL(D4786),"",FREQUENCY(IF('Data Transformation'!$B$425:$B$8425='Bin Analysis'!$B4779,'Data Transformation'!$G$425:$G$8425),D4786))</f>
        <v>2001</v>
      </c>
      <c r="F4786">
        <f t="shared" si="597"/>
        <v>0</v>
      </c>
      <c r="G4786">
        <f>Weighting!$H$10</f>
        <v>0</v>
      </c>
      <c r="H4786">
        <f t="array" ref="H4786">FREQUENCY(IF('Data Transformation'!$B$4:$B$8425=B4779,'Data Transformation'!$G$4:$G$8425),'Bin Analysis'!$B4786)</f>
        <v>2073</v>
      </c>
      <c r="I4786">
        <f t="shared" si="598"/>
        <v>0</v>
      </c>
      <c r="J4786">
        <f t="shared" si="599"/>
        <v>0</v>
      </c>
      <c r="K4786">
        <f>J4786*Weighting!$W$10</f>
        <v>0</v>
      </c>
      <c r="M4786" s="14"/>
    </row>
    <row r="4787" spans="1:13" x14ac:dyDescent="0.25">
      <c r="A4787" s="32" t="str">
        <f>IF(Weighting!$P$11&gt;0,B4787,"")</f>
        <v/>
      </c>
      <c r="B4787" t="e">
        <f>Weighting!$C$11</f>
        <v>#DIV/0!</v>
      </c>
      <c r="C4787" t="e">
        <f>Weighting!$F$11</f>
        <v>#NUM!</v>
      </c>
      <c r="D4787" t="e">
        <f>IF(C4787=1,'Data Transformation'!$G$3+0.5*'Data Transformation'!$W$25,IF(C4788=1,D4788-'Data Transformation'!$W$25,FALSE))</f>
        <v>#NUM!</v>
      </c>
      <c r="E4787">
        <f t="array" ref="E4787">IF(ISLOGICAL(D4787),"",FREQUENCY(IF('Data Transformation'!$B$425:$B$8425='Bin Analysis'!$B4779,'Data Transformation'!$G$425:$G$8425),D4787))</f>
        <v>2001</v>
      </c>
      <c r="F4787">
        <f t="shared" si="597"/>
        <v>0</v>
      </c>
      <c r="G4787">
        <f>Weighting!$H$11</f>
        <v>0</v>
      </c>
      <c r="H4787">
        <f t="array" ref="H4787">FREQUENCY(IF('Data Transformation'!$B$4:$B$8425=B4779,'Data Transformation'!$G$4:$G$8425),'Bin Analysis'!$B4787)</f>
        <v>2073</v>
      </c>
      <c r="I4787">
        <f t="shared" si="598"/>
        <v>0</v>
      </c>
      <c r="J4787">
        <f t="shared" si="599"/>
        <v>0</v>
      </c>
      <c r="K4787">
        <f>J4787*Weighting!$W$11</f>
        <v>0</v>
      </c>
      <c r="M4787" s="14"/>
    </row>
    <row r="4788" spans="1:13" x14ac:dyDescent="0.25">
      <c r="A4788" s="32" t="str">
        <f>IF(Weighting!$P$12&gt;0,B4788,"")</f>
        <v/>
      </c>
      <c r="B4788" t="e">
        <f>Weighting!$C$12</f>
        <v>#DIV/0!</v>
      </c>
      <c r="C4788" t="e">
        <f>Weighting!$F$12</f>
        <v>#NUM!</v>
      </c>
      <c r="D4788" t="e">
        <f>IF(C4788=1,'Data Transformation'!$G$3+0.5*'Data Transformation'!$W$25,IF(C4789=1,D4789-'Data Transformation'!$W$25,FALSE))</f>
        <v>#NUM!</v>
      </c>
      <c r="E4788">
        <f t="array" ref="E4788">IF(ISLOGICAL(D4788),"",FREQUENCY(IF('Data Transformation'!$B$425:$B$8425='Bin Analysis'!$B4779,'Data Transformation'!$G$425:$G$8425),D4788))</f>
        <v>2001</v>
      </c>
      <c r="F4788">
        <f t="shared" si="597"/>
        <v>0</v>
      </c>
      <c r="G4788">
        <f>Weighting!$H$12</f>
        <v>0</v>
      </c>
      <c r="H4788">
        <f t="array" ref="H4788">FREQUENCY(IF('Data Transformation'!$B$4:$B$8425=B4779,'Data Transformation'!$G$4:$G$8425),'Bin Analysis'!$B4788)</f>
        <v>2073</v>
      </c>
      <c r="I4788">
        <f t="shared" si="598"/>
        <v>0</v>
      </c>
      <c r="J4788">
        <f t="shared" si="599"/>
        <v>0</v>
      </c>
      <c r="K4788">
        <f>J4788*Weighting!$W$12</f>
        <v>0</v>
      </c>
      <c r="M4788" s="14"/>
    </row>
    <row r="4789" spans="1:13" x14ac:dyDescent="0.25">
      <c r="A4789" s="32" t="str">
        <f>IF(Weighting!$P$13&gt;0,B4789,"")</f>
        <v/>
      </c>
      <c r="B4789" t="e">
        <f>Weighting!$C$13</f>
        <v>#DIV/0!</v>
      </c>
      <c r="C4789" t="e">
        <f>Weighting!$F$13</f>
        <v>#NUM!</v>
      </c>
      <c r="D4789" t="e">
        <f>IF(C4789=1,'Data Transformation'!$G$3+0.5*'Data Transformation'!$W$25,IF(C4790=1,D4790-'Data Transformation'!$W$25,FALSE))</f>
        <v>#NUM!</v>
      </c>
      <c r="E4789">
        <f t="array" ref="E4789">IF(ISLOGICAL(D4789),"",FREQUENCY(IF('Data Transformation'!$B$425:$B$8425='Bin Analysis'!$B4779,'Data Transformation'!$G$425:$G$8425),D4789))</f>
        <v>2001</v>
      </c>
      <c r="F4789">
        <f t="shared" si="597"/>
        <v>0</v>
      </c>
      <c r="G4789">
        <f>Weighting!$H$13</f>
        <v>0</v>
      </c>
      <c r="H4789">
        <f t="array" ref="H4789">FREQUENCY(IF('Data Transformation'!$B$4:$B$8425=B4779,'Data Transformation'!$G$4:$G$8425),'Bin Analysis'!$B4789)</f>
        <v>2073</v>
      </c>
      <c r="I4789">
        <f t="shared" si="598"/>
        <v>0</v>
      </c>
      <c r="J4789">
        <f t="shared" si="599"/>
        <v>0</v>
      </c>
      <c r="K4789">
        <f>J4789*Weighting!$W$13</f>
        <v>0</v>
      </c>
      <c r="M4789" s="14"/>
    </row>
    <row r="4790" spans="1:13" x14ac:dyDescent="0.25">
      <c r="A4790" s="32" t="str">
        <f>IF(Weighting!$P$14&gt;0,B4790,"")</f>
        <v/>
      </c>
      <c r="B4790" t="e">
        <f>Weighting!$C$14</f>
        <v>#DIV/0!</v>
      </c>
      <c r="C4790" t="e">
        <f>Weighting!$F$14</f>
        <v>#NUM!</v>
      </c>
      <c r="D4790" t="e">
        <f>IF(C4790=1,'Data Transformation'!$G$3+0.5*'Data Transformation'!$W$25,IF(C4791=1,D4791-'Data Transformation'!$W$25,FALSE))</f>
        <v>#NUM!</v>
      </c>
      <c r="E4790">
        <f t="array" ref="E4790">IF(ISLOGICAL(D4790),"",FREQUENCY(IF('Data Transformation'!$B$425:$B$8425='Bin Analysis'!$B4779,'Data Transformation'!$G$425:$G$8425),D4790))</f>
        <v>2001</v>
      </c>
      <c r="F4790">
        <f t="shared" si="597"/>
        <v>0</v>
      </c>
      <c r="G4790">
        <f>Weighting!$H$14</f>
        <v>0</v>
      </c>
      <c r="H4790">
        <f t="array" ref="H4790">FREQUENCY(IF('Data Transformation'!$B$4:$B$8425=B4779,'Data Transformation'!$G$4:$G$8425),'Bin Analysis'!$B4790)</f>
        <v>2073</v>
      </c>
      <c r="I4790">
        <f t="shared" si="598"/>
        <v>0</v>
      </c>
      <c r="J4790">
        <f t="shared" si="599"/>
        <v>0</v>
      </c>
      <c r="K4790">
        <f>J4790*Weighting!$W$14</f>
        <v>0</v>
      </c>
      <c r="M4790" s="14"/>
    </row>
    <row r="4791" spans="1:13" x14ac:dyDescent="0.25">
      <c r="A4791" s="32" t="str">
        <f>IF(Weighting!$P$15&gt;0,B4791,"")</f>
        <v/>
      </c>
      <c r="B4791" t="e">
        <f>Weighting!$C$15</f>
        <v>#DIV/0!</v>
      </c>
      <c r="C4791" t="e">
        <f>Weighting!$F$15</f>
        <v>#NUM!</v>
      </c>
      <c r="D4791" t="e">
        <f>IF(C4791=1,'Data Transformation'!$G$3+0.5*'Data Transformation'!$W$25,IF(C4792=1,D4792-'Data Transformation'!$W$25,FALSE))</f>
        <v>#NUM!</v>
      </c>
      <c r="E4791">
        <f t="array" ref="E4791">IF(ISLOGICAL(D4791),"",FREQUENCY(IF('Data Transformation'!$B$425:$B$8425='Bin Analysis'!$B4779,'Data Transformation'!$G$425:$G$8425),D4791))</f>
        <v>2001</v>
      </c>
      <c r="F4791">
        <f t="shared" si="597"/>
        <v>0</v>
      </c>
      <c r="G4791">
        <f>Weighting!$H$15</f>
        <v>0</v>
      </c>
      <c r="H4791">
        <f t="array" ref="H4791">FREQUENCY(IF('Data Transformation'!$B$4:$B$8425=B4779,'Data Transformation'!$G$4:$G$8425),'Bin Analysis'!$B4791)</f>
        <v>2073</v>
      </c>
      <c r="I4791">
        <f t="shared" si="598"/>
        <v>0</v>
      </c>
      <c r="J4791">
        <f t="shared" si="599"/>
        <v>0</v>
      </c>
      <c r="K4791">
        <f>J4791*Weighting!$W$15</f>
        <v>0</v>
      </c>
      <c r="M4791" s="14"/>
    </row>
    <row r="4792" spans="1:13" x14ac:dyDescent="0.25">
      <c r="A4792" s="32" t="str">
        <f>IF(Weighting!$P$16&gt;0,B4792,"")</f>
        <v/>
      </c>
      <c r="B4792" t="e">
        <f>Weighting!$C$16</f>
        <v>#DIV/0!</v>
      </c>
      <c r="C4792" t="e">
        <f>Weighting!$F$16</f>
        <v>#NUM!</v>
      </c>
      <c r="D4792" t="e">
        <f>IF(C4792=1,'Data Transformation'!$G$3+0.5*'Data Transformation'!$W$25,IF(C4793=1,D4793-'Data Transformation'!$W$25,FALSE))</f>
        <v>#NUM!</v>
      </c>
      <c r="E4792">
        <f t="array" ref="E4792">IF(ISLOGICAL(D4792),"",FREQUENCY(IF('Data Transformation'!$B$425:$B$8425='Bin Analysis'!$B4779,'Data Transformation'!$G$425:$G$8425),D4792))</f>
        <v>2001</v>
      </c>
      <c r="F4792">
        <f t="shared" si="597"/>
        <v>0</v>
      </c>
      <c r="G4792">
        <f>Weighting!$H$16</f>
        <v>0</v>
      </c>
      <c r="H4792">
        <f t="array" ref="H4792">FREQUENCY(IF('Data Transformation'!$B$4:$B$8425=B4779,'Data Transformation'!$G$4:$G$8425),'Bin Analysis'!$B4792)</f>
        <v>2073</v>
      </c>
      <c r="I4792">
        <f t="shared" si="598"/>
        <v>0</v>
      </c>
      <c r="J4792">
        <f t="shared" si="599"/>
        <v>0</v>
      </c>
      <c r="K4792">
        <f>J4792*Weighting!$W$16</f>
        <v>0</v>
      </c>
      <c r="M4792" s="14"/>
    </row>
    <row r="4793" spans="1:13" x14ac:dyDescent="0.25">
      <c r="A4793" s="32" t="str">
        <f>IF(Weighting!$P$17&gt;0,B4793,"")</f>
        <v/>
      </c>
      <c r="B4793" t="e">
        <f>Weighting!$C$17</f>
        <v>#DIV/0!</v>
      </c>
      <c r="C4793" t="e">
        <f>Weighting!$F$17</f>
        <v>#NUM!</v>
      </c>
      <c r="D4793" t="e">
        <f>IF(C4793=1,'Data Transformation'!$G$3+0.5*'Data Transformation'!$W$25,IF(C4794=1,D4794-'Data Transformation'!$W$25,FALSE))</f>
        <v>#NUM!</v>
      </c>
      <c r="E4793">
        <f t="array" ref="E4793">IF(ISLOGICAL(D4793),"",FREQUENCY(IF('Data Transformation'!$B$425:$B$8425='Bin Analysis'!$B4779,'Data Transformation'!$G$425:$G$8425),D4793))</f>
        <v>2001</v>
      </c>
      <c r="F4793">
        <f t="shared" si="597"/>
        <v>0</v>
      </c>
      <c r="G4793">
        <f>Weighting!$H$17</f>
        <v>0</v>
      </c>
      <c r="H4793">
        <f t="array" ref="H4793">FREQUENCY(IF('Data Transformation'!$B$4:$B$8425=B4779,'Data Transformation'!$G$4:$G$8425),'Bin Analysis'!$B4793)</f>
        <v>2073</v>
      </c>
      <c r="I4793">
        <f t="shared" si="598"/>
        <v>0</v>
      </c>
      <c r="J4793">
        <f t="shared" si="599"/>
        <v>0</v>
      </c>
      <c r="K4793">
        <f>J4793*Weighting!$W$17</f>
        <v>0</v>
      </c>
      <c r="M4793" s="14"/>
    </row>
    <row r="4794" spans="1:13" x14ac:dyDescent="0.25">
      <c r="A4794" s="32" t="str">
        <f>IF(Weighting!$P$18&gt;0,B4794,"")</f>
        <v/>
      </c>
      <c r="B4794" t="e">
        <f>Weighting!$C$18</f>
        <v>#DIV/0!</v>
      </c>
      <c r="C4794" t="e">
        <f>Weighting!$F$18</f>
        <v>#NUM!</v>
      </c>
      <c r="D4794" t="e">
        <f>IF(C4794=1,'Data Transformation'!$G$3+0.5*'Data Transformation'!$W$25,IF(C4795=1,D4795-'Data Transformation'!$W$25,FALSE))</f>
        <v>#NUM!</v>
      </c>
      <c r="E4794">
        <f t="array" ref="E4794">IF(ISLOGICAL(D4794),"",FREQUENCY(IF('Data Transformation'!$B$425:$B$8425='Bin Analysis'!$B4779,'Data Transformation'!$G$425:$G$8425),D4794))</f>
        <v>2001</v>
      </c>
      <c r="F4794">
        <f t="shared" si="597"/>
        <v>0</v>
      </c>
      <c r="G4794">
        <f>Weighting!$H$18</f>
        <v>0</v>
      </c>
      <c r="H4794">
        <f t="array" ref="H4794">FREQUENCY(IF('Data Transformation'!$B$4:$B$8425=B4779,'Data Transformation'!$G$4:$G$8425),'Bin Analysis'!$B4794)</f>
        <v>2073</v>
      </c>
      <c r="I4794">
        <f t="shared" si="598"/>
        <v>0</v>
      </c>
      <c r="J4794">
        <f t="shared" si="599"/>
        <v>0</v>
      </c>
      <c r="K4794">
        <f>J4794*Weighting!$W$18</f>
        <v>0</v>
      </c>
      <c r="M4794" s="14"/>
    </row>
    <row r="4795" spans="1:13" x14ac:dyDescent="0.25">
      <c r="A4795" s="32" t="str">
        <f>IF(Weighting!$P$19&gt;0,B4795,"")</f>
        <v/>
      </c>
      <c r="B4795" t="e">
        <f>Weighting!$C$19</f>
        <v>#DIV/0!</v>
      </c>
      <c r="C4795" t="e">
        <f>Weighting!$F$19</f>
        <v>#NUM!</v>
      </c>
      <c r="D4795" t="e">
        <f>IF(C4795=1,'Data Transformation'!$G$3+0.5*'Data Transformation'!$W$25,IF(C4796=1,D4796-'Data Transformation'!$W$25,FALSE))</f>
        <v>#NUM!</v>
      </c>
      <c r="E4795">
        <f t="array" ref="E4795">IF(ISLOGICAL(D4795),"",FREQUENCY(IF('Data Transformation'!$B$425:$B$8425='Bin Analysis'!$B4779,'Data Transformation'!$G$425:$G$8425),D4795))</f>
        <v>2001</v>
      </c>
      <c r="F4795">
        <f t="shared" si="597"/>
        <v>0</v>
      </c>
      <c r="G4795">
        <f>Weighting!$H$19</f>
        <v>0</v>
      </c>
      <c r="H4795">
        <f t="array" ref="H4795">FREQUENCY(IF('Data Transformation'!$B$4:$B$8425=B4779,'Data Transformation'!$G$4:$G$8425),'Bin Analysis'!$B4795)</f>
        <v>2073</v>
      </c>
      <c r="I4795">
        <f t="shared" si="598"/>
        <v>0</v>
      </c>
      <c r="J4795">
        <f t="shared" si="599"/>
        <v>0</v>
      </c>
      <c r="K4795">
        <f>J4795*Weighting!$W$19</f>
        <v>0</v>
      </c>
      <c r="M4795" s="14"/>
    </row>
    <row r="4796" spans="1:13" x14ac:dyDescent="0.25">
      <c r="A4796" s="32" t="str">
        <f>IF(Weighting!$P$20&gt;0,B4796,"")</f>
        <v/>
      </c>
      <c r="B4796" t="e">
        <f>Weighting!$C$20</f>
        <v>#DIV/0!</v>
      </c>
      <c r="C4796" t="e">
        <f>Weighting!$F$20</f>
        <v>#NUM!</v>
      </c>
      <c r="D4796" t="e">
        <f>IF(C4796=1,'Data Transformation'!$G$3+0.5*'Data Transformation'!$W$25,IF(C4797=1,D4797-'Data Transformation'!$W$25,FALSE))</f>
        <v>#NUM!</v>
      </c>
      <c r="E4796">
        <f t="array" ref="E4796">IF(ISLOGICAL(D4796),"",FREQUENCY(IF('Data Transformation'!$B$425:$B$8425='Bin Analysis'!$B4779,'Data Transformation'!$G$425:$G$8425),D4796))</f>
        <v>2001</v>
      </c>
      <c r="F4796">
        <f t="shared" si="597"/>
        <v>0</v>
      </c>
      <c r="G4796">
        <f>Weighting!$H$20</f>
        <v>0</v>
      </c>
      <c r="H4796">
        <f t="array" ref="H4796">FREQUENCY(IF('Data Transformation'!$B$4:$B$8425=B4779,'Data Transformation'!$G$4:$G$8425),'Bin Analysis'!$B4796)</f>
        <v>2073</v>
      </c>
      <c r="I4796">
        <f t="shared" si="598"/>
        <v>0</v>
      </c>
      <c r="J4796">
        <f t="shared" si="599"/>
        <v>0</v>
      </c>
      <c r="K4796">
        <f>J4796*Weighting!$W$20</f>
        <v>0</v>
      </c>
      <c r="M4796" s="14"/>
    </row>
    <row r="4797" spans="1:13" x14ac:dyDescent="0.25">
      <c r="A4797" s="32" t="str">
        <f>IF(Weighting!$P$21&gt;0,B4797,"")</f>
        <v/>
      </c>
      <c r="B4797" t="e">
        <f>Weighting!$C$21</f>
        <v>#DIV/0!</v>
      </c>
      <c r="C4797" t="e">
        <f>Weighting!$F$21</f>
        <v>#NUM!</v>
      </c>
      <c r="D4797" t="e">
        <f>IF(C4797=1,'Data Transformation'!$G$3+0.5*'Data Transformation'!$W$25,IF(C4798=1,D4798-'Data Transformation'!$W$25,FALSE))</f>
        <v>#NUM!</v>
      </c>
      <c r="E4797">
        <f t="array" ref="E4797">IF(ISLOGICAL(D4797),"",FREQUENCY(IF('Data Transformation'!$B$425:$B$8425='Bin Analysis'!$B4779,'Data Transformation'!$G$425:$G$8425),D4797))</f>
        <v>2001</v>
      </c>
      <c r="F4797">
        <f t="shared" si="597"/>
        <v>0</v>
      </c>
      <c r="G4797">
        <f>Weighting!$H$21</f>
        <v>0</v>
      </c>
      <c r="H4797">
        <f t="array" ref="H4797">FREQUENCY(IF('Data Transformation'!$B$4:$B$8425=B4779,'Data Transformation'!$G$4:$G$8425),'Bin Analysis'!$B4797)</f>
        <v>2073</v>
      </c>
      <c r="I4797">
        <f t="shared" si="598"/>
        <v>0</v>
      </c>
      <c r="J4797">
        <f t="shared" si="599"/>
        <v>0</v>
      </c>
      <c r="K4797">
        <f>J4797*Weighting!$W$21</f>
        <v>0</v>
      </c>
      <c r="M4797" s="14"/>
    </row>
    <row r="4798" spans="1:13" x14ac:dyDescent="0.25">
      <c r="A4798" s="32" t="str">
        <f>IF(Weighting!$P$22&gt;0,B4798,"")</f>
        <v/>
      </c>
      <c r="B4798" t="e">
        <f>Weighting!$C$22</f>
        <v>#DIV/0!</v>
      </c>
      <c r="C4798" t="e">
        <f>Weighting!$F$22</f>
        <v>#NUM!</v>
      </c>
      <c r="D4798" t="e">
        <f>IF(C4798=1,'Data Transformation'!$G$3+0.5*'Data Transformation'!$W$25,IF(C4799=1,D4799-'Data Transformation'!$W$25,FALSE))</f>
        <v>#NUM!</v>
      </c>
      <c r="E4798">
        <f t="array" ref="E4798">IF(ISLOGICAL(D4798),"",FREQUENCY(IF('Data Transformation'!$B$425:$B$8425='Bin Analysis'!$B4779,'Data Transformation'!$G$425:$G$8425),D4798))</f>
        <v>2001</v>
      </c>
      <c r="F4798">
        <f t="shared" si="597"/>
        <v>0</v>
      </c>
      <c r="G4798">
        <f>Weighting!$H$22</f>
        <v>0</v>
      </c>
      <c r="H4798">
        <f t="array" ref="H4798">FREQUENCY(IF('Data Transformation'!$B$4:$B$8425=B4779,'Data Transformation'!$G$4:$G$8425),'Bin Analysis'!$B4798)</f>
        <v>2073</v>
      </c>
      <c r="I4798">
        <f t="shared" si="598"/>
        <v>0</v>
      </c>
      <c r="J4798">
        <f t="shared" si="599"/>
        <v>0</v>
      </c>
      <c r="K4798">
        <f>J4798*Weighting!$W$22</f>
        <v>0</v>
      </c>
      <c r="M4798" s="14"/>
    </row>
    <row r="4799" spans="1:13" x14ac:dyDescent="0.25">
      <c r="A4799" s="32" t="str">
        <f>IF(Weighting!$P$23&gt;0,B4799,"")</f>
        <v/>
      </c>
      <c r="B4799" t="e">
        <f>Weighting!$C$23</f>
        <v>#DIV/0!</v>
      </c>
      <c r="C4799" t="e">
        <f>Weighting!$F$23</f>
        <v>#NUM!</v>
      </c>
      <c r="D4799" t="e">
        <f>IF(C4799=1,'Data Transformation'!$G$3+0.5*'Data Transformation'!$W$25,IF(C4800=1,D4800-'Data Transformation'!$W$25,FALSE))</f>
        <v>#NUM!</v>
      </c>
      <c r="E4799">
        <f t="array" ref="E4799">IF(ISLOGICAL(D4799),"",FREQUENCY(IF('Data Transformation'!$B$425:$B$8425='Bin Analysis'!$B4779,'Data Transformation'!$G$425:$G$8425),D4799))</f>
        <v>2001</v>
      </c>
      <c r="F4799">
        <f t="shared" si="597"/>
        <v>0</v>
      </c>
      <c r="G4799">
        <f>Weighting!$H$23</f>
        <v>0</v>
      </c>
      <c r="H4799">
        <f t="array" ref="H4799">FREQUENCY(IF('Data Transformation'!$B$4:$B$8425=B4779,'Data Transformation'!$G$4:$G$8425),'Bin Analysis'!$B4799)</f>
        <v>2073</v>
      </c>
      <c r="I4799">
        <f t="shared" si="598"/>
        <v>0</v>
      </c>
      <c r="J4799">
        <f t="shared" si="599"/>
        <v>0</v>
      </c>
      <c r="K4799">
        <f>J4799*Weighting!$W$23</f>
        <v>0</v>
      </c>
      <c r="M4799" s="14"/>
    </row>
    <row r="4800" spans="1:13" x14ac:dyDescent="0.25">
      <c r="A4800" s="32" t="str">
        <f>IF(Weighting!$P$24&gt;0,B4800,"")</f>
        <v/>
      </c>
      <c r="B4800" t="e">
        <f>Weighting!$C$24</f>
        <v>#DIV/0!</v>
      </c>
      <c r="C4800" t="e">
        <f>Weighting!$F$24</f>
        <v>#NUM!</v>
      </c>
      <c r="D4800" t="e">
        <f>IF(C4800=1,'Data Transformation'!$G$3+0.5*'Data Transformation'!$W$25,IF(C4801=1,D4801-'Data Transformation'!$W$25,FALSE))</f>
        <v>#NUM!</v>
      </c>
      <c r="E4800">
        <f t="array" ref="E4800">IF(ISLOGICAL(D4800),"",FREQUENCY(IF('Data Transformation'!$B$425:$B$8425='Bin Analysis'!$B4779,'Data Transformation'!$G$425:$G$8425),D4800))</f>
        <v>2001</v>
      </c>
      <c r="F4800">
        <f t="shared" si="597"/>
        <v>0</v>
      </c>
      <c r="G4800">
        <f>Weighting!$H$24</f>
        <v>0</v>
      </c>
      <c r="H4800">
        <f t="array" ref="H4800">FREQUENCY(IF('Data Transformation'!$B$4:$B$8425=B4779,'Data Transformation'!$G$4:$G$8425),'Bin Analysis'!$B4800)</f>
        <v>2073</v>
      </c>
      <c r="I4800">
        <f t="shared" si="598"/>
        <v>0</v>
      </c>
      <c r="J4800">
        <f t="shared" si="599"/>
        <v>0</v>
      </c>
      <c r="K4800">
        <f>J4800*Weighting!$W$24</f>
        <v>0</v>
      </c>
      <c r="M4800" s="14"/>
    </row>
    <row r="4801" spans="1:25" x14ac:dyDescent="0.25">
      <c r="A4801" s="32" t="str">
        <f>IF(Weighting!$P$25&gt;0,B4801,"")</f>
        <v/>
      </c>
      <c r="B4801" t="e">
        <f>Weighting!$C$25</f>
        <v>#DIV/0!</v>
      </c>
      <c r="C4801" t="e">
        <f>Weighting!$F$25</f>
        <v>#NUM!</v>
      </c>
      <c r="D4801" t="e">
        <f>IF(C4801=1,'Data Transformation'!$G$3+0.5*'Data Transformation'!$W$25,IF(C4802=1,D4802-'Data Transformation'!$W$25,FALSE))</f>
        <v>#NUM!</v>
      </c>
      <c r="E4801">
        <f t="array" ref="E4801">IF(ISLOGICAL(D4801),"",FREQUENCY(IF('Data Transformation'!$B$425:$B$8425='Bin Analysis'!$B4779,'Data Transformation'!$G$425:$G$8425),D4801))</f>
        <v>2001</v>
      </c>
      <c r="F4801">
        <f t="shared" si="597"/>
        <v>0</v>
      </c>
      <c r="G4801">
        <f>Weighting!$H$25</f>
        <v>0</v>
      </c>
      <c r="H4801">
        <f t="array" ref="H4801">FREQUENCY(IF('Data Transformation'!$B$4:$B$8425=B4779,'Data Transformation'!$G$4:$G$8425),'Bin Analysis'!$B4801)</f>
        <v>2073</v>
      </c>
      <c r="I4801">
        <f t="shared" si="598"/>
        <v>0</v>
      </c>
      <c r="J4801">
        <f t="shared" si="599"/>
        <v>0</v>
      </c>
      <c r="K4801">
        <f>J4801*Weighting!$W$25</f>
        <v>0</v>
      </c>
      <c r="M4801" s="14"/>
    </row>
    <row r="4802" spans="1:25" x14ac:dyDescent="0.25">
      <c r="N4802" s="57"/>
      <c r="O4802"/>
      <c r="P4802"/>
      <c r="Q4802"/>
      <c r="R4802"/>
    </row>
    <row r="4803" spans="1:25" ht="23.25" x14ac:dyDescent="0.35">
      <c r="A4803" s="21" t="s">
        <v>0</v>
      </c>
      <c r="B4803" s="21" t="str">
        <f>IFERROR(VLOOKUP(C4803,'Data Transformation'!$L$6:$M$426,2,FALSE),"")</f>
        <v/>
      </c>
      <c r="C4803" s="21">
        <f>C4779+1</f>
        <v>200</v>
      </c>
      <c r="D4803" s="21"/>
      <c r="E4803" s="21"/>
      <c r="F4803" s="21"/>
      <c r="G4803" s="21"/>
      <c r="H4803" s="22"/>
      <c r="I4803" s="22"/>
      <c r="J4803" s="22"/>
      <c r="K4803" s="21"/>
      <c r="L4803" s="21" t="str">
        <f>B4803</f>
        <v/>
      </c>
      <c r="M4803" s="23" t="e">
        <f>INDEX('Data Transformation'!$O$4:$O$424,MATCH($B4803,'Data Transformation'!$M$4:$M$424,0),MATCH($M$2,'Data Transformation'!$O$3,0))</f>
        <v>#N/A</v>
      </c>
      <c r="N4803" s="27" t="e">
        <f>IF('Input and Summary Results'!$J$16="minimum",'Bin Analysis'!X4804/(M4803-1),'Bin Analysis'!Y4803/('Bin Analysis'!M4803-1))</f>
        <v>#N/A</v>
      </c>
      <c r="O4803" s="27" t="e">
        <f>IF(M4803=FALSE,NA(),(VLOOKUP(1,C4806:K4825,4,FALSE))/(M4803-1))</f>
        <v>#N/A</v>
      </c>
      <c r="P4803" s="27" t="e">
        <f>IF(M4803=FALSE,NA(),SUM(J4806:J4825)/Weighting!$S$5)</f>
        <v>#N/A</v>
      </c>
      <c r="Q4803" s="27" t="e">
        <f>IF(M4803=FALSE,NA(),SUM(K4806:K4825)/Weighting!$S$6)</f>
        <v>#N/A</v>
      </c>
      <c r="R4803" s="27" t="e">
        <f>IF(M4803=FALSE,NA(),(VLOOKUP(1,G4806:K4825,3,FALSE))/(M4803-1))</f>
        <v>#N/A</v>
      </c>
      <c r="S4803" s="22" t="e">
        <f>IF(M4803=FALSE,NA(),IF(SUM(J4806:J4825)=2,"yes","no"))</f>
        <v>#N/A</v>
      </c>
      <c r="X4803" s="2" cm="2">
        <f t="array" ref="X4803:X4804">FREQUENCY(IF('Data Transformation'!$B$425:$B$6424='Bin Analysis'!L4803,'Data Transformation'!$G$425:$G$6424),'Data Transformation'!$U$11)</f>
        <v>0</v>
      </c>
      <c r="Y4803" s="2" cm="2">
        <f t="array" ref="Y4803:Y4804">FREQUENCY(IF('Data Transformation'!$B$425:$B$6424='Bin Analysis'!L4803,'Data Transformation'!$G$425:$G$6424),'Data Transformation'!$U$12)</f>
        <v>0</v>
      </c>
    </row>
    <row r="4804" spans="1:25" x14ac:dyDescent="0.25">
      <c r="A4804" s="14" t="s">
        <v>67</v>
      </c>
      <c r="B4804" t="s">
        <v>47</v>
      </c>
      <c r="C4804" t="s">
        <v>5</v>
      </c>
      <c r="D4804" t="s">
        <v>100</v>
      </c>
      <c r="E4804" t="s">
        <v>101</v>
      </c>
      <c r="F4804" t="s">
        <v>102</v>
      </c>
      <c r="G4804" t="s">
        <v>70</v>
      </c>
      <c r="H4804" t="s">
        <v>31</v>
      </c>
      <c r="I4804" t="s">
        <v>32</v>
      </c>
      <c r="J4804" t="s">
        <v>46</v>
      </c>
      <c r="K4804" s="14" t="s">
        <v>45</v>
      </c>
      <c r="M4804" s="14"/>
      <c r="X4804" s="2">
        <v>0</v>
      </c>
      <c r="Y4804" s="2">
        <v>0</v>
      </c>
    </row>
    <row r="4805" spans="1:25" x14ac:dyDescent="0.25">
      <c r="A4805" s="32"/>
      <c r="D4805" t="e">
        <f>IF(C4805=1,'Data Transformation'!$G$3+0.5*'Data Transformation'!$W$25,IF(C4806=1,D4806-'Data Transformation'!$W$25,FALSE))</f>
        <v>#NUM!</v>
      </c>
      <c r="E4805">
        <f t="array" ref="E4805">IF(ISLOGICAL(D4805),"",FREQUENCY(IF('Data Transformation'!$B$425:$B$8425='Bin Analysis'!$B4803,'Data Transformation'!$G$425:$G$8425),D4805))</f>
        <v>2001</v>
      </c>
      <c r="F4805" t="e">
        <f>IF(ISLOGICAL(D4805),"",E4805-E4804)</f>
        <v>#VALUE!</v>
      </c>
      <c r="M4805" s="14"/>
    </row>
    <row r="4806" spans="1:25" x14ac:dyDescent="0.25">
      <c r="A4806" s="32" t="e">
        <f>IF(Weighting!$P$6&gt;0,B4806,"")</f>
        <v>#NUM!</v>
      </c>
      <c r="B4806" t="e">
        <f>Weighting!$C$6</f>
        <v>#DIV/0!</v>
      </c>
      <c r="C4806" t="e">
        <f>Weighting!$F$6</f>
        <v>#NUM!</v>
      </c>
      <c r="D4806" t="e">
        <f>IF(C4806=1,'Data Transformation'!$G$3+0.5*'Data Transformation'!$W$25,IF(C4807=1,D4807-'Data Transformation'!$W$25,FALSE))</f>
        <v>#NUM!</v>
      </c>
      <c r="E4806">
        <f t="array" ref="E4806">IF(ISLOGICAL(D4806),"",FREQUENCY(IF('Data Transformation'!$B$425:$B$8425='Bin Analysis'!$B4803,'Data Transformation'!$G$425:$G$8425),D4806))</f>
        <v>2001</v>
      </c>
      <c r="F4806">
        <f>IF(ISLOGICAL(D4806),"",E4806-E4805)</f>
        <v>0</v>
      </c>
      <c r="G4806">
        <f>Weighting!$H$6</f>
        <v>1</v>
      </c>
      <c r="H4806">
        <f t="array" ref="H4806">FREQUENCY(IF('Data Transformation'!$B$4:$B$8425=B4803,'Data Transformation'!$G$4:$G$8425),'Bin Analysis'!$B4806)</f>
        <v>2073</v>
      </c>
      <c r="I4806">
        <f>H4806-H4805</f>
        <v>2073</v>
      </c>
      <c r="J4806">
        <f>IF(I4806=0,0,1)</f>
        <v>1</v>
      </c>
      <c r="K4806" t="e">
        <f>J4806*Weighting!$W$6</f>
        <v>#NUM!</v>
      </c>
      <c r="M4806" s="14"/>
    </row>
    <row r="4807" spans="1:25" x14ac:dyDescent="0.25">
      <c r="A4807" s="32" t="str">
        <f>IF(Weighting!$P$7&gt;0,B4807,"")</f>
        <v/>
      </c>
      <c r="B4807" t="e">
        <f>Weighting!$C$7</f>
        <v>#DIV/0!</v>
      </c>
      <c r="C4807" t="e">
        <f>Weighting!$F$7</f>
        <v>#NUM!</v>
      </c>
      <c r="D4807" t="e">
        <f>IF(C4807=1,'Data Transformation'!$G$3+0.5*'Data Transformation'!$W$25,IF(C4808=1,D4808-'Data Transformation'!$W$25,FALSE))</f>
        <v>#NUM!</v>
      </c>
      <c r="E4807">
        <f t="array" ref="E4807">IF(ISLOGICAL(D4807),"",FREQUENCY(IF('Data Transformation'!$B$425:$B$8425='Bin Analysis'!$B4803,'Data Transformation'!$G$425:$G$8425),D4807))</f>
        <v>2001</v>
      </c>
      <c r="F4807">
        <f t="shared" ref="F4807:F4825" si="600">IF(ISLOGICAL(D4807),"",E4807-E4806)</f>
        <v>0</v>
      </c>
      <c r="G4807">
        <f>Weighting!$H$7</f>
        <v>0</v>
      </c>
      <c r="H4807">
        <f t="array" ref="H4807">FREQUENCY(IF('Data Transformation'!$B$4:$B$8425=B4803,'Data Transformation'!$G$4:$G$8425),'Bin Analysis'!$B4807)</f>
        <v>2073</v>
      </c>
      <c r="I4807">
        <f t="shared" ref="I4807:I4825" si="601">H4807-H4806</f>
        <v>0</v>
      </c>
      <c r="J4807">
        <f>IF(I4807=0,0,1)</f>
        <v>0</v>
      </c>
      <c r="K4807">
        <f>J4807*Weighting!$W$7</f>
        <v>0</v>
      </c>
      <c r="M4807" s="14"/>
    </row>
    <row r="4808" spans="1:25" x14ac:dyDescent="0.25">
      <c r="A4808" s="32" t="str">
        <f>IF(Weighting!$P$8&gt;0,B4808,"")</f>
        <v/>
      </c>
      <c r="B4808" t="e">
        <f>Weighting!$C$8</f>
        <v>#DIV/0!</v>
      </c>
      <c r="C4808" t="e">
        <f>Weighting!$F$8</f>
        <v>#NUM!</v>
      </c>
      <c r="D4808" t="e">
        <f>IF(C4808=1,'Data Transformation'!$G$3+0.5*'Data Transformation'!$W$25,IF(C4809=1,D4809-'Data Transformation'!$W$25,FALSE))</f>
        <v>#NUM!</v>
      </c>
      <c r="E4808">
        <f t="array" ref="E4808">IF(ISLOGICAL(D4808),"",FREQUENCY(IF('Data Transformation'!$B$425:$B$8425='Bin Analysis'!$B4803,'Data Transformation'!$G$425:$G$8425),D4808))</f>
        <v>2001</v>
      </c>
      <c r="F4808">
        <f t="shared" si="600"/>
        <v>0</v>
      </c>
      <c r="G4808">
        <f>Weighting!$H$8</f>
        <v>0</v>
      </c>
      <c r="H4808">
        <f t="array" ref="H4808">FREQUENCY(IF('Data Transformation'!$B$4:$B$8425=B4803,'Data Transformation'!$G$4:$G$8425),'Bin Analysis'!$B4808)</f>
        <v>2073</v>
      </c>
      <c r="I4808">
        <f t="shared" si="601"/>
        <v>0</v>
      </c>
      <c r="J4808">
        <f t="shared" ref="J4808:J4825" si="602">IF(I4808=0,0,1)</f>
        <v>0</v>
      </c>
      <c r="K4808">
        <f>J4808*Weighting!$W$8</f>
        <v>0</v>
      </c>
      <c r="M4808" s="14"/>
    </row>
    <row r="4809" spans="1:25" x14ac:dyDescent="0.25">
      <c r="A4809" s="32" t="str">
        <f>IF(Weighting!$P$9&gt;0,B4809,"")</f>
        <v/>
      </c>
      <c r="B4809" s="50" t="e">
        <f>Weighting!$C$9</f>
        <v>#DIV/0!</v>
      </c>
      <c r="C4809" t="e">
        <f>Weighting!$F$9</f>
        <v>#NUM!</v>
      </c>
      <c r="D4809" t="e">
        <f>IF(C4809=1,'Data Transformation'!$G$3+0.5*'Data Transformation'!$W$25,IF(C4810=1,D4810-'Data Transformation'!$W$25,FALSE))</f>
        <v>#NUM!</v>
      </c>
      <c r="E4809">
        <f t="array" ref="E4809">IF(ISLOGICAL(D4809),"",FREQUENCY(IF('Data Transformation'!$B$425:$B$8425='Bin Analysis'!$B4803,'Data Transformation'!$G$425:$G$8425),D4809))</f>
        <v>2001</v>
      </c>
      <c r="F4809">
        <f t="shared" si="600"/>
        <v>0</v>
      </c>
      <c r="G4809">
        <f>Weighting!$H$9</f>
        <v>0</v>
      </c>
      <c r="H4809">
        <f t="array" ref="H4809">FREQUENCY(IF('Data Transformation'!$B$4:$B$8425=B4803,'Data Transformation'!$G$4:$G$8425),'Bin Analysis'!$B4809)</f>
        <v>2073</v>
      </c>
      <c r="I4809">
        <f t="shared" si="601"/>
        <v>0</v>
      </c>
      <c r="J4809">
        <f t="shared" si="602"/>
        <v>0</v>
      </c>
      <c r="K4809">
        <f>J4809*Weighting!$W$9</f>
        <v>0</v>
      </c>
      <c r="M4809" s="14"/>
    </row>
    <row r="4810" spans="1:25" x14ac:dyDescent="0.25">
      <c r="A4810" s="32" t="str">
        <f>IF(Weighting!$P$10&gt;0,B4810,"")</f>
        <v/>
      </c>
      <c r="B4810" t="e">
        <f>Weighting!$C$10</f>
        <v>#DIV/0!</v>
      </c>
      <c r="C4810" t="e">
        <f>Weighting!$F$10</f>
        <v>#NUM!</v>
      </c>
      <c r="D4810" t="e">
        <f>IF(C4810=1,'Data Transformation'!$G$3+0.5*'Data Transformation'!$W$25,IF(C4811=1,D4811-'Data Transformation'!$W$25,FALSE))</f>
        <v>#NUM!</v>
      </c>
      <c r="E4810">
        <f t="array" ref="E4810">IF(ISLOGICAL(D4810),"",FREQUENCY(IF('Data Transformation'!$B$425:$B$8425='Bin Analysis'!$B4803,'Data Transformation'!$G$425:$G$8425),D4810))</f>
        <v>2001</v>
      </c>
      <c r="F4810">
        <f t="shared" si="600"/>
        <v>0</v>
      </c>
      <c r="G4810">
        <f>Weighting!$H$10</f>
        <v>0</v>
      </c>
      <c r="H4810">
        <f t="array" ref="H4810">FREQUENCY(IF('Data Transformation'!$B$4:$B$8425=B4803,'Data Transformation'!$G$4:$G$8425),'Bin Analysis'!$B4810)</f>
        <v>2073</v>
      </c>
      <c r="I4810">
        <f t="shared" si="601"/>
        <v>0</v>
      </c>
      <c r="J4810">
        <f t="shared" si="602"/>
        <v>0</v>
      </c>
      <c r="K4810">
        <f>J4810*Weighting!$W$10</f>
        <v>0</v>
      </c>
      <c r="M4810" s="14"/>
    </row>
    <row r="4811" spans="1:25" x14ac:dyDescent="0.25">
      <c r="A4811" s="32" t="str">
        <f>IF(Weighting!$P$11&gt;0,B4811,"")</f>
        <v/>
      </c>
      <c r="B4811" t="e">
        <f>Weighting!$C$11</f>
        <v>#DIV/0!</v>
      </c>
      <c r="C4811" t="e">
        <f>Weighting!$F$11</f>
        <v>#NUM!</v>
      </c>
      <c r="D4811" t="e">
        <f>IF(C4811=1,'Data Transformation'!$G$3+0.5*'Data Transformation'!$W$25,IF(C4812=1,D4812-'Data Transformation'!$W$25,FALSE))</f>
        <v>#NUM!</v>
      </c>
      <c r="E4811">
        <f t="array" ref="E4811">IF(ISLOGICAL(D4811),"",FREQUENCY(IF('Data Transformation'!$B$425:$B$8425='Bin Analysis'!$B4803,'Data Transformation'!$G$425:$G$8425),D4811))</f>
        <v>2001</v>
      </c>
      <c r="F4811">
        <f t="shared" si="600"/>
        <v>0</v>
      </c>
      <c r="G4811">
        <f>Weighting!$H$11</f>
        <v>0</v>
      </c>
      <c r="H4811">
        <f t="array" ref="H4811">FREQUENCY(IF('Data Transformation'!$B$4:$B$8425=B4803,'Data Transformation'!$G$4:$G$8425),'Bin Analysis'!$B4811)</f>
        <v>2073</v>
      </c>
      <c r="I4811">
        <f t="shared" si="601"/>
        <v>0</v>
      </c>
      <c r="J4811">
        <f t="shared" si="602"/>
        <v>0</v>
      </c>
      <c r="K4811">
        <f>J4811*Weighting!$W$11</f>
        <v>0</v>
      </c>
      <c r="M4811" s="14"/>
    </row>
    <row r="4812" spans="1:25" x14ac:dyDescent="0.25">
      <c r="A4812" s="32" t="str">
        <f>IF(Weighting!$P$12&gt;0,B4812,"")</f>
        <v/>
      </c>
      <c r="B4812" t="e">
        <f>Weighting!$C$12</f>
        <v>#DIV/0!</v>
      </c>
      <c r="C4812" t="e">
        <f>Weighting!$F$12</f>
        <v>#NUM!</v>
      </c>
      <c r="D4812" t="e">
        <f>IF(C4812=1,'Data Transformation'!$G$3+0.5*'Data Transformation'!$W$25,IF(C4813=1,D4813-'Data Transformation'!$W$25,FALSE))</f>
        <v>#NUM!</v>
      </c>
      <c r="E4812">
        <f t="array" ref="E4812">IF(ISLOGICAL(D4812),"",FREQUENCY(IF('Data Transformation'!$B$425:$B$8425='Bin Analysis'!$B4803,'Data Transformation'!$G$425:$G$8425),D4812))</f>
        <v>2001</v>
      </c>
      <c r="F4812">
        <f t="shared" si="600"/>
        <v>0</v>
      </c>
      <c r="G4812">
        <f>Weighting!$H$12</f>
        <v>0</v>
      </c>
      <c r="H4812">
        <f t="array" ref="H4812">FREQUENCY(IF('Data Transformation'!$B$4:$B$8425=B4803,'Data Transformation'!$G$4:$G$8425),'Bin Analysis'!$B4812)</f>
        <v>2073</v>
      </c>
      <c r="I4812">
        <f t="shared" si="601"/>
        <v>0</v>
      </c>
      <c r="J4812">
        <f t="shared" si="602"/>
        <v>0</v>
      </c>
      <c r="K4812">
        <f>J4812*Weighting!$W$12</f>
        <v>0</v>
      </c>
      <c r="M4812" s="14"/>
    </row>
    <row r="4813" spans="1:25" x14ac:dyDescent="0.25">
      <c r="A4813" s="32" t="str">
        <f>IF(Weighting!$P$13&gt;0,B4813,"")</f>
        <v/>
      </c>
      <c r="B4813" t="e">
        <f>Weighting!$C$13</f>
        <v>#DIV/0!</v>
      </c>
      <c r="C4813" t="e">
        <f>Weighting!$F$13</f>
        <v>#NUM!</v>
      </c>
      <c r="D4813" t="e">
        <f>IF(C4813=1,'Data Transformation'!$G$3+0.5*'Data Transformation'!$W$25,IF(C4814=1,D4814-'Data Transformation'!$W$25,FALSE))</f>
        <v>#NUM!</v>
      </c>
      <c r="E4813">
        <f t="array" ref="E4813">IF(ISLOGICAL(D4813),"",FREQUENCY(IF('Data Transformation'!$B$425:$B$8425='Bin Analysis'!$B4803,'Data Transformation'!$G$425:$G$8425),D4813))</f>
        <v>2001</v>
      </c>
      <c r="F4813">
        <f t="shared" si="600"/>
        <v>0</v>
      </c>
      <c r="G4813">
        <f>Weighting!$H$13</f>
        <v>0</v>
      </c>
      <c r="H4813">
        <f t="array" ref="H4813">FREQUENCY(IF('Data Transformation'!$B$4:$B$8425=B4803,'Data Transformation'!$G$4:$G$8425),'Bin Analysis'!$B4813)</f>
        <v>2073</v>
      </c>
      <c r="I4813">
        <f t="shared" si="601"/>
        <v>0</v>
      </c>
      <c r="J4813">
        <f t="shared" si="602"/>
        <v>0</v>
      </c>
      <c r="K4813">
        <f>J4813*Weighting!$W$13</f>
        <v>0</v>
      </c>
      <c r="M4813" s="14"/>
    </row>
    <row r="4814" spans="1:25" x14ac:dyDescent="0.25">
      <c r="A4814" s="32" t="str">
        <f>IF(Weighting!$P$14&gt;0,B4814,"")</f>
        <v/>
      </c>
      <c r="B4814" t="e">
        <f>Weighting!$C$14</f>
        <v>#DIV/0!</v>
      </c>
      <c r="C4814" t="e">
        <f>Weighting!$F$14</f>
        <v>#NUM!</v>
      </c>
      <c r="D4814" t="e">
        <f>IF(C4814=1,'Data Transformation'!$G$3+0.5*'Data Transformation'!$W$25,IF(C4815=1,D4815-'Data Transformation'!$W$25,FALSE))</f>
        <v>#NUM!</v>
      </c>
      <c r="E4814">
        <f t="array" ref="E4814">IF(ISLOGICAL(D4814),"",FREQUENCY(IF('Data Transformation'!$B$425:$B$8425='Bin Analysis'!$B4803,'Data Transformation'!$G$425:$G$8425),D4814))</f>
        <v>2001</v>
      </c>
      <c r="F4814">
        <f t="shared" si="600"/>
        <v>0</v>
      </c>
      <c r="G4814">
        <f>Weighting!$H$14</f>
        <v>0</v>
      </c>
      <c r="H4814">
        <f t="array" ref="H4814">FREQUENCY(IF('Data Transformation'!$B$4:$B$8425=B4803,'Data Transformation'!$G$4:$G$8425),'Bin Analysis'!$B4814)</f>
        <v>2073</v>
      </c>
      <c r="I4814">
        <f t="shared" si="601"/>
        <v>0</v>
      </c>
      <c r="J4814">
        <f t="shared" si="602"/>
        <v>0</v>
      </c>
      <c r="K4814">
        <f>J4814*Weighting!$W$14</f>
        <v>0</v>
      </c>
      <c r="M4814" s="14"/>
    </row>
    <row r="4815" spans="1:25" x14ac:dyDescent="0.25">
      <c r="A4815" s="32" t="str">
        <f>IF(Weighting!$P$15&gt;0,B4815,"")</f>
        <v/>
      </c>
      <c r="B4815" t="e">
        <f>Weighting!$C$15</f>
        <v>#DIV/0!</v>
      </c>
      <c r="C4815" t="e">
        <f>Weighting!$F$15</f>
        <v>#NUM!</v>
      </c>
      <c r="D4815" t="e">
        <f>IF(C4815=1,'Data Transformation'!$G$3+0.5*'Data Transformation'!$W$25,IF(C4816=1,D4816-'Data Transformation'!$W$25,FALSE))</f>
        <v>#NUM!</v>
      </c>
      <c r="E4815">
        <f t="array" ref="E4815">IF(ISLOGICAL(D4815),"",FREQUENCY(IF('Data Transformation'!$B$425:$B$8425='Bin Analysis'!$B4803,'Data Transformation'!$G$425:$G$8425),D4815))</f>
        <v>2001</v>
      </c>
      <c r="F4815">
        <f t="shared" si="600"/>
        <v>0</v>
      </c>
      <c r="G4815">
        <f>Weighting!$H$15</f>
        <v>0</v>
      </c>
      <c r="H4815">
        <f t="array" ref="H4815">FREQUENCY(IF('Data Transformation'!$B$4:$B$8425=B4803,'Data Transformation'!$G$4:$G$8425),'Bin Analysis'!$B4815)</f>
        <v>2073</v>
      </c>
      <c r="I4815">
        <f t="shared" si="601"/>
        <v>0</v>
      </c>
      <c r="J4815">
        <f t="shared" si="602"/>
        <v>0</v>
      </c>
      <c r="K4815">
        <f>J4815*Weighting!$W$15</f>
        <v>0</v>
      </c>
      <c r="M4815" s="14"/>
    </row>
    <row r="4816" spans="1:25" x14ac:dyDescent="0.25">
      <c r="A4816" s="32" t="str">
        <f>IF(Weighting!$P$16&gt;0,B4816,"")</f>
        <v/>
      </c>
      <c r="B4816" t="e">
        <f>Weighting!$C$16</f>
        <v>#DIV/0!</v>
      </c>
      <c r="C4816" t="e">
        <f>Weighting!$F$16</f>
        <v>#NUM!</v>
      </c>
      <c r="D4816" t="e">
        <f>IF(C4816=1,'Data Transformation'!$G$3+0.5*'Data Transformation'!$W$25,IF(C4817=1,D4817-'Data Transformation'!$W$25,FALSE))</f>
        <v>#NUM!</v>
      </c>
      <c r="E4816">
        <f t="array" ref="E4816">IF(ISLOGICAL(D4816),"",FREQUENCY(IF('Data Transformation'!$B$425:$B$8425='Bin Analysis'!$B4803,'Data Transformation'!$G$425:$G$8425),D4816))</f>
        <v>2001</v>
      </c>
      <c r="F4816">
        <f t="shared" si="600"/>
        <v>0</v>
      </c>
      <c r="G4816">
        <f>Weighting!$H$16</f>
        <v>0</v>
      </c>
      <c r="H4816">
        <f t="array" ref="H4816">FREQUENCY(IF('Data Transformation'!$B$4:$B$8425=B4803,'Data Transformation'!$G$4:$G$8425),'Bin Analysis'!$B4816)</f>
        <v>2073</v>
      </c>
      <c r="I4816">
        <f t="shared" si="601"/>
        <v>0</v>
      </c>
      <c r="J4816">
        <f t="shared" si="602"/>
        <v>0</v>
      </c>
      <c r="K4816">
        <f>J4816*Weighting!$W$16</f>
        <v>0</v>
      </c>
      <c r="M4816" s="14"/>
    </row>
    <row r="4817" spans="1:25" x14ac:dyDescent="0.25">
      <c r="A4817" s="32" t="str">
        <f>IF(Weighting!$P$17&gt;0,B4817,"")</f>
        <v/>
      </c>
      <c r="B4817" t="e">
        <f>Weighting!$C$17</f>
        <v>#DIV/0!</v>
      </c>
      <c r="C4817" t="e">
        <f>Weighting!$F$17</f>
        <v>#NUM!</v>
      </c>
      <c r="D4817" t="e">
        <f>IF(C4817=1,'Data Transformation'!$G$3+0.5*'Data Transformation'!$W$25,IF(C4818=1,D4818-'Data Transformation'!$W$25,FALSE))</f>
        <v>#NUM!</v>
      </c>
      <c r="E4817">
        <f t="array" ref="E4817">IF(ISLOGICAL(D4817),"",FREQUENCY(IF('Data Transformation'!$B$425:$B$8425='Bin Analysis'!$B4803,'Data Transformation'!$G$425:$G$8425),D4817))</f>
        <v>2001</v>
      </c>
      <c r="F4817">
        <f t="shared" si="600"/>
        <v>0</v>
      </c>
      <c r="G4817">
        <f>Weighting!$H$17</f>
        <v>0</v>
      </c>
      <c r="H4817">
        <f t="array" ref="H4817">FREQUENCY(IF('Data Transformation'!$B$4:$B$8425=B4803,'Data Transformation'!$G$4:$G$8425),'Bin Analysis'!$B4817)</f>
        <v>2073</v>
      </c>
      <c r="I4817">
        <f t="shared" si="601"/>
        <v>0</v>
      </c>
      <c r="J4817">
        <f t="shared" si="602"/>
        <v>0</v>
      </c>
      <c r="K4817">
        <f>J4817*Weighting!$W$17</f>
        <v>0</v>
      </c>
      <c r="M4817" s="14"/>
    </row>
    <row r="4818" spans="1:25" x14ac:dyDescent="0.25">
      <c r="A4818" s="32" t="str">
        <f>IF(Weighting!$P$18&gt;0,B4818,"")</f>
        <v/>
      </c>
      <c r="B4818" t="e">
        <f>Weighting!$C$18</f>
        <v>#DIV/0!</v>
      </c>
      <c r="C4818" t="e">
        <f>Weighting!$F$18</f>
        <v>#NUM!</v>
      </c>
      <c r="D4818" t="e">
        <f>IF(C4818=1,'Data Transformation'!$G$3+0.5*'Data Transformation'!$W$25,IF(C4819=1,D4819-'Data Transformation'!$W$25,FALSE))</f>
        <v>#NUM!</v>
      </c>
      <c r="E4818">
        <f t="array" ref="E4818">IF(ISLOGICAL(D4818),"",FREQUENCY(IF('Data Transformation'!$B$425:$B$8425='Bin Analysis'!$B4803,'Data Transformation'!$G$425:$G$8425),D4818))</f>
        <v>2001</v>
      </c>
      <c r="F4818">
        <f t="shared" si="600"/>
        <v>0</v>
      </c>
      <c r="G4818">
        <f>Weighting!$H$18</f>
        <v>0</v>
      </c>
      <c r="H4818">
        <f t="array" ref="H4818">FREQUENCY(IF('Data Transformation'!$B$4:$B$8425=B4803,'Data Transformation'!$G$4:$G$8425),'Bin Analysis'!$B4818)</f>
        <v>2073</v>
      </c>
      <c r="I4818">
        <f t="shared" si="601"/>
        <v>0</v>
      </c>
      <c r="J4818">
        <f t="shared" si="602"/>
        <v>0</v>
      </c>
      <c r="K4818">
        <f>J4818*Weighting!$W$18</f>
        <v>0</v>
      </c>
      <c r="M4818" s="14"/>
    </row>
    <row r="4819" spans="1:25" x14ac:dyDescent="0.25">
      <c r="A4819" s="32" t="str">
        <f>IF(Weighting!$P$19&gt;0,B4819,"")</f>
        <v/>
      </c>
      <c r="B4819" t="e">
        <f>Weighting!$C$19</f>
        <v>#DIV/0!</v>
      </c>
      <c r="C4819" t="e">
        <f>Weighting!$F$19</f>
        <v>#NUM!</v>
      </c>
      <c r="D4819" t="e">
        <f>IF(C4819=1,'Data Transformation'!$G$3+0.5*'Data Transformation'!$W$25,IF(C4820=1,D4820-'Data Transformation'!$W$25,FALSE))</f>
        <v>#NUM!</v>
      </c>
      <c r="E4819">
        <f t="array" ref="E4819">IF(ISLOGICAL(D4819),"",FREQUENCY(IF('Data Transformation'!$B$425:$B$8425='Bin Analysis'!$B4803,'Data Transformation'!$G$425:$G$8425),D4819))</f>
        <v>2001</v>
      </c>
      <c r="F4819">
        <f t="shared" si="600"/>
        <v>0</v>
      </c>
      <c r="G4819">
        <f>Weighting!$H$19</f>
        <v>0</v>
      </c>
      <c r="H4819">
        <f t="array" ref="H4819">FREQUENCY(IF('Data Transformation'!$B$4:$B$8425=B4803,'Data Transformation'!$G$4:$G$8425),'Bin Analysis'!$B4819)</f>
        <v>2073</v>
      </c>
      <c r="I4819">
        <f t="shared" si="601"/>
        <v>0</v>
      </c>
      <c r="J4819">
        <f t="shared" si="602"/>
        <v>0</v>
      </c>
      <c r="K4819">
        <f>J4819*Weighting!$W$19</f>
        <v>0</v>
      </c>
      <c r="M4819" s="14"/>
    </row>
    <row r="4820" spans="1:25" x14ac:dyDescent="0.25">
      <c r="A4820" s="32" t="str">
        <f>IF(Weighting!$P$20&gt;0,B4820,"")</f>
        <v/>
      </c>
      <c r="B4820" t="e">
        <f>Weighting!$C$20</f>
        <v>#DIV/0!</v>
      </c>
      <c r="C4820" t="e">
        <f>Weighting!$F$20</f>
        <v>#NUM!</v>
      </c>
      <c r="D4820" t="e">
        <f>IF(C4820=1,'Data Transformation'!$G$3+0.5*'Data Transformation'!$W$25,IF(C4821=1,D4821-'Data Transformation'!$W$25,FALSE))</f>
        <v>#NUM!</v>
      </c>
      <c r="E4820">
        <f t="array" ref="E4820">IF(ISLOGICAL(D4820),"",FREQUENCY(IF('Data Transformation'!$B$425:$B$8425='Bin Analysis'!$B4803,'Data Transformation'!$G$425:$G$8425),D4820))</f>
        <v>2001</v>
      </c>
      <c r="F4820">
        <f t="shared" si="600"/>
        <v>0</v>
      </c>
      <c r="G4820">
        <f>Weighting!$H$20</f>
        <v>0</v>
      </c>
      <c r="H4820">
        <f t="array" ref="H4820">FREQUENCY(IF('Data Transformation'!$B$4:$B$8425=B4803,'Data Transformation'!$G$4:$G$8425),'Bin Analysis'!$B4820)</f>
        <v>2073</v>
      </c>
      <c r="I4820">
        <f t="shared" si="601"/>
        <v>0</v>
      </c>
      <c r="J4820">
        <f t="shared" si="602"/>
        <v>0</v>
      </c>
      <c r="K4820">
        <f>J4820*Weighting!$W$20</f>
        <v>0</v>
      </c>
      <c r="M4820" s="14"/>
    </row>
    <row r="4821" spans="1:25" x14ac:dyDescent="0.25">
      <c r="A4821" s="32" t="str">
        <f>IF(Weighting!$P$21&gt;0,B4821,"")</f>
        <v/>
      </c>
      <c r="B4821" t="e">
        <f>Weighting!$C$21</f>
        <v>#DIV/0!</v>
      </c>
      <c r="C4821" t="e">
        <f>Weighting!$F$21</f>
        <v>#NUM!</v>
      </c>
      <c r="D4821" t="e">
        <f>IF(C4821=1,'Data Transformation'!$G$3+0.5*'Data Transformation'!$W$25,IF(C4822=1,D4822-'Data Transformation'!$W$25,FALSE))</f>
        <v>#NUM!</v>
      </c>
      <c r="E4821">
        <f t="array" ref="E4821">IF(ISLOGICAL(D4821),"",FREQUENCY(IF('Data Transformation'!$B$425:$B$8425='Bin Analysis'!$B4803,'Data Transformation'!$G$425:$G$8425),D4821))</f>
        <v>2001</v>
      </c>
      <c r="F4821">
        <f t="shared" si="600"/>
        <v>0</v>
      </c>
      <c r="G4821">
        <f>Weighting!$H$21</f>
        <v>0</v>
      </c>
      <c r="H4821">
        <f t="array" ref="H4821">FREQUENCY(IF('Data Transformation'!$B$4:$B$8425=B4803,'Data Transformation'!$G$4:$G$8425),'Bin Analysis'!$B4821)</f>
        <v>2073</v>
      </c>
      <c r="I4821">
        <f t="shared" si="601"/>
        <v>0</v>
      </c>
      <c r="J4821">
        <f t="shared" si="602"/>
        <v>0</v>
      </c>
      <c r="K4821">
        <f>J4821*Weighting!$W$21</f>
        <v>0</v>
      </c>
      <c r="M4821" s="14"/>
    </row>
    <row r="4822" spans="1:25" x14ac:dyDescent="0.25">
      <c r="A4822" s="32" t="str">
        <f>IF(Weighting!$P$22&gt;0,B4822,"")</f>
        <v/>
      </c>
      <c r="B4822" t="e">
        <f>Weighting!$C$22</f>
        <v>#DIV/0!</v>
      </c>
      <c r="C4822" t="e">
        <f>Weighting!$F$22</f>
        <v>#NUM!</v>
      </c>
      <c r="D4822" t="e">
        <f>IF(C4822=1,'Data Transformation'!$G$3+0.5*'Data Transformation'!$W$25,IF(C4823=1,D4823-'Data Transformation'!$W$25,FALSE))</f>
        <v>#NUM!</v>
      </c>
      <c r="E4822">
        <f t="array" ref="E4822">IF(ISLOGICAL(D4822),"",FREQUENCY(IF('Data Transformation'!$B$425:$B$8425='Bin Analysis'!$B4803,'Data Transformation'!$G$425:$G$8425),D4822))</f>
        <v>2001</v>
      </c>
      <c r="F4822">
        <f t="shared" si="600"/>
        <v>0</v>
      </c>
      <c r="G4822">
        <f>Weighting!$H$22</f>
        <v>0</v>
      </c>
      <c r="H4822">
        <f t="array" ref="H4822">FREQUENCY(IF('Data Transformation'!$B$4:$B$8425=B4803,'Data Transformation'!$G$4:$G$8425),'Bin Analysis'!$B4822)</f>
        <v>2073</v>
      </c>
      <c r="I4822">
        <f t="shared" si="601"/>
        <v>0</v>
      </c>
      <c r="J4822">
        <f t="shared" si="602"/>
        <v>0</v>
      </c>
      <c r="K4822">
        <f>J4822*Weighting!$W$22</f>
        <v>0</v>
      </c>
      <c r="M4822" s="14"/>
    </row>
    <row r="4823" spans="1:25" x14ac:dyDescent="0.25">
      <c r="A4823" s="32" t="str">
        <f>IF(Weighting!$P$23&gt;0,B4823,"")</f>
        <v/>
      </c>
      <c r="B4823" t="e">
        <f>Weighting!$C$23</f>
        <v>#DIV/0!</v>
      </c>
      <c r="C4823" t="e">
        <f>Weighting!$F$23</f>
        <v>#NUM!</v>
      </c>
      <c r="D4823" t="e">
        <f>IF(C4823=1,'Data Transformation'!$G$3+0.5*'Data Transformation'!$W$25,IF(C4824=1,D4824-'Data Transformation'!$W$25,FALSE))</f>
        <v>#NUM!</v>
      </c>
      <c r="E4823">
        <f t="array" ref="E4823">IF(ISLOGICAL(D4823),"",FREQUENCY(IF('Data Transformation'!$B$425:$B$8425='Bin Analysis'!$B4803,'Data Transformation'!$G$425:$G$8425),D4823))</f>
        <v>2001</v>
      </c>
      <c r="F4823">
        <f t="shared" si="600"/>
        <v>0</v>
      </c>
      <c r="G4823">
        <f>Weighting!$H$23</f>
        <v>0</v>
      </c>
      <c r="H4823">
        <f t="array" ref="H4823">FREQUENCY(IF('Data Transformation'!$B$4:$B$8425=B4803,'Data Transformation'!$G$4:$G$8425),'Bin Analysis'!$B4823)</f>
        <v>2073</v>
      </c>
      <c r="I4823">
        <f t="shared" si="601"/>
        <v>0</v>
      </c>
      <c r="J4823">
        <f t="shared" si="602"/>
        <v>0</v>
      </c>
      <c r="K4823">
        <f>J4823*Weighting!$W$23</f>
        <v>0</v>
      </c>
      <c r="M4823" s="14"/>
    </row>
    <row r="4824" spans="1:25" x14ac:dyDescent="0.25">
      <c r="A4824" s="32" t="str">
        <f>IF(Weighting!$P$24&gt;0,B4824,"")</f>
        <v/>
      </c>
      <c r="B4824" t="e">
        <f>Weighting!$C$24</f>
        <v>#DIV/0!</v>
      </c>
      <c r="C4824" t="e">
        <f>Weighting!$F$24</f>
        <v>#NUM!</v>
      </c>
      <c r="D4824" t="e">
        <f>IF(C4824=1,'Data Transformation'!$G$3+0.5*'Data Transformation'!$W$25,IF(C4825=1,D4825-'Data Transformation'!$W$25,FALSE))</f>
        <v>#NUM!</v>
      </c>
      <c r="E4824">
        <f t="array" ref="E4824">IF(ISLOGICAL(D4824),"",FREQUENCY(IF('Data Transformation'!$B$425:$B$8425='Bin Analysis'!$B4803,'Data Transformation'!$G$425:$G$8425),D4824))</f>
        <v>2001</v>
      </c>
      <c r="F4824">
        <f t="shared" si="600"/>
        <v>0</v>
      </c>
      <c r="G4824">
        <f>Weighting!$H$24</f>
        <v>0</v>
      </c>
      <c r="H4824">
        <f t="array" ref="H4824">FREQUENCY(IF('Data Transformation'!$B$4:$B$8425=B4803,'Data Transformation'!$G$4:$G$8425),'Bin Analysis'!$B4824)</f>
        <v>2073</v>
      </c>
      <c r="I4824">
        <f t="shared" si="601"/>
        <v>0</v>
      </c>
      <c r="J4824">
        <f t="shared" si="602"/>
        <v>0</v>
      </c>
      <c r="K4824">
        <f>J4824*Weighting!$W$24</f>
        <v>0</v>
      </c>
      <c r="M4824" s="14"/>
    </row>
    <row r="4825" spans="1:25" x14ac:dyDescent="0.25">
      <c r="A4825" s="32" t="str">
        <f>IF(Weighting!$P$25&gt;0,B4825,"")</f>
        <v/>
      </c>
      <c r="B4825" t="e">
        <f>Weighting!$C$25</f>
        <v>#DIV/0!</v>
      </c>
      <c r="C4825" t="e">
        <f>Weighting!$F$25</f>
        <v>#NUM!</v>
      </c>
      <c r="D4825" t="e">
        <f>IF(C4825=1,'Data Transformation'!$G$3+0.5*'Data Transformation'!$W$25,IF(C4826=1,D4826-'Data Transformation'!$W$25,FALSE))</f>
        <v>#NUM!</v>
      </c>
      <c r="E4825">
        <f t="array" ref="E4825">IF(ISLOGICAL(D4825),"",FREQUENCY(IF('Data Transformation'!$B$425:$B$8425='Bin Analysis'!$B4803,'Data Transformation'!$G$425:$G$8425),D4825))</f>
        <v>2001</v>
      </c>
      <c r="F4825">
        <f t="shared" si="600"/>
        <v>0</v>
      </c>
      <c r="G4825">
        <f>Weighting!$H$25</f>
        <v>0</v>
      </c>
      <c r="H4825">
        <f t="array" ref="H4825">FREQUENCY(IF('Data Transformation'!$B$4:$B$8425=B4803,'Data Transformation'!$G$4:$G$8425),'Bin Analysis'!$B4825)</f>
        <v>2073</v>
      </c>
      <c r="I4825">
        <f t="shared" si="601"/>
        <v>0</v>
      </c>
      <c r="J4825">
        <f t="shared" si="602"/>
        <v>0</v>
      </c>
      <c r="K4825">
        <f>J4825*Weighting!$W$25</f>
        <v>0</v>
      </c>
      <c r="M4825" s="14"/>
    </row>
    <row r="4826" spans="1:25" x14ac:dyDescent="0.25">
      <c r="O4826"/>
      <c r="P4826"/>
      <c r="Q4826"/>
      <c r="R4826"/>
    </row>
    <row r="4827" spans="1:25" ht="23.25" x14ac:dyDescent="0.35">
      <c r="A4827" s="21" t="s">
        <v>0</v>
      </c>
      <c r="B4827" s="21" t="str">
        <f>IFERROR(VLOOKUP(C4827,'Data Transformation'!$L$6:$M$426,2,FALSE),"")</f>
        <v/>
      </c>
      <c r="C4827" s="21">
        <f>C4803+1</f>
        <v>201</v>
      </c>
      <c r="D4827" s="21"/>
      <c r="E4827" s="21"/>
      <c r="F4827" s="21"/>
      <c r="G4827" s="21"/>
      <c r="H4827" s="22"/>
      <c r="I4827" s="22"/>
      <c r="J4827" s="22"/>
      <c r="K4827" s="21"/>
      <c r="L4827" s="21" t="str">
        <f>B4827</f>
        <v/>
      </c>
      <c r="M4827" s="23" t="e">
        <f>INDEX('Data Transformation'!$O$4:$O$424,MATCH($B4827,'Data Transformation'!$M$4:$M$424,0),MATCH($M$2,'Data Transformation'!$O$3,0))</f>
        <v>#N/A</v>
      </c>
      <c r="N4827" s="27" t="e">
        <f>IF('Input and Summary Results'!$J$16="minimum",'Bin Analysis'!X4828/(M4827-1),'Bin Analysis'!Y4827/('Bin Analysis'!M4827-1))</f>
        <v>#N/A</v>
      </c>
      <c r="O4827" s="27" t="e">
        <f>IF(M4827=FALSE,NA(),(VLOOKUP(1,C4830:K4849,4,FALSE))/(M4827-1))</f>
        <v>#N/A</v>
      </c>
      <c r="P4827" s="27" t="e">
        <f>IF(M4827=FALSE,NA(),SUM(J4830:J4849)/Weighting!$S$5)</f>
        <v>#N/A</v>
      </c>
      <c r="Q4827" s="27" t="e">
        <f>IF(M4827=FALSE,NA(),SUM(K4830:K4849)/Weighting!$S$6)</f>
        <v>#N/A</v>
      </c>
      <c r="R4827" s="27" t="e">
        <f>IF(M4827=FALSE,NA(),(VLOOKUP(1,G4830:K4849,3,FALSE))/(M4827-1))</f>
        <v>#N/A</v>
      </c>
      <c r="S4827" s="22" t="e">
        <f>IF(M4827=FALSE,NA(),IF(SUM(J4830:J4849)=2,"yes","no"))</f>
        <v>#N/A</v>
      </c>
      <c r="X4827" s="2" cm="2">
        <f t="array" ref="X4827:X4828">FREQUENCY(IF('Data Transformation'!$B$425:$B$6424='Bin Analysis'!L4827,'Data Transformation'!$G$425:$G$6424),'Data Transformation'!$U$11)</f>
        <v>0</v>
      </c>
      <c r="Y4827" s="2" cm="2">
        <f t="array" ref="Y4827:Y4828">FREQUENCY(IF('Data Transformation'!$B$425:$B$6424='Bin Analysis'!L4827,'Data Transformation'!$G$425:$G$6424),'Data Transformation'!$U$12)</f>
        <v>0</v>
      </c>
    </row>
    <row r="4828" spans="1:25" x14ac:dyDescent="0.25">
      <c r="A4828" s="14" t="s">
        <v>67</v>
      </c>
      <c r="B4828" t="s">
        <v>47</v>
      </c>
      <c r="C4828" t="s">
        <v>5</v>
      </c>
      <c r="D4828" t="s">
        <v>100</v>
      </c>
      <c r="E4828" t="s">
        <v>101</v>
      </c>
      <c r="F4828" t="s">
        <v>102</v>
      </c>
      <c r="G4828" t="s">
        <v>70</v>
      </c>
      <c r="H4828" t="s">
        <v>31</v>
      </c>
      <c r="I4828" t="s">
        <v>32</v>
      </c>
      <c r="J4828" t="s">
        <v>46</v>
      </c>
      <c r="K4828" s="14" t="s">
        <v>45</v>
      </c>
      <c r="M4828" s="14"/>
      <c r="X4828" s="2">
        <v>0</v>
      </c>
      <c r="Y4828" s="2">
        <v>0</v>
      </c>
    </row>
    <row r="4829" spans="1:25" x14ac:dyDescent="0.25">
      <c r="A4829" s="32"/>
      <c r="D4829" t="e">
        <f>IF(C4829=1,'Data Transformation'!$G$3+0.5*'Data Transformation'!$W$25,IF(C4830=1,D4830-'Data Transformation'!$W$25,FALSE))</f>
        <v>#NUM!</v>
      </c>
      <c r="E4829">
        <f t="array" ref="E4829">IF(ISLOGICAL(D4829),"",FREQUENCY(IF('Data Transformation'!$B$425:$B$8425='Bin Analysis'!$B4827,'Data Transformation'!$G$425:$G$8425),D4829))</f>
        <v>2001</v>
      </c>
      <c r="F4829" t="e">
        <f>IF(ISLOGICAL(D4829),"",E4829-E4828)</f>
        <v>#VALUE!</v>
      </c>
      <c r="M4829" s="14"/>
    </row>
    <row r="4830" spans="1:25" x14ac:dyDescent="0.25">
      <c r="A4830" s="32" t="e">
        <f>IF(Weighting!$P$6&gt;0,B4830,"")</f>
        <v>#NUM!</v>
      </c>
      <c r="B4830" t="e">
        <f>Weighting!$C$6</f>
        <v>#DIV/0!</v>
      </c>
      <c r="C4830" t="e">
        <f>Weighting!$F$6</f>
        <v>#NUM!</v>
      </c>
      <c r="D4830" t="e">
        <f>IF(C4830=1,'Data Transformation'!$G$3+0.5*'Data Transformation'!$W$25,IF(C4831=1,D4831-'Data Transformation'!$W$25,FALSE))</f>
        <v>#NUM!</v>
      </c>
      <c r="E4830">
        <f t="array" ref="E4830">IF(ISLOGICAL(D4830),"",FREQUENCY(IF('Data Transformation'!$B$425:$B$8425='Bin Analysis'!$B4827,'Data Transformation'!$G$425:$G$8425),D4830))</f>
        <v>2001</v>
      </c>
      <c r="F4830">
        <f>IF(ISLOGICAL(D4830),"",E4830-E4829)</f>
        <v>0</v>
      </c>
      <c r="G4830">
        <f>Weighting!$H$6</f>
        <v>1</v>
      </c>
      <c r="H4830">
        <f t="array" ref="H4830">FREQUENCY(IF('Data Transformation'!$B$4:$B$8425=B4827,'Data Transformation'!$G$4:$G$8425),'Bin Analysis'!$B4830)</f>
        <v>2073</v>
      </c>
      <c r="I4830">
        <f>H4830-H4829</f>
        <v>2073</v>
      </c>
      <c r="J4830">
        <f>IF(I4830=0,0,1)</f>
        <v>1</v>
      </c>
      <c r="K4830" t="e">
        <f>J4830*Weighting!$W$6</f>
        <v>#NUM!</v>
      </c>
      <c r="M4830" s="14"/>
    </row>
    <row r="4831" spans="1:25" x14ac:dyDescent="0.25">
      <c r="A4831" s="32" t="str">
        <f>IF(Weighting!$P$7&gt;0,B4831,"")</f>
        <v/>
      </c>
      <c r="B4831" t="e">
        <f>Weighting!$C$7</f>
        <v>#DIV/0!</v>
      </c>
      <c r="C4831" t="e">
        <f>Weighting!$F$7</f>
        <v>#NUM!</v>
      </c>
      <c r="D4831" t="e">
        <f>IF(C4831=1,'Data Transformation'!$G$3+0.5*'Data Transformation'!$W$25,IF(C4832=1,D4832-'Data Transformation'!$W$25,FALSE))</f>
        <v>#NUM!</v>
      </c>
      <c r="E4831">
        <f t="array" ref="E4831">IF(ISLOGICAL(D4831),"",FREQUENCY(IF('Data Transformation'!$B$425:$B$8425='Bin Analysis'!$B4827,'Data Transformation'!$G$425:$G$8425),D4831))</f>
        <v>2001</v>
      </c>
      <c r="F4831">
        <f t="shared" ref="F4831:F4849" si="603">IF(ISLOGICAL(D4831),"",E4831-E4830)</f>
        <v>0</v>
      </c>
      <c r="G4831">
        <f>Weighting!$H$7</f>
        <v>0</v>
      </c>
      <c r="H4831">
        <f t="array" ref="H4831">FREQUENCY(IF('Data Transformation'!$B$4:$B$8425=B4827,'Data Transformation'!$G$4:$G$8425),'Bin Analysis'!$B4831)</f>
        <v>2073</v>
      </c>
      <c r="I4831">
        <f t="shared" ref="I4831:I4849" si="604">H4831-H4830</f>
        <v>0</v>
      </c>
      <c r="J4831">
        <f>IF(I4831=0,0,1)</f>
        <v>0</v>
      </c>
      <c r="K4831">
        <f>J4831*Weighting!$W$7</f>
        <v>0</v>
      </c>
      <c r="M4831" s="14"/>
    </row>
    <row r="4832" spans="1:25" x14ac:dyDescent="0.25">
      <c r="A4832" s="32" t="str">
        <f>IF(Weighting!$P$8&gt;0,B4832,"")</f>
        <v/>
      </c>
      <c r="B4832" t="e">
        <f>Weighting!$C$8</f>
        <v>#DIV/0!</v>
      </c>
      <c r="C4832" t="e">
        <f>Weighting!$F$8</f>
        <v>#NUM!</v>
      </c>
      <c r="D4832" t="e">
        <f>IF(C4832=1,'Data Transformation'!$G$3+0.5*'Data Transformation'!$W$25,IF(C4833=1,D4833-'Data Transformation'!$W$25,FALSE))</f>
        <v>#NUM!</v>
      </c>
      <c r="E4832">
        <f t="array" ref="E4832">IF(ISLOGICAL(D4832),"",FREQUENCY(IF('Data Transformation'!$B$425:$B$8425='Bin Analysis'!$B4827,'Data Transformation'!$G$425:$G$8425),D4832))</f>
        <v>2001</v>
      </c>
      <c r="F4832">
        <f t="shared" si="603"/>
        <v>0</v>
      </c>
      <c r="G4832">
        <f>Weighting!$H$8</f>
        <v>0</v>
      </c>
      <c r="H4832">
        <f t="array" ref="H4832">FREQUENCY(IF('Data Transformation'!$B$4:$B$8425=B4827,'Data Transformation'!$G$4:$G$8425),'Bin Analysis'!$B4832)</f>
        <v>2073</v>
      </c>
      <c r="I4832">
        <f t="shared" si="604"/>
        <v>0</v>
      </c>
      <c r="J4832">
        <f t="shared" ref="J4832:J4849" si="605">IF(I4832=0,0,1)</f>
        <v>0</v>
      </c>
      <c r="K4832">
        <f>J4832*Weighting!$W$8</f>
        <v>0</v>
      </c>
      <c r="M4832" s="14"/>
    </row>
    <row r="4833" spans="1:13" x14ac:dyDescent="0.25">
      <c r="A4833" s="32" t="str">
        <f>IF(Weighting!$P$9&gt;0,B4833,"")</f>
        <v/>
      </c>
      <c r="B4833" s="50" t="e">
        <f>Weighting!$C$9</f>
        <v>#DIV/0!</v>
      </c>
      <c r="C4833" t="e">
        <f>Weighting!$F$9</f>
        <v>#NUM!</v>
      </c>
      <c r="D4833" t="e">
        <f>IF(C4833=1,'Data Transformation'!$G$3+0.5*'Data Transformation'!$W$25,IF(C4834=1,D4834-'Data Transformation'!$W$25,FALSE))</f>
        <v>#NUM!</v>
      </c>
      <c r="E4833">
        <f t="array" ref="E4833">IF(ISLOGICAL(D4833),"",FREQUENCY(IF('Data Transformation'!$B$425:$B$8425='Bin Analysis'!$B4827,'Data Transformation'!$G$425:$G$8425),D4833))</f>
        <v>2001</v>
      </c>
      <c r="F4833">
        <f t="shared" si="603"/>
        <v>0</v>
      </c>
      <c r="G4833">
        <f>Weighting!$H$9</f>
        <v>0</v>
      </c>
      <c r="H4833">
        <f t="array" ref="H4833">FREQUENCY(IF('Data Transformation'!$B$4:$B$8425=B4827,'Data Transformation'!$G$4:$G$8425),'Bin Analysis'!$B4833)</f>
        <v>2073</v>
      </c>
      <c r="I4833">
        <f t="shared" si="604"/>
        <v>0</v>
      </c>
      <c r="J4833">
        <f t="shared" si="605"/>
        <v>0</v>
      </c>
      <c r="K4833">
        <f>J4833*Weighting!$W$9</f>
        <v>0</v>
      </c>
      <c r="M4833" s="14"/>
    </row>
    <row r="4834" spans="1:13" x14ac:dyDescent="0.25">
      <c r="A4834" s="32" t="str">
        <f>IF(Weighting!$P$10&gt;0,B4834,"")</f>
        <v/>
      </c>
      <c r="B4834" t="e">
        <f>Weighting!$C$10</f>
        <v>#DIV/0!</v>
      </c>
      <c r="C4834" t="e">
        <f>Weighting!$F$10</f>
        <v>#NUM!</v>
      </c>
      <c r="D4834" t="e">
        <f>IF(C4834=1,'Data Transformation'!$G$3+0.5*'Data Transformation'!$W$25,IF(C4835=1,D4835-'Data Transformation'!$W$25,FALSE))</f>
        <v>#NUM!</v>
      </c>
      <c r="E4834">
        <f t="array" ref="E4834">IF(ISLOGICAL(D4834),"",FREQUENCY(IF('Data Transformation'!$B$425:$B$8425='Bin Analysis'!$B4827,'Data Transformation'!$G$425:$G$8425),D4834))</f>
        <v>2001</v>
      </c>
      <c r="F4834">
        <f t="shared" si="603"/>
        <v>0</v>
      </c>
      <c r="G4834">
        <f>Weighting!$H$10</f>
        <v>0</v>
      </c>
      <c r="H4834">
        <f t="array" ref="H4834">FREQUENCY(IF('Data Transformation'!$B$4:$B$8425=B4827,'Data Transformation'!$G$4:$G$8425),'Bin Analysis'!$B4834)</f>
        <v>2073</v>
      </c>
      <c r="I4834">
        <f t="shared" si="604"/>
        <v>0</v>
      </c>
      <c r="J4834">
        <f t="shared" si="605"/>
        <v>0</v>
      </c>
      <c r="K4834">
        <f>J4834*Weighting!$W$10</f>
        <v>0</v>
      </c>
      <c r="M4834" s="14"/>
    </row>
    <row r="4835" spans="1:13" x14ac:dyDescent="0.25">
      <c r="A4835" s="32" t="str">
        <f>IF(Weighting!$P$11&gt;0,B4835,"")</f>
        <v/>
      </c>
      <c r="B4835" t="e">
        <f>Weighting!$C$11</f>
        <v>#DIV/0!</v>
      </c>
      <c r="C4835" t="e">
        <f>Weighting!$F$11</f>
        <v>#NUM!</v>
      </c>
      <c r="D4835" t="e">
        <f>IF(C4835=1,'Data Transformation'!$G$3+0.5*'Data Transformation'!$W$25,IF(C4836=1,D4836-'Data Transformation'!$W$25,FALSE))</f>
        <v>#NUM!</v>
      </c>
      <c r="E4835">
        <f t="array" ref="E4835">IF(ISLOGICAL(D4835),"",FREQUENCY(IF('Data Transformation'!$B$425:$B$8425='Bin Analysis'!$B4827,'Data Transformation'!$G$425:$G$8425),D4835))</f>
        <v>2001</v>
      </c>
      <c r="F4835">
        <f t="shared" si="603"/>
        <v>0</v>
      </c>
      <c r="G4835">
        <f>Weighting!$H$11</f>
        <v>0</v>
      </c>
      <c r="H4835">
        <f t="array" ref="H4835">FREQUENCY(IF('Data Transformation'!$B$4:$B$8425=B4827,'Data Transformation'!$G$4:$G$8425),'Bin Analysis'!$B4835)</f>
        <v>2073</v>
      </c>
      <c r="I4835">
        <f t="shared" si="604"/>
        <v>0</v>
      </c>
      <c r="J4835">
        <f t="shared" si="605"/>
        <v>0</v>
      </c>
      <c r="K4835">
        <f>J4835*Weighting!$W$11</f>
        <v>0</v>
      </c>
      <c r="M4835" s="14"/>
    </row>
    <row r="4836" spans="1:13" x14ac:dyDescent="0.25">
      <c r="A4836" s="32" t="str">
        <f>IF(Weighting!$P$12&gt;0,B4836,"")</f>
        <v/>
      </c>
      <c r="B4836" t="e">
        <f>Weighting!$C$12</f>
        <v>#DIV/0!</v>
      </c>
      <c r="C4836" t="e">
        <f>Weighting!$F$12</f>
        <v>#NUM!</v>
      </c>
      <c r="D4836" t="e">
        <f>IF(C4836=1,'Data Transformation'!$G$3+0.5*'Data Transformation'!$W$25,IF(C4837=1,D4837-'Data Transformation'!$W$25,FALSE))</f>
        <v>#NUM!</v>
      </c>
      <c r="E4836">
        <f t="array" ref="E4836">IF(ISLOGICAL(D4836),"",FREQUENCY(IF('Data Transformation'!$B$425:$B$8425='Bin Analysis'!$B4827,'Data Transformation'!$G$425:$G$8425),D4836))</f>
        <v>2001</v>
      </c>
      <c r="F4836">
        <f t="shared" si="603"/>
        <v>0</v>
      </c>
      <c r="G4836">
        <f>Weighting!$H$12</f>
        <v>0</v>
      </c>
      <c r="H4836">
        <f t="array" ref="H4836">FREQUENCY(IF('Data Transformation'!$B$4:$B$8425=B4827,'Data Transformation'!$G$4:$G$8425),'Bin Analysis'!$B4836)</f>
        <v>2073</v>
      </c>
      <c r="I4836">
        <f t="shared" si="604"/>
        <v>0</v>
      </c>
      <c r="J4836">
        <f t="shared" si="605"/>
        <v>0</v>
      </c>
      <c r="K4836">
        <f>J4836*Weighting!$W$12</f>
        <v>0</v>
      </c>
      <c r="M4836" s="14"/>
    </row>
    <row r="4837" spans="1:13" x14ac:dyDescent="0.25">
      <c r="A4837" s="32" t="str">
        <f>IF(Weighting!$P$13&gt;0,B4837,"")</f>
        <v/>
      </c>
      <c r="B4837" t="e">
        <f>Weighting!$C$13</f>
        <v>#DIV/0!</v>
      </c>
      <c r="C4837" t="e">
        <f>Weighting!$F$13</f>
        <v>#NUM!</v>
      </c>
      <c r="D4837" t="e">
        <f>IF(C4837=1,'Data Transformation'!$G$3+0.5*'Data Transformation'!$W$25,IF(C4838=1,D4838-'Data Transformation'!$W$25,FALSE))</f>
        <v>#NUM!</v>
      </c>
      <c r="E4837">
        <f t="array" ref="E4837">IF(ISLOGICAL(D4837),"",FREQUENCY(IF('Data Transformation'!$B$425:$B$8425='Bin Analysis'!$B4827,'Data Transformation'!$G$425:$G$8425),D4837))</f>
        <v>2001</v>
      </c>
      <c r="F4837">
        <f t="shared" si="603"/>
        <v>0</v>
      </c>
      <c r="G4837">
        <f>Weighting!$H$13</f>
        <v>0</v>
      </c>
      <c r="H4837">
        <f t="array" ref="H4837">FREQUENCY(IF('Data Transformation'!$B$4:$B$8425=B4827,'Data Transformation'!$G$4:$G$8425),'Bin Analysis'!$B4837)</f>
        <v>2073</v>
      </c>
      <c r="I4837">
        <f t="shared" si="604"/>
        <v>0</v>
      </c>
      <c r="J4837">
        <f t="shared" si="605"/>
        <v>0</v>
      </c>
      <c r="K4837">
        <f>J4837*Weighting!$W$13</f>
        <v>0</v>
      </c>
      <c r="M4837" s="14"/>
    </row>
    <row r="4838" spans="1:13" x14ac:dyDescent="0.25">
      <c r="A4838" s="32" t="str">
        <f>IF(Weighting!$P$14&gt;0,B4838,"")</f>
        <v/>
      </c>
      <c r="B4838" t="e">
        <f>Weighting!$C$14</f>
        <v>#DIV/0!</v>
      </c>
      <c r="C4838" t="e">
        <f>Weighting!$F$14</f>
        <v>#NUM!</v>
      </c>
      <c r="D4838" t="e">
        <f>IF(C4838=1,'Data Transformation'!$G$3+0.5*'Data Transformation'!$W$25,IF(C4839=1,D4839-'Data Transformation'!$W$25,FALSE))</f>
        <v>#NUM!</v>
      </c>
      <c r="E4838">
        <f t="array" ref="E4838">IF(ISLOGICAL(D4838),"",FREQUENCY(IF('Data Transformation'!$B$425:$B$8425='Bin Analysis'!$B4827,'Data Transformation'!$G$425:$G$8425),D4838))</f>
        <v>2001</v>
      </c>
      <c r="F4838">
        <f t="shared" si="603"/>
        <v>0</v>
      </c>
      <c r="G4838">
        <f>Weighting!$H$14</f>
        <v>0</v>
      </c>
      <c r="H4838">
        <f t="array" ref="H4838">FREQUENCY(IF('Data Transformation'!$B$4:$B$8425=B4827,'Data Transformation'!$G$4:$G$8425),'Bin Analysis'!$B4838)</f>
        <v>2073</v>
      </c>
      <c r="I4838">
        <f t="shared" si="604"/>
        <v>0</v>
      </c>
      <c r="J4838">
        <f t="shared" si="605"/>
        <v>0</v>
      </c>
      <c r="K4838">
        <f>J4838*Weighting!$W$14</f>
        <v>0</v>
      </c>
      <c r="M4838" s="14"/>
    </row>
    <row r="4839" spans="1:13" x14ac:dyDescent="0.25">
      <c r="A4839" s="32" t="str">
        <f>IF(Weighting!$P$15&gt;0,B4839,"")</f>
        <v/>
      </c>
      <c r="B4839" t="e">
        <f>Weighting!$C$15</f>
        <v>#DIV/0!</v>
      </c>
      <c r="C4839" t="e">
        <f>Weighting!$F$15</f>
        <v>#NUM!</v>
      </c>
      <c r="D4839" t="e">
        <f>IF(C4839=1,'Data Transformation'!$G$3+0.5*'Data Transformation'!$W$25,IF(C4840=1,D4840-'Data Transformation'!$W$25,FALSE))</f>
        <v>#NUM!</v>
      </c>
      <c r="E4839">
        <f t="array" ref="E4839">IF(ISLOGICAL(D4839),"",FREQUENCY(IF('Data Transformation'!$B$425:$B$8425='Bin Analysis'!$B4827,'Data Transformation'!$G$425:$G$8425),D4839))</f>
        <v>2001</v>
      </c>
      <c r="F4839">
        <f t="shared" si="603"/>
        <v>0</v>
      </c>
      <c r="G4839">
        <f>Weighting!$H$15</f>
        <v>0</v>
      </c>
      <c r="H4839">
        <f t="array" ref="H4839">FREQUENCY(IF('Data Transformation'!$B$4:$B$8425=B4827,'Data Transformation'!$G$4:$G$8425),'Bin Analysis'!$B4839)</f>
        <v>2073</v>
      </c>
      <c r="I4839">
        <f t="shared" si="604"/>
        <v>0</v>
      </c>
      <c r="J4839">
        <f t="shared" si="605"/>
        <v>0</v>
      </c>
      <c r="K4839">
        <f>J4839*Weighting!$W$15</f>
        <v>0</v>
      </c>
      <c r="M4839" s="14"/>
    </row>
    <row r="4840" spans="1:13" x14ac:dyDescent="0.25">
      <c r="A4840" s="32" t="str">
        <f>IF(Weighting!$P$16&gt;0,B4840,"")</f>
        <v/>
      </c>
      <c r="B4840" t="e">
        <f>Weighting!$C$16</f>
        <v>#DIV/0!</v>
      </c>
      <c r="C4840" t="e">
        <f>Weighting!$F$16</f>
        <v>#NUM!</v>
      </c>
      <c r="D4840" t="e">
        <f>IF(C4840=1,'Data Transformation'!$G$3+0.5*'Data Transformation'!$W$25,IF(C4841=1,D4841-'Data Transformation'!$W$25,FALSE))</f>
        <v>#NUM!</v>
      </c>
      <c r="E4840">
        <f t="array" ref="E4840">IF(ISLOGICAL(D4840),"",FREQUENCY(IF('Data Transformation'!$B$425:$B$8425='Bin Analysis'!$B4827,'Data Transformation'!$G$425:$G$8425),D4840))</f>
        <v>2001</v>
      </c>
      <c r="F4840">
        <f t="shared" si="603"/>
        <v>0</v>
      </c>
      <c r="G4840">
        <f>Weighting!$H$16</f>
        <v>0</v>
      </c>
      <c r="H4840">
        <f t="array" ref="H4840">FREQUENCY(IF('Data Transformation'!$B$4:$B$8425=B4827,'Data Transformation'!$G$4:$G$8425),'Bin Analysis'!$B4840)</f>
        <v>2073</v>
      </c>
      <c r="I4840">
        <f t="shared" si="604"/>
        <v>0</v>
      </c>
      <c r="J4840">
        <f t="shared" si="605"/>
        <v>0</v>
      </c>
      <c r="K4840">
        <f>J4840*Weighting!$W$16</f>
        <v>0</v>
      </c>
      <c r="M4840" s="14"/>
    </row>
    <row r="4841" spans="1:13" x14ac:dyDescent="0.25">
      <c r="A4841" s="32" t="str">
        <f>IF(Weighting!$P$17&gt;0,B4841,"")</f>
        <v/>
      </c>
      <c r="B4841" t="e">
        <f>Weighting!$C$17</f>
        <v>#DIV/0!</v>
      </c>
      <c r="C4841" t="e">
        <f>Weighting!$F$17</f>
        <v>#NUM!</v>
      </c>
      <c r="D4841" t="e">
        <f>IF(C4841=1,'Data Transformation'!$G$3+0.5*'Data Transformation'!$W$25,IF(C4842=1,D4842-'Data Transformation'!$W$25,FALSE))</f>
        <v>#NUM!</v>
      </c>
      <c r="E4841">
        <f t="array" ref="E4841">IF(ISLOGICAL(D4841),"",FREQUENCY(IF('Data Transformation'!$B$425:$B$8425='Bin Analysis'!$B4827,'Data Transformation'!$G$425:$G$8425),D4841))</f>
        <v>2001</v>
      </c>
      <c r="F4841">
        <f t="shared" si="603"/>
        <v>0</v>
      </c>
      <c r="G4841">
        <f>Weighting!$H$17</f>
        <v>0</v>
      </c>
      <c r="H4841">
        <f t="array" ref="H4841">FREQUENCY(IF('Data Transformation'!$B$4:$B$8425=B4827,'Data Transformation'!$G$4:$G$8425),'Bin Analysis'!$B4841)</f>
        <v>2073</v>
      </c>
      <c r="I4841">
        <f t="shared" si="604"/>
        <v>0</v>
      </c>
      <c r="J4841">
        <f t="shared" si="605"/>
        <v>0</v>
      </c>
      <c r="K4841">
        <f>J4841*Weighting!$W$17</f>
        <v>0</v>
      </c>
      <c r="M4841" s="14"/>
    </row>
    <row r="4842" spans="1:13" x14ac:dyDescent="0.25">
      <c r="A4842" s="32" t="str">
        <f>IF(Weighting!$P$18&gt;0,B4842,"")</f>
        <v/>
      </c>
      <c r="B4842" t="e">
        <f>Weighting!$C$18</f>
        <v>#DIV/0!</v>
      </c>
      <c r="C4842" t="e">
        <f>Weighting!$F$18</f>
        <v>#NUM!</v>
      </c>
      <c r="D4842" t="e">
        <f>IF(C4842=1,'Data Transformation'!$G$3+0.5*'Data Transformation'!$W$25,IF(C4843=1,D4843-'Data Transformation'!$W$25,FALSE))</f>
        <v>#NUM!</v>
      </c>
      <c r="E4842">
        <f t="array" ref="E4842">IF(ISLOGICAL(D4842),"",FREQUENCY(IF('Data Transformation'!$B$425:$B$8425='Bin Analysis'!$B4827,'Data Transformation'!$G$425:$G$8425),D4842))</f>
        <v>2001</v>
      </c>
      <c r="F4842">
        <f t="shared" si="603"/>
        <v>0</v>
      </c>
      <c r="G4842">
        <f>Weighting!$H$18</f>
        <v>0</v>
      </c>
      <c r="H4842">
        <f t="array" ref="H4842">FREQUENCY(IF('Data Transformation'!$B$4:$B$8425=B4827,'Data Transformation'!$G$4:$G$8425),'Bin Analysis'!$B4842)</f>
        <v>2073</v>
      </c>
      <c r="I4842">
        <f t="shared" si="604"/>
        <v>0</v>
      </c>
      <c r="J4842">
        <f t="shared" si="605"/>
        <v>0</v>
      </c>
      <c r="K4842">
        <f>J4842*Weighting!$W$18</f>
        <v>0</v>
      </c>
      <c r="M4842" s="14"/>
    </row>
    <row r="4843" spans="1:13" x14ac:dyDescent="0.25">
      <c r="A4843" s="32" t="str">
        <f>IF(Weighting!$P$19&gt;0,B4843,"")</f>
        <v/>
      </c>
      <c r="B4843" t="e">
        <f>Weighting!$C$19</f>
        <v>#DIV/0!</v>
      </c>
      <c r="C4843" t="e">
        <f>Weighting!$F$19</f>
        <v>#NUM!</v>
      </c>
      <c r="D4843" t="e">
        <f>IF(C4843=1,'Data Transformation'!$G$3+0.5*'Data Transformation'!$W$25,IF(C4844=1,D4844-'Data Transformation'!$W$25,FALSE))</f>
        <v>#NUM!</v>
      </c>
      <c r="E4843">
        <f t="array" ref="E4843">IF(ISLOGICAL(D4843),"",FREQUENCY(IF('Data Transformation'!$B$425:$B$8425='Bin Analysis'!$B4827,'Data Transformation'!$G$425:$G$8425),D4843))</f>
        <v>2001</v>
      </c>
      <c r="F4843">
        <f t="shared" si="603"/>
        <v>0</v>
      </c>
      <c r="G4843">
        <f>Weighting!$H$19</f>
        <v>0</v>
      </c>
      <c r="H4843">
        <f t="array" ref="H4843">FREQUENCY(IF('Data Transformation'!$B$4:$B$8425=B4827,'Data Transformation'!$G$4:$G$8425),'Bin Analysis'!$B4843)</f>
        <v>2073</v>
      </c>
      <c r="I4843">
        <f t="shared" si="604"/>
        <v>0</v>
      </c>
      <c r="J4843">
        <f t="shared" si="605"/>
        <v>0</v>
      </c>
      <c r="K4843">
        <f>J4843*Weighting!$W$19</f>
        <v>0</v>
      </c>
      <c r="M4843" s="14"/>
    </row>
    <row r="4844" spans="1:13" x14ac:dyDescent="0.25">
      <c r="A4844" s="32" t="str">
        <f>IF(Weighting!$P$20&gt;0,B4844,"")</f>
        <v/>
      </c>
      <c r="B4844" t="e">
        <f>Weighting!$C$20</f>
        <v>#DIV/0!</v>
      </c>
      <c r="C4844" t="e">
        <f>Weighting!$F$20</f>
        <v>#NUM!</v>
      </c>
      <c r="D4844" t="e">
        <f>IF(C4844=1,'Data Transformation'!$G$3+0.5*'Data Transformation'!$W$25,IF(C4845=1,D4845-'Data Transformation'!$W$25,FALSE))</f>
        <v>#NUM!</v>
      </c>
      <c r="E4844">
        <f t="array" ref="E4844">IF(ISLOGICAL(D4844),"",FREQUENCY(IF('Data Transformation'!$B$425:$B$8425='Bin Analysis'!$B4827,'Data Transformation'!$G$425:$G$8425),D4844))</f>
        <v>2001</v>
      </c>
      <c r="F4844">
        <f t="shared" si="603"/>
        <v>0</v>
      </c>
      <c r="G4844">
        <f>Weighting!$H$20</f>
        <v>0</v>
      </c>
      <c r="H4844">
        <f t="array" ref="H4844">FREQUENCY(IF('Data Transformation'!$B$4:$B$8425=B4827,'Data Transformation'!$G$4:$G$8425),'Bin Analysis'!$B4844)</f>
        <v>2073</v>
      </c>
      <c r="I4844">
        <f t="shared" si="604"/>
        <v>0</v>
      </c>
      <c r="J4844">
        <f t="shared" si="605"/>
        <v>0</v>
      </c>
      <c r="K4844">
        <f>J4844*Weighting!$W$20</f>
        <v>0</v>
      </c>
      <c r="M4844" s="14"/>
    </row>
    <row r="4845" spans="1:13" x14ac:dyDescent="0.25">
      <c r="A4845" s="32" t="str">
        <f>IF(Weighting!$P$21&gt;0,B4845,"")</f>
        <v/>
      </c>
      <c r="B4845" t="e">
        <f>Weighting!$C$21</f>
        <v>#DIV/0!</v>
      </c>
      <c r="C4845" t="e">
        <f>Weighting!$F$21</f>
        <v>#NUM!</v>
      </c>
      <c r="D4845" t="e">
        <f>IF(C4845=1,'Data Transformation'!$G$3+0.5*'Data Transformation'!$W$25,IF(C4846=1,D4846-'Data Transformation'!$W$25,FALSE))</f>
        <v>#NUM!</v>
      </c>
      <c r="E4845">
        <f t="array" ref="E4845">IF(ISLOGICAL(D4845),"",FREQUENCY(IF('Data Transformation'!$B$425:$B$8425='Bin Analysis'!$B4827,'Data Transformation'!$G$425:$G$8425),D4845))</f>
        <v>2001</v>
      </c>
      <c r="F4845">
        <f t="shared" si="603"/>
        <v>0</v>
      </c>
      <c r="G4845">
        <f>Weighting!$H$21</f>
        <v>0</v>
      </c>
      <c r="H4845">
        <f t="array" ref="H4845">FREQUENCY(IF('Data Transformation'!$B$4:$B$8425=B4827,'Data Transformation'!$G$4:$G$8425),'Bin Analysis'!$B4845)</f>
        <v>2073</v>
      </c>
      <c r="I4845">
        <f t="shared" si="604"/>
        <v>0</v>
      </c>
      <c r="J4845">
        <f t="shared" si="605"/>
        <v>0</v>
      </c>
      <c r="K4845">
        <f>J4845*Weighting!$W$21</f>
        <v>0</v>
      </c>
      <c r="M4845" s="14"/>
    </row>
    <row r="4846" spans="1:13" x14ac:dyDescent="0.25">
      <c r="A4846" s="32" t="str">
        <f>IF(Weighting!$P$22&gt;0,B4846,"")</f>
        <v/>
      </c>
      <c r="B4846" t="e">
        <f>Weighting!$C$22</f>
        <v>#DIV/0!</v>
      </c>
      <c r="C4846" t="e">
        <f>Weighting!$F$22</f>
        <v>#NUM!</v>
      </c>
      <c r="D4846" t="e">
        <f>IF(C4846=1,'Data Transformation'!$G$3+0.5*'Data Transformation'!$W$25,IF(C4847=1,D4847-'Data Transformation'!$W$25,FALSE))</f>
        <v>#NUM!</v>
      </c>
      <c r="E4846">
        <f t="array" ref="E4846">IF(ISLOGICAL(D4846),"",FREQUENCY(IF('Data Transformation'!$B$425:$B$8425='Bin Analysis'!$B4827,'Data Transformation'!$G$425:$G$8425),D4846))</f>
        <v>2001</v>
      </c>
      <c r="F4846">
        <f t="shared" si="603"/>
        <v>0</v>
      </c>
      <c r="G4846">
        <f>Weighting!$H$22</f>
        <v>0</v>
      </c>
      <c r="H4846">
        <f t="array" ref="H4846">FREQUENCY(IF('Data Transformation'!$B$4:$B$8425=B4827,'Data Transformation'!$G$4:$G$8425),'Bin Analysis'!$B4846)</f>
        <v>2073</v>
      </c>
      <c r="I4846">
        <f t="shared" si="604"/>
        <v>0</v>
      </c>
      <c r="J4846">
        <f t="shared" si="605"/>
        <v>0</v>
      </c>
      <c r="K4846">
        <f>J4846*Weighting!$W$22</f>
        <v>0</v>
      </c>
      <c r="M4846" s="14"/>
    </row>
    <row r="4847" spans="1:13" x14ac:dyDescent="0.25">
      <c r="A4847" s="32" t="str">
        <f>IF(Weighting!$P$23&gt;0,B4847,"")</f>
        <v/>
      </c>
      <c r="B4847" t="e">
        <f>Weighting!$C$23</f>
        <v>#DIV/0!</v>
      </c>
      <c r="C4847" t="e">
        <f>Weighting!$F$23</f>
        <v>#NUM!</v>
      </c>
      <c r="D4847" t="e">
        <f>IF(C4847=1,'Data Transformation'!$G$3+0.5*'Data Transformation'!$W$25,IF(C4848=1,D4848-'Data Transformation'!$W$25,FALSE))</f>
        <v>#NUM!</v>
      </c>
      <c r="E4847">
        <f t="array" ref="E4847">IF(ISLOGICAL(D4847),"",FREQUENCY(IF('Data Transformation'!$B$425:$B$8425='Bin Analysis'!$B4827,'Data Transformation'!$G$425:$G$8425),D4847))</f>
        <v>2001</v>
      </c>
      <c r="F4847">
        <f t="shared" si="603"/>
        <v>0</v>
      </c>
      <c r="G4847">
        <f>Weighting!$H$23</f>
        <v>0</v>
      </c>
      <c r="H4847">
        <f t="array" ref="H4847">FREQUENCY(IF('Data Transformation'!$B$4:$B$8425=B4827,'Data Transformation'!$G$4:$G$8425),'Bin Analysis'!$B4847)</f>
        <v>2073</v>
      </c>
      <c r="I4847">
        <f t="shared" si="604"/>
        <v>0</v>
      </c>
      <c r="J4847">
        <f t="shared" si="605"/>
        <v>0</v>
      </c>
      <c r="K4847">
        <f>J4847*Weighting!$W$23</f>
        <v>0</v>
      </c>
      <c r="M4847" s="14"/>
    </row>
    <row r="4848" spans="1:13" x14ac:dyDescent="0.25">
      <c r="A4848" s="32" t="str">
        <f>IF(Weighting!$P$24&gt;0,B4848,"")</f>
        <v/>
      </c>
      <c r="B4848" t="e">
        <f>Weighting!$C$24</f>
        <v>#DIV/0!</v>
      </c>
      <c r="C4848" t="e">
        <f>Weighting!$F$24</f>
        <v>#NUM!</v>
      </c>
      <c r="D4848" t="e">
        <f>IF(C4848=1,'Data Transformation'!$G$3+0.5*'Data Transformation'!$W$25,IF(C4849=1,D4849-'Data Transformation'!$W$25,FALSE))</f>
        <v>#NUM!</v>
      </c>
      <c r="E4848">
        <f t="array" ref="E4848">IF(ISLOGICAL(D4848),"",FREQUENCY(IF('Data Transformation'!$B$425:$B$8425='Bin Analysis'!$B4827,'Data Transformation'!$G$425:$G$8425),D4848))</f>
        <v>2001</v>
      </c>
      <c r="F4848">
        <f t="shared" si="603"/>
        <v>0</v>
      </c>
      <c r="G4848">
        <f>Weighting!$H$24</f>
        <v>0</v>
      </c>
      <c r="H4848">
        <f t="array" ref="H4848">FREQUENCY(IF('Data Transformation'!$B$4:$B$8425=B4827,'Data Transformation'!$G$4:$G$8425),'Bin Analysis'!$B4848)</f>
        <v>2073</v>
      </c>
      <c r="I4848">
        <f t="shared" si="604"/>
        <v>0</v>
      </c>
      <c r="J4848">
        <f t="shared" si="605"/>
        <v>0</v>
      </c>
      <c r="K4848">
        <f>J4848*Weighting!$W$24</f>
        <v>0</v>
      </c>
      <c r="M4848" s="14"/>
    </row>
    <row r="4849" spans="1:25" x14ac:dyDescent="0.25">
      <c r="A4849" s="32" t="str">
        <f>IF(Weighting!$P$25&gt;0,B4849,"")</f>
        <v/>
      </c>
      <c r="B4849" t="e">
        <f>Weighting!$C$25</f>
        <v>#DIV/0!</v>
      </c>
      <c r="C4849" t="e">
        <f>Weighting!$F$25</f>
        <v>#NUM!</v>
      </c>
      <c r="D4849" t="e">
        <f>IF(C4849=1,'Data Transformation'!$G$3+0.5*'Data Transformation'!$W$25,IF(C4850=1,D4850-'Data Transformation'!$W$25,FALSE))</f>
        <v>#NUM!</v>
      </c>
      <c r="E4849">
        <f t="array" ref="E4849">IF(ISLOGICAL(D4849),"",FREQUENCY(IF('Data Transformation'!$B$425:$B$8425='Bin Analysis'!$B4827,'Data Transformation'!$G$425:$G$8425),D4849))</f>
        <v>2001</v>
      </c>
      <c r="F4849">
        <f t="shared" si="603"/>
        <v>0</v>
      </c>
      <c r="G4849">
        <f>Weighting!$H$25</f>
        <v>0</v>
      </c>
      <c r="H4849">
        <f t="array" ref="H4849">FREQUENCY(IF('Data Transformation'!$B$4:$B$8425=B4827,'Data Transformation'!$G$4:$G$8425),'Bin Analysis'!$B4849)</f>
        <v>2073</v>
      </c>
      <c r="I4849">
        <f t="shared" si="604"/>
        <v>0</v>
      </c>
      <c r="J4849">
        <f t="shared" si="605"/>
        <v>0</v>
      </c>
      <c r="K4849">
        <f>J4849*Weighting!$W$25</f>
        <v>0</v>
      </c>
      <c r="M4849" s="14"/>
    </row>
    <row r="4850" spans="1:25" x14ac:dyDescent="0.25">
      <c r="O4850"/>
      <c r="P4850"/>
      <c r="Q4850"/>
      <c r="R4850"/>
    </row>
    <row r="4851" spans="1:25" ht="23.25" x14ac:dyDescent="0.35">
      <c r="A4851" s="21" t="s">
        <v>0</v>
      </c>
      <c r="B4851" s="21" t="str">
        <f>IFERROR(VLOOKUP(C4851,'Data Transformation'!$L$6:$M$426,2,FALSE),"")</f>
        <v/>
      </c>
      <c r="C4851" s="21">
        <f>C4827+1</f>
        <v>202</v>
      </c>
      <c r="D4851" s="21"/>
      <c r="E4851" s="21"/>
      <c r="F4851" s="21"/>
      <c r="G4851" s="21"/>
      <c r="H4851" s="22"/>
      <c r="I4851" s="22"/>
      <c r="J4851" s="22"/>
      <c r="K4851" s="21"/>
      <c r="L4851" s="21" t="str">
        <f>B4851</f>
        <v/>
      </c>
      <c r="M4851" s="23" t="e">
        <f>INDEX('Data Transformation'!$O$4:$O$424,MATCH($B4851,'Data Transformation'!$M$4:$M$424,0),MATCH($M$2,'Data Transformation'!$O$3,0))</f>
        <v>#N/A</v>
      </c>
      <c r="N4851" s="27" t="e">
        <f>IF('Input and Summary Results'!$J$16="minimum",'Bin Analysis'!X4852/(M4851-1),'Bin Analysis'!Y4851/('Bin Analysis'!M4851-1))</f>
        <v>#N/A</v>
      </c>
      <c r="O4851" s="27" t="e">
        <f>IF(M4851=FALSE,NA(),(VLOOKUP(1,C4854:K4873,4,FALSE))/(M4851-1))</f>
        <v>#N/A</v>
      </c>
      <c r="P4851" s="27" t="e">
        <f>IF(M4851=FALSE,NA(),SUM(J4854:J4873)/Weighting!$S$5)</f>
        <v>#N/A</v>
      </c>
      <c r="Q4851" s="27" t="e">
        <f>IF(M4851=FALSE,NA(),SUM(K4854:K4873)/Weighting!$S$6)</f>
        <v>#N/A</v>
      </c>
      <c r="R4851" s="27" t="e">
        <f>IF(M4851=FALSE,NA(),(VLOOKUP(1,G4854:K4873,3,FALSE))/(M4851-1))</f>
        <v>#N/A</v>
      </c>
      <c r="S4851" s="22" t="e">
        <f>IF(M4851=FALSE,NA(),IF(SUM(J4854:J4873)=2,"yes","no"))</f>
        <v>#N/A</v>
      </c>
      <c r="X4851" s="2" cm="2">
        <f t="array" ref="X4851:X4852">FREQUENCY(IF('Data Transformation'!$B$425:$B$6424='Bin Analysis'!L4851,'Data Transformation'!$G$425:$G$6424),'Data Transformation'!$U$11)</f>
        <v>0</v>
      </c>
      <c r="Y4851" s="2" cm="2">
        <f t="array" ref="Y4851:Y4852">FREQUENCY(IF('Data Transformation'!$B$425:$B$6424='Bin Analysis'!L4851,'Data Transformation'!$G$425:$G$6424),'Data Transformation'!$U$12)</f>
        <v>0</v>
      </c>
    </row>
    <row r="4852" spans="1:25" x14ac:dyDescent="0.25">
      <c r="A4852" s="14" t="s">
        <v>67</v>
      </c>
      <c r="B4852" t="s">
        <v>47</v>
      </c>
      <c r="C4852" t="s">
        <v>5</v>
      </c>
      <c r="D4852" t="s">
        <v>100</v>
      </c>
      <c r="E4852" t="s">
        <v>101</v>
      </c>
      <c r="F4852" t="s">
        <v>102</v>
      </c>
      <c r="G4852" t="s">
        <v>70</v>
      </c>
      <c r="H4852" t="s">
        <v>31</v>
      </c>
      <c r="I4852" t="s">
        <v>32</v>
      </c>
      <c r="J4852" t="s">
        <v>46</v>
      </c>
      <c r="K4852" s="14" t="s">
        <v>45</v>
      </c>
      <c r="M4852" s="14"/>
      <c r="X4852" s="2">
        <v>0</v>
      </c>
      <c r="Y4852" s="2">
        <v>0</v>
      </c>
    </row>
    <row r="4853" spans="1:25" x14ac:dyDescent="0.25">
      <c r="A4853" s="32"/>
      <c r="D4853" t="e">
        <f>IF(C4853=1,'Data Transformation'!$G$3+0.5*'Data Transformation'!$W$25,IF(C4854=1,D4854-'Data Transformation'!$W$25,FALSE))</f>
        <v>#NUM!</v>
      </c>
      <c r="E4853">
        <f t="array" ref="E4853">IF(ISLOGICAL(D4853),"",FREQUENCY(IF('Data Transformation'!$B$425:$B$8425='Bin Analysis'!$B4851,'Data Transformation'!$G$425:$G$8425),D4853))</f>
        <v>2001</v>
      </c>
      <c r="F4853" t="e">
        <f>IF(ISLOGICAL(D4853),"",E4853-E4852)</f>
        <v>#VALUE!</v>
      </c>
      <c r="M4853" s="14"/>
    </row>
    <row r="4854" spans="1:25" x14ac:dyDescent="0.25">
      <c r="A4854" s="32" t="e">
        <f>IF(Weighting!$P$6&gt;0,B4854,"")</f>
        <v>#NUM!</v>
      </c>
      <c r="B4854" t="e">
        <f>Weighting!$C$6</f>
        <v>#DIV/0!</v>
      </c>
      <c r="C4854" t="e">
        <f>Weighting!$F$6</f>
        <v>#NUM!</v>
      </c>
      <c r="D4854" t="e">
        <f>IF(C4854=1,'Data Transformation'!$G$3+0.5*'Data Transformation'!$W$25,IF(C4855=1,D4855-'Data Transformation'!$W$25,FALSE))</f>
        <v>#NUM!</v>
      </c>
      <c r="E4854">
        <f t="array" ref="E4854">IF(ISLOGICAL(D4854),"",FREQUENCY(IF('Data Transformation'!$B$425:$B$8425='Bin Analysis'!$B4851,'Data Transformation'!$G$425:$G$8425),D4854))</f>
        <v>2001</v>
      </c>
      <c r="F4854">
        <f>IF(ISLOGICAL(D4854),"",E4854-E4853)</f>
        <v>0</v>
      </c>
      <c r="G4854">
        <f>Weighting!$H$6</f>
        <v>1</v>
      </c>
      <c r="H4854">
        <f t="array" ref="H4854">FREQUENCY(IF('Data Transformation'!$B$4:$B$8425=B4851,'Data Transformation'!$G$4:$G$8425),'Bin Analysis'!$B4854)</f>
        <v>2073</v>
      </c>
      <c r="I4854">
        <f>H4854-H4853</f>
        <v>2073</v>
      </c>
      <c r="J4854">
        <f>IF(I4854=0,0,1)</f>
        <v>1</v>
      </c>
      <c r="K4854" t="e">
        <f>J4854*Weighting!$W$6</f>
        <v>#NUM!</v>
      </c>
      <c r="M4854" s="14"/>
    </row>
    <row r="4855" spans="1:25" x14ac:dyDescent="0.25">
      <c r="A4855" s="32" t="str">
        <f>IF(Weighting!$P$7&gt;0,B4855,"")</f>
        <v/>
      </c>
      <c r="B4855" t="e">
        <f>Weighting!$C$7</f>
        <v>#DIV/0!</v>
      </c>
      <c r="C4855" t="e">
        <f>Weighting!$F$7</f>
        <v>#NUM!</v>
      </c>
      <c r="D4855" t="e">
        <f>IF(C4855=1,'Data Transformation'!$G$3+0.5*'Data Transformation'!$W$25,IF(C4856=1,D4856-'Data Transformation'!$W$25,FALSE))</f>
        <v>#NUM!</v>
      </c>
      <c r="E4855">
        <f t="array" ref="E4855">IF(ISLOGICAL(D4855),"",FREQUENCY(IF('Data Transformation'!$B$425:$B$8425='Bin Analysis'!$B4851,'Data Transformation'!$G$425:$G$8425),D4855))</f>
        <v>2001</v>
      </c>
      <c r="F4855">
        <f t="shared" ref="F4855:F4873" si="606">IF(ISLOGICAL(D4855),"",E4855-E4854)</f>
        <v>0</v>
      </c>
      <c r="G4855">
        <f>Weighting!$H$7</f>
        <v>0</v>
      </c>
      <c r="H4855">
        <f t="array" ref="H4855">FREQUENCY(IF('Data Transformation'!$B$4:$B$8425=B4851,'Data Transformation'!$G$4:$G$8425),'Bin Analysis'!$B4855)</f>
        <v>2073</v>
      </c>
      <c r="I4855">
        <f t="shared" ref="I4855:I4873" si="607">H4855-H4854</f>
        <v>0</v>
      </c>
      <c r="J4855">
        <f>IF(I4855=0,0,1)</f>
        <v>0</v>
      </c>
      <c r="K4855">
        <f>J4855*Weighting!$W$7</f>
        <v>0</v>
      </c>
      <c r="M4855" s="14"/>
    </row>
    <row r="4856" spans="1:25" x14ac:dyDescent="0.25">
      <c r="A4856" s="32" t="str">
        <f>IF(Weighting!$P$8&gt;0,B4856,"")</f>
        <v/>
      </c>
      <c r="B4856" t="e">
        <f>Weighting!$C$8</f>
        <v>#DIV/0!</v>
      </c>
      <c r="C4856" t="e">
        <f>Weighting!$F$8</f>
        <v>#NUM!</v>
      </c>
      <c r="D4856" t="e">
        <f>IF(C4856=1,'Data Transformation'!$G$3+0.5*'Data Transformation'!$W$25,IF(C4857=1,D4857-'Data Transformation'!$W$25,FALSE))</f>
        <v>#NUM!</v>
      </c>
      <c r="E4856">
        <f t="array" ref="E4856">IF(ISLOGICAL(D4856),"",FREQUENCY(IF('Data Transformation'!$B$425:$B$8425='Bin Analysis'!$B4851,'Data Transformation'!$G$425:$G$8425),D4856))</f>
        <v>2001</v>
      </c>
      <c r="F4856">
        <f t="shared" si="606"/>
        <v>0</v>
      </c>
      <c r="G4856">
        <f>Weighting!$H$8</f>
        <v>0</v>
      </c>
      <c r="H4856">
        <f t="array" ref="H4856">FREQUENCY(IF('Data Transformation'!$B$4:$B$8425=B4851,'Data Transformation'!$G$4:$G$8425),'Bin Analysis'!$B4856)</f>
        <v>2073</v>
      </c>
      <c r="I4856">
        <f t="shared" si="607"/>
        <v>0</v>
      </c>
      <c r="J4856">
        <f t="shared" ref="J4856:J4873" si="608">IF(I4856=0,0,1)</f>
        <v>0</v>
      </c>
      <c r="K4856">
        <f>J4856*Weighting!$W$8</f>
        <v>0</v>
      </c>
      <c r="M4856" s="14"/>
    </row>
    <row r="4857" spans="1:25" x14ac:dyDescent="0.25">
      <c r="A4857" s="32" t="str">
        <f>IF(Weighting!$P$9&gt;0,B4857,"")</f>
        <v/>
      </c>
      <c r="B4857" s="50" t="e">
        <f>Weighting!$C$9</f>
        <v>#DIV/0!</v>
      </c>
      <c r="C4857" t="e">
        <f>Weighting!$F$9</f>
        <v>#NUM!</v>
      </c>
      <c r="D4857" t="e">
        <f>IF(C4857=1,'Data Transformation'!$G$3+0.5*'Data Transformation'!$W$25,IF(C4858=1,D4858-'Data Transformation'!$W$25,FALSE))</f>
        <v>#NUM!</v>
      </c>
      <c r="E4857">
        <f t="array" ref="E4857">IF(ISLOGICAL(D4857),"",FREQUENCY(IF('Data Transformation'!$B$425:$B$8425='Bin Analysis'!$B4851,'Data Transformation'!$G$425:$G$8425),D4857))</f>
        <v>2001</v>
      </c>
      <c r="F4857">
        <f t="shared" si="606"/>
        <v>0</v>
      </c>
      <c r="G4857">
        <f>Weighting!$H$9</f>
        <v>0</v>
      </c>
      <c r="H4857">
        <f t="array" ref="H4857">FREQUENCY(IF('Data Transformation'!$B$4:$B$8425=B4851,'Data Transformation'!$G$4:$G$8425),'Bin Analysis'!$B4857)</f>
        <v>2073</v>
      </c>
      <c r="I4857">
        <f t="shared" si="607"/>
        <v>0</v>
      </c>
      <c r="J4857">
        <f t="shared" si="608"/>
        <v>0</v>
      </c>
      <c r="K4857">
        <f>J4857*Weighting!$W$9</f>
        <v>0</v>
      </c>
      <c r="M4857" s="14"/>
    </row>
    <row r="4858" spans="1:25" x14ac:dyDescent="0.25">
      <c r="A4858" s="32" t="str">
        <f>IF(Weighting!$P$10&gt;0,B4858,"")</f>
        <v/>
      </c>
      <c r="B4858" t="e">
        <f>Weighting!$C$10</f>
        <v>#DIV/0!</v>
      </c>
      <c r="C4858" t="e">
        <f>Weighting!$F$10</f>
        <v>#NUM!</v>
      </c>
      <c r="D4858" t="e">
        <f>IF(C4858=1,'Data Transformation'!$G$3+0.5*'Data Transformation'!$W$25,IF(C4859=1,D4859-'Data Transformation'!$W$25,FALSE))</f>
        <v>#NUM!</v>
      </c>
      <c r="E4858">
        <f t="array" ref="E4858">IF(ISLOGICAL(D4858),"",FREQUENCY(IF('Data Transformation'!$B$425:$B$8425='Bin Analysis'!$B4851,'Data Transformation'!$G$425:$G$8425),D4858))</f>
        <v>2001</v>
      </c>
      <c r="F4858">
        <f t="shared" si="606"/>
        <v>0</v>
      </c>
      <c r="G4858">
        <f>Weighting!$H$10</f>
        <v>0</v>
      </c>
      <c r="H4858">
        <f t="array" ref="H4858">FREQUENCY(IF('Data Transformation'!$B$4:$B$8425=B4851,'Data Transformation'!$G$4:$G$8425),'Bin Analysis'!$B4858)</f>
        <v>2073</v>
      </c>
      <c r="I4858">
        <f t="shared" si="607"/>
        <v>0</v>
      </c>
      <c r="J4858">
        <f t="shared" si="608"/>
        <v>0</v>
      </c>
      <c r="K4858">
        <f>J4858*Weighting!$W$10</f>
        <v>0</v>
      </c>
      <c r="M4858" s="14"/>
    </row>
    <row r="4859" spans="1:25" x14ac:dyDescent="0.25">
      <c r="A4859" s="32" t="str">
        <f>IF(Weighting!$P$11&gt;0,B4859,"")</f>
        <v/>
      </c>
      <c r="B4859" t="e">
        <f>Weighting!$C$11</f>
        <v>#DIV/0!</v>
      </c>
      <c r="C4859" t="e">
        <f>Weighting!$F$11</f>
        <v>#NUM!</v>
      </c>
      <c r="D4859" t="e">
        <f>IF(C4859=1,'Data Transformation'!$G$3+0.5*'Data Transformation'!$W$25,IF(C4860=1,D4860-'Data Transformation'!$W$25,FALSE))</f>
        <v>#NUM!</v>
      </c>
      <c r="E4859">
        <f t="array" ref="E4859">IF(ISLOGICAL(D4859),"",FREQUENCY(IF('Data Transformation'!$B$425:$B$8425='Bin Analysis'!$B4851,'Data Transformation'!$G$425:$G$8425),D4859))</f>
        <v>2001</v>
      </c>
      <c r="F4859">
        <f t="shared" si="606"/>
        <v>0</v>
      </c>
      <c r="G4859">
        <f>Weighting!$H$11</f>
        <v>0</v>
      </c>
      <c r="H4859">
        <f t="array" ref="H4859">FREQUENCY(IF('Data Transformation'!$B$4:$B$8425=B4851,'Data Transformation'!$G$4:$G$8425),'Bin Analysis'!$B4859)</f>
        <v>2073</v>
      </c>
      <c r="I4859">
        <f t="shared" si="607"/>
        <v>0</v>
      </c>
      <c r="J4859">
        <f t="shared" si="608"/>
        <v>0</v>
      </c>
      <c r="K4859">
        <f>J4859*Weighting!$W$11</f>
        <v>0</v>
      </c>
      <c r="M4859" s="14"/>
    </row>
    <row r="4860" spans="1:25" x14ac:dyDescent="0.25">
      <c r="A4860" s="32" t="str">
        <f>IF(Weighting!$P$12&gt;0,B4860,"")</f>
        <v/>
      </c>
      <c r="B4860" t="e">
        <f>Weighting!$C$12</f>
        <v>#DIV/0!</v>
      </c>
      <c r="C4860" t="e">
        <f>Weighting!$F$12</f>
        <v>#NUM!</v>
      </c>
      <c r="D4860" t="e">
        <f>IF(C4860=1,'Data Transformation'!$G$3+0.5*'Data Transformation'!$W$25,IF(C4861=1,D4861-'Data Transformation'!$W$25,FALSE))</f>
        <v>#NUM!</v>
      </c>
      <c r="E4860">
        <f t="array" ref="E4860">IF(ISLOGICAL(D4860),"",FREQUENCY(IF('Data Transformation'!$B$425:$B$8425='Bin Analysis'!$B4851,'Data Transformation'!$G$425:$G$8425),D4860))</f>
        <v>2001</v>
      </c>
      <c r="F4860">
        <f t="shared" si="606"/>
        <v>0</v>
      </c>
      <c r="G4860">
        <f>Weighting!$H$12</f>
        <v>0</v>
      </c>
      <c r="H4860">
        <f t="array" ref="H4860">FREQUENCY(IF('Data Transformation'!$B$4:$B$8425=B4851,'Data Transformation'!$G$4:$G$8425),'Bin Analysis'!$B4860)</f>
        <v>2073</v>
      </c>
      <c r="I4860">
        <f t="shared" si="607"/>
        <v>0</v>
      </c>
      <c r="J4860">
        <f t="shared" si="608"/>
        <v>0</v>
      </c>
      <c r="K4860">
        <f>J4860*Weighting!$W$12</f>
        <v>0</v>
      </c>
      <c r="M4860" s="14"/>
    </row>
    <row r="4861" spans="1:25" x14ac:dyDescent="0.25">
      <c r="A4861" s="32" t="str">
        <f>IF(Weighting!$P$13&gt;0,B4861,"")</f>
        <v/>
      </c>
      <c r="B4861" t="e">
        <f>Weighting!$C$13</f>
        <v>#DIV/0!</v>
      </c>
      <c r="C4861" t="e">
        <f>Weighting!$F$13</f>
        <v>#NUM!</v>
      </c>
      <c r="D4861" t="e">
        <f>IF(C4861=1,'Data Transformation'!$G$3+0.5*'Data Transformation'!$W$25,IF(C4862=1,D4862-'Data Transformation'!$W$25,FALSE))</f>
        <v>#NUM!</v>
      </c>
      <c r="E4861">
        <f t="array" ref="E4861">IF(ISLOGICAL(D4861),"",FREQUENCY(IF('Data Transformation'!$B$425:$B$8425='Bin Analysis'!$B4851,'Data Transformation'!$G$425:$G$8425),D4861))</f>
        <v>2001</v>
      </c>
      <c r="F4861">
        <f t="shared" si="606"/>
        <v>0</v>
      </c>
      <c r="G4861">
        <f>Weighting!$H$13</f>
        <v>0</v>
      </c>
      <c r="H4861">
        <f t="array" ref="H4861">FREQUENCY(IF('Data Transformation'!$B$4:$B$8425=B4851,'Data Transformation'!$G$4:$G$8425),'Bin Analysis'!$B4861)</f>
        <v>2073</v>
      </c>
      <c r="I4861">
        <f t="shared" si="607"/>
        <v>0</v>
      </c>
      <c r="J4861">
        <f t="shared" si="608"/>
        <v>0</v>
      </c>
      <c r="K4861">
        <f>J4861*Weighting!$W$13</f>
        <v>0</v>
      </c>
      <c r="M4861" s="14"/>
    </row>
    <row r="4862" spans="1:25" x14ac:dyDescent="0.25">
      <c r="A4862" s="32" t="str">
        <f>IF(Weighting!$P$14&gt;0,B4862,"")</f>
        <v/>
      </c>
      <c r="B4862" t="e">
        <f>Weighting!$C$14</f>
        <v>#DIV/0!</v>
      </c>
      <c r="C4862" t="e">
        <f>Weighting!$F$14</f>
        <v>#NUM!</v>
      </c>
      <c r="D4862" t="e">
        <f>IF(C4862=1,'Data Transformation'!$G$3+0.5*'Data Transformation'!$W$25,IF(C4863=1,D4863-'Data Transformation'!$W$25,FALSE))</f>
        <v>#NUM!</v>
      </c>
      <c r="E4862">
        <f t="array" ref="E4862">IF(ISLOGICAL(D4862),"",FREQUENCY(IF('Data Transformation'!$B$425:$B$8425='Bin Analysis'!$B4851,'Data Transformation'!$G$425:$G$8425),D4862))</f>
        <v>2001</v>
      </c>
      <c r="F4862">
        <f t="shared" si="606"/>
        <v>0</v>
      </c>
      <c r="G4862">
        <f>Weighting!$H$14</f>
        <v>0</v>
      </c>
      <c r="H4862">
        <f t="array" ref="H4862">FREQUENCY(IF('Data Transformation'!$B$4:$B$8425=B4851,'Data Transformation'!$G$4:$G$8425),'Bin Analysis'!$B4862)</f>
        <v>2073</v>
      </c>
      <c r="I4862">
        <f t="shared" si="607"/>
        <v>0</v>
      </c>
      <c r="J4862">
        <f t="shared" si="608"/>
        <v>0</v>
      </c>
      <c r="K4862">
        <f>J4862*Weighting!$W$14</f>
        <v>0</v>
      </c>
      <c r="M4862" s="14"/>
    </row>
    <row r="4863" spans="1:25" x14ac:dyDescent="0.25">
      <c r="A4863" s="32" t="str">
        <f>IF(Weighting!$P$15&gt;0,B4863,"")</f>
        <v/>
      </c>
      <c r="B4863" t="e">
        <f>Weighting!$C$15</f>
        <v>#DIV/0!</v>
      </c>
      <c r="C4863" t="e">
        <f>Weighting!$F$15</f>
        <v>#NUM!</v>
      </c>
      <c r="D4863" t="e">
        <f>IF(C4863=1,'Data Transformation'!$G$3+0.5*'Data Transformation'!$W$25,IF(C4864=1,D4864-'Data Transformation'!$W$25,FALSE))</f>
        <v>#NUM!</v>
      </c>
      <c r="E4863">
        <f t="array" ref="E4863">IF(ISLOGICAL(D4863),"",FREQUENCY(IF('Data Transformation'!$B$425:$B$8425='Bin Analysis'!$B4851,'Data Transformation'!$G$425:$G$8425),D4863))</f>
        <v>2001</v>
      </c>
      <c r="F4863">
        <f t="shared" si="606"/>
        <v>0</v>
      </c>
      <c r="G4863">
        <f>Weighting!$H$15</f>
        <v>0</v>
      </c>
      <c r="H4863">
        <f t="array" ref="H4863">FREQUENCY(IF('Data Transformation'!$B$4:$B$8425=B4851,'Data Transformation'!$G$4:$G$8425),'Bin Analysis'!$B4863)</f>
        <v>2073</v>
      </c>
      <c r="I4863">
        <f t="shared" si="607"/>
        <v>0</v>
      </c>
      <c r="J4863">
        <f t="shared" si="608"/>
        <v>0</v>
      </c>
      <c r="K4863">
        <f>J4863*Weighting!$W$15</f>
        <v>0</v>
      </c>
      <c r="M4863" s="14"/>
    </row>
    <row r="4864" spans="1:25" x14ac:dyDescent="0.25">
      <c r="A4864" s="32" t="str">
        <f>IF(Weighting!$P$16&gt;0,B4864,"")</f>
        <v/>
      </c>
      <c r="B4864" t="e">
        <f>Weighting!$C$16</f>
        <v>#DIV/0!</v>
      </c>
      <c r="C4864" t="e">
        <f>Weighting!$F$16</f>
        <v>#NUM!</v>
      </c>
      <c r="D4864" t="e">
        <f>IF(C4864=1,'Data Transformation'!$G$3+0.5*'Data Transformation'!$W$25,IF(C4865=1,D4865-'Data Transformation'!$W$25,FALSE))</f>
        <v>#NUM!</v>
      </c>
      <c r="E4864">
        <f t="array" ref="E4864">IF(ISLOGICAL(D4864),"",FREQUENCY(IF('Data Transformation'!$B$425:$B$8425='Bin Analysis'!$B4851,'Data Transformation'!$G$425:$G$8425),D4864))</f>
        <v>2001</v>
      </c>
      <c r="F4864">
        <f t="shared" si="606"/>
        <v>0</v>
      </c>
      <c r="G4864">
        <f>Weighting!$H$16</f>
        <v>0</v>
      </c>
      <c r="H4864">
        <f t="array" ref="H4864">FREQUENCY(IF('Data Transformation'!$B$4:$B$8425=B4851,'Data Transformation'!$G$4:$G$8425),'Bin Analysis'!$B4864)</f>
        <v>2073</v>
      </c>
      <c r="I4864">
        <f t="shared" si="607"/>
        <v>0</v>
      </c>
      <c r="J4864">
        <f t="shared" si="608"/>
        <v>0</v>
      </c>
      <c r="K4864">
        <f>J4864*Weighting!$W$16</f>
        <v>0</v>
      </c>
      <c r="M4864" s="14"/>
    </row>
    <row r="4865" spans="1:25" x14ac:dyDescent="0.25">
      <c r="A4865" s="32" t="str">
        <f>IF(Weighting!$P$17&gt;0,B4865,"")</f>
        <v/>
      </c>
      <c r="B4865" t="e">
        <f>Weighting!$C$17</f>
        <v>#DIV/0!</v>
      </c>
      <c r="C4865" t="e">
        <f>Weighting!$F$17</f>
        <v>#NUM!</v>
      </c>
      <c r="D4865" t="e">
        <f>IF(C4865=1,'Data Transformation'!$G$3+0.5*'Data Transformation'!$W$25,IF(C4866=1,D4866-'Data Transformation'!$W$25,FALSE))</f>
        <v>#NUM!</v>
      </c>
      <c r="E4865">
        <f t="array" ref="E4865">IF(ISLOGICAL(D4865),"",FREQUENCY(IF('Data Transformation'!$B$425:$B$8425='Bin Analysis'!$B4851,'Data Transformation'!$G$425:$G$8425),D4865))</f>
        <v>2001</v>
      </c>
      <c r="F4865">
        <f t="shared" si="606"/>
        <v>0</v>
      </c>
      <c r="G4865">
        <f>Weighting!$H$17</f>
        <v>0</v>
      </c>
      <c r="H4865">
        <f t="array" ref="H4865">FREQUENCY(IF('Data Transformation'!$B$4:$B$8425=B4851,'Data Transformation'!$G$4:$G$8425),'Bin Analysis'!$B4865)</f>
        <v>2073</v>
      </c>
      <c r="I4865">
        <f t="shared" si="607"/>
        <v>0</v>
      </c>
      <c r="J4865">
        <f t="shared" si="608"/>
        <v>0</v>
      </c>
      <c r="K4865">
        <f>J4865*Weighting!$W$17</f>
        <v>0</v>
      </c>
      <c r="M4865" s="14"/>
    </row>
    <row r="4866" spans="1:25" x14ac:dyDescent="0.25">
      <c r="A4866" s="32" t="str">
        <f>IF(Weighting!$P$18&gt;0,B4866,"")</f>
        <v/>
      </c>
      <c r="B4866" t="e">
        <f>Weighting!$C$18</f>
        <v>#DIV/0!</v>
      </c>
      <c r="C4866" t="e">
        <f>Weighting!$F$18</f>
        <v>#NUM!</v>
      </c>
      <c r="D4866" t="e">
        <f>IF(C4866=1,'Data Transformation'!$G$3+0.5*'Data Transformation'!$W$25,IF(C4867=1,D4867-'Data Transformation'!$W$25,FALSE))</f>
        <v>#NUM!</v>
      </c>
      <c r="E4866">
        <f t="array" ref="E4866">IF(ISLOGICAL(D4866),"",FREQUENCY(IF('Data Transformation'!$B$425:$B$8425='Bin Analysis'!$B4851,'Data Transformation'!$G$425:$G$8425),D4866))</f>
        <v>2001</v>
      </c>
      <c r="F4866">
        <f t="shared" si="606"/>
        <v>0</v>
      </c>
      <c r="G4866">
        <f>Weighting!$H$18</f>
        <v>0</v>
      </c>
      <c r="H4866">
        <f t="array" ref="H4866">FREQUENCY(IF('Data Transformation'!$B$4:$B$8425=B4851,'Data Transformation'!$G$4:$G$8425),'Bin Analysis'!$B4866)</f>
        <v>2073</v>
      </c>
      <c r="I4866">
        <f t="shared" si="607"/>
        <v>0</v>
      </c>
      <c r="J4866">
        <f t="shared" si="608"/>
        <v>0</v>
      </c>
      <c r="K4866">
        <f>J4866*Weighting!$W$18</f>
        <v>0</v>
      </c>
      <c r="M4866" s="14"/>
    </row>
    <row r="4867" spans="1:25" x14ac:dyDescent="0.25">
      <c r="A4867" s="32" t="str">
        <f>IF(Weighting!$P$19&gt;0,B4867,"")</f>
        <v/>
      </c>
      <c r="B4867" t="e">
        <f>Weighting!$C$19</f>
        <v>#DIV/0!</v>
      </c>
      <c r="C4867" t="e">
        <f>Weighting!$F$19</f>
        <v>#NUM!</v>
      </c>
      <c r="D4867" t="e">
        <f>IF(C4867=1,'Data Transformation'!$G$3+0.5*'Data Transformation'!$W$25,IF(C4868=1,D4868-'Data Transformation'!$W$25,FALSE))</f>
        <v>#NUM!</v>
      </c>
      <c r="E4867">
        <f t="array" ref="E4867">IF(ISLOGICAL(D4867),"",FREQUENCY(IF('Data Transformation'!$B$425:$B$8425='Bin Analysis'!$B4851,'Data Transformation'!$G$425:$G$8425),D4867))</f>
        <v>2001</v>
      </c>
      <c r="F4867">
        <f t="shared" si="606"/>
        <v>0</v>
      </c>
      <c r="G4867">
        <f>Weighting!$H$19</f>
        <v>0</v>
      </c>
      <c r="H4867">
        <f t="array" ref="H4867">FREQUENCY(IF('Data Transformation'!$B$4:$B$8425=B4851,'Data Transformation'!$G$4:$G$8425),'Bin Analysis'!$B4867)</f>
        <v>2073</v>
      </c>
      <c r="I4867">
        <f t="shared" si="607"/>
        <v>0</v>
      </c>
      <c r="J4867">
        <f t="shared" si="608"/>
        <v>0</v>
      </c>
      <c r="K4867">
        <f>J4867*Weighting!$W$19</f>
        <v>0</v>
      </c>
      <c r="M4867" s="14"/>
    </row>
    <row r="4868" spans="1:25" x14ac:dyDescent="0.25">
      <c r="A4868" s="32" t="str">
        <f>IF(Weighting!$P$20&gt;0,B4868,"")</f>
        <v/>
      </c>
      <c r="B4868" t="e">
        <f>Weighting!$C$20</f>
        <v>#DIV/0!</v>
      </c>
      <c r="C4868" t="e">
        <f>Weighting!$F$20</f>
        <v>#NUM!</v>
      </c>
      <c r="D4868" t="e">
        <f>IF(C4868=1,'Data Transformation'!$G$3+0.5*'Data Transformation'!$W$25,IF(C4869=1,D4869-'Data Transformation'!$W$25,FALSE))</f>
        <v>#NUM!</v>
      </c>
      <c r="E4868">
        <f t="array" ref="E4868">IF(ISLOGICAL(D4868),"",FREQUENCY(IF('Data Transformation'!$B$425:$B$8425='Bin Analysis'!$B4851,'Data Transformation'!$G$425:$G$8425),D4868))</f>
        <v>2001</v>
      </c>
      <c r="F4868">
        <f t="shared" si="606"/>
        <v>0</v>
      </c>
      <c r="G4868">
        <f>Weighting!$H$20</f>
        <v>0</v>
      </c>
      <c r="H4868">
        <f t="array" ref="H4868">FREQUENCY(IF('Data Transformation'!$B$4:$B$8425=B4851,'Data Transformation'!$G$4:$G$8425),'Bin Analysis'!$B4868)</f>
        <v>2073</v>
      </c>
      <c r="I4868">
        <f t="shared" si="607"/>
        <v>0</v>
      </c>
      <c r="J4868">
        <f t="shared" si="608"/>
        <v>0</v>
      </c>
      <c r="K4868">
        <f>J4868*Weighting!$W$20</f>
        <v>0</v>
      </c>
      <c r="M4868" s="14"/>
    </row>
    <row r="4869" spans="1:25" x14ac:dyDescent="0.25">
      <c r="A4869" s="32" t="str">
        <f>IF(Weighting!$P$21&gt;0,B4869,"")</f>
        <v/>
      </c>
      <c r="B4869" t="e">
        <f>Weighting!$C$21</f>
        <v>#DIV/0!</v>
      </c>
      <c r="C4869" t="e">
        <f>Weighting!$F$21</f>
        <v>#NUM!</v>
      </c>
      <c r="D4869" t="e">
        <f>IF(C4869=1,'Data Transformation'!$G$3+0.5*'Data Transformation'!$W$25,IF(C4870=1,D4870-'Data Transformation'!$W$25,FALSE))</f>
        <v>#NUM!</v>
      </c>
      <c r="E4869">
        <f t="array" ref="E4869">IF(ISLOGICAL(D4869),"",FREQUENCY(IF('Data Transformation'!$B$425:$B$8425='Bin Analysis'!$B4851,'Data Transformation'!$G$425:$G$8425),D4869))</f>
        <v>2001</v>
      </c>
      <c r="F4869">
        <f t="shared" si="606"/>
        <v>0</v>
      </c>
      <c r="G4869">
        <f>Weighting!$H$21</f>
        <v>0</v>
      </c>
      <c r="H4869">
        <f t="array" ref="H4869">FREQUENCY(IF('Data Transformation'!$B$4:$B$8425=B4851,'Data Transformation'!$G$4:$G$8425),'Bin Analysis'!$B4869)</f>
        <v>2073</v>
      </c>
      <c r="I4869">
        <f t="shared" si="607"/>
        <v>0</v>
      </c>
      <c r="J4869">
        <f t="shared" si="608"/>
        <v>0</v>
      </c>
      <c r="K4869">
        <f>J4869*Weighting!$W$21</f>
        <v>0</v>
      </c>
      <c r="M4869" s="14"/>
    </row>
    <row r="4870" spans="1:25" x14ac:dyDescent="0.25">
      <c r="A4870" s="32" t="str">
        <f>IF(Weighting!$P$22&gt;0,B4870,"")</f>
        <v/>
      </c>
      <c r="B4870" t="e">
        <f>Weighting!$C$22</f>
        <v>#DIV/0!</v>
      </c>
      <c r="C4870" t="e">
        <f>Weighting!$F$22</f>
        <v>#NUM!</v>
      </c>
      <c r="D4870" t="e">
        <f>IF(C4870=1,'Data Transformation'!$G$3+0.5*'Data Transformation'!$W$25,IF(C4871=1,D4871-'Data Transformation'!$W$25,FALSE))</f>
        <v>#NUM!</v>
      </c>
      <c r="E4870">
        <f t="array" ref="E4870">IF(ISLOGICAL(D4870),"",FREQUENCY(IF('Data Transformation'!$B$425:$B$8425='Bin Analysis'!$B4851,'Data Transformation'!$G$425:$G$8425),D4870))</f>
        <v>2001</v>
      </c>
      <c r="F4870">
        <f t="shared" si="606"/>
        <v>0</v>
      </c>
      <c r="G4870">
        <f>Weighting!$H$22</f>
        <v>0</v>
      </c>
      <c r="H4870">
        <f t="array" ref="H4870">FREQUENCY(IF('Data Transformation'!$B$4:$B$8425=B4851,'Data Transformation'!$G$4:$G$8425),'Bin Analysis'!$B4870)</f>
        <v>2073</v>
      </c>
      <c r="I4870">
        <f t="shared" si="607"/>
        <v>0</v>
      </c>
      <c r="J4870">
        <f t="shared" si="608"/>
        <v>0</v>
      </c>
      <c r="K4870">
        <f>J4870*Weighting!$W$22</f>
        <v>0</v>
      </c>
      <c r="M4870" s="14"/>
    </row>
    <row r="4871" spans="1:25" x14ac:dyDescent="0.25">
      <c r="A4871" s="32" t="str">
        <f>IF(Weighting!$P$23&gt;0,B4871,"")</f>
        <v/>
      </c>
      <c r="B4871" t="e">
        <f>Weighting!$C$23</f>
        <v>#DIV/0!</v>
      </c>
      <c r="C4871" t="e">
        <f>Weighting!$F$23</f>
        <v>#NUM!</v>
      </c>
      <c r="D4871" t="e">
        <f>IF(C4871=1,'Data Transformation'!$G$3+0.5*'Data Transformation'!$W$25,IF(C4872=1,D4872-'Data Transformation'!$W$25,FALSE))</f>
        <v>#NUM!</v>
      </c>
      <c r="E4871">
        <f t="array" ref="E4871">IF(ISLOGICAL(D4871),"",FREQUENCY(IF('Data Transformation'!$B$425:$B$8425='Bin Analysis'!$B4851,'Data Transformation'!$G$425:$G$8425),D4871))</f>
        <v>2001</v>
      </c>
      <c r="F4871">
        <f t="shared" si="606"/>
        <v>0</v>
      </c>
      <c r="G4871">
        <f>Weighting!$H$23</f>
        <v>0</v>
      </c>
      <c r="H4871">
        <f t="array" ref="H4871">FREQUENCY(IF('Data Transformation'!$B$4:$B$8425=B4851,'Data Transformation'!$G$4:$G$8425),'Bin Analysis'!$B4871)</f>
        <v>2073</v>
      </c>
      <c r="I4871">
        <f t="shared" si="607"/>
        <v>0</v>
      </c>
      <c r="J4871">
        <f t="shared" si="608"/>
        <v>0</v>
      </c>
      <c r="K4871">
        <f>J4871*Weighting!$W$23</f>
        <v>0</v>
      </c>
      <c r="M4871" s="14"/>
    </row>
    <row r="4872" spans="1:25" x14ac:dyDescent="0.25">
      <c r="A4872" s="32" t="str">
        <f>IF(Weighting!$P$24&gt;0,B4872,"")</f>
        <v/>
      </c>
      <c r="B4872" t="e">
        <f>Weighting!$C$24</f>
        <v>#DIV/0!</v>
      </c>
      <c r="C4872" t="e">
        <f>Weighting!$F$24</f>
        <v>#NUM!</v>
      </c>
      <c r="D4872" t="e">
        <f>IF(C4872=1,'Data Transformation'!$G$3+0.5*'Data Transformation'!$W$25,IF(C4873=1,D4873-'Data Transformation'!$W$25,FALSE))</f>
        <v>#NUM!</v>
      </c>
      <c r="E4872">
        <f t="array" ref="E4872">IF(ISLOGICAL(D4872),"",FREQUENCY(IF('Data Transformation'!$B$425:$B$8425='Bin Analysis'!$B4851,'Data Transformation'!$G$425:$G$8425),D4872))</f>
        <v>2001</v>
      </c>
      <c r="F4872">
        <f t="shared" si="606"/>
        <v>0</v>
      </c>
      <c r="G4872">
        <f>Weighting!$H$24</f>
        <v>0</v>
      </c>
      <c r="H4872">
        <f t="array" ref="H4872">FREQUENCY(IF('Data Transformation'!$B$4:$B$8425=B4851,'Data Transformation'!$G$4:$G$8425),'Bin Analysis'!$B4872)</f>
        <v>2073</v>
      </c>
      <c r="I4872">
        <f t="shared" si="607"/>
        <v>0</v>
      </c>
      <c r="J4872">
        <f t="shared" si="608"/>
        <v>0</v>
      </c>
      <c r="K4872">
        <f>J4872*Weighting!$W$24</f>
        <v>0</v>
      </c>
      <c r="M4872" s="14"/>
    </row>
    <row r="4873" spans="1:25" x14ac:dyDescent="0.25">
      <c r="A4873" s="32" t="str">
        <f>IF(Weighting!$P$25&gt;0,B4873,"")</f>
        <v/>
      </c>
      <c r="B4873" t="e">
        <f>Weighting!$C$25</f>
        <v>#DIV/0!</v>
      </c>
      <c r="C4873" t="e">
        <f>Weighting!$F$25</f>
        <v>#NUM!</v>
      </c>
      <c r="D4873" t="e">
        <f>IF(C4873=1,'Data Transformation'!$G$3+0.5*'Data Transformation'!$W$25,IF(C4874=1,D4874-'Data Transformation'!$W$25,FALSE))</f>
        <v>#NUM!</v>
      </c>
      <c r="E4873">
        <f t="array" ref="E4873">IF(ISLOGICAL(D4873),"",FREQUENCY(IF('Data Transformation'!$B$425:$B$8425='Bin Analysis'!$B4851,'Data Transformation'!$G$425:$G$8425),D4873))</f>
        <v>2001</v>
      </c>
      <c r="F4873">
        <f t="shared" si="606"/>
        <v>0</v>
      </c>
      <c r="G4873">
        <f>Weighting!$H$25</f>
        <v>0</v>
      </c>
      <c r="H4873">
        <f t="array" ref="H4873">FREQUENCY(IF('Data Transformation'!$B$4:$B$8425=B4851,'Data Transformation'!$G$4:$G$8425),'Bin Analysis'!$B4873)</f>
        <v>2073</v>
      </c>
      <c r="I4873">
        <f t="shared" si="607"/>
        <v>0</v>
      </c>
      <c r="J4873">
        <f t="shared" si="608"/>
        <v>0</v>
      </c>
      <c r="K4873">
        <f>J4873*Weighting!$W$25</f>
        <v>0</v>
      </c>
      <c r="M4873" s="14"/>
    </row>
    <row r="4874" spans="1:25" x14ac:dyDescent="0.25">
      <c r="O4874"/>
      <c r="P4874"/>
      <c r="Q4874"/>
      <c r="R4874"/>
    </row>
    <row r="4875" spans="1:25" ht="23.25" x14ac:dyDescent="0.35">
      <c r="A4875" s="21" t="s">
        <v>0</v>
      </c>
      <c r="B4875" s="21" t="str">
        <f>IFERROR(VLOOKUP(C4875,'Data Transformation'!$L$6:$M$426,2,FALSE),"")</f>
        <v/>
      </c>
      <c r="C4875" s="21">
        <f>C4851+1</f>
        <v>203</v>
      </c>
      <c r="D4875" s="21"/>
      <c r="E4875" s="21"/>
      <c r="F4875" s="21"/>
      <c r="G4875" s="21"/>
      <c r="H4875" s="22"/>
      <c r="I4875" s="22"/>
      <c r="J4875" s="22"/>
      <c r="K4875" s="21"/>
      <c r="L4875" s="21" t="str">
        <f>B4875</f>
        <v/>
      </c>
      <c r="M4875" s="23" t="e">
        <f>INDEX('Data Transformation'!$O$4:$O$424,MATCH($B4875,'Data Transformation'!$M$4:$M$424,0),MATCH($M$2,'Data Transformation'!$O$3,0))</f>
        <v>#N/A</v>
      </c>
      <c r="N4875" s="27" t="e">
        <f>IF('Input and Summary Results'!$J$16="minimum",'Bin Analysis'!X4876/(M4875-1),'Bin Analysis'!Y4875/('Bin Analysis'!M4875-1))</f>
        <v>#N/A</v>
      </c>
      <c r="O4875" s="27" t="e">
        <f>IF(M4875=FALSE,NA(),(VLOOKUP(1,C4878:K4897,4,FALSE))/(M4875-1))</f>
        <v>#N/A</v>
      </c>
      <c r="P4875" s="27" t="e">
        <f>IF(M4875=FALSE,NA(),SUM(J4878:J4897)/Weighting!$S$5)</f>
        <v>#N/A</v>
      </c>
      <c r="Q4875" s="27" t="e">
        <f>IF(M4875=FALSE,NA(),SUM(K4878:K4897)/Weighting!$S$6)</f>
        <v>#N/A</v>
      </c>
      <c r="R4875" s="27" t="e">
        <f>IF(M4875=FALSE,NA(),(VLOOKUP(1,G4878:K4897,3,FALSE))/(M4875-1))</f>
        <v>#N/A</v>
      </c>
      <c r="S4875" s="22" t="e">
        <f>IF(M4875=FALSE,NA(),IF(SUM(J4878:J4897)=2,"yes","no"))</f>
        <v>#N/A</v>
      </c>
      <c r="X4875" s="2" cm="2">
        <f t="array" ref="X4875:X4876">FREQUENCY(IF('Data Transformation'!$B$425:$B$6424='Bin Analysis'!L4875,'Data Transformation'!$G$425:$G$6424),'Data Transformation'!$U$11)</f>
        <v>0</v>
      </c>
      <c r="Y4875" s="2" cm="2">
        <f t="array" ref="Y4875:Y4876">FREQUENCY(IF('Data Transformation'!$B$425:$B$6424='Bin Analysis'!L4875,'Data Transformation'!$G$425:$G$6424),'Data Transformation'!$U$12)</f>
        <v>0</v>
      </c>
    </row>
    <row r="4876" spans="1:25" x14ac:dyDescent="0.25">
      <c r="A4876" s="14" t="s">
        <v>67</v>
      </c>
      <c r="B4876" t="s">
        <v>47</v>
      </c>
      <c r="C4876" t="s">
        <v>5</v>
      </c>
      <c r="D4876" t="s">
        <v>100</v>
      </c>
      <c r="E4876" t="s">
        <v>101</v>
      </c>
      <c r="F4876" t="s">
        <v>102</v>
      </c>
      <c r="G4876" t="s">
        <v>70</v>
      </c>
      <c r="H4876" t="s">
        <v>31</v>
      </c>
      <c r="I4876" t="s">
        <v>32</v>
      </c>
      <c r="J4876" t="s">
        <v>46</v>
      </c>
      <c r="K4876" s="14" t="s">
        <v>45</v>
      </c>
      <c r="M4876" s="14"/>
      <c r="X4876" s="2">
        <v>0</v>
      </c>
      <c r="Y4876" s="2">
        <v>0</v>
      </c>
    </row>
    <row r="4877" spans="1:25" x14ac:dyDescent="0.25">
      <c r="A4877" s="32"/>
      <c r="D4877" t="e">
        <f>IF(C4877=1,'Data Transformation'!$G$3+0.5*'Data Transformation'!$W$25,IF(C4878=1,D4878-'Data Transformation'!$W$25,FALSE))</f>
        <v>#NUM!</v>
      </c>
      <c r="E4877">
        <f t="array" ref="E4877">IF(ISLOGICAL(D4877),"",FREQUENCY(IF('Data Transformation'!$B$425:$B$8425='Bin Analysis'!$B4875,'Data Transformation'!$G$425:$G$8425),D4877))</f>
        <v>2001</v>
      </c>
      <c r="F4877" t="e">
        <f>IF(ISLOGICAL(D4877),"",E4877-E4876)</f>
        <v>#VALUE!</v>
      </c>
      <c r="M4877" s="14"/>
    </row>
    <row r="4878" spans="1:25" x14ac:dyDescent="0.25">
      <c r="A4878" s="32" t="e">
        <f>IF(Weighting!$P$6&gt;0,B4878,"")</f>
        <v>#NUM!</v>
      </c>
      <c r="B4878" t="e">
        <f>Weighting!$C$6</f>
        <v>#DIV/0!</v>
      </c>
      <c r="C4878" t="e">
        <f>Weighting!$F$6</f>
        <v>#NUM!</v>
      </c>
      <c r="D4878" t="e">
        <f>IF(C4878=1,'Data Transformation'!$G$3+0.5*'Data Transformation'!$W$25,IF(C4879=1,D4879-'Data Transformation'!$W$25,FALSE))</f>
        <v>#NUM!</v>
      </c>
      <c r="E4878">
        <f t="array" ref="E4878">IF(ISLOGICAL(D4878),"",FREQUENCY(IF('Data Transformation'!$B$425:$B$8425='Bin Analysis'!$B4875,'Data Transformation'!$G$425:$G$8425),D4878))</f>
        <v>2001</v>
      </c>
      <c r="F4878">
        <f>IF(ISLOGICAL(D4878),"",E4878-E4877)</f>
        <v>0</v>
      </c>
      <c r="G4878">
        <f>Weighting!$H$6</f>
        <v>1</v>
      </c>
      <c r="H4878">
        <f t="array" ref="H4878">FREQUENCY(IF('Data Transformation'!$B$4:$B$8425=B4875,'Data Transformation'!$G$4:$G$8425),'Bin Analysis'!$B4878)</f>
        <v>2073</v>
      </c>
      <c r="I4878">
        <f>H4878-H4877</f>
        <v>2073</v>
      </c>
      <c r="J4878">
        <f>IF(I4878=0,0,1)</f>
        <v>1</v>
      </c>
      <c r="K4878" t="e">
        <f>J4878*Weighting!$W$6</f>
        <v>#NUM!</v>
      </c>
      <c r="M4878" s="14"/>
    </row>
    <row r="4879" spans="1:25" x14ac:dyDescent="0.25">
      <c r="A4879" s="32" t="str">
        <f>IF(Weighting!$P$7&gt;0,B4879,"")</f>
        <v/>
      </c>
      <c r="B4879" t="e">
        <f>Weighting!$C$7</f>
        <v>#DIV/0!</v>
      </c>
      <c r="C4879" t="e">
        <f>Weighting!$F$7</f>
        <v>#NUM!</v>
      </c>
      <c r="D4879" t="e">
        <f>IF(C4879=1,'Data Transformation'!$G$3+0.5*'Data Transformation'!$W$25,IF(C4880=1,D4880-'Data Transformation'!$W$25,FALSE))</f>
        <v>#NUM!</v>
      </c>
      <c r="E4879">
        <f t="array" ref="E4879">IF(ISLOGICAL(D4879),"",FREQUENCY(IF('Data Transformation'!$B$425:$B$8425='Bin Analysis'!$B4875,'Data Transformation'!$G$425:$G$8425),D4879))</f>
        <v>2001</v>
      </c>
      <c r="F4879">
        <f t="shared" ref="F4879:F4897" si="609">IF(ISLOGICAL(D4879),"",E4879-E4878)</f>
        <v>0</v>
      </c>
      <c r="G4879">
        <f>Weighting!$H$7</f>
        <v>0</v>
      </c>
      <c r="H4879">
        <f t="array" ref="H4879">FREQUENCY(IF('Data Transformation'!$B$4:$B$8425=B4875,'Data Transformation'!$G$4:$G$8425),'Bin Analysis'!$B4879)</f>
        <v>2073</v>
      </c>
      <c r="I4879">
        <f t="shared" ref="I4879:I4897" si="610">H4879-H4878</f>
        <v>0</v>
      </c>
      <c r="J4879">
        <f>IF(I4879=0,0,1)</f>
        <v>0</v>
      </c>
      <c r="K4879">
        <f>J4879*Weighting!$W$7</f>
        <v>0</v>
      </c>
      <c r="M4879" s="14"/>
    </row>
    <row r="4880" spans="1:25" x14ac:dyDescent="0.25">
      <c r="A4880" s="32" t="str">
        <f>IF(Weighting!$P$8&gt;0,B4880,"")</f>
        <v/>
      </c>
      <c r="B4880" t="e">
        <f>Weighting!$C$8</f>
        <v>#DIV/0!</v>
      </c>
      <c r="C4880" t="e">
        <f>Weighting!$F$8</f>
        <v>#NUM!</v>
      </c>
      <c r="D4880" t="e">
        <f>IF(C4880=1,'Data Transformation'!$G$3+0.5*'Data Transformation'!$W$25,IF(C4881=1,D4881-'Data Transformation'!$W$25,FALSE))</f>
        <v>#NUM!</v>
      </c>
      <c r="E4880">
        <f t="array" ref="E4880">IF(ISLOGICAL(D4880),"",FREQUENCY(IF('Data Transformation'!$B$425:$B$8425='Bin Analysis'!$B4875,'Data Transformation'!$G$425:$G$8425),D4880))</f>
        <v>2001</v>
      </c>
      <c r="F4880">
        <f t="shared" si="609"/>
        <v>0</v>
      </c>
      <c r="G4880">
        <f>Weighting!$H$8</f>
        <v>0</v>
      </c>
      <c r="H4880">
        <f t="array" ref="H4880">FREQUENCY(IF('Data Transformation'!$B$4:$B$8425=B4875,'Data Transformation'!$G$4:$G$8425),'Bin Analysis'!$B4880)</f>
        <v>2073</v>
      </c>
      <c r="I4880">
        <f t="shared" si="610"/>
        <v>0</v>
      </c>
      <c r="J4880">
        <f t="shared" ref="J4880:J4897" si="611">IF(I4880=0,0,1)</f>
        <v>0</v>
      </c>
      <c r="K4880">
        <f>J4880*Weighting!$W$8</f>
        <v>0</v>
      </c>
      <c r="M4880" s="14"/>
    </row>
    <row r="4881" spans="1:13" x14ac:dyDescent="0.25">
      <c r="A4881" s="32" t="str">
        <f>IF(Weighting!$P$9&gt;0,B4881,"")</f>
        <v/>
      </c>
      <c r="B4881" s="50" t="e">
        <f>Weighting!$C$9</f>
        <v>#DIV/0!</v>
      </c>
      <c r="C4881" t="e">
        <f>Weighting!$F$9</f>
        <v>#NUM!</v>
      </c>
      <c r="D4881" t="e">
        <f>IF(C4881=1,'Data Transformation'!$G$3+0.5*'Data Transformation'!$W$25,IF(C4882=1,D4882-'Data Transformation'!$W$25,FALSE))</f>
        <v>#NUM!</v>
      </c>
      <c r="E4881">
        <f t="array" ref="E4881">IF(ISLOGICAL(D4881),"",FREQUENCY(IF('Data Transformation'!$B$425:$B$8425='Bin Analysis'!$B4875,'Data Transformation'!$G$425:$G$8425),D4881))</f>
        <v>2001</v>
      </c>
      <c r="F4881">
        <f t="shared" si="609"/>
        <v>0</v>
      </c>
      <c r="G4881">
        <f>Weighting!$H$9</f>
        <v>0</v>
      </c>
      <c r="H4881">
        <f t="array" ref="H4881">FREQUENCY(IF('Data Transformation'!$B$4:$B$8425=B4875,'Data Transformation'!$G$4:$G$8425),'Bin Analysis'!$B4881)</f>
        <v>2073</v>
      </c>
      <c r="I4881">
        <f t="shared" si="610"/>
        <v>0</v>
      </c>
      <c r="J4881">
        <f t="shared" si="611"/>
        <v>0</v>
      </c>
      <c r="K4881">
        <f>J4881*Weighting!$W$9</f>
        <v>0</v>
      </c>
      <c r="M4881" s="14"/>
    </row>
    <row r="4882" spans="1:13" x14ac:dyDescent="0.25">
      <c r="A4882" s="32" t="str">
        <f>IF(Weighting!$P$10&gt;0,B4882,"")</f>
        <v/>
      </c>
      <c r="B4882" t="e">
        <f>Weighting!$C$10</f>
        <v>#DIV/0!</v>
      </c>
      <c r="C4882" t="e">
        <f>Weighting!$F$10</f>
        <v>#NUM!</v>
      </c>
      <c r="D4882" t="e">
        <f>IF(C4882=1,'Data Transformation'!$G$3+0.5*'Data Transformation'!$W$25,IF(C4883=1,D4883-'Data Transformation'!$W$25,FALSE))</f>
        <v>#NUM!</v>
      </c>
      <c r="E4882">
        <f t="array" ref="E4882">IF(ISLOGICAL(D4882),"",FREQUENCY(IF('Data Transformation'!$B$425:$B$8425='Bin Analysis'!$B4875,'Data Transformation'!$G$425:$G$8425),D4882))</f>
        <v>2001</v>
      </c>
      <c r="F4882">
        <f t="shared" si="609"/>
        <v>0</v>
      </c>
      <c r="G4882">
        <f>Weighting!$H$10</f>
        <v>0</v>
      </c>
      <c r="H4882">
        <f t="array" ref="H4882">FREQUENCY(IF('Data Transformation'!$B$4:$B$8425=B4875,'Data Transformation'!$G$4:$G$8425),'Bin Analysis'!$B4882)</f>
        <v>2073</v>
      </c>
      <c r="I4882">
        <f t="shared" si="610"/>
        <v>0</v>
      </c>
      <c r="J4882">
        <f t="shared" si="611"/>
        <v>0</v>
      </c>
      <c r="K4882">
        <f>J4882*Weighting!$W$10</f>
        <v>0</v>
      </c>
      <c r="M4882" s="14"/>
    </row>
    <row r="4883" spans="1:13" x14ac:dyDescent="0.25">
      <c r="A4883" s="32" t="str">
        <f>IF(Weighting!$P$11&gt;0,B4883,"")</f>
        <v/>
      </c>
      <c r="B4883" t="e">
        <f>Weighting!$C$11</f>
        <v>#DIV/0!</v>
      </c>
      <c r="C4883" t="e">
        <f>Weighting!$F$11</f>
        <v>#NUM!</v>
      </c>
      <c r="D4883" t="e">
        <f>IF(C4883=1,'Data Transformation'!$G$3+0.5*'Data Transformation'!$W$25,IF(C4884=1,D4884-'Data Transformation'!$W$25,FALSE))</f>
        <v>#NUM!</v>
      </c>
      <c r="E4883">
        <f t="array" ref="E4883">IF(ISLOGICAL(D4883),"",FREQUENCY(IF('Data Transformation'!$B$425:$B$8425='Bin Analysis'!$B4875,'Data Transformation'!$G$425:$G$8425),D4883))</f>
        <v>2001</v>
      </c>
      <c r="F4883">
        <f t="shared" si="609"/>
        <v>0</v>
      </c>
      <c r="G4883">
        <f>Weighting!$H$11</f>
        <v>0</v>
      </c>
      <c r="H4883">
        <f t="array" ref="H4883">FREQUENCY(IF('Data Transformation'!$B$4:$B$8425=B4875,'Data Transformation'!$G$4:$G$8425),'Bin Analysis'!$B4883)</f>
        <v>2073</v>
      </c>
      <c r="I4883">
        <f t="shared" si="610"/>
        <v>0</v>
      </c>
      <c r="J4883">
        <f t="shared" si="611"/>
        <v>0</v>
      </c>
      <c r="K4883">
        <f>J4883*Weighting!$W$11</f>
        <v>0</v>
      </c>
      <c r="M4883" s="14"/>
    </row>
    <row r="4884" spans="1:13" x14ac:dyDescent="0.25">
      <c r="A4884" s="32" t="str">
        <f>IF(Weighting!$P$12&gt;0,B4884,"")</f>
        <v/>
      </c>
      <c r="B4884" t="e">
        <f>Weighting!$C$12</f>
        <v>#DIV/0!</v>
      </c>
      <c r="C4884" t="e">
        <f>Weighting!$F$12</f>
        <v>#NUM!</v>
      </c>
      <c r="D4884" t="e">
        <f>IF(C4884=1,'Data Transformation'!$G$3+0.5*'Data Transformation'!$W$25,IF(C4885=1,D4885-'Data Transformation'!$W$25,FALSE))</f>
        <v>#NUM!</v>
      </c>
      <c r="E4884">
        <f t="array" ref="E4884">IF(ISLOGICAL(D4884),"",FREQUENCY(IF('Data Transformation'!$B$425:$B$8425='Bin Analysis'!$B4875,'Data Transformation'!$G$425:$G$8425),D4884))</f>
        <v>2001</v>
      </c>
      <c r="F4884">
        <f t="shared" si="609"/>
        <v>0</v>
      </c>
      <c r="G4884">
        <f>Weighting!$H$12</f>
        <v>0</v>
      </c>
      <c r="H4884">
        <f t="array" ref="H4884">FREQUENCY(IF('Data Transformation'!$B$4:$B$8425=B4875,'Data Transformation'!$G$4:$G$8425),'Bin Analysis'!$B4884)</f>
        <v>2073</v>
      </c>
      <c r="I4884">
        <f t="shared" si="610"/>
        <v>0</v>
      </c>
      <c r="J4884">
        <f t="shared" si="611"/>
        <v>0</v>
      </c>
      <c r="K4884">
        <f>J4884*Weighting!$W$12</f>
        <v>0</v>
      </c>
      <c r="M4884" s="14"/>
    </row>
    <row r="4885" spans="1:13" x14ac:dyDescent="0.25">
      <c r="A4885" s="32" t="str">
        <f>IF(Weighting!$P$13&gt;0,B4885,"")</f>
        <v/>
      </c>
      <c r="B4885" t="e">
        <f>Weighting!$C$13</f>
        <v>#DIV/0!</v>
      </c>
      <c r="C4885" t="e">
        <f>Weighting!$F$13</f>
        <v>#NUM!</v>
      </c>
      <c r="D4885" t="e">
        <f>IF(C4885=1,'Data Transformation'!$G$3+0.5*'Data Transformation'!$W$25,IF(C4886=1,D4886-'Data Transformation'!$W$25,FALSE))</f>
        <v>#NUM!</v>
      </c>
      <c r="E4885">
        <f t="array" ref="E4885">IF(ISLOGICAL(D4885),"",FREQUENCY(IF('Data Transformation'!$B$425:$B$8425='Bin Analysis'!$B4875,'Data Transformation'!$G$425:$G$8425),D4885))</f>
        <v>2001</v>
      </c>
      <c r="F4885">
        <f t="shared" si="609"/>
        <v>0</v>
      </c>
      <c r="G4885">
        <f>Weighting!$H$13</f>
        <v>0</v>
      </c>
      <c r="H4885">
        <f t="array" ref="H4885">FREQUENCY(IF('Data Transformation'!$B$4:$B$8425=B4875,'Data Transformation'!$G$4:$G$8425),'Bin Analysis'!$B4885)</f>
        <v>2073</v>
      </c>
      <c r="I4885">
        <f t="shared" si="610"/>
        <v>0</v>
      </c>
      <c r="J4885">
        <f t="shared" si="611"/>
        <v>0</v>
      </c>
      <c r="K4885">
        <f>J4885*Weighting!$W$13</f>
        <v>0</v>
      </c>
      <c r="M4885" s="14"/>
    </row>
    <row r="4886" spans="1:13" x14ac:dyDescent="0.25">
      <c r="A4886" s="32" t="str">
        <f>IF(Weighting!$P$14&gt;0,B4886,"")</f>
        <v/>
      </c>
      <c r="B4886" t="e">
        <f>Weighting!$C$14</f>
        <v>#DIV/0!</v>
      </c>
      <c r="C4886" t="e">
        <f>Weighting!$F$14</f>
        <v>#NUM!</v>
      </c>
      <c r="D4886" t="e">
        <f>IF(C4886=1,'Data Transformation'!$G$3+0.5*'Data Transformation'!$W$25,IF(C4887=1,D4887-'Data Transformation'!$W$25,FALSE))</f>
        <v>#NUM!</v>
      </c>
      <c r="E4886">
        <f t="array" ref="E4886">IF(ISLOGICAL(D4886),"",FREQUENCY(IF('Data Transformation'!$B$425:$B$8425='Bin Analysis'!$B4875,'Data Transformation'!$G$425:$G$8425),D4886))</f>
        <v>2001</v>
      </c>
      <c r="F4886">
        <f t="shared" si="609"/>
        <v>0</v>
      </c>
      <c r="G4886">
        <f>Weighting!$H$14</f>
        <v>0</v>
      </c>
      <c r="H4886">
        <f t="array" ref="H4886">FREQUENCY(IF('Data Transformation'!$B$4:$B$8425=B4875,'Data Transformation'!$G$4:$G$8425),'Bin Analysis'!$B4886)</f>
        <v>2073</v>
      </c>
      <c r="I4886">
        <f t="shared" si="610"/>
        <v>0</v>
      </c>
      <c r="J4886">
        <f t="shared" si="611"/>
        <v>0</v>
      </c>
      <c r="K4886">
        <f>J4886*Weighting!$W$14</f>
        <v>0</v>
      </c>
      <c r="M4886" s="14"/>
    </row>
    <row r="4887" spans="1:13" x14ac:dyDescent="0.25">
      <c r="A4887" s="32" t="str">
        <f>IF(Weighting!$P$15&gt;0,B4887,"")</f>
        <v/>
      </c>
      <c r="B4887" t="e">
        <f>Weighting!$C$15</f>
        <v>#DIV/0!</v>
      </c>
      <c r="C4887" t="e">
        <f>Weighting!$F$15</f>
        <v>#NUM!</v>
      </c>
      <c r="D4887" t="e">
        <f>IF(C4887=1,'Data Transformation'!$G$3+0.5*'Data Transformation'!$W$25,IF(C4888=1,D4888-'Data Transformation'!$W$25,FALSE))</f>
        <v>#NUM!</v>
      </c>
      <c r="E4887">
        <f t="array" ref="E4887">IF(ISLOGICAL(D4887),"",FREQUENCY(IF('Data Transformation'!$B$425:$B$8425='Bin Analysis'!$B4875,'Data Transformation'!$G$425:$G$8425),D4887))</f>
        <v>2001</v>
      </c>
      <c r="F4887">
        <f t="shared" si="609"/>
        <v>0</v>
      </c>
      <c r="G4887">
        <f>Weighting!$H$15</f>
        <v>0</v>
      </c>
      <c r="H4887">
        <f t="array" ref="H4887">FREQUENCY(IF('Data Transformation'!$B$4:$B$8425=B4875,'Data Transformation'!$G$4:$G$8425),'Bin Analysis'!$B4887)</f>
        <v>2073</v>
      </c>
      <c r="I4887">
        <f t="shared" si="610"/>
        <v>0</v>
      </c>
      <c r="J4887">
        <f t="shared" si="611"/>
        <v>0</v>
      </c>
      <c r="K4887">
        <f>J4887*Weighting!$W$15</f>
        <v>0</v>
      </c>
      <c r="M4887" s="14"/>
    </row>
    <row r="4888" spans="1:13" x14ac:dyDescent="0.25">
      <c r="A4888" s="32" t="str">
        <f>IF(Weighting!$P$16&gt;0,B4888,"")</f>
        <v/>
      </c>
      <c r="B4888" t="e">
        <f>Weighting!$C$16</f>
        <v>#DIV/0!</v>
      </c>
      <c r="C4888" t="e">
        <f>Weighting!$F$16</f>
        <v>#NUM!</v>
      </c>
      <c r="D4888" t="e">
        <f>IF(C4888=1,'Data Transformation'!$G$3+0.5*'Data Transformation'!$W$25,IF(C4889=1,D4889-'Data Transformation'!$W$25,FALSE))</f>
        <v>#NUM!</v>
      </c>
      <c r="E4888">
        <f t="array" ref="E4888">IF(ISLOGICAL(D4888),"",FREQUENCY(IF('Data Transformation'!$B$425:$B$8425='Bin Analysis'!$B4875,'Data Transformation'!$G$425:$G$8425),D4888))</f>
        <v>2001</v>
      </c>
      <c r="F4888">
        <f t="shared" si="609"/>
        <v>0</v>
      </c>
      <c r="G4888">
        <f>Weighting!$H$16</f>
        <v>0</v>
      </c>
      <c r="H4888">
        <f t="array" ref="H4888">FREQUENCY(IF('Data Transformation'!$B$4:$B$8425=B4875,'Data Transformation'!$G$4:$G$8425),'Bin Analysis'!$B4888)</f>
        <v>2073</v>
      </c>
      <c r="I4888">
        <f t="shared" si="610"/>
        <v>0</v>
      </c>
      <c r="J4888">
        <f t="shared" si="611"/>
        <v>0</v>
      </c>
      <c r="K4888">
        <f>J4888*Weighting!$W$16</f>
        <v>0</v>
      </c>
      <c r="M4888" s="14"/>
    </row>
    <row r="4889" spans="1:13" x14ac:dyDescent="0.25">
      <c r="A4889" s="32" t="str">
        <f>IF(Weighting!$P$17&gt;0,B4889,"")</f>
        <v/>
      </c>
      <c r="B4889" t="e">
        <f>Weighting!$C$17</f>
        <v>#DIV/0!</v>
      </c>
      <c r="C4889" t="e">
        <f>Weighting!$F$17</f>
        <v>#NUM!</v>
      </c>
      <c r="D4889" t="e">
        <f>IF(C4889=1,'Data Transformation'!$G$3+0.5*'Data Transformation'!$W$25,IF(C4890=1,D4890-'Data Transformation'!$W$25,FALSE))</f>
        <v>#NUM!</v>
      </c>
      <c r="E4889">
        <f t="array" ref="E4889">IF(ISLOGICAL(D4889),"",FREQUENCY(IF('Data Transformation'!$B$425:$B$8425='Bin Analysis'!$B4875,'Data Transformation'!$G$425:$G$8425),D4889))</f>
        <v>2001</v>
      </c>
      <c r="F4889">
        <f t="shared" si="609"/>
        <v>0</v>
      </c>
      <c r="G4889">
        <f>Weighting!$H$17</f>
        <v>0</v>
      </c>
      <c r="H4889">
        <f t="array" ref="H4889">FREQUENCY(IF('Data Transformation'!$B$4:$B$8425=B4875,'Data Transformation'!$G$4:$G$8425),'Bin Analysis'!$B4889)</f>
        <v>2073</v>
      </c>
      <c r="I4889">
        <f t="shared" si="610"/>
        <v>0</v>
      </c>
      <c r="J4889">
        <f t="shared" si="611"/>
        <v>0</v>
      </c>
      <c r="K4889">
        <f>J4889*Weighting!$W$17</f>
        <v>0</v>
      </c>
      <c r="M4889" s="14"/>
    </row>
    <row r="4890" spans="1:13" x14ac:dyDescent="0.25">
      <c r="A4890" s="32" t="str">
        <f>IF(Weighting!$P$18&gt;0,B4890,"")</f>
        <v/>
      </c>
      <c r="B4890" t="e">
        <f>Weighting!$C$18</f>
        <v>#DIV/0!</v>
      </c>
      <c r="C4890" t="e">
        <f>Weighting!$F$18</f>
        <v>#NUM!</v>
      </c>
      <c r="D4890" t="e">
        <f>IF(C4890=1,'Data Transformation'!$G$3+0.5*'Data Transformation'!$W$25,IF(C4891=1,D4891-'Data Transformation'!$W$25,FALSE))</f>
        <v>#NUM!</v>
      </c>
      <c r="E4890">
        <f t="array" ref="E4890">IF(ISLOGICAL(D4890),"",FREQUENCY(IF('Data Transformation'!$B$425:$B$8425='Bin Analysis'!$B4875,'Data Transformation'!$G$425:$G$8425),D4890))</f>
        <v>2001</v>
      </c>
      <c r="F4890">
        <f t="shared" si="609"/>
        <v>0</v>
      </c>
      <c r="G4890">
        <f>Weighting!$H$18</f>
        <v>0</v>
      </c>
      <c r="H4890">
        <f t="array" ref="H4890">FREQUENCY(IF('Data Transformation'!$B$4:$B$8425=B4875,'Data Transformation'!$G$4:$G$8425),'Bin Analysis'!$B4890)</f>
        <v>2073</v>
      </c>
      <c r="I4890">
        <f t="shared" si="610"/>
        <v>0</v>
      </c>
      <c r="J4890">
        <f t="shared" si="611"/>
        <v>0</v>
      </c>
      <c r="K4890">
        <f>J4890*Weighting!$W$18</f>
        <v>0</v>
      </c>
      <c r="M4890" s="14"/>
    </row>
    <row r="4891" spans="1:13" x14ac:dyDescent="0.25">
      <c r="A4891" s="32" t="str">
        <f>IF(Weighting!$P$19&gt;0,B4891,"")</f>
        <v/>
      </c>
      <c r="B4891" t="e">
        <f>Weighting!$C$19</f>
        <v>#DIV/0!</v>
      </c>
      <c r="C4891" t="e">
        <f>Weighting!$F$19</f>
        <v>#NUM!</v>
      </c>
      <c r="D4891" t="e">
        <f>IF(C4891=1,'Data Transformation'!$G$3+0.5*'Data Transformation'!$W$25,IF(C4892=1,D4892-'Data Transformation'!$W$25,FALSE))</f>
        <v>#NUM!</v>
      </c>
      <c r="E4891">
        <f t="array" ref="E4891">IF(ISLOGICAL(D4891),"",FREQUENCY(IF('Data Transformation'!$B$425:$B$8425='Bin Analysis'!$B4875,'Data Transformation'!$G$425:$G$8425),D4891))</f>
        <v>2001</v>
      </c>
      <c r="F4891">
        <f t="shared" si="609"/>
        <v>0</v>
      </c>
      <c r="G4891">
        <f>Weighting!$H$19</f>
        <v>0</v>
      </c>
      <c r="H4891">
        <f t="array" ref="H4891">FREQUENCY(IF('Data Transformation'!$B$4:$B$8425=B4875,'Data Transformation'!$G$4:$G$8425),'Bin Analysis'!$B4891)</f>
        <v>2073</v>
      </c>
      <c r="I4891">
        <f t="shared" si="610"/>
        <v>0</v>
      </c>
      <c r="J4891">
        <f t="shared" si="611"/>
        <v>0</v>
      </c>
      <c r="K4891">
        <f>J4891*Weighting!$W$19</f>
        <v>0</v>
      </c>
      <c r="M4891" s="14"/>
    </row>
    <row r="4892" spans="1:13" x14ac:dyDescent="0.25">
      <c r="A4892" s="32" t="str">
        <f>IF(Weighting!$P$20&gt;0,B4892,"")</f>
        <v/>
      </c>
      <c r="B4892" t="e">
        <f>Weighting!$C$20</f>
        <v>#DIV/0!</v>
      </c>
      <c r="C4892" t="e">
        <f>Weighting!$F$20</f>
        <v>#NUM!</v>
      </c>
      <c r="D4892" t="e">
        <f>IF(C4892=1,'Data Transformation'!$G$3+0.5*'Data Transformation'!$W$25,IF(C4893=1,D4893-'Data Transformation'!$W$25,FALSE))</f>
        <v>#NUM!</v>
      </c>
      <c r="E4892">
        <f t="array" ref="E4892">IF(ISLOGICAL(D4892),"",FREQUENCY(IF('Data Transformation'!$B$425:$B$8425='Bin Analysis'!$B4875,'Data Transformation'!$G$425:$G$8425),D4892))</f>
        <v>2001</v>
      </c>
      <c r="F4892">
        <f t="shared" si="609"/>
        <v>0</v>
      </c>
      <c r="G4892">
        <f>Weighting!$H$20</f>
        <v>0</v>
      </c>
      <c r="H4892">
        <f t="array" ref="H4892">FREQUENCY(IF('Data Transformation'!$B$4:$B$8425=B4875,'Data Transformation'!$G$4:$G$8425),'Bin Analysis'!$B4892)</f>
        <v>2073</v>
      </c>
      <c r="I4892">
        <f t="shared" si="610"/>
        <v>0</v>
      </c>
      <c r="J4892">
        <f t="shared" si="611"/>
        <v>0</v>
      </c>
      <c r="K4892">
        <f>J4892*Weighting!$W$20</f>
        <v>0</v>
      </c>
      <c r="M4892" s="14"/>
    </row>
    <row r="4893" spans="1:13" x14ac:dyDescent="0.25">
      <c r="A4893" s="32" t="str">
        <f>IF(Weighting!$P$21&gt;0,B4893,"")</f>
        <v/>
      </c>
      <c r="B4893" t="e">
        <f>Weighting!$C$21</f>
        <v>#DIV/0!</v>
      </c>
      <c r="C4893" t="e">
        <f>Weighting!$F$21</f>
        <v>#NUM!</v>
      </c>
      <c r="D4893" t="e">
        <f>IF(C4893=1,'Data Transformation'!$G$3+0.5*'Data Transformation'!$W$25,IF(C4894=1,D4894-'Data Transformation'!$W$25,FALSE))</f>
        <v>#NUM!</v>
      </c>
      <c r="E4893">
        <f t="array" ref="E4893">IF(ISLOGICAL(D4893),"",FREQUENCY(IF('Data Transformation'!$B$425:$B$8425='Bin Analysis'!$B4875,'Data Transformation'!$G$425:$G$8425),D4893))</f>
        <v>2001</v>
      </c>
      <c r="F4893">
        <f t="shared" si="609"/>
        <v>0</v>
      </c>
      <c r="G4893">
        <f>Weighting!$H$21</f>
        <v>0</v>
      </c>
      <c r="H4893">
        <f t="array" ref="H4893">FREQUENCY(IF('Data Transformation'!$B$4:$B$8425=B4875,'Data Transformation'!$G$4:$G$8425),'Bin Analysis'!$B4893)</f>
        <v>2073</v>
      </c>
      <c r="I4893">
        <f t="shared" si="610"/>
        <v>0</v>
      </c>
      <c r="J4893">
        <f t="shared" si="611"/>
        <v>0</v>
      </c>
      <c r="K4893">
        <f>J4893*Weighting!$W$21</f>
        <v>0</v>
      </c>
      <c r="M4893" s="14"/>
    </row>
    <row r="4894" spans="1:13" x14ac:dyDescent="0.25">
      <c r="A4894" s="32" t="str">
        <f>IF(Weighting!$P$22&gt;0,B4894,"")</f>
        <v/>
      </c>
      <c r="B4894" t="e">
        <f>Weighting!$C$22</f>
        <v>#DIV/0!</v>
      </c>
      <c r="C4894" t="e">
        <f>Weighting!$F$22</f>
        <v>#NUM!</v>
      </c>
      <c r="D4894" t="e">
        <f>IF(C4894=1,'Data Transformation'!$G$3+0.5*'Data Transformation'!$W$25,IF(C4895=1,D4895-'Data Transformation'!$W$25,FALSE))</f>
        <v>#NUM!</v>
      </c>
      <c r="E4894">
        <f t="array" ref="E4894">IF(ISLOGICAL(D4894),"",FREQUENCY(IF('Data Transformation'!$B$425:$B$8425='Bin Analysis'!$B4875,'Data Transformation'!$G$425:$G$8425),D4894))</f>
        <v>2001</v>
      </c>
      <c r="F4894">
        <f t="shared" si="609"/>
        <v>0</v>
      </c>
      <c r="G4894">
        <f>Weighting!$H$22</f>
        <v>0</v>
      </c>
      <c r="H4894">
        <f t="array" ref="H4894">FREQUENCY(IF('Data Transformation'!$B$4:$B$8425=B4875,'Data Transformation'!$G$4:$G$8425),'Bin Analysis'!$B4894)</f>
        <v>2073</v>
      </c>
      <c r="I4894">
        <f t="shared" si="610"/>
        <v>0</v>
      </c>
      <c r="J4894">
        <f t="shared" si="611"/>
        <v>0</v>
      </c>
      <c r="K4894">
        <f>J4894*Weighting!$W$22</f>
        <v>0</v>
      </c>
      <c r="M4894" s="14"/>
    </row>
    <row r="4895" spans="1:13" x14ac:dyDescent="0.25">
      <c r="A4895" s="32" t="str">
        <f>IF(Weighting!$P$23&gt;0,B4895,"")</f>
        <v/>
      </c>
      <c r="B4895" t="e">
        <f>Weighting!$C$23</f>
        <v>#DIV/0!</v>
      </c>
      <c r="C4895" t="e">
        <f>Weighting!$F$23</f>
        <v>#NUM!</v>
      </c>
      <c r="D4895" t="e">
        <f>IF(C4895=1,'Data Transformation'!$G$3+0.5*'Data Transformation'!$W$25,IF(C4896=1,D4896-'Data Transformation'!$W$25,FALSE))</f>
        <v>#NUM!</v>
      </c>
      <c r="E4895">
        <f t="array" ref="E4895">IF(ISLOGICAL(D4895),"",FREQUENCY(IF('Data Transformation'!$B$425:$B$8425='Bin Analysis'!$B4875,'Data Transformation'!$G$425:$G$8425),D4895))</f>
        <v>2001</v>
      </c>
      <c r="F4895">
        <f t="shared" si="609"/>
        <v>0</v>
      </c>
      <c r="G4895">
        <f>Weighting!$H$23</f>
        <v>0</v>
      </c>
      <c r="H4895">
        <f t="array" ref="H4895">FREQUENCY(IF('Data Transformation'!$B$4:$B$8425=B4875,'Data Transformation'!$G$4:$G$8425),'Bin Analysis'!$B4895)</f>
        <v>2073</v>
      </c>
      <c r="I4895">
        <f t="shared" si="610"/>
        <v>0</v>
      </c>
      <c r="J4895">
        <f t="shared" si="611"/>
        <v>0</v>
      </c>
      <c r="K4895">
        <f>J4895*Weighting!$W$23</f>
        <v>0</v>
      </c>
      <c r="M4895" s="14"/>
    </row>
    <row r="4896" spans="1:13" x14ac:dyDescent="0.25">
      <c r="A4896" s="32" t="str">
        <f>IF(Weighting!$P$24&gt;0,B4896,"")</f>
        <v/>
      </c>
      <c r="B4896" t="e">
        <f>Weighting!$C$24</f>
        <v>#DIV/0!</v>
      </c>
      <c r="C4896" t="e">
        <f>Weighting!$F$24</f>
        <v>#NUM!</v>
      </c>
      <c r="D4896" t="e">
        <f>IF(C4896=1,'Data Transformation'!$G$3+0.5*'Data Transformation'!$W$25,IF(C4897=1,D4897-'Data Transformation'!$W$25,FALSE))</f>
        <v>#NUM!</v>
      </c>
      <c r="E4896">
        <f t="array" ref="E4896">IF(ISLOGICAL(D4896),"",FREQUENCY(IF('Data Transformation'!$B$425:$B$8425='Bin Analysis'!$B4875,'Data Transformation'!$G$425:$G$8425),D4896))</f>
        <v>2001</v>
      </c>
      <c r="F4896">
        <f t="shared" si="609"/>
        <v>0</v>
      </c>
      <c r="G4896">
        <f>Weighting!$H$24</f>
        <v>0</v>
      </c>
      <c r="H4896">
        <f t="array" ref="H4896">FREQUENCY(IF('Data Transformation'!$B$4:$B$8425=B4875,'Data Transformation'!$G$4:$G$8425),'Bin Analysis'!$B4896)</f>
        <v>2073</v>
      </c>
      <c r="I4896">
        <f t="shared" si="610"/>
        <v>0</v>
      </c>
      <c r="J4896">
        <f t="shared" si="611"/>
        <v>0</v>
      </c>
      <c r="K4896">
        <f>J4896*Weighting!$W$24</f>
        <v>0</v>
      </c>
      <c r="M4896" s="14"/>
    </row>
    <row r="4897" spans="1:25" x14ac:dyDescent="0.25">
      <c r="A4897" s="32" t="str">
        <f>IF(Weighting!$P$25&gt;0,B4897,"")</f>
        <v/>
      </c>
      <c r="B4897" t="e">
        <f>Weighting!$C$25</f>
        <v>#DIV/0!</v>
      </c>
      <c r="C4897" t="e">
        <f>Weighting!$F$25</f>
        <v>#NUM!</v>
      </c>
      <c r="D4897" t="e">
        <f>IF(C4897=1,'Data Transformation'!$G$3+0.5*'Data Transformation'!$W$25,IF(C4898=1,D4898-'Data Transformation'!$W$25,FALSE))</f>
        <v>#NUM!</v>
      </c>
      <c r="E4897">
        <f t="array" ref="E4897">IF(ISLOGICAL(D4897),"",FREQUENCY(IF('Data Transformation'!$B$425:$B$8425='Bin Analysis'!$B4875,'Data Transformation'!$G$425:$G$8425),D4897))</f>
        <v>2001</v>
      </c>
      <c r="F4897">
        <f t="shared" si="609"/>
        <v>0</v>
      </c>
      <c r="G4897">
        <f>Weighting!$H$25</f>
        <v>0</v>
      </c>
      <c r="H4897">
        <f t="array" ref="H4897">FREQUENCY(IF('Data Transformation'!$B$4:$B$8425=B4875,'Data Transformation'!$G$4:$G$8425),'Bin Analysis'!$B4897)</f>
        <v>2073</v>
      </c>
      <c r="I4897">
        <f t="shared" si="610"/>
        <v>0</v>
      </c>
      <c r="J4897">
        <f t="shared" si="611"/>
        <v>0</v>
      </c>
      <c r="K4897">
        <f>J4897*Weighting!$W$25</f>
        <v>0</v>
      </c>
      <c r="M4897" s="14"/>
    </row>
    <row r="4898" spans="1:25" x14ac:dyDescent="0.25">
      <c r="O4898"/>
      <c r="P4898"/>
      <c r="Q4898"/>
      <c r="R4898"/>
    </row>
    <row r="4899" spans="1:25" ht="23.25" x14ac:dyDescent="0.35">
      <c r="A4899" s="21" t="s">
        <v>0</v>
      </c>
      <c r="B4899" s="21" t="str">
        <f>IFERROR(VLOOKUP(C4899,'Data Transformation'!$L$6:$M$426,2,FALSE),"")</f>
        <v/>
      </c>
      <c r="C4899" s="21">
        <f>C4875+1</f>
        <v>204</v>
      </c>
      <c r="D4899" s="21"/>
      <c r="E4899" s="21"/>
      <c r="F4899" s="21"/>
      <c r="G4899" s="21"/>
      <c r="H4899" s="22"/>
      <c r="I4899" s="22"/>
      <c r="J4899" s="22"/>
      <c r="K4899" s="21"/>
      <c r="L4899" s="21" t="str">
        <f>B4899</f>
        <v/>
      </c>
      <c r="M4899" s="23" t="e">
        <f>INDEX('Data Transformation'!$O$4:$O$424,MATCH($B4899,'Data Transformation'!$M$4:$M$424,0),MATCH($M$2,'Data Transformation'!$O$3,0))</f>
        <v>#N/A</v>
      </c>
      <c r="N4899" s="27" t="e">
        <f>IF('Input and Summary Results'!$J$16="minimum",'Bin Analysis'!X4900/(M4899-1),'Bin Analysis'!Y4899/('Bin Analysis'!M4899-1))</f>
        <v>#N/A</v>
      </c>
      <c r="O4899" s="27" t="e">
        <f>IF(M4899=FALSE,NA(),(VLOOKUP(1,C4902:K4921,4,FALSE))/(M4899-1))</f>
        <v>#N/A</v>
      </c>
      <c r="P4899" s="27" t="e">
        <f>IF(M4899=FALSE,NA(),SUM(J4902:J4921)/Weighting!$S$5)</f>
        <v>#N/A</v>
      </c>
      <c r="Q4899" s="27" t="e">
        <f>IF(M4899=FALSE,NA(),SUM(K4902:K4921)/Weighting!$S$6)</f>
        <v>#N/A</v>
      </c>
      <c r="R4899" s="27" t="e">
        <f>IF(M4899=FALSE,NA(),(VLOOKUP(1,G4902:K4921,3,FALSE))/(M4899-1))</f>
        <v>#N/A</v>
      </c>
      <c r="S4899" s="22" t="e">
        <f>IF(M4899=FALSE,NA(),IF(SUM(J4902:J4921)=2,"yes","no"))</f>
        <v>#N/A</v>
      </c>
      <c r="X4899" s="2" cm="2">
        <f t="array" ref="X4899:X4900">FREQUENCY(IF('Data Transformation'!$B$425:$B$6424='Bin Analysis'!L4899,'Data Transformation'!$G$425:$G$6424),'Data Transformation'!$U$11)</f>
        <v>0</v>
      </c>
      <c r="Y4899" s="2" cm="2">
        <f t="array" ref="Y4899:Y4900">FREQUENCY(IF('Data Transformation'!$B$425:$B$6424='Bin Analysis'!L4899,'Data Transformation'!$G$425:$G$6424),'Data Transformation'!$U$12)</f>
        <v>0</v>
      </c>
    </row>
    <row r="4900" spans="1:25" x14ac:dyDescent="0.25">
      <c r="A4900" s="14" t="s">
        <v>67</v>
      </c>
      <c r="B4900" t="s">
        <v>47</v>
      </c>
      <c r="C4900" t="s">
        <v>5</v>
      </c>
      <c r="D4900" t="s">
        <v>100</v>
      </c>
      <c r="E4900" t="s">
        <v>101</v>
      </c>
      <c r="F4900" t="s">
        <v>102</v>
      </c>
      <c r="G4900" t="s">
        <v>70</v>
      </c>
      <c r="H4900" t="s">
        <v>31</v>
      </c>
      <c r="I4900" t="s">
        <v>32</v>
      </c>
      <c r="J4900" t="s">
        <v>46</v>
      </c>
      <c r="K4900" s="14" t="s">
        <v>45</v>
      </c>
      <c r="M4900" s="14"/>
      <c r="X4900" s="2">
        <v>0</v>
      </c>
      <c r="Y4900" s="2">
        <v>0</v>
      </c>
    </row>
    <row r="4901" spans="1:25" x14ac:dyDescent="0.25">
      <c r="A4901" s="32"/>
      <c r="D4901" t="e">
        <f>IF(C4901=1,'Data Transformation'!$G$3+0.5*'Data Transformation'!$W$25,IF(C4902=1,D4902-'Data Transformation'!$W$25,FALSE))</f>
        <v>#NUM!</v>
      </c>
      <c r="E4901">
        <f t="array" ref="E4901">IF(ISLOGICAL(D4901),"",FREQUENCY(IF('Data Transformation'!$B$425:$B$8425='Bin Analysis'!$B4899,'Data Transformation'!$G$425:$G$8425),D4901))</f>
        <v>2001</v>
      </c>
      <c r="F4901" t="e">
        <f>IF(ISLOGICAL(D4901),"",E4901-E4900)</f>
        <v>#VALUE!</v>
      </c>
      <c r="M4901" s="14"/>
    </row>
    <row r="4902" spans="1:25" x14ac:dyDescent="0.25">
      <c r="A4902" s="32" t="e">
        <f>IF(Weighting!$P$6&gt;0,B4902,"")</f>
        <v>#NUM!</v>
      </c>
      <c r="B4902" t="e">
        <f>Weighting!$C$6</f>
        <v>#DIV/0!</v>
      </c>
      <c r="C4902" t="e">
        <f>Weighting!$F$6</f>
        <v>#NUM!</v>
      </c>
      <c r="D4902" t="e">
        <f>IF(C4902=1,'Data Transformation'!$G$3+0.5*'Data Transformation'!$W$25,IF(C4903=1,D4903-'Data Transformation'!$W$25,FALSE))</f>
        <v>#NUM!</v>
      </c>
      <c r="E4902">
        <f t="array" ref="E4902">IF(ISLOGICAL(D4902),"",FREQUENCY(IF('Data Transformation'!$B$425:$B$8425='Bin Analysis'!$B4899,'Data Transformation'!$G$425:$G$8425),D4902))</f>
        <v>2001</v>
      </c>
      <c r="F4902">
        <f>IF(ISLOGICAL(D4902),"",E4902-E4901)</f>
        <v>0</v>
      </c>
      <c r="G4902">
        <f>Weighting!$H$6</f>
        <v>1</v>
      </c>
      <c r="H4902">
        <f t="array" ref="H4902">FREQUENCY(IF('Data Transformation'!$B$4:$B$8425=B4899,'Data Transformation'!$G$4:$G$8425),'Bin Analysis'!$B4902)</f>
        <v>2073</v>
      </c>
      <c r="I4902">
        <f>H4902-H4901</f>
        <v>2073</v>
      </c>
      <c r="J4902">
        <f>IF(I4902=0,0,1)</f>
        <v>1</v>
      </c>
      <c r="K4902" t="e">
        <f>J4902*Weighting!$W$6</f>
        <v>#NUM!</v>
      </c>
      <c r="M4902" s="14"/>
    </row>
    <row r="4903" spans="1:25" x14ac:dyDescent="0.25">
      <c r="A4903" s="32" t="str">
        <f>IF(Weighting!$P$7&gt;0,B4903,"")</f>
        <v/>
      </c>
      <c r="B4903" t="e">
        <f>Weighting!$C$7</f>
        <v>#DIV/0!</v>
      </c>
      <c r="C4903" t="e">
        <f>Weighting!$F$7</f>
        <v>#NUM!</v>
      </c>
      <c r="D4903" t="e">
        <f>IF(C4903=1,'Data Transformation'!$G$3+0.5*'Data Transformation'!$W$25,IF(C4904=1,D4904-'Data Transformation'!$W$25,FALSE))</f>
        <v>#NUM!</v>
      </c>
      <c r="E4903">
        <f t="array" ref="E4903">IF(ISLOGICAL(D4903),"",FREQUENCY(IF('Data Transformation'!$B$425:$B$8425='Bin Analysis'!$B4899,'Data Transformation'!$G$425:$G$8425),D4903))</f>
        <v>2001</v>
      </c>
      <c r="F4903">
        <f t="shared" ref="F4903:F4921" si="612">IF(ISLOGICAL(D4903),"",E4903-E4902)</f>
        <v>0</v>
      </c>
      <c r="G4903">
        <f>Weighting!$H$7</f>
        <v>0</v>
      </c>
      <c r="H4903">
        <f t="array" ref="H4903">FREQUENCY(IF('Data Transformation'!$B$4:$B$8425=B4899,'Data Transformation'!$G$4:$G$8425),'Bin Analysis'!$B4903)</f>
        <v>2073</v>
      </c>
      <c r="I4903">
        <f t="shared" ref="I4903:I4921" si="613">H4903-H4902</f>
        <v>0</v>
      </c>
      <c r="J4903">
        <f>IF(I4903=0,0,1)</f>
        <v>0</v>
      </c>
      <c r="K4903">
        <f>J4903*Weighting!$W$7</f>
        <v>0</v>
      </c>
      <c r="M4903" s="14"/>
    </row>
    <row r="4904" spans="1:25" x14ac:dyDescent="0.25">
      <c r="A4904" s="32" t="str">
        <f>IF(Weighting!$P$8&gt;0,B4904,"")</f>
        <v/>
      </c>
      <c r="B4904" t="e">
        <f>Weighting!$C$8</f>
        <v>#DIV/0!</v>
      </c>
      <c r="C4904" t="e">
        <f>Weighting!$F$8</f>
        <v>#NUM!</v>
      </c>
      <c r="D4904" t="e">
        <f>IF(C4904=1,'Data Transformation'!$G$3+0.5*'Data Transformation'!$W$25,IF(C4905=1,D4905-'Data Transformation'!$W$25,FALSE))</f>
        <v>#NUM!</v>
      </c>
      <c r="E4904">
        <f t="array" ref="E4904">IF(ISLOGICAL(D4904),"",FREQUENCY(IF('Data Transformation'!$B$425:$B$8425='Bin Analysis'!$B4899,'Data Transformation'!$G$425:$G$8425),D4904))</f>
        <v>2001</v>
      </c>
      <c r="F4904">
        <f t="shared" si="612"/>
        <v>0</v>
      </c>
      <c r="G4904">
        <f>Weighting!$H$8</f>
        <v>0</v>
      </c>
      <c r="H4904">
        <f t="array" ref="H4904">FREQUENCY(IF('Data Transformation'!$B$4:$B$8425=B4899,'Data Transformation'!$G$4:$G$8425),'Bin Analysis'!$B4904)</f>
        <v>2073</v>
      </c>
      <c r="I4904">
        <f t="shared" si="613"/>
        <v>0</v>
      </c>
      <c r="J4904">
        <f t="shared" ref="J4904:J4921" si="614">IF(I4904=0,0,1)</f>
        <v>0</v>
      </c>
      <c r="K4904">
        <f>J4904*Weighting!$W$8</f>
        <v>0</v>
      </c>
      <c r="M4904" s="14"/>
    </row>
    <row r="4905" spans="1:25" x14ac:dyDescent="0.25">
      <c r="A4905" s="32" t="str">
        <f>IF(Weighting!$P$9&gt;0,B4905,"")</f>
        <v/>
      </c>
      <c r="B4905" s="50" t="e">
        <f>Weighting!$C$9</f>
        <v>#DIV/0!</v>
      </c>
      <c r="C4905" t="e">
        <f>Weighting!$F$9</f>
        <v>#NUM!</v>
      </c>
      <c r="D4905" t="e">
        <f>IF(C4905=1,'Data Transformation'!$G$3+0.5*'Data Transformation'!$W$25,IF(C4906=1,D4906-'Data Transformation'!$W$25,FALSE))</f>
        <v>#NUM!</v>
      </c>
      <c r="E4905">
        <f t="array" ref="E4905">IF(ISLOGICAL(D4905),"",FREQUENCY(IF('Data Transformation'!$B$425:$B$8425='Bin Analysis'!$B4899,'Data Transformation'!$G$425:$G$8425),D4905))</f>
        <v>2001</v>
      </c>
      <c r="F4905">
        <f t="shared" si="612"/>
        <v>0</v>
      </c>
      <c r="G4905">
        <f>Weighting!$H$9</f>
        <v>0</v>
      </c>
      <c r="H4905">
        <f t="array" ref="H4905">FREQUENCY(IF('Data Transformation'!$B$4:$B$8425=B4899,'Data Transformation'!$G$4:$G$8425),'Bin Analysis'!$B4905)</f>
        <v>2073</v>
      </c>
      <c r="I4905">
        <f t="shared" si="613"/>
        <v>0</v>
      </c>
      <c r="J4905">
        <f t="shared" si="614"/>
        <v>0</v>
      </c>
      <c r="K4905">
        <f>J4905*Weighting!$W$9</f>
        <v>0</v>
      </c>
      <c r="M4905" s="14"/>
    </row>
    <row r="4906" spans="1:25" x14ac:dyDescent="0.25">
      <c r="A4906" s="32" t="str">
        <f>IF(Weighting!$P$10&gt;0,B4906,"")</f>
        <v/>
      </c>
      <c r="B4906" t="e">
        <f>Weighting!$C$10</f>
        <v>#DIV/0!</v>
      </c>
      <c r="C4906" t="e">
        <f>Weighting!$F$10</f>
        <v>#NUM!</v>
      </c>
      <c r="D4906" t="e">
        <f>IF(C4906=1,'Data Transformation'!$G$3+0.5*'Data Transformation'!$W$25,IF(C4907=1,D4907-'Data Transformation'!$W$25,FALSE))</f>
        <v>#NUM!</v>
      </c>
      <c r="E4906">
        <f t="array" ref="E4906">IF(ISLOGICAL(D4906),"",FREQUENCY(IF('Data Transformation'!$B$425:$B$8425='Bin Analysis'!$B4899,'Data Transformation'!$G$425:$G$8425),D4906))</f>
        <v>2001</v>
      </c>
      <c r="F4906">
        <f t="shared" si="612"/>
        <v>0</v>
      </c>
      <c r="G4906">
        <f>Weighting!$H$10</f>
        <v>0</v>
      </c>
      <c r="H4906">
        <f t="array" ref="H4906">FREQUENCY(IF('Data Transformation'!$B$4:$B$8425=B4899,'Data Transformation'!$G$4:$G$8425),'Bin Analysis'!$B4906)</f>
        <v>2073</v>
      </c>
      <c r="I4906">
        <f t="shared" si="613"/>
        <v>0</v>
      </c>
      <c r="J4906">
        <f t="shared" si="614"/>
        <v>0</v>
      </c>
      <c r="K4906">
        <f>J4906*Weighting!$W$10</f>
        <v>0</v>
      </c>
      <c r="M4906" s="14"/>
    </row>
    <row r="4907" spans="1:25" x14ac:dyDescent="0.25">
      <c r="A4907" s="32" t="str">
        <f>IF(Weighting!$P$11&gt;0,B4907,"")</f>
        <v/>
      </c>
      <c r="B4907" t="e">
        <f>Weighting!$C$11</f>
        <v>#DIV/0!</v>
      </c>
      <c r="C4907" t="e">
        <f>Weighting!$F$11</f>
        <v>#NUM!</v>
      </c>
      <c r="D4907" t="e">
        <f>IF(C4907=1,'Data Transformation'!$G$3+0.5*'Data Transformation'!$W$25,IF(C4908=1,D4908-'Data Transformation'!$W$25,FALSE))</f>
        <v>#NUM!</v>
      </c>
      <c r="E4907">
        <f t="array" ref="E4907">IF(ISLOGICAL(D4907),"",FREQUENCY(IF('Data Transformation'!$B$425:$B$8425='Bin Analysis'!$B4899,'Data Transformation'!$G$425:$G$8425),D4907))</f>
        <v>2001</v>
      </c>
      <c r="F4907">
        <f t="shared" si="612"/>
        <v>0</v>
      </c>
      <c r="G4907">
        <f>Weighting!$H$11</f>
        <v>0</v>
      </c>
      <c r="H4907">
        <f t="array" ref="H4907">FREQUENCY(IF('Data Transformation'!$B$4:$B$8425=B4899,'Data Transformation'!$G$4:$G$8425),'Bin Analysis'!$B4907)</f>
        <v>2073</v>
      </c>
      <c r="I4907">
        <f t="shared" si="613"/>
        <v>0</v>
      </c>
      <c r="J4907">
        <f t="shared" si="614"/>
        <v>0</v>
      </c>
      <c r="K4907">
        <f>J4907*Weighting!$W$11</f>
        <v>0</v>
      </c>
      <c r="M4907" s="14"/>
    </row>
    <row r="4908" spans="1:25" x14ac:dyDescent="0.25">
      <c r="A4908" s="32" t="str">
        <f>IF(Weighting!$P$12&gt;0,B4908,"")</f>
        <v/>
      </c>
      <c r="B4908" t="e">
        <f>Weighting!$C$12</f>
        <v>#DIV/0!</v>
      </c>
      <c r="C4908" t="e">
        <f>Weighting!$F$12</f>
        <v>#NUM!</v>
      </c>
      <c r="D4908" t="e">
        <f>IF(C4908=1,'Data Transformation'!$G$3+0.5*'Data Transformation'!$W$25,IF(C4909=1,D4909-'Data Transformation'!$W$25,FALSE))</f>
        <v>#NUM!</v>
      </c>
      <c r="E4908">
        <f t="array" ref="E4908">IF(ISLOGICAL(D4908),"",FREQUENCY(IF('Data Transformation'!$B$425:$B$8425='Bin Analysis'!$B4899,'Data Transformation'!$G$425:$G$8425),D4908))</f>
        <v>2001</v>
      </c>
      <c r="F4908">
        <f t="shared" si="612"/>
        <v>0</v>
      </c>
      <c r="G4908">
        <f>Weighting!$H$12</f>
        <v>0</v>
      </c>
      <c r="H4908">
        <f t="array" ref="H4908">FREQUENCY(IF('Data Transformation'!$B$4:$B$8425=B4899,'Data Transformation'!$G$4:$G$8425),'Bin Analysis'!$B4908)</f>
        <v>2073</v>
      </c>
      <c r="I4908">
        <f t="shared" si="613"/>
        <v>0</v>
      </c>
      <c r="J4908">
        <f t="shared" si="614"/>
        <v>0</v>
      </c>
      <c r="K4908">
        <f>J4908*Weighting!$W$12</f>
        <v>0</v>
      </c>
      <c r="M4908" s="14"/>
    </row>
    <row r="4909" spans="1:25" x14ac:dyDescent="0.25">
      <c r="A4909" s="32" t="str">
        <f>IF(Weighting!$P$13&gt;0,B4909,"")</f>
        <v/>
      </c>
      <c r="B4909" t="e">
        <f>Weighting!$C$13</f>
        <v>#DIV/0!</v>
      </c>
      <c r="C4909" t="e">
        <f>Weighting!$F$13</f>
        <v>#NUM!</v>
      </c>
      <c r="D4909" t="e">
        <f>IF(C4909=1,'Data Transformation'!$G$3+0.5*'Data Transformation'!$W$25,IF(C4910=1,D4910-'Data Transformation'!$W$25,FALSE))</f>
        <v>#NUM!</v>
      </c>
      <c r="E4909">
        <f t="array" ref="E4909">IF(ISLOGICAL(D4909),"",FREQUENCY(IF('Data Transformation'!$B$425:$B$8425='Bin Analysis'!$B4899,'Data Transformation'!$G$425:$G$8425),D4909))</f>
        <v>2001</v>
      </c>
      <c r="F4909">
        <f t="shared" si="612"/>
        <v>0</v>
      </c>
      <c r="G4909">
        <f>Weighting!$H$13</f>
        <v>0</v>
      </c>
      <c r="H4909">
        <f t="array" ref="H4909">FREQUENCY(IF('Data Transformation'!$B$4:$B$8425=B4899,'Data Transformation'!$G$4:$G$8425),'Bin Analysis'!$B4909)</f>
        <v>2073</v>
      </c>
      <c r="I4909">
        <f t="shared" si="613"/>
        <v>0</v>
      </c>
      <c r="J4909">
        <f t="shared" si="614"/>
        <v>0</v>
      </c>
      <c r="K4909">
        <f>J4909*Weighting!$W$13</f>
        <v>0</v>
      </c>
      <c r="M4909" s="14"/>
    </row>
    <row r="4910" spans="1:25" x14ac:dyDescent="0.25">
      <c r="A4910" s="32" t="str">
        <f>IF(Weighting!$P$14&gt;0,B4910,"")</f>
        <v/>
      </c>
      <c r="B4910" t="e">
        <f>Weighting!$C$14</f>
        <v>#DIV/0!</v>
      </c>
      <c r="C4910" t="e">
        <f>Weighting!$F$14</f>
        <v>#NUM!</v>
      </c>
      <c r="D4910" t="e">
        <f>IF(C4910=1,'Data Transformation'!$G$3+0.5*'Data Transformation'!$W$25,IF(C4911=1,D4911-'Data Transformation'!$W$25,FALSE))</f>
        <v>#NUM!</v>
      </c>
      <c r="E4910">
        <f t="array" ref="E4910">IF(ISLOGICAL(D4910),"",FREQUENCY(IF('Data Transformation'!$B$425:$B$8425='Bin Analysis'!$B4899,'Data Transformation'!$G$425:$G$8425),D4910))</f>
        <v>2001</v>
      </c>
      <c r="F4910">
        <f t="shared" si="612"/>
        <v>0</v>
      </c>
      <c r="G4910">
        <f>Weighting!$H$14</f>
        <v>0</v>
      </c>
      <c r="H4910">
        <f t="array" ref="H4910">FREQUENCY(IF('Data Transformation'!$B$4:$B$8425=B4899,'Data Transformation'!$G$4:$G$8425),'Bin Analysis'!$B4910)</f>
        <v>2073</v>
      </c>
      <c r="I4910">
        <f t="shared" si="613"/>
        <v>0</v>
      </c>
      <c r="J4910">
        <f t="shared" si="614"/>
        <v>0</v>
      </c>
      <c r="K4910">
        <f>J4910*Weighting!$W$14</f>
        <v>0</v>
      </c>
      <c r="M4910" s="14"/>
    </row>
    <row r="4911" spans="1:25" x14ac:dyDescent="0.25">
      <c r="A4911" s="32" t="str">
        <f>IF(Weighting!$P$15&gt;0,B4911,"")</f>
        <v/>
      </c>
      <c r="B4911" t="e">
        <f>Weighting!$C$15</f>
        <v>#DIV/0!</v>
      </c>
      <c r="C4911" t="e">
        <f>Weighting!$F$15</f>
        <v>#NUM!</v>
      </c>
      <c r="D4911" t="e">
        <f>IF(C4911=1,'Data Transformation'!$G$3+0.5*'Data Transformation'!$W$25,IF(C4912=1,D4912-'Data Transformation'!$W$25,FALSE))</f>
        <v>#NUM!</v>
      </c>
      <c r="E4911">
        <f t="array" ref="E4911">IF(ISLOGICAL(D4911),"",FREQUENCY(IF('Data Transformation'!$B$425:$B$8425='Bin Analysis'!$B4899,'Data Transformation'!$G$425:$G$8425),D4911))</f>
        <v>2001</v>
      </c>
      <c r="F4911">
        <f t="shared" si="612"/>
        <v>0</v>
      </c>
      <c r="G4911">
        <f>Weighting!$H$15</f>
        <v>0</v>
      </c>
      <c r="H4911">
        <f t="array" ref="H4911">FREQUENCY(IF('Data Transformation'!$B$4:$B$8425=B4899,'Data Transformation'!$G$4:$G$8425),'Bin Analysis'!$B4911)</f>
        <v>2073</v>
      </c>
      <c r="I4911">
        <f t="shared" si="613"/>
        <v>0</v>
      </c>
      <c r="J4911">
        <f t="shared" si="614"/>
        <v>0</v>
      </c>
      <c r="K4911">
        <f>J4911*Weighting!$W$15</f>
        <v>0</v>
      </c>
      <c r="M4911" s="14"/>
    </row>
    <row r="4912" spans="1:25" x14ac:dyDescent="0.25">
      <c r="A4912" s="32" t="str">
        <f>IF(Weighting!$P$16&gt;0,B4912,"")</f>
        <v/>
      </c>
      <c r="B4912" t="e">
        <f>Weighting!$C$16</f>
        <v>#DIV/0!</v>
      </c>
      <c r="C4912" t="e">
        <f>Weighting!$F$16</f>
        <v>#NUM!</v>
      </c>
      <c r="D4912" t="e">
        <f>IF(C4912=1,'Data Transformation'!$G$3+0.5*'Data Transformation'!$W$25,IF(C4913=1,D4913-'Data Transformation'!$W$25,FALSE))</f>
        <v>#NUM!</v>
      </c>
      <c r="E4912">
        <f t="array" ref="E4912">IF(ISLOGICAL(D4912),"",FREQUENCY(IF('Data Transformation'!$B$425:$B$8425='Bin Analysis'!$B4899,'Data Transformation'!$G$425:$G$8425),D4912))</f>
        <v>2001</v>
      </c>
      <c r="F4912">
        <f t="shared" si="612"/>
        <v>0</v>
      </c>
      <c r="G4912">
        <f>Weighting!$H$16</f>
        <v>0</v>
      </c>
      <c r="H4912">
        <f t="array" ref="H4912">FREQUENCY(IF('Data Transformation'!$B$4:$B$8425=B4899,'Data Transformation'!$G$4:$G$8425),'Bin Analysis'!$B4912)</f>
        <v>2073</v>
      </c>
      <c r="I4912">
        <f t="shared" si="613"/>
        <v>0</v>
      </c>
      <c r="J4912">
        <f t="shared" si="614"/>
        <v>0</v>
      </c>
      <c r="K4912">
        <f>J4912*Weighting!$W$16</f>
        <v>0</v>
      </c>
      <c r="M4912" s="14"/>
    </row>
    <row r="4913" spans="1:25" x14ac:dyDescent="0.25">
      <c r="A4913" s="32" t="str">
        <f>IF(Weighting!$P$17&gt;0,B4913,"")</f>
        <v/>
      </c>
      <c r="B4913" t="e">
        <f>Weighting!$C$17</f>
        <v>#DIV/0!</v>
      </c>
      <c r="C4913" t="e">
        <f>Weighting!$F$17</f>
        <v>#NUM!</v>
      </c>
      <c r="D4913" t="e">
        <f>IF(C4913=1,'Data Transformation'!$G$3+0.5*'Data Transformation'!$W$25,IF(C4914=1,D4914-'Data Transformation'!$W$25,FALSE))</f>
        <v>#NUM!</v>
      </c>
      <c r="E4913">
        <f t="array" ref="E4913">IF(ISLOGICAL(D4913),"",FREQUENCY(IF('Data Transformation'!$B$425:$B$8425='Bin Analysis'!$B4899,'Data Transformation'!$G$425:$G$8425),D4913))</f>
        <v>2001</v>
      </c>
      <c r="F4913">
        <f t="shared" si="612"/>
        <v>0</v>
      </c>
      <c r="G4913">
        <f>Weighting!$H$17</f>
        <v>0</v>
      </c>
      <c r="H4913">
        <f t="array" ref="H4913">FREQUENCY(IF('Data Transformation'!$B$4:$B$8425=B4899,'Data Transformation'!$G$4:$G$8425),'Bin Analysis'!$B4913)</f>
        <v>2073</v>
      </c>
      <c r="I4913">
        <f t="shared" si="613"/>
        <v>0</v>
      </c>
      <c r="J4913">
        <f t="shared" si="614"/>
        <v>0</v>
      </c>
      <c r="K4913">
        <f>J4913*Weighting!$W$17</f>
        <v>0</v>
      </c>
      <c r="M4913" s="14"/>
    </row>
    <row r="4914" spans="1:25" x14ac:dyDescent="0.25">
      <c r="A4914" s="32" t="str">
        <f>IF(Weighting!$P$18&gt;0,B4914,"")</f>
        <v/>
      </c>
      <c r="B4914" t="e">
        <f>Weighting!$C$18</f>
        <v>#DIV/0!</v>
      </c>
      <c r="C4914" t="e">
        <f>Weighting!$F$18</f>
        <v>#NUM!</v>
      </c>
      <c r="D4914" t="e">
        <f>IF(C4914=1,'Data Transformation'!$G$3+0.5*'Data Transformation'!$W$25,IF(C4915=1,D4915-'Data Transformation'!$W$25,FALSE))</f>
        <v>#NUM!</v>
      </c>
      <c r="E4914">
        <f t="array" ref="E4914">IF(ISLOGICAL(D4914),"",FREQUENCY(IF('Data Transformation'!$B$425:$B$8425='Bin Analysis'!$B4899,'Data Transformation'!$G$425:$G$8425),D4914))</f>
        <v>2001</v>
      </c>
      <c r="F4914">
        <f t="shared" si="612"/>
        <v>0</v>
      </c>
      <c r="G4914">
        <f>Weighting!$H$18</f>
        <v>0</v>
      </c>
      <c r="H4914">
        <f t="array" ref="H4914">FREQUENCY(IF('Data Transformation'!$B$4:$B$8425=B4899,'Data Transformation'!$G$4:$G$8425),'Bin Analysis'!$B4914)</f>
        <v>2073</v>
      </c>
      <c r="I4914">
        <f t="shared" si="613"/>
        <v>0</v>
      </c>
      <c r="J4914">
        <f t="shared" si="614"/>
        <v>0</v>
      </c>
      <c r="K4914">
        <f>J4914*Weighting!$W$18</f>
        <v>0</v>
      </c>
      <c r="M4914" s="14"/>
    </row>
    <row r="4915" spans="1:25" x14ac:dyDescent="0.25">
      <c r="A4915" s="32" t="str">
        <f>IF(Weighting!$P$19&gt;0,B4915,"")</f>
        <v/>
      </c>
      <c r="B4915" t="e">
        <f>Weighting!$C$19</f>
        <v>#DIV/0!</v>
      </c>
      <c r="C4915" t="e">
        <f>Weighting!$F$19</f>
        <v>#NUM!</v>
      </c>
      <c r="D4915" t="e">
        <f>IF(C4915=1,'Data Transformation'!$G$3+0.5*'Data Transformation'!$W$25,IF(C4916=1,D4916-'Data Transformation'!$W$25,FALSE))</f>
        <v>#NUM!</v>
      </c>
      <c r="E4915">
        <f t="array" ref="E4915">IF(ISLOGICAL(D4915),"",FREQUENCY(IF('Data Transformation'!$B$425:$B$8425='Bin Analysis'!$B4899,'Data Transformation'!$G$425:$G$8425),D4915))</f>
        <v>2001</v>
      </c>
      <c r="F4915">
        <f t="shared" si="612"/>
        <v>0</v>
      </c>
      <c r="G4915">
        <f>Weighting!$H$19</f>
        <v>0</v>
      </c>
      <c r="H4915">
        <f t="array" ref="H4915">FREQUENCY(IF('Data Transformation'!$B$4:$B$8425=B4899,'Data Transformation'!$G$4:$G$8425),'Bin Analysis'!$B4915)</f>
        <v>2073</v>
      </c>
      <c r="I4915">
        <f t="shared" si="613"/>
        <v>0</v>
      </c>
      <c r="J4915">
        <f t="shared" si="614"/>
        <v>0</v>
      </c>
      <c r="K4915">
        <f>J4915*Weighting!$W$19</f>
        <v>0</v>
      </c>
      <c r="M4915" s="14"/>
    </row>
    <row r="4916" spans="1:25" x14ac:dyDescent="0.25">
      <c r="A4916" s="32" t="str">
        <f>IF(Weighting!$P$20&gt;0,B4916,"")</f>
        <v/>
      </c>
      <c r="B4916" t="e">
        <f>Weighting!$C$20</f>
        <v>#DIV/0!</v>
      </c>
      <c r="C4916" t="e">
        <f>Weighting!$F$20</f>
        <v>#NUM!</v>
      </c>
      <c r="D4916" t="e">
        <f>IF(C4916=1,'Data Transformation'!$G$3+0.5*'Data Transformation'!$W$25,IF(C4917=1,D4917-'Data Transformation'!$W$25,FALSE))</f>
        <v>#NUM!</v>
      </c>
      <c r="E4916">
        <f t="array" ref="E4916">IF(ISLOGICAL(D4916),"",FREQUENCY(IF('Data Transformation'!$B$425:$B$8425='Bin Analysis'!$B4899,'Data Transformation'!$G$425:$G$8425),D4916))</f>
        <v>2001</v>
      </c>
      <c r="F4916">
        <f t="shared" si="612"/>
        <v>0</v>
      </c>
      <c r="G4916">
        <f>Weighting!$H$20</f>
        <v>0</v>
      </c>
      <c r="H4916">
        <f t="array" ref="H4916">FREQUENCY(IF('Data Transformation'!$B$4:$B$8425=B4899,'Data Transformation'!$G$4:$G$8425),'Bin Analysis'!$B4916)</f>
        <v>2073</v>
      </c>
      <c r="I4916">
        <f t="shared" si="613"/>
        <v>0</v>
      </c>
      <c r="J4916">
        <f t="shared" si="614"/>
        <v>0</v>
      </c>
      <c r="K4916">
        <f>J4916*Weighting!$W$20</f>
        <v>0</v>
      </c>
      <c r="M4916" s="14"/>
    </row>
    <row r="4917" spans="1:25" x14ac:dyDescent="0.25">
      <c r="A4917" s="32" t="str">
        <f>IF(Weighting!$P$21&gt;0,B4917,"")</f>
        <v/>
      </c>
      <c r="B4917" t="e">
        <f>Weighting!$C$21</f>
        <v>#DIV/0!</v>
      </c>
      <c r="C4917" t="e">
        <f>Weighting!$F$21</f>
        <v>#NUM!</v>
      </c>
      <c r="D4917" t="e">
        <f>IF(C4917=1,'Data Transformation'!$G$3+0.5*'Data Transformation'!$W$25,IF(C4918=1,D4918-'Data Transformation'!$W$25,FALSE))</f>
        <v>#NUM!</v>
      </c>
      <c r="E4917">
        <f t="array" ref="E4917">IF(ISLOGICAL(D4917),"",FREQUENCY(IF('Data Transformation'!$B$425:$B$8425='Bin Analysis'!$B4899,'Data Transformation'!$G$425:$G$8425),D4917))</f>
        <v>2001</v>
      </c>
      <c r="F4917">
        <f t="shared" si="612"/>
        <v>0</v>
      </c>
      <c r="G4917">
        <f>Weighting!$H$21</f>
        <v>0</v>
      </c>
      <c r="H4917">
        <f t="array" ref="H4917">FREQUENCY(IF('Data Transformation'!$B$4:$B$8425=B4899,'Data Transformation'!$G$4:$G$8425),'Bin Analysis'!$B4917)</f>
        <v>2073</v>
      </c>
      <c r="I4917">
        <f t="shared" si="613"/>
        <v>0</v>
      </c>
      <c r="J4917">
        <f t="shared" si="614"/>
        <v>0</v>
      </c>
      <c r="K4917">
        <f>J4917*Weighting!$W$21</f>
        <v>0</v>
      </c>
      <c r="M4917" s="14"/>
    </row>
    <row r="4918" spans="1:25" x14ac:dyDescent="0.25">
      <c r="A4918" s="32" t="str">
        <f>IF(Weighting!$P$22&gt;0,B4918,"")</f>
        <v/>
      </c>
      <c r="B4918" t="e">
        <f>Weighting!$C$22</f>
        <v>#DIV/0!</v>
      </c>
      <c r="C4918" t="e">
        <f>Weighting!$F$22</f>
        <v>#NUM!</v>
      </c>
      <c r="D4918" t="e">
        <f>IF(C4918=1,'Data Transformation'!$G$3+0.5*'Data Transformation'!$W$25,IF(C4919=1,D4919-'Data Transformation'!$W$25,FALSE))</f>
        <v>#NUM!</v>
      </c>
      <c r="E4918">
        <f t="array" ref="E4918">IF(ISLOGICAL(D4918),"",FREQUENCY(IF('Data Transformation'!$B$425:$B$8425='Bin Analysis'!$B4899,'Data Transformation'!$G$425:$G$8425),D4918))</f>
        <v>2001</v>
      </c>
      <c r="F4918">
        <f t="shared" si="612"/>
        <v>0</v>
      </c>
      <c r="G4918">
        <f>Weighting!$H$22</f>
        <v>0</v>
      </c>
      <c r="H4918">
        <f t="array" ref="H4918">FREQUENCY(IF('Data Transformation'!$B$4:$B$8425=B4899,'Data Transformation'!$G$4:$G$8425),'Bin Analysis'!$B4918)</f>
        <v>2073</v>
      </c>
      <c r="I4918">
        <f t="shared" si="613"/>
        <v>0</v>
      </c>
      <c r="J4918">
        <f t="shared" si="614"/>
        <v>0</v>
      </c>
      <c r="K4918">
        <f>J4918*Weighting!$W$22</f>
        <v>0</v>
      </c>
      <c r="M4918" s="14"/>
    </row>
    <row r="4919" spans="1:25" x14ac:dyDescent="0.25">
      <c r="A4919" s="32" t="str">
        <f>IF(Weighting!$P$23&gt;0,B4919,"")</f>
        <v/>
      </c>
      <c r="B4919" t="e">
        <f>Weighting!$C$23</f>
        <v>#DIV/0!</v>
      </c>
      <c r="C4919" t="e">
        <f>Weighting!$F$23</f>
        <v>#NUM!</v>
      </c>
      <c r="D4919" t="e">
        <f>IF(C4919=1,'Data Transformation'!$G$3+0.5*'Data Transformation'!$W$25,IF(C4920=1,D4920-'Data Transformation'!$W$25,FALSE))</f>
        <v>#NUM!</v>
      </c>
      <c r="E4919">
        <f t="array" ref="E4919">IF(ISLOGICAL(D4919),"",FREQUENCY(IF('Data Transformation'!$B$425:$B$8425='Bin Analysis'!$B4899,'Data Transformation'!$G$425:$G$8425),D4919))</f>
        <v>2001</v>
      </c>
      <c r="F4919">
        <f t="shared" si="612"/>
        <v>0</v>
      </c>
      <c r="G4919">
        <f>Weighting!$H$23</f>
        <v>0</v>
      </c>
      <c r="H4919">
        <f t="array" ref="H4919">FREQUENCY(IF('Data Transformation'!$B$4:$B$8425=B4899,'Data Transformation'!$G$4:$G$8425),'Bin Analysis'!$B4919)</f>
        <v>2073</v>
      </c>
      <c r="I4919">
        <f t="shared" si="613"/>
        <v>0</v>
      </c>
      <c r="J4919">
        <f t="shared" si="614"/>
        <v>0</v>
      </c>
      <c r="K4919">
        <f>J4919*Weighting!$W$23</f>
        <v>0</v>
      </c>
      <c r="M4919" s="14"/>
    </row>
    <row r="4920" spans="1:25" x14ac:dyDescent="0.25">
      <c r="A4920" s="32" t="str">
        <f>IF(Weighting!$P$24&gt;0,B4920,"")</f>
        <v/>
      </c>
      <c r="B4920" t="e">
        <f>Weighting!$C$24</f>
        <v>#DIV/0!</v>
      </c>
      <c r="C4920" t="e">
        <f>Weighting!$F$24</f>
        <v>#NUM!</v>
      </c>
      <c r="D4920" t="e">
        <f>IF(C4920=1,'Data Transformation'!$G$3+0.5*'Data Transformation'!$W$25,IF(C4921=1,D4921-'Data Transformation'!$W$25,FALSE))</f>
        <v>#NUM!</v>
      </c>
      <c r="E4920">
        <f t="array" ref="E4920">IF(ISLOGICAL(D4920),"",FREQUENCY(IF('Data Transformation'!$B$425:$B$8425='Bin Analysis'!$B4899,'Data Transformation'!$G$425:$G$8425),D4920))</f>
        <v>2001</v>
      </c>
      <c r="F4920">
        <f t="shared" si="612"/>
        <v>0</v>
      </c>
      <c r="G4920">
        <f>Weighting!$H$24</f>
        <v>0</v>
      </c>
      <c r="H4920">
        <f t="array" ref="H4920">FREQUENCY(IF('Data Transformation'!$B$4:$B$8425=B4899,'Data Transformation'!$G$4:$G$8425),'Bin Analysis'!$B4920)</f>
        <v>2073</v>
      </c>
      <c r="I4920">
        <f t="shared" si="613"/>
        <v>0</v>
      </c>
      <c r="J4920">
        <f t="shared" si="614"/>
        <v>0</v>
      </c>
      <c r="K4920">
        <f>J4920*Weighting!$W$24</f>
        <v>0</v>
      </c>
      <c r="M4920" s="14"/>
    </row>
    <row r="4921" spans="1:25" x14ac:dyDescent="0.25">
      <c r="A4921" s="32" t="str">
        <f>IF(Weighting!$P$25&gt;0,B4921,"")</f>
        <v/>
      </c>
      <c r="B4921" t="e">
        <f>Weighting!$C$25</f>
        <v>#DIV/0!</v>
      </c>
      <c r="C4921" t="e">
        <f>Weighting!$F$25</f>
        <v>#NUM!</v>
      </c>
      <c r="D4921" t="e">
        <f>IF(C4921=1,'Data Transformation'!$G$3+0.5*'Data Transformation'!$W$25,IF(C4922=1,D4922-'Data Transformation'!$W$25,FALSE))</f>
        <v>#NUM!</v>
      </c>
      <c r="E4921">
        <f t="array" ref="E4921">IF(ISLOGICAL(D4921),"",FREQUENCY(IF('Data Transformation'!$B$425:$B$8425='Bin Analysis'!$B4899,'Data Transformation'!$G$425:$G$8425),D4921))</f>
        <v>2001</v>
      </c>
      <c r="F4921">
        <f t="shared" si="612"/>
        <v>0</v>
      </c>
      <c r="G4921">
        <f>Weighting!$H$25</f>
        <v>0</v>
      </c>
      <c r="H4921">
        <f t="array" ref="H4921">FREQUENCY(IF('Data Transformation'!$B$4:$B$8425=B4899,'Data Transformation'!$G$4:$G$8425),'Bin Analysis'!$B4921)</f>
        <v>2073</v>
      </c>
      <c r="I4921">
        <f t="shared" si="613"/>
        <v>0</v>
      </c>
      <c r="J4921">
        <f t="shared" si="614"/>
        <v>0</v>
      </c>
      <c r="K4921">
        <f>J4921*Weighting!$W$25</f>
        <v>0</v>
      </c>
      <c r="M4921" s="14"/>
    </row>
    <row r="4922" spans="1:25" x14ac:dyDescent="0.25">
      <c r="N4922" s="57"/>
      <c r="O4922"/>
      <c r="P4922"/>
      <c r="Q4922"/>
      <c r="R4922"/>
    </row>
    <row r="4923" spans="1:25" ht="23.25" x14ac:dyDescent="0.35">
      <c r="A4923" s="21" t="s">
        <v>0</v>
      </c>
      <c r="B4923" s="21" t="str">
        <f>IFERROR(VLOOKUP(C4923,'Data Transformation'!$L$6:$M$426,2,FALSE),"")</f>
        <v/>
      </c>
      <c r="C4923" s="21">
        <f>C4899+1</f>
        <v>205</v>
      </c>
      <c r="D4923" s="21"/>
      <c r="E4923" s="21"/>
      <c r="F4923" s="21"/>
      <c r="G4923" s="21"/>
      <c r="H4923" s="22"/>
      <c r="I4923" s="22"/>
      <c r="J4923" s="22"/>
      <c r="K4923" s="21"/>
      <c r="L4923" s="21" t="str">
        <f>B4923</f>
        <v/>
      </c>
      <c r="M4923" s="23" t="e">
        <f>INDEX('Data Transformation'!$O$4:$O$424,MATCH($B4923,'Data Transformation'!$M$4:$M$424,0),MATCH($M$2,'Data Transformation'!$O$3,0))</f>
        <v>#N/A</v>
      </c>
      <c r="N4923" s="27" t="e">
        <f>IF('Input and Summary Results'!$J$16="minimum",'Bin Analysis'!X4924/(M4923-1),'Bin Analysis'!Y4923/('Bin Analysis'!M4923-1))</f>
        <v>#N/A</v>
      </c>
      <c r="O4923" s="27" t="e">
        <f>IF(M4923=FALSE,NA(),(VLOOKUP(1,C4926:K4945,4,FALSE))/(M4923-1))</f>
        <v>#N/A</v>
      </c>
      <c r="P4923" s="27" t="e">
        <f>IF(M4923=FALSE,NA(),SUM(J4926:J4945)/Weighting!$S$5)</f>
        <v>#N/A</v>
      </c>
      <c r="Q4923" s="27" t="e">
        <f>IF(M4923=FALSE,NA(),SUM(K4926:K4945)/Weighting!$S$6)</f>
        <v>#N/A</v>
      </c>
      <c r="R4923" s="27" t="e">
        <f>IF(M4923=FALSE,NA(),(VLOOKUP(1,G4926:K4945,3,FALSE))/(M4923-1))</f>
        <v>#N/A</v>
      </c>
      <c r="S4923" s="22" t="e">
        <f>IF(M4923=FALSE,NA(),IF(SUM(J4926:J4945)=2,"yes","no"))</f>
        <v>#N/A</v>
      </c>
      <c r="X4923" s="2" cm="2">
        <f t="array" ref="X4923:X4924">FREQUENCY(IF('Data Transformation'!$B$425:$B$6424='Bin Analysis'!L4923,'Data Transformation'!$G$425:$G$6424),'Data Transformation'!$U$11)</f>
        <v>0</v>
      </c>
      <c r="Y4923" s="2" cm="2">
        <f t="array" ref="Y4923:Y4924">FREQUENCY(IF('Data Transformation'!$B$425:$B$6424='Bin Analysis'!L4923,'Data Transformation'!$G$425:$G$6424),'Data Transformation'!$U$12)</f>
        <v>0</v>
      </c>
    </row>
    <row r="4924" spans="1:25" x14ac:dyDescent="0.25">
      <c r="A4924" s="14" t="s">
        <v>67</v>
      </c>
      <c r="B4924" t="s">
        <v>47</v>
      </c>
      <c r="C4924" t="s">
        <v>5</v>
      </c>
      <c r="D4924" t="s">
        <v>100</v>
      </c>
      <c r="E4924" t="s">
        <v>101</v>
      </c>
      <c r="F4924" t="s">
        <v>102</v>
      </c>
      <c r="G4924" t="s">
        <v>70</v>
      </c>
      <c r="H4924" t="s">
        <v>31</v>
      </c>
      <c r="I4924" t="s">
        <v>32</v>
      </c>
      <c r="J4924" t="s">
        <v>46</v>
      </c>
      <c r="K4924" s="14" t="s">
        <v>45</v>
      </c>
      <c r="M4924" s="14"/>
      <c r="X4924" s="2">
        <v>0</v>
      </c>
      <c r="Y4924" s="2">
        <v>0</v>
      </c>
    </row>
    <row r="4925" spans="1:25" x14ac:dyDescent="0.25">
      <c r="A4925" s="32"/>
      <c r="D4925" t="e">
        <f>IF(C4925=1,'Data Transformation'!$G$3+0.5*'Data Transformation'!$W$25,IF(C4926=1,D4926-'Data Transformation'!$W$25,FALSE))</f>
        <v>#NUM!</v>
      </c>
      <c r="E4925">
        <f t="array" ref="E4925">IF(ISLOGICAL(D4925),"",FREQUENCY(IF('Data Transformation'!$B$425:$B$8425='Bin Analysis'!$B4923,'Data Transformation'!$G$425:$G$8425),D4925))</f>
        <v>2001</v>
      </c>
      <c r="F4925" t="e">
        <f>IF(ISLOGICAL(D4925),"",E4925-E4924)</f>
        <v>#VALUE!</v>
      </c>
      <c r="M4925" s="14"/>
    </row>
    <row r="4926" spans="1:25" x14ac:dyDescent="0.25">
      <c r="A4926" s="32" t="e">
        <f>IF(Weighting!$P$6&gt;0,B4926,"")</f>
        <v>#NUM!</v>
      </c>
      <c r="B4926" t="e">
        <f>Weighting!$C$6</f>
        <v>#DIV/0!</v>
      </c>
      <c r="C4926" t="e">
        <f>Weighting!$F$6</f>
        <v>#NUM!</v>
      </c>
      <c r="D4926" t="e">
        <f>IF(C4926=1,'Data Transformation'!$G$3+0.5*'Data Transformation'!$W$25,IF(C4927=1,D4927-'Data Transformation'!$W$25,FALSE))</f>
        <v>#NUM!</v>
      </c>
      <c r="E4926">
        <f t="array" ref="E4926">IF(ISLOGICAL(D4926),"",FREQUENCY(IF('Data Transformation'!$B$425:$B$8425='Bin Analysis'!$B4923,'Data Transformation'!$G$425:$G$8425),D4926))</f>
        <v>2001</v>
      </c>
      <c r="F4926">
        <f>IF(ISLOGICAL(D4926),"",E4926-E4925)</f>
        <v>0</v>
      </c>
      <c r="G4926">
        <f>Weighting!$H$6</f>
        <v>1</v>
      </c>
      <c r="H4926">
        <f t="array" ref="H4926">FREQUENCY(IF('Data Transformation'!$B$4:$B$8425=B4923,'Data Transformation'!$G$4:$G$8425),'Bin Analysis'!$B4926)</f>
        <v>2073</v>
      </c>
      <c r="I4926">
        <f>H4926-H4925</f>
        <v>2073</v>
      </c>
      <c r="J4926">
        <f>IF(I4926=0,0,1)</f>
        <v>1</v>
      </c>
      <c r="K4926" t="e">
        <f>J4926*Weighting!$W$6</f>
        <v>#NUM!</v>
      </c>
      <c r="M4926" s="14"/>
    </row>
    <row r="4927" spans="1:25" x14ac:dyDescent="0.25">
      <c r="A4927" s="32" t="str">
        <f>IF(Weighting!$P$7&gt;0,B4927,"")</f>
        <v/>
      </c>
      <c r="B4927" t="e">
        <f>Weighting!$C$7</f>
        <v>#DIV/0!</v>
      </c>
      <c r="C4927" t="e">
        <f>Weighting!$F$7</f>
        <v>#NUM!</v>
      </c>
      <c r="D4927" t="e">
        <f>IF(C4927=1,'Data Transformation'!$G$3+0.5*'Data Transformation'!$W$25,IF(C4928=1,D4928-'Data Transformation'!$W$25,FALSE))</f>
        <v>#NUM!</v>
      </c>
      <c r="E4927">
        <f t="array" ref="E4927">IF(ISLOGICAL(D4927),"",FREQUENCY(IF('Data Transformation'!$B$425:$B$8425='Bin Analysis'!$B4923,'Data Transformation'!$G$425:$G$8425),D4927))</f>
        <v>2001</v>
      </c>
      <c r="F4927">
        <f t="shared" ref="F4927:F4945" si="615">IF(ISLOGICAL(D4927),"",E4927-E4926)</f>
        <v>0</v>
      </c>
      <c r="G4927">
        <f>Weighting!$H$7</f>
        <v>0</v>
      </c>
      <c r="H4927">
        <f t="array" ref="H4927">FREQUENCY(IF('Data Transformation'!$B$4:$B$8425=B4923,'Data Transformation'!$G$4:$G$8425),'Bin Analysis'!$B4927)</f>
        <v>2073</v>
      </c>
      <c r="I4927">
        <f t="shared" ref="I4927:I4945" si="616">H4927-H4926</f>
        <v>0</v>
      </c>
      <c r="J4927">
        <f>IF(I4927=0,0,1)</f>
        <v>0</v>
      </c>
      <c r="K4927">
        <f>J4927*Weighting!$W$7</f>
        <v>0</v>
      </c>
      <c r="M4927" s="14"/>
    </row>
    <row r="4928" spans="1:25" x14ac:dyDescent="0.25">
      <c r="A4928" s="32" t="str">
        <f>IF(Weighting!$P$8&gt;0,B4928,"")</f>
        <v/>
      </c>
      <c r="B4928" t="e">
        <f>Weighting!$C$8</f>
        <v>#DIV/0!</v>
      </c>
      <c r="C4928" t="e">
        <f>Weighting!$F$8</f>
        <v>#NUM!</v>
      </c>
      <c r="D4928" t="e">
        <f>IF(C4928=1,'Data Transformation'!$G$3+0.5*'Data Transformation'!$W$25,IF(C4929=1,D4929-'Data Transformation'!$W$25,FALSE))</f>
        <v>#NUM!</v>
      </c>
      <c r="E4928">
        <f t="array" ref="E4928">IF(ISLOGICAL(D4928),"",FREQUENCY(IF('Data Transformation'!$B$425:$B$8425='Bin Analysis'!$B4923,'Data Transformation'!$G$425:$G$8425),D4928))</f>
        <v>2001</v>
      </c>
      <c r="F4928">
        <f t="shared" si="615"/>
        <v>0</v>
      </c>
      <c r="G4928">
        <f>Weighting!$H$8</f>
        <v>0</v>
      </c>
      <c r="H4928">
        <f t="array" ref="H4928">FREQUENCY(IF('Data Transformation'!$B$4:$B$8425=B4923,'Data Transformation'!$G$4:$G$8425),'Bin Analysis'!$B4928)</f>
        <v>2073</v>
      </c>
      <c r="I4928">
        <f t="shared" si="616"/>
        <v>0</v>
      </c>
      <c r="J4928">
        <f t="shared" ref="J4928:J4945" si="617">IF(I4928=0,0,1)</f>
        <v>0</v>
      </c>
      <c r="K4928">
        <f>J4928*Weighting!$W$8</f>
        <v>0</v>
      </c>
      <c r="M4928" s="14"/>
    </row>
    <row r="4929" spans="1:13" x14ac:dyDescent="0.25">
      <c r="A4929" s="32" t="str">
        <f>IF(Weighting!$P$9&gt;0,B4929,"")</f>
        <v/>
      </c>
      <c r="B4929" s="50" t="e">
        <f>Weighting!$C$9</f>
        <v>#DIV/0!</v>
      </c>
      <c r="C4929" t="e">
        <f>Weighting!$F$9</f>
        <v>#NUM!</v>
      </c>
      <c r="D4929" t="e">
        <f>IF(C4929=1,'Data Transformation'!$G$3+0.5*'Data Transformation'!$W$25,IF(C4930=1,D4930-'Data Transformation'!$W$25,FALSE))</f>
        <v>#NUM!</v>
      </c>
      <c r="E4929">
        <f t="array" ref="E4929">IF(ISLOGICAL(D4929),"",FREQUENCY(IF('Data Transformation'!$B$425:$B$8425='Bin Analysis'!$B4923,'Data Transformation'!$G$425:$G$8425),D4929))</f>
        <v>2001</v>
      </c>
      <c r="F4929">
        <f t="shared" si="615"/>
        <v>0</v>
      </c>
      <c r="G4929">
        <f>Weighting!$H$9</f>
        <v>0</v>
      </c>
      <c r="H4929">
        <f t="array" ref="H4929">FREQUENCY(IF('Data Transformation'!$B$4:$B$8425=B4923,'Data Transformation'!$G$4:$G$8425),'Bin Analysis'!$B4929)</f>
        <v>2073</v>
      </c>
      <c r="I4929">
        <f t="shared" si="616"/>
        <v>0</v>
      </c>
      <c r="J4929">
        <f t="shared" si="617"/>
        <v>0</v>
      </c>
      <c r="K4929">
        <f>J4929*Weighting!$W$9</f>
        <v>0</v>
      </c>
      <c r="M4929" s="14"/>
    </row>
    <row r="4930" spans="1:13" x14ac:dyDescent="0.25">
      <c r="A4930" s="32" t="str">
        <f>IF(Weighting!$P$10&gt;0,B4930,"")</f>
        <v/>
      </c>
      <c r="B4930" t="e">
        <f>Weighting!$C$10</f>
        <v>#DIV/0!</v>
      </c>
      <c r="C4930" t="e">
        <f>Weighting!$F$10</f>
        <v>#NUM!</v>
      </c>
      <c r="D4930" t="e">
        <f>IF(C4930=1,'Data Transformation'!$G$3+0.5*'Data Transformation'!$W$25,IF(C4931=1,D4931-'Data Transformation'!$W$25,FALSE))</f>
        <v>#NUM!</v>
      </c>
      <c r="E4930">
        <f t="array" ref="E4930">IF(ISLOGICAL(D4930),"",FREQUENCY(IF('Data Transformation'!$B$425:$B$8425='Bin Analysis'!$B4923,'Data Transformation'!$G$425:$G$8425),D4930))</f>
        <v>2001</v>
      </c>
      <c r="F4930">
        <f t="shared" si="615"/>
        <v>0</v>
      </c>
      <c r="G4930">
        <f>Weighting!$H$10</f>
        <v>0</v>
      </c>
      <c r="H4930">
        <f t="array" ref="H4930">FREQUENCY(IF('Data Transformation'!$B$4:$B$8425=B4923,'Data Transformation'!$G$4:$G$8425),'Bin Analysis'!$B4930)</f>
        <v>2073</v>
      </c>
      <c r="I4930">
        <f t="shared" si="616"/>
        <v>0</v>
      </c>
      <c r="J4930">
        <f t="shared" si="617"/>
        <v>0</v>
      </c>
      <c r="K4930">
        <f>J4930*Weighting!$W$10</f>
        <v>0</v>
      </c>
      <c r="M4930" s="14"/>
    </row>
    <row r="4931" spans="1:13" x14ac:dyDescent="0.25">
      <c r="A4931" s="32" t="str">
        <f>IF(Weighting!$P$11&gt;0,B4931,"")</f>
        <v/>
      </c>
      <c r="B4931" t="e">
        <f>Weighting!$C$11</f>
        <v>#DIV/0!</v>
      </c>
      <c r="C4931" t="e">
        <f>Weighting!$F$11</f>
        <v>#NUM!</v>
      </c>
      <c r="D4931" t="e">
        <f>IF(C4931=1,'Data Transformation'!$G$3+0.5*'Data Transformation'!$W$25,IF(C4932=1,D4932-'Data Transformation'!$W$25,FALSE))</f>
        <v>#NUM!</v>
      </c>
      <c r="E4931">
        <f t="array" ref="E4931">IF(ISLOGICAL(D4931),"",FREQUENCY(IF('Data Transformation'!$B$425:$B$8425='Bin Analysis'!$B4923,'Data Transformation'!$G$425:$G$8425),D4931))</f>
        <v>2001</v>
      </c>
      <c r="F4931">
        <f t="shared" si="615"/>
        <v>0</v>
      </c>
      <c r="G4931">
        <f>Weighting!$H$11</f>
        <v>0</v>
      </c>
      <c r="H4931">
        <f t="array" ref="H4931">FREQUENCY(IF('Data Transformation'!$B$4:$B$8425=B4923,'Data Transformation'!$G$4:$G$8425),'Bin Analysis'!$B4931)</f>
        <v>2073</v>
      </c>
      <c r="I4931">
        <f t="shared" si="616"/>
        <v>0</v>
      </c>
      <c r="J4931">
        <f t="shared" si="617"/>
        <v>0</v>
      </c>
      <c r="K4931">
        <f>J4931*Weighting!$W$11</f>
        <v>0</v>
      </c>
      <c r="M4931" s="14"/>
    </row>
    <row r="4932" spans="1:13" x14ac:dyDescent="0.25">
      <c r="A4932" s="32" t="str">
        <f>IF(Weighting!$P$12&gt;0,B4932,"")</f>
        <v/>
      </c>
      <c r="B4932" t="e">
        <f>Weighting!$C$12</f>
        <v>#DIV/0!</v>
      </c>
      <c r="C4932" t="e">
        <f>Weighting!$F$12</f>
        <v>#NUM!</v>
      </c>
      <c r="D4932" t="e">
        <f>IF(C4932=1,'Data Transformation'!$G$3+0.5*'Data Transformation'!$W$25,IF(C4933=1,D4933-'Data Transformation'!$W$25,FALSE))</f>
        <v>#NUM!</v>
      </c>
      <c r="E4932">
        <f t="array" ref="E4932">IF(ISLOGICAL(D4932),"",FREQUENCY(IF('Data Transformation'!$B$425:$B$8425='Bin Analysis'!$B4923,'Data Transformation'!$G$425:$G$8425),D4932))</f>
        <v>2001</v>
      </c>
      <c r="F4932">
        <f t="shared" si="615"/>
        <v>0</v>
      </c>
      <c r="G4932">
        <f>Weighting!$H$12</f>
        <v>0</v>
      </c>
      <c r="H4932">
        <f t="array" ref="H4932">FREQUENCY(IF('Data Transformation'!$B$4:$B$8425=B4923,'Data Transformation'!$G$4:$G$8425),'Bin Analysis'!$B4932)</f>
        <v>2073</v>
      </c>
      <c r="I4932">
        <f t="shared" si="616"/>
        <v>0</v>
      </c>
      <c r="J4932">
        <f t="shared" si="617"/>
        <v>0</v>
      </c>
      <c r="K4932">
        <f>J4932*Weighting!$W$12</f>
        <v>0</v>
      </c>
      <c r="M4932" s="14"/>
    </row>
    <row r="4933" spans="1:13" x14ac:dyDescent="0.25">
      <c r="A4933" s="32" t="str">
        <f>IF(Weighting!$P$13&gt;0,B4933,"")</f>
        <v/>
      </c>
      <c r="B4933" t="e">
        <f>Weighting!$C$13</f>
        <v>#DIV/0!</v>
      </c>
      <c r="C4933" t="e">
        <f>Weighting!$F$13</f>
        <v>#NUM!</v>
      </c>
      <c r="D4933" t="e">
        <f>IF(C4933=1,'Data Transformation'!$G$3+0.5*'Data Transformation'!$W$25,IF(C4934=1,D4934-'Data Transformation'!$W$25,FALSE))</f>
        <v>#NUM!</v>
      </c>
      <c r="E4933">
        <f t="array" ref="E4933">IF(ISLOGICAL(D4933),"",FREQUENCY(IF('Data Transformation'!$B$425:$B$8425='Bin Analysis'!$B4923,'Data Transformation'!$G$425:$G$8425),D4933))</f>
        <v>2001</v>
      </c>
      <c r="F4933">
        <f t="shared" si="615"/>
        <v>0</v>
      </c>
      <c r="G4933">
        <f>Weighting!$H$13</f>
        <v>0</v>
      </c>
      <c r="H4933">
        <f t="array" ref="H4933">FREQUENCY(IF('Data Transformation'!$B$4:$B$8425=B4923,'Data Transformation'!$G$4:$G$8425),'Bin Analysis'!$B4933)</f>
        <v>2073</v>
      </c>
      <c r="I4933">
        <f t="shared" si="616"/>
        <v>0</v>
      </c>
      <c r="J4933">
        <f t="shared" si="617"/>
        <v>0</v>
      </c>
      <c r="K4933">
        <f>J4933*Weighting!$W$13</f>
        <v>0</v>
      </c>
      <c r="M4933" s="14"/>
    </row>
    <row r="4934" spans="1:13" x14ac:dyDescent="0.25">
      <c r="A4934" s="32" t="str">
        <f>IF(Weighting!$P$14&gt;0,B4934,"")</f>
        <v/>
      </c>
      <c r="B4934" t="e">
        <f>Weighting!$C$14</f>
        <v>#DIV/0!</v>
      </c>
      <c r="C4934" t="e">
        <f>Weighting!$F$14</f>
        <v>#NUM!</v>
      </c>
      <c r="D4934" t="e">
        <f>IF(C4934=1,'Data Transformation'!$G$3+0.5*'Data Transformation'!$W$25,IF(C4935=1,D4935-'Data Transformation'!$W$25,FALSE))</f>
        <v>#NUM!</v>
      </c>
      <c r="E4934">
        <f t="array" ref="E4934">IF(ISLOGICAL(D4934),"",FREQUENCY(IF('Data Transformation'!$B$425:$B$8425='Bin Analysis'!$B4923,'Data Transformation'!$G$425:$G$8425),D4934))</f>
        <v>2001</v>
      </c>
      <c r="F4934">
        <f t="shared" si="615"/>
        <v>0</v>
      </c>
      <c r="G4934">
        <f>Weighting!$H$14</f>
        <v>0</v>
      </c>
      <c r="H4934">
        <f t="array" ref="H4934">FREQUENCY(IF('Data Transformation'!$B$4:$B$8425=B4923,'Data Transformation'!$G$4:$G$8425),'Bin Analysis'!$B4934)</f>
        <v>2073</v>
      </c>
      <c r="I4934">
        <f t="shared" si="616"/>
        <v>0</v>
      </c>
      <c r="J4934">
        <f t="shared" si="617"/>
        <v>0</v>
      </c>
      <c r="K4934">
        <f>J4934*Weighting!$W$14</f>
        <v>0</v>
      </c>
      <c r="M4934" s="14"/>
    </row>
    <row r="4935" spans="1:13" x14ac:dyDescent="0.25">
      <c r="A4935" s="32" t="str">
        <f>IF(Weighting!$P$15&gt;0,B4935,"")</f>
        <v/>
      </c>
      <c r="B4935" t="e">
        <f>Weighting!$C$15</f>
        <v>#DIV/0!</v>
      </c>
      <c r="C4935" t="e">
        <f>Weighting!$F$15</f>
        <v>#NUM!</v>
      </c>
      <c r="D4935" t="e">
        <f>IF(C4935=1,'Data Transformation'!$G$3+0.5*'Data Transformation'!$W$25,IF(C4936=1,D4936-'Data Transformation'!$W$25,FALSE))</f>
        <v>#NUM!</v>
      </c>
      <c r="E4935">
        <f t="array" ref="E4935">IF(ISLOGICAL(D4935),"",FREQUENCY(IF('Data Transformation'!$B$425:$B$8425='Bin Analysis'!$B4923,'Data Transformation'!$G$425:$G$8425),D4935))</f>
        <v>2001</v>
      </c>
      <c r="F4935">
        <f t="shared" si="615"/>
        <v>0</v>
      </c>
      <c r="G4935">
        <f>Weighting!$H$15</f>
        <v>0</v>
      </c>
      <c r="H4935">
        <f t="array" ref="H4935">FREQUENCY(IF('Data Transformation'!$B$4:$B$8425=B4923,'Data Transformation'!$G$4:$G$8425),'Bin Analysis'!$B4935)</f>
        <v>2073</v>
      </c>
      <c r="I4935">
        <f t="shared" si="616"/>
        <v>0</v>
      </c>
      <c r="J4935">
        <f t="shared" si="617"/>
        <v>0</v>
      </c>
      <c r="K4935">
        <f>J4935*Weighting!$W$15</f>
        <v>0</v>
      </c>
      <c r="M4935" s="14"/>
    </row>
    <row r="4936" spans="1:13" x14ac:dyDescent="0.25">
      <c r="A4936" s="32" t="str">
        <f>IF(Weighting!$P$16&gt;0,B4936,"")</f>
        <v/>
      </c>
      <c r="B4936" t="e">
        <f>Weighting!$C$16</f>
        <v>#DIV/0!</v>
      </c>
      <c r="C4936" t="e">
        <f>Weighting!$F$16</f>
        <v>#NUM!</v>
      </c>
      <c r="D4936" t="e">
        <f>IF(C4936=1,'Data Transformation'!$G$3+0.5*'Data Transformation'!$W$25,IF(C4937=1,D4937-'Data Transformation'!$W$25,FALSE))</f>
        <v>#NUM!</v>
      </c>
      <c r="E4936">
        <f t="array" ref="E4936">IF(ISLOGICAL(D4936),"",FREQUENCY(IF('Data Transformation'!$B$425:$B$8425='Bin Analysis'!$B4923,'Data Transformation'!$G$425:$G$8425),D4936))</f>
        <v>2001</v>
      </c>
      <c r="F4936">
        <f t="shared" si="615"/>
        <v>0</v>
      </c>
      <c r="G4936">
        <f>Weighting!$H$16</f>
        <v>0</v>
      </c>
      <c r="H4936">
        <f t="array" ref="H4936">FREQUENCY(IF('Data Transformation'!$B$4:$B$8425=B4923,'Data Transformation'!$G$4:$G$8425),'Bin Analysis'!$B4936)</f>
        <v>2073</v>
      </c>
      <c r="I4936">
        <f t="shared" si="616"/>
        <v>0</v>
      </c>
      <c r="J4936">
        <f t="shared" si="617"/>
        <v>0</v>
      </c>
      <c r="K4936">
        <f>J4936*Weighting!$W$16</f>
        <v>0</v>
      </c>
      <c r="M4936" s="14"/>
    </row>
    <row r="4937" spans="1:13" x14ac:dyDescent="0.25">
      <c r="A4937" s="32" t="str">
        <f>IF(Weighting!$P$17&gt;0,B4937,"")</f>
        <v/>
      </c>
      <c r="B4937" t="e">
        <f>Weighting!$C$17</f>
        <v>#DIV/0!</v>
      </c>
      <c r="C4937" t="e">
        <f>Weighting!$F$17</f>
        <v>#NUM!</v>
      </c>
      <c r="D4937" t="e">
        <f>IF(C4937=1,'Data Transformation'!$G$3+0.5*'Data Transformation'!$W$25,IF(C4938=1,D4938-'Data Transformation'!$W$25,FALSE))</f>
        <v>#NUM!</v>
      </c>
      <c r="E4937">
        <f t="array" ref="E4937">IF(ISLOGICAL(D4937),"",FREQUENCY(IF('Data Transformation'!$B$425:$B$8425='Bin Analysis'!$B4923,'Data Transformation'!$G$425:$G$8425),D4937))</f>
        <v>2001</v>
      </c>
      <c r="F4937">
        <f t="shared" si="615"/>
        <v>0</v>
      </c>
      <c r="G4937">
        <f>Weighting!$H$17</f>
        <v>0</v>
      </c>
      <c r="H4937">
        <f t="array" ref="H4937">FREQUENCY(IF('Data Transformation'!$B$4:$B$8425=B4923,'Data Transformation'!$G$4:$G$8425),'Bin Analysis'!$B4937)</f>
        <v>2073</v>
      </c>
      <c r="I4937">
        <f t="shared" si="616"/>
        <v>0</v>
      </c>
      <c r="J4937">
        <f t="shared" si="617"/>
        <v>0</v>
      </c>
      <c r="K4937">
        <f>J4937*Weighting!$W$17</f>
        <v>0</v>
      </c>
      <c r="M4937" s="14"/>
    </row>
    <row r="4938" spans="1:13" x14ac:dyDescent="0.25">
      <c r="A4938" s="32" t="str">
        <f>IF(Weighting!$P$18&gt;0,B4938,"")</f>
        <v/>
      </c>
      <c r="B4938" t="e">
        <f>Weighting!$C$18</f>
        <v>#DIV/0!</v>
      </c>
      <c r="C4938" t="e">
        <f>Weighting!$F$18</f>
        <v>#NUM!</v>
      </c>
      <c r="D4938" t="e">
        <f>IF(C4938=1,'Data Transformation'!$G$3+0.5*'Data Transformation'!$W$25,IF(C4939=1,D4939-'Data Transformation'!$W$25,FALSE))</f>
        <v>#NUM!</v>
      </c>
      <c r="E4938">
        <f t="array" ref="E4938">IF(ISLOGICAL(D4938),"",FREQUENCY(IF('Data Transformation'!$B$425:$B$8425='Bin Analysis'!$B4923,'Data Transformation'!$G$425:$G$8425),D4938))</f>
        <v>2001</v>
      </c>
      <c r="F4938">
        <f t="shared" si="615"/>
        <v>0</v>
      </c>
      <c r="G4938">
        <f>Weighting!$H$18</f>
        <v>0</v>
      </c>
      <c r="H4938">
        <f t="array" ref="H4938">FREQUENCY(IF('Data Transformation'!$B$4:$B$8425=B4923,'Data Transformation'!$G$4:$G$8425),'Bin Analysis'!$B4938)</f>
        <v>2073</v>
      </c>
      <c r="I4938">
        <f t="shared" si="616"/>
        <v>0</v>
      </c>
      <c r="J4938">
        <f t="shared" si="617"/>
        <v>0</v>
      </c>
      <c r="K4938">
        <f>J4938*Weighting!$W$18</f>
        <v>0</v>
      </c>
      <c r="M4938" s="14"/>
    </row>
    <row r="4939" spans="1:13" x14ac:dyDescent="0.25">
      <c r="A4939" s="32" t="str">
        <f>IF(Weighting!$P$19&gt;0,B4939,"")</f>
        <v/>
      </c>
      <c r="B4939" t="e">
        <f>Weighting!$C$19</f>
        <v>#DIV/0!</v>
      </c>
      <c r="C4939" t="e">
        <f>Weighting!$F$19</f>
        <v>#NUM!</v>
      </c>
      <c r="D4939" t="e">
        <f>IF(C4939=1,'Data Transformation'!$G$3+0.5*'Data Transformation'!$W$25,IF(C4940=1,D4940-'Data Transformation'!$W$25,FALSE))</f>
        <v>#NUM!</v>
      </c>
      <c r="E4939">
        <f t="array" ref="E4939">IF(ISLOGICAL(D4939),"",FREQUENCY(IF('Data Transformation'!$B$425:$B$8425='Bin Analysis'!$B4923,'Data Transformation'!$G$425:$G$8425),D4939))</f>
        <v>2001</v>
      </c>
      <c r="F4939">
        <f t="shared" si="615"/>
        <v>0</v>
      </c>
      <c r="G4939">
        <f>Weighting!$H$19</f>
        <v>0</v>
      </c>
      <c r="H4939">
        <f t="array" ref="H4939">FREQUENCY(IF('Data Transformation'!$B$4:$B$8425=B4923,'Data Transformation'!$G$4:$G$8425),'Bin Analysis'!$B4939)</f>
        <v>2073</v>
      </c>
      <c r="I4939">
        <f t="shared" si="616"/>
        <v>0</v>
      </c>
      <c r="J4939">
        <f t="shared" si="617"/>
        <v>0</v>
      </c>
      <c r="K4939">
        <f>J4939*Weighting!$W$19</f>
        <v>0</v>
      </c>
      <c r="M4939" s="14"/>
    </row>
    <row r="4940" spans="1:13" x14ac:dyDescent="0.25">
      <c r="A4940" s="32" t="str">
        <f>IF(Weighting!$P$20&gt;0,B4940,"")</f>
        <v/>
      </c>
      <c r="B4940" t="e">
        <f>Weighting!$C$20</f>
        <v>#DIV/0!</v>
      </c>
      <c r="C4940" t="e">
        <f>Weighting!$F$20</f>
        <v>#NUM!</v>
      </c>
      <c r="D4940" t="e">
        <f>IF(C4940=1,'Data Transformation'!$G$3+0.5*'Data Transformation'!$W$25,IF(C4941=1,D4941-'Data Transformation'!$W$25,FALSE))</f>
        <v>#NUM!</v>
      </c>
      <c r="E4940">
        <f t="array" ref="E4940">IF(ISLOGICAL(D4940),"",FREQUENCY(IF('Data Transformation'!$B$425:$B$8425='Bin Analysis'!$B4923,'Data Transformation'!$G$425:$G$8425),D4940))</f>
        <v>2001</v>
      </c>
      <c r="F4940">
        <f t="shared" si="615"/>
        <v>0</v>
      </c>
      <c r="G4940">
        <f>Weighting!$H$20</f>
        <v>0</v>
      </c>
      <c r="H4940">
        <f t="array" ref="H4940">FREQUENCY(IF('Data Transformation'!$B$4:$B$8425=B4923,'Data Transformation'!$G$4:$G$8425),'Bin Analysis'!$B4940)</f>
        <v>2073</v>
      </c>
      <c r="I4940">
        <f t="shared" si="616"/>
        <v>0</v>
      </c>
      <c r="J4940">
        <f t="shared" si="617"/>
        <v>0</v>
      </c>
      <c r="K4940">
        <f>J4940*Weighting!$W$20</f>
        <v>0</v>
      </c>
      <c r="M4940" s="14"/>
    </row>
    <row r="4941" spans="1:13" x14ac:dyDescent="0.25">
      <c r="A4941" s="32" t="str">
        <f>IF(Weighting!$P$21&gt;0,B4941,"")</f>
        <v/>
      </c>
      <c r="B4941" t="e">
        <f>Weighting!$C$21</f>
        <v>#DIV/0!</v>
      </c>
      <c r="C4941" t="e">
        <f>Weighting!$F$21</f>
        <v>#NUM!</v>
      </c>
      <c r="D4941" t="e">
        <f>IF(C4941=1,'Data Transformation'!$G$3+0.5*'Data Transformation'!$W$25,IF(C4942=1,D4942-'Data Transformation'!$W$25,FALSE))</f>
        <v>#NUM!</v>
      </c>
      <c r="E4941">
        <f t="array" ref="E4941">IF(ISLOGICAL(D4941),"",FREQUENCY(IF('Data Transformation'!$B$425:$B$8425='Bin Analysis'!$B4923,'Data Transformation'!$G$425:$G$8425),D4941))</f>
        <v>2001</v>
      </c>
      <c r="F4941">
        <f t="shared" si="615"/>
        <v>0</v>
      </c>
      <c r="G4941">
        <f>Weighting!$H$21</f>
        <v>0</v>
      </c>
      <c r="H4941">
        <f t="array" ref="H4941">FREQUENCY(IF('Data Transformation'!$B$4:$B$8425=B4923,'Data Transformation'!$G$4:$G$8425),'Bin Analysis'!$B4941)</f>
        <v>2073</v>
      </c>
      <c r="I4941">
        <f t="shared" si="616"/>
        <v>0</v>
      </c>
      <c r="J4941">
        <f t="shared" si="617"/>
        <v>0</v>
      </c>
      <c r="K4941">
        <f>J4941*Weighting!$W$21</f>
        <v>0</v>
      </c>
      <c r="M4941" s="14"/>
    </row>
    <row r="4942" spans="1:13" x14ac:dyDescent="0.25">
      <c r="A4942" s="32" t="str">
        <f>IF(Weighting!$P$22&gt;0,B4942,"")</f>
        <v/>
      </c>
      <c r="B4942" t="e">
        <f>Weighting!$C$22</f>
        <v>#DIV/0!</v>
      </c>
      <c r="C4942" t="e">
        <f>Weighting!$F$22</f>
        <v>#NUM!</v>
      </c>
      <c r="D4942" t="e">
        <f>IF(C4942=1,'Data Transformation'!$G$3+0.5*'Data Transformation'!$W$25,IF(C4943=1,D4943-'Data Transformation'!$W$25,FALSE))</f>
        <v>#NUM!</v>
      </c>
      <c r="E4942">
        <f t="array" ref="E4942">IF(ISLOGICAL(D4942),"",FREQUENCY(IF('Data Transformation'!$B$425:$B$8425='Bin Analysis'!$B4923,'Data Transformation'!$G$425:$G$8425),D4942))</f>
        <v>2001</v>
      </c>
      <c r="F4942">
        <f t="shared" si="615"/>
        <v>0</v>
      </c>
      <c r="G4942">
        <f>Weighting!$H$22</f>
        <v>0</v>
      </c>
      <c r="H4942">
        <f t="array" ref="H4942">FREQUENCY(IF('Data Transformation'!$B$4:$B$8425=B4923,'Data Transformation'!$G$4:$G$8425),'Bin Analysis'!$B4942)</f>
        <v>2073</v>
      </c>
      <c r="I4942">
        <f t="shared" si="616"/>
        <v>0</v>
      </c>
      <c r="J4942">
        <f t="shared" si="617"/>
        <v>0</v>
      </c>
      <c r="K4942">
        <f>J4942*Weighting!$W$22</f>
        <v>0</v>
      </c>
      <c r="M4942" s="14"/>
    </row>
    <row r="4943" spans="1:13" x14ac:dyDescent="0.25">
      <c r="A4943" s="32" t="str">
        <f>IF(Weighting!$P$23&gt;0,B4943,"")</f>
        <v/>
      </c>
      <c r="B4943" t="e">
        <f>Weighting!$C$23</f>
        <v>#DIV/0!</v>
      </c>
      <c r="C4943" t="e">
        <f>Weighting!$F$23</f>
        <v>#NUM!</v>
      </c>
      <c r="D4943" t="e">
        <f>IF(C4943=1,'Data Transformation'!$G$3+0.5*'Data Transformation'!$W$25,IF(C4944=1,D4944-'Data Transformation'!$W$25,FALSE))</f>
        <v>#NUM!</v>
      </c>
      <c r="E4943">
        <f t="array" ref="E4943">IF(ISLOGICAL(D4943),"",FREQUENCY(IF('Data Transformation'!$B$425:$B$8425='Bin Analysis'!$B4923,'Data Transformation'!$G$425:$G$8425),D4943))</f>
        <v>2001</v>
      </c>
      <c r="F4943">
        <f t="shared" si="615"/>
        <v>0</v>
      </c>
      <c r="G4943">
        <f>Weighting!$H$23</f>
        <v>0</v>
      </c>
      <c r="H4943">
        <f t="array" ref="H4943">FREQUENCY(IF('Data Transformation'!$B$4:$B$8425=B4923,'Data Transformation'!$G$4:$G$8425),'Bin Analysis'!$B4943)</f>
        <v>2073</v>
      </c>
      <c r="I4943">
        <f t="shared" si="616"/>
        <v>0</v>
      </c>
      <c r="J4943">
        <f t="shared" si="617"/>
        <v>0</v>
      </c>
      <c r="K4943">
        <f>J4943*Weighting!$W$23</f>
        <v>0</v>
      </c>
      <c r="M4943" s="14"/>
    </row>
    <row r="4944" spans="1:13" x14ac:dyDescent="0.25">
      <c r="A4944" s="32" t="str">
        <f>IF(Weighting!$P$24&gt;0,B4944,"")</f>
        <v/>
      </c>
      <c r="B4944" t="e">
        <f>Weighting!$C$24</f>
        <v>#DIV/0!</v>
      </c>
      <c r="C4944" t="e">
        <f>Weighting!$F$24</f>
        <v>#NUM!</v>
      </c>
      <c r="D4944" t="e">
        <f>IF(C4944=1,'Data Transformation'!$G$3+0.5*'Data Transformation'!$W$25,IF(C4945=1,D4945-'Data Transformation'!$W$25,FALSE))</f>
        <v>#NUM!</v>
      </c>
      <c r="E4944">
        <f t="array" ref="E4944">IF(ISLOGICAL(D4944),"",FREQUENCY(IF('Data Transformation'!$B$425:$B$8425='Bin Analysis'!$B4923,'Data Transformation'!$G$425:$G$8425),D4944))</f>
        <v>2001</v>
      </c>
      <c r="F4944">
        <f t="shared" si="615"/>
        <v>0</v>
      </c>
      <c r="G4944">
        <f>Weighting!$H$24</f>
        <v>0</v>
      </c>
      <c r="H4944">
        <f t="array" ref="H4944">FREQUENCY(IF('Data Transformation'!$B$4:$B$8425=B4923,'Data Transformation'!$G$4:$G$8425),'Bin Analysis'!$B4944)</f>
        <v>2073</v>
      </c>
      <c r="I4944">
        <f t="shared" si="616"/>
        <v>0</v>
      </c>
      <c r="J4944">
        <f t="shared" si="617"/>
        <v>0</v>
      </c>
      <c r="K4944">
        <f>J4944*Weighting!$W$24</f>
        <v>0</v>
      </c>
      <c r="M4944" s="14"/>
    </row>
    <row r="4945" spans="1:25" x14ac:dyDescent="0.25">
      <c r="A4945" s="32" t="str">
        <f>IF(Weighting!$P$25&gt;0,B4945,"")</f>
        <v/>
      </c>
      <c r="B4945" t="e">
        <f>Weighting!$C$25</f>
        <v>#DIV/0!</v>
      </c>
      <c r="C4945" t="e">
        <f>Weighting!$F$25</f>
        <v>#NUM!</v>
      </c>
      <c r="D4945" t="e">
        <f>IF(C4945=1,'Data Transformation'!$G$3+0.5*'Data Transformation'!$W$25,IF(C4946=1,D4946-'Data Transformation'!$W$25,FALSE))</f>
        <v>#NUM!</v>
      </c>
      <c r="E4945">
        <f t="array" ref="E4945">IF(ISLOGICAL(D4945),"",FREQUENCY(IF('Data Transformation'!$B$425:$B$8425='Bin Analysis'!$B4923,'Data Transformation'!$G$425:$G$8425),D4945))</f>
        <v>2001</v>
      </c>
      <c r="F4945">
        <f t="shared" si="615"/>
        <v>0</v>
      </c>
      <c r="G4945">
        <f>Weighting!$H$25</f>
        <v>0</v>
      </c>
      <c r="H4945">
        <f t="array" ref="H4945">FREQUENCY(IF('Data Transformation'!$B$4:$B$8425=B4923,'Data Transformation'!$G$4:$G$8425),'Bin Analysis'!$B4945)</f>
        <v>2073</v>
      </c>
      <c r="I4945">
        <f t="shared" si="616"/>
        <v>0</v>
      </c>
      <c r="J4945">
        <f t="shared" si="617"/>
        <v>0</v>
      </c>
      <c r="K4945">
        <f>J4945*Weighting!$W$25</f>
        <v>0</v>
      </c>
      <c r="M4945" s="14"/>
    </row>
    <row r="4946" spans="1:25" x14ac:dyDescent="0.25">
      <c r="O4946"/>
      <c r="P4946"/>
      <c r="Q4946"/>
      <c r="R4946"/>
    </row>
    <row r="4947" spans="1:25" ht="23.25" x14ac:dyDescent="0.35">
      <c r="A4947" s="21" t="s">
        <v>0</v>
      </c>
      <c r="B4947" s="21" t="str">
        <f>IFERROR(VLOOKUP(C4947,'Data Transformation'!$L$6:$M$426,2,FALSE),"")</f>
        <v/>
      </c>
      <c r="C4947" s="21">
        <f>C4923+1</f>
        <v>206</v>
      </c>
      <c r="D4947" s="21"/>
      <c r="E4947" s="21"/>
      <c r="F4947" s="21"/>
      <c r="G4947" s="21"/>
      <c r="H4947" s="22"/>
      <c r="I4947" s="22"/>
      <c r="J4947" s="22"/>
      <c r="K4947" s="21"/>
      <c r="L4947" s="21" t="str">
        <f>B4947</f>
        <v/>
      </c>
      <c r="M4947" s="23" t="e">
        <f>INDEX('Data Transformation'!$O$4:$O$424,MATCH($B4947,'Data Transformation'!$M$4:$M$424,0),MATCH($M$2,'Data Transformation'!$O$3,0))</f>
        <v>#N/A</v>
      </c>
      <c r="N4947" s="27" t="e">
        <f>IF('Input and Summary Results'!$J$16="minimum",'Bin Analysis'!X4948/(M4947-1),'Bin Analysis'!Y4947/('Bin Analysis'!M4947-1))</f>
        <v>#N/A</v>
      </c>
      <c r="O4947" s="27" t="e">
        <f>IF(M4947=FALSE,NA(),(VLOOKUP(1,C4950:K4969,4,FALSE))/(M4947-1))</f>
        <v>#N/A</v>
      </c>
      <c r="P4947" s="27" t="e">
        <f>IF(M4947=FALSE,NA(),SUM(J4950:J4969)/Weighting!$S$5)</f>
        <v>#N/A</v>
      </c>
      <c r="Q4947" s="27" t="e">
        <f>IF(M4947=FALSE,NA(),SUM(K4950:K4969)/Weighting!$S$6)</f>
        <v>#N/A</v>
      </c>
      <c r="R4947" s="27" t="e">
        <f>IF(M4947=FALSE,NA(),(VLOOKUP(1,G4950:K4969,3,FALSE))/(M4947-1))</f>
        <v>#N/A</v>
      </c>
      <c r="S4947" s="22" t="e">
        <f>IF(M4947=FALSE,NA(),IF(SUM(J4950:J4969)=2,"yes","no"))</f>
        <v>#N/A</v>
      </c>
      <c r="X4947" s="2" cm="2">
        <f t="array" ref="X4947:X4948">FREQUENCY(IF('Data Transformation'!$B$425:$B$6424='Bin Analysis'!L4947,'Data Transformation'!$G$425:$G$6424),'Data Transformation'!$U$11)</f>
        <v>0</v>
      </c>
      <c r="Y4947" s="2" cm="2">
        <f t="array" ref="Y4947:Y4948">FREQUENCY(IF('Data Transformation'!$B$425:$B$6424='Bin Analysis'!L4947,'Data Transformation'!$G$425:$G$6424),'Data Transformation'!$U$12)</f>
        <v>0</v>
      </c>
    </row>
    <row r="4948" spans="1:25" x14ac:dyDescent="0.25">
      <c r="A4948" s="14" t="s">
        <v>67</v>
      </c>
      <c r="B4948" t="s">
        <v>47</v>
      </c>
      <c r="C4948" t="s">
        <v>5</v>
      </c>
      <c r="D4948" t="s">
        <v>100</v>
      </c>
      <c r="E4948" t="s">
        <v>101</v>
      </c>
      <c r="F4948" t="s">
        <v>102</v>
      </c>
      <c r="G4948" t="s">
        <v>70</v>
      </c>
      <c r="H4948" t="s">
        <v>31</v>
      </c>
      <c r="I4948" t="s">
        <v>32</v>
      </c>
      <c r="J4948" t="s">
        <v>46</v>
      </c>
      <c r="K4948" s="14" t="s">
        <v>45</v>
      </c>
      <c r="M4948" s="14"/>
      <c r="X4948" s="2">
        <v>0</v>
      </c>
      <c r="Y4948" s="2">
        <v>0</v>
      </c>
    </row>
    <row r="4949" spans="1:25" x14ac:dyDescent="0.25">
      <c r="A4949" s="32"/>
      <c r="D4949" t="e">
        <f>IF(C4949=1,'Data Transformation'!$G$3+0.5*'Data Transformation'!$W$25,IF(C4950=1,D4950-'Data Transformation'!$W$25,FALSE))</f>
        <v>#NUM!</v>
      </c>
      <c r="E4949">
        <f t="array" ref="E4949">IF(ISLOGICAL(D4949),"",FREQUENCY(IF('Data Transformation'!$B$425:$B$8425='Bin Analysis'!$B4947,'Data Transformation'!$G$425:$G$8425),D4949))</f>
        <v>2001</v>
      </c>
      <c r="F4949" t="e">
        <f>IF(ISLOGICAL(D4949),"",E4949-E4948)</f>
        <v>#VALUE!</v>
      </c>
      <c r="M4949" s="14"/>
    </row>
    <row r="4950" spans="1:25" x14ac:dyDescent="0.25">
      <c r="A4950" s="32" t="e">
        <f>IF(Weighting!$P$6&gt;0,B4950,"")</f>
        <v>#NUM!</v>
      </c>
      <c r="B4950" t="e">
        <f>Weighting!$C$6</f>
        <v>#DIV/0!</v>
      </c>
      <c r="C4950" t="e">
        <f>Weighting!$F$6</f>
        <v>#NUM!</v>
      </c>
      <c r="D4950" t="e">
        <f>IF(C4950=1,'Data Transformation'!$G$3+0.5*'Data Transformation'!$W$25,IF(C4951=1,D4951-'Data Transformation'!$W$25,FALSE))</f>
        <v>#NUM!</v>
      </c>
      <c r="E4950">
        <f t="array" ref="E4950">IF(ISLOGICAL(D4950),"",FREQUENCY(IF('Data Transformation'!$B$425:$B$8425='Bin Analysis'!$B4947,'Data Transformation'!$G$425:$G$8425),D4950))</f>
        <v>2001</v>
      </c>
      <c r="F4950">
        <f>IF(ISLOGICAL(D4950),"",E4950-E4949)</f>
        <v>0</v>
      </c>
      <c r="G4950">
        <f>Weighting!$H$6</f>
        <v>1</v>
      </c>
      <c r="H4950">
        <f t="array" ref="H4950">FREQUENCY(IF('Data Transformation'!$B$4:$B$8425=B4947,'Data Transformation'!$G$4:$G$8425),'Bin Analysis'!$B4950)</f>
        <v>2073</v>
      </c>
      <c r="I4950">
        <f>H4950-H4949</f>
        <v>2073</v>
      </c>
      <c r="J4950">
        <f>IF(I4950=0,0,1)</f>
        <v>1</v>
      </c>
      <c r="K4950" t="e">
        <f>J4950*Weighting!$W$6</f>
        <v>#NUM!</v>
      </c>
      <c r="M4950" s="14"/>
    </row>
    <row r="4951" spans="1:25" x14ac:dyDescent="0.25">
      <c r="A4951" s="32" t="str">
        <f>IF(Weighting!$P$7&gt;0,B4951,"")</f>
        <v/>
      </c>
      <c r="B4951" t="e">
        <f>Weighting!$C$7</f>
        <v>#DIV/0!</v>
      </c>
      <c r="C4951" t="e">
        <f>Weighting!$F$7</f>
        <v>#NUM!</v>
      </c>
      <c r="D4951" t="e">
        <f>IF(C4951=1,'Data Transformation'!$G$3+0.5*'Data Transformation'!$W$25,IF(C4952=1,D4952-'Data Transformation'!$W$25,FALSE))</f>
        <v>#NUM!</v>
      </c>
      <c r="E4951">
        <f t="array" ref="E4951">IF(ISLOGICAL(D4951),"",FREQUENCY(IF('Data Transformation'!$B$425:$B$8425='Bin Analysis'!$B4947,'Data Transformation'!$G$425:$G$8425),D4951))</f>
        <v>2001</v>
      </c>
      <c r="F4951">
        <f t="shared" ref="F4951:F4969" si="618">IF(ISLOGICAL(D4951),"",E4951-E4950)</f>
        <v>0</v>
      </c>
      <c r="G4951">
        <f>Weighting!$H$7</f>
        <v>0</v>
      </c>
      <c r="H4951">
        <f t="array" ref="H4951">FREQUENCY(IF('Data Transformation'!$B$4:$B$8425=B4947,'Data Transformation'!$G$4:$G$8425),'Bin Analysis'!$B4951)</f>
        <v>2073</v>
      </c>
      <c r="I4951">
        <f t="shared" ref="I4951:I4969" si="619">H4951-H4950</f>
        <v>0</v>
      </c>
      <c r="J4951">
        <f>IF(I4951=0,0,1)</f>
        <v>0</v>
      </c>
      <c r="K4951">
        <f>J4951*Weighting!$W$7</f>
        <v>0</v>
      </c>
      <c r="M4951" s="14"/>
    </row>
    <row r="4952" spans="1:25" x14ac:dyDescent="0.25">
      <c r="A4952" s="32" t="str">
        <f>IF(Weighting!$P$8&gt;0,B4952,"")</f>
        <v/>
      </c>
      <c r="B4952" t="e">
        <f>Weighting!$C$8</f>
        <v>#DIV/0!</v>
      </c>
      <c r="C4952" t="e">
        <f>Weighting!$F$8</f>
        <v>#NUM!</v>
      </c>
      <c r="D4952" t="e">
        <f>IF(C4952=1,'Data Transformation'!$G$3+0.5*'Data Transformation'!$W$25,IF(C4953=1,D4953-'Data Transformation'!$W$25,FALSE))</f>
        <v>#NUM!</v>
      </c>
      <c r="E4952">
        <f t="array" ref="E4952">IF(ISLOGICAL(D4952),"",FREQUENCY(IF('Data Transformation'!$B$425:$B$8425='Bin Analysis'!$B4947,'Data Transformation'!$G$425:$G$8425),D4952))</f>
        <v>2001</v>
      </c>
      <c r="F4952">
        <f t="shared" si="618"/>
        <v>0</v>
      </c>
      <c r="G4952">
        <f>Weighting!$H$8</f>
        <v>0</v>
      </c>
      <c r="H4952">
        <f t="array" ref="H4952">FREQUENCY(IF('Data Transformation'!$B$4:$B$8425=B4947,'Data Transformation'!$G$4:$G$8425),'Bin Analysis'!$B4952)</f>
        <v>2073</v>
      </c>
      <c r="I4952">
        <f t="shared" si="619"/>
        <v>0</v>
      </c>
      <c r="J4952">
        <f t="shared" ref="J4952:J4969" si="620">IF(I4952=0,0,1)</f>
        <v>0</v>
      </c>
      <c r="K4952">
        <f>J4952*Weighting!$W$8</f>
        <v>0</v>
      </c>
      <c r="M4952" s="14"/>
    </row>
    <row r="4953" spans="1:25" x14ac:dyDescent="0.25">
      <c r="A4953" s="32" t="str">
        <f>IF(Weighting!$P$9&gt;0,B4953,"")</f>
        <v/>
      </c>
      <c r="B4953" s="50" t="e">
        <f>Weighting!$C$9</f>
        <v>#DIV/0!</v>
      </c>
      <c r="C4953" t="e">
        <f>Weighting!$F$9</f>
        <v>#NUM!</v>
      </c>
      <c r="D4953" t="e">
        <f>IF(C4953=1,'Data Transformation'!$G$3+0.5*'Data Transformation'!$W$25,IF(C4954=1,D4954-'Data Transformation'!$W$25,FALSE))</f>
        <v>#NUM!</v>
      </c>
      <c r="E4953">
        <f t="array" ref="E4953">IF(ISLOGICAL(D4953),"",FREQUENCY(IF('Data Transformation'!$B$425:$B$8425='Bin Analysis'!$B4947,'Data Transformation'!$G$425:$G$8425),D4953))</f>
        <v>2001</v>
      </c>
      <c r="F4953">
        <f t="shared" si="618"/>
        <v>0</v>
      </c>
      <c r="G4953">
        <f>Weighting!$H$9</f>
        <v>0</v>
      </c>
      <c r="H4953">
        <f t="array" ref="H4953">FREQUENCY(IF('Data Transformation'!$B$4:$B$8425=B4947,'Data Transformation'!$G$4:$G$8425),'Bin Analysis'!$B4953)</f>
        <v>2073</v>
      </c>
      <c r="I4953">
        <f t="shared" si="619"/>
        <v>0</v>
      </c>
      <c r="J4953">
        <f t="shared" si="620"/>
        <v>0</v>
      </c>
      <c r="K4953">
        <f>J4953*Weighting!$W$9</f>
        <v>0</v>
      </c>
      <c r="M4953" s="14"/>
    </row>
    <row r="4954" spans="1:25" x14ac:dyDescent="0.25">
      <c r="A4954" s="32" t="str">
        <f>IF(Weighting!$P$10&gt;0,B4954,"")</f>
        <v/>
      </c>
      <c r="B4954" t="e">
        <f>Weighting!$C$10</f>
        <v>#DIV/0!</v>
      </c>
      <c r="C4954" t="e">
        <f>Weighting!$F$10</f>
        <v>#NUM!</v>
      </c>
      <c r="D4954" t="e">
        <f>IF(C4954=1,'Data Transformation'!$G$3+0.5*'Data Transformation'!$W$25,IF(C4955=1,D4955-'Data Transformation'!$W$25,FALSE))</f>
        <v>#NUM!</v>
      </c>
      <c r="E4954">
        <f t="array" ref="E4954">IF(ISLOGICAL(D4954),"",FREQUENCY(IF('Data Transformation'!$B$425:$B$8425='Bin Analysis'!$B4947,'Data Transformation'!$G$425:$G$8425),D4954))</f>
        <v>2001</v>
      </c>
      <c r="F4954">
        <f t="shared" si="618"/>
        <v>0</v>
      </c>
      <c r="G4954">
        <f>Weighting!$H$10</f>
        <v>0</v>
      </c>
      <c r="H4954">
        <f t="array" ref="H4954">FREQUENCY(IF('Data Transformation'!$B$4:$B$8425=B4947,'Data Transformation'!$G$4:$G$8425),'Bin Analysis'!$B4954)</f>
        <v>2073</v>
      </c>
      <c r="I4954">
        <f t="shared" si="619"/>
        <v>0</v>
      </c>
      <c r="J4954">
        <f t="shared" si="620"/>
        <v>0</v>
      </c>
      <c r="K4954">
        <f>J4954*Weighting!$W$10</f>
        <v>0</v>
      </c>
      <c r="M4954" s="14"/>
    </row>
    <row r="4955" spans="1:25" x14ac:dyDescent="0.25">
      <c r="A4955" s="32" t="str">
        <f>IF(Weighting!$P$11&gt;0,B4955,"")</f>
        <v/>
      </c>
      <c r="B4955" t="e">
        <f>Weighting!$C$11</f>
        <v>#DIV/0!</v>
      </c>
      <c r="C4955" t="e">
        <f>Weighting!$F$11</f>
        <v>#NUM!</v>
      </c>
      <c r="D4955" t="e">
        <f>IF(C4955=1,'Data Transformation'!$G$3+0.5*'Data Transformation'!$W$25,IF(C4956=1,D4956-'Data Transformation'!$W$25,FALSE))</f>
        <v>#NUM!</v>
      </c>
      <c r="E4955">
        <f t="array" ref="E4955">IF(ISLOGICAL(D4955),"",FREQUENCY(IF('Data Transformation'!$B$425:$B$8425='Bin Analysis'!$B4947,'Data Transformation'!$G$425:$G$8425),D4955))</f>
        <v>2001</v>
      </c>
      <c r="F4955">
        <f t="shared" si="618"/>
        <v>0</v>
      </c>
      <c r="G4955">
        <f>Weighting!$H$11</f>
        <v>0</v>
      </c>
      <c r="H4955">
        <f t="array" ref="H4955">FREQUENCY(IF('Data Transformation'!$B$4:$B$8425=B4947,'Data Transformation'!$G$4:$G$8425),'Bin Analysis'!$B4955)</f>
        <v>2073</v>
      </c>
      <c r="I4955">
        <f t="shared" si="619"/>
        <v>0</v>
      </c>
      <c r="J4955">
        <f t="shared" si="620"/>
        <v>0</v>
      </c>
      <c r="K4955">
        <f>J4955*Weighting!$W$11</f>
        <v>0</v>
      </c>
      <c r="M4955" s="14"/>
    </row>
    <row r="4956" spans="1:25" x14ac:dyDescent="0.25">
      <c r="A4956" s="32" t="str">
        <f>IF(Weighting!$P$12&gt;0,B4956,"")</f>
        <v/>
      </c>
      <c r="B4956" t="e">
        <f>Weighting!$C$12</f>
        <v>#DIV/0!</v>
      </c>
      <c r="C4956" t="e">
        <f>Weighting!$F$12</f>
        <v>#NUM!</v>
      </c>
      <c r="D4956" t="e">
        <f>IF(C4956=1,'Data Transformation'!$G$3+0.5*'Data Transformation'!$W$25,IF(C4957=1,D4957-'Data Transformation'!$W$25,FALSE))</f>
        <v>#NUM!</v>
      </c>
      <c r="E4956">
        <f t="array" ref="E4956">IF(ISLOGICAL(D4956),"",FREQUENCY(IF('Data Transformation'!$B$425:$B$8425='Bin Analysis'!$B4947,'Data Transformation'!$G$425:$G$8425),D4956))</f>
        <v>2001</v>
      </c>
      <c r="F4956">
        <f t="shared" si="618"/>
        <v>0</v>
      </c>
      <c r="G4956">
        <f>Weighting!$H$12</f>
        <v>0</v>
      </c>
      <c r="H4956">
        <f t="array" ref="H4956">FREQUENCY(IF('Data Transformation'!$B$4:$B$8425=B4947,'Data Transformation'!$G$4:$G$8425),'Bin Analysis'!$B4956)</f>
        <v>2073</v>
      </c>
      <c r="I4956">
        <f t="shared" si="619"/>
        <v>0</v>
      </c>
      <c r="J4956">
        <f t="shared" si="620"/>
        <v>0</v>
      </c>
      <c r="K4956">
        <f>J4956*Weighting!$W$12</f>
        <v>0</v>
      </c>
      <c r="M4956" s="14"/>
    </row>
    <row r="4957" spans="1:25" x14ac:dyDescent="0.25">
      <c r="A4957" s="32" t="str">
        <f>IF(Weighting!$P$13&gt;0,B4957,"")</f>
        <v/>
      </c>
      <c r="B4957" t="e">
        <f>Weighting!$C$13</f>
        <v>#DIV/0!</v>
      </c>
      <c r="C4957" t="e">
        <f>Weighting!$F$13</f>
        <v>#NUM!</v>
      </c>
      <c r="D4957" t="e">
        <f>IF(C4957=1,'Data Transformation'!$G$3+0.5*'Data Transformation'!$W$25,IF(C4958=1,D4958-'Data Transformation'!$W$25,FALSE))</f>
        <v>#NUM!</v>
      </c>
      <c r="E4957">
        <f t="array" ref="E4957">IF(ISLOGICAL(D4957),"",FREQUENCY(IF('Data Transformation'!$B$425:$B$8425='Bin Analysis'!$B4947,'Data Transformation'!$G$425:$G$8425),D4957))</f>
        <v>2001</v>
      </c>
      <c r="F4957">
        <f t="shared" si="618"/>
        <v>0</v>
      </c>
      <c r="G4957">
        <f>Weighting!$H$13</f>
        <v>0</v>
      </c>
      <c r="H4957">
        <f t="array" ref="H4957">FREQUENCY(IF('Data Transformation'!$B$4:$B$8425=B4947,'Data Transformation'!$G$4:$G$8425),'Bin Analysis'!$B4957)</f>
        <v>2073</v>
      </c>
      <c r="I4957">
        <f t="shared" si="619"/>
        <v>0</v>
      </c>
      <c r="J4957">
        <f t="shared" si="620"/>
        <v>0</v>
      </c>
      <c r="K4957">
        <f>J4957*Weighting!$W$13</f>
        <v>0</v>
      </c>
      <c r="M4957" s="14"/>
    </row>
    <row r="4958" spans="1:25" x14ac:dyDescent="0.25">
      <c r="A4958" s="32" t="str">
        <f>IF(Weighting!$P$14&gt;0,B4958,"")</f>
        <v/>
      </c>
      <c r="B4958" t="e">
        <f>Weighting!$C$14</f>
        <v>#DIV/0!</v>
      </c>
      <c r="C4958" t="e">
        <f>Weighting!$F$14</f>
        <v>#NUM!</v>
      </c>
      <c r="D4958" t="e">
        <f>IF(C4958=1,'Data Transformation'!$G$3+0.5*'Data Transformation'!$W$25,IF(C4959=1,D4959-'Data Transformation'!$W$25,FALSE))</f>
        <v>#NUM!</v>
      </c>
      <c r="E4958">
        <f t="array" ref="E4958">IF(ISLOGICAL(D4958),"",FREQUENCY(IF('Data Transformation'!$B$425:$B$8425='Bin Analysis'!$B4947,'Data Transformation'!$G$425:$G$8425),D4958))</f>
        <v>2001</v>
      </c>
      <c r="F4958">
        <f t="shared" si="618"/>
        <v>0</v>
      </c>
      <c r="G4958">
        <f>Weighting!$H$14</f>
        <v>0</v>
      </c>
      <c r="H4958">
        <f t="array" ref="H4958">FREQUENCY(IF('Data Transformation'!$B$4:$B$8425=B4947,'Data Transformation'!$G$4:$G$8425),'Bin Analysis'!$B4958)</f>
        <v>2073</v>
      </c>
      <c r="I4958">
        <f t="shared" si="619"/>
        <v>0</v>
      </c>
      <c r="J4958">
        <f t="shared" si="620"/>
        <v>0</v>
      </c>
      <c r="K4958">
        <f>J4958*Weighting!$W$14</f>
        <v>0</v>
      </c>
      <c r="M4958" s="14"/>
    </row>
    <row r="4959" spans="1:25" x14ac:dyDescent="0.25">
      <c r="A4959" s="32" t="str">
        <f>IF(Weighting!$P$15&gt;0,B4959,"")</f>
        <v/>
      </c>
      <c r="B4959" t="e">
        <f>Weighting!$C$15</f>
        <v>#DIV/0!</v>
      </c>
      <c r="C4959" t="e">
        <f>Weighting!$F$15</f>
        <v>#NUM!</v>
      </c>
      <c r="D4959" t="e">
        <f>IF(C4959=1,'Data Transformation'!$G$3+0.5*'Data Transformation'!$W$25,IF(C4960=1,D4960-'Data Transformation'!$W$25,FALSE))</f>
        <v>#NUM!</v>
      </c>
      <c r="E4959">
        <f t="array" ref="E4959">IF(ISLOGICAL(D4959),"",FREQUENCY(IF('Data Transformation'!$B$425:$B$8425='Bin Analysis'!$B4947,'Data Transformation'!$G$425:$G$8425),D4959))</f>
        <v>2001</v>
      </c>
      <c r="F4959">
        <f t="shared" si="618"/>
        <v>0</v>
      </c>
      <c r="G4959">
        <f>Weighting!$H$15</f>
        <v>0</v>
      </c>
      <c r="H4959">
        <f t="array" ref="H4959">FREQUENCY(IF('Data Transformation'!$B$4:$B$8425=B4947,'Data Transformation'!$G$4:$G$8425),'Bin Analysis'!$B4959)</f>
        <v>2073</v>
      </c>
      <c r="I4959">
        <f t="shared" si="619"/>
        <v>0</v>
      </c>
      <c r="J4959">
        <f t="shared" si="620"/>
        <v>0</v>
      </c>
      <c r="K4959">
        <f>J4959*Weighting!$W$15</f>
        <v>0</v>
      </c>
      <c r="M4959" s="14"/>
    </row>
    <row r="4960" spans="1:25" x14ac:dyDescent="0.25">
      <c r="A4960" s="32" t="str">
        <f>IF(Weighting!$P$16&gt;0,B4960,"")</f>
        <v/>
      </c>
      <c r="B4960" t="e">
        <f>Weighting!$C$16</f>
        <v>#DIV/0!</v>
      </c>
      <c r="C4960" t="e">
        <f>Weighting!$F$16</f>
        <v>#NUM!</v>
      </c>
      <c r="D4960" t="e">
        <f>IF(C4960=1,'Data Transformation'!$G$3+0.5*'Data Transformation'!$W$25,IF(C4961=1,D4961-'Data Transformation'!$W$25,FALSE))</f>
        <v>#NUM!</v>
      </c>
      <c r="E4960">
        <f t="array" ref="E4960">IF(ISLOGICAL(D4960),"",FREQUENCY(IF('Data Transformation'!$B$425:$B$8425='Bin Analysis'!$B4947,'Data Transformation'!$G$425:$G$8425),D4960))</f>
        <v>2001</v>
      </c>
      <c r="F4960">
        <f t="shared" si="618"/>
        <v>0</v>
      </c>
      <c r="G4960">
        <f>Weighting!$H$16</f>
        <v>0</v>
      </c>
      <c r="H4960">
        <f t="array" ref="H4960">FREQUENCY(IF('Data Transformation'!$B$4:$B$8425=B4947,'Data Transformation'!$G$4:$G$8425),'Bin Analysis'!$B4960)</f>
        <v>2073</v>
      </c>
      <c r="I4960">
        <f t="shared" si="619"/>
        <v>0</v>
      </c>
      <c r="J4960">
        <f t="shared" si="620"/>
        <v>0</v>
      </c>
      <c r="K4960">
        <f>J4960*Weighting!$W$16</f>
        <v>0</v>
      </c>
      <c r="M4960" s="14"/>
    </row>
    <row r="4961" spans="1:25" x14ac:dyDescent="0.25">
      <c r="A4961" s="32" t="str">
        <f>IF(Weighting!$P$17&gt;0,B4961,"")</f>
        <v/>
      </c>
      <c r="B4961" t="e">
        <f>Weighting!$C$17</f>
        <v>#DIV/0!</v>
      </c>
      <c r="C4961" t="e">
        <f>Weighting!$F$17</f>
        <v>#NUM!</v>
      </c>
      <c r="D4961" t="e">
        <f>IF(C4961=1,'Data Transformation'!$G$3+0.5*'Data Transformation'!$W$25,IF(C4962=1,D4962-'Data Transformation'!$W$25,FALSE))</f>
        <v>#NUM!</v>
      </c>
      <c r="E4961">
        <f t="array" ref="E4961">IF(ISLOGICAL(D4961),"",FREQUENCY(IF('Data Transformation'!$B$425:$B$8425='Bin Analysis'!$B4947,'Data Transformation'!$G$425:$G$8425),D4961))</f>
        <v>2001</v>
      </c>
      <c r="F4961">
        <f t="shared" si="618"/>
        <v>0</v>
      </c>
      <c r="G4961">
        <f>Weighting!$H$17</f>
        <v>0</v>
      </c>
      <c r="H4961">
        <f t="array" ref="H4961">FREQUENCY(IF('Data Transformation'!$B$4:$B$8425=B4947,'Data Transformation'!$G$4:$G$8425),'Bin Analysis'!$B4961)</f>
        <v>2073</v>
      </c>
      <c r="I4961">
        <f t="shared" si="619"/>
        <v>0</v>
      </c>
      <c r="J4961">
        <f t="shared" si="620"/>
        <v>0</v>
      </c>
      <c r="K4961">
        <f>J4961*Weighting!$W$17</f>
        <v>0</v>
      </c>
      <c r="M4961" s="14"/>
    </row>
    <row r="4962" spans="1:25" x14ac:dyDescent="0.25">
      <c r="A4962" s="32" t="str">
        <f>IF(Weighting!$P$18&gt;0,B4962,"")</f>
        <v/>
      </c>
      <c r="B4962" t="e">
        <f>Weighting!$C$18</f>
        <v>#DIV/0!</v>
      </c>
      <c r="C4962" t="e">
        <f>Weighting!$F$18</f>
        <v>#NUM!</v>
      </c>
      <c r="D4962" t="e">
        <f>IF(C4962=1,'Data Transformation'!$G$3+0.5*'Data Transformation'!$W$25,IF(C4963=1,D4963-'Data Transformation'!$W$25,FALSE))</f>
        <v>#NUM!</v>
      </c>
      <c r="E4962">
        <f t="array" ref="E4962">IF(ISLOGICAL(D4962),"",FREQUENCY(IF('Data Transformation'!$B$425:$B$8425='Bin Analysis'!$B4947,'Data Transformation'!$G$425:$G$8425),D4962))</f>
        <v>2001</v>
      </c>
      <c r="F4962">
        <f t="shared" si="618"/>
        <v>0</v>
      </c>
      <c r="G4962">
        <f>Weighting!$H$18</f>
        <v>0</v>
      </c>
      <c r="H4962">
        <f t="array" ref="H4962">FREQUENCY(IF('Data Transformation'!$B$4:$B$8425=B4947,'Data Transformation'!$G$4:$G$8425),'Bin Analysis'!$B4962)</f>
        <v>2073</v>
      </c>
      <c r="I4962">
        <f t="shared" si="619"/>
        <v>0</v>
      </c>
      <c r="J4962">
        <f t="shared" si="620"/>
        <v>0</v>
      </c>
      <c r="K4962">
        <f>J4962*Weighting!$W$18</f>
        <v>0</v>
      </c>
      <c r="M4962" s="14"/>
    </row>
    <row r="4963" spans="1:25" x14ac:dyDescent="0.25">
      <c r="A4963" s="32" t="str">
        <f>IF(Weighting!$P$19&gt;0,B4963,"")</f>
        <v/>
      </c>
      <c r="B4963" t="e">
        <f>Weighting!$C$19</f>
        <v>#DIV/0!</v>
      </c>
      <c r="C4963" t="e">
        <f>Weighting!$F$19</f>
        <v>#NUM!</v>
      </c>
      <c r="D4963" t="e">
        <f>IF(C4963=1,'Data Transformation'!$G$3+0.5*'Data Transformation'!$W$25,IF(C4964=1,D4964-'Data Transformation'!$W$25,FALSE))</f>
        <v>#NUM!</v>
      </c>
      <c r="E4963">
        <f t="array" ref="E4963">IF(ISLOGICAL(D4963),"",FREQUENCY(IF('Data Transformation'!$B$425:$B$8425='Bin Analysis'!$B4947,'Data Transformation'!$G$425:$G$8425),D4963))</f>
        <v>2001</v>
      </c>
      <c r="F4963">
        <f t="shared" si="618"/>
        <v>0</v>
      </c>
      <c r="G4963">
        <f>Weighting!$H$19</f>
        <v>0</v>
      </c>
      <c r="H4963">
        <f t="array" ref="H4963">FREQUENCY(IF('Data Transformation'!$B$4:$B$8425=B4947,'Data Transformation'!$G$4:$G$8425),'Bin Analysis'!$B4963)</f>
        <v>2073</v>
      </c>
      <c r="I4963">
        <f t="shared" si="619"/>
        <v>0</v>
      </c>
      <c r="J4963">
        <f t="shared" si="620"/>
        <v>0</v>
      </c>
      <c r="K4963">
        <f>J4963*Weighting!$W$19</f>
        <v>0</v>
      </c>
      <c r="M4963" s="14"/>
    </row>
    <row r="4964" spans="1:25" x14ac:dyDescent="0.25">
      <c r="A4964" s="32" t="str">
        <f>IF(Weighting!$P$20&gt;0,B4964,"")</f>
        <v/>
      </c>
      <c r="B4964" t="e">
        <f>Weighting!$C$20</f>
        <v>#DIV/0!</v>
      </c>
      <c r="C4964" t="e">
        <f>Weighting!$F$20</f>
        <v>#NUM!</v>
      </c>
      <c r="D4964" t="e">
        <f>IF(C4964=1,'Data Transformation'!$G$3+0.5*'Data Transformation'!$W$25,IF(C4965=1,D4965-'Data Transformation'!$W$25,FALSE))</f>
        <v>#NUM!</v>
      </c>
      <c r="E4964">
        <f t="array" ref="E4964">IF(ISLOGICAL(D4964),"",FREQUENCY(IF('Data Transformation'!$B$425:$B$8425='Bin Analysis'!$B4947,'Data Transformation'!$G$425:$G$8425),D4964))</f>
        <v>2001</v>
      </c>
      <c r="F4964">
        <f t="shared" si="618"/>
        <v>0</v>
      </c>
      <c r="G4964">
        <f>Weighting!$H$20</f>
        <v>0</v>
      </c>
      <c r="H4964">
        <f t="array" ref="H4964">FREQUENCY(IF('Data Transformation'!$B$4:$B$8425=B4947,'Data Transformation'!$G$4:$G$8425),'Bin Analysis'!$B4964)</f>
        <v>2073</v>
      </c>
      <c r="I4964">
        <f t="shared" si="619"/>
        <v>0</v>
      </c>
      <c r="J4964">
        <f t="shared" si="620"/>
        <v>0</v>
      </c>
      <c r="K4964">
        <f>J4964*Weighting!$W$20</f>
        <v>0</v>
      </c>
      <c r="M4964" s="14"/>
    </row>
    <row r="4965" spans="1:25" x14ac:dyDescent="0.25">
      <c r="A4965" s="32" t="str">
        <f>IF(Weighting!$P$21&gt;0,B4965,"")</f>
        <v/>
      </c>
      <c r="B4965" t="e">
        <f>Weighting!$C$21</f>
        <v>#DIV/0!</v>
      </c>
      <c r="C4965" t="e">
        <f>Weighting!$F$21</f>
        <v>#NUM!</v>
      </c>
      <c r="D4965" t="e">
        <f>IF(C4965=1,'Data Transformation'!$G$3+0.5*'Data Transformation'!$W$25,IF(C4966=1,D4966-'Data Transformation'!$W$25,FALSE))</f>
        <v>#NUM!</v>
      </c>
      <c r="E4965">
        <f t="array" ref="E4965">IF(ISLOGICAL(D4965),"",FREQUENCY(IF('Data Transformation'!$B$425:$B$8425='Bin Analysis'!$B4947,'Data Transformation'!$G$425:$G$8425),D4965))</f>
        <v>2001</v>
      </c>
      <c r="F4965">
        <f t="shared" si="618"/>
        <v>0</v>
      </c>
      <c r="G4965">
        <f>Weighting!$H$21</f>
        <v>0</v>
      </c>
      <c r="H4965">
        <f t="array" ref="H4965">FREQUENCY(IF('Data Transformation'!$B$4:$B$8425=B4947,'Data Transformation'!$G$4:$G$8425),'Bin Analysis'!$B4965)</f>
        <v>2073</v>
      </c>
      <c r="I4965">
        <f t="shared" si="619"/>
        <v>0</v>
      </c>
      <c r="J4965">
        <f t="shared" si="620"/>
        <v>0</v>
      </c>
      <c r="K4965">
        <f>J4965*Weighting!$W$21</f>
        <v>0</v>
      </c>
      <c r="M4965" s="14"/>
    </row>
    <row r="4966" spans="1:25" x14ac:dyDescent="0.25">
      <c r="A4966" s="32" t="str">
        <f>IF(Weighting!$P$22&gt;0,B4966,"")</f>
        <v/>
      </c>
      <c r="B4966" t="e">
        <f>Weighting!$C$22</f>
        <v>#DIV/0!</v>
      </c>
      <c r="C4966" t="e">
        <f>Weighting!$F$22</f>
        <v>#NUM!</v>
      </c>
      <c r="D4966" t="e">
        <f>IF(C4966=1,'Data Transformation'!$G$3+0.5*'Data Transformation'!$W$25,IF(C4967=1,D4967-'Data Transformation'!$W$25,FALSE))</f>
        <v>#NUM!</v>
      </c>
      <c r="E4966">
        <f t="array" ref="E4966">IF(ISLOGICAL(D4966),"",FREQUENCY(IF('Data Transformation'!$B$425:$B$8425='Bin Analysis'!$B4947,'Data Transformation'!$G$425:$G$8425),D4966))</f>
        <v>2001</v>
      </c>
      <c r="F4966">
        <f t="shared" si="618"/>
        <v>0</v>
      </c>
      <c r="G4966">
        <f>Weighting!$H$22</f>
        <v>0</v>
      </c>
      <c r="H4966">
        <f t="array" ref="H4966">FREQUENCY(IF('Data Transformation'!$B$4:$B$8425=B4947,'Data Transformation'!$G$4:$G$8425),'Bin Analysis'!$B4966)</f>
        <v>2073</v>
      </c>
      <c r="I4966">
        <f t="shared" si="619"/>
        <v>0</v>
      </c>
      <c r="J4966">
        <f t="shared" si="620"/>
        <v>0</v>
      </c>
      <c r="K4966">
        <f>J4966*Weighting!$W$22</f>
        <v>0</v>
      </c>
      <c r="M4966" s="14"/>
    </row>
    <row r="4967" spans="1:25" x14ac:dyDescent="0.25">
      <c r="A4967" s="32" t="str">
        <f>IF(Weighting!$P$23&gt;0,B4967,"")</f>
        <v/>
      </c>
      <c r="B4967" t="e">
        <f>Weighting!$C$23</f>
        <v>#DIV/0!</v>
      </c>
      <c r="C4967" t="e">
        <f>Weighting!$F$23</f>
        <v>#NUM!</v>
      </c>
      <c r="D4967" t="e">
        <f>IF(C4967=1,'Data Transformation'!$G$3+0.5*'Data Transformation'!$W$25,IF(C4968=1,D4968-'Data Transformation'!$W$25,FALSE))</f>
        <v>#NUM!</v>
      </c>
      <c r="E4967">
        <f t="array" ref="E4967">IF(ISLOGICAL(D4967),"",FREQUENCY(IF('Data Transformation'!$B$425:$B$8425='Bin Analysis'!$B4947,'Data Transformation'!$G$425:$G$8425),D4967))</f>
        <v>2001</v>
      </c>
      <c r="F4967">
        <f t="shared" si="618"/>
        <v>0</v>
      </c>
      <c r="G4967">
        <f>Weighting!$H$23</f>
        <v>0</v>
      </c>
      <c r="H4967">
        <f t="array" ref="H4967">FREQUENCY(IF('Data Transformation'!$B$4:$B$8425=B4947,'Data Transformation'!$G$4:$G$8425),'Bin Analysis'!$B4967)</f>
        <v>2073</v>
      </c>
      <c r="I4967">
        <f t="shared" si="619"/>
        <v>0</v>
      </c>
      <c r="J4967">
        <f t="shared" si="620"/>
        <v>0</v>
      </c>
      <c r="K4967">
        <f>J4967*Weighting!$W$23</f>
        <v>0</v>
      </c>
      <c r="M4967" s="14"/>
    </row>
    <row r="4968" spans="1:25" x14ac:dyDescent="0.25">
      <c r="A4968" s="32" t="str">
        <f>IF(Weighting!$P$24&gt;0,B4968,"")</f>
        <v/>
      </c>
      <c r="B4968" t="e">
        <f>Weighting!$C$24</f>
        <v>#DIV/0!</v>
      </c>
      <c r="C4968" t="e">
        <f>Weighting!$F$24</f>
        <v>#NUM!</v>
      </c>
      <c r="D4968" t="e">
        <f>IF(C4968=1,'Data Transformation'!$G$3+0.5*'Data Transformation'!$W$25,IF(C4969=1,D4969-'Data Transformation'!$W$25,FALSE))</f>
        <v>#NUM!</v>
      </c>
      <c r="E4968">
        <f t="array" ref="E4968">IF(ISLOGICAL(D4968),"",FREQUENCY(IF('Data Transformation'!$B$425:$B$8425='Bin Analysis'!$B4947,'Data Transformation'!$G$425:$G$8425),D4968))</f>
        <v>2001</v>
      </c>
      <c r="F4968">
        <f t="shared" si="618"/>
        <v>0</v>
      </c>
      <c r="G4968">
        <f>Weighting!$H$24</f>
        <v>0</v>
      </c>
      <c r="H4968">
        <f t="array" ref="H4968">FREQUENCY(IF('Data Transformation'!$B$4:$B$8425=B4947,'Data Transformation'!$G$4:$G$8425),'Bin Analysis'!$B4968)</f>
        <v>2073</v>
      </c>
      <c r="I4968">
        <f t="shared" si="619"/>
        <v>0</v>
      </c>
      <c r="J4968">
        <f t="shared" si="620"/>
        <v>0</v>
      </c>
      <c r="K4968">
        <f>J4968*Weighting!$W$24</f>
        <v>0</v>
      </c>
      <c r="M4968" s="14"/>
    </row>
    <row r="4969" spans="1:25" x14ac:dyDescent="0.25">
      <c r="A4969" s="32" t="str">
        <f>IF(Weighting!$P$25&gt;0,B4969,"")</f>
        <v/>
      </c>
      <c r="B4969" t="e">
        <f>Weighting!$C$25</f>
        <v>#DIV/0!</v>
      </c>
      <c r="C4969" t="e">
        <f>Weighting!$F$25</f>
        <v>#NUM!</v>
      </c>
      <c r="D4969" t="e">
        <f>IF(C4969=1,'Data Transformation'!$G$3+0.5*'Data Transformation'!$W$25,IF(C4970=1,D4970-'Data Transformation'!$W$25,FALSE))</f>
        <v>#NUM!</v>
      </c>
      <c r="E4969">
        <f t="array" ref="E4969">IF(ISLOGICAL(D4969),"",FREQUENCY(IF('Data Transformation'!$B$425:$B$8425='Bin Analysis'!$B4947,'Data Transformation'!$G$425:$G$8425),D4969))</f>
        <v>2001</v>
      </c>
      <c r="F4969">
        <f t="shared" si="618"/>
        <v>0</v>
      </c>
      <c r="G4969">
        <f>Weighting!$H$25</f>
        <v>0</v>
      </c>
      <c r="H4969">
        <f t="array" ref="H4969">FREQUENCY(IF('Data Transformation'!$B$4:$B$8425=B4947,'Data Transformation'!$G$4:$G$8425),'Bin Analysis'!$B4969)</f>
        <v>2073</v>
      </c>
      <c r="I4969">
        <f t="shared" si="619"/>
        <v>0</v>
      </c>
      <c r="J4969">
        <f t="shared" si="620"/>
        <v>0</v>
      </c>
      <c r="K4969">
        <f>J4969*Weighting!$W$25</f>
        <v>0</v>
      </c>
      <c r="M4969" s="14"/>
    </row>
    <row r="4970" spans="1:25" x14ac:dyDescent="0.25">
      <c r="A4970" s="32"/>
      <c r="M4970" s="14"/>
    </row>
    <row r="4971" spans="1:25" ht="23.25" x14ac:dyDescent="0.35">
      <c r="A4971" s="21" t="s">
        <v>0</v>
      </c>
      <c r="B4971" s="21" t="str">
        <f>IFERROR(VLOOKUP(C4971,'Data Transformation'!$L$6:$M$426,2,FALSE),"")</f>
        <v/>
      </c>
      <c r="C4971" s="21">
        <f>C4947+1</f>
        <v>207</v>
      </c>
      <c r="D4971" s="21"/>
      <c r="E4971" s="21"/>
      <c r="F4971" s="21"/>
      <c r="G4971" s="21"/>
      <c r="H4971" s="22"/>
      <c r="I4971" s="22"/>
      <c r="J4971" s="22"/>
      <c r="K4971" s="21"/>
      <c r="L4971" s="21" t="str">
        <f>B4971</f>
        <v/>
      </c>
      <c r="M4971" s="23" t="e">
        <f>INDEX('Data Transformation'!$O$4:$O$424,MATCH($B4971,'Data Transformation'!$M$4:$M$424,0),MATCH($M$2,'Data Transformation'!$O$3,0))</f>
        <v>#N/A</v>
      </c>
      <c r="N4971" s="27" t="e">
        <f>IF('Input and Summary Results'!$J$16="minimum",'Bin Analysis'!X4972/(M4971-1),'Bin Analysis'!Y4971/('Bin Analysis'!M4971-1))</f>
        <v>#N/A</v>
      </c>
      <c r="O4971" s="27" t="e">
        <f>IF(M4971=FALSE,NA(),(VLOOKUP(1,C4974:K4993,4,FALSE))/(M4971-1))</f>
        <v>#N/A</v>
      </c>
      <c r="P4971" s="27" t="e">
        <f>IF(M4971=FALSE,NA(),SUM(J4974:J4993)/Weighting!$S$5)</f>
        <v>#N/A</v>
      </c>
      <c r="Q4971" s="27" t="e">
        <f>IF(M4971=FALSE,NA(),SUM(K4974:K4993)/Weighting!$S$6)</f>
        <v>#N/A</v>
      </c>
      <c r="R4971" s="27" t="e">
        <f>IF(M4971=FALSE,NA(),(VLOOKUP(1,G4974:K4993,3,FALSE))/(M4971-1))</f>
        <v>#N/A</v>
      </c>
      <c r="S4971" s="22" t="e">
        <f>IF(M4971=FALSE,NA(),IF(SUM(J4974:J4993)=2,"yes","no"))</f>
        <v>#N/A</v>
      </c>
      <c r="X4971" s="2" cm="2">
        <f t="array" ref="X4971:X4972">FREQUENCY(IF('Data Transformation'!$B$425:$B$6424='Bin Analysis'!L4971,'Data Transformation'!$G$425:$G$6424),'Data Transformation'!$U$11)</f>
        <v>0</v>
      </c>
      <c r="Y4971" s="2" cm="2">
        <f t="array" ref="Y4971:Y4972">FREQUENCY(IF('Data Transformation'!$B$425:$B$6424='Bin Analysis'!L4971,'Data Transformation'!$G$425:$G$6424),'Data Transformation'!$U$12)</f>
        <v>0</v>
      </c>
    </row>
    <row r="4972" spans="1:25" x14ac:dyDescent="0.25">
      <c r="A4972" s="14" t="s">
        <v>67</v>
      </c>
      <c r="B4972" t="s">
        <v>47</v>
      </c>
      <c r="C4972" t="s">
        <v>5</v>
      </c>
      <c r="D4972" t="s">
        <v>100</v>
      </c>
      <c r="E4972" t="s">
        <v>101</v>
      </c>
      <c r="F4972" t="s">
        <v>102</v>
      </c>
      <c r="G4972" t="s">
        <v>70</v>
      </c>
      <c r="H4972" t="s">
        <v>31</v>
      </c>
      <c r="I4972" t="s">
        <v>32</v>
      </c>
      <c r="J4972" t="s">
        <v>46</v>
      </c>
      <c r="K4972" s="14" t="s">
        <v>45</v>
      </c>
      <c r="M4972" s="14"/>
      <c r="X4972" s="2">
        <v>0</v>
      </c>
      <c r="Y4972" s="2">
        <v>0</v>
      </c>
    </row>
    <row r="4973" spans="1:25" x14ac:dyDescent="0.25">
      <c r="A4973" s="32"/>
      <c r="D4973" t="e">
        <f>IF(C4973=1,'Data Transformation'!$G$3+0.5*'Data Transformation'!$W$25,IF(C4974=1,D4974-'Data Transformation'!$W$25,FALSE))</f>
        <v>#NUM!</v>
      </c>
      <c r="E4973">
        <f t="array" ref="E4973">IF(ISLOGICAL(D4973),"",FREQUENCY(IF('Data Transformation'!$B$425:$B$8425='Bin Analysis'!$B4971,'Data Transformation'!$G$425:$G$8425),D4973))</f>
        <v>2001</v>
      </c>
      <c r="F4973" t="e">
        <f>IF(ISLOGICAL(D4973),"",E4973-E4972)</f>
        <v>#VALUE!</v>
      </c>
      <c r="M4973" s="14"/>
    </row>
    <row r="4974" spans="1:25" x14ac:dyDescent="0.25">
      <c r="A4974" s="32" t="e">
        <f>IF(Weighting!$P$6&gt;0,B4974,"")</f>
        <v>#NUM!</v>
      </c>
      <c r="B4974" t="e">
        <f>Weighting!$C$6</f>
        <v>#DIV/0!</v>
      </c>
      <c r="C4974" t="e">
        <f>Weighting!$F$6</f>
        <v>#NUM!</v>
      </c>
      <c r="D4974" t="e">
        <f>IF(C4974=1,'Data Transformation'!$G$3+0.5*'Data Transformation'!$W$25,IF(C4975=1,D4975-'Data Transformation'!$W$25,FALSE))</f>
        <v>#NUM!</v>
      </c>
      <c r="E4974">
        <f t="array" ref="E4974">IF(ISLOGICAL(D4974),"",FREQUENCY(IF('Data Transformation'!$B$425:$B$8425='Bin Analysis'!$B4971,'Data Transformation'!$G$425:$G$8425),D4974))</f>
        <v>2001</v>
      </c>
      <c r="F4974">
        <f>IF(ISLOGICAL(D4974),"",E4974-E4973)</f>
        <v>0</v>
      </c>
      <c r="G4974">
        <f>Weighting!$H$6</f>
        <v>1</v>
      </c>
      <c r="H4974">
        <f t="array" ref="H4974">FREQUENCY(IF('Data Transformation'!$B$4:$B$8425=B4971,'Data Transformation'!$G$4:$G$8425),'Bin Analysis'!$B4974)</f>
        <v>2073</v>
      </c>
      <c r="I4974">
        <f>H4974-H4973</f>
        <v>2073</v>
      </c>
      <c r="J4974">
        <f>IF(I4974=0,0,1)</f>
        <v>1</v>
      </c>
      <c r="K4974" t="e">
        <f>J4974*Weighting!$W$6</f>
        <v>#NUM!</v>
      </c>
      <c r="M4974" s="14"/>
    </row>
    <row r="4975" spans="1:25" x14ac:dyDescent="0.25">
      <c r="A4975" s="32" t="str">
        <f>IF(Weighting!$P$7&gt;0,B4975,"")</f>
        <v/>
      </c>
      <c r="B4975" t="e">
        <f>Weighting!$C$7</f>
        <v>#DIV/0!</v>
      </c>
      <c r="C4975" t="e">
        <f>Weighting!$F$7</f>
        <v>#NUM!</v>
      </c>
      <c r="D4975" t="e">
        <f>IF(C4975=1,'Data Transformation'!$G$3+0.5*'Data Transformation'!$W$25,IF(C4976=1,D4976-'Data Transformation'!$W$25,FALSE))</f>
        <v>#NUM!</v>
      </c>
      <c r="E4975">
        <f t="array" ref="E4975">IF(ISLOGICAL(D4975),"",FREQUENCY(IF('Data Transformation'!$B$425:$B$8425='Bin Analysis'!$B4971,'Data Transformation'!$G$425:$G$8425),D4975))</f>
        <v>2001</v>
      </c>
      <c r="F4975">
        <f t="shared" ref="F4975:F4993" si="621">IF(ISLOGICAL(D4975),"",E4975-E4974)</f>
        <v>0</v>
      </c>
      <c r="G4975">
        <f>Weighting!$H$7</f>
        <v>0</v>
      </c>
      <c r="H4975">
        <f t="array" ref="H4975">FREQUENCY(IF('Data Transformation'!$B$4:$B$8425=B4971,'Data Transformation'!$G$4:$G$8425),'Bin Analysis'!$B4975)</f>
        <v>2073</v>
      </c>
      <c r="I4975">
        <f t="shared" ref="I4975:I4993" si="622">H4975-H4974</f>
        <v>0</v>
      </c>
      <c r="J4975">
        <f>IF(I4975=0,0,1)</f>
        <v>0</v>
      </c>
      <c r="K4975">
        <f>J4975*Weighting!$W$7</f>
        <v>0</v>
      </c>
      <c r="M4975" s="14"/>
    </row>
    <row r="4976" spans="1:25" x14ac:dyDescent="0.25">
      <c r="A4976" s="32" t="str">
        <f>IF(Weighting!$P$8&gt;0,B4976,"")</f>
        <v/>
      </c>
      <c r="B4976" t="e">
        <f>Weighting!$C$8</f>
        <v>#DIV/0!</v>
      </c>
      <c r="C4976" t="e">
        <f>Weighting!$F$8</f>
        <v>#NUM!</v>
      </c>
      <c r="D4976" t="e">
        <f>IF(C4976=1,'Data Transformation'!$G$3+0.5*'Data Transformation'!$W$25,IF(C4977=1,D4977-'Data Transformation'!$W$25,FALSE))</f>
        <v>#NUM!</v>
      </c>
      <c r="E4976">
        <f t="array" ref="E4976">IF(ISLOGICAL(D4976),"",FREQUENCY(IF('Data Transformation'!$B$425:$B$8425='Bin Analysis'!$B4971,'Data Transformation'!$G$425:$G$8425),D4976))</f>
        <v>2001</v>
      </c>
      <c r="F4976">
        <f t="shared" si="621"/>
        <v>0</v>
      </c>
      <c r="G4976">
        <f>Weighting!$H$8</f>
        <v>0</v>
      </c>
      <c r="H4976">
        <f t="array" ref="H4976">FREQUENCY(IF('Data Transformation'!$B$4:$B$8425=B4971,'Data Transformation'!$G$4:$G$8425),'Bin Analysis'!$B4976)</f>
        <v>2073</v>
      </c>
      <c r="I4976">
        <f t="shared" si="622"/>
        <v>0</v>
      </c>
      <c r="J4976">
        <f t="shared" ref="J4976:J4993" si="623">IF(I4976=0,0,1)</f>
        <v>0</v>
      </c>
      <c r="K4976">
        <f>J4976*Weighting!$W$8</f>
        <v>0</v>
      </c>
      <c r="M4976" s="14"/>
    </row>
    <row r="4977" spans="1:13" x14ac:dyDescent="0.25">
      <c r="A4977" s="32" t="str">
        <f>IF(Weighting!$P$9&gt;0,B4977,"")</f>
        <v/>
      </c>
      <c r="B4977" s="50" t="e">
        <f>Weighting!$C$9</f>
        <v>#DIV/0!</v>
      </c>
      <c r="C4977" t="e">
        <f>Weighting!$F$9</f>
        <v>#NUM!</v>
      </c>
      <c r="D4977" t="e">
        <f>IF(C4977=1,'Data Transformation'!$G$3+0.5*'Data Transformation'!$W$25,IF(C4978=1,D4978-'Data Transformation'!$W$25,FALSE))</f>
        <v>#NUM!</v>
      </c>
      <c r="E4977">
        <f t="array" ref="E4977">IF(ISLOGICAL(D4977),"",FREQUENCY(IF('Data Transformation'!$B$425:$B$8425='Bin Analysis'!$B4971,'Data Transformation'!$G$425:$G$8425),D4977))</f>
        <v>2001</v>
      </c>
      <c r="F4977">
        <f t="shared" si="621"/>
        <v>0</v>
      </c>
      <c r="G4977">
        <f>Weighting!$H$9</f>
        <v>0</v>
      </c>
      <c r="H4977">
        <f t="array" ref="H4977">FREQUENCY(IF('Data Transformation'!$B$4:$B$8425=B4971,'Data Transformation'!$G$4:$G$8425),'Bin Analysis'!$B4977)</f>
        <v>2073</v>
      </c>
      <c r="I4977">
        <f t="shared" si="622"/>
        <v>0</v>
      </c>
      <c r="J4977">
        <f t="shared" si="623"/>
        <v>0</v>
      </c>
      <c r="K4977">
        <f>J4977*Weighting!$W$9</f>
        <v>0</v>
      </c>
      <c r="M4977" s="14"/>
    </row>
    <row r="4978" spans="1:13" x14ac:dyDescent="0.25">
      <c r="A4978" s="32" t="str">
        <f>IF(Weighting!$P$10&gt;0,B4978,"")</f>
        <v/>
      </c>
      <c r="B4978" t="e">
        <f>Weighting!$C$10</f>
        <v>#DIV/0!</v>
      </c>
      <c r="C4978" t="e">
        <f>Weighting!$F$10</f>
        <v>#NUM!</v>
      </c>
      <c r="D4978" t="e">
        <f>IF(C4978=1,'Data Transformation'!$G$3+0.5*'Data Transformation'!$W$25,IF(C4979=1,D4979-'Data Transformation'!$W$25,FALSE))</f>
        <v>#NUM!</v>
      </c>
      <c r="E4978">
        <f t="array" ref="E4978">IF(ISLOGICAL(D4978),"",FREQUENCY(IF('Data Transformation'!$B$425:$B$8425='Bin Analysis'!$B4971,'Data Transformation'!$G$425:$G$8425),D4978))</f>
        <v>2001</v>
      </c>
      <c r="F4978">
        <f t="shared" si="621"/>
        <v>0</v>
      </c>
      <c r="G4978">
        <f>Weighting!$H$10</f>
        <v>0</v>
      </c>
      <c r="H4978">
        <f t="array" ref="H4978">FREQUENCY(IF('Data Transformation'!$B$4:$B$8425=B4971,'Data Transformation'!$G$4:$G$8425),'Bin Analysis'!$B4978)</f>
        <v>2073</v>
      </c>
      <c r="I4978">
        <f t="shared" si="622"/>
        <v>0</v>
      </c>
      <c r="J4978">
        <f t="shared" si="623"/>
        <v>0</v>
      </c>
      <c r="K4978">
        <f>J4978*Weighting!$W$10</f>
        <v>0</v>
      </c>
      <c r="M4978" s="14"/>
    </row>
    <row r="4979" spans="1:13" x14ac:dyDescent="0.25">
      <c r="A4979" s="32" t="str">
        <f>IF(Weighting!$P$11&gt;0,B4979,"")</f>
        <v/>
      </c>
      <c r="B4979" t="e">
        <f>Weighting!$C$11</f>
        <v>#DIV/0!</v>
      </c>
      <c r="C4979" t="e">
        <f>Weighting!$F$11</f>
        <v>#NUM!</v>
      </c>
      <c r="D4979" t="e">
        <f>IF(C4979=1,'Data Transformation'!$G$3+0.5*'Data Transformation'!$W$25,IF(C4980=1,D4980-'Data Transformation'!$W$25,FALSE))</f>
        <v>#NUM!</v>
      </c>
      <c r="E4979">
        <f t="array" ref="E4979">IF(ISLOGICAL(D4979),"",FREQUENCY(IF('Data Transformation'!$B$425:$B$8425='Bin Analysis'!$B4971,'Data Transformation'!$G$425:$G$8425),D4979))</f>
        <v>2001</v>
      </c>
      <c r="F4979">
        <f t="shared" si="621"/>
        <v>0</v>
      </c>
      <c r="G4979">
        <f>Weighting!$H$11</f>
        <v>0</v>
      </c>
      <c r="H4979">
        <f t="array" ref="H4979">FREQUENCY(IF('Data Transformation'!$B$4:$B$8425=B4971,'Data Transformation'!$G$4:$G$8425),'Bin Analysis'!$B4979)</f>
        <v>2073</v>
      </c>
      <c r="I4979">
        <f t="shared" si="622"/>
        <v>0</v>
      </c>
      <c r="J4979">
        <f t="shared" si="623"/>
        <v>0</v>
      </c>
      <c r="K4979">
        <f>J4979*Weighting!$W$11</f>
        <v>0</v>
      </c>
      <c r="M4979" s="14"/>
    </row>
    <row r="4980" spans="1:13" x14ac:dyDescent="0.25">
      <c r="A4980" s="32" t="str">
        <f>IF(Weighting!$P$12&gt;0,B4980,"")</f>
        <v/>
      </c>
      <c r="B4980" t="e">
        <f>Weighting!$C$12</f>
        <v>#DIV/0!</v>
      </c>
      <c r="C4980" t="e">
        <f>Weighting!$F$12</f>
        <v>#NUM!</v>
      </c>
      <c r="D4980" t="e">
        <f>IF(C4980=1,'Data Transformation'!$G$3+0.5*'Data Transformation'!$W$25,IF(C4981=1,D4981-'Data Transformation'!$W$25,FALSE))</f>
        <v>#NUM!</v>
      </c>
      <c r="E4980">
        <f t="array" ref="E4980">IF(ISLOGICAL(D4980),"",FREQUENCY(IF('Data Transformation'!$B$425:$B$8425='Bin Analysis'!$B4971,'Data Transformation'!$G$425:$G$8425),D4980))</f>
        <v>2001</v>
      </c>
      <c r="F4980">
        <f t="shared" si="621"/>
        <v>0</v>
      </c>
      <c r="G4980">
        <f>Weighting!$H$12</f>
        <v>0</v>
      </c>
      <c r="H4980">
        <f t="array" ref="H4980">FREQUENCY(IF('Data Transformation'!$B$4:$B$8425=B4971,'Data Transformation'!$G$4:$G$8425),'Bin Analysis'!$B4980)</f>
        <v>2073</v>
      </c>
      <c r="I4980">
        <f t="shared" si="622"/>
        <v>0</v>
      </c>
      <c r="J4980">
        <f t="shared" si="623"/>
        <v>0</v>
      </c>
      <c r="K4980">
        <f>J4980*Weighting!$W$12</f>
        <v>0</v>
      </c>
      <c r="M4980" s="14"/>
    </row>
    <row r="4981" spans="1:13" x14ac:dyDescent="0.25">
      <c r="A4981" s="32" t="str">
        <f>IF(Weighting!$P$13&gt;0,B4981,"")</f>
        <v/>
      </c>
      <c r="B4981" t="e">
        <f>Weighting!$C$13</f>
        <v>#DIV/0!</v>
      </c>
      <c r="C4981" t="e">
        <f>Weighting!$F$13</f>
        <v>#NUM!</v>
      </c>
      <c r="D4981" t="e">
        <f>IF(C4981=1,'Data Transformation'!$G$3+0.5*'Data Transformation'!$W$25,IF(C4982=1,D4982-'Data Transformation'!$W$25,FALSE))</f>
        <v>#NUM!</v>
      </c>
      <c r="E4981">
        <f t="array" ref="E4981">IF(ISLOGICAL(D4981),"",FREQUENCY(IF('Data Transformation'!$B$425:$B$8425='Bin Analysis'!$B4971,'Data Transformation'!$G$425:$G$8425),D4981))</f>
        <v>2001</v>
      </c>
      <c r="F4981">
        <f t="shared" si="621"/>
        <v>0</v>
      </c>
      <c r="G4981">
        <f>Weighting!$H$13</f>
        <v>0</v>
      </c>
      <c r="H4981">
        <f t="array" ref="H4981">FREQUENCY(IF('Data Transformation'!$B$4:$B$8425=B4971,'Data Transformation'!$G$4:$G$8425),'Bin Analysis'!$B4981)</f>
        <v>2073</v>
      </c>
      <c r="I4981">
        <f t="shared" si="622"/>
        <v>0</v>
      </c>
      <c r="J4981">
        <f t="shared" si="623"/>
        <v>0</v>
      </c>
      <c r="K4981">
        <f>J4981*Weighting!$W$13</f>
        <v>0</v>
      </c>
      <c r="M4981" s="14"/>
    </row>
    <row r="4982" spans="1:13" x14ac:dyDescent="0.25">
      <c r="A4982" s="32" t="str">
        <f>IF(Weighting!$P$14&gt;0,B4982,"")</f>
        <v/>
      </c>
      <c r="B4982" t="e">
        <f>Weighting!$C$14</f>
        <v>#DIV/0!</v>
      </c>
      <c r="C4982" t="e">
        <f>Weighting!$F$14</f>
        <v>#NUM!</v>
      </c>
      <c r="D4982" t="e">
        <f>IF(C4982=1,'Data Transformation'!$G$3+0.5*'Data Transformation'!$W$25,IF(C4983=1,D4983-'Data Transformation'!$W$25,FALSE))</f>
        <v>#NUM!</v>
      </c>
      <c r="E4982">
        <f t="array" ref="E4982">IF(ISLOGICAL(D4982),"",FREQUENCY(IF('Data Transformation'!$B$425:$B$8425='Bin Analysis'!$B4971,'Data Transformation'!$G$425:$G$8425),D4982))</f>
        <v>2001</v>
      </c>
      <c r="F4982">
        <f t="shared" si="621"/>
        <v>0</v>
      </c>
      <c r="G4982">
        <f>Weighting!$H$14</f>
        <v>0</v>
      </c>
      <c r="H4982">
        <f t="array" ref="H4982">FREQUENCY(IF('Data Transformation'!$B$4:$B$8425=B4971,'Data Transformation'!$G$4:$G$8425),'Bin Analysis'!$B4982)</f>
        <v>2073</v>
      </c>
      <c r="I4982">
        <f t="shared" si="622"/>
        <v>0</v>
      </c>
      <c r="J4982">
        <f t="shared" si="623"/>
        <v>0</v>
      </c>
      <c r="K4982">
        <f>J4982*Weighting!$W$14</f>
        <v>0</v>
      </c>
      <c r="M4982" s="14"/>
    </row>
    <row r="4983" spans="1:13" x14ac:dyDescent="0.25">
      <c r="A4983" s="32" t="str">
        <f>IF(Weighting!$P$15&gt;0,B4983,"")</f>
        <v/>
      </c>
      <c r="B4983" t="e">
        <f>Weighting!$C$15</f>
        <v>#DIV/0!</v>
      </c>
      <c r="C4983" t="e">
        <f>Weighting!$F$15</f>
        <v>#NUM!</v>
      </c>
      <c r="D4983" t="e">
        <f>IF(C4983=1,'Data Transformation'!$G$3+0.5*'Data Transformation'!$W$25,IF(C4984=1,D4984-'Data Transformation'!$W$25,FALSE))</f>
        <v>#NUM!</v>
      </c>
      <c r="E4983">
        <f t="array" ref="E4983">IF(ISLOGICAL(D4983),"",FREQUENCY(IF('Data Transformation'!$B$425:$B$8425='Bin Analysis'!$B4971,'Data Transformation'!$G$425:$G$8425),D4983))</f>
        <v>2001</v>
      </c>
      <c r="F4983">
        <f t="shared" si="621"/>
        <v>0</v>
      </c>
      <c r="G4983">
        <f>Weighting!$H$15</f>
        <v>0</v>
      </c>
      <c r="H4983">
        <f t="array" ref="H4983">FREQUENCY(IF('Data Transformation'!$B$4:$B$8425=B4971,'Data Transformation'!$G$4:$G$8425),'Bin Analysis'!$B4983)</f>
        <v>2073</v>
      </c>
      <c r="I4983">
        <f t="shared" si="622"/>
        <v>0</v>
      </c>
      <c r="J4983">
        <f t="shared" si="623"/>
        <v>0</v>
      </c>
      <c r="K4983">
        <f>J4983*Weighting!$W$15</f>
        <v>0</v>
      </c>
      <c r="M4983" s="14"/>
    </row>
    <row r="4984" spans="1:13" x14ac:dyDescent="0.25">
      <c r="A4984" s="32" t="str">
        <f>IF(Weighting!$P$16&gt;0,B4984,"")</f>
        <v/>
      </c>
      <c r="B4984" t="e">
        <f>Weighting!$C$16</f>
        <v>#DIV/0!</v>
      </c>
      <c r="C4984" t="e">
        <f>Weighting!$F$16</f>
        <v>#NUM!</v>
      </c>
      <c r="D4984" t="e">
        <f>IF(C4984=1,'Data Transformation'!$G$3+0.5*'Data Transformation'!$W$25,IF(C4985=1,D4985-'Data Transformation'!$W$25,FALSE))</f>
        <v>#NUM!</v>
      </c>
      <c r="E4984">
        <f t="array" ref="E4984">IF(ISLOGICAL(D4984),"",FREQUENCY(IF('Data Transformation'!$B$425:$B$8425='Bin Analysis'!$B4971,'Data Transformation'!$G$425:$G$8425),D4984))</f>
        <v>2001</v>
      </c>
      <c r="F4984">
        <f t="shared" si="621"/>
        <v>0</v>
      </c>
      <c r="G4984">
        <f>Weighting!$H$16</f>
        <v>0</v>
      </c>
      <c r="H4984">
        <f t="array" ref="H4984">FREQUENCY(IF('Data Transformation'!$B$4:$B$8425=B4971,'Data Transformation'!$G$4:$G$8425),'Bin Analysis'!$B4984)</f>
        <v>2073</v>
      </c>
      <c r="I4984">
        <f t="shared" si="622"/>
        <v>0</v>
      </c>
      <c r="J4984">
        <f t="shared" si="623"/>
        <v>0</v>
      </c>
      <c r="K4984">
        <f>J4984*Weighting!$W$16</f>
        <v>0</v>
      </c>
      <c r="M4984" s="14"/>
    </row>
    <row r="4985" spans="1:13" x14ac:dyDescent="0.25">
      <c r="A4985" s="32" t="str">
        <f>IF(Weighting!$P$17&gt;0,B4985,"")</f>
        <v/>
      </c>
      <c r="B4985" t="e">
        <f>Weighting!$C$17</f>
        <v>#DIV/0!</v>
      </c>
      <c r="C4985" t="e">
        <f>Weighting!$F$17</f>
        <v>#NUM!</v>
      </c>
      <c r="D4985" t="e">
        <f>IF(C4985=1,'Data Transformation'!$G$3+0.5*'Data Transformation'!$W$25,IF(C4986=1,D4986-'Data Transformation'!$W$25,FALSE))</f>
        <v>#NUM!</v>
      </c>
      <c r="E4985">
        <f t="array" ref="E4985">IF(ISLOGICAL(D4985),"",FREQUENCY(IF('Data Transformation'!$B$425:$B$8425='Bin Analysis'!$B4971,'Data Transformation'!$G$425:$G$8425),D4985))</f>
        <v>2001</v>
      </c>
      <c r="F4985">
        <f t="shared" si="621"/>
        <v>0</v>
      </c>
      <c r="G4985">
        <f>Weighting!$H$17</f>
        <v>0</v>
      </c>
      <c r="H4985">
        <f t="array" ref="H4985">FREQUENCY(IF('Data Transformation'!$B$4:$B$8425=B4971,'Data Transformation'!$G$4:$G$8425),'Bin Analysis'!$B4985)</f>
        <v>2073</v>
      </c>
      <c r="I4985">
        <f t="shared" si="622"/>
        <v>0</v>
      </c>
      <c r="J4985">
        <f t="shared" si="623"/>
        <v>0</v>
      </c>
      <c r="K4985">
        <f>J4985*Weighting!$W$17</f>
        <v>0</v>
      </c>
      <c r="M4985" s="14"/>
    </row>
    <row r="4986" spans="1:13" x14ac:dyDescent="0.25">
      <c r="A4986" s="32" t="str">
        <f>IF(Weighting!$P$18&gt;0,B4986,"")</f>
        <v/>
      </c>
      <c r="B4986" t="e">
        <f>Weighting!$C$18</f>
        <v>#DIV/0!</v>
      </c>
      <c r="C4986" t="e">
        <f>Weighting!$F$18</f>
        <v>#NUM!</v>
      </c>
      <c r="D4986" t="e">
        <f>IF(C4986=1,'Data Transformation'!$G$3+0.5*'Data Transformation'!$W$25,IF(C4987=1,D4987-'Data Transformation'!$W$25,FALSE))</f>
        <v>#NUM!</v>
      </c>
      <c r="E4986">
        <f t="array" ref="E4986">IF(ISLOGICAL(D4986),"",FREQUENCY(IF('Data Transformation'!$B$425:$B$8425='Bin Analysis'!$B4971,'Data Transformation'!$G$425:$G$8425),D4986))</f>
        <v>2001</v>
      </c>
      <c r="F4986">
        <f t="shared" si="621"/>
        <v>0</v>
      </c>
      <c r="G4986">
        <f>Weighting!$H$18</f>
        <v>0</v>
      </c>
      <c r="H4986">
        <f t="array" ref="H4986">FREQUENCY(IF('Data Transformation'!$B$4:$B$8425=B4971,'Data Transformation'!$G$4:$G$8425),'Bin Analysis'!$B4986)</f>
        <v>2073</v>
      </c>
      <c r="I4986">
        <f t="shared" si="622"/>
        <v>0</v>
      </c>
      <c r="J4986">
        <f t="shared" si="623"/>
        <v>0</v>
      </c>
      <c r="K4986">
        <f>J4986*Weighting!$W$18</f>
        <v>0</v>
      </c>
      <c r="M4986" s="14"/>
    </row>
    <row r="4987" spans="1:13" x14ac:dyDescent="0.25">
      <c r="A4987" s="32" t="str">
        <f>IF(Weighting!$P$19&gt;0,B4987,"")</f>
        <v/>
      </c>
      <c r="B4987" t="e">
        <f>Weighting!$C$19</f>
        <v>#DIV/0!</v>
      </c>
      <c r="C4987" t="e">
        <f>Weighting!$F$19</f>
        <v>#NUM!</v>
      </c>
      <c r="D4987" t="e">
        <f>IF(C4987=1,'Data Transformation'!$G$3+0.5*'Data Transformation'!$W$25,IF(C4988=1,D4988-'Data Transformation'!$W$25,FALSE))</f>
        <v>#NUM!</v>
      </c>
      <c r="E4987">
        <f t="array" ref="E4987">IF(ISLOGICAL(D4987),"",FREQUENCY(IF('Data Transformation'!$B$425:$B$8425='Bin Analysis'!$B4971,'Data Transformation'!$G$425:$G$8425),D4987))</f>
        <v>2001</v>
      </c>
      <c r="F4987">
        <f t="shared" si="621"/>
        <v>0</v>
      </c>
      <c r="G4987">
        <f>Weighting!$H$19</f>
        <v>0</v>
      </c>
      <c r="H4987">
        <f t="array" ref="H4987">FREQUENCY(IF('Data Transformation'!$B$4:$B$8425=B4971,'Data Transformation'!$G$4:$G$8425),'Bin Analysis'!$B4987)</f>
        <v>2073</v>
      </c>
      <c r="I4987">
        <f t="shared" si="622"/>
        <v>0</v>
      </c>
      <c r="J4987">
        <f t="shared" si="623"/>
        <v>0</v>
      </c>
      <c r="K4987">
        <f>J4987*Weighting!$W$19</f>
        <v>0</v>
      </c>
      <c r="M4987" s="14"/>
    </row>
    <row r="4988" spans="1:13" x14ac:dyDescent="0.25">
      <c r="A4988" s="32" t="str">
        <f>IF(Weighting!$P$20&gt;0,B4988,"")</f>
        <v/>
      </c>
      <c r="B4988" t="e">
        <f>Weighting!$C$20</f>
        <v>#DIV/0!</v>
      </c>
      <c r="C4988" t="e">
        <f>Weighting!$F$20</f>
        <v>#NUM!</v>
      </c>
      <c r="D4988" t="e">
        <f>IF(C4988=1,'Data Transformation'!$G$3+0.5*'Data Transformation'!$W$25,IF(C4989=1,D4989-'Data Transformation'!$W$25,FALSE))</f>
        <v>#NUM!</v>
      </c>
      <c r="E4988">
        <f t="array" ref="E4988">IF(ISLOGICAL(D4988),"",FREQUENCY(IF('Data Transformation'!$B$425:$B$8425='Bin Analysis'!$B4971,'Data Transformation'!$G$425:$G$8425),D4988))</f>
        <v>2001</v>
      </c>
      <c r="F4988">
        <f t="shared" si="621"/>
        <v>0</v>
      </c>
      <c r="G4988">
        <f>Weighting!$H$20</f>
        <v>0</v>
      </c>
      <c r="H4988">
        <f t="array" ref="H4988">FREQUENCY(IF('Data Transformation'!$B$4:$B$8425=B4971,'Data Transformation'!$G$4:$G$8425),'Bin Analysis'!$B4988)</f>
        <v>2073</v>
      </c>
      <c r="I4988">
        <f t="shared" si="622"/>
        <v>0</v>
      </c>
      <c r="J4988">
        <f t="shared" si="623"/>
        <v>0</v>
      </c>
      <c r="K4988">
        <f>J4988*Weighting!$W$20</f>
        <v>0</v>
      </c>
      <c r="M4988" s="14"/>
    </row>
    <row r="4989" spans="1:13" x14ac:dyDescent="0.25">
      <c r="A4989" s="32" t="str">
        <f>IF(Weighting!$P$21&gt;0,B4989,"")</f>
        <v/>
      </c>
      <c r="B4989" t="e">
        <f>Weighting!$C$21</f>
        <v>#DIV/0!</v>
      </c>
      <c r="C4989" t="e">
        <f>Weighting!$F$21</f>
        <v>#NUM!</v>
      </c>
      <c r="D4989" t="e">
        <f>IF(C4989=1,'Data Transformation'!$G$3+0.5*'Data Transformation'!$W$25,IF(C4990=1,D4990-'Data Transformation'!$W$25,FALSE))</f>
        <v>#NUM!</v>
      </c>
      <c r="E4989">
        <f t="array" ref="E4989">IF(ISLOGICAL(D4989),"",FREQUENCY(IF('Data Transformation'!$B$425:$B$8425='Bin Analysis'!$B4971,'Data Transformation'!$G$425:$G$8425),D4989))</f>
        <v>2001</v>
      </c>
      <c r="F4989">
        <f t="shared" si="621"/>
        <v>0</v>
      </c>
      <c r="G4989">
        <f>Weighting!$H$21</f>
        <v>0</v>
      </c>
      <c r="H4989">
        <f t="array" ref="H4989">FREQUENCY(IF('Data Transformation'!$B$4:$B$8425=B4971,'Data Transformation'!$G$4:$G$8425),'Bin Analysis'!$B4989)</f>
        <v>2073</v>
      </c>
      <c r="I4989">
        <f t="shared" si="622"/>
        <v>0</v>
      </c>
      <c r="J4989">
        <f t="shared" si="623"/>
        <v>0</v>
      </c>
      <c r="K4989">
        <f>J4989*Weighting!$W$21</f>
        <v>0</v>
      </c>
      <c r="M4989" s="14"/>
    </row>
    <row r="4990" spans="1:13" x14ac:dyDescent="0.25">
      <c r="A4990" s="32" t="str">
        <f>IF(Weighting!$P$22&gt;0,B4990,"")</f>
        <v/>
      </c>
      <c r="B4990" t="e">
        <f>Weighting!$C$22</f>
        <v>#DIV/0!</v>
      </c>
      <c r="C4990" t="e">
        <f>Weighting!$F$22</f>
        <v>#NUM!</v>
      </c>
      <c r="D4990" t="e">
        <f>IF(C4990=1,'Data Transformation'!$G$3+0.5*'Data Transformation'!$W$25,IF(C4991=1,D4991-'Data Transformation'!$W$25,FALSE))</f>
        <v>#NUM!</v>
      </c>
      <c r="E4990">
        <f t="array" ref="E4990">IF(ISLOGICAL(D4990),"",FREQUENCY(IF('Data Transformation'!$B$425:$B$8425='Bin Analysis'!$B4971,'Data Transformation'!$G$425:$G$8425),D4990))</f>
        <v>2001</v>
      </c>
      <c r="F4990">
        <f t="shared" si="621"/>
        <v>0</v>
      </c>
      <c r="G4990">
        <f>Weighting!$H$22</f>
        <v>0</v>
      </c>
      <c r="H4990">
        <f t="array" ref="H4990">FREQUENCY(IF('Data Transformation'!$B$4:$B$8425=B4971,'Data Transformation'!$G$4:$G$8425),'Bin Analysis'!$B4990)</f>
        <v>2073</v>
      </c>
      <c r="I4990">
        <f t="shared" si="622"/>
        <v>0</v>
      </c>
      <c r="J4990">
        <f t="shared" si="623"/>
        <v>0</v>
      </c>
      <c r="K4990">
        <f>J4990*Weighting!$W$22</f>
        <v>0</v>
      </c>
      <c r="M4990" s="14"/>
    </row>
    <row r="4991" spans="1:13" x14ac:dyDescent="0.25">
      <c r="A4991" s="32" t="str">
        <f>IF(Weighting!$P$23&gt;0,B4991,"")</f>
        <v/>
      </c>
      <c r="B4991" t="e">
        <f>Weighting!$C$23</f>
        <v>#DIV/0!</v>
      </c>
      <c r="C4991" t="e">
        <f>Weighting!$F$23</f>
        <v>#NUM!</v>
      </c>
      <c r="D4991" t="e">
        <f>IF(C4991=1,'Data Transformation'!$G$3+0.5*'Data Transformation'!$W$25,IF(C4992=1,D4992-'Data Transformation'!$W$25,FALSE))</f>
        <v>#NUM!</v>
      </c>
      <c r="E4991">
        <f t="array" ref="E4991">IF(ISLOGICAL(D4991),"",FREQUENCY(IF('Data Transformation'!$B$425:$B$8425='Bin Analysis'!$B4971,'Data Transformation'!$G$425:$G$8425),D4991))</f>
        <v>2001</v>
      </c>
      <c r="F4991">
        <f t="shared" si="621"/>
        <v>0</v>
      </c>
      <c r="G4991">
        <f>Weighting!$H$23</f>
        <v>0</v>
      </c>
      <c r="H4991">
        <f t="array" ref="H4991">FREQUENCY(IF('Data Transformation'!$B$4:$B$8425=B4971,'Data Transformation'!$G$4:$G$8425),'Bin Analysis'!$B4991)</f>
        <v>2073</v>
      </c>
      <c r="I4991">
        <f t="shared" si="622"/>
        <v>0</v>
      </c>
      <c r="J4991">
        <f t="shared" si="623"/>
        <v>0</v>
      </c>
      <c r="K4991">
        <f>J4991*Weighting!$W$23</f>
        <v>0</v>
      </c>
      <c r="M4991" s="14"/>
    </row>
    <row r="4992" spans="1:13" x14ac:dyDescent="0.25">
      <c r="A4992" s="32" t="str">
        <f>IF(Weighting!$P$24&gt;0,B4992,"")</f>
        <v/>
      </c>
      <c r="B4992" t="e">
        <f>Weighting!$C$24</f>
        <v>#DIV/0!</v>
      </c>
      <c r="C4992" t="e">
        <f>Weighting!$F$24</f>
        <v>#NUM!</v>
      </c>
      <c r="D4992" t="e">
        <f>IF(C4992=1,'Data Transformation'!$G$3+0.5*'Data Transformation'!$W$25,IF(C4993=1,D4993-'Data Transformation'!$W$25,FALSE))</f>
        <v>#NUM!</v>
      </c>
      <c r="E4992">
        <f t="array" ref="E4992">IF(ISLOGICAL(D4992),"",FREQUENCY(IF('Data Transformation'!$B$425:$B$8425='Bin Analysis'!$B4971,'Data Transformation'!$G$425:$G$8425),D4992))</f>
        <v>2001</v>
      </c>
      <c r="F4992">
        <f t="shared" si="621"/>
        <v>0</v>
      </c>
      <c r="G4992">
        <f>Weighting!$H$24</f>
        <v>0</v>
      </c>
      <c r="H4992">
        <f t="array" ref="H4992">FREQUENCY(IF('Data Transformation'!$B$4:$B$8425=B4971,'Data Transformation'!$G$4:$G$8425),'Bin Analysis'!$B4992)</f>
        <v>2073</v>
      </c>
      <c r="I4992">
        <f t="shared" si="622"/>
        <v>0</v>
      </c>
      <c r="J4992">
        <f t="shared" si="623"/>
        <v>0</v>
      </c>
      <c r="K4992">
        <f>J4992*Weighting!$W$24</f>
        <v>0</v>
      </c>
      <c r="M4992" s="14"/>
    </row>
    <row r="4993" spans="1:25" x14ac:dyDescent="0.25">
      <c r="A4993" s="32" t="str">
        <f>IF(Weighting!$P$25&gt;0,B4993,"")</f>
        <v/>
      </c>
      <c r="B4993" t="e">
        <f>Weighting!$C$25</f>
        <v>#DIV/0!</v>
      </c>
      <c r="C4993" t="e">
        <f>Weighting!$F$25</f>
        <v>#NUM!</v>
      </c>
      <c r="D4993" t="e">
        <f>IF(C4993=1,'Data Transformation'!$G$3+0.5*'Data Transformation'!$W$25,IF(C4994=1,D4994-'Data Transformation'!$W$25,FALSE))</f>
        <v>#NUM!</v>
      </c>
      <c r="E4993">
        <f t="array" ref="E4993">IF(ISLOGICAL(D4993),"",FREQUENCY(IF('Data Transformation'!$B$425:$B$8425='Bin Analysis'!$B4971,'Data Transformation'!$G$425:$G$8425),D4993))</f>
        <v>2001</v>
      </c>
      <c r="F4993">
        <f t="shared" si="621"/>
        <v>0</v>
      </c>
      <c r="G4993">
        <f>Weighting!$H$25</f>
        <v>0</v>
      </c>
      <c r="H4993">
        <f t="array" ref="H4993">FREQUENCY(IF('Data Transformation'!$B$4:$B$8425=B4971,'Data Transformation'!$G$4:$G$8425),'Bin Analysis'!$B4993)</f>
        <v>2073</v>
      </c>
      <c r="I4993">
        <f t="shared" si="622"/>
        <v>0</v>
      </c>
      <c r="J4993">
        <f t="shared" si="623"/>
        <v>0</v>
      </c>
      <c r="K4993">
        <f>J4993*Weighting!$W$25</f>
        <v>0</v>
      </c>
      <c r="M4993" s="14"/>
    </row>
    <row r="4994" spans="1:25" x14ac:dyDescent="0.25">
      <c r="O4994"/>
      <c r="P4994"/>
      <c r="Q4994"/>
      <c r="R4994"/>
    </row>
    <row r="4995" spans="1:25" ht="23.25" x14ac:dyDescent="0.35">
      <c r="A4995" s="21" t="s">
        <v>0</v>
      </c>
      <c r="B4995" s="21" t="str">
        <f>IFERROR(VLOOKUP(C4995,'Data Transformation'!$L$6:$M$426,2,FALSE),"")</f>
        <v/>
      </c>
      <c r="C4995" s="21">
        <f>C4971+1</f>
        <v>208</v>
      </c>
      <c r="D4995" s="21"/>
      <c r="E4995" s="21"/>
      <c r="F4995" s="21"/>
      <c r="G4995" s="21"/>
      <c r="H4995" s="22"/>
      <c r="I4995" s="22"/>
      <c r="J4995" s="22"/>
      <c r="K4995" s="21"/>
      <c r="L4995" s="21" t="str">
        <f>B4995</f>
        <v/>
      </c>
      <c r="M4995" s="23" t="e">
        <f>INDEX('Data Transformation'!$O$4:$O$424,MATCH($B4995,'Data Transformation'!$M$4:$M$424,0),MATCH($M$2,'Data Transformation'!$O$3,0))</f>
        <v>#N/A</v>
      </c>
      <c r="N4995" s="27" t="e">
        <f>IF('Input and Summary Results'!$J$16="minimum",'Bin Analysis'!X4996/(M4995-1),'Bin Analysis'!Y4995/('Bin Analysis'!M4995-1))</f>
        <v>#N/A</v>
      </c>
      <c r="O4995" s="27" t="e">
        <f>IF(M4995=FALSE,NA(),(VLOOKUP(1,C4998:K5017,4,FALSE))/(M4995-1))</f>
        <v>#N/A</v>
      </c>
      <c r="P4995" s="27" t="e">
        <f>IF(M4995=FALSE,NA(),SUM(J4998:J5017)/Weighting!$S$5)</f>
        <v>#N/A</v>
      </c>
      <c r="Q4995" s="27" t="e">
        <f>IF(M4995=FALSE,NA(),SUM(K4998:K5017)/Weighting!$S$6)</f>
        <v>#N/A</v>
      </c>
      <c r="R4995" s="27" t="e">
        <f>IF(M4995=FALSE,NA(),(VLOOKUP(1,G4998:K5017,3,FALSE))/(M4995-1))</f>
        <v>#N/A</v>
      </c>
      <c r="S4995" s="22" t="e">
        <f>IF(M4995=FALSE,NA(),IF(SUM(J4998:J5017)=2,"yes","no"))</f>
        <v>#N/A</v>
      </c>
      <c r="X4995" s="2" cm="2">
        <f t="array" ref="X4995:X4996">FREQUENCY(IF('Data Transformation'!$B$425:$B$6424='Bin Analysis'!L4995,'Data Transformation'!$G$425:$G$6424),'Data Transformation'!$U$11)</f>
        <v>0</v>
      </c>
      <c r="Y4995" s="2" cm="2">
        <f t="array" ref="Y4995:Y4996">FREQUENCY(IF('Data Transformation'!$B$425:$B$6424='Bin Analysis'!L4995,'Data Transformation'!$G$425:$G$6424),'Data Transformation'!$U$12)</f>
        <v>0</v>
      </c>
    </row>
    <row r="4996" spans="1:25" x14ac:dyDescent="0.25">
      <c r="A4996" s="14" t="s">
        <v>67</v>
      </c>
      <c r="B4996" t="s">
        <v>47</v>
      </c>
      <c r="C4996" t="s">
        <v>5</v>
      </c>
      <c r="D4996" t="s">
        <v>100</v>
      </c>
      <c r="E4996" t="s">
        <v>101</v>
      </c>
      <c r="F4996" t="s">
        <v>102</v>
      </c>
      <c r="G4996" t="s">
        <v>70</v>
      </c>
      <c r="H4996" t="s">
        <v>31</v>
      </c>
      <c r="I4996" t="s">
        <v>32</v>
      </c>
      <c r="J4996" t="s">
        <v>46</v>
      </c>
      <c r="K4996" s="14" t="s">
        <v>45</v>
      </c>
      <c r="M4996" s="14"/>
      <c r="X4996" s="2">
        <v>0</v>
      </c>
      <c r="Y4996" s="2">
        <v>0</v>
      </c>
    </row>
    <row r="4997" spans="1:25" x14ac:dyDescent="0.25">
      <c r="A4997" s="32"/>
      <c r="D4997" t="e">
        <f>IF(C4997=1,'Data Transformation'!$G$3+0.5*'Data Transformation'!$W$25,IF(C4998=1,D4998-'Data Transformation'!$W$25,FALSE))</f>
        <v>#NUM!</v>
      </c>
      <c r="E4997">
        <f t="array" ref="E4997">IF(ISLOGICAL(D4997),"",FREQUENCY(IF('Data Transformation'!$B$425:$B$8425='Bin Analysis'!$B4995,'Data Transformation'!$G$425:$G$8425),D4997))</f>
        <v>2001</v>
      </c>
      <c r="F4997" t="e">
        <f>IF(ISLOGICAL(D4997),"",E4997-E4996)</f>
        <v>#VALUE!</v>
      </c>
      <c r="M4997" s="14"/>
    </row>
    <row r="4998" spans="1:25" x14ac:dyDescent="0.25">
      <c r="A4998" s="32" t="e">
        <f>IF(Weighting!$P$6&gt;0,B4998,"")</f>
        <v>#NUM!</v>
      </c>
      <c r="B4998" t="e">
        <f>Weighting!$C$6</f>
        <v>#DIV/0!</v>
      </c>
      <c r="C4998" t="e">
        <f>Weighting!$F$6</f>
        <v>#NUM!</v>
      </c>
      <c r="D4998" t="e">
        <f>IF(C4998=1,'Data Transformation'!$G$3+0.5*'Data Transformation'!$W$25,IF(C4999=1,D4999-'Data Transformation'!$W$25,FALSE))</f>
        <v>#NUM!</v>
      </c>
      <c r="E4998">
        <f t="array" ref="E4998">IF(ISLOGICAL(D4998),"",FREQUENCY(IF('Data Transformation'!$B$425:$B$8425='Bin Analysis'!$B4995,'Data Transformation'!$G$425:$G$8425),D4998))</f>
        <v>2001</v>
      </c>
      <c r="F4998">
        <f>IF(ISLOGICAL(D4998),"",E4998-E4997)</f>
        <v>0</v>
      </c>
      <c r="G4998">
        <f>Weighting!$H$6</f>
        <v>1</v>
      </c>
      <c r="H4998">
        <f t="array" ref="H4998">FREQUENCY(IF('Data Transformation'!$B$4:$B$8425=B4995,'Data Transformation'!$G$4:$G$8425),'Bin Analysis'!$B4998)</f>
        <v>2073</v>
      </c>
      <c r="I4998">
        <f>H4998-H4997</f>
        <v>2073</v>
      </c>
      <c r="J4998">
        <f>IF(I4998=0,0,1)</f>
        <v>1</v>
      </c>
      <c r="K4998" t="e">
        <f>J4998*Weighting!$W$6</f>
        <v>#NUM!</v>
      </c>
      <c r="M4998" s="14"/>
    </row>
    <row r="4999" spans="1:25" x14ac:dyDescent="0.25">
      <c r="A4999" s="32" t="str">
        <f>IF(Weighting!$P$7&gt;0,B4999,"")</f>
        <v/>
      </c>
      <c r="B4999" t="e">
        <f>Weighting!$C$7</f>
        <v>#DIV/0!</v>
      </c>
      <c r="C4999" t="e">
        <f>Weighting!$F$7</f>
        <v>#NUM!</v>
      </c>
      <c r="D4999" t="e">
        <f>IF(C4999=1,'Data Transformation'!$G$3+0.5*'Data Transformation'!$W$25,IF(C5000=1,D5000-'Data Transformation'!$W$25,FALSE))</f>
        <v>#NUM!</v>
      </c>
      <c r="E4999">
        <f t="array" ref="E4999">IF(ISLOGICAL(D4999),"",FREQUENCY(IF('Data Transformation'!$B$425:$B$8425='Bin Analysis'!$B4995,'Data Transformation'!$G$425:$G$8425),D4999))</f>
        <v>2001</v>
      </c>
      <c r="F4999">
        <f t="shared" ref="F4999:F5017" si="624">IF(ISLOGICAL(D4999),"",E4999-E4998)</f>
        <v>0</v>
      </c>
      <c r="G4999">
        <f>Weighting!$H$7</f>
        <v>0</v>
      </c>
      <c r="H4999">
        <f t="array" ref="H4999">FREQUENCY(IF('Data Transformation'!$B$4:$B$8425=B4995,'Data Transformation'!$G$4:$G$8425),'Bin Analysis'!$B4999)</f>
        <v>2073</v>
      </c>
      <c r="I4999">
        <f t="shared" ref="I4999:I5017" si="625">H4999-H4998</f>
        <v>0</v>
      </c>
      <c r="J4999">
        <f>IF(I4999=0,0,1)</f>
        <v>0</v>
      </c>
      <c r="K4999">
        <f>J4999*Weighting!$W$7</f>
        <v>0</v>
      </c>
      <c r="M4999" s="14"/>
    </row>
    <row r="5000" spans="1:25" x14ac:dyDescent="0.25">
      <c r="A5000" s="32" t="str">
        <f>IF(Weighting!$P$8&gt;0,B5000,"")</f>
        <v/>
      </c>
      <c r="B5000" t="e">
        <f>Weighting!$C$8</f>
        <v>#DIV/0!</v>
      </c>
      <c r="C5000" t="e">
        <f>Weighting!$F$8</f>
        <v>#NUM!</v>
      </c>
      <c r="D5000" t="e">
        <f>IF(C5000=1,'Data Transformation'!$G$3+0.5*'Data Transformation'!$W$25,IF(C5001=1,D5001-'Data Transformation'!$W$25,FALSE))</f>
        <v>#NUM!</v>
      </c>
      <c r="E5000">
        <f t="array" ref="E5000">IF(ISLOGICAL(D5000),"",FREQUENCY(IF('Data Transformation'!$B$425:$B$8425='Bin Analysis'!$B4995,'Data Transformation'!$G$425:$G$8425),D5000))</f>
        <v>2001</v>
      </c>
      <c r="F5000">
        <f t="shared" si="624"/>
        <v>0</v>
      </c>
      <c r="G5000">
        <f>Weighting!$H$8</f>
        <v>0</v>
      </c>
      <c r="H5000">
        <f t="array" ref="H5000">FREQUENCY(IF('Data Transformation'!$B$4:$B$8425=B4995,'Data Transformation'!$G$4:$G$8425),'Bin Analysis'!$B5000)</f>
        <v>2073</v>
      </c>
      <c r="I5000">
        <f t="shared" si="625"/>
        <v>0</v>
      </c>
      <c r="J5000">
        <f t="shared" ref="J5000:J5017" si="626">IF(I5000=0,0,1)</f>
        <v>0</v>
      </c>
      <c r="K5000">
        <f>J5000*Weighting!$W$8</f>
        <v>0</v>
      </c>
      <c r="M5000" s="14"/>
    </row>
    <row r="5001" spans="1:25" x14ac:dyDescent="0.25">
      <c r="A5001" s="32" t="str">
        <f>IF(Weighting!$P$9&gt;0,B5001,"")</f>
        <v/>
      </c>
      <c r="B5001" s="50" t="e">
        <f>Weighting!$C$9</f>
        <v>#DIV/0!</v>
      </c>
      <c r="C5001" t="e">
        <f>Weighting!$F$9</f>
        <v>#NUM!</v>
      </c>
      <c r="D5001" t="e">
        <f>IF(C5001=1,'Data Transformation'!$G$3+0.5*'Data Transformation'!$W$25,IF(C5002=1,D5002-'Data Transformation'!$W$25,FALSE))</f>
        <v>#NUM!</v>
      </c>
      <c r="E5001">
        <f t="array" ref="E5001">IF(ISLOGICAL(D5001),"",FREQUENCY(IF('Data Transformation'!$B$425:$B$8425='Bin Analysis'!$B4995,'Data Transformation'!$G$425:$G$8425),D5001))</f>
        <v>2001</v>
      </c>
      <c r="F5001">
        <f t="shared" si="624"/>
        <v>0</v>
      </c>
      <c r="G5001">
        <f>Weighting!$H$9</f>
        <v>0</v>
      </c>
      <c r="H5001">
        <f t="array" ref="H5001">FREQUENCY(IF('Data Transformation'!$B$4:$B$8425=B4995,'Data Transformation'!$G$4:$G$8425),'Bin Analysis'!$B5001)</f>
        <v>2073</v>
      </c>
      <c r="I5001">
        <f t="shared" si="625"/>
        <v>0</v>
      </c>
      <c r="J5001">
        <f t="shared" si="626"/>
        <v>0</v>
      </c>
      <c r="K5001">
        <f>J5001*Weighting!$W$9</f>
        <v>0</v>
      </c>
      <c r="M5001" s="14"/>
    </row>
    <row r="5002" spans="1:25" x14ac:dyDescent="0.25">
      <c r="A5002" s="32" t="str">
        <f>IF(Weighting!$P$10&gt;0,B5002,"")</f>
        <v/>
      </c>
      <c r="B5002" t="e">
        <f>Weighting!$C$10</f>
        <v>#DIV/0!</v>
      </c>
      <c r="C5002" t="e">
        <f>Weighting!$F$10</f>
        <v>#NUM!</v>
      </c>
      <c r="D5002" t="e">
        <f>IF(C5002=1,'Data Transformation'!$G$3+0.5*'Data Transformation'!$W$25,IF(C5003=1,D5003-'Data Transformation'!$W$25,FALSE))</f>
        <v>#NUM!</v>
      </c>
      <c r="E5002">
        <f t="array" ref="E5002">IF(ISLOGICAL(D5002),"",FREQUENCY(IF('Data Transformation'!$B$425:$B$8425='Bin Analysis'!$B4995,'Data Transformation'!$G$425:$G$8425),D5002))</f>
        <v>2001</v>
      </c>
      <c r="F5002">
        <f t="shared" si="624"/>
        <v>0</v>
      </c>
      <c r="G5002">
        <f>Weighting!$H$10</f>
        <v>0</v>
      </c>
      <c r="H5002">
        <f t="array" ref="H5002">FREQUENCY(IF('Data Transformation'!$B$4:$B$8425=B4995,'Data Transformation'!$G$4:$G$8425),'Bin Analysis'!$B5002)</f>
        <v>2073</v>
      </c>
      <c r="I5002">
        <f t="shared" si="625"/>
        <v>0</v>
      </c>
      <c r="J5002">
        <f t="shared" si="626"/>
        <v>0</v>
      </c>
      <c r="K5002">
        <f>J5002*Weighting!$W$10</f>
        <v>0</v>
      </c>
      <c r="M5002" s="14"/>
    </row>
    <row r="5003" spans="1:25" x14ac:dyDescent="0.25">
      <c r="A5003" s="32" t="str">
        <f>IF(Weighting!$P$11&gt;0,B5003,"")</f>
        <v/>
      </c>
      <c r="B5003" t="e">
        <f>Weighting!$C$11</f>
        <v>#DIV/0!</v>
      </c>
      <c r="C5003" t="e">
        <f>Weighting!$F$11</f>
        <v>#NUM!</v>
      </c>
      <c r="D5003" t="e">
        <f>IF(C5003=1,'Data Transformation'!$G$3+0.5*'Data Transformation'!$W$25,IF(C5004=1,D5004-'Data Transformation'!$W$25,FALSE))</f>
        <v>#NUM!</v>
      </c>
      <c r="E5003">
        <f t="array" ref="E5003">IF(ISLOGICAL(D5003),"",FREQUENCY(IF('Data Transformation'!$B$425:$B$8425='Bin Analysis'!$B4995,'Data Transformation'!$G$425:$G$8425),D5003))</f>
        <v>2001</v>
      </c>
      <c r="F5003">
        <f t="shared" si="624"/>
        <v>0</v>
      </c>
      <c r="G5003">
        <f>Weighting!$H$11</f>
        <v>0</v>
      </c>
      <c r="H5003">
        <f t="array" ref="H5003">FREQUENCY(IF('Data Transformation'!$B$4:$B$8425=B4995,'Data Transformation'!$G$4:$G$8425),'Bin Analysis'!$B5003)</f>
        <v>2073</v>
      </c>
      <c r="I5003">
        <f t="shared" si="625"/>
        <v>0</v>
      </c>
      <c r="J5003">
        <f t="shared" si="626"/>
        <v>0</v>
      </c>
      <c r="K5003">
        <f>J5003*Weighting!$W$11</f>
        <v>0</v>
      </c>
      <c r="M5003" s="14"/>
    </row>
    <row r="5004" spans="1:25" x14ac:dyDescent="0.25">
      <c r="A5004" s="32" t="str">
        <f>IF(Weighting!$P$12&gt;0,B5004,"")</f>
        <v/>
      </c>
      <c r="B5004" t="e">
        <f>Weighting!$C$12</f>
        <v>#DIV/0!</v>
      </c>
      <c r="C5004" t="e">
        <f>Weighting!$F$12</f>
        <v>#NUM!</v>
      </c>
      <c r="D5004" t="e">
        <f>IF(C5004=1,'Data Transformation'!$G$3+0.5*'Data Transformation'!$W$25,IF(C5005=1,D5005-'Data Transformation'!$W$25,FALSE))</f>
        <v>#NUM!</v>
      </c>
      <c r="E5004">
        <f t="array" ref="E5004">IF(ISLOGICAL(D5004),"",FREQUENCY(IF('Data Transformation'!$B$425:$B$8425='Bin Analysis'!$B4995,'Data Transformation'!$G$425:$G$8425),D5004))</f>
        <v>2001</v>
      </c>
      <c r="F5004">
        <f t="shared" si="624"/>
        <v>0</v>
      </c>
      <c r="G5004">
        <f>Weighting!$H$12</f>
        <v>0</v>
      </c>
      <c r="H5004">
        <f t="array" ref="H5004">FREQUENCY(IF('Data Transformation'!$B$4:$B$8425=B4995,'Data Transformation'!$G$4:$G$8425),'Bin Analysis'!$B5004)</f>
        <v>2073</v>
      </c>
      <c r="I5004">
        <f t="shared" si="625"/>
        <v>0</v>
      </c>
      <c r="J5004">
        <f t="shared" si="626"/>
        <v>0</v>
      </c>
      <c r="K5004">
        <f>J5004*Weighting!$W$12</f>
        <v>0</v>
      </c>
      <c r="M5004" s="14"/>
    </row>
    <row r="5005" spans="1:25" x14ac:dyDescent="0.25">
      <c r="A5005" s="32" t="str">
        <f>IF(Weighting!$P$13&gt;0,B5005,"")</f>
        <v/>
      </c>
      <c r="B5005" t="e">
        <f>Weighting!$C$13</f>
        <v>#DIV/0!</v>
      </c>
      <c r="C5005" t="e">
        <f>Weighting!$F$13</f>
        <v>#NUM!</v>
      </c>
      <c r="D5005" t="e">
        <f>IF(C5005=1,'Data Transformation'!$G$3+0.5*'Data Transformation'!$W$25,IF(C5006=1,D5006-'Data Transformation'!$W$25,FALSE))</f>
        <v>#NUM!</v>
      </c>
      <c r="E5005">
        <f t="array" ref="E5005">IF(ISLOGICAL(D5005),"",FREQUENCY(IF('Data Transformation'!$B$425:$B$8425='Bin Analysis'!$B4995,'Data Transformation'!$G$425:$G$8425),D5005))</f>
        <v>2001</v>
      </c>
      <c r="F5005">
        <f t="shared" si="624"/>
        <v>0</v>
      </c>
      <c r="G5005">
        <f>Weighting!$H$13</f>
        <v>0</v>
      </c>
      <c r="H5005">
        <f t="array" ref="H5005">FREQUENCY(IF('Data Transformation'!$B$4:$B$8425=B4995,'Data Transformation'!$G$4:$G$8425),'Bin Analysis'!$B5005)</f>
        <v>2073</v>
      </c>
      <c r="I5005">
        <f t="shared" si="625"/>
        <v>0</v>
      </c>
      <c r="J5005">
        <f t="shared" si="626"/>
        <v>0</v>
      </c>
      <c r="K5005">
        <f>J5005*Weighting!$W$13</f>
        <v>0</v>
      </c>
      <c r="M5005" s="14"/>
    </row>
    <row r="5006" spans="1:25" x14ac:dyDescent="0.25">
      <c r="A5006" s="32" t="str">
        <f>IF(Weighting!$P$14&gt;0,B5006,"")</f>
        <v/>
      </c>
      <c r="B5006" t="e">
        <f>Weighting!$C$14</f>
        <v>#DIV/0!</v>
      </c>
      <c r="C5006" t="e">
        <f>Weighting!$F$14</f>
        <v>#NUM!</v>
      </c>
      <c r="D5006" t="e">
        <f>IF(C5006=1,'Data Transformation'!$G$3+0.5*'Data Transformation'!$W$25,IF(C5007=1,D5007-'Data Transformation'!$W$25,FALSE))</f>
        <v>#NUM!</v>
      </c>
      <c r="E5006">
        <f t="array" ref="E5006">IF(ISLOGICAL(D5006),"",FREQUENCY(IF('Data Transformation'!$B$425:$B$8425='Bin Analysis'!$B4995,'Data Transformation'!$G$425:$G$8425),D5006))</f>
        <v>2001</v>
      </c>
      <c r="F5006">
        <f t="shared" si="624"/>
        <v>0</v>
      </c>
      <c r="G5006">
        <f>Weighting!$H$14</f>
        <v>0</v>
      </c>
      <c r="H5006">
        <f t="array" ref="H5006">FREQUENCY(IF('Data Transformation'!$B$4:$B$8425=B4995,'Data Transformation'!$G$4:$G$8425),'Bin Analysis'!$B5006)</f>
        <v>2073</v>
      </c>
      <c r="I5006">
        <f t="shared" si="625"/>
        <v>0</v>
      </c>
      <c r="J5006">
        <f t="shared" si="626"/>
        <v>0</v>
      </c>
      <c r="K5006">
        <f>J5006*Weighting!$W$14</f>
        <v>0</v>
      </c>
      <c r="M5006" s="14"/>
    </row>
    <row r="5007" spans="1:25" x14ac:dyDescent="0.25">
      <c r="A5007" s="32" t="str">
        <f>IF(Weighting!$P$15&gt;0,B5007,"")</f>
        <v/>
      </c>
      <c r="B5007" t="e">
        <f>Weighting!$C$15</f>
        <v>#DIV/0!</v>
      </c>
      <c r="C5007" t="e">
        <f>Weighting!$F$15</f>
        <v>#NUM!</v>
      </c>
      <c r="D5007" t="e">
        <f>IF(C5007=1,'Data Transformation'!$G$3+0.5*'Data Transformation'!$W$25,IF(C5008=1,D5008-'Data Transformation'!$W$25,FALSE))</f>
        <v>#NUM!</v>
      </c>
      <c r="E5007">
        <f t="array" ref="E5007">IF(ISLOGICAL(D5007),"",FREQUENCY(IF('Data Transformation'!$B$425:$B$8425='Bin Analysis'!$B4995,'Data Transformation'!$G$425:$G$8425),D5007))</f>
        <v>2001</v>
      </c>
      <c r="F5007">
        <f t="shared" si="624"/>
        <v>0</v>
      </c>
      <c r="G5007">
        <f>Weighting!$H$15</f>
        <v>0</v>
      </c>
      <c r="H5007">
        <f t="array" ref="H5007">FREQUENCY(IF('Data Transformation'!$B$4:$B$8425=B4995,'Data Transformation'!$G$4:$G$8425),'Bin Analysis'!$B5007)</f>
        <v>2073</v>
      </c>
      <c r="I5007">
        <f t="shared" si="625"/>
        <v>0</v>
      </c>
      <c r="J5007">
        <f t="shared" si="626"/>
        <v>0</v>
      </c>
      <c r="K5007">
        <f>J5007*Weighting!$W$15</f>
        <v>0</v>
      </c>
      <c r="M5007" s="14"/>
    </row>
    <row r="5008" spans="1:25" x14ac:dyDescent="0.25">
      <c r="A5008" s="32" t="str">
        <f>IF(Weighting!$P$16&gt;0,B5008,"")</f>
        <v/>
      </c>
      <c r="B5008" t="e">
        <f>Weighting!$C$16</f>
        <v>#DIV/0!</v>
      </c>
      <c r="C5008" t="e">
        <f>Weighting!$F$16</f>
        <v>#NUM!</v>
      </c>
      <c r="D5008" t="e">
        <f>IF(C5008=1,'Data Transformation'!$G$3+0.5*'Data Transformation'!$W$25,IF(C5009=1,D5009-'Data Transformation'!$W$25,FALSE))</f>
        <v>#NUM!</v>
      </c>
      <c r="E5008">
        <f t="array" ref="E5008">IF(ISLOGICAL(D5008),"",FREQUENCY(IF('Data Transformation'!$B$425:$B$8425='Bin Analysis'!$B4995,'Data Transformation'!$G$425:$G$8425),D5008))</f>
        <v>2001</v>
      </c>
      <c r="F5008">
        <f t="shared" si="624"/>
        <v>0</v>
      </c>
      <c r="G5008">
        <f>Weighting!$H$16</f>
        <v>0</v>
      </c>
      <c r="H5008">
        <f t="array" ref="H5008">FREQUENCY(IF('Data Transformation'!$B$4:$B$8425=B4995,'Data Transformation'!$G$4:$G$8425),'Bin Analysis'!$B5008)</f>
        <v>2073</v>
      </c>
      <c r="I5008">
        <f t="shared" si="625"/>
        <v>0</v>
      </c>
      <c r="J5008">
        <f t="shared" si="626"/>
        <v>0</v>
      </c>
      <c r="K5008">
        <f>J5008*Weighting!$W$16</f>
        <v>0</v>
      </c>
      <c r="M5008" s="14"/>
    </row>
    <row r="5009" spans="1:25" x14ac:dyDescent="0.25">
      <c r="A5009" s="32" t="str">
        <f>IF(Weighting!$P$17&gt;0,B5009,"")</f>
        <v/>
      </c>
      <c r="B5009" t="e">
        <f>Weighting!$C$17</f>
        <v>#DIV/0!</v>
      </c>
      <c r="C5009" t="e">
        <f>Weighting!$F$17</f>
        <v>#NUM!</v>
      </c>
      <c r="D5009" t="e">
        <f>IF(C5009=1,'Data Transformation'!$G$3+0.5*'Data Transformation'!$W$25,IF(C5010=1,D5010-'Data Transformation'!$W$25,FALSE))</f>
        <v>#NUM!</v>
      </c>
      <c r="E5009">
        <f t="array" ref="E5009">IF(ISLOGICAL(D5009),"",FREQUENCY(IF('Data Transformation'!$B$425:$B$8425='Bin Analysis'!$B4995,'Data Transformation'!$G$425:$G$8425),D5009))</f>
        <v>2001</v>
      </c>
      <c r="F5009">
        <f t="shared" si="624"/>
        <v>0</v>
      </c>
      <c r="G5009">
        <f>Weighting!$H$17</f>
        <v>0</v>
      </c>
      <c r="H5009">
        <f t="array" ref="H5009">FREQUENCY(IF('Data Transformation'!$B$4:$B$8425=B4995,'Data Transformation'!$G$4:$G$8425),'Bin Analysis'!$B5009)</f>
        <v>2073</v>
      </c>
      <c r="I5009">
        <f t="shared" si="625"/>
        <v>0</v>
      </c>
      <c r="J5009">
        <f t="shared" si="626"/>
        <v>0</v>
      </c>
      <c r="K5009">
        <f>J5009*Weighting!$W$17</f>
        <v>0</v>
      </c>
      <c r="M5009" s="14"/>
    </row>
    <row r="5010" spans="1:25" x14ac:dyDescent="0.25">
      <c r="A5010" s="32" t="str">
        <f>IF(Weighting!$P$18&gt;0,B5010,"")</f>
        <v/>
      </c>
      <c r="B5010" t="e">
        <f>Weighting!$C$18</f>
        <v>#DIV/0!</v>
      </c>
      <c r="C5010" t="e">
        <f>Weighting!$F$18</f>
        <v>#NUM!</v>
      </c>
      <c r="D5010" t="e">
        <f>IF(C5010=1,'Data Transformation'!$G$3+0.5*'Data Transformation'!$W$25,IF(C5011=1,D5011-'Data Transformation'!$W$25,FALSE))</f>
        <v>#NUM!</v>
      </c>
      <c r="E5010">
        <f t="array" ref="E5010">IF(ISLOGICAL(D5010),"",FREQUENCY(IF('Data Transformation'!$B$425:$B$8425='Bin Analysis'!$B4995,'Data Transformation'!$G$425:$G$8425),D5010))</f>
        <v>2001</v>
      </c>
      <c r="F5010">
        <f t="shared" si="624"/>
        <v>0</v>
      </c>
      <c r="G5010">
        <f>Weighting!$H$18</f>
        <v>0</v>
      </c>
      <c r="H5010">
        <f t="array" ref="H5010">FREQUENCY(IF('Data Transformation'!$B$4:$B$8425=B4995,'Data Transformation'!$G$4:$G$8425),'Bin Analysis'!$B5010)</f>
        <v>2073</v>
      </c>
      <c r="I5010">
        <f t="shared" si="625"/>
        <v>0</v>
      </c>
      <c r="J5010">
        <f t="shared" si="626"/>
        <v>0</v>
      </c>
      <c r="K5010">
        <f>J5010*Weighting!$W$18</f>
        <v>0</v>
      </c>
      <c r="M5010" s="14"/>
    </row>
    <row r="5011" spans="1:25" x14ac:dyDescent="0.25">
      <c r="A5011" s="32" t="str">
        <f>IF(Weighting!$P$19&gt;0,B5011,"")</f>
        <v/>
      </c>
      <c r="B5011" t="e">
        <f>Weighting!$C$19</f>
        <v>#DIV/0!</v>
      </c>
      <c r="C5011" t="e">
        <f>Weighting!$F$19</f>
        <v>#NUM!</v>
      </c>
      <c r="D5011" t="e">
        <f>IF(C5011=1,'Data Transformation'!$G$3+0.5*'Data Transformation'!$W$25,IF(C5012=1,D5012-'Data Transformation'!$W$25,FALSE))</f>
        <v>#NUM!</v>
      </c>
      <c r="E5011">
        <f t="array" ref="E5011">IF(ISLOGICAL(D5011),"",FREQUENCY(IF('Data Transformation'!$B$425:$B$8425='Bin Analysis'!$B4995,'Data Transformation'!$G$425:$G$8425),D5011))</f>
        <v>2001</v>
      </c>
      <c r="F5011">
        <f t="shared" si="624"/>
        <v>0</v>
      </c>
      <c r="G5011">
        <f>Weighting!$H$19</f>
        <v>0</v>
      </c>
      <c r="H5011">
        <f t="array" ref="H5011">FREQUENCY(IF('Data Transformation'!$B$4:$B$8425=B4995,'Data Transformation'!$G$4:$G$8425),'Bin Analysis'!$B5011)</f>
        <v>2073</v>
      </c>
      <c r="I5011">
        <f t="shared" si="625"/>
        <v>0</v>
      </c>
      <c r="J5011">
        <f t="shared" si="626"/>
        <v>0</v>
      </c>
      <c r="K5011">
        <f>J5011*Weighting!$W$19</f>
        <v>0</v>
      </c>
      <c r="M5011" s="14"/>
    </row>
    <row r="5012" spans="1:25" x14ac:dyDescent="0.25">
      <c r="A5012" s="32" t="str">
        <f>IF(Weighting!$P$20&gt;0,B5012,"")</f>
        <v/>
      </c>
      <c r="B5012" t="e">
        <f>Weighting!$C$20</f>
        <v>#DIV/0!</v>
      </c>
      <c r="C5012" t="e">
        <f>Weighting!$F$20</f>
        <v>#NUM!</v>
      </c>
      <c r="D5012" t="e">
        <f>IF(C5012=1,'Data Transformation'!$G$3+0.5*'Data Transformation'!$W$25,IF(C5013=1,D5013-'Data Transformation'!$W$25,FALSE))</f>
        <v>#NUM!</v>
      </c>
      <c r="E5012">
        <f t="array" ref="E5012">IF(ISLOGICAL(D5012),"",FREQUENCY(IF('Data Transformation'!$B$425:$B$8425='Bin Analysis'!$B4995,'Data Transformation'!$G$425:$G$8425),D5012))</f>
        <v>2001</v>
      </c>
      <c r="F5012">
        <f t="shared" si="624"/>
        <v>0</v>
      </c>
      <c r="G5012">
        <f>Weighting!$H$20</f>
        <v>0</v>
      </c>
      <c r="H5012">
        <f t="array" ref="H5012">FREQUENCY(IF('Data Transformation'!$B$4:$B$8425=B4995,'Data Transformation'!$G$4:$G$8425),'Bin Analysis'!$B5012)</f>
        <v>2073</v>
      </c>
      <c r="I5012">
        <f t="shared" si="625"/>
        <v>0</v>
      </c>
      <c r="J5012">
        <f t="shared" si="626"/>
        <v>0</v>
      </c>
      <c r="K5012">
        <f>J5012*Weighting!$W$20</f>
        <v>0</v>
      </c>
      <c r="M5012" s="14"/>
    </row>
    <row r="5013" spans="1:25" x14ac:dyDescent="0.25">
      <c r="A5013" s="32" t="str">
        <f>IF(Weighting!$P$21&gt;0,B5013,"")</f>
        <v/>
      </c>
      <c r="B5013" t="e">
        <f>Weighting!$C$21</f>
        <v>#DIV/0!</v>
      </c>
      <c r="C5013" t="e">
        <f>Weighting!$F$21</f>
        <v>#NUM!</v>
      </c>
      <c r="D5013" t="e">
        <f>IF(C5013=1,'Data Transformation'!$G$3+0.5*'Data Transformation'!$W$25,IF(C5014=1,D5014-'Data Transformation'!$W$25,FALSE))</f>
        <v>#NUM!</v>
      </c>
      <c r="E5013">
        <f t="array" ref="E5013">IF(ISLOGICAL(D5013),"",FREQUENCY(IF('Data Transformation'!$B$425:$B$8425='Bin Analysis'!$B4995,'Data Transformation'!$G$425:$G$8425),D5013))</f>
        <v>2001</v>
      </c>
      <c r="F5013">
        <f t="shared" si="624"/>
        <v>0</v>
      </c>
      <c r="G5013">
        <f>Weighting!$H$21</f>
        <v>0</v>
      </c>
      <c r="H5013">
        <f t="array" ref="H5013">FREQUENCY(IF('Data Transformation'!$B$4:$B$8425=B4995,'Data Transformation'!$G$4:$G$8425),'Bin Analysis'!$B5013)</f>
        <v>2073</v>
      </c>
      <c r="I5013">
        <f t="shared" si="625"/>
        <v>0</v>
      </c>
      <c r="J5013">
        <f t="shared" si="626"/>
        <v>0</v>
      </c>
      <c r="K5013">
        <f>J5013*Weighting!$W$21</f>
        <v>0</v>
      </c>
      <c r="M5013" s="14"/>
    </row>
    <row r="5014" spans="1:25" x14ac:dyDescent="0.25">
      <c r="A5014" s="32" t="str">
        <f>IF(Weighting!$P$22&gt;0,B5014,"")</f>
        <v/>
      </c>
      <c r="B5014" t="e">
        <f>Weighting!$C$22</f>
        <v>#DIV/0!</v>
      </c>
      <c r="C5014" t="e">
        <f>Weighting!$F$22</f>
        <v>#NUM!</v>
      </c>
      <c r="D5014" t="e">
        <f>IF(C5014=1,'Data Transformation'!$G$3+0.5*'Data Transformation'!$W$25,IF(C5015=1,D5015-'Data Transformation'!$W$25,FALSE))</f>
        <v>#NUM!</v>
      </c>
      <c r="E5014">
        <f t="array" ref="E5014">IF(ISLOGICAL(D5014),"",FREQUENCY(IF('Data Transformation'!$B$425:$B$8425='Bin Analysis'!$B4995,'Data Transformation'!$G$425:$G$8425),D5014))</f>
        <v>2001</v>
      </c>
      <c r="F5014">
        <f t="shared" si="624"/>
        <v>0</v>
      </c>
      <c r="G5014">
        <f>Weighting!$H$22</f>
        <v>0</v>
      </c>
      <c r="H5014">
        <f t="array" ref="H5014">FREQUENCY(IF('Data Transformation'!$B$4:$B$8425=B4995,'Data Transformation'!$G$4:$G$8425),'Bin Analysis'!$B5014)</f>
        <v>2073</v>
      </c>
      <c r="I5014">
        <f t="shared" si="625"/>
        <v>0</v>
      </c>
      <c r="J5014">
        <f t="shared" si="626"/>
        <v>0</v>
      </c>
      <c r="K5014">
        <f>J5014*Weighting!$W$22</f>
        <v>0</v>
      </c>
      <c r="M5014" s="14"/>
    </row>
    <row r="5015" spans="1:25" x14ac:dyDescent="0.25">
      <c r="A5015" s="32" t="str">
        <f>IF(Weighting!$P$23&gt;0,B5015,"")</f>
        <v/>
      </c>
      <c r="B5015" t="e">
        <f>Weighting!$C$23</f>
        <v>#DIV/0!</v>
      </c>
      <c r="C5015" t="e">
        <f>Weighting!$F$23</f>
        <v>#NUM!</v>
      </c>
      <c r="D5015" t="e">
        <f>IF(C5015=1,'Data Transformation'!$G$3+0.5*'Data Transformation'!$W$25,IF(C5016=1,D5016-'Data Transformation'!$W$25,FALSE))</f>
        <v>#NUM!</v>
      </c>
      <c r="E5015">
        <f t="array" ref="E5015">IF(ISLOGICAL(D5015),"",FREQUENCY(IF('Data Transformation'!$B$425:$B$8425='Bin Analysis'!$B4995,'Data Transformation'!$G$425:$G$8425),D5015))</f>
        <v>2001</v>
      </c>
      <c r="F5015">
        <f t="shared" si="624"/>
        <v>0</v>
      </c>
      <c r="G5015">
        <f>Weighting!$H$23</f>
        <v>0</v>
      </c>
      <c r="H5015">
        <f t="array" ref="H5015">FREQUENCY(IF('Data Transformation'!$B$4:$B$8425=B4995,'Data Transformation'!$G$4:$G$8425),'Bin Analysis'!$B5015)</f>
        <v>2073</v>
      </c>
      <c r="I5015">
        <f t="shared" si="625"/>
        <v>0</v>
      </c>
      <c r="J5015">
        <f t="shared" si="626"/>
        <v>0</v>
      </c>
      <c r="K5015">
        <f>J5015*Weighting!$W$23</f>
        <v>0</v>
      </c>
      <c r="M5015" s="14"/>
    </row>
    <row r="5016" spans="1:25" x14ac:dyDescent="0.25">
      <c r="A5016" s="32" t="str">
        <f>IF(Weighting!$P$24&gt;0,B5016,"")</f>
        <v/>
      </c>
      <c r="B5016" t="e">
        <f>Weighting!$C$24</f>
        <v>#DIV/0!</v>
      </c>
      <c r="C5016" t="e">
        <f>Weighting!$F$24</f>
        <v>#NUM!</v>
      </c>
      <c r="D5016" t="e">
        <f>IF(C5016=1,'Data Transformation'!$G$3+0.5*'Data Transformation'!$W$25,IF(C5017=1,D5017-'Data Transformation'!$W$25,FALSE))</f>
        <v>#NUM!</v>
      </c>
      <c r="E5016">
        <f t="array" ref="E5016">IF(ISLOGICAL(D5016),"",FREQUENCY(IF('Data Transformation'!$B$425:$B$8425='Bin Analysis'!$B4995,'Data Transformation'!$G$425:$G$8425),D5016))</f>
        <v>2001</v>
      </c>
      <c r="F5016">
        <f t="shared" si="624"/>
        <v>0</v>
      </c>
      <c r="G5016">
        <f>Weighting!$H$24</f>
        <v>0</v>
      </c>
      <c r="H5016">
        <f t="array" ref="H5016">FREQUENCY(IF('Data Transformation'!$B$4:$B$8425=B4995,'Data Transformation'!$G$4:$G$8425),'Bin Analysis'!$B5016)</f>
        <v>2073</v>
      </c>
      <c r="I5016">
        <f t="shared" si="625"/>
        <v>0</v>
      </c>
      <c r="J5016">
        <f t="shared" si="626"/>
        <v>0</v>
      </c>
      <c r="K5016">
        <f>J5016*Weighting!$W$24</f>
        <v>0</v>
      </c>
      <c r="M5016" s="14"/>
    </row>
    <row r="5017" spans="1:25" x14ac:dyDescent="0.25">
      <c r="A5017" s="32" t="str">
        <f>IF(Weighting!$P$25&gt;0,B5017,"")</f>
        <v/>
      </c>
      <c r="B5017" t="e">
        <f>Weighting!$C$25</f>
        <v>#DIV/0!</v>
      </c>
      <c r="C5017" t="e">
        <f>Weighting!$F$25</f>
        <v>#NUM!</v>
      </c>
      <c r="D5017" t="e">
        <f>IF(C5017=1,'Data Transformation'!$G$3+0.5*'Data Transformation'!$W$25,IF(C5018=1,D5018-'Data Transformation'!$W$25,FALSE))</f>
        <v>#NUM!</v>
      </c>
      <c r="E5017">
        <f t="array" ref="E5017">IF(ISLOGICAL(D5017),"",FREQUENCY(IF('Data Transformation'!$B$425:$B$8425='Bin Analysis'!$B4995,'Data Transformation'!$G$425:$G$8425),D5017))</f>
        <v>2001</v>
      </c>
      <c r="F5017">
        <f t="shared" si="624"/>
        <v>0</v>
      </c>
      <c r="G5017">
        <f>Weighting!$H$25</f>
        <v>0</v>
      </c>
      <c r="H5017">
        <f t="array" ref="H5017">FREQUENCY(IF('Data Transformation'!$B$4:$B$8425=B4995,'Data Transformation'!$G$4:$G$8425),'Bin Analysis'!$B5017)</f>
        <v>2073</v>
      </c>
      <c r="I5017">
        <f t="shared" si="625"/>
        <v>0</v>
      </c>
      <c r="J5017">
        <f t="shared" si="626"/>
        <v>0</v>
      </c>
      <c r="K5017">
        <f>J5017*Weighting!$W$25</f>
        <v>0</v>
      </c>
      <c r="M5017" s="14"/>
    </row>
    <row r="5018" spans="1:25" x14ac:dyDescent="0.25">
      <c r="O5018"/>
      <c r="P5018"/>
      <c r="Q5018"/>
      <c r="R5018"/>
    </row>
    <row r="5019" spans="1:25" ht="23.25" x14ac:dyDescent="0.35">
      <c r="A5019" s="21" t="s">
        <v>0</v>
      </c>
      <c r="B5019" s="21" t="str">
        <f>IFERROR(VLOOKUP(C5019,'Data Transformation'!$L$6:$M$426,2,FALSE),"")</f>
        <v/>
      </c>
      <c r="C5019" s="21">
        <f>C4995+1</f>
        <v>209</v>
      </c>
      <c r="D5019" s="21"/>
      <c r="E5019" s="21"/>
      <c r="F5019" s="21"/>
      <c r="G5019" s="21"/>
      <c r="H5019" s="22"/>
      <c r="I5019" s="22"/>
      <c r="J5019" s="22"/>
      <c r="K5019" s="21"/>
      <c r="L5019" s="21" t="str">
        <f>B5019</f>
        <v/>
      </c>
      <c r="M5019" s="23" t="e">
        <f>INDEX('Data Transformation'!$O$4:$O$424,MATCH($B5019,'Data Transformation'!$M$4:$M$424,0),MATCH($M$2,'Data Transformation'!$O$3,0))</f>
        <v>#N/A</v>
      </c>
      <c r="N5019" s="27" t="e">
        <f>IF('Input and Summary Results'!$J$16="minimum",'Bin Analysis'!X5020/(M5019-1),'Bin Analysis'!Y5019/('Bin Analysis'!M5019-1))</f>
        <v>#N/A</v>
      </c>
      <c r="O5019" s="27" t="e">
        <f>IF(M5019=FALSE,NA(),(VLOOKUP(1,C5022:K5041,4,FALSE))/(M5019-1))</f>
        <v>#N/A</v>
      </c>
      <c r="P5019" s="27" t="e">
        <f>IF(M5019=FALSE,NA(),SUM(J5022:J5041)/Weighting!$S$5)</f>
        <v>#N/A</v>
      </c>
      <c r="Q5019" s="27" t="e">
        <f>IF(M5019=FALSE,NA(),SUM(K5022:K5041)/Weighting!$S$6)</f>
        <v>#N/A</v>
      </c>
      <c r="R5019" s="27" t="e">
        <f>IF(M5019=FALSE,NA(),(VLOOKUP(1,G5022:K5041,3,FALSE))/(M5019-1))</f>
        <v>#N/A</v>
      </c>
      <c r="S5019" s="22" t="e">
        <f>IF(M5019=FALSE,NA(),IF(SUM(J5022:J5041)=2,"yes","no"))</f>
        <v>#N/A</v>
      </c>
      <c r="X5019" s="2" cm="2">
        <f t="array" ref="X5019:X5020">FREQUENCY(IF('Data Transformation'!$B$425:$B$6424='Bin Analysis'!L5019,'Data Transformation'!$G$425:$G$6424),'Data Transformation'!$U$11)</f>
        <v>0</v>
      </c>
      <c r="Y5019" s="2" cm="2">
        <f t="array" ref="Y5019:Y5020">FREQUENCY(IF('Data Transformation'!$B$425:$B$6424='Bin Analysis'!L5019,'Data Transformation'!$G$425:$G$6424),'Data Transformation'!$U$12)</f>
        <v>0</v>
      </c>
    </row>
    <row r="5020" spans="1:25" x14ac:dyDescent="0.25">
      <c r="A5020" s="14" t="s">
        <v>67</v>
      </c>
      <c r="B5020" t="s">
        <v>47</v>
      </c>
      <c r="C5020" t="s">
        <v>5</v>
      </c>
      <c r="D5020" t="s">
        <v>100</v>
      </c>
      <c r="E5020" t="s">
        <v>101</v>
      </c>
      <c r="F5020" t="s">
        <v>102</v>
      </c>
      <c r="G5020" t="s">
        <v>70</v>
      </c>
      <c r="H5020" t="s">
        <v>31</v>
      </c>
      <c r="I5020" t="s">
        <v>32</v>
      </c>
      <c r="J5020" t="s">
        <v>46</v>
      </c>
      <c r="K5020" s="14" t="s">
        <v>45</v>
      </c>
      <c r="M5020" s="14"/>
      <c r="X5020" s="2">
        <v>0</v>
      </c>
      <c r="Y5020" s="2">
        <v>0</v>
      </c>
    </row>
    <row r="5021" spans="1:25" x14ac:dyDescent="0.25">
      <c r="A5021" s="32"/>
      <c r="D5021" t="e">
        <f>IF(C5021=1,'Data Transformation'!$G$3+0.5*'Data Transformation'!$W$25,IF(C5022=1,D5022-'Data Transformation'!$W$25,FALSE))</f>
        <v>#NUM!</v>
      </c>
      <c r="E5021">
        <f t="array" ref="E5021">IF(ISLOGICAL(D5021),"",FREQUENCY(IF('Data Transformation'!$B$425:$B$8425='Bin Analysis'!$B5019,'Data Transformation'!$G$425:$G$8425),D5021))</f>
        <v>2001</v>
      </c>
      <c r="F5021" t="e">
        <f>IF(ISLOGICAL(D5021),"",E5021-E5020)</f>
        <v>#VALUE!</v>
      </c>
      <c r="M5021" s="14"/>
    </row>
    <row r="5022" spans="1:25" x14ac:dyDescent="0.25">
      <c r="A5022" s="32" t="e">
        <f>IF(Weighting!$P$6&gt;0,B5022,"")</f>
        <v>#NUM!</v>
      </c>
      <c r="B5022" t="e">
        <f>Weighting!$C$6</f>
        <v>#DIV/0!</v>
      </c>
      <c r="C5022" t="e">
        <f>Weighting!$F$6</f>
        <v>#NUM!</v>
      </c>
      <c r="D5022" t="e">
        <f>IF(C5022=1,'Data Transformation'!$G$3+0.5*'Data Transformation'!$W$25,IF(C5023=1,D5023-'Data Transformation'!$W$25,FALSE))</f>
        <v>#NUM!</v>
      </c>
      <c r="E5022">
        <f t="array" ref="E5022">IF(ISLOGICAL(D5022),"",FREQUENCY(IF('Data Transformation'!$B$425:$B$8425='Bin Analysis'!$B5019,'Data Transformation'!$G$425:$G$8425),D5022))</f>
        <v>2001</v>
      </c>
      <c r="F5022">
        <f>IF(ISLOGICAL(D5022),"",E5022-E5021)</f>
        <v>0</v>
      </c>
      <c r="G5022">
        <f>Weighting!$H$6</f>
        <v>1</v>
      </c>
      <c r="H5022">
        <f t="array" ref="H5022">FREQUENCY(IF('Data Transformation'!$B$4:$B$8425=B5019,'Data Transformation'!$G$4:$G$8425),'Bin Analysis'!$B5022)</f>
        <v>2073</v>
      </c>
      <c r="I5022">
        <f>H5022-H5021</f>
        <v>2073</v>
      </c>
      <c r="J5022">
        <f>IF(I5022=0,0,1)</f>
        <v>1</v>
      </c>
      <c r="K5022" t="e">
        <f>J5022*Weighting!$W$6</f>
        <v>#NUM!</v>
      </c>
      <c r="M5022" s="14"/>
    </row>
    <row r="5023" spans="1:25" x14ac:dyDescent="0.25">
      <c r="A5023" s="32" t="str">
        <f>IF(Weighting!$P$7&gt;0,B5023,"")</f>
        <v/>
      </c>
      <c r="B5023" t="e">
        <f>Weighting!$C$7</f>
        <v>#DIV/0!</v>
      </c>
      <c r="C5023" t="e">
        <f>Weighting!$F$7</f>
        <v>#NUM!</v>
      </c>
      <c r="D5023" t="e">
        <f>IF(C5023=1,'Data Transformation'!$G$3+0.5*'Data Transformation'!$W$25,IF(C5024=1,D5024-'Data Transformation'!$W$25,FALSE))</f>
        <v>#NUM!</v>
      </c>
      <c r="E5023">
        <f t="array" ref="E5023">IF(ISLOGICAL(D5023),"",FREQUENCY(IF('Data Transformation'!$B$425:$B$8425='Bin Analysis'!$B5019,'Data Transformation'!$G$425:$G$8425),D5023))</f>
        <v>2001</v>
      </c>
      <c r="F5023">
        <f t="shared" ref="F5023:F5041" si="627">IF(ISLOGICAL(D5023),"",E5023-E5022)</f>
        <v>0</v>
      </c>
      <c r="G5023">
        <f>Weighting!$H$7</f>
        <v>0</v>
      </c>
      <c r="H5023">
        <f t="array" ref="H5023">FREQUENCY(IF('Data Transformation'!$B$4:$B$8425=B5019,'Data Transformation'!$G$4:$G$8425),'Bin Analysis'!$B5023)</f>
        <v>2073</v>
      </c>
      <c r="I5023">
        <f t="shared" ref="I5023:I5041" si="628">H5023-H5022</f>
        <v>0</v>
      </c>
      <c r="J5023">
        <f>IF(I5023=0,0,1)</f>
        <v>0</v>
      </c>
      <c r="K5023">
        <f>J5023*Weighting!$W$7</f>
        <v>0</v>
      </c>
      <c r="M5023" s="14"/>
    </row>
    <row r="5024" spans="1:25" x14ac:dyDescent="0.25">
      <c r="A5024" s="32" t="str">
        <f>IF(Weighting!$P$8&gt;0,B5024,"")</f>
        <v/>
      </c>
      <c r="B5024" t="e">
        <f>Weighting!$C$8</f>
        <v>#DIV/0!</v>
      </c>
      <c r="C5024" t="e">
        <f>Weighting!$F$8</f>
        <v>#NUM!</v>
      </c>
      <c r="D5024" t="e">
        <f>IF(C5024=1,'Data Transformation'!$G$3+0.5*'Data Transformation'!$W$25,IF(C5025=1,D5025-'Data Transformation'!$W$25,FALSE))</f>
        <v>#NUM!</v>
      </c>
      <c r="E5024">
        <f t="array" ref="E5024">IF(ISLOGICAL(D5024),"",FREQUENCY(IF('Data Transformation'!$B$425:$B$8425='Bin Analysis'!$B5019,'Data Transformation'!$G$425:$G$8425),D5024))</f>
        <v>2001</v>
      </c>
      <c r="F5024">
        <f t="shared" si="627"/>
        <v>0</v>
      </c>
      <c r="G5024">
        <f>Weighting!$H$8</f>
        <v>0</v>
      </c>
      <c r="H5024">
        <f t="array" ref="H5024">FREQUENCY(IF('Data Transformation'!$B$4:$B$8425=B5019,'Data Transformation'!$G$4:$G$8425),'Bin Analysis'!$B5024)</f>
        <v>2073</v>
      </c>
      <c r="I5024">
        <f t="shared" si="628"/>
        <v>0</v>
      </c>
      <c r="J5024">
        <f t="shared" ref="J5024:J5041" si="629">IF(I5024=0,0,1)</f>
        <v>0</v>
      </c>
      <c r="K5024">
        <f>J5024*Weighting!$W$8</f>
        <v>0</v>
      </c>
      <c r="M5024" s="14"/>
    </row>
    <row r="5025" spans="1:13" x14ac:dyDescent="0.25">
      <c r="A5025" s="32" t="str">
        <f>IF(Weighting!$P$9&gt;0,B5025,"")</f>
        <v/>
      </c>
      <c r="B5025" s="50" t="e">
        <f>Weighting!$C$9</f>
        <v>#DIV/0!</v>
      </c>
      <c r="C5025" t="e">
        <f>Weighting!$F$9</f>
        <v>#NUM!</v>
      </c>
      <c r="D5025" t="e">
        <f>IF(C5025=1,'Data Transformation'!$G$3+0.5*'Data Transformation'!$W$25,IF(C5026=1,D5026-'Data Transformation'!$W$25,FALSE))</f>
        <v>#NUM!</v>
      </c>
      <c r="E5025">
        <f t="array" ref="E5025">IF(ISLOGICAL(D5025),"",FREQUENCY(IF('Data Transformation'!$B$425:$B$8425='Bin Analysis'!$B5019,'Data Transformation'!$G$425:$G$8425),D5025))</f>
        <v>2001</v>
      </c>
      <c r="F5025">
        <f t="shared" si="627"/>
        <v>0</v>
      </c>
      <c r="G5025">
        <f>Weighting!$H$9</f>
        <v>0</v>
      </c>
      <c r="H5025">
        <f t="array" ref="H5025">FREQUENCY(IF('Data Transformation'!$B$4:$B$8425=B5019,'Data Transformation'!$G$4:$G$8425),'Bin Analysis'!$B5025)</f>
        <v>2073</v>
      </c>
      <c r="I5025">
        <f t="shared" si="628"/>
        <v>0</v>
      </c>
      <c r="J5025">
        <f t="shared" si="629"/>
        <v>0</v>
      </c>
      <c r="K5025">
        <f>J5025*Weighting!$W$9</f>
        <v>0</v>
      </c>
      <c r="M5025" s="14"/>
    </row>
    <row r="5026" spans="1:13" x14ac:dyDescent="0.25">
      <c r="A5026" s="32" t="str">
        <f>IF(Weighting!$P$10&gt;0,B5026,"")</f>
        <v/>
      </c>
      <c r="B5026" t="e">
        <f>Weighting!$C$10</f>
        <v>#DIV/0!</v>
      </c>
      <c r="C5026" t="e">
        <f>Weighting!$F$10</f>
        <v>#NUM!</v>
      </c>
      <c r="D5026" t="e">
        <f>IF(C5026=1,'Data Transformation'!$G$3+0.5*'Data Transformation'!$W$25,IF(C5027=1,D5027-'Data Transformation'!$W$25,FALSE))</f>
        <v>#NUM!</v>
      </c>
      <c r="E5026">
        <f t="array" ref="E5026">IF(ISLOGICAL(D5026),"",FREQUENCY(IF('Data Transformation'!$B$425:$B$8425='Bin Analysis'!$B5019,'Data Transformation'!$G$425:$G$8425),D5026))</f>
        <v>2001</v>
      </c>
      <c r="F5026">
        <f t="shared" si="627"/>
        <v>0</v>
      </c>
      <c r="G5026">
        <f>Weighting!$H$10</f>
        <v>0</v>
      </c>
      <c r="H5026">
        <f t="array" ref="H5026">FREQUENCY(IF('Data Transformation'!$B$4:$B$8425=B5019,'Data Transformation'!$G$4:$G$8425),'Bin Analysis'!$B5026)</f>
        <v>2073</v>
      </c>
      <c r="I5026">
        <f t="shared" si="628"/>
        <v>0</v>
      </c>
      <c r="J5026">
        <f t="shared" si="629"/>
        <v>0</v>
      </c>
      <c r="K5026">
        <f>J5026*Weighting!$W$10</f>
        <v>0</v>
      </c>
      <c r="M5026" s="14"/>
    </row>
    <row r="5027" spans="1:13" x14ac:dyDescent="0.25">
      <c r="A5027" s="32" t="str">
        <f>IF(Weighting!$P$11&gt;0,B5027,"")</f>
        <v/>
      </c>
      <c r="B5027" t="e">
        <f>Weighting!$C$11</f>
        <v>#DIV/0!</v>
      </c>
      <c r="C5027" t="e">
        <f>Weighting!$F$11</f>
        <v>#NUM!</v>
      </c>
      <c r="D5027" t="e">
        <f>IF(C5027=1,'Data Transformation'!$G$3+0.5*'Data Transformation'!$W$25,IF(C5028=1,D5028-'Data Transformation'!$W$25,FALSE))</f>
        <v>#NUM!</v>
      </c>
      <c r="E5027">
        <f t="array" ref="E5027">IF(ISLOGICAL(D5027),"",FREQUENCY(IF('Data Transformation'!$B$425:$B$8425='Bin Analysis'!$B5019,'Data Transformation'!$G$425:$G$8425),D5027))</f>
        <v>2001</v>
      </c>
      <c r="F5027">
        <f t="shared" si="627"/>
        <v>0</v>
      </c>
      <c r="G5027">
        <f>Weighting!$H$11</f>
        <v>0</v>
      </c>
      <c r="H5027">
        <f t="array" ref="H5027">FREQUENCY(IF('Data Transformation'!$B$4:$B$8425=B5019,'Data Transformation'!$G$4:$G$8425),'Bin Analysis'!$B5027)</f>
        <v>2073</v>
      </c>
      <c r="I5027">
        <f t="shared" si="628"/>
        <v>0</v>
      </c>
      <c r="J5027">
        <f t="shared" si="629"/>
        <v>0</v>
      </c>
      <c r="K5027">
        <f>J5027*Weighting!$W$11</f>
        <v>0</v>
      </c>
      <c r="M5027" s="14"/>
    </row>
    <row r="5028" spans="1:13" x14ac:dyDescent="0.25">
      <c r="A5028" s="32" t="str">
        <f>IF(Weighting!$P$12&gt;0,B5028,"")</f>
        <v/>
      </c>
      <c r="B5028" t="e">
        <f>Weighting!$C$12</f>
        <v>#DIV/0!</v>
      </c>
      <c r="C5028" t="e">
        <f>Weighting!$F$12</f>
        <v>#NUM!</v>
      </c>
      <c r="D5028" t="e">
        <f>IF(C5028=1,'Data Transformation'!$G$3+0.5*'Data Transformation'!$W$25,IF(C5029=1,D5029-'Data Transformation'!$W$25,FALSE))</f>
        <v>#NUM!</v>
      </c>
      <c r="E5028">
        <f t="array" ref="E5028">IF(ISLOGICAL(D5028),"",FREQUENCY(IF('Data Transformation'!$B$425:$B$8425='Bin Analysis'!$B5019,'Data Transformation'!$G$425:$G$8425),D5028))</f>
        <v>2001</v>
      </c>
      <c r="F5028">
        <f t="shared" si="627"/>
        <v>0</v>
      </c>
      <c r="G5028">
        <f>Weighting!$H$12</f>
        <v>0</v>
      </c>
      <c r="H5028">
        <f t="array" ref="H5028">FREQUENCY(IF('Data Transformation'!$B$4:$B$8425=B5019,'Data Transformation'!$G$4:$G$8425),'Bin Analysis'!$B5028)</f>
        <v>2073</v>
      </c>
      <c r="I5028">
        <f t="shared" si="628"/>
        <v>0</v>
      </c>
      <c r="J5028">
        <f t="shared" si="629"/>
        <v>0</v>
      </c>
      <c r="K5028">
        <f>J5028*Weighting!$W$12</f>
        <v>0</v>
      </c>
      <c r="M5028" s="14"/>
    </row>
    <row r="5029" spans="1:13" x14ac:dyDescent="0.25">
      <c r="A5029" s="32" t="str">
        <f>IF(Weighting!$P$13&gt;0,B5029,"")</f>
        <v/>
      </c>
      <c r="B5029" t="e">
        <f>Weighting!$C$13</f>
        <v>#DIV/0!</v>
      </c>
      <c r="C5029" t="e">
        <f>Weighting!$F$13</f>
        <v>#NUM!</v>
      </c>
      <c r="D5029" t="e">
        <f>IF(C5029=1,'Data Transformation'!$G$3+0.5*'Data Transformation'!$W$25,IF(C5030=1,D5030-'Data Transformation'!$W$25,FALSE))</f>
        <v>#NUM!</v>
      </c>
      <c r="E5029">
        <f t="array" ref="E5029">IF(ISLOGICAL(D5029),"",FREQUENCY(IF('Data Transformation'!$B$425:$B$8425='Bin Analysis'!$B5019,'Data Transformation'!$G$425:$G$8425),D5029))</f>
        <v>2001</v>
      </c>
      <c r="F5029">
        <f t="shared" si="627"/>
        <v>0</v>
      </c>
      <c r="G5029">
        <f>Weighting!$H$13</f>
        <v>0</v>
      </c>
      <c r="H5029">
        <f t="array" ref="H5029">FREQUENCY(IF('Data Transformation'!$B$4:$B$8425=B5019,'Data Transformation'!$G$4:$G$8425),'Bin Analysis'!$B5029)</f>
        <v>2073</v>
      </c>
      <c r="I5029">
        <f t="shared" si="628"/>
        <v>0</v>
      </c>
      <c r="J5029">
        <f t="shared" si="629"/>
        <v>0</v>
      </c>
      <c r="K5029">
        <f>J5029*Weighting!$W$13</f>
        <v>0</v>
      </c>
      <c r="M5029" s="14"/>
    </row>
    <row r="5030" spans="1:13" x14ac:dyDescent="0.25">
      <c r="A5030" s="32" t="str">
        <f>IF(Weighting!$P$14&gt;0,B5030,"")</f>
        <v/>
      </c>
      <c r="B5030" t="e">
        <f>Weighting!$C$14</f>
        <v>#DIV/0!</v>
      </c>
      <c r="C5030" t="e">
        <f>Weighting!$F$14</f>
        <v>#NUM!</v>
      </c>
      <c r="D5030" t="e">
        <f>IF(C5030=1,'Data Transformation'!$G$3+0.5*'Data Transformation'!$W$25,IF(C5031=1,D5031-'Data Transformation'!$W$25,FALSE))</f>
        <v>#NUM!</v>
      </c>
      <c r="E5030">
        <f t="array" ref="E5030">IF(ISLOGICAL(D5030),"",FREQUENCY(IF('Data Transformation'!$B$425:$B$8425='Bin Analysis'!$B5019,'Data Transformation'!$G$425:$G$8425),D5030))</f>
        <v>2001</v>
      </c>
      <c r="F5030">
        <f t="shared" si="627"/>
        <v>0</v>
      </c>
      <c r="G5030">
        <f>Weighting!$H$14</f>
        <v>0</v>
      </c>
      <c r="H5030">
        <f t="array" ref="H5030">FREQUENCY(IF('Data Transformation'!$B$4:$B$8425=B5019,'Data Transformation'!$G$4:$G$8425),'Bin Analysis'!$B5030)</f>
        <v>2073</v>
      </c>
      <c r="I5030">
        <f t="shared" si="628"/>
        <v>0</v>
      </c>
      <c r="J5030">
        <f t="shared" si="629"/>
        <v>0</v>
      </c>
      <c r="K5030">
        <f>J5030*Weighting!$W$14</f>
        <v>0</v>
      </c>
      <c r="M5030" s="14"/>
    </row>
    <row r="5031" spans="1:13" x14ac:dyDescent="0.25">
      <c r="A5031" s="32" t="str">
        <f>IF(Weighting!$P$15&gt;0,B5031,"")</f>
        <v/>
      </c>
      <c r="B5031" t="e">
        <f>Weighting!$C$15</f>
        <v>#DIV/0!</v>
      </c>
      <c r="C5031" t="e">
        <f>Weighting!$F$15</f>
        <v>#NUM!</v>
      </c>
      <c r="D5031" t="e">
        <f>IF(C5031=1,'Data Transformation'!$G$3+0.5*'Data Transformation'!$W$25,IF(C5032=1,D5032-'Data Transformation'!$W$25,FALSE))</f>
        <v>#NUM!</v>
      </c>
      <c r="E5031">
        <f t="array" ref="E5031">IF(ISLOGICAL(D5031),"",FREQUENCY(IF('Data Transformation'!$B$425:$B$8425='Bin Analysis'!$B5019,'Data Transformation'!$G$425:$G$8425),D5031))</f>
        <v>2001</v>
      </c>
      <c r="F5031">
        <f t="shared" si="627"/>
        <v>0</v>
      </c>
      <c r="G5031">
        <f>Weighting!$H$15</f>
        <v>0</v>
      </c>
      <c r="H5031">
        <f t="array" ref="H5031">FREQUENCY(IF('Data Transformation'!$B$4:$B$8425=B5019,'Data Transformation'!$G$4:$G$8425),'Bin Analysis'!$B5031)</f>
        <v>2073</v>
      </c>
      <c r="I5031">
        <f t="shared" si="628"/>
        <v>0</v>
      </c>
      <c r="J5031">
        <f t="shared" si="629"/>
        <v>0</v>
      </c>
      <c r="K5031">
        <f>J5031*Weighting!$W$15</f>
        <v>0</v>
      </c>
      <c r="M5031" s="14"/>
    </row>
    <row r="5032" spans="1:13" x14ac:dyDescent="0.25">
      <c r="A5032" s="32" t="str">
        <f>IF(Weighting!$P$16&gt;0,B5032,"")</f>
        <v/>
      </c>
      <c r="B5032" t="e">
        <f>Weighting!$C$16</f>
        <v>#DIV/0!</v>
      </c>
      <c r="C5032" t="e">
        <f>Weighting!$F$16</f>
        <v>#NUM!</v>
      </c>
      <c r="D5032" t="e">
        <f>IF(C5032=1,'Data Transformation'!$G$3+0.5*'Data Transformation'!$W$25,IF(C5033=1,D5033-'Data Transformation'!$W$25,FALSE))</f>
        <v>#NUM!</v>
      </c>
      <c r="E5032">
        <f t="array" ref="E5032">IF(ISLOGICAL(D5032),"",FREQUENCY(IF('Data Transformation'!$B$425:$B$8425='Bin Analysis'!$B5019,'Data Transformation'!$G$425:$G$8425),D5032))</f>
        <v>2001</v>
      </c>
      <c r="F5032">
        <f t="shared" si="627"/>
        <v>0</v>
      </c>
      <c r="G5032">
        <f>Weighting!$H$16</f>
        <v>0</v>
      </c>
      <c r="H5032">
        <f t="array" ref="H5032">FREQUENCY(IF('Data Transformation'!$B$4:$B$8425=B5019,'Data Transformation'!$G$4:$G$8425),'Bin Analysis'!$B5032)</f>
        <v>2073</v>
      </c>
      <c r="I5032">
        <f t="shared" si="628"/>
        <v>0</v>
      </c>
      <c r="J5032">
        <f t="shared" si="629"/>
        <v>0</v>
      </c>
      <c r="K5032">
        <f>J5032*Weighting!$W$16</f>
        <v>0</v>
      </c>
      <c r="M5032" s="14"/>
    </row>
    <row r="5033" spans="1:13" x14ac:dyDescent="0.25">
      <c r="A5033" s="32" t="str">
        <f>IF(Weighting!$P$17&gt;0,B5033,"")</f>
        <v/>
      </c>
      <c r="B5033" t="e">
        <f>Weighting!$C$17</f>
        <v>#DIV/0!</v>
      </c>
      <c r="C5033" t="e">
        <f>Weighting!$F$17</f>
        <v>#NUM!</v>
      </c>
      <c r="D5033" t="e">
        <f>IF(C5033=1,'Data Transformation'!$G$3+0.5*'Data Transformation'!$W$25,IF(C5034=1,D5034-'Data Transformation'!$W$25,FALSE))</f>
        <v>#NUM!</v>
      </c>
      <c r="E5033">
        <f t="array" ref="E5033">IF(ISLOGICAL(D5033),"",FREQUENCY(IF('Data Transformation'!$B$425:$B$8425='Bin Analysis'!$B5019,'Data Transformation'!$G$425:$G$8425),D5033))</f>
        <v>2001</v>
      </c>
      <c r="F5033">
        <f t="shared" si="627"/>
        <v>0</v>
      </c>
      <c r="G5033">
        <f>Weighting!$H$17</f>
        <v>0</v>
      </c>
      <c r="H5033">
        <f t="array" ref="H5033">FREQUENCY(IF('Data Transformation'!$B$4:$B$8425=B5019,'Data Transformation'!$G$4:$G$8425),'Bin Analysis'!$B5033)</f>
        <v>2073</v>
      </c>
      <c r="I5033">
        <f t="shared" si="628"/>
        <v>0</v>
      </c>
      <c r="J5033">
        <f t="shared" si="629"/>
        <v>0</v>
      </c>
      <c r="K5033">
        <f>J5033*Weighting!$W$17</f>
        <v>0</v>
      </c>
      <c r="M5033" s="14"/>
    </row>
    <row r="5034" spans="1:13" x14ac:dyDescent="0.25">
      <c r="A5034" s="32" t="str">
        <f>IF(Weighting!$P$18&gt;0,B5034,"")</f>
        <v/>
      </c>
      <c r="B5034" t="e">
        <f>Weighting!$C$18</f>
        <v>#DIV/0!</v>
      </c>
      <c r="C5034" t="e">
        <f>Weighting!$F$18</f>
        <v>#NUM!</v>
      </c>
      <c r="D5034" t="e">
        <f>IF(C5034=1,'Data Transformation'!$G$3+0.5*'Data Transformation'!$W$25,IF(C5035=1,D5035-'Data Transformation'!$W$25,FALSE))</f>
        <v>#NUM!</v>
      </c>
      <c r="E5034">
        <f t="array" ref="E5034">IF(ISLOGICAL(D5034),"",FREQUENCY(IF('Data Transformation'!$B$425:$B$8425='Bin Analysis'!$B5019,'Data Transformation'!$G$425:$G$8425),D5034))</f>
        <v>2001</v>
      </c>
      <c r="F5034">
        <f t="shared" si="627"/>
        <v>0</v>
      </c>
      <c r="G5034">
        <f>Weighting!$H$18</f>
        <v>0</v>
      </c>
      <c r="H5034">
        <f t="array" ref="H5034">FREQUENCY(IF('Data Transformation'!$B$4:$B$8425=B5019,'Data Transformation'!$G$4:$G$8425),'Bin Analysis'!$B5034)</f>
        <v>2073</v>
      </c>
      <c r="I5034">
        <f t="shared" si="628"/>
        <v>0</v>
      </c>
      <c r="J5034">
        <f t="shared" si="629"/>
        <v>0</v>
      </c>
      <c r="K5034">
        <f>J5034*Weighting!$W$18</f>
        <v>0</v>
      </c>
      <c r="M5034" s="14"/>
    </row>
    <row r="5035" spans="1:13" x14ac:dyDescent="0.25">
      <c r="A5035" s="32" t="str">
        <f>IF(Weighting!$P$19&gt;0,B5035,"")</f>
        <v/>
      </c>
      <c r="B5035" t="e">
        <f>Weighting!$C$19</f>
        <v>#DIV/0!</v>
      </c>
      <c r="C5035" t="e">
        <f>Weighting!$F$19</f>
        <v>#NUM!</v>
      </c>
      <c r="D5035" t="e">
        <f>IF(C5035=1,'Data Transformation'!$G$3+0.5*'Data Transformation'!$W$25,IF(C5036=1,D5036-'Data Transformation'!$W$25,FALSE))</f>
        <v>#NUM!</v>
      </c>
      <c r="E5035">
        <f t="array" ref="E5035">IF(ISLOGICAL(D5035),"",FREQUENCY(IF('Data Transformation'!$B$425:$B$8425='Bin Analysis'!$B5019,'Data Transformation'!$G$425:$G$8425),D5035))</f>
        <v>2001</v>
      </c>
      <c r="F5035">
        <f t="shared" si="627"/>
        <v>0</v>
      </c>
      <c r="G5035">
        <f>Weighting!$H$19</f>
        <v>0</v>
      </c>
      <c r="H5035">
        <f t="array" ref="H5035">FREQUENCY(IF('Data Transformation'!$B$4:$B$8425=B5019,'Data Transformation'!$G$4:$G$8425),'Bin Analysis'!$B5035)</f>
        <v>2073</v>
      </c>
      <c r="I5035">
        <f t="shared" si="628"/>
        <v>0</v>
      </c>
      <c r="J5035">
        <f t="shared" si="629"/>
        <v>0</v>
      </c>
      <c r="K5035">
        <f>J5035*Weighting!$W$19</f>
        <v>0</v>
      </c>
      <c r="M5035" s="14"/>
    </row>
    <row r="5036" spans="1:13" x14ac:dyDescent="0.25">
      <c r="A5036" s="32" t="str">
        <f>IF(Weighting!$P$20&gt;0,B5036,"")</f>
        <v/>
      </c>
      <c r="B5036" t="e">
        <f>Weighting!$C$20</f>
        <v>#DIV/0!</v>
      </c>
      <c r="C5036" t="e">
        <f>Weighting!$F$20</f>
        <v>#NUM!</v>
      </c>
      <c r="D5036" t="e">
        <f>IF(C5036=1,'Data Transformation'!$G$3+0.5*'Data Transformation'!$W$25,IF(C5037=1,D5037-'Data Transformation'!$W$25,FALSE))</f>
        <v>#NUM!</v>
      </c>
      <c r="E5036">
        <f t="array" ref="E5036">IF(ISLOGICAL(D5036),"",FREQUENCY(IF('Data Transformation'!$B$425:$B$8425='Bin Analysis'!$B5019,'Data Transformation'!$G$425:$G$8425),D5036))</f>
        <v>2001</v>
      </c>
      <c r="F5036">
        <f t="shared" si="627"/>
        <v>0</v>
      </c>
      <c r="G5036">
        <f>Weighting!$H$20</f>
        <v>0</v>
      </c>
      <c r="H5036">
        <f t="array" ref="H5036">FREQUENCY(IF('Data Transformation'!$B$4:$B$8425=B5019,'Data Transformation'!$G$4:$G$8425),'Bin Analysis'!$B5036)</f>
        <v>2073</v>
      </c>
      <c r="I5036">
        <f t="shared" si="628"/>
        <v>0</v>
      </c>
      <c r="J5036">
        <f t="shared" si="629"/>
        <v>0</v>
      </c>
      <c r="K5036">
        <f>J5036*Weighting!$W$20</f>
        <v>0</v>
      </c>
      <c r="M5036" s="14"/>
    </row>
    <row r="5037" spans="1:13" x14ac:dyDescent="0.25">
      <c r="A5037" s="32" t="str">
        <f>IF(Weighting!$P$21&gt;0,B5037,"")</f>
        <v/>
      </c>
      <c r="B5037" t="e">
        <f>Weighting!$C$21</f>
        <v>#DIV/0!</v>
      </c>
      <c r="C5037" t="e">
        <f>Weighting!$F$21</f>
        <v>#NUM!</v>
      </c>
      <c r="D5037" t="e">
        <f>IF(C5037=1,'Data Transformation'!$G$3+0.5*'Data Transformation'!$W$25,IF(C5038=1,D5038-'Data Transformation'!$W$25,FALSE))</f>
        <v>#NUM!</v>
      </c>
      <c r="E5037">
        <f t="array" ref="E5037">IF(ISLOGICAL(D5037),"",FREQUENCY(IF('Data Transformation'!$B$425:$B$8425='Bin Analysis'!$B5019,'Data Transformation'!$G$425:$G$8425),D5037))</f>
        <v>2001</v>
      </c>
      <c r="F5037">
        <f t="shared" si="627"/>
        <v>0</v>
      </c>
      <c r="G5037">
        <f>Weighting!$H$21</f>
        <v>0</v>
      </c>
      <c r="H5037">
        <f t="array" ref="H5037">FREQUENCY(IF('Data Transformation'!$B$4:$B$8425=B5019,'Data Transformation'!$G$4:$G$8425),'Bin Analysis'!$B5037)</f>
        <v>2073</v>
      </c>
      <c r="I5037">
        <f t="shared" si="628"/>
        <v>0</v>
      </c>
      <c r="J5037">
        <f t="shared" si="629"/>
        <v>0</v>
      </c>
      <c r="K5037">
        <f>J5037*Weighting!$W$21</f>
        <v>0</v>
      </c>
      <c r="M5037" s="14"/>
    </row>
    <row r="5038" spans="1:13" x14ac:dyDescent="0.25">
      <c r="A5038" s="32" t="str">
        <f>IF(Weighting!$P$22&gt;0,B5038,"")</f>
        <v/>
      </c>
      <c r="B5038" t="e">
        <f>Weighting!$C$22</f>
        <v>#DIV/0!</v>
      </c>
      <c r="C5038" t="e">
        <f>Weighting!$F$22</f>
        <v>#NUM!</v>
      </c>
      <c r="D5038" t="e">
        <f>IF(C5038=1,'Data Transformation'!$G$3+0.5*'Data Transformation'!$W$25,IF(C5039=1,D5039-'Data Transformation'!$W$25,FALSE))</f>
        <v>#NUM!</v>
      </c>
      <c r="E5038">
        <f t="array" ref="E5038">IF(ISLOGICAL(D5038),"",FREQUENCY(IF('Data Transformation'!$B$425:$B$8425='Bin Analysis'!$B5019,'Data Transformation'!$G$425:$G$8425),D5038))</f>
        <v>2001</v>
      </c>
      <c r="F5038">
        <f t="shared" si="627"/>
        <v>0</v>
      </c>
      <c r="G5038">
        <f>Weighting!$H$22</f>
        <v>0</v>
      </c>
      <c r="H5038">
        <f t="array" ref="H5038">FREQUENCY(IF('Data Transformation'!$B$4:$B$8425=B5019,'Data Transformation'!$G$4:$G$8425),'Bin Analysis'!$B5038)</f>
        <v>2073</v>
      </c>
      <c r="I5038">
        <f t="shared" si="628"/>
        <v>0</v>
      </c>
      <c r="J5038">
        <f t="shared" si="629"/>
        <v>0</v>
      </c>
      <c r="K5038">
        <f>J5038*Weighting!$W$22</f>
        <v>0</v>
      </c>
      <c r="M5038" s="14"/>
    </row>
    <row r="5039" spans="1:13" x14ac:dyDescent="0.25">
      <c r="A5039" s="32" t="str">
        <f>IF(Weighting!$P$23&gt;0,B5039,"")</f>
        <v/>
      </c>
      <c r="B5039" t="e">
        <f>Weighting!$C$23</f>
        <v>#DIV/0!</v>
      </c>
      <c r="C5039" t="e">
        <f>Weighting!$F$23</f>
        <v>#NUM!</v>
      </c>
      <c r="D5039" t="e">
        <f>IF(C5039=1,'Data Transformation'!$G$3+0.5*'Data Transformation'!$W$25,IF(C5040=1,D5040-'Data Transformation'!$W$25,FALSE))</f>
        <v>#NUM!</v>
      </c>
      <c r="E5039">
        <f t="array" ref="E5039">IF(ISLOGICAL(D5039),"",FREQUENCY(IF('Data Transformation'!$B$425:$B$8425='Bin Analysis'!$B5019,'Data Transformation'!$G$425:$G$8425),D5039))</f>
        <v>2001</v>
      </c>
      <c r="F5039">
        <f t="shared" si="627"/>
        <v>0</v>
      </c>
      <c r="G5039">
        <f>Weighting!$H$23</f>
        <v>0</v>
      </c>
      <c r="H5039">
        <f t="array" ref="H5039">FREQUENCY(IF('Data Transformation'!$B$4:$B$8425=B5019,'Data Transformation'!$G$4:$G$8425),'Bin Analysis'!$B5039)</f>
        <v>2073</v>
      </c>
      <c r="I5039">
        <f t="shared" si="628"/>
        <v>0</v>
      </c>
      <c r="J5039">
        <f t="shared" si="629"/>
        <v>0</v>
      </c>
      <c r="K5039">
        <f>J5039*Weighting!$W$23</f>
        <v>0</v>
      </c>
      <c r="M5039" s="14"/>
    </row>
    <row r="5040" spans="1:13" x14ac:dyDescent="0.25">
      <c r="A5040" s="32" t="str">
        <f>IF(Weighting!$P$24&gt;0,B5040,"")</f>
        <v/>
      </c>
      <c r="B5040" t="e">
        <f>Weighting!$C$24</f>
        <v>#DIV/0!</v>
      </c>
      <c r="C5040" t="e">
        <f>Weighting!$F$24</f>
        <v>#NUM!</v>
      </c>
      <c r="D5040" t="e">
        <f>IF(C5040=1,'Data Transformation'!$G$3+0.5*'Data Transformation'!$W$25,IF(C5041=1,D5041-'Data Transformation'!$W$25,FALSE))</f>
        <v>#NUM!</v>
      </c>
      <c r="E5040">
        <f t="array" ref="E5040">IF(ISLOGICAL(D5040),"",FREQUENCY(IF('Data Transformation'!$B$425:$B$8425='Bin Analysis'!$B5019,'Data Transformation'!$G$425:$G$8425),D5040))</f>
        <v>2001</v>
      </c>
      <c r="F5040">
        <f t="shared" si="627"/>
        <v>0</v>
      </c>
      <c r="G5040">
        <f>Weighting!$H$24</f>
        <v>0</v>
      </c>
      <c r="H5040">
        <f t="array" ref="H5040">FREQUENCY(IF('Data Transformation'!$B$4:$B$8425=B5019,'Data Transformation'!$G$4:$G$8425),'Bin Analysis'!$B5040)</f>
        <v>2073</v>
      </c>
      <c r="I5040">
        <f t="shared" si="628"/>
        <v>0</v>
      </c>
      <c r="J5040">
        <f t="shared" si="629"/>
        <v>0</v>
      </c>
      <c r="K5040">
        <f>J5040*Weighting!$W$24</f>
        <v>0</v>
      </c>
      <c r="M5040" s="14"/>
    </row>
    <row r="5041" spans="1:25" x14ac:dyDescent="0.25">
      <c r="A5041" s="32" t="str">
        <f>IF(Weighting!$P$25&gt;0,B5041,"")</f>
        <v/>
      </c>
      <c r="B5041" t="e">
        <f>Weighting!$C$25</f>
        <v>#DIV/0!</v>
      </c>
      <c r="C5041" t="e">
        <f>Weighting!$F$25</f>
        <v>#NUM!</v>
      </c>
      <c r="D5041" t="e">
        <f>IF(C5041=1,'Data Transformation'!$G$3+0.5*'Data Transformation'!$W$25,IF(C5042=1,D5042-'Data Transformation'!$W$25,FALSE))</f>
        <v>#NUM!</v>
      </c>
      <c r="E5041">
        <f t="array" ref="E5041">IF(ISLOGICAL(D5041),"",FREQUENCY(IF('Data Transformation'!$B$425:$B$8425='Bin Analysis'!$B5019,'Data Transformation'!$G$425:$G$8425),D5041))</f>
        <v>2001</v>
      </c>
      <c r="F5041">
        <f t="shared" si="627"/>
        <v>0</v>
      </c>
      <c r="G5041">
        <f>Weighting!$H$25</f>
        <v>0</v>
      </c>
      <c r="H5041">
        <f t="array" ref="H5041">FREQUENCY(IF('Data Transformation'!$B$4:$B$8425=B5019,'Data Transformation'!$G$4:$G$8425),'Bin Analysis'!$B5041)</f>
        <v>2073</v>
      </c>
      <c r="I5041">
        <f t="shared" si="628"/>
        <v>0</v>
      </c>
      <c r="J5041">
        <f t="shared" si="629"/>
        <v>0</v>
      </c>
      <c r="K5041">
        <f>J5041*Weighting!$W$25</f>
        <v>0</v>
      </c>
      <c r="M5041" s="14"/>
    </row>
    <row r="5042" spans="1:25" x14ac:dyDescent="0.25">
      <c r="N5042" s="57"/>
      <c r="O5042"/>
      <c r="P5042"/>
      <c r="Q5042"/>
      <c r="R5042"/>
    </row>
    <row r="5043" spans="1:25" ht="23.25" x14ac:dyDescent="0.35">
      <c r="A5043" s="21" t="s">
        <v>0</v>
      </c>
      <c r="B5043" s="21" t="str">
        <f>IFERROR(VLOOKUP(C5043,'Data Transformation'!$L$6:$M$426,2,FALSE),"")</f>
        <v/>
      </c>
      <c r="C5043" s="21">
        <f>C5019+1</f>
        <v>210</v>
      </c>
      <c r="D5043" s="21"/>
      <c r="E5043" s="21"/>
      <c r="F5043" s="21"/>
      <c r="G5043" s="21"/>
      <c r="H5043" s="22"/>
      <c r="I5043" s="22"/>
      <c r="J5043" s="22"/>
      <c r="K5043" s="21"/>
      <c r="L5043" s="21" t="str">
        <f>B5043</f>
        <v/>
      </c>
      <c r="M5043" s="23" t="e">
        <f>INDEX('Data Transformation'!$O$4:$O$424,MATCH($B5043,'Data Transformation'!$M$4:$M$424,0),MATCH($M$2,'Data Transformation'!$O$3,0))</f>
        <v>#N/A</v>
      </c>
      <c r="N5043" s="27" t="e">
        <f>IF('Input and Summary Results'!$J$16="minimum",'Bin Analysis'!X5044/(M5043-1),'Bin Analysis'!Y5043/('Bin Analysis'!M5043-1))</f>
        <v>#N/A</v>
      </c>
      <c r="O5043" s="27" t="e">
        <f>IF(M5043=FALSE,NA(),(VLOOKUP(1,C5046:K5065,4,FALSE))/(M5043-1))</f>
        <v>#N/A</v>
      </c>
      <c r="P5043" s="27" t="e">
        <f>IF(M5043=FALSE,NA(),SUM(J5046:J5065)/Weighting!$S$5)</f>
        <v>#N/A</v>
      </c>
      <c r="Q5043" s="27" t="e">
        <f>IF(M5043=FALSE,NA(),SUM(K5046:K5065)/Weighting!$S$6)</f>
        <v>#N/A</v>
      </c>
      <c r="R5043" s="27" t="e">
        <f>IF(M5043=FALSE,NA(),(VLOOKUP(1,G5046:K5065,3,FALSE))/(M5043-1))</f>
        <v>#N/A</v>
      </c>
      <c r="S5043" s="22" t="e">
        <f>IF(M5043=FALSE,NA(),IF(SUM(J5046:J5065)=2,"yes","no"))</f>
        <v>#N/A</v>
      </c>
      <c r="X5043" s="2" cm="2">
        <f t="array" ref="X5043:X5044">FREQUENCY(IF('Data Transformation'!$B$425:$B$6424='Bin Analysis'!L5043,'Data Transformation'!$G$425:$G$6424),'Data Transformation'!$U$11)</f>
        <v>0</v>
      </c>
      <c r="Y5043" s="2" cm="2">
        <f t="array" ref="Y5043:Y5044">FREQUENCY(IF('Data Transformation'!$B$425:$B$6424='Bin Analysis'!L5043,'Data Transformation'!$G$425:$G$6424),'Data Transformation'!$U$12)</f>
        <v>0</v>
      </c>
    </row>
    <row r="5044" spans="1:25" x14ac:dyDescent="0.25">
      <c r="A5044" s="14" t="s">
        <v>67</v>
      </c>
      <c r="B5044" t="s">
        <v>47</v>
      </c>
      <c r="C5044" t="s">
        <v>5</v>
      </c>
      <c r="D5044" t="s">
        <v>100</v>
      </c>
      <c r="E5044" t="s">
        <v>101</v>
      </c>
      <c r="F5044" t="s">
        <v>102</v>
      </c>
      <c r="G5044" t="s">
        <v>70</v>
      </c>
      <c r="H5044" t="s">
        <v>31</v>
      </c>
      <c r="I5044" t="s">
        <v>32</v>
      </c>
      <c r="J5044" t="s">
        <v>46</v>
      </c>
      <c r="K5044" s="14" t="s">
        <v>45</v>
      </c>
      <c r="M5044" s="14"/>
      <c r="X5044" s="2">
        <v>0</v>
      </c>
      <c r="Y5044" s="2">
        <v>0</v>
      </c>
    </row>
    <row r="5045" spans="1:25" x14ac:dyDescent="0.25">
      <c r="A5045" s="32"/>
      <c r="D5045" t="e">
        <f>IF(C5045=1,'Data Transformation'!$G$3+0.5*'Data Transformation'!$W$25,IF(C5046=1,D5046-'Data Transformation'!$W$25,FALSE))</f>
        <v>#NUM!</v>
      </c>
      <c r="E5045">
        <f t="array" ref="E5045">IF(ISLOGICAL(D5045),"",FREQUENCY(IF('Data Transformation'!$B$425:$B$8425='Bin Analysis'!$B5043,'Data Transformation'!$G$425:$G$8425),D5045))</f>
        <v>2001</v>
      </c>
      <c r="F5045" t="e">
        <f>IF(ISLOGICAL(D5045),"",E5045-E5044)</f>
        <v>#VALUE!</v>
      </c>
      <c r="M5045" s="14"/>
    </row>
    <row r="5046" spans="1:25" x14ac:dyDescent="0.25">
      <c r="A5046" s="32" t="e">
        <f>IF(Weighting!$P$6&gt;0,B5046,"")</f>
        <v>#NUM!</v>
      </c>
      <c r="B5046" t="e">
        <f>Weighting!$C$6</f>
        <v>#DIV/0!</v>
      </c>
      <c r="C5046" t="e">
        <f>Weighting!$F$6</f>
        <v>#NUM!</v>
      </c>
      <c r="D5046" t="e">
        <f>IF(C5046=1,'Data Transformation'!$G$3+0.5*'Data Transformation'!$W$25,IF(C5047=1,D5047-'Data Transformation'!$W$25,FALSE))</f>
        <v>#NUM!</v>
      </c>
      <c r="E5046">
        <f t="array" ref="E5046">IF(ISLOGICAL(D5046),"",FREQUENCY(IF('Data Transformation'!$B$425:$B$8425='Bin Analysis'!$B5043,'Data Transformation'!$G$425:$G$8425),D5046))</f>
        <v>2001</v>
      </c>
      <c r="F5046">
        <f>IF(ISLOGICAL(D5046),"",E5046-E5045)</f>
        <v>0</v>
      </c>
      <c r="G5046">
        <f>Weighting!$H$6</f>
        <v>1</v>
      </c>
      <c r="H5046">
        <f t="array" ref="H5046">FREQUENCY(IF('Data Transformation'!$B$4:$B$8425=B5043,'Data Transformation'!$G$4:$G$8425),'Bin Analysis'!$B5046)</f>
        <v>2073</v>
      </c>
      <c r="I5046">
        <f>H5046-H5045</f>
        <v>2073</v>
      </c>
      <c r="J5046">
        <f>IF(I5046=0,0,1)</f>
        <v>1</v>
      </c>
      <c r="K5046" t="e">
        <f>J5046*Weighting!$W$6</f>
        <v>#NUM!</v>
      </c>
      <c r="M5046" s="14"/>
    </row>
    <row r="5047" spans="1:25" x14ac:dyDescent="0.25">
      <c r="A5047" s="32" t="str">
        <f>IF(Weighting!$P$7&gt;0,B5047,"")</f>
        <v/>
      </c>
      <c r="B5047" t="e">
        <f>Weighting!$C$7</f>
        <v>#DIV/0!</v>
      </c>
      <c r="C5047" t="e">
        <f>Weighting!$F$7</f>
        <v>#NUM!</v>
      </c>
      <c r="D5047" t="e">
        <f>IF(C5047=1,'Data Transformation'!$G$3+0.5*'Data Transformation'!$W$25,IF(C5048=1,D5048-'Data Transformation'!$W$25,FALSE))</f>
        <v>#NUM!</v>
      </c>
      <c r="E5047">
        <f t="array" ref="E5047">IF(ISLOGICAL(D5047),"",FREQUENCY(IF('Data Transformation'!$B$425:$B$8425='Bin Analysis'!$B5043,'Data Transformation'!$G$425:$G$8425),D5047))</f>
        <v>2001</v>
      </c>
      <c r="F5047">
        <f t="shared" ref="F5047:F5065" si="630">IF(ISLOGICAL(D5047),"",E5047-E5046)</f>
        <v>0</v>
      </c>
      <c r="G5047">
        <f>Weighting!$H$7</f>
        <v>0</v>
      </c>
      <c r="H5047">
        <f t="array" ref="H5047">FREQUENCY(IF('Data Transformation'!$B$4:$B$8425=B5043,'Data Transformation'!$G$4:$G$8425),'Bin Analysis'!$B5047)</f>
        <v>2073</v>
      </c>
      <c r="I5047">
        <f t="shared" ref="I5047:I5065" si="631">H5047-H5046</f>
        <v>0</v>
      </c>
      <c r="J5047">
        <f>IF(I5047=0,0,1)</f>
        <v>0</v>
      </c>
      <c r="K5047">
        <f>J5047*Weighting!$W$7</f>
        <v>0</v>
      </c>
      <c r="M5047" s="14"/>
    </row>
    <row r="5048" spans="1:25" x14ac:dyDescent="0.25">
      <c r="A5048" s="32" t="str">
        <f>IF(Weighting!$P$8&gt;0,B5048,"")</f>
        <v/>
      </c>
      <c r="B5048" t="e">
        <f>Weighting!$C$8</f>
        <v>#DIV/0!</v>
      </c>
      <c r="C5048" t="e">
        <f>Weighting!$F$8</f>
        <v>#NUM!</v>
      </c>
      <c r="D5048" t="e">
        <f>IF(C5048=1,'Data Transformation'!$G$3+0.5*'Data Transformation'!$W$25,IF(C5049=1,D5049-'Data Transformation'!$W$25,FALSE))</f>
        <v>#NUM!</v>
      </c>
      <c r="E5048">
        <f t="array" ref="E5048">IF(ISLOGICAL(D5048),"",FREQUENCY(IF('Data Transformation'!$B$425:$B$8425='Bin Analysis'!$B5043,'Data Transformation'!$G$425:$G$8425),D5048))</f>
        <v>2001</v>
      </c>
      <c r="F5048">
        <f t="shared" si="630"/>
        <v>0</v>
      </c>
      <c r="G5048">
        <f>Weighting!$H$8</f>
        <v>0</v>
      </c>
      <c r="H5048">
        <f t="array" ref="H5048">FREQUENCY(IF('Data Transformation'!$B$4:$B$8425=B5043,'Data Transformation'!$G$4:$G$8425),'Bin Analysis'!$B5048)</f>
        <v>2073</v>
      </c>
      <c r="I5048">
        <f t="shared" si="631"/>
        <v>0</v>
      </c>
      <c r="J5048">
        <f t="shared" ref="J5048:J5065" si="632">IF(I5048=0,0,1)</f>
        <v>0</v>
      </c>
      <c r="K5048">
        <f>J5048*Weighting!$W$8</f>
        <v>0</v>
      </c>
      <c r="M5048" s="14"/>
    </row>
    <row r="5049" spans="1:25" x14ac:dyDescent="0.25">
      <c r="A5049" s="32" t="str">
        <f>IF(Weighting!$P$9&gt;0,B5049,"")</f>
        <v/>
      </c>
      <c r="B5049" s="50" t="e">
        <f>Weighting!$C$9</f>
        <v>#DIV/0!</v>
      </c>
      <c r="C5049" t="e">
        <f>Weighting!$F$9</f>
        <v>#NUM!</v>
      </c>
      <c r="D5049" t="e">
        <f>IF(C5049=1,'Data Transformation'!$G$3+0.5*'Data Transformation'!$W$25,IF(C5050=1,D5050-'Data Transformation'!$W$25,FALSE))</f>
        <v>#NUM!</v>
      </c>
      <c r="E5049">
        <f t="array" ref="E5049">IF(ISLOGICAL(D5049),"",FREQUENCY(IF('Data Transformation'!$B$425:$B$8425='Bin Analysis'!$B5043,'Data Transformation'!$G$425:$G$8425),D5049))</f>
        <v>2001</v>
      </c>
      <c r="F5049">
        <f t="shared" si="630"/>
        <v>0</v>
      </c>
      <c r="G5049">
        <f>Weighting!$H$9</f>
        <v>0</v>
      </c>
      <c r="H5049">
        <f t="array" ref="H5049">FREQUENCY(IF('Data Transformation'!$B$4:$B$8425=B5043,'Data Transformation'!$G$4:$G$8425),'Bin Analysis'!$B5049)</f>
        <v>2073</v>
      </c>
      <c r="I5049">
        <f t="shared" si="631"/>
        <v>0</v>
      </c>
      <c r="J5049">
        <f t="shared" si="632"/>
        <v>0</v>
      </c>
      <c r="K5049">
        <f>J5049*Weighting!$W$9</f>
        <v>0</v>
      </c>
      <c r="M5049" s="14"/>
    </row>
    <row r="5050" spans="1:25" x14ac:dyDescent="0.25">
      <c r="A5050" s="32" t="str">
        <f>IF(Weighting!$P$10&gt;0,B5050,"")</f>
        <v/>
      </c>
      <c r="B5050" t="e">
        <f>Weighting!$C$10</f>
        <v>#DIV/0!</v>
      </c>
      <c r="C5050" t="e">
        <f>Weighting!$F$10</f>
        <v>#NUM!</v>
      </c>
      <c r="D5050" t="e">
        <f>IF(C5050=1,'Data Transformation'!$G$3+0.5*'Data Transformation'!$W$25,IF(C5051=1,D5051-'Data Transformation'!$W$25,FALSE))</f>
        <v>#NUM!</v>
      </c>
      <c r="E5050">
        <f t="array" ref="E5050">IF(ISLOGICAL(D5050),"",FREQUENCY(IF('Data Transformation'!$B$425:$B$8425='Bin Analysis'!$B5043,'Data Transformation'!$G$425:$G$8425),D5050))</f>
        <v>2001</v>
      </c>
      <c r="F5050">
        <f t="shared" si="630"/>
        <v>0</v>
      </c>
      <c r="G5050">
        <f>Weighting!$H$10</f>
        <v>0</v>
      </c>
      <c r="H5050">
        <f t="array" ref="H5050">FREQUENCY(IF('Data Transformation'!$B$4:$B$8425=B5043,'Data Transformation'!$G$4:$G$8425),'Bin Analysis'!$B5050)</f>
        <v>2073</v>
      </c>
      <c r="I5050">
        <f t="shared" si="631"/>
        <v>0</v>
      </c>
      <c r="J5050">
        <f t="shared" si="632"/>
        <v>0</v>
      </c>
      <c r="K5050">
        <f>J5050*Weighting!$W$10</f>
        <v>0</v>
      </c>
      <c r="M5050" s="14"/>
    </row>
    <row r="5051" spans="1:25" x14ac:dyDescent="0.25">
      <c r="A5051" s="32" t="str">
        <f>IF(Weighting!$P$11&gt;0,B5051,"")</f>
        <v/>
      </c>
      <c r="B5051" t="e">
        <f>Weighting!$C$11</f>
        <v>#DIV/0!</v>
      </c>
      <c r="C5051" t="e">
        <f>Weighting!$F$11</f>
        <v>#NUM!</v>
      </c>
      <c r="D5051" t="e">
        <f>IF(C5051=1,'Data Transformation'!$G$3+0.5*'Data Transformation'!$W$25,IF(C5052=1,D5052-'Data Transformation'!$W$25,FALSE))</f>
        <v>#NUM!</v>
      </c>
      <c r="E5051">
        <f t="array" ref="E5051">IF(ISLOGICAL(D5051),"",FREQUENCY(IF('Data Transformation'!$B$425:$B$8425='Bin Analysis'!$B5043,'Data Transformation'!$G$425:$G$8425),D5051))</f>
        <v>2001</v>
      </c>
      <c r="F5051">
        <f t="shared" si="630"/>
        <v>0</v>
      </c>
      <c r="G5051">
        <f>Weighting!$H$11</f>
        <v>0</v>
      </c>
      <c r="H5051">
        <f t="array" ref="H5051">FREQUENCY(IF('Data Transformation'!$B$4:$B$8425=B5043,'Data Transformation'!$G$4:$G$8425),'Bin Analysis'!$B5051)</f>
        <v>2073</v>
      </c>
      <c r="I5051">
        <f t="shared" si="631"/>
        <v>0</v>
      </c>
      <c r="J5051">
        <f t="shared" si="632"/>
        <v>0</v>
      </c>
      <c r="K5051">
        <f>J5051*Weighting!$W$11</f>
        <v>0</v>
      </c>
      <c r="M5051" s="14"/>
    </row>
    <row r="5052" spans="1:25" x14ac:dyDescent="0.25">
      <c r="A5052" s="32" t="str">
        <f>IF(Weighting!$P$12&gt;0,B5052,"")</f>
        <v/>
      </c>
      <c r="B5052" t="e">
        <f>Weighting!$C$12</f>
        <v>#DIV/0!</v>
      </c>
      <c r="C5052" t="e">
        <f>Weighting!$F$12</f>
        <v>#NUM!</v>
      </c>
      <c r="D5052" t="e">
        <f>IF(C5052=1,'Data Transformation'!$G$3+0.5*'Data Transformation'!$W$25,IF(C5053=1,D5053-'Data Transformation'!$W$25,FALSE))</f>
        <v>#NUM!</v>
      </c>
      <c r="E5052">
        <f t="array" ref="E5052">IF(ISLOGICAL(D5052),"",FREQUENCY(IF('Data Transformation'!$B$425:$B$8425='Bin Analysis'!$B5043,'Data Transformation'!$G$425:$G$8425),D5052))</f>
        <v>2001</v>
      </c>
      <c r="F5052">
        <f t="shared" si="630"/>
        <v>0</v>
      </c>
      <c r="G5052">
        <f>Weighting!$H$12</f>
        <v>0</v>
      </c>
      <c r="H5052">
        <f t="array" ref="H5052">FREQUENCY(IF('Data Transformation'!$B$4:$B$8425=B5043,'Data Transformation'!$G$4:$G$8425),'Bin Analysis'!$B5052)</f>
        <v>2073</v>
      </c>
      <c r="I5052">
        <f t="shared" si="631"/>
        <v>0</v>
      </c>
      <c r="J5052">
        <f t="shared" si="632"/>
        <v>0</v>
      </c>
      <c r="K5052">
        <f>J5052*Weighting!$W$12</f>
        <v>0</v>
      </c>
      <c r="M5052" s="14"/>
    </row>
    <row r="5053" spans="1:25" x14ac:dyDescent="0.25">
      <c r="A5053" s="32" t="str">
        <f>IF(Weighting!$P$13&gt;0,B5053,"")</f>
        <v/>
      </c>
      <c r="B5053" t="e">
        <f>Weighting!$C$13</f>
        <v>#DIV/0!</v>
      </c>
      <c r="C5053" t="e">
        <f>Weighting!$F$13</f>
        <v>#NUM!</v>
      </c>
      <c r="D5053" t="e">
        <f>IF(C5053=1,'Data Transformation'!$G$3+0.5*'Data Transformation'!$W$25,IF(C5054=1,D5054-'Data Transformation'!$W$25,FALSE))</f>
        <v>#NUM!</v>
      </c>
      <c r="E5053">
        <f t="array" ref="E5053">IF(ISLOGICAL(D5053),"",FREQUENCY(IF('Data Transformation'!$B$425:$B$8425='Bin Analysis'!$B5043,'Data Transformation'!$G$425:$G$8425),D5053))</f>
        <v>2001</v>
      </c>
      <c r="F5053">
        <f t="shared" si="630"/>
        <v>0</v>
      </c>
      <c r="G5053">
        <f>Weighting!$H$13</f>
        <v>0</v>
      </c>
      <c r="H5053">
        <f t="array" ref="H5053">FREQUENCY(IF('Data Transformation'!$B$4:$B$8425=B5043,'Data Transformation'!$G$4:$G$8425),'Bin Analysis'!$B5053)</f>
        <v>2073</v>
      </c>
      <c r="I5053">
        <f t="shared" si="631"/>
        <v>0</v>
      </c>
      <c r="J5053">
        <f t="shared" si="632"/>
        <v>0</v>
      </c>
      <c r="K5053">
        <f>J5053*Weighting!$W$13</f>
        <v>0</v>
      </c>
      <c r="M5053" s="14"/>
    </row>
    <row r="5054" spans="1:25" x14ac:dyDescent="0.25">
      <c r="A5054" s="32" t="str">
        <f>IF(Weighting!$P$14&gt;0,B5054,"")</f>
        <v/>
      </c>
      <c r="B5054" t="e">
        <f>Weighting!$C$14</f>
        <v>#DIV/0!</v>
      </c>
      <c r="C5054" t="e">
        <f>Weighting!$F$14</f>
        <v>#NUM!</v>
      </c>
      <c r="D5054" t="e">
        <f>IF(C5054=1,'Data Transformation'!$G$3+0.5*'Data Transformation'!$W$25,IF(C5055=1,D5055-'Data Transformation'!$W$25,FALSE))</f>
        <v>#NUM!</v>
      </c>
      <c r="E5054">
        <f t="array" ref="E5054">IF(ISLOGICAL(D5054),"",FREQUENCY(IF('Data Transformation'!$B$425:$B$8425='Bin Analysis'!$B5043,'Data Transformation'!$G$425:$G$8425),D5054))</f>
        <v>2001</v>
      </c>
      <c r="F5054">
        <f t="shared" si="630"/>
        <v>0</v>
      </c>
      <c r="G5054">
        <f>Weighting!$H$14</f>
        <v>0</v>
      </c>
      <c r="H5054">
        <f t="array" ref="H5054">FREQUENCY(IF('Data Transformation'!$B$4:$B$8425=B5043,'Data Transformation'!$G$4:$G$8425),'Bin Analysis'!$B5054)</f>
        <v>2073</v>
      </c>
      <c r="I5054">
        <f t="shared" si="631"/>
        <v>0</v>
      </c>
      <c r="J5054">
        <f t="shared" si="632"/>
        <v>0</v>
      </c>
      <c r="K5054">
        <f>J5054*Weighting!$W$14</f>
        <v>0</v>
      </c>
      <c r="M5054" s="14"/>
    </row>
    <row r="5055" spans="1:25" x14ac:dyDescent="0.25">
      <c r="A5055" s="32" t="str">
        <f>IF(Weighting!$P$15&gt;0,B5055,"")</f>
        <v/>
      </c>
      <c r="B5055" t="e">
        <f>Weighting!$C$15</f>
        <v>#DIV/0!</v>
      </c>
      <c r="C5055" t="e">
        <f>Weighting!$F$15</f>
        <v>#NUM!</v>
      </c>
      <c r="D5055" t="e">
        <f>IF(C5055=1,'Data Transformation'!$G$3+0.5*'Data Transformation'!$W$25,IF(C5056=1,D5056-'Data Transformation'!$W$25,FALSE))</f>
        <v>#NUM!</v>
      </c>
      <c r="E5055">
        <f t="array" ref="E5055">IF(ISLOGICAL(D5055),"",FREQUENCY(IF('Data Transformation'!$B$425:$B$8425='Bin Analysis'!$B5043,'Data Transformation'!$G$425:$G$8425),D5055))</f>
        <v>2001</v>
      </c>
      <c r="F5055">
        <f t="shared" si="630"/>
        <v>0</v>
      </c>
      <c r="G5055">
        <f>Weighting!$H$15</f>
        <v>0</v>
      </c>
      <c r="H5055">
        <f t="array" ref="H5055">FREQUENCY(IF('Data Transformation'!$B$4:$B$8425=B5043,'Data Transformation'!$G$4:$G$8425),'Bin Analysis'!$B5055)</f>
        <v>2073</v>
      </c>
      <c r="I5055">
        <f t="shared" si="631"/>
        <v>0</v>
      </c>
      <c r="J5055">
        <f t="shared" si="632"/>
        <v>0</v>
      </c>
      <c r="K5055">
        <f>J5055*Weighting!$W$15</f>
        <v>0</v>
      </c>
      <c r="M5055" s="14"/>
    </row>
    <row r="5056" spans="1:25" x14ac:dyDescent="0.25">
      <c r="A5056" s="32" t="str">
        <f>IF(Weighting!$P$16&gt;0,B5056,"")</f>
        <v/>
      </c>
      <c r="B5056" t="e">
        <f>Weighting!$C$16</f>
        <v>#DIV/0!</v>
      </c>
      <c r="C5056" t="e">
        <f>Weighting!$F$16</f>
        <v>#NUM!</v>
      </c>
      <c r="D5056" t="e">
        <f>IF(C5056=1,'Data Transformation'!$G$3+0.5*'Data Transformation'!$W$25,IF(C5057=1,D5057-'Data Transformation'!$W$25,FALSE))</f>
        <v>#NUM!</v>
      </c>
      <c r="E5056">
        <f t="array" ref="E5056">IF(ISLOGICAL(D5056),"",FREQUENCY(IF('Data Transformation'!$B$425:$B$8425='Bin Analysis'!$B5043,'Data Transformation'!$G$425:$G$8425),D5056))</f>
        <v>2001</v>
      </c>
      <c r="F5056">
        <f t="shared" si="630"/>
        <v>0</v>
      </c>
      <c r="G5056">
        <f>Weighting!$H$16</f>
        <v>0</v>
      </c>
      <c r="H5056">
        <f t="array" ref="H5056">FREQUENCY(IF('Data Transformation'!$B$4:$B$8425=B5043,'Data Transformation'!$G$4:$G$8425),'Bin Analysis'!$B5056)</f>
        <v>2073</v>
      </c>
      <c r="I5056">
        <f t="shared" si="631"/>
        <v>0</v>
      </c>
      <c r="J5056">
        <f t="shared" si="632"/>
        <v>0</v>
      </c>
      <c r="K5056">
        <f>J5056*Weighting!$W$16</f>
        <v>0</v>
      </c>
      <c r="M5056" s="14"/>
    </row>
    <row r="5057" spans="1:25" x14ac:dyDescent="0.25">
      <c r="A5057" s="32" t="str">
        <f>IF(Weighting!$P$17&gt;0,B5057,"")</f>
        <v/>
      </c>
      <c r="B5057" t="e">
        <f>Weighting!$C$17</f>
        <v>#DIV/0!</v>
      </c>
      <c r="C5057" t="e">
        <f>Weighting!$F$17</f>
        <v>#NUM!</v>
      </c>
      <c r="D5057" t="e">
        <f>IF(C5057=1,'Data Transformation'!$G$3+0.5*'Data Transformation'!$W$25,IF(C5058=1,D5058-'Data Transformation'!$W$25,FALSE))</f>
        <v>#NUM!</v>
      </c>
      <c r="E5057">
        <f t="array" ref="E5057">IF(ISLOGICAL(D5057),"",FREQUENCY(IF('Data Transformation'!$B$425:$B$8425='Bin Analysis'!$B5043,'Data Transformation'!$G$425:$G$8425),D5057))</f>
        <v>2001</v>
      </c>
      <c r="F5057">
        <f t="shared" si="630"/>
        <v>0</v>
      </c>
      <c r="G5057">
        <f>Weighting!$H$17</f>
        <v>0</v>
      </c>
      <c r="H5057">
        <f t="array" ref="H5057">FREQUENCY(IF('Data Transformation'!$B$4:$B$8425=B5043,'Data Transformation'!$G$4:$G$8425),'Bin Analysis'!$B5057)</f>
        <v>2073</v>
      </c>
      <c r="I5057">
        <f t="shared" si="631"/>
        <v>0</v>
      </c>
      <c r="J5057">
        <f t="shared" si="632"/>
        <v>0</v>
      </c>
      <c r="K5057">
        <f>J5057*Weighting!$W$17</f>
        <v>0</v>
      </c>
      <c r="M5057" s="14"/>
    </row>
    <row r="5058" spans="1:25" x14ac:dyDescent="0.25">
      <c r="A5058" s="32" t="str">
        <f>IF(Weighting!$P$18&gt;0,B5058,"")</f>
        <v/>
      </c>
      <c r="B5058" t="e">
        <f>Weighting!$C$18</f>
        <v>#DIV/0!</v>
      </c>
      <c r="C5058" t="e">
        <f>Weighting!$F$18</f>
        <v>#NUM!</v>
      </c>
      <c r="D5058" t="e">
        <f>IF(C5058=1,'Data Transformation'!$G$3+0.5*'Data Transformation'!$W$25,IF(C5059=1,D5059-'Data Transformation'!$W$25,FALSE))</f>
        <v>#NUM!</v>
      </c>
      <c r="E5058">
        <f t="array" ref="E5058">IF(ISLOGICAL(D5058),"",FREQUENCY(IF('Data Transformation'!$B$425:$B$8425='Bin Analysis'!$B5043,'Data Transformation'!$G$425:$G$8425),D5058))</f>
        <v>2001</v>
      </c>
      <c r="F5058">
        <f t="shared" si="630"/>
        <v>0</v>
      </c>
      <c r="G5058">
        <f>Weighting!$H$18</f>
        <v>0</v>
      </c>
      <c r="H5058">
        <f t="array" ref="H5058">FREQUENCY(IF('Data Transformation'!$B$4:$B$8425=B5043,'Data Transformation'!$G$4:$G$8425),'Bin Analysis'!$B5058)</f>
        <v>2073</v>
      </c>
      <c r="I5058">
        <f t="shared" si="631"/>
        <v>0</v>
      </c>
      <c r="J5058">
        <f t="shared" si="632"/>
        <v>0</v>
      </c>
      <c r="K5058">
        <f>J5058*Weighting!$W$18</f>
        <v>0</v>
      </c>
      <c r="M5058" s="14"/>
    </row>
    <row r="5059" spans="1:25" x14ac:dyDescent="0.25">
      <c r="A5059" s="32" t="str">
        <f>IF(Weighting!$P$19&gt;0,B5059,"")</f>
        <v/>
      </c>
      <c r="B5059" t="e">
        <f>Weighting!$C$19</f>
        <v>#DIV/0!</v>
      </c>
      <c r="C5059" t="e">
        <f>Weighting!$F$19</f>
        <v>#NUM!</v>
      </c>
      <c r="D5059" t="e">
        <f>IF(C5059=1,'Data Transformation'!$G$3+0.5*'Data Transformation'!$W$25,IF(C5060=1,D5060-'Data Transformation'!$W$25,FALSE))</f>
        <v>#NUM!</v>
      </c>
      <c r="E5059">
        <f t="array" ref="E5059">IF(ISLOGICAL(D5059),"",FREQUENCY(IF('Data Transformation'!$B$425:$B$8425='Bin Analysis'!$B5043,'Data Transformation'!$G$425:$G$8425),D5059))</f>
        <v>2001</v>
      </c>
      <c r="F5059">
        <f t="shared" si="630"/>
        <v>0</v>
      </c>
      <c r="G5059">
        <f>Weighting!$H$19</f>
        <v>0</v>
      </c>
      <c r="H5059">
        <f t="array" ref="H5059">FREQUENCY(IF('Data Transformation'!$B$4:$B$8425=B5043,'Data Transformation'!$G$4:$G$8425),'Bin Analysis'!$B5059)</f>
        <v>2073</v>
      </c>
      <c r="I5059">
        <f t="shared" si="631"/>
        <v>0</v>
      </c>
      <c r="J5059">
        <f t="shared" si="632"/>
        <v>0</v>
      </c>
      <c r="K5059">
        <f>J5059*Weighting!$W$19</f>
        <v>0</v>
      </c>
      <c r="M5059" s="14"/>
    </row>
    <row r="5060" spans="1:25" x14ac:dyDescent="0.25">
      <c r="A5060" s="32" t="str">
        <f>IF(Weighting!$P$20&gt;0,B5060,"")</f>
        <v/>
      </c>
      <c r="B5060" t="e">
        <f>Weighting!$C$20</f>
        <v>#DIV/0!</v>
      </c>
      <c r="C5060" t="e">
        <f>Weighting!$F$20</f>
        <v>#NUM!</v>
      </c>
      <c r="D5060" t="e">
        <f>IF(C5060=1,'Data Transformation'!$G$3+0.5*'Data Transformation'!$W$25,IF(C5061=1,D5061-'Data Transformation'!$W$25,FALSE))</f>
        <v>#NUM!</v>
      </c>
      <c r="E5060">
        <f t="array" ref="E5060">IF(ISLOGICAL(D5060),"",FREQUENCY(IF('Data Transformation'!$B$425:$B$8425='Bin Analysis'!$B5043,'Data Transformation'!$G$425:$G$8425),D5060))</f>
        <v>2001</v>
      </c>
      <c r="F5060">
        <f t="shared" si="630"/>
        <v>0</v>
      </c>
      <c r="G5060">
        <f>Weighting!$H$20</f>
        <v>0</v>
      </c>
      <c r="H5060">
        <f t="array" ref="H5060">FREQUENCY(IF('Data Transformation'!$B$4:$B$8425=B5043,'Data Transformation'!$G$4:$G$8425),'Bin Analysis'!$B5060)</f>
        <v>2073</v>
      </c>
      <c r="I5060">
        <f t="shared" si="631"/>
        <v>0</v>
      </c>
      <c r="J5060">
        <f t="shared" si="632"/>
        <v>0</v>
      </c>
      <c r="K5060">
        <f>J5060*Weighting!$W$20</f>
        <v>0</v>
      </c>
      <c r="M5060" s="14"/>
    </row>
    <row r="5061" spans="1:25" x14ac:dyDescent="0.25">
      <c r="A5061" s="32" t="str">
        <f>IF(Weighting!$P$21&gt;0,B5061,"")</f>
        <v/>
      </c>
      <c r="B5061" t="e">
        <f>Weighting!$C$21</f>
        <v>#DIV/0!</v>
      </c>
      <c r="C5061" t="e">
        <f>Weighting!$F$21</f>
        <v>#NUM!</v>
      </c>
      <c r="D5061" t="e">
        <f>IF(C5061=1,'Data Transformation'!$G$3+0.5*'Data Transformation'!$W$25,IF(C5062=1,D5062-'Data Transformation'!$W$25,FALSE))</f>
        <v>#NUM!</v>
      </c>
      <c r="E5061">
        <f t="array" ref="E5061">IF(ISLOGICAL(D5061),"",FREQUENCY(IF('Data Transformation'!$B$425:$B$8425='Bin Analysis'!$B5043,'Data Transformation'!$G$425:$G$8425),D5061))</f>
        <v>2001</v>
      </c>
      <c r="F5061">
        <f t="shared" si="630"/>
        <v>0</v>
      </c>
      <c r="G5061">
        <f>Weighting!$H$21</f>
        <v>0</v>
      </c>
      <c r="H5061">
        <f t="array" ref="H5061">FREQUENCY(IF('Data Transformation'!$B$4:$B$8425=B5043,'Data Transformation'!$G$4:$G$8425),'Bin Analysis'!$B5061)</f>
        <v>2073</v>
      </c>
      <c r="I5061">
        <f t="shared" si="631"/>
        <v>0</v>
      </c>
      <c r="J5061">
        <f t="shared" si="632"/>
        <v>0</v>
      </c>
      <c r="K5061">
        <f>J5061*Weighting!$W$21</f>
        <v>0</v>
      </c>
      <c r="M5061" s="14"/>
    </row>
    <row r="5062" spans="1:25" x14ac:dyDescent="0.25">
      <c r="A5062" s="32" t="str">
        <f>IF(Weighting!$P$22&gt;0,B5062,"")</f>
        <v/>
      </c>
      <c r="B5062" t="e">
        <f>Weighting!$C$22</f>
        <v>#DIV/0!</v>
      </c>
      <c r="C5062" t="e">
        <f>Weighting!$F$22</f>
        <v>#NUM!</v>
      </c>
      <c r="D5062" t="e">
        <f>IF(C5062=1,'Data Transformation'!$G$3+0.5*'Data Transformation'!$W$25,IF(C5063=1,D5063-'Data Transformation'!$W$25,FALSE))</f>
        <v>#NUM!</v>
      </c>
      <c r="E5062">
        <f t="array" ref="E5062">IF(ISLOGICAL(D5062),"",FREQUENCY(IF('Data Transformation'!$B$425:$B$8425='Bin Analysis'!$B5043,'Data Transformation'!$G$425:$G$8425),D5062))</f>
        <v>2001</v>
      </c>
      <c r="F5062">
        <f t="shared" si="630"/>
        <v>0</v>
      </c>
      <c r="G5062">
        <f>Weighting!$H$22</f>
        <v>0</v>
      </c>
      <c r="H5062">
        <f t="array" ref="H5062">FREQUENCY(IF('Data Transformation'!$B$4:$B$8425=B5043,'Data Transformation'!$G$4:$G$8425),'Bin Analysis'!$B5062)</f>
        <v>2073</v>
      </c>
      <c r="I5062">
        <f t="shared" si="631"/>
        <v>0</v>
      </c>
      <c r="J5062">
        <f t="shared" si="632"/>
        <v>0</v>
      </c>
      <c r="K5062">
        <f>J5062*Weighting!$W$22</f>
        <v>0</v>
      </c>
      <c r="M5062" s="14"/>
    </row>
    <row r="5063" spans="1:25" x14ac:dyDescent="0.25">
      <c r="A5063" s="32" t="str">
        <f>IF(Weighting!$P$23&gt;0,B5063,"")</f>
        <v/>
      </c>
      <c r="B5063" t="e">
        <f>Weighting!$C$23</f>
        <v>#DIV/0!</v>
      </c>
      <c r="C5063" t="e">
        <f>Weighting!$F$23</f>
        <v>#NUM!</v>
      </c>
      <c r="D5063" t="e">
        <f>IF(C5063=1,'Data Transformation'!$G$3+0.5*'Data Transformation'!$W$25,IF(C5064=1,D5064-'Data Transformation'!$W$25,FALSE))</f>
        <v>#NUM!</v>
      </c>
      <c r="E5063">
        <f t="array" ref="E5063">IF(ISLOGICAL(D5063),"",FREQUENCY(IF('Data Transformation'!$B$425:$B$8425='Bin Analysis'!$B5043,'Data Transformation'!$G$425:$G$8425),D5063))</f>
        <v>2001</v>
      </c>
      <c r="F5063">
        <f t="shared" si="630"/>
        <v>0</v>
      </c>
      <c r="G5063">
        <f>Weighting!$H$23</f>
        <v>0</v>
      </c>
      <c r="H5063">
        <f t="array" ref="H5063">FREQUENCY(IF('Data Transformation'!$B$4:$B$8425=B5043,'Data Transformation'!$G$4:$G$8425),'Bin Analysis'!$B5063)</f>
        <v>2073</v>
      </c>
      <c r="I5063">
        <f t="shared" si="631"/>
        <v>0</v>
      </c>
      <c r="J5063">
        <f t="shared" si="632"/>
        <v>0</v>
      </c>
      <c r="K5063">
        <f>J5063*Weighting!$W$23</f>
        <v>0</v>
      </c>
      <c r="M5063" s="14"/>
    </row>
    <row r="5064" spans="1:25" x14ac:dyDescent="0.25">
      <c r="A5064" s="32" t="str">
        <f>IF(Weighting!$P$24&gt;0,B5064,"")</f>
        <v/>
      </c>
      <c r="B5064" t="e">
        <f>Weighting!$C$24</f>
        <v>#DIV/0!</v>
      </c>
      <c r="C5064" t="e">
        <f>Weighting!$F$24</f>
        <v>#NUM!</v>
      </c>
      <c r="D5064" t="e">
        <f>IF(C5064=1,'Data Transformation'!$G$3+0.5*'Data Transformation'!$W$25,IF(C5065=1,D5065-'Data Transformation'!$W$25,FALSE))</f>
        <v>#NUM!</v>
      </c>
      <c r="E5064">
        <f t="array" ref="E5064">IF(ISLOGICAL(D5064),"",FREQUENCY(IF('Data Transformation'!$B$425:$B$8425='Bin Analysis'!$B5043,'Data Transformation'!$G$425:$G$8425),D5064))</f>
        <v>2001</v>
      </c>
      <c r="F5064">
        <f t="shared" si="630"/>
        <v>0</v>
      </c>
      <c r="G5064">
        <f>Weighting!$H$24</f>
        <v>0</v>
      </c>
      <c r="H5064">
        <f t="array" ref="H5064">FREQUENCY(IF('Data Transformation'!$B$4:$B$8425=B5043,'Data Transformation'!$G$4:$G$8425),'Bin Analysis'!$B5064)</f>
        <v>2073</v>
      </c>
      <c r="I5064">
        <f t="shared" si="631"/>
        <v>0</v>
      </c>
      <c r="J5064">
        <f t="shared" si="632"/>
        <v>0</v>
      </c>
      <c r="K5064">
        <f>J5064*Weighting!$W$24</f>
        <v>0</v>
      </c>
      <c r="M5064" s="14"/>
    </row>
    <row r="5065" spans="1:25" x14ac:dyDescent="0.25">
      <c r="A5065" s="32" t="str">
        <f>IF(Weighting!$P$25&gt;0,B5065,"")</f>
        <v/>
      </c>
      <c r="B5065" t="e">
        <f>Weighting!$C$25</f>
        <v>#DIV/0!</v>
      </c>
      <c r="C5065" t="e">
        <f>Weighting!$F$25</f>
        <v>#NUM!</v>
      </c>
      <c r="D5065" t="e">
        <f>IF(C5065=1,'Data Transformation'!$G$3+0.5*'Data Transformation'!$W$25,IF(C5066=1,D5066-'Data Transformation'!$W$25,FALSE))</f>
        <v>#NUM!</v>
      </c>
      <c r="E5065">
        <f t="array" ref="E5065">IF(ISLOGICAL(D5065),"",FREQUENCY(IF('Data Transformation'!$B$425:$B$8425='Bin Analysis'!$B5043,'Data Transformation'!$G$425:$G$8425),D5065))</f>
        <v>2001</v>
      </c>
      <c r="F5065">
        <f t="shared" si="630"/>
        <v>0</v>
      </c>
      <c r="G5065">
        <f>Weighting!$H$25</f>
        <v>0</v>
      </c>
      <c r="H5065">
        <f t="array" ref="H5065">FREQUENCY(IF('Data Transformation'!$B$4:$B$8425=B5043,'Data Transformation'!$G$4:$G$8425),'Bin Analysis'!$B5065)</f>
        <v>2073</v>
      </c>
      <c r="I5065">
        <f t="shared" si="631"/>
        <v>0</v>
      </c>
      <c r="J5065">
        <f t="shared" si="632"/>
        <v>0</v>
      </c>
      <c r="K5065">
        <f>J5065*Weighting!$W$25</f>
        <v>0</v>
      </c>
      <c r="M5065" s="14"/>
    </row>
    <row r="5066" spans="1:25" x14ac:dyDescent="0.25">
      <c r="O5066"/>
      <c r="P5066"/>
      <c r="Q5066"/>
      <c r="R5066"/>
    </row>
    <row r="5067" spans="1:25" ht="23.25" x14ac:dyDescent="0.35">
      <c r="A5067" s="21" t="s">
        <v>0</v>
      </c>
      <c r="B5067" s="21" t="str">
        <f>IFERROR(VLOOKUP(C5067,'Data Transformation'!$L$6:$M$426,2,FALSE),"")</f>
        <v/>
      </c>
      <c r="C5067" s="21">
        <f>C5043+1</f>
        <v>211</v>
      </c>
      <c r="D5067" s="21"/>
      <c r="E5067" s="21"/>
      <c r="F5067" s="21"/>
      <c r="G5067" s="21"/>
      <c r="H5067" s="22"/>
      <c r="I5067" s="22"/>
      <c r="J5067" s="22"/>
      <c r="K5067" s="21"/>
      <c r="L5067" s="21" t="str">
        <f>B5067</f>
        <v/>
      </c>
      <c r="M5067" s="23" t="e">
        <f>INDEX('Data Transformation'!$O$4:$O$424,MATCH($B5067,'Data Transformation'!$M$4:$M$424,0),MATCH($M$2,'Data Transformation'!$O$3,0))</f>
        <v>#N/A</v>
      </c>
      <c r="N5067" s="27" t="e">
        <f>IF('Input and Summary Results'!$J$16="minimum",'Bin Analysis'!X5068/(M5067-1),'Bin Analysis'!Y5067/('Bin Analysis'!M5067-1))</f>
        <v>#N/A</v>
      </c>
      <c r="O5067" s="27" t="e">
        <f>IF(M5067=FALSE,NA(),(VLOOKUP(1,C5070:K5089,4,FALSE))/(M5067-1))</f>
        <v>#N/A</v>
      </c>
      <c r="P5067" s="27" t="e">
        <f>IF(M5067=FALSE,NA(),SUM(J5070:J5089)/Weighting!$S$5)</f>
        <v>#N/A</v>
      </c>
      <c r="Q5067" s="27" t="e">
        <f>IF(M5067=FALSE,NA(),SUM(K5070:K5089)/Weighting!$S$6)</f>
        <v>#N/A</v>
      </c>
      <c r="R5067" s="27" t="e">
        <f>IF(M5067=FALSE,NA(),(VLOOKUP(1,G5070:K5089,3,FALSE))/(M5067-1))</f>
        <v>#N/A</v>
      </c>
      <c r="S5067" s="22" t="e">
        <f>IF(M5067=FALSE,NA(),IF(SUM(J5070:J5089)=2,"yes","no"))</f>
        <v>#N/A</v>
      </c>
      <c r="X5067" s="2" cm="2">
        <f t="array" ref="X5067:X5068">FREQUENCY(IF('Data Transformation'!$B$425:$B$6424='Bin Analysis'!L5067,'Data Transformation'!$G$425:$G$6424),'Data Transformation'!$U$11)</f>
        <v>0</v>
      </c>
      <c r="Y5067" s="2" cm="2">
        <f t="array" ref="Y5067:Y5068">FREQUENCY(IF('Data Transformation'!$B$425:$B$6424='Bin Analysis'!L5067,'Data Transformation'!$G$425:$G$6424),'Data Transformation'!$U$12)</f>
        <v>0</v>
      </c>
    </row>
    <row r="5068" spans="1:25" x14ac:dyDescent="0.25">
      <c r="A5068" s="14" t="s">
        <v>67</v>
      </c>
      <c r="B5068" t="s">
        <v>47</v>
      </c>
      <c r="C5068" t="s">
        <v>5</v>
      </c>
      <c r="D5068" t="s">
        <v>100</v>
      </c>
      <c r="E5068" t="s">
        <v>101</v>
      </c>
      <c r="F5068" t="s">
        <v>102</v>
      </c>
      <c r="G5068" t="s">
        <v>70</v>
      </c>
      <c r="H5068" t="s">
        <v>31</v>
      </c>
      <c r="I5068" t="s">
        <v>32</v>
      </c>
      <c r="J5068" t="s">
        <v>46</v>
      </c>
      <c r="K5068" s="14" t="s">
        <v>45</v>
      </c>
      <c r="M5068" s="14"/>
      <c r="X5068" s="2">
        <v>0</v>
      </c>
      <c r="Y5068" s="2">
        <v>0</v>
      </c>
    </row>
    <row r="5069" spans="1:25" x14ac:dyDescent="0.25">
      <c r="A5069" s="32"/>
      <c r="D5069" t="e">
        <f>IF(C5069=1,'Data Transformation'!$G$3+0.5*'Data Transformation'!$W$25,IF(C5070=1,D5070-'Data Transformation'!$W$25,FALSE))</f>
        <v>#NUM!</v>
      </c>
      <c r="E5069">
        <f t="array" ref="E5069">IF(ISLOGICAL(D5069),"",FREQUENCY(IF('Data Transformation'!$B$425:$B$8425='Bin Analysis'!$B5067,'Data Transformation'!$G$425:$G$8425),D5069))</f>
        <v>2001</v>
      </c>
      <c r="F5069" t="e">
        <f>IF(ISLOGICAL(D5069),"",E5069-E5068)</f>
        <v>#VALUE!</v>
      </c>
      <c r="M5069" s="14"/>
    </row>
    <row r="5070" spans="1:25" x14ac:dyDescent="0.25">
      <c r="A5070" s="32" t="e">
        <f>IF(Weighting!$P$6&gt;0,B5070,"")</f>
        <v>#NUM!</v>
      </c>
      <c r="B5070" t="e">
        <f>Weighting!$C$6</f>
        <v>#DIV/0!</v>
      </c>
      <c r="C5070" t="e">
        <f>Weighting!$F$6</f>
        <v>#NUM!</v>
      </c>
      <c r="D5070" t="e">
        <f>IF(C5070=1,'Data Transformation'!$G$3+0.5*'Data Transformation'!$W$25,IF(C5071=1,D5071-'Data Transformation'!$W$25,FALSE))</f>
        <v>#NUM!</v>
      </c>
      <c r="E5070">
        <f t="array" ref="E5070">IF(ISLOGICAL(D5070),"",FREQUENCY(IF('Data Transformation'!$B$425:$B$8425='Bin Analysis'!$B5067,'Data Transformation'!$G$425:$G$8425),D5070))</f>
        <v>2001</v>
      </c>
      <c r="F5070">
        <f>IF(ISLOGICAL(D5070),"",E5070-E5069)</f>
        <v>0</v>
      </c>
      <c r="G5070">
        <f>Weighting!$H$6</f>
        <v>1</v>
      </c>
      <c r="H5070">
        <f t="array" ref="H5070">FREQUENCY(IF('Data Transformation'!$B$4:$B$8425=B5067,'Data Transformation'!$G$4:$G$8425),'Bin Analysis'!$B5070)</f>
        <v>2073</v>
      </c>
      <c r="I5070">
        <f>H5070-H5069</f>
        <v>2073</v>
      </c>
      <c r="J5070">
        <f>IF(I5070=0,0,1)</f>
        <v>1</v>
      </c>
      <c r="K5070" t="e">
        <f>J5070*Weighting!$W$6</f>
        <v>#NUM!</v>
      </c>
      <c r="M5070" s="14"/>
    </row>
    <row r="5071" spans="1:25" x14ac:dyDescent="0.25">
      <c r="A5071" s="32" t="str">
        <f>IF(Weighting!$P$7&gt;0,B5071,"")</f>
        <v/>
      </c>
      <c r="B5071" t="e">
        <f>Weighting!$C$7</f>
        <v>#DIV/0!</v>
      </c>
      <c r="C5071" t="e">
        <f>Weighting!$F$7</f>
        <v>#NUM!</v>
      </c>
      <c r="D5071" t="e">
        <f>IF(C5071=1,'Data Transformation'!$G$3+0.5*'Data Transformation'!$W$25,IF(C5072=1,D5072-'Data Transformation'!$W$25,FALSE))</f>
        <v>#NUM!</v>
      </c>
      <c r="E5071">
        <f t="array" ref="E5071">IF(ISLOGICAL(D5071),"",FREQUENCY(IF('Data Transformation'!$B$425:$B$8425='Bin Analysis'!$B5067,'Data Transformation'!$G$425:$G$8425),D5071))</f>
        <v>2001</v>
      </c>
      <c r="F5071">
        <f t="shared" ref="F5071:F5089" si="633">IF(ISLOGICAL(D5071),"",E5071-E5070)</f>
        <v>0</v>
      </c>
      <c r="G5071">
        <f>Weighting!$H$7</f>
        <v>0</v>
      </c>
      <c r="H5071">
        <f t="array" ref="H5071">FREQUENCY(IF('Data Transformation'!$B$4:$B$8425=B5067,'Data Transformation'!$G$4:$G$8425),'Bin Analysis'!$B5071)</f>
        <v>2073</v>
      </c>
      <c r="I5071">
        <f t="shared" ref="I5071:I5089" si="634">H5071-H5070</f>
        <v>0</v>
      </c>
      <c r="J5071">
        <f>IF(I5071=0,0,1)</f>
        <v>0</v>
      </c>
      <c r="K5071">
        <f>J5071*Weighting!$W$7</f>
        <v>0</v>
      </c>
      <c r="M5071" s="14"/>
    </row>
    <row r="5072" spans="1:25" x14ac:dyDescent="0.25">
      <c r="A5072" s="32" t="str">
        <f>IF(Weighting!$P$8&gt;0,B5072,"")</f>
        <v/>
      </c>
      <c r="B5072" t="e">
        <f>Weighting!$C$8</f>
        <v>#DIV/0!</v>
      </c>
      <c r="C5072" t="e">
        <f>Weighting!$F$8</f>
        <v>#NUM!</v>
      </c>
      <c r="D5072" t="e">
        <f>IF(C5072=1,'Data Transformation'!$G$3+0.5*'Data Transformation'!$W$25,IF(C5073=1,D5073-'Data Transformation'!$W$25,FALSE))</f>
        <v>#NUM!</v>
      </c>
      <c r="E5072">
        <f t="array" ref="E5072">IF(ISLOGICAL(D5072),"",FREQUENCY(IF('Data Transformation'!$B$425:$B$8425='Bin Analysis'!$B5067,'Data Transformation'!$G$425:$G$8425),D5072))</f>
        <v>2001</v>
      </c>
      <c r="F5072">
        <f t="shared" si="633"/>
        <v>0</v>
      </c>
      <c r="G5072">
        <f>Weighting!$H$8</f>
        <v>0</v>
      </c>
      <c r="H5072">
        <f t="array" ref="H5072">FREQUENCY(IF('Data Transformation'!$B$4:$B$8425=B5067,'Data Transformation'!$G$4:$G$8425),'Bin Analysis'!$B5072)</f>
        <v>2073</v>
      </c>
      <c r="I5072">
        <f t="shared" si="634"/>
        <v>0</v>
      </c>
      <c r="J5072">
        <f t="shared" ref="J5072:J5089" si="635">IF(I5072=0,0,1)</f>
        <v>0</v>
      </c>
      <c r="K5072">
        <f>J5072*Weighting!$W$8</f>
        <v>0</v>
      </c>
      <c r="M5072" s="14"/>
    </row>
    <row r="5073" spans="1:13" x14ac:dyDescent="0.25">
      <c r="A5073" s="32" t="str">
        <f>IF(Weighting!$P$9&gt;0,B5073,"")</f>
        <v/>
      </c>
      <c r="B5073" s="50" t="e">
        <f>Weighting!$C$9</f>
        <v>#DIV/0!</v>
      </c>
      <c r="C5073" t="e">
        <f>Weighting!$F$9</f>
        <v>#NUM!</v>
      </c>
      <c r="D5073" t="e">
        <f>IF(C5073=1,'Data Transformation'!$G$3+0.5*'Data Transformation'!$W$25,IF(C5074=1,D5074-'Data Transformation'!$W$25,FALSE))</f>
        <v>#NUM!</v>
      </c>
      <c r="E5073">
        <f t="array" ref="E5073">IF(ISLOGICAL(D5073),"",FREQUENCY(IF('Data Transformation'!$B$425:$B$8425='Bin Analysis'!$B5067,'Data Transformation'!$G$425:$G$8425),D5073))</f>
        <v>2001</v>
      </c>
      <c r="F5073">
        <f t="shared" si="633"/>
        <v>0</v>
      </c>
      <c r="G5073">
        <f>Weighting!$H$9</f>
        <v>0</v>
      </c>
      <c r="H5073">
        <f t="array" ref="H5073">FREQUENCY(IF('Data Transformation'!$B$4:$B$8425=B5067,'Data Transformation'!$G$4:$G$8425),'Bin Analysis'!$B5073)</f>
        <v>2073</v>
      </c>
      <c r="I5073">
        <f t="shared" si="634"/>
        <v>0</v>
      </c>
      <c r="J5073">
        <f t="shared" si="635"/>
        <v>0</v>
      </c>
      <c r="K5073">
        <f>J5073*Weighting!$W$9</f>
        <v>0</v>
      </c>
      <c r="M5073" s="14"/>
    </row>
    <row r="5074" spans="1:13" x14ac:dyDescent="0.25">
      <c r="A5074" s="32" t="str">
        <f>IF(Weighting!$P$10&gt;0,B5074,"")</f>
        <v/>
      </c>
      <c r="B5074" t="e">
        <f>Weighting!$C$10</f>
        <v>#DIV/0!</v>
      </c>
      <c r="C5074" t="e">
        <f>Weighting!$F$10</f>
        <v>#NUM!</v>
      </c>
      <c r="D5074" t="e">
        <f>IF(C5074=1,'Data Transformation'!$G$3+0.5*'Data Transformation'!$W$25,IF(C5075=1,D5075-'Data Transformation'!$W$25,FALSE))</f>
        <v>#NUM!</v>
      </c>
      <c r="E5074">
        <f t="array" ref="E5074">IF(ISLOGICAL(D5074),"",FREQUENCY(IF('Data Transformation'!$B$425:$B$8425='Bin Analysis'!$B5067,'Data Transformation'!$G$425:$G$8425),D5074))</f>
        <v>2001</v>
      </c>
      <c r="F5074">
        <f t="shared" si="633"/>
        <v>0</v>
      </c>
      <c r="G5074">
        <f>Weighting!$H$10</f>
        <v>0</v>
      </c>
      <c r="H5074">
        <f t="array" ref="H5074">FREQUENCY(IF('Data Transformation'!$B$4:$B$8425=B5067,'Data Transformation'!$G$4:$G$8425),'Bin Analysis'!$B5074)</f>
        <v>2073</v>
      </c>
      <c r="I5074">
        <f t="shared" si="634"/>
        <v>0</v>
      </c>
      <c r="J5074">
        <f t="shared" si="635"/>
        <v>0</v>
      </c>
      <c r="K5074">
        <f>J5074*Weighting!$W$10</f>
        <v>0</v>
      </c>
      <c r="M5074" s="14"/>
    </row>
    <row r="5075" spans="1:13" x14ac:dyDescent="0.25">
      <c r="A5075" s="32" t="str">
        <f>IF(Weighting!$P$11&gt;0,B5075,"")</f>
        <v/>
      </c>
      <c r="B5075" t="e">
        <f>Weighting!$C$11</f>
        <v>#DIV/0!</v>
      </c>
      <c r="C5075" t="e">
        <f>Weighting!$F$11</f>
        <v>#NUM!</v>
      </c>
      <c r="D5075" t="e">
        <f>IF(C5075=1,'Data Transformation'!$G$3+0.5*'Data Transformation'!$W$25,IF(C5076=1,D5076-'Data Transformation'!$W$25,FALSE))</f>
        <v>#NUM!</v>
      </c>
      <c r="E5075">
        <f t="array" ref="E5075">IF(ISLOGICAL(D5075),"",FREQUENCY(IF('Data Transformation'!$B$425:$B$8425='Bin Analysis'!$B5067,'Data Transformation'!$G$425:$G$8425),D5075))</f>
        <v>2001</v>
      </c>
      <c r="F5075">
        <f t="shared" si="633"/>
        <v>0</v>
      </c>
      <c r="G5075">
        <f>Weighting!$H$11</f>
        <v>0</v>
      </c>
      <c r="H5075">
        <f t="array" ref="H5075">FREQUENCY(IF('Data Transformation'!$B$4:$B$8425=B5067,'Data Transformation'!$G$4:$G$8425),'Bin Analysis'!$B5075)</f>
        <v>2073</v>
      </c>
      <c r="I5075">
        <f t="shared" si="634"/>
        <v>0</v>
      </c>
      <c r="J5075">
        <f t="shared" si="635"/>
        <v>0</v>
      </c>
      <c r="K5075">
        <f>J5075*Weighting!$W$11</f>
        <v>0</v>
      </c>
      <c r="M5075" s="14"/>
    </row>
    <row r="5076" spans="1:13" x14ac:dyDescent="0.25">
      <c r="A5076" s="32" t="str">
        <f>IF(Weighting!$P$12&gt;0,B5076,"")</f>
        <v/>
      </c>
      <c r="B5076" t="e">
        <f>Weighting!$C$12</f>
        <v>#DIV/0!</v>
      </c>
      <c r="C5076" t="e">
        <f>Weighting!$F$12</f>
        <v>#NUM!</v>
      </c>
      <c r="D5076" t="e">
        <f>IF(C5076=1,'Data Transformation'!$G$3+0.5*'Data Transformation'!$W$25,IF(C5077=1,D5077-'Data Transformation'!$W$25,FALSE))</f>
        <v>#NUM!</v>
      </c>
      <c r="E5076">
        <f t="array" ref="E5076">IF(ISLOGICAL(D5076),"",FREQUENCY(IF('Data Transformation'!$B$425:$B$8425='Bin Analysis'!$B5067,'Data Transformation'!$G$425:$G$8425),D5076))</f>
        <v>2001</v>
      </c>
      <c r="F5076">
        <f t="shared" si="633"/>
        <v>0</v>
      </c>
      <c r="G5076">
        <f>Weighting!$H$12</f>
        <v>0</v>
      </c>
      <c r="H5076">
        <f t="array" ref="H5076">FREQUENCY(IF('Data Transformation'!$B$4:$B$8425=B5067,'Data Transformation'!$G$4:$G$8425),'Bin Analysis'!$B5076)</f>
        <v>2073</v>
      </c>
      <c r="I5076">
        <f t="shared" si="634"/>
        <v>0</v>
      </c>
      <c r="J5076">
        <f t="shared" si="635"/>
        <v>0</v>
      </c>
      <c r="K5076">
        <f>J5076*Weighting!$W$12</f>
        <v>0</v>
      </c>
      <c r="M5076" s="14"/>
    </row>
    <row r="5077" spans="1:13" x14ac:dyDescent="0.25">
      <c r="A5077" s="32" t="str">
        <f>IF(Weighting!$P$13&gt;0,B5077,"")</f>
        <v/>
      </c>
      <c r="B5077" t="e">
        <f>Weighting!$C$13</f>
        <v>#DIV/0!</v>
      </c>
      <c r="C5077" t="e">
        <f>Weighting!$F$13</f>
        <v>#NUM!</v>
      </c>
      <c r="D5077" t="e">
        <f>IF(C5077=1,'Data Transformation'!$G$3+0.5*'Data Transformation'!$W$25,IF(C5078=1,D5078-'Data Transformation'!$W$25,FALSE))</f>
        <v>#NUM!</v>
      </c>
      <c r="E5077">
        <f t="array" ref="E5077">IF(ISLOGICAL(D5077),"",FREQUENCY(IF('Data Transformation'!$B$425:$B$8425='Bin Analysis'!$B5067,'Data Transformation'!$G$425:$G$8425),D5077))</f>
        <v>2001</v>
      </c>
      <c r="F5077">
        <f t="shared" si="633"/>
        <v>0</v>
      </c>
      <c r="G5077">
        <f>Weighting!$H$13</f>
        <v>0</v>
      </c>
      <c r="H5077">
        <f t="array" ref="H5077">FREQUENCY(IF('Data Transformation'!$B$4:$B$8425=B5067,'Data Transformation'!$G$4:$G$8425),'Bin Analysis'!$B5077)</f>
        <v>2073</v>
      </c>
      <c r="I5077">
        <f t="shared" si="634"/>
        <v>0</v>
      </c>
      <c r="J5077">
        <f t="shared" si="635"/>
        <v>0</v>
      </c>
      <c r="K5077">
        <f>J5077*Weighting!$W$13</f>
        <v>0</v>
      </c>
      <c r="M5077" s="14"/>
    </row>
    <row r="5078" spans="1:13" x14ac:dyDescent="0.25">
      <c r="A5078" s="32" t="str">
        <f>IF(Weighting!$P$14&gt;0,B5078,"")</f>
        <v/>
      </c>
      <c r="B5078" t="e">
        <f>Weighting!$C$14</f>
        <v>#DIV/0!</v>
      </c>
      <c r="C5078" t="e">
        <f>Weighting!$F$14</f>
        <v>#NUM!</v>
      </c>
      <c r="D5078" t="e">
        <f>IF(C5078=1,'Data Transformation'!$G$3+0.5*'Data Transformation'!$W$25,IF(C5079=1,D5079-'Data Transformation'!$W$25,FALSE))</f>
        <v>#NUM!</v>
      </c>
      <c r="E5078">
        <f t="array" ref="E5078">IF(ISLOGICAL(D5078),"",FREQUENCY(IF('Data Transformation'!$B$425:$B$8425='Bin Analysis'!$B5067,'Data Transformation'!$G$425:$G$8425),D5078))</f>
        <v>2001</v>
      </c>
      <c r="F5078">
        <f t="shared" si="633"/>
        <v>0</v>
      </c>
      <c r="G5078">
        <f>Weighting!$H$14</f>
        <v>0</v>
      </c>
      <c r="H5078">
        <f t="array" ref="H5078">FREQUENCY(IF('Data Transformation'!$B$4:$B$8425=B5067,'Data Transformation'!$G$4:$G$8425),'Bin Analysis'!$B5078)</f>
        <v>2073</v>
      </c>
      <c r="I5078">
        <f t="shared" si="634"/>
        <v>0</v>
      </c>
      <c r="J5078">
        <f t="shared" si="635"/>
        <v>0</v>
      </c>
      <c r="K5078">
        <f>J5078*Weighting!$W$14</f>
        <v>0</v>
      </c>
      <c r="M5078" s="14"/>
    </row>
    <row r="5079" spans="1:13" x14ac:dyDescent="0.25">
      <c r="A5079" s="32" t="str">
        <f>IF(Weighting!$P$15&gt;0,B5079,"")</f>
        <v/>
      </c>
      <c r="B5079" t="e">
        <f>Weighting!$C$15</f>
        <v>#DIV/0!</v>
      </c>
      <c r="C5079" t="e">
        <f>Weighting!$F$15</f>
        <v>#NUM!</v>
      </c>
      <c r="D5079" t="e">
        <f>IF(C5079=1,'Data Transformation'!$G$3+0.5*'Data Transformation'!$W$25,IF(C5080=1,D5080-'Data Transformation'!$W$25,FALSE))</f>
        <v>#NUM!</v>
      </c>
      <c r="E5079">
        <f t="array" ref="E5079">IF(ISLOGICAL(D5079),"",FREQUENCY(IF('Data Transformation'!$B$425:$B$8425='Bin Analysis'!$B5067,'Data Transformation'!$G$425:$G$8425),D5079))</f>
        <v>2001</v>
      </c>
      <c r="F5079">
        <f t="shared" si="633"/>
        <v>0</v>
      </c>
      <c r="G5079">
        <f>Weighting!$H$15</f>
        <v>0</v>
      </c>
      <c r="H5079">
        <f t="array" ref="H5079">FREQUENCY(IF('Data Transformation'!$B$4:$B$8425=B5067,'Data Transformation'!$G$4:$G$8425),'Bin Analysis'!$B5079)</f>
        <v>2073</v>
      </c>
      <c r="I5079">
        <f t="shared" si="634"/>
        <v>0</v>
      </c>
      <c r="J5079">
        <f t="shared" si="635"/>
        <v>0</v>
      </c>
      <c r="K5079">
        <f>J5079*Weighting!$W$15</f>
        <v>0</v>
      </c>
      <c r="M5079" s="14"/>
    </row>
    <row r="5080" spans="1:13" x14ac:dyDescent="0.25">
      <c r="A5080" s="32" t="str">
        <f>IF(Weighting!$P$16&gt;0,B5080,"")</f>
        <v/>
      </c>
      <c r="B5080" t="e">
        <f>Weighting!$C$16</f>
        <v>#DIV/0!</v>
      </c>
      <c r="C5080" t="e">
        <f>Weighting!$F$16</f>
        <v>#NUM!</v>
      </c>
      <c r="D5080" t="e">
        <f>IF(C5080=1,'Data Transformation'!$G$3+0.5*'Data Transformation'!$W$25,IF(C5081=1,D5081-'Data Transformation'!$W$25,FALSE))</f>
        <v>#NUM!</v>
      </c>
      <c r="E5080">
        <f t="array" ref="E5080">IF(ISLOGICAL(D5080),"",FREQUENCY(IF('Data Transformation'!$B$425:$B$8425='Bin Analysis'!$B5067,'Data Transformation'!$G$425:$G$8425),D5080))</f>
        <v>2001</v>
      </c>
      <c r="F5080">
        <f t="shared" si="633"/>
        <v>0</v>
      </c>
      <c r="G5080">
        <f>Weighting!$H$16</f>
        <v>0</v>
      </c>
      <c r="H5080">
        <f t="array" ref="H5080">FREQUENCY(IF('Data Transformation'!$B$4:$B$8425=B5067,'Data Transformation'!$G$4:$G$8425),'Bin Analysis'!$B5080)</f>
        <v>2073</v>
      </c>
      <c r="I5080">
        <f t="shared" si="634"/>
        <v>0</v>
      </c>
      <c r="J5080">
        <f t="shared" si="635"/>
        <v>0</v>
      </c>
      <c r="K5080">
        <f>J5080*Weighting!$W$16</f>
        <v>0</v>
      </c>
      <c r="M5080" s="14"/>
    </row>
    <row r="5081" spans="1:13" x14ac:dyDescent="0.25">
      <c r="A5081" s="32" t="str">
        <f>IF(Weighting!$P$17&gt;0,B5081,"")</f>
        <v/>
      </c>
      <c r="B5081" t="e">
        <f>Weighting!$C$17</f>
        <v>#DIV/0!</v>
      </c>
      <c r="C5081" t="e">
        <f>Weighting!$F$17</f>
        <v>#NUM!</v>
      </c>
      <c r="D5081" t="e">
        <f>IF(C5081=1,'Data Transformation'!$G$3+0.5*'Data Transformation'!$W$25,IF(C5082=1,D5082-'Data Transformation'!$W$25,FALSE))</f>
        <v>#NUM!</v>
      </c>
      <c r="E5081">
        <f t="array" ref="E5081">IF(ISLOGICAL(D5081),"",FREQUENCY(IF('Data Transformation'!$B$425:$B$8425='Bin Analysis'!$B5067,'Data Transformation'!$G$425:$G$8425),D5081))</f>
        <v>2001</v>
      </c>
      <c r="F5081">
        <f t="shared" si="633"/>
        <v>0</v>
      </c>
      <c r="G5081">
        <f>Weighting!$H$17</f>
        <v>0</v>
      </c>
      <c r="H5081">
        <f t="array" ref="H5081">FREQUENCY(IF('Data Transformation'!$B$4:$B$8425=B5067,'Data Transformation'!$G$4:$G$8425),'Bin Analysis'!$B5081)</f>
        <v>2073</v>
      </c>
      <c r="I5081">
        <f t="shared" si="634"/>
        <v>0</v>
      </c>
      <c r="J5081">
        <f t="shared" si="635"/>
        <v>0</v>
      </c>
      <c r="K5081">
        <f>J5081*Weighting!$W$17</f>
        <v>0</v>
      </c>
      <c r="M5081" s="14"/>
    </row>
    <row r="5082" spans="1:13" x14ac:dyDescent="0.25">
      <c r="A5082" s="32" t="str">
        <f>IF(Weighting!$P$18&gt;0,B5082,"")</f>
        <v/>
      </c>
      <c r="B5082" t="e">
        <f>Weighting!$C$18</f>
        <v>#DIV/0!</v>
      </c>
      <c r="C5082" t="e">
        <f>Weighting!$F$18</f>
        <v>#NUM!</v>
      </c>
      <c r="D5082" t="e">
        <f>IF(C5082=1,'Data Transformation'!$G$3+0.5*'Data Transformation'!$W$25,IF(C5083=1,D5083-'Data Transformation'!$W$25,FALSE))</f>
        <v>#NUM!</v>
      </c>
      <c r="E5082">
        <f t="array" ref="E5082">IF(ISLOGICAL(D5082),"",FREQUENCY(IF('Data Transformation'!$B$425:$B$8425='Bin Analysis'!$B5067,'Data Transformation'!$G$425:$G$8425),D5082))</f>
        <v>2001</v>
      </c>
      <c r="F5082">
        <f t="shared" si="633"/>
        <v>0</v>
      </c>
      <c r="G5082">
        <f>Weighting!$H$18</f>
        <v>0</v>
      </c>
      <c r="H5082">
        <f t="array" ref="H5082">FREQUENCY(IF('Data Transformation'!$B$4:$B$8425=B5067,'Data Transformation'!$G$4:$G$8425),'Bin Analysis'!$B5082)</f>
        <v>2073</v>
      </c>
      <c r="I5082">
        <f t="shared" si="634"/>
        <v>0</v>
      </c>
      <c r="J5082">
        <f t="shared" si="635"/>
        <v>0</v>
      </c>
      <c r="K5082">
        <f>J5082*Weighting!$W$18</f>
        <v>0</v>
      </c>
      <c r="M5082" s="14"/>
    </row>
    <row r="5083" spans="1:13" x14ac:dyDescent="0.25">
      <c r="A5083" s="32" t="str">
        <f>IF(Weighting!$P$19&gt;0,B5083,"")</f>
        <v/>
      </c>
      <c r="B5083" t="e">
        <f>Weighting!$C$19</f>
        <v>#DIV/0!</v>
      </c>
      <c r="C5083" t="e">
        <f>Weighting!$F$19</f>
        <v>#NUM!</v>
      </c>
      <c r="D5083" t="e">
        <f>IF(C5083=1,'Data Transformation'!$G$3+0.5*'Data Transformation'!$W$25,IF(C5084=1,D5084-'Data Transformation'!$W$25,FALSE))</f>
        <v>#NUM!</v>
      </c>
      <c r="E5083">
        <f t="array" ref="E5083">IF(ISLOGICAL(D5083),"",FREQUENCY(IF('Data Transformation'!$B$425:$B$8425='Bin Analysis'!$B5067,'Data Transformation'!$G$425:$G$8425),D5083))</f>
        <v>2001</v>
      </c>
      <c r="F5083">
        <f t="shared" si="633"/>
        <v>0</v>
      </c>
      <c r="G5083">
        <f>Weighting!$H$19</f>
        <v>0</v>
      </c>
      <c r="H5083">
        <f t="array" ref="H5083">FREQUENCY(IF('Data Transformation'!$B$4:$B$8425=B5067,'Data Transformation'!$G$4:$G$8425),'Bin Analysis'!$B5083)</f>
        <v>2073</v>
      </c>
      <c r="I5083">
        <f t="shared" si="634"/>
        <v>0</v>
      </c>
      <c r="J5083">
        <f t="shared" si="635"/>
        <v>0</v>
      </c>
      <c r="K5083">
        <f>J5083*Weighting!$W$19</f>
        <v>0</v>
      </c>
      <c r="M5083" s="14"/>
    </row>
    <row r="5084" spans="1:13" x14ac:dyDescent="0.25">
      <c r="A5084" s="32" t="str">
        <f>IF(Weighting!$P$20&gt;0,B5084,"")</f>
        <v/>
      </c>
      <c r="B5084" t="e">
        <f>Weighting!$C$20</f>
        <v>#DIV/0!</v>
      </c>
      <c r="C5084" t="e">
        <f>Weighting!$F$20</f>
        <v>#NUM!</v>
      </c>
      <c r="D5084" t="e">
        <f>IF(C5084=1,'Data Transformation'!$G$3+0.5*'Data Transformation'!$W$25,IF(C5085=1,D5085-'Data Transformation'!$W$25,FALSE))</f>
        <v>#NUM!</v>
      </c>
      <c r="E5084">
        <f t="array" ref="E5084">IF(ISLOGICAL(D5084),"",FREQUENCY(IF('Data Transformation'!$B$425:$B$8425='Bin Analysis'!$B5067,'Data Transformation'!$G$425:$G$8425),D5084))</f>
        <v>2001</v>
      </c>
      <c r="F5084">
        <f t="shared" si="633"/>
        <v>0</v>
      </c>
      <c r="G5084">
        <f>Weighting!$H$20</f>
        <v>0</v>
      </c>
      <c r="H5084">
        <f t="array" ref="H5084">FREQUENCY(IF('Data Transformation'!$B$4:$B$8425=B5067,'Data Transformation'!$G$4:$G$8425),'Bin Analysis'!$B5084)</f>
        <v>2073</v>
      </c>
      <c r="I5084">
        <f t="shared" si="634"/>
        <v>0</v>
      </c>
      <c r="J5084">
        <f t="shared" si="635"/>
        <v>0</v>
      </c>
      <c r="K5084">
        <f>J5084*Weighting!$W$20</f>
        <v>0</v>
      </c>
      <c r="M5084" s="14"/>
    </row>
    <row r="5085" spans="1:13" x14ac:dyDescent="0.25">
      <c r="A5085" s="32" t="str">
        <f>IF(Weighting!$P$21&gt;0,B5085,"")</f>
        <v/>
      </c>
      <c r="B5085" t="e">
        <f>Weighting!$C$21</f>
        <v>#DIV/0!</v>
      </c>
      <c r="C5085" t="e">
        <f>Weighting!$F$21</f>
        <v>#NUM!</v>
      </c>
      <c r="D5085" t="e">
        <f>IF(C5085=1,'Data Transformation'!$G$3+0.5*'Data Transformation'!$W$25,IF(C5086=1,D5086-'Data Transformation'!$W$25,FALSE))</f>
        <v>#NUM!</v>
      </c>
      <c r="E5085">
        <f t="array" ref="E5085">IF(ISLOGICAL(D5085),"",FREQUENCY(IF('Data Transformation'!$B$425:$B$8425='Bin Analysis'!$B5067,'Data Transformation'!$G$425:$G$8425),D5085))</f>
        <v>2001</v>
      </c>
      <c r="F5085">
        <f t="shared" si="633"/>
        <v>0</v>
      </c>
      <c r="G5085">
        <f>Weighting!$H$21</f>
        <v>0</v>
      </c>
      <c r="H5085">
        <f t="array" ref="H5085">FREQUENCY(IF('Data Transformation'!$B$4:$B$8425=B5067,'Data Transformation'!$G$4:$G$8425),'Bin Analysis'!$B5085)</f>
        <v>2073</v>
      </c>
      <c r="I5085">
        <f t="shared" si="634"/>
        <v>0</v>
      </c>
      <c r="J5085">
        <f t="shared" si="635"/>
        <v>0</v>
      </c>
      <c r="K5085">
        <f>J5085*Weighting!$W$21</f>
        <v>0</v>
      </c>
      <c r="M5085" s="14"/>
    </row>
    <row r="5086" spans="1:13" x14ac:dyDescent="0.25">
      <c r="A5086" s="32" t="str">
        <f>IF(Weighting!$P$22&gt;0,B5086,"")</f>
        <v/>
      </c>
      <c r="B5086" t="e">
        <f>Weighting!$C$22</f>
        <v>#DIV/0!</v>
      </c>
      <c r="C5086" t="e">
        <f>Weighting!$F$22</f>
        <v>#NUM!</v>
      </c>
      <c r="D5086" t="e">
        <f>IF(C5086=1,'Data Transformation'!$G$3+0.5*'Data Transformation'!$W$25,IF(C5087=1,D5087-'Data Transformation'!$W$25,FALSE))</f>
        <v>#NUM!</v>
      </c>
      <c r="E5086">
        <f t="array" ref="E5086">IF(ISLOGICAL(D5086),"",FREQUENCY(IF('Data Transformation'!$B$425:$B$8425='Bin Analysis'!$B5067,'Data Transformation'!$G$425:$G$8425),D5086))</f>
        <v>2001</v>
      </c>
      <c r="F5086">
        <f t="shared" si="633"/>
        <v>0</v>
      </c>
      <c r="G5086">
        <f>Weighting!$H$22</f>
        <v>0</v>
      </c>
      <c r="H5086">
        <f t="array" ref="H5086">FREQUENCY(IF('Data Transformation'!$B$4:$B$8425=B5067,'Data Transformation'!$G$4:$G$8425),'Bin Analysis'!$B5086)</f>
        <v>2073</v>
      </c>
      <c r="I5086">
        <f t="shared" si="634"/>
        <v>0</v>
      </c>
      <c r="J5086">
        <f t="shared" si="635"/>
        <v>0</v>
      </c>
      <c r="K5086">
        <f>J5086*Weighting!$W$22</f>
        <v>0</v>
      </c>
      <c r="M5086" s="14"/>
    </row>
    <row r="5087" spans="1:13" x14ac:dyDescent="0.25">
      <c r="A5087" s="32" t="str">
        <f>IF(Weighting!$P$23&gt;0,B5087,"")</f>
        <v/>
      </c>
      <c r="B5087" t="e">
        <f>Weighting!$C$23</f>
        <v>#DIV/0!</v>
      </c>
      <c r="C5087" t="e">
        <f>Weighting!$F$23</f>
        <v>#NUM!</v>
      </c>
      <c r="D5087" t="e">
        <f>IF(C5087=1,'Data Transformation'!$G$3+0.5*'Data Transformation'!$W$25,IF(C5088=1,D5088-'Data Transformation'!$W$25,FALSE))</f>
        <v>#NUM!</v>
      </c>
      <c r="E5087">
        <f t="array" ref="E5087">IF(ISLOGICAL(D5087),"",FREQUENCY(IF('Data Transformation'!$B$425:$B$8425='Bin Analysis'!$B5067,'Data Transformation'!$G$425:$G$8425),D5087))</f>
        <v>2001</v>
      </c>
      <c r="F5087">
        <f t="shared" si="633"/>
        <v>0</v>
      </c>
      <c r="G5087">
        <f>Weighting!$H$23</f>
        <v>0</v>
      </c>
      <c r="H5087">
        <f t="array" ref="H5087">FREQUENCY(IF('Data Transformation'!$B$4:$B$8425=B5067,'Data Transformation'!$G$4:$G$8425),'Bin Analysis'!$B5087)</f>
        <v>2073</v>
      </c>
      <c r="I5087">
        <f t="shared" si="634"/>
        <v>0</v>
      </c>
      <c r="J5087">
        <f t="shared" si="635"/>
        <v>0</v>
      </c>
      <c r="K5087">
        <f>J5087*Weighting!$W$23</f>
        <v>0</v>
      </c>
      <c r="M5087" s="14"/>
    </row>
    <row r="5088" spans="1:13" x14ac:dyDescent="0.25">
      <c r="A5088" s="32" t="str">
        <f>IF(Weighting!$P$24&gt;0,B5088,"")</f>
        <v/>
      </c>
      <c r="B5088" t="e">
        <f>Weighting!$C$24</f>
        <v>#DIV/0!</v>
      </c>
      <c r="C5088" t="e">
        <f>Weighting!$F$24</f>
        <v>#NUM!</v>
      </c>
      <c r="D5088" t="e">
        <f>IF(C5088=1,'Data Transformation'!$G$3+0.5*'Data Transformation'!$W$25,IF(C5089=1,D5089-'Data Transformation'!$W$25,FALSE))</f>
        <v>#NUM!</v>
      </c>
      <c r="E5088">
        <f t="array" ref="E5088">IF(ISLOGICAL(D5088),"",FREQUENCY(IF('Data Transformation'!$B$425:$B$8425='Bin Analysis'!$B5067,'Data Transformation'!$G$425:$G$8425),D5088))</f>
        <v>2001</v>
      </c>
      <c r="F5088">
        <f t="shared" si="633"/>
        <v>0</v>
      </c>
      <c r="G5088">
        <f>Weighting!$H$24</f>
        <v>0</v>
      </c>
      <c r="H5088">
        <f t="array" ref="H5088">FREQUENCY(IF('Data Transformation'!$B$4:$B$8425=B5067,'Data Transformation'!$G$4:$G$8425),'Bin Analysis'!$B5088)</f>
        <v>2073</v>
      </c>
      <c r="I5088">
        <f t="shared" si="634"/>
        <v>0</v>
      </c>
      <c r="J5088">
        <f t="shared" si="635"/>
        <v>0</v>
      </c>
      <c r="K5088">
        <f>J5088*Weighting!$W$24</f>
        <v>0</v>
      </c>
      <c r="M5088" s="14"/>
    </row>
    <row r="5089" spans="1:25" x14ac:dyDescent="0.25">
      <c r="A5089" s="32" t="str">
        <f>IF(Weighting!$P$25&gt;0,B5089,"")</f>
        <v/>
      </c>
      <c r="B5089" t="e">
        <f>Weighting!$C$25</f>
        <v>#DIV/0!</v>
      </c>
      <c r="C5089" t="e">
        <f>Weighting!$F$25</f>
        <v>#NUM!</v>
      </c>
      <c r="D5089" t="e">
        <f>IF(C5089=1,'Data Transformation'!$G$3+0.5*'Data Transformation'!$W$25,IF(C5090=1,D5090-'Data Transformation'!$W$25,FALSE))</f>
        <v>#NUM!</v>
      </c>
      <c r="E5089">
        <f t="array" ref="E5089">IF(ISLOGICAL(D5089),"",FREQUENCY(IF('Data Transformation'!$B$425:$B$8425='Bin Analysis'!$B5067,'Data Transformation'!$G$425:$G$8425),D5089))</f>
        <v>2001</v>
      </c>
      <c r="F5089">
        <f t="shared" si="633"/>
        <v>0</v>
      </c>
      <c r="G5089">
        <f>Weighting!$H$25</f>
        <v>0</v>
      </c>
      <c r="H5089">
        <f t="array" ref="H5089">FREQUENCY(IF('Data Transformation'!$B$4:$B$8425=B5067,'Data Transformation'!$G$4:$G$8425),'Bin Analysis'!$B5089)</f>
        <v>2073</v>
      </c>
      <c r="I5089">
        <f t="shared" si="634"/>
        <v>0</v>
      </c>
      <c r="J5089">
        <f t="shared" si="635"/>
        <v>0</v>
      </c>
      <c r="K5089">
        <f>J5089*Weighting!$W$25</f>
        <v>0</v>
      </c>
      <c r="M5089" s="14"/>
    </row>
    <row r="5090" spans="1:25" x14ac:dyDescent="0.25">
      <c r="O5090"/>
      <c r="P5090"/>
      <c r="Q5090"/>
      <c r="R5090"/>
    </row>
    <row r="5091" spans="1:25" ht="23.25" x14ac:dyDescent="0.35">
      <c r="A5091" s="21" t="s">
        <v>0</v>
      </c>
      <c r="B5091" s="21" t="str">
        <f>IFERROR(VLOOKUP(C5091,'Data Transformation'!$L$6:$M$426,2,FALSE),"")</f>
        <v/>
      </c>
      <c r="C5091" s="21">
        <f>C5067+1</f>
        <v>212</v>
      </c>
      <c r="D5091" s="21"/>
      <c r="E5091" s="21"/>
      <c r="F5091" s="21"/>
      <c r="G5091" s="21"/>
      <c r="H5091" s="22"/>
      <c r="I5091" s="22"/>
      <c r="J5091" s="22"/>
      <c r="K5091" s="21"/>
      <c r="L5091" s="21" t="str">
        <f>B5091</f>
        <v/>
      </c>
      <c r="M5091" s="23" t="e">
        <f>INDEX('Data Transformation'!$O$4:$O$424,MATCH($B5091,'Data Transformation'!$M$4:$M$424,0),MATCH($M$2,'Data Transformation'!$O$3,0))</f>
        <v>#N/A</v>
      </c>
      <c r="N5091" s="27" t="e">
        <f>IF('Input and Summary Results'!$J$16="minimum",'Bin Analysis'!X5092/(M5091-1),'Bin Analysis'!Y5091/('Bin Analysis'!M5091-1))</f>
        <v>#N/A</v>
      </c>
      <c r="O5091" s="27" t="e">
        <f>IF(M5091=FALSE,NA(),(VLOOKUP(1,C5094:K5113,4,FALSE))/(M5091-1))</f>
        <v>#N/A</v>
      </c>
      <c r="P5091" s="27" t="e">
        <f>IF(M5091=FALSE,NA(),SUM(J5094:J5113)/Weighting!$S$5)</f>
        <v>#N/A</v>
      </c>
      <c r="Q5091" s="27" t="e">
        <f>IF(M5091=FALSE,NA(),SUM(K5094:K5113)/Weighting!$S$6)</f>
        <v>#N/A</v>
      </c>
      <c r="R5091" s="27" t="e">
        <f>IF(M5091=FALSE,NA(),(VLOOKUP(1,G5094:K5113,3,FALSE))/(M5091-1))</f>
        <v>#N/A</v>
      </c>
      <c r="S5091" s="22" t="e">
        <f>IF(M5091=FALSE,NA(),IF(SUM(J5094:J5113)=2,"yes","no"))</f>
        <v>#N/A</v>
      </c>
      <c r="X5091" s="2" cm="2">
        <f t="array" ref="X5091:X5092">FREQUENCY(IF('Data Transformation'!$B$425:$B$6424='Bin Analysis'!L5091,'Data Transformation'!$G$425:$G$6424),'Data Transformation'!$U$11)</f>
        <v>0</v>
      </c>
      <c r="Y5091" s="2" cm="2">
        <f t="array" ref="Y5091:Y5092">FREQUENCY(IF('Data Transformation'!$B$425:$B$6424='Bin Analysis'!L5091,'Data Transformation'!$G$425:$G$6424),'Data Transformation'!$U$12)</f>
        <v>0</v>
      </c>
    </row>
    <row r="5092" spans="1:25" x14ac:dyDescent="0.25">
      <c r="A5092" s="14" t="s">
        <v>67</v>
      </c>
      <c r="B5092" t="s">
        <v>47</v>
      </c>
      <c r="C5092" t="s">
        <v>5</v>
      </c>
      <c r="D5092" t="s">
        <v>100</v>
      </c>
      <c r="E5092" t="s">
        <v>101</v>
      </c>
      <c r="F5092" t="s">
        <v>102</v>
      </c>
      <c r="G5092" t="s">
        <v>70</v>
      </c>
      <c r="H5092" t="s">
        <v>31</v>
      </c>
      <c r="I5092" t="s">
        <v>32</v>
      </c>
      <c r="J5092" t="s">
        <v>46</v>
      </c>
      <c r="K5092" s="14" t="s">
        <v>45</v>
      </c>
      <c r="M5092" s="14"/>
      <c r="X5092" s="2">
        <v>0</v>
      </c>
      <c r="Y5092" s="2">
        <v>0</v>
      </c>
    </row>
    <row r="5093" spans="1:25" x14ac:dyDescent="0.25">
      <c r="A5093" s="32"/>
      <c r="D5093" t="e">
        <f>IF(C5093=1,'Data Transformation'!$G$3+0.5*'Data Transformation'!$W$25,IF(C5094=1,D5094-'Data Transformation'!$W$25,FALSE))</f>
        <v>#NUM!</v>
      </c>
      <c r="E5093">
        <f t="array" ref="E5093">IF(ISLOGICAL(D5093),"",FREQUENCY(IF('Data Transformation'!$B$425:$B$8425='Bin Analysis'!$B5091,'Data Transformation'!$G$425:$G$8425),D5093))</f>
        <v>2001</v>
      </c>
      <c r="F5093" t="e">
        <f>IF(ISLOGICAL(D5093),"",E5093-E5092)</f>
        <v>#VALUE!</v>
      </c>
      <c r="M5093" s="14"/>
    </row>
    <row r="5094" spans="1:25" x14ac:dyDescent="0.25">
      <c r="A5094" s="32" t="e">
        <f>IF(Weighting!$P$6&gt;0,B5094,"")</f>
        <v>#NUM!</v>
      </c>
      <c r="B5094" t="e">
        <f>Weighting!$C$6</f>
        <v>#DIV/0!</v>
      </c>
      <c r="C5094" t="e">
        <f>Weighting!$F$6</f>
        <v>#NUM!</v>
      </c>
      <c r="D5094" t="e">
        <f>IF(C5094=1,'Data Transformation'!$G$3+0.5*'Data Transformation'!$W$25,IF(C5095=1,D5095-'Data Transformation'!$W$25,FALSE))</f>
        <v>#NUM!</v>
      </c>
      <c r="E5094">
        <f t="array" ref="E5094">IF(ISLOGICAL(D5094),"",FREQUENCY(IF('Data Transformation'!$B$425:$B$8425='Bin Analysis'!$B5091,'Data Transformation'!$G$425:$G$8425),D5094))</f>
        <v>2001</v>
      </c>
      <c r="F5094">
        <f>IF(ISLOGICAL(D5094),"",E5094-E5093)</f>
        <v>0</v>
      </c>
      <c r="G5094">
        <f>Weighting!$H$6</f>
        <v>1</v>
      </c>
      <c r="H5094">
        <f t="array" ref="H5094">FREQUENCY(IF('Data Transformation'!$B$4:$B$8425=B5091,'Data Transformation'!$G$4:$G$8425),'Bin Analysis'!$B5094)</f>
        <v>2073</v>
      </c>
      <c r="I5094">
        <f>H5094-H5093</f>
        <v>2073</v>
      </c>
      <c r="J5094">
        <f>IF(I5094=0,0,1)</f>
        <v>1</v>
      </c>
      <c r="K5094" t="e">
        <f>J5094*Weighting!$W$6</f>
        <v>#NUM!</v>
      </c>
      <c r="M5094" s="14"/>
    </row>
    <row r="5095" spans="1:25" x14ac:dyDescent="0.25">
      <c r="A5095" s="32" t="str">
        <f>IF(Weighting!$P$7&gt;0,B5095,"")</f>
        <v/>
      </c>
      <c r="B5095" t="e">
        <f>Weighting!$C$7</f>
        <v>#DIV/0!</v>
      </c>
      <c r="C5095" t="e">
        <f>Weighting!$F$7</f>
        <v>#NUM!</v>
      </c>
      <c r="D5095" t="e">
        <f>IF(C5095=1,'Data Transformation'!$G$3+0.5*'Data Transformation'!$W$25,IF(C5096=1,D5096-'Data Transformation'!$W$25,FALSE))</f>
        <v>#NUM!</v>
      </c>
      <c r="E5095">
        <f t="array" ref="E5095">IF(ISLOGICAL(D5095),"",FREQUENCY(IF('Data Transformation'!$B$425:$B$8425='Bin Analysis'!$B5091,'Data Transformation'!$G$425:$G$8425),D5095))</f>
        <v>2001</v>
      </c>
      <c r="F5095">
        <f t="shared" ref="F5095:F5113" si="636">IF(ISLOGICAL(D5095),"",E5095-E5094)</f>
        <v>0</v>
      </c>
      <c r="G5095">
        <f>Weighting!$H$7</f>
        <v>0</v>
      </c>
      <c r="H5095">
        <f t="array" ref="H5095">FREQUENCY(IF('Data Transformation'!$B$4:$B$8425=B5091,'Data Transformation'!$G$4:$G$8425),'Bin Analysis'!$B5095)</f>
        <v>2073</v>
      </c>
      <c r="I5095">
        <f t="shared" ref="I5095:I5113" si="637">H5095-H5094</f>
        <v>0</v>
      </c>
      <c r="J5095">
        <f>IF(I5095=0,0,1)</f>
        <v>0</v>
      </c>
      <c r="K5095">
        <f>J5095*Weighting!$W$7</f>
        <v>0</v>
      </c>
      <c r="M5095" s="14"/>
    </row>
    <row r="5096" spans="1:25" x14ac:dyDescent="0.25">
      <c r="A5096" s="32" t="str">
        <f>IF(Weighting!$P$8&gt;0,B5096,"")</f>
        <v/>
      </c>
      <c r="B5096" t="e">
        <f>Weighting!$C$8</f>
        <v>#DIV/0!</v>
      </c>
      <c r="C5096" t="e">
        <f>Weighting!$F$8</f>
        <v>#NUM!</v>
      </c>
      <c r="D5096" t="e">
        <f>IF(C5096=1,'Data Transformation'!$G$3+0.5*'Data Transformation'!$W$25,IF(C5097=1,D5097-'Data Transformation'!$W$25,FALSE))</f>
        <v>#NUM!</v>
      </c>
      <c r="E5096">
        <f t="array" ref="E5096">IF(ISLOGICAL(D5096),"",FREQUENCY(IF('Data Transformation'!$B$425:$B$8425='Bin Analysis'!$B5091,'Data Transformation'!$G$425:$G$8425),D5096))</f>
        <v>2001</v>
      </c>
      <c r="F5096">
        <f t="shared" si="636"/>
        <v>0</v>
      </c>
      <c r="G5096">
        <f>Weighting!$H$8</f>
        <v>0</v>
      </c>
      <c r="H5096">
        <f t="array" ref="H5096">FREQUENCY(IF('Data Transformation'!$B$4:$B$8425=B5091,'Data Transformation'!$G$4:$G$8425),'Bin Analysis'!$B5096)</f>
        <v>2073</v>
      </c>
      <c r="I5096">
        <f t="shared" si="637"/>
        <v>0</v>
      </c>
      <c r="J5096">
        <f t="shared" ref="J5096:J5113" si="638">IF(I5096=0,0,1)</f>
        <v>0</v>
      </c>
      <c r="K5096">
        <f>J5096*Weighting!$W$8</f>
        <v>0</v>
      </c>
      <c r="M5096" s="14"/>
    </row>
    <row r="5097" spans="1:25" x14ac:dyDescent="0.25">
      <c r="A5097" s="32" t="str">
        <f>IF(Weighting!$P$9&gt;0,B5097,"")</f>
        <v/>
      </c>
      <c r="B5097" s="50" t="e">
        <f>Weighting!$C$9</f>
        <v>#DIV/0!</v>
      </c>
      <c r="C5097" t="e">
        <f>Weighting!$F$9</f>
        <v>#NUM!</v>
      </c>
      <c r="D5097" t="e">
        <f>IF(C5097=1,'Data Transformation'!$G$3+0.5*'Data Transformation'!$W$25,IF(C5098=1,D5098-'Data Transformation'!$W$25,FALSE))</f>
        <v>#NUM!</v>
      </c>
      <c r="E5097">
        <f t="array" ref="E5097">IF(ISLOGICAL(D5097),"",FREQUENCY(IF('Data Transformation'!$B$425:$B$8425='Bin Analysis'!$B5091,'Data Transformation'!$G$425:$G$8425),D5097))</f>
        <v>2001</v>
      </c>
      <c r="F5097">
        <f t="shared" si="636"/>
        <v>0</v>
      </c>
      <c r="G5097">
        <f>Weighting!$H$9</f>
        <v>0</v>
      </c>
      <c r="H5097">
        <f t="array" ref="H5097">FREQUENCY(IF('Data Transformation'!$B$4:$B$8425=B5091,'Data Transformation'!$G$4:$G$8425),'Bin Analysis'!$B5097)</f>
        <v>2073</v>
      </c>
      <c r="I5097">
        <f t="shared" si="637"/>
        <v>0</v>
      </c>
      <c r="J5097">
        <f t="shared" si="638"/>
        <v>0</v>
      </c>
      <c r="K5097">
        <f>J5097*Weighting!$W$9</f>
        <v>0</v>
      </c>
      <c r="M5097" s="14"/>
    </row>
    <row r="5098" spans="1:25" x14ac:dyDescent="0.25">
      <c r="A5098" s="32" t="str">
        <f>IF(Weighting!$P$10&gt;0,B5098,"")</f>
        <v/>
      </c>
      <c r="B5098" t="e">
        <f>Weighting!$C$10</f>
        <v>#DIV/0!</v>
      </c>
      <c r="C5098" t="e">
        <f>Weighting!$F$10</f>
        <v>#NUM!</v>
      </c>
      <c r="D5098" t="e">
        <f>IF(C5098=1,'Data Transformation'!$G$3+0.5*'Data Transformation'!$W$25,IF(C5099=1,D5099-'Data Transformation'!$W$25,FALSE))</f>
        <v>#NUM!</v>
      </c>
      <c r="E5098">
        <f t="array" ref="E5098">IF(ISLOGICAL(D5098),"",FREQUENCY(IF('Data Transformation'!$B$425:$B$8425='Bin Analysis'!$B5091,'Data Transformation'!$G$425:$G$8425),D5098))</f>
        <v>2001</v>
      </c>
      <c r="F5098">
        <f t="shared" si="636"/>
        <v>0</v>
      </c>
      <c r="G5098">
        <f>Weighting!$H$10</f>
        <v>0</v>
      </c>
      <c r="H5098">
        <f t="array" ref="H5098">FREQUENCY(IF('Data Transformation'!$B$4:$B$8425=B5091,'Data Transformation'!$G$4:$G$8425),'Bin Analysis'!$B5098)</f>
        <v>2073</v>
      </c>
      <c r="I5098">
        <f t="shared" si="637"/>
        <v>0</v>
      </c>
      <c r="J5098">
        <f t="shared" si="638"/>
        <v>0</v>
      </c>
      <c r="K5098">
        <f>J5098*Weighting!$W$10</f>
        <v>0</v>
      </c>
      <c r="M5098" s="14"/>
    </row>
    <row r="5099" spans="1:25" x14ac:dyDescent="0.25">
      <c r="A5099" s="32" t="str">
        <f>IF(Weighting!$P$11&gt;0,B5099,"")</f>
        <v/>
      </c>
      <c r="B5099" t="e">
        <f>Weighting!$C$11</f>
        <v>#DIV/0!</v>
      </c>
      <c r="C5099" t="e">
        <f>Weighting!$F$11</f>
        <v>#NUM!</v>
      </c>
      <c r="D5099" t="e">
        <f>IF(C5099=1,'Data Transformation'!$G$3+0.5*'Data Transformation'!$W$25,IF(C5100=1,D5100-'Data Transformation'!$W$25,FALSE))</f>
        <v>#NUM!</v>
      </c>
      <c r="E5099">
        <f t="array" ref="E5099">IF(ISLOGICAL(D5099),"",FREQUENCY(IF('Data Transformation'!$B$425:$B$8425='Bin Analysis'!$B5091,'Data Transformation'!$G$425:$G$8425),D5099))</f>
        <v>2001</v>
      </c>
      <c r="F5099">
        <f t="shared" si="636"/>
        <v>0</v>
      </c>
      <c r="G5099">
        <f>Weighting!$H$11</f>
        <v>0</v>
      </c>
      <c r="H5099">
        <f t="array" ref="H5099">FREQUENCY(IF('Data Transformation'!$B$4:$B$8425=B5091,'Data Transformation'!$G$4:$G$8425),'Bin Analysis'!$B5099)</f>
        <v>2073</v>
      </c>
      <c r="I5099">
        <f t="shared" si="637"/>
        <v>0</v>
      </c>
      <c r="J5099">
        <f t="shared" si="638"/>
        <v>0</v>
      </c>
      <c r="K5099">
        <f>J5099*Weighting!$W$11</f>
        <v>0</v>
      </c>
      <c r="M5099" s="14"/>
    </row>
    <row r="5100" spans="1:25" x14ac:dyDescent="0.25">
      <c r="A5100" s="32" t="str">
        <f>IF(Weighting!$P$12&gt;0,B5100,"")</f>
        <v/>
      </c>
      <c r="B5100" t="e">
        <f>Weighting!$C$12</f>
        <v>#DIV/0!</v>
      </c>
      <c r="C5100" t="e">
        <f>Weighting!$F$12</f>
        <v>#NUM!</v>
      </c>
      <c r="D5100" t="e">
        <f>IF(C5100=1,'Data Transformation'!$G$3+0.5*'Data Transformation'!$W$25,IF(C5101=1,D5101-'Data Transformation'!$W$25,FALSE))</f>
        <v>#NUM!</v>
      </c>
      <c r="E5100">
        <f t="array" ref="E5100">IF(ISLOGICAL(D5100),"",FREQUENCY(IF('Data Transformation'!$B$425:$B$8425='Bin Analysis'!$B5091,'Data Transformation'!$G$425:$G$8425),D5100))</f>
        <v>2001</v>
      </c>
      <c r="F5100">
        <f t="shared" si="636"/>
        <v>0</v>
      </c>
      <c r="G5100">
        <f>Weighting!$H$12</f>
        <v>0</v>
      </c>
      <c r="H5100">
        <f t="array" ref="H5100">FREQUENCY(IF('Data Transformation'!$B$4:$B$8425=B5091,'Data Transformation'!$G$4:$G$8425),'Bin Analysis'!$B5100)</f>
        <v>2073</v>
      </c>
      <c r="I5100">
        <f t="shared" si="637"/>
        <v>0</v>
      </c>
      <c r="J5100">
        <f t="shared" si="638"/>
        <v>0</v>
      </c>
      <c r="K5100">
        <f>J5100*Weighting!$W$12</f>
        <v>0</v>
      </c>
      <c r="M5100" s="14"/>
    </row>
    <row r="5101" spans="1:25" x14ac:dyDescent="0.25">
      <c r="A5101" s="32" t="str">
        <f>IF(Weighting!$P$13&gt;0,B5101,"")</f>
        <v/>
      </c>
      <c r="B5101" t="e">
        <f>Weighting!$C$13</f>
        <v>#DIV/0!</v>
      </c>
      <c r="C5101" t="e">
        <f>Weighting!$F$13</f>
        <v>#NUM!</v>
      </c>
      <c r="D5101" t="e">
        <f>IF(C5101=1,'Data Transformation'!$G$3+0.5*'Data Transformation'!$W$25,IF(C5102=1,D5102-'Data Transformation'!$W$25,FALSE))</f>
        <v>#NUM!</v>
      </c>
      <c r="E5101">
        <f t="array" ref="E5101">IF(ISLOGICAL(D5101),"",FREQUENCY(IF('Data Transformation'!$B$425:$B$8425='Bin Analysis'!$B5091,'Data Transformation'!$G$425:$G$8425),D5101))</f>
        <v>2001</v>
      </c>
      <c r="F5101">
        <f t="shared" si="636"/>
        <v>0</v>
      </c>
      <c r="G5101">
        <f>Weighting!$H$13</f>
        <v>0</v>
      </c>
      <c r="H5101">
        <f t="array" ref="H5101">FREQUENCY(IF('Data Transformation'!$B$4:$B$8425=B5091,'Data Transformation'!$G$4:$G$8425),'Bin Analysis'!$B5101)</f>
        <v>2073</v>
      </c>
      <c r="I5101">
        <f t="shared" si="637"/>
        <v>0</v>
      </c>
      <c r="J5101">
        <f t="shared" si="638"/>
        <v>0</v>
      </c>
      <c r="K5101">
        <f>J5101*Weighting!$W$13</f>
        <v>0</v>
      </c>
      <c r="M5101" s="14"/>
    </row>
    <row r="5102" spans="1:25" x14ac:dyDescent="0.25">
      <c r="A5102" s="32" t="str">
        <f>IF(Weighting!$P$14&gt;0,B5102,"")</f>
        <v/>
      </c>
      <c r="B5102" t="e">
        <f>Weighting!$C$14</f>
        <v>#DIV/0!</v>
      </c>
      <c r="C5102" t="e">
        <f>Weighting!$F$14</f>
        <v>#NUM!</v>
      </c>
      <c r="D5102" t="e">
        <f>IF(C5102=1,'Data Transformation'!$G$3+0.5*'Data Transformation'!$W$25,IF(C5103=1,D5103-'Data Transformation'!$W$25,FALSE))</f>
        <v>#NUM!</v>
      </c>
      <c r="E5102">
        <f t="array" ref="E5102">IF(ISLOGICAL(D5102),"",FREQUENCY(IF('Data Transformation'!$B$425:$B$8425='Bin Analysis'!$B5091,'Data Transformation'!$G$425:$G$8425),D5102))</f>
        <v>2001</v>
      </c>
      <c r="F5102">
        <f t="shared" si="636"/>
        <v>0</v>
      </c>
      <c r="G5102">
        <f>Weighting!$H$14</f>
        <v>0</v>
      </c>
      <c r="H5102">
        <f t="array" ref="H5102">FREQUENCY(IF('Data Transformation'!$B$4:$B$8425=B5091,'Data Transformation'!$G$4:$G$8425),'Bin Analysis'!$B5102)</f>
        <v>2073</v>
      </c>
      <c r="I5102">
        <f t="shared" si="637"/>
        <v>0</v>
      </c>
      <c r="J5102">
        <f t="shared" si="638"/>
        <v>0</v>
      </c>
      <c r="K5102">
        <f>J5102*Weighting!$W$14</f>
        <v>0</v>
      </c>
      <c r="M5102" s="14"/>
    </row>
    <row r="5103" spans="1:25" x14ac:dyDescent="0.25">
      <c r="A5103" s="32" t="str">
        <f>IF(Weighting!$P$15&gt;0,B5103,"")</f>
        <v/>
      </c>
      <c r="B5103" t="e">
        <f>Weighting!$C$15</f>
        <v>#DIV/0!</v>
      </c>
      <c r="C5103" t="e">
        <f>Weighting!$F$15</f>
        <v>#NUM!</v>
      </c>
      <c r="D5103" t="e">
        <f>IF(C5103=1,'Data Transformation'!$G$3+0.5*'Data Transformation'!$W$25,IF(C5104=1,D5104-'Data Transformation'!$W$25,FALSE))</f>
        <v>#NUM!</v>
      </c>
      <c r="E5103">
        <f t="array" ref="E5103">IF(ISLOGICAL(D5103),"",FREQUENCY(IF('Data Transformation'!$B$425:$B$8425='Bin Analysis'!$B5091,'Data Transformation'!$G$425:$G$8425),D5103))</f>
        <v>2001</v>
      </c>
      <c r="F5103">
        <f t="shared" si="636"/>
        <v>0</v>
      </c>
      <c r="G5103">
        <f>Weighting!$H$15</f>
        <v>0</v>
      </c>
      <c r="H5103">
        <f t="array" ref="H5103">FREQUENCY(IF('Data Transformation'!$B$4:$B$8425=B5091,'Data Transformation'!$G$4:$G$8425),'Bin Analysis'!$B5103)</f>
        <v>2073</v>
      </c>
      <c r="I5103">
        <f t="shared" si="637"/>
        <v>0</v>
      </c>
      <c r="J5103">
        <f t="shared" si="638"/>
        <v>0</v>
      </c>
      <c r="K5103">
        <f>J5103*Weighting!$W$15</f>
        <v>0</v>
      </c>
      <c r="M5103" s="14"/>
    </row>
    <row r="5104" spans="1:25" x14ac:dyDescent="0.25">
      <c r="A5104" s="32" t="str">
        <f>IF(Weighting!$P$16&gt;0,B5104,"")</f>
        <v/>
      </c>
      <c r="B5104" t="e">
        <f>Weighting!$C$16</f>
        <v>#DIV/0!</v>
      </c>
      <c r="C5104" t="e">
        <f>Weighting!$F$16</f>
        <v>#NUM!</v>
      </c>
      <c r="D5104" t="e">
        <f>IF(C5104=1,'Data Transformation'!$G$3+0.5*'Data Transformation'!$W$25,IF(C5105=1,D5105-'Data Transformation'!$W$25,FALSE))</f>
        <v>#NUM!</v>
      </c>
      <c r="E5104">
        <f t="array" ref="E5104">IF(ISLOGICAL(D5104),"",FREQUENCY(IF('Data Transformation'!$B$425:$B$8425='Bin Analysis'!$B5091,'Data Transformation'!$G$425:$G$8425),D5104))</f>
        <v>2001</v>
      </c>
      <c r="F5104">
        <f t="shared" si="636"/>
        <v>0</v>
      </c>
      <c r="G5104">
        <f>Weighting!$H$16</f>
        <v>0</v>
      </c>
      <c r="H5104">
        <f t="array" ref="H5104">FREQUENCY(IF('Data Transformation'!$B$4:$B$8425=B5091,'Data Transformation'!$G$4:$G$8425),'Bin Analysis'!$B5104)</f>
        <v>2073</v>
      </c>
      <c r="I5104">
        <f t="shared" si="637"/>
        <v>0</v>
      </c>
      <c r="J5104">
        <f t="shared" si="638"/>
        <v>0</v>
      </c>
      <c r="K5104">
        <f>J5104*Weighting!$W$16</f>
        <v>0</v>
      </c>
      <c r="M5104" s="14"/>
    </row>
    <row r="5105" spans="1:25" x14ac:dyDescent="0.25">
      <c r="A5105" s="32" t="str">
        <f>IF(Weighting!$P$17&gt;0,B5105,"")</f>
        <v/>
      </c>
      <c r="B5105" t="e">
        <f>Weighting!$C$17</f>
        <v>#DIV/0!</v>
      </c>
      <c r="C5105" t="e">
        <f>Weighting!$F$17</f>
        <v>#NUM!</v>
      </c>
      <c r="D5105" t="e">
        <f>IF(C5105=1,'Data Transformation'!$G$3+0.5*'Data Transformation'!$W$25,IF(C5106=1,D5106-'Data Transformation'!$W$25,FALSE))</f>
        <v>#NUM!</v>
      </c>
      <c r="E5105">
        <f t="array" ref="E5105">IF(ISLOGICAL(D5105),"",FREQUENCY(IF('Data Transformation'!$B$425:$B$8425='Bin Analysis'!$B5091,'Data Transformation'!$G$425:$G$8425),D5105))</f>
        <v>2001</v>
      </c>
      <c r="F5105">
        <f t="shared" si="636"/>
        <v>0</v>
      </c>
      <c r="G5105">
        <f>Weighting!$H$17</f>
        <v>0</v>
      </c>
      <c r="H5105">
        <f t="array" ref="H5105">FREQUENCY(IF('Data Transformation'!$B$4:$B$8425=B5091,'Data Transformation'!$G$4:$G$8425),'Bin Analysis'!$B5105)</f>
        <v>2073</v>
      </c>
      <c r="I5105">
        <f t="shared" si="637"/>
        <v>0</v>
      </c>
      <c r="J5105">
        <f t="shared" si="638"/>
        <v>0</v>
      </c>
      <c r="K5105">
        <f>J5105*Weighting!$W$17</f>
        <v>0</v>
      </c>
      <c r="M5105" s="14"/>
    </row>
    <row r="5106" spans="1:25" x14ac:dyDescent="0.25">
      <c r="A5106" s="32" t="str">
        <f>IF(Weighting!$P$18&gt;0,B5106,"")</f>
        <v/>
      </c>
      <c r="B5106" t="e">
        <f>Weighting!$C$18</f>
        <v>#DIV/0!</v>
      </c>
      <c r="C5106" t="e">
        <f>Weighting!$F$18</f>
        <v>#NUM!</v>
      </c>
      <c r="D5106" t="e">
        <f>IF(C5106=1,'Data Transformation'!$G$3+0.5*'Data Transformation'!$W$25,IF(C5107=1,D5107-'Data Transformation'!$W$25,FALSE))</f>
        <v>#NUM!</v>
      </c>
      <c r="E5106">
        <f t="array" ref="E5106">IF(ISLOGICAL(D5106),"",FREQUENCY(IF('Data Transformation'!$B$425:$B$8425='Bin Analysis'!$B5091,'Data Transformation'!$G$425:$G$8425),D5106))</f>
        <v>2001</v>
      </c>
      <c r="F5106">
        <f t="shared" si="636"/>
        <v>0</v>
      </c>
      <c r="G5106">
        <f>Weighting!$H$18</f>
        <v>0</v>
      </c>
      <c r="H5106">
        <f t="array" ref="H5106">FREQUENCY(IF('Data Transformation'!$B$4:$B$8425=B5091,'Data Transformation'!$G$4:$G$8425),'Bin Analysis'!$B5106)</f>
        <v>2073</v>
      </c>
      <c r="I5106">
        <f t="shared" si="637"/>
        <v>0</v>
      </c>
      <c r="J5106">
        <f t="shared" si="638"/>
        <v>0</v>
      </c>
      <c r="K5106">
        <f>J5106*Weighting!$W$18</f>
        <v>0</v>
      </c>
      <c r="M5106" s="14"/>
    </row>
    <row r="5107" spans="1:25" x14ac:dyDescent="0.25">
      <c r="A5107" s="32" t="str">
        <f>IF(Weighting!$P$19&gt;0,B5107,"")</f>
        <v/>
      </c>
      <c r="B5107" t="e">
        <f>Weighting!$C$19</f>
        <v>#DIV/0!</v>
      </c>
      <c r="C5107" t="e">
        <f>Weighting!$F$19</f>
        <v>#NUM!</v>
      </c>
      <c r="D5107" t="e">
        <f>IF(C5107=1,'Data Transformation'!$G$3+0.5*'Data Transformation'!$W$25,IF(C5108=1,D5108-'Data Transformation'!$W$25,FALSE))</f>
        <v>#NUM!</v>
      </c>
      <c r="E5107">
        <f t="array" ref="E5107">IF(ISLOGICAL(D5107),"",FREQUENCY(IF('Data Transformation'!$B$425:$B$8425='Bin Analysis'!$B5091,'Data Transformation'!$G$425:$G$8425),D5107))</f>
        <v>2001</v>
      </c>
      <c r="F5107">
        <f t="shared" si="636"/>
        <v>0</v>
      </c>
      <c r="G5107">
        <f>Weighting!$H$19</f>
        <v>0</v>
      </c>
      <c r="H5107">
        <f t="array" ref="H5107">FREQUENCY(IF('Data Transformation'!$B$4:$B$8425=B5091,'Data Transformation'!$G$4:$G$8425),'Bin Analysis'!$B5107)</f>
        <v>2073</v>
      </c>
      <c r="I5107">
        <f t="shared" si="637"/>
        <v>0</v>
      </c>
      <c r="J5107">
        <f t="shared" si="638"/>
        <v>0</v>
      </c>
      <c r="K5107">
        <f>J5107*Weighting!$W$19</f>
        <v>0</v>
      </c>
      <c r="M5107" s="14"/>
    </row>
    <row r="5108" spans="1:25" x14ac:dyDescent="0.25">
      <c r="A5108" s="32" t="str">
        <f>IF(Weighting!$P$20&gt;0,B5108,"")</f>
        <v/>
      </c>
      <c r="B5108" t="e">
        <f>Weighting!$C$20</f>
        <v>#DIV/0!</v>
      </c>
      <c r="C5108" t="e">
        <f>Weighting!$F$20</f>
        <v>#NUM!</v>
      </c>
      <c r="D5108" t="e">
        <f>IF(C5108=1,'Data Transformation'!$G$3+0.5*'Data Transformation'!$W$25,IF(C5109=1,D5109-'Data Transformation'!$W$25,FALSE))</f>
        <v>#NUM!</v>
      </c>
      <c r="E5108">
        <f t="array" ref="E5108">IF(ISLOGICAL(D5108),"",FREQUENCY(IF('Data Transformation'!$B$425:$B$8425='Bin Analysis'!$B5091,'Data Transformation'!$G$425:$G$8425),D5108))</f>
        <v>2001</v>
      </c>
      <c r="F5108">
        <f t="shared" si="636"/>
        <v>0</v>
      </c>
      <c r="G5108">
        <f>Weighting!$H$20</f>
        <v>0</v>
      </c>
      <c r="H5108">
        <f t="array" ref="H5108">FREQUENCY(IF('Data Transformation'!$B$4:$B$8425=B5091,'Data Transformation'!$G$4:$G$8425),'Bin Analysis'!$B5108)</f>
        <v>2073</v>
      </c>
      <c r="I5108">
        <f t="shared" si="637"/>
        <v>0</v>
      </c>
      <c r="J5108">
        <f t="shared" si="638"/>
        <v>0</v>
      </c>
      <c r="K5108">
        <f>J5108*Weighting!$W$20</f>
        <v>0</v>
      </c>
      <c r="M5108" s="14"/>
    </row>
    <row r="5109" spans="1:25" x14ac:dyDescent="0.25">
      <c r="A5109" s="32" t="str">
        <f>IF(Weighting!$P$21&gt;0,B5109,"")</f>
        <v/>
      </c>
      <c r="B5109" t="e">
        <f>Weighting!$C$21</f>
        <v>#DIV/0!</v>
      </c>
      <c r="C5109" t="e">
        <f>Weighting!$F$21</f>
        <v>#NUM!</v>
      </c>
      <c r="D5109" t="e">
        <f>IF(C5109=1,'Data Transformation'!$G$3+0.5*'Data Transformation'!$W$25,IF(C5110=1,D5110-'Data Transformation'!$W$25,FALSE))</f>
        <v>#NUM!</v>
      </c>
      <c r="E5109">
        <f t="array" ref="E5109">IF(ISLOGICAL(D5109),"",FREQUENCY(IF('Data Transformation'!$B$425:$B$8425='Bin Analysis'!$B5091,'Data Transformation'!$G$425:$G$8425),D5109))</f>
        <v>2001</v>
      </c>
      <c r="F5109">
        <f t="shared" si="636"/>
        <v>0</v>
      </c>
      <c r="G5109">
        <f>Weighting!$H$21</f>
        <v>0</v>
      </c>
      <c r="H5109">
        <f t="array" ref="H5109">FREQUENCY(IF('Data Transformation'!$B$4:$B$8425=B5091,'Data Transformation'!$G$4:$G$8425),'Bin Analysis'!$B5109)</f>
        <v>2073</v>
      </c>
      <c r="I5109">
        <f t="shared" si="637"/>
        <v>0</v>
      </c>
      <c r="J5109">
        <f t="shared" si="638"/>
        <v>0</v>
      </c>
      <c r="K5109">
        <f>J5109*Weighting!$W$21</f>
        <v>0</v>
      </c>
      <c r="M5109" s="14"/>
    </row>
    <row r="5110" spans="1:25" x14ac:dyDescent="0.25">
      <c r="A5110" s="32" t="str">
        <f>IF(Weighting!$P$22&gt;0,B5110,"")</f>
        <v/>
      </c>
      <c r="B5110" t="e">
        <f>Weighting!$C$22</f>
        <v>#DIV/0!</v>
      </c>
      <c r="C5110" t="e">
        <f>Weighting!$F$22</f>
        <v>#NUM!</v>
      </c>
      <c r="D5110" t="e">
        <f>IF(C5110=1,'Data Transformation'!$G$3+0.5*'Data Transformation'!$W$25,IF(C5111=1,D5111-'Data Transformation'!$W$25,FALSE))</f>
        <v>#NUM!</v>
      </c>
      <c r="E5110">
        <f t="array" ref="E5110">IF(ISLOGICAL(D5110),"",FREQUENCY(IF('Data Transformation'!$B$425:$B$8425='Bin Analysis'!$B5091,'Data Transformation'!$G$425:$G$8425),D5110))</f>
        <v>2001</v>
      </c>
      <c r="F5110">
        <f t="shared" si="636"/>
        <v>0</v>
      </c>
      <c r="G5110">
        <f>Weighting!$H$22</f>
        <v>0</v>
      </c>
      <c r="H5110">
        <f t="array" ref="H5110">FREQUENCY(IF('Data Transformation'!$B$4:$B$8425=B5091,'Data Transformation'!$G$4:$G$8425),'Bin Analysis'!$B5110)</f>
        <v>2073</v>
      </c>
      <c r="I5110">
        <f t="shared" si="637"/>
        <v>0</v>
      </c>
      <c r="J5110">
        <f t="shared" si="638"/>
        <v>0</v>
      </c>
      <c r="K5110">
        <f>J5110*Weighting!$W$22</f>
        <v>0</v>
      </c>
      <c r="M5110" s="14"/>
    </row>
    <row r="5111" spans="1:25" x14ac:dyDescent="0.25">
      <c r="A5111" s="32" t="str">
        <f>IF(Weighting!$P$23&gt;0,B5111,"")</f>
        <v/>
      </c>
      <c r="B5111" t="e">
        <f>Weighting!$C$23</f>
        <v>#DIV/0!</v>
      </c>
      <c r="C5111" t="e">
        <f>Weighting!$F$23</f>
        <v>#NUM!</v>
      </c>
      <c r="D5111" t="e">
        <f>IF(C5111=1,'Data Transformation'!$G$3+0.5*'Data Transformation'!$W$25,IF(C5112=1,D5112-'Data Transformation'!$W$25,FALSE))</f>
        <v>#NUM!</v>
      </c>
      <c r="E5111">
        <f t="array" ref="E5111">IF(ISLOGICAL(D5111),"",FREQUENCY(IF('Data Transformation'!$B$425:$B$8425='Bin Analysis'!$B5091,'Data Transformation'!$G$425:$G$8425),D5111))</f>
        <v>2001</v>
      </c>
      <c r="F5111">
        <f t="shared" si="636"/>
        <v>0</v>
      </c>
      <c r="G5111">
        <f>Weighting!$H$23</f>
        <v>0</v>
      </c>
      <c r="H5111">
        <f t="array" ref="H5111">FREQUENCY(IF('Data Transformation'!$B$4:$B$8425=B5091,'Data Transformation'!$G$4:$G$8425),'Bin Analysis'!$B5111)</f>
        <v>2073</v>
      </c>
      <c r="I5111">
        <f t="shared" si="637"/>
        <v>0</v>
      </c>
      <c r="J5111">
        <f t="shared" si="638"/>
        <v>0</v>
      </c>
      <c r="K5111">
        <f>J5111*Weighting!$W$23</f>
        <v>0</v>
      </c>
      <c r="M5111" s="14"/>
    </row>
    <row r="5112" spans="1:25" x14ac:dyDescent="0.25">
      <c r="A5112" s="32" t="str">
        <f>IF(Weighting!$P$24&gt;0,B5112,"")</f>
        <v/>
      </c>
      <c r="B5112" t="e">
        <f>Weighting!$C$24</f>
        <v>#DIV/0!</v>
      </c>
      <c r="C5112" t="e">
        <f>Weighting!$F$24</f>
        <v>#NUM!</v>
      </c>
      <c r="D5112" t="e">
        <f>IF(C5112=1,'Data Transformation'!$G$3+0.5*'Data Transformation'!$W$25,IF(C5113=1,D5113-'Data Transformation'!$W$25,FALSE))</f>
        <v>#NUM!</v>
      </c>
      <c r="E5112">
        <f t="array" ref="E5112">IF(ISLOGICAL(D5112),"",FREQUENCY(IF('Data Transformation'!$B$425:$B$8425='Bin Analysis'!$B5091,'Data Transformation'!$G$425:$G$8425),D5112))</f>
        <v>2001</v>
      </c>
      <c r="F5112">
        <f t="shared" si="636"/>
        <v>0</v>
      </c>
      <c r="G5112">
        <f>Weighting!$H$24</f>
        <v>0</v>
      </c>
      <c r="H5112">
        <f t="array" ref="H5112">FREQUENCY(IF('Data Transformation'!$B$4:$B$8425=B5091,'Data Transformation'!$G$4:$G$8425),'Bin Analysis'!$B5112)</f>
        <v>2073</v>
      </c>
      <c r="I5112">
        <f t="shared" si="637"/>
        <v>0</v>
      </c>
      <c r="J5112">
        <f t="shared" si="638"/>
        <v>0</v>
      </c>
      <c r="K5112">
        <f>J5112*Weighting!$W$24</f>
        <v>0</v>
      </c>
      <c r="M5112" s="14"/>
    </row>
    <row r="5113" spans="1:25" x14ac:dyDescent="0.25">
      <c r="A5113" s="32" t="str">
        <f>IF(Weighting!$P$25&gt;0,B5113,"")</f>
        <v/>
      </c>
      <c r="B5113" t="e">
        <f>Weighting!$C$25</f>
        <v>#DIV/0!</v>
      </c>
      <c r="C5113" t="e">
        <f>Weighting!$F$25</f>
        <v>#NUM!</v>
      </c>
      <c r="D5113" t="e">
        <f>IF(C5113=1,'Data Transformation'!$G$3+0.5*'Data Transformation'!$W$25,IF(C5114=1,D5114-'Data Transformation'!$W$25,FALSE))</f>
        <v>#NUM!</v>
      </c>
      <c r="E5113">
        <f t="array" ref="E5113">IF(ISLOGICAL(D5113),"",FREQUENCY(IF('Data Transformation'!$B$425:$B$8425='Bin Analysis'!$B5091,'Data Transformation'!$G$425:$G$8425),D5113))</f>
        <v>2001</v>
      </c>
      <c r="F5113">
        <f t="shared" si="636"/>
        <v>0</v>
      </c>
      <c r="G5113">
        <f>Weighting!$H$25</f>
        <v>0</v>
      </c>
      <c r="H5113">
        <f t="array" ref="H5113">FREQUENCY(IF('Data Transformation'!$B$4:$B$8425=B5091,'Data Transformation'!$G$4:$G$8425),'Bin Analysis'!$B5113)</f>
        <v>2073</v>
      </c>
      <c r="I5113">
        <f t="shared" si="637"/>
        <v>0</v>
      </c>
      <c r="J5113">
        <f t="shared" si="638"/>
        <v>0</v>
      </c>
      <c r="K5113">
        <f>J5113*Weighting!$W$25</f>
        <v>0</v>
      </c>
      <c r="M5113" s="14"/>
    </row>
    <row r="5114" spans="1:25" x14ac:dyDescent="0.25">
      <c r="O5114"/>
      <c r="P5114"/>
      <c r="Q5114"/>
      <c r="R5114"/>
    </row>
    <row r="5115" spans="1:25" ht="23.25" x14ac:dyDescent="0.35">
      <c r="A5115" s="21" t="s">
        <v>0</v>
      </c>
      <c r="B5115" s="21" t="str">
        <f>IFERROR(VLOOKUP(C5115,'Data Transformation'!$L$6:$M$426,2,FALSE),"")</f>
        <v/>
      </c>
      <c r="C5115" s="21">
        <f>C5091+1</f>
        <v>213</v>
      </c>
      <c r="D5115" s="21"/>
      <c r="E5115" s="21"/>
      <c r="F5115" s="21"/>
      <c r="G5115" s="21"/>
      <c r="H5115" s="22"/>
      <c r="I5115" s="22"/>
      <c r="J5115" s="22"/>
      <c r="K5115" s="21"/>
      <c r="L5115" s="21" t="str">
        <f>B5115</f>
        <v/>
      </c>
      <c r="M5115" s="23" t="e">
        <f>INDEX('Data Transformation'!$O$4:$O$424,MATCH($B5115,'Data Transformation'!$M$4:$M$424,0),MATCH($M$2,'Data Transformation'!$O$3,0))</f>
        <v>#N/A</v>
      </c>
      <c r="N5115" s="27" t="e">
        <f>IF('Input and Summary Results'!$J$16="minimum",'Bin Analysis'!X5116/(M5115-1),'Bin Analysis'!Y5115/('Bin Analysis'!M5115-1))</f>
        <v>#N/A</v>
      </c>
      <c r="O5115" s="27" t="e">
        <f>IF(M5115=FALSE,NA(),(VLOOKUP(1,C5118:K5137,4,FALSE))/(M5115-1))</f>
        <v>#N/A</v>
      </c>
      <c r="P5115" s="27" t="e">
        <f>IF(M5115=FALSE,NA(),SUM(J5118:J5137)/Weighting!$S$5)</f>
        <v>#N/A</v>
      </c>
      <c r="Q5115" s="27" t="e">
        <f>IF(M5115=FALSE,NA(),SUM(K5118:K5137)/Weighting!$S$6)</f>
        <v>#N/A</v>
      </c>
      <c r="R5115" s="27" t="e">
        <f>IF(M5115=FALSE,NA(),(VLOOKUP(1,G5118:K5137,3,FALSE))/(M5115-1))</f>
        <v>#N/A</v>
      </c>
      <c r="S5115" s="22" t="e">
        <f>IF(M5115=FALSE,NA(),IF(SUM(J5118:J5137)=2,"yes","no"))</f>
        <v>#N/A</v>
      </c>
      <c r="X5115" s="2" cm="2">
        <f t="array" ref="X5115:X5116">FREQUENCY(IF('Data Transformation'!$B$425:$B$6424='Bin Analysis'!L5115,'Data Transformation'!$G$425:$G$6424),'Data Transformation'!$U$11)</f>
        <v>0</v>
      </c>
      <c r="Y5115" s="2" cm="2">
        <f t="array" ref="Y5115:Y5116">FREQUENCY(IF('Data Transformation'!$B$425:$B$6424='Bin Analysis'!L5115,'Data Transformation'!$G$425:$G$6424),'Data Transformation'!$U$12)</f>
        <v>0</v>
      </c>
    </row>
    <row r="5116" spans="1:25" x14ac:dyDescent="0.25">
      <c r="A5116" s="14" t="s">
        <v>67</v>
      </c>
      <c r="B5116" t="s">
        <v>47</v>
      </c>
      <c r="C5116" t="s">
        <v>5</v>
      </c>
      <c r="D5116" t="s">
        <v>100</v>
      </c>
      <c r="E5116" t="s">
        <v>101</v>
      </c>
      <c r="F5116" t="s">
        <v>102</v>
      </c>
      <c r="G5116" t="s">
        <v>70</v>
      </c>
      <c r="H5116" t="s">
        <v>31</v>
      </c>
      <c r="I5116" t="s">
        <v>32</v>
      </c>
      <c r="J5116" t="s">
        <v>46</v>
      </c>
      <c r="K5116" s="14" t="s">
        <v>45</v>
      </c>
      <c r="M5116" s="14"/>
      <c r="X5116" s="2">
        <v>0</v>
      </c>
      <c r="Y5116" s="2">
        <v>0</v>
      </c>
    </row>
    <row r="5117" spans="1:25" x14ac:dyDescent="0.25">
      <c r="A5117" s="32"/>
      <c r="D5117" t="e">
        <f>IF(C5117=1,'Data Transformation'!$G$3+0.5*'Data Transformation'!$W$25,IF(C5118=1,D5118-'Data Transformation'!$W$25,FALSE))</f>
        <v>#NUM!</v>
      </c>
      <c r="E5117">
        <f t="array" ref="E5117">IF(ISLOGICAL(D5117),"",FREQUENCY(IF('Data Transformation'!$B$425:$B$8425='Bin Analysis'!$B5115,'Data Transformation'!$G$425:$G$8425),D5117))</f>
        <v>2001</v>
      </c>
      <c r="F5117" t="e">
        <f>IF(ISLOGICAL(D5117),"",E5117-E5116)</f>
        <v>#VALUE!</v>
      </c>
      <c r="M5117" s="14"/>
    </row>
    <row r="5118" spans="1:25" x14ac:dyDescent="0.25">
      <c r="A5118" s="32" t="e">
        <f>IF(Weighting!$P$6&gt;0,B5118,"")</f>
        <v>#NUM!</v>
      </c>
      <c r="B5118" t="e">
        <f>Weighting!$C$6</f>
        <v>#DIV/0!</v>
      </c>
      <c r="C5118" t="e">
        <f>Weighting!$F$6</f>
        <v>#NUM!</v>
      </c>
      <c r="D5118" t="e">
        <f>IF(C5118=1,'Data Transformation'!$G$3+0.5*'Data Transformation'!$W$25,IF(C5119=1,D5119-'Data Transformation'!$W$25,FALSE))</f>
        <v>#NUM!</v>
      </c>
      <c r="E5118">
        <f t="array" ref="E5118">IF(ISLOGICAL(D5118),"",FREQUENCY(IF('Data Transformation'!$B$425:$B$8425='Bin Analysis'!$B5115,'Data Transformation'!$G$425:$G$8425),D5118))</f>
        <v>2001</v>
      </c>
      <c r="F5118">
        <f>IF(ISLOGICAL(D5118),"",E5118-E5117)</f>
        <v>0</v>
      </c>
      <c r="G5118">
        <f>Weighting!$H$6</f>
        <v>1</v>
      </c>
      <c r="H5118">
        <f t="array" ref="H5118">FREQUENCY(IF('Data Transformation'!$B$4:$B$8425=B5115,'Data Transformation'!$G$4:$G$8425),'Bin Analysis'!$B5118)</f>
        <v>2073</v>
      </c>
      <c r="I5118">
        <f>H5118-H5117</f>
        <v>2073</v>
      </c>
      <c r="J5118">
        <f>IF(I5118=0,0,1)</f>
        <v>1</v>
      </c>
      <c r="K5118" t="e">
        <f>J5118*Weighting!$W$6</f>
        <v>#NUM!</v>
      </c>
      <c r="M5118" s="14"/>
    </row>
    <row r="5119" spans="1:25" x14ac:dyDescent="0.25">
      <c r="A5119" s="32" t="str">
        <f>IF(Weighting!$P$7&gt;0,B5119,"")</f>
        <v/>
      </c>
      <c r="B5119" t="e">
        <f>Weighting!$C$7</f>
        <v>#DIV/0!</v>
      </c>
      <c r="C5119" t="e">
        <f>Weighting!$F$7</f>
        <v>#NUM!</v>
      </c>
      <c r="D5119" t="e">
        <f>IF(C5119=1,'Data Transformation'!$G$3+0.5*'Data Transformation'!$W$25,IF(C5120=1,D5120-'Data Transformation'!$W$25,FALSE))</f>
        <v>#NUM!</v>
      </c>
      <c r="E5119">
        <f t="array" ref="E5119">IF(ISLOGICAL(D5119),"",FREQUENCY(IF('Data Transformation'!$B$425:$B$8425='Bin Analysis'!$B5115,'Data Transformation'!$G$425:$G$8425),D5119))</f>
        <v>2001</v>
      </c>
      <c r="F5119">
        <f t="shared" ref="F5119:F5137" si="639">IF(ISLOGICAL(D5119),"",E5119-E5118)</f>
        <v>0</v>
      </c>
      <c r="G5119">
        <f>Weighting!$H$7</f>
        <v>0</v>
      </c>
      <c r="H5119">
        <f t="array" ref="H5119">FREQUENCY(IF('Data Transformation'!$B$4:$B$8425=B5115,'Data Transformation'!$G$4:$G$8425),'Bin Analysis'!$B5119)</f>
        <v>2073</v>
      </c>
      <c r="I5119">
        <f t="shared" ref="I5119:I5137" si="640">H5119-H5118</f>
        <v>0</v>
      </c>
      <c r="J5119">
        <f>IF(I5119=0,0,1)</f>
        <v>0</v>
      </c>
      <c r="K5119">
        <f>J5119*Weighting!$W$7</f>
        <v>0</v>
      </c>
      <c r="M5119" s="14"/>
    </row>
    <row r="5120" spans="1:25" x14ac:dyDescent="0.25">
      <c r="A5120" s="32" t="str">
        <f>IF(Weighting!$P$8&gt;0,B5120,"")</f>
        <v/>
      </c>
      <c r="B5120" t="e">
        <f>Weighting!$C$8</f>
        <v>#DIV/0!</v>
      </c>
      <c r="C5120" t="e">
        <f>Weighting!$F$8</f>
        <v>#NUM!</v>
      </c>
      <c r="D5120" t="e">
        <f>IF(C5120=1,'Data Transformation'!$G$3+0.5*'Data Transformation'!$W$25,IF(C5121=1,D5121-'Data Transformation'!$W$25,FALSE))</f>
        <v>#NUM!</v>
      </c>
      <c r="E5120">
        <f t="array" ref="E5120">IF(ISLOGICAL(D5120),"",FREQUENCY(IF('Data Transformation'!$B$425:$B$8425='Bin Analysis'!$B5115,'Data Transformation'!$G$425:$G$8425),D5120))</f>
        <v>2001</v>
      </c>
      <c r="F5120">
        <f t="shared" si="639"/>
        <v>0</v>
      </c>
      <c r="G5120">
        <f>Weighting!$H$8</f>
        <v>0</v>
      </c>
      <c r="H5120">
        <f t="array" ref="H5120">FREQUENCY(IF('Data Transformation'!$B$4:$B$8425=B5115,'Data Transformation'!$G$4:$G$8425),'Bin Analysis'!$B5120)</f>
        <v>2073</v>
      </c>
      <c r="I5120">
        <f t="shared" si="640"/>
        <v>0</v>
      </c>
      <c r="J5120">
        <f t="shared" ref="J5120:J5137" si="641">IF(I5120=0,0,1)</f>
        <v>0</v>
      </c>
      <c r="K5120">
        <f>J5120*Weighting!$W$8</f>
        <v>0</v>
      </c>
      <c r="M5120" s="14"/>
    </row>
    <row r="5121" spans="1:13" x14ac:dyDescent="0.25">
      <c r="A5121" s="32" t="str">
        <f>IF(Weighting!$P$9&gt;0,B5121,"")</f>
        <v/>
      </c>
      <c r="B5121" s="50" t="e">
        <f>Weighting!$C$9</f>
        <v>#DIV/0!</v>
      </c>
      <c r="C5121" t="e">
        <f>Weighting!$F$9</f>
        <v>#NUM!</v>
      </c>
      <c r="D5121" t="e">
        <f>IF(C5121=1,'Data Transformation'!$G$3+0.5*'Data Transformation'!$W$25,IF(C5122=1,D5122-'Data Transformation'!$W$25,FALSE))</f>
        <v>#NUM!</v>
      </c>
      <c r="E5121">
        <f t="array" ref="E5121">IF(ISLOGICAL(D5121),"",FREQUENCY(IF('Data Transformation'!$B$425:$B$8425='Bin Analysis'!$B5115,'Data Transformation'!$G$425:$G$8425),D5121))</f>
        <v>2001</v>
      </c>
      <c r="F5121">
        <f t="shared" si="639"/>
        <v>0</v>
      </c>
      <c r="G5121">
        <f>Weighting!$H$9</f>
        <v>0</v>
      </c>
      <c r="H5121">
        <f t="array" ref="H5121">FREQUENCY(IF('Data Transformation'!$B$4:$B$8425=B5115,'Data Transformation'!$G$4:$G$8425),'Bin Analysis'!$B5121)</f>
        <v>2073</v>
      </c>
      <c r="I5121">
        <f t="shared" si="640"/>
        <v>0</v>
      </c>
      <c r="J5121">
        <f t="shared" si="641"/>
        <v>0</v>
      </c>
      <c r="K5121">
        <f>J5121*Weighting!$W$9</f>
        <v>0</v>
      </c>
      <c r="M5121" s="14"/>
    </row>
    <row r="5122" spans="1:13" x14ac:dyDescent="0.25">
      <c r="A5122" s="32" t="str">
        <f>IF(Weighting!$P$10&gt;0,B5122,"")</f>
        <v/>
      </c>
      <c r="B5122" t="e">
        <f>Weighting!$C$10</f>
        <v>#DIV/0!</v>
      </c>
      <c r="C5122" t="e">
        <f>Weighting!$F$10</f>
        <v>#NUM!</v>
      </c>
      <c r="D5122" t="e">
        <f>IF(C5122=1,'Data Transformation'!$G$3+0.5*'Data Transformation'!$W$25,IF(C5123=1,D5123-'Data Transformation'!$W$25,FALSE))</f>
        <v>#NUM!</v>
      </c>
      <c r="E5122">
        <f t="array" ref="E5122">IF(ISLOGICAL(D5122),"",FREQUENCY(IF('Data Transformation'!$B$425:$B$8425='Bin Analysis'!$B5115,'Data Transformation'!$G$425:$G$8425),D5122))</f>
        <v>2001</v>
      </c>
      <c r="F5122">
        <f t="shared" si="639"/>
        <v>0</v>
      </c>
      <c r="G5122">
        <f>Weighting!$H$10</f>
        <v>0</v>
      </c>
      <c r="H5122">
        <f t="array" ref="H5122">FREQUENCY(IF('Data Transformation'!$B$4:$B$8425=B5115,'Data Transformation'!$G$4:$G$8425),'Bin Analysis'!$B5122)</f>
        <v>2073</v>
      </c>
      <c r="I5122">
        <f t="shared" si="640"/>
        <v>0</v>
      </c>
      <c r="J5122">
        <f t="shared" si="641"/>
        <v>0</v>
      </c>
      <c r="K5122">
        <f>J5122*Weighting!$W$10</f>
        <v>0</v>
      </c>
      <c r="M5122" s="14"/>
    </row>
    <row r="5123" spans="1:13" x14ac:dyDescent="0.25">
      <c r="A5123" s="32" t="str">
        <f>IF(Weighting!$P$11&gt;0,B5123,"")</f>
        <v/>
      </c>
      <c r="B5123" t="e">
        <f>Weighting!$C$11</f>
        <v>#DIV/0!</v>
      </c>
      <c r="C5123" t="e">
        <f>Weighting!$F$11</f>
        <v>#NUM!</v>
      </c>
      <c r="D5123" t="e">
        <f>IF(C5123=1,'Data Transformation'!$G$3+0.5*'Data Transformation'!$W$25,IF(C5124=1,D5124-'Data Transformation'!$W$25,FALSE))</f>
        <v>#NUM!</v>
      </c>
      <c r="E5123">
        <f t="array" ref="E5123">IF(ISLOGICAL(D5123),"",FREQUENCY(IF('Data Transformation'!$B$425:$B$8425='Bin Analysis'!$B5115,'Data Transformation'!$G$425:$G$8425),D5123))</f>
        <v>2001</v>
      </c>
      <c r="F5123">
        <f t="shared" si="639"/>
        <v>0</v>
      </c>
      <c r="G5123">
        <f>Weighting!$H$11</f>
        <v>0</v>
      </c>
      <c r="H5123">
        <f t="array" ref="H5123">FREQUENCY(IF('Data Transformation'!$B$4:$B$8425=B5115,'Data Transformation'!$G$4:$G$8425),'Bin Analysis'!$B5123)</f>
        <v>2073</v>
      </c>
      <c r="I5123">
        <f t="shared" si="640"/>
        <v>0</v>
      </c>
      <c r="J5123">
        <f t="shared" si="641"/>
        <v>0</v>
      </c>
      <c r="K5123">
        <f>J5123*Weighting!$W$11</f>
        <v>0</v>
      </c>
      <c r="M5123" s="14"/>
    </row>
    <row r="5124" spans="1:13" x14ac:dyDescent="0.25">
      <c r="A5124" s="32" t="str">
        <f>IF(Weighting!$P$12&gt;0,B5124,"")</f>
        <v/>
      </c>
      <c r="B5124" t="e">
        <f>Weighting!$C$12</f>
        <v>#DIV/0!</v>
      </c>
      <c r="C5124" t="e">
        <f>Weighting!$F$12</f>
        <v>#NUM!</v>
      </c>
      <c r="D5124" t="e">
        <f>IF(C5124=1,'Data Transformation'!$G$3+0.5*'Data Transformation'!$W$25,IF(C5125=1,D5125-'Data Transformation'!$W$25,FALSE))</f>
        <v>#NUM!</v>
      </c>
      <c r="E5124">
        <f t="array" ref="E5124">IF(ISLOGICAL(D5124),"",FREQUENCY(IF('Data Transformation'!$B$425:$B$8425='Bin Analysis'!$B5115,'Data Transformation'!$G$425:$G$8425),D5124))</f>
        <v>2001</v>
      </c>
      <c r="F5124">
        <f t="shared" si="639"/>
        <v>0</v>
      </c>
      <c r="G5124">
        <f>Weighting!$H$12</f>
        <v>0</v>
      </c>
      <c r="H5124">
        <f t="array" ref="H5124">FREQUENCY(IF('Data Transformation'!$B$4:$B$8425=B5115,'Data Transformation'!$G$4:$G$8425),'Bin Analysis'!$B5124)</f>
        <v>2073</v>
      </c>
      <c r="I5124">
        <f t="shared" si="640"/>
        <v>0</v>
      </c>
      <c r="J5124">
        <f t="shared" si="641"/>
        <v>0</v>
      </c>
      <c r="K5124">
        <f>J5124*Weighting!$W$12</f>
        <v>0</v>
      </c>
      <c r="M5124" s="14"/>
    </row>
    <row r="5125" spans="1:13" x14ac:dyDescent="0.25">
      <c r="A5125" s="32" t="str">
        <f>IF(Weighting!$P$13&gt;0,B5125,"")</f>
        <v/>
      </c>
      <c r="B5125" t="e">
        <f>Weighting!$C$13</f>
        <v>#DIV/0!</v>
      </c>
      <c r="C5125" t="e">
        <f>Weighting!$F$13</f>
        <v>#NUM!</v>
      </c>
      <c r="D5125" t="e">
        <f>IF(C5125=1,'Data Transformation'!$G$3+0.5*'Data Transformation'!$W$25,IF(C5126=1,D5126-'Data Transformation'!$W$25,FALSE))</f>
        <v>#NUM!</v>
      </c>
      <c r="E5125">
        <f t="array" ref="E5125">IF(ISLOGICAL(D5125),"",FREQUENCY(IF('Data Transformation'!$B$425:$B$8425='Bin Analysis'!$B5115,'Data Transformation'!$G$425:$G$8425),D5125))</f>
        <v>2001</v>
      </c>
      <c r="F5125">
        <f t="shared" si="639"/>
        <v>0</v>
      </c>
      <c r="G5125">
        <f>Weighting!$H$13</f>
        <v>0</v>
      </c>
      <c r="H5125">
        <f t="array" ref="H5125">FREQUENCY(IF('Data Transformation'!$B$4:$B$8425=B5115,'Data Transformation'!$G$4:$G$8425),'Bin Analysis'!$B5125)</f>
        <v>2073</v>
      </c>
      <c r="I5125">
        <f t="shared" si="640"/>
        <v>0</v>
      </c>
      <c r="J5125">
        <f t="shared" si="641"/>
        <v>0</v>
      </c>
      <c r="K5125">
        <f>J5125*Weighting!$W$13</f>
        <v>0</v>
      </c>
      <c r="M5125" s="14"/>
    </row>
    <row r="5126" spans="1:13" x14ac:dyDescent="0.25">
      <c r="A5126" s="32" t="str">
        <f>IF(Weighting!$P$14&gt;0,B5126,"")</f>
        <v/>
      </c>
      <c r="B5126" t="e">
        <f>Weighting!$C$14</f>
        <v>#DIV/0!</v>
      </c>
      <c r="C5126" t="e">
        <f>Weighting!$F$14</f>
        <v>#NUM!</v>
      </c>
      <c r="D5126" t="e">
        <f>IF(C5126=1,'Data Transformation'!$G$3+0.5*'Data Transformation'!$W$25,IF(C5127=1,D5127-'Data Transformation'!$W$25,FALSE))</f>
        <v>#NUM!</v>
      </c>
      <c r="E5126">
        <f t="array" ref="E5126">IF(ISLOGICAL(D5126),"",FREQUENCY(IF('Data Transformation'!$B$425:$B$8425='Bin Analysis'!$B5115,'Data Transformation'!$G$425:$G$8425),D5126))</f>
        <v>2001</v>
      </c>
      <c r="F5126">
        <f t="shared" si="639"/>
        <v>0</v>
      </c>
      <c r="G5126">
        <f>Weighting!$H$14</f>
        <v>0</v>
      </c>
      <c r="H5126">
        <f t="array" ref="H5126">FREQUENCY(IF('Data Transformation'!$B$4:$B$8425=B5115,'Data Transformation'!$G$4:$G$8425),'Bin Analysis'!$B5126)</f>
        <v>2073</v>
      </c>
      <c r="I5126">
        <f t="shared" si="640"/>
        <v>0</v>
      </c>
      <c r="J5126">
        <f t="shared" si="641"/>
        <v>0</v>
      </c>
      <c r="K5126">
        <f>J5126*Weighting!$W$14</f>
        <v>0</v>
      </c>
      <c r="M5126" s="14"/>
    </row>
    <row r="5127" spans="1:13" x14ac:dyDescent="0.25">
      <c r="A5127" s="32" t="str">
        <f>IF(Weighting!$P$15&gt;0,B5127,"")</f>
        <v/>
      </c>
      <c r="B5127" t="e">
        <f>Weighting!$C$15</f>
        <v>#DIV/0!</v>
      </c>
      <c r="C5127" t="e">
        <f>Weighting!$F$15</f>
        <v>#NUM!</v>
      </c>
      <c r="D5127" t="e">
        <f>IF(C5127=1,'Data Transformation'!$G$3+0.5*'Data Transformation'!$W$25,IF(C5128=1,D5128-'Data Transformation'!$W$25,FALSE))</f>
        <v>#NUM!</v>
      </c>
      <c r="E5127">
        <f t="array" ref="E5127">IF(ISLOGICAL(D5127),"",FREQUENCY(IF('Data Transformation'!$B$425:$B$8425='Bin Analysis'!$B5115,'Data Transformation'!$G$425:$G$8425),D5127))</f>
        <v>2001</v>
      </c>
      <c r="F5127">
        <f t="shared" si="639"/>
        <v>0</v>
      </c>
      <c r="G5127">
        <f>Weighting!$H$15</f>
        <v>0</v>
      </c>
      <c r="H5127">
        <f t="array" ref="H5127">FREQUENCY(IF('Data Transformation'!$B$4:$B$8425=B5115,'Data Transformation'!$G$4:$G$8425),'Bin Analysis'!$B5127)</f>
        <v>2073</v>
      </c>
      <c r="I5127">
        <f t="shared" si="640"/>
        <v>0</v>
      </c>
      <c r="J5127">
        <f t="shared" si="641"/>
        <v>0</v>
      </c>
      <c r="K5127">
        <f>J5127*Weighting!$W$15</f>
        <v>0</v>
      </c>
      <c r="M5127" s="14"/>
    </row>
    <row r="5128" spans="1:13" x14ac:dyDescent="0.25">
      <c r="A5128" s="32" t="str">
        <f>IF(Weighting!$P$16&gt;0,B5128,"")</f>
        <v/>
      </c>
      <c r="B5128" t="e">
        <f>Weighting!$C$16</f>
        <v>#DIV/0!</v>
      </c>
      <c r="C5128" t="e">
        <f>Weighting!$F$16</f>
        <v>#NUM!</v>
      </c>
      <c r="D5128" t="e">
        <f>IF(C5128=1,'Data Transformation'!$G$3+0.5*'Data Transformation'!$W$25,IF(C5129=1,D5129-'Data Transformation'!$W$25,FALSE))</f>
        <v>#NUM!</v>
      </c>
      <c r="E5128">
        <f t="array" ref="E5128">IF(ISLOGICAL(D5128),"",FREQUENCY(IF('Data Transformation'!$B$425:$B$8425='Bin Analysis'!$B5115,'Data Transformation'!$G$425:$G$8425),D5128))</f>
        <v>2001</v>
      </c>
      <c r="F5128">
        <f t="shared" si="639"/>
        <v>0</v>
      </c>
      <c r="G5128">
        <f>Weighting!$H$16</f>
        <v>0</v>
      </c>
      <c r="H5128">
        <f t="array" ref="H5128">FREQUENCY(IF('Data Transformation'!$B$4:$B$8425=B5115,'Data Transformation'!$G$4:$G$8425),'Bin Analysis'!$B5128)</f>
        <v>2073</v>
      </c>
      <c r="I5128">
        <f t="shared" si="640"/>
        <v>0</v>
      </c>
      <c r="J5128">
        <f t="shared" si="641"/>
        <v>0</v>
      </c>
      <c r="K5128">
        <f>J5128*Weighting!$W$16</f>
        <v>0</v>
      </c>
      <c r="M5128" s="14"/>
    </row>
    <row r="5129" spans="1:13" x14ac:dyDescent="0.25">
      <c r="A5129" s="32" t="str">
        <f>IF(Weighting!$P$17&gt;0,B5129,"")</f>
        <v/>
      </c>
      <c r="B5129" t="e">
        <f>Weighting!$C$17</f>
        <v>#DIV/0!</v>
      </c>
      <c r="C5129" t="e">
        <f>Weighting!$F$17</f>
        <v>#NUM!</v>
      </c>
      <c r="D5129" t="e">
        <f>IF(C5129=1,'Data Transformation'!$G$3+0.5*'Data Transformation'!$W$25,IF(C5130=1,D5130-'Data Transformation'!$W$25,FALSE))</f>
        <v>#NUM!</v>
      </c>
      <c r="E5129">
        <f t="array" ref="E5129">IF(ISLOGICAL(D5129),"",FREQUENCY(IF('Data Transformation'!$B$425:$B$8425='Bin Analysis'!$B5115,'Data Transformation'!$G$425:$G$8425),D5129))</f>
        <v>2001</v>
      </c>
      <c r="F5129">
        <f t="shared" si="639"/>
        <v>0</v>
      </c>
      <c r="G5129">
        <f>Weighting!$H$17</f>
        <v>0</v>
      </c>
      <c r="H5129">
        <f t="array" ref="H5129">FREQUENCY(IF('Data Transformation'!$B$4:$B$8425=B5115,'Data Transformation'!$G$4:$G$8425),'Bin Analysis'!$B5129)</f>
        <v>2073</v>
      </c>
      <c r="I5129">
        <f t="shared" si="640"/>
        <v>0</v>
      </c>
      <c r="J5129">
        <f t="shared" si="641"/>
        <v>0</v>
      </c>
      <c r="K5129">
        <f>J5129*Weighting!$W$17</f>
        <v>0</v>
      </c>
      <c r="M5129" s="14"/>
    </row>
    <row r="5130" spans="1:13" x14ac:dyDescent="0.25">
      <c r="A5130" s="32" t="str">
        <f>IF(Weighting!$P$18&gt;0,B5130,"")</f>
        <v/>
      </c>
      <c r="B5130" t="e">
        <f>Weighting!$C$18</f>
        <v>#DIV/0!</v>
      </c>
      <c r="C5130" t="e">
        <f>Weighting!$F$18</f>
        <v>#NUM!</v>
      </c>
      <c r="D5130" t="e">
        <f>IF(C5130=1,'Data Transformation'!$G$3+0.5*'Data Transformation'!$W$25,IF(C5131=1,D5131-'Data Transformation'!$W$25,FALSE))</f>
        <v>#NUM!</v>
      </c>
      <c r="E5130">
        <f t="array" ref="E5130">IF(ISLOGICAL(D5130),"",FREQUENCY(IF('Data Transformation'!$B$425:$B$8425='Bin Analysis'!$B5115,'Data Transformation'!$G$425:$G$8425),D5130))</f>
        <v>2001</v>
      </c>
      <c r="F5130">
        <f t="shared" si="639"/>
        <v>0</v>
      </c>
      <c r="G5130">
        <f>Weighting!$H$18</f>
        <v>0</v>
      </c>
      <c r="H5130">
        <f t="array" ref="H5130">FREQUENCY(IF('Data Transformation'!$B$4:$B$8425=B5115,'Data Transformation'!$G$4:$G$8425),'Bin Analysis'!$B5130)</f>
        <v>2073</v>
      </c>
      <c r="I5130">
        <f t="shared" si="640"/>
        <v>0</v>
      </c>
      <c r="J5130">
        <f t="shared" si="641"/>
        <v>0</v>
      </c>
      <c r="K5130">
        <f>J5130*Weighting!$W$18</f>
        <v>0</v>
      </c>
      <c r="M5130" s="14"/>
    </row>
    <row r="5131" spans="1:13" x14ac:dyDescent="0.25">
      <c r="A5131" s="32" t="str">
        <f>IF(Weighting!$P$19&gt;0,B5131,"")</f>
        <v/>
      </c>
      <c r="B5131" t="e">
        <f>Weighting!$C$19</f>
        <v>#DIV/0!</v>
      </c>
      <c r="C5131" t="e">
        <f>Weighting!$F$19</f>
        <v>#NUM!</v>
      </c>
      <c r="D5131" t="e">
        <f>IF(C5131=1,'Data Transformation'!$G$3+0.5*'Data Transformation'!$W$25,IF(C5132=1,D5132-'Data Transformation'!$W$25,FALSE))</f>
        <v>#NUM!</v>
      </c>
      <c r="E5131">
        <f t="array" ref="E5131">IF(ISLOGICAL(D5131),"",FREQUENCY(IF('Data Transformation'!$B$425:$B$8425='Bin Analysis'!$B5115,'Data Transformation'!$G$425:$G$8425),D5131))</f>
        <v>2001</v>
      </c>
      <c r="F5131">
        <f t="shared" si="639"/>
        <v>0</v>
      </c>
      <c r="G5131">
        <f>Weighting!$H$19</f>
        <v>0</v>
      </c>
      <c r="H5131">
        <f t="array" ref="H5131">FREQUENCY(IF('Data Transformation'!$B$4:$B$8425=B5115,'Data Transformation'!$G$4:$G$8425),'Bin Analysis'!$B5131)</f>
        <v>2073</v>
      </c>
      <c r="I5131">
        <f t="shared" si="640"/>
        <v>0</v>
      </c>
      <c r="J5131">
        <f t="shared" si="641"/>
        <v>0</v>
      </c>
      <c r="K5131">
        <f>J5131*Weighting!$W$19</f>
        <v>0</v>
      </c>
      <c r="M5131" s="14"/>
    </row>
    <row r="5132" spans="1:13" x14ac:dyDescent="0.25">
      <c r="A5132" s="32" t="str">
        <f>IF(Weighting!$P$20&gt;0,B5132,"")</f>
        <v/>
      </c>
      <c r="B5132" t="e">
        <f>Weighting!$C$20</f>
        <v>#DIV/0!</v>
      </c>
      <c r="C5132" t="e">
        <f>Weighting!$F$20</f>
        <v>#NUM!</v>
      </c>
      <c r="D5132" t="e">
        <f>IF(C5132=1,'Data Transformation'!$G$3+0.5*'Data Transformation'!$W$25,IF(C5133=1,D5133-'Data Transformation'!$W$25,FALSE))</f>
        <v>#NUM!</v>
      </c>
      <c r="E5132">
        <f t="array" ref="E5132">IF(ISLOGICAL(D5132),"",FREQUENCY(IF('Data Transformation'!$B$425:$B$8425='Bin Analysis'!$B5115,'Data Transformation'!$G$425:$G$8425),D5132))</f>
        <v>2001</v>
      </c>
      <c r="F5132">
        <f t="shared" si="639"/>
        <v>0</v>
      </c>
      <c r="G5132">
        <f>Weighting!$H$20</f>
        <v>0</v>
      </c>
      <c r="H5132">
        <f t="array" ref="H5132">FREQUENCY(IF('Data Transformation'!$B$4:$B$8425=B5115,'Data Transformation'!$G$4:$G$8425),'Bin Analysis'!$B5132)</f>
        <v>2073</v>
      </c>
      <c r="I5132">
        <f t="shared" si="640"/>
        <v>0</v>
      </c>
      <c r="J5132">
        <f t="shared" si="641"/>
        <v>0</v>
      </c>
      <c r="K5132">
        <f>J5132*Weighting!$W$20</f>
        <v>0</v>
      </c>
      <c r="M5132" s="14"/>
    </row>
    <row r="5133" spans="1:13" x14ac:dyDescent="0.25">
      <c r="A5133" s="32" t="str">
        <f>IF(Weighting!$P$21&gt;0,B5133,"")</f>
        <v/>
      </c>
      <c r="B5133" t="e">
        <f>Weighting!$C$21</f>
        <v>#DIV/0!</v>
      </c>
      <c r="C5133" t="e">
        <f>Weighting!$F$21</f>
        <v>#NUM!</v>
      </c>
      <c r="D5133" t="e">
        <f>IF(C5133=1,'Data Transformation'!$G$3+0.5*'Data Transformation'!$W$25,IF(C5134=1,D5134-'Data Transformation'!$W$25,FALSE))</f>
        <v>#NUM!</v>
      </c>
      <c r="E5133">
        <f t="array" ref="E5133">IF(ISLOGICAL(D5133),"",FREQUENCY(IF('Data Transformation'!$B$425:$B$8425='Bin Analysis'!$B5115,'Data Transformation'!$G$425:$G$8425),D5133))</f>
        <v>2001</v>
      </c>
      <c r="F5133">
        <f t="shared" si="639"/>
        <v>0</v>
      </c>
      <c r="G5133">
        <f>Weighting!$H$21</f>
        <v>0</v>
      </c>
      <c r="H5133">
        <f t="array" ref="H5133">FREQUENCY(IF('Data Transformation'!$B$4:$B$8425=B5115,'Data Transformation'!$G$4:$G$8425),'Bin Analysis'!$B5133)</f>
        <v>2073</v>
      </c>
      <c r="I5133">
        <f t="shared" si="640"/>
        <v>0</v>
      </c>
      <c r="J5133">
        <f t="shared" si="641"/>
        <v>0</v>
      </c>
      <c r="K5133">
        <f>J5133*Weighting!$W$21</f>
        <v>0</v>
      </c>
      <c r="M5133" s="14"/>
    </row>
    <row r="5134" spans="1:13" x14ac:dyDescent="0.25">
      <c r="A5134" s="32" t="str">
        <f>IF(Weighting!$P$22&gt;0,B5134,"")</f>
        <v/>
      </c>
      <c r="B5134" t="e">
        <f>Weighting!$C$22</f>
        <v>#DIV/0!</v>
      </c>
      <c r="C5134" t="e">
        <f>Weighting!$F$22</f>
        <v>#NUM!</v>
      </c>
      <c r="D5134" t="e">
        <f>IF(C5134=1,'Data Transformation'!$G$3+0.5*'Data Transformation'!$W$25,IF(C5135=1,D5135-'Data Transformation'!$W$25,FALSE))</f>
        <v>#NUM!</v>
      </c>
      <c r="E5134">
        <f t="array" ref="E5134">IF(ISLOGICAL(D5134),"",FREQUENCY(IF('Data Transformation'!$B$425:$B$8425='Bin Analysis'!$B5115,'Data Transformation'!$G$425:$G$8425),D5134))</f>
        <v>2001</v>
      </c>
      <c r="F5134">
        <f t="shared" si="639"/>
        <v>0</v>
      </c>
      <c r="G5134">
        <f>Weighting!$H$22</f>
        <v>0</v>
      </c>
      <c r="H5134">
        <f t="array" ref="H5134">FREQUENCY(IF('Data Transformation'!$B$4:$B$8425=B5115,'Data Transformation'!$G$4:$G$8425),'Bin Analysis'!$B5134)</f>
        <v>2073</v>
      </c>
      <c r="I5134">
        <f t="shared" si="640"/>
        <v>0</v>
      </c>
      <c r="J5134">
        <f t="shared" si="641"/>
        <v>0</v>
      </c>
      <c r="K5134">
        <f>J5134*Weighting!$W$22</f>
        <v>0</v>
      </c>
      <c r="M5134" s="14"/>
    </row>
    <row r="5135" spans="1:13" x14ac:dyDescent="0.25">
      <c r="A5135" s="32" t="str">
        <f>IF(Weighting!$P$23&gt;0,B5135,"")</f>
        <v/>
      </c>
      <c r="B5135" t="e">
        <f>Weighting!$C$23</f>
        <v>#DIV/0!</v>
      </c>
      <c r="C5135" t="e">
        <f>Weighting!$F$23</f>
        <v>#NUM!</v>
      </c>
      <c r="D5135" t="e">
        <f>IF(C5135=1,'Data Transformation'!$G$3+0.5*'Data Transformation'!$W$25,IF(C5136=1,D5136-'Data Transformation'!$W$25,FALSE))</f>
        <v>#NUM!</v>
      </c>
      <c r="E5135">
        <f t="array" ref="E5135">IF(ISLOGICAL(D5135),"",FREQUENCY(IF('Data Transformation'!$B$425:$B$8425='Bin Analysis'!$B5115,'Data Transformation'!$G$425:$G$8425),D5135))</f>
        <v>2001</v>
      </c>
      <c r="F5135">
        <f t="shared" si="639"/>
        <v>0</v>
      </c>
      <c r="G5135">
        <f>Weighting!$H$23</f>
        <v>0</v>
      </c>
      <c r="H5135">
        <f t="array" ref="H5135">FREQUENCY(IF('Data Transformation'!$B$4:$B$8425=B5115,'Data Transformation'!$G$4:$G$8425),'Bin Analysis'!$B5135)</f>
        <v>2073</v>
      </c>
      <c r="I5135">
        <f t="shared" si="640"/>
        <v>0</v>
      </c>
      <c r="J5135">
        <f t="shared" si="641"/>
        <v>0</v>
      </c>
      <c r="K5135">
        <f>J5135*Weighting!$W$23</f>
        <v>0</v>
      </c>
      <c r="M5135" s="14"/>
    </row>
    <row r="5136" spans="1:13" x14ac:dyDescent="0.25">
      <c r="A5136" s="32" t="str">
        <f>IF(Weighting!$P$24&gt;0,B5136,"")</f>
        <v/>
      </c>
      <c r="B5136" t="e">
        <f>Weighting!$C$24</f>
        <v>#DIV/0!</v>
      </c>
      <c r="C5136" t="e">
        <f>Weighting!$F$24</f>
        <v>#NUM!</v>
      </c>
      <c r="D5136" t="e">
        <f>IF(C5136=1,'Data Transformation'!$G$3+0.5*'Data Transformation'!$W$25,IF(C5137=1,D5137-'Data Transformation'!$W$25,FALSE))</f>
        <v>#NUM!</v>
      </c>
      <c r="E5136">
        <f t="array" ref="E5136">IF(ISLOGICAL(D5136),"",FREQUENCY(IF('Data Transformation'!$B$425:$B$8425='Bin Analysis'!$B5115,'Data Transformation'!$G$425:$G$8425),D5136))</f>
        <v>2001</v>
      </c>
      <c r="F5136">
        <f t="shared" si="639"/>
        <v>0</v>
      </c>
      <c r="G5136">
        <f>Weighting!$H$24</f>
        <v>0</v>
      </c>
      <c r="H5136">
        <f t="array" ref="H5136">FREQUENCY(IF('Data Transformation'!$B$4:$B$8425=B5115,'Data Transformation'!$G$4:$G$8425),'Bin Analysis'!$B5136)</f>
        <v>2073</v>
      </c>
      <c r="I5136">
        <f t="shared" si="640"/>
        <v>0</v>
      </c>
      <c r="J5136">
        <f t="shared" si="641"/>
        <v>0</v>
      </c>
      <c r="K5136">
        <f>J5136*Weighting!$W$24</f>
        <v>0</v>
      </c>
      <c r="M5136" s="14"/>
    </row>
    <row r="5137" spans="1:25" x14ac:dyDescent="0.25">
      <c r="A5137" s="32" t="str">
        <f>IF(Weighting!$P$25&gt;0,B5137,"")</f>
        <v/>
      </c>
      <c r="B5137" t="e">
        <f>Weighting!$C$25</f>
        <v>#DIV/0!</v>
      </c>
      <c r="C5137" t="e">
        <f>Weighting!$F$25</f>
        <v>#NUM!</v>
      </c>
      <c r="D5137" t="e">
        <f>IF(C5137=1,'Data Transformation'!$G$3+0.5*'Data Transformation'!$W$25,IF(C5138=1,D5138-'Data Transformation'!$W$25,FALSE))</f>
        <v>#NUM!</v>
      </c>
      <c r="E5137">
        <f t="array" ref="E5137">IF(ISLOGICAL(D5137),"",FREQUENCY(IF('Data Transformation'!$B$425:$B$8425='Bin Analysis'!$B5115,'Data Transformation'!$G$425:$G$8425),D5137))</f>
        <v>2001</v>
      </c>
      <c r="F5137">
        <f t="shared" si="639"/>
        <v>0</v>
      </c>
      <c r="G5137">
        <f>Weighting!$H$25</f>
        <v>0</v>
      </c>
      <c r="H5137">
        <f t="array" ref="H5137">FREQUENCY(IF('Data Transformation'!$B$4:$B$8425=B5115,'Data Transformation'!$G$4:$G$8425),'Bin Analysis'!$B5137)</f>
        <v>2073</v>
      </c>
      <c r="I5137">
        <f t="shared" si="640"/>
        <v>0</v>
      </c>
      <c r="J5137">
        <f t="shared" si="641"/>
        <v>0</v>
      </c>
      <c r="K5137">
        <f>J5137*Weighting!$W$25</f>
        <v>0</v>
      </c>
      <c r="M5137" s="14"/>
    </row>
    <row r="5138" spans="1:25" x14ac:dyDescent="0.25">
      <c r="O5138"/>
      <c r="P5138"/>
      <c r="Q5138"/>
      <c r="R5138"/>
    </row>
    <row r="5139" spans="1:25" ht="23.25" x14ac:dyDescent="0.35">
      <c r="A5139" s="21" t="s">
        <v>0</v>
      </c>
      <c r="B5139" s="21" t="str">
        <f>IFERROR(VLOOKUP(C5139,'Data Transformation'!$L$6:$M$426,2,FALSE),"")</f>
        <v/>
      </c>
      <c r="C5139" s="21">
        <f>C5115+1</f>
        <v>214</v>
      </c>
      <c r="D5139" s="21"/>
      <c r="E5139" s="21"/>
      <c r="F5139" s="21"/>
      <c r="G5139" s="21"/>
      <c r="H5139" s="22"/>
      <c r="I5139" s="22"/>
      <c r="J5139" s="22"/>
      <c r="K5139" s="21"/>
      <c r="L5139" s="21" t="str">
        <f>B5139</f>
        <v/>
      </c>
      <c r="M5139" s="23" t="e">
        <f>INDEX('Data Transformation'!$O$4:$O$424,MATCH($B5139,'Data Transformation'!$M$4:$M$424,0),MATCH($M$2,'Data Transformation'!$O$3,0))</f>
        <v>#N/A</v>
      </c>
      <c r="N5139" s="27" t="e">
        <f>IF('Input and Summary Results'!$J$16="minimum",'Bin Analysis'!X5140/(M5139-1),'Bin Analysis'!Y5139/('Bin Analysis'!M5139-1))</f>
        <v>#N/A</v>
      </c>
      <c r="O5139" s="27" t="e">
        <f>IF(M5139=FALSE,NA(),(VLOOKUP(1,C5142:K5161,4,FALSE))/(M5139-1))</f>
        <v>#N/A</v>
      </c>
      <c r="P5139" s="27" t="e">
        <f>IF(M5139=FALSE,NA(),SUM(J5142:J5161)/Weighting!$S$5)</f>
        <v>#N/A</v>
      </c>
      <c r="Q5139" s="27" t="e">
        <f>IF(M5139=FALSE,NA(),SUM(K5142:K5161)/Weighting!$S$6)</f>
        <v>#N/A</v>
      </c>
      <c r="R5139" s="27" t="e">
        <f>IF(M5139=FALSE,NA(),(VLOOKUP(1,G5142:K5161,3,FALSE))/(M5139-1))</f>
        <v>#N/A</v>
      </c>
      <c r="S5139" s="22" t="e">
        <f>IF(M5139=FALSE,NA(),IF(SUM(J5142:J5161)=2,"yes","no"))</f>
        <v>#N/A</v>
      </c>
      <c r="X5139" s="2" cm="2">
        <f t="array" ref="X5139:X5140">FREQUENCY(IF('Data Transformation'!$B$425:$B$6424='Bin Analysis'!L5139,'Data Transformation'!$G$425:$G$6424),'Data Transformation'!$U$11)</f>
        <v>0</v>
      </c>
      <c r="Y5139" s="2" cm="2">
        <f t="array" ref="Y5139:Y5140">FREQUENCY(IF('Data Transformation'!$B$425:$B$6424='Bin Analysis'!L5139,'Data Transformation'!$G$425:$G$6424),'Data Transformation'!$U$12)</f>
        <v>0</v>
      </c>
    </row>
    <row r="5140" spans="1:25" x14ac:dyDescent="0.25">
      <c r="A5140" s="14" t="s">
        <v>67</v>
      </c>
      <c r="B5140" t="s">
        <v>47</v>
      </c>
      <c r="C5140" t="s">
        <v>5</v>
      </c>
      <c r="D5140" t="s">
        <v>100</v>
      </c>
      <c r="E5140" t="s">
        <v>101</v>
      </c>
      <c r="F5140" t="s">
        <v>102</v>
      </c>
      <c r="G5140" t="s">
        <v>70</v>
      </c>
      <c r="H5140" t="s">
        <v>31</v>
      </c>
      <c r="I5140" t="s">
        <v>32</v>
      </c>
      <c r="J5140" t="s">
        <v>46</v>
      </c>
      <c r="K5140" s="14" t="s">
        <v>45</v>
      </c>
      <c r="M5140" s="14"/>
      <c r="X5140" s="2">
        <v>0</v>
      </c>
      <c r="Y5140" s="2">
        <v>0</v>
      </c>
    </row>
    <row r="5141" spans="1:25" x14ac:dyDescent="0.25">
      <c r="A5141" s="32"/>
      <c r="D5141" t="e">
        <f>IF(C5141=1,'Data Transformation'!$G$3+0.5*'Data Transformation'!$W$25,IF(C5142=1,D5142-'Data Transformation'!$W$25,FALSE))</f>
        <v>#NUM!</v>
      </c>
      <c r="E5141">
        <f t="array" ref="E5141">IF(ISLOGICAL(D5141),"",FREQUENCY(IF('Data Transformation'!$B$425:$B$8425='Bin Analysis'!$B5139,'Data Transformation'!$G$425:$G$8425),D5141))</f>
        <v>2001</v>
      </c>
      <c r="F5141" t="e">
        <f>IF(ISLOGICAL(D5141),"",E5141-E5140)</f>
        <v>#VALUE!</v>
      </c>
      <c r="M5141" s="14"/>
    </row>
    <row r="5142" spans="1:25" x14ac:dyDescent="0.25">
      <c r="A5142" s="32" t="e">
        <f>IF(Weighting!$P$6&gt;0,B5142,"")</f>
        <v>#NUM!</v>
      </c>
      <c r="B5142" t="e">
        <f>Weighting!$C$6</f>
        <v>#DIV/0!</v>
      </c>
      <c r="C5142" t="e">
        <f>Weighting!$F$6</f>
        <v>#NUM!</v>
      </c>
      <c r="D5142" t="e">
        <f>IF(C5142=1,'Data Transformation'!$G$3+0.5*'Data Transformation'!$W$25,IF(C5143=1,D5143-'Data Transformation'!$W$25,FALSE))</f>
        <v>#NUM!</v>
      </c>
      <c r="E5142">
        <f t="array" ref="E5142">IF(ISLOGICAL(D5142),"",FREQUENCY(IF('Data Transformation'!$B$425:$B$8425='Bin Analysis'!$B5139,'Data Transformation'!$G$425:$G$8425),D5142))</f>
        <v>2001</v>
      </c>
      <c r="F5142">
        <f>IF(ISLOGICAL(D5142),"",E5142-E5141)</f>
        <v>0</v>
      </c>
      <c r="G5142">
        <f>Weighting!$H$6</f>
        <v>1</v>
      </c>
      <c r="H5142">
        <f t="array" ref="H5142">FREQUENCY(IF('Data Transformation'!$B$4:$B$8425=B5139,'Data Transformation'!$G$4:$G$8425),'Bin Analysis'!$B5142)</f>
        <v>2073</v>
      </c>
      <c r="I5142">
        <f>H5142-H5141</f>
        <v>2073</v>
      </c>
      <c r="J5142">
        <f>IF(I5142=0,0,1)</f>
        <v>1</v>
      </c>
      <c r="K5142" t="e">
        <f>J5142*Weighting!$W$6</f>
        <v>#NUM!</v>
      </c>
      <c r="M5142" s="14"/>
    </row>
    <row r="5143" spans="1:25" x14ac:dyDescent="0.25">
      <c r="A5143" s="32" t="str">
        <f>IF(Weighting!$P$7&gt;0,B5143,"")</f>
        <v/>
      </c>
      <c r="B5143" t="e">
        <f>Weighting!$C$7</f>
        <v>#DIV/0!</v>
      </c>
      <c r="C5143" t="e">
        <f>Weighting!$F$7</f>
        <v>#NUM!</v>
      </c>
      <c r="D5143" t="e">
        <f>IF(C5143=1,'Data Transformation'!$G$3+0.5*'Data Transformation'!$W$25,IF(C5144=1,D5144-'Data Transformation'!$W$25,FALSE))</f>
        <v>#NUM!</v>
      </c>
      <c r="E5143">
        <f t="array" ref="E5143">IF(ISLOGICAL(D5143),"",FREQUENCY(IF('Data Transformation'!$B$425:$B$8425='Bin Analysis'!$B5139,'Data Transformation'!$G$425:$G$8425),D5143))</f>
        <v>2001</v>
      </c>
      <c r="F5143">
        <f t="shared" ref="F5143:F5161" si="642">IF(ISLOGICAL(D5143),"",E5143-E5142)</f>
        <v>0</v>
      </c>
      <c r="G5143">
        <f>Weighting!$H$7</f>
        <v>0</v>
      </c>
      <c r="H5143">
        <f t="array" ref="H5143">FREQUENCY(IF('Data Transformation'!$B$4:$B$8425=B5139,'Data Transformation'!$G$4:$G$8425),'Bin Analysis'!$B5143)</f>
        <v>2073</v>
      </c>
      <c r="I5143">
        <f t="shared" ref="I5143:I5161" si="643">H5143-H5142</f>
        <v>0</v>
      </c>
      <c r="J5143">
        <f>IF(I5143=0,0,1)</f>
        <v>0</v>
      </c>
      <c r="K5143">
        <f>J5143*Weighting!$W$7</f>
        <v>0</v>
      </c>
      <c r="M5143" s="14"/>
    </row>
    <row r="5144" spans="1:25" x14ac:dyDescent="0.25">
      <c r="A5144" s="32" t="str">
        <f>IF(Weighting!$P$8&gt;0,B5144,"")</f>
        <v/>
      </c>
      <c r="B5144" t="e">
        <f>Weighting!$C$8</f>
        <v>#DIV/0!</v>
      </c>
      <c r="C5144" t="e">
        <f>Weighting!$F$8</f>
        <v>#NUM!</v>
      </c>
      <c r="D5144" t="e">
        <f>IF(C5144=1,'Data Transformation'!$G$3+0.5*'Data Transformation'!$W$25,IF(C5145=1,D5145-'Data Transformation'!$W$25,FALSE))</f>
        <v>#NUM!</v>
      </c>
      <c r="E5144">
        <f t="array" ref="E5144">IF(ISLOGICAL(D5144),"",FREQUENCY(IF('Data Transformation'!$B$425:$B$8425='Bin Analysis'!$B5139,'Data Transformation'!$G$425:$G$8425),D5144))</f>
        <v>2001</v>
      </c>
      <c r="F5144">
        <f t="shared" si="642"/>
        <v>0</v>
      </c>
      <c r="G5144">
        <f>Weighting!$H$8</f>
        <v>0</v>
      </c>
      <c r="H5144">
        <f t="array" ref="H5144">FREQUENCY(IF('Data Transformation'!$B$4:$B$8425=B5139,'Data Transformation'!$G$4:$G$8425),'Bin Analysis'!$B5144)</f>
        <v>2073</v>
      </c>
      <c r="I5144">
        <f t="shared" si="643"/>
        <v>0</v>
      </c>
      <c r="J5144">
        <f t="shared" ref="J5144:J5161" si="644">IF(I5144=0,0,1)</f>
        <v>0</v>
      </c>
      <c r="K5144">
        <f>J5144*Weighting!$W$8</f>
        <v>0</v>
      </c>
      <c r="M5144" s="14"/>
    </row>
    <row r="5145" spans="1:25" x14ac:dyDescent="0.25">
      <c r="A5145" s="32" t="str">
        <f>IF(Weighting!$P$9&gt;0,B5145,"")</f>
        <v/>
      </c>
      <c r="B5145" s="50" t="e">
        <f>Weighting!$C$9</f>
        <v>#DIV/0!</v>
      </c>
      <c r="C5145" t="e">
        <f>Weighting!$F$9</f>
        <v>#NUM!</v>
      </c>
      <c r="D5145" t="e">
        <f>IF(C5145=1,'Data Transformation'!$G$3+0.5*'Data Transformation'!$W$25,IF(C5146=1,D5146-'Data Transformation'!$W$25,FALSE))</f>
        <v>#NUM!</v>
      </c>
      <c r="E5145">
        <f t="array" ref="E5145">IF(ISLOGICAL(D5145),"",FREQUENCY(IF('Data Transformation'!$B$425:$B$8425='Bin Analysis'!$B5139,'Data Transformation'!$G$425:$G$8425),D5145))</f>
        <v>2001</v>
      </c>
      <c r="F5145">
        <f t="shared" si="642"/>
        <v>0</v>
      </c>
      <c r="G5145">
        <f>Weighting!$H$9</f>
        <v>0</v>
      </c>
      <c r="H5145">
        <f t="array" ref="H5145">FREQUENCY(IF('Data Transformation'!$B$4:$B$8425=B5139,'Data Transformation'!$G$4:$G$8425),'Bin Analysis'!$B5145)</f>
        <v>2073</v>
      </c>
      <c r="I5145">
        <f t="shared" si="643"/>
        <v>0</v>
      </c>
      <c r="J5145">
        <f t="shared" si="644"/>
        <v>0</v>
      </c>
      <c r="K5145">
        <f>J5145*Weighting!$W$9</f>
        <v>0</v>
      </c>
      <c r="M5145" s="14"/>
    </row>
    <row r="5146" spans="1:25" x14ac:dyDescent="0.25">
      <c r="A5146" s="32" t="str">
        <f>IF(Weighting!$P$10&gt;0,B5146,"")</f>
        <v/>
      </c>
      <c r="B5146" t="e">
        <f>Weighting!$C$10</f>
        <v>#DIV/0!</v>
      </c>
      <c r="C5146" t="e">
        <f>Weighting!$F$10</f>
        <v>#NUM!</v>
      </c>
      <c r="D5146" t="e">
        <f>IF(C5146=1,'Data Transformation'!$G$3+0.5*'Data Transformation'!$W$25,IF(C5147=1,D5147-'Data Transformation'!$W$25,FALSE))</f>
        <v>#NUM!</v>
      </c>
      <c r="E5146">
        <f t="array" ref="E5146">IF(ISLOGICAL(D5146),"",FREQUENCY(IF('Data Transformation'!$B$425:$B$8425='Bin Analysis'!$B5139,'Data Transformation'!$G$425:$G$8425),D5146))</f>
        <v>2001</v>
      </c>
      <c r="F5146">
        <f t="shared" si="642"/>
        <v>0</v>
      </c>
      <c r="G5146">
        <f>Weighting!$H$10</f>
        <v>0</v>
      </c>
      <c r="H5146">
        <f t="array" ref="H5146">FREQUENCY(IF('Data Transformation'!$B$4:$B$8425=B5139,'Data Transformation'!$G$4:$G$8425),'Bin Analysis'!$B5146)</f>
        <v>2073</v>
      </c>
      <c r="I5146">
        <f t="shared" si="643"/>
        <v>0</v>
      </c>
      <c r="J5146">
        <f t="shared" si="644"/>
        <v>0</v>
      </c>
      <c r="K5146">
        <f>J5146*Weighting!$W$10</f>
        <v>0</v>
      </c>
      <c r="M5146" s="14"/>
    </row>
    <row r="5147" spans="1:25" x14ac:dyDescent="0.25">
      <c r="A5147" s="32" t="str">
        <f>IF(Weighting!$P$11&gt;0,B5147,"")</f>
        <v/>
      </c>
      <c r="B5147" t="e">
        <f>Weighting!$C$11</f>
        <v>#DIV/0!</v>
      </c>
      <c r="C5147" t="e">
        <f>Weighting!$F$11</f>
        <v>#NUM!</v>
      </c>
      <c r="D5147" t="e">
        <f>IF(C5147=1,'Data Transformation'!$G$3+0.5*'Data Transformation'!$W$25,IF(C5148=1,D5148-'Data Transformation'!$W$25,FALSE))</f>
        <v>#NUM!</v>
      </c>
      <c r="E5147">
        <f t="array" ref="E5147">IF(ISLOGICAL(D5147),"",FREQUENCY(IF('Data Transformation'!$B$425:$B$8425='Bin Analysis'!$B5139,'Data Transformation'!$G$425:$G$8425),D5147))</f>
        <v>2001</v>
      </c>
      <c r="F5147">
        <f t="shared" si="642"/>
        <v>0</v>
      </c>
      <c r="G5147">
        <f>Weighting!$H$11</f>
        <v>0</v>
      </c>
      <c r="H5147">
        <f t="array" ref="H5147">FREQUENCY(IF('Data Transformation'!$B$4:$B$8425=B5139,'Data Transformation'!$G$4:$G$8425),'Bin Analysis'!$B5147)</f>
        <v>2073</v>
      </c>
      <c r="I5147">
        <f t="shared" si="643"/>
        <v>0</v>
      </c>
      <c r="J5147">
        <f t="shared" si="644"/>
        <v>0</v>
      </c>
      <c r="K5147">
        <f>J5147*Weighting!$W$11</f>
        <v>0</v>
      </c>
      <c r="M5147" s="14"/>
    </row>
    <row r="5148" spans="1:25" x14ac:dyDescent="0.25">
      <c r="A5148" s="32" t="str">
        <f>IF(Weighting!$P$12&gt;0,B5148,"")</f>
        <v/>
      </c>
      <c r="B5148" t="e">
        <f>Weighting!$C$12</f>
        <v>#DIV/0!</v>
      </c>
      <c r="C5148" t="e">
        <f>Weighting!$F$12</f>
        <v>#NUM!</v>
      </c>
      <c r="D5148" t="e">
        <f>IF(C5148=1,'Data Transformation'!$G$3+0.5*'Data Transformation'!$W$25,IF(C5149=1,D5149-'Data Transformation'!$W$25,FALSE))</f>
        <v>#NUM!</v>
      </c>
      <c r="E5148">
        <f t="array" ref="E5148">IF(ISLOGICAL(D5148),"",FREQUENCY(IF('Data Transformation'!$B$425:$B$8425='Bin Analysis'!$B5139,'Data Transformation'!$G$425:$G$8425),D5148))</f>
        <v>2001</v>
      </c>
      <c r="F5148">
        <f t="shared" si="642"/>
        <v>0</v>
      </c>
      <c r="G5148">
        <f>Weighting!$H$12</f>
        <v>0</v>
      </c>
      <c r="H5148">
        <f t="array" ref="H5148">FREQUENCY(IF('Data Transformation'!$B$4:$B$8425=B5139,'Data Transformation'!$G$4:$G$8425),'Bin Analysis'!$B5148)</f>
        <v>2073</v>
      </c>
      <c r="I5148">
        <f t="shared" si="643"/>
        <v>0</v>
      </c>
      <c r="J5148">
        <f t="shared" si="644"/>
        <v>0</v>
      </c>
      <c r="K5148">
        <f>J5148*Weighting!$W$12</f>
        <v>0</v>
      </c>
      <c r="M5148" s="14"/>
    </row>
    <row r="5149" spans="1:25" x14ac:dyDescent="0.25">
      <c r="A5149" s="32" t="str">
        <f>IF(Weighting!$P$13&gt;0,B5149,"")</f>
        <v/>
      </c>
      <c r="B5149" t="e">
        <f>Weighting!$C$13</f>
        <v>#DIV/0!</v>
      </c>
      <c r="C5149" t="e">
        <f>Weighting!$F$13</f>
        <v>#NUM!</v>
      </c>
      <c r="D5149" t="e">
        <f>IF(C5149=1,'Data Transformation'!$G$3+0.5*'Data Transformation'!$W$25,IF(C5150=1,D5150-'Data Transformation'!$W$25,FALSE))</f>
        <v>#NUM!</v>
      </c>
      <c r="E5149">
        <f t="array" ref="E5149">IF(ISLOGICAL(D5149),"",FREQUENCY(IF('Data Transformation'!$B$425:$B$8425='Bin Analysis'!$B5139,'Data Transformation'!$G$425:$G$8425),D5149))</f>
        <v>2001</v>
      </c>
      <c r="F5149">
        <f t="shared" si="642"/>
        <v>0</v>
      </c>
      <c r="G5149">
        <f>Weighting!$H$13</f>
        <v>0</v>
      </c>
      <c r="H5149">
        <f t="array" ref="H5149">FREQUENCY(IF('Data Transformation'!$B$4:$B$8425=B5139,'Data Transformation'!$G$4:$G$8425),'Bin Analysis'!$B5149)</f>
        <v>2073</v>
      </c>
      <c r="I5149">
        <f t="shared" si="643"/>
        <v>0</v>
      </c>
      <c r="J5149">
        <f t="shared" si="644"/>
        <v>0</v>
      </c>
      <c r="K5149">
        <f>J5149*Weighting!$W$13</f>
        <v>0</v>
      </c>
      <c r="M5149" s="14"/>
    </row>
    <row r="5150" spans="1:25" x14ac:dyDescent="0.25">
      <c r="A5150" s="32" t="str">
        <f>IF(Weighting!$P$14&gt;0,B5150,"")</f>
        <v/>
      </c>
      <c r="B5150" t="e">
        <f>Weighting!$C$14</f>
        <v>#DIV/0!</v>
      </c>
      <c r="C5150" t="e">
        <f>Weighting!$F$14</f>
        <v>#NUM!</v>
      </c>
      <c r="D5150" t="e">
        <f>IF(C5150=1,'Data Transformation'!$G$3+0.5*'Data Transformation'!$W$25,IF(C5151=1,D5151-'Data Transformation'!$W$25,FALSE))</f>
        <v>#NUM!</v>
      </c>
      <c r="E5150">
        <f t="array" ref="E5150">IF(ISLOGICAL(D5150),"",FREQUENCY(IF('Data Transformation'!$B$425:$B$8425='Bin Analysis'!$B5139,'Data Transformation'!$G$425:$G$8425),D5150))</f>
        <v>2001</v>
      </c>
      <c r="F5150">
        <f t="shared" si="642"/>
        <v>0</v>
      </c>
      <c r="G5150">
        <f>Weighting!$H$14</f>
        <v>0</v>
      </c>
      <c r="H5150">
        <f t="array" ref="H5150">FREQUENCY(IF('Data Transformation'!$B$4:$B$8425=B5139,'Data Transformation'!$G$4:$G$8425),'Bin Analysis'!$B5150)</f>
        <v>2073</v>
      </c>
      <c r="I5150">
        <f t="shared" si="643"/>
        <v>0</v>
      </c>
      <c r="J5150">
        <f t="shared" si="644"/>
        <v>0</v>
      </c>
      <c r="K5150">
        <f>J5150*Weighting!$W$14</f>
        <v>0</v>
      </c>
      <c r="M5150" s="14"/>
    </row>
    <row r="5151" spans="1:25" x14ac:dyDescent="0.25">
      <c r="A5151" s="32" t="str">
        <f>IF(Weighting!$P$15&gt;0,B5151,"")</f>
        <v/>
      </c>
      <c r="B5151" t="e">
        <f>Weighting!$C$15</f>
        <v>#DIV/0!</v>
      </c>
      <c r="C5151" t="e">
        <f>Weighting!$F$15</f>
        <v>#NUM!</v>
      </c>
      <c r="D5151" t="e">
        <f>IF(C5151=1,'Data Transformation'!$G$3+0.5*'Data Transformation'!$W$25,IF(C5152=1,D5152-'Data Transformation'!$W$25,FALSE))</f>
        <v>#NUM!</v>
      </c>
      <c r="E5151">
        <f t="array" ref="E5151">IF(ISLOGICAL(D5151),"",FREQUENCY(IF('Data Transformation'!$B$425:$B$8425='Bin Analysis'!$B5139,'Data Transformation'!$G$425:$G$8425),D5151))</f>
        <v>2001</v>
      </c>
      <c r="F5151">
        <f t="shared" si="642"/>
        <v>0</v>
      </c>
      <c r="G5151">
        <f>Weighting!$H$15</f>
        <v>0</v>
      </c>
      <c r="H5151">
        <f t="array" ref="H5151">FREQUENCY(IF('Data Transformation'!$B$4:$B$8425=B5139,'Data Transformation'!$G$4:$G$8425),'Bin Analysis'!$B5151)</f>
        <v>2073</v>
      </c>
      <c r="I5151">
        <f t="shared" si="643"/>
        <v>0</v>
      </c>
      <c r="J5151">
        <f t="shared" si="644"/>
        <v>0</v>
      </c>
      <c r="K5151">
        <f>J5151*Weighting!$W$15</f>
        <v>0</v>
      </c>
      <c r="M5151" s="14"/>
    </row>
    <row r="5152" spans="1:25" x14ac:dyDescent="0.25">
      <c r="A5152" s="32" t="str">
        <f>IF(Weighting!$P$16&gt;0,B5152,"")</f>
        <v/>
      </c>
      <c r="B5152" t="e">
        <f>Weighting!$C$16</f>
        <v>#DIV/0!</v>
      </c>
      <c r="C5152" t="e">
        <f>Weighting!$F$16</f>
        <v>#NUM!</v>
      </c>
      <c r="D5152" t="e">
        <f>IF(C5152=1,'Data Transformation'!$G$3+0.5*'Data Transformation'!$W$25,IF(C5153=1,D5153-'Data Transformation'!$W$25,FALSE))</f>
        <v>#NUM!</v>
      </c>
      <c r="E5152">
        <f t="array" ref="E5152">IF(ISLOGICAL(D5152),"",FREQUENCY(IF('Data Transformation'!$B$425:$B$8425='Bin Analysis'!$B5139,'Data Transformation'!$G$425:$G$8425),D5152))</f>
        <v>2001</v>
      </c>
      <c r="F5152">
        <f t="shared" si="642"/>
        <v>0</v>
      </c>
      <c r="G5152">
        <f>Weighting!$H$16</f>
        <v>0</v>
      </c>
      <c r="H5152">
        <f t="array" ref="H5152">FREQUENCY(IF('Data Transformation'!$B$4:$B$8425=B5139,'Data Transformation'!$G$4:$G$8425),'Bin Analysis'!$B5152)</f>
        <v>2073</v>
      </c>
      <c r="I5152">
        <f t="shared" si="643"/>
        <v>0</v>
      </c>
      <c r="J5152">
        <f t="shared" si="644"/>
        <v>0</v>
      </c>
      <c r="K5152">
        <f>J5152*Weighting!$W$16</f>
        <v>0</v>
      </c>
      <c r="M5152" s="14"/>
    </row>
    <row r="5153" spans="1:25" x14ac:dyDescent="0.25">
      <c r="A5153" s="32" t="str">
        <f>IF(Weighting!$P$17&gt;0,B5153,"")</f>
        <v/>
      </c>
      <c r="B5153" t="e">
        <f>Weighting!$C$17</f>
        <v>#DIV/0!</v>
      </c>
      <c r="C5153" t="e">
        <f>Weighting!$F$17</f>
        <v>#NUM!</v>
      </c>
      <c r="D5153" t="e">
        <f>IF(C5153=1,'Data Transformation'!$G$3+0.5*'Data Transformation'!$W$25,IF(C5154=1,D5154-'Data Transformation'!$W$25,FALSE))</f>
        <v>#NUM!</v>
      </c>
      <c r="E5153">
        <f t="array" ref="E5153">IF(ISLOGICAL(D5153),"",FREQUENCY(IF('Data Transformation'!$B$425:$B$8425='Bin Analysis'!$B5139,'Data Transformation'!$G$425:$G$8425),D5153))</f>
        <v>2001</v>
      </c>
      <c r="F5153">
        <f t="shared" si="642"/>
        <v>0</v>
      </c>
      <c r="G5153">
        <f>Weighting!$H$17</f>
        <v>0</v>
      </c>
      <c r="H5153">
        <f t="array" ref="H5153">FREQUENCY(IF('Data Transformation'!$B$4:$B$8425=B5139,'Data Transformation'!$G$4:$G$8425),'Bin Analysis'!$B5153)</f>
        <v>2073</v>
      </c>
      <c r="I5153">
        <f t="shared" si="643"/>
        <v>0</v>
      </c>
      <c r="J5153">
        <f t="shared" si="644"/>
        <v>0</v>
      </c>
      <c r="K5153">
        <f>J5153*Weighting!$W$17</f>
        <v>0</v>
      </c>
      <c r="M5153" s="14"/>
    </row>
    <row r="5154" spans="1:25" x14ac:dyDescent="0.25">
      <c r="A5154" s="32" t="str">
        <f>IF(Weighting!$P$18&gt;0,B5154,"")</f>
        <v/>
      </c>
      <c r="B5154" t="e">
        <f>Weighting!$C$18</f>
        <v>#DIV/0!</v>
      </c>
      <c r="C5154" t="e">
        <f>Weighting!$F$18</f>
        <v>#NUM!</v>
      </c>
      <c r="D5154" t="e">
        <f>IF(C5154=1,'Data Transformation'!$G$3+0.5*'Data Transformation'!$W$25,IF(C5155=1,D5155-'Data Transformation'!$W$25,FALSE))</f>
        <v>#NUM!</v>
      </c>
      <c r="E5154">
        <f t="array" ref="E5154">IF(ISLOGICAL(D5154),"",FREQUENCY(IF('Data Transformation'!$B$425:$B$8425='Bin Analysis'!$B5139,'Data Transformation'!$G$425:$G$8425),D5154))</f>
        <v>2001</v>
      </c>
      <c r="F5154">
        <f t="shared" si="642"/>
        <v>0</v>
      </c>
      <c r="G5154">
        <f>Weighting!$H$18</f>
        <v>0</v>
      </c>
      <c r="H5154">
        <f t="array" ref="H5154">FREQUENCY(IF('Data Transformation'!$B$4:$B$8425=B5139,'Data Transformation'!$G$4:$G$8425),'Bin Analysis'!$B5154)</f>
        <v>2073</v>
      </c>
      <c r="I5154">
        <f t="shared" si="643"/>
        <v>0</v>
      </c>
      <c r="J5154">
        <f t="shared" si="644"/>
        <v>0</v>
      </c>
      <c r="K5154">
        <f>J5154*Weighting!$W$18</f>
        <v>0</v>
      </c>
      <c r="M5154" s="14"/>
    </row>
    <row r="5155" spans="1:25" x14ac:dyDescent="0.25">
      <c r="A5155" s="32" t="str">
        <f>IF(Weighting!$P$19&gt;0,B5155,"")</f>
        <v/>
      </c>
      <c r="B5155" t="e">
        <f>Weighting!$C$19</f>
        <v>#DIV/0!</v>
      </c>
      <c r="C5155" t="e">
        <f>Weighting!$F$19</f>
        <v>#NUM!</v>
      </c>
      <c r="D5155" t="e">
        <f>IF(C5155=1,'Data Transformation'!$G$3+0.5*'Data Transformation'!$W$25,IF(C5156=1,D5156-'Data Transformation'!$W$25,FALSE))</f>
        <v>#NUM!</v>
      </c>
      <c r="E5155">
        <f t="array" ref="E5155">IF(ISLOGICAL(D5155),"",FREQUENCY(IF('Data Transformation'!$B$425:$B$8425='Bin Analysis'!$B5139,'Data Transformation'!$G$425:$G$8425),D5155))</f>
        <v>2001</v>
      </c>
      <c r="F5155">
        <f t="shared" si="642"/>
        <v>0</v>
      </c>
      <c r="G5155">
        <f>Weighting!$H$19</f>
        <v>0</v>
      </c>
      <c r="H5155">
        <f t="array" ref="H5155">FREQUENCY(IF('Data Transformation'!$B$4:$B$8425=B5139,'Data Transformation'!$G$4:$G$8425),'Bin Analysis'!$B5155)</f>
        <v>2073</v>
      </c>
      <c r="I5155">
        <f t="shared" si="643"/>
        <v>0</v>
      </c>
      <c r="J5155">
        <f t="shared" si="644"/>
        <v>0</v>
      </c>
      <c r="K5155">
        <f>J5155*Weighting!$W$19</f>
        <v>0</v>
      </c>
      <c r="M5155" s="14"/>
    </row>
    <row r="5156" spans="1:25" x14ac:dyDescent="0.25">
      <c r="A5156" s="32" t="str">
        <f>IF(Weighting!$P$20&gt;0,B5156,"")</f>
        <v/>
      </c>
      <c r="B5156" t="e">
        <f>Weighting!$C$20</f>
        <v>#DIV/0!</v>
      </c>
      <c r="C5156" t="e">
        <f>Weighting!$F$20</f>
        <v>#NUM!</v>
      </c>
      <c r="D5156" t="e">
        <f>IF(C5156=1,'Data Transformation'!$G$3+0.5*'Data Transformation'!$W$25,IF(C5157=1,D5157-'Data Transformation'!$W$25,FALSE))</f>
        <v>#NUM!</v>
      </c>
      <c r="E5156">
        <f t="array" ref="E5156">IF(ISLOGICAL(D5156),"",FREQUENCY(IF('Data Transformation'!$B$425:$B$8425='Bin Analysis'!$B5139,'Data Transformation'!$G$425:$G$8425),D5156))</f>
        <v>2001</v>
      </c>
      <c r="F5156">
        <f t="shared" si="642"/>
        <v>0</v>
      </c>
      <c r="G5156">
        <f>Weighting!$H$20</f>
        <v>0</v>
      </c>
      <c r="H5156">
        <f t="array" ref="H5156">FREQUENCY(IF('Data Transformation'!$B$4:$B$8425=B5139,'Data Transformation'!$G$4:$G$8425),'Bin Analysis'!$B5156)</f>
        <v>2073</v>
      </c>
      <c r="I5156">
        <f t="shared" si="643"/>
        <v>0</v>
      </c>
      <c r="J5156">
        <f t="shared" si="644"/>
        <v>0</v>
      </c>
      <c r="K5156">
        <f>J5156*Weighting!$W$20</f>
        <v>0</v>
      </c>
      <c r="M5156" s="14"/>
    </row>
    <row r="5157" spans="1:25" x14ac:dyDescent="0.25">
      <c r="A5157" s="32" t="str">
        <f>IF(Weighting!$P$21&gt;0,B5157,"")</f>
        <v/>
      </c>
      <c r="B5157" t="e">
        <f>Weighting!$C$21</f>
        <v>#DIV/0!</v>
      </c>
      <c r="C5157" t="e">
        <f>Weighting!$F$21</f>
        <v>#NUM!</v>
      </c>
      <c r="D5157" t="e">
        <f>IF(C5157=1,'Data Transformation'!$G$3+0.5*'Data Transformation'!$W$25,IF(C5158=1,D5158-'Data Transformation'!$W$25,FALSE))</f>
        <v>#NUM!</v>
      </c>
      <c r="E5157">
        <f t="array" ref="E5157">IF(ISLOGICAL(D5157),"",FREQUENCY(IF('Data Transformation'!$B$425:$B$8425='Bin Analysis'!$B5139,'Data Transformation'!$G$425:$G$8425),D5157))</f>
        <v>2001</v>
      </c>
      <c r="F5157">
        <f t="shared" si="642"/>
        <v>0</v>
      </c>
      <c r="G5157">
        <f>Weighting!$H$21</f>
        <v>0</v>
      </c>
      <c r="H5157">
        <f t="array" ref="H5157">FREQUENCY(IF('Data Transformation'!$B$4:$B$8425=B5139,'Data Transformation'!$G$4:$G$8425),'Bin Analysis'!$B5157)</f>
        <v>2073</v>
      </c>
      <c r="I5157">
        <f t="shared" si="643"/>
        <v>0</v>
      </c>
      <c r="J5157">
        <f t="shared" si="644"/>
        <v>0</v>
      </c>
      <c r="K5157">
        <f>J5157*Weighting!$W$21</f>
        <v>0</v>
      </c>
      <c r="M5157" s="14"/>
    </row>
    <row r="5158" spans="1:25" x14ac:dyDescent="0.25">
      <c r="A5158" s="32" t="str">
        <f>IF(Weighting!$P$22&gt;0,B5158,"")</f>
        <v/>
      </c>
      <c r="B5158" t="e">
        <f>Weighting!$C$22</f>
        <v>#DIV/0!</v>
      </c>
      <c r="C5158" t="e">
        <f>Weighting!$F$22</f>
        <v>#NUM!</v>
      </c>
      <c r="D5158" t="e">
        <f>IF(C5158=1,'Data Transformation'!$G$3+0.5*'Data Transformation'!$W$25,IF(C5159=1,D5159-'Data Transformation'!$W$25,FALSE))</f>
        <v>#NUM!</v>
      </c>
      <c r="E5158">
        <f t="array" ref="E5158">IF(ISLOGICAL(D5158),"",FREQUENCY(IF('Data Transformation'!$B$425:$B$8425='Bin Analysis'!$B5139,'Data Transformation'!$G$425:$G$8425),D5158))</f>
        <v>2001</v>
      </c>
      <c r="F5158">
        <f t="shared" si="642"/>
        <v>0</v>
      </c>
      <c r="G5158">
        <f>Weighting!$H$22</f>
        <v>0</v>
      </c>
      <c r="H5158">
        <f t="array" ref="H5158">FREQUENCY(IF('Data Transformation'!$B$4:$B$8425=B5139,'Data Transformation'!$G$4:$G$8425),'Bin Analysis'!$B5158)</f>
        <v>2073</v>
      </c>
      <c r="I5158">
        <f t="shared" si="643"/>
        <v>0</v>
      </c>
      <c r="J5158">
        <f t="shared" si="644"/>
        <v>0</v>
      </c>
      <c r="K5158">
        <f>J5158*Weighting!$W$22</f>
        <v>0</v>
      </c>
      <c r="M5158" s="14"/>
    </row>
    <row r="5159" spans="1:25" x14ac:dyDescent="0.25">
      <c r="A5159" s="32" t="str">
        <f>IF(Weighting!$P$23&gt;0,B5159,"")</f>
        <v/>
      </c>
      <c r="B5159" t="e">
        <f>Weighting!$C$23</f>
        <v>#DIV/0!</v>
      </c>
      <c r="C5159" t="e">
        <f>Weighting!$F$23</f>
        <v>#NUM!</v>
      </c>
      <c r="D5159" t="e">
        <f>IF(C5159=1,'Data Transformation'!$G$3+0.5*'Data Transformation'!$W$25,IF(C5160=1,D5160-'Data Transformation'!$W$25,FALSE))</f>
        <v>#NUM!</v>
      </c>
      <c r="E5159">
        <f t="array" ref="E5159">IF(ISLOGICAL(D5159),"",FREQUENCY(IF('Data Transformation'!$B$425:$B$8425='Bin Analysis'!$B5139,'Data Transformation'!$G$425:$G$8425),D5159))</f>
        <v>2001</v>
      </c>
      <c r="F5159">
        <f t="shared" si="642"/>
        <v>0</v>
      </c>
      <c r="G5159">
        <f>Weighting!$H$23</f>
        <v>0</v>
      </c>
      <c r="H5159">
        <f t="array" ref="H5159">FREQUENCY(IF('Data Transformation'!$B$4:$B$8425=B5139,'Data Transformation'!$G$4:$G$8425),'Bin Analysis'!$B5159)</f>
        <v>2073</v>
      </c>
      <c r="I5159">
        <f t="shared" si="643"/>
        <v>0</v>
      </c>
      <c r="J5159">
        <f t="shared" si="644"/>
        <v>0</v>
      </c>
      <c r="K5159">
        <f>J5159*Weighting!$W$23</f>
        <v>0</v>
      </c>
      <c r="M5159" s="14"/>
    </row>
    <row r="5160" spans="1:25" x14ac:dyDescent="0.25">
      <c r="A5160" s="32" t="str">
        <f>IF(Weighting!$P$24&gt;0,B5160,"")</f>
        <v/>
      </c>
      <c r="B5160" t="e">
        <f>Weighting!$C$24</f>
        <v>#DIV/0!</v>
      </c>
      <c r="C5160" t="e">
        <f>Weighting!$F$24</f>
        <v>#NUM!</v>
      </c>
      <c r="D5160" t="e">
        <f>IF(C5160=1,'Data Transformation'!$G$3+0.5*'Data Transformation'!$W$25,IF(C5161=1,D5161-'Data Transformation'!$W$25,FALSE))</f>
        <v>#NUM!</v>
      </c>
      <c r="E5160">
        <f t="array" ref="E5160">IF(ISLOGICAL(D5160),"",FREQUENCY(IF('Data Transformation'!$B$425:$B$8425='Bin Analysis'!$B5139,'Data Transformation'!$G$425:$G$8425),D5160))</f>
        <v>2001</v>
      </c>
      <c r="F5160">
        <f t="shared" si="642"/>
        <v>0</v>
      </c>
      <c r="G5160">
        <f>Weighting!$H$24</f>
        <v>0</v>
      </c>
      <c r="H5160">
        <f t="array" ref="H5160">FREQUENCY(IF('Data Transformation'!$B$4:$B$8425=B5139,'Data Transformation'!$G$4:$G$8425),'Bin Analysis'!$B5160)</f>
        <v>2073</v>
      </c>
      <c r="I5160">
        <f t="shared" si="643"/>
        <v>0</v>
      </c>
      <c r="J5160">
        <f t="shared" si="644"/>
        <v>0</v>
      </c>
      <c r="K5160">
        <f>J5160*Weighting!$W$24</f>
        <v>0</v>
      </c>
      <c r="M5160" s="14"/>
    </row>
    <row r="5161" spans="1:25" x14ac:dyDescent="0.25">
      <c r="A5161" s="32" t="str">
        <f>IF(Weighting!$P$25&gt;0,B5161,"")</f>
        <v/>
      </c>
      <c r="B5161" t="e">
        <f>Weighting!$C$25</f>
        <v>#DIV/0!</v>
      </c>
      <c r="C5161" t="e">
        <f>Weighting!$F$25</f>
        <v>#NUM!</v>
      </c>
      <c r="D5161" t="e">
        <f>IF(C5161=1,'Data Transformation'!$G$3+0.5*'Data Transformation'!$W$25,IF(C5162=1,D5162-'Data Transformation'!$W$25,FALSE))</f>
        <v>#NUM!</v>
      </c>
      <c r="E5161">
        <f t="array" ref="E5161">IF(ISLOGICAL(D5161),"",FREQUENCY(IF('Data Transformation'!$B$425:$B$8425='Bin Analysis'!$B5139,'Data Transformation'!$G$425:$G$8425),D5161))</f>
        <v>2001</v>
      </c>
      <c r="F5161">
        <f t="shared" si="642"/>
        <v>0</v>
      </c>
      <c r="G5161">
        <f>Weighting!$H$25</f>
        <v>0</v>
      </c>
      <c r="H5161">
        <f t="array" ref="H5161">FREQUENCY(IF('Data Transformation'!$B$4:$B$8425=B5139,'Data Transformation'!$G$4:$G$8425),'Bin Analysis'!$B5161)</f>
        <v>2073</v>
      </c>
      <c r="I5161">
        <f t="shared" si="643"/>
        <v>0</v>
      </c>
      <c r="J5161">
        <f t="shared" si="644"/>
        <v>0</v>
      </c>
      <c r="K5161">
        <f>J5161*Weighting!$W$25</f>
        <v>0</v>
      </c>
      <c r="M5161" s="14"/>
    </row>
    <row r="5162" spans="1:25" x14ac:dyDescent="0.25">
      <c r="N5162" s="57"/>
      <c r="O5162"/>
      <c r="P5162"/>
      <c r="Q5162"/>
      <c r="R5162"/>
    </row>
    <row r="5163" spans="1:25" ht="23.25" x14ac:dyDescent="0.35">
      <c r="A5163" s="21" t="s">
        <v>0</v>
      </c>
      <c r="B5163" s="21" t="str">
        <f>IFERROR(VLOOKUP(C5163,'Data Transformation'!$L$6:$M$426,2,FALSE),"")</f>
        <v/>
      </c>
      <c r="C5163" s="21">
        <f>C5139+1</f>
        <v>215</v>
      </c>
      <c r="D5163" s="21"/>
      <c r="E5163" s="21"/>
      <c r="F5163" s="21"/>
      <c r="G5163" s="21"/>
      <c r="H5163" s="22"/>
      <c r="I5163" s="22"/>
      <c r="J5163" s="22"/>
      <c r="K5163" s="21"/>
      <c r="L5163" s="21" t="str">
        <f>B5163</f>
        <v/>
      </c>
      <c r="M5163" s="23" t="e">
        <f>INDEX('Data Transformation'!$O$4:$O$424,MATCH($B5163,'Data Transformation'!$M$4:$M$424,0),MATCH($M$2,'Data Transformation'!$O$3,0))</f>
        <v>#N/A</v>
      </c>
      <c r="N5163" s="27" t="e">
        <f>IF('Input and Summary Results'!$J$16="minimum",'Bin Analysis'!X5164/(M5163-1),'Bin Analysis'!Y5163/('Bin Analysis'!M5163-1))</f>
        <v>#N/A</v>
      </c>
      <c r="O5163" s="27" t="e">
        <f>IF(M5163=FALSE,NA(),(VLOOKUP(1,C5166:K5185,4,FALSE))/(M5163-1))</f>
        <v>#N/A</v>
      </c>
      <c r="P5163" s="27" t="e">
        <f>IF(M5163=FALSE,NA(),SUM(J5166:J5185)/Weighting!$S$5)</f>
        <v>#N/A</v>
      </c>
      <c r="Q5163" s="27" t="e">
        <f>IF(M5163=FALSE,NA(),SUM(K5166:K5185)/Weighting!$S$6)</f>
        <v>#N/A</v>
      </c>
      <c r="R5163" s="27" t="e">
        <f>IF(M5163=FALSE,NA(),(VLOOKUP(1,G5166:K5185,3,FALSE))/(M5163-1))</f>
        <v>#N/A</v>
      </c>
      <c r="S5163" s="22" t="e">
        <f>IF(M5163=FALSE,NA(),IF(SUM(J5166:J5185)=2,"yes","no"))</f>
        <v>#N/A</v>
      </c>
      <c r="X5163" s="2" cm="2">
        <f t="array" ref="X5163:X5164">FREQUENCY(IF('Data Transformation'!$B$425:$B$6424='Bin Analysis'!L5163,'Data Transformation'!$G$425:$G$6424),'Data Transformation'!$U$11)</f>
        <v>0</v>
      </c>
      <c r="Y5163" s="2" cm="2">
        <f t="array" ref="Y5163:Y5164">FREQUENCY(IF('Data Transformation'!$B$425:$B$6424='Bin Analysis'!L5163,'Data Transformation'!$G$425:$G$6424),'Data Transformation'!$U$12)</f>
        <v>0</v>
      </c>
    </row>
    <row r="5164" spans="1:25" x14ac:dyDescent="0.25">
      <c r="A5164" s="14" t="s">
        <v>67</v>
      </c>
      <c r="B5164" t="s">
        <v>47</v>
      </c>
      <c r="C5164" t="s">
        <v>5</v>
      </c>
      <c r="D5164" t="s">
        <v>100</v>
      </c>
      <c r="E5164" t="s">
        <v>101</v>
      </c>
      <c r="F5164" t="s">
        <v>102</v>
      </c>
      <c r="G5164" t="s">
        <v>70</v>
      </c>
      <c r="H5164" t="s">
        <v>31</v>
      </c>
      <c r="I5164" t="s">
        <v>32</v>
      </c>
      <c r="J5164" t="s">
        <v>46</v>
      </c>
      <c r="K5164" s="14" t="s">
        <v>45</v>
      </c>
      <c r="M5164" s="14"/>
      <c r="X5164" s="2">
        <v>0</v>
      </c>
      <c r="Y5164" s="2">
        <v>0</v>
      </c>
    </row>
    <row r="5165" spans="1:25" x14ac:dyDescent="0.25">
      <c r="A5165" s="32"/>
      <c r="D5165" t="e">
        <f>IF(C5165=1,'Data Transformation'!$G$3+0.5*'Data Transformation'!$W$25,IF(C5166=1,D5166-'Data Transformation'!$W$25,FALSE))</f>
        <v>#NUM!</v>
      </c>
      <c r="E5165">
        <f t="array" ref="E5165">IF(ISLOGICAL(D5165),"",FREQUENCY(IF('Data Transformation'!$B$425:$B$8425='Bin Analysis'!$B5163,'Data Transformation'!$G$425:$G$8425),D5165))</f>
        <v>2001</v>
      </c>
      <c r="F5165" t="e">
        <f>IF(ISLOGICAL(D5165),"",E5165-E5164)</f>
        <v>#VALUE!</v>
      </c>
      <c r="M5165" s="14"/>
    </row>
    <row r="5166" spans="1:25" x14ac:dyDescent="0.25">
      <c r="A5166" s="32" t="e">
        <f>IF(Weighting!$P$6&gt;0,B5166,"")</f>
        <v>#NUM!</v>
      </c>
      <c r="B5166" t="e">
        <f>Weighting!$C$6</f>
        <v>#DIV/0!</v>
      </c>
      <c r="C5166" t="e">
        <f>Weighting!$F$6</f>
        <v>#NUM!</v>
      </c>
      <c r="D5166" t="e">
        <f>IF(C5166=1,'Data Transformation'!$G$3+0.5*'Data Transformation'!$W$25,IF(C5167=1,D5167-'Data Transformation'!$W$25,FALSE))</f>
        <v>#NUM!</v>
      </c>
      <c r="E5166">
        <f t="array" ref="E5166">IF(ISLOGICAL(D5166),"",FREQUENCY(IF('Data Transformation'!$B$425:$B$8425='Bin Analysis'!$B5163,'Data Transformation'!$G$425:$G$8425),D5166))</f>
        <v>2001</v>
      </c>
      <c r="F5166">
        <f>IF(ISLOGICAL(D5166),"",E5166-E5165)</f>
        <v>0</v>
      </c>
      <c r="G5166">
        <f>Weighting!$H$6</f>
        <v>1</v>
      </c>
      <c r="H5166">
        <f t="array" ref="H5166">FREQUENCY(IF('Data Transformation'!$B$4:$B$8425=B5163,'Data Transformation'!$G$4:$G$8425),'Bin Analysis'!$B5166)</f>
        <v>2073</v>
      </c>
      <c r="I5166">
        <f>H5166-H5165</f>
        <v>2073</v>
      </c>
      <c r="J5166">
        <f>IF(I5166=0,0,1)</f>
        <v>1</v>
      </c>
      <c r="K5166" t="e">
        <f>J5166*Weighting!$W$6</f>
        <v>#NUM!</v>
      </c>
      <c r="M5166" s="14"/>
    </row>
    <row r="5167" spans="1:25" x14ac:dyDescent="0.25">
      <c r="A5167" s="32" t="str">
        <f>IF(Weighting!$P$7&gt;0,B5167,"")</f>
        <v/>
      </c>
      <c r="B5167" t="e">
        <f>Weighting!$C$7</f>
        <v>#DIV/0!</v>
      </c>
      <c r="C5167" t="e">
        <f>Weighting!$F$7</f>
        <v>#NUM!</v>
      </c>
      <c r="D5167" t="e">
        <f>IF(C5167=1,'Data Transformation'!$G$3+0.5*'Data Transformation'!$W$25,IF(C5168=1,D5168-'Data Transformation'!$W$25,FALSE))</f>
        <v>#NUM!</v>
      </c>
      <c r="E5167">
        <f t="array" ref="E5167">IF(ISLOGICAL(D5167),"",FREQUENCY(IF('Data Transformation'!$B$425:$B$8425='Bin Analysis'!$B5163,'Data Transformation'!$G$425:$G$8425),D5167))</f>
        <v>2001</v>
      </c>
      <c r="F5167">
        <f t="shared" ref="F5167:F5185" si="645">IF(ISLOGICAL(D5167),"",E5167-E5166)</f>
        <v>0</v>
      </c>
      <c r="G5167">
        <f>Weighting!$H$7</f>
        <v>0</v>
      </c>
      <c r="H5167">
        <f t="array" ref="H5167">FREQUENCY(IF('Data Transformation'!$B$4:$B$8425=B5163,'Data Transformation'!$G$4:$G$8425),'Bin Analysis'!$B5167)</f>
        <v>2073</v>
      </c>
      <c r="I5167">
        <f t="shared" ref="I5167:I5185" si="646">H5167-H5166</f>
        <v>0</v>
      </c>
      <c r="J5167">
        <f>IF(I5167=0,0,1)</f>
        <v>0</v>
      </c>
      <c r="K5167">
        <f>J5167*Weighting!$W$7</f>
        <v>0</v>
      </c>
      <c r="M5167" s="14"/>
    </row>
    <row r="5168" spans="1:25" x14ac:dyDescent="0.25">
      <c r="A5168" s="32" t="str">
        <f>IF(Weighting!$P$8&gt;0,B5168,"")</f>
        <v/>
      </c>
      <c r="B5168" t="e">
        <f>Weighting!$C$8</f>
        <v>#DIV/0!</v>
      </c>
      <c r="C5168" t="e">
        <f>Weighting!$F$8</f>
        <v>#NUM!</v>
      </c>
      <c r="D5168" t="e">
        <f>IF(C5168=1,'Data Transformation'!$G$3+0.5*'Data Transformation'!$W$25,IF(C5169=1,D5169-'Data Transformation'!$W$25,FALSE))</f>
        <v>#NUM!</v>
      </c>
      <c r="E5168">
        <f t="array" ref="E5168">IF(ISLOGICAL(D5168),"",FREQUENCY(IF('Data Transformation'!$B$425:$B$8425='Bin Analysis'!$B5163,'Data Transformation'!$G$425:$G$8425),D5168))</f>
        <v>2001</v>
      </c>
      <c r="F5168">
        <f t="shared" si="645"/>
        <v>0</v>
      </c>
      <c r="G5168">
        <f>Weighting!$H$8</f>
        <v>0</v>
      </c>
      <c r="H5168">
        <f t="array" ref="H5168">FREQUENCY(IF('Data Transformation'!$B$4:$B$8425=B5163,'Data Transformation'!$G$4:$G$8425),'Bin Analysis'!$B5168)</f>
        <v>2073</v>
      </c>
      <c r="I5168">
        <f t="shared" si="646"/>
        <v>0</v>
      </c>
      <c r="J5168">
        <f t="shared" ref="J5168:J5185" si="647">IF(I5168=0,0,1)</f>
        <v>0</v>
      </c>
      <c r="K5168">
        <f>J5168*Weighting!$W$8</f>
        <v>0</v>
      </c>
      <c r="M5168" s="14"/>
    </row>
    <row r="5169" spans="1:13" x14ac:dyDescent="0.25">
      <c r="A5169" s="32" t="str">
        <f>IF(Weighting!$P$9&gt;0,B5169,"")</f>
        <v/>
      </c>
      <c r="B5169" s="50" t="e">
        <f>Weighting!$C$9</f>
        <v>#DIV/0!</v>
      </c>
      <c r="C5169" t="e">
        <f>Weighting!$F$9</f>
        <v>#NUM!</v>
      </c>
      <c r="D5169" t="e">
        <f>IF(C5169=1,'Data Transformation'!$G$3+0.5*'Data Transformation'!$W$25,IF(C5170=1,D5170-'Data Transformation'!$W$25,FALSE))</f>
        <v>#NUM!</v>
      </c>
      <c r="E5169">
        <f t="array" ref="E5169">IF(ISLOGICAL(D5169),"",FREQUENCY(IF('Data Transformation'!$B$425:$B$8425='Bin Analysis'!$B5163,'Data Transformation'!$G$425:$G$8425),D5169))</f>
        <v>2001</v>
      </c>
      <c r="F5169">
        <f t="shared" si="645"/>
        <v>0</v>
      </c>
      <c r="G5169">
        <f>Weighting!$H$9</f>
        <v>0</v>
      </c>
      <c r="H5169">
        <f t="array" ref="H5169">FREQUENCY(IF('Data Transformation'!$B$4:$B$8425=B5163,'Data Transformation'!$G$4:$G$8425),'Bin Analysis'!$B5169)</f>
        <v>2073</v>
      </c>
      <c r="I5169">
        <f t="shared" si="646"/>
        <v>0</v>
      </c>
      <c r="J5169">
        <f t="shared" si="647"/>
        <v>0</v>
      </c>
      <c r="K5169">
        <f>J5169*Weighting!$W$9</f>
        <v>0</v>
      </c>
      <c r="M5169" s="14"/>
    </row>
    <row r="5170" spans="1:13" x14ac:dyDescent="0.25">
      <c r="A5170" s="32" t="str">
        <f>IF(Weighting!$P$10&gt;0,B5170,"")</f>
        <v/>
      </c>
      <c r="B5170" t="e">
        <f>Weighting!$C$10</f>
        <v>#DIV/0!</v>
      </c>
      <c r="C5170" t="e">
        <f>Weighting!$F$10</f>
        <v>#NUM!</v>
      </c>
      <c r="D5170" t="e">
        <f>IF(C5170=1,'Data Transformation'!$G$3+0.5*'Data Transformation'!$W$25,IF(C5171=1,D5171-'Data Transformation'!$W$25,FALSE))</f>
        <v>#NUM!</v>
      </c>
      <c r="E5170">
        <f t="array" ref="E5170">IF(ISLOGICAL(D5170),"",FREQUENCY(IF('Data Transformation'!$B$425:$B$8425='Bin Analysis'!$B5163,'Data Transformation'!$G$425:$G$8425),D5170))</f>
        <v>2001</v>
      </c>
      <c r="F5170">
        <f t="shared" si="645"/>
        <v>0</v>
      </c>
      <c r="G5170">
        <f>Weighting!$H$10</f>
        <v>0</v>
      </c>
      <c r="H5170">
        <f t="array" ref="H5170">FREQUENCY(IF('Data Transformation'!$B$4:$B$8425=B5163,'Data Transformation'!$G$4:$G$8425),'Bin Analysis'!$B5170)</f>
        <v>2073</v>
      </c>
      <c r="I5170">
        <f t="shared" si="646"/>
        <v>0</v>
      </c>
      <c r="J5170">
        <f t="shared" si="647"/>
        <v>0</v>
      </c>
      <c r="K5170">
        <f>J5170*Weighting!$W$10</f>
        <v>0</v>
      </c>
      <c r="M5170" s="14"/>
    </row>
    <row r="5171" spans="1:13" x14ac:dyDescent="0.25">
      <c r="A5171" s="32" t="str">
        <f>IF(Weighting!$P$11&gt;0,B5171,"")</f>
        <v/>
      </c>
      <c r="B5171" t="e">
        <f>Weighting!$C$11</f>
        <v>#DIV/0!</v>
      </c>
      <c r="C5171" t="e">
        <f>Weighting!$F$11</f>
        <v>#NUM!</v>
      </c>
      <c r="D5171" t="e">
        <f>IF(C5171=1,'Data Transformation'!$G$3+0.5*'Data Transformation'!$W$25,IF(C5172=1,D5172-'Data Transformation'!$W$25,FALSE))</f>
        <v>#NUM!</v>
      </c>
      <c r="E5171">
        <f t="array" ref="E5171">IF(ISLOGICAL(D5171),"",FREQUENCY(IF('Data Transformation'!$B$425:$B$8425='Bin Analysis'!$B5163,'Data Transformation'!$G$425:$G$8425),D5171))</f>
        <v>2001</v>
      </c>
      <c r="F5171">
        <f t="shared" si="645"/>
        <v>0</v>
      </c>
      <c r="G5171">
        <f>Weighting!$H$11</f>
        <v>0</v>
      </c>
      <c r="H5171">
        <f t="array" ref="H5171">FREQUENCY(IF('Data Transformation'!$B$4:$B$8425=B5163,'Data Transformation'!$G$4:$G$8425),'Bin Analysis'!$B5171)</f>
        <v>2073</v>
      </c>
      <c r="I5171">
        <f t="shared" si="646"/>
        <v>0</v>
      </c>
      <c r="J5171">
        <f t="shared" si="647"/>
        <v>0</v>
      </c>
      <c r="K5171">
        <f>J5171*Weighting!$W$11</f>
        <v>0</v>
      </c>
      <c r="M5171" s="14"/>
    </row>
    <row r="5172" spans="1:13" x14ac:dyDescent="0.25">
      <c r="A5172" s="32" t="str">
        <f>IF(Weighting!$P$12&gt;0,B5172,"")</f>
        <v/>
      </c>
      <c r="B5172" t="e">
        <f>Weighting!$C$12</f>
        <v>#DIV/0!</v>
      </c>
      <c r="C5172" t="e">
        <f>Weighting!$F$12</f>
        <v>#NUM!</v>
      </c>
      <c r="D5172" t="e">
        <f>IF(C5172=1,'Data Transformation'!$G$3+0.5*'Data Transformation'!$W$25,IF(C5173=1,D5173-'Data Transformation'!$W$25,FALSE))</f>
        <v>#NUM!</v>
      </c>
      <c r="E5172">
        <f t="array" ref="E5172">IF(ISLOGICAL(D5172),"",FREQUENCY(IF('Data Transformation'!$B$425:$B$8425='Bin Analysis'!$B5163,'Data Transformation'!$G$425:$G$8425),D5172))</f>
        <v>2001</v>
      </c>
      <c r="F5172">
        <f t="shared" si="645"/>
        <v>0</v>
      </c>
      <c r="G5172">
        <f>Weighting!$H$12</f>
        <v>0</v>
      </c>
      <c r="H5172">
        <f t="array" ref="H5172">FREQUENCY(IF('Data Transformation'!$B$4:$B$8425=B5163,'Data Transformation'!$G$4:$G$8425),'Bin Analysis'!$B5172)</f>
        <v>2073</v>
      </c>
      <c r="I5172">
        <f t="shared" si="646"/>
        <v>0</v>
      </c>
      <c r="J5172">
        <f t="shared" si="647"/>
        <v>0</v>
      </c>
      <c r="K5172">
        <f>J5172*Weighting!$W$12</f>
        <v>0</v>
      </c>
      <c r="M5172" s="14"/>
    </row>
    <row r="5173" spans="1:13" x14ac:dyDescent="0.25">
      <c r="A5173" s="32" t="str">
        <f>IF(Weighting!$P$13&gt;0,B5173,"")</f>
        <v/>
      </c>
      <c r="B5173" t="e">
        <f>Weighting!$C$13</f>
        <v>#DIV/0!</v>
      </c>
      <c r="C5173" t="e">
        <f>Weighting!$F$13</f>
        <v>#NUM!</v>
      </c>
      <c r="D5173" t="e">
        <f>IF(C5173=1,'Data Transformation'!$G$3+0.5*'Data Transformation'!$W$25,IF(C5174=1,D5174-'Data Transformation'!$W$25,FALSE))</f>
        <v>#NUM!</v>
      </c>
      <c r="E5173">
        <f t="array" ref="E5173">IF(ISLOGICAL(D5173),"",FREQUENCY(IF('Data Transformation'!$B$425:$B$8425='Bin Analysis'!$B5163,'Data Transformation'!$G$425:$G$8425),D5173))</f>
        <v>2001</v>
      </c>
      <c r="F5173">
        <f t="shared" si="645"/>
        <v>0</v>
      </c>
      <c r="G5173">
        <f>Weighting!$H$13</f>
        <v>0</v>
      </c>
      <c r="H5173">
        <f t="array" ref="H5173">FREQUENCY(IF('Data Transformation'!$B$4:$B$8425=B5163,'Data Transformation'!$G$4:$G$8425),'Bin Analysis'!$B5173)</f>
        <v>2073</v>
      </c>
      <c r="I5173">
        <f t="shared" si="646"/>
        <v>0</v>
      </c>
      <c r="J5173">
        <f t="shared" si="647"/>
        <v>0</v>
      </c>
      <c r="K5173">
        <f>J5173*Weighting!$W$13</f>
        <v>0</v>
      </c>
      <c r="M5173" s="14"/>
    </row>
    <row r="5174" spans="1:13" x14ac:dyDescent="0.25">
      <c r="A5174" s="32" t="str">
        <f>IF(Weighting!$P$14&gt;0,B5174,"")</f>
        <v/>
      </c>
      <c r="B5174" t="e">
        <f>Weighting!$C$14</f>
        <v>#DIV/0!</v>
      </c>
      <c r="C5174" t="e">
        <f>Weighting!$F$14</f>
        <v>#NUM!</v>
      </c>
      <c r="D5174" t="e">
        <f>IF(C5174=1,'Data Transformation'!$G$3+0.5*'Data Transformation'!$W$25,IF(C5175=1,D5175-'Data Transformation'!$W$25,FALSE))</f>
        <v>#NUM!</v>
      </c>
      <c r="E5174">
        <f t="array" ref="E5174">IF(ISLOGICAL(D5174),"",FREQUENCY(IF('Data Transformation'!$B$425:$B$8425='Bin Analysis'!$B5163,'Data Transformation'!$G$425:$G$8425),D5174))</f>
        <v>2001</v>
      </c>
      <c r="F5174">
        <f t="shared" si="645"/>
        <v>0</v>
      </c>
      <c r="G5174">
        <f>Weighting!$H$14</f>
        <v>0</v>
      </c>
      <c r="H5174">
        <f t="array" ref="H5174">FREQUENCY(IF('Data Transformation'!$B$4:$B$8425=B5163,'Data Transformation'!$G$4:$G$8425),'Bin Analysis'!$B5174)</f>
        <v>2073</v>
      </c>
      <c r="I5174">
        <f t="shared" si="646"/>
        <v>0</v>
      </c>
      <c r="J5174">
        <f t="shared" si="647"/>
        <v>0</v>
      </c>
      <c r="K5174">
        <f>J5174*Weighting!$W$14</f>
        <v>0</v>
      </c>
      <c r="M5174" s="14"/>
    </row>
    <row r="5175" spans="1:13" x14ac:dyDescent="0.25">
      <c r="A5175" s="32" t="str">
        <f>IF(Weighting!$P$15&gt;0,B5175,"")</f>
        <v/>
      </c>
      <c r="B5175" t="e">
        <f>Weighting!$C$15</f>
        <v>#DIV/0!</v>
      </c>
      <c r="C5175" t="e">
        <f>Weighting!$F$15</f>
        <v>#NUM!</v>
      </c>
      <c r="D5175" t="e">
        <f>IF(C5175=1,'Data Transformation'!$G$3+0.5*'Data Transformation'!$W$25,IF(C5176=1,D5176-'Data Transformation'!$W$25,FALSE))</f>
        <v>#NUM!</v>
      </c>
      <c r="E5175">
        <f t="array" ref="E5175">IF(ISLOGICAL(D5175),"",FREQUENCY(IF('Data Transformation'!$B$425:$B$8425='Bin Analysis'!$B5163,'Data Transformation'!$G$425:$G$8425),D5175))</f>
        <v>2001</v>
      </c>
      <c r="F5175">
        <f t="shared" si="645"/>
        <v>0</v>
      </c>
      <c r="G5175">
        <f>Weighting!$H$15</f>
        <v>0</v>
      </c>
      <c r="H5175">
        <f t="array" ref="H5175">FREQUENCY(IF('Data Transformation'!$B$4:$B$8425=B5163,'Data Transformation'!$G$4:$G$8425),'Bin Analysis'!$B5175)</f>
        <v>2073</v>
      </c>
      <c r="I5175">
        <f t="shared" si="646"/>
        <v>0</v>
      </c>
      <c r="J5175">
        <f t="shared" si="647"/>
        <v>0</v>
      </c>
      <c r="K5175">
        <f>J5175*Weighting!$W$15</f>
        <v>0</v>
      </c>
      <c r="M5175" s="14"/>
    </row>
    <row r="5176" spans="1:13" x14ac:dyDescent="0.25">
      <c r="A5176" s="32" t="str">
        <f>IF(Weighting!$P$16&gt;0,B5176,"")</f>
        <v/>
      </c>
      <c r="B5176" t="e">
        <f>Weighting!$C$16</f>
        <v>#DIV/0!</v>
      </c>
      <c r="C5176" t="e">
        <f>Weighting!$F$16</f>
        <v>#NUM!</v>
      </c>
      <c r="D5176" t="e">
        <f>IF(C5176=1,'Data Transformation'!$G$3+0.5*'Data Transformation'!$W$25,IF(C5177=1,D5177-'Data Transformation'!$W$25,FALSE))</f>
        <v>#NUM!</v>
      </c>
      <c r="E5176">
        <f t="array" ref="E5176">IF(ISLOGICAL(D5176),"",FREQUENCY(IF('Data Transformation'!$B$425:$B$8425='Bin Analysis'!$B5163,'Data Transformation'!$G$425:$G$8425),D5176))</f>
        <v>2001</v>
      </c>
      <c r="F5176">
        <f t="shared" si="645"/>
        <v>0</v>
      </c>
      <c r="G5176">
        <f>Weighting!$H$16</f>
        <v>0</v>
      </c>
      <c r="H5176">
        <f t="array" ref="H5176">FREQUENCY(IF('Data Transformation'!$B$4:$B$8425=B5163,'Data Transformation'!$G$4:$G$8425),'Bin Analysis'!$B5176)</f>
        <v>2073</v>
      </c>
      <c r="I5176">
        <f t="shared" si="646"/>
        <v>0</v>
      </c>
      <c r="J5176">
        <f t="shared" si="647"/>
        <v>0</v>
      </c>
      <c r="K5176">
        <f>J5176*Weighting!$W$16</f>
        <v>0</v>
      </c>
      <c r="M5176" s="14"/>
    </row>
    <row r="5177" spans="1:13" x14ac:dyDescent="0.25">
      <c r="A5177" s="32" t="str">
        <f>IF(Weighting!$P$17&gt;0,B5177,"")</f>
        <v/>
      </c>
      <c r="B5177" t="e">
        <f>Weighting!$C$17</f>
        <v>#DIV/0!</v>
      </c>
      <c r="C5177" t="e">
        <f>Weighting!$F$17</f>
        <v>#NUM!</v>
      </c>
      <c r="D5177" t="e">
        <f>IF(C5177=1,'Data Transformation'!$G$3+0.5*'Data Transformation'!$W$25,IF(C5178=1,D5178-'Data Transformation'!$W$25,FALSE))</f>
        <v>#NUM!</v>
      </c>
      <c r="E5177">
        <f t="array" ref="E5177">IF(ISLOGICAL(D5177),"",FREQUENCY(IF('Data Transformation'!$B$425:$B$8425='Bin Analysis'!$B5163,'Data Transformation'!$G$425:$G$8425),D5177))</f>
        <v>2001</v>
      </c>
      <c r="F5177">
        <f t="shared" si="645"/>
        <v>0</v>
      </c>
      <c r="G5177">
        <f>Weighting!$H$17</f>
        <v>0</v>
      </c>
      <c r="H5177">
        <f t="array" ref="H5177">FREQUENCY(IF('Data Transformation'!$B$4:$B$8425=B5163,'Data Transformation'!$G$4:$G$8425),'Bin Analysis'!$B5177)</f>
        <v>2073</v>
      </c>
      <c r="I5177">
        <f t="shared" si="646"/>
        <v>0</v>
      </c>
      <c r="J5177">
        <f t="shared" si="647"/>
        <v>0</v>
      </c>
      <c r="K5177">
        <f>J5177*Weighting!$W$17</f>
        <v>0</v>
      </c>
      <c r="M5177" s="14"/>
    </row>
    <row r="5178" spans="1:13" x14ac:dyDescent="0.25">
      <c r="A5178" s="32" t="str">
        <f>IF(Weighting!$P$18&gt;0,B5178,"")</f>
        <v/>
      </c>
      <c r="B5178" t="e">
        <f>Weighting!$C$18</f>
        <v>#DIV/0!</v>
      </c>
      <c r="C5178" t="e">
        <f>Weighting!$F$18</f>
        <v>#NUM!</v>
      </c>
      <c r="D5178" t="e">
        <f>IF(C5178=1,'Data Transformation'!$G$3+0.5*'Data Transformation'!$W$25,IF(C5179=1,D5179-'Data Transformation'!$W$25,FALSE))</f>
        <v>#NUM!</v>
      </c>
      <c r="E5178">
        <f t="array" ref="E5178">IF(ISLOGICAL(D5178),"",FREQUENCY(IF('Data Transformation'!$B$425:$B$8425='Bin Analysis'!$B5163,'Data Transformation'!$G$425:$G$8425),D5178))</f>
        <v>2001</v>
      </c>
      <c r="F5178">
        <f t="shared" si="645"/>
        <v>0</v>
      </c>
      <c r="G5178">
        <f>Weighting!$H$18</f>
        <v>0</v>
      </c>
      <c r="H5178">
        <f t="array" ref="H5178">FREQUENCY(IF('Data Transformation'!$B$4:$B$8425=B5163,'Data Transformation'!$G$4:$G$8425),'Bin Analysis'!$B5178)</f>
        <v>2073</v>
      </c>
      <c r="I5178">
        <f t="shared" si="646"/>
        <v>0</v>
      </c>
      <c r="J5178">
        <f t="shared" si="647"/>
        <v>0</v>
      </c>
      <c r="K5178">
        <f>J5178*Weighting!$W$18</f>
        <v>0</v>
      </c>
      <c r="M5178" s="14"/>
    </row>
    <row r="5179" spans="1:13" x14ac:dyDescent="0.25">
      <c r="A5179" s="32" t="str">
        <f>IF(Weighting!$P$19&gt;0,B5179,"")</f>
        <v/>
      </c>
      <c r="B5179" t="e">
        <f>Weighting!$C$19</f>
        <v>#DIV/0!</v>
      </c>
      <c r="C5179" t="e">
        <f>Weighting!$F$19</f>
        <v>#NUM!</v>
      </c>
      <c r="D5179" t="e">
        <f>IF(C5179=1,'Data Transformation'!$G$3+0.5*'Data Transformation'!$W$25,IF(C5180=1,D5180-'Data Transformation'!$W$25,FALSE))</f>
        <v>#NUM!</v>
      </c>
      <c r="E5179">
        <f t="array" ref="E5179">IF(ISLOGICAL(D5179),"",FREQUENCY(IF('Data Transformation'!$B$425:$B$8425='Bin Analysis'!$B5163,'Data Transformation'!$G$425:$G$8425),D5179))</f>
        <v>2001</v>
      </c>
      <c r="F5179">
        <f t="shared" si="645"/>
        <v>0</v>
      </c>
      <c r="G5179">
        <f>Weighting!$H$19</f>
        <v>0</v>
      </c>
      <c r="H5179">
        <f t="array" ref="H5179">FREQUENCY(IF('Data Transformation'!$B$4:$B$8425=B5163,'Data Transformation'!$G$4:$G$8425),'Bin Analysis'!$B5179)</f>
        <v>2073</v>
      </c>
      <c r="I5179">
        <f t="shared" si="646"/>
        <v>0</v>
      </c>
      <c r="J5179">
        <f t="shared" si="647"/>
        <v>0</v>
      </c>
      <c r="K5179">
        <f>J5179*Weighting!$W$19</f>
        <v>0</v>
      </c>
      <c r="M5179" s="14"/>
    </row>
    <row r="5180" spans="1:13" x14ac:dyDescent="0.25">
      <c r="A5180" s="32" t="str">
        <f>IF(Weighting!$P$20&gt;0,B5180,"")</f>
        <v/>
      </c>
      <c r="B5180" t="e">
        <f>Weighting!$C$20</f>
        <v>#DIV/0!</v>
      </c>
      <c r="C5180" t="e">
        <f>Weighting!$F$20</f>
        <v>#NUM!</v>
      </c>
      <c r="D5180" t="e">
        <f>IF(C5180=1,'Data Transformation'!$G$3+0.5*'Data Transformation'!$W$25,IF(C5181=1,D5181-'Data Transformation'!$W$25,FALSE))</f>
        <v>#NUM!</v>
      </c>
      <c r="E5180">
        <f t="array" ref="E5180">IF(ISLOGICAL(D5180),"",FREQUENCY(IF('Data Transformation'!$B$425:$B$8425='Bin Analysis'!$B5163,'Data Transformation'!$G$425:$G$8425),D5180))</f>
        <v>2001</v>
      </c>
      <c r="F5180">
        <f t="shared" si="645"/>
        <v>0</v>
      </c>
      <c r="G5180">
        <f>Weighting!$H$20</f>
        <v>0</v>
      </c>
      <c r="H5180">
        <f t="array" ref="H5180">FREQUENCY(IF('Data Transformation'!$B$4:$B$8425=B5163,'Data Transformation'!$G$4:$G$8425),'Bin Analysis'!$B5180)</f>
        <v>2073</v>
      </c>
      <c r="I5180">
        <f t="shared" si="646"/>
        <v>0</v>
      </c>
      <c r="J5180">
        <f t="shared" si="647"/>
        <v>0</v>
      </c>
      <c r="K5180">
        <f>J5180*Weighting!$W$20</f>
        <v>0</v>
      </c>
      <c r="M5180" s="14"/>
    </row>
    <row r="5181" spans="1:13" x14ac:dyDescent="0.25">
      <c r="A5181" s="32" t="str">
        <f>IF(Weighting!$P$21&gt;0,B5181,"")</f>
        <v/>
      </c>
      <c r="B5181" t="e">
        <f>Weighting!$C$21</f>
        <v>#DIV/0!</v>
      </c>
      <c r="C5181" t="e">
        <f>Weighting!$F$21</f>
        <v>#NUM!</v>
      </c>
      <c r="D5181" t="e">
        <f>IF(C5181=1,'Data Transformation'!$G$3+0.5*'Data Transformation'!$W$25,IF(C5182=1,D5182-'Data Transformation'!$W$25,FALSE))</f>
        <v>#NUM!</v>
      </c>
      <c r="E5181">
        <f t="array" ref="E5181">IF(ISLOGICAL(D5181),"",FREQUENCY(IF('Data Transformation'!$B$425:$B$8425='Bin Analysis'!$B5163,'Data Transformation'!$G$425:$G$8425),D5181))</f>
        <v>2001</v>
      </c>
      <c r="F5181">
        <f t="shared" si="645"/>
        <v>0</v>
      </c>
      <c r="G5181">
        <f>Weighting!$H$21</f>
        <v>0</v>
      </c>
      <c r="H5181">
        <f t="array" ref="H5181">FREQUENCY(IF('Data Transformation'!$B$4:$B$8425=B5163,'Data Transformation'!$G$4:$G$8425),'Bin Analysis'!$B5181)</f>
        <v>2073</v>
      </c>
      <c r="I5181">
        <f t="shared" si="646"/>
        <v>0</v>
      </c>
      <c r="J5181">
        <f t="shared" si="647"/>
        <v>0</v>
      </c>
      <c r="K5181">
        <f>J5181*Weighting!$W$21</f>
        <v>0</v>
      </c>
      <c r="M5181" s="14"/>
    </row>
    <row r="5182" spans="1:13" x14ac:dyDescent="0.25">
      <c r="A5182" s="32" t="str">
        <f>IF(Weighting!$P$22&gt;0,B5182,"")</f>
        <v/>
      </c>
      <c r="B5182" t="e">
        <f>Weighting!$C$22</f>
        <v>#DIV/0!</v>
      </c>
      <c r="C5182" t="e">
        <f>Weighting!$F$22</f>
        <v>#NUM!</v>
      </c>
      <c r="D5182" t="e">
        <f>IF(C5182=1,'Data Transformation'!$G$3+0.5*'Data Transformation'!$W$25,IF(C5183=1,D5183-'Data Transformation'!$W$25,FALSE))</f>
        <v>#NUM!</v>
      </c>
      <c r="E5182">
        <f t="array" ref="E5182">IF(ISLOGICAL(D5182),"",FREQUENCY(IF('Data Transformation'!$B$425:$B$8425='Bin Analysis'!$B5163,'Data Transformation'!$G$425:$G$8425),D5182))</f>
        <v>2001</v>
      </c>
      <c r="F5182">
        <f t="shared" si="645"/>
        <v>0</v>
      </c>
      <c r="G5182">
        <f>Weighting!$H$22</f>
        <v>0</v>
      </c>
      <c r="H5182">
        <f t="array" ref="H5182">FREQUENCY(IF('Data Transformation'!$B$4:$B$8425=B5163,'Data Transformation'!$G$4:$G$8425),'Bin Analysis'!$B5182)</f>
        <v>2073</v>
      </c>
      <c r="I5182">
        <f t="shared" si="646"/>
        <v>0</v>
      </c>
      <c r="J5182">
        <f t="shared" si="647"/>
        <v>0</v>
      </c>
      <c r="K5182">
        <f>J5182*Weighting!$W$22</f>
        <v>0</v>
      </c>
      <c r="M5182" s="14"/>
    </row>
    <row r="5183" spans="1:13" x14ac:dyDescent="0.25">
      <c r="A5183" s="32" t="str">
        <f>IF(Weighting!$P$23&gt;0,B5183,"")</f>
        <v/>
      </c>
      <c r="B5183" t="e">
        <f>Weighting!$C$23</f>
        <v>#DIV/0!</v>
      </c>
      <c r="C5183" t="e">
        <f>Weighting!$F$23</f>
        <v>#NUM!</v>
      </c>
      <c r="D5183" t="e">
        <f>IF(C5183=1,'Data Transformation'!$G$3+0.5*'Data Transformation'!$W$25,IF(C5184=1,D5184-'Data Transformation'!$W$25,FALSE))</f>
        <v>#NUM!</v>
      </c>
      <c r="E5183">
        <f t="array" ref="E5183">IF(ISLOGICAL(D5183),"",FREQUENCY(IF('Data Transformation'!$B$425:$B$8425='Bin Analysis'!$B5163,'Data Transformation'!$G$425:$G$8425),D5183))</f>
        <v>2001</v>
      </c>
      <c r="F5183">
        <f t="shared" si="645"/>
        <v>0</v>
      </c>
      <c r="G5183">
        <f>Weighting!$H$23</f>
        <v>0</v>
      </c>
      <c r="H5183">
        <f t="array" ref="H5183">FREQUENCY(IF('Data Transformation'!$B$4:$B$8425=B5163,'Data Transformation'!$G$4:$G$8425),'Bin Analysis'!$B5183)</f>
        <v>2073</v>
      </c>
      <c r="I5183">
        <f t="shared" si="646"/>
        <v>0</v>
      </c>
      <c r="J5183">
        <f t="shared" si="647"/>
        <v>0</v>
      </c>
      <c r="K5183">
        <f>J5183*Weighting!$W$23</f>
        <v>0</v>
      </c>
      <c r="M5183" s="14"/>
    </row>
    <row r="5184" spans="1:13" x14ac:dyDescent="0.25">
      <c r="A5184" s="32" t="str">
        <f>IF(Weighting!$P$24&gt;0,B5184,"")</f>
        <v/>
      </c>
      <c r="B5184" t="e">
        <f>Weighting!$C$24</f>
        <v>#DIV/0!</v>
      </c>
      <c r="C5184" t="e">
        <f>Weighting!$F$24</f>
        <v>#NUM!</v>
      </c>
      <c r="D5184" t="e">
        <f>IF(C5184=1,'Data Transformation'!$G$3+0.5*'Data Transformation'!$W$25,IF(C5185=1,D5185-'Data Transformation'!$W$25,FALSE))</f>
        <v>#NUM!</v>
      </c>
      <c r="E5184">
        <f t="array" ref="E5184">IF(ISLOGICAL(D5184),"",FREQUENCY(IF('Data Transformation'!$B$425:$B$8425='Bin Analysis'!$B5163,'Data Transformation'!$G$425:$G$8425),D5184))</f>
        <v>2001</v>
      </c>
      <c r="F5184">
        <f t="shared" si="645"/>
        <v>0</v>
      </c>
      <c r="G5184">
        <f>Weighting!$H$24</f>
        <v>0</v>
      </c>
      <c r="H5184">
        <f t="array" ref="H5184">FREQUENCY(IF('Data Transformation'!$B$4:$B$8425=B5163,'Data Transformation'!$G$4:$G$8425),'Bin Analysis'!$B5184)</f>
        <v>2073</v>
      </c>
      <c r="I5184">
        <f t="shared" si="646"/>
        <v>0</v>
      </c>
      <c r="J5184">
        <f t="shared" si="647"/>
        <v>0</v>
      </c>
      <c r="K5184">
        <f>J5184*Weighting!$W$24</f>
        <v>0</v>
      </c>
      <c r="M5184" s="14"/>
    </row>
    <row r="5185" spans="1:25" x14ac:dyDescent="0.25">
      <c r="A5185" s="32" t="str">
        <f>IF(Weighting!$P$25&gt;0,B5185,"")</f>
        <v/>
      </c>
      <c r="B5185" t="e">
        <f>Weighting!$C$25</f>
        <v>#DIV/0!</v>
      </c>
      <c r="C5185" t="e">
        <f>Weighting!$F$25</f>
        <v>#NUM!</v>
      </c>
      <c r="D5185" t="e">
        <f>IF(C5185=1,'Data Transformation'!$G$3+0.5*'Data Transformation'!$W$25,IF(C5186=1,D5186-'Data Transformation'!$W$25,FALSE))</f>
        <v>#NUM!</v>
      </c>
      <c r="E5185">
        <f t="array" ref="E5185">IF(ISLOGICAL(D5185),"",FREQUENCY(IF('Data Transformation'!$B$425:$B$8425='Bin Analysis'!$B5163,'Data Transformation'!$G$425:$G$8425),D5185))</f>
        <v>2001</v>
      </c>
      <c r="F5185">
        <f t="shared" si="645"/>
        <v>0</v>
      </c>
      <c r="G5185">
        <f>Weighting!$H$25</f>
        <v>0</v>
      </c>
      <c r="H5185">
        <f t="array" ref="H5185">FREQUENCY(IF('Data Transformation'!$B$4:$B$8425=B5163,'Data Transformation'!$G$4:$G$8425),'Bin Analysis'!$B5185)</f>
        <v>2073</v>
      </c>
      <c r="I5185">
        <f t="shared" si="646"/>
        <v>0</v>
      </c>
      <c r="J5185">
        <f t="shared" si="647"/>
        <v>0</v>
      </c>
      <c r="K5185">
        <f>J5185*Weighting!$W$25</f>
        <v>0</v>
      </c>
      <c r="M5185" s="14"/>
    </row>
    <row r="5186" spans="1:25" x14ac:dyDescent="0.25">
      <c r="O5186"/>
      <c r="P5186"/>
      <c r="Q5186"/>
      <c r="R5186"/>
    </row>
    <row r="5187" spans="1:25" ht="23.25" x14ac:dyDescent="0.35">
      <c r="A5187" s="21" t="s">
        <v>0</v>
      </c>
      <c r="B5187" s="21" t="str">
        <f>IFERROR(VLOOKUP(C5187,'Data Transformation'!$L$6:$M$426,2,FALSE),"")</f>
        <v/>
      </c>
      <c r="C5187" s="21">
        <f>C5163+1</f>
        <v>216</v>
      </c>
      <c r="D5187" s="21"/>
      <c r="E5187" s="21"/>
      <c r="F5187" s="21"/>
      <c r="G5187" s="21"/>
      <c r="H5187" s="22"/>
      <c r="I5187" s="22"/>
      <c r="J5187" s="22"/>
      <c r="K5187" s="21"/>
      <c r="L5187" s="21" t="str">
        <f>B5187</f>
        <v/>
      </c>
      <c r="M5187" s="23" t="e">
        <f>INDEX('Data Transformation'!$O$4:$O$424,MATCH($B5187,'Data Transformation'!$M$4:$M$424,0),MATCH($M$2,'Data Transformation'!$O$3,0))</f>
        <v>#N/A</v>
      </c>
      <c r="N5187" s="27" t="e">
        <f>IF('Input and Summary Results'!$J$16="minimum",'Bin Analysis'!X5188/(M5187-1),'Bin Analysis'!Y5187/('Bin Analysis'!M5187-1))</f>
        <v>#N/A</v>
      </c>
      <c r="O5187" s="27" t="e">
        <f>IF(M5187=FALSE,NA(),(VLOOKUP(1,C5190:K5209,4,FALSE))/(M5187-1))</f>
        <v>#N/A</v>
      </c>
      <c r="P5187" s="27" t="e">
        <f>IF(M5187=FALSE,NA(),SUM(J5190:J5209)/Weighting!$S$5)</f>
        <v>#N/A</v>
      </c>
      <c r="Q5187" s="27" t="e">
        <f>IF(M5187=FALSE,NA(),SUM(K5190:K5209)/Weighting!$S$6)</f>
        <v>#N/A</v>
      </c>
      <c r="R5187" s="27" t="e">
        <f>IF(M5187=FALSE,NA(),(VLOOKUP(1,G5190:K5209,3,FALSE))/(M5187-1))</f>
        <v>#N/A</v>
      </c>
      <c r="S5187" s="22" t="e">
        <f>IF(M5187=FALSE,NA(),IF(SUM(J5190:J5209)=2,"yes","no"))</f>
        <v>#N/A</v>
      </c>
      <c r="X5187" s="2" cm="2">
        <f t="array" ref="X5187:X5188">FREQUENCY(IF('Data Transformation'!$B$425:$B$6424='Bin Analysis'!L5187,'Data Transformation'!$G$425:$G$6424),'Data Transformation'!$U$11)</f>
        <v>0</v>
      </c>
      <c r="Y5187" s="2" cm="2">
        <f t="array" ref="Y5187:Y5188">FREQUENCY(IF('Data Transformation'!$B$425:$B$6424='Bin Analysis'!L5187,'Data Transformation'!$G$425:$G$6424),'Data Transformation'!$U$12)</f>
        <v>0</v>
      </c>
    </row>
    <row r="5188" spans="1:25" x14ac:dyDescent="0.25">
      <c r="A5188" s="14" t="s">
        <v>67</v>
      </c>
      <c r="B5188" t="s">
        <v>47</v>
      </c>
      <c r="C5188" t="s">
        <v>5</v>
      </c>
      <c r="D5188" t="s">
        <v>100</v>
      </c>
      <c r="E5188" t="s">
        <v>101</v>
      </c>
      <c r="F5188" t="s">
        <v>102</v>
      </c>
      <c r="G5188" t="s">
        <v>70</v>
      </c>
      <c r="H5188" t="s">
        <v>31</v>
      </c>
      <c r="I5188" t="s">
        <v>32</v>
      </c>
      <c r="J5188" t="s">
        <v>46</v>
      </c>
      <c r="K5188" s="14" t="s">
        <v>45</v>
      </c>
      <c r="M5188" s="14"/>
      <c r="X5188" s="2">
        <v>0</v>
      </c>
      <c r="Y5188" s="2">
        <v>0</v>
      </c>
    </row>
    <row r="5189" spans="1:25" x14ac:dyDescent="0.25">
      <c r="A5189" s="32"/>
      <c r="D5189" t="e">
        <f>IF(C5189=1,'Data Transformation'!$G$3+0.5*'Data Transformation'!$W$25,IF(C5190=1,D5190-'Data Transformation'!$W$25,FALSE))</f>
        <v>#NUM!</v>
      </c>
      <c r="E5189">
        <f t="array" ref="E5189">IF(ISLOGICAL(D5189),"",FREQUENCY(IF('Data Transformation'!$B$425:$B$8425='Bin Analysis'!$B5187,'Data Transformation'!$G$425:$G$8425),D5189))</f>
        <v>2001</v>
      </c>
      <c r="F5189" t="e">
        <f>IF(ISLOGICAL(D5189),"",E5189-E5188)</f>
        <v>#VALUE!</v>
      </c>
      <c r="M5189" s="14"/>
    </row>
    <row r="5190" spans="1:25" x14ac:dyDescent="0.25">
      <c r="A5190" s="32" t="e">
        <f>IF(Weighting!$P$6&gt;0,B5190,"")</f>
        <v>#NUM!</v>
      </c>
      <c r="B5190" t="e">
        <f>Weighting!$C$6</f>
        <v>#DIV/0!</v>
      </c>
      <c r="C5190" t="e">
        <f>Weighting!$F$6</f>
        <v>#NUM!</v>
      </c>
      <c r="D5190" t="e">
        <f>IF(C5190=1,'Data Transformation'!$G$3+0.5*'Data Transformation'!$W$25,IF(C5191=1,D5191-'Data Transformation'!$W$25,FALSE))</f>
        <v>#NUM!</v>
      </c>
      <c r="E5190">
        <f t="array" ref="E5190">IF(ISLOGICAL(D5190),"",FREQUENCY(IF('Data Transformation'!$B$425:$B$8425='Bin Analysis'!$B5187,'Data Transformation'!$G$425:$G$8425),D5190))</f>
        <v>2001</v>
      </c>
      <c r="F5190">
        <f>IF(ISLOGICAL(D5190),"",E5190-E5189)</f>
        <v>0</v>
      </c>
      <c r="G5190">
        <f>Weighting!$H$6</f>
        <v>1</v>
      </c>
      <c r="H5190">
        <f t="array" ref="H5190">FREQUENCY(IF('Data Transformation'!$B$4:$B$8425=B5187,'Data Transformation'!$G$4:$G$8425),'Bin Analysis'!$B5190)</f>
        <v>2073</v>
      </c>
      <c r="I5190">
        <f>H5190-H5189</f>
        <v>2073</v>
      </c>
      <c r="J5190">
        <f>IF(I5190=0,0,1)</f>
        <v>1</v>
      </c>
      <c r="K5190" t="e">
        <f>J5190*Weighting!$W$6</f>
        <v>#NUM!</v>
      </c>
      <c r="M5190" s="14"/>
    </row>
    <row r="5191" spans="1:25" x14ac:dyDescent="0.25">
      <c r="A5191" s="32" t="str">
        <f>IF(Weighting!$P$7&gt;0,B5191,"")</f>
        <v/>
      </c>
      <c r="B5191" t="e">
        <f>Weighting!$C$7</f>
        <v>#DIV/0!</v>
      </c>
      <c r="C5191" t="e">
        <f>Weighting!$F$7</f>
        <v>#NUM!</v>
      </c>
      <c r="D5191" t="e">
        <f>IF(C5191=1,'Data Transformation'!$G$3+0.5*'Data Transformation'!$W$25,IF(C5192=1,D5192-'Data Transformation'!$W$25,FALSE))</f>
        <v>#NUM!</v>
      </c>
      <c r="E5191">
        <f t="array" ref="E5191">IF(ISLOGICAL(D5191),"",FREQUENCY(IF('Data Transformation'!$B$425:$B$8425='Bin Analysis'!$B5187,'Data Transformation'!$G$425:$G$8425),D5191))</f>
        <v>2001</v>
      </c>
      <c r="F5191">
        <f t="shared" ref="F5191:F5209" si="648">IF(ISLOGICAL(D5191),"",E5191-E5190)</f>
        <v>0</v>
      </c>
      <c r="G5191">
        <f>Weighting!$H$7</f>
        <v>0</v>
      </c>
      <c r="H5191">
        <f t="array" ref="H5191">FREQUENCY(IF('Data Transformation'!$B$4:$B$8425=B5187,'Data Transformation'!$G$4:$G$8425),'Bin Analysis'!$B5191)</f>
        <v>2073</v>
      </c>
      <c r="I5191">
        <f t="shared" ref="I5191:I5209" si="649">H5191-H5190</f>
        <v>0</v>
      </c>
      <c r="J5191">
        <f>IF(I5191=0,0,1)</f>
        <v>0</v>
      </c>
      <c r="K5191">
        <f>J5191*Weighting!$W$7</f>
        <v>0</v>
      </c>
      <c r="M5191" s="14"/>
    </row>
    <row r="5192" spans="1:25" x14ac:dyDescent="0.25">
      <c r="A5192" s="32" t="str">
        <f>IF(Weighting!$P$8&gt;0,B5192,"")</f>
        <v/>
      </c>
      <c r="B5192" t="e">
        <f>Weighting!$C$8</f>
        <v>#DIV/0!</v>
      </c>
      <c r="C5192" t="e">
        <f>Weighting!$F$8</f>
        <v>#NUM!</v>
      </c>
      <c r="D5192" t="e">
        <f>IF(C5192=1,'Data Transformation'!$G$3+0.5*'Data Transformation'!$W$25,IF(C5193=1,D5193-'Data Transformation'!$W$25,FALSE))</f>
        <v>#NUM!</v>
      </c>
      <c r="E5192">
        <f t="array" ref="E5192">IF(ISLOGICAL(D5192),"",FREQUENCY(IF('Data Transformation'!$B$425:$B$8425='Bin Analysis'!$B5187,'Data Transformation'!$G$425:$G$8425),D5192))</f>
        <v>2001</v>
      </c>
      <c r="F5192">
        <f t="shared" si="648"/>
        <v>0</v>
      </c>
      <c r="G5192">
        <f>Weighting!$H$8</f>
        <v>0</v>
      </c>
      <c r="H5192">
        <f t="array" ref="H5192">FREQUENCY(IF('Data Transformation'!$B$4:$B$8425=B5187,'Data Transformation'!$G$4:$G$8425),'Bin Analysis'!$B5192)</f>
        <v>2073</v>
      </c>
      <c r="I5192">
        <f t="shared" si="649"/>
        <v>0</v>
      </c>
      <c r="J5192">
        <f t="shared" ref="J5192:J5209" si="650">IF(I5192=0,0,1)</f>
        <v>0</v>
      </c>
      <c r="K5192">
        <f>J5192*Weighting!$W$8</f>
        <v>0</v>
      </c>
      <c r="M5192" s="14"/>
    </row>
    <row r="5193" spans="1:25" x14ac:dyDescent="0.25">
      <c r="A5193" s="32" t="str">
        <f>IF(Weighting!$P$9&gt;0,B5193,"")</f>
        <v/>
      </c>
      <c r="B5193" s="50" t="e">
        <f>Weighting!$C$9</f>
        <v>#DIV/0!</v>
      </c>
      <c r="C5193" t="e">
        <f>Weighting!$F$9</f>
        <v>#NUM!</v>
      </c>
      <c r="D5193" t="e">
        <f>IF(C5193=1,'Data Transformation'!$G$3+0.5*'Data Transformation'!$W$25,IF(C5194=1,D5194-'Data Transformation'!$W$25,FALSE))</f>
        <v>#NUM!</v>
      </c>
      <c r="E5193">
        <f t="array" ref="E5193">IF(ISLOGICAL(D5193),"",FREQUENCY(IF('Data Transformation'!$B$425:$B$8425='Bin Analysis'!$B5187,'Data Transformation'!$G$425:$G$8425),D5193))</f>
        <v>2001</v>
      </c>
      <c r="F5193">
        <f t="shared" si="648"/>
        <v>0</v>
      </c>
      <c r="G5193">
        <f>Weighting!$H$9</f>
        <v>0</v>
      </c>
      <c r="H5193">
        <f t="array" ref="H5193">FREQUENCY(IF('Data Transformation'!$B$4:$B$8425=B5187,'Data Transformation'!$G$4:$G$8425),'Bin Analysis'!$B5193)</f>
        <v>2073</v>
      </c>
      <c r="I5193">
        <f t="shared" si="649"/>
        <v>0</v>
      </c>
      <c r="J5193">
        <f t="shared" si="650"/>
        <v>0</v>
      </c>
      <c r="K5193">
        <f>J5193*Weighting!$W$9</f>
        <v>0</v>
      </c>
      <c r="M5193" s="14"/>
    </row>
    <row r="5194" spans="1:25" x14ac:dyDescent="0.25">
      <c r="A5194" s="32" t="str">
        <f>IF(Weighting!$P$10&gt;0,B5194,"")</f>
        <v/>
      </c>
      <c r="B5194" t="e">
        <f>Weighting!$C$10</f>
        <v>#DIV/0!</v>
      </c>
      <c r="C5194" t="e">
        <f>Weighting!$F$10</f>
        <v>#NUM!</v>
      </c>
      <c r="D5194" t="e">
        <f>IF(C5194=1,'Data Transformation'!$G$3+0.5*'Data Transformation'!$W$25,IF(C5195=1,D5195-'Data Transformation'!$W$25,FALSE))</f>
        <v>#NUM!</v>
      </c>
      <c r="E5194">
        <f t="array" ref="E5194">IF(ISLOGICAL(D5194),"",FREQUENCY(IF('Data Transformation'!$B$425:$B$8425='Bin Analysis'!$B5187,'Data Transformation'!$G$425:$G$8425),D5194))</f>
        <v>2001</v>
      </c>
      <c r="F5194">
        <f t="shared" si="648"/>
        <v>0</v>
      </c>
      <c r="G5194">
        <f>Weighting!$H$10</f>
        <v>0</v>
      </c>
      <c r="H5194">
        <f t="array" ref="H5194">FREQUENCY(IF('Data Transformation'!$B$4:$B$8425=B5187,'Data Transformation'!$G$4:$G$8425),'Bin Analysis'!$B5194)</f>
        <v>2073</v>
      </c>
      <c r="I5194">
        <f t="shared" si="649"/>
        <v>0</v>
      </c>
      <c r="J5194">
        <f t="shared" si="650"/>
        <v>0</v>
      </c>
      <c r="K5194">
        <f>J5194*Weighting!$W$10</f>
        <v>0</v>
      </c>
      <c r="M5194" s="14"/>
    </row>
    <row r="5195" spans="1:25" x14ac:dyDescent="0.25">
      <c r="A5195" s="32" t="str">
        <f>IF(Weighting!$P$11&gt;0,B5195,"")</f>
        <v/>
      </c>
      <c r="B5195" t="e">
        <f>Weighting!$C$11</f>
        <v>#DIV/0!</v>
      </c>
      <c r="C5195" t="e">
        <f>Weighting!$F$11</f>
        <v>#NUM!</v>
      </c>
      <c r="D5195" t="e">
        <f>IF(C5195=1,'Data Transformation'!$G$3+0.5*'Data Transformation'!$W$25,IF(C5196=1,D5196-'Data Transformation'!$W$25,FALSE))</f>
        <v>#NUM!</v>
      </c>
      <c r="E5195">
        <f t="array" ref="E5195">IF(ISLOGICAL(D5195),"",FREQUENCY(IF('Data Transformation'!$B$425:$B$8425='Bin Analysis'!$B5187,'Data Transformation'!$G$425:$G$8425),D5195))</f>
        <v>2001</v>
      </c>
      <c r="F5195">
        <f t="shared" si="648"/>
        <v>0</v>
      </c>
      <c r="G5195">
        <f>Weighting!$H$11</f>
        <v>0</v>
      </c>
      <c r="H5195">
        <f t="array" ref="H5195">FREQUENCY(IF('Data Transformation'!$B$4:$B$8425=B5187,'Data Transformation'!$G$4:$G$8425),'Bin Analysis'!$B5195)</f>
        <v>2073</v>
      </c>
      <c r="I5195">
        <f t="shared" si="649"/>
        <v>0</v>
      </c>
      <c r="J5195">
        <f t="shared" si="650"/>
        <v>0</v>
      </c>
      <c r="K5195">
        <f>J5195*Weighting!$W$11</f>
        <v>0</v>
      </c>
      <c r="M5195" s="14"/>
    </row>
    <row r="5196" spans="1:25" x14ac:dyDescent="0.25">
      <c r="A5196" s="32" t="str">
        <f>IF(Weighting!$P$12&gt;0,B5196,"")</f>
        <v/>
      </c>
      <c r="B5196" t="e">
        <f>Weighting!$C$12</f>
        <v>#DIV/0!</v>
      </c>
      <c r="C5196" t="e">
        <f>Weighting!$F$12</f>
        <v>#NUM!</v>
      </c>
      <c r="D5196" t="e">
        <f>IF(C5196=1,'Data Transformation'!$G$3+0.5*'Data Transformation'!$W$25,IF(C5197=1,D5197-'Data Transformation'!$W$25,FALSE))</f>
        <v>#NUM!</v>
      </c>
      <c r="E5196">
        <f t="array" ref="E5196">IF(ISLOGICAL(D5196),"",FREQUENCY(IF('Data Transformation'!$B$425:$B$8425='Bin Analysis'!$B5187,'Data Transformation'!$G$425:$G$8425),D5196))</f>
        <v>2001</v>
      </c>
      <c r="F5196">
        <f t="shared" si="648"/>
        <v>0</v>
      </c>
      <c r="G5196">
        <f>Weighting!$H$12</f>
        <v>0</v>
      </c>
      <c r="H5196">
        <f t="array" ref="H5196">FREQUENCY(IF('Data Transformation'!$B$4:$B$8425=B5187,'Data Transformation'!$G$4:$G$8425),'Bin Analysis'!$B5196)</f>
        <v>2073</v>
      </c>
      <c r="I5196">
        <f t="shared" si="649"/>
        <v>0</v>
      </c>
      <c r="J5196">
        <f t="shared" si="650"/>
        <v>0</v>
      </c>
      <c r="K5196">
        <f>J5196*Weighting!$W$12</f>
        <v>0</v>
      </c>
      <c r="M5196" s="14"/>
    </row>
    <row r="5197" spans="1:25" x14ac:dyDescent="0.25">
      <c r="A5197" s="32" t="str">
        <f>IF(Weighting!$P$13&gt;0,B5197,"")</f>
        <v/>
      </c>
      <c r="B5197" t="e">
        <f>Weighting!$C$13</f>
        <v>#DIV/0!</v>
      </c>
      <c r="C5197" t="e">
        <f>Weighting!$F$13</f>
        <v>#NUM!</v>
      </c>
      <c r="D5197" t="e">
        <f>IF(C5197=1,'Data Transformation'!$G$3+0.5*'Data Transformation'!$W$25,IF(C5198=1,D5198-'Data Transformation'!$W$25,FALSE))</f>
        <v>#NUM!</v>
      </c>
      <c r="E5197">
        <f t="array" ref="E5197">IF(ISLOGICAL(D5197),"",FREQUENCY(IF('Data Transformation'!$B$425:$B$8425='Bin Analysis'!$B5187,'Data Transformation'!$G$425:$G$8425),D5197))</f>
        <v>2001</v>
      </c>
      <c r="F5197">
        <f t="shared" si="648"/>
        <v>0</v>
      </c>
      <c r="G5197">
        <f>Weighting!$H$13</f>
        <v>0</v>
      </c>
      <c r="H5197">
        <f t="array" ref="H5197">FREQUENCY(IF('Data Transformation'!$B$4:$B$8425=B5187,'Data Transformation'!$G$4:$G$8425),'Bin Analysis'!$B5197)</f>
        <v>2073</v>
      </c>
      <c r="I5197">
        <f t="shared" si="649"/>
        <v>0</v>
      </c>
      <c r="J5197">
        <f t="shared" si="650"/>
        <v>0</v>
      </c>
      <c r="K5197">
        <f>J5197*Weighting!$W$13</f>
        <v>0</v>
      </c>
      <c r="M5197" s="14"/>
    </row>
    <row r="5198" spans="1:25" x14ac:dyDescent="0.25">
      <c r="A5198" s="32" t="str">
        <f>IF(Weighting!$P$14&gt;0,B5198,"")</f>
        <v/>
      </c>
      <c r="B5198" t="e">
        <f>Weighting!$C$14</f>
        <v>#DIV/0!</v>
      </c>
      <c r="C5198" t="e">
        <f>Weighting!$F$14</f>
        <v>#NUM!</v>
      </c>
      <c r="D5198" t="e">
        <f>IF(C5198=1,'Data Transformation'!$G$3+0.5*'Data Transformation'!$W$25,IF(C5199=1,D5199-'Data Transformation'!$W$25,FALSE))</f>
        <v>#NUM!</v>
      </c>
      <c r="E5198">
        <f t="array" ref="E5198">IF(ISLOGICAL(D5198),"",FREQUENCY(IF('Data Transformation'!$B$425:$B$8425='Bin Analysis'!$B5187,'Data Transformation'!$G$425:$G$8425),D5198))</f>
        <v>2001</v>
      </c>
      <c r="F5198">
        <f t="shared" si="648"/>
        <v>0</v>
      </c>
      <c r="G5198">
        <f>Weighting!$H$14</f>
        <v>0</v>
      </c>
      <c r="H5198">
        <f t="array" ref="H5198">FREQUENCY(IF('Data Transformation'!$B$4:$B$8425=B5187,'Data Transformation'!$G$4:$G$8425),'Bin Analysis'!$B5198)</f>
        <v>2073</v>
      </c>
      <c r="I5198">
        <f t="shared" si="649"/>
        <v>0</v>
      </c>
      <c r="J5198">
        <f t="shared" si="650"/>
        <v>0</v>
      </c>
      <c r="K5198">
        <f>J5198*Weighting!$W$14</f>
        <v>0</v>
      </c>
      <c r="M5198" s="14"/>
    </row>
    <row r="5199" spans="1:25" x14ac:dyDescent="0.25">
      <c r="A5199" s="32" t="str">
        <f>IF(Weighting!$P$15&gt;0,B5199,"")</f>
        <v/>
      </c>
      <c r="B5199" t="e">
        <f>Weighting!$C$15</f>
        <v>#DIV/0!</v>
      </c>
      <c r="C5199" t="e">
        <f>Weighting!$F$15</f>
        <v>#NUM!</v>
      </c>
      <c r="D5199" t="e">
        <f>IF(C5199=1,'Data Transformation'!$G$3+0.5*'Data Transformation'!$W$25,IF(C5200=1,D5200-'Data Transformation'!$W$25,FALSE))</f>
        <v>#NUM!</v>
      </c>
      <c r="E5199">
        <f t="array" ref="E5199">IF(ISLOGICAL(D5199),"",FREQUENCY(IF('Data Transformation'!$B$425:$B$8425='Bin Analysis'!$B5187,'Data Transformation'!$G$425:$G$8425),D5199))</f>
        <v>2001</v>
      </c>
      <c r="F5199">
        <f t="shared" si="648"/>
        <v>0</v>
      </c>
      <c r="G5199">
        <f>Weighting!$H$15</f>
        <v>0</v>
      </c>
      <c r="H5199">
        <f t="array" ref="H5199">FREQUENCY(IF('Data Transformation'!$B$4:$B$8425=B5187,'Data Transformation'!$G$4:$G$8425),'Bin Analysis'!$B5199)</f>
        <v>2073</v>
      </c>
      <c r="I5199">
        <f t="shared" si="649"/>
        <v>0</v>
      </c>
      <c r="J5199">
        <f t="shared" si="650"/>
        <v>0</v>
      </c>
      <c r="K5199">
        <f>J5199*Weighting!$W$15</f>
        <v>0</v>
      </c>
      <c r="M5199" s="14"/>
    </row>
    <row r="5200" spans="1:25" x14ac:dyDescent="0.25">
      <c r="A5200" s="32" t="str">
        <f>IF(Weighting!$P$16&gt;0,B5200,"")</f>
        <v/>
      </c>
      <c r="B5200" t="e">
        <f>Weighting!$C$16</f>
        <v>#DIV/0!</v>
      </c>
      <c r="C5200" t="e">
        <f>Weighting!$F$16</f>
        <v>#NUM!</v>
      </c>
      <c r="D5200" t="e">
        <f>IF(C5200=1,'Data Transformation'!$G$3+0.5*'Data Transformation'!$W$25,IF(C5201=1,D5201-'Data Transformation'!$W$25,FALSE))</f>
        <v>#NUM!</v>
      </c>
      <c r="E5200">
        <f t="array" ref="E5200">IF(ISLOGICAL(D5200),"",FREQUENCY(IF('Data Transformation'!$B$425:$B$8425='Bin Analysis'!$B5187,'Data Transformation'!$G$425:$G$8425),D5200))</f>
        <v>2001</v>
      </c>
      <c r="F5200">
        <f t="shared" si="648"/>
        <v>0</v>
      </c>
      <c r="G5200">
        <f>Weighting!$H$16</f>
        <v>0</v>
      </c>
      <c r="H5200">
        <f t="array" ref="H5200">FREQUENCY(IF('Data Transformation'!$B$4:$B$8425=B5187,'Data Transformation'!$G$4:$G$8425),'Bin Analysis'!$B5200)</f>
        <v>2073</v>
      </c>
      <c r="I5200">
        <f t="shared" si="649"/>
        <v>0</v>
      </c>
      <c r="J5200">
        <f t="shared" si="650"/>
        <v>0</v>
      </c>
      <c r="K5200">
        <f>J5200*Weighting!$W$16</f>
        <v>0</v>
      </c>
      <c r="M5200" s="14"/>
    </row>
    <row r="5201" spans="1:25" x14ac:dyDescent="0.25">
      <c r="A5201" s="32" t="str">
        <f>IF(Weighting!$P$17&gt;0,B5201,"")</f>
        <v/>
      </c>
      <c r="B5201" t="e">
        <f>Weighting!$C$17</f>
        <v>#DIV/0!</v>
      </c>
      <c r="C5201" t="e">
        <f>Weighting!$F$17</f>
        <v>#NUM!</v>
      </c>
      <c r="D5201" t="e">
        <f>IF(C5201=1,'Data Transformation'!$G$3+0.5*'Data Transformation'!$W$25,IF(C5202=1,D5202-'Data Transformation'!$W$25,FALSE))</f>
        <v>#NUM!</v>
      </c>
      <c r="E5201">
        <f t="array" ref="E5201">IF(ISLOGICAL(D5201),"",FREQUENCY(IF('Data Transformation'!$B$425:$B$8425='Bin Analysis'!$B5187,'Data Transformation'!$G$425:$G$8425),D5201))</f>
        <v>2001</v>
      </c>
      <c r="F5201">
        <f t="shared" si="648"/>
        <v>0</v>
      </c>
      <c r="G5201">
        <f>Weighting!$H$17</f>
        <v>0</v>
      </c>
      <c r="H5201">
        <f t="array" ref="H5201">FREQUENCY(IF('Data Transformation'!$B$4:$B$8425=B5187,'Data Transformation'!$G$4:$G$8425),'Bin Analysis'!$B5201)</f>
        <v>2073</v>
      </c>
      <c r="I5201">
        <f t="shared" si="649"/>
        <v>0</v>
      </c>
      <c r="J5201">
        <f t="shared" si="650"/>
        <v>0</v>
      </c>
      <c r="K5201">
        <f>J5201*Weighting!$W$17</f>
        <v>0</v>
      </c>
      <c r="M5201" s="14"/>
    </row>
    <row r="5202" spans="1:25" x14ac:dyDescent="0.25">
      <c r="A5202" s="32" t="str">
        <f>IF(Weighting!$P$18&gt;0,B5202,"")</f>
        <v/>
      </c>
      <c r="B5202" t="e">
        <f>Weighting!$C$18</f>
        <v>#DIV/0!</v>
      </c>
      <c r="C5202" t="e">
        <f>Weighting!$F$18</f>
        <v>#NUM!</v>
      </c>
      <c r="D5202" t="e">
        <f>IF(C5202=1,'Data Transformation'!$G$3+0.5*'Data Transformation'!$W$25,IF(C5203=1,D5203-'Data Transformation'!$W$25,FALSE))</f>
        <v>#NUM!</v>
      </c>
      <c r="E5202">
        <f t="array" ref="E5202">IF(ISLOGICAL(D5202),"",FREQUENCY(IF('Data Transformation'!$B$425:$B$8425='Bin Analysis'!$B5187,'Data Transformation'!$G$425:$G$8425),D5202))</f>
        <v>2001</v>
      </c>
      <c r="F5202">
        <f t="shared" si="648"/>
        <v>0</v>
      </c>
      <c r="G5202">
        <f>Weighting!$H$18</f>
        <v>0</v>
      </c>
      <c r="H5202">
        <f t="array" ref="H5202">FREQUENCY(IF('Data Transformation'!$B$4:$B$8425=B5187,'Data Transformation'!$G$4:$G$8425),'Bin Analysis'!$B5202)</f>
        <v>2073</v>
      </c>
      <c r="I5202">
        <f t="shared" si="649"/>
        <v>0</v>
      </c>
      <c r="J5202">
        <f t="shared" si="650"/>
        <v>0</v>
      </c>
      <c r="K5202">
        <f>J5202*Weighting!$W$18</f>
        <v>0</v>
      </c>
      <c r="M5202" s="14"/>
    </row>
    <row r="5203" spans="1:25" x14ac:dyDescent="0.25">
      <c r="A5203" s="32" t="str">
        <f>IF(Weighting!$P$19&gt;0,B5203,"")</f>
        <v/>
      </c>
      <c r="B5203" t="e">
        <f>Weighting!$C$19</f>
        <v>#DIV/0!</v>
      </c>
      <c r="C5203" t="e">
        <f>Weighting!$F$19</f>
        <v>#NUM!</v>
      </c>
      <c r="D5203" t="e">
        <f>IF(C5203=1,'Data Transformation'!$G$3+0.5*'Data Transformation'!$W$25,IF(C5204=1,D5204-'Data Transformation'!$W$25,FALSE))</f>
        <v>#NUM!</v>
      </c>
      <c r="E5203">
        <f t="array" ref="E5203">IF(ISLOGICAL(D5203),"",FREQUENCY(IF('Data Transformation'!$B$425:$B$8425='Bin Analysis'!$B5187,'Data Transformation'!$G$425:$G$8425),D5203))</f>
        <v>2001</v>
      </c>
      <c r="F5203">
        <f t="shared" si="648"/>
        <v>0</v>
      </c>
      <c r="G5203">
        <f>Weighting!$H$19</f>
        <v>0</v>
      </c>
      <c r="H5203">
        <f t="array" ref="H5203">FREQUENCY(IF('Data Transformation'!$B$4:$B$8425=B5187,'Data Transformation'!$G$4:$G$8425),'Bin Analysis'!$B5203)</f>
        <v>2073</v>
      </c>
      <c r="I5203">
        <f t="shared" si="649"/>
        <v>0</v>
      </c>
      <c r="J5203">
        <f t="shared" si="650"/>
        <v>0</v>
      </c>
      <c r="K5203">
        <f>J5203*Weighting!$W$19</f>
        <v>0</v>
      </c>
      <c r="M5203" s="14"/>
    </row>
    <row r="5204" spans="1:25" x14ac:dyDescent="0.25">
      <c r="A5204" s="32" t="str">
        <f>IF(Weighting!$P$20&gt;0,B5204,"")</f>
        <v/>
      </c>
      <c r="B5204" t="e">
        <f>Weighting!$C$20</f>
        <v>#DIV/0!</v>
      </c>
      <c r="C5204" t="e">
        <f>Weighting!$F$20</f>
        <v>#NUM!</v>
      </c>
      <c r="D5204" t="e">
        <f>IF(C5204=1,'Data Transformation'!$G$3+0.5*'Data Transformation'!$W$25,IF(C5205=1,D5205-'Data Transformation'!$W$25,FALSE))</f>
        <v>#NUM!</v>
      </c>
      <c r="E5204">
        <f t="array" ref="E5204">IF(ISLOGICAL(D5204),"",FREQUENCY(IF('Data Transformation'!$B$425:$B$8425='Bin Analysis'!$B5187,'Data Transformation'!$G$425:$G$8425),D5204))</f>
        <v>2001</v>
      </c>
      <c r="F5204">
        <f t="shared" si="648"/>
        <v>0</v>
      </c>
      <c r="G5204">
        <f>Weighting!$H$20</f>
        <v>0</v>
      </c>
      <c r="H5204">
        <f t="array" ref="H5204">FREQUENCY(IF('Data Transformation'!$B$4:$B$8425=B5187,'Data Transformation'!$G$4:$G$8425),'Bin Analysis'!$B5204)</f>
        <v>2073</v>
      </c>
      <c r="I5204">
        <f t="shared" si="649"/>
        <v>0</v>
      </c>
      <c r="J5204">
        <f t="shared" si="650"/>
        <v>0</v>
      </c>
      <c r="K5204">
        <f>J5204*Weighting!$W$20</f>
        <v>0</v>
      </c>
      <c r="M5204" s="14"/>
    </row>
    <row r="5205" spans="1:25" x14ac:dyDescent="0.25">
      <c r="A5205" s="32" t="str">
        <f>IF(Weighting!$P$21&gt;0,B5205,"")</f>
        <v/>
      </c>
      <c r="B5205" t="e">
        <f>Weighting!$C$21</f>
        <v>#DIV/0!</v>
      </c>
      <c r="C5205" t="e">
        <f>Weighting!$F$21</f>
        <v>#NUM!</v>
      </c>
      <c r="D5205" t="e">
        <f>IF(C5205=1,'Data Transformation'!$G$3+0.5*'Data Transformation'!$W$25,IF(C5206=1,D5206-'Data Transformation'!$W$25,FALSE))</f>
        <v>#NUM!</v>
      </c>
      <c r="E5205">
        <f t="array" ref="E5205">IF(ISLOGICAL(D5205),"",FREQUENCY(IF('Data Transformation'!$B$425:$B$8425='Bin Analysis'!$B5187,'Data Transformation'!$G$425:$G$8425),D5205))</f>
        <v>2001</v>
      </c>
      <c r="F5205">
        <f t="shared" si="648"/>
        <v>0</v>
      </c>
      <c r="G5205">
        <f>Weighting!$H$21</f>
        <v>0</v>
      </c>
      <c r="H5205">
        <f t="array" ref="H5205">FREQUENCY(IF('Data Transformation'!$B$4:$B$8425=B5187,'Data Transformation'!$G$4:$G$8425),'Bin Analysis'!$B5205)</f>
        <v>2073</v>
      </c>
      <c r="I5205">
        <f t="shared" si="649"/>
        <v>0</v>
      </c>
      <c r="J5205">
        <f t="shared" si="650"/>
        <v>0</v>
      </c>
      <c r="K5205">
        <f>J5205*Weighting!$W$21</f>
        <v>0</v>
      </c>
      <c r="M5205" s="14"/>
    </row>
    <row r="5206" spans="1:25" x14ac:dyDescent="0.25">
      <c r="A5206" s="32" t="str">
        <f>IF(Weighting!$P$22&gt;0,B5206,"")</f>
        <v/>
      </c>
      <c r="B5206" t="e">
        <f>Weighting!$C$22</f>
        <v>#DIV/0!</v>
      </c>
      <c r="C5206" t="e">
        <f>Weighting!$F$22</f>
        <v>#NUM!</v>
      </c>
      <c r="D5206" t="e">
        <f>IF(C5206=1,'Data Transformation'!$G$3+0.5*'Data Transformation'!$W$25,IF(C5207=1,D5207-'Data Transformation'!$W$25,FALSE))</f>
        <v>#NUM!</v>
      </c>
      <c r="E5206">
        <f t="array" ref="E5206">IF(ISLOGICAL(D5206),"",FREQUENCY(IF('Data Transformation'!$B$425:$B$8425='Bin Analysis'!$B5187,'Data Transformation'!$G$425:$G$8425),D5206))</f>
        <v>2001</v>
      </c>
      <c r="F5206">
        <f t="shared" si="648"/>
        <v>0</v>
      </c>
      <c r="G5206">
        <f>Weighting!$H$22</f>
        <v>0</v>
      </c>
      <c r="H5206">
        <f t="array" ref="H5206">FREQUENCY(IF('Data Transformation'!$B$4:$B$8425=B5187,'Data Transformation'!$G$4:$G$8425),'Bin Analysis'!$B5206)</f>
        <v>2073</v>
      </c>
      <c r="I5206">
        <f t="shared" si="649"/>
        <v>0</v>
      </c>
      <c r="J5206">
        <f t="shared" si="650"/>
        <v>0</v>
      </c>
      <c r="K5206">
        <f>J5206*Weighting!$W$22</f>
        <v>0</v>
      </c>
      <c r="M5206" s="14"/>
    </row>
    <row r="5207" spans="1:25" x14ac:dyDescent="0.25">
      <c r="A5207" s="32" t="str">
        <f>IF(Weighting!$P$23&gt;0,B5207,"")</f>
        <v/>
      </c>
      <c r="B5207" t="e">
        <f>Weighting!$C$23</f>
        <v>#DIV/0!</v>
      </c>
      <c r="C5207" t="e">
        <f>Weighting!$F$23</f>
        <v>#NUM!</v>
      </c>
      <c r="D5207" t="e">
        <f>IF(C5207=1,'Data Transformation'!$G$3+0.5*'Data Transformation'!$W$25,IF(C5208=1,D5208-'Data Transformation'!$W$25,FALSE))</f>
        <v>#NUM!</v>
      </c>
      <c r="E5207">
        <f t="array" ref="E5207">IF(ISLOGICAL(D5207),"",FREQUENCY(IF('Data Transformation'!$B$425:$B$8425='Bin Analysis'!$B5187,'Data Transformation'!$G$425:$G$8425),D5207))</f>
        <v>2001</v>
      </c>
      <c r="F5207">
        <f t="shared" si="648"/>
        <v>0</v>
      </c>
      <c r="G5207">
        <f>Weighting!$H$23</f>
        <v>0</v>
      </c>
      <c r="H5207">
        <f t="array" ref="H5207">FREQUENCY(IF('Data Transformation'!$B$4:$B$8425=B5187,'Data Transformation'!$G$4:$G$8425),'Bin Analysis'!$B5207)</f>
        <v>2073</v>
      </c>
      <c r="I5207">
        <f t="shared" si="649"/>
        <v>0</v>
      </c>
      <c r="J5207">
        <f t="shared" si="650"/>
        <v>0</v>
      </c>
      <c r="K5207">
        <f>J5207*Weighting!$W$23</f>
        <v>0</v>
      </c>
      <c r="M5207" s="14"/>
    </row>
    <row r="5208" spans="1:25" x14ac:dyDescent="0.25">
      <c r="A5208" s="32" t="str">
        <f>IF(Weighting!$P$24&gt;0,B5208,"")</f>
        <v/>
      </c>
      <c r="B5208" t="e">
        <f>Weighting!$C$24</f>
        <v>#DIV/0!</v>
      </c>
      <c r="C5208" t="e">
        <f>Weighting!$F$24</f>
        <v>#NUM!</v>
      </c>
      <c r="D5208" t="e">
        <f>IF(C5208=1,'Data Transformation'!$G$3+0.5*'Data Transformation'!$W$25,IF(C5209=1,D5209-'Data Transformation'!$W$25,FALSE))</f>
        <v>#NUM!</v>
      </c>
      <c r="E5208">
        <f t="array" ref="E5208">IF(ISLOGICAL(D5208),"",FREQUENCY(IF('Data Transformation'!$B$425:$B$8425='Bin Analysis'!$B5187,'Data Transformation'!$G$425:$G$8425),D5208))</f>
        <v>2001</v>
      </c>
      <c r="F5208">
        <f t="shared" si="648"/>
        <v>0</v>
      </c>
      <c r="G5208">
        <f>Weighting!$H$24</f>
        <v>0</v>
      </c>
      <c r="H5208">
        <f t="array" ref="H5208">FREQUENCY(IF('Data Transformation'!$B$4:$B$8425=B5187,'Data Transformation'!$G$4:$G$8425),'Bin Analysis'!$B5208)</f>
        <v>2073</v>
      </c>
      <c r="I5208">
        <f t="shared" si="649"/>
        <v>0</v>
      </c>
      <c r="J5208">
        <f t="shared" si="650"/>
        <v>0</v>
      </c>
      <c r="K5208">
        <f>J5208*Weighting!$W$24</f>
        <v>0</v>
      </c>
      <c r="M5208" s="14"/>
    </row>
    <row r="5209" spans="1:25" x14ac:dyDescent="0.25">
      <c r="A5209" s="32" t="str">
        <f>IF(Weighting!$P$25&gt;0,B5209,"")</f>
        <v/>
      </c>
      <c r="B5209" t="e">
        <f>Weighting!$C$25</f>
        <v>#DIV/0!</v>
      </c>
      <c r="C5209" t="e">
        <f>Weighting!$F$25</f>
        <v>#NUM!</v>
      </c>
      <c r="D5209" t="e">
        <f>IF(C5209=1,'Data Transformation'!$G$3+0.5*'Data Transformation'!$W$25,IF(C5210=1,D5210-'Data Transformation'!$W$25,FALSE))</f>
        <v>#NUM!</v>
      </c>
      <c r="E5209">
        <f t="array" ref="E5209">IF(ISLOGICAL(D5209),"",FREQUENCY(IF('Data Transformation'!$B$425:$B$8425='Bin Analysis'!$B5187,'Data Transformation'!$G$425:$G$8425),D5209))</f>
        <v>2001</v>
      </c>
      <c r="F5209">
        <f t="shared" si="648"/>
        <v>0</v>
      </c>
      <c r="G5209">
        <f>Weighting!$H$25</f>
        <v>0</v>
      </c>
      <c r="H5209">
        <f t="array" ref="H5209">FREQUENCY(IF('Data Transformation'!$B$4:$B$8425=B5187,'Data Transformation'!$G$4:$G$8425),'Bin Analysis'!$B5209)</f>
        <v>2073</v>
      </c>
      <c r="I5209">
        <f t="shared" si="649"/>
        <v>0</v>
      </c>
      <c r="J5209">
        <f t="shared" si="650"/>
        <v>0</v>
      </c>
      <c r="K5209">
        <f>J5209*Weighting!$W$25</f>
        <v>0</v>
      </c>
      <c r="M5209" s="14"/>
    </row>
    <row r="5210" spans="1:25" x14ac:dyDescent="0.25">
      <c r="O5210"/>
      <c r="P5210"/>
      <c r="Q5210"/>
      <c r="R5210"/>
    </row>
    <row r="5211" spans="1:25" ht="23.25" x14ac:dyDescent="0.35">
      <c r="A5211" s="21" t="s">
        <v>0</v>
      </c>
      <c r="B5211" s="21" t="str">
        <f>IFERROR(VLOOKUP(C5211,'Data Transformation'!$L$6:$M$426,2,FALSE),"")</f>
        <v/>
      </c>
      <c r="C5211" s="21">
        <f>C5187+1</f>
        <v>217</v>
      </c>
      <c r="D5211" s="21"/>
      <c r="E5211" s="21"/>
      <c r="F5211" s="21"/>
      <c r="G5211" s="21"/>
      <c r="H5211" s="22"/>
      <c r="I5211" s="22"/>
      <c r="J5211" s="22"/>
      <c r="K5211" s="21"/>
      <c r="L5211" s="21" t="str">
        <f>B5211</f>
        <v/>
      </c>
      <c r="M5211" s="23" t="e">
        <f>INDEX('Data Transformation'!$O$4:$O$424,MATCH($B5211,'Data Transformation'!$M$4:$M$424,0),MATCH($M$2,'Data Transformation'!$O$3,0))</f>
        <v>#N/A</v>
      </c>
      <c r="N5211" s="27" t="e">
        <f>IF('Input and Summary Results'!$J$16="minimum",'Bin Analysis'!X5212/(M5211-1),'Bin Analysis'!Y5211/('Bin Analysis'!M5211-1))</f>
        <v>#N/A</v>
      </c>
      <c r="O5211" s="27" t="e">
        <f>IF(M5211=FALSE,NA(),(VLOOKUP(1,C5214:K5233,4,FALSE))/(M5211-1))</f>
        <v>#N/A</v>
      </c>
      <c r="P5211" s="27" t="e">
        <f>IF(M5211=FALSE,NA(),SUM(J5214:J5233)/Weighting!$S$5)</f>
        <v>#N/A</v>
      </c>
      <c r="Q5211" s="27" t="e">
        <f>IF(M5211=FALSE,NA(),SUM(K5214:K5233)/Weighting!$S$6)</f>
        <v>#N/A</v>
      </c>
      <c r="R5211" s="27" t="e">
        <f>IF(M5211=FALSE,NA(),(VLOOKUP(1,G5214:K5233,3,FALSE))/(M5211-1))</f>
        <v>#N/A</v>
      </c>
      <c r="S5211" s="22" t="e">
        <f>IF(M5211=FALSE,NA(),IF(SUM(J5214:J5233)=2,"yes","no"))</f>
        <v>#N/A</v>
      </c>
      <c r="X5211" s="2" cm="2">
        <f t="array" ref="X5211:X5212">FREQUENCY(IF('Data Transformation'!$B$425:$B$6424='Bin Analysis'!L5211,'Data Transformation'!$G$425:$G$6424),'Data Transformation'!$U$11)</f>
        <v>0</v>
      </c>
      <c r="Y5211" s="2" cm="2">
        <f t="array" ref="Y5211:Y5212">FREQUENCY(IF('Data Transformation'!$B$425:$B$6424='Bin Analysis'!L5211,'Data Transformation'!$G$425:$G$6424),'Data Transformation'!$U$12)</f>
        <v>0</v>
      </c>
    </row>
    <row r="5212" spans="1:25" x14ac:dyDescent="0.25">
      <c r="A5212" s="14" t="s">
        <v>67</v>
      </c>
      <c r="B5212" t="s">
        <v>47</v>
      </c>
      <c r="C5212" t="s">
        <v>5</v>
      </c>
      <c r="D5212" t="s">
        <v>100</v>
      </c>
      <c r="E5212" t="s">
        <v>101</v>
      </c>
      <c r="F5212" t="s">
        <v>102</v>
      </c>
      <c r="G5212" t="s">
        <v>70</v>
      </c>
      <c r="H5212" t="s">
        <v>31</v>
      </c>
      <c r="I5212" t="s">
        <v>32</v>
      </c>
      <c r="J5212" t="s">
        <v>46</v>
      </c>
      <c r="K5212" s="14" t="s">
        <v>45</v>
      </c>
      <c r="M5212" s="14"/>
      <c r="X5212" s="2">
        <v>0</v>
      </c>
      <c r="Y5212" s="2">
        <v>0</v>
      </c>
    </row>
    <row r="5213" spans="1:25" x14ac:dyDescent="0.25">
      <c r="A5213" s="32"/>
      <c r="D5213" t="e">
        <f>IF(C5213=1,'Data Transformation'!$G$3+0.5*'Data Transformation'!$W$25,IF(C5214=1,D5214-'Data Transformation'!$W$25,FALSE))</f>
        <v>#NUM!</v>
      </c>
      <c r="E5213">
        <f t="array" ref="E5213">IF(ISLOGICAL(D5213),"",FREQUENCY(IF('Data Transformation'!$B$425:$B$8425='Bin Analysis'!$B5211,'Data Transformation'!$G$425:$G$8425),D5213))</f>
        <v>2001</v>
      </c>
      <c r="F5213" t="e">
        <f>IF(ISLOGICAL(D5213),"",E5213-E5212)</f>
        <v>#VALUE!</v>
      </c>
      <c r="M5213" s="14"/>
    </row>
    <row r="5214" spans="1:25" x14ac:dyDescent="0.25">
      <c r="A5214" s="32" t="e">
        <f>IF(Weighting!$P$6&gt;0,B5214,"")</f>
        <v>#NUM!</v>
      </c>
      <c r="B5214" t="e">
        <f>Weighting!$C$6</f>
        <v>#DIV/0!</v>
      </c>
      <c r="C5214" t="e">
        <f>Weighting!$F$6</f>
        <v>#NUM!</v>
      </c>
      <c r="D5214" t="e">
        <f>IF(C5214=1,'Data Transformation'!$G$3+0.5*'Data Transformation'!$W$25,IF(C5215=1,D5215-'Data Transformation'!$W$25,FALSE))</f>
        <v>#NUM!</v>
      </c>
      <c r="E5214">
        <f t="array" ref="E5214">IF(ISLOGICAL(D5214),"",FREQUENCY(IF('Data Transformation'!$B$425:$B$8425='Bin Analysis'!$B5211,'Data Transformation'!$G$425:$G$8425),D5214))</f>
        <v>2001</v>
      </c>
      <c r="F5214">
        <f>IF(ISLOGICAL(D5214),"",E5214-E5213)</f>
        <v>0</v>
      </c>
      <c r="G5214">
        <f>Weighting!$H$6</f>
        <v>1</v>
      </c>
      <c r="H5214">
        <f t="array" ref="H5214">FREQUENCY(IF('Data Transformation'!$B$4:$B$8425=B5211,'Data Transformation'!$G$4:$G$8425),'Bin Analysis'!$B5214)</f>
        <v>2073</v>
      </c>
      <c r="I5214">
        <f>H5214-H5213</f>
        <v>2073</v>
      </c>
      <c r="J5214">
        <f>IF(I5214=0,0,1)</f>
        <v>1</v>
      </c>
      <c r="K5214" t="e">
        <f>J5214*Weighting!$W$6</f>
        <v>#NUM!</v>
      </c>
      <c r="M5214" s="14"/>
    </row>
    <row r="5215" spans="1:25" x14ac:dyDescent="0.25">
      <c r="A5215" s="32" t="str">
        <f>IF(Weighting!$P$7&gt;0,B5215,"")</f>
        <v/>
      </c>
      <c r="B5215" t="e">
        <f>Weighting!$C$7</f>
        <v>#DIV/0!</v>
      </c>
      <c r="C5215" t="e">
        <f>Weighting!$F$7</f>
        <v>#NUM!</v>
      </c>
      <c r="D5215" t="e">
        <f>IF(C5215=1,'Data Transformation'!$G$3+0.5*'Data Transformation'!$W$25,IF(C5216=1,D5216-'Data Transformation'!$W$25,FALSE))</f>
        <v>#NUM!</v>
      </c>
      <c r="E5215">
        <f t="array" ref="E5215">IF(ISLOGICAL(D5215),"",FREQUENCY(IF('Data Transformation'!$B$425:$B$8425='Bin Analysis'!$B5211,'Data Transformation'!$G$425:$G$8425),D5215))</f>
        <v>2001</v>
      </c>
      <c r="F5215">
        <f t="shared" ref="F5215:F5233" si="651">IF(ISLOGICAL(D5215),"",E5215-E5214)</f>
        <v>0</v>
      </c>
      <c r="G5215">
        <f>Weighting!$H$7</f>
        <v>0</v>
      </c>
      <c r="H5215">
        <f t="array" ref="H5215">FREQUENCY(IF('Data Transformation'!$B$4:$B$8425=B5211,'Data Transformation'!$G$4:$G$8425),'Bin Analysis'!$B5215)</f>
        <v>2073</v>
      </c>
      <c r="I5215">
        <f t="shared" ref="I5215:I5233" si="652">H5215-H5214</f>
        <v>0</v>
      </c>
      <c r="J5215">
        <f>IF(I5215=0,0,1)</f>
        <v>0</v>
      </c>
      <c r="K5215">
        <f>J5215*Weighting!$W$7</f>
        <v>0</v>
      </c>
      <c r="M5215" s="14"/>
    </row>
    <row r="5216" spans="1:25" x14ac:dyDescent="0.25">
      <c r="A5216" s="32" t="str">
        <f>IF(Weighting!$P$8&gt;0,B5216,"")</f>
        <v/>
      </c>
      <c r="B5216" t="e">
        <f>Weighting!$C$8</f>
        <v>#DIV/0!</v>
      </c>
      <c r="C5216" t="e">
        <f>Weighting!$F$8</f>
        <v>#NUM!</v>
      </c>
      <c r="D5216" t="e">
        <f>IF(C5216=1,'Data Transformation'!$G$3+0.5*'Data Transformation'!$W$25,IF(C5217=1,D5217-'Data Transformation'!$W$25,FALSE))</f>
        <v>#NUM!</v>
      </c>
      <c r="E5216">
        <f t="array" ref="E5216">IF(ISLOGICAL(D5216),"",FREQUENCY(IF('Data Transformation'!$B$425:$B$8425='Bin Analysis'!$B5211,'Data Transformation'!$G$425:$G$8425),D5216))</f>
        <v>2001</v>
      </c>
      <c r="F5216">
        <f t="shared" si="651"/>
        <v>0</v>
      </c>
      <c r="G5216">
        <f>Weighting!$H$8</f>
        <v>0</v>
      </c>
      <c r="H5216">
        <f t="array" ref="H5216">FREQUENCY(IF('Data Transformation'!$B$4:$B$8425=B5211,'Data Transformation'!$G$4:$G$8425),'Bin Analysis'!$B5216)</f>
        <v>2073</v>
      </c>
      <c r="I5216">
        <f t="shared" si="652"/>
        <v>0</v>
      </c>
      <c r="J5216">
        <f t="shared" ref="J5216:J5233" si="653">IF(I5216=0,0,1)</f>
        <v>0</v>
      </c>
      <c r="K5216">
        <f>J5216*Weighting!$W$8</f>
        <v>0</v>
      </c>
      <c r="M5216" s="14"/>
    </row>
    <row r="5217" spans="1:13" x14ac:dyDescent="0.25">
      <c r="A5217" s="32" t="str">
        <f>IF(Weighting!$P$9&gt;0,B5217,"")</f>
        <v/>
      </c>
      <c r="B5217" s="50" t="e">
        <f>Weighting!$C$9</f>
        <v>#DIV/0!</v>
      </c>
      <c r="C5217" t="e">
        <f>Weighting!$F$9</f>
        <v>#NUM!</v>
      </c>
      <c r="D5217" t="e">
        <f>IF(C5217=1,'Data Transformation'!$G$3+0.5*'Data Transformation'!$W$25,IF(C5218=1,D5218-'Data Transformation'!$W$25,FALSE))</f>
        <v>#NUM!</v>
      </c>
      <c r="E5217">
        <f t="array" ref="E5217">IF(ISLOGICAL(D5217),"",FREQUENCY(IF('Data Transformation'!$B$425:$B$8425='Bin Analysis'!$B5211,'Data Transformation'!$G$425:$G$8425),D5217))</f>
        <v>2001</v>
      </c>
      <c r="F5217">
        <f t="shared" si="651"/>
        <v>0</v>
      </c>
      <c r="G5217">
        <f>Weighting!$H$9</f>
        <v>0</v>
      </c>
      <c r="H5217">
        <f t="array" ref="H5217">FREQUENCY(IF('Data Transformation'!$B$4:$B$8425=B5211,'Data Transformation'!$G$4:$G$8425),'Bin Analysis'!$B5217)</f>
        <v>2073</v>
      </c>
      <c r="I5217">
        <f t="shared" si="652"/>
        <v>0</v>
      </c>
      <c r="J5217">
        <f t="shared" si="653"/>
        <v>0</v>
      </c>
      <c r="K5217">
        <f>J5217*Weighting!$W$9</f>
        <v>0</v>
      </c>
      <c r="M5217" s="14"/>
    </row>
    <row r="5218" spans="1:13" x14ac:dyDescent="0.25">
      <c r="A5218" s="32" t="str">
        <f>IF(Weighting!$P$10&gt;0,B5218,"")</f>
        <v/>
      </c>
      <c r="B5218" t="e">
        <f>Weighting!$C$10</f>
        <v>#DIV/0!</v>
      </c>
      <c r="C5218" t="e">
        <f>Weighting!$F$10</f>
        <v>#NUM!</v>
      </c>
      <c r="D5218" t="e">
        <f>IF(C5218=1,'Data Transformation'!$G$3+0.5*'Data Transformation'!$W$25,IF(C5219=1,D5219-'Data Transformation'!$W$25,FALSE))</f>
        <v>#NUM!</v>
      </c>
      <c r="E5218">
        <f t="array" ref="E5218">IF(ISLOGICAL(D5218),"",FREQUENCY(IF('Data Transformation'!$B$425:$B$8425='Bin Analysis'!$B5211,'Data Transformation'!$G$425:$G$8425),D5218))</f>
        <v>2001</v>
      </c>
      <c r="F5218">
        <f t="shared" si="651"/>
        <v>0</v>
      </c>
      <c r="G5218">
        <f>Weighting!$H$10</f>
        <v>0</v>
      </c>
      <c r="H5218">
        <f t="array" ref="H5218">FREQUENCY(IF('Data Transformation'!$B$4:$B$8425=B5211,'Data Transformation'!$G$4:$G$8425),'Bin Analysis'!$B5218)</f>
        <v>2073</v>
      </c>
      <c r="I5218">
        <f t="shared" si="652"/>
        <v>0</v>
      </c>
      <c r="J5218">
        <f t="shared" si="653"/>
        <v>0</v>
      </c>
      <c r="K5218">
        <f>J5218*Weighting!$W$10</f>
        <v>0</v>
      </c>
      <c r="M5218" s="14"/>
    </row>
    <row r="5219" spans="1:13" x14ac:dyDescent="0.25">
      <c r="A5219" s="32" t="str">
        <f>IF(Weighting!$P$11&gt;0,B5219,"")</f>
        <v/>
      </c>
      <c r="B5219" t="e">
        <f>Weighting!$C$11</f>
        <v>#DIV/0!</v>
      </c>
      <c r="C5219" t="e">
        <f>Weighting!$F$11</f>
        <v>#NUM!</v>
      </c>
      <c r="D5219" t="e">
        <f>IF(C5219=1,'Data Transformation'!$G$3+0.5*'Data Transformation'!$W$25,IF(C5220=1,D5220-'Data Transformation'!$W$25,FALSE))</f>
        <v>#NUM!</v>
      </c>
      <c r="E5219">
        <f t="array" ref="E5219">IF(ISLOGICAL(D5219),"",FREQUENCY(IF('Data Transformation'!$B$425:$B$8425='Bin Analysis'!$B5211,'Data Transformation'!$G$425:$G$8425),D5219))</f>
        <v>2001</v>
      </c>
      <c r="F5219">
        <f t="shared" si="651"/>
        <v>0</v>
      </c>
      <c r="G5219">
        <f>Weighting!$H$11</f>
        <v>0</v>
      </c>
      <c r="H5219">
        <f t="array" ref="H5219">FREQUENCY(IF('Data Transformation'!$B$4:$B$8425=B5211,'Data Transformation'!$G$4:$G$8425),'Bin Analysis'!$B5219)</f>
        <v>2073</v>
      </c>
      <c r="I5219">
        <f t="shared" si="652"/>
        <v>0</v>
      </c>
      <c r="J5219">
        <f t="shared" si="653"/>
        <v>0</v>
      </c>
      <c r="K5219">
        <f>J5219*Weighting!$W$11</f>
        <v>0</v>
      </c>
      <c r="M5219" s="14"/>
    </row>
    <row r="5220" spans="1:13" x14ac:dyDescent="0.25">
      <c r="A5220" s="32" t="str">
        <f>IF(Weighting!$P$12&gt;0,B5220,"")</f>
        <v/>
      </c>
      <c r="B5220" t="e">
        <f>Weighting!$C$12</f>
        <v>#DIV/0!</v>
      </c>
      <c r="C5220" t="e">
        <f>Weighting!$F$12</f>
        <v>#NUM!</v>
      </c>
      <c r="D5220" t="e">
        <f>IF(C5220=1,'Data Transformation'!$G$3+0.5*'Data Transformation'!$W$25,IF(C5221=1,D5221-'Data Transformation'!$W$25,FALSE))</f>
        <v>#NUM!</v>
      </c>
      <c r="E5220">
        <f t="array" ref="E5220">IF(ISLOGICAL(D5220),"",FREQUENCY(IF('Data Transformation'!$B$425:$B$8425='Bin Analysis'!$B5211,'Data Transformation'!$G$425:$G$8425),D5220))</f>
        <v>2001</v>
      </c>
      <c r="F5220">
        <f t="shared" si="651"/>
        <v>0</v>
      </c>
      <c r="G5220">
        <f>Weighting!$H$12</f>
        <v>0</v>
      </c>
      <c r="H5220">
        <f t="array" ref="H5220">FREQUENCY(IF('Data Transformation'!$B$4:$B$8425=B5211,'Data Transformation'!$G$4:$G$8425),'Bin Analysis'!$B5220)</f>
        <v>2073</v>
      </c>
      <c r="I5220">
        <f t="shared" si="652"/>
        <v>0</v>
      </c>
      <c r="J5220">
        <f t="shared" si="653"/>
        <v>0</v>
      </c>
      <c r="K5220">
        <f>J5220*Weighting!$W$12</f>
        <v>0</v>
      </c>
      <c r="M5220" s="14"/>
    </row>
    <row r="5221" spans="1:13" x14ac:dyDescent="0.25">
      <c r="A5221" s="32" t="str">
        <f>IF(Weighting!$P$13&gt;0,B5221,"")</f>
        <v/>
      </c>
      <c r="B5221" t="e">
        <f>Weighting!$C$13</f>
        <v>#DIV/0!</v>
      </c>
      <c r="C5221" t="e">
        <f>Weighting!$F$13</f>
        <v>#NUM!</v>
      </c>
      <c r="D5221" t="e">
        <f>IF(C5221=1,'Data Transformation'!$G$3+0.5*'Data Transformation'!$W$25,IF(C5222=1,D5222-'Data Transformation'!$W$25,FALSE))</f>
        <v>#NUM!</v>
      </c>
      <c r="E5221">
        <f t="array" ref="E5221">IF(ISLOGICAL(D5221),"",FREQUENCY(IF('Data Transformation'!$B$425:$B$8425='Bin Analysis'!$B5211,'Data Transformation'!$G$425:$G$8425),D5221))</f>
        <v>2001</v>
      </c>
      <c r="F5221">
        <f t="shared" si="651"/>
        <v>0</v>
      </c>
      <c r="G5221">
        <f>Weighting!$H$13</f>
        <v>0</v>
      </c>
      <c r="H5221">
        <f t="array" ref="H5221">FREQUENCY(IF('Data Transformation'!$B$4:$B$8425=B5211,'Data Transformation'!$G$4:$G$8425),'Bin Analysis'!$B5221)</f>
        <v>2073</v>
      </c>
      <c r="I5221">
        <f t="shared" si="652"/>
        <v>0</v>
      </c>
      <c r="J5221">
        <f t="shared" si="653"/>
        <v>0</v>
      </c>
      <c r="K5221">
        <f>J5221*Weighting!$W$13</f>
        <v>0</v>
      </c>
      <c r="M5221" s="14"/>
    </row>
    <row r="5222" spans="1:13" x14ac:dyDescent="0.25">
      <c r="A5222" s="32" t="str">
        <f>IF(Weighting!$P$14&gt;0,B5222,"")</f>
        <v/>
      </c>
      <c r="B5222" t="e">
        <f>Weighting!$C$14</f>
        <v>#DIV/0!</v>
      </c>
      <c r="C5222" t="e">
        <f>Weighting!$F$14</f>
        <v>#NUM!</v>
      </c>
      <c r="D5222" t="e">
        <f>IF(C5222=1,'Data Transformation'!$G$3+0.5*'Data Transformation'!$W$25,IF(C5223=1,D5223-'Data Transformation'!$W$25,FALSE))</f>
        <v>#NUM!</v>
      </c>
      <c r="E5222">
        <f t="array" ref="E5222">IF(ISLOGICAL(D5222),"",FREQUENCY(IF('Data Transformation'!$B$425:$B$8425='Bin Analysis'!$B5211,'Data Transformation'!$G$425:$G$8425),D5222))</f>
        <v>2001</v>
      </c>
      <c r="F5222">
        <f t="shared" si="651"/>
        <v>0</v>
      </c>
      <c r="G5222">
        <f>Weighting!$H$14</f>
        <v>0</v>
      </c>
      <c r="H5222">
        <f t="array" ref="H5222">FREQUENCY(IF('Data Transformation'!$B$4:$B$8425=B5211,'Data Transformation'!$G$4:$G$8425),'Bin Analysis'!$B5222)</f>
        <v>2073</v>
      </c>
      <c r="I5222">
        <f t="shared" si="652"/>
        <v>0</v>
      </c>
      <c r="J5222">
        <f t="shared" si="653"/>
        <v>0</v>
      </c>
      <c r="K5222">
        <f>J5222*Weighting!$W$14</f>
        <v>0</v>
      </c>
      <c r="M5222" s="14"/>
    </row>
    <row r="5223" spans="1:13" x14ac:dyDescent="0.25">
      <c r="A5223" s="32" t="str">
        <f>IF(Weighting!$P$15&gt;0,B5223,"")</f>
        <v/>
      </c>
      <c r="B5223" t="e">
        <f>Weighting!$C$15</f>
        <v>#DIV/0!</v>
      </c>
      <c r="C5223" t="e">
        <f>Weighting!$F$15</f>
        <v>#NUM!</v>
      </c>
      <c r="D5223" t="e">
        <f>IF(C5223=1,'Data Transformation'!$G$3+0.5*'Data Transformation'!$W$25,IF(C5224=1,D5224-'Data Transformation'!$W$25,FALSE))</f>
        <v>#NUM!</v>
      </c>
      <c r="E5223">
        <f t="array" ref="E5223">IF(ISLOGICAL(D5223),"",FREQUENCY(IF('Data Transformation'!$B$425:$B$8425='Bin Analysis'!$B5211,'Data Transformation'!$G$425:$G$8425),D5223))</f>
        <v>2001</v>
      </c>
      <c r="F5223">
        <f t="shared" si="651"/>
        <v>0</v>
      </c>
      <c r="G5223">
        <f>Weighting!$H$15</f>
        <v>0</v>
      </c>
      <c r="H5223">
        <f t="array" ref="H5223">FREQUENCY(IF('Data Transformation'!$B$4:$B$8425=B5211,'Data Transformation'!$G$4:$G$8425),'Bin Analysis'!$B5223)</f>
        <v>2073</v>
      </c>
      <c r="I5223">
        <f t="shared" si="652"/>
        <v>0</v>
      </c>
      <c r="J5223">
        <f t="shared" si="653"/>
        <v>0</v>
      </c>
      <c r="K5223">
        <f>J5223*Weighting!$W$15</f>
        <v>0</v>
      </c>
      <c r="M5223" s="14"/>
    </row>
    <row r="5224" spans="1:13" x14ac:dyDescent="0.25">
      <c r="A5224" s="32" t="str">
        <f>IF(Weighting!$P$16&gt;0,B5224,"")</f>
        <v/>
      </c>
      <c r="B5224" t="e">
        <f>Weighting!$C$16</f>
        <v>#DIV/0!</v>
      </c>
      <c r="C5224" t="e">
        <f>Weighting!$F$16</f>
        <v>#NUM!</v>
      </c>
      <c r="D5224" t="e">
        <f>IF(C5224=1,'Data Transformation'!$G$3+0.5*'Data Transformation'!$W$25,IF(C5225=1,D5225-'Data Transformation'!$W$25,FALSE))</f>
        <v>#NUM!</v>
      </c>
      <c r="E5224">
        <f t="array" ref="E5224">IF(ISLOGICAL(D5224),"",FREQUENCY(IF('Data Transformation'!$B$425:$B$8425='Bin Analysis'!$B5211,'Data Transformation'!$G$425:$G$8425),D5224))</f>
        <v>2001</v>
      </c>
      <c r="F5224">
        <f t="shared" si="651"/>
        <v>0</v>
      </c>
      <c r="G5224">
        <f>Weighting!$H$16</f>
        <v>0</v>
      </c>
      <c r="H5224">
        <f t="array" ref="H5224">FREQUENCY(IF('Data Transformation'!$B$4:$B$8425=B5211,'Data Transformation'!$G$4:$G$8425),'Bin Analysis'!$B5224)</f>
        <v>2073</v>
      </c>
      <c r="I5224">
        <f t="shared" si="652"/>
        <v>0</v>
      </c>
      <c r="J5224">
        <f t="shared" si="653"/>
        <v>0</v>
      </c>
      <c r="K5224">
        <f>J5224*Weighting!$W$16</f>
        <v>0</v>
      </c>
      <c r="M5224" s="14"/>
    </row>
    <row r="5225" spans="1:13" x14ac:dyDescent="0.25">
      <c r="A5225" s="32" t="str">
        <f>IF(Weighting!$P$17&gt;0,B5225,"")</f>
        <v/>
      </c>
      <c r="B5225" t="e">
        <f>Weighting!$C$17</f>
        <v>#DIV/0!</v>
      </c>
      <c r="C5225" t="e">
        <f>Weighting!$F$17</f>
        <v>#NUM!</v>
      </c>
      <c r="D5225" t="e">
        <f>IF(C5225=1,'Data Transformation'!$G$3+0.5*'Data Transformation'!$W$25,IF(C5226=1,D5226-'Data Transformation'!$W$25,FALSE))</f>
        <v>#NUM!</v>
      </c>
      <c r="E5225">
        <f t="array" ref="E5225">IF(ISLOGICAL(D5225),"",FREQUENCY(IF('Data Transformation'!$B$425:$B$8425='Bin Analysis'!$B5211,'Data Transformation'!$G$425:$G$8425),D5225))</f>
        <v>2001</v>
      </c>
      <c r="F5225">
        <f t="shared" si="651"/>
        <v>0</v>
      </c>
      <c r="G5225">
        <f>Weighting!$H$17</f>
        <v>0</v>
      </c>
      <c r="H5225">
        <f t="array" ref="H5225">FREQUENCY(IF('Data Transformation'!$B$4:$B$8425=B5211,'Data Transformation'!$G$4:$G$8425),'Bin Analysis'!$B5225)</f>
        <v>2073</v>
      </c>
      <c r="I5225">
        <f t="shared" si="652"/>
        <v>0</v>
      </c>
      <c r="J5225">
        <f t="shared" si="653"/>
        <v>0</v>
      </c>
      <c r="K5225">
        <f>J5225*Weighting!$W$17</f>
        <v>0</v>
      </c>
      <c r="M5225" s="14"/>
    </row>
    <row r="5226" spans="1:13" x14ac:dyDescent="0.25">
      <c r="A5226" s="32" t="str">
        <f>IF(Weighting!$P$18&gt;0,B5226,"")</f>
        <v/>
      </c>
      <c r="B5226" t="e">
        <f>Weighting!$C$18</f>
        <v>#DIV/0!</v>
      </c>
      <c r="C5226" t="e">
        <f>Weighting!$F$18</f>
        <v>#NUM!</v>
      </c>
      <c r="D5226" t="e">
        <f>IF(C5226=1,'Data Transformation'!$G$3+0.5*'Data Transformation'!$W$25,IF(C5227=1,D5227-'Data Transformation'!$W$25,FALSE))</f>
        <v>#NUM!</v>
      </c>
      <c r="E5226">
        <f t="array" ref="E5226">IF(ISLOGICAL(D5226),"",FREQUENCY(IF('Data Transformation'!$B$425:$B$8425='Bin Analysis'!$B5211,'Data Transformation'!$G$425:$G$8425),D5226))</f>
        <v>2001</v>
      </c>
      <c r="F5226">
        <f t="shared" si="651"/>
        <v>0</v>
      </c>
      <c r="G5226">
        <f>Weighting!$H$18</f>
        <v>0</v>
      </c>
      <c r="H5226">
        <f t="array" ref="H5226">FREQUENCY(IF('Data Transformation'!$B$4:$B$8425=B5211,'Data Transformation'!$G$4:$G$8425),'Bin Analysis'!$B5226)</f>
        <v>2073</v>
      </c>
      <c r="I5226">
        <f t="shared" si="652"/>
        <v>0</v>
      </c>
      <c r="J5226">
        <f t="shared" si="653"/>
        <v>0</v>
      </c>
      <c r="K5226">
        <f>J5226*Weighting!$W$18</f>
        <v>0</v>
      </c>
      <c r="M5226" s="14"/>
    </row>
    <row r="5227" spans="1:13" x14ac:dyDescent="0.25">
      <c r="A5227" s="32" t="str">
        <f>IF(Weighting!$P$19&gt;0,B5227,"")</f>
        <v/>
      </c>
      <c r="B5227" t="e">
        <f>Weighting!$C$19</f>
        <v>#DIV/0!</v>
      </c>
      <c r="C5227" t="e">
        <f>Weighting!$F$19</f>
        <v>#NUM!</v>
      </c>
      <c r="D5227" t="e">
        <f>IF(C5227=1,'Data Transformation'!$G$3+0.5*'Data Transformation'!$W$25,IF(C5228=1,D5228-'Data Transformation'!$W$25,FALSE))</f>
        <v>#NUM!</v>
      </c>
      <c r="E5227">
        <f t="array" ref="E5227">IF(ISLOGICAL(D5227),"",FREQUENCY(IF('Data Transformation'!$B$425:$B$8425='Bin Analysis'!$B5211,'Data Transformation'!$G$425:$G$8425),D5227))</f>
        <v>2001</v>
      </c>
      <c r="F5227">
        <f t="shared" si="651"/>
        <v>0</v>
      </c>
      <c r="G5227">
        <f>Weighting!$H$19</f>
        <v>0</v>
      </c>
      <c r="H5227">
        <f t="array" ref="H5227">FREQUENCY(IF('Data Transformation'!$B$4:$B$8425=B5211,'Data Transformation'!$G$4:$G$8425),'Bin Analysis'!$B5227)</f>
        <v>2073</v>
      </c>
      <c r="I5227">
        <f t="shared" si="652"/>
        <v>0</v>
      </c>
      <c r="J5227">
        <f t="shared" si="653"/>
        <v>0</v>
      </c>
      <c r="K5227">
        <f>J5227*Weighting!$W$19</f>
        <v>0</v>
      </c>
      <c r="M5227" s="14"/>
    </row>
    <row r="5228" spans="1:13" x14ac:dyDescent="0.25">
      <c r="A5228" s="32" t="str">
        <f>IF(Weighting!$P$20&gt;0,B5228,"")</f>
        <v/>
      </c>
      <c r="B5228" t="e">
        <f>Weighting!$C$20</f>
        <v>#DIV/0!</v>
      </c>
      <c r="C5228" t="e">
        <f>Weighting!$F$20</f>
        <v>#NUM!</v>
      </c>
      <c r="D5228" t="e">
        <f>IF(C5228=1,'Data Transformation'!$G$3+0.5*'Data Transformation'!$W$25,IF(C5229=1,D5229-'Data Transformation'!$W$25,FALSE))</f>
        <v>#NUM!</v>
      </c>
      <c r="E5228">
        <f t="array" ref="E5228">IF(ISLOGICAL(D5228),"",FREQUENCY(IF('Data Transformation'!$B$425:$B$8425='Bin Analysis'!$B5211,'Data Transformation'!$G$425:$G$8425),D5228))</f>
        <v>2001</v>
      </c>
      <c r="F5228">
        <f t="shared" si="651"/>
        <v>0</v>
      </c>
      <c r="G5228">
        <f>Weighting!$H$20</f>
        <v>0</v>
      </c>
      <c r="H5228">
        <f t="array" ref="H5228">FREQUENCY(IF('Data Transformation'!$B$4:$B$8425=B5211,'Data Transformation'!$G$4:$G$8425),'Bin Analysis'!$B5228)</f>
        <v>2073</v>
      </c>
      <c r="I5228">
        <f t="shared" si="652"/>
        <v>0</v>
      </c>
      <c r="J5228">
        <f t="shared" si="653"/>
        <v>0</v>
      </c>
      <c r="K5228">
        <f>J5228*Weighting!$W$20</f>
        <v>0</v>
      </c>
      <c r="M5228" s="14"/>
    </row>
    <row r="5229" spans="1:13" x14ac:dyDescent="0.25">
      <c r="A5229" s="32" t="str">
        <f>IF(Weighting!$P$21&gt;0,B5229,"")</f>
        <v/>
      </c>
      <c r="B5229" t="e">
        <f>Weighting!$C$21</f>
        <v>#DIV/0!</v>
      </c>
      <c r="C5229" t="e">
        <f>Weighting!$F$21</f>
        <v>#NUM!</v>
      </c>
      <c r="D5229" t="e">
        <f>IF(C5229=1,'Data Transformation'!$G$3+0.5*'Data Transformation'!$W$25,IF(C5230=1,D5230-'Data Transformation'!$W$25,FALSE))</f>
        <v>#NUM!</v>
      </c>
      <c r="E5229">
        <f t="array" ref="E5229">IF(ISLOGICAL(D5229),"",FREQUENCY(IF('Data Transformation'!$B$425:$B$8425='Bin Analysis'!$B5211,'Data Transformation'!$G$425:$G$8425),D5229))</f>
        <v>2001</v>
      </c>
      <c r="F5229">
        <f t="shared" si="651"/>
        <v>0</v>
      </c>
      <c r="G5229">
        <f>Weighting!$H$21</f>
        <v>0</v>
      </c>
      <c r="H5229">
        <f t="array" ref="H5229">FREQUENCY(IF('Data Transformation'!$B$4:$B$8425=B5211,'Data Transformation'!$G$4:$G$8425),'Bin Analysis'!$B5229)</f>
        <v>2073</v>
      </c>
      <c r="I5229">
        <f t="shared" si="652"/>
        <v>0</v>
      </c>
      <c r="J5229">
        <f t="shared" si="653"/>
        <v>0</v>
      </c>
      <c r="K5229">
        <f>J5229*Weighting!$W$21</f>
        <v>0</v>
      </c>
      <c r="M5229" s="14"/>
    </row>
    <row r="5230" spans="1:13" x14ac:dyDescent="0.25">
      <c r="A5230" s="32" t="str">
        <f>IF(Weighting!$P$22&gt;0,B5230,"")</f>
        <v/>
      </c>
      <c r="B5230" t="e">
        <f>Weighting!$C$22</f>
        <v>#DIV/0!</v>
      </c>
      <c r="C5230" t="e">
        <f>Weighting!$F$22</f>
        <v>#NUM!</v>
      </c>
      <c r="D5230" t="e">
        <f>IF(C5230=1,'Data Transformation'!$G$3+0.5*'Data Transformation'!$W$25,IF(C5231=1,D5231-'Data Transformation'!$W$25,FALSE))</f>
        <v>#NUM!</v>
      </c>
      <c r="E5230">
        <f t="array" ref="E5230">IF(ISLOGICAL(D5230),"",FREQUENCY(IF('Data Transformation'!$B$425:$B$8425='Bin Analysis'!$B5211,'Data Transformation'!$G$425:$G$8425),D5230))</f>
        <v>2001</v>
      </c>
      <c r="F5230">
        <f t="shared" si="651"/>
        <v>0</v>
      </c>
      <c r="G5230">
        <f>Weighting!$H$22</f>
        <v>0</v>
      </c>
      <c r="H5230">
        <f t="array" ref="H5230">FREQUENCY(IF('Data Transformation'!$B$4:$B$8425=B5211,'Data Transformation'!$G$4:$G$8425),'Bin Analysis'!$B5230)</f>
        <v>2073</v>
      </c>
      <c r="I5230">
        <f t="shared" si="652"/>
        <v>0</v>
      </c>
      <c r="J5230">
        <f t="shared" si="653"/>
        <v>0</v>
      </c>
      <c r="K5230">
        <f>J5230*Weighting!$W$22</f>
        <v>0</v>
      </c>
      <c r="M5230" s="14"/>
    </row>
    <row r="5231" spans="1:13" x14ac:dyDescent="0.25">
      <c r="A5231" s="32" t="str">
        <f>IF(Weighting!$P$23&gt;0,B5231,"")</f>
        <v/>
      </c>
      <c r="B5231" t="e">
        <f>Weighting!$C$23</f>
        <v>#DIV/0!</v>
      </c>
      <c r="C5231" t="e">
        <f>Weighting!$F$23</f>
        <v>#NUM!</v>
      </c>
      <c r="D5231" t="e">
        <f>IF(C5231=1,'Data Transformation'!$G$3+0.5*'Data Transformation'!$W$25,IF(C5232=1,D5232-'Data Transformation'!$W$25,FALSE))</f>
        <v>#NUM!</v>
      </c>
      <c r="E5231">
        <f t="array" ref="E5231">IF(ISLOGICAL(D5231),"",FREQUENCY(IF('Data Transformation'!$B$425:$B$8425='Bin Analysis'!$B5211,'Data Transformation'!$G$425:$G$8425),D5231))</f>
        <v>2001</v>
      </c>
      <c r="F5231">
        <f t="shared" si="651"/>
        <v>0</v>
      </c>
      <c r="G5231">
        <f>Weighting!$H$23</f>
        <v>0</v>
      </c>
      <c r="H5231">
        <f t="array" ref="H5231">FREQUENCY(IF('Data Transformation'!$B$4:$B$8425=B5211,'Data Transformation'!$G$4:$G$8425),'Bin Analysis'!$B5231)</f>
        <v>2073</v>
      </c>
      <c r="I5231">
        <f t="shared" si="652"/>
        <v>0</v>
      </c>
      <c r="J5231">
        <f t="shared" si="653"/>
        <v>0</v>
      </c>
      <c r="K5231">
        <f>J5231*Weighting!$W$23</f>
        <v>0</v>
      </c>
      <c r="M5231" s="14"/>
    </row>
    <row r="5232" spans="1:13" x14ac:dyDescent="0.25">
      <c r="A5232" s="32" t="str">
        <f>IF(Weighting!$P$24&gt;0,B5232,"")</f>
        <v/>
      </c>
      <c r="B5232" t="e">
        <f>Weighting!$C$24</f>
        <v>#DIV/0!</v>
      </c>
      <c r="C5232" t="e">
        <f>Weighting!$F$24</f>
        <v>#NUM!</v>
      </c>
      <c r="D5232" t="e">
        <f>IF(C5232=1,'Data Transformation'!$G$3+0.5*'Data Transformation'!$W$25,IF(C5233=1,D5233-'Data Transformation'!$W$25,FALSE))</f>
        <v>#NUM!</v>
      </c>
      <c r="E5232">
        <f t="array" ref="E5232">IF(ISLOGICAL(D5232),"",FREQUENCY(IF('Data Transformation'!$B$425:$B$8425='Bin Analysis'!$B5211,'Data Transformation'!$G$425:$G$8425),D5232))</f>
        <v>2001</v>
      </c>
      <c r="F5232">
        <f t="shared" si="651"/>
        <v>0</v>
      </c>
      <c r="G5232">
        <f>Weighting!$H$24</f>
        <v>0</v>
      </c>
      <c r="H5232">
        <f t="array" ref="H5232">FREQUENCY(IF('Data Transformation'!$B$4:$B$8425=B5211,'Data Transformation'!$G$4:$G$8425),'Bin Analysis'!$B5232)</f>
        <v>2073</v>
      </c>
      <c r="I5232">
        <f t="shared" si="652"/>
        <v>0</v>
      </c>
      <c r="J5232">
        <f t="shared" si="653"/>
        <v>0</v>
      </c>
      <c r="K5232">
        <f>J5232*Weighting!$W$24</f>
        <v>0</v>
      </c>
      <c r="M5232" s="14"/>
    </row>
    <row r="5233" spans="1:25" x14ac:dyDescent="0.25">
      <c r="A5233" s="32" t="str">
        <f>IF(Weighting!$P$25&gt;0,B5233,"")</f>
        <v/>
      </c>
      <c r="B5233" t="e">
        <f>Weighting!$C$25</f>
        <v>#DIV/0!</v>
      </c>
      <c r="C5233" t="e">
        <f>Weighting!$F$25</f>
        <v>#NUM!</v>
      </c>
      <c r="D5233" t="e">
        <f>IF(C5233=1,'Data Transformation'!$G$3+0.5*'Data Transformation'!$W$25,IF(C5234=1,D5234-'Data Transformation'!$W$25,FALSE))</f>
        <v>#NUM!</v>
      </c>
      <c r="E5233">
        <f t="array" ref="E5233">IF(ISLOGICAL(D5233),"",FREQUENCY(IF('Data Transformation'!$B$425:$B$8425='Bin Analysis'!$B5211,'Data Transformation'!$G$425:$G$8425),D5233))</f>
        <v>2001</v>
      </c>
      <c r="F5233">
        <f t="shared" si="651"/>
        <v>0</v>
      </c>
      <c r="G5233">
        <f>Weighting!$H$25</f>
        <v>0</v>
      </c>
      <c r="H5233">
        <f t="array" ref="H5233">FREQUENCY(IF('Data Transformation'!$B$4:$B$8425=B5211,'Data Transformation'!$G$4:$G$8425),'Bin Analysis'!$B5233)</f>
        <v>2073</v>
      </c>
      <c r="I5233">
        <f t="shared" si="652"/>
        <v>0</v>
      </c>
      <c r="J5233">
        <f t="shared" si="653"/>
        <v>0</v>
      </c>
      <c r="K5233">
        <f>J5233*Weighting!$W$25</f>
        <v>0</v>
      </c>
      <c r="M5233" s="14"/>
    </row>
    <row r="5234" spans="1:25" x14ac:dyDescent="0.25">
      <c r="O5234"/>
      <c r="P5234"/>
      <c r="Q5234"/>
      <c r="R5234"/>
    </row>
    <row r="5235" spans="1:25" ht="23.25" x14ac:dyDescent="0.35">
      <c r="A5235" s="21" t="s">
        <v>0</v>
      </c>
      <c r="B5235" s="21" t="str">
        <f>IFERROR(VLOOKUP(C5235,'Data Transformation'!$L$6:$M$426,2,FALSE),"")</f>
        <v/>
      </c>
      <c r="C5235" s="21">
        <f>C5211+1</f>
        <v>218</v>
      </c>
      <c r="D5235" s="21"/>
      <c r="E5235" s="21"/>
      <c r="F5235" s="21"/>
      <c r="G5235" s="21"/>
      <c r="H5235" s="22"/>
      <c r="I5235" s="22"/>
      <c r="J5235" s="22"/>
      <c r="K5235" s="21"/>
      <c r="L5235" s="21" t="str">
        <f>B5235</f>
        <v/>
      </c>
      <c r="M5235" s="23" t="e">
        <f>INDEX('Data Transformation'!$O$4:$O$424,MATCH($B5235,'Data Transformation'!$M$4:$M$424,0),MATCH($M$2,'Data Transformation'!$O$3,0))</f>
        <v>#N/A</v>
      </c>
      <c r="N5235" s="27" t="e">
        <f>IF('Input and Summary Results'!$J$16="minimum",'Bin Analysis'!X5236/(M5235-1),'Bin Analysis'!Y5235/('Bin Analysis'!M5235-1))</f>
        <v>#N/A</v>
      </c>
      <c r="O5235" s="27" t="e">
        <f>IF(M5235=FALSE,NA(),(VLOOKUP(1,C5238:K5257,4,FALSE))/(M5235-1))</f>
        <v>#N/A</v>
      </c>
      <c r="P5235" s="27" t="e">
        <f>IF(M5235=FALSE,NA(),SUM(J5238:J5257)/Weighting!$S$5)</f>
        <v>#N/A</v>
      </c>
      <c r="Q5235" s="27" t="e">
        <f>IF(M5235=FALSE,NA(),SUM(K5238:K5257)/Weighting!$S$6)</f>
        <v>#N/A</v>
      </c>
      <c r="R5235" s="27" t="e">
        <f>IF(M5235=FALSE,NA(),(VLOOKUP(1,G5238:K5257,3,FALSE))/(M5235-1))</f>
        <v>#N/A</v>
      </c>
      <c r="S5235" s="22" t="e">
        <f>IF(M5235=FALSE,NA(),IF(SUM(J5238:J5257)=2,"yes","no"))</f>
        <v>#N/A</v>
      </c>
      <c r="X5235" s="2" cm="2">
        <f t="array" ref="X5235:X5236">FREQUENCY(IF('Data Transformation'!$B$425:$B$6424='Bin Analysis'!L5235,'Data Transformation'!$G$425:$G$6424),'Data Transformation'!$U$11)</f>
        <v>0</v>
      </c>
      <c r="Y5235" s="2" cm="2">
        <f t="array" ref="Y5235:Y5236">FREQUENCY(IF('Data Transformation'!$B$425:$B$6424='Bin Analysis'!L5235,'Data Transformation'!$G$425:$G$6424),'Data Transformation'!$U$12)</f>
        <v>0</v>
      </c>
    </row>
    <row r="5236" spans="1:25" x14ac:dyDescent="0.25">
      <c r="A5236" s="14" t="s">
        <v>67</v>
      </c>
      <c r="B5236" t="s">
        <v>47</v>
      </c>
      <c r="C5236" t="s">
        <v>5</v>
      </c>
      <c r="D5236" t="s">
        <v>100</v>
      </c>
      <c r="E5236" t="s">
        <v>101</v>
      </c>
      <c r="F5236" t="s">
        <v>102</v>
      </c>
      <c r="G5236" t="s">
        <v>70</v>
      </c>
      <c r="H5236" t="s">
        <v>31</v>
      </c>
      <c r="I5236" t="s">
        <v>32</v>
      </c>
      <c r="J5236" t="s">
        <v>46</v>
      </c>
      <c r="K5236" s="14" t="s">
        <v>45</v>
      </c>
      <c r="M5236" s="14"/>
      <c r="X5236" s="2">
        <v>0</v>
      </c>
      <c r="Y5236" s="2">
        <v>0</v>
      </c>
    </row>
    <row r="5237" spans="1:25" x14ac:dyDescent="0.25">
      <c r="A5237" s="32"/>
      <c r="D5237" t="e">
        <f>IF(C5237=1,'Data Transformation'!$G$3+0.5*'Data Transformation'!$W$25,IF(C5238=1,D5238-'Data Transformation'!$W$25,FALSE))</f>
        <v>#NUM!</v>
      </c>
      <c r="E5237">
        <f t="array" ref="E5237">IF(ISLOGICAL(D5237),"",FREQUENCY(IF('Data Transformation'!$B$425:$B$8425='Bin Analysis'!$B5235,'Data Transformation'!$G$425:$G$8425),D5237))</f>
        <v>2001</v>
      </c>
      <c r="F5237" t="e">
        <f>IF(ISLOGICAL(D5237),"",E5237-E5236)</f>
        <v>#VALUE!</v>
      </c>
      <c r="M5237" s="14"/>
    </row>
    <row r="5238" spans="1:25" x14ac:dyDescent="0.25">
      <c r="A5238" s="32" t="e">
        <f>IF(Weighting!$P$6&gt;0,B5238,"")</f>
        <v>#NUM!</v>
      </c>
      <c r="B5238" t="e">
        <f>Weighting!$C$6</f>
        <v>#DIV/0!</v>
      </c>
      <c r="C5238" t="e">
        <f>Weighting!$F$6</f>
        <v>#NUM!</v>
      </c>
      <c r="D5238" t="e">
        <f>IF(C5238=1,'Data Transformation'!$G$3+0.5*'Data Transformation'!$W$25,IF(C5239=1,D5239-'Data Transformation'!$W$25,FALSE))</f>
        <v>#NUM!</v>
      </c>
      <c r="E5238">
        <f t="array" ref="E5238">IF(ISLOGICAL(D5238),"",FREQUENCY(IF('Data Transformation'!$B$425:$B$8425='Bin Analysis'!$B5235,'Data Transformation'!$G$425:$G$8425),D5238))</f>
        <v>2001</v>
      </c>
      <c r="F5238">
        <f>IF(ISLOGICAL(D5238),"",E5238-E5237)</f>
        <v>0</v>
      </c>
      <c r="G5238">
        <f>Weighting!$H$6</f>
        <v>1</v>
      </c>
      <c r="H5238">
        <f t="array" ref="H5238">FREQUENCY(IF('Data Transformation'!$B$4:$B$8425=B5235,'Data Transformation'!$G$4:$G$8425),'Bin Analysis'!$B5238)</f>
        <v>2073</v>
      </c>
      <c r="I5238">
        <f>H5238-H5237</f>
        <v>2073</v>
      </c>
      <c r="J5238">
        <f>IF(I5238=0,0,1)</f>
        <v>1</v>
      </c>
      <c r="K5238" t="e">
        <f>J5238*Weighting!$W$6</f>
        <v>#NUM!</v>
      </c>
      <c r="M5238" s="14"/>
    </row>
    <row r="5239" spans="1:25" x14ac:dyDescent="0.25">
      <c r="A5239" s="32" t="str">
        <f>IF(Weighting!$P$7&gt;0,B5239,"")</f>
        <v/>
      </c>
      <c r="B5239" t="e">
        <f>Weighting!$C$7</f>
        <v>#DIV/0!</v>
      </c>
      <c r="C5239" t="e">
        <f>Weighting!$F$7</f>
        <v>#NUM!</v>
      </c>
      <c r="D5239" t="e">
        <f>IF(C5239=1,'Data Transformation'!$G$3+0.5*'Data Transformation'!$W$25,IF(C5240=1,D5240-'Data Transformation'!$W$25,FALSE))</f>
        <v>#NUM!</v>
      </c>
      <c r="E5239">
        <f t="array" ref="E5239">IF(ISLOGICAL(D5239),"",FREQUENCY(IF('Data Transformation'!$B$425:$B$8425='Bin Analysis'!$B5235,'Data Transformation'!$G$425:$G$8425),D5239))</f>
        <v>2001</v>
      </c>
      <c r="F5239">
        <f t="shared" ref="F5239:F5257" si="654">IF(ISLOGICAL(D5239),"",E5239-E5238)</f>
        <v>0</v>
      </c>
      <c r="G5239">
        <f>Weighting!$H$7</f>
        <v>0</v>
      </c>
      <c r="H5239">
        <f t="array" ref="H5239">FREQUENCY(IF('Data Transformation'!$B$4:$B$8425=B5235,'Data Transformation'!$G$4:$G$8425),'Bin Analysis'!$B5239)</f>
        <v>2073</v>
      </c>
      <c r="I5239">
        <f t="shared" ref="I5239:I5257" si="655">H5239-H5238</f>
        <v>0</v>
      </c>
      <c r="J5239">
        <f>IF(I5239=0,0,1)</f>
        <v>0</v>
      </c>
      <c r="K5239">
        <f>J5239*Weighting!$W$7</f>
        <v>0</v>
      </c>
      <c r="M5239" s="14"/>
    </row>
    <row r="5240" spans="1:25" x14ac:dyDescent="0.25">
      <c r="A5240" s="32" t="str">
        <f>IF(Weighting!$P$8&gt;0,B5240,"")</f>
        <v/>
      </c>
      <c r="B5240" t="e">
        <f>Weighting!$C$8</f>
        <v>#DIV/0!</v>
      </c>
      <c r="C5240" t="e">
        <f>Weighting!$F$8</f>
        <v>#NUM!</v>
      </c>
      <c r="D5240" t="e">
        <f>IF(C5240=1,'Data Transformation'!$G$3+0.5*'Data Transformation'!$W$25,IF(C5241=1,D5241-'Data Transformation'!$W$25,FALSE))</f>
        <v>#NUM!</v>
      </c>
      <c r="E5240">
        <f t="array" ref="E5240">IF(ISLOGICAL(D5240),"",FREQUENCY(IF('Data Transformation'!$B$425:$B$8425='Bin Analysis'!$B5235,'Data Transformation'!$G$425:$G$8425),D5240))</f>
        <v>2001</v>
      </c>
      <c r="F5240">
        <f t="shared" si="654"/>
        <v>0</v>
      </c>
      <c r="G5240">
        <f>Weighting!$H$8</f>
        <v>0</v>
      </c>
      <c r="H5240">
        <f t="array" ref="H5240">FREQUENCY(IF('Data Transformation'!$B$4:$B$8425=B5235,'Data Transformation'!$G$4:$G$8425),'Bin Analysis'!$B5240)</f>
        <v>2073</v>
      </c>
      <c r="I5240">
        <f t="shared" si="655"/>
        <v>0</v>
      </c>
      <c r="J5240">
        <f t="shared" ref="J5240:J5257" si="656">IF(I5240=0,0,1)</f>
        <v>0</v>
      </c>
      <c r="K5240">
        <f>J5240*Weighting!$W$8</f>
        <v>0</v>
      </c>
      <c r="M5240" s="14"/>
    </row>
    <row r="5241" spans="1:25" x14ac:dyDescent="0.25">
      <c r="A5241" s="32" t="str">
        <f>IF(Weighting!$P$9&gt;0,B5241,"")</f>
        <v/>
      </c>
      <c r="B5241" s="50" t="e">
        <f>Weighting!$C$9</f>
        <v>#DIV/0!</v>
      </c>
      <c r="C5241" t="e">
        <f>Weighting!$F$9</f>
        <v>#NUM!</v>
      </c>
      <c r="D5241" t="e">
        <f>IF(C5241=1,'Data Transformation'!$G$3+0.5*'Data Transformation'!$W$25,IF(C5242=1,D5242-'Data Transformation'!$W$25,FALSE))</f>
        <v>#NUM!</v>
      </c>
      <c r="E5241">
        <f t="array" ref="E5241">IF(ISLOGICAL(D5241),"",FREQUENCY(IF('Data Transformation'!$B$425:$B$8425='Bin Analysis'!$B5235,'Data Transformation'!$G$425:$G$8425),D5241))</f>
        <v>2001</v>
      </c>
      <c r="F5241">
        <f t="shared" si="654"/>
        <v>0</v>
      </c>
      <c r="G5241">
        <f>Weighting!$H$9</f>
        <v>0</v>
      </c>
      <c r="H5241">
        <f t="array" ref="H5241">FREQUENCY(IF('Data Transformation'!$B$4:$B$8425=B5235,'Data Transformation'!$G$4:$G$8425),'Bin Analysis'!$B5241)</f>
        <v>2073</v>
      </c>
      <c r="I5241">
        <f t="shared" si="655"/>
        <v>0</v>
      </c>
      <c r="J5241">
        <f t="shared" si="656"/>
        <v>0</v>
      </c>
      <c r="K5241">
        <f>J5241*Weighting!$W$9</f>
        <v>0</v>
      </c>
      <c r="M5241" s="14"/>
    </row>
    <row r="5242" spans="1:25" x14ac:dyDescent="0.25">
      <c r="A5242" s="32" t="str">
        <f>IF(Weighting!$P$10&gt;0,B5242,"")</f>
        <v/>
      </c>
      <c r="B5242" t="e">
        <f>Weighting!$C$10</f>
        <v>#DIV/0!</v>
      </c>
      <c r="C5242" t="e">
        <f>Weighting!$F$10</f>
        <v>#NUM!</v>
      </c>
      <c r="D5242" t="e">
        <f>IF(C5242=1,'Data Transformation'!$G$3+0.5*'Data Transformation'!$W$25,IF(C5243=1,D5243-'Data Transformation'!$W$25,FALSE))</f>
        <v>#NUM!</v>
      </c>
      <c r="E5242">
        <f t="array" ref="E5242">IF(ISLOGICAL(D5242),"",FREQUENCY(IF('Data Transformation'!$B$425:$B$8425='Bin Analysis'!$B5235,'Data Transformation'!$G$425:$G$8425),D5242))</f>
        <v>2001</v>
      </c>
      <c r="F5242">
        <f t="shared" si="654"/>
        <v>0</v>
      </c>
      <c r="G5242">
        <f>Weighting!$H$10</f>
        <v>0</v>
      </c>
      <c r="H5242">
        <f t="array" ref="H5242">FREQUENCY(IF('Data Transformation'!$B$4:$B$8425=B5235,'Data Transformation'!$G$4:$G$8425),'Bin Analysis'!$B5242)</f>
        <v>2073</v>
      </c>
      <c r="I5242">
        <f t="shared" si="655"/>
        <v>0</v>
      </c>
      <c r="J5242">
        <f t="shared" si="656"/>
        <v>0</v>
      </c>
      <c r="K5242">
        <f>J5242*Weighting!$W$10</f>
        <v>0</v>
      </c>
      <c r="M5242" s="14"/>
    </row>
    <row r="5243" spans="1:25" x14ac:dyDescent="0.25">
      <c r="A5243" s="32" t="str">
        <f>IF(Weighting!$P$11&gt;0,B5243,"")</f>
        <v/>
      </c>
      <c r="B5243" t="e">
        <f>Weighting!$C$11</f>
        <v>#DIV/0!</v>
      </c>
      <c r="C5243" t="e">
        <f>Weighting!$F$11</f>
        <v>#NUM!</v>
      </c>
      <c r="D5243" t="e">
        <f>IF(C5243=1,'Data Transformation'!$G$3+0.5*'Data Transformation'!$W$25,IF(C5244=1,D5244-'Data Transformation'!$W$25,FALSE))</f>
        <v>#NUM!</v>
      </c>
      <c r="E5243">
        <f t="array" ref="E5243">IF(ISLOGICAL(D5243),"",FREQUENCY(IF('Data Transformation'!$B$425:$B$8425='Bin Analysis'!$B5235,'Data Transformation'!$G$425:$G$8425),D5243))</f>
        <v>2001</v>
      </c>
      <c r="F5243">
        <f t="shared" si="654"/>
        <v>0</v>
      </c>
      <c r="G5243">
        <f>Weighting!$H$11</f>
        <v>0</v>
      </c>
      <c r="H5243">
        <f t="array" ref="H5243">FREQUENCY(IF('Data Transformation'!$B$4:$B$8425=B5235,'Data Transformation'!$G$4:$G$8425),'Bin Analysis'!$B5243)</f>
        <v>2073</v>
      </c>
      <c r="I5243">
        <f t="shared" si="655"/>
        <v>0</v>
      </c>
      <c r="J5243">
        <f t="shared" si="656"/>
        <v>0</v>
      </c>
      <c r="K5243">
        <f>J5243*Weighting!$W$11</f>
        <v>0</v>
      </c>
      <c r="M5243" s="14"/>
    </row>
    <row r="5244" spans="1:25" x14ac:dyDescent="0.25">
      <c r="A5244" s="32" t="str">
        <f>IF(Weighting!$P$12&gt;0,B5244,"")</f>
        <v/>
      </c>
      <c r="B5244" t="e">
        <f>Weighting!$C$12</f>
        <v>#DIV/0!</v>
      </c>
      <c r="C5244" t="e">
        <f>Weighting!$F$12</f>
        <v>#NUM!</v>
      </c>
      <c r="D5244" t="e">
        <f>IF(C5244=1,'Data Transformation'!$G$3+0.5*'Data Transformation'!$W$25,IF(C5245=1,D5245-'Data Transformation'!$W$25,FALSE))</f>
        <v>#NUM!</v>
      </c>
      <c r="E5244">
        <f t="array" ref="E5244">IF(ISLOGICAL(D5244),"",FREQUENCY(IF('Data Transformation'!$B$425:$B$8425='Bin Analysis'!$B5235,'Data Transformation'!$G$425:$G$8425),D5244))</f>
        <v>2001</v>
      </c>
      <c r="F5244">
        <f t="shared" si="654"/>
        <v>0</v>
      </c>
      <c r="G5244">
        <f>Weighting!$H$12</f>
        <v>0</v>
      </c>
      <c r="H5244">
        <f t="array" ref="H5244">FREQUENCY(IF('Data Transformation'!$B$4:$B$8425=B5235,'Data Transformation'!$G$4:$G$8425),'Bin Analysis'!$B5244)</f>
        <v>2073</v>
      </c>
      <c r="I5244">
        <f t="shared" si="655"/>
        <v>0</v>
      </c>
      <c r="J5244">
        <f t="shared" si="656"/>
        <v>0</v>
      </c>
      <c r="K5244">
        <f>J5244*Weighting!$W$12</f>
        <v>0</v>
      </c>
      <c r="M5244" s="14"/>
    </row>
    <row r="5245" spans="1:25" x14ac:dyDescent="0.25">
      <c r="A5245" s="32" t="str">
        <f>IF(Weighting!$P$13&gt;0,B5245,"")</f>
        <v/>
      </c>
      <c r="B5245" t="e">
        <f>Weighting!$C$13</f>
        <v>#DIV/0!</v>
      </c>
      <c r="C5245" t="e">
        <f>Weighting!$F$13</f>
        <v>#NUM!</v>
      </c>
      <c r="D5245" t="e">
        <f>IF(C5245=1,'Data Transformation'!$G$3+0.5*'Data Transformation'!$W$25,IF(C5246=1,D5246-'Data Transformation'!$W$25,FALSE))</f>
        <v>#NUM!</v>
      </c>
      <c r="E5245">
        <f t="array" ref="E5245">IF(ISLOGICAL(D5245),"",FREQUENCY(IF('Data Transformation'!$B$425:$B$8425='Bin Analysis'!$B5235,'Data Transformation'!$G$425:$G$8425),D5245))</f>
        <v>2001</v>
      </c>
      <c r="F5245">
        <f t="shared" si="654"/>
        <v>0</v>
      </c>
      <c r="G5245">
        <f>Weighting!$H$13</f>
        <v>0</v>
      </c>
      <c r="H5245">
        <f t="array" ref="H5245">FREQUENCY(IF('Data Transformation'!$B$4:$B$8425=B5235,'Data Transformation'!$G$4:$G$8425),'Bin Analysis'!$B5245)</f>
        <v>2073</v>
      </c>
      <c r="I5245">
        <f t="shared" si="655"/>
        <v>0</v>
      </c>
      <c r="J5245">
        <f t="shared" si="656"/>
        <v>0</v>
      </c>
      <c r="K5245">
        <f>J5245*Weighting!$W$13</f>
        <v>0</v>
      </c>
      <c r="M5245" s="14"/>
    </row>
    <row r="5246" spans="1:25" x14ac:dyDescent="0.25">
      <c r="A5246" s="32" t="str">
        <f>IF(Weighting!$P$14&gt;0,B5246,"")</f>
        <v/>
      </c>
      <c r="B5246" t="e">
        <f>Weighting!$C$14</f>
        <v>#DIV/0!</v>
      </c>
      <c r="C5246" t="e">
        <f>Weighting!$F$14</f>
        <v>#NUM!</v>
      </c>
      <c r="D5246" t="e">
        <f>IF(C5246=1,'Data Transformation'!$G$3+0.5*'Data Transformation'!$W$25,IF(C5247=1,D5247-'Data Transformation'!$W$25,FALSE))</f>
        <v>#NUM!</v>
      </c>
      <c r="E5246">
        <f t="array" ref="E5246">IF(ISLOGICAL(D5246),"",FREQUENCY(IF('Data Transformation'!$B$425:$B$8425='Bin Analysis'!$B5235,'Data Transformation'!$G$425:$G$8425),D5246))</f>
        <v>2001</v>
      </c>
      <c r="F5246">
        <f t="shared" si="654"/>
        <v>0</v>
      </c>
      <c r="G5246">
        <f>Weighting!$H$14</f>
        <v>0</v>
      </c>
      <c r="H5246">
        <f t="array" ref="H5246">FREQUENCY(IF('Data Transformation'!$B$4:$B$8425=B5235,'Data Transformation'!$G$4:$G$8425),'Bin Analysis'!$B5246)</f>
        <v>2073</v>
      </c>
      <c r="I5246">
        <f t="shared" si="655"/>
        <v>0</v>
      </c>
      <c r="J5246">
        <f t="shared" si="656"/>
        <v>0</v>
      </c>
      <c r="K5246">
        <f>J5246*Weighting!$W$14</f>
        <v>0</v>
      </c>
      <c r="M5246" s="14"/>
    </row>
    <row r="5247" spans="1:25" x14ac:dyDescent="0.25">
      <c r="A5247" s="32" t="str">
        <f>IF(Weighting!$P$15&gt;0,B5247,"")</f>
        <v/>
      </c>
      <c r="B5247" t="e">
        <f>Weighting!$C$15</f>
        <v>#DIV/0!</v>
      </c>
      <c r="C5247" t="e">
        <f>Weighting!$F$15</f>
        <v>#NUM!</v>
      </c>
      <c r="D5247" t="e">
        <f>IF(C5247=1,'Data Transformation'!$G$3+0.5*'Data Transformation'!$W$25,IF(C5248=1,D5248-'Data Transformation'!$W$25,FALSE))</f>
        <v>#NUM!</v>
      </c>
      <c r="E5247">
        <f t="array" ref="E5247">IF(ISLOGICAL(D5247),"",FREQUENCY(IF('Data Transformation'!$B$425:$B$8425='Bin Analysis'!$B5235,'Data Transformation'!$G$425:$G$8425),D5247))</f>
        <v>2001</v>
      </c>
      <c r="F5247">
        <f t="shared" si="654"/>
        <v>0</v>
      </c>
      <c r="G5247">
        <f>Weighting!$H$15</f>
        <v>0</v>
      </c>
      <c r="H5247">
        <f t="array" ref="H5247">FREQUENCY(IF('Data Transformation'!$B$4:$B$8425=B5235,'Data Transformation'!$G$4:$G$8425),'Bin Analysis'!$B5247)</f>
        <v>2073</v>
      </c>
      <c r="I5247">
        <f t="shared" si="655"/>
        <v>0</v>
      </c>
      <c r="J5247">
        <f t="shared" si="656"/>
        <v>0</v>
      </c>
      <c r="K5247">
        <f>J5247*Weighting!$W$15</f>
        <v>0</v>
      </c>
      <c r="M5247" s="14"/>
    </row>
    <row r="5248" spans="1:25" x14ac:dyDescent="0.25">
      <c r="A5248" s="32" t="str">
        <f>IF(Weighting!$P$16&gt;0,B5248,"")</f>
        <v/>
      </c>
      <c r="B5248" t="e">
        <f>Weighting!$C$16</f>
        <v>#DIV/0!</v>
      </c>
      <c r="C5248" t="e">
        <f>Weighting!$F$16</f>
        <v>#NUM!</v>
      </c>
      <c r="D5248" t="e">
        <f>IF(C5248=1,'Data Transformation'!$G$3+0.5*'Data Transformation'!$W$25,IF(C5249=1,D5249-'Data Transformation'!$W$25,FALSE))</f>
        <v>#NUM!</v>
      </c>
      <c r="E5248">
        <f t="array" ref="E5248">IF(ISLOGICAL(D5248),"",FREQUENCY(IF('Data Transformation'!$B$425:$B$8425='Bin Analysis'!$B5235,'Data Transformation'!$G$425:$G$8425),D5248))</f>
        <v>2001</v>
      </c>
      <c r="F5248">
        <f t="shared" si="654"/>
        <v>0</v>
      </c>
      <c r="G5248">
        <f>Weighting!$H$16</f>
        <v>0</v>
      </c>
      <c r="H5248">
        <f t="array" ref="H5248">FREQUENCY(IF('Data Transformation'!$B$4:$B$8425=B5235,'Data Transformation'!$G$4:$G$8425),'Bin Analysis'!$B5248)</f>
        <v>2073</v>
      </c>
      <c r="I5248">
        <f t="shared" si="655"/>
        <v>0</v>
      </c>
      <c r="J5248">
        <f t="shared" si="656"/>
        <v>0</v>
      </c>
      <c r="K5248">
        <f>J5248*Weighting!$W$16</f>
        <v>0</v>
      </c>
      <c r="M5248" s="14"/>
    </row>
    <row r="5249" spans="1:25" x14ac:dyDescent="0.25">
      <c r="A5249" s="32" t="str">
        <f>IF(Weighting!$P$17&gt;0,B5249,"")</f>
        <v/>
      </c>
      <c r="B5249" t="e">
        <f>Weighting!$C$17</f>
        <v>#DIV/0!</v>
      </c>
      <c r="C5249" t="e">
        <f>Weighting!$F$17</f>
        <v>#NUM!</v>
      </c>
      <c r="D5249" t="e">
        <f>IF(C5249=1,'Data Transformation'!$G$3+0.5*'Data Transformation'!$W$25,IF(C5250=1,D5250-'Data Transformation'!$W$25,FALSE))</f>
        <v>#NUM!</v>
      </c>
      <c r="E5249">
        <f t="array" ref="E5249">IF(ISLOGICAL(D5249),"",FREQUENCY(IF('Data Transformation'!$B$425:$B$8425='Bin Analysis'!$B5235,'Data Transformation'!$G$425:$G$8425),D5249))</f>
        <v>2001</v>
      </c>
      <c r="F5249">
        <f t="shared" si="654"/>
        <v>0</v>
      </c>
      <c r="G5249">
        <f>Weighting!$H$17</f>
        <v>0</v>
      </c>
      <c r="H5249">
        <f t="array" ref="H5249">FREQUENCY(IF('Data Transformation'!$B$4:$B$8425=B5235,'Data Transformation'!$G$4:$G$8425),'Bin Analysis'!$B5249)</f>
        <v>2073</v>
      </c>
      <c r="I5249">
        <f t="shared" si="655"/>
        <v>0</v>
      </c>
      <c r="J5249">
        <f t="shared" si="656"/>
        <v>0</v>
      </c>
      <c r="K5249">
        <f>J5249*Weighting!$W$17</f>
        <v>0</v>
      </c>
      <c r="M5249" s="14"/>
    </row>
    <row r="5250" spans="1:25" x14ac:dyDescent="0.25">
      <c r="A5250" s="32" t="str">
        <f>IF(Weighting!$P$18&gt;0,B5250,"")</f>
        <v/>
      </c>
      <c r="B5250" t="e">
        <f>Weighting!$C$18</f>
        <v>#DIV/0!</v>
      </c>
      <c r="C5250" t="e">
        <f>Weighting!$F$18</f>
        <v>#NUM!</v>
      </c>
      <c r="D5250" t="e">
        <f>IF(C5250=1,'Data Transformation'!$G$3+0.5*'Data Transformation'!$W$25,IF(C5251=1,D5251-'Data Transformation'!$W$25,FALSE))</f>
        <v>#NUM!</v>
      </c>
      <c r="E5250">
        <f t="array" ref="E5250">IF(ISLOGICAL(D5250),"",FREQUENCY(IF('Data Transformation'!$B$425:$B$8425='Bin Analysis'!$B5235,'Data Transformation'!$G$425:$G$8425),D5250))</f>
        <v>2001</v>
      </c>
      <c r="F5250">
        <f t="shared" si="654"/>
        <v>0</v>
      </c>
      <c r="G5250">
        <f>Weighting!$H$18</f>
        <v>0</v>
      </c>
      <c r="H5250">
        <f t="array" ref="H5250">FREQUENCY(IF('Data Transformation'!$B$4:$B$8425=B5235,'Data Transformation'!$G$4:$G$8425),'Bin Analysis'!$B5250)</f>
        <v>2073</v>
      </c>
      <c r="I5250">
        <f t="shared" si="655"/>
        <v>0</v>
      </c>
      <c r="J5250">
        <f t="shared" si="656"/>
        <v>0</v>
      </c>
      <c r="K5250">
        <f>J5250*Weighting!$W$18</f>
        <v>0</v>
      </c>
      <c r="M5250" s="14"/>
    </row>
    <row r="5251" spans="1:25" x14ac:dyDescent="0.25">
      <c r="A5251" s="32" t="str">
        <f>IF(Weighting!$P$19&gt;0,B5251,"")</f>
        <v/>
      </c>
      <c r="B5251" t="e">
        <f>Weighting!$C$19</f>
        <v>#DIV/0!</v>
      </c>
      <c r="C5251" t="e">
        <f>Weighting!$F$19</f>
        <v>#NUM!</v>
      </c>
      <c r="D5251" t="e">
        <f>IF(C5251=1,'Data Transformation'!$G$3+0.5*'Data Transformation'!$W$25,IF(C5252=1,D5252-'Data Transformation'!$W$25,FALSE))</f>
        <v>#NUM!</v>
      </c>
      <c r="E5251">
        <f t="array" ref="E5251">IF(ISLOGICAL(D5251),"",FREQUENCY(IF('Data Transformation'!$B$425:$B$8425='Bin Analysis'!$B5235,'Data Transformation'!$G$425:$G$8425),D5251))</f>
        <v>2001</v>
      </c>
      <c r="F5251">
        <f t="shared" si="654"/>
        <v>0</v>
      </c>
      <c r="G5251">
        <f>Weighting!$H$19</f>
        <v>0</v>
      </c>
      <c r="H5251">
        <f t="array" ref="H5251">FREQUENCY(IF('Data Transformation'!$B$4:$B$8425=B5235,'Data Transformation'!$G$4:$G$8425),'Bin Analysis'!$B5251)</f>
        <v>2073</v>
      </c>
      <c r="I5251">
        <f t="shared" si="655"/>
        <v>0</v>
      </c>
      <c r="J5251">
        <f t="shared" si="656"/>
        <v>0</v>
      </c>
      <c r="K5251">
        <f>J5251*Weighting!$W$19</f>
        <v>0</v>
      </c>
      <c r="M5251" s="14"/>
    </row>
    <row r="5252" spans="1:25" x14ac:dyDescent="0.25">
      <c r="A5252" s="32" t="str">
        <f>IF(Weighting!$P$20&gt;0,B5252,"")</f>
        <v/>
      </c>
      <c r="B5252" t="e">
        <f>Weighting!$C$20</f>
        <v>#DIV/0!</v>
      </c>
      <c r="C5252" t="e">
        <f>Weighting!$F$20</f>
        <v>#NUM!</v>
      </c>
      <c r="D5252" t="e">
        <f>IF(C5252=1,'Data Transformation'!$G$3+0.5*'Data Transformation'!$W$25,IF(C5253=1,D5253-'Data Transformation'!$W$25,FALSE))</f>
        <v>#NUM!</v>
      </c>
      <c r="E5252">
        <f t="array" ref="E5252">IF(ISLOGICAL(D5252),"",FREQUENCY(IF('Data Transformation'!$B$425:$B$8425='Bin Analysis'!$B5235,'Data Transformation'!$G$425:$G$8425),D5252))</f>
        <v>2001</v>
      </c>
      <c r="F5252">
        <f t="shared" si="654"/>
        <v>0</v>
      </c>
      <c r="G5252">
        <f>Weighting!$H$20</f>
        <v>0</v>
      </c>
      <c r="H5252">
        <f t="array" ref="H5252">FREQUENCY(IF('Data Transformation'!$B$4:$B$8425=B5235,'Data Transformation'!$G$4:$G$8425),'Bin Analysis'!$B5252)</f>
        <v>2073</v>
      </c>
      <c r="I5252">
        <f t="shared" si="655"/>
        <v>0</v>
      </c>
      <c r="J5252">
        <f t="shared" si="656"/>
        <v>0</v>
      </c>
      <c r="K5252">
        <f>J5252*Weighting!$W$20</f>
        <v>0</v>
      </c>
      <c r="M5252" s="14"/>
    </row>
    <row r="5253" spans="1:25" x14ac:dyDescent="0.25">
      <c r="A5253" s="32" t="str">
        <f>IF(Weighting!$P$21&gt;0,B5253,"")</f>
        <v/>
      </c>
      <c r="B5253" t="e">
        <f>Weighting!$C$21</f>
        <v>#DIV/0!</v>
      </c>
      <c r="C5253" t="e">
        <f>Weighting!$F$21</f>
        <v>#NUM!</v>
      </c>
      <c r="D5253" t="e">
        <f>IF(C5253=1,'Data Transformation'!$G$3+0.5*'Data Transformation'!$W$25,IF(C5254=1,D5254-'Data Transformation'!$W$25,FALSE))</f>
        <v>#NUM!</v>
      </c>
      <c r="E5253">
        <f t="array" ref="E5253">IF(ISLOGICAL(D5253),"",FREQUENCY(IF('Data Transformation'!$B$425:$B$8425='Bin Analysis'!$B5235,'Data Transformation'!$G$425:$G$8425),D5253))</f>
        <v>2001</v>
      </c>
      <c r="F5253">
        <f t="shared" si="654"/>
        <v>0</v>
      </c>
      <c r="G5253">
        <f>Weighting!$H$21</f>
        <v>0</v>
      </c>
      <c r="H5253">
        <f t="array" ref="H5253">FREQUENCY(IF('Data Transformation'!$B$4:$B$8425=B5235,'Data Transformation'!$G$4:$G$8425),'Bin Analysis'!$B5253)</f>
        <v>2073</v>
      </c>
      <c r="I5253">
        <f t="shared" si="655"/>
        <v>0</v>
      </c>
      <c r="J5253">
        <f t="shared" si="656"/>
        <v>0</v>
      </c>
      <c r="K5253">
        <f>J5253*Weighting!$W$21</f>
        <v>0</v>
      </c>
      <c r="M5253" s="14"/>
    </row>
    <row r="5254" spans="1:25" x14ac:dyDescent="0.25">
      <c r="A5254" s="32" t="str">
        <f>IF(Weighting!$P$22&gt;0,B5254,"")</f>
        <v/>
      </c>
      <c r="B5254" t="e">
        <f>Weighting!$C$22</f>
        <v>#DIV/0!</v>
      </c>
      <c r="C5254" t="e">
        <f>Weighting!$F$22</f>
        <v>#NUM!</v>
      </c>
      <c r="D5254" t="e">
        <f>IF(C5254=1,'Data Transformation'!$G$3+0.5*'Data Transformation'!$W$25,IF(C5255=1,D5255-'Data Transformation'!$W$25,FALSE))</f>
        <v>#NUM!</v>
      </c>
      <c r="E5254">
        <f t="array" ref="E5254">IF(ISLOGICAL(D5254),"",FREQUENCY(IF('Data Transformation'!$B$425:$B$8425='Bin Analysis'!$B5235,'Data Transformation'!$G$425:$G$8425),D5254))</f>
        <v>2001</v>
      </c>
      <c r="F5254">
        <f t="shared" si="654"/>
        <v>0</v>
      </c>
      <c r="G5254">
        <f>Weighting!$H$22</f>
        <v>0</v>
      </c>
      <c r="H5254">
        <f t="array" ref="H5254">FREQUENCY(IF('Data Transformation'!$B$4:$B$8425=B5235,'Data Transformation'!$G$4:$G$8425),'Bin Analysis'!$B5254)</f>
        <v>2073</v>
      </c>
      <c r="I5254">
        <f t="shared" si="655"/>
        <v>0</v>
      </c>
      <c r="J5254">
        <f t="shared" si="656"/>
        <v>0</v>
      </c>
      <c r="K5254">
        <f>J5254*Weighting!$W$22</f>
        <v>0</v>
      </c>
      <c r="M5254" s="14"/>
    </row>
    <row r="5255" spans="1:25" x14ac:dyDescent="0.25">
      <c r="A5255" s="32" t="str">
        <f>IF(Weighting!$P$23&gt;0,B5255,"")</f>
        <v/>
      </c>
      <c r="B5255" t="e">
        <f>Weighting!$C$23</f>
        <v>#DIV/0!</v>
      </c>
      <c r="C5255" t="e">
        <f>Weighting!$F$23</f>
        <v>#NUM!</v>
      </c>
      <c r="D5255" t="e">
        <f>IF(C5255=1,'Data Transformation'!$G$3+0.5*'Data Transformation'!$W$25,IF(C5256=1,D5256-'Data Transformation'!$W$25,FALSE))</f>
        <v>#NUM!</v>
      </c>
      <c r="E5255">
        <f t="array" ref="E5255">IF(ISLOGICAL(D5255),"",FREQUENCY(IF('Data Transformation'!$B$425:$B$8425='Bin Analysis'!$B5235,'Data Transformation'!$G$425:$G$8425),D5255))</f>
        <v>2001</v>
      </c>
      <c r="F5255">
        <f t="shared" si="654"/>
        <v>0</v>
      </c>
      <c r="G5255">
        <f>Weighting!$H$23</f>
        <v>0</v>
      </c>
      <c r="H5255">
        <f t="array" ref="H5255">FREQUENCY(IF('Data Transformation'!$B$4:$B$8425=B5235,'Data Transformation'!$G$4:$G$8425),'Bin Analysis'!$B5255)</f>
        <v>2073</v>
      </c>
      <c r="I5255">
        <f t="shared" si="655"/>
        <v>0</v>
      </c>
      <c r="J5255">
        <f t="shared" si="656"/>
        <v>0</v>
      </c>
      <c r="K5255">
        <f>J5255*Weighting!$W$23</f>
        <v>0</v>
      </c>
      <c r="M5255" s="14"/>
    </row>
    <row r="5256" spans="1:25" x14ac:dyDescent="0.25">
      <c r="A5256" s="32" t="str">
        <f>IF(Weighting!$P$24&gt;0,B5256,"")</f>
        <v/>
      </c>
      <c r="B5256" t="e">
        <f>Weighting!$C$24</f>
        <v>#DIV/0!</v>
      </c>
      <c r="C5256" t="e">
        <f>Weighting!$F$24</f>
        <v>#NUM!</v>
      </c>
      <c r="D5256" t="e">
        <f>IF(C5256=1,'Data Transformation'!$G$3+0.5*'Data Transformation'!$W$25,IF(C5257=1,D5257-'Data Transformation'!$W$25,FALSE))</f>
        <v>#NUM!</v>
      </c>
      <c r="E5256">
        <f t="array" ref="E5256">IF(ISLOGICAL(D5256),"",FREQUENCY(IF('Data Transformation'!$B$425:$B$8425='Bin Analysis'!$B5235,'Data Transformation'!$G$425:$G$8425),D5256))</f>
        <v>2001</v>
      </c>
      <c r="F5256">
        <f t="shared" si="654"/>
        <v>0</v>
      </c>
      <c r="G5256">
        <f>Weighting!$H$24</f>
        <v>0</v>
      </c>
      <c r="H5256">
        <f t="array" ref="H5256">FREQUENCY(IF('Data Transformation'!$B$4:$B$8425=B5235,'Data Transformation'!$G$4:$G$8425),'Bin Analysis'!$B5256)</f>
        <v>2073</v>
      </c>
      <c r="I5256">
        <f t="shared" si="655"/>
        <v>0</v>
      </c>
      <c r="J5256">
        <f t="shared" si="656"/>
        <v>0</v>
      </c>
      <c r="K5256">
        <f>J5256*Weighting!$W$24</f>
        <v>0</v>
      </c>
      <c r="M5256" s="14"/>
    </row>
    <row r="5257" spans="1:25" x14ac:dyDescent="0.25">
      <c r="A5257" s="32" t="str">
        <f>IF(Weighting!$P$25&gt;0,B5257,"")</f>
        <v/>
      </c>
      <c r="B5257" t="e">
        <f>Weighting!$C$25</f>
        <v>#DIV/0!</v>
      </c>
      <c r="C5257" t="e">
        <f>Weighting!$F$25</f>
        <v>#NUM!</v>
      </c>
      <c r="D5257" t="e">
        <f>IF(C5257=1,'Data Transformation'!$G$3+0.5*'Data Transformation'!$W$25,IF(C5258=1,D5258-'Data Transformation'!$W$25,FALSE))</f>
        <v>#NUM!</v>
      </c>
      <c r="E5257">
        <f t="array" ref="E5257">IF(ISLOGICAL(D5257),"",FREQUENCY(IF('Data Transformation'!$B$425:$B$8425='Bin Analysis'!$B5235,'Data Transformation'!$G$425:$G$8425),D5257))</f>
        <v>2001</v>
      </c>
      <c r="F5257">
        <f t="shared" si="654"/>
        <v>0</v>
      </c>
      <c r="G5257">
        <f>Weighting!$H$25</f>
        <v>0</v>
      </c>
      <c r="H5257">
        <f t="array" ref="H5257">FREQUENCY(IF('Data Transformation'!$B$4:$B$8425=B5235,'Data Transformation'!$G$4:$G$8425),'Bin Analysis'!$B5257)</f>
        <v>2073</v>
      </c>
      <c r="I5257">
        <f t="shared" si="655"/>
        <v>0</v>
      </c>
      <c r="J5257">
        <f t="shared" si="656"/>
        <v>0</v>
      </c>
      <c r="K5257">
        <f>J5257*Weighting!$W$25</f>
        <v>0</v>
      </c>
      <c r="M5257" s="14"/>
    </row>
    <row r="5258" spans="1:25" x14ac:dyDescent="0.25">
      <c r="O5258"/>
      <c r="P5258"/>
      <c r="Q5258"/>
      <c r="R5258"/>
    </row>
    <row r="5259" spans="1:25" ht="23.25" x14ac:dyDescent="0.35">
      <c r="A5259" s="21" t="s">
        <v>0</v>
      </c>
      <c r="B5259" s="21" t="str">
        <f>IFERROR(VLOOKUP(C5259,'Data Transformation'!$L$6:$M$426,2,FALSE),"")</f>
        <v/>
      </c>
      <c r="C5259" s="21">
        <f>C5235+1</f>
        <v>219</v>
      </c>
      <c r="D5259" s="21"/>
      <c r="E5259" s="21"/>
      <c r="F5259" s="21"/>
      <c r="G5259" s="21"/>
      <c r="H5259" s="22"/>
      <c r="I5259" s="22"/>
      <c r="J5259" s="22"/>
      <c r="K5259" s="21"/>
      <c r="L5259" s="21" t="str">
        <f>B5259</f>
        <v/>
      </c>
      <c r="M5259" s="23" t="e">
        <f>INDEX('Data Transformation'!$O$4:$O$424,MATCH($B5259,'Data Transformation'!$M$4:$M$424,0),MATCH($M$2,'Data Transformation'!$O$3,0))</f>
        <v>#N/A</v>
      </c>
      <c r="N5259" s="27" t="e">
        <f>IF('Input and Summary Results'!$J$16="minimum",'Bin Analysis'!X5260/(M5259-1),'Bin Analysis'!Y5259/('Bin Analysis'!M5259-1))</f>
        <v>#N/A</v>
      </c>
      <c r="O5259" s="27" t="e">
        <f>IF(M5259=FALSE,NA(),(VLOOKUP(1,C5262:K5281,4,FALSE))/(M5259-1))</f>
        <v>#N/A</v>
      </c>
      <c r="P5259" s="27" t="e">
        <f>IF(M5259=FALSE,NA(),SUM(J5262:J5281)/Weighting!$S$5)</f>
        <v>#N/A</v>
      </c>
      <c r="Q5259" s="27" t="e">
        <f>IF(M5259=FALSE,NA(),SUM(K5262:K5281)/Weighting!$S$6)</f>
        <v>#N/A</v>
      </c>
      <c r="R5259" s="27" t="e">
        <f>IF(M5259=FALSE,NA(),(VLOOKUP(1,G5262:K5281,3,FALSE))/(M5259-1))</f>
        <v>#N/A</v>
      </c>
      <c r="S5259" s="22" t="e">
        <f>IF(M5259=FALSE,NA(),IF(SUM(J5262:J5281)=2,"yes","no"))</f>
        <v>#N/A</v>
      </c>
      <c r="X5259" s="2" cm="2">
        <f t="array" ref="X5259:X5260">FREQUENCY(IF('Data Transformation'!$B$425:$B$6424='Bin Analysis'!L5259,'Data Transformation'!$G$425:$G$6424),'Data Transformation'!$U$11)</f>
        <v>0</v>
      </c>
      <c r="Y5259" s="2" cm="2">
        <f t="array" ref="Y5259:Y5260">FREQUENCY(IF('Data Transformation'!$B$425:$B$6424='Bin Analysis'!L5259,'Data Transformation'!$G$425:$G$6424),'Data Transformation'!$U$12)</f>
        <v>0</v>
      </c>
    </row>
    <row r="5260" spans="1:25" x14ac:dyDescent="0.25">
      <c r="A5260" s="14" t="s">
        <v>67</v>
      </c>
      <c r="B5260" t="s">
        <v>47</v>
      </c>
      <c r="C5260" t="s">
        <v>5</v>
      </c>
      <c r="D5260" t="s">
        <v>100</v>
      </c>
      <c r="E5260" t="s">
        <v>101</v>
      </c>
      <c r="F5260" t="s">
        <v>102</v>
      </c>
      <c r="G5260" t="s">
        <v>70</v>
      </c>
      <c r="H5260" t="s">
        <v>31</v>
      </c>
      <c r="I5260" t="s">
        <v>32</v>
      </c>
      <c r="J5260" t="s">
        <v>46</v>
      </c>
      <c r="K5260" s="14" t="s">
        <v>45</v>
      </c>
      <c r="M5260" s="14"/>
      <c r="X5260" s="2">
        <v>0</v>
      </c>
      <c r="Y5260" s="2">
        <v>0</v>
      </c>
    </row>
    <row r="5261" spans="1:25" x14ac:dyDescent="0.25">
      <c r="A5261" s="32"/>
      <c r="D5261" t="e">
        <f>IF(C5261=1,'Data Transformation'!$G$3+0.5*'Data Transformation'!$W$25,IF(C5262=1,D5262-'Data Transformation'!$W$25,FALSE))</f>
        <v>#NUM!</v>
      </c>
      <c r="E5261">
        <f t="array" ref="E5261">IF(ISLOGICAL(D5261),"",FREQUENCY(IF('Data Transformation'!$B$425:$B$8425='Bin Analysis'!$B5259,'Data Transformation'!$G$425:$G$8425),D5261))</f>
        <v>2001</v>
      </c>
      <c r="F5261" t="e">
        <f>IF(ISLOGICAL(D5261),"",E5261-E5260)</f>
        <v>#VALUE!</v>
      </c>
      <c r="M5261" s="14"/>
    </row>
    <row r="5262" spans="1:25" x14ac:dyDescent="0.25">
      <c r="A5262" s="32" t="e">
        <f>IF(Weighting!$P$6&gt;0,B5262,"")</f>
        <v>#NUM!</v>
      </c>
      <c r="B5262" t="e">
        <f>Weighting!$C$6</f>
        <v>#DIV/0!</v>
      </c>
      <c r="C5262" t="e">
        <f>Weighting!$F$6</f>
        <v>#NUM!</v>
      </c>
      <c r="D5262" t="e">
        <f>IF(C5262=1,'Data Transformation'!$G$3+0.5*'Data Transformation'!$W$25,IF(C5263=1,D5263-'Data Transformation'!$W$25,FALSE))</f>
        <v>#NUM!</v>
      </c>
      <c r="E5262">
        <f t="array" ref="E5262">IF(ISLOGICAL(D5262),"",FREQUENCY(IF('Data Transformation'!$B$425:$B$8425='Bin Analysis'!$B5259,'Data Transformation'!$G$425:$G$8425),D5262))</f>
        <v>2001</v>
      </c>
      <c r="F5262">
        <f>IF(ISLOGICAL(D5262),"",E5262-E5261)</f>
        <v>0</v>
      </c>
      <c r="G5262">
        <f>Weighting!$H$6</f>
        <v>1</v>
      </c>
      <c r="H5262">
        <f t="array" ref="H5262">FREQUENCY(IF('Data Transformation'!$B$4:$B$8425=B5259,'Data Transformation'!$G$4:$G$8425),'Bin Analysis'!$B5262)</f>
        <v>2073</v>
      </c>
      <c r="I5262">
        <f>H5262-H5261</f>
        <v>2073</v>
      </c>
      <c r="J5262">
        <f>IF(I5262=0,0,1)</f>
        <v>1</v>
      </c>
      <c r="K5262" t="e">
        <f>J5262*Weighting!$W$6</f>
        <v>#NUM!</v>
      </c>
      <c r="M5262" s="14"/>
    </row>
    <row r="5263" spans="1:25" x14ac:dyDescent="0.25">
      <c r="A5263" s="32" t="str">
        <f>IF(Weighting!$P$7&gt;0,B5263,"")</f>
        <v/>
      </c>
      <c r="B5263" t="e">
        <f>Weighting!$C$7</f>
        <v>#DIV/0!</v>
      </c>
      <c r="C5263" t="e">
        <f>Weighting!$F$7</f>
        <v>#NUM!</v>
      </c>
      <c r="D5263" t="e">
        <f>IF(C5263=1,'Data Transformation'!$G$3+0.5*'Data Transformation'!$W$25,IF(C5264=1,D5264-'Data Transformation'!$W$25,FALSE))</f>
        <v>#NUM!</v>
      </c>
      <c r="E5263">
        <f t="array" ref="E5263">IF(ISLOGICAL(D5263),"",FREQUENCY(IF('Data Transformation'!$B$425:$B$8425='Bin Analysis'!$B5259,'Data Transformation'!$G$425:$G$8425),D5263))</f>
        <v>2001</v>
      </c>
      <c r="F5263">
        <f t="shared" ref="F5263:F5281" si="657">IF(ISLOGICAL(D5263),"",E5263-E5262)</f>
        <v>0</v>
      </c>
      <c r="G5263">
        <f>Weighting!$H$7</f>
        <v>0</v>
      </c>
      <c r="H5263">
        <f t="array" ref="H5263">FREQUENCY(IF('Data Transformation'!$B$4:$B$8425=B5259,'Data Transformation'!$G$4:$G$8425),'Bin Analysis'!$B5263)</f>
        <v>2073</v>
      </c>
      <c r="I5263">
        <f t="shared" ref="I5263:I5281" si="658">H5263-H5262</f>
        <v>0</v>
      </c>
      <c r="J5263">
        <f>IF(I5263=0,0,1)</f>
        <v>0</v>
      </c>
      <c r="K5263">
        <f>J5263*Weighting!$W$7</f>
        <v>0</v>
      </c>
      <c r="M5263" s="14"/>
    </row>
    <row r="5264" spans="1:25" x14ac:dyDescent="0.25">
      <c r="A5264" s="32" t="str">
        <f>IF(Weighting!$P$8&gt;0,B5264,"")</f>
        <v/>
      </c>
      <c r="B5264" t="e">
        <f>Weighting!$C$8</f>
        <v>#DIV/0!</v>
      </c>
      <c r="C5264" t="e">
        <f>Weighting!$F$8</f>
        <v>#NUM!</v>
      </c>
      <c r="D5264" t="e">
        <f>IF(C5264=1,'Data Transformation'!$G$3+0.5*'Data Transformation'!$W$25,IF(C5265=1,D5265-'Data Transformation'!$W$25,FALSE))</f>
        <v>#NUM!</v>
      </c>
      <c r="E5264">
        <f t="array" ref="E5264">IF(ISLOGICAL(D5264),"",FREQUENCY(IF('Data Transformation'!$B$425:$B$8425='Bin Analysis'!$B5259,'Data Transformation'!$G$425:$G$8425),D5264))</f>
        <v>2001</v>
      </c>
      <c r="F5264">
        <f t="shared" si="657"/>
        <v>0</v>
      </c>
      <c r="G5264">
        <f>Weighting!$H$8</f>
        <v>0</v>
      </c>
      <c r="H5264">
        <f t="array" ref="H5264">FREQUENCY(IF('Data Transformation'!$B$4:$B$8425=B5259,'Data Transformation'!$G$4:$G$8425),'Bin Analysis'!$B5264)</f>
        <v>2073</v>
      </c>
      <c r="I5264">
        <f t="shared" si="658"/>
        <v>0</v>
      </c>
      <c r="J5264">
        <f t="shared" ref="J5264:J5281" si="659">IF(I5264=0,0,1)</f>
        <v>0</v>
      </c>
      <c r="K5264">
        <f>J5264*Weighting!$W$8</f>
        <v>0</v>
      </c>
      <c r="M5264" s="14"/>
    </row>
    <row r="5265" spans="1:13" x14ac:dyDescent="0.25">
      <c r="A5265" s="32" t="str">
        <f>IF(Weighting!$P$9&gt;0,B5265,"")</f>
        <v/>
      </c>
      <c r="B5265" s="50" t="e">
        <f>Weighting!$C$9</f>
        <v>#DIV/0!</v>
      </c>
      <c r="C5265" t="e">
        <f>Weighting!$F$9</f>
        <v>#NUM!</v>
      </c>
      <c r="D5265" t="e">
        <f>IF(C5265=1,'Data Transformation'!$G$3+0.5*'Data Transformation'!$W$25,IF(C5266=1,D5266-'Data Transformation'!$W$25,FALSE))</f>
        <v>#NUM!</v>
      </c>
      <c r="E5265">
        <f t="array" ref="E5265">IF(ISLOGICAL(D5265),"",FREQUENCY(IF('Data Transformation'!$B$425:$B$8425='Bin Analysis'!$B5259,'Data Transformation'!$G$425:$G$8425),D5265))</f>
        <v>2001</v>
      </c>
      <c r="F5265">
        <f t="shared" si="657"/>
        <v>0</v>
      </c>
      <c r="G5265">
        <f>Weighting!$H$9</f>
        <v>0</v>
      </c>
      <c r="H5265">
        <f t="array" ref="H5265">FREQUENCY(IF('Data Transformation'!$B$4:$B$8425=B5259,'Data Transformation'!$G$4:$G$8425),'Bin Analysis'!$B5265)</f>
        <v>2073</v>
      </c>
      <c r="I5265">
        <f t="shared" si="658"/>
        <v>0</v>
      </c>
      <c r="J5265">
        <f t="shared" si="659"/>
        <v>0</v>
      </c>
      <c r="K5265">
        <f>J5265*Weighting!$W$9</f>
        <v>0</v>
      </c>
      <c r="M5265" s="14"/>
    </row>
    <row r="5266" spans="1:13" x14ac:dyDescent="0.25">
      <c r="A5266" s="32" t="str">
        <f>IF(Weighting!$P$10&gt;0,B5266,"")</f>
        <v/>
      </c>
      <c r="B5266" t="e">
        <f>Weighting!$C$10</f>
        <v>#DIV/0!</v>
      </c>
      <c r="C5266" t="e">
        <f>Weighting!$F$10</f>
        <v>#NUM!</v>
      </c>
      <c r="D5266" t="e">
        <f>IF(C5266=1,'Data Transformation'!$G$3+0.5*'Data Transformation'!$W$25,IF(C5267=1,D5267-'Data Transformation'!$W$25,FALSE))</f>
        <v>#NUM!</v>
      </c>
      <c r="E5266">
        <f t="array" ref="E5266">IF(ISLOGICAL(D5266),"",FREQUENCY(IF('Data Transformation'!$B$425:$B$8425='Bin Analysis'!$B5259,'Data Transformation'!$G$425:$G$8425),D5266))</f>
        <v>2001</v>
      </c>
      <c r="F5266">
        <f t="shared" si="657"/>
        <v>0</v>
      </c>
      <c r="G5266">
        <f>Weighting!$H$10</f>
        <v>0</v>
      </c>
      <c r="H5266">
        <f t="array" ref="H5266">FREQUENCY(IF('Data Transformation'!$B$4:$B$8425=B5259,'Data Transformation'!$G$4:$G$8425),'Bin Analysis'!$B5266)</f>
        <v>2073</v>
      </c>
      <c r="I5266">
        <f t="shared" si="658"/>
        <v>0</v>
      </c>
      <c r="J5266">
        <f t="shared" si="659"/>
        <v>0</v>
      </c>
      <c r="K5266">
        <f>J5266*Weighting!$W$10</f>
        <v>0</v>
      </c>
      <c r="M5266" s="14"/>
    </row>
    <row r="5267" spans="1:13" x14ac:dyDescent="0.25">
      <c r="A5267" s="32" t="str">
        <f>IF(Weighting!$P$11&gt;0,B5267,"")</f>
        <v/>
      </c>
      <c r="B5267" t="e">
        <f>Weighting!$C$11</f>
        <v>#DIV/0!</v>
      </c>
      <c r="C5267" t="e">
        <f>Weighting!$F$11</f>
        <v>#NUM!</v>
      </c>
      <c r="D5267" t="e">
        <f>IF(C5267=1,'Data Transformation'!$G$3+0.5*'Data Transformation'!$W$25,IF(C5268=1,D5268-'Data Transformation'!$W$25,FALSE))</f>
        <v>#NUM!</v>
      </c>
      <c r="E5267">
        <f t="array" ref="E5267">IF(ISLOGICAL(D5267),"",FREQUENCY(IF('Data Transformation'!$B$425:$B$8425='Bin Analysis'!$B5259,'Data Transformation'!$G$425:$G$8425),D5267))</f>
        <v>2001</v>
      </c>
      <c r="F5267">
        <f t="shared" si="657"/>
        <v>0</v>
      </c>
      <c r="G5267">
        <f>Weighting!$H$11</f>
        <v>0</v>
      </c>
      <c r="H5267">
        <f t="array" ref="H5267">FREQUENCY(IF('Data Transformation'!$B$4:$B$8425=B5259,'Data Transformation'!$G$4:$G$8425),'Bin Analysis'!$B5267)</f>
        <v>2073</v>
      </c>
      <c r="I5267">
        <f t="shared" si="658"/>
        <v>0</v>
      </c>
      <c r="J5267">
        <f t="shared" si="659"/>
        <v>0</v>
      </c>
      <c r="K5267">
        <f>J5267*Weighting!$W$11</f>
        <v>0</v>
      </c>
      <c r="M5267" s="14"/>
    </row>
    <row r="5268" spans="1:13" x14ac:dyDescent="0.25">
      <c r="A5268" s="32" t="str">
        <f>IF(Weighting!$P$12&gt;0,B5268,"")</f>
        <v/>
      </c>
      <c r="B5268" t="e">
        <f>Weighting!$C$12</f>
        <v>#DIV/0!</v>
      </c>
      <c r="C5268" t="e">
        <f>Weighting!$F$12</f>
        <v>#NUM!</v>
      </c>
      <c r="D5268" t="e">
        <f>IF(C5268=1,'Data Transformation'!$G$3+0.5*'Data Transformation'!$W$25,IF(C5269=1,D5269-'Data Transformation'!$W$25,FALSE))</f>
        <v>#NUM!</v>
      </c>
      <c r="E5268">
        <f t="array" ref="E5268">IF(ISLOGICAL(D5268),"",FREQUENCY(IF('Data Transformation'!$B$425:$B$8425='Bin Analysis'!$B5259,'Data Transformation'!$G$425:$G$8425),D5268))</f>
        <v>2001</v>
      </c>
      <c r="F5268">
        <f t="shared" si="657"/>
        <v>0</v>
      </c>
      <c r="G5268">
        <f>Weighting!$H$12</f>
        <v>0</v>
      </c>
      <c r="H5268">
        <f t="array" ref="H5268">FREQUENCY(IF('Data Transformation'!$B$4:$B$8425=B5259,'Data Transformation'!$G$4:$G$8425),'Bin Analysis'!$B5268)</f>
        <v>2073</v>
      </c>
      <c r="I5268">
        <f t="shared" si="658"/>
        <v>0</v>
      </c>
      <c r="J5268">
        <f t="shared" si="659"/>
        <v>0</v>
      </c>
      <c r="K5268">
        <f>J5268*Weighting!$W$12</f>
        <v>0</v>
      </c>
      <c r="M5268" s="14"/>
    </row>
    <row r="5269" spans="1:13" x14ac:dyDescent="0.25">
      <c r="A5269" s="32" t="str">
        <f>IF(Weighting!$P$13&gt;0,B5269,"")</f>
        <v/>
      </c>
      <c r="B5269" t="e">
        <f>Weighting!$C$13</f>
        <v>#DIV/0!</v>
      </c>
      <c r="C5269" t="e">
        <f>Weighting!$F$13</f>
        <v>#NUM!</v>
      </c>
      <c r="D5269" t="e">
        <f>IF(C5269=1,'Data Transformation'!$G$3+0.5*'Data Transformation'!$W$25,IF(C5270=1,D5270-'Data Transformation'!$W$25,FALSE))</f>
        <v>#NUM!</v>
      </c>
      <c r="E5269">
        <f t="array" ref="E5269">IF(ISLOGICAL(D5269),"",FREQUENCY(IF('Data Transformation'!$B$425:$B$8425='Bin Analysis'!$B5259,'Data Transformation'!$G$425:$G$8425),D5269))</f>
        <v>2001</v>
      </c>
      <c r="F5269">
        <f t="shared" si="657"/>
        <v>0</v>
      </c>
      <c r="G5269">
        <f>Weighting!$H$13</f>
        <v>0</v>
      </c>
      <c r="H5269">
        <f t="array" ref="H5269">FREQUENCY(IF('Data Transformation'!$B$4:$B$8425=B5259,'Data Transformation'!$G$4:$G$8425),'Bin Analysis'!$B5269)</f>
        <v>2073</v>
      </c>
      <c r="I5269">
        <f t="shared" si="658"/>
        <v>0</v>
      </c>
      <c r="J5269">
        <f t="shared" si="659"/>
        <v>0</v>
      </c>
      <c r="K5269">
        <f>J5269*Weighting!$W$13</f>
        <v>0</v>
      </c>
      <c r="M5269" s="14"/>
    </row>
    <row r="5270" spans="1:13" x14ac:dyDescent="0.25">
      <c r="A5270" s="32" t="str">
        <f>IF(Weighting!$P$14&gt;0,B5270,"")</f>
        <v/>
      </c>
      <c r="B5270" t="e">
        <f>Weighting!$C$14</f>
        <v>#DIV/0!</v>
      </c>
      <c r="C5270" t="e">
        <f>Weighting!$F$14</f>
        <v>#NUM!</v>
      </c>
      <c r="D5270" t="e">
        <f>IF(C5270=1,'Data Transformation'!$G$3+0.5*'Data Transformation'!$W$25,IF(C5271=1,D5271-'Data Transformation'!$W$25,FALSE))</f>
        <v>#NUM!</v>
      </c>
      <c r="E5270">
        <f t="array" ref="E5270">IF(ISLOGICAL(D5270),"",FREQUENCY(IF('Data Transformation'!$B$425:$B$8425='Bin Analysis'!$B5259,'Data Transformation'!$G$425:$G$8425),D5270))</f>
        <v>2001</v>
      </c>
      <c r="F5270">
        <f t="shared" si="657"/>
        <v>0</v>
      </c>
      <c r="G5270">
        <f>Weighting!$H$14</f>
        <v>0</v>
      </c>
      <c r="H5270">
        <f t="array" ref="H5270">FREQUENCY(IF('Data Transformation'!$B$4:$B$8425=B5259,'Data Transformation'!$G$4:$G$8425),'Bin Analysis'!$B5270)</f>
        <v>2073</v>
      </c>
      <c r="I5270">
        <f t="shared" si="658"/>
        <v>0</v>
      </c>
      <c r="J5270">
        <f t="shared" si="659"/>
        <v>0</v>
      </c>
      <c r="K5270">
        <f>J5270*Weighting!$W$14</f>
        <v>0</v>
      </c>
      <c r="M5270" s="14"/>
    </row>
    <row r="5271" spans="1:13" x14ac:dyDescent="0.25">
      <c r="A5271" s="32" t="str">
        <f>IF(Weighting!$P$15&gt;0,B5271,"")</f>
        <v/>
      </c>
      <c r="B5271" t="e">
        <f>Weighting!$C$15</f>
        <v>#DIV/0!</v>
      </c>
      <c r="C5271" t="e">
        <f>Weighting!$F$15</f>
        <v>#NUM!</v>
      </c>
      <c r="D5271" t="e">
        <f>IF(C5271=1,'Data Transformation'!$G$3+0.5*'Data Transformation'!$W$25,IF(C5272=1,D5272-'Data Transformation'!$W$25,FALSE))</f>
        <v>#NUM!</v>
      </c>
      <c r="E5271">
        <f t="array" ref="E5271">IF(ISLOGICAL(D5271),"",FREQUENCY(IF('Data Transformation'!$B$425:$B$8425='Bin Analysis'!$B5259,'Data Transformation'!$G$425:$G$8425),D5271))</f>
        <v>2001</v>
      </c>
      <c r="F5271">
        <f t="shared" si="657"/>
        <v>0</v>
      </c>
      <c r="G5271">
        <f>Weighting!$H$15</f>
        <v>0</v>
      </c>
      <c r="H5271">
        <f t="array" ref="H5271">FREQUENCY(IF('Data Transformation'!$B$4:$B$8425=B5259,'Data Transformation'!$G$4:$G$8425),'Bin Analysis'!$B5271)</f>
        <v>2073</v>
      </c>
      <c r="I5271">
        <f t="shared" si="658"/>
        <v>0</v>
      </c>
      <c r="J5271">
        <f t="shared" si="659"/>
        <v>0</v>
      </c>
      <c r="K5271">
        <f>J5271*Weighting!$W$15</f>
        <v>0</v>
      </c>
      <c r="M5271" s="14"/>
    </row>
    <row r="5272" spans="1:13" x14ac:dyDescent="0.25">
      <c r="A5272" s="32" t="str">
        <f>IF(Weighting!$P$16&gt;0,B5272,"")</f>
        <v/>
      </c>
      <c r="B5272" t="e">
        <f>Weighting!$C$16</f>
        <v>#DIV/0!</v>
      </c>
      <c r="C5272" t="e">
        <f>Weighting!$F$16</f>
        <v>#NUM!</v>
      </c>
      <c r="D5272" t="e">
        <f>IF(C5272=1,'Data Transformation'!$G$3+0.5*'Data Transformation'!$W$25,IF(C5273=1,D5273-'Data Transformation'!$W$25,FALSE))</f>
        <v>#NUM!</v>
      </c>
      <c r="E5272">
        <f t="array" ref="E5272">IF(ISLOGICAL(D5272),"",FREQUENCY(IF('Data Transformation'!$B$425:$B$8425='Bin Analysis'!$B5259,'Data Transformation'!$G$425:$G$8425),D5272))</f>
        <v>2001</v>
      </c>
      <c r="F5272">
        <f t="shared" si="657"/>
        <v>0</v>
      </c>
      <c r="G5272">
        <f>Weighting!$H$16</f>
        <v>0</v>
      </c>
      <c r="H5272">
        <f t="array" ref="H5272">FREQUENCY(IF('Data Transformation'!$B$4:$B$8425=B5259,'Data Transformation'!$G$4:$G$8425),'Bin Analysis'!$B5272)</f>
        <v>2073</v>
      </c>
      <c r="I5272">
        <f t="shared" si="658"/>
        <v>0</v>
      </c>
      <c r="J5272">
        <f t="shared" si="659"/>
        <v>0</v>
      </c>
      <c r="K5272">
        <f>J5272*Weighting!$W$16</f>
        <v>0</v>
      </c>
      <c r="M5272" s="14"/>
    </row>
    <row r="5273" spans="1:13" x14ac:dyDescent="0.25">
      <c r="A5273" s="32" t="str">
        <f>IF(Weighting!$P$17&gt;0,B5273,"")</f>
        <v/>
      </c>
      <c r="B5273" t="e">
        <f>Weighting!$C$17</f>
        <v>#DIV/0!</v>
      </c>
      <c r="C5273" t="e">
        <f>Weighting!$F$17</f>
        <v>#NUM!</v>
      </c>
      <c r="D5273" t="e">
        <f>IF(C5273=1,'Data Transformation'!$G$3+0.5*'Data Transformation'!$W$25,IF(C5274=1,D5274-'Data Transformation'!$W$25,FALSE))</f>
        <v>#NUM!</v>
      </c>
      <c r="E5273">
        <f t="array" ref="E5273">IF(ISLOGICAL(D5273),"",FREQUENCY(IF('Data Transformation'!$B$425:$B$8425='Bin Analysis'!$B5259,'Data Transformation'!$G$425:$G$8425),D5273))</f>
        <v>2001</v>
      </c>
      <c r="F5273">
        <f t="shared" si="657"/>
        <v>0</v>
      </c>
      <c r="G5273">
        <f>Weighting!$H$17</f>
        <v>0</v>
      </c>
      <c r="H5273">
        <f t="array" ref="H5273">FREQUENCY(IF('Data Transformation'!$B$4:$B$8425=B5259,'Data Transformation'!$G$4:$G$8425),'Bin Analysis'!$B5273)</f>
        <v>2073</v>
      </c>
      <c r="I5273">
        <f t="shared" si="658"/>
        <v>0</v>
      </c>
      <c r="J5273">
        <f t="shared" si="659"/>
        <v>0</v>
      </c>
      <c r="K5273">
        <f>J5273*Weighting!$W$17</f>
        <v>0</v>
      </c>
      <c r="M5273" s="14"/>
    </row>
    <row r="5274" spans="1:13" x14ac:dyDescent="0.25">
      <c r="A5274" s="32" t="str">
        <f>IF(Weighting!$P$18&gt;0,B5274,"")</f>
        <v/>
      </c>
      <c r="B5274" t="e">
        <f>Weighting!$C$18</f>
        <v>#DIV/0!</v>
      </c>
      <c r="C5274" t="e">
        <f>Weighting!$F$18</f>
        <v>#NUM!</v>
      </c>
      <c r="D5274" t="e">
        <f>IF(C5274=1,'Data Transformation'!$G$3+0.5*'Data Transformation'!$W$25,IF(C5275=1,D5275-'Data Transformation'!$W$25,FALSE))</f>
        <v>#NUM!</v>
      </c>
      <c r="E5274">
        <f t="array" ref="E5274">IF(ISLOGICAL(D5274),"",FREQUENCY(IF('Data Transformation'!$B$425:$B$8425='Bin Analysis'!$B5259,'Data Transformation'!$G$425:$G$8425),D5274))</f>
        <v>2001</v>
      </c>
      <c r="F5274">
        <f t="shared" si="657"/>
        <v>0</v>
      </c>
      <c r="G5274">
        <f>Weighting!$H$18</f>
        <v>0</v>
      </c>
      <c r="H5274">
        <f t="array" ref="H5274">FREQUENCY(IF('Data Transformation'!$B$4:$B$8425=B5259,'Data Transformation'!$G$4:$G$8425),'Bin Analysis'!$B5274)</f>
        <v>2073</v>
      </c>
      <c r="I5274">
        <f t="shared" si="658"/>
        <v>0</v>
      </c>
      <c r="J5274">
        <f t="shared" si="659"/>
        <v>0</v>
      </c>
      <c r="K5274">
        <f>J5274*Weighting!$W$18</f>
        <v>0</v>
      </c>
      <c r="M5274" s="14"/>
    </row>
    <row r="5275" spans="1:13" x14ac:dyDescent="0.25">
      <c r="A5275" s="32" t="str">
        <f>IF(Weighting!$P$19&gt;0,B5275,"")</f>
        <v/>
      </c>
      <c r="B5275" t="e">
        <f>Weighting!$C$19</f>
        <v>#DIV/0!</v>
      </c>
      <c r="C5275" t="e">
        <f>Weighting!$F$19</f>
        <v>#NUM!</v>
      </c>
      <c r="D5275" t="e">
        <f>IF(C5275=1,'Data Transformation'!$G$3+0.5*'Data Transformation'!$W$25,IF(C5276=1,D5276-'Data Transformation'!$W$25,FALSE))</f>
        <v>#NUM!</v>
      </c>
      <c r="E5275">
        <f t="array" ref="E5275">IF(ISLOGICAL(D5275),"",FREQUENCY(IF('Data Transformation'!$B$425:$B$8425='Bin Analysis'!$B5259,'Data Transformation'!$G$425:$G$8425),D5275))</f>
        <v>2001</v>
      </c>
      <c r="F5275">
        <f t="shared" si="657"/>
        <v>0</v>
      </c>
      <c r="G5275">
        <f>Weighting!$H$19</f>
        <v>0</v>
      </c>
      <c r="H5275">
        <f t="array" ref="H5275">FREQUENCY(IF('Data Transformation'!$B$4:$B$8425=B5259,'Data Transformation'!$G$4:$G$8425),'Bin Analysis'!$B5275)</f>
        <v>2073</v>
      </c>
      <c r="I5275">
        <f t="shared" si="658"/>
        <v>0</v>
      </c>
      <c r="J5275">
        <f t="shared" si="659"/>
        <v>0</v>
      </c>
      <c r="K5275">
        <f>J5275*Weighting!$W$19</f>
        <v>0</v>
      </c>
      <c r="M5275" s="14"/>
    </row>
    <row r="5276" spans="1:13" x14ac:dyDescent="0.25">
      <c r="A5276" s="32" t="str">
        <f>IF(Weighting!$P$20&gt;0,B5276,"")</f>
        <v/>
      </c>
      <c r="B5276" t="e">
        <f>Weighting!$C$20</f>
        <v>#DIV/0!</v>
      </c>
      <c r="C5276" t="e">
        <f>Weighting!$F$20</f>
        <v>#NUM!</v>
      </c>
      <c r="D5276" t="e">
        <f>IF(C5276=1,'Data Transformation'!$G$3+0.5*'Data Transformation'!$W$25,IF(C5277=1,D5277-'Data Transformation'!$W$25,FALSE))</f>
        <v>#NUM!</v>
      </c>
      <c r="E5276">
        <f t="array" ref="E5276">IF(ISLOGICAL(D5276),"",FREQUENCY(IF('Data Transformation'!$B$425:$B$8425='Bin Analysis'!$B5259,'Data Transformation'!$G$425:$G$8425),D5276))</f>
        <v>2001</v>
      </c>
      <c r="F5276">
        <f t="shared" si="657"/>
        <v>0</v>
      </c>
      <c r="G5276">
        <f>Weighting!$H$20</f>
        <v>0</v>
      </c>
      <c r="H5276">
        <f t="array" ref="H5276">FREQUENCY(IF('Data Transformation'!$B$4:$B$8425=B5259,'Data Transformation'!$G$4:$G$8425),'Bin Analysis'!$B5276)</f>
        <v>2073</v>
      </c>
      <c r="I5276">
        <f t="shared" si="658"/>
        <v>0</v>
      </c>
      <c r="J5276">
        <f t="shared" si="659"/>
        <v>0</v>
      </c>
      <c r="K5276">
        <f>J5276*Weighting!$W$20</f>
        <v>0</v>
      </c>
      <c r="M5276" s="14"/>
    </row>
    <row r="5277" spans="1:13" x14ac:dyDescent="0.25">
      <c r="A5277" s="32" t="str">
        <f>IF(Weighting!$P$21&gt;0,B5277,"")</f>
        <v/>
      </c>
      <c r="B5277" t="e">
        <f>Weighting!$C$21</f>
        <v>#DIV/0!</v>
      </c>
      <c r="C5277" t="e">
        <f>Weighting!$F$21</f>
        <v>#NUM!</v>
      </c>
      <c r="D5277" t="e">
        <f>IF(C5277=1,'Data Transformation'!$G$3+0.5*'Data Transformation'!$W$25,IF(C5278=1,D5278-'Data Transformation'!$W$25,FALSE))</f>
        <v>#NUM!</v>
      </c>
      <c r="E5277">
        <f t="array" ref="E5277">IF(ISLOGICAL(D5277),"",FREQUENCY(IF('Data Transformation'!$B$425:$B$8425='Bin Analysis'!$B5259,'Data Transformation'!$G$425:$G$8425),D5277))</f>
        <v>2001</v>
      </c>
      <c r="F5277">
        <f t="shared" si="657"/>
        <v>0</v>
      </c>
      <c r="G5277">
        <f>Weighting!$H$21</f>
        <v>0</v>
      </c>
      <c r="H5277">
        <f t="array" ref="H5277">FREQUENCY(IF('Data Transformation'!$B$4:$B$8425=B5259,'Data Transformation'!$G$4:$G$8425),'Bin Analysis'!$B5277)</f>
        <v>2073</v>
      </c>
      <c r="I5277">
        <f t="shared" si="658"/>
        <v>0</v>
      </c>
      <c r="J5277">
        <f t="shared" si="659"/>
        <v>0</v>
      </c>
      <c r="K5277">
        <f>J5277*Weighting!$W$21</f>
        <v>0</v>
      </c>
      <c r="M5277" s="14"/>
    </row>
    <row r="5278" spans="1:13" x14ac:dyDescent="0.25">
      <c r="A5278" s="32" t="str">
        <f>IF(Weighting!$P$22&gt;0,B5278,"")</f>
        <v/>
      </c>
      <c r="B5278" t="e">
        <f>Weighting!$C$22</f>
        <v>#DIV/0!</v>
      </c>
      <c r="C5278" t="e">
        <f>Weighting!$F$22</f>
        <v>#NUM!</v>
      </c>
      <c r="D5278" t="e">
        <f>IF(C5278=1,'Data Transformation'!$G$3+0.5*'Data Transformation'!$W$25,IF(C5279=1,D5279-'Data Transformation'!$W$25,FALSE))</f>
        <v>#NUM!</v>
      </c>
      <c r="E5278">
        <f t="array" ref="E5278">IF(ISLOGICAL(D5278),"",FREQUENCY(IF('Data Transformation'!$B$425:$B$8425='Bin Analysis'!$B5259,'Data Transformation'!$G$425:$G$8425),D5278))</f>
        <v>2001</v>
      </c>
      <c r="F5278">
        <f t="shared" si="657"/>
        <v>0</v>
      </c>
      <c r="G5278">
        <f>Weighting!$H$22</f>
        <v>0</v>
      </c>
      <c r="H5278">
        <f t="array" ref="H5278">FREQUENCY(IF('Data Transformation'!$B$4:$B$8425=B5259,'Data Transformation'!$G$4:$G$8425),'Bin Analysis'!$B5278)</f>
        <v>2073</v>
      </c>
      <c r="I5278">
        <f t="shared" si="658"/>
        <v>0</v>
      </c>
      <c r="J5278">
        <f t="shared" si="659"/>
        <v>0</v>
      </c>
      <c r="K5278">
        <f>J5278*Weighting!$W$22</f>
        <v>0</v>
      </c>
      <c r="M5278" s="14"/>
    </row>
    <row r="5279" spans="1:13" x14ac:dyDescent="0.25">
      <c r="A5279" s="32" t="str">
        <f>IF(Weighting!$P$23&gt;0,B5279,"")</f>
        <v/>
      </c>
      <c r="B5279" t="e">
        <f>Weighting!$C$23</f>
        <v>#DIV/0!</v>
      </c>
      <c r="C5279" t="e">
        <f>Weighting!$F$23</f>
        <v>#NUM!</v>
      </c>
      <c r="D5279" t="e">
        <f>IF(C5279=1,'Data Transformation'!$G$3+0.5*'Data Transformation'!$W$25,IF(C5280=1,D5280-'Data Transformation'!$W$25,FALSE))</f>
        <v>#NUM!</v>
      </c>
      <c r="E5279">
        <f t="array" ref="E5279">IF(ISLOGICAL(D5279),"",FREQUENCY(IF('Data Transformation'!$B$425:$B$8425='Bin Analysis'!$B5259,'Data Transformation'!$G$425:$G$8425),D5279))</f>
        <v>2001</v>
      </c>
      <c r="F5279">
        <f t="shared" si="657"/>
        <v>0</v>
      </c>
      <c r="G5279">
        <f>Weighting!$H$23</f>
        <v>0</v>
      </c>
      <c r="H5279">
        <f t="array" ref="H5279">FREQUENCY(IF('Data Transformation'!$B$4:$B$8425=B5259,'Data Transformation'!$G$4:$G$8425),'Bin Analysis'!$B5279)</f>
        <v>2073</v>
      </c>
      <c r="I5279">
        <f t="shared" si="658"/>
        <v>0</v>
      </c>
      <c r="J5279">
        <f t="shared" si="659"/>
        <v>0</v>
      </c>
      <c r="K5279">
        <f>J5279*Weighting!$W$23</f>
        <v>0</v>
      </c>
      <c r="M5279" s="14"/>
    </row>
    <row r="5280" spans="1:13" x14ac:dyDescent="0.25">
      <c r="A5280" s="32" t="str">
        <f>IF(Weighting!$P$24&gt;0,B5280,"")</f>
        <v/>
      </c>
      <c r="B5280" t="e">
        <f>Weighting!$C$24</f>
        <v>#DIV/0!</v>
      </c>
      <c r="C5280" t="e">
        <f>Weighting!$F$24</f>
        <v>#NUM!</v>
      </c>
      <c r="D5280" t="e">
        <f>IF(C5280=1,'Data Transformation'!$G$3+0.5*'Data Transformation'!$W$25,IF(C5281=1,D5281-'Data Transformation'!$W$25,FALSE))</f>
        <v>#NUM!</v>
      </c>
      <c r="E5280">
        <f t="array" ref="E5280">IF(ISLOGICAL(D5280),"",FREQUENCY(IF('Data Transformation'!$B$425:$B$8425='Bin Analysis'!$B5259,'Data Transformation'!$G$425:$G$8425),D5280))</f>
        <v>2001</v>
      </c>
      <c r="F5280">
        <f t="shared" si="657"/>
        <v>0</v>
      </c>
      <c r="G5280">
        <f>Weighting!$H$24</f>
        <v>0</v>
      </c>
      <c r="H5280">
        <f t="array" ref="H5280">FREQUENCY(IF('Data Transformation'!$B$4:$B$8425=B5259,'Data Transformation'!$G$4:$G$8425),'Bin Analysis'!$B5280)</f>
        <v>2073</v>
      </c>
      <c r="I5280">
        <f t="shared" si="658"/>
        <v>0</v>
      </c>
      <c r="J5280">
        <f t="shared" si="659"/>
        <v>0</v>
      </c>
      <c r="K5280">
        <f>J5280*Weighting!$W$24</f>
        <v>0</v>
      </c>
      <c r="M5280" s="14"/>
    </row>
    <row r="5281" spans="1:25" x14ac:dyDescent="0.25">
      <c r="A5281" s="32" t="str">
        <f>IF(Weighting!$P$25&gt;0,B5281,"")</f>
        <v/>
      </c>
      <c r="B5281" t="e">
        <f>Weighting!$C$25</f>
        <v>#DIV/0!</v>
      </c>
      <c r="C5281" t="e">
        <f>Weighting!$F$25</f>
        <v>#NUM!</v>
      </c>
      <c r="D5281" t="e">
        <f>IF(C5281=1,'Data Transformation'!$G$3+0.5*'Data Transformation'!$W$25,IF(C5282=1,D5282-'Data Transformation'!$W$25,FALSE))</f>
        <v>#NUM!</v>
      </c>
      <c r="E5281">
        <f t="array" ref="E5281">IF(ISLOGICAL(D5281),"",FREQUENCY(IF('Data Transformation'!$B$425:$B$8425='Bin Analysis'!$B5259,'Data Transformation'!$G$425:$G$8425),D5281))</f>
        <v>2001</v>
      </c>
      <c r="F5281">
        <f t="shared" si="657"/>
        <v>0</v>
      </c>
      <c r="G5281">
        <f>Weighting!$H$25</f>
        <v>0</v>
      </c>
      <c r="H5281">
        <f t="array" ref="H5281">FREQUENCY(IF('Data Transformation'!$B$4:$B$8425=B5259,'Data Transformation'!$G$4:$G$8425),'Bin Analysis'!$B5281)</f>
        <v>2073</v>
      </c>
      <c r="I5281">
        <f t="shared" si="658"/>
        <v>0</v>
      </c>
      <c r="J5281">
        <f t="shared" si="659"/>
        <v>0</v>
      </c>
      <c r="K5281">
        <f>J5281*Weighting!$W$25</f>
        <v>0</v>
      </c>
      <c r="M5281" s="14"/>
    </row>
    <row r="5282" spans="1:25" x14ac:dyDescent="0.25">
      <c r="N5282" s="57"/>
      <c r="O5282"/>
      <c r="P5282"/>
      <c r="Q5282"/>
      <c r="R5282"/>
    </row>
    <row r="5283" spans="1:25" ht="23.25" x14ac:dyDescent="0.35">
      <c r="A5283" s="21" t="s">
        <v>0</v>
      </c>
      <c r="B5283" s="21" t="str">
        <f>IFERROR(VLOOKUP(C5283,'Data Transformation'!$L$6:$M$426,2,FALSE),"")</f>
        <v/>
      </c>
      <c r="C5283" s="21">
        <f>C5259+1</f>
        <v>220</v>
      </c>
      <c r="D5283" s="21"/>
      <c r="E5283" s="21"/>
      <c r="F5283" s="21"/>
      <c r="G5283" s="21"/>
      <c r="H5283" s="22"/>
      <c r="I5283" s="22"/>
      <c r="J5283" s="22"/>
      <c r="K5283" s="21"/>
      <c r="L5283" s="21" t="str">
        <f>B5283</f>
        <v/>
      </c>
      <c r="M5283" s="23" t="e">
        <f>INDEX('Data Transformation'!$O$4:$O$424,MATCH($B5283,'Data Transformation'!$M$4:$M$424,0),MATCH($M$2,'Data Transformation'!$O$3,0))</f>
        <v>#N/A</v>
      </c>
      <c r="N5283" s="27" t="e">
        <f>IF('Input and Summary Results'!$J$16="minimum",'Bin Analysis'!X5284/(M5283-1),'Bin Analysis'!Y5283/('Bin Analysis'!M5283-1))</f>
        <v>#N/A</v>
      </c>
      <c r="O5283" s="27" t="e">
        <f>IF(M5283=FALSE,NA(),(VLOOKUP(1,C5286:K5305,4,FALSE))/(M5283-1))</f>
        <v>#N/A</v>
      </c>
      <c r="P5283" s="27" t="e">
        <f>IF(M5283=FALSE,NA(),SUM(J5286:J5305)/Weighting!$S$5)</f>
        <v>#N/A</v>
      </c>
      <c r="Q5283" s="27" t="e">
        <f>IF(M5283=FALSE,NA(),SUM(K5286:K5305)/Weighting!$S$6)</f>
        <v>#N/A</v>
      </c>
      <c r="R5283" s="27" t="e">
        <f>IF(M5283=FALSE,NA(),(VLOOKUP(1,G5286:K5305,3,FALSE))/(M5283-1))</f>
        <v>#N/A</v>
      </c>
      <c r="S5283" s="22" t="e">
        <f>IF(M5283=FALSE,NA(),IF(SUM(J5286:J5305)=2,"yes","no"))</f>
        <v>#N/A</v>
      </c>
      <c r="X5283" s="2" cm="2">
        <f t="array" ref="X5283:X5284">FREQUENCY(IF('Data Transformation'!$B$425:$B$6424='Bin Analysis'!L5283,'Data Transformation'!$G$425:$G$6424),'Data Transformation'!$U$11)</f>
        <v>0</v>
      </c>
      <c r="Y5283" s="2" cm="2">
        <f t="array" ref="Y5283:Y5284">FREQUENCY(IF('Data Transformation'!$B$425:$B$6424='Bin Analysis'!L5283,'Data Transformation'!$G$425:$G$6424),'Data Transformation'!$U$12)</f>
        <v>0</v>
      </c>
    </row>
    <row r="5284" spans="1:25" x14ac:dyDescent="0.25">
      <c r="A5284" s="14" t="s">
        <v>67</v>
      </c>
      <c r="B5284" t="s">
        <v>47</v>
      </c>
      <c r="C5284" t="s">
        <v>5</v>
      </c>
      <c r="D5284" t="s">
        <v>100</v>
      </c>
      <c r="E5284" t="s">
        <v>101</v>
      </c>
      <c r="F5284" t="s">
        <v>102</v>
      </c>
      <c r="G5284" t="s">
        <v>70</v>
      </c>
      <c r="H5284" t="s">
        <v>31</v>
      </c>
      <c r="I5284" t="s">
        <v>32</v>
      </c>
      <c r="J5284" t="s">
        <v>46</v>
      </c>
      <c r="K5284" s="14" t="s">
        <v>45</v>
      </c>
      <c r="M5284" s="14"/>
      <c r="X5284" s="2">
        <v>0</v>
      </c>
      <c r="Y5284" s="2">
        <v>0</v>
      </c>
    </row>
    <row r="5285" spans="1:25" x14ac:dyDescent="0.25">
      <c r="A5285" s="32"/>
      <c r="D5285" t="e">
        <f>IF(C5285=1,'Data Transformation'!$G$3+0.5*'Data Transformation'!$W$25,IF(C5286=1,D5286-'Data Transformation'!$W$25,FALSE))</f>
        <v>#NUM!</v>
      </c>
      <c r="E5285">
        <f t="array" ref="E5285">IF(ISLOGICAL(D5285),"",FREQUENCY(IF('Data Transformation'!$B$425:$B$8425='Bin Analysis'!$B5283,'Data Transformation'!$G$425:$G$8425),D5285))</f>
        <v>2001</v>
      </c>
      <c r="F5285" t="e">
        <f>IF(ISLOGICAL(D5285),"",E5285-E5284)</f>
        <v>#VALUE!</v>
      </c>
      <c r="M5285" s="14"/>
    </row>
    <row r="5286" spans="1:25" x14ac:dyDescent="0.25">
      <c r="A5286" s="32" t="e">
        <f>IF(Weighting!$P$6&gt;0,B5286,"")</f>
        <v>#NUM!</v>
      </c>
      <c r="B5286" t="e">
        <f>Weighting!$C$6</f>
        <v>#DIV/0!</v>
      </c>
      <c r="C5286" t="e">
        <f>Weighting!$F$6</f>
        <v>#NUM!</v>
      </c>
      <c r="D5286" t="e">
        <f>IF(C5286=1,'Data Transformation'!$G$3+0.5*'Data Transformation'!$W$25,IF(C5287=1,D5287-'Data Transformation'!$W$25,FALSE))</f>
        <v>#NUM!</v>
      </c>
      <c r="E5286">
        <f t="array" ref="E5286">IF(ISLOGICAL(D5286),"",FREQUENCY(IF('Data Transformation'!$B$425:$B$8425='Bin Analysis'!$B5283,'Data Transformation'!$G$425:$G$8425),D5286))</f>
        <v>2001</v>
      </c>
      <c r="F5286">
        <f>IF(ISLOGICAL(D5286),"",E5286-E5285)</f>
        <v>0</v>
      </c>
      <c r="G5286">
        <f>Weighting!$H$6</f>
        <v>1</v>
      </c>
      <c r="H5286">
        <f t="array" ref="H5286">FREQUENCY(IF('Data Transformation'!$B$4:$B$8425=B5283,'Data Transformation'!$G$4:$G$8425),'Bin Analysis'!$B5286)</f>
        <v>2073</v>
      </c>
      <c r="I5286">
        <f>H5286-H5285</f>
        <v>2073</v>
      </c>
      <c r="J5286">
        <f>IF(I5286=0,0,1)</f>
        <v>1</v>
      </c>
      <c r="K5286" t="e">
        <f>J5286*Weighting!$W$6</f>
        <v>#NUM!</v>
      </c>
      <c r="M5286" s="14"/>
    </row>
    <row r="5287" spans="1:25" x14ac:dyDescent="0.25">
      <c r="A5287" s="32" t="str">
        <f>IF(Weighting!$P$7&gt;0,B5287,"")</f>
        <v/>
      </c>
      <c r="B5287" t="e">
        <f>Weighting!$C$7</f>
        <v>#DIV/0!</v>
      </c>
      <c r="C5287" t="e">
        <f>Weighting!$F$7</f>
        <v>#NUM!</v>
      </c>
      <c r="D5287" t="e">
        <f>IF(C5287=1,'Data Transformation'!$G$3+0.5*'Data Transformation'!$W$25,IF(C5288=1,D5288-'Data Transformation'!$W$25,FALSE))</f>
        <v>#NUM!</v>
      </c>
      <c r="E5287">
        <f t="array" ref="E5287">IF(ISLOGICAL(D5287),"",FREQUENCY(IF('Data Transformation'!$B$425:$B$8425='Bin Analysis'!$B5283,'Data Transformation'!$G$425:$G$8425),D5287))</f>
        <v>2001</v>
      </c>
      <c r="F5287">
        <f t="shared" ref="F5287:F5305" si="660">IF(ISLOGICAL(D5287),"",E5287-E5286)</f>
        <v>0</v>
      </c>
      <c r="G5287">
        <f>Weighting!$H$7</f>
        <v>0</v>
      </c>
      <c r="H5287">
        <f t="array" ref="H5287">FREQUENCY(IF('Data Transformation'!$B$4:$B$8425=B5283,'Data Transformation'!$G$4:$G$8425),'Bin Analysis'!$B5287)</f>
        <v>2073</v>
      </c>
      <c r="I5287">
        <f t="shared" ref="I5287:I5305" si="661">H5287-H5286</f>
        <v>0</v>
      </c>
      <c r="J5287">
        <f>IF(I5287=0,0,1)</f>
        <v>0</v>
      </c>
      <c r="K5287">
        <f>J5287*Weighting!$W$7</f>
        <v>0</v>
      </c>
      <c r="M5287" s="14"/>
    </row>
    <row r="5288" spans="1:25" x14ac:dyDescent="0.25">
      <c r="A5288" s="32" t="str">
        <f>IF(Weighting!$P$8&gt;0,B5288,"")</f>
        <v/>
      </c>
      <c r="B5288" t="e">
        <f>Weighting!$C$8</f>
        <v>#DIV/0!</v>
      </c>
      <c r="C5288" t="e">
        <f>Weighting!$F$8</f>
        <v>#NUM!</v>
      </c>
      <c r="D5288" t="e">
        <f>IF(C5288=1,'Data Transformation'!$G$3+0.5*'Data Transformation'!$W$25,IF(C5289=1,D5289-'Data Transformation'!$W$25,FALSE))</f>
        <v>#NUM!</v>
      </c>
      <c r="E5288">
        <f t="array" ref="E5288">IF(ISLOGICAL(D5288),"",FREQUENCY(IF('Data Transformation'!$B$425:$B$8425='Bin Analysis'!$B5283,'Data Transformation'!$G$425:$G$8425),D5288))</f>
        <v>2001</v>
      </c>
      <c r="F5288">
        <f t="shared" si="660"/>
        <v>0</v>
      </c>
      <c r="G5288">
        <f>Weighting!$H$8</f>
        <v>0</v>
      </c>
      <c r="H5288">
        <f t="array" ref="H5288">FREQUENCY(IF('Data Transformation'!$B$4:$B$8425=B5283,'Data Transformation'!$G$4:$G$8425),'Bin Analysis'!$B5288)</f>
        <v>2073</v>
      </c>
      <c r="I5288">
        <f t="shared" si="661"/>
        <v>0</v>
      </c>
      <c r="J5288">
        <f t="shared" ref="J5288:J5305" si="662">IF(I5288=0,0,1)</f>
        <v>0</v>
      </c>
      <c r="K5288">
        <f>J5288*Weighting!$W$8</f>
        <v>0</v>
      </c>
      <c r="M5288" s="14"/>
    </row>
    <row r="5289" spans="1:25" x14ac:dyDescent="0.25">
      <c r="A5289" s="32" t="str">
        <f>IF(Weighting!$P$9&gt;0,B5289,"")</f>
        <v/>
      </c>
      <c r="B5289" s="50" t="e">
        <f>Weighting!$C$9</f>
        <v>#DIV/0!</v>
      </c>
      <c r="C5289" t="e">
        <f>Weighting!$F$9</f>
        <v>#NUM!</v>
      </c>
      <c r="D5289" t="e">
        <f>IF(C5289=1,'Data Transformation'!$G$3+0.5*'Data Transformation'!$W$25,IF(C5290=1,D5290-'Data Transformation'!$W$25,FALSE))</f>
        <v>#NUM!</v>
      </c>
      <c r="E5289">
        <f t="array" ref="E5289">IF(ISLOGICAL(D5289),"",FREQUENCY(IF('Data Transformation'!$B$425:$B$8425='Bin Analysis'!$B5283,'Data Transformation'!$G$425:$G$8425),D5289))</f>
        <v>2001</v>
      </c>
      <c r="F5289">
        <f t="shared" si="660"/>
        <v>0</v>
      </c>
      <c r="G5289">
        <f>Weighting!$H$9</f>
        <v>0</v>
      </c>
      <c r="H5289">
        <f t="array" ref="H5289">FREQUENCY(IF('Data Transformation'!$B$4:$B$8425=B5283,'Data Transformation'!$G$4:$G$8425),'Bin Analysis'!$B5289)</f>
        <v>2073</v>
      </c>
      <c r="I5289">
        <f t="shared" si="661"/>
        <v>0</v>
      </c>
      <c r="J5289">
        <f t="shared" si="662"/>
        <v>0</v>
      </c>
      <c r="K5289">
        <f>J5289*Weighting!$W$9</f>
        <v>0</v>
      </c>
      <c r="M5289" s="14"/>
    </row>
    <row r="5290" spans="1:25" x14ac:dyDescent="0.25">
      <c r="A5290" s="32" t="str">
        <f>IF(Weighting!$P$10&gt;0,B5290,"")</f>
        <v/>
      </c>
      <c r="B5290" t="e">
        <f>Weighting!$C$10</f>
        <v>#DIV/0!</v>
      </c>
      <c r="C5290" t="e">
        <f>Weighting!$F$10</f>
        <v>#NUM!</v>
      </c>
      <c r="D5290" t="e">
        <f>IF(C5290=1,'Data Transformation'!$G$3+0.5*'Data Transformation'!$W$25,IF(C5291=1,D5291-'Data Transformation'!$W$25,FALSE))</f>
        <v>#NUM!</v>
      </c>
      <c r="E5290">
        <f t="array" ref="E5290">IF(ISLOGICAL(D5290),"",FREQUENCY(IF('Data Transformation'!$B$425:$B$8425='Bin Analysis'!$B5283,'Data Transformation'!$G$425:$G$8425),D5290))</f>
        <v>2001</v>
      </c>
      <c r="F5290">
        <f t="shared" si="660"/>
        <v>0</v>
      </c>
      <c r="G5290">
        <f>Weighting!$H$10</f>
        <v>0</v>
      </c>
      <c r="H5290">
        <f t="array" ref="H5290">FREQUENCY(IF('Data Transformation'!$B$4:$B$8425=B5283,'Data Transformation'!$G$4:$G$8425),'Bin Analysis'!$B5290)</f>
        <v>2073</v>
      </c>
      <c r="I5290">
        <f t="shared" si="661"/>
        <v>0</v>
      </c>
      <c r="J5290">
        <f t="shared" si="662"/>
        <v>0</v>
      </c>
      <c r="K5290">
        <f>J5290*Weighting!$W$10</f>
        <v>0</v>
      </c>
      <c r="M5290" s="14"/>
    </row>
    <row r="5291" spans="1:25" x14ac:dyDescent="0.25">
      <c r="A5291" s="32" t="str">
        <f>IF(Weighting!$P$11&gt;0,B5291,"")</f>
        <v/>
      </c>
      <c r="B5291" t="e">
        <f>Weighting!$C$11</f>
        <v>#DIV/0!</v>
      </c>
      <c r="C5291" t="e">
        <f>Weighting!$F$11</f>
        <v>#NUM!</v>
      </c>
      <c r="D5291" t="e">
        <f>IF(C5291=1,'Data Transformation'!$G$3+0.5*'Data Transformation'!$W$25,IF(C5292=1,D5292-'Data Transformation'!$W$25,FALSE))</f>
        <v>#NUM!</v>
      </c>
      <c r="E5291">
        <f t="array" ref="E5291">IF(ISLOGICAL(D5291),"",FREQUENCY(IF('Data Transformation'!$B$425:$B$8425='Bin Analysis'!$B5283,'Data Transformation'!$G$425:$G$8425),D5291))</f>
        <v>2001</v>
      </c>
      <c r="F5291">
        <f t="shared" si="660"/>
        <v>0</v>
      </c>
      <c r="G5291">
        <f>Weighting!$H$11</f>
        <v>0</v>
      </c>
      <c r="H5291">
        <f t="array" ref="H5291">FREQUENCY(IF('Data Transformation'!$B$4:$B$8425=B5283,'Data Transformation'!$G$4:$G$8425),'Bin Analysis'!$B5291)</f>
        <v>2073</v>
      </c>
      <c r="I5291">
        <f t="shared" si="661"/>
        <v>0</v>
      </c>
      <c r="J5291">
        <f t="shared" si="662"/>
        <v>0</v>
      </c>
      <c r="K5291">
        <f>J5291*Weighting!$W$11</f>
        <v>0</v>
      </c>
      <c r="M5291" s="14"/>
    </row>
    <row r="5292" spans="1:25" x14ac:dyDescent="0.25">
      <c r="A5292" s="32" t="str">
        <f>IF(Weighting!$P$12&gt;0,B5292,"")</f>
        <v/>
      </c>
      <c r="B5292" t="e">
        <f>Weighting!$C$12</f>
        <v>#DIV/0!</v>
      </c>
      <c r="C5292" t="e">
        <f>Weighting!$F$12</f>
        <v>#NUM!</v>
      </c>
      <c r="D5292" t="e">
        <f>IF(C5292=1,'Data Transformation'!$G$3+0.5*'Data Transformation'!$W$25,IF(C5293=1,D5293-'Data Transformation'!$W$25,FALSE))</f>
        <v>#NUM!</v>
      </c>
      <c r="E5292">
        <f t="array" ref="E5292">IF(ISLOGICAL(D5292),"",FREQUENCY(IF('Data Transformation'!$B$425:$B$8425='Bin Analysis'!$B5283,'Data Transformation'!$G$425:$G$8425),D5292))</f>
        <v>2001</v>
      </c>
      <c r="F5292">
        <f t="shared" si="660"/>
        <v>0</v>
      </c>
      <c r="G5292">
        <f>Weighting!$H$12</f>
        <v>0</v>
      </c>
      <c r="H5292">
        <f t="array" ref="H5292">FREQUENCY(IF('Data Transformation'!$B$4:$B$8425=B5283,'Data Transformation'!$G$4:$G$8425),'Bin Analysis'!$B5292)</f>
        <v>2073</v>
      </c>
      <c r="I5292">
        <f t="shared" si="661"/>
        <v>0</v>
      </c>
      <c r="J5292">
        <f t="shared" si="662"/>
        <v>0</v>
      </c>
      <c r="K5292">
        <f>J5292*Weighting!$W$12</f>
        <v>0</v>
      </c>
      <c r="M5292" s="14"/>
    </row>
    <row r="5293" spans="1:25" x14ac:dyDescent="0.25">
      <c r="A5293" s="32" t="str">
        <f>IF(Weighting!$P$13&gt;0,B5293,"")</f>
        <v/>
      </c>
      <c r="B5293" t="e">
        <f>Weighting!$C$13</f>
        <v>#DIV/0!</v>
      </c>
      <c r="C5293" t="e">
        <f>Weighting!$F$13</f>
        <v>#NUM!</v>
      </c>
      <c r="D5293" t="e">
        <f>IF(C5293=1,'Data Transformation'!$G$3+0.5*'Data Transformation'!$W$25,IF(C5294=1,D5294-'Data Transformation'!$W$25,FALSE))</f>
        <v>#NUM!</v>
      </c>
      <c r="E5293">
        <f t="array" ref="E5293">IF(ISLOGICAL(D5293),"",FREQUENCY(IF('Data Transformation'!$B$425:$B$8425='Bin Analysis'!$B5283,'Data Transformation'!$G$425:$G$8425),D5293))</f>
        <v>2001</v>
      </c>
      <c r="F5293">
        <f t="shared" si="660"/>
        <v>0</v>
      </c>
      <c r="G5293">
        <f>Weighting!$H$13</f>
        <v>0</v>
      </c>
      <c r="H5293">
        <f t="array" ref="H5293">FREQUENCY(IF('Data Transformation'!$B$4:$B$8425=B5283,'Data Transformation'!$G$4:$G$8425),'Bin Analysis'!$B5293)</f>
        <v>2073</v>
      </c>
      <c r="I5293">
        <f t="shared" si="661"/>
        <v>0</v>
      </c>
      <c r="J5293">
        <f t="shared" si="662"/>
        <v>0</v>
      </c>
      <c r="K5293">
        <f>J5293*Weighting!$W$13</f>
        <v>0</v>
      </c>
      <c r="M5293" s="14"/>
    </row>
    <row r="5294" spans="1:25" x14ac:dyDescent="0.25">
      <c r="A5294" s="32" t="str">
        <f>IF(Weighting!$P$14&gt;0,B5294,"")</f>
        <v/>
      </c>
      <c r="B5294" t="e">
        <f>Weighting!$C$14</f>
        <v>#DIV/0!</v>
      </c>
      <c r="C5294" t="e">
        <f>Weighting!$F$14</f>
        <v>#NUM!</v>
      </c>
      <c r="D5294" t="e">
        <f>IF(C5294=1,'Data Transformation'!$G$3+0.5*'Data Transformation'!$W$25,IF(C5295=1,D5295-'Data Transformation'!$W$25,FALSE))</f>
        <v>#NUM!</v>
      </c>
      <c r="E5294">
        <f t="array" ref="E5294">IF(ISLOGICAL(D5294),"",FREQUENCY(IF('Data Transformation'!$B$425:$B$8425='Bin Analysis'!$B5283,'Data Transformation'!$G$425:$G$8425),D5294))</f>
        <v>2001</v>
      </c>
      <c r="F5294">
        <f t="shared" si="660"/>
        <v>0</v>
      </c>
      <c r="G5294">
        <f>Weighting!$H$14</f>
        <v>0</v>
      </c>
      <c r="H5294">
        <f t="array" ref="H5294">FREQUENCY(IF('Data Transformation'!$B$4:$B$8425=B5283,'Data Transformation'!$G$4:$G$8425),'Bin Analysis'!$B5294)</f>
        <v>2073</v>
      </c>
      <c r="I5294">
        <f t="shared" si="661"/>
        <v>0</v>
      </c>
      <c r="J5294">
        <f t="shared" si="662"/>
        <v>0</v>
      </c>
      <c r="K5294">
        <f>J5294*Weighting!$W$14</f>
        <v>0</v>
      </c>
      <c r="M5294" s="14"/>
    </row>
    <row r="5295" spans="1:25" x14ac:dyDescent="0.25">
      <c r="A5295" s="32" t="str">
        <f>IF(Weighting!$P$15&gt;0,B5295,"")</f>
        <v/>
      </c>
      <c r="B5295" t="e">
        <f>Weighting!$C$15</f>
        <v>#DIV/0!</v>
      </c>
      <c r="C5295" t="e">
        <f>Weighting!$F$15</f>
        <v>#NUM!</v>
      </c>
      <c r="D5295" t="e">
        <f>IF(C5295=1,'Data Transformation'!$G$3+0.5*'Data Transformation'!$W$25,IF(C5296=1,D5296-'Data Transformation'!$W$25,FALSE))</f>
        <v>#NUM!</v>
      </c>
      <c r="E5295">
        <f t="array" ref="E5295">IF(ISLOGICAL(D5295),"",FREQUENCY(IF('Data Transformation'!$B$425:$B$8425='Bin Analysis'!$B5283,'Data Transformation'!$G$425:$G$8425),D5295))</f>
        <v>2001</v>
      </c>
      <c r="F5295">
        <f t="shared" si="660"/>
        <v>0</v>
      </c>
      <c r="G5295">
        <f>Weighting!$H$15</f>
        <v>0</v>
      </c>
      <c r="H5295">
        <f t="array" ref="H5295">FREQUENCY(IF('Data Transformation'!$B$4:$B$8425=B5283,'Data Transformation'!$G$4:$G$8425),'Bin Analysis'!$B5295)</f>
        <v>2073</v>
      </c>
      <c r="I5295">
        <f t="shared" si="661"/>
        <v>0</v>
      </c>
      <c r="J5295">
        <f t="shared" si="662"/>
        <v>0</v>
      </c>
      <c r="K5295">
        <f>J5295*Weighting!$W$15</f>
        <v>0</v>
      </c>
      <c r="M5295" s="14"/>
    </row>
    <row r="5296" spans="1:25" x14ac:dyDescent="0.25">
      <c r="A5296" s="32" t="str">
        <f>IF(Weighting!$P$16&gt;0,B5296,"")</f>
        <v/>
      </c>
      <c r="B5296" t="e">
        <f>Weighting!$C$16</f>
        <v>#DIV/0!</v>
      </c>
      <c r="C5296" t="e">
        <f>Weighting!$F$16</f>
        <v>#NUM!</v>
      </c>
      <c r="D5296" t="e">
        <f>IF(C5296=1,'Data Transformation'!$G$3+0.5*'Data Transformation'!$W$25,IF(C5297=1,D5297-'Data Transformation'!$W$25,FALSE))</f>
        <v>#NUM!</v>
      </c>
      <c r="E5296">
        <f t="array" ref="E5296">IF(ISLOGICAL(D5296),"",FREQUENCY(IF('Data Transformation'!$B$425:$B$8425='Bin Analysis'!$B5283,'Data Transformation'!$G$425:$G$8425),D5296))</f>
        <v>2001</v>
      </c>
      <c r="F5296">
        <f t="shared" si="660"/>
        <v>0</v>
      </c>
      <c r="G5296">
        <f>Weighting!$H$16</f>
        <v>0</v>
      </c>
      <c r="H5296">
        <f t="array" ref="H5296">FREQUENCY(IF('Data Transformation'!$B$4:$B$8425=B5283,'Data Transformation'!$G$4:$G$8425),'Bin Analysis'!$B5296)</f>
        <v>2073</v>
      </c>
      <c r="I5296">
        <f t="shared" si="661"/>
        <v>0</v>
      </c>
      <c r="J5296">
        <f t="shared" si="662"/>
        <v>0</v>
      </c>
      <c r="K5296">
        <f>J5296*Weighting!$W$16</f>
        <v>0</v>
      </c>
      <c r="M5296" s="14"/>
    </row>
    <row r="5297" spans="1:25" x14ac:dyDescent="0.25">
      <c r="A5297" s="32" t="str">
        <f>IF(Weighting!$P$17&gt;0,B5297,"")</f>
        <v/>
      </c>
      <c r="B5297" t="e">
        <f>Weighting!$C$17</f>
        <v>#DIV/0!</v>
      </c>
      <c r="C5297" t="e">
        <f>Weighting!$F$17</f>
        <v>#NUM!</v>
      </c>
      <c r="D5297" t="e">
        <f>IF(C5297=1,'Data Transformation'!$G$3+0.5*'Data Transformation'!$W$25,IF(C5298=1,D5298-'Data Transformation'!$W$25,FALSE))</f>
        <v>#NUM!</v>
      </c>
      <c r="E5297">
        <f t="array" ref="E5297">IF(ISLOGICAL(D5297),"",FREQUENCY(IF('Data Transformation'!$B$425:$B$8425='Bin Analysis'!$B5283,'Data Transformation'!$G$425:$G$8425),D5297))</f>
        <v>2001</v>
      </c>
      <c r="F5297">
        <f t="shared" si="660"/>
        <v>0</v>
      </c>
      <c r="G5297">
        <f>Weighting!$H$17</f>
        <v>0</v>
      </c>
      <c r="H5297">
        <f t="array" ref="H5297">FREQUENCY(IF('Data Transformation'!$B$4:$B$8425=B5283,'Data Transformation'!$G$4:$G$8425),'Bin Analysis'!$B5297)</f>
        <v>2073</v>
      </c>
      <c r="I5297">
        <f t="shared" si="661"/>
        <v>0</v>
      </c>
      <c r="J5297">
        <f t="shared" si="662"/>
        <v>0</v>
      </c>
      <c r="K5297">
        <f>J5297*Weighting!$W$17</f>
        <v>0</v>
      </c>
      <c r="M5297" s="14"/>
    </row>
    <row r="5298" spans="1:25" x14ac:dyDescent="0.25">
      <c r="A5298" s="32" t="str">
        <f>IF(Weighting!$P$18&gt;0,B5298,"")</f>
        <v/>
      </c>
      <c r="B5298" t="e">
        <f>Weighting!$C$18</f>
        <v>#DIV/0!</v>
      </c>
      <c r="C5298" t="e">
        <f>Weighting!$F$18</f>
        <v>#NUM!</v>
      </c>
      <c r="D5298" t="e">
        <f>IF(C5298=1,'Data Transformation'!$G$3+0.5*'Data Transformation'!$W$25,IF(C5299=1,D5299-'Data Transformation'!$W$25,FALSE))</f>
        <v>#NUM!</v>
      </c>
      <c r="E5298">
        <f t="array" ref="E5298">IF(ISLOGICAL(D5298),"",FREQUENCY(IF('Data Transformation'!$B$425:$B$8425='Bin Analysis'!$B5283,'Data Transformation'!$G$425:$G$8425),D5298))</f>
        <v>2001</v>
      </c>
      <c r="F5298">
        <f t="shared" si="660"/>
        <v>0</v>
      </c>
      <c r="G5298">
        <f>Weighting!$H$18</f>
        <v>0</v>
      </c>
      <c r="H5298">
        <f t="array" ref="H5298">FREQUENCY(IF('Data Transformation'!$B$4:$B$8425=B5283,'Data Transformation'!$G$4:$G$8425),'Bin Analysis'!$B5298)</f>
        <v>2073</v>
      </c>
      <c r="I5298">
        <f t="shared" si="661"/>
        <v>0</v>
      </c>
      <c r="J5298">
        <f t="shared" si="662"/>
        <v>0</v>
      </c>
      <c r="K5298">
        <f>J5298*Weighting!$W$18</f>
        <v>0</v>
      </c>
      <c r="M5298" s="14"/>
    </row>
    <row r="5299" spans="1:25" x14ac:dyDescent="0.25">
      <c r="A5299" s="32" t="str">
        <f>IF(Weighting!$P$19&gt;0,B5299,"")</f>
        <v/>
      </c>
      <c r="B5299" t="e">
        <f>Weighting!$C$19</f>
        <v>#DIV/0!</v>
      </c>
      <c r="C5299" t="e">
        <f>Weighting!$F$19</f>
        <v>#NUM!</v>
      </c>
      <c r="D5299" t="e">
        <f>IF(C5299=1,'Data Transformation'!$G$3+0.5*'Data Transformation'!$W$25,IF(C5300=1,D5300-'Data Transformation'!$W$25,FALSE))</f>
        <v>#NUM!</v>
      </c>
      <c r="E5299">
        <f t="array" ref="E5299">IF(ISLOGICAL(D5299),"",FREQUENCY(IF('Data Transformation'!$B$425:$B$8425='Bin Analysis'!$B5283,'Data Transformation'!$G$425:$G$8425),D5299))</f>
        <v>2001</v>
      </c>
      <c r="F5299">
        <f t="shared" si="660"/>
        <v>0</v>
      </c>
      <c r="G5299">
        <f>Weighting!$H$19</f>
        <v>0</v>
      </c>
      <c r="H5299">
        <f t="array" ref="H5299">FREQUENCY(IF('Data Transformation'!$B$4:$B$8425=B5283,'Data Transformation'!$G$4:$G$8425),'Bin Analysis'!$B5299)</f>
        <v>2073</v>
      </c>
      <c r="I5299">
        <f t="shared" si="661"/>
        <v>0</v>
      </c>
      <c r="J5299">
        <f t="shared" si="662"/>
        <v>0</v>
      </c>
      <c r="K5299">
        <f>J5299*Weighting!$W$19</f>
        <v>0</v>
      </c>
      <c r="M5299" s="14"/>
    </row>
    <row r="5300" spans="1:25" x14ac:dyDescent="0.25">
      <c r="A5300" s="32" t="str">
        <f>IF(Weighting!$P$20&gt;0,B5300,"")</f>
        <v/>
      </c>
      <c r="B5300" t="e">
        <f>Weighting!$C$20</f>
        <v>#DIV/0!</v>
      </c>
      <c r="C5300" t="e">
        <f>Weighting!$F$20</f>
        <v>#NUM!</v>
      </c>
      <c r="D5300" t="e">
        <f>IF(C5300=1,'Data Transformation'!$G$3+0.5*'Data Transformation'!$W$25,IF(C5301=1,D5301-'Data Transformation'!$W$25,FALSE))</f>
        <v>#NUM!</v>
      </c>
      <c r="E5300">
        <f t="array" ref="E5300">IF(ISLOGICAL(D5300),"",FREQUENCY(IF('Data Transformation'!$B$425:$B$8425='Bin Analysis'!$B5283,'Data Transformation'!$G$425:$G$8425),D5300))</f>
        <v>2001</v>
      </c>
      <c r="F5300">
        <f t="shared" si="660"/>
        <v>0</v>
      </c>
      <c r="G5300">
        <f>Weighting!$H$20</f>
        <v>0</v>
      </c>
      <c r="H5300">
        <f t="array" ref="H5300">FREQUENCY(IF('Data Transformation'!$B$4:$B$8425=B5283,'Data Transformation'!$G$4:$G$8425),'Bin Analysis'!$B5300)</f>
        <v>2073</v>
      </c>
      <c r="I5300">
        <f t="shared" si="661"/>
        <v>0</v>
      </c>
      <c r="J5300">
        <f t="shared" si="662"/>
        <v>0</v>
      </c>
      <c r="K5300">
        <f>J5300*Weighting!$W$20</f>
        <v>0</v>
      </c>
      <c r="M5300" s="14"/>
    </row>
    <row r="5301" spans="1:25" x14ac:dyDescent="0.25">
      <c r="A5301" s="32" t="str">
        <f>IF(Weighting!$P$21&gt;0,B5301,"")</f>
        <v/>
      </c>
      <c r="B5301" t="e">
        <f>Weighting!$C$21</f>
        <v>#DIV/0!</v>
      </c>
      <c r="C5301" t="e">
        <f>Weighting!$F$21</f>
        <v>#NUM!</v>
      </c>
      <c r="D5301" t="e">
        <f>IF(C5301=1,'Data Transformation'!$G$3+0.5*'Data Transformation'!$W$25,IF(C5302=1,D5302-'Data Transformation'!$W$25,FALSE))</f>
        <v>#NUM!</v>
      </c>
      <c r="E5301">
        <f t="array" ref="E5301">IF(ISLOGICAL(D5301),"",FREQUENCY(IF('Data Transformation'!$B$425:$B$8425='Bin Analysis'!$B5283,'Data Transformation'!$G$425:$G$8425),D5301))</f>
        <v>2001</v>
      </c>
      <c r="F5301">
        <f t="shared" si="660"/>
        <v>0</v>
      </c>
      <c r="G5301">
        <f>Weighting!$H$21</f>
        <v>0</v>
      </c>
      <c r="H5301">
        <f t="array" ref="H5301">FREQUENCY(IF('Data Transformation'!$B$4:$B$8425=B5283,'Data Transformation'!$G$4:$G$8425),'Bin Analysis'!$B5301)</f>
        <v>2073</v>
      </c>
      <c r="I5301">
        <f t="shared" si="661"/>
        <v>0</v>
      </c>
      <c r="J5301">
        <f t="shared" si="662"/>
        <v>0</v>
      </c>
      <c r="K5301">
        <f>J5301*Weighting!$W$21</f>
        <v>0</v>
      </c>
      <c r="M5301" s="14"/>
    </row>
    <row r="5302" spans="1:25" x14ac:dyDescent="0.25">
      <c r="A5302" s="32" t="str">
        <f>IF(Weighting!$P$22&gt;0,B5302,"")</f>
        <v/>
      </c>
      <c r="B5302" t="e">
        <f>Weighting!$C$22</f>
        <v>#DIV/0!</v>
      </c>
      <c r="C5302" t="e">
        <f>Weighting!$F$22</f>
        <v>#NUM!</v>
      </c>
      <c r="D5302" t="e">
        <f>IF(C5302=1,'Data Transformation'!$G$3+0.5*'Data Transformation'!$W$25,IF(C5303=1,D5303-'Data Transformation'!$W$25,FALSE))</f>
        <v>#NUM!</v>
      </c>
      <c r="E5302">
        <f t="array" ref="E5302">IF(ISLOGICAL(D5302),"",FREQUENCY(IF('Data Transformation'!$B$425:$B$8425='Bin Analysis'!$B5283,'Data Transformation'!$G$425:$G$8425),D5302))</f>
        <v>2001</v>
      </c>
      <c r="F5302">
        <f t="shared" si="660"/>
        <v>0</v>
      </c>
      <c r="G5302">
        <f>Weighting!$H$22</f>
        <v>0</v>
      </c>
      <c r="H5302">
        <f t="array" ref="H5302">FREQUENCY(IF('Data Transformation'!$B$4:$B$8425=B5283,'Data Transformation'!$G$4:$G$8425),'Bin Analysis'!$B5302)</f>
        <v>2073</v>
      </c>
      <c r="I5302">
        <f t="shared" si="661"/>
        <v>0</v>
      </c>
      <c r="J5302">
        <f t="shared" si="662"/>
        <v>0</v>
      </c>
      <c r="K5302">
        <f>J5302*Weighting!$W$22</f>
        <v>0</v>
      </c>
      <c r="M5302" s="14"/>
    </row>
    <row r="5303" spans="1:25" x14ac:dyDescent="0.25">
      <c r="A5303" s="32" t="str">
        <f>IF(Weighting!$P$23&gt;0,B5303,"")</f>
        <v/>
      </c>
      <c r="B5303" t="e">
        <f>Weighting!$C$23</f>
        <v>#DIV/0!</v>
      </c>
      <c r="C5303" t="e">
        <f>Weighting!$F$23</f>
        <v>#NUM!</v>
      </c>
      <c r="D5303" t="e">
        <f>IF(C5303=1,'Data Transformation'!$G$3+0.5*'Data Transformation'!$W$25,IF(C5304=1,D5304-'Data Transformation'!$W$25,FALSE))</f>
        <v>#NUM!</v>
      </c>
      <c r="E5303">
        <f t="array" ref="E5303">IF(ISLOGICAL(D5303),"",FREQUENCY(IF('Data Transformation'!$B$425:$B$8425='Bin Analysis'!$B5283,'Data Transformation'!$G$425:$G$8425),D5303))</f>
        <v>2001</v>
      </c>
      <c r="F5303">
        <f t="shared" si="660"/>
        <v>0</v>
      </c>
      <c r="G5303">
        <f>Weighting!$H$23</f>
        <v>0</v>
      </c>
      <c r="H5303">
        <f t="array" ref="H5303">FREQUENCY(IF('Data Transformation'!$B$4:$B$8425=B5283,'Data Transformation'!$G$4:$G$8425),'Bin Analysis'!$B5303)</f>
        <v>2073</v>
      </c>
      <c r="I5303">
        <f t="shared" si="661"/>
        <v>0</v>
      </c>
      <c r="J5303">
        <f t="shared" si="662"/>
        <v>0</v>
      </c>
      <c r="K5303">
        <f>J5303*Weighting!$W$23</f>
        <v>0</v>
      </c>
      <c r="M5303" s="14"/>
    </row>
    <row r="5304" spans="1:25" x14ac:dyDescent="0.25">
      <c r="A5304" s="32" t="str">
        <f>IF(Weighting!$P$24&gt;0,B5304,"")</f>
        <v/>
      </c>
      <c r="B5304" t="e">
        <f>Weighting!$C$24</f>
        <v>#DIV/0!</v>
      </c>
      <c r="C5304" t="e">
        <f>Weighting!$F$24</f>
        <v>#NUM!</v>
      </c>
      <c r="D5304" t="e">
        <f>IF(C5304=1,'Data Transformation'!$G$3+0.5*'Data Transformation'!$W$25,IF(C5305=1,D5305-'Data Transformation'!$W$25,FALSE))</f>
        <v>#NUM!</v>
      </c>
      <c r="E5304">
        <f t="array" ref="E5304">IF(ISLOGICAL(D5304),"",FREQUENCY(IF('Data Transformation'!$B$425:$B$8425='Bin Analysis'!$B5283,'Data Transformation'!$G$425:$G$8425),D5304))</f>
        <v>2001</v>
      </c>
      <c r="F5304">
        <f t="shared" si="660"/>
        <v>0</v>
      </c>
      <c r="G5304">
        <f>Weighting!$H$24</f>
        <v>0</v>
      </c>
      <c r="H5304">
        <f t="array" ref="H5304">FREQUENCY(IF('Data Transformation'!$B$4:$B$8425=B5283,'Data Transformation'!$G$4:$G$8425),'Bin Analysis'!$B5304)</f>
        <v>2073</v>
      </c>
      <c r="I5304">
        <f t="shared" si="661"/>
        <v>0</v>
      </c>
      <c r="J5304">
        <f t="shared" si="662"/>
        <v>0</v>
      </c>
      <c r="K5304">
        <f>J5304*Weighting!$W$24</f>
        <v>0</v>
      </c>
      <c r="M5304" s="14"/>
    </row>
    <row r="5305" spans="1:25" x14ac:dyDescent="0.25">
      <c r="A5305" s="32" t="str">
        <f>IF(Weighting!$P$25&gt;0,B5305,"")</f>
        <v/>
      </c>
      <c r="B5305" t="e">
        <f>Weighting!$C$25</f>
        <v>#DIV/0!</v>
      </c>
      <c r="C5305" t="e">
        <f>Weighting!$F$25</f>
        <v>#NUM!</v>
      </c>
      <c r="D5305" t="e">
        <f>IF(C5305=1,'Data Transformation'!$G$3+0.5*'Data Transformation'!$W$25,IF(C5306=1,D5306-'Data Transformation'!$W$25,FALSE))</f>
        <v>#NUM!</v>
      </c>
      <c r="E5305">
        <f t="array" ref="E5305">IF(ISLOGICAL(D5305),"",FREQUENCY(IF('Data Transformation'!$B$425:$B$8425='Bin Analysis'!$B5283,'Data Transformation'!$G$425:$G$8425),D5305))</f>
        <v>2001</v>
      </c>
      <c r="F5305">
        <f t="shared" si="660"/>
        <v>0</v>
      </c>
      <c r="G5305">
        <f>Weighting!$H$25</f>
        <v>0</v>
      </c>
      <c r="H5305">
        <f t="array" ref="H5305">FREQUENCY(IF('Data Transformation'!$B$4:$B$8425=B5283,'Data Transformation'!$G$4:$G$8425),'Bin Analysis'!$B5305)</f>
        <v>2073</v>
      </c>
      <c r="I5305">
        <f t="shared" si="661"/>
        <v>0</v>
      </c>
      <c r="J5305">
        <f t="shared" si="662"/>
        <v>0</v>
      </c>
      <c r="K5305">
        <f>J5305*Weighting!$W$25</f>
        <v>0</v>
      </c>
      <c r="M5305" s="14"/>
    </row>
    <row r="5306" spans="1:25" x14ac:dyDescent="0.25">
      <c r="O5306"/>
      <c r="P5306"/>
      <c r="Q5306"/>
      <c r="R5306"/>
    </row>
    <row r="5307" spans="1:25" ht="23.25" x14ac:dyDescent="0.35">
      <c r="A5307" s="21" t="s">
        <v>0</v>
      </c>
      <c r="B5307" s="21" t="str">
        <f>IFERROR(VLOOKUP(C5307,'Data Transformation'!$L$6:$M$426,2,FALSE),"")</f>
        <v/>
      </c>
      <c r="C5307" s="21">
        <f>C5283+1</f>
        <v>221</v>
      </c>
      <c r="D5307" s="21"/>
      <c r="E5307" s="21"/>
      <c r="F5307" s="21"/>
      <c r="G5307" s="21"/>
      <c r="H5307" s="22"/>
      <c r="I5307" s="22"/>
      <c r="J5307" s="22"/>
      <c r="K5307" s="21"/>
      <c r="L5307" s="21" t="str">
        <f>B5307</f>
        <v/>
      </c>
      <c r="M5307" s="23" t="e">
        <f>INDEX('Data Transformation'!$O$4:$O$424,MATCH($B5307,'Data Transformation'!$M$4:$M$424,0),MATCH($M$2,'Data Transformation'!$O$3,0))</f>
        <v>#N/A</v>
      </c>
      <c r="N5307" s="27" t="e">
        <f>IF('Input and Summary Results'!$J$16="minimum",'Bin Analysis'!X5308/(M5307-1),'Bin Analysis'!Y5307/('Bin Analysis'!M5307-1))</f>
        <v>#N/A</v>
      </c>
      <c r="O5307" s="27" t="e">
        <f>IF(M5307=FALSE,NA(),(VLOOKUP(1,C5310:K5329,4,FALSE))/(M5307-1))</f>
        <v>#N/A</v>
      </c>
      <c r="P5307" s="27" t="e">
        <f>IF(M5307=FALSE,NA(),SUM(J5310:J5329)/Weighting!$S$5)</f>
        <v>#N/A</v>
      </c>
      <c r="Q5307" s="27" t="e">
        <f>IF(M5307=FALSE,NA(),SUM(K5310:K5329)/Weighting!$S$6)</f>
        <v>#N/A</v>
      </c>
      <c r="R5307" s="27" t="e">
        <f>IF(M5307=FALSE,NA(),(VLOOKUP(1,G5310:K5329,3,FALSE))/(M5307-1))</f>
        <v>#N/A</v>
      </c>
      <c r="S5307" s="22" t="e">
        <f>IF(M5307=FALSE,NA(),IF(SUM(J5310:J5329)=2,"yes","no"))</f>
        <v>#N/A</v>
      </c>
      <c r="X5307" s="2" cm="2">
        <f t="array" ref="X5307:X5308">FREQUENCY(IF('Data Transformation'!$B$425:$B$6424='Bin Analysis'!L5307,'Data Transformation'!$G$425:$G$6424),'Data Transformation'!$U$11)</f>
        <v>0</v>
      </c>
      <c r="Y5307" s="2" cm="2">
        <f t="array" ref="Y5307:Y5308">FREQUENCY(IF('Data Transformation'!$B$425:$B$6424='Bin Analysis'!L5307,'Data Transformation'!$G$425:$G$6424),'Data Transformation'!$U$12)</f>
        <v>0</v>
      </c>
    </row>
    <row r="5308" spans="1:25" x14ac:dyDescent="0.25">
      <c r="A5308" s="14" t="s">
        <v>67</v>
      </c>
      <c r="B5308" t="s">
        <v>47</v>
      </c>
      <c r="C5308" t="s">
        <v>5</v>
      </c>
      <c r="D5308" t="s">
        <v>100</v>
      </c>
      <c r="E5308" t="s">
        <v>101</v>
      </c>
      <c r="F5308" t="s">
        <v>102</v>
      </c>
      <c r="G5308" t="s">
        <v>70</v>
      </c>
      <c r="H5308" t="s">
        <v>31</v>
      </c>
      <c r="I5308" t="s">
        <v>32</v>
      </c>
      <c r="J5308" t="s">
        <v>46</v>
      </c>
      <c r="K5308" s="14" t="s">
        <v>45</v>
      </c>
      <c r="M5308" s="14"/>
      <c r="X5308" s="2">
        <v>0</v>
      </c>
      <c r="Y5308" s="2">
        <v>0</v>
      </c>
    </row>
    <row r="5309" spans="1:25" x14ac:dyDescent="0.25">
      <c r="A5309" s="32"/>
      <c r="D5309" t="e">
        <f>IF(C5309=1,'Data Transformation'!$G$3+0.5*'Data Transformation'!$W$25,IF(C5310=1,D5310-'Data Transformation'!$W$25,FALSE))</f>
        <v>#NUM!</v>
      </c>
      <c r="E5309">
        <f t="array" ref="E5309">IF(ISLOGICAL(D5309),"",FREQUENCY(IF('Data Transformation'!$B$425:$B$8425='Bin Analysis'!$B5307,'Data Transformation'!$G$425:$G$8425),D5309))</f>
        <v>2001</v>
      </c>
      <c r="F5309" t="e">
        <f>IF(ISLOGICAL(D5309),"",E5309-E5308)</f>
        <v>#VALUE!</v>
      </c>
      <c r="M5309" s="14"/>
    </row>
    <row r="5310" spans="1:25" x14ac:dyDescent="0.25">
      <c r="A5310" s="32" t="e">
        <f>IF(Weighting!$P$6&gt;0,B5310,"")</f>
        <v>#NUM!</v>
      </c>
      <c r="B5310" t="e">
        <f>Weighting!$C$6</f>
        <v>#DIV/0!</v>
      </c>
      <c r="C5310" t="e">
        <f>Weighting!$F$6</f>
        <v>#NUM!</v>
      </c>
      <c r="D5310" t="e">
        <f>IF(C5310=1,'Data Transformation'!$G$3+0.5*'Data Transformation'!$W$25,IF(C5311=1,D5311-'Data Transformation'!$W$25,FALSE))</f>
        <v>#NUM!</v>
      </c>
      <c r="E5310">
        <f t="array" ref="E5310">IF(ISLOGICAL(D5310),"",FREQUENCY(IF('Data Transformation'!$B$425:$B$8425='Bin Analysis'!$B5307,'Data Transformation'!$G$425:$G$8425),D5310))</f>
        <v>2001</v>
      </c>
      <c r="F5310">
        <f>IF(ISLOGICAL(D5310),"",E5310-E5309)</f>
        <v>0</v>
      </c>
      <c r="G5310">
        <f>Weighting!$H$6</f>
        <v>1</v>
      </c>
      <c r="H5310">
        <f t="array" ref="H5310">FREQUENCY(IF('Data Transformation'!$B$4:$B$8425=B5307,'Data Transformation'!$G$4:$G$8425),'Bin Analysis'!$B5310)</f>
        <v>2073</v>
      </c>
      <c r="I5310">
        <f>H5310-H5309</f>
        <v>2073</v>
      </c>
      <c r="J5310">
        <f>IF(I5310=0,0,1)</f>
        <v>1</v>
      </c>
      <c r="K5310" t="e">
        <f>J5310*Weighting!$W$6</f>
        <v>#NUM!</v>
      </c>
      <c r="M5310" s="14"/>
    </row>
    <row r="5311" spans="1:25" x14ac:dyDescent="0.25">
      <c r="A5311" s="32" t="str">
        <f>IF(Weighting!$P$7&gt;0,B5311,"")</f>
        <v/>
      </c>
      <c r="B5311" t="e">
        <f>Weighting!$C$7</f>
        <v>#DIV/0!</v>
      </c>
      <c r="C5311" t="e">
        <f>Weighting!$F$7</f>
        <v>#NUM!</v>
      </c>
      <c r="D5311" t="e">
        <f>IF(C5311=1,'Data Transformation'!$G$3+0.5*'Data Transformation'!$W$25,IF(C5312=1,D5312-'Data Transformation'!$W$25,FALSE))</f>
        <v>#NUM!</v>
      </c>
      <c r="E5311">
        <f t="array" ref="E5311">IF(ISLOGICAL(D5311),"",FREQUENCY(IF('Data Transformation'!$B$425:$B$8425='Bin Analysis'!$B5307,'Data Transformation'!$G$425:$G$8425),D5311))</f>
        <v>2001</v>
      </c>
      <c r="F5311">
        <f t="shared" ref="F5311:F5329" si="663">IF(ISLOGICAL(D5311),"",E5311-E5310)</f>
        <v>0</v>
      </c>
      <c r="G5311">
        <f>Weighting!$H$7</f>
        <v>0</v>
      </c>
      <c r="H5311">
        <f t="array" ref="H5311">FREQUENCY(IF('Data Transformation'!$B$4:$B$8425=B5307,'Data Transformation'!$G$4:$G$8425),'Bin Analysis'!$B5311)</f>
        <v>2073</v>
      </c>
      <c r="I5311">
        <f t="shared" ref="I5311:I5329" si="664">H5311-H5310</f>
        <v>0</v>
      </c>
      <c r="J5311">
        <f>IF(I5311=0,0,1)</f>
        <v>0</v>
      </c>
      <c r="K5311">
        <f>J5311*Weighting!$W$7</f>
        <v>0</v>
      </c>
      <c r="M5311" s="14"/>
    </row>
    <row r="5312" spans="1:25" x14ac:dyDescent="0.25">
      <c r="A5312" s="32" t="str">
        <f>IF(Weighting!$P$8&gt;0,B5312,"")</f>
        <v/>
      </c>
      <c r="B5312" t="e">
        <f>Weighting!$C$8</f>
        <v>#DIV/0!</v>
      </c>
      <c r="C5312" t="e">
        <f>Weighting!$F$8</f>
        <v>#NUM!</v>
      </c>
      <c r="D5312" t="e">
        <f>IF(C5312=1,'Data Transformation'!$G$3+0.5*'Data Transformation'!$W$25,IF(C5313=1,D5313-'Data Transformation'!$W$25,FALSE))</f>
        <v>#NUM!</v>
      </c>
      <c r="E5312">
        <f t="array" ref="E5312">IF(ISLOGICAL(D5312),"",FREQUENCY(IF('Data Transformation'!$B$425:$B$8425='Bin Analysis'!$B5307,'Data Transformation'!$G$425:$G$8425),D5312))</f>
        <v>2001</v>
      </c>
      <c r="F5312">
        <f t="shared" si="663"/>
        <v>0</v>
      </c>
      <c r="G5312">
        <f>Weighting!$H$8</f>
        <v>0</v>
      </c>
      <c r="H5312">
        <f t="array" ref="H5312">FREQUENCY(IF('Data Transformation'!$B$4:$B$8425=B5307,'Data Transformation'!$G$4:$G$8425),'Bin Analysis'!$B5312)</f>
        <v>2073</v>
      </c>
      <c r="I5312">
        <f t="shared" si="664"/>
        <v>0</v>
      </c>
      <c r="J5312">
        <f t="shared" ref="J5312:J5329" si="665">IF(I5312=0,0,1)</f>
        <v>0</v>
      </c>
      <c r="K5312">
        <f>J5312*Weighting!$W$8</f>
        <v>0</v>
      </c>
      <c r="M5312" s="14"/>
    </row>
    <row r="5313" spans="1:13" x14ac:dyDescent="0.25">
      <c r="A5313" s="32" t="str">
        <f>IF(Weighting!$P$9&gt;0,B5313,"")</f>
        <v/>
      </c>
      <c r="B5313" s="50" t="e">
        <f>Weighting!$C$9</f>
        <v>#DIV/0!</v>
      </c>
      <c r="C5313" t="e">
        <f>Weighting!$F$9</f>
        <v>#NUM!</v>
      </c>
      <c r="D5313" t="e">
        <f>IF(C5313=1,'Data Transformation'!$G$3+0.5*'Data Transformation'!$W$25,IF(C5314=1,D5314-'Data Transformation'!$W$25,FALSE))</f>
        <v>#NUM!</v>
      </c>
      <c r="E5313">
        <f t="array" ref="E5313">IF(ISLOGICAL(D5313),"",FREQUENCY(IF('Data Transformation'!$B$425:$B$8425='Bin Analysis'!$B5307,'Data Transformation'!$G$425:$G$8425),D5313))</f>
        <v>2001</v>
      </c>
      <c r="F5313">
        <f t="shared" si="663"/>
        <v>0</v>
      </c>
      <c r="G5313">
        <f>Weighting!$H$9</f>
        <v>0</v>
      </c>
      <c r="H5313">
        <f t="array" ref="H5313">FREQUENCY(IF('Data Transformation'!$B$4:$B$8425=B5307,'Data Transformation'!$G$4:$G$8425),'Bin Analysis'!$B5313)</f>
        <v>2073</v>
      </c>
      <c r="I5313">
        <f t="shared" si="664"/>
        <v>0</v>
      </c>
      <c r="J5313">
        <f t="shared" si="665"/>
        <v>0</v>
      </c>
      <c r="K5313">
        <f>J5313*Weighting!$W$9</f>
        <v>0</v>
      </c>
      <c r="M5313" s="14"/>
    </row>
    <row r="5314" spans="1:13" x14ac:dyDescent="0.25">
      <c r="A5314" s="32" t="str">
        <f>IF(Weighting!$P$10&gt;0,B5314,"")</f>
        <v/>
      </c>
      <c r="B5314" t="e">
        <f>Weighting!$C$10</f>
        <v>#DIV/0!</v>
      </c>
      <c r="C5314" t="e">
        <f>Weighting!$F$10</f>
        <v>#NUM!</v>
      </c>
      <c r="D5314" t="e">
        <f>IF(C5314=1,'Data Transformation'!$G$3+0.5*'Data Transformation'!$W$25,IF(C5315=1,D5315-'Data Transformation'!$W$25,FALSE))</f>
        <v>#NUM!</v>
      </c>
      <c r="E5314">
        <f t="array" ref="E5314">IF(ISLOGICAL(D5314),"",FREQUENCY(IF('Data Transformation'!$B$425:$B$8425='Bin Analysis'!$B5307,'Data Transformation'!$G$425:$G$8425),D5314))</f>
        <v>2001</v>
      </c>
      <c r="F5314">
        <f t="shared" si="663"/>
        <v>0</v>
      </c>
      <c r="G5314">
        <f>Weighting!$H$10</f>
        <v>0</v>
      </c>
      <c r="H5314">
        <f t="array" ref="H5314">FREQUENCY(IF('Data Transformation'!$B$4:$B$8425=B5307,'Data Transformation'!$G$4:$G$8425),'Bin Analysis'!$B5314)</f>
        <v>2073</v>
      </c>
      <c r="I5314">
        <f t="shared" si="664"/>
        <v>0</v>
      </c>
      <c r="J5314">
        <f t="shared" si="665"/>
        <v>0</v>
      </c>
      <c r="K5314">
        <f>J5314*Weighting!$W$10</f>
        <v>0</v>
      </c>
      <c r="M5314" s="14"/>
    </row>
    <row r="5315" spans="1:13" x14ac:dyDescent="0.25">
      <c r="A5315" s="32" t="str">
        <f>IF(Weighting!$P$11&gt;0,B5315,"")</f>
        <v/>
      </c>
      <c r="B5315" t="e">
        <f>Weighting!$C$11</f>
        <v>#DIV/0!</v>
      </c>
      <c r="C5315" t="e">
        <f>Weighting!$F$11</f>
        <v>#NUM!</v>
      </c>
      <c r="D5315" t="e">
        <f>IF(C5315=1,'Data Transformation'!$G$3+0.5*'Data Transformation'!$W$25,IF(C5316=1,D5316-'Data Transformation'!$W$25,FALSE))</f>
        <v>#NUM!</v>
      </c>
      <c r="E5315">
        <f t="array" ref="E5315">IF(ISLOGICAL(D5315),"",FREQUENCY(IF('Data Transformation'!$B$425:$B$8425='Bin Analysis'!$B5307,'Data Transformation'!$G$425:$G$8425),D5315))</f>
        <v>2001</v>
      </c>
      <c r="F5315">
        <f t="shared" si="663"/>
        <v>0</v>
      </c>
      <c r="G5315">
        <f>Weighting!$H$11</f>
        <v>0</v>
      </c>
      <c r="H5315">
        <f t="array" ref="H5315">FREQUENCY(IF('Data Transformation'!$B$4:$B$8425=B5307,'Data Transformation'!$G$4:$G$8425),'Bin Analysis'!$B5315)</f>
        <v>2073</v>
      </c>
      <c r="I5315">
        <f t="shared" si="664"/>
        <v>0</v>
      </c>
      <c r="J5315">
        <f t="shared" si="665"/>
        <v>0</v>
      </c>
      <c r="K5315">
        <f>J5315*Weighting!$W$11</f>
        <v>0</v>
      </c>
      <c r="M5315" s="14"/>
    </row>
    <row r="5316" spans="1:13" x14ac:dyDescent="0.25">
      <c r="A5316" s="32" t="str">
        <f>IF(Weighting!$P$12&gt;0,B5316,"")</f>
        <v/>
      </c>
      <c r="B5316" t="e">
        <f>Weighting!$C$12</f>
        <v>#DIV/0!</v>
      </c>
      <c r="C5316" t="e">
        <f>Weighting!$F$12</f>
        <v>#NUM!</v>
      </c>
      <c r="D5316" t="e">
        <f>IF(C5316=1,'Data Transformation'!$G$3+0.5*'Data Transformation'!$W$25,IF(C5317=1,D5317-'Data Transformation'!$W$25,FALSE))</f>
        <v>#NUM!</v>
      </c>
      <c r="E5316">
        <f t="array" ref="E5316">IF(ISLOGICAL(D5316),"",FREQUENCY(IF('Data Transformation'!$B$425:$B$8425='Bin Analysis'!$B5307,'Data Transformation'!$G$425:$G$8425),D5316))</f>
        <v>2001</v>
      </c>
      <c r="F5316">
        <f t="shared" si="663"/>
        <v>0</v>
      </c>
      <c r="G5316">
        <f>Weighting!$H$12</f>
        <v>0</v>
      </c>
      <c r="H5316">
        <f t="array" ref="H5316">FREQUENCY(IF('Data Transformation'!$B$4:$B$8425=B5307,'Data Transformation'!$G$4:$G$8425),'Bin Analysis'!$B5316)</f>
        <v>2073</v>
      </c>
      <c r="I5316">
        <f t="shared" si="664"/>
        <v>0</v>
      </c>
      <c r="J5316">
        <f t="shared" si="665"/>
        <v>0</v>
      </c>
      <c r="K5316">
        <f>J5316*Weighting!$W$12</f>
        <v>0</v>
      </c>
      <c r="M5316" s="14"/>
    </row>
    <row r="5317" spans="1:13" x14ac:dyDescent="0.25">
      <c r="A5317" s="32" t="str">
        <f>IF(Weighting!$P$13&gt;0,B5317,"")</f>
        <v/>
      </c>
      <c r="B5317" t="e">
        <f>Weighting!$C$13</f>
        <v>#DIV/0!</v>
      </c>
      <c r="C5317" t="e">
        <f>Weighting!$F$13</f>
        <v>#NUM!</v>
      </c>
      <c r="D5317" t="e">
        <f>IF(C5317=1,'Data Transformation'!$G$3+0.5*'Data Transformation'!$W$25,IF(C5318=1,D5318-'Data Transformation'!$W$25,FALSE))</f>
        <v>#NUM!</v>
      </c>
      <c r="E5317">
        <f t="array" ref="E5317">IF(ISLOGICAL(D5317),"",FREQUENCY(IF('Data Transformation'!$B$425:$B$8425='Bin Analysis'!$B5307,'Data Transformation'!$G$425:$G$8425),D5317))</f>
        <v>2001</v>
      </c>
      <c r="F5317">
        <f t="shared" si="663"/>
        <v>0</v>
      </c>
      <c r="G5317">
        <f>Weighting!$H$13</f>
        <v>0</v>
      </c>
      <c r="H5317">
        <f t="array" ref="H5317">FREQUENCY(IF('Data Transformation'!$B$4:$B$8425=B5307,'Data Transformation'!$G$4:$G$8425),'Bin Analysis'!$B5317)</f>
        <v>2073</v>
      </c>
      <c r="I5317">
        <f t="shared" si="664"/>
        <v>0</v>
      </c>
      <c r="J5317">
        <f t="shared" si="665"/>
        <v>0</v>
      </c>
      <c r="K5317">
        <f>J5317*Weighting!$W$13</f>
        <v>0</v>
      </c>
      <c r="M5317" s="14"/>
    </row>
    <row r="5318" spans="1:13" x14ac:dyDescent="0.25">
      <c r="A5318" s="32" t="str">
        <f>IF(Weighting!$P$14&gt;0,B5318,"")</f>
        <v/>
      </c>
      <c r="B5318" t="e">
        <f>Weighting!$C$14</f>
        <v>#DIV/0!</v>
      </c>
      <c r="C5318" t="e">
        <f>Weighting!$F$14</f>
        <v>#NUM!</v>
      </c>
      <c r="D5318" t="e">
        <f>IF(C5318=1,'Data Transformation'!$G$3+0.5*'Data Transformation'!$W$25,IF(C5319=1,D5319-'Data Transformation'!$W$25,FALSE))</f>
        <v>#NUM!</v>
      </c>
      <c r="E5318">
        <f t="array" ref="E5318">IF(ISLOGICAL(D5318),"",FREQUENCY(IF('Data Transformation'!$B$425:$B$8425='Bin Analysis'!$B5307,'Data Transformation'!$G$425:$G$8425),D5318))</f>
        <v>2001</v>
      </c>
      <c r="F5318">
        <f t="shared" si="663"/>
        <v>0</v>
      </c>
      <c r="G5318">
        <f>Weighting!$H$14</f>
        <v>0</v>
      </c>
      <c r="H5318">
        <f t="array" ref="H5318">FREQUENCY(IF('Data Transformation'!$B$4:$B$8425=B5307,'Data Transformation'!$G$4:$G$8425),'Bin Analysis'!$B5318)</f>
        <v>2073</v>
      </c>
      <c r="I5318">
        <f t="shared" si="664"/>
        <v>0</v>
      </c>
      <c r="J5318">
        <f t="shared" si="665"/>
        <v>0</v>
      </c>
      <c r="K5318">
        <f>J5318*Weighting!$W$14</f>
        <v>0</v>
      </c>
      <c r="M5318" s="14"/>
    </row>
    <row r="5319" spans="1:13" x14ac:dyDescent="0.25">
      <c r="A5319" s="32" t="str">
        <f>IF(Weighting!$P$15&gt;0,B5319,"")</f>
        <v/>
      </c>
      <c r="B5319" t="e">
        <f>Weighting!$C$15</f>
        <v>#DIV/0!</v>
      </c>
      <c r="C5319" t="e">
        <f>Weighting!$F$15</f>
        <v>#NUM!</v>
      </c>
      <c r="D5319" t="e">
        <f>IF(C5319=1,'Data Transformation'!$G$3+0.5*'Data Transformation'!$W$25,IF(C5320=1,D5320-'Data Transformation'!$W$25,FALSE))</f>
        <v>#NUM!</v>
      </c>
      <c r="E5319">
        <f t="array" ref="E5319">IF(ISLOGICAL(D5319),"",FREQUENCY(IF('Data Transformation'!$B$425:$B$8425='Bin Analysis'!$B5307,'Data Transformation'!$G$425:$G$8425),D5319))</f>
        <v>2001</v>
      </c>
      <c r="F5319">
        <f t="shared" si="663"/>
        <v>0</v>
      </c>
      <c r="G5319">
        <f>Weighting!$H$15</f>
        <v>0</v>
      </c>
      <c r="H5319">
        <f t="array" ref="H5319">FREQUENCY(IF('Data Transformation'!$B$4:$B$8425=B5307,'Data Transformation'!$G$4:$G$8425),'Bin Analysis'!$B5319)</f>
        <v>2073</v>
      </c>
      <c r="I5319">
        <f t="shared" si="664"/>
        <v>0</v>
      </c>
      <c r="J5319">
        <f t="shared" si="665"/>
        <v>0</v>
      </c>
      <c r="K5319">
        <f>J5319*Weighting!$W$15</f>
        <v>0</v>
      </c>
      <c r="M5319" s="14"/>
    </row>
    <row r="5320" spans="1:13" x14ac:dyDescent="0.25">
      <c r="A5320" s="32" t="str">
        <f>IF(Weighting!$P$16&gt;0,B5320,"")</f>
        <v/>
      </c>
      <c r="B5320" t="e">
        <f>Weighting!$C$16</f>
        <v>#DIV/0!</v>
      </c>
      <c r="C5320" t="e">
        <f>Weighting!$F$16</f>
        <v>#NUM!</v>
      </c>
      <c r="D5320" t="e">
        <f>IF(C5320=1,'Data Transformation'!$G$3+0.5*'Data Transformation'!$W$25,IF(C5321=1,D5321-'Data Transformation'!$W$25,FALSE))</f>
        <v>#NUM!</v>
      </c>
      <c r="E5320">
        <f t="array" ref="E5320">IF(ISLOGICAL(D5320),"",FREQUENCY(IF('Data Transformation'!$B$425:$B$8425='Bin Analysis'!$B5307,'Data Transformation'!$G$425:$G$8425),D5320))</f>
        <v>2001</v>
      </c>
      <c r="F5320">
        <f t="shared" si="663"/>
        <v>0</v>
      </c>
      <c r="G5320">
        <f>Weighting!$H$16</f>
        <v>0</v>
      </c>
      <c r="H5320">
        <f t="array" ref="H5320">FREQUENCY(IF('Data Transformation'!$B$4:$B$8425=B5307,'Data Transformation'!$G$4:$G$8425),'Bin Analysis'!$B5320)</f>
        <v>2073</v>
      </c>
      <c r="I5320">
        <f t="shared" si="664"/>
        <v>0</v>
      </c>
      <c r="J5320">
        <f t="shared" si="665"/>
        <v>0</v>
      </c>
      <c r="K5320">
        <f>J5320*Weighting!$W$16</f>
        <v>0</v>
      </c>
      <c r="M5320" s="14"/>
    </row>
    <row r="5321" spans="1:13" x14ac:dyDescent="0.25">
      <c r="A5321" s="32" t="str">
        <f>IF(Weighting!$P$17&gt;0,B5321,"")</f>
        <v/>
      </c>
      <c r="B5321" t="e">
        <f>Weighting!$C$17</f>
        <v>#DIV/0!</v>
      </c>
      <c r="C5321" t="e">
        <f>Weighting!$F$17</f>
        <v>#NUM!</v>
      </c>
      <c r="D5321" t="e">
        <f>IF(C5321=1,'Data Transformation'!$G$3+0.5*'Data Transformation'!$W$25,IF(C5322=1,D5322-'Data Transformation'!$W$25,FALSE))</f>
        <v>#NUM!</v>
      </c>
      <c r="E5321">
        <f t="array" ref="E5321">IF(ISLOGICAL(D5321),"",FREQUENCY(IF('Data Transformation'!$B$425:$B$8425='Bin Analysis'!$B5307,'Data Transformation'!$G$425:$G$8425),D5321))</f>
        <v>2001</v>
      </c>
      <c r="F5321">
        <f t="shared" si="663"/>
        <v>0</v>
      </c>
      <c r="G5321">
        <f>Weighting!$H$17</f>
        <v>0</v>
      </c>
      <c r="H5321">
        <f t="array" ref="H5321">FREQUENCY(IF('Data Transformation'!$B$4:$B$8425=B5307,'Data Transformation'!$G$4:$G$8425),'Bin Analysis'!$B5321)</f>
        <v>2073</v>
      </c>
      <c r="I5321">
        <f t="shared" si="664"/>
        <v>0</v>
      </c>
      <c r="J5321">
        <f t="shared" si="665"/>
        <v>0</v>
      </c>
      <c r="K5321">
        <f>J5321*Weighting!$W$17</f>
        <v>0</v>
      </c>
      <c r="M5321" s="14"/>
    </row>
    <row r="5322" spans="1:13" x14ac:dyDescent="0.25">
      <c r="A5322" s="32" t="str">
        <f>IF(Weighting!$P$18&gt;0,B5322,"")</f>
        <v/>
      </c>
      <c r="B5322" t="e">
        <f>Weighting!$C$18</f>
        <v>#DIV/0!</v>
      </c>
      <c r="C5322" t="e">
        <f>Weighting!$F$18</f>
        <v>#NUM!</v>
      </c>
      <c r="D5322" t="e">
        <f>IF(C5322=1,'Data Transformation'!$G$3+0.5*'Data Transformation'!$W$25,IF(C5323=1,D5323-'Data Transformation'!$W$25,FALSE))</f>
        <v>#NUM!</v>
      </c>
      <c r="E5322">
        <f t="array" ref="E5322">IF(ISLOGICAL(D5322),"",FREQUENCY(IF('Data Transformation'!$B$425:$B$8425='Bin Analysis'!$B5307,'Data Transformation'!$G$425:$G$8425),D5322))</f>
        <v>2001</v>
      </c>
      <c r="F5322">
        <f t="shared" si="663"/>
        <v>0</v>
      </c>
      <c r="G5322">
        <f>Weighting!$H$18</f>
        <v>0</v>
      </c>
      <c r="H5322">
        <f t="array" ref="H5322">FREQUENCY(IF('Data Transformation'!$B$4:$B$8425=B5307,'Data Transformation'!$G$4:$G$8425),'Bin Analysis'!$B5322)</f>
        <v>2073</v>
      </c>
      <c r="I5322">
        <f t="shared" si="664"/>
        <v>0</v>
      </c>
      <c r="J5322">
        <f t="shared" si="665"/>
        <v>0</v>
      </c>
      <c r="K5322">
        <f>J5322*Weighting!$W$18</f>
        <v>0</v>
      </c>
      <c r="M5322" s="14"/>
    </row>
    <row r="5323" spans="1:13" x14ac:dyDescent="0.25">
      <c r="A5323" s="32" t="str">
        <f>IF(Weighting!$P$19&gt;0,B5323,"")</f>
        <v/>
      </c>
      <c r="B5323" t="e">
        <f>Weighting!$C$19</f>
        <v>#DIV/0!</v>
      </c>
      <c r="C5323" t="e">
        <f>Weighting!$F$19</f>
        <v>#NUM!</v>
      </c>
      <c r="D5323" t="e">
        <f>IF(C5323=1,'Data Transformation'!$G$3+0.5*'Data Transformation'!$W$25,IF(C5324=1,D5324-'Data Transformation'!$W$25,FALSE))</f>
        <v>#NUM!</v>
      </c>
      <c r="E5323">
        <f t="array" ref="E5323">IF(ISLOGICAL(D5323),"",FREQUENCY(IF('Data Transformation'!$B$425:$B$8425='Bin Analysis'!$B5307,'Data Transformation'!$G$425:$G$8425),D5323))</f>
        <v>2001</v>
      </c>
      <c r="F5323">
        <f t="shared" si="663"/>
        <v>0</v>
      </c>
      <c r="G5323">
        <f>Weighting!$H$19</f>
        <v>0</v>
      </c>
      <c r="H5323">
        <f t="array" ref="H5323">FREQUENCY(IF('Data Transformation'!$B$4:$B$8425=B5307,'Data Transformation'!$G$4:$G$8425),'Bin Analysis'!$B5323)</f>
        <v>2073</v>
      </c>
      <c r="I5323">
        <f t="shared" si="664"/>
        <v>0</v>
      </c>
      <c r="J5323">
        <f t="shared" si="665"/>
        <v>0</v>
      </c>
      <c r="K5323">
        <f>J5323*Weighting!$W$19</f>
        <v>0</v>
      </c>
      <c r="M5323" s="14"/>
    </row>
    <row r="5324" spans="1:13" x14ac:dyDescent="0.25">
      <c r="A5324" s="32" t="str">
        <f>IF(Weighting!$P$20&gt;0,B5324,"")</f>
        <v/>
      </c>
      <c r="B5324" t="e">
        <f>Weighting!$C$20</f>
        <v>#DIV/0!</v>
      </c>
      <c r="C5324" t="e">
        <f>Weighting!$F$20</f>
        <v>#NUM!</v>
      </c>
      <c r="D5324" t="e">
        <f>IF(C5324=1,'Data Transformation'!$G$3+0.5*'Data Transformation'!$W$25,IF(C5325=1,D5325-'Data Transformation'!$W$25,FALSE))</f>
        <v>#NUM!</v>
      </c>
      <c r="E5324">
        <f t="array" ref="E5324">IF(ISLOGICAL(D5324),"",FREQUENCY(IF('Data Transformation'!$B$425:$B$8425='Bin Analysis'!$B5307,'Data Transformation'!$G$425:$G$8425),D5324))</f>
        <v>2001</v>
      </c>
      <c r="F5324">
        <f t="shared" si="663"/>
        <v>0</v>
      </c>
      <c r="G5324">
        <f>Weighting!$H$20</f>
        <v>0</v>
      </c>
      <c r="H5324">
        <f t="array" ref="H5324">FREQUENCY(IF('Data Transformation'!$B$4:$B$8425=B5307,'Data Transformation'!$G$4:$G$8425),'Bin Analysis'!$B5324)</f>
        <v>2073</v>
      </c>
      <c r="I5324">
        <f t="shared" si="664"/>
        <v>0</v>
      </c>
      <c r="J5324">
        <f t="shared" si="665"/>
        <v>0</v>
      </c>
      <c r="K5324">
        <f>J5324*Weighting!$W$20</f>
        <v>0</v>
      </c>
      <c r="M5324" s="14"/>
    </row>
    <row r="5325" spans="1:13" x14ac:dyDescent="0.25">
      <c r="A5325" s="32" t="str">
        <f>IF(Weighting!$P$21&gt;0,B5325,"")</f>
        <v/>
      </c>
      <c r="B5325" t="e">
        <f>Weighting!$C$21</f>
        <v>#DIV/0!</v>
      </c>
      <c r="C5325" t="e">
        <f>Weighting!$F$21</f>
        <v>#NUM!</v>
      </c>
      <c r="D5325" t="e">
        <f>IF(C5325=1,'Data Transformation'!$G$3+0.5*'Data Transformation'!$W$25,IF(C5326=1,D5326-'Data Transformation'!$W$25,FALSE))</f>
        <v>#NUM!</v>
      </c>
      <c r="E5325">
        <f t="array" ref="E5325">IF(ISLOGICAL(D5325),"",FREQUENCY(IF('Data Transformation'!$B$425:$B$8425='Bin Analysis'!$B5307,'Data Transformation'!$G$425:$G$8425),D5325))</f>
        <v>2001</v>
      </c>
      <c r="F5325">
        <f t="shared" si="663"/>
        <v>0</v>
      </c>
      <c r="G5325">
        <f>Weighting!$H$21</f>
        <v>0</v>
      </c>
      <c r="H5325">
        <f t="array" ref="H5325">FREQUENCY(IF('Data Transformation'!$B$4:$B$8425=B5307,'Data Transformation'!$G$4:$G$8425),'Bin Analysis'!$B5325)</f>
        <v>2073</v>
      </c>
      <c r="I5325">
        <f t="shared" si="664"/>
        <v>0</v>
      </c>
      <c r="J5325">
        <f t="shared" si="665"/>
        <v>0</v>
      </c>
      <c r="K5325">
        <f>J5325*Weighting!$W$21</f>
        <v>0</v>
      </c>
      <c r="M5325" s="14"/>
    </row>
    <row r="5326" spans="1:13" x14ac:dyDescent="0.25">
      <c r="A5326" s="32" t="str">
        <f>IF(Weighting!$P$22&gt;0,B5326,"")</f>
        <v/>
      </c>
      <c r="B5326" t="e">
        <f>Weighting!$C$22</f>
        <v>#DIV/0!</v>
      </c>
      <c r="C5326" t="e">
        <f>Weighting!$F$22</f>
        <v>#NUM!</v>
      </c>
      <c r="D5326" t="e">
        <f>IF(C5326=1,'Data Transformation'!$G$3+0.5*'Data Transformation'!$W$25,IF(C5327=1,D5327-'Data Transformation'!$W$25,FALSE))</f>
        <v>#NUM!</v>
      </c>
      <c r="E5326">
        <f t="array" ref="E5326">IF(ISLOGICAL(D5326),"",FREQUENCY(IF('Data Transformation'!$B$425:$B$8425='Bin Analysis'!$B5307,'Data Transformation'!$G$425:$G$8425),D5326))</f>
        <v>2001</v>
      </c>
      <c r="F5326">
        <f t="shared" si="663"/>
        <v>0</v>
      </c>
      <c r="G5326">
        <f>Weighting!$H$22</f>
        <v>0</v>
      </c>
      <c r="H5326">
        <f t="array" ref="H5326">FREQUENCY(IF('Data Transformation'!$B$4:$B$8425=B5307,'Data Transformation'!$G$4:$G$8425),'Bin Analysis'!$B5326)</f>
        <v>2073</v>
      </c>
      <c r="I5326">
        <f t="shared" si="664"/>
        <v>0</v>
      </c>
      <c r="J5326">
        <f t="shared" si="665"/>
        <v>0</v>
      </c>
      <c r="K5326">
        <f>J5326*Weighting!$W$22</f>
        <v>0</v>
      </c>
      <c r="M5326" s="14"/>
    </row>
    <row r="5327" spans="1:13" x14ac:dyDescent="0.25">
      <c r="A5327" s="32" t="str">
        <f>IF(Weighting!$P$23&gt;0,B5327,"")</f>
        <v/>
      </c>
      <c r="B5327" t="e">
        <f>Weighting!$C$23</f>
        <v>#DIV/0!</v>
      </c>
      <c r="C5327" t="e">
        <f>Weighting!$F$23</f>
        <v>#NUM!</v>
      </c>
      <c r="D5327" t="e">
        <f>IF(C5327=1,'Data Transformation'!$G$3+0.5*'Data Transformation'!$W$25,IF(C5328=1,D5328-'Data Transformation'!$W$25,FALSE))</f>
        <v>#NUM!</v>
      </c>
      <c r="E5327">
        <f t="array" ref="E5327">IF(ISLOGICAL(D5327),"",FREQUENCY(IF('Data Transformation'!$B$425:$B$8425='Bin Analysis'!$B5307,'Data Transformation'!$G$425:$G$8425),D5327))</f>
        <v>2001</v>
      </c>
      <c r="F5327">
        <f t="shared" si="663"/>
        <v>0</v>
      </c>
      <c r="G5327">
        <f>Weighting!$H$23</f>
        <v>0</v>
      </c>
      <c r="H5327">
        <f t="array" ref="H5327">FREQUENCY(IF('Data Transformation'!$B$4:$B$8425=B5307,'Data Transformation'!$G$4:$G$8425),'Bin Analysis'!$B5327)</f>
        <v>2073</v>
      </c>
      <c r="I5327">
        <f t="shared" si="664"/>
        <v>0</v>
      </c>
      <c r="J5327">
        <f t="shared" si="665"/>
        <v>0</v>
      </c>
      <c r="K5327">
        <f>J5327*Weighting!$W$23</f>
        <v>0</v>
      </c>
      <c r="M5327" s="14"/>
    </row>
    <row r="5328" spans="1:13" x14ac:dyDescent="0.25">
      <c r="A5328" s="32" t="str">
        <f>IF(Weighting!$P$24&gt;0,B5328,"")</f>
        <v/>
      </c>
      <c r="B5328" t="e">
        <f>Weighting!$C$24</f>
        <v>#DIV/0!</v>
      </c>
      <c r="C5328" t="e">
        <f>Weighting!$F$24</f>
        <v>#NUM!</v>
      </c>
      <c r="D5328" t="e">
        <f>IF(C5328=1,'Data Transformation'!$G$3+0.5*'Data Transformation'!$W$25,IF(C5329=1,D5329-'Data Transformation'!$W$25,FALSE))</f>
        <v>#NUM!</v>
      </c>
      <c r="E5328">
        <f t="array" ref="E5328">IF(ISLOGICAL(D5328),"",FREQUENCY(IF('Data Transformation'!$B$425:$B$8425='Bin Analysis'!$B5307,'Data Transformation'!$G$425:$G$8425),D5328))</f>
        <v>2001</v>
      </c>
      <c r="F5328">
        <f t="shared" si="663"/>
        <v>0</v>
      </c>
      <c r="G5328">
        <f>Weighting!$H$24</f>
        <v>0</v>
      </c>
      <c r="H5328">
        <f t="array" ref="H5328">FREQUENCY(IF('Data Transformation'!$B$4:$B$8425=B5307,'Data Transformation'!$G$4:$G$8425),'Bin Analysis'!$B5328)</f>
        <v>2073</v>
      </c>
      <c r="I5328">
        <f t="shared" si="664"/>
        <v>0</v>
      </c>
      <c r="J5328">
        <f t="shared" si="665"/>
        <v>0</v>
      </c>
      <c r="K5328">
        <f>J5328*Weighting!$W$24</f>
        <v>0</v>
      </c>
      <c r="M5328" s="14"/>
    </row>
    <row r="5329" spans="1:25" x14ac:dyDescent="0.25">
      <c r="A5329" s="32" t="str">
        <f>IF(Weighting!$P$25&gt;0,B5329,"")</f>
        <v/>
      </c>
      <c r="B5329" t="e">
        <f>Weighting!$C$25</f>
        <v>#DIV/0!</v>
      </c>
      <c r="C5329" t="e">
        <f>Weighting!$F$25</f>
        <v>#NUM!</v>
      </c>
      <c r="D5329" t="e">
        <f>IF(C5329=1,'Data Transformation'!$G$3+0.5*'Data Transformation'!$W$25,IF(C5330=1,D5330-'Data Transformation'!$W$25,FALSE))</f>
        <v>#NUM!</v>
      </c>
      <c r="E5329">
        <f t="array" ref="E5329">IF(ISLOGICAL(D5329),"",FREQUENCY(IF('Data Transformation'!$B$425:$B$8425='Bin Analysis'!$B5307,'Data Transformation'!$G$425:$G$8425),D5329))</f>
        <v>2001</v>
      </c>
      <c r="F5329">
        <f t="shared" si="663"/>
        <v>0</v>
      </c>
      <c r="G5329">
        <f>Weighting!$H$25</f>
        <v>0</v>
      </c>
      <c r="H5329">
        <f t="array" ref="H5329">FREQUENCY(IF('Data Transformation'!$B$4:$B$8425=B5307,'Data Transformation'!$G$4:$G$8425),'Bin Analysis'!$B5329)</f>
        <v>2073</v>
      </c>
      <c r="I5329">
        <f t="shared" si="664"/>
        <v>0</v>
      </c>
      <c r="J5329">
        <f t="shared" si="665"/>
        <v>0</v>
      </c>
      <c r="K5329">
        <f>J5329*Weighting!$W$25</f>
        <v>0</v>
      </c>
      <c r="M5329" s="14"/>
    </row>
    <row r="5330" spans="1:25" x14ac:dyDescent="0.25">
      <c r="O5330"/>
      <c r="P5330"/>
      <c r="Q5330"/>
      <c r="R5330"/>
    </row>
    <row r="5331" spans="1:25" ht="23.25" x14ac:dyDescent="0.35">
      <c r="A5331" s="21" t="s">
        <v>0</v>
      </c>
      <c r="B5331" s="21" t="str">
        <f>IFERROR(VLOOKUP(C5331,'Data Transformation'!$L$6:$M$426,2,FALSE),"")</f>
        <v/>
      </c>
      <c r="C5331" s="21">
        <f>C5307+1</f>
        <v>222</v>
      </c>
      <c r="D5331" s="21"/>
      <c r="E5331" s="21"/>
      <c r="F5331" s="21"/>
      <c r="G5331" s="21"/>
      <c r="H5331" s="22"/>
      <c r="I5331" s="22"/>
      <c r="J5331" s="22"/>
      <c r="K5331" s="21"/>
      <c r="L5331" s="21" t="str">
        <f>B5331</f>
        <v/>
      </c>
      <c r="M5331" s="23" t="e">
        <f>INDEX('Data Transformation'!$O$4:$O$424,MATCH($B5331,'Data Transformation'!$M$4:$M$424,0),MATCH($M$2,'Data Transformation'!$O$3,0))</f>
        <v>#N/A</v>
      </c>
      <c r="N5331" s="27" t="e">
        <f>IF('Input and Summary Results'!$J$16="minimum",'Bin Analysis'!X5332/(M5331-1),'Bin Analysis'!Y5331/('Bin Analysis'!M5331-1))</f>
        <v>#N/A</v>
      </c>
      <c r="O5331" s="27" t="e">
        <f>IF(M5331=FALSE,NA(),(VLOOKUP(1,C5334:K5353,4,FALSE))/(M5331-1))</f>
        <v>#N/A</v>
      </c>
      <c r="P5331" s="27" t="e">
        <f>IF(M5331=FALSE,NA(),SUM(J5334:J5353)/Weighting!$S$5)</f>
        <v>#N/A</v>
      </c>
      <c r="Q5331" s="27" t="e">
        <f>IF(M5331=FALSE,NA(),SUM(K5334:K5353)/Weighting!$S$6)</f>
        <v>#N/A</v>
      </c>
      <c r="R5331" s="27" t="e">
        <f>IF(M5331=FALSE,NA(),(VLOOKUP(1,G5334:K5353,3,FALSE))/(M5331-1))</f>
        <v>#N/A</v>
      </c>
      <c r="S5331" s="22" t="e">
        <f>IF(M5331=FALSE,NA(),IF(SUM(J5334:J5353)=2,"yes","no"))</f>
        <v>#N/A</v>
      </c>
      <c r="X5331" s="2" cm="2">
        <f t="array" ref="X5331:X5332">FREQUENCY(IF('Data Transformation'!$B$425:$B$6424='Bin Analysis'!L5331,'Data Transformation'!$G$425:$G$6424),'Data Transformation'!$U$11)</f>
        <v>0</v>
      </c>
      <c r="Y5331" s="2" cm="2">
        <f t="array" ref="Y5331:Y5332">FREQUENCY(IF('Data Transformation'!$B$425:$B$6424='Bin Analysis'!L5331,'Data Transformation'!$G$425:$G$6424),'Data Transformation'!$U$12)</f>
        <v>0</v>
      </c>
    </row>
    <row r="5332" spans="1:25" x14ac:dyDescent="0.25">
      <c r="A5332" s="14" t="s">
        <v>67</v>
      </c>
      <c r="B5332" t="s">
        <v>47</v>
      </c>
      <c r="C5332" t="s">
        <v>5</v>
      </c>
      <c r="D5332" t="s">
        <v>100</v>
      </c>
      <c r="E5332" t="s">
        <v>101</v>
      </c>
      <c r="F5332" t="s">
        <v>102</v>
      </c>
      <c r="G5332" t="s">
        <v>70</v>
      </c>
      <c r="H5332" t="s">
        <v>31</v>
      </c>
      <c r="I5332" t="s">
        <v>32</v>
      </c>
      <c r="J5332" t="s">
        <v>46</v>
      </c>
      <c r="K5332" s="14" t="s">
        <v>45</v>
      </c>
      <c r="M5332" s="14"/>
      <c r="X5332" s="2">
        <v>0</v>
      </c>
      <c r="Y5332" s="2">
        <v>0</v>
      </c>
    </row>
    <row r="5333" spans="1:25" x14ac:dyDescent="0.25">
      <c r="A5333" s="32"/>
      <c r="D5333" t="e">
        <f>IF(C5333=1,'Data Transformation'!$G$3+0.5*'Data Transformation'!$W$25,IF(C5334=1,D5334-'Data Transformation'!$W$25,FALSE))</f>
        <v>#NUM!</v>
      </c>
      <c r="E5333">
        <f t="array" ref="E5333">IF(ISLOGICAL(D5333),"",FREQUENCY(IF('Data Transformation'!$B$425:$B$8425='Bin Analysis'!$B5331,'Data Transformation'!$G$425:$G$8425),D5333))</f>
        <v>2001</v>
      </c>
      <c r="F5333" t="e">
        <f>IF(ISLOGICAL(D5333),"",E5333-E5332)</f>
        <v>#VALUE!</v>
      </c>
      <c r="M5333" s="14"/>
    </row>
    <row r="5334" spans="1:25" x14ac:dyDescent="0.25">
      <c r="A5334" s="32" t="e">
        <f>IF(Weighting!$P$6&gt;0,B5334,"")</f>
        <v>#NUM!</v>
      </c>
      <c r="B5334" t="e">
        <f>Weighting!$C$6</f>
        <v>#DIV/0!</v>
      </c>
      <c r="C5334" t="e">
        <f>Weighting!$F$6</f>
        <v>#NUM!</v>
      </c>
      <c r="D5334" t="e">
        <f>IF(C5334=1,'Data Transformation'!$G$3+0.5*'Data Transformation'!$W$25,IF(C5335=1,D5335-'Data Transformation'!$W$25,FALSE))</f>
        <v>#NUM!</v>
      </c>
      <c r="E5334">
        <f t="array" ref="E5334">IF(ISLOGICAL(D5334),"",FREQUENCY(IF('Data Transformation'!$B$425:$B$8425='Bin Analysis'!$B5331,'Data Transformation'!$G$425:$G$8425),D5334))</f>
        <v>2001</v>
      </c>
      <c r="F5334">
        <f>IF(ISLOGICAL(D5334),"",E5334-E5333)</f>
        <v>0</v>
      </c>
      <c r="G5334">
        <f>Weighting!$H$6</f>
        <v>1</v>
      </c>
      <c r="H5334">
        <f t="array" ref="H5334">FREQUENCY(IF('Data Transformation'!$B$4:$B$8425=B5331,'Data Transformation'!$G$4:$G$8425),'Bin Analysis'!$B5334)</f>
        <v>2073</v>
      </c>
      <c r="I5334">
        <f>H5334-H5333</f>
        <v>2073</v>
      </c>
      <c r="J5334">
        <f>IF(I5334=0,0,1)</f>
        <v>1</v>
      </c>
      <c r="K5334" t="e">
        <f>J5334*Weighting!$W$6</f>
        <v>#NUM!</v>
      </c>
      <c r="M5334" s="14"/>
    </row>
    <row r="5335" spans="1:25" x14ac:dyDescent="0.25">
      <c r="A5335" s="32" t="str">
        <f>IF(Weighting!$P$7&gt;0,B5335,"")</f>
        <v/>
      </c>
      <c r="B5335" t="e">
        <f>Weighting!$C$7</f>
        <v>#DIV/0!</v>
      </c>
      <c r="C5335" t="e">
        <f>Weighting!$F$7</f>
        <v>#NUM!</v>
      </c>
      <c r="D5335" t="e">
        <f>IF(C5335=1,'Data Transformation'!$G$3+0.5*'Data Transformation'!$W$25,IF(C5336=1,D5336-'Data Transformation'!$W$25,FALSE))</f>
        <v>#NUM!</v>
      </c>
      <c r="E5335">
        <f t="array" ref="E5335">IF(ISLOGICAL(D5335),"",FREQUENCY(IF('Data Transformation'!$B$425:$B$8425='Bin Analysis'!$B5331,'Data Transformation'!$G$425:$G$8425),D5335))</f>
        <v>2001</v>
      </c>
      <c r="F5335">
        <f t="shared" ref="F5335:F5353" si="666">IF(ISLOGICAL(D5335),"",E5335-E5334)</f>
        <v>0</v>
      </c>
      <c r="G5335">
        <f>Weighting!$H$7</f>
        <v>0</v>
      </c>
      <c r="H5335">
        <f t="array" ref="H5335">FREQUENCY(IF('Data Transformation'!$B$4:$B$8425=B5331,'Data Transformation'!$G$4:$G$8425),'Bin Analysis'!$B5335)</f>
        <v>2073</v>
      </c>
      <c r="I5335">
        <f t="shared" ref="I5335:I5353" si="667">H5335-H5334</f>
        <v>0</v>
      </c>
      <c r="J5335">
        <f>IF(I5335=0,0,1)</f>
        <v>0</v>
      </c>
      <c r="K5335">
        <f>J5335*Weighting!$W$7</f>
        <v>0</v>
      </c>
      <c r="M5335" s="14"/>
    </row>
    <row r="5336" spans="1:25" x14ac:dyDescent="0.25">
      <c r="A5336" s="32" t="str">
        <f>IF(Weighting!$P$8&gt;0,B5336,"")</f>
        <v/>
      </c>
      <c r="B5336" t="e">
        <f>Weighting!$C$8</f>
        <v>#DIV/0!</v>
      </c>
      <c r="C5336" t="e">
        <f>Weighting!$F$8</f>
        <v>#NUM!</v>
      </c>
      <c r="D5336" t="e">
        <f>IF(C5336=1,'Data Transformation'!$G$3+0.5*'Data Transformation'!$W$25,IF(C5337=1,D5337-'Data Transformation'!$W$25,FALSE))</f>
        <v>#NUM!</v>
      </c>
      <c r="E5336">
        <f t="array" ref="E5336">IF(ISLOGICAL(D5336),"",FREQUENCY(IF('Data Transformation'!$B$425:$B$8425='Bin Analysis'!$B5331,'Data Transformation'!$G$425:$G$8425),D5336))</f>
        <v>2001</v>
      </c>
      <c r="F5336">
        <f t="shared" si="666"/>
        <v>0</v>
      </c>
      <c r="G5336">
        <f>Weighting!$H$8</f>
        <v>0</v>
      </c>
      <c r="H5336">
        <f t="array" ref="H5336">FREQUENCY(IF('Data Transformation'!$B$4:$B$8425=B5331,'Data Transformation'!$G$4:$G$8425),'Bin Analysis'!$B5336)</f>
        <v>2073</v>
      </c>
      <c r="I5336">
        <f t="shared" si="667"/>
        <v>0</v>
      </c>
      <c r="J5336">
        <f t="shared" ref="J5336:J5353" si="668">IF(I5336=0,0,1)</f>
        <v>0</v>
      </c>
      <c r="K5336">
        <f>J5336*Weighting!$W$8</f>
        <v>0</v>
      </c>
      <c r="M5336" s="14"/>
    </row>
    <row r="5337" spans="1:25" x14ac:dyDescent="0.25">
      <c r="A5337" s="32" t="str">
        <f>IF(Weighting!$P$9&gt;0,B5337,"")</f>
        <v/>
      </c>
      <c r="B5337" s="50" t="e">
        <f>Weighting!$C$9</f>
        <v>#DIV/0!</v>
      </c>
      <c r="C5337" t="e">
        <f>Weighting!$F$9</f>
        <v>#NUM!</v>
      </c>
      <c r="D5337" t="e">
        <f>IF(C5337=1,'Data Transformation'!$G$3+0.5*'Data Transformation'!$W$25,IF(C5338=1,D5338-'Data Transformation'!$W$25,FALSE))</f>
        <v>#NUM!</v>
      </c>
      <c r="E5337">
        <f t="array" ref="E5337">IF(ISLOGICAL(D5337),"",FREQUENCY(IF('Data Transformation'!$B$425:$B$8425='Bin Analysis'!$B5331,'Data Transformation'!$G$425:$G$8425),D5337))</f>
        <v>2001</v>
      </c>
      <c r="F5337">
        <f t="shared" si="666"/>
        <v>0</v>
      </c>
      <c r="G5337">
        <f>Weighting!$H$9</f>
        <v>0</v>
      </c>
      <c r="H5337">
        <f t="array" ref="H5337">FREQUENCY(IF('Data Transformation'!$B$4:$B$8425=B5331,'Data Transformation'!$G$4:$G$8425),'Bin Analysis'!$B5337)</f>
        <v>2073</v>
      </c>
      <c r="I5337">
        <f t="shared" si="667"/>
        <v>0</v>
      </c>
      <c r="J5337">
        <f t="shared" si="668"/>
        <v>0</v>
      </c>
      <c r="K5337">
        <f>J5337*Weighting!$W$9</f>
        <v>0</v>
      </c>
      <c r="M5337" s="14"/>
    </row>
    <row r="5338" spans="1:25" x14ac:dyDescent="0.25">
      <c r="A5338" s="32" t="str">
        <f>IF(Weighting!$P$10&gt;0,B5338,"")</f>
        <v/>
      </c>
      <c r="B5338" t="e">
        <f>Weighting!$C$10</f>
        <v>#DIV/0!</v>
      </c>
      <c r="C5338" t="e">
        <f>Weighting!$F$10</f>
        <v>#NUM!</v>
      </c>
      <c r="D5338" t="e">
        <f>IF(C5338=1,'Data Transformation'!$G$3+0.5*'Data Transformation'!$W$25,IF(C5339=1,D5339-'Data Transformation'!$W$25,FALSE))</f>
        <v>#NUM!</v>
      </c>
      <c r="E5338">
        <f t="array" ref="E5338">IF(ISLOGICAL(D5338),"",FREQUENCY(IF('Data Transformation'!$B$425:$B$8425='Bin Analysis'!$B5331,'Data Transformation'!$G$425:$G$8425),D5338))</f>
        <v>2001</v>
      </c>
      <c r="F5338">
        <f t="shared" si="666"/>
        <v>0</v>
      </c>
      <c r="G5338">
        <f>Weighting!$H$10</f>
        <v>0</v>
      </c>
      <c r="H5338">
        <f t="array" ref="H5338">FREQUENCY(IF('Data Transformation'!$B$4:$B$8425=B5331,'Data Transformation'!$G$4:$G$8425),'Bin Analysis'!$B5338)</f>
        <v>2073</v>
      </c>
      <c r="I5338">
        <f t="shared" si="667"/>
        <v>0</v>
      </c>
      <c r="J5338">
        <f t="shared" si="668"/>
        <v>0</v>
      </c>
      <c r="K5338">
        <f>J5338*Weighting!$W$10</f>
        <v>0</v>
      </c>
      <c r="M5338" s="14"/>
    </row>
    <row r="5339" spans="1:25" x14ac:dyDescent="0.25">
      <c r="A5339" s="32" t="str">
        <f>IF(Weighting!$P$11&gt;0,B5339,"")</f>
        <v/>
      </c>
      <c r="B5339" t="e">
        <f>Weighting!$C$11</f>
        <v>#DIV/0!</v>
      </c>
      <c r="C5339" t="e">
        <f>Weighting!$F$11</f>
        <v>#NUM!</v>
      </c>
      <c r="D5339" t="e">
        <f>IF(C5339=1,'Data Transformation'!$G$3+0.5*'Data Transformation'!$W$25,IF(C5340=1,D5340-'Data Transformation'!$W$25,FALSE))</f>
        <v>#NUM!</v>
      </c>
      <c r="E5339">
        <f t="array" ref="E5339">IF(ISLOGICAL(D5339),"",FREQUENCY(IF('Data Transformation'!$B$425:$B$8425='Bin Analysis'!$B5331,'Data Transformation'!$G$425:$G$8425),D5339))</f>
        <v>2001</v>
      </c>
      <c r="F5339">
        <f t="shared" si="666"/>
        <v>0</v>
      </c>
      <c r="G5339">
        <f>Weighting!$H$11</f>
        <v>0</v>
      </c>
      <c r="H5339">
        <f t="array" ref="H5339">FREQUENCY(IF('Data Transformation'!$B$4:$B$8425=B5331,'Data Transformation'!$G$4:$G$8425),'Bin Analysis'!$B5339)</f>
        <v>2073</v>
      </c>
      <c r="I5339">
        <f t="shared" si="667"/>
        <v>0</v>
      </c>
      <c r="J5339">
        <f t="shared" si="668"/>
        <v>0</v>
      </c>
      <c r="K5339">
        <f>J5339*Weighting!$W$11</f>
        <v>0</v>
      </c>
      <c r="M5339" s="14"/>
    </row>
    <row r="5340" spans="1:25" x14ac:dyDescent="0.25">
      <c r="A5340" s="32" t="str">
        <f>IF(Weighting!$P$12&gt;0,B5340,"")</f>
        <v/>
      </c>
      <c r="B5340" t="e">
        <f>Weighting!$C$12</f>
        <v>#DIV/0!</v>
      </c>
      <c r="C5340" t="e">
        <f>Weighting!$F$12</f>
        <v>#NUM!</v>
      </c>
      <c r="D5340" t="e">
        <f>IF(C5340=1,'Data Transformation'!$G$3+0.5*'Data Transformation'!$W$25,IF(C5341=1,D5341-'Data Transformation'!$W$25,FALSE))</f>
        <v>#NUM!</v>
      </c>
      <c r="E5340">
        <f t="array" ref="E5340">IF(ISLOGICAL(D5340),"",FREQUENCY(IF('Data Transformation'!$B$425:$B$8425='Bin Analysis'!$B5331,'Data Transformation'!$G$425:$G$8425),D5340))</f>
        <v>2001</v>
      </c>
      <c r="F5340">
        <f t="shared" si="666"/>
        <v>0</v>
      </c>
      <c r="G5340">
        <f>Weighting!$H$12</f>
        <v>0</v>
      </c>
      <c r="H5340">
        <f t="array" ref="H5340">FREQUENCY(IF('Data Transformation'!$B$4:$B$8425=B5331,'Data Transformation'!$G$4:$G$8425),'Bin Analysis'!$B5340)</f>
        <v>2073</v>
      </c>
      <c r="I5340">
        <f t="shared" si="667"/>
        <v>0</v>
      </c>
      <c r="J5340">
        <f t="shared" si="668"/>
        <v>0</v>
      </c>
      <c r="K5340">
        <f>J5340*Weighting!$W$12</f>
        <v>0</v>
      </c>
      <c r="M5340" s="14"/>
    </row>
    <row r="5341" spans="1:25" x14ac:dyDescent="0.25">
      <c r="A5341" s="32" t="str">
        <f>IF(Weighting!$P$13&gt;0,B5341,"")</f>
        <v/>
      </c>
      <c r="B5341" t="e">
        <f>Weighting!$C$13</f>
        <v>#DIV/0!</v>
      </c>
      <c r="C5341" t="e">
        <f>Weighting!$F$13</f>
        <v>#NUM!</v>
      </c>
      <c r="D5341" t="e">
        <f>IF(C5341=1,'Data Transformation'!$G$3+0.5*'Data Transformation'!$W$25,IF(C5342=1,D5342-'Data Transformation'!$W$25,FALSE))</f>
        <v>#NUM!</v>
      </c>
      <c r="E5341">
        <f t="array" ref="E5341">IF(ISLOGICAL(D5341),"",FREQUENCY(IF('Data Transformation'!$B$425:$B$8425='Bin Analysis'!$B5331,'Data Transformation'!$G$425:$G$8425),D5341))</f>
        <v>2001</v>
      </c>
      <c r="F5341">
        <f t="shared" si="666"/>
        <v>0</v>
      </c>
      <c r="G5341">
        <f>Weighting!$H$13</f>
        <v>0</v>
      </c>
      <c r="H5341">
        <f t="array" ref="H5341">FREQUENCY(IF('Data Transformation'!$B$4:$B$8425=B5331,'Data Transformation'!$G$4:$G$8425),'Bin Analysis'!$B5341)</f>
        <v>2073</v>
      </c>
      <c r="I5341">
        <f t="shared" si="667"/>
        <v>0</v>
      </c>
      <c r="J5341">
        <f t="shared" si="668"/>
        <v>0</v>
      </c>
      <c r="K5341">
        <f>J5341*Weighting!$W$13</f>
        <v>0</v>
      </c>
      <c r="M5341" s="14"/>
    </row>
    <row r="5342" spans="1:25" x14ac:dyDescent="0.25">
      <c r="A5342" s="32" t="str">
        <f>IF(Weighting!$P$14&gt;0,B5342,"")</f>
        <v/>
      </c>
      <c r="B5342" t="e">
        <f>Weighting!$C$14</f>
        <v>#DIV/0!</v>
      </c>
      <c r="C5342" t="e">
        <f>Weighting!$F$14</f>
        <v>#NUM!</v>
      </c>
      <c r="D5342" t="e">
        <f>IF(C5342=1,'Data Transformation'!$G$3+0.5*'Data Transformation'!$W$25,IF(C5343=1,D5343-'Data Transformation'!$W$25,FALSE))</f>
        <v>#NUM!</v>
      </c>
      <c r="E5342">
        <f t="array" ref="E5342">IF(ISLOGICAL(D5342),"",FREQUENCY(IF('Data Transformation'!$B$425:$B$8425='Bin Analysis'!$B5331,'Data Transformation'!$G$425:$G$8425),D5342))</f>
        <v>2001</v>
      </c>
      <c r="F5342">
        <f t="shared" si="666"/>
        <v>0</v>
      </c>
      <c r="G5342">
        <f>Weighting!$H$14</f>
        <v>0</v>
      </c>
      <c r="H5342">
        <f t="array" ref="H5342">FREQUENCY(IF('Data Transformation'!$B$4:$B$8425=B5331,'Data Transformation'!$G$4:$G$8425),'Bin Analysis'!$B5342)</f>
        <v>2073</v>
      </c>
      <c r="I5342">
        <f t="shared" si="667"/>
        <v>0</v>
      </c>
      <c r="J5342">
        <f t="shared" si="668"/>
        <v>0</v>
      </c>
      <c r="K5342">
        <f>J5342*Weighting!$W$14</f>
        <v>0</v>
      </c>
      <c r="M5342" s="14"/>
    </row>
    <row r="5343" spans="1:25" x14ac:dyDescent="0.25">
      <c r="A5343" s="32" t="str">
        <f>IF(Weighting!$P$15&gt;0,B5343,"")</f>
        <v/>
      </c>
      <c r="B5343" t="e">
        <f>Weighting!$C$15</f>
        <v>#DIV/0!</v>
      </c>
      <c r="C5343" t="e">
        <f>Weighting!$F$15</f>
        <v>#NUM!</v>
      </c>
      <c r="D5343" t="e">
        <f>IF(C5343=1,'Data Transformation'!$G$3+0.5*'Data Transformation'!$W$25,IF(C5344=1,D5344-'Data Transformation'!$W$25,FALSE))</f>
        <v>#NUM!</v>
      </c>
      <c r="E5343">
        <f t="array" ref="E5343">IF(ISLOGICAL(D5343),"",FREQUENCY(IF('Data Transformation'!$B$425:$B$8425='Bin Analysis'!$B5331,'Data Transformation'!$G$425:$G$8425),D5343))</f>
        <v>2001</v>
      </c>
      <c r="F5343">
        <f t="shared" si="666"/>
        <v>0</v>
      </c>
      <c r="G5343">
        <f>Weighting!$H$15</f>
        <v>0</v>
      </c>
      <c r="H5343">
        <f t="array" ref="H5343">FREQUENCY(IF('Data Transformation'!$B$4:$B$8425=B5331,'Data Transformation'!$G$4:$G$8425),'Bin Analysis'!$B5343)</f>
        <v>2073</v>
      </c>
      <c r="I5343">
        <f t="shared" si="667"/>
        <v>0</v>
      </c>
      <c r="J5343">
        <f t="shared" si="668"/>
        <v>0</v>
      </c>
      <c r="K5343">
        <f>J5343*Weighting!$W$15</f>
        <v>0</v>
      </c>
      <c r="M5343" s="14"/>
    </row>
    <row r="5344" spans="1:25" x14ac:dyDescent="0.25">
      <c r="A5344" s="32" t="str">
        <f>IF(Weighting!$P$16&gt;0,B5344,"")</f>
        <v/>
      </c>
      <c r="B5344" t="e">
        <f>Weighting!$C$16</f>
        <v>#DIV/0!</v>
      </c>
      <c r="C5344" t="e">
        <f>Weighting!$F$16</f>
        <v>#NUM!</v>
      </c>
      <c r="D5344" t="e">
        <f>IF(C5344=1,'Data Transformation'!$G$3+0.5*'Data Transformation'!$W$25,IF(C5345=1,D5345-'Data Transformation'!$W$25,FALSE))</f>
        <v>#NUM!</v>
      </c>
      <c r="E5344">
        <f t="array" ref="E5344">IF(ISLOGICAL(D5344),"",FREQUENCY(IF('Data Transformation'!$B$425:$B$8425='Bin Analysis'!$B5331,'Data Transformation'!$G$425:$G$8425),D5344))</f>
        <v>2001</v>
      </c>
      <c r="F5344">
        <f t="shared" si="666"/>
        <v>0</v>
      </c>
      <c r="G5344">
        <f>Weighting!$H$16</f>
        <v>0</v>
      </c>
      <c r="H5344">
        <f t="array" ref="H5344">FREQUENCY(IF('Data Transformation'!$B$4:$B$8425=B5331,'Data Transformation'!$G$4:$G$8425),'Bin Analysis'!$B5344)</f>
        <v>2073</v>
      </c>
      <c r="I5344">
        <f t="shared" si="667"/>
        <v>0</v>
      </c>
      <c r="J5344">
        <f t="shared" si="668"/>
        <v>0</v>
      </c>
      <c r="K5344">
        <f>J5344*Weighting!$W$16</f>
        <v>0</v>
      </c>
      <c r="M5344" s="14"/>
    </row>
    <row r="5345" spans="1:25" x14ac:dyDescent="0.25">
      <c r="A5345" s="32" t="str">
        <f>IF(Weighting!$P$17&gt;0,B5345,"")</f>
        <v/>
      </c>
      <c r="B5345" t="e">
        <f>Weighting!$C$17</f>
        <v>#DIV/0!</v>
      </c>
      <c r="C5345" t="e">
        <f>Weighting!$F$17</f>
        <v>#NUM!</v>
      </c>
      <c r="D5345" t="e">
        <f>IF(C5345=1,'Data Transformation'!$G$3+0.5*'Data Transformation'!$W$25,IF(C5346=1,D5346-'Data Transformation'!$W$25,FALSE))</f>
        <v>#NUM!</v>
      </c>
      <c r="E5345">
        <f t="array" ref="E5345">IF(ISLOGICAL(D5345),"",FREQUENCY(IF('Data Transformation'!$B$425:$B$8425='Bin Analysis'!$B5331,'Data Transformation'!$G$425:$G$8425),D5345))</f>
        <v>2001</v>
      </c>
      <c r="F5345">
        <f t="shared" si="666"/>
        <v>0</v>
      </c>
      <c r="G5345">
        <f>Weighting!$H$17</f>
        <v>0</v>
      </c>
      <c r="H5345">
        <f t="array" ref="H5345">FREQUENCY(IF('Data Transformation'!$B$4:$B$8425=B5331,'Data Transformation'!$G$4:$G$8425),'Bin Analysis'!$B5345)</f>
        <v>2073</v>
      </c>
      <c r="I5345">
        <f t="shared" si="667"/>
        <v>0</v>
      </c>
      <c r="J5345">
        <f t="shared" si="668"/>
        <v>0</v>
      </c>
      <c r="K5345">
        <f>J5345*Weighting!$W$17</f>
        <v>0</v>
      </c>
      <c r="M5345" s="14"/>
    </row>
    <row r="5346" spans="1:25" x14ac:dyDescent="0.25">
      <c r="A5346" s="32" t="str">
        <f>IF(Weighting!$P$18&gt;0,B5346,"")</f>
        <v/>
      </c>
      <c r="B5346" t="e">
        <f>Weighting!$C$18</f>
        <v>#DIV/0!</v>
      </c>
      <c r="C5346" t="e">
        <f>Weighting!$F$18</f>
        <v>#NUM!</v>
      </c>
      <c r="D5346" t="e">
        <f>IF(C5346=1,'Data Transformation'!$G$3+0.5*'Data Transformation'!$W$25,IF(C5347=1,D5347-'Data Transformation'!$W$25,FALSE))</f>
        <v>#NUM!</v>
      </c>
      <c r="E5346">
        <f t="array" ref="E5346">IF(ISLOGICAL(D5346),"",FREQUENCY(IF('Data Transformation'!$B$425:$B$8425='Bin Analysis'!$B5331,'Data Transformation'!$G$425:$G$8425),D5346))</f>
        <v>2001</v>
      </c>
      <c r="F5346">
        <f t="shared" si="666"/>
        <v>0</v>
      </c>
      <c r="G5346">
        <f>Weighting!$H$18</f>
        <v>0</v>
      </c>
      <c r="H5346">
        <f t="array" ref="H5346">FREQUENCY(IF('Data Transformation'!$B$4:$B$8425=B5331,'Data Transformation'!$G$4:$G$8425),'Bin Analysis'!$B5346)</f>
        <v>2073</v>
      </c>
      <c r="I5346">
        <f t="shared" si="667"/>
        <v>0</v>
      </c>
      <c r="J5346">
        <f t="shared" si="668"/>
        <v>0</v>
      </c>
      <c r="K5346">
        <f>J5346*Weighting!$W$18</f>
        <v>0</v>
      </c>
      <c r="M5346" s="14"/>
    </row>
    <row r="5347" spans="1:25" x14ac:dyDescent="0.25">
      <c r="A5347" s="32" t="str">
        <f>IF(Weighting!$P$19&gt;0,B5347,"")</f>
        <v/>
      </c>
      <c r="B5347" t="e">
        <f>Weighting!$C$19</f>
        <v>#DIV/0!</v>
      </c>
      <c r="C5347" t="e">
        <f>Weighting!$F$19</f>
        <v>#NUM!</v>
      </c>
      <c r="D5347" t="e">
        <f>IF(C5347=1,'Data Transformation'!$G$3+0.5*'Data Transformation'!$W$25,IF(C5348=1,D5348-'Data Transformation'!$W$25,FALSE))</f>
        <v>#NUM!</v>
      </c>
      <c r="E5347">
        <f t="array" ref="E5347">IF(ISLOGICAL(D5347),"",FREQUENCY(IF('Data Transformation'!$B$425:$B$8425='Bin Analysis'!$B5331,'Data Transformation'!$G$425:$G$8425),D5347))</f>
        <v>2001</v>
      </c>
      <c r="F5347">
        <f t="shared" si="666"/>
        <v>0</v>
      </c>
      <c r="G5347">
        <f>Weighting!$H$19</f>
        <v>0</v>
      </c>
      <c r="H5347">
        <f t="array" ref="H5347">FREQUENCY(IF('Data Transformation'!$B$4:$B$8425=B5331,'Data Transformation'!$G$4:$G$8425),'Bin Analysis'!$B5347)</f>
        <v>2073</v>
      </c>
      <c r="I5347">
        <f t="shared" si="667"/>
        <v>0</v>
      </c>
      <c r="J5347">
        <f t="shared" si="668"/>
        <v>0</v>
      </c>
      <c r="K5347">
        <f>J5347*Weighting!$W$19</f>
        <v>0</v>
      </c>
      <c r="M5347" s="14"/>
    </row>
    <row r="5348" spans="1:25" x14ac:dyDescent="0.25">
      <c r="A5348" s="32" t="str">
        <f>IF(Weighting!$P$20&gt;0,B5348,"")</f>
        <v/>
      </c>
      <c r="B5348" t="e">
        <f>Weighting!$C$20</f>
        <v>#DIV/0!</v>
      </c>
      <c r="C5348" t="e">
        <f>Weighting!$F$20</f>
        <v>#NUM!</v>
      </c>
      <c r="D5348" t="e">
        <f>IF(C5348=1,'Data Transformation'!$G$3+0.5*'Data Transformation'!$W$25,IF(C5349=1,D5349-'Data Transformation'!$W$25,FALSE))</f>
        <v>#NUM!</v>
      </c>
      <c r="E5348">
        <f t="array" ref="E5348">IF(ISLOGICAL(D5348),"",FREQUENCY(IF('Data Transformation'!$B$425:$B$8425='Bin Analysis'!$B5331,'Data Transformation'!$G$425:$G$8425),D5348))</f>
        <v>2001</v>
      </c>
      <c r="F5348">
        <f t="shared" si="666"/>
        <v>0</v>
      </c>
      <c r="G5348">
        <f>Weighting!$H$20</f>
        <v>0</v>
      </c>
      <c r="H5348">
        <f t="array" ref="H5348">FREQUENCY(IF('Data Transformation'!$B$4:$B$8425=B5331,'Data Transformation'!$G$4:$G$8425),'Bin Analysis'!$B5348)</f>
        <v>2073</v>
      </c>
      <c r="I5348">
        <f t="shared" si="667"/>
        <v>0</v>
      </c>
      <c r="J5348">
        <f t="shared" si="668"/>
        <v>0</v>
      </c>
      <c r="K5348">
        <f>J5348*Weighting!$W$20</f>
        <v>0</v>
      </c>
      <c r="M5348" s="14"/>
    </row>
    <row r="5349" spans="1:25" x14ac:dyDescent="0.25">
      <c r="A5349" s="32" t="str">
        <f>IF(Weighting!$P$21&gt;0,B5349,"")</f>
        <v/>
      </c>
      <c r="B5349" t="e">
        <f>Weighting!$C$21</f>
        <v>#DIV/0!</v>
      </c>
      <c r="C5349" t="e">
        <f>Weighting!$F$21</f>
        <v>#NUM!</v>
      </c>
      <c r="D5349" t="e">
        <f>IF(C5349=1,'Data Transformation'!$G$3+0.5*'Data Transformation'!$W$25,IF(C5350=1,D5350-'Data Transformation'!$W$25,FALSE))</f>
        <v>#NUM!</v>
      </c>
      <c r="E5349">
        <f t="array" ref="E5349">IF(ISLOGICAL(D5349),"",FREQUENCY(IF('Data Transformation'!$B$425:$B$8425='Bin Analysis'!$B5331,'Data Transformation'!$G$425:$G$8425),D5349))</f>
        <v>2001</v>
      </c>
      <c r="F5349">
        <f t="shared" si="666"/>
        <v>0</v>
      </c>
      <c r="G5349">
        <f>Weighting!$H$21</f>
        <v>0</v>
      </c>
      <c r="H5349">
        <f t="array" ref="H5349">FREQUENCY(IF('Data Transformation'!$B$4:$B$8425=B5331,'Data Transformation'!$G$4:$G$8425),'Bin Analysis'!$B5349)</f>
        <v>2073</v>
      </c>
      <c r="I5349">
        <f t="shared" si="667"/>
        <v>0</v>
      </c>
      <c r="J5349">
        <f t="shared" si="668"/>
        <v>0</v>
      </c>
      <c r="K5349">
        <f>J5349*Weighting!$W$21</f>
        <v>0</v>
      </c>
      <c r="M5349" s="14"/>
    </row>
    <row r="5350" spans="1:25" x14ac:dyDescent="0.25">
      <c r="A5350" s="32" t="str">
        <f>IF(Weighting!$P$22&gt;0,B5350,"")</f>
        <v/>
      </c>
      <c r="B5350" t="e">
        <f>Weighting!$C$22</f>
        <v>#DIV/0!</v>
      </c>
      <c r="C5350" t="e">
        <f>Weighting!$F$22</f>
        <v>#NUM!</v>
      </c>
      <c r="D5350" t="e">
        <f>IF(C5350=1,'Data Transformation'!$G$3+0.5*'Data Transformation'!$W$25,IF(C5351=1,D5351-'Data Transformation'!$W$25,FALSE))</f>
        <v>#NUM!</v>
      </c>
      <c r="E5350">
        <f t="array" ref="E5350">IF(ISLOGICAL(D5350),"",FREQUENCY(IF('Data Transformation'!$B$425:$B$8425='Bin Analysis'!$B5331,'Data Transformation'!$G$425:$G$8425),D5350))</f>
        <v>2001</v>
      </c>
      <c r="F5350">
        <f t="shared" si="666"/>
        <v>0</v>
      </c>
      <c r="G5350">
        <f>Weighting!$H$22</f>
        <v>0</v>
      </c>
      <c r="H5350">
        <f t="array" ref="H5350">FREQUENCY(IF('Data Transformation'!$B$4:$B$8425=B5331,'Data Transformation'!$G$4:$G$8425),'Bin Analysis'!$B5350)</f>
        <v>2073</v>
      </c>
      <c r="I5350">
        <f t="shared" si="667"/>
        <v>0</v>
      </c>
      <c r="J5350">
        <f t="shared" si="668"/>
        <v>0</v>
      </c>
      <c r="K5350">
        <f>J5350*Weighting!$W$22</f>
        <v>0</v>
      </c>
      <c r="M5350" s="14"/>
    </row>
    <row r="5351" spans="1:25" x14ac:dyDescent="0.25">
      <c r="A5351" s="32" t="str">
        <f>IF(Weighting!$P$23&gt;0,B5351,"")</f>
        <v/>
      </c>
      <c r="B5351" t="e">
        <f>Weighting!$C$23</f>
        <v>#DIV/0!</v>
      </c>
      <c r="C5351" t="e">
        <f>Weighting!$F$23</f>
        <v>#NUM!</v>
      </c>
      <c r="D5351" t="e">
        <f>IF(C5351=1,'Data Transformation'!$G$3+0.5*'Data Transformation'!$W$25,IF(C5352=1,D5352-'Data Transformation'!$W$25,FALSE))</f>
        <v>#NUM!</v>
      </c>
      <c r="E5351">
        <f t="array" ref="E5351">IF(ISLOGICAL(D5351),"",FREQUENCY(IF('Data Transformation'!$B$425:$B$8425='Bin Analysis'!$B5331,'Data Transformation'!$G$425:$G$8425),D5351))</f>
        <v>2001</v>
      </c>
      <c r="F5351">
        <f t="shared" si="666"/>
        <v>0</v>
      </c>
      <c r="G5351">
        <f>Weighting!$H$23</f>
        <v>0</v>
      </c>
      <c r="H5351">
        <f t="array" ref="H5351">FREQUENCY(IF('Data Transformation'!$B$4:$B$8425=B5331,'Data Transformation'!$G$4:$G$8425),'Bin Analysis'!$B5351)</f>
        <v>2073</v>
      </c>
      <c r="I5351">
        <f t="shared" si="667"/>
        <v>0</v>
      </c>
      <c r="J5351">
        <f t="shared" si="668"/>
        <v>0</v>
      </c>
      <c r="K5351">
        <f>J5351*Weighting!$W$23</f>
        <v>0</v>
      </c>
      <c r="M5351" s="14"/>
    </row>
    <row r="5352" spans="1:25" x14ac:dyDescent="0.25">
      <c r="A5352" s="32" t="str">
        <f>IF(Weighting!$P$24&gt;0,B5352,"")</f>
        <v/>
      </c>
      <c r="B5352" t="e">
        <f>Weighting!$C$24</f>
        <v>#DIV/0!</v>
      </c>
      <c r="C5352" t="e">
        <f>Weighting!$F$24</f>
        <v>#NUM!</v>
      </c>
      <c r="D5352" t="e">
        <f>IF(C5352=1,'Data Transformation'!$G$3+0.5*'Data Transformation'!$W$25,IF(C5353=1,D5353-'Data Transformation'!$W$25,FALSE))</f>
        <v>#NUM!</v>
      </c>
      <c r="E5352">
        <f t="array" ref="E5352">IF(ISLOGICAL(D5352),"",FREQUENCY(IF('Data Transformation'!$B$425:$B$8425='Bin Analysis'!$B5331,'Data Transformation'!$G$425:$G$8425),D5352))</f>
        <v>2001</v>
      </c>
      <c r="F5352">
        <f t="shared" si="666"/>
        <v>0</v>
      </c>
      <c r="G5352">
        <f>Weighting!$H$24</f>
        <v>0</v>
      </c>
      <c r="H5352">
        <f t="array" ref="H5352">FREQUENCY(IF('Data Transformation'!$B$4:$B$8425=B5331,'Data Transformation'!$G$4:$G$8425),'Bin Analysis'!$B5352)</f>
        <v>2073</v>
      </c>
      <c r="I5352">
        <f t="shared" si="667"/>
        <v>0</v>
      </c>
      <c r="J5352">
        <f t="shared" si="668"/>
        <v>0</v>
      </c>
      <c r="K5352">
        <f>J5352*Weighting!$W$24</f>
        <v>0</v>
      </c>
      <c r="M5352" s="14"/>
    </row>
    <row r="5353" spans="1:25" x14ac:dyDescent="0.25">
      <c r="A5353" s="32" t="str">
        <f>IF(Weighting!$P$25&gt;0,B5353,"")</f>
        <v/>
      </c>
      <c r="B5353" t="e">
        <f>Weighting!$C$25</f>
        <v>#DIV/0!</v>
      </c>
      <c r="C5353" t="e">
        <f>Weighting!$F$25</f>
        <v>#NUM!</v>
      </c>
      <c r="D5353" t="e">
        <f>IF(C5353=1,'Data Transformation'!$G$3+0.5*'Data Transformation'!$W$25,IF(C5354=1,D5354-'Data Transformation'!$W$25,FALSE))</f>
        <v>#NUM!</v>
      </c>
      <c r="E5353">
        <f t="array" ref="E5353">IF(ISLOGICAL(D5353),"",FREQUENCY(IF('Data Transformation'!$B$425:$B$8425='Bin Analysis'!$B5331,'Data Transformation'!$G$425:$G$8425),D5353))</f>
        <v>2001</v>
      </c>
      <c r="F5353">
        <f t="shared" si="666"/>
        <v>0</v>
      </c>
      <c r="G5353">
        <f>Weighting!$H$25</f>
        <v>0</v>
      </c>
      <c r="H5353">
        <f t="array" ref="H5353">FREQUENCY(IF('Data Transformation'!$B$4:$B$8425=B5331,'Data Transformation'!$G$4:$G$8425),'Bin Analysis'!$B5353)</f>
        <v>2073</v>
      </c>
      <c r="I5353">
        <f t="shared" si="667"/>
        <v>0</v>
      </c>
      <c r="J5353">
        <f t="shared" si="668"/>
        <v>0</v>
      </c>
      <c r="K5353">
        <f>J5353*Weighting!$W$25</f>
        <v>0</v>
      </c>
      <c r="M5353" s="14"/>
    </row>
    <row r="5354" spans="1:25" x14ac:dyDescent="0.25">
      <c r="O5354"/>
      <c r="P5354"/>
      <c r="Q5354"/>
      <c r="R5354"/>
    </row>
    <row r="5355" spans="1:25" ht="23.25" x14ac:dyDescent="0.35">
      <c r="A5355" s="21" t="s">
        <v>0</v>
      </c>
      <c r="B5355" s="21" t="str">
        <f>IFERROR(VLOOKUP(C5355,'Data Transformation'!$L$6:$M$426,2,FALSE),"")</f>
        <v/>
      </c>
      <c r="C5355" s="21">
        <f>C5331+1</f>
        <v>223</v>
      </c>
      <c r="D5355" s="21"/>
      <c r="E5355" s="21"/>
      <c r="F5355" s="21"/>
      <c r="G5355" s="21"/>
      <c r="H5355" s="22"/>
      <c r="I5355" s="22"/>
      <c r="J5355" s="22"/>
      <c r="K5355" s="21"/>
      <c r="L5355" s="21" t="str">
        <f>B5355</f>
        <v/>
      </c>
      <c r="M5355" s="23" t="e">
        <f>INDEX('Data Transformation'!$O$4:$O$424,MATCH($B5355,'Data Transformation'!$M$4:$M$424,0),MATCH($M$2,'Data Transformation'!$O$3,0))</f>
        <v>#N/A</v>
      </c>
      <c r="N5355" s="27" t="e">
        <f>IF('Input and Summary Results'!$J$16="minimum",'Bin Analysis'!X5356/(M5355-1),'Bin Analysis'!Y5355/('Bin Analysis'!M5355-1))</f>
        <v>#N/A</v>
      </c>
      <c r="O5355" s="27" t="e">
        <f>IF(M5355=FALSE,NA(),(VLOOKUP(1,C5358:K5377,4,FALSE))/(M5355-1))</f>
        <v>#N/A</v>
      </c>
      <c r="P5355" s="27" t="e">
        <f>IF(M5355=FALSE,NA(),SUM(J5358:J5377)/Weighting!$S$5)</f>
        <v>#N/A</v>
      </c>
      <c r="Q5355" s="27" t="e">
        <f>IF(M5355=FALSE,NA(),SUM(K5358:K5377)/Weighting!$S$6)</f>
        <v>#N/A</v>
      </c>
      <c r="R5355" s="27" t="e">
        <f>IF(M5355=FALSE,NA(),(VLOOKUP(1,G5358:K5377,3,FALSE))/(M5355-1))</f>
        <v>#N/A</v>
      </c>
      <c r="S5355" s="22" t="e">
        <f>IF(M5355=FALSE,NA(),IF(SUM(J5358:J5377)=2,"yes","no"))</f>
        <v>#N/A</v>
      </c>
      <c r="X5355" s="2" cm="2">
        <f t="array" ref="X5355:X5356">FREQUENCY(IF('Data Transformation'!$B$425:$B$6424='Bin Analysis'!L5355,'Data Transformation'!$G$425:$G$6424),'Data Transformation'!$U$11)</f>
        <v>0</v>
      </c>
      <c r="Y5355" s="2" cm="2">
        <f t="array" ref="Y5355:Y5356">FREQUENCY(IF('Data Transformation'!$B$425:$B$6424='Bin Analysis'!L5355,'Data Transformation'!$G$425:$G$6424),'Data Transformation'!$U$12)</f>
        <v>0</v>
      </c>
    </row>
    <row r="5356" spans="1:25" x14ac:dyDescent="0.25">
      <c r="A5356" s="14" t="s">
        <v>67</v>
      </c>
      <c r="B5356" t="s">
        <v>47</v>
      </c>
      <c r="C5356" t="s">
        <v>5</v>
      </c>
      <c r="D5356" t="s">
        <v>100</v>
      </c>
      <c r="E5356" t="s">
        <v>101</v>
      </c>
      <c r="F5356" t="s">
        <v>102</v>
      </c>
      <c r="G5356" t="s">
        <v>70</v>
      </c>
      <c r="H5356" t="s">
        <v>31</v>
      </c>
      <c r="I5356" t="s">
        <v>32</v>
      </c>
      <c r="J5356" t="s">
        <v>46</v>
      </c>
      <c r="K5356" s="14" t="s">
        <v>45</v>
      </c>
      <c r="M5356" s="14"/>
      <c r="X5356" s="2">
        <v>0</v>
      </c>
      <c r="Y5356" s="2">
        <v>0</v>
      </c>
    </row>
    <row r="5357" spans="1:25" x14ac:dyDescent="0.25">
      <c r="A5357" s="32"/>
      <c r="D5357" t="e">
        <f>IF(C5357=1,'Data Transformation'!$G$3+0.5*'Data Transformation'!$W$25,IF(C5358=1,D5358-'Data Transformation'!$W$25,FALSE))</f>
        <v>#NUM!</v>
      </c>
      <c r="E5357">
        <f t="array" ref="E5357">IF(ISLOGICAL(D5357),"",FREQUENCY(IF('Data Transformation'!$B$425:$B$8425='Bin Analysis'!$B5355,'Data Transformation'!$G$425:$G$8425),D5357))</f>
        <v>2001</v>
      </c>
      <c r="F5357" t="e">
        <f>IF(ISLOGICAL(D5357),"",E5357-E5356)</f>
        <v>#VALUE!</v>
      </c>
      <c r="M5357" s="14"/>
    </row>
    <row r="5358" spans="1:25" x14ac:dyDescent="0.25">
      <c r="A5358" s="32" t="e">
        <f>IF(Weighting!$P$6&gt;0,B5358,"")</f>
        <v>#NUM!</v>
      </c>
      <c r="B5358" t="e">
        <f>Weighting!$C$6</f>
        <v>#DIV/0!</v>
      </c>
      <c r="C5358" t="e">
        <f>Weighting!$F$6</f>
        <v>#NUM!</v>
      </c>
      <c r="D5358" t="e">
        <f>IF(C5358=1,'Data Transformation'!$G$3+0.5*'Data Transformation'!$W$25,IF(C5359=1,D5359-'Data Transformation'!$W$25,FALSE))</f>
        <v>#NUM!</v>
      </c>
      <c r="E5358">
        <f t="array" ref="E5358">IF(ISLOGICAL(D5358),"",FREQUENCY(IF('Data Transformation'!$B$425:$B$8425='Bin Analysis'!$B5355,'Data Transformation'!$G$425:$G$8425),D5358))</f>
        <v>2001</v>
      </c>
      <c r="F5358">
        <f>IF(ISLOGICAL(D5358),"",E5358-E5357)</f>
        <v>0</v>
      </c>
      <c r="G5358">
        <f>Weighting!$H$6</f>
        <v>1</v>
      </c>
      <c r="H5358">
        <f t="array" ref="H5358">FREQUENCY(IF('Data Transformation'!$B$4:$B$8425=B5355,'Data Transformation'!$G$4:$G$8425),'Bin Analysis'!$B5358)</f>
        <v>2073</v>
      </c>
      <c r="I5358">
        <f>H5358-H5357</f>
        <v>2073</v>
      </c>
      <c r="J5358">
        <f>IF(I5358=0,0,1)</f>
        <v>1</v>
      </c>
      <c r="K5358" t="e">
        <f>J5358*Weighting!$W$6</f>
        <v>#NUM!</v>
      </c>
      <c r="M5358" s="14"/>
    </row>
    <row r="5359" spans="1:25" x14ac:dyDescent="0.25">
      <c r="A5359" s="32" t="str">
        <f>IF(Weighting!$P$7&gt;0,B5359,"")</f>
        <v/>
      </c>
      <c r="B5359" t="e">
        <f>Weighting!$C$7</f>
        <v>#DIV/0!</v>
      </c>
      <c r="C5359" t="e">
        <f>Weighting!$F$7</f>
        <v>#NUM!</v>
      </c>
      <c r="D5359" t="e">
        <f>IF(C5359=1,'Data Transformation'!$G$3+0.5*'Data Transformation'!$W$25,IF(C5360=1,D5360-'Data Transformation'!$W$25,FALSE))</f>
        <v>#NUM!</v>
      </c>
      <c r="E5359">
        <f t="array" ref="E5359">IF(ISLOGICAL(D5359),"",FREQUENCY(IF('Data Transformation'!$B$425:$B$8425='Bin Analysis'!$B5355,'Data Transformation'!$G$425:$G$8425),D5359))</f>
        <v>2001</v>
      </c>
      <c r="F5359">
        <f t="shared" ref="F5359:F5377" si="669">IF(ISLOGICAL(D5359),"",E5359-E5358)</f>
        <v>0</v>
      </c>
      <c r="G5359">
        <f>Weighting!$H$7</f>
        <v>0</v>
      </c>
      <c r="H5359">
        <f t="array" ref="H5359">FREQUENCY(IF('Data Transformation'!$B$4:$B$8425=B5355,'Data Transformation'!$G$4:$G$8425),'Bin Analysis'!$B5359)</f>
        <v>2073</v>
      </c>
      <c r="I5359">
        <f t="shared" ref="I5359:I5377" si="670">H5359-H5358</f>
        <v>0</v>
      </c>
      <c r="J5359">
        <f>IF(I5359=0,0,1)</f>
        <v>0</v>
      </c>
      <c r="K5359">
        <f>J5359*Weighting!$W$7</f>
        <v>0</v>
      </c>
      <c r="M5359" s="14"/>
    </row>
    <row r="5360" spans="1:25" x14ac:dyDescent="0.25">
      <c r="A5360" s="32" t="str">
        <f>IF(Weighting!$P$8&gt;0,B5360,"")</f>
        <v/>
      </c>
      <c r="B5360" t="e">
        <f>Weighting!$C$8</f>
        <v>#DIV/0!</v>
      </c>
      <c r="C5360" t="e">
        <f>Weighting!$F$8</f>
        <v>#NUM!</v>
      </c>
      <c r="D5360" t="e">
        <f>IF(C5360=1,'Data Transformation'!$G$3+0.5*'Data Transformation'!$W$25,IF(C5361=1,D5361-'Data Transformation'!$W$25,FALSE))</f>
        <v>#NUM!</v>
      </c>
      <c r="E5360">
        <f t="array" ref="E5360">IF(ISLOGICAL(D5360),"",FREQUENCY(IF('Data Transformation'!$B$425:$B$8425='Bin Analysis'!$B5355,'Data Transformation'!$G$425:$G$8425),D5360))</f>
        <v>2001</v>
      </c>
      <c r="F5360">
        <f t="shared" si="669"/>
        <v>0</v>
      </c>
      <c r="G5360">
        <f>Weighting!$H$8</f>
        <v>0</v>
      </c>
      <c r="H5360">
        <f t="array" ref="H5360">FREQUENCY(IF('Data Transformation'!$B$4:$B$8425=B5355,'Data Transformation'!$G$4:$G$8425),'Bin Analysis'!$B5360)</f>
        <v>2073</v>
      </c>
      <c r="I5360">
        <f t="shared" si="670"/>
        <v>0</v>
      </c>
      <c r="J5360">
        <f t="shared" ref="J5360:J5377" si="671">IF(I5360=0,0,1)</f>
        <v>0</v>
      </c>
      <c r="K5360">
        <f>J5360*Weighting!$W$8</f>
        <v>0</v>
      </c>
      <c r="M5360" s="14"/>
    </row>
    <row r="5361" spans="1:13" x14ac:dyDescent="0.25">
      <c r="A5361" s="32" t="str">
        <f>IF(Weighting!$P$9&gt;0,B5361,"")</f>
        <v/>
      </c>
      <c r="B5361" s="50" t="e">
        <f>Weighting!$C$9</f>
        <v>#DIV/0!</v>
      </c>
      <c r="C5361" t="e">
        <f>Weighting!$F$9</f>
        <v>#NUM!</v>
      </c>
      <c r="D5361" t="e">
        <f>IF(C5361=1,'Data Transformation'!$G$3+0.5*'Data Transformation'!$W$25,IF(C5362=1,D5362-'Data Transformation'!$W$25,FALSE))</f>
        <v>#NUM!</v>
      </c>
      <c r="E5361">
        <f t="array" ref="E5361">IF(ISLOGICAL(D5361),"",FREQUENCY(IF('Data Transformation'!$B$425:$B$8425='Bin Analysis'!$B5355,'Data Transformation'!$G$425:$G$8425),D5361))</f>
        <v>2001</v>
      </c>
      <c r="F5361">
        <f t="shared" si="669"/>
        <v>0</v>
      </c>
      <c r="G5361">
        <f>Weighting!$H$9</f>
        <v>0</v>
      </c>
      <c r="H5361">
        <f t="array" ref="H5361">FREQUENCY(IF('Data Transformation'!$B$4:$B$8425=B5355,'Data Transformation'!$G$4:$G$8425),'Bin Analysis'!$B5361)</f>
        <v>2073</v>
      </c>
      <c r="I5361">
        <f t="shared" si="670"/>
        <v>0</v>
      </c>
      <c r="J5361">
        <f t="shared" si="671"/>
        <v>0</v>
      </c>
      <c r="K5361">
        <f>J5361*Weighting!$W$9</f>
        <v>0</v>
      </c>
      <c r="M5361" s="14"/>
    </row>
    <row r="5362" spans="1:13" x14ac:dyDescent="0.25">
      <c r="A5362" s="32" t="str">
        <f>IF(Weighting!$P$10&gt;0,B5362,"")</f>
        <v/>
      </c>
      <c r="B5362" t="e">
        <f>Weighting!$C$10</f>
        <v>#DIV/0!</v>
      </c>
      <c r="C5362" t="e">
        <f>Weighting!$F$10</f>
        <v>#NUM!</v>
      </c>
      <c r="D5362" t="e">
        <f>IF(C5362=1,'Data Transformation'!$G$3+0.5*'Data Transformation'!$W$25,IF(C5363=1,D5363-'Data Transformation'!$W$25,FALSE))</f>
        <v>#NUM!</v>
      </c>
      <c r="E5362">
        <f t="array" ref="E5362">IF(ISLOGICAL(D5362),"",FREQUENCY(IF('Data Transformation'!$B$425:$B$8425='Bin Analysis'!$B5355,'Data Transformation'!$G$425:$G$8425),D5362))</f>
        <v>2001</v>
      </c>
      <c r="F5362">
        <f t="shared" si="669"/>
        <v>0</v>
      </c>
      <c r="G5362">
        <f>Weighting!$H$10</f>
        <v>0</v>
      </c>
      <c r="H5362">
        <f t="array" ref="H5362">FREQUENCY(IF('Data Transformation'!$B$4:$B$8425=B5355,'Data Transformation'!$G$4:$G$8425),'Bin Analysis'!$B5362)</f>
        <v>2073</v>
      </c>
      <c r="I5362">
        <f t="shared" si="670"/>
        <v>0</v>
      </c>
      <c r="J5362">
        <f t="shared" si="671"/>
        <v>0</v>
      </c>
      <c r="K5362">
        <f>J5362*Weighting!$W$10</f>
        <v>0</v>
      </c>
      <c r="M5362" s="14"/>
    </row>
    <row r="5363" spans="1:13" x14ac:dyDescent="0.25">
      <c r="A5363" s="32" t="str">
        <f>IF(Weighting!$P$11&gt;0,B5363,"")</f>
        <v/>
      </c>
      <c r="B5363" t="e">
        <f>Weighting!$C$11</f>
        <v>#DIV/0!</v>
      </c>
      <c r="C5363" t="e">
        <f>Weighting!$F$11</f>
        <v>#NUM!</v>
      </c>
      <c r="D5363" t="e">
        <f>IF(C5363=1,'Data Transformation'!$G$3+0.5*'Data Transformation'!$W$25,IF(C5364=1,D5364-'Data Transformation'!$W$25,FALSE))</f>
        <v>#NUM!</v>
      </c>
      <c r="E5363">
        <f t="array" ref="E5363">IF(ISLOGICAL(D5363),"",FREQUENCY(IF('Data Transformation'!$B$425:$B$8425='Bin Analysis'!$B5355,'Data Transformation'!$G$425:$G$8425),D5363))</f>
        <v>2001</v>
      </c>
      <c r="F5363">
        <f t="shared" si="669"/>
        <v>0</v>
      </c>
      <c r="G5363">
        <f>Weighting!$H$11</f>
        <v>0</v>
      </c>
      <c r="H5363">
        <f t="array" ref="H5363">FREQUENCY(IF('Data Transformation'!$B$4:$B$8425=B5355,'Data Transformation'!$G$4:$G$8425),'Bin Analysis'!$B5363)</f>
        <v>2073</v>
      </c>
      <c r="I5363">
        <f t="shared" si="670"/>
        <v>0</v>
      </c>
      <c r="J5363">
        <f t="shared" si="671"/>
        <v>0</v>
      </c>
      <c r="K5363">
        <f>J5363*Weighting!$W$11</f>
        <v>0</v>
      </c>
      <c r="M5363" s="14"/>
    </row>
    <row r="5364" spans="1:13" x14ac:dyDescent="0.25">
      <c r="A5364" s="32" t="str">
        <f>IF(Weighting!$P$12&gt;0,B5364,"")</f>
        <v/>
      </c>
      <c r="B5364" t="e">
        <f>Weighting!$C$12</f>
        <v>#DIV/0!</v>
      </c>
      <c r="C5364" t="e">
        <f>Weighting!$F$12</f>
        <v>#NUM!</v>
      </c>
      <c r="D5364" t="e">
        <f>IF(C5364=1,'Data Transformation'!$G$3+0.5*'Data Transformation'!$W$25,IF(C5365=1,D5365-'Data Transformation'!$W$25,FALSE))</f>
        <v>#NUM!</v>
      </c>
      <c r="E5364">
        <f t="array" ref="E5364">IF(ISLOGICAL(D5364),"",FREQUENCY(IF('Data Transformation'!$B$425:$B$8425='Bin Analysis'!$B5355,'Data Transformation'!$G$425:$G$8425),D5364))</f>
        <v>2001</v>
      </c>
      <c r="F5364">
        <f t="shared" si="669"/>
        <v>0</v>
      </c>
      <c r="G5364">
        <f>Weighting!$H$12</f>
        <v>0</v>
      </c>
      <c r="H5364">
        <f t="array" ref="H5364">FREQUENCY(IF('Data Transformation'!$B$4:$B$8425=B5355,'Data Transformation'!$G$4:$G$8425),'Bin Analysis'!$B5364)</f>
        <v>2073</v>
      </c>
      <c r="I5364">
        <f t="shared" si="670"/>
        <v>0</v>
      </c>
      <c r="J5364">
        <f t="shared" si="671"/>
        <v>0</v>
      </c>
      <c r="K5364">
        <f>J5364*Weighting!$W$12</f>
        <v>0</v>
      </c>
      <c r="M5364" s="14"/>
    </row>
    <row r="5365" spans="1:13" x14ac:dyDescent="0.25">
      <c r="A5365" s="32" t="str">
        <f>IF(Weighting!$P$13&gt;0,B5365,"")</f>
        <v/>
      </c>
      <c r="B5365" t="e">
        <f>Weighting!$C$13</f>
        <v>#DIV/0!</v>
      </c>
      <c r="C5365" t="e">
        <f>Weighting!$F$13</f>
        <v>#NUM!</v>
      </c>
      <c r="D5365" t="e">
        <f>IF(C5365=1,'Data Transformation'!$G$3+0.5*'Data Transformation'!$W$25,IF(C5366=1,D5366-'Data Transformation'!$W$25,FALSE))</f>
        <v>#NUM!</v>
      </c>
      <c r="E5365">
        <f t="array" ref="E5365">IF(ISLOGICAL(D5365),"",FREQUENCY(IF('Data Transformation'!$B$425:$B$8425='Bin Analysis'!$B5355,'Data Transformation'!$G$425:$G$8425),D5365))</f>
        <v>2001</v>
      </c>
      <c r="F5365">
        <f t="shared" si="669"/>
        <v>0</v>
      </c>
      <c r="G5365">
        <f>Weighting!$H$13</f>
        <v>0</v>
      </c>
      <c r="H5365">
        <f t="array" ref="H5365">FREQUENCY(IF('Data Transformation'!$B$4:$B$8425=B5355,'Data Transformation'!$G$4:$G$8425),'Bin Analysis'!$B5365)</f>
        <v>2073</v>
      </c>
      <c r="I5365">
        <f t="shared" si="670"/>
        <v>0</v>
      </c>
      <c r="J5365">
        <f t="shared" si="671"/>
        <v>0</v>
      </c>
      <c r="K5365">
        <f>J5365*Weighting!$W$13</f>
        <v>0</v>
      </c>
      <c r="M5365" s="14"/>
    </row>
    <row r="5366" spans="1:13" x14ac:dyDescent="0.25">
      <c r="A5366" s="32" t="str">
        <f>IF(Weighting!$P$14&gt;0,B5366,"")</f>
        <v/>
      </c>
      <c r="B5366" t="e">
        <f>Weighting!$C$14</f>
        <v>#DIV/0!</v>
      </c>
      <c r="C5366" t="e">
        <f>Weighting!$F$14</f>
        <v>#NUM!</v>
      </c>
      <c r="D5366" t="e">
        <f>IF(C5366=1,'Data Transformation'!$G$3+0.5*'Data Transformation'!$W$25,IF(C5367=1,D5367-'Data Transformation'!$W$25,FALSE))</f>
        <v>#NUM!</v>
      </c>
      <c r="E5366">
        <f t="array" ref="E5366">IF(ISLOGICAL(D5366),"",FREQUENCY(IF('Data Transformation'!$B$425:$B$8425='Bin Analysis'!$B5355,'Data Transformation'!$G$425:$G$8425),D5366))</f>
        <v>2001</v>
      </c>
      <c r="F5366">
        <f t="shared" si="669"/>
        <v>0</v>
      </c>
      <c r="G5366">
        <f>Weighting!$H$14</f>
        <v>0</v>
      </c>
      <c r="H5366">
        <f t="array" ref="H5366">FREQUENCY(IF('Data Transformation'!$B$4:$B$8425=B5355,'Data Transformation'!$G$4:$G$8425),'Bin Analysis'!$B5366)</f>
        <v>2073</v>
      </c>
      <c r="I5366">
        <f t="shared" si="670"/>
        <v>0</v>
      </c>
      <c r="J5366">
        <f t="shared" si="671"/>
        <v>0</v>
      </c>
      <c r="K5366">
        <f>J5366*Weighting!$W$14</f>
        <v>0</v>
      </c>
      <c r="M5366" s="14"/>
    </row>
    <row r="5367" spans="1:13" x14ac:dyDescent="0.25">
      <c r="A5367" s="32" t="str">
        <f>IF(Weighting!$P$15&gt;0,B5367,"")</f>
        <v/>
      </c>
      <c r="B5367" t="e">
        <f>Weighting!$C$15</f>
        <v>#DIV/0!</v>
      </c>
      <c r="C5367" t="e">
        <f>Weighting!$F$15</f>
        <v>#NUM!</v>
      </c>
      <c r="D5367" t="e">
        <f>IF(C5367=1,'Data Transformation'!$G$3+0.5*'Data Transformation'!$W$25,IF(C5368=1,D5368-'Data Transformation'!$W$25,FALSE))</f>
        <v>#NUM!</v>
      </c>
      <c r="E5367">
        <f t="array" ref="E5367">IF(ISLOGICAL(D5367),"",FREQUENCY(IF('Data Transformation'!$B$425:$B$8425='Bin Analysis'!$B5355,'Data Transformation'!$G$425:$G$8425),D5367))</f>
        <v>2001</v>
      </c>
      <c r="F5367">
        <f t="shared" si="669"/>
        <v>0</v>
      </c>
      <c r="G5367">
        <f>Weighting!$H$15</f>
        <v>0</v>
      </c>
      <c r="H5367">
        <f t="array" ref="H5367">FREQUENCY(IF('Data Transformation'!$B$4:$B$8425=B5355,'Data Transformation'!$G$4:$G$8425),'Bin Analysis'!$B5367)</f>
        <v>2073</v>
      </c>
      <c r="I5367">
        <f t="shared" si="670"/>
        <v>0</v>
      </c>
      <c r="J5367">
        <f t="shared" si="671"/>
        <v>0</v>
      </c>
      <c r="K5367">
        <f>J5367*Weighting!$W$15</f>
        <v>0</v>
      </c>
      <c r="M5367" s="14"/>
    </row>
    <row r="5368" spans="1:13" x14ac:dyDescent="0.25">
      <c r="A5368" s="32" t="str">
        <f>IF(Weighting!$P$16&gt;0,B5368,"")</f>
        <v/>
      </c>
      <c r="B5368" t="e">
        <f>Weighting!$C$16</f>
        <v>#DIV/0!</v>
      </c>
      <c r="C5368" t="e">
        <f>Weighting!$F$16</f>
        <v>#NUM!</v>
      </c>
      <c r="D5368" t="e">
        <f>IF(C5368=1,'Data Transformation'!$G$3+0.5*'Data Transformation'!$W$25,IF(C5369=1,D5369-'Data Transformation'!$W$25,FALSE))</f>
        <v>#NUM!</v>
      </c>
      <c r="E5368">
        <f t="array" ref="E5368">IF(ISLOGICAL(D5368),"",FREQUENCY(IF('Data Transformation'!$B$425:$B$8425='Bin Analysis'!$B5355,'Data Transformation'!$G$425:$G$8425),D5368))</f>
        <v>2001</v>
      </c>
      <c r="F5368">
        <f t="shared" si="669"/>
        <v>0</v>
      </c>
      <c r="G5368">
        <f>Weighting!$H$16</f>
        <v>0</v>
      </c>
      <c r="H5368">
        <f t="array" ref="H5368">FREQUENCY(IF('Data Transformation'!$B$4:$B$8425=B5355,'Data Transformation'!$G$4:$G$8425),'Bin Analysis'!$B5368)</f>
        <v>2073</v>
      </c>
      <c r="I5368">
        <f t="shared" si="670"/>
        <v>0</v>
      </c>
      <c r="J5368">
        <f t="shared" si="671"/>
        <v>0</v>
      </c>
      <c r="K5368">
        <f>J5368*Weighting!$W$16</f>
        <v>0</v>
      </c>
      <c r="M5368" s="14"/>
    </row>
    <row r="5369" spans="1:13" x14ac:dyDescent="0.25">
      <c r="A5369" s="32" t="str">
        <f>IF(Weighting!$P$17&gt;0,B5369,"")</f>
        <v/>
      </c>
      <c r="B5369" t="e">
        <f>Weighting!$C$17</f>
        <v>#DIV/0!</v>
      </c>
      <c r="C5369" t="e">
        <f>Weighting!$F$17</f>
        <v>#NUM!</v>
      </c>
      <c r="D5369" t="e">
        <f>IF(C5369=1,'Data Transformation'!$G$3+0.5*'Data Transformation'!$W$25,IF(C5370=1,D5370-'Data Transformation'!$W$25,FALSE))</f>
        <v>#NUM!</v>
      </c>
      <c r="E5369">
        <f t="array" ref="E5369">IF(ISLOGICAL(D5369),"",FREQUENCY(IF('Data Transformation'!$B$425:$B$8425='Bin Analysis'!$B5355,'Data Transformation'!$G$425:$G$8425),D5369))</f>
        <v>2001</v>
      </c>
      <c r="F5369">
        <f t="shared" si="669"/>
        <v>0</v>
      </c>
      <c r="G5369">
        <f>Weighting!$H$17</f>
        <v>0</v>
      </c>
      <c r="H5369">
        <f t="array" ref="H5369">FREQUENCY(IF('Data Transformation'!$B$4:$B$8425=B5355,'Data Transformation'!$G$4:$G$8425),'Bin Analysis'!$B5369)</f>
        <v>2073</v>
      </c>
      <c r="I5369">
        <f t="shared" si="670"/>
        <v>0</v>
      </c>
      <c r="J5369">
        <f t="shared" si="671"/>
        <v>0</v>
      </c>
      <c r="K5369">
        <f>J5369*Weighting!$W$17</f>
        <v>0</v>
      </c>
      <c r="M5369" s="14"/>
    </row>
    <row r="5370" spans="1:13" x14ac:dyDescent="0.25">
      <c r="A5370" s="32" t="str">
        <f>IF(Weighting!$P$18&gt;0,B5370,"")</f>
        <v/>
      </c>
      <c r="B5370" t="e">
        <f>Weighting!$C$18</f>
        <v>#DIV/0!</v>
      </c>
      <c r="C5370" t="e">
        <f>Weighting!$F$18</f>
        <v>#NUM!</v>
      </c>
      <c r="D5370" t="e">
        <f>IF(C5370=1,'Data Transformation'!$G$3+0.5*'Data Transformation'!$W$25,IF(C5371=1,D5371-'Data Transformation'!$W$25,FALSE))</f>
        <v>#NUM!</v>
      </c>
      <c r="E5370">
        <f t="array" ref="E5370">IF(ISLOGICAL(D5370),"",FREQUENCY(IF('Data Transformation'!$B$425:$B$8425='Bin Analysis'!$B5355,'Data Transformation'!$G$425:$G$8425),D5370))</f>
        <v>2001</v>
      </c>
      <c r="F5370">
        <f t="shared" si="669"/>
        <v>0</v>
      </c>
      <c r="G5370">
        <f>Weighting!$H$18</f>
        <v>0</v>
      </c>
      <c r="H5370">
        <f t="array" ref="H5370">FREQUENCY(IF('Data Transformation'!$B$4:$B$8425=B5355,'Data Transformation'!$G$4:$G$8425),'Bin Analysis'!$B5370)</f>
        <v>2073</v>
      </c>
      <c r="I5370">
        <f t="shared" si="670"/>
        <v>0</v>
      </c>
      <c r="J5370">
        <f t="shared" si="671"/>
        <v>0</v>
      </c>
      <c r="K5370">
        <f>J5370*Weighting!$W$18</f>
        <v>0</v>
      </c>
      <c r="M5370" s="14"/>
    </row>
    <row r="5371" spans="1:13" x14ac:dyDescent="0.25">
      <c r="A5371" s="32" t="str">
        <f>IF(Weighting!$P$19&gt;0,B5371,"")</f>
        <v/>
      </c>
      <c r="B5371" t="e">
        <f>Weighting!$C$19</f>
        <v>#DIV/0!</v>
      </c>
      <c r="C5371" t="e">
        <f>Weighting!$F$19</f>
        <v>#NUM!</v>
      </c>
      <c r="D5371" t="e">
        <f>IF(C5371=1,'Data Transformation'!$G$3+0.5*'Data Transformation'!$W$25,IF(C5372=1,D5372-'Data Transformation'!$W$25,FALSE))</f>
        <v>#NUM!</v>
      </c>
      <c r="E5371">
        <f t="array" ref="E5371">IF(ISLOGICAL(D5371),"",FREQUENCY(IF('Data Transformation'!$B$425:$B$8425='Bin Analysis'!$B5355,'Data Transformation'!$G$425:$G$8425),D5371))</f>
        <v>2001</v>
      </c>
      <c r="F5371">
        <f t="shared" si="669"/>
        <v>0</v>
      </c>
      <c r="G5371">
        <f>Weighting!$H$19</f>
        <v>0</v>
      </c>
      <c r="H5371">
        <f t="array" ref="H5371">FREQUENCY(IF('Data Transformation'!$B$4:$B$8425=B5355,'Data Transformation'!$G$4:$G$8425),'Bin Analysis'!$B5371)</f>
        <v>2073</v>
      </c>
      <c r="I5371">
        <f t="shared" si="670"/>
        <v>0</v>
      </c>
      <c r="J5371">
        <f t="shared" si="671"/>
        <v>0</v>
      </c>
      <c r="K5371">
        <f>J5371*Weighting!$W$19</f>
        <v>0</v>
      </c>
      <c r="M5371" s="14"/>
    </row>
    <row r="5372" spans="1:13" x14ac:dyDescent="0.25">
      <c r="A5372" s="32" t="str">
        <f>IF(Weighting!$P$20&gt;0,B5372,"")</f>
        <v/>
      </c>
      <c r="B5372" t="e">
        <f>Weighting!$C$20</f>
        <v>#DIV/0!</v>
      </c>
      <c r="C5372" t="e">
        <f>Weighting!$F$20</f>
        <v>#NUM!</v>
      </c>
      <c r="D5372" t="e">
        <f>IF(C5372=1,'Data Transformation'!$G$3+0.5*'Data Transformation'!$W$25,IF(C5373=1,D5373-'Data Transformation'!$W$25,FALSE))</f>
        <v>#NUM!</v>
      </c>
      <c r="E5372">
        <f t="array" ref="E5372">IF(ISLOGICAL(D5372),"",FREQUENCY(IF('Data Transformation'!$B$425:$B$8425='Bin Analysis'!$B5355,'Data Transformation'!$G$425:$G$8425),D5372))</f>
        <v>2001</v>
      </c>
      <c r="F5372">
        <f t="shared" si="669"/>
        <v>0</v>
      </c>
      <c r="G5372">
        <f>Weighting!$H$20</f>
        <v>0</v>
      </c>
      <c r="H5372">
        <f t="array" ref="H5372">FREQUENCY(IF('Data Transformation'!$B$4:$B$8425=B5355,'Data Transformation'!$G$4:$G$8425),'Bin Analysis'!$B5372)</f>
        <v>2073</v>
      </c>
      <c r="I5372">
        <f t="shared" si="670"/>
        <v>0</v>
      </c>
      <c r="J5372">
        <f t="shared" si="671"/>
        <v>0</v>
      </c>
      <c r="K5372">
        <f>J5372*Weighting!$W$20</f>
        <v>0</v>
      </c>
      <c r="M5372" s="14"/>
    </row>
    <row r="5373" spans="1:13" x14ac:dyDescent="0.25">
      <c r="A5373" s="32" t="str">
        <f>IF(Weighting!$P$21&gt;0,B5373,"")</f>
        <v/>
      </c>
      <c r="B5373" t="e">
        <f>Weighting!$C$21</f>
        <v>#DIV/0!</v>
      </c>
      <c r="C5373" t="e">
        <f>Weighting!$F$21</f>
        <v>#NUM!</v>
      </c>
      <c r="D5373" t="e">
        <f>IF(C5373=1,'Data Transformation'!$G$3+0.5*'Data Transformation'!$W$25,IF(C5374=1,D5374-'Data Transformation'!$W$25,FALSE))</f>
        <v>#NUM!</v>
      </c>
      <c r="E5373">
        <f t="array" ref="E5373">IF(ISLOGICAL(D5373),"",FREQUENCY(IF('Data Transformation'!$B$425:$B$8425='Bin Analysis'!$B5355,'Data Transformation'!$G$425:$G$8425),D5373))</f>
        <v>2001</v>
      </c>
      <c r="F5373">
        <f t="shared" si="669"/>
        <v>0</v>
      </c>
      <c r="G5373">
        <f>Weighting!$H$21</f>
        <v>0</v>
      </c>
      <c r="H5373">
        <f t="array" ref="H5373">FREQUENCY(IF('Data Transformation'!$B$4:$B$8425=B5355,'Data Transformation'!$G$4:$G$8425),'Bin Analysis'!$B5373)</f>
        <v>2073</v>
      </c>
      <c r="I5373">
        <f t="shared" si="670"/>
        <v>0</v>
      </c>
      <c r="J5373">
        <f t="shared" si="671"/>
        <v>0</v>
      </c>
      <c r="K5373">
        <f>J5373*Weighting!$W$21</f>
        <v>0</v>
      </c>
      <c r="M5373" s="14"/>
    </row>
    <row r="5374" spans="1:13" x14ac:dyDescent="0.25">
      <c r="A5374" s="32" t="str">
        <f>IF(Weighting!$P$22&gt;0,B5374,"")</f>
        <v/>
      </c>
      <c r="B5374" t="e">
        <f>Weighting!$C$22</f>
        <v>#DIV/0!</v>
      </c>
      <c r="C5374" t="e">
        <f>Weighting!$F$22</f>
        <v>#NUM!</v>
      </c>
      <c r="D5374" t="e">
        <f>IF(C5374=1,'Data Transformation'!$G$3+0.5*'Data Transformation'!$W$25,IF(C5375=1,D5375-'Data Transformation'!$W$25,FALSE))</f>
        <v>#NUM!</v>
      </c>
      <c r="E5374">
        <f t="array" ref="E5374">IF(ISLOGICAL(D5374),"",FREQUENCY(IF('Data Transformation'!$B$425:$B$8425='Bin Analysis'!$B5355,'Data Transformation'!$G$425:$G$8425),D5374))</f>
        <v>2001</v>
      </c>
      <c r="F5374">
        <f t="shared" si="669"/>
        <v>0</v>
      </c>
      <c r="G5374">
        <f>Weighting!$H$22</f>
        <v>0</v>
      </c>
      <c r="H5374">
        <f t="array" ref="H5374">FREQUENCY(IF('Data Transformation'!$B$4:$B$8425=B5355,'Data Transformation'!$G$4:$G$8425),'Bin Analysis'!$B5374)</f>
        <v>2073</v>
      </c>
      <c r="I5374">
        <f t="shared" si="670"/>
        <v>0</v>
      </c>
      <c r="J5374">
        <f t="shared" si="671"/>
        <v>0</v>
      </c>
      <c r="K5374">
        <f>J5374*Weighting!$W$22</f>
        <v>0</v>
      </c>
      <c r="M5374" s="14"/>
    </row>
    <row r="5375" spans="1:13" x14ac:dyDescent="0.25">
      <c r="A5375" s="32" t="str">
        <f>IF(Weighting!$P$23&gt;0,B5375,"")</f>
        <v/>
      </c>
      <c r="B5375" t="e">
        <f>Weighting!$C$23</f>
        <v>#DIV/0!</v>
      </c>
      <c r="C5375" t="e">
        <f>Weighting!$F$23</f>
        <v>#NUM!</v>
      </c>
      <c r="D5375" t="e">
        <f>IF(C5375=1,'Data Transformation'!$G$3+0.5*'Data Transformation'!$W$25,IF(C5376=1,D5376-'Data Transformation'!$W$25,FALSE))</f>
        <v>#NUM!</v>
      </c>
      <c r="E5375">
        <f t="array" ref="E5375">IF(ISLOGICAL(D5375),"",FREQUENCY(IF('Data Transformation'!$B$425:$B$8425='Bin Analysis'!$B5355,'Data Transformation'!$G$425:$G$8425),D5375))</f>
        <v>2001</v>
      </c>
      <c r="F5375">
        <f t="shared" si="669"/>
        <v>0</v>
      </c>
      <c r="G5375">
        <f>Weighting!$H$23</f>
        <v>0</v>
      </c>
      <c r="H5375">
        <f t="array" ref="H5375">FREQUENCY(IF('Data Transformation'!$B$4:$B$8425=B5355,'Data Transformation'!$G$4:$G$8425),'Bin Analysis'!$B5375)</f>
        <v>2073</v>
      </c>
      <c r="I5375">
        <f t="shared" si="670"/>
        <v>0</v>
      </c>
      <c r="J5375">
        <f t="shared" si="671"/>
        <v>0</v>
      </c>
      <c r="K5375">
        <f>J5375*Weighting!$W$23</f>
        <v>0</v>
      </c>
      <c r="M5375" s="14"/>
    </row>
    <row r="5376" spans="1:13" x14ac:dyDescent="0.25">
      <c r="A5376" s="32" t="str">
        <f>IF(Weighting!$P$24&gt;0,B5376,"")</f>
        <v/>
      </c>
      <c r="B5376" t="e">
        <f>Weighting!$C$24</f>
        <v>#DIV/0!</v>
      </c>
      <c r="C5376" t="e">
        <f>Weighting!$F$24</f>
        <v>#NUM!</v>
      </c>
      <c r="D5376" t="e">
        <f>IF(C5376=1,'Data Transformation'!$G$3+0.5*'Data Transformation'!$W$25,IF(C5377=1,D5377-'Data Transformation'!$W$25,FALSE))</f>
        <v>#NUM!</v>
      </c>
      <c r="E5376">
        <f t="array" ref="E5376">IF(ISLOGICAL(D5376),"",FREQUENCY(IF('Data Transformation'!$B$425:$B$8425='Bin Analysis'!$B5355,'Data Transformation'!$G$425:$G$8425),D5376))</f>
        <v>2001</v>
      </c>
      <c r="F5376">
        <f t="shared" si="669"/>
        <v>0</v>
      </c>
      <c r="G5376">
        <f>Weighting!$H$24</f>
        <v>0</v>
      </c>
      <c r="H5376">
        <f t="array" ref="H5376">FREQUENCY(IF('Data Transformation'!$B$4:$B$8425=B5355,'Data Transformation'!$G$4:$G$8425),'Bin Analysis'!$B5376)</f>
        <v>2073</v>
      </c>
      <c r="I5376">
        <f t="shared" si="670"/>
        <v>0</v>
      </c>
      <c r="J5376">
        <f t="shared" si="671"/>
        <v>0</v>
      </c>
      <c r="K5376">
        <f>J5376*Weighting!$W$24</f>
        <v>0</v>
      </c>
      <c r="M5376" s="14"/>
    </row>
    <row r="5377" spans="1:25" x14ac:dyDescent="0.25">
      <c r="A5377" s="32" t="str">
        <f>IF(Weighting!$P$25&gt;0,B5377,"")</f>
        <v/>
      </c>
      <c r="B5377" t="e">
        <f>Weighting!$C$25</f>
        <v>#DIV/0!</v>
      </c>
      <c r="C5377" t="e">
        <f>Weighting!$F$25</f>
        <v>#NUM!</v>
      </c>
      <c r="D5377" t="e">
        <f>IF(C5377=1,'Data Transformation'!$G$3+0.5*'Data Transformation'!$W$25,IF(C5378=1,D5378-'Data Transformation'!$W$25,FALSE))</f>
        <v>#NUM!</v>
      </c>
      <c r="E5377">
        <f t="array" ref="E5377">IF(ISLOGICAL(D5377),"",FREQUENCY(IF('Data Transformation'!$B$425:$B$8425='Bin Analysis'!$B5355,'Data Transformation'!$G$425:$G$8425),D5377))</f>
        <v>2001</v>
      </c>
      <c r="F5377">
        <f t="shared" si="669"/>
        <v>0</v>
      </c>
      <c r="G5377">
        <f>Weighting!$H$25</f>
        <v>0</v>
      </c>
      <c r="H5377">
        <f t="array" ref="H5377">FREQUENCY(IF('Data Transformation'!$B$4:$B$8425=B5355,'Data Transformation'!$G$4:$G$8425),'Bin Analysis'!$B5377)</f>
        <v>2073</v>
      </c>
      <c r="I5377">
        <f t="shared" si="670"/>
        <v>0</v>
      </c>
      <c r="J5377">
        <f t="shared" si="671"/>
        <v>0</v>
      </c>
      <c r="K5377">
        <f>J5377*Weighting!$W$25</f>
        <v>0</v>
      </c>
      <c r="M5377" s="14"/>
    </row>
    <row r="5378" spans="1:25" x14ac:dyDescent="0.25">
      <c r="A5378" s="32"/>
      <c r="M5378" s="14"/>
    </row>
    <row r="5379" spans="1:25" ht="23.25" x14ac:dyDescent="0.35">
      <c r="A5379" s="21" t="s">
        <v>0</v>
      </c>
      <c r="B5379" s="21" t="str">
        <f>IFERROR(VLOOKUP(C5379,'Data Transformation'!$L$6:$M$426,2,FALSE),"")</f>
        <v/>
      </c>
      <c r="C5379" s="21">
        <f>C5355+1</f>
        <v>224</v>
      </c>
      <c r="D5379" s="21"/>
      <c r="E5379" s="21"/>
      <c r="F5379" s="21"/>
      <c r="G5379" s="21"/>
      <c r="H5379" s="22"/>
      <c r="I5379" s="22"/>
      <c r="J5379" s="22"/>
      <c r="K5379" s="21"/>
      <c r="L5379" s="21" t="str">
        <f>B5379</f>
        <v/>
      </c>
      <c r="M5379" s="23" t="e">
        <f>INDEX('Data Transformation'!$O$4:$O$424,MATCH($B5379,'Data Transformation'!$M$4:$M$424,0),MATCH($M$2,'Data Transformation'!$O$3,0))</f>
        <v>#N/A</v>
      </c>
      <c r="N5379" s="27" t="e">
        <f>IF('Input and Summary Results'!$J$16="minimum",'Bin Analysis'!X5380/(M5379-1),'Bin Analysis'!Y5379/('Bin Analysis'!M5379-1))</f>
        <v>#N/A</v>
      </c>
      <c r="O5379" s="27" t="e">
        <f>IF(M5379=FALSE,NA(),(VLOOKUP(1,C5382:K5401,4,FALSE))/(M5379-1))</f>
        <v>#N/A</v>
      </c>
      <c r="P5379" s="27" t="e">
        <f>IF(M5379=FALSE,NA(),SUM(J5382:J5401)/Weighting!$S$5)</f>
        <v>#N/A</v>
      </c>
      <c r="Q5379" s="27" t="e">
        <f>IF(M5379=FALSE,NA(),SUM(K5382:K5401)/Weighting!$S$6)</f>
        <v>#N/A</v>
      </c>
      <c r="R5379" s="27" t="e">
        <f>IF(M5379=FALSE,NA(),(VLOOKUP(1,G5382:K5401,3,FALSE))/(M5379-1))</f>
        <v>#N/A</v>
      </c>
      <c r="S5379" s="22" t="e">
        <f>IF(M5379=FALSE,NA(),IF(SUM(J5382:J5401)=2,"yes","no"))</f>
        <v>#N/A</v>
      </c>
      <c r="X5379" s="2" cm="2">
        <f t="array" ref="X5379:X5380">FREQUENCY(IF('Data Transformation'!$B$425:$B$6424='Bin Analysis'!L5379,'Data Transformation'!$G$425:$G$6424),'Data Transformation'!$U$11)</f>
        <v>0</v>
      </c>
      <c r="Y5379" s="2" cm="2">
        <f t="array" ref="Y5379:Y5380">FREQUENCY(IF('Data Transformation'!$B$425:$B$6424='Bin Analysis'!L5379,'Data Transformation'!$G$425:$G$6424),'Data Transformation'!$U$12)</f>
        <v>0</v>
      </c>
    </row>
    <row r="5380" spans="1:25" x14ac:dyDescent="0.25">
      <c r="A5380" s="14" t="s">
        <v>67</v>
      </c>
      <c r="B5380" t="s">
        <v>47</v>
      </c>
      <c r="C5380" t="s">
        <v>5</v>
      </c>
      <c r="D5380" t="s">
        <v>100</v>
      </c>
      <c r="E5380" t="s">
        <v>101</v>
      </c>
      <c r="F5380" t="s">
        <v>102</v>
      </c>
      <c r="G5380" t="s">
        <v>70</v>
      </c>
      <c r="H5380" t="s">
        <v>31</v>
      </c>
      <c r="I5380" t="s">
        <v>32</v>
      </c>
      <c r="J5380" t="s">
        <v>46</v>
      </c>
      <c r="K5380" s="14" t="s">
        <v>45</v>
      </c>
      <c r="M5380" s="14"/>
      <c r="X5380" s="2">
        <v>0</v>
      </c>
      <c r="Y5380" s="2">
        <v>0</v>
      </c>
    </row>
    <row r="5381" spans="1:25" x14ac:dyDescent="0.25">
      <c r="A5381" s="32"/>
      <c r="D5381" t="e">
        <f>IF(C5381=1,'Data Transformation'!$G$3+0.5*'Data Transformation'!$W$25,IF(C5382=1,D5382-'Data Transformation'!$W$25,FALSE))</f>
        <v>#NUM!</v>
      </c>
      <c r="E5381">
        <f t="array" ref="E5381">IF(ISLOGICAL(D5381),"",FREQUENCY(IF('Data Transformation'!$B$425:$B$8425='Bin Analysis'!$B5379,'Data Transformation'!$G$425:$G$8425),D5381))</f>
        <v>2001</v>
      </c>
      <c r="F5381" t="e">
        <f>IF(ISLOGICAL(D5381),"",E5381-E5380)</f>
        <v>#VALUE!</v>
      </c>
      <c r="M5381" s="14"/>
    </row>
    <row r="5382" spans="1:25" x14ac:dyDescent="0.25">
      <c r="A5382" s="32" t="e">
        <f>IF(Weighting!$P$6&gt;0,B5382,"")</f>
        <v>#NUM!</v>
      </c>
      <c r="B5382" t="e">
        <f>Weighting!$C$6</f>
        <v>#DIV/0!</v>
      </c>
      <c r="C5382" t="e">
        <f>Weighting!$F$6</f>
        <v>#NUM!</v>
      </c>
      <c r="D5382" t="e">
        <f>IF(C5382=1,'Data Transformation'!$G$3+0.5*'Data Transformation'!$W$25,IF(C5383=1,D5383-'Data Transformation'!$W$25,FALSE))</f>
        <v>#NUM!</v>
      </c>
      <c r="E5382">
        <f t="array" ref="E5382">IF(ISLOGICAL(D5382),"",FREQUENCY(IF('Data Transformation'!$B$425:$B$8425='Bin Analysis'!$B5379,'Data Transformation'!$G$425:$G$8425),D5382))</f>
        <v>2001</v>
      </c>
      <c r="F5382">
        <f>IF(ISLOGICAL(D5382),"",E5382-E5381)</f>
        <v>0</v>
      </c>
      <c r="G5382">
        <f>Weighting!$H$6</f>
        <v>1</v>
      </c>
      <c r="H5382">
        <f t="array" ref="H5382">FREQUENCY(IF('Data Transformation'!$B$4:$B$8425=B5379,'Data Transformation'!$G$4:$G$8425),'Bin Analysis'!$B5382)</f>
        <v>2073</v>
      </c>
      <c r="I5382">
        <f>H5382-H5381</f>
        <v>2073</v>
      </c>
      <c r="J5382">
        <f>IF(I5382=0,0,1)</f>
        <v>1</v>
      </c>
      <c r="K5382" t="e">
        <f>J5382*Weighting!$W$6</f>
        <v>#NUM!</v>
      </c>
      <c r="M5382" s="14"/>
    </row>
    <row r="5383" spans="1:25" x14ac:dyDescent="0.25">
      <c r="A5383" s="32" t="str">
        <f>IF(Weighting!$P$7&gt;0,B5383,"")</f>
        <v/>
      </c>
      <c r="B5383" t="e">
        <f>Weighting!$C$7</f>
        <v>#DIV/0!</v>
      </c>
      <c r="C5383" t="e">
        <f>Weighting!$F$7</f>
        <v>#NUM!</v>
      </c>
      <c r="D5383" t="e">
        <f>IF(C5383=1,'Data Transformation'!$G$3+0.5*'Data Transformation'!$W$25,IF(C5384=1,D5384-'Data Transformation'!$W$25,FALSE))</f>
        <v>#NUM!</v>
      </c>
      <c r="E5383">
        <f t="array" ref="E5383">IF(ISLOGICAL(D5383),"",FREQUENCY(IF('Data Transformation'!$B$425:$B$8425='Bin Analysis'!$B5379,'Data Transformation'!$G$425:$G$8425),D5383))</f>
        <v>2001</v>
      </c>
      <c r="F5383">
        <f t="shared" ref="F5383:F5401" si="672">IF(ISLOGICAL(D5383),"",E5383-E5382)</f>
        <v>0</v>
      </c>
      <c r="G5383">
        <f>Weighting!$H$7</f>
        <v>0</v>
      </c>
      <c r="H5383">
        <f t="array" ref="H5383">FREQUENCY(IF('Data Transformation'!$B$4:$B$8425=B5379,'Data Transformation'!$G$4:$G$8425),'Bin Analysis'!$B5383)</f>
        <v>2073</v>
      </c>
      <c r="I5383">
        <f t="shared" ref="I5383:I5401" si="673">H5383-H5382</f>
        <v>0</v>
      </c>
      <c r="J5383">
        <f>IF(I5383=0,0,1)</f>
        <v>0</v>
      </c>
      <c r="K5383">
        <f>J5383*Weighting!$W$7</f>
        <v>0</v>
      </c>
      <c r="M5383" s="14"/>
    </row>
    <row r="5384" spans="1:25" x14ac:dyDescent="0.25">
      <c r="A5384" s="32" t="str">
        <f>IF(Weighting!$P$8&gt;0,B5384,"")</f>
        <v/>
      </c>
      <c r="B5384" t="e">
        <f>Weighting!$C$8</f>
        <v>#DIV/0!</v>
      </c>
      <c r="C5384" t="e">
        <f>Weighting!$F$8</f>
        <v>#NUM!</v>
      </c>
      <c r="D5384" t="e">
        <f>IF(C5384=1,'Data Transformation'!$G$3+0.5*'Data Transformation'!$W$25,IF(C5385=1,D5385-'Data Transformation'!$W$25,FALSE))</f>
        <v>#NUM!</v>
      </c>
      <c r="E5384">
        <f t="array" ref="E5384">IF(ISLOGICAL(D5384),"",FREQUENCY(IF('Data Transformation'!$B$425:$B$8425='Bin Analysis'!$B5379,'Data Transformation'!$G$425:$G$8425),D5384))</f>
        <v>2001</v>
      </c>
      <c r="F5384">
        <f t="shared" si="672"/>
        <v>0</v>
      </c>
      <c r="G5384">
        <f>Weighting!$H$8</f>
        <v>0</v>
      </c>
      <c r="H5384">
        <f t="array" ref="H5384">FREQUENCY(IF('Data Transformation'!$B$4:$B$8425=B5379,'Data Transformation'!$G$4:$G$8425),'Bin Analysis'!$B5384)</f>
        <v>2073</v>
      </c>
      <c r="I5384">
        <f t="shared" si="673"/>
        <v>0</v>
      </c>
      <c r="J5384">
        <f t="shared" ref="J5384:J5401" si="674">IF(I5384=0,0,1)</f>
        <v>0</v>
      </c>
      <c r="K5384">
        <f>J5384*Weighting!$W$8</f>
        <v>0</v>
      </c>
      <c r="M5384" s="14"/>
    </row>
    <row r="5385" spans="1:25" x14ac:dyDescent="0.25">
      <c r="A5385" s="32" t="str">
        <f>IF(Weighting!$P$9&gt;0,B5385,"")</f>
        <v/>
      </c>
      <c r="B5385" s="50" t="e">
        <f>Weighting!$C$9</f>
        <v>#DIV/0!</v>
      </c>
      <c r="C5385" t="e">
        <f>Weighting!$F$9</f>
        <v>#NUM!</v>
      </c>
      <c r="D5385" t="e">
        <f>IF(C5385=1,'Data Transformation'!$G$3+0.5*'Data Transformation'!$W$25,IF(C5386=1,D5386-'Data Transformation'!$W$25,FALSE))</f>
        <v>#NUM!</v>
      </c>
      <c r="E5385">
        <f t="array" ref="E5385">IF(ISLOGICAL(D5385),"",FREQUENCY(IF('Data Transformation'!$B$425:$B$8425='Bin Analysis'!$B5379,'Data Transformation'!$G$425:$G$8425),D5385))</f>
        <v>2001</v>
      </c>
      <c r="F5385">
        <f t="shared" si="672"/>
        <v>0</v>
      </c>
      <c r="G5385">
        <f>Weighting!$H$9</f>
        <v>0</v>
      </c>
      <c r="H5385">
        <f t="array" ref="H5385">FREQUENCY(IF('Data Transformation'!$B$4:$B$8425=B5379,'Data Transformation'!$G$4:$G$8425),'Bin Analysis'!$B5385)</f>
        <v>2073</v>
      </c>
      <c r="I5385">
        <f t="shared" si="673"/>
        <v>0</v>
      </c>
      <c r="J5385">
        <f t="shared" si="674"/>
        <v>0</v>
      </c>
      <c r="K5385">
        <f>J5385*Weighting!$W$9</f>
        <v>0</v>
      </c>
      <c r="M5385" s="14"/>
    </row>
    <row r="5386" spans="1:25" x14ac:dyDescent="0.25">
      <c r="A5386" s="32" t="str">
        <f>IF(Weighting!$P$10&gt;0,B5386,"")</f>
        <v/>
      </c>
      <c r="B5386" t="e">
        <f>Weighting!$C$10</f>
        <v>#DIV/0!</v>
      </c>
      <c r="C5386" t="e">
        <f>Weighting!$F$10</f>
        <v>#NUM!</v>
      </c>
      <c r="D5386" t="e">
        <f>IF(C5386=1,'Data Transformation'!$G$3+0.5*'Data Transformation'!$W$25,IF(C5387=1,D5387-'Data Transformation'!$W$25,FALSE))</f>
        <v>#NUM!</v>
      </c>
      <c r="E5386">
        <f t="array" ref="E5386">IF(ISLOGICAL(D5386),"",FREQUENCY(IF('Data Transformation'!$B$425:$B$8425='Bin Analysis'!$B5379,'Data Transformation'!$G$425:$G$8425),D5386))</f>
        <v>2001</v>
      </c>
      <c r="F5386">
        <f t="shared" si="672"/>
        <v>0</v>
      </c>
      <c r="G5386">
        <f>Weighting!$H$10</f>
        <v>0</v>
      </c>
      <c r="H5386">
        <f t="array" ref="H5386">FREQUENCY(IF('Data Transformation'!$B$4:$B$8425=B5379,'Data Transformation'!$G$4:$G$8425),'Bin Analysis'!$B5386)</f>
        <v>2073</v>
      </c>
      <c r="I5386">
        <f t="shared" si="673"/>
        <v>0</v>
      </c>
      <c r="J5386">
        <f t="shared" si="674"/>
        <v>0</v>
      </c>
      <c r="K5386">
        <f>J5386*Weighting!$W$10</f>
        <v>0</v>
      </c>
      <c r="M5386" s="14"/>
    </row>
    <row r="5387" spans="1:25" x14ac:dyDescent="0.25">
      <c r="A5387" s="32" t="str">
        <f>IF(Weighting!$P$11&gt;0,B5387,"")</f>
        <v/>
      </c>
      <c r="B5387" t="e">
        <f>Weighting!$C$11</f>
        <v>#DIV/0!</v>
      </c>
      <c r="C5387" t="e">
        <f>Weighting!$F$11</f>
        <v>#NUM!</v>
      </c>
      <c r="D5387" t="e">
        <f>IF(C5387=1,'Data Transformation'!$G$3+0.5*'Data Transformation'!$W$25,IF(C5388=1,D5388-'Data Transformation'!$W$25,FALSE))</f>
        <v>#NUM!</v>
      </c>
      <c r="E5387">
        <f t="array" ref="E5387">IF(ISLOGICAL(D5387),"",FREQUENCY(IF('Data Transformation'!$B$425:$B$8425='Bin Analysis'!$B5379,'Data Transformation'!$G$425:$G$8425),D5387))</f>
        <v>2001</v>
      </c>
      <c r="F5387">
        <f t="shared" si="672"/>
        <v>0</v>
      </c>
      <c r="G5387">
        <f>Weighting!$H$11</f>
        <v>0</v>
      </c>
      <c r="H5387">
        <f t="array" ref="H5387">FREQUENCY(IF('Data Transformation'!$B$4:$B$8425=B5379,'Data Transformation'!$G$4:$G$8425),'Bin Analysis'!$B5387)</f>
        <v>2073</v>
      </c>
      <c r="I5387">
        <f t="shared" si="673"/>
        <v>0</v>
      </c>
      <c r="J5387">
        <f t="shared" si="674"/>
        <v>0</v>
      </c>
      <c r="K5387">
        <f>J5387*Weighting!$W$11</f>
        <v>0</v>
      </c>
      <c r="M5387" s="14"/>
    </row>
    <row r="5388" spans="1:25" x14ac:dyDescent="0.25">
      <c r="A5388" s="32" t="str">
        <f>IF(Weighting!$P$12&gt;0,B5388,"")</f>
        <v/>
      </c>
      <c r="B5388" t="e">
        <f>Weighting!$C$12</f>
        <v>#DIV/0!</v>
      </c>
      <c r="C5388" t="e">
        <f>Weighting!$F$12</f>
        <v>#NUM!</v>
      </c>
      <c r="D5388" t="e">
        <f>IF(C5388=1,'Data Transformation'!$G$3+0.5*'Data Transformation'!$W$25,IF(C5389=1,D5389-'Data Transformation'!$W$25,FALSE))</f>
        <v>#NUM!</v>
      </c>
      <c r="E5388">
        <f t="array" ref="E5388">IF(ISLOGICAL(D5388),"",FREQUENCY(IF('Data Transformation'!$B$425:$B$8425='Bin Analysis'!$B5379,'Data Transformation'!$G$425:$G$8425),D5388))</f>
        <v>2001</v>
      </c>
      <c r="F5388">
        <f t="shared" si="672"/>
        <v>0</v>
      </c>
      <c r="G5388">
        <f>Weighting!$H$12</f>
        <v>0</v>
      </c>
      <c r="H5388">
        <f t="array" ref="H5388">FREQUENCY(IF('Data Transformation'!$B$4:$B$8425=B5379,'Data Transformation'!$G$4:$G$8425),'Bin Analysis'!$B5388)</f>
        <v>2073</v>
      </c>
      <c r="I5388">
        <f t="shared" si="673"/>
        <v>0</v>
      </c>
      <c r="J5388">
        <f t="shared" si="674"/>
        <v>0</v>
      </c>
      <c r="K5388">
        <f>J5388*Weighting!$W$12</f>
        <v>0</v>
      </c>
      <c r="M5388" s="14"/>
    </row>
    <row r="5389" spans="1:25" x14ac:dyDescent="0.25">
      <c r="A5389" s="32" t="str">
        <f>IF(Weighting!$P$13&gt;0,B5389,"")</f>
        <v/>
      </c>
      <c r="B5389" t="e">
        <f>Weighting!$C$13</f>
        <v>#DIV/0!</v>
      </c>
      <c r="C5389" t="e">
        <f>Weighting!$F$13</f>
        <v>#NUM!</v>
      </c>
      <c r="D5389" t="e">
        <f>IF(C5389=1,'Data Transformation'!$G$3+0.5*'Data Transformation'!$W$25,IF(C5390=1,D5390-'Data Transformation'!$W$25,FALSE))</f>
        <v>#NUM!</v>
      </c>
      <c r="E5389">
        <f t="array" ref="E5389">IF(ISLOGICAL(D5389),"",FREQUENCY(IF('Data Transformation'!$B$425:$B$8425='Bin Analysis'!$B5379,'Data Transformation'!$G$425:$G$8425),D5389))</f>
        <v>2001</v>
      </c>
      <c r="F5389">
        <f t="shared" si="672"/>
        <v>0</v>
      </c>
      <c r="G5389">
        <f>Weighting!$H$13</f>
        <v>0</v>
      </c>
      <c r="H5389">
        <f t="array" ref="H5389">FREQUENCY(IF('Data Transformation'!$B$4:$B$8425=B5379,'Data Transformation'!$G$4:$G$8425),'Bin Analysis'!$B5389)</f>
        <v>2073</v>
      </c>
      <c r="I5389">
        <f t="shared" si="673"/>
        <v>0</v>
      </c>
      <c r="J5389">
        <f t="shared" si="674"/>
        <v>0</v>
      </c>
      <c r="K5389">
        <f>J5389*Weighting!$W$13</f>
        <v>0</v>
      </c>
      <c r="M5389" s="14"/>
    </row>
    <row r="5390" spans="1:25" x14ac:dyDescent="0.25">
      <c r="A5390" s="32" t="str">
        <f>IF(Weighting!$P$14&gt;0,B5390,"")</f>
        <v/>
      </c>
      <c r="B5390" t="e">
        <f>Weighting!$C$14</f>
        <v>#DIV/0!</v>
      </c>
      <c r="C5390" t="e">
        <f>Weighting!$F$14</f>
        <v>#NUM!</v>
      </c>
      <c r="D5390" t="e">
        <f>IF(C5390=1,'Data Transformation'!$G$3+0.5*'Data Transformation'!$W$25,IF(C5391=1,D5391-'Data Transformation'!$W$25,FALSE))</f>
        <v>#NUM!</v>
      </c>
      <c r="E5390">
        <f t="array" ref="E5390">IF(ISLOGICAL(D5390),"",FREQUENCY(IF('Data Transformation'!$B$425:$B$8425='Bin Analysis'!$B5379,'Data Transformation'!$G$425:$G$8425),D5390))</f>
        <v>2001</v>
      </c>
      <c r="F5390">
        <f t="shared" si="672"/>
        <v>0</v>
      </c>
      <c r="G5390">
        <f>Weighting!$H$14</f>
        <v>0</v>
      </c>
      <c r="H5390">
        <f t="array" ref="H5390">FREQUENCY(IF('Data Transformation'!$B$4:$B$8425=B5379,'Data Transformation'!$G$4:$G$8425),'Bin Analysis'!$B5390)</f>
        <v>2073</v>
      </c>
      <c r="I5390">
        <f t="shared" si="673"/>
        <v>0</v>
      </c>
      <c r="J5390">
        <f t="shared" si="674"/>
        <v>0</v>
      </c>
      <c r="K5390">
        <f>J5390*Weighting!$W$14</f>
        <v>0</v>
      </c>
      <c r="M5390" s="14"/>
    </row>
    <row r="5391" spans="1:25" x14ac:dyDescent="0.25">
      <c r="A5391" s="32" t="str">
        <f>IF(Weighting!$P$15&gt;0,B5391,"")</f>
        <v/>
      </c>
      <c r="B5391" t="e">
        <f>Weighting!$C$15</f>
        <v>#DIV/0!</v>
      </c>
      <c r="C5391" t="e">
        <f>Weighting!$F$15</f>
        <v>#NUM!</v>
      </c>
      <c r="D5391" t="e">
        <f>IF(C5391=1,'Data Transformation'!$G$3+0.5*'Data Transformation'!$W$25,IF(C5392=1,D5392-'Data Transformation'!$W$25,FALSE))</f>
        <v>#NUM!</v>
      </c>
      <c r="E5391">
        <f t="array" ref="E5391">IF(ISLOGICAL(D5391),"",FREQUENCY(IF('Data Transformation'!$B$425:$B$8425='Bin Analysis'!$B5379,'Data Transformation'!$G$425:$G$8425),D5391))</f>
        <v>2001</v>
      </c>
      <c r="F5391">
        <f t="shared" si="672"/>
        <v>0</v>
      </c>
      <c r="G5391">
        <f>Weighting!$H$15</f>
        <v>0</v>
      </c>
      <c r="H5391">
        <f t="array" ref="H5391">FREQUENCY(IF('Data Transformation'!$B$4:$B$8425=B5379,'Data Transformation'!$G$4:$G$8425),'Bin Analysis'!$B5391)</f>
        <v>2073</v>
      </c>
      <c r="I5391">
        <f t="shared" si="673"/>
        <v>0</v>
      </c>
      <c r="J5391">
        <f t="shared" si="674"/>
        <v>0</v>
      </c>
      <c r="K5391">
        <f>J5391*Weighting!$W$15</f>
        <v>0</v>
      </c>
      <c r="M5391" s="14"/>
    </row>
    <row r="5392" spans="1:25" x14ac:dyDescent="0.25">
      <c r="A5392" s="32" t="str">
        <f>IF(Weighting!$P$16&gt;0,B5392,"")</f>
        <v/>
      </c>
      <c r="B5392" t="e">
        <f>Weighting!$C$16</f>
        <v>#DIV/0!</v>
      </c>
      <c r="C5392" t="e">
        <f>Weighting!$F$16</f>
        <v>#NUM!</v>
      </c>
      <c r="D5392" t="e">
        <f>IF(C5392=1,'Data Transformation'!$G$3+0.5*'Data Transformation'!$W$25,IF(C5393=1,D5393-'Data Transformation'!$W$25,FALSE))</f>
        <v>#NUM!</v>
      </c>
      <c r="E5392">
        <f t="array" ref="E5392">IF(ISLOGICAL(D5392),"",FREQUENCY(IF('Data Transformation'!$B$425:$B$8425='Bin Analysis'!$B5379,'Data Transformation'!$G$425:$G$8425),D5392))</f>
        <v>2001</v>
      </c>
      <c r="F5392">
        <f t="shared" si="672"/>
        <v>0</v>
      </c>
      <c r="G5392">
        <f>Weighting!$H$16</f>
        <v>0</v>
      </c>
      <c r="H5392">
        <f t="array" ref="H5392">FREQUENCY(IF('Data Transformation'!$B$4:$B$8425=B5379,'Data Transformation'!$G$4:$G$8425),'Bin Analysis'!$B5392)</f>
        <v>2073</v>
      </c>
      <c r="I5392">
        <f t="shared" si="673"/>
        <v>0</v>
      </c>
      <c r="J5392">
        <f t="shared" si="674"/>
        <v>0</v>
      </c>
      <c r="K5392">
        <f>J5392*Weighting!$W$16</f>
        <v>0</v>
      </c>
      <c r="M5392" s="14"/>
    </row>
    <row r="5393" spans="1:25" x14ac:dyDescent="0.25">
      <c r="A5393" s="32" t="str">
        <f>IF(Weighting!$P$17&gt;0,B5393,"")</f>
        <v/>
      </c>
      <c r="B5393" t="e">
        <f>Weighting!$C$17</f>
        <v>#DIV/0!</v>
      </c>
      <c r="C5393" t="e">
        <f>Weighting!$F$17</f>
        <v>#NUM!</v>
      </c>
      <c r="D5393" t="e">
        <f>IF(C5393=1,'Data Transformation'!$G$3+0.5*'Data Transformation'!$W$25,IF(C5394=1,D5394-'Data Transformation'!$W$25,FALSE))</f>
        <v>#NUM!</v>
      </c>
      <c r="E5393">
        <f t="array" ref="E5393">IF(ISLOGICAL(D5393),"",FREQUENCY(IF('Data Transformation'!$B$425:$B$8425='Bin Analysis'!$B5379,'Data Transformation'!$G$425:$G$8425),D5393))</f>
        <v>2001</v>
      </c>
      <c r="F5393">
        <f t="shared" si="672"/>
        <v>0</v>
      </c>
      <c r="G5393">
        <f>Weighting!$H$17</f>
        <v>0</v>
      </c>
      <c r="H5393">
        <f t="array" ref="H5393">FREQUENCY(IF('Data Transformation'!$B$4:$B$8425=B5379,'Data Transformation'!$G$4:$G$8425),'Bin Analysis'!$B5393)</f>
        <v>2073</v>
      </c>
      <c r="I5393">
        <f t="shared" si="673"/>
        <v>0</v>
      </c>
      <c r="J5393">
        <f t="shared" si="674"/>
        <v>0</v>
      </c>
      <c r="K5393">
        <f>J5393*Weighting!$W$17</f>
        <v>0</v>
      </c>
      <c r="M5393" s="14"/>
    </row>
    <row r="5394" spans="1:25" x14ac:dyDescent="0.25">
      <c r="A5394" s="32" t="str">
        <f>IF(Weighting!$P$18&gt;0,B5394,"")</f>
        <v/>
      </c>
      <c r="B5394" t="e">
        <f>Weighting!$C$18</f>
        <v>#DIV/0!</v>
      </c>
      <c r="C5394" t="e">
        <f>Weighting!$F$18</f>
        <v>#NUM!</v>
      </c>
      <c r="D5394" t="e">
        <f>IF(C5394=1,'Data Transformation'!$G$3+0.5*'Data Transformation'!$W$25,IF(C5395=1,D5395-'Data Transformation'!$W$25,FALSE))</f>
        <v>#NUM!</v>
      </c>
      <c r="E5394">
        <f t="array" ref="E5394">IF(ISLOGICAL(D5394),"",FREQUENCY(IF('Data Transformation'!$B$425:$B$8425='Bin Analysis'!$B5379,'Data Transformation'!$G$425:$G$8425),D5394))</f>
        <v>2001</v>
      </c>
      <c r="F5394">
        <f t="shared" si="672"/>
        <v>0</v>
      </c>
      <c r="G5394">
        <f>Weighting!$H$18</f>
        <v>0</v>
      </c>
      <c r="H5394">
        <f t="array" ref="H5394">FREQUENCY(IF('Data Transformation'!$B$4:$B$8425=B5379,'Data Transformation'!$G$4:$G$8425),'Bin Analysis'!$B5394)</f>
        <v>2073</v>
      </c>
      <c r="I5394">
        <f t="shared" si="673"/>
        <v>0</v>
      </c>
      <c r="J5394">
        <f t="shared" si="674"/>
        <v>0</v>
      </c>
      <c r="K5394">
        <f>J5394*Weighting!$W$18</f>
        <v>0</v>
      </c>
      <c r="M5394" s="14"/>
    </row>
    <row r="5395" spans="1:25" x14ac:dyDescent="0.25">
      <c r="A5395" s="32" t="str">
        <f>IF(Weighting!$P$19&gt;0,B5395,"")</f>
        <v/>
      </c>
      <c r="B5395" t="e">
        <f>Weighting!$C$19</f>
        <v>#DIV/0!</v>
      </c>
      <c r="C5395" t="e">
        <f>Weighting!$F$19</f>
        <v>#NUM!</v>
      </c>
      <c r="D5395" t="e">
        <f>IF(C5395=1,'Data Transformation'!$G$3+0.5*'Data Transformation'!$W$25,IF(C5396=1,D5396-'Data Transformation'!$W$25,FALSE))</f>
        <v>#NUM!</v>
      </c>
      <c r="E5395">
        <f t="array" ref="E5395">IF(ISLOGICAL(D5395),"",FREQUENCY(IF('Data Transformation'!$B$425:$B$8425='Bin Analysis'!$B5379,'Data Transformation'!$G$425:$G$8425),D5395))</f>
        <v>2001</v>
      </c>
      <c r="F5395">
        <f t="shared" si="672"/>
        <v>0</v>
      </c>
      <c r="G5395">
        <f>Weighting!$H$19</f>
        <v>0</v>
      </c>
      <c r="H5395">
        <f t="array" ref="H5395">FREQUENCY(IF('Data Transformation'!$B$4:$B$8425=B5379,'Data Transformation'!$G$4:$G$8425),'Bin Analysis'!$B5395)</f>
        <v>2073</v>
      </c>
      <c r="I5395">
        <f t="shared" si="673"/>
        <v>0</v>
      </c>
      <c r="J5395">
        <f t="shared" si="674"/>
        <v>0</v>
      </c>
      <c r="K5395">
        <f>J5395*Weighting!$W$19</f>
        <v>0</v>
      </c>
      <c r="M5395" s="14"/>
    </row>
    <row r="5396" spans="1:25" x14ac:dyDescent="0.25">
      <c r="A5396" s="32" t="str">
        <f>IF(Weighting!$P$20&gt;0,B5396,"")</f>
        <v/>
      </c>
      <c r="B5396" t="e">
        <f>Weighting!$C$20</f>
        <v>#DIV/0!</v>
      </c>
      <c r="C5396" t="e">
        <f>Weighting!$F$20</f>
        <v>#NUM!</v>
      </c>
      <c r="D5396" t="e">
        <f>IF(C5396=1,'Data Transformation'!$G$3+0.5*'Data Transformation'!$W$25,IF(C5397=1,D5397-'Data Transformation'!$W$25,FALSE))</f>
        <v>#NUM!</v>
      </c>
      <c r="E5396">
        <f t="array" ref="E5396">IF(ISLOGICAL(D5396),"",FREQUENCY(IF('Data Transformation'!$B$425:$B$8425='Bin Analysis'!$B5379,'Data Transformation'!$G$425:$G$8425),D5396))</f>
        <v>2001</v>
      </c>
      <c r="F5396">
        <f t="shared" si="672"/>
        <v>0</v>
      </c>
      <c r="G5396">
        <f>Weighting!$H$20</f>
        <v>0</v>
      </c>
      <c r="H5396">
        <f t="array" ref="H5396">FREQUENCY(IF('Data Transformation'!$B$4:$B$8425=B5379,'Data Transformation'!$G$4:$G$8425),'Bin Analysis'!$B5396)</f>
        <v>2073</v>
      </c>
      <c r="I5396">
        <f t="shared" si="673"/>
        <v>0</v>
      </c>
      <c r="J5396">
        <f t="shared" si="674"/>
        <v>0</v>
      </c>
      <c r="K5396">
        <f>J5396*Weighting!$W$20</f>
        <v>0</v>
      </c>
      <c r="M5396" s="14"/>
    </row>
    <row r="5397" spans="1:25" x14ac:dyDescent="0.25">
      <c r="A5397" s="32" t="str">
        <f>IF(Weighting!$P$21&gt;0,B5397,"")</f>
        <v/>
      </c>
      <c r="B5397" t="e">
        <f>Weighting!$C$21</f>
        <v>#DIV/0!</v>
      </c>
      <c r="C5397" t="e">
        <f>Weighting!$F$21</f>
        <v>#NUM!</v>
      </c>
      <c r="D5397" t="e">
        <f>IF(C5397=1,'Data Transformation'!$G$3+0.5*'Data Transformation'!$W$25,IF(C5398=1,D5398-'Data Transformation'!$W$25,FALSE))</f>
        <v>#NUM!</v>
      </c>
      <c r="E5397">
        <f t="array" ref="E5397">IF(ISLOGICAL(D5397),"",FREQUENCY(IF('Data Transformation'!$B$425:$B$8425='Bin Analysis'!$B5379,'Data Transformation'!$G$425:$G$8425),D5397))</f>
        <v>2001</v>
      </c>
      <c r="F5397">
        <f t="shared" si="672"/>
        <v>0</v>
      </c>
      <c r="G5397">
        <f>Weighting!$H$21</f>
        <v>0</v>
      </c>
      <c r="H5397">
        <f t="array" ref="H5397">FREQUENCY(IF('Data Transformation'!$B$4:$B$8425=B5379,'Data Transformation'!$G$4:$G$8425),'Bin Analysis'!$B5397)</f>
        <v>2073</v>
      </c>
      <c r="I5397">
        <f t="shared" si="673"/>
        <v>0</v>
      </c>
      <c r="J5397">
        <f t="shared" si="674"/>
        <v>0</v>
      </c>
      <c r="K5397">
        <f>J5397*Weighting!$W$21</f>
        <v>0</v>
      </c>
      <c r="M5397" s="14"/>
    </row>
    <row r="5398" spans="1:25" x14ac:dyDescent="0.25">
      <c r="A5398" s="32" t="str">
        <f>IF(Weighting!$P$22&gt;0,B5398,"")</f>
        <v/>
      </c>
      <c r="B5398" t="e">
        <f>Weighting!$C$22</f>
        <v>#DIV/0!</v>
      </c>
      <c r="C5398" t="e">
        <f>Weighting!$F$22</f>
        <v>#NUM!</v>
      </c>
      <c r="D5398" t="e">
        <f>IF(C5398=1,'Data Transformation'!$G$3+0.5*'Data Transformation'!$W$25,IF(C5399=1,D5399-'Data Transformation'!$W$25,FALSE))</f>
        <v>#NUM!</v>
      </c>
      <c r="E5398">
        <f t="array" ref="E5398">IF(ISLOGICAL(D5398),"",FREQUENCY(IF('Data Transformation'!$B$425:$B$8425='Bin Analysis'!$B5379,'Data Transformation'!$G$425:$G$8425),D5398))</f>
        <v>2001</v>
      </c>
      <c r="F5398">
        <f t="shared" si="672"/>
        <v>0</v>
      </c>
      <c r="G5398">
        <f>Weighting!$H$22</f>
        <v>0</v>
      </c>
      <c r="H5398">
        <f t="array" ref="H5398">FREQUENCY(IF('Data Transformation'!$B$4:$B$8425=B5379,'Data Transformation'!$G$4:$G$8425),'Bin Analysis'!$B5398)</f>
        <v>2073</v>
      </c>
      <c r="I5398">
        <f t="shared" si="673"/>
        <v>0</v>
      </c>
      <c r="J5398">
        <f t="shared" si="674"/>
        <v>0</v>
      </c>
      <c r="K5398">
        <f>J5398*Weighting!$W$22</f>
        <v>0</v>
      </c>
      <c r="M5398" s="14"/>
    </row>
    <row r="5399" spans="1:25" x14ac:dyDescent="0.25">
      <c r="A5399" s="32" t="str">
        <f>IF(Weighting!$P$23&gt;0,B5399,"")</f>
        <v/>
      </c>
      <c r="B5399" t="e">
        <f>Weighting!$C$23</f>
        <v>#DIV/0!</v>
      </c>
      <c r="C5399" t="e">
        <f>Weighting!$F$23</f>
        <v>#NUM!</v>
      </c>
      <c r="D5399" t="e">
        <f>IF(C5399=1,'Data Transformation'!$G$3+0.5*'Data Transformation'!$W$25,IF(C5400=1,D5400-'Data Transformation'!$W$25,FALSE))</f>
        <v>#NUM!</v>
      </c>
      <c r="E5399">
        <f t="array" ref="E5399">IF(ISLOGICAL(D5399),"",FREQUENCY(IF('Data Transformation'!$B$425:$B$8425='Bin Analysis'!$B5379,'Data Transformation'!$G$425:$G$8425),D5399))</f>
        <v>2001</v>
      </c>
      <c r="F5399">
        <f t="shared" si="672"/>
        <v>0</v>
      </c>
      <c r="G5399">
        <f>Weighting!$H$23</f>
        <v>0</v>
      </c>
      <c r="H5399">
        <f t="array" ref="H5399">FREQUENCY(IF('Data Transformation'!$B$4:$B$8425=B5379,'Data Transformation'!$G$4:$G$8425),'Bin Analysis'!$B5399)</f>
        <v>2073</v>
      </c>
      <c r="I5399">
        <f t="shared" si="673"/>
        <v>0</v>
      </c>
      <c r="J5399">
        <f t="shared" si="674"/>
        <v>0</v>
      </c>
      <c r="K5399">
        <f>J5399*Weighting!$W$23</f>
        <v>0</v>
      </c>
      <c r="M5399" s="14"/>
    </row>
    <row r="5400" spans="1:25" x14ac:dyDescent="0.25">
      <c r="A5400" s="32" t="str">
        <f>IF(Weighting!$P$24&gt;0,B5400,"")</f>
        <v/>
      </c>
      <c r="B5400" t="e">
        <f>Weighting!$C$24</f>
        <v>#DIV/0!</v>
      </c>
      <c r="C5400" t="e">
        <f>Weighting!$F$24</f>
        <v>#NUM!</v>
      </c>
      <c r="D5400" t="e">
        <f>IF(C5400=1,'Data Transformation'!$G$3+0.5*'Data Transformation'!$W$25,IF(C5401=1,D5401-'Data Transformation'!$W$25,FALSE))</f>
        <v>#NUM!</v>
      </c>
      <c r="E5400">
        <f t="array" ref="E5400">IF(ISLOGICAL(D5400),"",FREQUENCY(IF('Data Transformation'!$B$425:$B$8425='Bin Analysis'!$B5379,'Data Transformation'!$G$425:$G$8425),D5400))</f>
        <v>2001</v>
      </c>
      <c r="F5400">
        <f t="shared" si="672"/>
        <v>0</v>
      </c>
      <c r="G5400">
        <f>Weighting!$H$24</f>
        <v>0</v>
      </c>
      <c r="H5400">
        <f t="array" ref="H5400">FREQUENCY(IF('Data Transformation'!$B$4:$B$8425=B5379,'Data Transformation'!$G$4:$G$8425),'Bin Analysis'!$B5400)</f>
        <v>2073</v>
      </c>
      <c r="I5400">
        <f t="shared" si="673"/>
        <v>0</v>
      </c>
      <c r="J5400">
        <f t="shared" si="674"/>
        <v>0</v>
      </c>
      <c r="K5400">
        <f>J5400*Weighting!$W$24</f>
        <v>0</v>
      </c>
      <c r="M5400" s="14"/>
    </row>
    <row r="5401" spans="1:25" x14ac:dyDescent="0.25">
      <c r="A5401" s="32" t="str">
        <f>IF(Weighting!$P$25&gt;0,B5401,"")</f>
        <v/>
      </c>
      <c r="B5401" t="e">
        <f>Weighting!$C$25</f>
        <v>#DIV/0!</v>
      </c>
      <c r="C5401" t="e">
        <f>Weighting!$F$25</f>
        <v>#NUM!</v>
      </c>
      <c r="D5401" t="e">
        <f>IF(C5401=1,'Data Transformation'!$G$3+0.5*'Data Transformation'!$W$25,IF(C5402=1,D5402-'Data Transformation'!$W$25,FALSE))</f>
        <v>#NUM!</v>
      </c>
      <c r="E5401">
        <f t="array" ref="E5401">IF(ISLOGICAL(D5401),"",FREQUENCY(IF('Data Transformation'!$B$425:$B$8425='Bin Analysis'!$B5379,'Data Transformation'!$G$425:$G$8425),D5401))</f>
        <v>2001</v>
      </c>
      <c r="F5401">
        <f t="shared" si="672"/>
        <v>0</v>
      </c>
      <c r="G5401">
        <f>Weighting!$H$25</f>
        <v>0</v>
      </c>
      <c r="H5401">
        <f t="array" ref="H5401">FREQUENCY(IF('Data Transformation'!$B$4:$B$8425=B5379,'Data Transformation'!$G$4:$G$8425),'Bin Analysis'!$B5401)</f>
        <v>2073</v>
      </c>
      <c r="I5401">
        <f t="shared" si="673"/>
        <v>0</v>
      </c>
      <c r="J5401">
        <f t="shared" si="674"/>
        <v>0</v>
      </c>
      <c r="K5401">
        <f>J5401*Weighting!$W$25</f>
        <v>0</v>
      </c>
      <c r="M5401" s="14"/>
    </row>
    <row r="5402" spans="1:25" x14ac:dyDescent="0.25">
      <c r="N5402" s="57"/>
      <c r="O5402"/>
      <c r="P5402"/>
      <c r="Q5402"/>
      <c r="R5402"/>
    </row>
    <row r="5403" spans="1:25" ht="23.25" x14ac:dyDescent="0.35">
      <c r="A5403" s="21" t="s">
        <v>0</v>
      </c>
      <c r="B5403" s="21" t="str">
        <f>IFERROR(VLOOKUP(C5403,'Data Transformation'!$L$6:$M$426,2,FALSE),"")</f>
        <v/>
      </c>
      <c r="C5403" s="21">
        <f>C5379+1</f>
        <v>225</v>
      </c>
      <c r="D5403" s="21"/>
      <c r="E5403" s="21"/>
      <c r="F5403" s="21"/>
      <c r="G5403" s="21"/>
      <c r="H5403" s="22"/>
      <c r="I5403" s="22"/>
      <c r="J5403" s="22"/>
      <c r="K5403" s="21"/>
      <c r="L5403" s="21" t="str">
        <f>B5403</f>
        <v/>
      </c>
      <c r="M5403" s="23" t="e">
        <f>INDEX('Data Transformation'!$O$4:$O$424,MATCH($B5403,'Data Transformation'!$M$4:$M$424,0),MATCH($M$2,'Data Transformation'!$O$3,0))</f>
        <v>#N/A</v>
      </c>
      <c r="N5403" s="27" t="e">
        <f>IF('Input and Summary Results'!$J$16="minimum",'Bin Analysis'!X5404/(M5403-1),'Bin Analysis'!Y5403/('Bin Analysis'!M5403-1))</f>
        <v>#N/A</v>
      </c>
      <c r="O5403" s="27" t="e">
        <f>IF(M5403=FALSE,NA(),(VLOOKUP(1,C5406:K5425,4,FALSE))/(M5403-1))</f>
        <v>#N/A</v>
      </c>
      <c r="P5403" s="27" t="e">
        <f>IF(M5403=FALSE,NA(),SUM(J5406:J5425)/Weighting!$S$5)</f>
        <v>#N/A</v>
      </c>
      <c r="Q5403" s="27" t="e">
        <f>IF(M5403=FALSE,NA(),SUM(K5406:K5425)/Weighting!$S$6)</f>
        <v>#N/A</v>
      </c>
      <c r="R5403" s="27" t="e">
        <f>IF(M5403=FALSE,NA(),(VLOOKUP(1,G5406:K5425,3,FALSE))/(M5403-1))</f>
        <v>#N/A</v>
      </c>
      <c r="S5403" s="22" t="e">
        <f>IF(M5403=FALSE,NA(),IF(SUM(J5406:J5425)=2,"yes","no"))</f>
        <v>#N/A</v>
      </c>
      <c r="X5403" s="2" cm="2">
        <f t="array" ref="X5403:X5404">FREQUENCY(IF('Data Transformation'!$B$425:$B$6424='Bin Analysis'!L5403,'Data Transformation'!$G$425:$G$6424),'Data Transformation'!$U$11)</f>
        <v>0</v>
      </c>
      <c r="Y5403" s="2" cm="2">
        <f t="array" ref="Y5403:Y5404">FREQUENCY(IF('Data Transformation'!$B$425:$B$6424='Bin Analysis'!L5403,'Data Transformation'!$G$425:$G$6424),'Data Transformation'!$U$12)</f>
        <v>0</v>
      </c>
    </row>
    <row r="5404" spans="1:25" x14ac:dyDescent="0.25">
      <c r="A5404" s="14" t="s">
        <v>67</v>
      </c>
      <c r="B5404" t="s">
        <v>47</v>
      </c>
      <c r="C5404" t="s">
        <v>5</v>
      </c>
      <c r="D5404" t="s">
        <v>100</v>
      </c>
      <c r="E5404" t="s">
        <v>101</v>
      </c>
      <c r="F5404" t="s">
        <v>102</v>
      </c>
      <c r="G5404" t="s">
        <v>70</v>
      </c>
      <c r="H5404" t="s">
        <v>31</v>
      </c>
      <c r="I5404" t="s">
        <v>32</v>
      </c>
      <c r="J5404" t="s">
        <v>46</v>
      </c>
      <c r="K5404" s="14" t="s">
        <v>45</v>
      </c>
      <c r="M5404" s="14"/>
      <c r="X5404" s="2">
        <v>0</v>
      </c>
      <c r="Y5404" s="2">
        <v>0</v>
      </c>
    </row>
    <row r="5405" spans="1:25" x14ac:dyDescent="0.25">
      <c r="A5405" s="32"/>
      <c r="D5405" t="e">
        <f>IF(C5405=1,'Data Transformation'!$G$3+0.5*'Data Transformation'!$W$25,IF(C5406=1,D5406-'Data Transformation'!$W$25,FALSE))</f>
        <v>#NUM!</v>
      </c>
      <c r="E5405">
        <f t="array" ref="E5405">IF(ISLOGICAL(D5405),"",FREQUENCY(IF('Data Transformation'!$B$425:$B$8425='Bin Analysis'!$B5403,'Data Transformation'!$G$425:$G$8425),D5405))</f>
        <v>2001</v>
      </c>
      <c r="F5405" t="e">
        <f>IF(ISLOGICAL(D5405),"",E5405-E5404)</f>
        <v>#VALUE!</v>
      </c>
      <c r="M5405" s="14"/>
    </row>
    <row r="5406" spans="1:25" x14ac:dyDescent="0.25">
      <c r="A5406" s="32" t="e">
        <f>IF(Weighting!$P$6&gt;0,B5406,"")</f>
        <v>#NUM!</v>
      </c>
      <c r="B5406" t="e">
        <f>Weighting!$C$6</f>
        <v>#DIV/0!</v>
      </c>
      <c r="C5406" t="e">
        <f>Weighting!$F$6</f>
        <v>#NUM!</v>
      </c>
      <c r="D5406" t="e">
        <f>IF(C5406=1,'Data Transformation'!$G$3+0.5*'Data Transformation'!$W$25,IF(C5407=1,D5407-'Data Transformation'!$W$25,FALSE))</f>
        <v>#NUM!</v>
      </c>
      <c r="E5406">
        <f t="array" ref="E5406">IF(ISLOGICAL(D5406),"",FREQUENCY(IF('Data Transformation'!$B$425:$B$8425='Bin Analysis'!$B5403,'Data Transformation'!$G$425:$G$8425),D5406))</f>
        <v>2001</v>
      </c>
      <c r="F5406">
        <f>IF(ISLOGICAL(D5406),"",E5406-E5405)</f>
        <v>0</v>
      </c>
      <c r="G5406">
        <f>Weighting!$H$6</f>
        <v>1</v>
      </c>
      <c r="H5406">
        <f t="array" ref="H5406">FREQUENCY(IF('Data Transformation'!$B$4:$B$8425=B5403,'Data Transformation'!$G$4:$G$8425),'Bin Analysis'!$B5406)</f>
        <v>2073</v>
      </c>
      <c r="I5406">
        <f>H5406-H5405</f>
        <v>2073</v>
      </c>
      <c r="J5406">
        <f>IF(I5406=0,0,1)</f>
        <v>1</v>
      </c>
      <c r="K5406" t="e">
        <f>J5406*Weighting!$W$6</f>
        <v>#NUM!</v>
      </c>
      <c r="M5406" s="14"/>
    </row>
    <row r="5407" spans="1:25" x14ac:dyDescent="0.25">
      <c r="A5407" s="32" t="str">
        <f>IF(Weighting!$P$7&gt;0,B5407,"")</f>
        <v/>
      </c>
      <c r="B5407" t="e">
        <f>Weighting!$C$7</f>
        <v>#DIV/0!</v>
      </c>
      <c r="C5407" t="e">
        <f>Weighting!$F$7</f>
        <v>#NUM!</v>
      </c>
      <c r="D5407" t="e">
        <f>IF(C5407=1,'Data Transformation'!$G$3+0.5*'Data Transformation'!$W$25,IF(C5408=1,D5408-'Data Transformation'!$W$25,FALSE))</f>
        <v>#NUM!</v>
      </c>
      <c r="E5407">
        <f t="array" ref="E5407">IF(ISLOGICAL(D5407),"",FREQUENCY(IF('Data Transformation'!$B$425:$B$8425='Bin Analysis'!$B5403,'Data Transformation'!$G$425:$G$8425),D5407))</f>
        <v>2001</v>
      </c>
      <c r="F5407">
        <f t="shared" ref="F5407:F5425" si="675">IF(ISLOGICAL(D5407),"",E5407-E5406)</f>
        <v>0</v>
      </c>
      <c r="G5407">
        <f>Weighting!$H$7</f>
        <v>0</v>
      </c>
      <c r="H5407">
        <f t="array" ref="H5407">FREQUENCY(IF('Data Transformation'!$B$4:$B$8425=B5403,'Data Transformation'!$G$4:$G$8425),'Bin Analysis'!$B5407)</f>
        <v>2073</v>
      </c>
      <c r="I5407">
        <f t="shared" ref="I5407:I5425" si="676">H5407-H5406</f>
        <v>0</v>
      </c>
      <c r="J5407">
        <f>IF(I5407=0,0,1)</f>
        <v>0</v>
      </c>
      <c r="K5407">
        <f>J5407*Weighting!$W$7</f>
        <v>0</v>
      </c>
      <c r="M5407" s="14"/>
    </row>
    <row r="5408" spans="1:25" x14ac:dyDescent="0.25">
      <c r="A5408" s="32" t="str">
        <f>IF(Weighting!$P$8&gt;0,B5408,"")</f>
        <v/>
      </c>
      <c r="B5408" t="e">
        <f>Weighting!$C$8</f>
        <v>#DIV/0!</v>
      </c>
      <c r="C5408" t="e">
        <f>Weighting!$F$8</f>
        <v>#NUM!</v>
      </c>
      <c r="D5408" t="e">
        <f>IF(C5408=1,'Data Transformation'!$G$3+0.5*'Data Transformation'!$W$25,IF(C5409=1,D5409-'Data Transformation'!$W$25,FALSE))</f>
        <v>#NUM!</v>
      </c>
      <c r="E5408">
        <f t="array" ref="E5408">IF(ISLOGICAL(D5408),"",FREQUENCY(IF('Data Transformation'!$B$425:$B$8425='Bin Analysis'!$B5403,'Data Transformation'!$G$425:$G$8425),D5408))</f>
        <v>2001</v>
      </c>
      <c r="F5408">
        <f t="shared" si="675"/>
        <v>0</v>
      </c>
      <c r="G5408">
        <f>Weighting!$H$8</f>
        <v>0</v>
      </c>
      <c r="H5408">
        <f t="array" ref="H5408">FREQUENCY(IF('Data Transformation'!$B$4:$B$8425=B5403,'Data Transformation'!$G$4:$G$8425),'Bin Analysis'!$B5408)</f>
        <v>2073</v>
      </c>
      <c r="I5408">
        <f t="shared" si="676"/>
        <v>0</v>
      </c>
      <c r="J5408">
        <f t="shared" ref="J5408:J5425" si="677">IF(I5408=0,0,1)</f>
        <v>0</v>
      </c>
      <c r="K5408">
        <f>J5408*Weighting!$W$8</f>
        <v>0</v>
      </c>
      <c r="M5408" s="14"/>
    </row>
    <row r="5409" spans="1:13" x14ac:dyDescent="0.25">
      <c r="A5409" s="32" t="str">
        <f>IF(Weighting!$P$9&gt;0,B5409,"")</f>
        <v/>
      </c>
      <c r="B5409" s="50" t="e">
        <f>Weighting!$C$9</f>
        <v>#DIV/0!</v>
      </c>
      <c r="C5409" t="e">
        <f>Weighting!$F$9</f>
        <v>#NUM!</v>
      </c>
      <c r="D5409" t="e">
        <f>IF(C5409=1,'Data Transformation'!$G$3+0.5*'Data Transformation'!$W$25,IF(C5410=1,D5410-'Data Transformation'!$W$25,FALSE))</f>
        <v>#NUM!</v>
      </c>
      <c r="E5409">
        <f t="array" ref="E5409">IF(ISLOGICAL(D5409),"",FREQUENCY(IF('Data Transformation'!$B$425:$B$8425='Bin Analysis'!$B5403,'Data Transformation'!$G$425:$G$8425),D5409))</f>
        <v>2001</v>
      </c>
      <c r="F5409">
        <f t="shared" si="675"/>
        <v>0</v>
      </c>
      <c r="G5409">
        <f>Weighting!$H$9</f>
        <v>0</v>
      </c>
      <c r="H5409">
        <f t="array" ref="H5409">FREQUENCY(IF('Data Transformation'!$B$4:$B$8425=B5403,'Data Transformation'!$G$4:$G$8425),'Bin Analysis'!$B5409)</f>
        <v>2073</v>
      </c>
      <c r="I5409">
        <f t="shared" si="676"/>
        <v>0</v>
      </c>
      <c r="J5409">
        <f t="shared" si="677"/>
        <v>0</v>
      </c>
      <c r="K5409">
        <f>J5409*Weighting!$W$9</f>
        <v>0</v>
      </c>
      <c r="M5409" s="14"/>
    </row>
    <row r="5410" spans="1:13" x14ac:dyDescent="0.25">
      <c r="A5410" s="32" t="str">
        <f>IF(Weighting!$P$10&gt;0,B5410,"")</f>
        <v/>
      </c>
      <c r="B5410" t="e">
        <f>Weighting!$C$10</f>
        <v>#DIV/0!</v>
      </c>
      <c r="C5410" t="e">
        <f>Weighting!$F$10</f>
        <v>#NUM!</v>
      </c>
      <c r="D5410" t="e">
        <f>IF(C5410=1,'Data Transformation'!$G$3+0.5*'Data Transformation'!$W$25,IF(C5411=1,D5411-'Data Transformation'!$W$25,FALSE))</f>
        <v>#NUM!</v>
      </c>
      <c r="E5410">
        <f t="array" ref="E5410">IF(ISLOGICAL(D5410),"",FREQUENCY(IF('Data Transformation'!$B$425:$B$8425='Bin Analysis'!$B5403,'Data Transformation'!$G$425:$G$8425),D5410))</f>
        <v>2001</v>
      </c>
      <c r="F5410">
        <f t="shared" si="675"/>
        <v>0</v>
      </c>
      <c r="G5410">
        <f>Weighting!$H$10</f>
        <v>0</v>
      </c>
      <c r="H5410">
        <f t="array" ref="H5410">FREQUENCY(IF('Data Transformation'!$B$4:$B$8425=B5403,'Data Transformation'!$G$4:$G$8425),'Bin Analysis'!$B5410)</f>
        <v>2073</v>
      </c>
      <c r="I5410">
        <f t="shared" si="676"/>
        <v>0</v>
      </c>
      <c r="J5410">
        <f t="shared" si="677"/>
        <v>0</v>
      </c>
      <c r="K5410">
        <f>J5410*Weighting!$W$10</f>
        <v>0</v>
      </c>
      <c r="M5410" s="14"/>
    </row>
    <row r="5411" spans="1:13" x14ac:dyDescent="0.25">
      <c r="A5411" s="32" t="str">
        <f>IF(Weighting!$P$11&gt;0,B5411,"")</f>
        <v/>
      </c>
      <c r="B5411" t="e">
        <f>Weighting!$C$11</f>
        <v>#DIV/0!</v>
      </c>
      <c r="C5411" t="e">
        <f>Weighting!$F$11</f>
        <v>#NUM!</v>
      </c>
      <c r="D5411" t="e">
        <f>IF(C5411=1,'Data Transformation'!$G$3+0.5*'Data Transformation'!$W$25,IF(C5412=1,D5412-'Data Transformation'!$W$25,FALSE))</f>
        <v>#NUM!</v>
      </c>
      <c r="E5411">
        <f t="array" ref="E5411">IF(ISLOGICAL(D5411),"",FREQUENCY(IF('Data Transformation'!$B$425:$B$8425='Bin Analysis'!$B5403,'Data Transformation'!$G$425:$G$8425),D5411))</f>
        <v>2001</v>
      </c>
      <c r="F5411">
        <f t="shared" si="675"/>
        <v>0</v>
      </c>
      <c r="G5411">
        <f>Weighting!$H$11</f>
        <v>0</v>
      </c>
      <c r="H5411">
        <f t="array" ref="H5411">FREQUENCY(IF('Data Transformation'!$B$4:$B$8425=B5403,'Data Transformation'!$G$4:$G$8425),'Bin Analysis'!$B5411)</f>
        <v>2073</v>
      </c>
      <c r="I5411">
        <f t="shared" si="676"/>
        <v>0</v>
      </c>
      <c r="J5411">
        <f t="shared" si="677"/>
        <v>0</v>
      </c>
      <c r="K5411">
        <f>J5411*Weighting!$W$11</f>
        <v>0</v>
      </c>
      <c r="M5411" s="14"/>
    </row>
    <row r="5412" spans="1:13" x14ac:dyDescent="0.25">
      <c r="A5412" s="32" t="str">
        <f>IF(Weighting!$P$12&gt;0,B5412,"")</f>
        <v/>
      </c>
      <c r="B5412" t="e">
        <f>Weighting!$C$12</f>
        <v>#DIV/0!</v>
      </c>
      <c r="C5412" t="e">
        <f>Weighting!$F$12</f>
        <v>#NUM!</v>
      </c>
      <c r="D5412" t="e">
        <f>IF(C5412=1,'Data Transformation'!$G$3+0.5*'Data Transformation'!$W$25,IF(C5413=1,D5413-'Data Transformation'!$W$25,FALSE))</f>
        <v>#NUM!</v>
      </c>
      <c r="E5412">
        <f t="array" ref="E5412">IF(ISLOGICAL(D5412),"",FREQUENCY(IF('Data Transformation'!$B$425:$B$8425='Bin Analysis'!$B5403,'Data Transformation'!$G$425:$G$8425),D5412))</f>
        <v>2001</v>
      </c>
      <c r="F5412">
        <f t="shared" si="675"/>
        <v>0</v>
      </c>
      <c r="G5412">
        <f>Weighting!$H$12</f>
        <v>0</v>
      </c>
      <c r="H5412">
        <f t="array" ref="H5412">FREQUENCY(IF('Data Transformation'!$B$4:$B$8425=B5403,'Data Transformation'!$G$4:$G$8425),'Bin Analysis'!$B5412)</f>
        <v>2073</v>
      </c>
      <c r="I5412">
        <f t="shared" si="676"/>
        <v>0</v>
      </c>
      <c r="J5412">
        <f t="shared" si="677"/>
        <v>0</v>
      </c>
      <c r="K5412">
        <f>J5412*Weighting!$W$12</f>
        <v>0</v>
      </c>
      <c r="M5412" s="14"/>
    </row>
    <row r="5413" spans="1:13" x14ac:dyDescent="0.25">
      <c r="A5413" s="32" t="str">
        <f>IF(Weighting!$P$13&gt;0,B5413,"")</f>
        <v/>
      </c>
      <c r="B5413" t="e">
        <f>Weighting!$C$13</f>
        <v>#DIV/0!</v>
      </c>
      <c r="C5413" t="e">
        <f>Weighting!$F$13</f>
        <v>#NUM!</v>
      </c>
      <c r="D5413" t="e">
        <f>IF(C5413=1,'Data Transformation'!$G$3+0.5*'Data Transformation'!$W$25,IF(C5414=1,D5414-'Data Transformation'!$W$25,FALSE))</f>
        <v>#NUM!</v>
      </c>
      <c r="E5413">
        <f t="array" ref="E5413">IF(ISLOGICAL(D5413),"",FREQUENCY(IF('Data Transformation'!$B$425:$B$8425='Bin Analysis'!$B5403,'Data Transformation'!$G$425:$G$8425),D5413))</f>
        <v>2001</v>
      </c>
      <c r="F5413">
        <f t="shared" si="675"/>
        <v>0</v>
      </c>
      <c r="G5413">
        <f>Weighting!$H$13</f>
        <v>0</v>
      </c>
      <c r="H5413">
        <f t="array" ref="H5413">FREQUENCY(IF('Data Transformation'!$B$4:$B$8425=B5403,'Data Transformation'!$G$4:$G$8425),'Bin Analysis'!$B5413)</f>
        <v>2073</v>
      </c>
      <c r="I5413">
        <f t="shared" si="676"/>
        <v>0</v>
      </c>
      <c r="J5413">
        <f t="shared" si="677"/>
        <v>0</v>
      </c>
      <c r="K5413">
        <f>J5413*Weighting!$W$13</f>
        <v>0</v>
      </c>
      <c r="M5413" s="14"/>
    </row>
    <row r="5414" spans="1:13" x14ac:dyDescent="0.25">
      <c r="A5414" s="32" t="str">
        <f>IF(Weighting!$P$14&gt;0,B5414,"")</f>
        <v/>
      </c>
      <c r="B5414" t="e">
        <f>Weighting!$C$14</f>
        <v>#DIV/0!</v>
      </c>
      <c r="C5414" t="e">
        <f>Weighting!$F$14</f>
        <v>#NUM!</v>
      </c>
      <c r="D5414" t="e">
        <f>IF(C5414=1,'Data Transformation'!$G$3+0.5*'Data Transformation'!$W$25,IF(C5415=1,D5415-'Data Transformation'!$W$25,FALSE))</f>
        <v>#NUM!</v>
      </c>
      <c r="E5414">
        <f t="array" ref="E5414">IF(ISLOGICAL(D5414),"",FREQUENCY(IF('Data Transformation'!$B$425:$B$8425='Bin Analysis'!$B5403,'Data Transformation'!$G$425:$G$8425),D5414))</f>
        <v>2001</v>
      </c>
      <c r="F5414">
        <f t="shared" si="675"/>
        <v>0</v>
      </c>
      <c r="G5414">
        <f>Weighting!$H$14</f>
        <v>0</v>
      </c>
      <c r="H5414">
        <f t="array" ref="H5414">FREQUENCY(IF('Data Transformation'!$B$4:$B$8425=B5403,'Data Transformation'!$G$4:$G$8425),'Bin Analysis'!$B5414)</f>
        <v>2073</v>
      </c>
      <c r="I5414">
        <f t="shared" si="676"/>
        <v>0</v>
      </c>
      <c r="J5414">
        <f t="shared" si="677"/>
        <v>0</v>
      </c>
      <c r="K5414">
        <f>J5414*Weighting!$W$14</f>
        <v>0</v>
      </c>
      <c r="M5414" s="14"/>
    </row>
    <row r="5415" spans="1:13" x14ac:dyDescent="0.25">
      <c r="A5415" s="32" t="str">
        <f>IF(Weighting!$P$15&gt;0,B5415,"")</f>
        <v/>
      </c>
      <c r="B5415" t="e">
        <f>Weighting!$C$15</f>
        <v>#DIV/0!</v>
      </c>
      <c r="C5415" t="e">
        <f>Weighting!$F$15</f>
        <v>#NUM!</v>
      </c>
      <c r="D5415" t="e">
        <f>IF(C5415=1,'Data Transformation'!$G$3+0.5*'Data Transformation'!$W$25,IF(C5416=1,D5416-'Data Transformation'!$W$25,FALSE))</f>
        <v>#NUM!</v>
      </c>
      <c r="E5415">
        <f t="array" ref="E5415">IF(ISLOGICAL(D5415),"",FREQUENCY(IF('Data Transformation'!$B$425:$B$8425='Bin Analysis'!$B5403,'Data Transformation'!$G$425:$G$8425),D5415))</f>
        <v>2001</v>
      </c>
      <c r="F5415">
        <f t="shared" si="675"/>
        <v>0</v>
      </c>
      <c r="G5415">
        <f>Weighting!$H$15</f>
        <v>0</v>
      </c>
      <c r="H5415">
        <f t="array" ref="H5415">FREQUENCY(IF('Data Transformation'!$B$4:$B$8425=B5403,'Data Transformation'!$G$4:$G$8425),'Bin Analysis'!$B5415)</f>
        <v>2073</v>
      </c>
      <c r="I5415">
        <f t="shared" si="676"/>
        <v>0</v>
      </c>
      <c r="J5415">
        <f t="shared" si="677"/>
        <v>0</v>
      </c>
      <c r="K5415">
        <f>J5415*Weighting!$W$15</f>
        <v>0</v>
      </c>
      <c r="M5415" s="14"/>
    </row>
    <row r="5416" spans="1:13" x14ac:dyDescent="0.25">
      <c r="A5416" s="32" t="str">
        <f>IF(Weighting!$P$16&gt;0,B5416,"")</f>
        <v/>
      </c>
      <c r="B5416" t="e">
        <f>Weighting!$C$16</f>
        <v>#DIV/0!</v>
      </c>
      <c r="C5416" t="e">
        <f>Weighting!$F$16</f>
        <v>#NUM!</v>
      </c>
      <c r="D5416" t="e">
        <f>IF(C5416=1,'Data Transformation'!$G$3+0.5*'Data Transformation'!$W$25,IF(C5417=1,D5417-'Data Transformation'!$W$25,FALSE))</f>
        <v>#NUM!</v>
      </c>
      <c r="E5416">
        <f t="array" ref="E5416">IF(ISLOGICAL(D5416),"",FREQUENCY(IF('Data Transformation'!$B$425:$B$8425='Bin Analysis'!$B5403,'Data Transformation'!$G$425:$G$8425),D5416))</f>
        <v>2001</v>
      </c>
      <c r="F5416">
        <f t="shared" si="675"/>
        <v>0</v>
      </c>
      <c r="G5416">
        <f>Weighting!$H$16</f>
        <v>0</v>
      </c>
      <c r="H5416">
        <f t="array" ref="H5416">FREQUENCY(IF('Data Transformation'!$B$4:$B$8425=B5403,'Data Transformation'!$G$4:$G$8425),'Bin Analysis'!$B5416)</f>
        <v>2073</v>
      </c>
      <c r="I5416">
        <f t="shared" si="676"/>
        <v>0</v>
      </c>
      <c r="J5416">
        <f t="shared" si="677"/>
        <v>0</v>
      </c>
      <c r="K5416">
        <f>J5416*Weighting!$W$16</f>
        <v>0</v>
      </c>
      <c r="M5416" s="14"/>
    </row>
    <row r="5417" spans="1:13" x14ac:dyDescent="0.25">
      <c r="A5417" s="32" t="str">
        <f>IF(Weighting!$P$17&gt;0,B5417,"")</f>
        <v/>
      </c>
      <c r="B5417" t="e">
        <f>Weighting!$C$17</f>
        <v>#DIV/0!</v>
      </c>
      <c r="C5417" t="e">
        <f>Weighting!$F$17</f>
        <v>#NUM!</v>
      </c>
      <c r="D5417" t="e">
        <f>IF(C5417=1,'Data Transformation'!$G$3+0.5*'Data Transformation'!$W$25,IF(C5418=1,D5418-'Data Transformation'!$W$25,FALSE))</f>
        <v>#NUM!</v>
      </c>
      <c r="E5417">
        <f t="array" ref="E5417">IF(ISLOGICAL(D5417),"",FREQUENCY(IF('Data Transformation'!$B$425:$B$8425='Bin Analysis'!$B5403,'Data Transformation'!$G$425:$G$8425),D5417))</f>
        <v>2001</v>
      </c>
      <c r="F5417">
        <f t="shared" si="675"/>
        <v>0</v>
      </c>
      <c r="G5417">
        <f>Weighting!$H$17</f>
        <v>0</v>
      </c>
      <c r="H5417">
        <f t="array" ref="H5417">FREQUENCY(IF('Data Transformation'!$B$4:$B$8425=B5403,'Data Transformation'!$G$4:$G$8425),'Bin Analysis'!$B5417)</f>
        <v>2073</v>
      </c>
      <c r="I5417">
        <f t="shared" si="676"/>
        <v>0</v>
      </c>
      <c r="J5417">
        <f t="shared" si="677"/>
        <v>0</v>
      </c>
      <c r="K5417">
        <f>J5417*Weighting!$W$17</f>
        <v>0</v>
      </c>
      <c r="M5417" s="14"/>
    </row>
    <row r="5418" spans="1:13" x14ac:dyDescent="0.25">
      <c r="A5418" s="32" t="str">
        <f>IF(Weighting!$P$18&gt;0,B5418,"")</f>
        <v/>
      </c>
      <c r="B5418" t="e">
        <f>Weighting!$C$18</f>
        <v>#DIV/0!</v>
      </c>
      <c r="C5418" t="e">
        <f>Weighting!$F$18</f>
        <v>#NUM!</v>
      </c>
      <c r="D5418" t="e">
        <f>IF(C5418=1,'Data Transformation'!$G$3+0.5*'Data Transformation'!$W$25,IF(C5419=1,D5419-'Data Transformation'!$W$25,FALSE))</f>
        <v>#NUM!</v>
      </c>
      <c r="E5418">
        <f t="array" ref="E5418">IF(ISLOGICAL(D5418),"",FREQUENCY(IF('Data Transformation'!$B$425:$B$8425='Bin Analysis'!$B5403,'Data Transformation'!$G$425:$G$8425),D5418))</f>
        <v>2001</v>
      </c>
      <c r="F5418">
        <f t="shared" si="675"/>
        <v>0</v>
      </c>
      <c r="G5418">
        <f>Weighting!$H$18</f>
        <v>0</v>
      </c>
      <c r="H5418">
        <f t="array" ref="H5418">FREQUENCY(IF('Data Transformation'!$B$4:$B$8425=B5403,'Data Transformation'!$G$4:$G$8425),'Bin Analysis'!$B5418)</f>
        <v>2073</v>
      </c>
      <c r="I5418">
        <f t="shared" si="676"/>
        <v>0</v>
      </c>
      <c r="J5418">
        <f t="shared" si="677"/>
        <v>0</v>
      </c>
      <c r="K5418">
        <f>J5418*Weighting!$W$18</f>
        <v>0</v>
      </c>
      <c r="M5418" s="14"/>
    </row>
    <row r="5419" spans="1:13" x14ac:dyDescent="0.25">
      <c r="A5419" s="32" t="str">
        <f>IF(Weighting!$P$19&gt;0,B5419,"")</f>
        <v/>
      </c>
      <c r="B5419" t="e">
        <f>Weighting!$C$19</f>
        <v>#DIV/0!</v>
      </c>
      <c r="C5419" t="e">
        <f>Weighting!$F$19</f>
        <v>#NUM!</v>
      </c>
      <c r="D5419" t="e">
        <f>IF(C5419=1,'Data Transformation'!$G$3+0.5*'Data Transformation'!$W$25,IF(C5420=1,D5420-'Data Transformation'!$W$25,FALSE))</f>
        <v>#NUM!</v>
      </c>
      <c r="E5419">
        <f t="array" ref="E5419">IF(ISLOGICAL(D5419),"",FREQUENCY(IF('Data Transformation'!$B$425:$B$8425='Bin Analysis'!$B5403,'Data Transformation'!$G$425:$G$8425),D5419))</f>
        <v>2001</v>
      </c>
      <c r="F5419">
        <f t="shared" si="675"/>
        <v>0</v>
      </c>
      <c r="G5419">
        <f>Weighting!$H$19</f>
        <v>0</v>
      </c>
      <c r="H5419">
        <f t="array" ref="H5419">FREQUENCY(IF('Data Transformation'!$B$4:$B$8425=B5403,'Data Transformation'!$G$4:$G$8425),'Bin Analysis'!$B5419)</f>
        <v>2073</v>
      </c>
      <c r="I5419">
        <f t="shared" si="676"/>
        <v>0</v>
      </c>
      <c r="J5419">
        <f t="shared" si="677"/>
        <v>0</v>
      </c>
      <c r="K5419">
        <f>J5419*Weighting!$W$19</f>
        <v>0</v>
      </c>
      <c r="M5419" s="14"/>
    </row>
    <row r="5420" spans="1:13" x14ac:dyDescent="0.25">
      <c r="A5420" s="32" t="str">
        <f>IF(Weighting!$P$20&gt;0,B5420,"")</f>
        <v/>
      </c>
      <c r="B5420" t="e">
        <f>Weighting!$C$20</f>
        <v>#DIV/0!</v>
      </c>
      <c r="C5420" t="e">
        <f>Weighting!$F$20</f>
        <v>#NUM!</v>
      </c>
      <c r="D5420" t="e">
        <f>IF(C5420=1,'Data Transformation'!$G$3+0.5*'Data Transformation'!$W$25,IF(C5421=1,D5421-'Data Transformation'!$W$25,FALSE))</f>
        <v>#NUM!</v>
      </c>
      <c r="E5420">
        <f t="array" ref="E5420">IF(ISLOGICAL(D5420),"",FREQUENCY(IF('Data Transformation'!$B$425:$B$8425='Bin Analysis'!$B5403,'Data Transformation'!$G$425:$G$8425),D5420))</f>
        <v>2001</v>
      </c>
      <c r="F5420">
        <f t="shared" si="675"/>
        <v>0</v>
      </c>
      <c r="G5420">
        <f>Weighting!$H$20</f>
        <v>0</v>
      </c>
      <c r="H5420">
        <f t="array" ref="H5420">FREQUENCY(IF('Data Transformation'!$B$4:$B$8425=B5403,'Data Transformation'!$G$4:$G$8425),'Bin Analysis'!$B5420)</f>
        <v>2073</v>
      </c>
      <c r="I5420">
        <f t="shared" si="676"/>
        <v>0</v>
      </c>
      <c r="J5420">
        <f t="shared" si="677"/>
        <v>0</v>
      </c>
      <c r="K5420">
        <f>J5420*Weighting!$W$20</f>
        <v>0</v>
      </c>
      <c r="M5420" s="14"/>
    </row>
    <row r="5421" spans="1:13" x14ac:dyDescent="0.25">
      <c r="A5421" s="32" t="str">
        <f>IF(Weighting!$P$21&gt;0,B5421,"")</f>
        <v/>
      </c>
      <c r="B5421" t="e">
        <f>Weighting!$C$21</f>
        <v>#DIV/0!</v>
      </c>
      <c r="C5421" t="e">
        <f>Weighting!$F$21</f>
        <v>#NUM!</v>
      </c>
      <c r="D5421" t="e">
        <f>IF(C5421=1,'Data Transformation'!$G$3+0.5*'Data Transformation'!$W$25,IF(C5422=1,D5422-'Data Transformation'!$W$25,FALSE))</f>
        <v>#NUM!</v>
      </c>
      <c r="E5421">
        <f t="array" ref="E5421">IF(ISLOGICAL(D5421),"",FREQUENCY(IF('Data Transformation'!$B$425:$B$8425='Bin Analysis'!$B5403,'Data Transformation'!$G$425:$G$8425),D5421))</f>
        <v>2001</v>
      </c>
      <c r="F5421">
        <f t="shared" si="675"/>
        <v>0</v>
      </c>
      <c r="G5421">
        <f>Weighting!$H$21</f>
        <v>0</v>
      </c>
      <c r="H5421">
        <f t="array" ref="H5421">FREQUENCY(IF('Data Transformation'!$B$4:$B$8425=B5403,'Data Transformation'!$G$4:$G$8425),'Bin Analysis'!$B5421)</f>
        <v>2073</v>
      </c>
      <c r="I5421">
        <f t="shared" si="676"/>
        <v>0</v>
      </c>
      <c r="J5421">
        <f t="shared" si="677"/>
        <v>0</v>
      </c>
      <c r="K5421">
        <f>J5421*Weighting!$W$21</f>
        <v>0</v>
      </c>
      <c r="M5421" s="14"/>
    </row>
    <row r="5422" spans="1:13" x14ac:dyDescent="0.25">
      <c r="A5422" s="32" t="str">
        <f>IF(Weighting!$P$22&gt;0,B5422,"")</f>
        <v/>
      </c>
      <c r="B5422" t="e">
        <f>Weighting!$C$22</f>
        <v>#DIV/0!</v>
      </c>
      <c r="C5422" t="e">
        <f>Weighting!$F$22</f>
        <v>#NUM!</v>
      </c>
      <c r="D5422" t="e">
        <f>IF(C5422=1,'Data Transformation'!$G$3+0.5*'Data Transformation'!$W$25,IF(C5423=1,D5423-'Data Transformation'!$W$25,FALSE))</f>
        <v>#NUM!</v>
      </c>
      <c r="E5422">
        <f t="array" ref="E5422">IF(ISLOGICAL(D5422),"",FREQUENCY(IF('Data Transformation'!$B$425:$B$8425='Bin Analysis'!$B5403,'Data Transformation'!$G$425:$G$8425),D5422))</f>
        <v>2001</v>
      </c>
      <c r="F5422">
        <f t="shared" si="675"/>
        <v>0</v>
      </c>
      <c r="G5422">
        <f>Weighting!$H$22</f>
        <v>0</v>
      </c>
      <c r="H5422">
        <f t="array" ref="H5422">FREQUENCY(IF('Data Transformation'!$B$4:$B$8425=B5403,'Data Transformation'!$G$4:$G$8425),'Bin Analysis'!$B5422)</f>
        <v>2073</v>
      </c>
      <c r="I5422">
        <f t="shared" si="676"/>
        <v>0</v>
      </c>
      <c r="J5422">
        <f t="shared" si="677"/>
        <v>0</v>
      </c>
      <c r="K5422">
        <f>J5422*Weighting!$W$22</f>
        <v>0</v>
      </c>
      <c r="M5422" s="14"/>
    </row>
    <row r="5423" spans="1:13" x14ac:dyDescent="0.25">
      <c r="A5423" s="32" t="str">
        <f>IF(Weighting!$P$23&gt;0,B5423,"")</f>
        <v/>
      </c>
      <c r="B5423" t="e">
        <f>Weighting!$C$23</f>
        <v>#DIV/0!</v>
      </c>
      <c r="C5423" t="e">
        <f>Weighting!$F$23</f>
        <v>#NUM!</v>
      </c>
      <c r="D5423" t="e">
        <f>IF(C5423=1,'Data Transformation'!$G$3+0.5*'Data Transformation'!$W$25,IF(C5424=1,D5424-'Data Transformation'!$W$25,FALSE))</f>
        <v>#NUM!</v>
      </c>
      <c r="E5423">
        <f t="array" ref="E5423">IF(ISLOGICAL(D5423),"",FREQUENCY(IF('Data Transformation'!$B$425:$B$8425='Bin Analysis'!$B5403,'Data Transformation'!$G$425:$G$8425),D5423))</f>
        <v>2001</v>
      </c>
      <c r="F5423">
        <f t="shared" si="675"/>
        <v>0</v>
      </c>
      <c r="G5423">
        <f>Weighting!$H$23</f>
        <v>0</v>
      </c>
      <c r="H5423">
        <f t="array" ref="H5423">FREQUENCY(IF('Data Transformation'!$B$4:$B$8425=B5403,'Data Transformation'!$G$4:$G$8425),'Bin Analysis'!$B5423)</f>
        <v>2073</v>
      </c>
      <c r="I5423">
        <f t="shared" si="676"/>
        <v>0</v>
      </c>
      <c r="J5423">
        <f t="shared" si="677"/>
        <v>0</v>
      </c>
      <c r="K5423">
        <f>J5423*Weighting!$W$23</f>
        <v>0</v>
      </c>
      <c r="M5423" s="14"/>
    </row>
    <row r="5424" spans="1:13" x14ac:dyDescent="0.25">
      <c r="A5424" s="32" t="str">
        <f>IF(Weighting!$P$24&gt;0,B5424,"")</f>
        <v/>
      </c>
      <c r="B5424" t="e">
        <f>Weighting!$C$24</f>
        <v>#DIV/0!</v>
      </c>
      <c r="C5424" t="e">
        <f>Weighting!$F$24</f>
        <v>#NUM!</v>
      </c>
      <c r="D5424" t="e">
        <f>IF(C5424=1,'Data Transformation'!$G$3+0.5*'Data Transformation'!$W$25,IF(C5425=1,D5425-'Data Transformation'!$W$25,FALSE))</f>
        <v>#NUM!</v>
      </c>
      <c r="E5424">
        <f t="array" ref="E5424">IF(ISLOGICAL(D5424),"",FREQUENCY(IF('Data Transformation'!$B$425:$B$8425='Bin Analysis'!$B5403,'Data Transformation'!$G$425:$G$8425),D5424))</f>
        <v>2001</v>
      </c>
      <c r="F5424">
        <f t="shared" si="675"/>
        <v>0</v>
      </c>
      <c r="G5424">
        <f>Weighting!$H$24</f>
        <v>0</v>
      </c>
      <c r="H5424">
        <f t="array" ref="H5424">FREQUENCY(IF('Data Transformation'!$B$4:$B$8425=B5403,'Data Transformation'!$G$4:$G$8425),'Bin Analysis'!$B5424)</f>
        <v>2073</v>
      </c>
      <c r="I5424">
        <f t="shared" si="676"/>
        <v>0</v>
      </c>
      <c r="J5424">
        <f t="shared" si="677"/>
        <v>0</v>
      </c>
      <c r="K5424">
        <f>J5424*Weighting!$W$24</f>
        <v>0</v>
      </c>
      <c r="M5424" s="14"/>
    </row>
    <row r="5425" spans="1:25" x14ac:dyDescent="0.25">
      <c r="A5425" s="32" t="str">
        <f>IF(Weighting!$P$25&gt;0,B5425,"")</f>
        <v/>
      </c>
      <c r="B5425" t="e">
        <f>Weighting!$C$25</f>
        <v>#DIV/0!</v>
      </c>
      <c r="C5425" t="e">
        <f>Weighting!$F$25</f>
        <v>#NUM!</v>
      </c>
      <c r="D5425" t="e">
        <f>IF(C5425=1,'Data Transformation'!$G$3+0.5*'Data Transformation'!$W$25,IF(C5426=1,D5426-'Data Transformation'!$W$25,FALSE))</f>
        <v>#NUM!</v>
      </c>
      <c r="E5425">
        <f t="array" ref="E5425">IF(ISLOGICAL(D5425),"",FREQUENCY(IF('Data Transformation'!$B$425:$B$8425='Bin Analysis'!$B5403,'Data Transformation'!$G$425:$G$8425),D5425))</f>
        <v>2001</v>
      </c>
      <c r="F5425">
        <f t="shared" si="675"/>
        <v>0</v>
      </c>
      <c r="G5425">
        <f>Weighting!$H$25</f>
        <v>0</v>
      </c>
      <c r="H5425">
        <f t="array" ref="H5425">FREQUENCY(IF('Data Transformation'!$B$4:$B$8425=B5403,'Data Transformation'!$G$4:$G$8425),'Bin Analysis'!$B5425)</f>
        <v>2073</v>
      </c>
      <c r="I5425">
        <f t="shared" si="676"/>
        <v>0</v>
      </c>
      <c r="J5425">
        <f t="shared" si="677"/>
        <v>0</v>
      </c>
      <c r="K5425">
        <f>J5425*Weighting!$W$25</f>
        <v>0</v>
      </c>
      <c r="M5425" s="14"/>
    </row>
    <row r="5426" spans="1:25" x14ac:dyDescent="0.25">
      <c r="O5426"/>
      <c r="P5426"/>
      <c r="Q5426"/>
      <c r="R5426"/>
    </row>
    <row r="5427" spans="1:25" ht="23.25" x14ac:dyDescent="0.35">
      <c r="A5427" s="21" t="s">
        <v>0</v>
      </c>
      <c r="B5427" s="21" t="str">
        <f>IFERROR(VLOOKUP(C5427,'Data Transformation'!$L$6:$M$426,2,FALSE),"")</f>
        <v/>
      </c>
      <c r="C5427" s="21">
        <f>C5403+1</f>
        <v>226</v>
      </c>
      <c r="D5427" s="21"/>
      <c r="E5427" s="21"/>
      <c r="F5427" s="21"/>
      <c r="G5427" s="21"/>
      <c r="H5427" s="22"/>
      <c r="I5427" s="22"/>
      <c r="J5427" s="22"/>
      <c r="K5427" s="21"/>
      <c r="L5427" s="21" t="str">
        <f>B5427</f>
        <v/>
      </c>
      <c r="M5427" s="23" t="e">
        <f>INDEX('Data Transformation'!$O$4:$O$424,MATCH($B5427,'Data Transformation'!$M$4:$M$424,0),MATCH($M$2,'Data Transformation'!$O$3,0))</f>
        <v>#N/A</v>
      </c>
      <c r="N5427" s="27" t="e">
        <f>IF('Input and Summary Results'!$J$16="minimum",'Bin Analysis'!X5428/(M5427-1),'Bin Analysis'!Y5427/('Bin Analysis'!M5427-1))</f>
        <v>#N/A</v>
      </c>
      <c r="O5427" s="27" t="e">
        <f>IF(M5427=FALSE,NA(),(VLOOKUP(1,C5430:K5449,4,FALSE))/(M5427-1))</f>
        <v>#N/A</v>
      </c>
      <c r="P5427" s="27" t="e">
        <f>IF(M5427=FALSE,NA(),SUM(J5430:J5449)/Weighting!$S$5)</f>
        <v>#N/A</v>
      </c>
      <c r="Q5427" s="27" t="e">
        <f>IF(M5427=FALSE,NA(),SUM(K5430:K5449)/Weighting!$S$6)</f>
        <v>#N/A</v>
      </c>
      <c r="R5427" s="27" t="e">
        <f>IF(M5427=FALSE,NA(),(VLOOKUP(1,G5430:K5449,3,FALSE))/(M5427-1))</f>
        <v>#N/A</v>
      </c>
      <c r="S5427" s="22" t="e">
        <f>IF(M5427=FALSE,NA(),IF(SUM(J5430:J5449)=2,"yes","no"))</f>
        <v>#N/A</v>
      </c>
      <c r="X5427" s="2" cm="2">
        <f t="array" ref="X5427:X5428">FREQUENCY(IF('Data Transformation'!$B$425:$B$6424='Bin Analysis'!L5427,'Data Transformation'!$G$425:$G$6424),'Data Transformation'!$U$11)</f>
        <v>0</v>
      </c>
      <c r="Y5427" s="2" cm="2">
        <f t="array" ref="Y5427:Y5428">FREQUENCY(IF('Data Transformation'!$B$425:$B$6424='Bin Analysis'!L5427,'Data Transformation'!$G$425:$G$6424),'Data Transformation'!$U$12)</f>
        <v>0</v>
      </c>
    </row>
    <row r="5428" spans="1:25" x14ac:dyDescent="0.25">
      <c r="A5428" s="14" t="s">
        <v>67</v>
      </c>
      <c r="B5428" t="s">
        <v>47</v>
      </c>
      <c r="C5428" t="s">
        <v>5</v>
      </c>
      <c r="D5428" t="s">
        <v>100</v>
      </c>
      <c r="E5428" t="s">
        <v>101</v>
      </c>
      <c r="F5428" t="s">
        <v>102</v>
      </c>
      <c r="G5428" t="s">
        <v>70</v>
      </c>
      <c r="H5428" t="s">
        <v>31</v>
      </c>
      <c r="I5428" t="s">
        <v>32</v>
      </c>
      <c r="J5428" t="s">
        <v>46</v>
      </c>
      <c r="K5428" s="14" t="s">
        <v>45</v>
      </c>
      <c r="M5428" s="14"/>
      <c r="X5428" s="2">
        <v>0</v>
      </c>
      <c r="Y5428" s="2">
        <v>0</v>
      </c>
    </row>
    <row r="5429" spans="1:25" x14ac:dyDescent="0.25">
      <c r="A5429" s="32"/>
      <c r="D5429" t="e">
        <f>IF(C5429=1,'Data Transformation'!$G$3+0.5*'Data Transformation'!$W$25,IF(C5430=1,D5430-'Data Transformation'!$W$25,FALSE))</f>
        <v>#NUM!</v>
      </c>
      <c r="E5429">
        <f t="array" ref="E5429">IF(ISLOGICAL(D5429),"",FREQUENCY(IF('Data Transformation'!$B$425:$B$8425='Bin Analysis'!$B5427,'Data Transformation'!$G$425:$G$8425),D5429))</f>
        <v>2001</v>
      </c>
      <c r="F5429" t="e">
        <f>IF(ISLOGICAL(D5429),"",E5429-E5428)</f>
        <v>#VALUE!</v>
      </c>
      <c r="M5429" s="14"/>
    </row>
    <row r="5430" spans="1:25" x14ac:dyDescent="0.25">
      <c r="A5430" s="32" t="e">
        <f>IF(Weighting!$P$6&gt;0,B5430,"")</f>
        <v>#NUM!</v>
      </c>
      <c r="B5430" t="e">
        <f>Weighting!$C$6</f>
        <v>#DIV/0!</v>
      </c>
      <c r="C5430" t="e">
        <f>Weighting!$F$6</f>
        <v>#NUM!</v>
      </c>
      <c r="D5430" t="e">
        <f>IF(C5430=1,'Data Transformation'!$G$3+0.5*'Data Transformation'!$W$25,IF(C5431=1,D5431-'Data Transformation'!$W$25,FALSE))</f>
        <v>#NUM!</v>
      </c>
      <c r="E5430">
        <f t="array" ref="E5430">IF(ISLOGICAL(D5430),"",FREQUENCY(IF('Data Transformation'!$B$425:$B$8425='Bin Analysis'!$B5427,'Data Transformation'!$G$425:$G$8425),D5430))</f>
        <v>2001</v>
      </c>
      <c r="F5430">
        <f>IF(ISLOGICAL(D5430),"",E5430-E5429)</f>
        <v>0</v>
      </c>
      <c r="G5430">
        <f>Weighting!$H$6</f>
        <v>1</v>
      </c>
      <c r="H5430">
        <f t="array" ref="H5430">FREQUENCY(IF('Data Transformation'!$B$4:$B$8425=B5427,'Data Transformation'!$G$4:$G$8425),'Bin Analysis'!$B5430)</f>
        <v>2073</v>
      </c>
      <c r="I5430">
        <f>H5430-H5429</f>
        <v>2073</v>
      </c>
      <c r="J5430">
        <f>IF(I5430=0,0,1)</f>
        <v>1</v>
      </c>
      <c r="K5430" t="e">
        <f>J5430*Weighting!$W$6</f>
        <v>#NUM!</v>
      </c>
      <c r="M5430" s="14"/>
    </row>
    <row r="5431" spans="1:25" x14ac:dyDescent="0.25">
      <c r="A5431" s="32" t="str">
        <f>IF(Weighting!$P$7&gt;0,B5431,"")</f>
        <v/>
      </c>
      <c r="B5431" t="e">
        <f>Weighting!$C$7</f>
        <v>#DIV/0!</v>
      </c>
      <c r="C5431" t="e">
        <f>Weighting!$F$7</f>
        <v>#NUM!</v>
      </c>
      <c r="D5431" t="e">
        <f>IF(C5431=1,'Data Transformation'!$G$3+0.5*'Data Transformation'!$W$25,IF(C5432=1,D5432-'Data Transformation'!$W$25,FALSE))</f>
        <v>#NUM!</v>
      </c>
      <c r="E5431">
        <f t="array" ref="E5431">IF(ISLOGICAL(D5431),"",FREQUENCY(IF('Data Transformation'!$B$425:$B$8425='Bin Analysis'!$B5427,'Data Transformation'!$G$425:$G$8425),D5431))</f>
        <v>2001</v>
      </c>
      <c r="F5431">
        <f t="shared" ref="F5431:F5449" si="678">IF(ISLOGICAL(D5431),"",E5431-E5430)</f>
        <v>0</v>
      </c>
      <c r="G5431">
        <f>Weighting!$H$7</f>
        <v>0</v>
      </c>
      <c r="H5431">
        <f t="array" ref="H5431">FREQUENCY(IF('Data Transformation'!$B$4:$B$8425=B5427,'Data Transformation'!$G$4:$G$8425),'Bin Analysis'!$B5431)</f>
        <v>2073</v>
      </c>
      <c r="I5431">
        <f t="shared" ref="I5431:I5449" si="679">H5431-H5430</f>
        <v>0</v>
      </c>
      <c r="J5431">
        <f>IF(I5431=0,0,1)</f>
        <v>0</v>
      </c>
      <c r="K5431">
        <f>J5431*Weighting!$W$7</f>
        <v>0</v>
      </c>
      <c r="M5431" s="14"/>
    </row>
    <row r="5432" spans="1:25" x14ac:dyDescent="0.25">
      <c r="A5432" s="32" t="str">
        <f>IF(Weighting!$P$8&gt;0,B5432,"")</f>
        <v/>
      </c>
      <c r="B5432" t="e">
        <f>Weighting!$C$8</f>
        <v>#DIV/0!</v>
      </c>
      <c r="C5432" t="e">
        <f>Weighting!$F$8</f>
        <v>#NUM!</v>
      </c>
      <c r="D5432" t="e">
        <f>IF(C5432=1,'Data Transformation'!$G$3+0.5*'Data Transformation'!$W$25,IF(C5433=1,D5433-'Data Transformation'!$W$25,FALSE))</f>
        <v>#NUM!</v>
      </c>
      <c r="E5432">
        <f t="array" ref="E5432">IF(ISLOGICAL(D5432),"",FREQUENCY(IF('Data Transformation'!$B$425:$B$8425='Bin Analysis'!$B5427,'Data Transformation'!$G$425:$G$8425),D5432))</f>
        <v>2001</v>
      </c>
      <c r="F5432">
        <f t="shared" si="678"/>
        <v>0</v>
      </c>
      <c r="G5432">
        <f>Weighting!$H$8</f>
        <v>0</v>
      </c>
      <c r="H5432">
        <f t="array" ref="H5432">FREQUENCY(IF('Data Transformation'!$B$4:$B$8425=B5427,'Data Transformation'!$G$4:$G$8425),'Bin Analysis'!$B5432)</f>
        <v>2073</v>
      </c>
      <c r="I5432">
        <f t="shared" si="679"/>
        <v>0</v>
      </c>
      <c r="J5432">
        <f t="shared" ref="J5432:J5449" si="680">IF(I5432=0,0,1)</f>
        <v>0</v>
      </c>
      <c r="K5432">
        <f>J5432*Weighting!$W$8</f>
        <v>0</v>
      </c>
      <c r="M5432" s="14"/>
    </row>
    <row r="5433" spans="1:25" x14ac:dyDescent="0.25">
      <c r="A5433" s="32" t="str">
        <f>IF(Weighting!$P$9&gt;0,B5433,"")</f>
        <v/>
      </c>
      <c r="B5433" s="50" t="e">
        <f>Weighting!$C$9</f>
        <v>#DIV/0!</v>
      </c>
      <c r="C5433" t="e">
        <f>Weighting!$F$9</f>
        <v>#NUM!</v>
      </c>
      <c r="D5433" t="e">
        <f>IF(C5433=1,'Data Transformation'!$G$3+0.5*'Data Transformation'!$W$25,IF(C5434=1,D5434-'Data Transformation'!$W$25,FALSE))</f>
        <v>#NUM!</v>
      </c>
      <c r="E5433">
        <f t="array" ref="E5433">IF(ISLOGICAL(D5433),"",FREQUENCY(IF('Data Transformation'!$B$425:$B$8425='Bin Analysis'!$B5427,'Data Transformation'!$G$425:$G$8425),D5433))</f>
        <v>2001</v>
      </c>
      <c r="F5433">
        <f t="shared" si="678"/>
        <v>0</v>
      </c>
      <c r="G5433">
        <f>Weighting!$H$9</f>
        <v>0</v>
      </c>
      <c r="H5433">
        <f t="array" ref="H5433">FREQUENCY(IF('Data Transformation'!$B$4:$B$8425=B5427,'Data Transformation'!$G$4:$G$8425),'Bin Analysis'!$B5433)</f>
        <v>2073</v>
      </c>
      <c r="I5433">
        <f t="shared" si="679"/>
        <v>0</v>
      </c>
      <c r="J5433">
        <f t="shared" si="680"/>
        <v>0</v>
      </c>
      <c r="K5433">
        <f>J5433*Weighting!$W$9</f>
        <v>0</v>
      </c>
      <c r="M5433" s="14"/>
    </row>
    <row r="5434" spans="1:25" x14ac:dyDescent="0.25">
      <c r="A5434" s="32" t="str">
        <f>IF(Weighting!$P$10&gt;0,B5434,"")</f>
        <v/>
      </c>
      <c r="B5434" t="e">
        <f>Weighting!$C$10</f>
        <v>#DIV/0!</v>
      </c>
      <c r="C5434" t="e">
        <f>Weighting!$F$10</f>
        <v>#NUM!</v>
      </c>
      <c r="D5434" t="e">
        <f>IF(C5434=1,'Data Transformation'!$G$3+0.5*'Data Transformation'!$W$25,IF(C5435=1,D5435-'Data Transformation'!$W$25,FALSE))</f>
        <v>#NUM!</v>
      </c>
      <c r="E5434">
        <f t="array" ref="E5434">IF(ISLOGICAL(D5434),"",FREQUENCY(IF('Data Transformation'!$B$425:$B$8425='Bin Analysis'!$B5427,'Data Transformation'!$G$425:$G$8425),D5434))</f>
        <v>2001</v>
      </c>
      <c r="F5434">
        <f t="shared" si="678"/>
        <v>0</v>
      </c>
      <c r="G5434">
        <f>Weighting!$H$10</f>
        <v>0</v>
      </c>
      <c r="H5434">
        <f t="array" ref="H5434">FREQUENCY(IF('Data Transformation'!$B$4:$B$8425=B5427,'Data Transformation'!$G$4:$G$8425),'Bin Analysis'!$B5434)</f>
        <v>2073</v>
      </c>
      <c r="I5434">
        <f t="shared" si="679"/>
        <v>0</v>
      </c>
      <c r="J5434">
        <f t="shared" si="680"/>
        <v>0</v>
      </c>
      <c r="K5434">
        <f>J5434*Weighting!$W$10</f>
        <v>0</v>
      </c>
      <c r="M5434" s="14"/>
    </row>
    <row r="5435" spans="1:25" x14ac:dyDescent="0.25">
      <c r="A5435" s="32" t="str">
        <f>IF(Weighting!$P$11&gt;0,B5435,"")</f>
        <v/>
      </c>
      <c r="B5435" t="e">
        <f>Weighting!$C$11</f>
        <v>#DIV/0!</v>
      </c>
      <c r="C5435" t="e">
        <f>Weighting!$F$11</f>
        <v>#NUM!</v>
      </c>
      <c r="D5435" t="e">
        <f>IF(C5435=1,'Data Transformation'!$G$3+0.5*'Data Transformation'!$W$25,IF(C5436=1,D5436-'Data Transformation'!$W$25,FALSE))</f>
        <v>#NUM!</v>
      </c>
      <c r="E5435">
        <f t="array" ref="E5435">IF(ISLOGICAL(D5435),"",FREQUENCY(IF('Data Transformation'!$B$425:$B$8425='Bin Analysis'!$B5427,'Data Transformation'!$G$425:$G$8425),D5435))</f>
        <v>2001</v>
      </c>
      <c r="F5435">
        <f t="shared" si="678"/>
        <v>0</v>
      </c>
      <c r="G5435">
        <f>Weighting!$H$11</f>
        <v>0</v>
      </c>
      <c r="H5435">
        <f t="array" ref="H5435">FREQUENCY(IF('Data Transformation'!$B$4:$B$8425=B5427,'Data Transformation'!$G$4:$G$8425),'Bin Analysis'!$B5435)</f>
        <v>2073</v>
      </c>
      <c r="I5435">
        <f t="shared" si="679"/>
        <v>0</v>
      </c>
      <c r="J5435">
        <f t="shared" si="680"/>
        <v>0</v>
      </c>
      <c r="K5435">
        <f>J5435*Weighting!$W$11</f>
        <v>0</v>
      </c>
      <c r="M5435" s="14"/>
    </row>
    <row r="5436" spans="1:25" x14ac:dyDescent="0.25">
      <c r="A5436" s="32" t="str">
        <f>IF(Weighting!$P$12&gt;0,B5436,"")</f>
        <v/>
      </c>
      <c r="B5436" t="e">
        <f>Weighting!$C$12</f>
        <v>#DIV/0!</v>
      </c>
      <c r="C5436" t="e">
        <f>Weighting!$F$12</f>
        <v>#NUM!</v>
      </c>
      <c r="D5436" t="e">
        <f>IF(C5436=1,'Data Transformation'!$G$3+0.5*'Data Transformation'!$W$25,IF(C5437=1,D5437-'Data Transformation'!$W$25,FALSE))</f>
        <v>#NUM!</v>
      </c>
      <c r="E5436">
        <f t="array" ref="E5436">IF(ISLOGICAL(D5436),"",FREQUENCY(IF('Data Transformation'!$B$425:$B$8425='Bin Analysis'!$B5427,'Data Transformation'!$G$425:$G$8425),D5436))</f>
        <v>2001</v>
      </c>
      <c r="F5436">
        <f t="shared" si="678"/>
        <v>0</v>
      </c>
      <c r="G5436">
        <f>Weighting!$H$12</f>
        <v>0</v>
      </c>
      <c r="H5436">
        <f t="array" ref="H5436">FREQUENCY(IF('Data Transformation'!$B$4:$B$8425=B5427,'Data Transformation'!$G$4:$G$8425),'Bin Analysis'!$B5436)</f>
        <v>2073</v>
      </c>
      <c r="I5436">
        <f t="shared" si="679"/>
        <v>0</v>
      </c>
      <c r="J5436">
        <f t="shared" si="680"/>
        <v>0</v>
      </c>
      <c r="K5436">
        <f>J5436*Weighting!$W$12</f>
        <v>0</v>
      </c>
      <c r="M5436" s="14"/>
    </row>
    <row r="5437" spans="1:25" x14ac:dyDescent="0.25">
      <c r="A5437" s="32" t="str">
        <f>IF(Weighting!$P$13&gt;0,B5437,"")</f>
        <v/>
      </c>
      <c r="B5437" t="e">
        <f>Weighting!$C$13</f>
        <v>#DIV/0!</v>
      </c>
      <c r="C5437" t="e">
        <f>Weighting!$F$13</f>
        <v>#NUM!</v>
      </c>
      <c r="D5437" t="e">
        <f>IF(C5437=1,'Data Transformation'!$G$3+0.5*'Data Transformation'!$W$25,IF(C5438=1,D5438-'Data Transformation'!$W$25,FALSE))</f>
        <v>#NUM!</v>
      </c>
      <c r="E5437">
        <f t="array" ref="E5437">IF(ISLOGICAL(D5437),"",FREQUENCY(IF('Data Transformation'!$B$425:$B$8425='Bin Analysis'!$B5427,'Data Transformation'!$G$425:$G$8425),D5437))</f>
        <v>2001</v>
      </c>
      <c r="F5437">
        <f t="shared" si="678"/>
        <v>0</v>
      </c>
      <c r="G5437">
        <f>Weighting!$H$13</f>
        <v>0</v>
      </c>
      <c r="H5437">
        <f t="array" ref="H5437">FREQUENCY(IF('Data Transformation'!$B$4:$B$8425=B5427,'Data Transformation'!$G$4:$G$8425),'Bin Analysis'!$B5437)</f>
        <v>2073</v>
      </c>
      <c r="I5437">
        <f t="shared" si="679"/>
        <v>0</v>
      </c>
      <c r="J5437">
        <f t="shared" si="680"/>
        <v>0</v>
      </c>
      <c r="K5437">
        <f>J5437*Weighting!$W$13</f>
        <v>0</v>
      </c>
      <c r="M5437" s="14"/>
    </row>
    <row r="5438" spans="1:25" x14ac:dyDescent="0.25">
      <c r="A5438" s="32" t="str">
        <f>IF(Weighting!$P$14&gt;0,B5438,"")</f>
        <v/>
      </c>
      <c r="B5438" t="e">
        <f>Weighting!$C$14</f>
        <v>#DIV/0!</v>
      </c>
      <c r="C5438" t="e">
        <f>Weighting!$F$14</f>
        <v>#NUM!</v>
      </c>
      <c r="D5438" t="e">
        <f>IF(C5438=1,'Data Transformation'!$G$3+0.5*'Data Transformation'!$W$25,IF(C5439=1,D5439-'Data Transformation'!$W$25,FALSE))</f>
        <v>#NUM!</v>
      </c>
      <c r="E5438">
        <f t="array" ref="E5438">IF(ISLOGICAL(D5438),"",FREQUENCY(IF('Data Transformation'!$B$425:$B$8425='Bin Analysis'!$B5427,'Data Transformation'!$G$425:$G$8425),D5438))</f>
        <v>2001</v>
      </c>
      <c r="F5438">
        <f t="shared" si="678"/>
        <v>0</v>
      </c>
      <c r="G5438">
        <f>Weighting!$H$14</f>
        <v>0</v>
      </c>
      <c r="H5438">
        <f t="array" ref="H5438">FREQUENCY(IF('Data Transformation'!$B$4:$B$8425=B5427,'Data Transformation'!$G$4:$G$8425),'Bin Analysis'!$B5438)</f>
        <v>2073</v>
      </c>
      <c r="I5438">
        <f t="shared" si="679"/>
        <v>0</v>
      </c>
      <c r="J5438">
        <f t="shared" si="680"/>
        <v>0</v>
      </c>
      <c r="K5438">
        <f>J5438*Weighting!$W$14</f>
        <v>0</v>
      </c>
      <c r="M5438" s="14"/>
    </row>
    <row r="5439" spans="1:25" x14ac:dyDescent="0.25">
      <c r="A5439" s="32" t="str">
        <f>IF(Weighting!$P$15&gt;0,B5439,"")</f>
        <v/>
      </c>
      <c r="B5439" t="e">
        <f>Weighting!$C$15</f>
        <v>#DIV/0!</v>
      </c>
      <c r="C5439" t="e">
        <f>Weighting!$F$15</f>
        <v>#NUM!</v>
      </c>
      <c r="D5439" t="e">
        <f>IF(C5439=1,'Data Transformation'!$G$3+0.5*'Data Transformation'!$W$25,IF(C5440=1,D5440-'Data Transformation'!$W$25,FALSE))</f>
        <v>#NUM!</v>
      </c>
      <c r="E5439">
        <f t="array" ref="E5439">IF(ISLOGICAL(D5439),"",FREQUENCY(IF('Data Transformation'!$B$425:$B$8425='Bin Analysis'!$B5427,'Data Transformation'!$G$425:$G$8425),D5439))</f>
        <v>2001</v>
      </c>
      <c r="F5439">
        <f t="shared" si="678"/>
        <v>0</v>
      </c>
      <c r="G5439">
        <f>Weighting!$H$15</f>
        <v>0</v>
      </c>
      <c r="H5439">
        <f t="array" ref="H5439">FREQUENCY(IF('Data Transformation'!$B$4:$B$8425=B5427,'Data Transformation'!$G$4:$G$8425),'Bin Analysis'!$B5439)</f>
        <v>2073</v>
      </c>
      <c r="I5439">
        <f t="shared" si="679"/>
        <v>0</v>
      </c>
      <c r="J5439">
        <f t="shared" si="680"/>
        <v>0</v>
      </c>
      <c r="K5439">
        <f>J5439*Weighting!$W$15</f>
        <v>0</v>
      </c>
      <c r="M5439" s="14"/>
    </row>
    <row r="5440" spans="1:25" x14ac:dyDescent="0.25">
      <c r="A5440" s="32" t="str">
        <f>IF(Weighting!$P$16&gt;0,B5440,"")</f>
        <v/>
      </c>
      <c r="B5440" t="e">
        <f>Weighting!$C$16</f>
        <v>#DIV/0!</v>
      </c>
      <c r="C5440" t="e">
        <f>Weighting!$F$16</f>
        <v>#NUM!</v>
      </c>
      <c r="D5440" t="e">
        <f>IF(C5440=1,'Data Transformation'!$G$3+0.5*'Data Transformation'!$W$25,IF(C5441=1,D5441-'Data Transformation'!$W$25,FALSE))</f>
        <v>#NUM!</v>
      </c>
      <c r="E5440">
        <f t="array" ref="E5440">IF(ISLOGICAL(D5440),"",FREQUENCY(IF('Data Transformation'!$B$425:$B$8425='Bin Analysis'!$B5427,'Data Transformation'!$G$425:$G$8425),D5440))</f>
        <v>2001</v>
      </c>
      <c r="F5440">
        <f t="shared" si="678"/>
        <v>0</v>
      </c>
      <c r="G5440">
        <f>Weighting!$H$16</f>
        <v>0</v>
      </c>
      <c r="H5440">
        <f t="array" ref="H5440">FREQUENCY(IF('Data Transformation'!$B$4:$B$8425=B5427,'Data Transformation'!$G$4:$G$8425),'Bin Analysis'!$B5440)</f>
        <v>2073</v>
      </c>
      <c r="I5440">
        <f t="shared" si="679"/>
        <v>0</v>
      </c>
      <c r="J5440">
        <f t="shared" si="680"/>
        <v>0</v>
      </c>
      <c r="K5440">
        <f>J5440*Weighting!$W$16</f>
        <v>0</v>
      </c>
      <c r="M5440" s="14"/>
    </row>
    <row r="5441" spans="1:25" x14ac:dyDescent="0.25">
      <c r="A5441" s="32" t="str">
        <f>IF(Weighting!$P$17&gt;0,B5441,"")</f>
        <v/>
      </c>
      <c r="B5441" t="e">
        <f>Weighting!$C$17</f>
        <v>#DIV/0!</v>
      </c>
      <c r="C5441" t="e">
        <f>Weighting!$F$17</f>
        <v>#NUM!</v>
      </c>
      <c r="D5441" t="e">
        <f>IF(C5441=1,'Data Transformation'!$G$3+0.5*'Data Transformation'!$W$25,IF(C5442=1,D5442-'Data Transformation'!$W$25,FALSE))</f>
        <v>#NUM!</v>
      </c>
      <c r="E5441">
        <f t="array" ref="E5441">IF(ISLOGICAL(D5441),"",FREQUENCY(IF('Data Transformation'!$B$425:$B$8425='Bin Analysis'!$B5427,'Data Transformation'!$G$425:$G$8425),D5441))</f>
        <v>2001</v>
      </c>
      <c r="F5441">
        <f t="shared" si="678"/>
        <v>0</v>
      </c>
      <c r="G5441">
        <f>Weighting!$H$17</f>
        <v>0</v>
      </c>
      <c r="H5441">
        <f t="array" ref="H5441">FREQUENCY(IF('Data Transformation'!$B$4:$B$8425=B5427,'Data Transformation'!$G$4:$G$8425),'Bin Analysis'!$B5441)</f>
        <v>2073</v>
      </c>
      <c r="I5441">
        <f t="shared" si="679"/>
        <v>0</v>
      </c>
      <c r="J5441">
        <f t="shared" si="680"/>
        <v>0</v>
      </c>
      <c r="K5441">
        <f>J5441*Weighting!$W$17</f>
        <v>0</v>
      </c>
      <c r="M5441" s="14"/>
    </row>
    <row r="5442" spans="1:25" x14ac:dyDescent="0.25">
      <c r="A5442" s="32" t="str">
        <f>IF(Weighting!$P$18&gt;0,B5442,"")</f>
        <v/>
      </c>
      <c r="B5442" t="e">
        <f>Weighting!$C$18</f>
        <v>#DIV/0!</v>
      </c>
      <c r="C5442" t="e">
        <f>Weighting!$F$18</f>
        <v>#NUM!</v>
      </c>
      <c r="D5442" t="e">
        <f>IF(C5442=1,'Data Transformation'!$G$3+0.5*'Data Transformation'!$W$25,IF(C5443=1,D5443-'Data Transformation'!$W$25,FALSE))</f>
        <v>#NUM!</v>
      </c>
      <c r="E5442">
        <f t="array" ref="E5442">IF(ISLOGICAL(D5442),"",FREQUENCY(IF('Data Transformation'!$B$425:$B$8425='Bin Analysis'!$B5427,'Data Transformation'!$G$425:$G$8425),D5442))</f>
        <v>2001</v>
      </c>
      <c r="F5442">
        <f t="shared" si="678"/>
        <v>0</v>
      </c>
      <c r="G5442">
        <f>Weighting!$H$18</f>
        <v>0</v>
      </c>
      <c r="H5442">
        <f t="array" ref="H5442">FREQUENCY(IF('Data Transformation'!$B$4:$B$8425=B5427,'Data Transformation'!$G$4:$G$8425),'Bin Analysis'!$B5442)</f>
        <v>2073</v>
      </c>
      <c r="I5442">
        <f t="shared" si="679"/>
        <v>0</v>
      </c>
      <c r="J5442">
        <f t="shared" si="680"/>
        <v>0</v>
      </c>
      <c r="K5442">
        <f>J5442*Weighting!$W$18</f>
        <v>0</v>
      </c>
      <c r="M5442" s="14"/>
    </row>
    <row r="5443" spans="1:25" x14ac:dyDescent="0.25">
      <c r="A5443" s="32" t="str">
        <f>IF(Weighting!$P$19&gt;0,B5443,"")</f>
        <v/>
      </c>
      <c r="B5443" t="e">
        <f>Weighting!$C$19</f>
        <v>#DIV/0!</v>
      </c>
      <c r="C5443" t="e">
        <f>Weighting!$F$19</f>
        <v>#NUM!</v>
      </c>
      <c r="D5443" t="e">
        <f>IF(C5443=1,'Data Transformation'!$G$3+0.5*'Data Transformation'!$W$25,IF(C5444=1,D5444-'Data Transformation'!$W$25,FALSE))</f>
        <v>#NUM!</v>
      </c>
      <c r="E5443">
        <f t="array" ref="E5443">IF(ISLOGICAL(D5443),"",FREQUENCY(IF('Data Transformation'!$B$425:$B$8425='Bin Analysis'!$B5427,'Data Transformation'!$G$425:$G$8425),D5443))</f>
        <v>2001</v>
      </c>
      <c r="F5443">
        <f t="shared" si="678"/>
        <v>0</v>
      </c>
      <c r="G5443">
        <f>Weighting!$H$19</f>
        <v>0</v>
      </c>
      <c r="H5443">
        <f t="array" ref="H5443">FREQUENCY(IF('Data Transformation'!$B$4:$B$8425=B5427,'Data Transformation'!$G$4:$G$8425),'Bin Analysis'!$B5443)</f>
        <v>2073</v>
      </c>
      <c r="I5443">
        <f t="shared" si="679"/>
        <v>0</v>
      </c>
      <c r="J5443">
        <f t="shared" si="680"/>
        <v>0</v>
      </c>
      <c r="K5443">
        <f>J5443*Weighting!$W$19</f>
        <v>0</v>
      </c>
      <c r="M5443" s="14"/>
    </row>
    <row r="5444" spans="1:25" x14ac:dyDescent="0.25">
      <c r="A5444" s="32" t="str">
        <f>IF(Weighting!$P$20&gt;0,B5444,"")</f>
        <v/>
      </c>
      <c r="B5444" t="e">
        <f>Weighting!$C$20</f>
        <v>#DIV/0!</v>
      </c>
      <c r="C5444" t="e">
        <f>Weighting!$F$20</f>
        <v>#NUM!</v>
      </c>
      <c r="D5444" t="e">
        <f>IF(C5444=1,'Data Transformation'!$G$3+0.5*'Data Transformation'!$W$25,IF(C5445=1,D5445-'Data Transformation'!$W$25,FALSE))</f>
        <v>#NUM!</v>
      </c>
      <c r="E5444">
        <f t="array" ref="E5444">IF(ISLOGICAL(D5444),"",FREQUENCY(IF('Data Transformation'!$B$425:$B$8425='Bin Analysis'!$B5427,'Data Transformation'!$G$425:$G$8425),D5444))</f>
        <v>2001</v>
      </c>
      <c r="F5444">
        <f t="shared" si="678"/>
        <v>0</v>
      </c>
      <c r="G5444">
        <f>Weighting!$H$20</f>
        <v>0</v>
      </c>
      <c r="H5444">
        <f t="array" ref="H5444">FREQUENCY(IF('Data Transformation'!$B$4:$B$8425=B5427,'Data Transformation'!$G$4:$G$8425),'Bin Analysis'!$B5444)</f>
        <v>2073</v>
      </c>
      <c r="I5444">
        <f t="shared" si="679"/>
        <v>0</v>
      </c>
      <c r="J5444">
        <f t="shared" si="680"/>
        <v>0</v>
      </c>
      <c r="K5444">
        <f>J5444*Weighting!$W$20</f>
        <v>0</v>
      </c>
      <c r="M5444" s="14"/>
    </row>
    <row r="5445" spans="1:25" x14ac:dyDescent="0.25">
      <c r="A5445" s="32" t="str">
        <f>IF(Weighting!$P$21&gt;0,B5445,"")</f>
        <v/>
      </c>
      <c r="B5445" t="e">
        <f>Weighting!$C$21</f>
        <v>#DIV/0!</v>
      </c>
      <c r="C5445" t="e">
        <f>Weighting!$F$21</f>
        <v>#NUM!</v>
      </c>
      <c r="D5445" t="e">
        <f>IF(C5445=1,'Data Transformation'!$G$3+0.5*'Data Transformation'!$W$25,IF(C5446=1,D5446-'Data Transformation'!$W$25,FALSE))</f>
        <v>#NUM!</v>
      </c>
      <c r="E5445">
        <f t="array" ref="E5445">IF(ISLOGICAL(D5445),"",FREQUENCY(IF('Data Transformation'!$B$425:$B$8425='Bin Analysis'!$B5427,'Data Transformation'!$G$425:$G$8425),D5445))</f>
        <v>2001</v>
      </c>
      <c r="F5445">
        <f t="shared" si="678"/>
        <v>0</v>
      </c>
      <c r="G5445">
        <f>Weighting!$H$21</f>
        <v>0</v>
      </c>
      <c r="H5445">
        <f t="array" ref="H5445">FREQUENCY(IF('Data Transformation'!$B$4:$B$8425=B5427,'Data Transformation'!$G$4:$G$8425),'Bin Analysis'!$B5445)</f>
        <v>2073</v>
      </c>
      <c r="I5445">
        <f t="shared" si="679"/>
        <v>0</v>
      </c>
      <c r="J5445">
        <f t="shared" si="680"/>
        <v>0</v>
      </c>
      <c r="K5445">
        <f>J5445*Weighting!$W$21</f>
        <v>0</v>
      </c>
      <c r="M5445" s="14"/>
    </row>
    <row r="5446" spans="1:25" x14ac:dyDescent="0.25">
      <c r="A5446" s="32" t="str">
        <f>IF(Weighting!$P$22&gt;0,B5446,"")</f>
        <v/>
      </c>
      <c r="B5446" t="e">
        <f>Weighting!$C$22</f>
        <v>#DIV/0!</v>
      </c>
      <c r="C5446" t="e">
        <f>Weighting!$F$22</f>
        <v>#NUM!</v>
      </c>
      <c r="D5446" t="e">
        <f>IF(C5446=1,'Data Transformation'!$G$3+0.5*'Data Transformation'!$W$25,IF(C5447=1,D5447-'Data Transformation'!$W$25,FALSE))</f>
        <v>#NUM!</v>
      </c>
      <c r="E5446">
        <f t="array" ref="E5446">IF(ISLOGICAL(D5446),"",FREQUENCY(IF('Data Transformation'!$B$425:$B$8425='Bin Analysis'!$B5427,'Data Transformation'!$G$425:$G$8425),D5446))</f>
        <v>2001</v>
      </c>
      <c r="F5446">
        <f t="shared" si="678"/>
        <v>0</v>
      </c>
      <c r="G5446">
        <f>Weighting!$H$22</f>
        <v>0</v>
      </c>
      <c r="H5446">
        <f t="array" ref="H5446">FREQUENCY(IF('Data Transformation'!$B$4:$B$8425=B5427,'Data Transformation'!$G$4:$G$8425),'Bin Analysis'!$B5446)</f>
        <v>2073</v>
      </c>
      <c r="I5446">
        <f t="shared" si="679"/>
        <v>0</v>
      </c>
      <c r="J5446">
        <f t="shared" si="680"/>
        <v>0</v>
      </c>
      <c r="K5446">
        <f>J5446*Weighting!$W$22</f>
        <v>0</v>
      </c>
      <c r="M5446" s="14"/>
    </row>
    <row r="5447" spans="1:25" x14ac:dyDescent="0.25">
      <c r="A5447" s="32" t="str">
        <f>IF(Weighting!$P$23&gt;0,B5447,"")</f>
        <v/>
      </c>
      <c r="B5447" t="e">
        <f>Weighting!$C$23</f>
        <v>#DIV/0!</v>
      </c>
      <c r="C5447" t="e">
        <f>Weighting!$F$23</f>
        <v>#NUM!</v>
      </c>
      <c r="D5447" t="e">
        <f>IF(C5447=1,'Data Transformation'!$G$3+0.5*'Data Transformation'!$W$25,IF(C5448=1,D5448-'Data Transformation'!$W$25,FALSE))</f>
        <v>#NUM!</v>
      </c>
      <c r="E5447">
        <f t="array" ref="E5447">IF(ISLOGICAL(D5447),"",FREQUENCY(IF('Data Transformation'!$B$425:$B$8425='Bin Analysis'!$B5427,'Data Transformation'!$G$425:$G$8425),D5447))</f>
        <v>2001</v>
      </c>
      <c r="F5447">
        <f t="shared" si="678"/>
        <v>0</v>
      </c>
      <c r="G5447">
        <f>Weighting!$H$23</f>
        <v>0</v>
      </c>
      <c r="H5447">
        <f t="array" ref="H5447">FREQUENCY(IF('Data Transformation'!$B$4:$B$8425=B5427,'Data Transformation'!$G$4:$G$8425),'Bin Analysis'!$B5447)</f>
        <v>2073</v>
      </c>
      <c r="I5447">
        <f t="shared" si="679"/>
        <v>0</v>
      </c>
      <c r="J5447">
        <f t="shared" si="680"/>
        <v>0</v>
      </c>
      <c r="K5447">
        <f>J5447*Weighting!$W$23</f>
        <v>0</v>
      </c>
      <c r="M5447" s="14"/>
    </row>
    <row r="5448" spans="1:25" x14ac:dyDescent="0.25">
      <c r="A5448" s="32" t="str">
        <f>IF(Weighting!$P$24&gt;0,B5448,"")</f>
        <v/>
      </c>
      <c r="B5448" t="e">
        <f>Weighting!$C$24</f>
        <v>#DIV/0!</v>
      </c>
      <c r="C5448" t="e">
        <f>Weighting!$F$24</f>
        <v>#NUM!</v>
      </c>
      <c r="D5448" t="e">
        <f>IF(C5448=1,'Data Transformation'!$G$3+0.5*'Data Transformation'!$W$25,IF(C5449=1,D5449-'Data Transformation'!$W$25,FALSE))</f>
        <v>#NUM!</v>
      </c>
      <c r="E5448">
        <f t="array" ref="E5448">IF(ISLOGICAL(D5448),"",FREQUENCY(IF('Data Transformation'!$B$425:$B$8425='Bin Analysis'!$B5427,'Data Transformation'!$G$425:$G$8425),D5448))</f>
        <v>2001</v>
      </c>
      <c r="F5448">
        <f t="shared" si="678"/>
        <v>0</v>
      </c>
      <c r="G5448">
        <f>Weighting!$H$24</f>
        <v>0</v>
      </c>
      <c r="H5448">
        <f t="array" ref="H5448">FREQUENCY(IF('Data Transformation'!$B$4:$B$8425=B5427,'Data Transformation'!$G$4:$G$8425),'Bin Analysis'!$B5448)</f>
        <v>2073</v>
      </c>
      <c r="I5448">
        <f t="shared" si="679"/>
        <v>0</v>
      </c>
      <c r="J5448">
        <f t="shared" si="680"/>
        <v>0</v>
      </c>
      <c r="K5448">
        <f>J5448*Weighting!$W$24</f>
        <v>0</v>
      </c>
      <c r="M5448" s="14"/>
    </row>
    <row r="5449" spans="1:25" x14ac:dyDescent="0.25">
      <c r="A5449" s="32" t="str">
        <f>IF(Weighting!$P$25&gt;0,B5449,"")</f>
        <v/>
      </c>
      <c r="B5449" t="e">
        <f>Weighting!$C$25</f>
        <v>#DIV/0!</v>
      </c>
      <c r="C5449" t="e">
        <f>Weighting!$F$25</f>
        <v>#NUM!</v>
      </c>
      <c r="D5449" t="e">
        <f>IF(C5449=1,'Data Transformation'!$G$3+0.5*'Data Transformation'!$W$25,IF(C5450=1,D5450-'Data Transformation'!$W$25,FALSE))</f>
        <v>#NUM!</v>
      </c>
      <c r="E5449">
        <f t="array" ref="E5449">IF(ISLOGICAL(D5449),"",FREQUENCY(IF('Data Transformation'!$B$425:$B$8425='Bin Analysis'!$B5427,'Data Transformation'!$G$425:$G$8425),D5449))</f>
        <v>2001</v>
      </c>
      <c r="F5449">
        <f t="shared" si="678"/>
        <v>0</v>
      </c>
      <c r="G5449">
        <f>Weighting!$H$25</f>
        <v>0</v>
      </c>
      <c r="H5449">
        <f t="array" ref="H5449">FREQUENCY(IF('Data Transformation'!$B$4:$B$8425=B5427,'Data Transformation'!$G$4:$G$8425),'Bin Analysis'!$B5449)</f>
        <v>2073</v>
      </c>
      <c r="I5449">
        <f t="shared" si="679"/>
        <v>0</v>
      </c>
      <c r="J5449">
        <f t="shared" si="680"/>
        <v>0</v>
      </c>
      <c r="K5449">
        <f>J5449*Weighting!$W$25</f>
        <v>0</v>
      </c>
      <c r="M5449" s="14"/>
    </row>
    <row r="5450" spans="1:25" x14ac:dyDescent="0.25">
      <c r="O5450"/>
      <c r="P5450"/>
      <c r="Q5450"/>
      <c r="R5450"/>
    </row>
    <row r="5451" spans="1:25" ht="23.25" x14ac:dyDescent="0.35">
      <c r="A5451" s="21" t="s">
        <v>0</v>
      </c>
      <c r="B5451" s="21" t="str">
        <f>IFERROR(VLOOKUP(C5451,'Data Transformation'!$L$6:$M$426,2,FALSE),"")</f>
        <v/>
      </c>
      <c r="C5451" s="21">
        <f>C5427+1</f>
        <v>227</v>
      </c>
      <c r="D5451" s="21"/>
      <c r="E5451" s="21"/>
      <c r="F5451" s="21"/>
      <c r="G5451" s="21"/>
      <c r="H5451" s="22"/>
      <c r="I5451" s="22"/>
      <c r="J5451" s="22"/>
      <c r="K5451" s="21"/>
      <c r="L5451" s="21" t="str">
        <f>B5451</f>
        <v/>
      </c>
      <c r="M5451" s="23" t="e">
        <f>INDEX('Data Transformation'!$O$4:$O$424,MATCH($B5451,'Data Transformation'!$M$4:$M$424,0),MATCH($M$2,'Data Transformation'!$O$3,0))</f>
        <v>#N/A</v>
      </c>
      <c r="N5451" s="27" t="e">
        <f>IF('Input and Summary Results'!$J$16="minimum",'Bin Analysis'!X5452/(M5451-1),'Bin Analysis'!Y5451/('Bin Analysis'!M5451-1))</f>
        <v>#N/A</v>
      </c>
      <c r="O5451" s="27" t="e">
        <f>IF(M5451=FALSE,NA(),(VLOOKUP(1,C5454:K5473,4,FALSE))/(M5451-1))</f>
        <v>#N/A</v>
      </c>
      <c r="P5451" s="27" t="e">
        <f>IF(M5451=FALSE,NA(),SUM(J5454:J5473)/Weighting!$S$5)</f>
        <v>#N/A</v>
      </c>
      <c r="Q5451" s="27" t="e">
        <f>IF(M5451=FALSE,NA(),SUM(K5454:K5473)/Weighting!$S$6)</f>
        <v>#N/A</v>
      </c>
      <c r="R5451" s="27" t="e">
        <f>IF(M5451=FALSE,NA(),(VLOOKUP(1,G5454:K5473,3,FALSE))/(M5451-1))</f>
        <v>#N/A</v>
      </c>
      <c r="S5451" s="22" t="e">
        <f>IF(M5451=FALSE,NA(),IF(SUM(J5454:J5473)=2,"yes","no"))</f>
        <v>#N/A</v>
      </c>
      <c r="X5451" s="2" cm="2">
        <f t="array" ref="X5451:X5452">FREQUENCY(IF('Data Transformation'!$B$425:$B$6424='Bin Analysis'!L5451,'Data Transformation'!$G$425:$G$6424),'Data Transformation'!$U$11)</f>
        <v>0</v>
      </c>
      <c r="Y5451" s="2" cm="2">
        <f t="array" ref="Y5451:Y5452">FREQUENCY(IF('Data Transformation'!$B$425:$B$6424='Bin Analysis'!L5451,'Data Transformation'!$G$425:$G$6424),'Data Transformation'!$U$12)</f>
        <v>0</v>
      </c>
    </row>
    <row r="5452" spans="1:25" x14ac:dyDescent="0.25">
      <c r="A5452" s="14" t="s">
        <v>67</v>
      </c>
      <c r="B5452" t="s">
        <v>47</v>
      </c>
      <c r="C5452" t="s">
        <v>5</v>
      </c>
      <c r="D5452" t="s">
        <v>100</v>
      </c>
      <c r="E5452" t="s">
        <v>101</v>
      </c>
      <c r="F5452" t="s">
        <v>102</v>
      </c>
      <c r="G5452" t="s">
        <v>70</v>
      </c>
      <c r="H5452" t="s">
        <v>31</v>
      </c>
      <c r="I5452" t="s">
        <v>32</v>
      </c>
      <c r="J5452" t="s">
        <v>46</v>
      </c>
      <c r="K5452" s="14" t="s">
        <v>45</v>
      </c>
      <c r="M5452" s="14"/>
      <c r="X5452" s="2">
        <v>0</v>
      </c>
      <c r="Y5452" s="2">
        <v>0</v>
      </c>
    </row>
    <row r="5453" spans="1:25" x14ac:dyDescent="0.25">
      <c r="A5453" s="32"/>
      <c r="D5453" t="e">
        <f>IF(C5453=1,'Data Transformation'!$G$3+0.5*'Data Transformation'!$W$25,IF(C5454=1,D5454-'Data Transformation'!$W$25,FALSE))</f>
        <v>#NUM!</v>
      </c>
      <c r="E5453">
        <f t="array" ref="E5453">IF(ISLOGICAL(D5453),"",FREQUENCY(IF('Data Transformation'!$B$425:$B$8425='Bin Analysis'!$B5451,'Data Transformation'!$G$425:$G$8425),D5453))</f>
        <v>2001</v>
      </c>
      <c r="F5453" t="e">
        <f>IF(ISLOGICAL(D5453),"",E5453-E5452)</f>
        <v>#VALUE!</v>
      </c>
      <c r="M5453" s="14"/>
    </row>
    <row r="5454" spans="1:25" x14ac:dyDescent="0.25">
      <c r="A5454" s="32" t="e">
        <f>IF(Weighting!$P$6&gt;0,B5454,"")</f>
        <v>#NUM!</v>
      </c>
      <c r="B5454" t="e">
        <f>Weighting!$C$6</f>
        <v>#DIV/0!</v>
      </c>
      <c r="C5454" t="e">
        <f>Weighting!$F$6</f>
        <v>#NUM!</v>
      </c>
      <c r="D5454" t="e">
        <f>IF(C5454=1,'Data Transformation'!$G$3+0.5*'Data Transformation'!$W$25,IF(C5455=1,D5455-'Data Transformation'!$W$25,FALSE))</f>
        <v>#NUM!</v>
      </c>
      <c r="E5454">
        <f t="array" ref="E5454">IF(ISLOGICAL(D5454),"",FREQUENCY(IF('Data Transformation'!$B$425:$B$8425='Bin Analysis'!$B5451,'Data Transformation'!$G$425:$G$8425),D5454))</f>
        <v>2001</v>
      </c>
      <c r="F5454">
        <f>IF(ISLOGICAL(D5454),"",E5454-E5453)</f>
        <v>0</v>
      </c>
      <c r="G5454">
        <f>Weighting!$H$6</f>
        <v>1</v>
      </c>
      <c r="H5454">
        <f t="array" ref="H5454">FREQUENCY(IF('Data Transformation'!$B$4:$B$8425=B5451,'Data Transformation'!$G$4:$G$8425),'Bin Analysis'!$B5454)</f>
        <v>2073</v>
      </c>
      <c r="I5454">
        <f>H5454-H5453</f>
        <v>2073</v>
      </c>
      <c r="J5454">
        <f>IF(I5454=0,0,1)</f>
        <v>1</v>
      </c>
      <c r="K5454" t="e">
        <f>J5454*Weighting!$W$6</f>
        <v>#NUM!</v>
      </c>
      <c r="M5454" s="14"/>
    </row>
    <row r="5455" spans="1:25" x14ac:dyDescent="0.25">
      <c r="A5455" s="32" t="str">
        <f>IF(Weighting!$P$7&gt;0,B5455,"")</f>
        <v/>
      </c>
      <c r="B5455" t="e">
        <f>Weighting!$C$7</f>
        <v>#DIV/0!</v>
      </c>
      <c r="C5455" t="e">
        <f>Weighting!$F$7</f>
        <v>#NUM!</v>
      </c>
      <c r="D5455" t="e">
        <f>IF(C5455=1,'Data Transformation'!$G$3+0.5*'Data Transformation'!$W$25,IF(C5456=1,D5456-'Data Transformation'!$W$25,FALSE))</f>
        <v>#NUM!</v>
      </c>
      <c r="E5455">
        <f t="array" ref="E5455">IF(ISLOGICAL(D5455),"",FREQUENCY(IF('Data Transformation'!$B$425:$B$8425='Bin Analysis'!$B5451,'Data Transformation'!$G$425:$G$8425),D5455))</f>
        <v>2001</v>
      </c>
      <c r="F5455">
        <f t="shared" ref="F5455:F5473" si="681">IF(ISLOGICAL(D5455),"",E5455-E5454)</f>
        <v>0</v>
      </c>
      <c r="G5455">
        <f>Weighting!$H$7</f>
        <v>0</v>
      </c>
      <c r="H5455">
        <f t="array" ref="H5455">FREQUENCY(IF('Data Transformation'!$B$4:$B$8425=B5451,'Data Transformation'!$G$4:$G$8425),'Bin Analysis'!$B5455)</f>
        <v>2073</v>
      </c>
      <c r="I5455">
        <f t="shared" ref="I5455:I5473" si="682">H5455-H5454</f>
        <v>0</v>
      </c>
      <c r="J5455">
        <f>IF(I5455=0,0,1)</f>
        <v>0</v>
      </c>
      <c r="K5455">
        <f>J5455*Weighting!$W$7</f>
        <v>0</v>
      </c>
      <c r="M5455" s="14"/>
    </row>
    <row r="5456" spans="1:25" x14ac:dyDescent="0.25">
      <c r="A5456" s="32" t="str">
        <f>IF(Weighting!$P$8&gt;0,B5456,"")</f>
        <v/>
      </c>
      <c r="B5456" t="e">
        <f>Weighting!$C$8</f>
        <v>#DIV/0!</v>
      </c>
      <c r="C5456" t="e">
        <f>Weighting!$F$8</f>
        <v>#NUM!</v>
      </c>
      <c r="D5456" t="e">
        <f>IF(C5456=1,'Data Transformation'!$G$3+0.5*'Data Transformation'!$W$25,IF(C5457=1,D5457-'Data Transformation'!$W$25,FALSE))</f>
        <v>#NUM!</v>
      </c>
      <c r="E5456">
        <f t="array" ref="E5456">IF(ISLOGICAL(D5456),"",FREQUENCY(IF('Data Transformation'!$B$425:$B$8425='Bin Analysis'!$B5451,'Data Transformation'!$G$425:$G$8425),D5456))</f>
        <v>2001</v>
      </c>
      <c r="F5456">
        <f t="shared" si="681"/>
        <v>0</v>
      </c>
      <c r="G5456">
        <f>Weighting!$H$8</f>
        <v>0</v>
      </c>
      <c r="H5456">
        <f t="array" ref="H5456">FREQUENCY(IF('Data Transformation'!$B$4:$B$8425=B5451,'Data Transformation'!$G$4:$G$8425),'Bin Analysis'!$B5456)</f>
        <v>2073</v>
      </c>
      <c r="I5456">
        <f t="shared" si="682"/>
        <v>0</v>
      </c>
      <c r="J5456">
        <f t="shared" ref="J5456:J5473" si="683">IF(I5456=0,0,1)</f>
        <v>0</v>
      </c>
      <c r="K5456">
        <f>J5456*Weighting!$W$8</f>
        <v>0</v>
      </c>
      <c r="M5456" s="14"/>
    </row>
    <row r="5457" spans="1:13" x14ac:dyDescent="0.25">
      <c r="A5457" s="32" t="str">
        <f>IF(Weighting!$P$9&gt;0,B5457,"")</f>
        <v/>
      </c>
      <c r="B5457" s="50" t="e">
        <f>Weighting!$C$9</f>
        <v>#DIV/0!</v>
      </c>
      <c r="C5457" t="e">
        <f>Weighting!$F$9</f>
        <v>#NUM!</v>
      </c>
      <c r="D5457" t="e">
        <f>IF(C5457=1,'Data Transformation'!$G$3+0.5*'Data Transformation'!$W$25,IF(C5458=1,D5458-'Data Transformation'!$W$25,FALSE))</f>
        <v>#NUM!</v>
      </c>
      <c r="E5457">
        <f t="array" ref="E5457">IF(ISLOGICAL(D5457),"",FREQUENCY(IF('Data Transformation'!$B$425:$B$8425='Bin Analysis'!$B5451,'Data Transformation'!$G$425:$G$8425),D5457))</f>
        <v>2001</v>
      </c>
      <c r="F5457">
        <f t="shared" si="681"/>
        <v>0</v>
      </c>
      <c r="G5457">
        <f>Weighting!$H$9</f>
        <v>0</v>
      </c>
      <c r="H5457">
        <f t="array" ref="H5457">FREQUENCY(IF('Data Transformation'!$B$4:$B$8425=B5451,'Data Transformation'!$G$4:$G$8425),'Bin Analysis'!$B5457)</f>
        <v>2073</v>
      </c>
      <c r="I5457">
        <f t="shared" si="682"/>
        <v>0</v>
      </c>
      <c r="J5457">
        <f t="shared" si="683"/>
        <v>0</v>
      </c>
      <c r="K5457">
        <f>J5457*Weighting!$W$9</f>
        <v>0</v>
      </c>
      <c r="M5457" s="14"/>
    </row>
    <row r="5458" spans="1:13" x14ac:dyDescent="0.25">
      <c r="A5458" s="32" t="str">
        <f>IF(Weighting!$P$10&gt;0,B5458,"")</f>
        <v/>
      </c>
      <c r="B5458" t="e">
        <f>Weighting!$C$10</f>
        <v>#DIV/0!</v>
      </c>
      <c r="C5458" t="e">
        <f>Weighting!$F$10</f>
        <v>#NUM!</v>
      </c>
      <c r="D5458" t="e">
        <f>IF(C5458=1,'Data Transformation'!$G$3+0.5*'Data Transformation'!$W$25,IF(C5459=1,D5459-'Data Transformation'!$W$25,FALSE))</f>
        <v>#NUM!</v>
      </c>
      <c r="E5458">
        <f t="array" ref="E5458">IF(ISLOGICAL(D5458),"",FREQUENCY(IF('Data Transformation'!$B$425:$B$8425='Bin Analysis'!$B5451,'Data Transformation'!$G$425:$G$8425),D5458))</f>
        <v>2001</v>
      </c>
      <c r="F5458">
        <f t="shared" si="681"/>
        <v>0</v>
      </c>
      <c r="G5458">
        <f>Weighting!$H$10</f>
        <v>0</v>
      </c>
      <c r="H5458">
        <f t="array" ref="H5458">FREQUENCY(IF('Data Transformation'!$B$4:$B$8425=B5451,'Data Transformation'!$G$4:$G$8425),'Bin Analysis'!$B5458)</f>
        <v>2073</v>
      </c>
      <c r="I5458">
        <f t="shared" si="682"/>
        <v>0</v>
      </c>
      <c r="J5458">
        <f t="shared" si="683"/>
        <v>0</v>
      </c>
      <c r="K5458">
        <f>J5458*Weighting!$W$10</f>
        <v>0</v>
      </c>
      <c r="M5458" s="14"/>
    </row>
    <row r="5459" spans="1:13" x14ac:dyDescent="0.25">
      <c r="A5459" s="32" t="str">
        <f>IF(Weighting!$P$11&gt;0,B5459,"")</f>
        <v/>
      </c>
      <c r="B5459" t="e">
        <f>Weighting!$C$11</f>
        <v>#DIV/0!</v>
      </c>
      <c r="C5459" t="e">
        <f>Weighting!$F$11</f>
        <v>#NUM!</v>
      </c>
      <c r="D5459" t="e">
        <f>IF(C5459=1,'Data Transformation'!$G$3+0.5*'Data Transformation'!$W$25,IF(C5460=1,D5460-'Data Transformation'!$W$25,FALSE))</f>
        <v>#NUM!</v>
      </c>
      <c r="E5459">
        <f t="array" ref="E5459">IF(ISLOGICAL(D5459),"",FREQUENCY(IF('Data Transformation'!$B$425:$B$8425='Bin Analysis'!$B5451,'Data Transformation'!$G$425:$G$8425),D5459))</f>
        <v>2001</v>
      </c>
      <c r="F5459">
        <f t="shared" si="681"/>
        <v>0</v>
      </c>
      <c r="G5459">
        <f>Weighting!$H$11</f>
        <v>0</v>
      </c>
      <c r="H5459">
        <f t="array" ref="H5459">FREQUENCY(IF('Data Transformation'!$B$4:$B$8425=B5451,'Data Transformation'!$G$4:$G$8425),'Bin Analysis'!$B5459)</f>
        <v>2073</v>
      </c>
      <c r="I5459">
        <f t="shared" si="682"/>
        <v>0</v>
      </c>
      <c r="J5459">
        <f t="shared" si="683"/>
        <v>0</v>
      </c>
      <c r="K5459">
        <f>J5459*Weighting!$W$11</f>
        <v>0</v>
      </c>
      <c r="M5459" s="14"/>
    </row>
    <row r="5460" spans="1:13" x14ac:dyDescent="0.25">
      <c r="A5460" s="32" t="str">
        <f>IF(Weighting!$P$12&gt;0,B5460,"")</f>
        <v/>
      </c>
      <c r="B5460" t="e">
        <f>Weighting!$C$12</f>
        <v>#DIV/0!</v>
      </c>
      <c r="C5460" t="e">
        <f>Weighting!$F$12</f>
        <v>#NUM!</v>
      </c>
      <c r="D5460" t="e">
        <f>IF(C5460=1,'Data Transformation'!$G$3+0.5*'Data Transformation'!$W$25,IF(C5461=1,D5461-'Data Transformation'!$W$25,FALSE))</f>
        <v>#NUM!</v>
      </c>
      <c r="E5460">
        <f t="array" ref="E5460">IF(ISLOGICAL(D5460),"",FREQUENCY(IF('Data Transformation'!$B$425:$B$8425='Bin Analysis'!$B5451,'Data Transformation'!$G$425:$G$8425),D5460))</f>
        <v>2001</v>
      </c>
      <c r="F5460">
        <f t="shared" si="681"/>
        <v>0</v>
      </c>
      <c r="G5460">
        <f>Weighting!$H$12</f>
        <v>0</v>
      </c>
      <c r="H5460">
        <f t="array" ref="H5460">FREQUENCY(IF('Data Transformation'!$B$4:$B$8425=B5451,'Data Transformation'!$G$4:$G$8425),'Bin Analysis'!$B5460)</f>
        <v>2073</v>
      </c>
      <c r="I5460">
        <f t="shared" si="682"/>
        <v>0</v>
      </c>
      <c r="J5460">
        <f t="shared" si="683"/>
        <v>0</v>
      </c>
      <c r="K5460">
        <f>J5460*Weighting!$W$12</f>
        <v>0</v>
      </c>
      <c r="M5460" s="14"/>
    </row>
    <row r="5461" spans="1:13" x14ac:dyDescent="0.25">
      <c r="A5461" s="32" t="str">
        <f>IF(Weighting!$P$13&gt;0,B5461,"")</f>
        <v/>
      </c>
      <c r="B5461" t="e">
        <f>Weighting!$C$13</f>
        <v>#DIV/0!</v>
      </c>
      <c r="C5461" t="e">
        <f>Weighting!$F$13</f>
        <v>#NUM!</v>
      </c>
      <c r="D5461" t="e">
        <f>IF(C5461=1,'Data Transformation'!$G$3+0.5*'Data Transformation'!$W$25,IF(C5462=1,D5462-'Data Transformation'!$W$25,FALSE))</f>
        <v>#NUM!</v>
      </c>
      <c r="E5461">
        <f t="array" ref="E5461">IF(ISLOGICAL(D5461),"",FREQUENCY(IF('Data Transformation'!$B$425:$B$8425='Bin Analysis'!$B5451,'Data Transformation'!$G$425:$G$8425),D5461))</f>
        <v>2001</v>
      </c>
      <c r="F5461">
        <f t="shared" si="681"/>
        <v>0</v>
      </c>
      <c r="G5461">
        <f>Weighting!$H$13</f>
        <v>0</v>
      </c>
      <c r="H5461">
        <f t="array" ref="H5461">FREQUENCY(IF('Data Transformation'!$B$4:$B$8425=B5451,'Data Transformation'!$G$4:$G$8425),'Bin Analysis'!$B5461)</f>
        <v>2073</v>
      </c>
      <c r="I5461">
        <f t="shared" si="682"/>
        <v>0</v>
      </c>
      <c r="J5461">
        <f t="shared" si="683"/>
        <v>0</v>
      </c>
      <c r="K5461">
        <f>J5461*Weighting!$W$13</f>
        <v>0</v>
      </c>
      <c r="M5461" s="14"/>
    </row>
    <row r="5462" spans="1:13" x14ac:dyDescent="0.25">
      <c r="A5462" s="32" t="str">
        <f>IF(Weighting!$P$14&gt;0,B5462,"")</f>
        <v/>
      </c>
      <c r="B5462" t="e">
        <f>Weighting!$C$14</f>
        <v>#DIV/0!</v>
      </c>
      <c r="C5462" t="e">
        <f>Weighting!$F$14</f>
        <v>#NUM!</v>
      </c>
      <c r="D5462" t="e">
        <f>IF(C5462=1,'Data Transformation'!$G$3+0.5*'Data Transformation'!$W$25,IF(C5463=1,D5463-'Data Transformation'!$W$25,FALSE))</f>
        <v>#NUM!</v>
      </c>
      <c r="E5462">
        <f t="array" ref="E5462">IF(ISLOGICAL(D5462),"",FREQUENCY(IF('Data Transformation'!$B$425:$B$8425='Bin Analysis'!$B5451,'Data Transformation'!$G$425:$G$8425),D5462))</f>
        <v>2001</v>
      </c>
      <c r="F5462">
        <f t="shared" si="681"/>
        <v>0</v>
      </c>
      <c r="G5462">
        <f>Weighting!$H$14</f>
        <v>0</v>
      </c>
      <c r="H5462">
        <f t="array" ref="H5462">FREQUENCY(IF('Data Transformation'!$B$4:$B$8425=B5451,'Data Transformation'!$G$4:$G$8425),'Bin Analysis'!$B5462)</f>
        <v>2073</v>
      </c>
      <c r="I5462">
        <f t="shared" si="682"/>
        <v>0</v>
      </c>
      <c r="J5462">
        <f t="shared" si="683"/>
        <v>0</v>
      </c>
      <c r="K5462">
        <f>J5462*Weighting!$W$14</f>
        <v>0</v>
      </c>
      <c r="M5462" s="14"/>
    </row>
    <row r="5463" spans="1:13" x14ac:dyDescent="0.25">
      <c r="A5463" s="32" t="str">
        <f>IF(Weighting!$P$15&gt;0,B5463,"")</f>
        <v/>
      </c>
      <c r="B5463" t="e">
        <f>Weighting!$C$15</f>
        <v>#DIV/0!</v>
      </c>
      <c r="C5463" t="e">
        <f>Weighting!$F$15</f>
        <v>#NUM!</v>
      </c>
      <c r="D5463" t="e">
        <f>IF(C5463=1,'Data Transformation'!$G$3+0.5*'Data Transformation'!$W$25,IF(C5464=1,D5464-'Data Transformation'!$W$25,FALSE))</f>
        <v>#NUM!</v>
      </c>
      <c r="E5463">
        <f t="array" ref="E5463">IF(ISLOGICAL(D5463),"",FREQUENCY(IF('Data Transformation'!$B$425:$B$8425='Bin Analysis'!$B5451,'Data Transformation'!$G$425:$G$8425),D5463))</f>
        <v>2001</v>
      </c>
      <c r="F5463">
        <f t="shared" si="681"/>
        <v>0</v>
      </c>
      <c r="G5463">
        <f>Weighting!$H$15</f>
        <v>0</v>
      </c>
      <c r="H5463">
        <f t="array" ref="H5463">FREQUENCY(IF('Data Transformation'!$B$4:$B$8425=B5451,'Data Transformation'!$G$4:$G$8425),'Bin Analysis'!$B5463)</f>
        <v>2073</v>
      </c>
      <c r="I5463">
        <f t="shared" si="682"/>
        <v>0</v>
      </c>
      <c r="J5463">
        <f t="shared" si="683"/>
        <v>0</v>
      </c>
      <c r="K5463">
        <f>J5463*Weighting!$W$15</f>
        <v>0</v>
      </c>
      <c r="M5463" s="14"/>
    </row>
    <row r="5464" spans="1:13" x14ac:dyDescent="0.25">
      <c r="A5464" s="32" t="str">
        <f>IF(Weighting!$P$16&gt;0,B5464,"")</f>
        <v/>
      </c>
      <c r="B5464" t="e">
        <f>Weighting!$C$16</f>
        <v>#DIV/0!</v>
      </c>
      <c r="C5464" t="e">
        <f>Weighting!$F$16</f>
        <v>#NUM!</v>
      </c>
      <c r="D5464" t="e">
        <f>IF(C5464=1,'Data Transformation'!$G$3+0.5*'Data Transformation'!$W$25,IF(C5465=1,D5465-'Data Transformation'!$W$25,FALSE))</f>
        <v>#NUM!</v>
      </c>
      <c r="E5464">
        <f t="array" ref="E5464">IF(ISLOGICAL(D5464),"",FREQUENCY(IF('Data Transformation'!$B$425:$B$8425='Bin Analysis'!$B5451,'Data Transformation'!$G$425:$G$8425),D5464))</f>
        <v>2001</v>
      </c>
      <c r="F5464">
        <f t="shared" si="681"/>
        <v>0</v>
      </c>
      <c r="G5464">
        <f>Weighting!$H$16</f>
        <v>0</v>
      </c>
      <c r="H5464">
        <f t="array" ref="H5464">FREQUENCY(IF('Data Transformation'!$B$4:$B$8425=B5451,'Data Transformation'!$G$4:$G$8425),'Bin Analysis'!$B5464)</f>
        <v>2073</v>
      </c>
      <c r="I5464">
        <f t="shared" si="682"/>
        <v>0</v>
      </c>
      <c r="J5464">
        <f t="shared" si="683"/>
        <v>0</v>
      </c>
      <c r="K5464">
        <f>J5464*Weighting!$W$16</f>
        <v>0</v>
      </c>
      <c r="M5464" s="14"/>
    </row>
    <row r="5465" spans="1:13" x14ac:dyDescent="0.25">
      <c r="A5465" s="32" t="str">
        <f>IF(Weighting!$P$17&gt;0,B5465,"")</f>
        <v/>
      </c>
      <c r="B5465" t="e">
        <f>Weighting!$C$17</f>
        <v>#DIV/0!</v>
      </c>
      <c r="C5465" t="e">
        <f>Weighting!$F$17</f>
        <v>#NUM!</v>
      </c>
      <c r="D5465" t="e">
        <f>IF(C5465=1,'Data Transformation'!$G$3+0.5*'Data Transformation'!$W$25,IF(C5466=1,D5466-'Data Transformation'!$W$25,FALSE))</f>
        <v>#NUM!</v>
      </c>
      <c r="E5465">
        <f t="array" ref="E5465">IF(ISLOGICAL(D5465),"",FREQUENCY(IF('Data Transformation'!$B$425:$B$8425='Bin Analysis'!$B5451,'Data Transformation'!$G$425:$G$8425),D5465))</f>
        <v>2001</v>
      </c>
      <c r="F5465">
        <f t="shared" si="681"/>
        <v>0</v>
      </c>
      <c r="G5465">
        <f>Weighting!$H$17</f>
        <v>0</v>
      </c>
      <c r="H5465">
        <f t="array" ref="H5465">FREQUENCY(IF('Data Transformation'!$B$4:$B$8425=B5451,'Data Transformation'!$G$4:$G$8425),'Bin Analysis'!$B5465)</f>
        <v>2073</v>
      </c>
      <c r="I5465">
        <f t="shared" si="682"/>
        <v>0</v>
      </c>
      <c r="J5465">
        <f t="shared" si="683"/>
        <v>0</v>
      </c>
      <c r="K5465">
        <f>J5465*Weighting!$W$17</f>
        <v>0</v>
      </c>
      <c r="M5465" s="14"/>
    </row>
    <row r="5466" spans="1:13" x14ac:dyDescent="0.25">
      <c r="A5466" s="32" t="str">
        <f>IF(Weighting!$P$18&gt;0,B5466,"")</f>
        <v/>
      </c>
      <c r="B5466" t="e">
        <f>Weighting!$C$18</f>
        <v>#DIV/0!</v>
      </c>
      <c r="C5466" t="e">
        <f>Weighting!$F$18</f>
        <v>#NUM!</v>
      </c>
      <c r="D5466" t="e">
        <f>IF(C5466=1,'Data Transformation'!$G$3+0.5*'Data Transformation'!$W$25,IF(C5467=1,D5467-'Data Transformation'!$W$25,FALSE))</f>
        <v>#NUM!</v>
      </c>
      <c r="E5466">
        <f t="array" ref="E5466">IF(ISLOGICAL(D5466),"",FREQUENCY(IF('Data Transformation'!$B$425:$B$8425='Bin Analysis'!$B5451,'Data Transformation'!$G$425:$G$8425),D5466))</f>
        <v>2001</v>
      </c>
      <c r="F5466">
        <f t="shared" si="681"/>
        <v>0</v>
      </c>
      <c r="G5466">
        <f>Weighting!$H$18</f>
        <v>0</v>
      </c>
      <c r="H5466">
        <f t="array" ref="H5466">FREQUENCY(IF('Data Transformation'!$B$4:$B$8425=B5451,'Data Transformation'!$G$4:$G$8425),'Bin Analysis'!$B5466)</f>
        <v>2073</v>
      </c>
      <c r="I5466">
        <f t="shared" si="682"/>
        <v>0</v>
      </c>
      <c r="J5466">
        <f t="shared" si="683"/>
        <v>0</v>
      </c>
      <c r="K5466">
        <f>J5466*Weighting!$W$18</f>
        <v>0</v>
      </c>
      <c r="M5466" s="14"/>
    </row>
    <row r="5467" spans="1:13" x14ac:dyDescent="0.25">
      <c r="A5467" s="32" t="str">
        <f>IF(Weighting!$P$19&gt;0,B5467,"")</f>
        <v/>
      </c>
      <c r="B5467" t="e">
        <f>Weighting!$C$19</f>
        <v>#DIV/0!</v>
      </c>
      <c r="C5467" t="e">
        <f>Weighting!$F$19</f>
        <v>#NUM!</v>
      </c>
      <c r="D5467" t="e">
        <f>IF(C5467=1,'Data Transformation'!$G$3+0.5*'Data Transformation'!$W$25,IF(C5468=1,D5468-'Data Transformation'!$W$25,FALSE))</f>
        <v>#NUM!</v>
      </c>
      <c r="E5467">
        <f t="array" ref="E5467">IF(ISLOGICAL(D5467),"",FREQUENCY(IF('Data Transformation'!$B$425:$B$8425='Bin Analysis'!$B5451,'Data Transformation'!$G$425:$G$8425),D5467))</f>
        <v>2001</v>
      </c>
      <c r="F5467">
        <f t="shared" si="681"/>
        <v>0</v>
      </c>
      <c r="G5467">
        <f>Weighting!$H$19</f>
        <v>0</v>
      </c>
      <c r="H5467">
        <f t="array" ref="H5467">FREQUENCY(IF('Data Transformation'!$B$4:$B$8425=B5451,'Data Transformation'!$G$4:$G$8425),'Bin Analysis'!$B5467)</f>
        <v>2073</v>
      </c>
      <c r="I5467">
        <f t="shared" si="682"/>
        <v>0</v>
      </c>
      <c r="J5467">
        <f t="shared" si="683"/>
        <v>0</v>
      </c>
      <c r="K5467">
        <f>J5467*Weighting!$W$19</f>
        <v>0</v>
      </c>
      <c r="M5467" s="14"/>
    </row>
    <row r="5468" spans="1:13" x14ac:dyDescent="0.25">
      <c r="A5468" s="32" t="str">
        <f>IF(Weighting!$P$20&gt;0,B5468,"")</f>
        <v/>
      </c>
      <c r="B5468" t="e">
        <f>Weighting!$C$20</f>
        <v>#DIV/0!</v>
      </c>
      <c r="C5468" t="e">
        <f>Weighting!$F$20</f>
        <v>#NUM!</v>
      </c>
      <c r="D5468" t="e">
        <f>IF(C5468=1,'Data Transformation'!$G$3+0.5*'Data Transformation'!$W$25,IF(C5469=1,D5469-'Data Transformation'!$W$25,FALSE))</f>
        <v>#NUM!</v>
      </c>
      <c r="E5468">
        <f t="array" ref="E5468">IF(ISLOGICAL(D5468),"",FREQUENCY(IF('Data Transformation'!$B$425:$B$8425='Bin Analysis'!$B5451,'Data Transformation'!$G$425:$G$8425),D5468))</f>
        <v>2001</v>
      </c>
      <c r="F5468">
        <f t="shared" si="681"/>
        <v>0</v>
      </c>
      <c r="G5468">
        <f>Weighting!$H$20</f>
        <v>0</v>
      </c>
      <c r="H5468">
        <f t="array" ref="H5468">FREQUENCY(IF('Data Transformation'!$B$4:$B$8425=B5451,'Data Transformation'!$G$4:$G$8425),'Bin Analysis'!$B5468)</f>
        <v>2073</v>
      </c>
      <c r="I5468">
        <f t="shared" si="682"/>
        <v>0</v>
      </c>
      <c r="J5468">
        <f t="shared" si="683"/>
        <v>0</v>
      </c>
      <c r="K5468">
        <f>J5468*Weighting!$W$20</f>
        <v>0</v>
      </c>
      <c r="M5468" s="14"/>
    </row>
    <row r="5469" spans="1:13" x14ac:dyDescent="0.25">
      <c r="A5469" s="32" t="str">
        <f>IF(Weighting!$P$21&gt;0,B5469,"")</f>
        <v/>
      </c>
      <c r="B5469" t="e">
        <f>Weighting!$C$21</f>
        <v>#DIV/0!</v>
      </c>
      <c r="C5469" t="e">
        <f>Weighting!$F$21</f>
        <v>#NUM!</v>
      </c>
      <c r="D5469" t="e">
        <f>IF(C5469=1,'Data Transformation'!$G$3+0.5*'Data Transformation'!$W$25,IF(C5470=1,D5470-'Data Transformation'!$W$25,FALSE))</f>
        <v>#NUM!</v>
      </c>
      <c r="E5469">
        <f t="array" ref="E5469">IF(ISLOGICAL(D5469),"",FREQUENCY(IF('Data Transformation'!$B$425:$B$8425='Bin Analysis'!$B5451,'Data Transformation'!$G$425:$G$8425),D5469))</f>
        <v>2001</v>
      </c>
      <c r="F5469">
        <f t="shared" si="681"/>
        <v>0</v>
      </c>
      <c r="G5469">
        <f>Weighting!$H$21</f>
        <v>0</v>
      </c>
      <c r="H5469">
        <f t="array" ref="H5469">FREQUENCY(IF('Data Transformation'!$B$4:$B$8425=B5451,'Data Transformation'!$G$4:$G$8425),'Bin Analysis'!$B5469)</f>
        <v>2073</v>
      </c>
      <c r="I5469">
        <f t="shared" si="682"/>
        <v>0</v>
      </c>
      <c r="J5469">
        <f t="shared" si="683"/>
        <v>0</v>
      </c>
      <c r="K5469">
        <f>J5469*Weighting!$W$21</f>
        <v>0</v>
      </c>
      <c r="M5469" s="14"/>
    </row>
    <row r="5470" spans="1:13" x14ac:dyDescent="0.25">
      <c r="A5470" s="32" t="str">
        <f>IF(Weighting!$P$22&gt;0,B5470,"")</f>
        <v/>
      </c>
      <c r="B5470" t="e">
        <f>Weighting!$C$22</f>
        <v>#DIV/0!</v>
      </c>
      <c r="C5470" t="e">
        <f>Weighting!$F$22</f>
        <v>#NUM!</v>
      </c>
      <c r="D5470" t="e">
        <f>IF(C5470=1,'Data Transformation'!$G$3+0.5*'Data Transformation'!$W$25,IF(C5471=1,D5471-'Data Transformation'!$W$25,FALSE))</f>
        <v>#NUM!</v>
      </c>
      <c r="E5470">
        <f t="array" ref="E5470">IF(ISLOGICAL(D5470),"",FREQUENCY(IF('Data Transformation'!$B$425:$B$8425='Bin Analysis'!$B5451,'Data Transformation'!$G$425:$G$8425),D5470))</f>
        <v>2001</v>
      </c>
      <c r="F5470">
        <f t="shared" si="681"/>
        <v>0</v>
      </c>
      <c r="G5470">
        <f>Weighting!$H$22</f>
        <v>0</v>
      </c>
      <c r="H5470">
        <f t="array" ref="H5470">FREQUENCY(IF('Data Transformation'!$B$4:$B$8425=B5451,'Data Transformation'!$G$4:$G$8425),'Bin Analysis'!$B5470)</f>
        <v>2073</v>
      </c>
      <c r="I5470">
        <f t="shared" si="682"/>
        <v>0</v>
      </c>
      <c r="J5470">
        <f t="shared" si="683"/>
        <v>0</v>
      </c>
      <c r="K5470">
        <f>J5470*Weighting!$W$22</f>
        <v>0</v>
      </c>
      <c r="M5470" s="14"/>
    </row>
    <row r="5471" spans="1:13" x14ac:dyDescent="0.25">
      <c r="A5471" s="32" t="str">
        <f>IF(Weighting!$P$23&gt;0,B5471,"")</f>
        <v/>
      </c>
      <c r="B5471" t="e">
        <f>Weighting!$C$23</f>
        <v>#DIV/0!</v>
      </c>
      <c r="C5471" t="e">
        <f>Weighting!$F$23</f>
        <v>#NUM!</v>
      </c>
      <c r="D5471" t="e">
        <f>IF(C5471=1,'Data Transformation'!$G$3+0.5*'Data Transformation'!$W$25,IF(C5472=1,D5472-'Data Transformation'!$W$25,FALSE))</f>
        <v>#NUM!</v>
      </c>
      <c r="E5471">
        <f t="array" ref="E5471">IF(ISLOGICAL(D5471),"",FREQUENCY(IF('Data Transformation'!$B$425:$B$8425='Bin Analysis'!$B5451,'Data Transformation'!$G$425:$G$8425),D5471))</f>
        <v>2001</v>
      </c>
      <c r="F5471">
        <f t="shared" si="681"/>
        <v>0</v>
      </c>
      <c r="G5471">
        <f>Weighting!$H$23</f>
        <v>0</v>
      </c>
      <c r="H5471">
        <f t="array" ref="H5471">FREQUENCY(IF('Data Transformation'!$B$4:$B$8425=B5451,'Data Transformation'!$G$4:$G$8425),'Bin Analysis'!$B5471)</f>
        <v>2073</v>
      </c>
      <c r="I5471">
        <f t="shared" si="682"/>
        <v>0</v>
      </c>
      <c r="J5471">
        <f t="shared" si="683"/>
        <v>0</v>
      </c>
      <c r="K5471">
        <f>J5471*Weighting!$W$23</f>
        <v>0</v>
      </c>
      <c r="M5471" s="14"/>
    </row>
    <row r="5472" spans="1:13" x14ac:dyDescent="0.25">
      <c r="A5472" s="32" t="str">
        <f>IF(Weighting!$P$24&gt;0,B5472,"")</f>
        <v/>
      </c>
      <c r="B5472" t="e">
        <f>Weighting!$C$24</f>
        <v>#DIV/0!</v>
      </c>
      <c r="C5472" t="e">
        <f>Weighting!$F$24</f>
        <v>#NUM!</v>
      </c>
      <c r="D5472" t="e">
        <f>IF(C5472=1,'Data Transformation'!$G$3+0.5*'Data Transformation'!$W$25,IF(C5473=1,D5473-'Data Transformation'!$W$25,FALSE))</f>
        <v>#NUM!</v>
      </c>
      <c r="E5472">
        <f t="array" ref="E5472">IF(ISLOGICAL(D5472),"",FREQUENCY(IF('Data Transformation'!$B$425:$B$8425='Bin Analysis'!$B5451,'Data Transformation'!$G$425:$G$8425),D5472))</f>
        <v>2001</v>
      </c>
      <c r="F5472">
        <f t="shared" si="681"/>
        <v>0</v>
      </c>
      <c r="G5472">
        <f>Weighting!$H$24</f>
        <v>0</v>
      </c>
      <c r="H5472">
        <f t="array" ref="H5472">FREQUENCY(IF('Data Transformation'!$B$4:$B$8425=B5451,'Data Transformation'!$G$4:$G$8425),'Bin Analysis'!$B5472)</f>
        <v>2073</v>
      </c>
      <c r="I5472">
        <f t="shared" si="682"/>
        <v>0</v>
      </c>
      <c r="J5472">
        <f t="shared" si="683"/>
        <v>0</v>
      </c>
      <c r="K5472">
        <f>J5472*Weighting!$W$24</f>
        <v>0</v>
      </c>
      <c r="M5472" s="14"/>
    </row>
    <row r="5473" spans="1:25" x14ac:dyDescent="0.25">
      <c r="A5473" s="32" t="str">
        <f>IF(Weighting!$P$25&gt;0,B5473,"")</f>
        <v/>
      </c>
      <c r="B5473" t="e">
        <f>Weighting!$C$25</f>
        <v>#DIV/0!</v>
      </c>
      <c r="C5473" t="e">
        <f>Weighting!$F$25</f>
        <v>#NUM!</v>
      </c>
      <c r="D5473" t="e">
        <f>IF(C5473=1,'Data Transformation'!$G$3+0.5*'Data Transformation'!$W$25,IF(C5474=1,D5474-'Data Transformation'!$W$25,FALSE))</f>
        <v>#NUM!</v>
      </c>
      <c r="E5473">
        <f t="array" ref="E5473">IF(ISLOGICAL(D5473),"",FREQUENCY(IF('Data Transformation'!$B$425:$B$8425='Bin Analysis'!$B5451,'Data Transformation'!$G$425:$G$8425),D5473))</f>
        <v>2001</v>
      </c>
      <c r="F5473">
        <f t="shared" si="681"/>
        <v>0</v>
      </c>
      <c r="G5473">
        <f>Weighting!$H$25</f>
        <v>0</v>
      </c>
      <c r="H5473">
        <f t="array" ref="H5473">FREQUENCY(IF('Data Transformation'!$B$4:$B$8425=B5451,'Data Transformation'!$G$4:$G$8425),'Bin Analysis'!$B5473)</f>
        <v>2073</v>
      </c>
      <c r="I5473">
        <f t="shared" si="682"/>
        <v>0</v>
      </c>
      <c r="J5473">
        <f t="shared" si="683"/>
        <v>0</v>
      </c>
      <c r="K5473">
        <f>J5473*Weighting!$W$25</f>
        <v>0</v>
      </c>
      <c r="M5473" s="14"/>
    </row>
    <row r="5474" spans="1:25" x14ac:dyDescent="0.25">
      <c r="O5474"/>
      <c r="P5474"/>
      <c r="Q5474"/>
      <c r="R5474"/>
    </row>
    <row r="5475" spans="1:25" ht="23.25" x14ac:dyDescent="0.35">
      <c r="A5475" s="21" t="s">
        <v>0</v>
      </c>
      <c r="B5475" s="21" t="str">
        <f>IFERROR(VLOOKUP(C5475,'Data Transformation'!$L$6:$M$426,2,FALSE),"")</f>
        <v/>
      </c>
      <c r="C5475" s="21">
        <f>C5451+1</f>
        <v>228</v>
      </c>
      <c r="D5475" s="21"/>
      <c r="E5475" s="21"/>
      <c r="F5475" s="21"/>
      <c r="G5475" s="21"/>
      <c r="H5475" s="22"/>
      <c r="I5475" s="22"/>
      <c r="J5475" s="22"/>
      <c r="K5475" s="21"/>
      <c r="L5475" s="21" t="str">
        <f>B5475</f>
        <v/>
      </c>
      <c r="M5475" s="23" t="e">
        <f>INDEX('Data Transformation'!$O$4:$O$424,MATCH($B5475,'Data Transformation'!$M$4:$M$424,0),MATCH($M$2,'Data Transformation'!$O$3,0))</f>
        <v>#N/A</v>
      </c>
      <c r="N5475" s="27" t="e">
        <f>IF('Input and Summary Results'!$J$16="minimum",'Bin Analysis'!X5476/(M5475-1),'Bin Analysis'!Y5475/('Bin Analysis'!M5475-1))</f>
        <v>#N/A</v>
      </c>
      <c r="O5475" s="27" t="e">
        <f>IF(M5475=FALSE,NA(),(VLOOKUP(1,C5478:K5497,4,FALSE))/(M5475-1))</f>
        <v>#N/A</v>
      </c>
      <c r="P5475" s="27" t="e">
        <f>IF(M5475=FALSE,NA(),SUM(J5478:J5497)/Weighting!$S$5)</f>
        <v>#N/A</v>
      </c>
      <c r="Q5475" s="27" t="e">
        <f>IF(M5475=FALSE,NA(),SUM(K5478:K5497)/Weighting!$S$6)</f>
        <v>#N/A</v>
      </c>
      <c r="R5475" s="27" t="e">
        <f>IF(M5475=FALSE,NA(),(VLOOKUP(1,G5478:K5497,3,FALSE))/(M5475-1))</f>
        <v>#N/A</v>
      </c>
      <c r="S5475" s="22" t="e">
        <f>IF(M5475=FALSE,NA(),IF(SUM(J5478:J5497)=2,"yes","no"))</f>
        <v>#N/A</v>
      </c>
      <c r="X5475" s="2" cm="2">
        <f t="array" ref="X5475:X5476">FREQUENCY(IF('Data Transformation'!$B$425:$B$6424='Bin Analysis'!L5475,'Data Transformation'!$G$425:$G$6424),'Data Transformation'!$U$11)</f>
        <v>0</v>
      </c>
      <c r="Y5475" s="2" cm="2">
        <f t="array" ref="Y5475:Y5476">FREQUENCY(IF('Data Transformation'!$B$425:$B$6424='Bin Analysis'!L5475,'Data Transformation'!$G$425:$G$6424),'Data Transformation'!$U$12)</f>
        <v>0</v>
      </c>
    </row>
    <row r="5476" spans="1:25" x14ac:dyDescent="0.25">
      <c r="A5476" s="14" t="s">
        <v>67</v>
      </c>
      <c r="B5476" t="s">
        <v>47</v>
      </c>
      <c r="C5476" t="s">
        <v>5</v>
      </c>
      <c r="D5476" t="s">
        <v>100</v>
      </c>
      <c r="E5476" t="s">
        <v>101</v>
      </c>
      <c r="F5476" t="s">
        <v>102</v>
      </c>
      <c r="G5476" t="s">
        <v>70</v>
      </c>
      <c r="H5476" t="s">
        <v>31</v>
      </c>
      <c r="I5476" t="s">
        <v>32</v>
      </c>
      <c r="J5476" t="s">
        <v>46</v>
      </c>
      <c r="K5476" s="14" t="s">
        <v>45</v>
      </c>
      <c r="M5476" s="14"/>
      <c r="X5476" s="2">
        <v>0</v>
      </c>
      <c r="Y5476" s="2">
        <v>0</v>
      </c>
    </row>
    <row r="5477" spans="1:25" x14ac:dyDescent="0.25">
      <c r="A5477" s="32"/>
      <c r="D5477" t="e">
        <f>IF(C5477=1,'Data Transformation'!$G$3+0.5*'Data Transformation'!$W$25,IF(C5478=1,D5478-'Data Transformation'!$W$25,FALSE))</f>
        <v>#NUM!</v>
      </c>
      <c r="E5477">
        <f t="array" ref="E5477">IF(ISLOGICAL(D5477),"",FREQUENCY(IF('Data Transformation'!$B$425:$B$8425='Bin Analysis'!$B5475,'Data Transformation'!$G$425:$G$8425),D5477))</f>
        <v>2001</v>
      </c>
      <c r="F5477" t="e">
        <f>IF(ISLOGICAL(D5477),"",E5477-E5476)</f>
        <v>#VALUE!</v>
      </c>
      <c r="M5477" s="14"/>
    </row>
    <row r="5478" spans="1:25" x14ac:dyDescent="0.25">
      <c r="A5478" s="32" t="e">
        <f>IF(Weighting!$P$6&gt;0,B5478,"")</f>
        <v>#NUM!</v>
      </c>
      <c r="B5478" t="e">
        <f>Weighting!$C$6</f>
        <v>#DIV/0!</v>
      </c>
      <c r="C5478" t="e">
        <f>Weighting!$F$6</f>
        <v>#NUM!</v>
      </c>
      <c r="D5478" t="e">
        <f>IF(C5478=1,'Data Transformation'!$G$3+0.5*'Data Transformation'!$W$25,IF(C5479=1,D5479-'Data Transformation'!$W$25,FALSE))</f>
        <v>#NUM!</v>
      </c>
      <c r="E5478">
        <f t="array" ref="E5478">IF(ISLOGICAL(D5478),"",FREQUENCY(IF('Data Transformation'!$B$425:$B$8425='Bin Analysis'!$B5475,'Data Transformation'!$G$425:$G$8425),D5478))</f>
        <v>2001</v>
      </c>
      <c r="F5478">
        <f>IF(ISLOGICAL(D5478),"",E5478-E5477)</f>
        <v>0</v>
      </c>
      <c r="G5478">
        <f>Weighting!$H$6</f>
        <v>1</v>
      </c>
      <c r="H5478">
        <f t="array" ref="H5478">FREQUENCY(IF('Data Transformation'!$B$4:$B$8425=B5475,'Data Transformation'!$G$4:$G$8425),'Bin Analysis'!$B5478)</f>
        <v>2073</v>
      </c>
      <c r="I5478">
        <f>H5478-H5477</f>
        <v>2073</v>
      </c>
      <c r="J5478">
        <f>IF(I5478=0,0,1)</f>
        <v>1</v>
      </c>
      <c r="K5478" t="e">
        <f>J5478*Weighting!$W$6</f>
        <v>#NUM!</v>
      </c>
      <c r="M5478" s="14"/>
    </row>
    <row r="5479" spans="1:25" x14ac:dyDescent="0.25">
      <c r="A5479" s="32" t="str">
        <f>IF(Weighting!$P$7&gt;0,B5479,"")</f>
        <v/>
      </c>
      <c r="B5479" t="e">
        <f>Weighting!$C$7</f>
        <v>#DIV/0!</v>
      </c>
      <c r="C5479" t="e">
        <f>Weighting!$F$7</f>
        <v>#NUM!</v>
      </c>
      <c r="D5479" t="e">
        <f>IF(C5479=1,'Data Transformation'!$G$3+0.5*'Data Transformation'!$W$25,IF(C5480=1,D5480-'Data Transformation'!$W$25,FALSE))</f>
        <v>#NUM!</v>
      </c>
      <c r="E5479">
        <f t="array" ref="E5479">IF(ISLOGICAL(D5479),"",FREQUENCY(IF('Data Transformation'!$B$425:$B$8425='Bin Analysis'!$B5475,'Data Transformation'!$G$425:$G$8425),D5479))</f>
        <v>2001</v>
      </c>
      <c r="F5479">
        <f t="shared" ref="F5479:F5497" si="684">IF(ISLOGICAL(D5479),"",E5479-E5478)</f>
        <v>0</v>
      </c>
      <c r="G5479">
        <f>Weighting!$H$7</f>
        <v>0</v>
      </c>
      <c r="H5479">
        <f t="array" ref="H5479">FREQUENCY(IF('Data Transformation'!$B$4:$B$8425=B5475,'Data Transformation'!$G$4:$G$8425),'Bin Analysis'!$B5479)</f>
        <v>2073</v>
      </c>
      <c r="I5479">
        <f t="shared" ref="I5479:I5497" si="685">H5479-H5478</f>
        <v>0</v>
      </c>
      <c r="J5479">
        <f>IF(I5479=0,0,1)</f>
        <v>0</v>
      </c>
      <c r="K5479">
        <f>J5479*Weighting!$W$7</f>
        <v>0</v>
      </c>
      <c r="M5479" s="14"/>
    </row>
    <row r="5480" spans="1:25" x14ac:dyDescent="0.25">
      <c r="A5480" s="32" t="str">
        <f>IF(Weighting!$P$8&gt;0,B5480,"")</f>
        <v/>
      </c>
      <c r="B5480" t="e">
        <f>Weighting!$C$8</f>
        <v>#DIV/0!</v>
      </c>
      <c r="C5480" t="e">
        <f>Weighting!$F$8</f>
        <v>#NUM!</v>
      </c>
      <c r="D5480" t="e">
        <f>IF(C5480=1,'Data Transformation'!$G$3+0.5*'Data Transformation'!$W$25,IF(C5481=1,D5481-'Data Transformation'!$W$25,FALSE))</f>
        <v>#NUM!</v>
      </c>
      <c r="E5480">
        <f t="array" ref="E5480">IF(ISLOGICAL(D5480),"",FREQUENCY(IF('Data Transformation'!$B$425:$B$8425='Bin Analysis'!$B5475,'Data Transformation'!$G$425:$G$8425),D5480))</f>
        <v>2001</v>
      </c>
      <c r="F5480">
        <f t="shared" si="684"/>
        <v>0</v>
      </c>
      <c r="G5480">
        <f>Weighting!$H$8</f>
        <v>0</v>
      </c>
      <c r="H5480">
        <f t="array" ref="H5480">FREQUENCY(IF('Data Transformation'!$B$4:$B$8425=B5475,'Data Transformation'!$G$4:$G$8425),'Bin Analysis'!$B5480)</f>
        <v>2073</v>
      </c>
      <c r="I5480">
        <f t="shared" si="685"/>
        <v>0</v>
      </c>
      <c r="J5480">
        <f t="shared" ref="J5480:J5497" si="686">IF(I5480=0,0,1)</f>
        <v>0</v>
      </c>
      <c r="K5480">
        <f>J5480*Weighting!$W$8</f>
        <v>0</v>
      </c>
      <c r="M5480" s="14"/>
    </row>
    <row r="5481" spans="1:25" x14ac:dyDescent="0.25">
      <c r="A5481" s="32" t="str">
        <f>IF(Weighting!$P$9&gt;0,B5481,"")</f>
        <v/>
      </c>
      <c r="B5481" s="50" t="e">
        <f>Weighting!$C$9</f>
        <v>#DIV/0!</v>
      </c>
      <c r="C5481" t="e">
        <f>Weighting!$F$9</f>
        <v>#NUM!</v>
      </c>
      <c r="D5481" t="e">
        <f>IF(C5481=1,'Data Transformation'!$G$3+0.5*'Data Transformation'!$W$25,IF(C5482=1,D5482-'Data Transformation'!$W$25,FALSE))</f>
        <v>#NUM!</v>
      </c>
      <c r="E5481">
        <f t="array" ref="E5481">IF(ISLOGICAL(D5481),"",FREQUENCY(IF('Data Transformation'!$B$425:$B$8425='Bin Analysis'!$B5475,'Data Transformation'!$G$425:$G$8425),D5481))</f>
        <v>2001</v>
      </c>
      <c r="F5481">
        <f t="shared" si="684"/>
        <v>0</v>
      </c>
      <c r="G5481">
        <f>Weighting!$H$9</f>
        <v>0</v>
      </c>
      <c r="H5481">
        <f t="array" ref="H5481">FREQUENCY(IF('Data Transformation'!$B$4:$B$8425=B5475,'Data Transformation'!$G$4:$G$8425),'Bin Analysis'!$B5481)</f>
        <v>2073</v>
      </c>
      <c r="I5481">
        <f t="shared" si="685"/>
        <v>0</v>
      </c>
      <c r="J5481">
        <f t="shared" si="686"/>
        <v>0</v>
      </c>
      <c r="K5481">
        <f>J5481*Weighting!$W$9</f>
        <v>0</v>
      </c>
      <c r="M5481" s="14"/>
    </row>
    <row r="5482" spans="1:25" x14ac:dyDescent="0.25">
      <c r="A5482" s="32" t="str">
        <f>IF(Weighting!$P$10&gt;0,B5482,"")</f>
        <v/>
      </c>
      <c r="B5482" t="e">
        <f>Weighting!$C$10</f>
        <v>#DIV/0!</v>
      </c>
      <c r="C5482" t="e">
        <f>Weighting!$F$10</f>
        <v>#NUM!</v>
      </c>
      <c r="D5482" t="e">
        <f>IF(C5482=1,'Data Transformation'!$G$3+0.5*'Data Transformation'!$W$25,IF(C5483=1,D5483-'Data Transformation'!$W$25,FALSE))</f>
        <v>#NUM!</v>
      </c>
      <c r="E5482">
        <f t="array" ref="E5482">IF(ISLOGICAL(D5482),"",FREQUENCY(IF('Data Transformation'!$B$425:$B$8425='Bin Analysis'!$B5475,'Data Transformation'!$G$425:$G$8425),D5482))</f>
        <v>2001</v>
      </c>
      <c r="F5482">
        <f t="shared" si="684"/>
        <v>0</v>
      </c>
      <c r="G5482">
        <f>Weighting!$H$10</f>
        <v>0</v>
      </c>
      <c r="H5482">
        <f t="array" ref="H5482">FREQUENCY(IF('Data Transformation'!$B$4:$B$8425=B5475,'Data Transformation'!$G$4:$G$8425),'Bin Analysis'!$B5482)</f>
        <v>2073</v>
      </c>
      <c r="I5482">
        <f t="shared" si="685"/>
        <v>0</v>
      </c>
      <c r="J5482">
        <f t="shared" si="686"/>
        <v>0</v>
      </c>
      <c r="K5482">
        <f>J5482*Weighting!$W$10</f>
        <v>0</v>
      </c>
      <c r="M5482" s="14"/>
    </row>
    <row r="5483" spans="1:25" x14ac:dyDescent="0.25">
      <c r="A5483" s="32" t="str">
        <f>IF(Weighting!$P$11&gt;0,B5483,"")</f>
        <v/>
      </c>
      <c r="B5483" t="e">
        <f>Weighting!$C$11</f>
        <v>#DIV/0!</v>
      </c>
      <c r="C5483" t="e">
        <f>Weighting!$F$11</f>
        <v>#NUM!</v>
      </c>
      <c r="D5483" t="e">
        <f>IF(C5483=1,'Data Transformation'!$G$3+0.5*'Data Transformation'!$W$25,IF(C5484=1,D5484-'Data Transformation'!$W$25,FALSE))</f>
        <v>#NUM!</v>
      </c>
      <c r="E5483">
        <f t="array" ref="E5483">IF(ISLOGICAL(D5483),"",FREQUENCY(IF('Data Transformation'!$B$425:$B$8425='Bin Analysis'!$B5475,'Data Transformation'!$G$425:$G$8425),D5483))</f>
        <v>2001</v>
      </c>
      <c r="F5483">
        <f t="shared" si="684"/>
        <v>0</v>
      </c>
      <c r="G5483">
        <f>Weighting!$H$11</f>
        <v>0</v>
      </c>
      <c r="H5483">
        <f t="array" ref="H5483">FREQUENCY(IF('Data Transformation'!$B$4:$B$8425=B5475,'Data Transformation'!$G$4:$G$8425),'Bin Analysis'!$B5483)</f>
        <v>2073</v>
      </c>
      <c r="I5483">
        <f t="shared" si="685"/>
        <v>0</v>
      </c>
      <c r="J5483">
        <f t="shared" si="686"/>
        <v>0</v>
      </c>
      <c r="K5483">
        <f>J5483*Weighting!$W$11</f>
        <v>0</v>
      </c>
      <c r="M5483" s="14"/>
    </row>
    <row r="5484" spans="1:25" x14ac:dyDescent="0.25">
      <c r="A5484" s="32" t="str">
        <f>IF(Weighting!$P$12&gt;0,B5484,"")</f>
        <v/>
      </c>
      <c r="B5484" t="e">
        <f>Weighting!$C$12</f>
        <v>#DIV/0!</v>
      </c>
      <c r="C5484" t="e">
        <f>Weighting!$F$12</f>
        <v>#NUM!</v>
      </c>
      <c r="D5484" t="e">
        <f>IF(C5484=1,'Data Transformation'!$G$3+0.5*'Data Transformation'!$W$25,IF(C5485=1,D5485-'Data Transformation'!$W$25,FALSE))</f>
        <v>#NUM!</v>
      </c>
      <c r="E5484">
        <f t="array" ref="E5484">IF(ISLOGICAL(D5484),"",FREQUENCY(IF('Data Transformation'!$B$425:$B$8425='Bin Analysis'!$B5475,'Data Transformation'!$G$425:$G$8425),D5484))</f>
        <v>2001</v>
      </c>
      <c r="F5484">
        <f t="shared" si="684"/>
        <v>0</v>
      </c>
      <c r="G5484">
        <f>Weighting!$H$12</f>
        <v>0</v>
      </c>
      <c r="H5484">
        <f t="array" ref="H5484">FREQUENCY(IF('Data Transformation'!$B$4:$B$8425=B5475,'Data Transformation'!$G$4:$G$8425),'Bin Analysis'!$B5484)</f>
        <v>2073</v>
      </c>
      <c r="I5484">
        <f t="shared" si="685"/>
        <v>0</v>
      </c>
      <c r="J5484">
        <f t="shared" si="686"/>
        <v>0</v>
      </c>
      <c r="K5484">
        <f>J5484*Weighting!$W$12</f>
        <v>0</v>
      </c>
      <c r="M5484" s="14"/>
    </row>
    <row r="5485" spans="1:25" x14ac:dyDescent="0.25">
      <c r="A5485" s="32" t="str">
        <f>IF(Weighting!$P$13&gt;0,B5485,"")</f>
        <v/>
      </c>
      <c r="B5485" t="e">
        <f>Weighting!$C$13</f>
        <v>#DIV/0!</v>
      </c>
      <c r="C5485" t="e">
        <f>Weighting!$F$13</f>
        <v>#NUM!</v>
      </c>
      <c r="D5485" t="e">
        <f>IF(C5485=1,'Data Transformation'!$G$3+0.5*'Data Transformation'!$W$25,IF(C5486=1,D5486-'Data Transformation'!$W$25,FALSE))</f>
        <v>#NUM!</v>
      </c>
      <c r="E5485">
        <f t="array" ref="E5485">IF(ISLOGICAL(D5485),"",FREQUENCY(IF('Data Transformation'!$B$425:$B$8425='Bin Analysis'!$B5475,'Data Transformation'!$G$425:$G$8425),D5485))</f>
        <v>2001</v>
      </c>
      <c r="F5485">
        <f t="shared" si="684"/>
        <v>0</v>
      </c>
      <c r="G5485">
        <f>Weighting!$H$13</f>
        <v>0</v>
      </c>
      <c r="H5485">
        <f t="array" ref="H5485">FREQUENCY(IF('Data Transformation'!$B$4:$B$8425=B5475,'Data Transformation'!$G$4:$G$8425),'Bin Analysis'!$B5485)</f>
        <v>2073</v>
      </c>
      <c r="I5485">
        <f t="shared" si="685"/>
        <v>0</v>
      </c>
      <c r="J5485">
        <f t="shared" si="686"/>
        <v>0</v>
      </c>
      <c r="K5485">
        <f>J5485*Weighting!$W$13</f>
        <v>0</v>
      </c>
      <c r="M5485" s="14"/>
    </row>
    <row r="5486" spans="1:25" x14ac:dyDescent="0.25">
      <c r="A5486" s="32" t="str">
        <f>IF(Weighting!$P$14&gt;0,B5486,"")</f>
        <v/>
      </c>
      <c r="B5486" t="e">
        <f>Weighting!$C$14</f>
        <v>#DIV/0!</v>
      </c>
      <c r="C5486" t="e">
        <f>Weighting!$F$14</f>
        <v>#NUM!</v>
      </c>
      <c r="D5486" t="e">
        <f>IF(C5486=1,'Data Transformation'!$G$3+0.5*'Data Transformation'!$W$25,IF(C5487=1,D5487-'Data Transformation'!$W$25,FALSE))</f>
        <v>#NUM!</v>
      </c>
      <c r="E5486">
        <f t="array" ref="E5486">IF(ISLOGICAL(D5486),"",FREQUENCY(IF('Data Transformation'!$B$425:$B$8425='Bin Analysis'!$B5475,'Data Transformation'!$G$425:$G$8425),D5486))</f>
        <v>2001</v>
      </c>
      <c r="F5486">
        <f t="shared" si="684"/>
        <v>0</v>
      </c>
      <c r="G5486">
        <f>Weighting!$H$14</f>
        <v>0</v>
      </c>
      <c r="H5486">
        <f t="array" ref="H5486">FREQUENCY(IF('Data Transformation'!$B$4:$B$8425=B5475,'Data Transformation'!$G$4:$G$8425),'Bin Analysis'!$B5486)</f>
        <v>2073</v>
      </c>
      <c r="I5486">
        <f t="shared" si="685"/>
        <v>0</v>
      </c>
      <c r="J5486">
        <f t="shared" si="686"/>
        <v>0</v>
      </c>
      <c r="K5486">
        <f>J5486*Weighting!$W$14</f>
        <v>0</v>
      </c>
      <c r="M5486" s="14"/>
    </row>
    <row r="5487" spans="1:25" x14ac:dyDescent="0.25">
      <c r="A5487" s="32" t="str">
        <f>IF(Weighting!$P$15&gt;0,B5487,"")</f>
        <v/>
      </c>
      <c r="B5487" t="e">
        <f>Weighting!$C$15</f>
        <v>#DIV/0!</v>
      </c>
      <c r="C5487" t="e">
        <f>Weighting!$F$15</f>
        <v>#NUM!</v>
      </c>
      <c r="D5487" t="e">
        <f>IF(C5487=1,'Data Transformation'!$G$3+0.5*'Data Transformation'!$W$25,IF(C5488=1,D5488-'Data Transformation'!$W$25,FALSE))</f>
        <v>#NUM!</v>
      </c>
      <c r="E5487">
        <f t="array" ref="E5487">IF(ISLOGICAL(D5487),"",FREQUENCY(IF('Data Transformation'!$B$425:$B$8425='Bin Analysis'!$B5475,'Data Transformation'!$G$425:$G$8425),D5487))</f>
        <v>2001</v>
      </c>
      <c r="F5487">
        <f t="shared" si="684"/>
        <v>0</v>
      </c>
      <c r="G5487">
        <f>Weighting!$H$15</f>
        <v>0</v>
      </c>
      <c r="H5487">
        <f t="array" ref="H5487">FREQUENCY(IF('Data Transformation'!$B$4:$B$8425=B5475,'Data Transformation'!$G$4:$G$8425),'Bin Analysis'!$B5487)</f>
        <v>2073</v>
      </c>
      <c r="I5487">
        <f t="shared" si="685"/>
        <v>0</v>
      </c>
      <c r="J5487">
        <f t="shared" si="686"/>
        <v>0</v>
      </c>
      <c r="K5487">
        <f>J5487*Weighting!$W$15</f>
        <v>0</v>
      </c>
      <c r="M5487" s="14"/>
    </row>
    <row r="5488" spans="1:25" x14ac:dyDescent="0.25">
      <c r="A5488" s="32" t="str">
        <f>IF(Weighting!$P$16&gt;0,B5488,"")</f>
        <v/>
      </c>
      <c r="B5488" t="e">
        <f>Weighting!$C$16</f>
        <v>#DIV/0!</v>
      </c>
      <c r="C5488" t="e">
        <f>Weighting!$F$16</f>
        <v>#NUM!</v>
      </c>
      <c r="D5488" t="e">
        <f>IF(C5488=1,'Data Transformation'!$G$3+0.5*'Data Transformation'!$W$25,IF(C5489=1,D5489-'Data Transformation'!$W$25,FALSE))</f>
        <v>#NUM!</v>
      </c>
      <c r="E5488">
        <f t="array" ref="E5488">IF(ISLOGICAL(D5488),"",FREQUENCY(IF('Data Transformation'!$B$425:$B$8425='Bin Analysis'!$B5475,'Data Transformation'!$G$425:$G$8425),D5488))</f>
        <v>2001</v>
      </c>
      <c r="F5488">
        <f t="shared" si="684"/>
        <v>0</v>
      </c>
      <c r="G5488">
        <f>Weighting!$H$16</f>
        <v>0</v>
      </c>
      <c r="H5488">
        <f t="array" ref="H5488">FREQUENCY(IF('Data Transformation'!$B$4:$B$8425=B5475,'Data Transformation'!$G$4:$G$8425),'Bin Analysis'!$B5488)</f>
        <v>2073</v>
      </c>
      <c r="I5488">
        <f t="shared" si="685"/>
        <v>0</v>
      </c>
      <c r="J5488">
        <f t="shared" si="686"/>
        <v>0</v>
      </c>
      <c r="K5488">
        <f>J5488*Weighting!$W$16</f>
        <v>0</v>
      </c>
      <c r="M5488" s="14"/>
    </row>
    <row r="5489" spans="1:25" x14ac:dyDescent="0.25">
      <c r="A5489" s="32" t="str">
        <f>IF(Weighting!$P$17&gt;0,B5489,"")</f>
        <v/>
      </c>
      <c r="B5489" t="e">
        <f>Weighting!$C$17</f>
        <v>#DIV/0!</v>
      </c>
      <c r="C5489" t="e">
        <f>Weighting!$F$17</f>
        <v>#NUM!</v>
      </c>
      <c r="D5489" t="e">
        <f>IF(C5489=1,'Data Transformation'!$G$3+0.5*'Data Transformation'!$W$25,IF(C5490=1,D5490-'Data Transformation'!$W$25,FALSE))</f>
        <v>#NUM!</v>
      </c>
      <c r="E5489">
        <f t="array" ref="E5489">IF(ISLOGICAL(D5489),"",FREQUENCY(IF('Data Transformation'!$B$425:$B$8425='Bin Analysis'!$B5475,'Data Transformation'!$G$425:$G$8425),D5489))</f>
        <v>2001</v>
      </c>
      <c r="F5489">
        <f t="shared" si="684"/>
        <v>0</v>
      </c>
      <c r="G5489">
        <f>Weighting!$H$17</f>
        <v>0</v>
      </c>
      <c r="H5489">
        <f t="array" ref="H5489">FREQUENCY(IF('Data Transformation'!$B$4:$B$8425=B5475,'Data Transformation'!$G$4:$G$8425),'Bin Analysis'!$B5489)</f>
        <v>2073</v>
      </c>
      <c r="I5489">
        <f t="shared" si="685"/>
        <v>0</v>
      </c>
      <c r="J5489">
        <f t="shared" si="686"/>
        <v>0</v>
      </c>
      <c r="K5489">
        <f>J5489*Weighting!$W$17</f>
        <v>0</v>
      </c>
      <c r="M5489" s="14"/>
    </row>
    <row r="5490" spans="1:25" x14ac:dyDescent="0.25">
      <c r="A5490" s="32" t="str">
        <f>IF(Weighting!$P$18&gt;0,B5490,"")</f>
        <v/>
      </c>
      <c r="B5490" t="e">
        <f>Weighting!$C$18</f>
        <v>#DIV/0!</v>
      </c>
      <c r="C5490" t="e">
        <f>Weighting!$F$18</f>
        <v>#NUM!</v>
      </c>
      <c r="D5490" t="e">
        <f>IF(C5490=1,'Data Transformation'!$G$3+0.5*'Data Transformation'!$W$25,IF(C5491=1,D5491-'Data Transformation'!$W$25,FALSE))</f>
        <v>#NUM!</v>
      </c>
      <c r="E5490">
        <f t="array" ref="E5490">IF(ISLOGICAL(D5490),"",FREQUENCY(IF('Data Transformation'!$B$425:$B$8425='Bin Analysis'!$B5475,'Data Transformation'!$G$425:$G$8425),D5490))</f>
        <v>2001</v>
      </c>
      <c r="F5490">
        <f t="shared" si="684"/>
        <v>0</v>
      </c>
      <c r="G5490">
        <f>Weighting!$H$18</f>
        <v>0</v>
      </c>
      <c r="H5490">
        <f t="array" ref="H5490">FREQUENCY(IF('Data Transformation'!$B$4:$B$8425=B5475,'Data Transformation'!$G$4:$G$8425),'Bin Analysis'!$B5490)</f>
        <v>2073</v>
      </c>
      <c r="I5490">
        <f t="shared" si="685"/>
        <v>0</v>
      </c>
      <c r="J5490">
        <f t="shared" si="686"/>
        <v>0</v>
      </c>
      <c r="K5490">
        <f>J5490*Weighting!$W$18</f>
        <v>0</v>
      </c>
      <c r="M5490" s="14"/>
    </row>
    <row r="5491" spans="1:25" x14ac:dyDescent="0.25">
      <c r="A5491" s="32" t="str">
        <f>IF(Weighting!$P$19&gt;0,B5491,"")</f>
        <v/>
      </c>
      <c r="B5491" t="e">
        <f>Weighting!$C$19</f>
        <v>#DIV/0!</v>
      </c>
      <c r="C5491" t="e">
        <f>Weighting!$F$19</f>
        <v>#NUM!</v>
      </c>
      <c r="D5491" t="e">
        <f>IF(C5491=1,'Data Transformation'!$G$3+0.5*'Data Transformation'!$W$25,IF(C5492=1,D5492-'Data Transformation'!$W$25,FALSE))</f>
        <v>#NUM!</v>
      </c>
      <c r="E5491">
        <f t="array" ref="E5491">IF(ISLOGICAL(D5491),"",FREQUENCY(IF('Data Transformation'!$B$425:$B$8425='Bin Analysis'!$B5475,'Data Transformation'!$G$425:$G$8425),D5491))</f>
        <v>2001</v>
      </c>
      <c r="F5491">
        <f t="shared" si="684"/>
        <v>0</v>
      </c>
      <c r="G5491">
        <f>Weighting!$H$19</f>
        <v>0</v>
      </c>
      <c r="H5491">
        <f t="array" ref="H5491">FREQUENCY(IF('Data Transformation'!$B$4:$B$8425=B5475,'Data Transformation'!$G$4:$G$8425),'Bin Analysis'!$B5491)</f>
        <v>2073</v>
      </c>
      <c r="I5491">
        <f t="shared" si="685"/>
        <v>0</v>
      </c>
      <c r="J5491">
        <f t="shared" si="686"/>
        <v>0</v>
      </c>
      <c r="K5491">
        <f>J5491*Weighting!$W$19</f>
        <v>0</v>
      </c>
      <c r="M5491" s="14"/>
    </row>
    <row r="5492" spans="1:25" x14ac:dyDescent="0.25">
      <c r="A5492" s="32" t="str">
        <f>IF(Weighting!$P$20&gt;0,B5492,"")</f>
        <v/>
      </c>
      <c r="B5492" t="e">
        <f>Weighting!$C$20</f>
        <v>#DIV/0!</v>
      </c>
      <c r="C5492" t="e">
        <f>Weighting!$F$20</f>
        <v>#NUM!</v>
      </c>
      <c r="D5492" t="e">
        <f>IF(C5492=1,'Data Transformation'!$G$3+0.5*'Data Transformation'!$W$25,IF(C5493=1,D5493-'Data Transformation'!$W$25,FALSE))</f>
        <v>#NUM!</v>
      </c>
      <c r="E5492">
        <f t="array" ref="E5492">IF(ISLOGICAL(D5492),"",FREQUENCY(IF('Data Transformation'!$B$425:$B$8425='Bin Analysis'!$B5475,'Data Transformation'!$G$425:$G$8425),D5492))</f>
        <v>2001</v>
      </c>
      <c r="F5492">
        <f t="shared" si="684"/>
        <v>0</v>
      </c>
      <c r="G5492">
        <f>Weighting!$H$20</f>
        <v>0</v>
      </c>
      <c r="H5492">
        <f t="array" ref="H5492">FREQUENCY(IF('Data Transformation'!$B$4:$B$8425=B5475,'Data Transformation'!$G$4:$G$8425),'Bin Analysis'!$B5492)</f>
        <v>2073</v>
      </c>
      <c r="I5492">
        <f t="shared" si="685"/>
        <v>0</v>
      </c>
      <c r="J5492">
        <f t="shared" si="686"/>
        <v>0</v>
      </c>
      <c r="K5492">
        <f>J5492*Weighting!$W$20</f>
        <v>0</v>
      </c>
      <c r="M5492" s="14"/>
    </row>
    <row r="5493" spans="1:25" x14ac:dyDescent="0.25">
      <c r="A5493" s="32" t="str">
        <f>IF(Weighting!$P$21&gt;0,B5493,"")</f>
        <v/>
      </c>
      <c r="B5493" t="e">
        <f>Weighting!$C$21</f>
        <v>#DIV/0!</v>
      </c>
      <c r="C5493" t="e">
        <f>Weighting!$F$21</f>
        <v>#NUM!</v>
      </c>
      <c r="D5493" t="e">
        <f>IF(C5493=1,'Data Transformation'!$G$3+0.5*'Data Transformation'!$W$25,IF(C5494=1,D5494-'Data Transformation'!$W$25,FALSE))</f>
        <v>#NUM!</v>
      </c>
      <c r="E5493">
        <f t="array" ref="E5493">IF(ISLOGICAL(D5493),"",FREQUENCY(IF('Data Transformation'!$B$425:$B$8425='Bin Analysis'!$B5475,'Data Transformation'!$G$425:$G$8425),D5493))</f>
        <v>2001</v>
      </c>
      <c r="F5493">
        <f t="shared" si="684"/>
        <v>0</v>
      </c>
      <c r="G5493">
        <f>Weighting!$H$21</f>
        <v>0</v>
      </c>
      <c r="H5493">
        <f t="array" ref="H5493">FREQUENCY(IF('Data Transformation'!$B$4:$B$8425=B5475,'Data Transformation'!$G$4:$G$8425),'Bin Analysis'!$B5493)</f>
        <v>2073</v>
      </c>
      <c r="I5493">
        <f t="shared" si="685"/>
        <v>0</v>
      </c>
      <c r="J5493">
        <f t="shared" si="686"/>
        <v>0</v>
      </c>
      <c r="K5493">
        <f>J5493*Weighting!$W$21</f>
        <v>0</v>
      </c>
      <c r="M5493" s="14"/>
    </row>
    <row r="5494" spans="1:25" x14ac:dyDescent="0.25">
      <c r="A5494" s="32" t="str">
        <f>IF(Weighting!$P$22&gt;0,B5494,"")</f>
        <v/>
      </c>
      <c r="B5494" t="e">
        <f>Weighting!$C$22</f>
        <v>#DIV/0!</v>
      </c>
      <c r="C5494" t="e">
        <f>Weighting!$F$22</f>
        <v>#NUM!</v>
      </c>
      <c r="D5494" t="e">
        <f>IF(C5494=1,'Data Transformation'!$G$3+0.5*'Data Transformation'!$W$25,IF(C5495=1,D5495-'Data Transformation'!$W$25,FALSE))</f>
        <v>#NUM!</v>
      </c>
      <c r="E5494">
        <f t="array" ref="E5494">IF(ISLOGICAL(D5494),"",FREQUENCY(IF('Data Transformation'!$B$425:$B$8425='Bin Analysis'!$B5475,'Data Transformation'!$G$425:$G$8425),D5494))</f>
        <v>2001</v>
      </c>
      <c r="F5494">
        <f t="shared" si="684"/>
        <v>0</v>
      </c>
      <c r="G5494">
        <f>Weighting!$H$22</f>
        <v>0</v>
      </c>
      <c r="H5494">
        <f t="array" ref="H5494">FREQUENCY(IF('Data Transformation'!$B$4:$B$8425=B5475,'Data Transformation'!$G$4:$G$8425),'Bin Analysis'!$B5494)</f>
        <v>2073</v>
      </c>
      <c r="I5494">
        <f t="shared" si="685"/>
        <v>0</v>
      </c>
      <c r="J5494">
        <f t="shared" si="686"/>
        <v>0</v>
      </c>
      <c r="K5494">
        <f>J5494*Weighting!$W$22</f>
        <v>0</v>
      </c>
      <c r="M5494" s="14"/>
    </row>
    <row r="5495" spans="1:25" x14ac:dyDescent="0.25">
      <c r="A5495" s="32" t="str">
        <f>IF(Weighting!$P$23&gt;0,B5495,"")</f>
        <v/>
      </c>
      <c r="B5495" t="e">
        <f>Weighting!$C$23</f>
        <v>#DIV/0!</v>
      </c>
      <c r="C5495" t="e">
        <f>Weighting!$F$23</f>
        <v>#NUM!</v>
      </c>
      <c r="D5495" t="e">
        <f>IF(C5495=1,'Data Transformation'!$G$3+0.5*'Data Transformation'!$W$25,IF(C5496=1,D5496-'Data Transformation'!$W$25,FALSE))</f>
        <v>#NUM!</v>
      </c>
      <c r="E5495">
        <f t="array" ref="E5495">IF(ISLOGICAL(D5495),"",FREQUENCY(IF('Data Transformation'!$B$425:$B$8425='Bin Analysis'!$B5475,'Data Transformation'!$G$425:$G$8425),D5495))</f>
        <v>2001</v>
      </c>
      <c r="F5495">
        <f t="shared" si="684"/>
        <v>0</v>
      </c>
      <c r="G5495">
        <f>Weighting!$H$23</f>
        <v>0</v>
      </c>
      <c r="H5495">
        <f t="array" ref="H5495">FREQUENCY(IF('Data Transformation'!$B$4:$B$8425=B5475,'Data Transformation'!$G$4:$G$8425),'Bin Analysis'!$B5495)</f>
        <v>2073</v>
      </c>
      <c r="I5495">
        <f t="shared" si="685"/>
        <v>0</v>
      </c>
      <c r="J5495">
        <f t="shared" si="686"/>
        <v>0</v>
      </c>
      <c r="K5495">
        <f>J5495*Weighting!$W$23</f>
        <v>0</v>
      </c>
      <c r="M5495" s="14"/>
    </row>
    <row r="5496" spans="1:25" x14ac:dyDescent="0.25">
      <c r="A5496" s="32" t="str">
        <f>IF(Weighting!$P$24&gt;0,B5496,"")</f>
        <v/>
      </c>
      <c r="B5496" t="e">
        <f>Weighting!$C$24</f>
        <v>#DIV/0!</v>
      </c>
      <c r="C5496" t="e">
        <f>Weighting!$F$24</f>
        <v>#NUM!</v>
      </c>
      <c r="D5496" t="e">
        <f>IF(C5496=1,'Data Transformation'!$G$3+0.5*'Data Transformation'!$W$25,IF(C5497=1,D5497-'Data Transformation'!$W$25,FALSE))</f>
        <v>#NUM!</v>
      </c>
      <c r="E5496">
        <f t="array" ref="E5496">IF(ISLOGICAL(D5496),"",FREQUENCY(IF('Data Transformation'!$B$425:$B$8425='Bin Analysis'!$B5475,'Data Transformation'!$G$425:$G$8425),D5496))</f>
        <v>2001</v>
      </c>
      <c r="F5496">
        <f t="shared" si="684"/>
        <v>0</v>
      </c>
      <c r="G5496">
        <f>Weighting!$H$24</f>
        <v>0</v>
      </c>
      <c r="H5496">
        <f t="array" ref="H5496">FREQUENCY(IF('Data Transformation'!$B$4:$B$8425=B5475,'Data Transformation'!$G$4:$G$8425),'Bin Analysis'!$B5496)</f>
        <v>2073</v>
      </c>
      <c r="I5496">
        <f t="shared" si="685"/>
        <v>0</v>
      </c>
      <c r="J5496">
        <f t="shared" si="686"/>
        <v>0</v>
      </c>
      <c r="K5496">
        <f>J5496*Weighting!$W$24</f>
        <v>0</v>
      </c>
      <c r="M5496" s="14"/>
    </row>
    <row r="5497" spans="1:25" x14ac:dyDescent="0.25">
      <c r="A5497" s="32" t="str">
        <f>IF(Weighting!$P$25&gt;0,B5497,"")</f>
        <v/>
      </c>
      <c r="B5497" t="e">
        <f>Weighting!$C$25</f>
        <v>#DIV/0!</v>
      </c>
      <c r="C5497" t="e">
        <f>Weighting!$F$25</f>
        <v>#NUM!</v>
      </c>
      <c r="D5497" t="e">
        <f>IF(C5497=1,'Data Transformation'!$G$3+0.5*'Data Transformation'!$W$25,IF(C5498=1,D5498-'Data Transformation'!$W$25,FALSE))</f>
        <v>#NUM!</v>
      </c>
      <c r="E5497">
        <f t="array" ref="E5497">IF(ISLOGICAL(D5497),"",FREQUENCY(IF('Data Transformation'!$B$425:$B$8425='Bin Analysis'!$B5475,'Data Transformation'!$G$425:$G$8425),D5497))</f>
        <v>2001</v>
      </c>
      <c r="F5497">
        <f t="shared" si="684"/>
        <v>0</v>
      </c>
      <c r="G5497">
        <f>Weighting!$H$25</f>
        <v>0</v>
      </c>
      <c r="H5497">
        <f t="array" ref="H5497">FREQUENCY(IF('Data Transformation'!$B$4:$B$8425=B5475,'Data Transformation'!$G$4:$G$8425),'Bin Analysis'!$B5497)</f>
        <v>2073</v>
      </c>
      <c r="I5497">
        <f t="shared" si="685"/>
        <v>0</v>
      </c>
      <c r="J5497">
        <f t="shared" si="686"/>
        <v>0</v>
      </c>
      <c r="K5497">
        <f>J5497*Weighting!$W$25</f>
        <v>0</v>
      </c>
      <c r="M5497" s="14"/>
    </row>
    <row r="5498" spans="1:25" x14ac:dyDescent="0.25">
      <c r="O5498"/>
      <c r="P5498"/>
      <c r="Q5498"/>
      <c r="R5498"/>
    </row>
    <row r="5499" spans="1:25" ht="23.25" x14ac:dyDescent="0.35">
      <c r="A5499" s="21" t="s">
        <v>0</v>
      </c>
      <c r="B5499" s="21" t="str">
        <f>IFERROR(VLOOKUP(C5499,'Data Transformation'!$L$6:$M$426,2,FALSE),"")</f>
        <v/>
      </c>
      <c r="C5499" s="21">
        <f>C5475+1</f>
        <v>229</v>
      </c>
      <c r="D5499" s="21"/>
      <c r="E5499" s="21"/>
      <c r="F5499" s="21"/>
      <c r="G5499" s="21"/>
      <c r="H5499" s="22"/>
      <c r="I5499" s="22"/>
      <c r="J5499" s="22"/>
      <c r="K5499" s="21"/>
      <c r="L5499" s="21" t="str">
        <f>B5499</f>
        <v/>
      </c>
      <c r="M5499" s="23" t="e">
        <f>INDEX('Data Transformation'!$O$4:$O$424,MATCH($B5499,'Data Transformation'!$M$4:$M$424,0),MATCH($M$2,'Data Transformation'!$O$3,0))</f>
        <v>#N/A</v>
      </c>
      <c r="N5499" s="27" t="e">
        <f>IF('Input and Summary Results'!$J$16="minimum",'Bin Analysis'!X5500/(M5499-1),'Bin Analysis'!Y5499/('Bin Analysis'!M5499-1))</f>
        <v>#N/A</v>
      </c>
      <c r="O5499" s="27" t="e">
        <f>IF(M5499=FALSE,NA(),(VLOOKUP(1,C5502:K5521,4,FALSE))/(M5499-1))</f>
        <v>#N/A</v>
      </c>
      <c r="P5499" s="27" t="e">
        <f>IF(M5499=FALSE,NA(),SUM(J5502:J5521)/Weighting!$S$5)</f>
        <v>#N/A</v>
      </c>
      <c r="Q5499" s="27" t="e">
        <f>IF(M5499=FALSE,NA(),SUM(K5502:K5521)/Weighting!$S$6)</f>
        <v>#N/A</v>
      </c>
      <c r="R5499" s="27" t="e">
        <f>IF(M5499=FALSE,NA(),(VLOOKUP(1,G5502:K5521,3,FALSE))/(M5499-1))</f>
        <v>#N/A</v>
      </c>
      <c r="S5499" s="22" t="e">
        <f>IF(M5499=FALSE,NA(),IF(SUM(J5502:J5521)=2,"yes","no"))</f>
        <v>#N/A</v>
      </c>
      <c r="X5499" s="2" cm="2">
        <f t="array" ref="X5499:X5500">FREQUENCY(IF('Data Transformation'!$B$425:$B$6424='Bin Analysis'!L5499,'Data Transformation'!$G$425:$G$6424),'Data Transformation'!$U$11)</f>
        <v>0</v>
      </c>
      <c r="Y5499" s="2" cm="2">
        <f t="array" ref="Y5499:Y5500">FREQUENCY(IF('Data Transformation'!$B$425:$B$6424='Bin Analysis'!L5499,'Data Transformation'!$G$425:$G$6424),'Data Transformation'!$U$12)</f>
        <v>0</v>
      </c>
    </row>
    <row r="5500" spans="1:25" x14ac:dyDescent="0.25">
      <c r="A5500" s="14" t="s">
        <v>67</v>
      </c>
      <c r="B5500" t="s">
        <v>47</v>
      </c>
      <c r="C5500" t="s">
        <v>5</v>
      </c>
      <c r="D5500" t="s">
        <v>100</v>
      </c>
      <c r="E5500" t="s">
        <v>101</v>
      </c>
      <c r="F5500" t="s">
        <v>102</v>
      </c>
      <c r="G5500" t="s">
        <v>70</v>
      </c>
      <c r="H5500" t="s">
        <v>31</v>
      </c>
      <c r="I5500" t="s">
        <v>32</v>
      </c>
      <c r="J5500" t="s">
        <v>46</v>
      </c>
      <c r="K5500" s="14" t="s">
        <v>45</v>
      </c>
      <c r="M5500" s="14"/>
      <c r="X5500" s="2">
        <v>0</v>
      </c>
      <c r="Y5500" s="2">
        <v>0</v>
      </c>
    </row>
    <row r="5501" spans="1:25" x14ac:dyDescent="0.25">
      <c r="A5501" s="32"/>
      <c r="D5501" t="e">
        <f>IF(C5501=1,'Data Transformation'!$G$3+0.5*'Data Transformation'!$W$25,IF(C5502=1,D5502-'Data Transformation'!$W$25,FALSE))</f>
        <v>#NUM!</v>
      </c>
      <c r="E5501">
        <f t="array" ref="E5501">IF(ISLOGICAL(D5501),"",FREQUENCY(IF('Data Transformation'!$B$425:$B$8425='Bin Analysis'!$B5499,'Data Transformation'!$G$425:$G$8425),D5501))</f>
        <v>2001</v>
      </c>
      <c r="F5501" t="e">
        <f>IF(ISLOGICAL(D5501),"",E5501-E5500)</f>
        <v>#VALUE!</v>
      </c>
      <c r="M5501" s="14"/>
    </row>
    <row r="5502" spans="1:25" x14ac:dyDescent="0.25">
      <c r="A5502" s="32" t="e">
        <f>IF(Weighting!$P$6&gt;0,B5502,"")</f>
        <v>#NUM!</v>
      </c>
      <c r="B5502" t="e">
        <f>Weighting!$C$6</f>
        <v>#DIV/0!</v>
      </c>
      <c r="C5502" t="e">
        <f>Weighting!$F$6</f>
        <v>#NUM!</v>
      </c>
      <c r="D5502" t="e">
        <f>IF(C5502=1,'Data Transformation'!$G$3+0.5*'Data Transformation'!$W$25,IF(C5503=1,D5503-'Data Transformation'!$W$25,FALSE))</f>
        <v>#NUM!</v>
      </c>
      <c r="E5502">
        <f t="array" ref="E5502">IF(ISLOGICAL(D5502),"",FREQUENCY(IF('Data Transformation'!$B$425:$B$8425='Bin Analysis'!$B5499,'Data Transformation'!$G$425:$G$8425),D5502))</f>
        <v>2001</v>
      </c>
      <c r="F5502">
        <f>IF(ISLOGICAL(D5502),"",E5502-E5501)</f>
        <v>0</v>
      </c>
      <c r="G5502">
        <f>Weighting!$H$6</f>
        <v>1</v>
      </c>
      <c r="H5502">
        <f t="array" ref="H5502">FREQUENCY(IF('Data Transformation'!$B$4:$B$8425=B5499,'Data Transformation'!$G$4:$G$8425),'Bin Analysis'!$B5502)</f>
        <v>2073</v>
      </c>
      <c r="I5502">
        <f>H5502-H5501</f>
        <v>2073</v>
      </c>
      <c r="J5502">
        <f>IF(I5502=0,0,1)</f>
        <v>1</v>
      </c>
      <c r="K5502" t="e">
        <f>J5502*Weighting!$W$6</f>
        <v>#NUM!</v>
      </c>
      <c r="M5502" s="14"/>
    </row>
    <row r="5503" spans="1:25" x14ac:dyDescent="0.25">
      <c r="A5503" s="32" t="str">
        <f>IF(Weighting!$P$7&gt;0,B5503,"")</f>
        <v/>
      </c>
      <c r="B5503" t="e">
        <f>Weighting!$C$7</f>
        <v>#DIV/0!</v>
      </c>
      <c r="C5503" t="e">
        <f>Weighting!$F$7</f>
        <v>#NUM!</v>
      </c>
      <c r="D5503" t="e">
        <f>IF(C5503=1,'Data Transformation'!$G$3+0.5*'Data Transformation'!$W$25,IF(C5504=1,D5504-'Data Transformation'!$W$25,FALSE))</f>
        <v>#NUM!</v>
      </c>
      <c r="E5503">
        <f t="array" ref="E5503">IF(ISLOGICAL(D5503),"",FREQUENCY(IF('Data Transformation'!$B$425:$B$8425='Bin Analysis'!$B5499,'Data Transformation'!$G$425:$G$8425),D5503))</f>
        <v>2001</v>
      </c>
      <c r="F5503">
        <f t="shared" ref="F5503:F5521" si="687">IF(ISLOGICAL(D5503),"",E5503-E5502)</f>
        <v>0</v>
      </c>
      <c r="G5503">
        <f>Weighting!$H$7</f>
        <v>0</v>
      </c>
      <c r="H5503">
        <f t="array" ref="H5503">FREQUENCY(IF('Data Transformation'!$B$4:$B$8425=B5499,'Data Transformation'!$G$4:$G$8425),'Bin Analysis'!$B5503)</f>
        <v>2073</v>
      </c>
      <c r="I5503">
        <f t="shared" ref="I5503:I5521" si="688">H5503-H5502</f>
        <v>0</v>
      </c>
      <c r="J5503">
        <f>IF(I5503=0,0,1)</f>
        <v>0</v>
      </c>
      <c r="K5503">
        <f>J5503*Weighting!$W$7</f>
        <v>0</v>
      </c>
      <c r="M5503" s="14"/>
    </row>
    <row r="5504" spans="1:25" x14ac:dyDescent="0.25">
      <c r="A5504" s="32" t="str">
        <f>IF(Weighting!$P$8&gt;0,B5504,"")</f>
        <v/>
      </c>
      <c r="B5504" t="e">
        <f>Weighting!$C$8</f>
        <v>#DIV/0!</v>
      </c>
      <c r="C5504" t="e">
        <f>Weighting!$F$8</f>
        <v>#NUM!</v>
      </c>
      <c r="D5504" t="e">
        <f>IF(C5504=1,'Data Transformation'!$G$3+0.5*'Data Transformation'!$W$25,IF(C5505=1,D5505-'Data Transformation'!$W$25,FALSE))</f>
        <v>#NUM!</v>
      </c>
      <c r="E5504">
        <f t="array" ref="E5504">IF(ISLOGICAL(D5504),"",FREQUENCY(IF('Data Transformation'!$B$425:$B$8425='Bin Analysis'!$B5499,'Data Transformation'!$G$425:$G$8425),D5504))</f>
        <v>2001</v>
      </c>
      <c r="F5504">
        <f t="shared" si="687"/>
        <v>0</v>
      </c>
      <c r="G5504">
        <f>Weighting!$H$8</f>
        <v>0</v>
      </c>
      <c r="H5504">
        <f t="array" ref="H5504">FREQUENCY(IF('Data Transformation'!$B$4:$B$8425=B5499,'Data Transformation'!$G$4:$G$8425),'Bin Analysis'!$B5504)</f>
        <v>2073</v>
      </c>
      <c r="I5504">
        <f t="shared" si="688"/>
        <v>0</v>
      </c>
      <c r="J5504">
        <f t="shared" ref="J5504:J5521" si="689">IF(I5504=0,0,1)</f>
        <v>0</v>
      </c>
      <c r="K5504">
        <f>J5504*Weighting!$W$8</f>
        <v>0</v>
      </c>
      <c r="M5504" s="14"/>
    </row>
    <row r="5505" spans="1:13" x14ac:dyDescent="0.25">
      <c r="A5505" s="32" t="str">
        <f>IF(Weighting!$P$9&gt;0,B5505,"")</f>
        <v/>
      </c>
      <c r="B5505" s="50" t="e">
        <f>Weighting!$C$9</f>
        <v>#DIV/0!</v>
      </c>
      <c r="C5505" t="e">
        <f>Weighting!$F$9</f>
        <v>#NUM!</v>
      </c>
      <c r="D5505" t="e">
        <f>IF(C5505=1,'Data Transformation'!$G$3+0.5*'Data Transformation'!$W$25,IF(C5506=1,D5506-'Data Transformation'!$W$25,FALSE))</f>
        <v>#NUM!</v>
      </c>
      <c r="E5505">
        <f t="array" ref="E5505">IF(ISLOGICAL(D5505),"",FREQUENCY(IF('Data Transformation'!$B$425:$B$8425='Bin Analysis'!$B5499,'Data Transformation'!$G$425:$G$8425),D5505))</f>
        <v>2001</v>
      </c>
      <c r="F5505">
        <f t="shared" si="687"/>
        <v>0</v>
      </c>
      <c r="G5505">
        <f>Weighting!$H$9</f>
        <v>0</v>
      </c>
      <c r="H5505">
        <f t="array" ref="H5505">FREQUENCY(IF('Data Transformation'!$B$4:$B$8425=B5499,'Data Transformation'!$G$4:$G$8425),'Bin Analysis'!$B5505)</f>
        <v>2073</v>
      </c>
      <c r="I5505">
        <f t="shared" si="688"/>
        <v>0</v>
      </c>
      <c r="J5505">
        <f t="shared" si="689"/>
        <v>0</v>
      </c>
      <c r="K5505">
        <f>J5505*Weighting!$W$9</f>
        <v>0</v>
      </c>
      <c r="M5505" s="14"/>
    </row>
    <row r="5506" spans="1:13" x14ac:dyDescent="0.25">
      <c r="A5506" s="32" t="str">
        <f>IF(Weighting!$P$10&gt;0,B5506,"")</f>
        <v/>
      </c>
      <c r="B5506" t="e">
        <f>Weighting!$C$10</f>
        <v>#DIV/0!</v>
      </c>
      <c r="C5506" t="e">
        <f>Weighting!$F$10</f>
        <v>#NUM!</v>
      </c>
      <c r="D5506" t="e">
        <f>IF(C5506=1,'Data Transformation'!$G$3+0.5*'Data Transformation'!$W$25,IF(C5507=1,D5507-'Data Transformation'!$W$25,FALSE))</f>
        <v>#NUM!</v>
      </c>
      <c r="E5506">
        <f t="array" ref="E5506">IF(ISLOGICAL(D5506),"",FREQUENCY(IF('Data Transformation'!$B$425:$B$8425='Bin Analysis'!$B5499,'Data Transformation'!$G$425:$G$8425),D5506))</f>
        <v>2001</v>
      </c>
      <c r="F5506">
        <f t="shared" si="687"/>
        <v>0</v>
      </c>
      <c r="G5506">
        <f>Weighting!$H$10</f>
        <v>0</v>
      </c>
      <c r="H5506">
        <f t="array" ref="H5506">FREQUENCY(IF('Data Transformation'!$B$4:$B$8425=B5499,'Data Transformation'!$G$4:$G$8425),'Bin Analysis'!$B5506)</f>
        <v>2073</v>
      </c>
      <c r="I5506">
        <f t="shared" si="688"/>
        <v>0</v>
      </c>
      <c r="J5506">
        <f t="shared" si="689"/>
        <v>0</v>
      </c>
      <c r="K5506">
        <f>J5506*Weighting!$W$10</f>
        <v>0</v>
      </c>
      <c r="M5506" s="14"/>
    </row>
    <row r="5507" spans="1:13" x14ac:dyDescent="0.25">
      <c r="A5507" s="32" t="str">
        <f>IF(Weighting!$P$11&gt;0,B5507,"")</f>
        <v/>
      </c>
      <c r="B5507" t="e">
        <f>Weighting!$C$11</f>
        <v>#DIV/0!</v>
      </c>
      <c r="C5507" t="e">
        <f>Weighting!$F$11</f>
        <v>#NUM!</v>
      </c>
      <c r="D5507" t="e">
        <f>IF(C5507=1,'Data Transformation'!$G$3+0.5*'Data Transformation'!$W$25,IF(C5508=1,D5508-'Data Transformation'!$W$25,FALSE))</f>
        <v>#NUM!</v>
      </c>
      <c r="E5507">
        <f t="array" ref="E5507">IF(ISLOGICAL(D5507),"",FREQUENCY(IF('Data Transformation'!$B$425:$B$8425='Bin Analysis'!$B5499,'Data Transformation'!$G$425:$G$8425),D5507))</f>
        <v>2001</v>
      </c>
      <c r="F5507">
        <f t="shared" si="687"/>
        <v>0</v>
      </c>
      <c r="G5507">
        <f>Weighting!$H$11</f>
        <v>0</v>
      </c>
      <c r="H5507">
        <f t="array" ref="H5507">FREQUENCY(IF('Data Transformation'!$B$4:$B$8425=B5499,'Data Transformation'!$G$4:$G$8425),'Bin Analysis'!$B5507)</f>
        <v>2073</v>
      </c>
      <c r="I5507">
        <f t="shared" si="688"/>
        <v>0</v>
      </c>
      <c r="J5507">
        <f t="shared" si="689"/>
        <v>0</v>
      </c>
      <c r="K5507">
        <f>J5507*Weighting!$W$11</f>
        <v>0</v>
      </c>
      <c r="M5507" s="14"/>
    </row>
    <row r="5508" spans="1:13" x14ac:dyDescent="0.25">
      <c r="A5508" s="32" t="str">
        <f>IF(Weighting!$P$12&gt;0,B5508,"")</f>
        <v/>
      </c>
      <c r="B5508" t="e">
        <f>Weighting!$C$12</f>
        <v>#DIV/0!</v>
      </c>
      <c r="C5508" t="e">
        <f>Weighting!$F$12</f>
        <v>#NUM!</v>
      </c>
      <c r="D5508" t="e">
        <f>IF(C5508=1,'Data Transformation'!$G$3+0.5*'Data Transformation'!$W$25,IF(C5509=1,D5509-'Data Transformation'!$W$25,FALSE))</f>
        <v>#NUM!</v>
      </c>
      <c r="E5508">
        <f t="array" ref="E5508">IF(ISLOGICAL(D5508),"",FREQUENCY(IF('Data Transformation'!$B$425:$B$8425='Bin Analysis'!$B5499,'Data Transformation'!$G$425:$G$8425),D5508))</f>
        <v>2001</v>
      </c>
      <c r="F5508">
        <f t="shared" si="687"/>
        <v>0</v>
      </c>
      <c r="G5508">
        <f>Weighting!$H$12</f>
        <v>0</v>
      </c>
      <c r="H5508">
        <f t="array" ref="H5508">FREQUENCY(IF('Data Transformation'!$B$4:$B$8425=B5499,'Data Transformation'!$G$4:$G$8425),'Bin Analysis'!$B5508)</f>
        <v>2073</v>
      </c>
      <c r="I5508">
        <f t="shared" si="688"/>
        <v>0</v>
      </c>
      <c r="J5508">
        <f t="shared" si="689"/>
        <v>0</v>
      </c>
      <c r="K5508">
        <f>J5508*Weighting!$W$12</f>
        <v>0</v>
      </c>
      <c r="M5508" s="14"/>
    </row>
    <row r="5509" spans="1:13" x14ac:dyDescent="0.25">
      <c r="A5509" s="32" t="str">
        <f>IF(Weighting!$P$13&gt;0,B5509,"")</f>
        <v/>
      </c>
      <c r="B5509" t="e">
        <f>Weighting!$C$13</f>
        <v>#DIV/0!</v>
      </c>
      <c r="C5509" t="e">
        <f>Weighting!$F$13</f>
        <v>#NUM!</v>
      </c>
      <c r="D5509" t="e">
        <f>IF(C5509=1,'Data Transformation'!$G$3+0.5*'Data Transformation'!$W$25,IF(C5510=1,D5510-'Data Transformation'!$W$25,FALSE))</f>
        <v>#NUM!</v>
      </c>
      <c r="E5509">
        <f t="array" ref="E5509">IF(ISLOGICAL(D5509),"",FREQUENCY(IF('Data Transformation'!$B$425:$B$8425='Bin Analysis'!$B5499,'Data Transformation'!$G$425:$G$8425),D5509))</f>
        <v>2001</v>
      </c>
      <c r="F5509">
        <f t="shared" si="687"/>
        <v>0</v>
      </c>
      <c r="G5509">
        <f>Weighting!$H$13</f>
        <v>0</v>
      </c>
      <c r="H5509">
        <f t="array" ref="H5509">FREQUENCY(IF('Data Transformation'!$B$4:$B$8425=B5499,'Data Transformation'!$G$4:$G$8425),'Bin Analysis'!$B5509)</f>
        <v>2073</v>
      </c>
      <c r="I5509">
        <f t="shared" si="688"/>
        <v>0</v>
      </c>
      <c r="J5509">
        <f t="shared" si="689"/>
        <v>0</v>
      </c>
      <c r="K5509">
        <f>J5509*Weighting!$W$13</f>
        <v>0</v>
      </c>
      <c r="M5509" s="14"/>
    </row>
    <row r="5510" spans="1:13" x14ac:dyDescent="0.25">
      <c r="A5510" s="32" t="str">
        <f>IF(Weighting!$P$14&gt;0,B5510,"")</f>
        <v/>
      </c>
      <c r="B5510" t="e">
        <f>Weighting!$C$14</f>
        <v>#DIV/0!</v>
      </c>
      <c r="C5510" t="e">
        <f>Weighting!$F$14</f>
        <v>#NUM!</v>
      </c>
      <c r="D5510" t="e">
        <f>IF(C5510=1,'Data Transformation'!$G$3+0.5*'Data Transformation'!$W$25,IF(C5511=1,D5511-'Data Transformation'!$W$25,FALSE))</f>
        <v>#NUM!</v>
      </c>
      <c r="E5510">
        <f t="array" ref="E5510">IF(ISLOGICAL(D5510),"",FREQUENCY(IF('Data Transformation'!$B$425:$B$8425='Bin Analysis'!$B5499,'Data Transformation'!$G$425:$G$8425),D5510))</f>
        <v>2001</v>
      </c>
      <c r="F5510">
        <f t="shared" si="687"/>
        <v>0</v>
      </c>
      <c r="G5510">
        <f>Weighting!$H$14</f>
        <v>0</v>
      </c>
      <c r="H5510">
        <f t="array" ref="H5510">FREQUENCY(IF('Data Transformation'!$B$4:$B$8425=B5499,'Data Transformation'!$G$4:$G$8425),'Bin Analysis'!$B5510)</f>
        <v>2073</v>
      </c>
      <c r="I5510">
        <f t="shared" si="688"/>
        <v>0</v>
      </c>
      <c r="J5510">
        <f t="shared" si="689"/>
        <v>0</v>
      </c>
      <c r="K5510">
        <f>J5510*Weighting!$W$14</f>
        <v>0</v>
      </c>
      <c r="M5510" s="14"/>
    </row>
    <row r="5511" spans="1:13" x14ac:dyDescent="0.25">
      <c r="A5511" s="32" t="str">
        <f>IF(Weighting!$P$15&gt;0,B5511,"")</f>
        <v/>
      </c>
      <c r="B5511" t="e">
        <f>Weighting!$C$15</f>
        <v>#DIV/0!</v>
      </c>
      <c r="C5511" t="e">
        <f>Weighting!$F$15</f>
        <v>#NUM!</v>
      </c>
      <c r="D5511" t="e">
        <f>IF(C5511=1,'Data Transformation'!$G$3+0.5*'Data Transformation'!$W$25,IF(C5512=1,D5512-'Data Transformation'!$W$25,FALSE))</f>
        <v>#NUM!</v>
      </c>
      <c r="E5511">
        <f t="array" ref="E5511">IF(ISLOGICAL(D5511),"",FREQUENCY(IF('Data Transformation'!$B$425:$B$8425='Bin Analysis'!$B5499,'Data Transformation'!$G$425:$G$8425),D5511))</f>
        <v>2001</v>
      </c>
      <c r="F5511">
        <f t="shared" si="687"/>
        <v>0</v>
      </c>
      <c r="G5511">
        <f>Weighting!$H$15</f>
        <v>0</v>
      </c>
      <c r="H5511">
        <f t="array" ref="H5511">FREQUENCY(IF('Data Transformation'!$B$4:$B$8425=B5499,'Data Transformation'!$G$4:$G$8425),'Bin Analysis'!$B5511)</f>
        <v>2073</v>
      </c>
      <c r="I5511">
        <f t="shared" si="688"/>
        <v>0</v>
      </c>
      <c r="J5511">
        <f t="shared" si="689"/>
        <v>0</v>
      </c>
      <c r="K5511">
        <f>J5511*Weighting!$W$15</f>
        <v>0</v>
      </c>
      <c r="M5511" s="14"/>
    </row>
    <row r="5512" spans="1:13" x14ac:dyDescent="0.25">
      <c r="A5512" s="32" t="str">
        <f>IF(Weighting!$P$16&gt;0,B5512,"")</f>
        <v/>
      </c>
      <c r="B5512" t="e">
        <f>Weighting!$C$16</f>
        <v>#DIV/0!</v>
      </c>
      <c r="C5512" t="e">
        <f>Weighting!$F$16</f>
        <v>#NUM!</v>
      </c>
      <c r="D5512" t="e">
        <f>IF(C5512=1,'Data Transformation'!$G$3+0.5*'Data Transformation'!$W$25,IF(C5513=1,D5513-'Data Transformation'!$W$25,FALSE))</f>
        <v>#NUM!</v>
      </c>
      <c r="E5512">
        <f t="array" ref="E5512">IF(ISLOGICAL(D5512),"",FREQUENCY(IF('Data Transformation'!$B$425:$B$8425='Bin Analysis'!$B5499,'Data Transformation'!$G$425:$G$8425),D5512))</f>
        <v>2001</v>
      </c>
      <c r="F5512">
        <f t="shared" si="687"/>
        <v>0</v>
      </c>
      <c r="G5512">
        <f>Weighting!$H$16</f>
        <v>0</v>
      </c>
      <c r="H5512">
        <f t="array" ref="H5512">FREQUENCY(IF('Data Transformation'!$B$4:$B$8425=B5499,'Data Transformation'!$G$4:$G$8425),'Bin Analysis'!$B5512)</f>
        <v>2073</v>
      </c>
      <c r="I5512">
        <f t="shared" si="688"/>
        <v>0</v>
      </c>
      <c r="J5512">
        <f t="shared" si="689"/>
        <v>0</v>
      </c>
      <c r="K5512">
        <f>J5512*Weighting!$W$16</f>
        <v>0</v>
      </c>
      <c r="M5512" s="14"/>
    </row>
    <row r="5513" spans="1:13" x14ac:dyDescent="0.25">
      <c r="A5513" s="32" t="str">
        <f>IF(Weighting!$P$17&gt;0,B5513,"")</f>
        <v/>
      </c>
      <c r="B5513" t="e">
        <f>Weighting!$C$17</f>
        <v>#DIV/0!</v>
      </c>
      <c r="C5513" t="e">
        <f>Weighting!$F$17</f>
        <v>#NUM!</v>
      </c>
      <c r="D5513" t="e">
        <f>IF(C5513=1,'Data Transformation'!$G$3+0.5*'Data Transformation'!$W$25,IF(C5514=1,D5514-'Data Transformation'!$W$25,FALSE))</f>
        <v>#NUM!</v>
      </c>
      <c r="E5513">
        <f t="array" ref="E5513">IF(ISLOGICAL(D5513),"",FREQUENCY(IF('Data Transformation'!$B$425:$B$8425='Bin Analysis'!$B5499,'Data Transformation'!$G$425:$G$8425),D5513))</f>
        <v>2001</v>
      </c>
      <c r="F5513">
        <f t="shared" si="687"/>
        <v>0</v>
      </c>
      <c r="G5513">
        <f>Weighting!$H$17</f>
        <v>0</v>
      </c>
      <c r="H5513">
        <f t="array" ref="H5513">FREQUENCY(IF('Data Transformation'!$B$4:$B$8425=B5499,'Data Transformation'!$G$4:$G$8425),'Bin Analysis'!$B5513)</f>
        <v>2073</v>
      </c>
      <c r="I5513">
        <f t="shared" si="688"/>
        <v>0</v>
      </c>
      <c r="J5513">
        <f t="shared" si="689"/>
        <v>0</v>
      </c>
      <c r="K5513">
        <f>J5513*Weighting!$W$17</f>
        <v>0</v>
      </c>
      <c r="M5513" s="14"/>
    </row>
    <row r="5514" spans="1:13" x14ac:dyDescent="0.25">
      <c r="A5514" s="32" t="str">
        <f>IF(Weighting!$P$18&gt;0,B5514,"")</f>
        <v/>
      </c>
      <c r="B5514" t="e">
        <f>Weighting!$C$18</f>
        <v>#DIV/0!</v>
      </c>
      <c r="C5514" t="e">
        <f>Weighting!$F$18</f>
        <v>#NUM!</v>
      </c>
      <c r="D5514" t="e">
        <f>IF(C5514=1,'Data Transformation'!$G$3+0.5*'Data Transformation'!$W$25,IF(C5515=1,D5515-'Data Transformation'!$W$25,FALSE))</f>
        <v>#NUM!</v>
      </c>
      <c r="E5514">
        <f t="array" ref="E5514">IF(ISLOGICAL(D5514),"",FREQUENCY(IF('Data Transformation'!$B$425:$B$8425='Bin Analysis'!$B5499,'Data Transformation'!$G$425:$G$8425),D5514))</f>
        <v>2001</v>
      </c>
      <c r="F5514">
        <f t="shared" si="687"/>
        <v>0</v>
      </c>
      <c r="G5514">
        <f>Weighting!$H$18</f>
        <v>0</v>
      </c>
      <c r="H5514">
        <f t="array" ref="H5514">FREQUENCY(IF('Data Transformation'!$B$4:$B$8425=B5499,'Data Transformation'!$G$4:$G$8425),'Bin Analysis'!$B5514)</f>
        <v>2073</v>
      </c>
      <c r="I5514">
        <f t="shared" si="688"/>
        <v>0</v>
      </c>
      <c r="J5514">
        <f t="shared" si="689"/>
        <v>0</v>
      </c>
      <c r="K5514">
        <f>J5514*Weighting!$W$18</f>
        <v>0</v>
      </c>
      <c r="M5514" s="14"/>
    </row>
    <row r="5515" spans="1:13" x14ac:dyDescent="0.25">
      <c r="A5515" s="32" t="str">
        <f>IF(Weighting!$P$19&gt;0,B5515,"")</f>
        <v/>
      </c>
      <c r="B5515" t="e">
        <f>Weighting!$C$19</f>
        <v>#DIV/0!</v>
      </c>
      <c r="C5515" t="e">
        <f>Weighting!$F$19</f>
        <v>#NUM!</v>
      </c>
      <c r="D5515" t="e">
        <f>IF(C5515=1,'Data Transformation'!$G$3+0.5*'Data Transformation'!$W$25,IF(C5516=1,D5516-'Data Transformation'!$W$25,FALSE))</f>
        <v>#NUM!</v>
      </c>
      <c r="E5515">
        <f t="array" ref="E5515">IF(ISLOGICAL(D5515),"",FREQUENCY(IF('Data Transformation'!$B$425:$B$8425='Bin Analysis'!$B5499,'Data Transformation'!$G$425:$G$8425),D5515))</f>
        <v>2001</v>
      </c>
      <c r="F5515">
        <f t="shared" si="687"/>
        <v>0</v>
      </c>
      <c r="G5515">
        <f>Weighting!$H$19</f>
        <v>0</v>
      </c>
      <c r="H5515">
        <f t="array" ref="H5515">FREQUENCY(IF('Data Transformation'!$B$4:$B$8425=B5499,'Data Transformation'!$G$4:$G$8425),'Bin Analysis'!$B5515)</f>
        <v>2073</v>
      </c>
      <c r="I5515">
        <f t="shared" si="688"/>
        <v>0</v>
      </c>
      <c r="J5515">
        <f t="shared" si="689"/>
        <v>0</v>
      </c>
      <c r="K5515">
        <f>J5515*Weighting!$W$19</f>
        <v>0</v>
      </c>
      <c r="M5515" s="14"/>
    </row>
    <row r="5516" spans="1:13" x14ac:dyDescent="0.25">
      <c r="A5516" s="32" t="str">
        <f>IF(Weighting!$P$20&gt;0,B5516,"")</f>
        <v/>
      </c>
      <c r="B5516" t="e">
        <f>Weighting!$C$20</f>
        <v>#DIV/0!</v>
      </c>
      <c r="C5516" t="e">
        <f>Weighting!$F$20</f>
        <v>#NUM!</v>
      </c>
      <c r="D5516" t="e">
        <f>IF(C5516=1,'Data Transformation'!$G$3+0.5*'Data Transformation'!$W$25,IF(C5517=1,D5517-'Data Transformation'!$W$25,FALSE))</f>
        <v>#NUM!</v>
      </c>
      <c r="E5516">
        <f t="array" ref="E5516">IF(ISLOGICAL(D5516),"",FREQUENCY(IF('Data Transformation'!$B$425:$B$8425='Bin Analysis'!$B5499,'Data Transformation'!$G$425:$G$8425),D5516))</f>
        <v>2001</v>
      </c>
      <c r="F5516">
        <f t="shared" si="687"/>
        <v>0</v>
      </c>
      <c r="G5516">
        <f>Weighting!$H$20</f>
        <v>0</v>
      </c>
      <c r="H5516">
        <f t="array" ref="H5516">FREQUENCY(IF('Data Transformation'!$B$4:$B$8425=B5499,'Data Transformation'!$G$4:$G$8425),'Bin Analysis'!$B5516)</f>
        <v>2073</v>
      </c>
      <c r="I5516">
        <f t="shared" si="688"/>
        <v>0</v>
      </c>
      <c r="J5516">
        <f t="shared" si="689"/>
        <v>0</v>
      </c>
      <c r="K5516">
        <f>J5516*Weighting!$W$20</f>
        <v>0</v>
      </c>
      <c r="M5516" s="14"/>
    </row>
    <row r="5517" spans="1:13" x14ac:dyDescent="0.25">
      <c r="A5517" s="32" t="str">
        <f>IF(Weighting!$P$21&gt;0,B5517,"")</f>
        <v/>
      </c>
      <c r="B5517" t="e">
        <f>Weighting!$C$21</f>
        <v>#DIV/0!</v>
      </c>
      <c r="C5517" t="e">
        <f>Weighting!$F$21</f>
        <v>#NUM!</v>
      </c>
      <c r="D5517" t="e">
        <f>IF(C5517=1,'Data Transformation'!$G$3+0.5*'Data Transformation'!$W$25,IF(C5518=1,D5518-'Data Transformation'!$W$25,FALSE))</f>
        <v>#NUM!</v>
      </c>
      <c r="E5517">
        <f t="array" ref="E5517">IF(ISLOGICAL(D5517),"",FREQUENCY(IF('Data Transformation'!$B$425:$B$8425='Bin Analysis'!$B5499,'Data Transformation'!$G$425:$G$8425),D5517))</f>
        <v>2001</v>
      </c>
      <c r="F5517">
        <f t="shared" si="687"/>
        <v>0</v>
      </c>
      <c r="G5517">
        <f>Weighting!$H$21</f>
        <v>0</v>
      </c>
      <c r="H5517">
        <f t="array" ref="H5517">FREQUENCY(IF('Data Transformation'!$B$4:$B$8425=B5499,'Data Transformation'!$G$4:$G$8425),'Bin Analysis'!$B5517)</f>
        <v>2073</v>
      </c>
      <c r="I5517">
        <f t="shared" si="688"/>
        <v>0</v>
      </c>
      <c r="J5517">
        <f t="shared" si="689"/>
        <v>0</v>
      </c>
      <c r="K5517">
        <f>J5517*Weighting!$W$21</f>
        <v>0</v>
      </c>
      <c r="M5517" s="14"/>
    </row>
    <row r="5518" spans="1:13" x14ac:dyDescent="0.25">
      <c r="A5518" s="32" t="str">
        <f>IF(Weighting!$P$22&gt;0,B5518,"")</f>
        <v/>
      </c>
      <c r="B5518" t="e">
        <f>Weighting!$C$22</f>
        <v>#DIV/0!</v>
      </c>
      <c r="C5518" t="e">
        <f>Weighting!$F$22</f>
        <v>#NUM!</v>
      </c>
      <c r="D5518" t="e">
        <f>IF(C5518=1,'Data Transformation'!$G$3+0.5*'Data Transformation'!$W$25,IF(C5519=1,D5519-'Data Transformation'!$W$25,FALSE))</f>
        <v>#NUM!</v>
      </c>
      <c r="E5518">
        <f t="array" ref="E5518">IF(ISLOGICAL(D5518),"",FREQUENCY(IF('Data Transformation'!$B$425:$B$8425='Bin Analysis'!$B5499,'Data Transformation'!$G$425:$G$8425),D5518))</f>
        <v>2001</v>
      </c>
      <c r="F5518">
        <f t="shared" si="687"/>
        <v>0</v>
      </c>
      <c r="G5518">
        <f>Weighting!$H$22</f>
        <v>0</v>
      </c>
      <c r="H5518">
        <f t="array" ref="H5518">FREQUENCY(IF('Data Transformation'!$B$4:$B$8425=B5499,'Data Transformation'!$G$4:$G$8425),'Bin Analysis'!$B5518)</f>
        <v>2073</v>
      </c>
      <c r="I5518">
        <f t="shared" si="688"/>
        <v>0</v>
      </c>
      <c r="J5518">
        <f t="shared" si="689"/>
        <v>0</v>
      </c>
      <c r="K5518">
        <f>J5518*Weighting!$W$22</f>
        <v>0</v>
      </c>
      <c r="M5518" s="14"/>
    </row>
    <row r="5519" spans="1:13" x14ac:dyDescent="0.25">
      <c r="A5519" s="32" t="str">
        <f>IF(Weighting!$P$23&gt;0,B5519,"")</f>
        <v/>
      </c>
      <c r="B5519" t="e">
        <f>Weighting!$C$23</f>
        <v>#DIV/0!</v>
      </c>
      <c r="C5519" t="e">
        <f>Weighting!$F$23</f>
        <v>#NUM!</v>
      </c>
      <c r="D5519" t="e">
        <f>IF(C5519=1,'Data Transformation'!$G$3+0.5*'Data Transformation'!$W$25,IF(C5520=1,D5520-'Data Transformation'!$W$25,FALSE))</f>
        <v>#NUM!</v>
      </c>
      <c r="E5519">
        <f t="array" ref="E5519">IF(ISLOGICAL(D5519),"",FREQUENCY(IF('Data Transformation'!$B$425:$B$8425='Bin Analysis'!$B5499,'Data Transformation'!$G$425:$G$8425),D5519))</f>
        <v>2001</v>
      </c>
      <c r="F5519">
        <f t="shared" si="687"/>
        <v>0</v>
      </c>
      <c r="G5519">
        <f>Weighting!$H$23</f>
        <v>0</v>
      </c>
      <c r="H5519">
        <f t="array" ref="H5519">FREQUENCY(IF('Data Transformation'!$B$4:$B$8425=B5499,'Data Transformation'!$G$4:$G$8425),'Bin Analysis'!$B5519)</f>
        <v>2073</v>
      </c>
      <c r="I5519">
        <f t="shared" si="688"/>
        <v>0</v>
      </c>
      <c r="J5519">
        <f t="shared" si="689"/>
        <v>0</v>
      </c>
      <c r="K5519">
        <f>J5519*Weighting!$W$23</f>
        <v>0</v>
      </c>
      <c r="M5519" s="14"/>
    </row>
    <row r="5520" spans="1:13" x14ac:dyDescent="0.25">
      <c r="A5520" s="32" t="str">
        <f>IF(Weighting!$P$24&gt;0,B5520,"")</f>
        <v/>
      </c>
      <c r="B5520" t="e">
        <f>Weighting!$C$24</f>
        <v>#DIV/0!</v>
      </c>
      <c r="C5520" t="e">
        <f>Weighting!$F$24</f>
        <v>#NUM!</v>
      </c>
      <c r="D5520" t="e">
        <f>IF(C5520=1,'Data Transformation'!$G$3+0.5*'Data Transformation'!$W$25,IF(C5521=1,D5521-'Data Transformation'!$W$25,FALSE))</f>
        <v>#NUM!</v>
      </c>
      <c r="E5520">
        <f t="array" ref="E5520">IF(ISLOGICAL(D5520),"",FREQUENCY(IF('Data Transformation'!$B$425:$B$8425='Bin Analysis'!$B5499,'Data Transformation'!$G$425:$G$8425),D5520))</f>
        <v>2001</v>
      </c>
      <c r="F5520">
        <f t="shared" si="687"/>
        <v>0</v>
      </c>
      <c r="G5520">
        <f>Weighting!$H$24</f>
        <v>0</v>
      </c>
      <c r="H5520">
        <f t="array" ref="H5520">FREQUENCY(IF('Data Transformation'!$B$4:$B$8425=B5499,'Data Transformation'!$G$4:$G$8425),'Bin Analysis'!$B5520)</f>
        <v>2073</v>
      </c>
      <c r="I5520">
        <f t="shared" si="688"/>
        <v>0</v>
      </c>
      <c r="J5520">
        <f t="shared" si="689"/>
        <v>0</v>
      </c>
      <c r="K5520">
        <f>J5520*Weighting!$W$24</f>
        <v>0</v>
      </c>
      <c r="M5520" s="14"/>
    </row>
    <row r="5521" spans="1:25" x14ac:dyDescent="0.25">
      <c r="A5521" s="32" t="str">
        <f>IF(Weighting!$P$25&gt;0,B5521,"")</f>
        <v/>
      </c>
      <c r="B5521" t="e">
        <f>Weighting!$C$25</f>
        <v>#DIV/0!</v>
      </c>
      <c r="C5521" t="e">
        <f>Weighting!$F$25</f>
        <v>#NUM!</v>
      </c>
      <c r="D5521" t="e">
        <f>IF(C5521=1,'Data Transformation'!$G$3+0.5*'Data Transformation'!$W$25,IF(C5522=1,D5522-'Data Transformation'!$W$25,FALSE))</f>
        <v>#NUM!</v>
      </c>
      <c r="E5521">
        <f t="array" ref="E5521">IF(ISLOGICAL(D5521),"",FREQUENCY(IF('Data Transformation'!$B$425:$B$8425='Bin Analysis'!$B5499,'Data Transformation'!$G$425:$G$8425),D5521))</f>
        <v>2001</v>
      </c>
      <c r="F5521">
        <f t="shared" si="687"/>
        <v>0</v>
      </c>
      <c r="G5521">
        <f>Weighting!$H$25</f>
        <v>0</v>
      </c>
      <c r="H5521">
        <f t="array" ref="H5521">FREQUENCY(IF('Data Transformation'!$B$4:$B$8425=B5499,'Data Transformation'!$G$4:$G$8425),'Bin Analysis'!$B5521)</f>
        <v>2073</v>
      </c>
      <c r="I5521">
        <f t="shared" si="688"/>
        <v>0</v>
      </c>
      <c r="J5521">
        <f t="shared" si="689"/>
        <v>0</v>
      </c>
      <c r="K5521">
        <f>J5521*Weighting!$W$25</f>
        <v>0</v>
      </c>
      <c r="M5521" s="14"/>
    </row>
    <row r="5522" spans="1:25" x14ac:dyDescent="0.25">
      <c r="N5522" s="57"/>
      <c r="O5522"/>
      <c r="P5522"/>
      <c r="Q5522"/>
      <c r="R5522"/>
    </row>
    <row r="5523" spans="1:25" ht="23.25" x14ac:dyDescent="0.35">
      <c r="A5523" s="21" t="s">
        <v>0</v>
      </c>
      <c r="B5523" s="21" t="str">
        <f>IFERROR(VLOOKUP(C5523,'Data Transformation'!$L$6:$M$426,2,FALSE),"")</f>
        <v/>
      </c>
      <c r="C5523" s="21">
        <f>C5499+1</f>
        <v>230</v>
      </c>
      <c r="D5523" s="21"/>
      <c r="E5523" s="21"/>
      <c r="F5523" s="21"/>
      <c r="G5523" s="21"/>
      <c r="H5523" s="22"/>
      <c r="I5523" s="22"/>
      <c r="J5523" s="22"/>
      <c r="K5523" s="21"/>
      <c r="L5523" s="21" t="str">
        <f>B5523</f>
        <v/>
      </c>
      <c r="M5523" s="23" t="e">
        <f>INDEX('Data Transformation'!$O$4:$O$424,MATCH($B5523,'Data Transformation'!$M$4:$M$424,0),MATCH($M$2,'Data Transformation'!$O$3,0))</f>
        <v>#N/A</v>
      </c>
      <c r="N5523" s="27" t="e">
        <f>IF('Input and Summary Results'!$J$16="minimum",'Bin Analysis'!X5524/(M5523-1),'Bin Analysis'!Y5523/('Bin Analysis'!M5523-1))</f>
        <v>#N/A</v>
      </c>
      <c r="O5523" s="27" t="e">
        <f>IF(M5523=FALSE,NA(),(VLOOKUP(1,C5526:K5545,4,FALSE))/(M5523-1))</f>
        <v>#N/A</v>
      </c>
      <c r="P5523" s="27" t="e">
        <f>IF(M5523=FALSE,NA(),SUM(J5526:J5545)/Weighting!$S$5)</f>
        <v>#N/A</v>
      </c>
      <c r="Q5523" s="27" t="e">
        <f>IF(M5523=FALSE,NA(),SUM(K5526:K5545)/Weighting!$S$6)</f>
        <v>#N/A</v>
      </c>
      <c r="R5523" s="27" t="e">
        <f>IF(M5523=FALSE,NA(),(VLOOKUP(1,G5526:K5545,3,FALSE))/(M5523-1))</f>
        <v>#N/A</v>
      </c>
      <c r="S5523" s="22" t="e">
        <f>IF(M5523=FALSE,NA(),IF(SUM(J5526:J5545)=2,"yes","no"))</f>
        <v>#N/A</v>
      </c>
      <c r="X5523" s="2" cm="2">
        <f t="array" ref="X5523:X5524">FREQUENCY(IF('Data Transformation'!$B$425:$B$6424='Bin Analysis'!L5523,'Data Transformation'!$G$425:$G$6424),'Data Transformation'!$U$11)</f>
        <v>0</v>
      </c>
      <c r="Y5523" s="2" cm="2">
        <f t="array" ref="Y5523:Y5524">FREQUENCY(IF('Data Transformation'!$B$425:$B$6424='Bin Analysis'!L5523,'Data Transformation'!$G$425:$G$6424),'Data Transformation'!$U$12)</f>
        <v>0</v>
      </c>
    </row>
    <row r="5524" spans="1:25" x14ac:dyDescent="0.25">
      <c r="A5524" s="14" t="s">
        <v>67</v>
      </c>
      <c r="B5524" t="s">
        <v>47</v>
      </c>
      <c r="C5524" t="s">
        <v>5</v>
      </c>
      <c r="D5524" t="s">
        <v>100</v>
      </c>
      <c r="E5524" t="s">
        <v>101</v>
      </c>
      <c r="F5524" t="s">
        <v>102</v>
      </c>
      <c r="G5524" t="s">
        <v>70</v>
      </c>
      <c r="H5524" t="s">
        <v>31</v>
      </c>
      <c r="I5524" t="s">
        <v>32</v>
      </c>
      <c r="J5524" t="s">
        <v>46</v>
      </c>
      <c r="K5524" s="14" t="s">
        <v>45</v>
      </c>
      <c r="M5524" s="14"/>
      <c r="X5524" s="2">
        <v>0</v>
      </c>
      <c r="Y5524" s="2">
        <v>0</v>
      </c>
    </row>
    <row r="5525" spans="1:25" x14ac:dyDescent="0.25">
      <c r="A5525" s="32"/>
      <c r="D5525" t="e">
        <f>IF(C5525=1,'Data Transformation'!$G$3+0.5*'Data Transformation'!$W$25,IF(C5526=1,D5526-'Data Transformation'!$W$25,FALSE))</f>
        <v>#NUM!</v>
      </c>
      <c r="E5525">
        <f t="array" ref="E5525">IF(ISLOGICAL(D5525),"",FREQUENCY(IF('Data Transformation'!$B$425:$B$8425='Bin Analysis'!$B5523,'Data Transformation'!$G$425:$G$8425),D5525))</f>
        <v>2001</v>
      </c>
      <c r="F5525" t="e">
        <f>IF(ISLOGICAL(D5525),"",E5525-E5524)</f>
        <v>#VALUE!</v>
      </c>
      <c r="M5525" s="14"/>
    </row>
    <row r="5526" spans="1:25" x14ac:dyDescent="0.25">
      <c r="A5526" s="32" t="e">
        <f>IF(Weighting!$P$6&gt;0,B5526,"")</f>
        <v>#NUM!</v>
      </c>
      <c r="B5526" t="e">
        <f>Weighting!$C$6</f>
        <v>#DIV/0!</v>
      </c>
      <c r="C5526" t="e">
        <f>Weighting!$F$6</f>
        <v>#NUM!</v>
      </c>
      <c r="D5526" t="e">
        <f>IF(C5526=1,'Data Transformation'!$G$3+0.5*'Data Transformation'!$W$25,IF(C5527=1,D5527-'Data Transformation'!$W$25,FALSE))</f>
        <v>#NUM!</v>
      </c>
      <c r="E5526">
        <f t="array" ref="E5526">IF(ISLOGICAL(D5526),"",FREQUENCY(IF('Data Transformation'!$B$425:$B$8425='Bin Analysis'!$B5523,'Data Transformation'!$G$425:$G$8425),D5526))</f>
        <v>2001</v>
      </c>
      <c r="F5526">
        <f>IF(ISLOGICAL(D5526),"",E5526-E5525)</f>
        <v>0</v>
      </c>
      <c r="G5526">
        <f>Weighting!$H$6</f>
        <v>1</v>
      </c>
      <c r="H5526">
        <f t="array" ref="H5526">FREQUENCY(IF('Data Transformation'!$B$4:$B$8425=B5523,'Data Transformation'!$G$4:$G$8425),'Bin Analysis'!$B5526)</f>
        <v>2073</v>
      </c>
      <c r="I5526">
        <f>H5526-H5525</f>
        <v>2073</v>
      </c>
      <c r="J5526">
        <f>IF(I5526=0,0,1)</f>
        <v>1</v>
      </c>
      <c r="K5526" t="e">
        <f>J5526*Weighting!$W$6</f>
        <v>#NUM!</v>
      </c>
      <c r="M5526" s="14"/>
    </row>
    <row r="5527" spans="1:25" x14ac:dyDescent="0.25">
      <c r="A5527" s="32" t="str">
        <f>IF(Weighting!$P$7&gt;0,B5527,"")</f>
        <v/>
      </c>
      <c r="B5527" t="e">
        <f>Weighting!$C$7</f>
        <v>#DIV/0!</v>
      </c>
      <c r="C5527" t="e">
        <f>Weighting!$F$7</f>
        <v>#NUM!</v>
      </c>
      <c r="D5527" t="e">
        <f>IF(C5527=1,'Data Transformation'!$G$3+0.5*'Data Transformation'!$W$25,IF(C5528=1,D5528-'Data Transformation'!$W$25,FALSE))</f>
        <v>#NUM!</v>
      </c>
      <c r="E5527">
        <f t="array" ref="E5527">IF(ISLOGICAL(D5527),"",FREQUENCY(IF('Data Transformation'!$B$425:$B$8425='Bin Analysis'!$B5523,'Data Transformation'!$G$425:$G$8425),D5527))</f>
        <v>2001</v>
      </c>
      <c r="F5527">
        <f t="shared" ref="F5527:F5545" si="690">IF(ISLOGICAL(D5527),"",E5527-E5526)</f>
        <v>0</v>
      </c>
      <c r="G5527">
        <f>Weighting!$H$7</f>
        <v>0</v>
      </c>
      <c r="H5527">
        <f t="array" ref="H5527">FREQUENCY(IF('Data Transformation'!$B$4:$B$8425=B5523,'Data Transformation'!$G$4:$G$8425),'Bin Analysis'!$B5527)</f>
        <v>2073</v>
      </c>
      <c r="I5527">
        <f t="shared" ref="I5527:I5545" si="691">H5527-H5526</f>
        <v>0</v>
      </c>
      <c r="J5527">
        <f>IF(I5527=0,0,1)</f>
        <v>0</v>
      </c>
      <c r="K5527">
        <f>J5527*Weighting!$W$7</f>
        <v>0</v>
      </c>
      <c r="M5527" s="14"/>
    </row>
    <row r="5528" spans="1:25" x14ac:dyDescent="0.25">
      <c r="A5528" s="32" t="str">
        <f>IF(Weighting!$P$8&gt;0,B5528,"")</f>
        <v/>
      </c>
      <c r="B5528" t="e">
        <f>Weighting!$C$8</f>
        <v>#DIV/0!</v>
      </c>
      <c r="C5528" t="e">
        <f>Weighting!$F$8</f>
        <v>#NUM!</v>
      </c>
      <c r="D5528" t="e">
        <f>IF(C5528=1,'Data Transformation'!$G$3+0.5*'Data Transformation'!$W$25,IF(C5529=1,D5529-'Data Transformation'!$W$25,FALSE))</f>
        <v>#NUM!</v>
      </c>
      <c r="E5528">
        <f t="array" ref="E5528">IF(ISLOGICAL(D5528),"",FREQUENCY(IF('Data Transformation'!$B$425:$B$8425='Bin Analysis'!$B5523,'Data Transformation'!$G$425:$G$8425),D5528))</f>
        <v>2001</v>
      </c>
      <c r="F5528">
        <f t="shared" si="690"/>
        <v>0</v>
      </c>
      <c r="G5528">
        <f>Weighting!$H$8</f>
        <v>0</v>
      </c>
      <c r="H5528">
        <f t="array" ref="H5528">FREQUENCY(IF('Data Transformation'!$B$4:$B$8425=B5523,'Data Transformation'!$G$4:$G$8425),'Bin Analysis'!$B5528)</f>
        <v>2073</v>
      </c>
      <c r="I5528">
        <f t="shared" si="691"/>
        <v>0</v>
      </c>
      <c r="J5528">
        <f t="shared" ref="J5528:J5545" si="692">IF(I5528=0,0,1)</f>
        <v>0</v>
      </c>
      <c r="K5528">
        <f>J5528*Weighting!$W$8</f>
        <v>0</v>
      </c>
      <c r="M5528" s="14"/>
    </row>
    <row r="5529" spans="1:25" x14ac:dyDescent="0.25">
      <c r="A5529" s="32" t="str">
        <f>IF(Weighting!$P$9&gt;0,B5529,"")</f>
        <v/>
      </c>
      <c r="B5529" s="50" t="e">
        <f>Weighting!$C$9</f>
        <v>#DIV/0!</v>
      </c>
      <c r="C5529" t="e">
        <f>Weighting!$F$9</f>
        <v>#NUM!</v>
      </c>
      <c r="D5529" t="e">
        <f>IF(C5529=1,'Data Transformation'!$G$3+0.5*'Data Transformation'!$W$25,IF(C5530=1,D5530-'Data Transformation'!$W$25,FALSE))</f>
        <v>#NUM!</v>
      </c>
      <c r="E5529">
        <f t="array" ref="E5529">IF(ISLOGICAL(D5529),"",FREQUENCY(IF('Data Transformation'!$B$425:$B$8425='Bin Analysis'!$B5523,'Data Transformation'!$G$425:$G$8425),D5529))</f>
        <v>2001</v>
      </c>
      <c r="F5529">
        <f t="shared" si="690"/>
        <v>0</v>
      </c>
      <c r="G5529">
        <f>Weighting!$H$9</f>
        <v>0</v>
      </c>
      <c r="H5529">
        <f t="array" ref="H5529">FREQUENCY(IF('Data Transformation'!$B$4:$B$8425=B5523,'Data Transformation'!$G$4:$G$8425),'Bin Analysis'!$B5529)</f>
        <v>2073</v>
      </c>
      <c r="I5529">
        <f t="shared" si="691"/>
        <v>0</v>
      </c>
      <c r="J5529">
        <f t="shared" si="692"/>
        <v>0</v>
      </c>
      <c r="K5529">
        <f>J5529*Weighting!$W$9</f>
        <v>0</v>
      </c>
      <c r="M5529" s="14"/>
    </row>
    <row r="5530" spans="1:25" x14ac:dyDescent="0.25">
      <c r="A5530" s="32" t="str">
        <f>IF(Weighting!$P$10&gt;0,B5530,"")</f>
        <v/>
      </c>
      <c r="B5530" t="e">
        <f>Weighting!$C$10</f>
        <v>#DIV/0!</v>
      </c>
      <c r="C5530" t="e">
        <f>Weighting!$F$10</f>
        <v>#NUM!</v>
      </c>
      <c r="D5530" t="e">
        <f>IF(C5530=1,'Data Transformation'!$G$3+0.5*'Data Transformation'!$W$25,IF(C5531=1,D5531-'Data Transformation'!$W$25,FALSE))</f>
        <v>#NUM!</v>
      </c>
      <c r="E5530">
        <f t="array" ref="E5530">IF(ISLOGICAL(D5530),"",FREQUENCY(IF('Data Transformation'!$B$425:$B$8425='Bin Analysis'!$B5523,'Data Transformation'!$G$425:$G$8425),D5530))</f>
        <v>2001</v>
      </c>
      <c r="F5530">
        <f t="shared" si="690"/>
        <v>0</v>
      </c>
      <c r="G5530">
        <f>Weighting!$H$10</f>
        <v>0</v>
      </c>
      <c r="H5530">
        <f t="array" ref="H5530">FREQUENCY(IF('Data Transformation'!$B$4:$B$8425=B5523,'Data Transformation'!$G$4:$G$8425),'Bin Analysis'!$B5530)</f>
        <v>2073</v>
      </c>
      <c r="I5530">
        <f t="shared" si="691"/>
        <v>0</v>
      </c>
      <c r="J5530">
        <f t="shared" si="692"/>
        <v>0</v>
      </c>
      <c r="K5530">
        <f>J5530*Weighting!$W$10</f>
        <v>0</v>
      </c>
      <c r="M5530" s="14"/>
    </row>
    <row r="5531" spans="1:25" x14ac:dyDescent="0.25">
      <c r="A5531" s="32" t="str">
        <f>IF(Weighting!$P$11&gt;0,B5531,"")</f>
        <v/>
      </c>
      <c r="B5531" t="e">
        <f>Weighting!$C$11</f>
        <v>#DIV/0!</v>
      </c>
      <c r="C5531" t="e">
        <f>Weighting!$F$11</f>
        <v>#NUM!</v>
      </c>
      <c r="D5531" t="e">
        <f>IF(C5531=1,'Data Transformation'!$G$3+0.5*'Data Transformation'!$W$25,IF(C5532=1,D5532-'Data Transformation'!$W$25,FALSE))</f>
        <v>#NUM!</v>
      </c>
      <c r="E5531">
        <f t="array" ref="E5531">IF(ISLOGICAL(D5531),"",FREQUENCY(IF('Data Transformation'!$B$425:$B$8425='Bin Analysis'!$B5523,'Data Transformation'!$G$425:$G$8425),D5531))</f>
        <v>2001</v>
      </c>
      <c r="F5531">
        <f t="shared" si="690"/>
        <v>0</v>
      </c>
      <c r="G5531">
        <f>Weighting!$H$11</f>
        <v>0</v>
      </c>
      <c r="H5531">
        <f t="array" ref="H5531">FREQUENCY(IF('Data Transformation'!$B$4:$B$8425=B5523,'Data Transformation'!$G$4:$G$8425),'Bin Analysis'!$B5531)</f>
        <v>2073</v>
      </c>
      <c r="I5531">
        <f t="shared" si="691"/>
        <v>0</v>
      </c>
      <c r="J5531">
        <f t="shared" si="692"/>
        <v>0</v>
      </c>
      <c r="K5531">
        <f>J5531*Weighting!$W$11</f>
        <v>0</v>
      </c>
      <c r="M5531" s="14"/>
    </row>
    <row r="5532" spans="1:25" x14ac:dyDescent="0.25">
      <c r="A5532" s="32" t="str">
        <f>IF(Weighting!$P$12&gt;0,B5532,"")</f>
        <v/>
      </c>
      <c r="B5532" t="e">
        <f>Weighting!$C$12</f>
        <v>#DIV/0!</v>
      </c>
      <c r="C5532" t="e">
        <f>Weighting!$F$12</f>
        <v>#NUM!</v>
      </c>
      <c r="D5532" t="e">
        <f>IF(C5532=1,'Data Transformation'!$G$3+0.5*'Data Transformation'!$W$25,IF(C5533=1,D5533-'Data Transformation'!$W$25,FALSE))</f>
        <v>#NUM!</v>
      </c>
      <c r="E5532">
        <f t="array" ref="E5532">IF(ISLOGICAL(D5532),"",FREQUENCY(IF('Data Transformation'!$B$425:$B$8425='Bin Analysis'!$B5523,'Data Transformation'!$G$425:$G$8425),D5532))</f>
        <v>2001</v>
      </c>
      <c r="F5532">
        <f t="shared" si="690"/>
        <v>0</v>
      </c>
      <c r="G5532">
        <f>Weighting!$H$12</f>
        <v>0</v>
      </c>
      <c r="H5532">
        <f t="array" ref="H5532">FREQUENCY(IF('Data Transformation'!$B$4:$B$8425=B5523,'Data Transformation'!$G$4:$G$8425),'Bin Analysis'!$B5532)</f>
        <v>2073</v>
      </c>
      <c r="I5532">
        <f t="shared" si="691"/>
        <v>0</v>
      </c>
      <c r="J5532">
        <f t="shared" si="692"/>
        <v>0</v>
      </c>
      <c r="K5532">
        <f>J5532*Weighting!$W$12</f>
        <v>0</v>
      </c>
      <c r="M5532" s="14"/>
    </row>
    <row r="5533" spans="1:25" x14ac:dyDescent="0.25">
      <c r="A5533" s="32" t="str">
        <f>IF(Weighting!$P$13&gt;0,B5533,"")</f>
        <v/>
      </c>
      <c r="B5533" t="e">
        <f>Weighting!$C$13</f>
        <v>#DIV/0!</v>
      </c>
      <c r="C5533" t="e">
        <f>Weighting!$F$13</f>
        <v>#NUM!</v>
      </c>
      <c r="D5533" t="e">
        <f>IF(C5533=1,'Data Transformation'!$G$3+0.5*'Data Transformation'!$W$25,IF(C5534=1,D5534-'Data Transformation'!$W$25,FALSE))</f>
        <v>#NUM!</v>
      </c>
      <c r="E5533">
        <f t="array" ref="E5533">IF(ISLOGICAL(D5533),"",FREQUENCY(IF('Data Transformation'!$B$425:$B$8425='Bin Analysis'!$B5523,'Data Transformation'!$G$425:$G$8425),D5533))</f>
        <v>2001</v>
      </c>
      <c r="F5533">
        <f t="shared" si="690"/>
        <v>0</v>
      </c>
      <c r="G5533">
        <f>Weighting!$H$13</f>
        <v>0</v>
      </c>
      <c r="H5533">
        <f t="array" ref="H5533">FREQUENCY(IF('Data Transformation'!$B$4:$B$8425=B5523,'Data Transformation'!$G$4:$G$8425),'Bin Analysis'!$B5533)</f>
        <v>2073</v>
      </c>
      <c r="I5533">
        <f t="shared" si="691"/>
        <v>0</v>
      </c>
      <c r="J5533">
        <f t="shared" si="692"/>
        <v>0</v>
      </c>
      <c r="K5533">
        <f>J5533*Weighting!$W$13</f>
        <v>0</v>
      </c>
      <c r="M5533" s="14"/>
    </row>
    <row r="5534" spans="1:25" x14ac:dyDescent="0.25">
      <c r="A5534" s="32" t="str">
        <f>IF(Weighting!$P$14&gt;0,B5534,"")</f>
        <v/>
      </c>
      <c r="B5534" t="e">
        <f>Weighting!$C$14</f>
        <v>#DIV/0!</v>
      </c>
      <c r="C5534" t="e">
        <f>Weighting!$F$14</f>
        <v>#NUM!</v>
      </c>
      <c r="D5534" t="e">
        <f>IF(C5534=1,'Data Transformation'!$G$3+0.5*'Data Transformation'!$W$25,IF(C5535=1,D5535-'Data Transformation'!$W$25,FALSE))</f>
        <v>#NUM!</v>
      </c>
      <c r="E5534">
        <f t="array" ref="E5534">IF(ISLOGICAL(D5534),"",FREQUENCY(IF('Data Transformation'!$B$425:$B$8425='Bin Analysis'!$B5523,'Data Transformation'!$G$425:$G$8425),D5534))</f>
        <v>2001</v>
      </c>
      <c r="F5534">
        <f t="shared" si="690"/>
        <v>0</v>
      </c>
      <c r="G5534">
        <f>Weighting!$H$14</f>
        <v>0</v>
      </c>
      <c r="H5534">
        <f t="array" ref="H5534">FREQUENCY(IF('Data Transformation'!$B$4:$B$8425=B5523,'Data Transformation'!$G$4:$G$8425),'Bin Analysis'!$B5534)</f>
        <v>2073</v>
      </c>
      <c r="I5534">
        <f t="shared" si="691"/>
        <v>0</v>
      </c>
      <c r="J5534">
        <f t="shared" si="692"/>
        <v>0</v>
      </c>
      <c r="K5534">
        <f>J5534*Weighting!$W$14</f>
        <v>0</v>
      </c>
      <c r="M5534" s="14"/>
    </row>
    <row r="5535" spans="1:25" x14ac:dyDescent="0.25">
      <c r="A5535" s="32" t="str">
        <f>IF(Weighting!$P$15&gt;0,B5535,"")</f>
        <v/>
      </c>
      <c r="B5535" t="e">
        <f>Weighting!$C$15</f>
        <v>#DIV/0!</v>
      </c>
      <c r="C5535" t="e">
        <f>Weighting!$F$15</f>
        <v>#NUM!</v>
      </c>
      <c r="D5535" t="e">
        <f>IF(C5535=1,'Data Transformation'!$G$3+0.5*'Data Transformation'!$W$25,IF(C5536=1,D5536-'Data Transformation'!$W$25,FALSE))</f>
        <v>#NUM!</v>
      </c>
      <c r="E5535">
        <f t="array" ref="E5535">IF(ISLOGICAL(D5535),"",FREQUENCY(IF('Data Transformation'!$B$425:$B$8425='Bin Analysis'!$B5523,'Data Transformation'!$G$425:$G$8425),D5535))</f>
        <v>2001</v>
      </c>
      <c r="F5535">
        <f t="shared" si="690"/>
        <v>0</v>
      </c>
      <c r="G5535">
        <f>Weighting!$H$15</f>
        <v>0</v>
      </c>
      <c r="H5535">
        <f t="array" ref="H5535">FREQUENCY(IF('Data Transformation'!$B$4:$B$8425=B5523,'Data Transformation'!$G$4:$G$8425),'Bin Analysis'!$B5535)</f>
        <v>2073</v>
      </c>
      <c r="I5535">
        <f t="shared" si="691"/>
        <v>0</v>
      </c>
      <c r="J5535">
        <f t="shared" si="692"/>
        <v>0</v>
      </c>
      <c r="K5535">
        <f>J5535*Weighting!$W$15</f>
        <v>0</v>
      </c>
      <c r="M5535" s="14"/>
    </row>
    <row r="5536" spans="1:25" x14ac:dyDescent="0.25">
      <c r="A5536" s="32" t="str">
        <f>IF(Weighting!$P$16&gt;0,B5536,"")</f>
        <v/>
      </c>
      <c r="B5536" t="e">
        <f>Weighting!$C$16</f>
        <v>#DIV/0!</v>
      </c>
      <c r="C5536" t="e">
        <f>Weighting!$F$16</f>
        <v>#NUM!</v>
      </c>
      <c r="D5536" t="e">
        <f>IF(C5536=1,'Data Transformation'!$G$3+0.5*'Data Transformation'!$W$25,IF(C5537=1,D5537-'Data Transformation'!$W$25,FALSE))</f>
        <v>#NUM!</v>
      </c>
      <c r="E5536">
        <f t="array" ref="E5536">IF(ISLOGICAL(D5536),"",FREQUENCY(IF('Data Transformation'!$B$425:$B$8425='Bin Analysis'!$B5523,'Data Transformation'!$G$425:$G$8425),D5536))</f>
        <v>2001</v>
      </c>
      <c r="F5536">
        <f t="shared" si="690"/>
        <v>0</v>
      </c>
      <c r="G5536">
        <f>Weighting!$H$16</f>
        <v>0</v>
      </c>
      <c r="H5536">
        <f t="array" ref="H5536">FREQUENCY(IF('Data Transformation'!$B$4:$B$8425=B5523,'Data Transformation'!$G$4:$G$8425),'Bin Analysis'!$B5536)</f>
        <v>2073</v>
      </c>
      <c r="I5536">
        <f t="shared" si="691"/>
        <v>0</v>
      </c>
      <c r="J5536">
        <f t="shared" si="692"/>
        <v>0</v>
      </c>
      <c r="K5536">
        <f>J5536*Weighting!$W$16</f>
        <v>0</v>
      </c>
      <c r="M5536" s="14"/>
    </row>
    <row r="5537" spans="1:25" x14ac:dyDescent="0.25">
      <c r="A5537" s="32" t="str">
        <f>IF(Weighting!$P$17&gt;0,B5537,"")</f>
        <v/>
      </c>
      <c r="B5537" t="e">
        <f>Weighting!$C$17</f>
        <v>#DIV/0!</v>
      </c>
      <c r="C5537" t="e">
        <f>Weighting!$F$17</f>
        <v>#NUM!</v>
      </c>
      <c r="D5537" t="e">
        <f>IF(C5537=1,'Data Transformation'!$G$3+0.5*'Data Transformation'!$W$25,IF(C5538=1,D5538-'Data Transformation'!$W$25,FALSE))</f>
        <v>#NUM!</v>
      </c>
      <c r="E5537">
        <f t="array" ref="E5537">IF(ISLOGICAL(D5537),"",FREQUENCY(IF('Data Transformation'!$B$425:$B$8425='Bin Analysis'!$B5523,'Data Transformation'!$G$425:$G$8425),D5537))</f>
        <v>2001</v>
      </c>
      <c r="F5537">
        <f t="shared" si="690"/>
        <v>0</v>
      </c>
      <c r="G5537">
        <f>Weighting!$H$17</f>
        <v>0</v>
      </c>
      <c r="H5537">
        <f t="array" ref="H5537">FREQUENCY(IF('Data Transformation'!$B$4:$B$8425=B5523,'Data Transformation'!$G$4:$G$8425),'Bin Analysis'!$B5537)</f>
        <v>2073</v>
      </c>
      <c r="I5537">
        <f t="shared" si="691"/>
        <v>0</v>
      </c>
      <c r="J5537">
        <f t="shared" si="692"/>
        <v>0</v>
      </c>
      <c r="K5537">
        <f>J5537*Weighting!$W$17</f>
        <v>0</v>
      </c>
      <c r="M5537" s="14"/>
    </row>
    <row r="5538" spans="1:25" x14ac:dyDescent="0.25">
      <c r="A5538" s="32" t="str">
        <f>IF(Weighting!$P$18&gt;0,B5538,"")</f>
        <v/>
      </c>
      <c r="B5538" t="e">
        <f>Weighting!$C$18</f>
        <v>#DIV/0!</v>
      </c>
      <c r="C5538" t="e">
        <f>Weighting!$F$18</f>
        <v>#NUM!</v>
      </c>
      <c r="D5538" t="e">
        <f>IF(C5538=1,'Data Transformation'!$G$3+0.5*'Data Transformation'!$W$25,IF(C5539=1,D5539-'Data Transformation'!$W$25,FALSE))</f>
        <v>#NUM!</v>
      </c>
      <c r="E5538">
        <f t="array" ref="E5538">IF(ISLOGICAL(D5538),"",FREQUENCY(IF('Data Transformation'!$B$425:$B$8425='Bin Analysis'!$B5523,'Data Transformation'!$G$425:$G$8425),D5538))</f>
        <v>2001</v>
      </c>
      <c r="F5538">
        <f t="shared" si="690"/>
        <v>0</v>
      </c>
      <c r="G5538">
        <f>Weighting!$H$18</f>
        <v>0</v>
      </c>
      <c r="H5538">
        <f t="array" ref="H5538">FREQUENCY(IF('Data Transformation'!$B$4:$B$8425=B5523,'Data Transformation'!$G$4:$G$8425),'Bin Analysis'!$B5538)</f>
        <v>2073</v>
      </c>
      <c r="I5538">
        <f t="shared" si="691"/>
        <v>0</v>
      </c>
      <c r="J5538">
        <f t="shared" si="692"/>
        <v>0</v>
      </c>
      <c r="K5538">
        <f>J5538*Weighting!$W$18</f>
        <v>0</v>
      </c>
      <c r="M5538" s="14"/>
    </row>
    <row r="5539" spans="1:25" x14ac:dyDescent="0.25">
      <c r="A5539" s="32" t="str">
        <f>IF(Weighting!$P$19&gt;0,B5539,"")</f>
        <v/>
      </c>
      <c r="B5539" t="e">
        <f>Weighting!$C$19</f>
        <v>#DIV/0!</v>
      </c>
      <c r="C5539" t="e">
        <f>Weighting!$F$19</f>
        <v>#NUM!</v>
      </c>
      <c r="D5539" t="e">
        <f>IF(C5539=1,'Data Transformation'!$G$3+0.5*'Data Transformation'!$W$25,IF(C5540=1,D5540-'Data Transformation'!$W$25,FALSE))</f>
        <v>#NUM!</v>
      </c>
      <c r="E5539">
        <f t="array" ref="E5539">IF(ISLOGICAL(D5539),"",FREQUENCY(IF('Data Transformation'!$B$425:$B$8425='Bin Analysis'!$B5523,'Data Transformation'!$G$425:$G$8425),D5539))</f>
        <v>2001</v>
      </c>
      <c r="F5539">
        <f t="shared" si="690"/>
        <v>0</v>
      </c>
      <c r="G5539">
        <f>Weighting!$H$19</f>
        <v>0</v>
      </c>
      <c r="H5539">
        <f t="array" ref="H5539">FREQUENCY(IF('Data Transformation'!$B$4:$B$8425=B5523,'Data Transformation'!$G$4:$G$8425),'Bin Analysis'!$B5539)</f>
        <v>2073</v>
      </c>
      <c r="I5539">
        <f t="shared" si="691"/>
        <v>0</v>
      </c>
      <c r="J5539">
        <f t="shared" si="692"/>
        <v>0</v>
      </c>
      <c r="K5539">
        <f>J5539*Weighting!$W$19</f>
        <v>0</v>
      </c>
      <c r="M5539" s="14"/>
    </row>
    <row r="5540" spans="1:25" x14ac:dyDescent="0.25">
      <c r="A5540" s="32" t="str">
        <f>IF(Weighting!$P$20&gt;0,B5540,"")</f>
        <v/>
      </c>
      <c r="B5540" t="e">
        <f>Weighting!$C$20</f>
        <v>#DIV/0!</v>
      </c>
      <c r="C5540" t="e">
        <f>Weighting!$F$20</f>
        <v>#NUM!</v>
      </c>
      <c r="D5540" t="e">
        <f>IF(C5540=1,'Data Transformation'!$G$3+0.5*'Data Transformation'!$W$25,IF(C5541=1,D5541-'Data Transformation'!$W$25,FALSE))</f>
        <v>#NUM!</v>
      </c>
      <c r="E5540">
        <f t="array" ref="E5540">IF(ISLOGICAL(D5540),"",FREQUENCY(IF('Data Transformation'!$B$425:$B$8425='Bin Analysis'!$B5523,'Data Transformation'!$G$425:$G$8425),D5540))</f>
        <v>2001</v>
      </c>
      <c r="F5540">
        <f t="shared" si="690"/>
        <v>0</v>
      </c>
      <c r="G5540">
        <f>Weighting!$H$20</f>
        <v>0</v>
      </c>
      <c r="H5540">
        <f t="array" ref="H5540">FREQUENCY(IF('Data Transformation'!$B$4:$B$8425=B5523,'Data Transformation'!$G$4:$G$8425),'Bin Analysis'!$B5540)</f>
        <v>2073</v>
      </c>
      <c r="I5540">
        <f t="shared" si="691"/>
        <v>0</v>
      </c>
      <c r="J5540">
        <f t="shared" si="692"/>
        <v>0</v>
      </c>
      <c r="K5540">
        <f>J5540*Weighting!$W$20</f>
        <v>0</v>
      </c>
      <c r="M5540" s="14"/>
    </row>
    <row r="5541" spans="1:25" x14ac:dyDescent="0.25">
      <c r="A5541" s="32" t="str">
        <f>IF(Weighting!$P$21&gt;0,B5541,"")</f>
        <v/>
      </c>
      <c r="B5541" t="e">
        <f>Weighting!$C$21</f>
        <v>#DIV/0!</v>
      </c>
      <c r="C5541" t="e">
        <f>Weighting!$F$21</f>
        <v>#NUM!</v>
      </c>
      <c r="D5541" t="e">
        <f>IF(C5541=1,'Data Transformation'!$G$3+0.5*'Data Transformation'!$W$25,IF(C5542=1,D5542-'Data Transformation'!$W$25,FALSE))</f>
        <v>#NUM!</v>
      </c>
      <c r="E5541">
        <f t="array" ref="E5541">IF(ISLOGICAL(D5541),"",FREQUENCY(IF('Data Transformation'!$B$425:$B$8425='Bin Analysis'!$B5523,'Data Transformation'!$G$425:$G$8425),D5541))</f>
        <v>2001</v>
      </c>
      <c r="F5541">
        <f t="shared" si="690"/>
        <v>0</v>
      </c>
      <c r="G5541">
        <f>Weighting!$H$21</f>
        <v>0</v>
      </c>
      <c r="H5541">
        <f t="array" ref="H5541">FREQUENCY(IF('Data Transformation'!$B$4:$B$8425=B5523,'Data Transformation'!$G$4:$G$8425),'Bin Analysis'!$B5541)</f>
        <v>2073</v>
      </c>
      <c r="I5541">
        <f t="shared" si="691"/>
        <v>0</v>
      </c>
      <c r="J5541">
        <f t="shared" si="692"/>
        <v>0</v>
      </c>
      <c r="K5541">
        <f>J5541*Weighting!$W$21</f>
        <v>0</v>
      </c>
      <c r="M5541" s="14"/>
    </row>
    <row r="5542" spans="1:25" x14ac:dyDescent="0.25">
      <c r="A5542" s="32" t="str">
        <f>IF(Weighting!$P$22&gt;0,B5542,"")</f>
        <v/>
      </c>
      <c r="B5542" t="e">
        <f>Weighting!$C$22</f>
        <v>#DIV/0!</v>
      </c>
      <c r="C5542" t="e">
        <f>Weighting!$F$22</f>
        <v>#NUM!</v>
      </c>
      <c r="D5542" t="e">
        <f>IF(C5542=1,'Data Transformation'!$G$3+0.5*'Data Transformation'!$W$25,IF(C5543=1,D5543-'Data Transformation'!$W$25,FALSE))</f>
        <v>#NUM!</v>
      </c>
      <c r="E5542">
        <f t="array" ref="E5542">IF(ISLOGICAL(D5542),"",FREQUENCY(IF('Data Transformation'!$B$425:$B$8425='Bin Analysis'!$B5523,'Data Transformation'!$G$425:$G$8425),D5542))</f>
        <v>2001</v>
      </c>
      <c r="F5542">
        <f t="shared" si="690"/>
        <v>0</v>
      </c>
      <c r="G5542">
        <f>Weighting!$H$22</f>
        <v>0</v>
      </c>
      <c r="H5542">
        <f t="array" ref="H5542">FREQUENCY(IF('Data Transformation'!$B$4:$B$8425=B5523,'Data Transformation'!$G$4:$G$8425),'Bin Analysis'!$B5542)</f>
        <v>2073</v>
      </c>
      <c r="I5542">
        <f t="shared" si="691"/>
        <v>0</v>
      </c>
      <c r="J5542">
        <f t="shared" si="692"/>
        <v>0</v>
      </c>
      <c r="K5542">
        <f>J5542*Weighting!$W$22</f>
        <v>0</v>
      </c>
      <c r="M5542" s="14"/>
    </row>
    <row r="5543" spans="1:25" x14ac:dyDescent="0.25">
      <c r="A5543" s="32" t="str">
        <f>IF(Weighting!$P$23&gt;0,B5543,"")</f>
        <v/>
      </c>
      <c r="B5543" t="e">
        <f>Weighting!$C$23</f>
        <v>#DIV/0!</v>
      </c>
      <c r="C5543" t="e">
        <f>Weighting!$F$23</f>
        <v>#NUM!</v>
      </c>
      <c r="D5543" t="e">
        <f>IF(C5543=1,'Data Transformation'!$G$3+0.5*'Data Transformation'!$W$25,IF(C5544=1,D5544-'Data Transformation'!$W$25,FALSE))</f>
        <v>#NUM!</v>
      </c>
      <c r="E5543">
        <f t="array" ref="E5543">IF(ISLOGICAL(D5543),"",FREQUENCY(IF('Data Transformation'!$B$425:$B$8425='Bin Analysis'!$B5523,'Data Transformation'!$G$425:$G$8425),D5543))</f>
        <v>2001</v>
      </c>
      <c r="F5543">
        <f t="shared" si="690"/>
        <v>0</v>
      </c>
      <c r="G5543">
        <f>Weighting!$H$23</f>
        <v>0</v>
      </c>
      <c r="H5543">
        <f t="array" ref="H5543">FREQUENCY(IF('Data Transformation'!$B$4:$B$8425=B5523,'Data Transformation'!$G$4:$G$8425),'Bin Analysis'!$B5543)</f>
        <v>2073</v>
      </c>
      <c r="I5543">
        <f t="shared" si="691"/>
        <v>0</v>
      </c>
      <c r="J5543">
        <f t="shared" si="692"/>
        <v>0</v>
      </c>
      <c r="K5543">
        <f>J5543*Weighting!$W$23</f>
        <v>0</v>
      </c>
      <c r="M5543" s="14"/>
    </row>
    <row r="5544" spans="1:25" x14ac:dyDescent="0.25">
      <c r="A5544" s="32" t="str">
        <f>IF(Weighting!$P$24&gt;0,B5544,"")</f>
        <v/>
      </c>
      <c r="B5544" t="e">
        <f>Weighting!$C$24</f>
        <v>#DIV/0!</v>
      </c>
      <c r="C5544" t="e">
        <f>Weighting!$F$24</f>
        <v>#NUM!</v>
      </c>
      <c r="D5544" t="e">
        <f>IF(C5544=1,'Data Transformation'!$G$3+0.5*'Data Transformation'!$W$25,IF(C5545=1,D5545-'Data Transformation'!$W$25,FALSE))</f>
        <v>#NUM!</v>
      </c>
      <c r="E5544">
        <f t="array" ref="E5544">IF(ISLOGICAL(D5544),"",FREQUENCY(IF('Data Transformation'!$B$425:$B$8425='Bin Analysis'!$B5523,'Data Transformation'!$G$425:$G$8425),D5544))</f>
        <v>2001</v>
      </c>
      <c r="F5544">
        <f t="shared" si="690"/>
        <v>0</v>
      </c>
      <c r="G5544">
        <f>Weighting!$H$24</f>
        <v>0</v>
      </c>
      <c r="H5544">
        <f t="array" ref="H5544">FREQUENCY(IF('Data Transformation'!$B$4:$B$8425=B5523,'Data Transformation'!$G$4:$G$8425),'Bin Analysis'!$B5544)</f>
        <v>2073</v>
      </c>
      <c r="I5544">
        <f t="shared" si="691"/>
        <v>0</v>
      </c>
      <c r="J5544">
        <f t="shared" si="692"/>
        <v>0</v>
      </c>
      <c r="K5544">
        <f>J5544*Weighting!$W$24</f>
        <v>0</v>
      </c>
      <c r="M5544" s="14"/>
    </row>
    <row r="5545" spans="1:25" x14ac:dyDescent="0.25">
      <c r="A5545" s="32" t="str">
        <f>IF(Weighting!$P$25&gt;0,B5545,"")</f>
        <v/>
      </c>
      <c r="B5545" t="e">
        <f>Weighting!$C$25</f>
        <v>#DIV/0!</v>
      </c>
      <c r="C5545" t="e">
        <f>Weighting!$F$25</f>
        <v>#NUM!</v>
      </c>
      <c r="D5545" t="e">
        <f>IF(C5545=1,'Data Transformation'!$G$3+0.5*'Data Transformation'!$W$25,IF(C5546=1,D5546-'Data Transformation'!$W$25,FALSE))</f>
        <v>#NUM!</v>
      </c>
      <c r="E5545">
        <f t="array" ref="E5545">IF(ISLOGICAL(D5545),"",FREQUENCY(IF('Data Transformation'!$B$425:$B$8425='Bin Analysis'!$B5523,'Data Transformation'!$G$425:$G$8425),D5545))</f>
        <v>2001</v>
      </c>
      <c r="F5545">
        <f t="shared" si="690"/>
        <v>0</v>
      </c>
      <c r="G5545">
        <f>Weighting!$H$25</f>
        <v>0</v>
      </c>
      <c r="H5545">
        <f t="array" ref="H5545">FREQUENCY(IF('Data Transformation'!$B$4:$B$8425=B5523,'Data Transformation'!$G$4:$G$8425),'Bin Analysis'!$B5545)</f>
        <v>2073</v>
      </c>
      <c r="I5545">
        <f t="shared" si="691"/>
        <v>0</v>
      </c>
      <c r="J5545">
        <f t="shared" si="692"/>
        <v>0</v>
      </c>
      <c r="K5545">
        <f>J5545*Weighting!$W$25</f>
        <v>0</v>
      </c>
      <c r="M5545" s="14"/>
    </row>
    <row r="5546" spans="1:25" x14ac:dyDescent="0.25">
      <c r="O5546"/>
      <c r="P5546"/>
      <c r="Q5546"/>
      <c r="R5546"/>
    </row>
    <row r="5547" spans="1:25" ht="23.25" x14ac:dyDescent="0.35">
      <c r="A5547" s="21" t="s">
        <v>0</v>
      </c>
      <c r="B5547" s="21" t="str">
        <f>IFERROR(VLOOKUP(C5547,'Data Transformation'!$L$6:$M$426,2,FALSE),"")</f>
        <v/>
      </c>
      <c r="C5547" s="21">
        <f>C5523+1</f>
        <v>231</v>
      </c>
      <c r="D5547" s="21"/>
      <c r="E5547" s="21"/>
      <c r="F5547" s="21"/>
      <c r="G5547" s="21"/>
      <c r="H5547" s="22"/>
      <c r="I5547" s="22"/>
      <c r="J5547" s="22"/>
      <c r="K5547" s="21"/>
      <c r="L5547" s="21" t="str">
        <f>B5547</f>
        <v/>
      </c>
      <c r="M5547" s="23" t="e">
        <f>INDEX('Data Transformation'!$O$4:$O$424,MATCH($B5547,'Data Transformation'!$M$4:$M$424,0),MATCH($M$2,'Data Transformation'!$O$3,0))</f>
        <v>#N/A</v>
      </c>
      <c r="N5547" s="27" t="e">
        <f>IF('Input and Summary Results'!$J$16="minimum",'Bin Analysis'!X5548/(M5547-1),'Bin Analysis'!Y5547/('Bin Analysis'!M5547-1))</f>
        <v>#N/A</v>
      </c>
      <c r="O5547" s="27" t="e">
        <f>IF(M5547=FALSE,NA(),(VLOOKUP(1,C5550:K5569,4,FALSE))/(M5547-1))</f>
        <v>#N/A</v>
      </c>
      <c r="P5547" s="27" t="e">
        <f>IF(M5547=FALSE,NA(),SUM(J5550:J5569)/Weighting!$S$5)</f>
        <v>#N/A</v>
      </c>
      <c r="Q5547" s="27" t="e">
        <f>IF(M5547=FALSE,NA(),SUM(K5550:K5569)/Weighting!$S$6)</f>
        <v>#N/A</v>
      </c>
      <c r="R5547" s="27" t="e">
        <f>IF(M5547=FALSE,NA(),(VLOOKUP(1,G5550:K5569,3,FALSE))/(M5547-1))</f>
        <v>#N/A</v>
      </c>
      <c r="S5547" s="22" t="e">
        <f>IF(M5547=FALSE,NA(),IF(SUM(J5550:J5569)=2,"yes","no"))</f>
        <v>#N/A</v>
      </c>
      <c r="X5547" s="2" cm="2">
        <f t="array" ref="X5547:X5548">FREQUENCY(IF('Data Transformation'!$B$425:$B$6424='Bin Analysis'!L5547,'Data Transformation'!$G$425:$G$6424),'Data Transformation'!$U$11)</f>
        <v>0</v>
      </c>
      <c r="Y5547" s="2" cm="2">
        <f t="array" ref="Y5547:Y5548">FREQUENCY(IF('Data Transformation'!$B$425:$B$6424='Bin Analysis'!L5547,'Data Transformation'!$G$425:$G$6424),'Data Transformation'!$U$12)</f>
        <v>0</v>
      </c>
    </row>
    <row r="5548" spans="1:25" x14ac:dyDescent="0.25">
      <c r="A5548" s="14" t="s">
        <v>67</v>
      </c>
      <c r="B5548" t="s">
        <v>47</v>
      </c>
      <c r="C5548" t="s">
        <v>5</v>
      </c>
      <c r="D5548" t="s">
        <v>100</v>
      </c>
      <c r="E5548" t="s">
        <v>101</v>
      </c>
      <c r="F5548" t="s">
        <v>102</v>
      </c>
      <c r="G5548" t="s">
        <v>70</v>
      </c>
      <c r="H5548" t="s">
        <v>31</v>
      </c>
      <c r="I5548" t="s">
        <v>32</v>
      </c>
      <c r="J5548" t="s">
        <v>46</v>
      </c>
      <c r="K5548" s="14" t="s">
        <v>45</v>
      </c>
      <c r="M5548" s="14"/>
      <c r="X5548" s="2">
        <v>0</v>
      </c>
      <c r="Y5548" s="2">
        <v>0</v>
      </c>
    </row>
    <row r="5549" spans="1:25" x14ac:dyDescent="0.25">
      <c r="A5549" s="32"/>
      <c r="D5549" t="e">
        <f>IF(C5549=1,'Data Transformation'!$G$3+0.5*'Data Transformation'!$W$25,IF(C5550=1,D5550-'Data Transformation'!$W$25,FALSE))</f>
        <v>#NUM!</v>
      </c>
      <c r="E5549">
        <f t="array" ref="E5549">IF(ISLOGICAL(D5549),"",FREQUENCY(IF('Data Transformation'!$B$425:$B$8425='Bin Analysis'!$B5547,'Data Transformation'!$G$425:$G$8425),D5549))</f>
        <v>2001</v>
      </c>
      <c r="F5549" t="e">
        <f>IF(ISLOGICAL(D5549),"",E5549-E5548)</f>
        <v>#VALUE!</v>
      </c>
      <c r="M5549" s="14"/>
    </row>
    <row r="5550" spans="1:25" x14ac:dyDescent="0.25">
      <c r="A5550" s="32" t="e">
        <f>IF(Weighting!$P$6&gt;0,B5550,"")</f>
        <v>#NUM!</v>
      </c>
      <c r="B5550" t="e">
        <f>Weighting!$C$6</f>
        <v>#DIV/0!</v>
      </c>
      <c r="C5550" t="e">
        <f>Weighting!$F$6</f>
        <v>#NUM!</v>
      </c>
      <c r="D5550" t="e">
        <f>IF(C5550=1,'Data Transformation'!$G$3+0.5*'Data Transformation'!$W$25,IF(C5551=1,D5551-'Data Transformation'!$W$25,FALSE))</f>
        <v>#NUM!</v>
      </c>
      <c r="E5550">
        <f t="array" ref="E5550">IF(ISLOGICAL(D5550),"",FREQUENCY(IF('Data Transformation'!$B$425:$B$8425='Bin Analysis'!$B5547,'Data Transformation'!$G$425:$G$8425),D5550))</f>
        <v>2001</v>
      </c>
      <c r="F5550">
        <f>IF(ISLOGICAL(D5550),"",E5550-E5549)</f>
        <v>0</v>
      </c>
      <c r="G5550">
        <f>Weighting!$H$6</f>
        <v>1</v>
      </c>
      <c r="H5550">
        <f t="array" ref="H5550">FREQUENCY(IF('Data Transformation'!$B$4:$B$8425=B5547,'Data Transformation'!$G$4:$G$8425),'Bin Analysis'!$B5550)</f>
        <v>2073</v>
      </c>
      <c r="I5550">
        <f>H5550-H5549</f>
        <v>2073</v>
      </c>
      <c r="J5550">
        <f>IF(I5550=0,0,1)</f>
        <v>1</v>
      </c>
      <c r="K5550" t="e">
        <f>J5550*Weighting!$W$6</f>
        <v>#NUM!</v>
      </c>
      <c r="M5550" s="14"/>
    </row>
    <row r="5551" spans="1:25" x14ac:dyDescent="0.25">
      <c r="A5551" s="32" t="str">
        <f>IF(Weighting!$P$7&gt;0,B5551,"")</f>
        <v/>
      </c>
      <c r="B5551" t="e">
        <f>Weighting!$C$7</f>
        <v>#DIV/0!</v>
      </c>
      <c r="C5551" t="e">
        <f>Weighting!$F$7</f>
        <v>#NUM!</v>
      </c>
      <c r="D5551" t="e">
        <f>IF(C5551=1,'Data Transformation'!$G$3+0.5*'Data Transformation'!$W$25,IF(C5552=1,D5552-'Data Transformation'!$W$25,FALSE))</f>
        <v>#NUM!</v>
      </c>
      <c r="E5551">
        <f t="array" ref="E5551">IF(ISLOGICAL(D5551),"",FREQUENCY(IF('Data Transformation'!$B$425:$B$8425='Bin Analysis'!$B5547,'Data Transformation'!$G$425:$G$8425),D5551))</f>
        <v>2001</v>
      </c>
      <c r="F5551">
        <f t="shared" ref="F5551:F5569" si="693">IF(ISLOGICAL(D5551),"",E5551-E5550)</f>
        <v>0</v>
      </c>
      <c r="G5551">
        <f>Weighting!$H$7</f>
        <v>0</v>
      </c>
      <c r="H5551">
        <f t="array" ref="H5551">FREQUENCY(IF('Data Transformation'!$B$4:$B$8425=B5547,'Data Transformation'!$G$4:$G$8425),'Bin Analysis'!$B5551)</f>
        <v>2073</v>
      </c>
      <c r="I5551">
        <f t="shared" ref="I5551:I5569" si="694">H5551-H5550</f>
        <v>0</v>
      </c>
      <c r="J5551">
        <f>IF(I5551=0,0,1)</f>
        <v>0</v>
      </c>
      <c r="K5551">
        <f>J5551*Weighting!$W$7</f>
        <v>0</v>
      </c>
      <c r="M5551" s="14"/>
    </row>
    <row r="5552" spans="1:25" x14ac:dyDescent="0.25">
      <c r="A5552" s="32" t="str">
        <f>IF(Weighting!$P$8&gt;0,B5552,"")</f>
        <v/>
      </c>
      <c r="B5552" t="e">
        <f>Weighting!$C$8</f>
        <v>#DIV/0!</v>
      </c>
      <c r="C5552" t="e">
        <f>Weighting!$F$8</f>
        <v>#NUM!</v>
      </c>
      <c r="D5552" t="e">
        <f>IF(C5552=1,'Data Transformation'!$G$3+0.5*'Data Transformation'!$W$25,IF(C5553=1,D5553-'Data Transformation'!$W$25,FALSE))</f>
        <v>#NUM!</v>
      </c>
      <c r="E5552">
        <f t="array" ref="E5552">IF(ISLOGICAL(D5552),"",FREQUENCY(IF('Data Transformation'!$B$425:$B$8425='Bin Analysis'!$B5547,'Data Transformation'!$G$425:$G$8425),D5552))</f>
        <v>2001</v>
      </c>
      <c r="F5552">
        <f t="shared" si="693"/>
        <v>0</v>
      </c>
      <c r="G5552">
        <f>Weighting!$H$8</f>
        <v>0</v>
      </c>
      <c r="H5552">
        <f t="array" ref="H5552">FREQUENCY(IF('Data Transformation'!$B$4:$B$8425=B5547,'Data Transformation'!$G$4:$G$8425),'Bin Analysis'!$B5552)</f>
        <v>2073</v>
      </c>
      <c r="I5552">
        <f t="shared" si="694"/>
        <v>0</v>
      </c>
      <c r="J5552">
        <f t="shared" ref="J5552:J5569" si="695">IF(I5552=0,0,1)</f>
        <v>0</v>
      </c>
      <c r="K5552">
        <f>J5552*Weighting!$W$8</f>
        <v>0</v>
      </c>
      <c r="M5552" s="14"/>
    </row>
    <row r="5553" spans="1:13" x14ac:dyDescent="0.25">
      <c r="A5553" s="32" t="str">
        <f>IF(Weighting!$P$9&gt;0,B5553,"")</f>
        <v/>
      </c>
      <c r="B5553" s="50" t="e">
        <f>Weighting!$C$9</f>
        <v>#DIV/0!</v>
      </c>
      <c r="C5553" t="e">
        <f>Weighting!$F$9</f>
        <v>#NUM!</v>
      </c>
      <c r="D5553" t="e">
        <f>IF(C5553=1,'Data Transformation'!$G$3+0.5*'Data Transformation'!$W$25,IF(C5554=1,D5554-'Data Transformation'!$W$25,FALSE))</f>
        <v>#NUM!</v>
      </c>
      <c r="E5553">
        <f t="array" ref="E5553">IF(ISLOGICAL(D5553),"",FREQUENCY(IF('Data Transformation'!$B$425:$B$8425='Bin Analysis'!$B5547,'Data Transformation'!$G$425:$G$8425),D5553))</f>
        <v>2001</v>
      </c>
      <c r="F5553">
        <f t="shared" si="693"/>
        <v>0</v>
      </c>
      <c r="G5553">
        <f>Weighting!$H$9</f>
        <v>0</v>
      </c>
      <c r="H5553">
        <f t="array" ref="H5553">FREQUENCY(IF('Data Transformation'!$B$4:$B$8425=B5547,'Data Transformation'!$G$4:$G$8425),'Bin Analysis'!$B5553)</f>
        <v>2073</v>
      </c>
      <c r="I5553">
        <f t="shared" si="694"/>
        <v>0</v>
      </c>
      <c r="J5553">
        <f t="shared" si="695"/>
        <v>0</v>
      </c>
      <c r="K5553">
        <f>J5553*Weighting!$W$9</f>
        <v>0</v>
      </c>
      <c r="M5553" s="14"/>
    </row>
    <row r="5554" spans="1:13" x14ac:dyDescent="0.25">
      <c r="A5554" s="32" t="str">
        <f>IF(Weighting!$P$10&gt;0,B5554,"")</f>
        <v/>
      </c>
      <c r="B5554" t="e">
        <f>Weighting!$C$10</f>
        <v>#DIV/0!</v>
      </c>
      <c r="C5554" t="e">
        <f>Weighting!$F$10</f>
        <v>#NUM!</v>
      </c>
      <c r="D5554" t="e">
        <f>IF(C5554=1,'Data Transformation'!$G$3+0.5*'Data Transformation'!$W$25,IF(C5555=1,D5555-'Data Transformation'!$W$25,FALSE))</f>
        <v>#NUM!</v>
      </c>
      <c r="E5554">
        <f t="array" ref="E5554">IF(ISLOGICAL(D5554),"",FREQUENCY(IF('Data Transformation'!$B$425:$B$8425='Bin Analysis'!$B5547,'Data Transformation'!$G$425:$G$8425),D5554))</f>
        <v>2001</v>
      </c>
      <c r="F5554">
        <f t="shared" si="693"/>
        <v>0</v>
      </c>
      <c r="G5554">
        <f>Weighting!$H$10</f>
        <v>0</v>
      </c>
      <c r="H5554">
        <f t="array" ref="H5554">FREQUENCY(IF('Data Transformation'!$B$4:$B$8425=B5547,'Data Transformation'!$G$4:$G$8425),'Bin Analysis'!$B5554)</f>
        <v>2073</v>
      </c>
      <c r="I5554">
        <f t="shared" si="694"/>
        <v>0</v>
      </c>
      <c r="J5554">
        <f t="shared" si="695"/>
        <v>0</v>
      </c>
      <c r="K5554">
        <f>J5554*Weighting!$W$10</f>
        <v>0</v>
      </c>
      <c r="M5554" s="14"/>
    </row>
    <row r="5555" spans="1:13" x14ac:dyDescent="0.25">
      <c r="A5555" s="32" t="str">
        <f>IF(Weighting!$P$11&gt;0,B5555,"")</f>
        <v/>
      </c>
      <c r="B5555" t="e">
        <f>Weighting!$C$11</f>
        <v>#DIV/0!</v>
      </c>
      <c r="C5555" t="e">
        <f>Weighting!$F$11</f>
        <v>#NUM!</v>
      </c>
      <c r="D5555" t="e">
        <f>IF(C5555=1,'Data Transformation'!$G$3+0.5*'Data Transformation'!$W$25,IF(C5556=1,D5556-'Data Transformation'!$W$25,FALSE))</f>
        <v>#NUM!</v>
      </c>
      <c r="E5555">
        <f t="array" ref="E5555">IF(ISLOGICAL(D5555),"",FREQUENCY(IF('Data Transformation'!$B$425:$B$8425='Bin Analysis'!$B5547,'Data Transformation'!$G$425:$G$8425),D5555))</f>
        <v>2001</v>
      </c>
      <c r="F5555">
        <f t="shared" si="693"/>
        <v>0</v>
      </c>
      <c r="G5555">
        <f>Weighting!$H$11</f>
        <v>0</v>
      </c>
      <c r="H5555">
        <f t="array" ref="H5555">FREQUENCY(IF('Data Transformation'!$B$4:$B$8425=B5547,'Data Transformation'!$G$4:$G$8425),'Bin Analysis'!$B5555)</f>
        <v>2073</v>
      </c>
      <c r="I5555">
        <f t="shared" si="694"/>
        <v>0</v>
      </c>
      <c r="J5555">
        <f t="shared" si="695"/>
        <v>0</v>
      </c>
      <c r="K5555">
        <f>J5555*Weighting!$W$11</f>
        <v>0</v>
      </c>
      <c r="M5555" s="14"/>
    </row>
    <row r="5556" spans="1:13" x14ac:dyDescent="0.25">
      <c r="A5556" s="32" t="str">
        <f>IF(Weighting!$P$12&gt;0,B5556,"")</f>
        <v/>
      </c>
      <c r="B5556" t="e">
        <f>Weighting!$C$12</f>
        <v>#DIV/0!</v>
      </c>
      <c r="C5556" t="e">
        <f>Weighting!$F$12</f>
        <v>#NUM!</v>
      </c>
      <c r="D5556" t="e">
        <f>IF(C5556=1,'Data Transformation'!$G$3+0.5*'Data Transformation'!$W$25,IF(C5557=1,D5557-'Data Transformation'!$W$25,FALSE))</f>
        <v>#NUM!</v>
      </c>
      <c r="E5556">
        <f t="array" ref="E5556">IF(ISLOGICAL(D5556),"",FREQUENCY(IF('Data Transformation'!$B$425:$B$8425='Bin Analysis'!$B5547,'Data Transformation'!$G$425:$G$8425),D5556))</f>
        <v>2001</v>
      </c>
      <c r="F5556">
        <f t="shared" si="693"/>
        <v>0</v>
      </c>
      <c r="G5556">
        <f>Weighting!$H$12</f>
        <v>0</v>
      </c>
      <c r="H5556">
        <f t="array" ref="H5556">FREQUENCY(IF('Data Transformation'!$B$4:$B$8425=B5547,'Data Transformation'!$G$4:$G$8425),'Bin Analysis'!$B5556)</f>
        <v>2073</v>
      </c>
      <c r="I5556">
        <f t="shared" si="694"/>
        <v>0</v>
      </c>
      <c r="J5556">
        <f t="shared" si="695"/>
        <v>0</v>
      </c>
      <c r="K5556">
        <f>J5556*Weighting!$W$12</f>
        <v>0</v>
      </c>
      <c r="M5556" s="14"/>
    </row>
    <row r="5557" spans="1:13" x14ac:dyDescent="0.25">
      <c r="A5557" s="32" t="str">
        <f>IF(Weighting!$P$13&gt;0,B5557,"")</f>
        <v/>
      </c>
      <c r="B5557" t="e">
        <f>Weighting!$C$13</f>
        <v>#DIV/0!</v>
      </c>
      <c r="C5557" t="e">
        <f>Weighting!$F$13</f>
        <v>#NUM!</v>
      </c>
      <c r="D5557" t="e">
        <f>IF(C5557=1,'Data Transformation'!$G$3+0.5*'Data Transformation'!$W$25,IF(C5558=1,D5558-'Data Transformation'!$W$25,FALSE))</f>
        <v>#NUM!</v>
      </c>
      <c r="E5557">
        <f t="array" ref="E5557">IF(ISLOGICAL(D5557),"",FREQUENCY(IF('Data Transformation'!$B$425:$B$8425='Bin Analysis'!$B5547,'Data Transformation'!$G$425:$G$8425),D5557))</f>
        <v>2001</v>
      </c>
      <c r="F5557">
        <f t="shared" si="693"/>
        <v>0</v>
      </c>
      <c r="G5557">
        <f>Weighting!$H$13</f>
        <v>0</v>
      </c>
      <c r="H5557">
        <f t="array" ref="H5557">FREQUENCY(IF('Data Transformation'!$B$4:$B$8425=B5547,'Data Transformation'!$G$4:$G$8425),'Bin Analysis'!$B5557)</f>
        <v>2073</v>
      </c>
      <c r="I5557">
        <f t="shared" si="694"/>
        <v>0</v>
      </c>
      <c r="J5557">
        <f t="shared" si="695"/>
        <v>0</v>
      </c>
      <c r="K5557">
        <f>J5557*Weighting!$W$13</f>
        <v>0</v>
      </c>
      <c r="M5557" s="14"/>
    </row>
    <row r="5558" spans="1:13" x14ac:dyDescent="0.25">
      <c r="A5558" s="32" t="str">
        <f>IF(Weighting!$P$14&gt;0,B5558,"")</f>
        <v/>
      </c>
      <c r="B5558" t="e">
        <f>Weighting!$C$14</f>
        <v>#DIV/0!</v>
      </c>
      <c r="C5558" t="e">
        <f>Weighting!$F$14</f>
        <v>#NUM!</v>
      </c>
      <c r="D5558" t="e">
        <f>IF(C5558=1,'Data Transformation'!$G$3+0.5*'Data Transformation'!$W$25,IF(C5559=1,D5559-'Data Transformation'!$W$25,FALSE))</f>
        <v>#NUM!</v>
      </c>
      <c r="E5558">
        <f t="array" ref="E5558">IF(ISLOGICAL(D5558),"",FREQUENCY(IF('Data Transformation'!$B$425:$B$8425='Bin Analysis'!$B5547,'Data Transformation'!$G$425:$G$8425),D5558))</f>
        <v>2001</v>
      </c>
      <c r="F5558">
        <f t="shared" si="693"/>
        <v>0</v>
      </c>
      <c r="G5558">
        <f>Weighting!$H$14</f>
        <v>0</v>
      </c>
      <c r="H5558">
        <f t="array" ref="H5558">FREQUENCY(IF('Data Transformation'!$B$4:$B$8425=B5547,'Data Transformation'!$G$4:$G$8425),'Bin Analysis'!$B5558)</f>
        <v>2073</v>
      </c>
      <c r="I5558">
        <f t="shared" si="694"/>
        <v>0</v>
      </c>
      <c r="J5558">
        <f t="shared" si="695"/>
        <v>0</v>
      </c>
      <c r="K5558">
        <f>J5558*Weighting!$W$14</f>
        <v>0</v>
      </c>
      <c r="M5558" s="14"/>
    </row>
    <row r="5559" spans="1:13" x14ac:dyDescent="0.25">
      <c r="A5559" s="32" t="str">
        <f>IF(Weighting!$P$15&gt;0,B5559,"")</f>
        <v/>
      </c>
      <c r="B5559" t="e">
        <f>Weighting!$C$15</f>
        <v>#DIV/0!</v>
      </c>
      <c r="C5559" t="e">
        <f>Weighting!$F$15</f>
        <v>#NUM!</v>
      </c>
      <c r="D5559" t="e">
        <f>IF(C5559=1,'Data Transformation'!$G$3+0.5*'Data Transformation'!$W$25,IF(C5560=1,D5560-'Data Transformation'!$W$25,FALSE))</f>
        <v>#NUM!</v>
      </c>
      <c r="E5559">
        <f t="array" ref="E5559">IF(ISLOGICAL(D5559),"",FREQUENCY(IF('Data Transformation'!$B$425:$B$8425='Bin Analysis'!$B5547,'Data Transformation'!$G$425:$G$8425),D5559))</f>
        <v>2001</v>
      </c>
      <c r="F5559">
        <f t="shared" si="693"/>
        <v>0</v>
      </c>
      <c r="G5559">
        <f>Weighting!$H$15</f>
        <v>0</v>
      </c>
      <c r="H5559">
        <f t="array" ref="H5559">FREQUENCY(IF('Data Transformation'!$B$4:$B$8425=B5547,'Data Transformation'!$G$4:$G$8425),'Bin Analysis'!$B5559)</f>
        <v>2073</v>
      </c>
      <c r="I5559">
        <f t="shared" si="694"/>
        <v>0</v>
      </c>
      <c r="J5559">
        <f t="shared" si="695"/>
        <v>0</v>
      </c>
      <c r="K5559">
        <f>J5559*Weighting!$W$15</f>
        <v>0</v>
      </c>
      <c r="M5559" s="14"/>
    </row>
    <row r="5560" spans="1:13" x14ac:dyDescent="0.25">
      <c r="A5560" s="32" t="str">
        <f>IF(Weighting!$P$16&gt;0,B5560,"")</f>
        <v/>
      </c>
      <c r="B5560" t="e">
        <f>Weighting!$C$16</f>
        <v>#DIV/0!</v>
      </c>
      <c r="C5560" t="e">
        <f>Weighting!$F$16</f>
        <v>#NUM!</v>
      </c>
      <c r="D5560" t="e">
        <f>IF(C5560=1,'Data Transformation'!$G$3+0.5*'Data Transformation'!$W$25,IF(C5561=1,D5561-'Data Transformation'!$W$25,FALSE))</f>
        <v>#NUM!</v>
      </c>
      <c r="E5560">
        <f t="array" ref="E5560">IF(ISLOGICAL(D5560),"",FREQUENCY(IF('Data Transformation'!$B$425:$B$8425='Bin Analysis'!$B5547,'Data Transformation'!$G$425:$G$8425),D5560))</f>
        <v>2001</v>
      </c>
      <c r="F5560">
        <f t="shared" si="693"/>
        <v>0</v>
      </c>
      <c r="G5560">
        <f>Weighting!$H$16</f>
        <v>0</v>
      </c>
      <c r="H5560">
        <f t="array" ref="H5560">FREQUENCY(IF('Data Transformation'!$B$4:$B$8425=B5547,'Data Transformation'!$G$4:$G$8425),'Bin Analysis'!$B5560)</f>
        <v>2073</v>
      </c>
      <c r="I5560">
        <f t="shared" si="694"/>
        <v>0</v>
      </c>
      <c r="J5560">
        <f t="shared" si="695"/>
        <v>0</v>
      </c>
      <c r="K5560">
        <f>J5560*Weighting!$W$16</f>
        <v>0</v>
      </c>
      <c r="M5560" s="14"/>
    </row>
    <row r="5561" spans="1:13" x14ac:dyDescent="0.25">
      <c r="A5561" s="32" t="str">
        <f>IF(Weighting!$P$17&gt;0,B5561,"")</f>
        <v/>
      </c>
      <c r="B5561" t="e">
        <f>Weighting!$C$17</f>
        <v>#DIV/0!</v>
      </c>
      <c r="C5561" t="e">
        <f>Weighting!$F$17</f>
        <v>#NUM!</v>
      </c>
      <c r="D5561" t="e">
        <f>IF(C5561=1,'Data Transformation'!$G$3+0.5*'Data Transformation'!$W$25,IF(C5562=1,D5562-'Data Transformation'!$W$25,FALSE))</f>
        <v>#NUM!</v>
      </c>
      <c r="E5561">
        <f t="array" ref="E5561">IF(ISLOGICAL(D5561),"",FREQUENCY(IF('Data Transformation'!$B$425:$B$8425='Bin Analysis'!$B5547,'Data Transformation'!$G$425:$G$8425),D5561))</f>
        <v>2001</v>
      </c>
      <c r="F5561">
        <f t="shared" si="693"/>
        <v>0</v>
      </c>
      <c r="G5561">
        <f>Weighting!$H$17</f>
        <v>0</v>
      </c>
      <c r="H5561">
        <f t="array" ref="H5561">FREQUENCY(IF('Data Transformation'!$B$4:$B$8425=B5547,'Data Transformation'!$G$4:$G$8425),'Bin Analysis'!$B5561)</f>
        <v>2073</v>
      </c>
      <c r="I5561">
        <f t="shared" si="694"/>
        <v>0</v>
      </c>
      <c r="J5561">
        <f t="shared" si="695"/>
        <v>0</v>
      </c>
      <c r="K5561">
        <f>J5561*Weighting!$W$17</f>
        <v>0</v>
      </c>
      <c r="M5561" s="14"/>
    </row>
    <row r="5562" spans="1:13" x14ac:dyDescent="0.25">
      <c r="A5562" s="32" t="str">
        <f>IF(Weighting!$P$18&gt;0,B5562,"")</f>
        <v/>
      </c>
      <c r="B5562" t="e">
        <f>Weighting!$C$18</f>
        <v>#DIV/0!</v>
      </c>
      <c r="C5562" t="e">
        <f>Weighting!$F$18</f>
        <v>#NUM!</v>
      </c>
      <c r="D5562" t="e">
        <f>IF(C5562=1,'Data Transformation'!$G$3+0.5*'Data Transformation'!$W$25,IF(C5563=1,D5563-'Data Transformation'!$W$25,FALSE))</f>
        <v>#NUM!</v>
      </c>
      <c r="E5562">
        <f t="array" ref="E5562">IF(ISLOGICAL(D5562),"",FREQUENCY(IF('Data Transformation'!$B$425:$B$8425='Bin Analysis'!$B5547,'Data Transformation'!$G$425:$G$8425),D5562))</f>
        <v>2001</v>
      </c>
      <c r="F5562">
        <f t="shared" si="693"/>
        <v>0</v>
      </c>
      <c r="G5562">
        <f>Weighting!$H$18</f>
        <v>0</v>
      </c>
      <c r="H5562">
        <f t="array" ref="H5562">FREQUENCY(IF('Data Transformation'!$B$4:$B$8425=B5547,'Data Transformation'!$G$4:$G$8425),'Bin Analysis'!$B5562)</f>
        <v>2073</v>
      </c>
      <c r="I5562">
        <f t="shared" si="694"/>
        <v>0</v>
      </c>
      <c r="J5562">
        <f t="shared" si="695"/>
        <v>0</v>
      </c>
      <c r="K5562">
        <f>J5562*Weighting!$W$18</f>
        <v>0</v>
      </c>
      <c r="M5562" s="14"/>
    </row>
    <row r="5563" spans="1:13" x14ac:dyDescent="0.25">
      <c r="A5563" s="32" t="str">
        <f>IF(Weighting!$P$19&gt;0,B5563,"")</f>
        <v/>
      </c>
      <c r="B5563" t="e">
        <f>Weighting!$C$19</f>
        <v>#DIV/0!</v>
      </c>
      <c r="C5563" t="e">
        <f>Weighting!$F$19</f>
        <v>#NUM!</v>
      </c>
      <c r="D5563" t="e">
        <f>IF(C5563=1,'Data Transformation'!$G$3+0.5*'Data Transformation'!$W$25,IF(C5564=1,D5564-'Data Transformation'!$W$25,FALSE))</f>
        <v>#NUM!</v>
      </c>
      <c r="E5563">
        <f t="array" ref="E5563">IF(ISLOGICAL(D5563),"",FREQUENCY(IF('Data Transformation'!$B$425:$B$8425='Bin Analysis'!$B5547,'Data Transformation'!$G$425:$G$8425),D5563))</f>
        <v>2001</v>
      </c>
      <c r="F5563">
        <f t="shared" si="693"/>
        <v>0</v>
      </c>
      <c r="G5563">
        <f>Weighting!$H$19</f>
        <v>0</v>
      </c>
      <c r="H5563">
        <f t="array" ref="H5563">FREQUENCY(IF('Data Transformation'!$B$4:$B$8425=B5547,'Data Transformation'!$G$4:$G$8425),'Bin Analysis'!$B5563)</f>
        <v>2073</v>
      </c>
      <c r="I5563">
        <f t="shared" si="694"/>
        <v>0</v>
      </c>
      <c r="J5563">
        <f t="shared" si="695"/>
        <v>0</v>
      </c>
      <c r="K5563">
        <f>J5563*Weighting!$W$19</f>
        <v>0</v>
      </c>
      <c r="M5563" s="14"/>
    </row>
    <row r="5564" spans="1:13" x14ac:dyDescent="0.25">
      <c r="A5564" s="32" t="str">
        <f>IF(Weighting!$P$20&gt;0,B5564,"")</f>
        <v/>
      </c>
      <c r="B5564" t="e">
        <f>Weighting!$C$20</f>
        <v>#DIV/0!</v>
      </c>
      <c r="C5564" t="e">
        <f>Weighting!$F$20</f>
        <v>#NUM!</v>
      </c>
      <c r="D5564" t="e">
        <f>IF(C5564=1,'Data Transformation'!$G$3+0.5*'Data Transformation'!$W$25,IF(C5565=1,D5565-'Data Transformation'!$W$25,FALSE))</f>
        <v>#NUM!</v>
      </c>
      <c r="E5564">
        <f t="array" ref="E5564">IF(ISLOGICAL(D5564),"",FREQUENCY(IF('Data Transformation'!$B$425:$B$8425='Bin Analysis'!$B5547,'Data Transformation'!$G$425:$G$8425),D5564))</f>
        <v>2001</v>
      </c>
      <c r="F5564">
        <f t="shared" si="693"/>
        <v>0</v>
      </c>
      <c r="G5564">
        <f>Weighting!$H$20</f>
        <v>0</v>
      </c>
      <c r="H5564">
        <f t="array" ref="H5564">FREQUENCY(IF('Data Transformation'!$B$4:$B$8425=B5547,'Data Transformation'!$G$4:$G$8425),'Bin Analysis'!$B5564)</f>
        <v>2073</v>
      </c>
      <c r="I5564">
        <f t="shared" si="694"/>
        <v>0</v>
      </c>
      <c r="J5564">
        <f t="shared" si="695"/>
        <v>0</v>
      </c>
      <c r="K5564">
        <f>J5564*Weighting!$W$20</f>
        <v>0</v>
      </c>
      <c r="M5564" s="14"/>
    </row>
    <row r="5565" spans="1:13" x14ac:dyDescent="0.25">
      <c r="A5565" s="32" t="str">
        <f>IF(Weighting!$P$21&gt;0,B5565,"")</f>
        <v/>
      </c>
      <c r="B5565" t="e">
        <f>Weighting!$C$21</f>
        <v>#DIV/0!</v>
      </c>
      <c r="C5565" t="e">
        <f>Weighting!$F$21</f>
        <v>#NUM!</v>
      </c>
      <c r="D5565" t="e">
        <f>IF(C5565=1,'Data Transformation'!$G$3+0.5*'Data Transformation'!$W$25,IF(C5566=1,D5566-'Data Transformation'!$W$25,FALSE))</f>
        <v>#NUM!</v>
      </c>
      <c r="E5565">
        <f t="array" ref="E5565">IF(ISLOGICAL(D5565),"",FREQUENCY(IF('Data Transformation'!$B$425:$B$8425='Bin Analysis'!$B5547,'Data Transformation'!$G$425:$G$8425),D5565))</f>
        <v>2001</v>
      </c>
      <c r="F5565">
        <f t="shared" si="693"/>
        <v>0</v>
      </c>
      <c r="G5565">
        <f>Weighting!$H$21</f>
        <v>0</v>
      </c>
      <c r="H5565">
        <f t="array" ref="H5565">FREQUENCY(IF('Data Transformation'!$B$4:$B$8425=B5547,'Data Transformation'!$G$4:$G$8425),'Bin Analysis'!$B5565)</f>
        <v>2073</v>
      </c>
      <c r="I5565">
        <f t="shared" si="694"/>
        <v>0</v>
      </c>
      <c r="J5565">
        <f t="shared" si="695"/>
        <v>0</v>
      </c>
      <c r="K5565">
        <f>J5565*Weighting!$W$21</f>
        <v>0</v>
      </c>
      <c r="M5565" s="14"/>
    </row>
    <row r="5566" spans="1:13" x14ac:dyDescent="0.25">
      <c r="A5566" s="32" t="str">
        <f>IF(Weighting!$P$22&gt;0,B5566,"")</f>
        <v/>
      </c>
      <c r="B5566" t="e">
        <f>Weighting!$C$22</f>
        <v>#DIV/0!</v>
      </c>
      <c r="C5566" t="e">
        <f>Weighting!$F$22</f>
        <v>#NUM!</v>
      </c>
      <c r="D5566" t="e">
        <f>IF(C5566=1,'Data Transformation'!$G$3+0.5*'Data Transformation'!$W$25,IF(C5567=1,D5567-'Data Transformation'!$W$25,FALSE))</f>
        <v>#NUM!</v>
      </c>
      <c r="E5566">
        <f t="array" ref="E5566">IF(ISLOGICAL(D5566),"",FREQUENCY(IF('Data Transformation'!$B$425:$B$8425='Bin Analysis'!$B5547,'Data Transformation'!$G$425:$G$8425),D5566))</f>
        <v>2001</v>
      </c>
      <c r="F5566">
        <f t="shared" si="693"/>
        <v>0</v>
      </c>
      <c r="G5566">
        <f>Weighting!$H$22</f>
        <v>0</v>
      </c>
      <c r="H5566">
        <f t="array" ref="H5566">FREQUENCY(IF('Data Transformation'!$B$4:$B$8425=B5547,'Data Transformation'!$G$4:$G$8425),'Bin Analysis'!$B5566)</f>
        <v>2073</v>
      </c>
      <c r="I5566">
        <f t="shared" si="694"/>
        <v>0</v>
      </c>
      <c r="J5566">
        <f t="shared" si="695"/>
        <v>0</v>
      </c>
      <c r="K5566">
        <f>J5566*Weighting!$W$22</f>
        <v>0</v>
      </c>
      <c r="M5566" s="14"/>
    </row>
    <row r="5567" spans="1:13" x14ac:dyDescent="0.25">
      <c r="A5567" s="32" t="str">
        <f>IF(Weighting!$P$23&gt;0,B5567,"")</f>
        <v/>
      </c>
      <c r="B5567" t="e">
        <f>Weighting!$C$23</f>
        <v>#DIV/0!</v>
      </c>
      <c r="C5567" t="e">
        <f>Weighting!$F$23</f>
        <v>#NUM!</v>
      </c>
      <c r="D5567" t="e">
        <f>IF(C5567=1,'Data Transformation'!$G$3+0.5*'Data Transformation'!$W$25,IF(C5568=1,D5568-'Data Transformation'!$W$25,FALSE))</f>
        <v>#NUM!</v>
      </c>
      <c r="E5567">
        <f t="array" ref="E5567">IF(ISLOGICAL(D5567),"",FREQUENCY(IF('Data Transformation'!$B$425:$B$8425='Bin Analysis'!$B5547,'Data Transformation'!$G$425:$G$8425),D5567))</f>
        <v>2001</v>
      </c>
      <c r="F5567">
        <f t="shared" si="693"/>
        <v>0</v>
      </c>
      <c r="G5567">
        <f>Weighting!$H$23</f>
        <v>0</v>
      </c>
      <c r="H5567">
        <f t="array" ref="H5567">FREQUENCY(IF('Data Transformation'!$B$4:$B$8425=B5547,'Data Transformation'!$G$4:$G$8425),'Bin Analysis'!$B5567)</f>
        <v>2073</v>
      </c>
      <c r="I5567">
        <f t="shared" si="694"/>
        <v>0</v>
      </c>
      <c r="J5567">
        <f t="shared" si="695"/>
        <v>0</v>
      </c>
      <c r="K5567">
        <f>J5567*Weighting!$W$23</f>
        <v>0</v>
      </c>
      <c r="M5567" s="14"/>
    </row>
    <row r="5568" spans="1:13" x14ac:dyDescent="0.25">
      <c r="A5568" s="32" t="str">
        <f>IF(Weighting!$P$24&gt;0,B5568,"")</f>
        <v/>
      </c>
      <c r="B5568" t="e">
        <f>Weighting!$C$24</f>
        <v>#DIV/0!</v>
      </c>
      <c r="C5568" t="e">
        <f>Weighting!$F$24</f>
        <v>#NUM!</v>
      </c>
      <c r="D5568" t="e">
        <f>IF(C5568=1,'Data Transformation'!$G$3+0.5*'Data Transformation'!$W$25,IF(C5569=1,D5569-'Data Transformation'!$W$25,FALSE))</f>
        <v>#NUM!</v>
      </c>
      <c r="E5568">
        <f t="array" ref="E5568">IF(ISLOGICAL(D5568),"",FREQUENCY(IF('Data Transformation'!$B$425:$B$8425='Bin Analysis'!$B5547,'Data Transformation'!$G$425:$G$8425),D5568))</f>
        <v>2001</v>
      </c>
      <c r="F5568">
        <f t="shared" si="693"/>
        <v>0</v>
      </c>
      <c r="G5568">
        <f>Weighting!$H$24</f>
        <v>0</v>
      </c>
      <c r="H5568">
        <f t="array" ref="H5568">FREQUENCY(IF('Data Transformation'!$B$4:$B$8425=B5547,'Data Transformation'!$G$4:$G$8425),'Bin Analysis'!$B5568)</f>
        <v>2073</v>
      </c>
      <c r="I5568">
        <f t="shared" si="694"/>
        <v>0</v>
      </c>
      <c r="J5568">
        <f t="shared" si="695"/>
        <v>0</v>
      </c>
      <c r="K5568">
        <f>J5568*Weighting!$W$24</f>
        <v>0</v>
      </c>
      <c r="M5568" s="14"/>
    </row>
    <row r="5569" spans="1:25" x14ac:dyDescent="0.25">
      <c r="A5569" s="32" t="str">
        <f>IF(Weighting!$P$25&gt;0,B5569,"")</f>
        <v/>
      </c>
      <c r="B5569" t="e">
        <f>Weighting!$C$25</f>
        <v>#DIV/0!</v>
      </c>
      <c r="C5569" t="e">
        <f>Weighting!$F$25</f>
        <v>#NUM!</v>
      </c>
      <c r="D5569" t="e">
        <f>IF(C5569=1,'Data Transformation'!$G$3+0.5*'Data Transformation'!$W$25,IF(C5570=1,D5570-'Data Transformation'!$W$25,FALSE))</f>
        <v>#NUM!</v>
      </c>
      <c r="E5569">
        <f t="array" ref="E5569">IF(ISLOGICAL(D5569),"",FREQUENCY(IF('Data Transformation'!$B$425:$B$8425='Bin Analysis'!$B5547,'Data Transformation'!$G$425:$G$8425),D5569))</f>
        <v>2001</v>
      </c>
      <c r="F5569">
        <f t="shared" si="693"/>
        <v>0</v>
      </c>
      <c r="G5569">
        <f>Weighting!$H$25</f>
        <v>0</v>
      </c>
      <c r="H5569">
        <f t="array" ref="H5569">FREQUENCY(IF('Data Transformation'!$B$4:$B$8425=B5547,'Data Transformation'!$G$4:$G$8425),'Bin Analysis'!$B5569)</f>
        <v>2073</v>
      </c>
      <c r="I5569">
        <f t="shared" si="694"/>
        <v>0</v>
      </c>
      <c r="J5569">
        <f t="shared" si="695"/>
        <v>0</v>
      </c>
      <c r="K5569">
        <f>J5569*Weighting!$W$25</f>
        <v>0</v>
      </c>
      <c r="M5569" s="14"/>
    </row>
    <row r="5570" spans="1:25" x14ac:dyDescent="0.25">
      <c r="O5570"/>
      <c r="P5570"/>
      <c r="Q5570"/>
      <c r="R5570"/>
    </row>
    <row r="5571" spans="1:25" ht="23.25" x14ac:dyDescent="0.35">
      <c r="A5571" s="21" t="s">
        <v>0</v>
      </c>
      <c r="B5571" s="21" t="str">
        <f>IFERROR(VLOOKUP(C5571,'Data Transformation'!$L$6:$M$426,2,FALSE),"")</f>
        <v/>
      </c>
      <c r="C5571" s="21">
        <f>C5547+1</f>
        <v>232</v>
      </c>
      <c r="D5571" s="21"/>
      <c r="E5571" s="21"/>
      <c r="F5571" s="21"/>
      <c r="G5571" s="21"/>
      <c r="H5571" s="22"/>
      <c r="I5571" s="22"/>
      <c r="J5571" s="22"/>
      <c r="K5571" s="21"/>
      <c r="L5571" s="21" t="str">
        <f>B5571</f>
        <v/>
      </c>
      <c r="M5571" s="23" t="e">
        <f>INDEX('Data Transformation'!$O$4:$O$424,MATCH($B5571,'Data Transformation'!$M$4:$M$424,0),MATCH($M$2,'Data Transformation'!$O$3,0))</f>
        <v>#N/A</v>
      </c>
      <c r="N5571" s="27" t="e">
        <f>IF('Input and Summary Results'!$J$16="minimum",'Bin Analysis'!X5572/(M5571-1),'Bin Analysis'!Y5571/('Bin Analysis'!M5571-1))</f>
        <v>#N/A</v>
      </c>
      <c r="O5571" s="27" t="e">
        <f>IF(M5571=FALSE,NA(),(VLOOKUP(1,C5574:K5593,4,FALSE))/(M5571-1))</f>
        <v>#N/A</v>
      </c>
      <c r="P5571" s="27" t="e">
        <f>IF(M5571=FALSE,NA(),SUM(J5574:J5593)/Weighting!$S$5)</f>
        <v>#N/A</v>
      </c>
      <c r="Q5571" s="27" t="e">
        <f>IF(M5571=FALSE,NA(),SUM(K5574:K5593)/Weighting!$S$6)</f>
        <v>#N/A</v>
      </c>
      <c r="R5571" s="27" t="e">
        <f>IF(M5571=FALSE,NA(),(VLOOKUP(1,G5574:K5593,3,FALSE))/(M5571-1))</f>
        <v>#N/A</v>
      </c>
      <c r="S5571" s="22" t="e">
        <f>IF(M5571=FALSE,NA(),IF(SUM(J5574:J5593)=2,"yes","no"))</f>
        <v>#N/A</v>
      </c>
      <c r="X5571" s="2" cm="2">
        <f t="array" ref="X5571:X5572">FREQUENCY(IF('Data Transformation'!$B$425:$B$6424='Bin Analysis'!L5571,'Data Transformation'!$G$425:$G$6424),'Data Transformation'!$U$11)</f>
        <v>0</v>
      </c>
      <c r="Y5571" s="2" cm="2">
        <f t="array" ref="Y5571:Y5572">FREQUENCY(IF('Data Transformation'!$B$425:$B$6424='Bin Analysis'!L5571,'Data Transformation'!$G$425:$G$6424),'Data Transformation'!$U$12)</f>
        <v>0</v>
      </c>
    </row>
    <row r="5572" spans="1:25" x14ac:dyDescent="0.25">
      <c r="A5572" s="14" t="s">
        <v>67</v>
      </c>
      <c r="B5572" t="s">
        <v>47</v>
      </c>
      <c r="C5572" t="s">
        <v>5</v>
      </c>
      <c r="D5572" t="s">
        <v>100</v>
      </c>
      <c r="E5572" t="s">
        <v>101</v>
      </c>
      <c r="F5572" t="s">
        <v>102</v>
      </c>
      <c r="G5572" t="s">
        <v>70</v>
      </c>
      <c r="H5572" t="s">
        <v>31</v>
      </c>
      <c r="I5572" t="s">
        <v>32</v>
      </c>
      <c r="J5572" t="s">
        <v>46</v>
      </c>
      <c r="K5572" s="14" t="s">
        <v>45</v>
      </c>
      <c r="M5572" s="14"/>
      <c r="X5572" s="2">
        <v>0</v>
      </c>
      <c r="Y5572" s="2">
        <v>0</v>
      </c>
    </row>
    <row r="5573" spans="1:25" x14ac:dyDescent="0.25">
      <c r="A5573" s="32"/>
      <c r="D5573" t="e">
        <f>IF(C5573=1,'Data Transformation'!$G$3+0.5*'Data Transformation'!$W$25,IF(C5574=1,D5574-'Data Transformation'!$W$25,FALSE))</f>
        <v>#NUM!</v>
      </c>
      <c r="E5573">
        <f t="array" ref="E5573">IF(ISLOGICAL(D5573),"",FREQUENCY(IF('Data Transformation'!$B$425:$B$8425='Bin Analysis'!$B5571,'Data Transformation'!$G$425:$G$8425),D5573))</f>
        <v>2001</v>
      </c>
      <c r="F5573" t="e">
        <f>IF(ISLOGICAL(D5573),"",E5573-E5572)</f>
        <v>#VALUE!</v>
      </c>
      <c r="M5573" s="14"/>
    </row>
    <row r="5574" spans="1:25" x14ac:dyDescent="0.25">
      <c r="A5574" s="32" t="e">
        <f>IF(Weighting!$P$6&gt;0,B5574,"")</f>
        <v>#NUM!</v>
      </c>
      <c r="B5574" t="e">
        <f>Weighting!$C$6</f>
        <v>#DIV/0!</v>
      </c>
      <c r="C5574" t="e">
        <f>Weighting!$F$6</f>
        <v>#NUM!</v>
      </c>
      <c r="D5574" t="e">
        <f>IF(C5574=1,'Data Transformation'!$G$3+0.5*'Data Transformation'!$W$25,IF(C5575=1,D5575-'Data Transformation'!$W$25,FALSE))</f>
        <v>#NUM!</v>
      </c>
      <c r="E5574">
        <f t="array" ref="E5574">IF(ISLOGICAL(D5574),"",FREQUENCY(IF('Data Transformation'!$B$425:$B$8425='Bin Analysis'!$B5571,'Data Transformation'!$G$425:$G$8425),D5574))</f>
        <v>2001</v>
      </c>
      <c r="F5574">
        <f>IF(ISLOGICAL(D5574),"",E5574-E5573)</f>
        <v>0</v>
      </c>
      <c r="G5574">
        <f>Weighting!$H$6</f>
        <v>1</v>
      </c>
      <c r="H5574">
        <f t="array" ref="H5574">FREQUENCY(IF('Data Transformation'!$B$4:$B$8425=B5571,'Data Transformation'!$G$4:$G$8425),'Bin Analysis'!$B5574)</f>
        <v>2073</v>
      </c>
      <c r="I5574">
        <f>H5574-H5573</f>
        <v>2073</v>
      </c>
      <c r="J5574">
        <f>IF(I5574=0,0,1)</f>
        <v>1</v>
      </c>
      <c r="K5574" t="e">
        <f>J5574*Weighting!$W$6</f>
        <v>#NUM!</v>
      </c>
      <c r="M5574" s="14"/>
    </row>
    <row r="5575" spans="1:25" x14ac:dyDescent="0.25">
      <c r="A5575" s="32" t="str">
        <f>IF(Weighting!$P$7&gt;0,B5575,"")</f>
        <v/>
      </c>
      <c r="B5575" t="e">
        <f>Weighting!$C$7</f>
        <v>#DIV/0!</v>
      </c>
      <c r="C5575" t="e">
        <f>Weighting!$F$7</f>
        <v>#NUM!</v>
      </c>
      <c r="D5575" t="e">
        <f>IF(C5575=1,'Data Transformation'!$G$3+0.5*'Data Transformation'!$W$25,IF(C5576=1,D5576-'Data Transformation'!$W$25,FALSE))</f>
        <v>#NUM!</v>
      </c>
      <c r="E5575">
        <f t="array" ref="E5575">IF(ISLOGICAL(D5575),"",FREQUENCY(IF('Data Transformation'!$B$425:$B$8425='Bin Analysis'!$B5571,'Data Transformation'!$G$425:$G$8425),D5575))</f>
        <v>2001</v>
      </c>
      <c r="F5575">
        <f t="shared" ref="F5575:F5593" si="696">IF(ISLOGICAL(D5575),"",E5575-E5574)</f>
        <v>0</v>
      </c>
      <c r="G5575">
        <f>Weighting!$H$7</f>
        <v>0</v>
      </c>
      <c r="H5575">
        <f t="array" ref="H5575">FREQUENCY(IF('Data Transformation'!$B$4:$B$8425=B5571,'Data Transformation'!$G$4:$G$8425),'Bin Analysis'!$B5575)</f>
        <v>2073</v>
      </c>
      <c r="I5575">
        <f t="shared" ref="I5575:I5593" si="697">H5575-H5574</f>
        <v>0</v>
      </c>
      <c r="J5575">
        <f>IF(I5575=0,0,1)</f>
        <v>0</v>
      </c>
      <c r="K5575">
        <f>J5575*Weighting!$W$7</f>
        <v>0</v>
      </c>
      <c r="M5575" s="14"/>
    </row>
    <row r="5576" spans="1:25" x14ac:dyDescent="0.25">
      <c r="A5576" s="32" t="str">
        <f>IF(Weighting!$P$8&gt;0,B5576,"")</f>
        <v/>
      </c>
      <c r="B5576" t="e">
        <f>Weighting!$C$8</f>
        <v>#DIV/0!</v>
      </c>
      <c r="C5576" t="e">
        <f>Weighting!$F$8</f>
        <v>#NUM!</v>
      </c>
      <c r="D5576" t="e">
        <f>IF(C5576=1,'Data Transformation'!$G$3+0.5*'Data Transformation'!$W$25,IF(C5577=1,D5577-'Data Transformation'!$W$25,FALSE))</f>
        <v>#NUM!</v>
      </c>
      <c r="E5576">
        <f t="array" ref="E5576">IF(ISLOGICAL(D5576),"",FREQUENCY(IF('Data Transformation'!$B$425:$B$8425='Bin Analysis'!$B5571,'Data Transformation'!$G$425:$G$8425),D5576))</f>
        <v>2001</v>
      </c>
      <c r="F5576">
        <f t="shared" si="696"/>
        <v>0</v>
      </c>
      <c r="G5576">
        <f>Weighting!$H$8</f>
        <v>0</v>
      </c>
      <c r="H5576">
        <f t="array" ref="H5576">FREQUENCY(IF('Data Transformation'!$B$4:$B$8425=B5571,'Data Transformation'!$G$4:$G$8425),'Bin Analysis'!$B5576)</f>
        <v>2073</v>
      </c>
      <c r="I5576">
        <f t="shared" si="697"/>
        <v>0</v>
      </c>
      <c r="J5576">
        <f t="shared" ref="J5576:J5593" si="698">IF(I5576=0,0,1)</f>
        <v>0</v>
      </c>
      <c r="K5576">
        <f>J5576*Weighting!$W$8</f>
        <v>0</v>
      </c>
      <c r="M5576" s="14"/>
    </row>
    <row r="5577" spans="1:25" x14ac:dyDescent="0.25">
      <c r="A5577" s="32" t="str">
        <f>IF(Weighting!$P$9&gt;0,B5577,"")</f>
        <v/>
      </c>
      <c r="B5577" s="50" t="e">
        <f>Weighting!$C$9</f>
        <v>#DIV/0!</v>
      </c>
      <c r="C5577" t="e">
        <f>Weighting!$F$9</f>
        <v>#NUM!</v>
      </c>
      <c r="D5577" t="e">
        <f>IF(C5577=1,'Data Transformation'!$G$3+0.5*'Data Transformation'!$W$25,IF(C5578=1,D5578-'Data Transformation'!$W$25,FALSE))</f>
        <v>#NUM!</v>
      </c>
      <c r="E5577">
        <f t="array" ref="E5577">IF(ISLOGICAL(D5577),"",FREQUENCY(IF('Data Transformation'!$B$425:$B$8425='Bin Analysis'!$B5571,'Data Transformation'!$G$425:$G$8425),D5577))</f>
        <v>2001</v>
      </c>
      <c r="F5577">
        <f t="shared" si="696"/>
        <v>0</v>
      </c>
      <c r="G5577">
        <f>Weighting!$H$9</f>
        <v>0</v>
      </c>
      <c r="H5577">
        <f t="array" ref="H5577">FREQUENCY(IF('Data Transformation'!$B$4:$B$8425=B5571,'Data Transformation'!$G$4:$G$8425),'Bin Analysis'!$B5577)</f>
        <v>2073</v>
      </c>
      <c r="I5577">
        <f t="shared" si="697"/>
        <v>0</v>
      </c>
      <c r="J5577">
        <f t="shared" si="698"/>
        <v>0</v>
      </c>
      <c r="K5577">
        <f>J5577*Weighting!$W$9</f>
        <v>0</v>
      </c>
      <c r="M5577" s="14"/>
    </row>
    <row r="5578" spans="1:25" x14ac:dyDescent="0.25">
      <c r="A5578" s="32" t="str">
        <f>IF(Weighting!$P$10&gt;0,B5578,"")</f>
        <v/>
      </c>
      <c r="B5578" t="e">
        <f>Weighting!$C$10</f>
        <v>#DIV/0!</v>
      </c>
      <c r="C5578" t="e">
        <f>Weighting!$F$10</f>
        <v>#NUM!</v>
      </c>
      <c r="D5578" t="e">
        <f>IF(C5578=1,'Data Transformation'!$G$3+0.5*'Data Transformation'!$W$25,IF(C5579=1,D5579-'Data Transformation'!$W$25,FALSE))</f>
        <v>#NUM!</v>
      </c>
      <c r="E5578">
        <f t="array" ref="E5578">IF(ISLOGICAL(D5578),"",FREQUENCY(IF('Data Transformation'!$B$425:$B$8425='Bin Analysis'!$B5571,'Data Transformation'!$G$425:$G$8425),D5578))</f>
        <v>2001</v>
      </c>
      <c r="F5578">
        <f t="shared" si="696"/>
        <v>0</v>
      </c>
      <c r="G5578">
        <f>Weighting!$H$10</f>
        <v>0</v>
      </c>
      <c r="H5578">
        <f t="array" ref="H5578">FREQUENCY(IF('Data Transformation'!$B$4:$B$8425=B5571,'Data Transformation'!$G$4:$G$8425),'Bin Analysis'!$B5578)</f>
        <v>2073</v>
      </c>
      <c r="I5578">
        <f t="shared" si="697"/>
        <v>0</v>
      </c>
      <c r="J5578">
        <f t="shared" si="698"/>
        <v>0</v>
      </c>
      <c r="K5578">
        <f>J5578*Weighting!$W$10</f>
        <v>0</v>
      </c>
      <c r="M5578" s="14"/>
    </row>
    <row r="5579" spans="1:25" x14ac:dyDescent="0.25">
      <c r="A5579" s="32" t="str">
        <f>IF(Weighting!$P$11&gt;0,B5579,"")</f>
        <v/>
      </c>
      <c r="B5579" t="e">
        <f>Weighting!$C$11</f>
        <v>#DIV/0!</v>
      </c>
      <c r="C5579" t="e">
        <f>Weighting!$F$11</f>
        <v>#NUM!</v>
      </c>
      <c r="D5579" t="e">
        <f>IF(C5579=1,'Data Transformation'!$G$3+0.5*'Data Transformation'!$W$25,IF(C5580=1,D5580-'Data Transformation'!$W$25,FALSE))</f>
        <v>#NUM!</v>
      </c>
      <c r="E5579">
        <f t="array" ref="E5579">IF(ISLOGICAL(D5579),"",FREQUENCY(IF('Data Transformation'!$B$425:$B$8425='Bin Analysis'!$B5571,'Data Transformation'!$G$425:$G$8425),D5579))</f>
        <v>2001</v>
      </c>
      <c r="F5579">
        <f t="shared" si="696"/>
        <v>0</v>
      </c>
      <c r="G5579">
        <f>Weighting!$H$11</f>
        <v>0</v>
      </c>
      <c r="H5579">
        <f t="array" ref="H5579">FREQUENCY(IF('Data Transformation'!$B$4:$B$8425=B5571,'Data Transformation'!$G$4:$G$8425),'Bin Analysis'!$B5579)</f>
        <v>2073</v>
      </c>
      <c r="I5579">
        <f t="shared" si="697"/>
        <v>0</v>
      </c>
      <c r="J5579">
        <f t="shared" si="698"/>
        <v>0</v>
      </c>
      <c r="K5579">
        <f>J5579*Weighting!$W$11</f>
        <v>0</v>
      </c>
      <c r="M5579" s="14"/>
    </row>
    <row r="5580" spans="1:25" x14ac:dyDescent="0.25">
      <c r="A5580" s="32" t="str">
        <f>IF(Weighting!$P$12&gt;0,B5580,"")</f>
        <v/>
      </c>
      <c r="B5580" t="e">
        <f>Weighting!$C$12</f>
        <v>#DIV/0!</v>
      </c>
      <c r="C5580" t="e">
        <f>Weighting!$F$12</f>
        <v>#NUM!</v>
      </c>
      <c r="D5580" t="e">
        <f>IF(C5580=1,'Data Transformation'!$G$3+0.5*'Data Transformation'!$W$25,IF(C5581=1,D5581-'Data Transformation'!$W$25,FALSE))</f>
        <v>#NUM!</v>
      </c>
      <c r="E5580">
        <f t="array" ref="E5580">IF(ISLOGICAL(D5580),"",FREQUENCY(IF('Data Transformation'!$B$425:$B$8425='Bin Analysis'!$B5571,'Data Transformation'!$G$425:$G$8425),D5580))</f>
        <v>2001</v>
      </c>
      <c r="F5580">
        <f t="shared" si="696"/>
        <v>0</v>
      </c>
      <c r="G5580">
        <f>Weighting!$H$12</f>
        <v>0</v>
      </c>
      <c r="H5580">
        <f t="array" ref="H5580">FREQUENCY(IF('Data Transformation'!$B$4:$B$8425=B5571,'Data Transformation'!$G$4:$G$8425),'Bin Analysis'!$B5580)</f>
        <v>2073</v>
      </c>
      <c r="I5580">
        <f t="shared" si="697"/>
        <v>0</v>
      </c>
      <c r="J5580">
        <f t="shared" si="698"/>
        <v>0</v>
      </c>
      <c r="K5580">
        <f>J5580*Weighting!$W$12</f>
        <v>0</v>
      </c>
      <c r="M5580" s="14"/>
    </row>
    <row r="5581" spans="1:25" x14ac:dyDescent="0.25">
      <c r="A5581" s="32" t="str">
        <f>IF(Weighting!$P$13&gt;0,B5581,"")</f>
        <v/>
      </c>
      <c r="B5581" t="e">
        <f>Weighting!$C$13</f>
        <v>#DIV/0!</v>
      </c>
      <c r="C5581" t="e">
        <f>Weighting!$F$13</f>
        <v>#NUM!</v>
      </c>
      <c r="D5581" t="e">
        <f>IF(C5581=1,'Data Transformation'!$G$3+0.5*'Data Transformation'!$W$25,IF(C5582=1,D5582-'Data Transformation'!$W$25,FALSE))</f>
        <v>#NUM!</v>
      </c>
      <c r="E5581">
        <f t="array" ref="E5581">IF(ISLOGICAL(D5581),"",FREQUENCY(IF('Data Transformation'!$B$425:$B$8425='Bin Analysis'!$B5571,'Data Transformation'!$G$425:$G$8425),D5581))</f>
        <v>2001</v>
      </c>
      <c r="F5581">
        <f t="shared" si="696"/>
        <v>0</v>
      </c>
      <c r="G5581">
        <f>Weighting!$H$13</f>
        <v>0</v>
      </c>
      <c r="H5581">
        <f t="array" ref="H5581">FREQUENCY(IF('Data Transformation'!$B$4:$B$8425=B5571,'Data Transformation'!$G$4:$G$8425),'Bin Analysis'!$B5581)</f>
        <v>2073</v>
      </c>
      <c r="I5581">
        <f t="shared" si="697"/>
        <v>0</v>
      </c>
      <c r="J5581">
        <f t="shared" si="698"/>
        <v>0</v>
      </c>
      <c r="K5581">
        <f>J5581*Weighting!$W$13</f>
        <v>0</v>
      </c>
      <c r="M5581" s="14"/>
    </row>
    <row r="5582" spans="1:25" x14ac:dyDescent="0.25">
      <c r="A5582" s="32" t="str">
        <f>IF(Weighting!$P$14&gt;0,B5582,"")</f>
        <v/>
      </c>
      <c r="B5582" t="e">
        <f>Weighting!$C$14</f>
        <v>#DIV/0!</v>
      </c>
      <c r="C5582" t="e">
        <f>Weighting!$F$14</f>
        <v>#NUM!</v>
      </c>
      <c r="D5582" t="e">
        <f>IF(C5582=1,'Data Transformation'!$G$3+0.5*'Data Transformation'!$W$25,IF(C5583=1,D5583-'Data Transformation'!$W$25,FALSE))</f>
        <v>#NUM!</v>
      </c>
      <c r="E5582">
        <f t="array" ref="E5582">IF(ISLOGICAL(D5582),"",FREQUENCY(IF('Data Transformation'!$B$425:$B$8425='Bin Analysis'!$B5571,'Data Transformation'!$G$425:$G$8425),D5582))</f>
        <v>2001</v>
      </c>
      <c r="F5582">
        <f t="shared" si="696"/>
        <v>0</v>
      </c>
      <c r="G5582">
        <f>Weighting!$H$14</f>
        <v>0</v>
      </c>
      <c r="H5582">
        <f t="array" ref="H5582">FREQUENCY(IF('Data Transformation'!$B$4:$B$8425=B5571,'Data Transformation'!$G$4:$G$8425),'Bin Analysis'!$B5582)</f>
        <v>2073</v>
      </c>
      <c r="I5582">
        <f t="shared" si="697"/>
        <v>0</v>
      </c>
      <c r="J5582">
        <f t="shared" si="698"/>
        <v>0</v>
      </c>
      <c r="K5582">
        <f>J5582*Weighting!$W$14</f>
        <v>0</v>
      </c>
      <c r="M5582" s="14"/>
    </row>
    <row r="5583" spans="1:25" x14ac:dyDescent="0.25">
      <c r="A5583" s="32" t="str">
        <f>IF(Weighting!$P$15&gt;0,B5583,"")</f>
        <v/>
      </c>
      <c r="B5583" t="e">
        <f>Weighting!$C$15</f>
        <v>#DIV/0!</v>
      </c>
      <c r="C5583" t="e">
        <f>Weighting!$F$15</f>
        <v>#NUM!</v>
      </c>
      <c r="D5583" t="e">
        <f>IF(C5583=1,'Data Transformation'!$G$3+0.5*'Data Transformation'!$W$25,IF(C5584=1,D5584-'Data Transformation'!$W$25,FALSE))</f>
        <v>#NUM!</v>
      </c>
      <c r="E5583">
        <f t="array" ref="E5583">IF(ISLOGICAL(D5583),"",FREQUENCY(IF('Data Transformation'!$B$425:$B$8425='Bin Analysis'!$B5571,'Data Transformation'!$G$425:$G$8425),D5583))</f>
        <v>2001</v>
      </c>
      <c r="F5583">
        <f t="shared" si="696"/>
        <v>0</v>
      </c>
      <c r="G5583">
        <f>Weighting!$H$15</f>
        <v>0</v>
      </c>
      <c r="H5583">
        <f t="array" ref="H5583">FREQUENCY(IF('Data Transformation'!$B$4:$B$8425=B5571,'Data Transformation'!$G$4:$G$8425),'Bin Analysis'!$B5583)</f>
        <v>2073</v>
      </c>
      <c r="I5583">
        <f t="shared" si="697"/>
        <v>0</v>
      </c>
      <c r="J5583">
        <f t="shared" si="698"/>
        <v>0</v>
      </c>
      <c r="K5583">
        <f>J5583*Weighting!$W$15</f>
        <v>0</v>
      </c>
      <c r="M5583" s="14"/>
    </row>
    <row r="5584" spans="1:25" x14ac:dyDescent="0.25">
      <c r="A5584" s="32" t="str">
        <f>IF(Weighting!$P$16&gt;0,B5584,"")</f>
        <v/>
      </c>
      <c r="B5584" t="e">
        <f>Weighting!$C$16</f>
        <v>#DIV/0!</v>
      </c>
      <c r="C5584" t="e">
        <f>Weighting!$F$16</f>
        <v>#NUM!</v>
      </c>
      <c r="D5584" t="e">
        <f>IF(C5584=1,'Data Transformation'!$G$3+0.5*'Data Transformation'!$W$25,IF(C5585=1,D5585-'Data Transformation'!$W$25,FALSE))</f>
        <v>#NUM!</v>
      </c>
      <c r="E5584">
        <f t="array" ref="E5584">IF(ISLOGICAL(D5584),"",FREQUENCY(IF('Data Transformation'!$B$425:$B$8425='Bin Analysis'!$B5571,'Data Transformation'!$G$425:$G$8425),D5584))</f>
        <v>2001</v>
      </c>
      <c r="F5584">
        <f t="shared" si="696"/>
        <v>0</v>
      </c>
      <c r="G5584">
        <f>Weighting!$H$16</f>
        <v>0</v>
      </c>
      <c r="H5584">
        <f t="array" ref="H5584">FREQUENCY(IF('Data Transformation'!$B$4:$B$8425=B5571,'Data Transformation'!$G$4:$G$8425),'Bin Analysis'!$B5584)</f>
        <v>2073</v>
      </c>
      <c r="I5584">
        <f t="shared" si="697"/>
        <v>0</v>
      </c>
      <c r="J5584">
        <f t="shared" si="698"/>
        <v>0</v>
      </c>
      <c r="K5584">
        <f>J5584*Weighting!$W$16</f>
        <v>0</v>
      </c>
      <c r="M5584" s="14"/>
    </row>
    <row r="5585" spans="1:25" x14ac:dyDescent="0.25">
      <c r="A5585" s="32" t="str">
        <f>IF(Weighting!$P$17&gt;0,B5585,"")</f>
        <v/>
      </c>
      <c r="B5585" t="e">
        <f>Weighting!$C$17</f>
        <v>#DIV/0!</v>
      </c>
      <c r="C5585" t="e">
        <f>Weighting!$F$17</f>
        <v>#NUM!</v>
      </c>
      <c r="D5585" t="e">
        <f>IF(C5585=1,'Data Transformation'!$G$3+0.5*'Data Transformation'!$W$25,IF(C5586=1,D5586-'Data Transformation'!$W$25,FALSE))</f>
        <v>#NUM!</v>
      </c>
      <c r="E5585">
        <f t="array" ref="E5585">IF(ISLOGICAL(D5585),"",FREQUENCY(IF('Data Transformation'!$B$425:$B$8425='Bin Analysis'!$B5571,'Data Transformation'!$G$425:$G$8425),D5585))</f>
        <v>2001</v>
      </c>
      <c r="F5585">
        <f t="shared" si="696"/>
        <v>0</v>
      </c>
      <c r="G5585">
        <f>Weighting!$H$17</f>
        <v>0</v>
      </c>
      <c r="H5585">
        <f t="array" ref="H5585">FREQUENCY(IF('Data Transformation'!$B$4:$B$8425=B5571,'Data Transformation'!$G$4:$G$8425),'Bin Analysis'!$B5585)</f>
        <v>2073</v>
      </c>
      <c r="I5585">
        <f t="shared" si="697"/>
        <v>0</v>
      </c>
      <c r="J5585">
        <f t="shared" si="698"/>
        <v>0</v>
      </c>
      <c r="K5585">
        <f>J5585*Weighting!$W$17</f>
        <v>0</v>
      </c>
      <c r="M5585" s="14"/>
    </row>
    <row r="5586" spans="1:25" x14ac:dyDescent="0.25">
      <c r="A5586" s="32" t="str">
        <f>IF(Weighting!$P$18&gt;0,B5586,"")</f>
        <v/>
      </c>
      <c r="B5586" t="e">
        <f>Weighting!$C$18</f>
        <v>#DIV/0!</v>
      </c>
      <c r="C5586" t="e">
        <f>Weighting!$F$18</f>
        <v>#NUM!</v>
      </c>
      <c r="D5586" t="e">
        <f>IF(C5586=1,'Data Transformation'!$G$3+0.5*'Data Transformation'!$W$25,IF(C5587=1,D5587-'Data Transformation'!$W$25,FALSE))</f>
        <v>#NUM!</v>
      </c>
      <c r="E5586">
        <f t="array" ref="E5586">IF(ISLOGICAL(D5586),"",FREQUENCY(IF('Data Transformation'!$B$425:$B$8425='Bin Analysis'!$B5571,'Data Transformation'!$G$425:$G$8425),D5586))</f>
        <v>2001</v>
      </c>
      <c r="F5586">
        <f t="shared" si="696"/>
        <v>0</v>
      </c>
      <c r="G5586">
        <f>Weighting!$H$18</f>
        <v>0</v>
      </c>
      <c r="H5586">
        <f t="array" ref="H5586">FREQUENCY(IF('Data Transformation'!$B$4:$B$8425=B5571,'Data Transformation'!$G$4:$G$8425),'Bin Analysis'!$B5586)</f>
        <v>2073</v>
      </c>
      <c r="I5586">
        <f t="shared" si="697"/>
        <v>0</v>
      </c>
      <c r="J5586">
        <f t="shared" si="698"/>
        <v>0</v>
      </c>
      <c r="K5586">
        <f>J5586*Weighting!$W$18</f>
        <v>0</v>
      </c>
      <c r="M5586" s="14"/>
    </row>
    <row r="5587" spans="1:25" x14ac:dyDescent="0.25">
      <c r="A5587" s="32" t="str">
        <f>IF(Weighting!$P$19&gt;0,B5587,"")</f>
        <v/>
      </c>
      <c r="B5587" t="e">
        <f>Weighting!$C$19</f>
        <v>#DIV/0!</v>
      </c>
      <c r="C5587" t="e">
        <f>Weighting!$F$19</f>
        <v>#NUM!</v>
      </c>
      <c r="D5587" t="e">
        <f>IF(C5587=1,'Data Transformation'!$G$3+0.5*'Data Transformation'!$W$25,IF(C5588=1,D5588-'Data Transformation'!$W$25,FALSE))</f>
        <v>#NUM!</v>
      </c>
      <c r="E5587">
        <f t="array" ref="E5587">IF(ISLOGICAL(D5587),"",FREQUENCY(IF('Data Transformation'!$B$425:$B$8425='Bin Analysis'!$B5571,'Data Transformation'!$G$425:$G$8425),D5587))</f>
        <v>2001</v>
      </c>
      <c r="F5587">
        <f t="shared" si="696"/>
        <v>0</v>
      </c>
      <c r="G5587">
        <f>Weighting!$H$19</f>
        <v>0</v>
      </c>
      <c r="H5587">
        <f t="array" ref="H5587">FREQUENCY(IF('Data Transformation'!$B$4:$B$8425=B5571,'Data Transformation'!$G$4:$G$8425),'Bin Analysis'!$B5587)</f>
        <v>2073</v>
      </c>
      <c r="I5587">
        <f t="shared" si="697"/>
        <v>0</v>
      </c>
      <c r="J5587">
        <f t="shared" si="698"/>
        <v>0</v>
      </c>
      <c r="K5587">
        <f>J5587*Weighting!$W$19</f>
        <v>0</v>
      </c>
      <c r="M5587" s="14"/>
    </row>
    <row r="5588" spans="1:25" x14ac:dyDescent="0.25">
      <c r="A5588" s="32" t="str">
        <f>IF(Weighting!$P$20&gt;0,B5588,"")</f>
        <v/>
      </c>
      <c r="B5588" t="e">
        <f>Weighting!$C$20</f>
        <v>#DIV/0!</v>
      </c>
      <c r="C5588" t="e">
        <f>Weighting!$F$20</f>
        <v>#NUM!</v>
      </c>
      <c r="D5588" t="e">
        <f>IF(C5588=1,'Data Transformation'!$G$3+0.5*'Data Transformation'!$W$25,IF(C5589=1,D5589-'Data Transformation'!$W$25,FALSE))</f>
        <v>#NUM!</v>
      </c>
      <c r="E5588">
        <f t="array" ref="E5588">IF(ISLOGICAL(D5588),"",FREQUENCY(IF('Data Transformation'!$B$425:$B$8425='Bin Analysis'!$B5571,'Data Transformation'!$G$425:$G$8425),D5588))</f>
        <v>2001</v>
      </c>
      <c r="F5588">
        <f t="shared" si="696"/>
        <v>0</v>
      </c>
      <c r="G5588">
        <f>Weighting!$H$20</f>
        <v>0</v>
      </c>
      <c r="H5588">
        <f t="array" ref="H5588">FREQUENCY(IF('Data Transformation'!$B$4:$B$8425=B5571,'Data Transformation'!$G$4:$G$8425),'Bin Analysis'!$B5588)</f>
        <v>2073</v>
      </c>
      <c r="I5588">
        <f t="shared" si="697"/>
        <v>0</v>
      </c>
      <c r="J5588">
        <f t="shared" si="698"/>
        <v>0</v>
      </c>
      <c r="K5588">
        <f>J5588*Weighting!$W$20</f>
        <v>0</v>
      </c>
      <c r="M5588" s="14"/>
    </row>
    <row r="5589" spans="1:25" x14ac:dyDescent="0.25">
      <c r="A5589" s="32" t="str">
        <f>IF(Weighting!$P$21&gt;0,B5589,"")</f>
        <v/>
      </c>
      <c r="B5589" t="e">
        <f>Weighting!$C$21</f>
        <v>#DIV/0!</v>
      </c>
      <c r="C5589" t="e">
        <f>Weighting!$F$21</f>
        <v>#NUM!</v>
      </c>
      <c r="D5589" t="e">
        <f>IF(C5589=1,'Data Transformation'!$G$3+0.5*'Data Transformation'!$W$25,IF(C5590=1,D5590-'Data Transformation'!$W$25,FALSE))</f>
        <v>#NUM!</v>
      </c>
      <c r="E5589">
        <f t="array" ref="E5589">IF(ISLOGICAL(D5589),"",FREQUENCY(IF('Data Transformation'!$B$425:$B$8425='Bin Analysis'!$B5571,'Data Transformation'!$G$425:$G$8425),D5589))</f>
        <v>2001</v>
      </c>
      <c r="F5589">
        <f t="shared" si="696"/>
        <v>0</v>
      </c>
      <c r="G5589">
        <f>Weighting!$H$21</f>
        <v>0</v>
      </c>
      <c r="H5589">
        <f t="array" ref="H5589">FREQUENCY(IF('Data Transformation'!$B$4:$B$8425=B5571,'Data Transformation'!$G$4:$G$8425),'Bin Analysis'!$B5589)</f>
        <v>2073</v>
      </c>
      <c r="I5589">
        <f t="shared" si="697"/>
        <v>0</v>
      </c>
      <c r="J5589">
        <f t="shared" si="698"/>
        <v>0</v>
      </c>
      <c r="K5589">
        <f>J5589*Weighting!$W$21</f>
        <v>0</v>
      </c>
      <c r="M5589" s="14"/>
    </row>
    <row r="5590" spans="1:25" x14ac:dyDescent="0.25">
      <c r="A5590" s="32" t="str">
        <f>IF(Weighting!$P$22&gt;0,B5590,"")</f>
        <v/>
      </c>
      <c r="B5590" t="e">
        <f>Weighting!$C$22</f>
        <v>#DIV/0!</v>
      </c>
      <c r="C5590" t="e">
        <f>Weighting!$F$22</f>
        <v>#NUM!</v>
      </c>
      <c r="D5590" t="e">
        <f>IF(C5590=1,'Data Transformation'!$G$3+0.5*'Data Transformation'!$W$25,IF(C5591=1,D5591-'Data Transformation'!$W$25,FALSE))</f>
        <v>#NUM!</v>
      </c>
      <c r="E5590">
        <f t="array" ref="E5590">IF(ISLOGICAL(D5590),"",FREQUENCY(IF('Data Transformation'!$B$425:$B$8425='Bin Analysis'!$B5571,'Data Transformation'!$G$425:$G$8425),D5590))</f>
        <v>2001</v>
      </c>
      <c r="F5590">
        <f t="shared" si="696"/>
        <v>0</v>
      </c>
      <c r="G5590">
        <f>Weighting!$H$22</f>
        <v>0</v>
      </c>
      <c r="H5590">
        <f t="array" ref="H5590">FREQUENCY(IF('Data Transformation'!$B$4:$B$8425=B5571,'Data Transformation'!$G$4:$G$8425),'Bin Analysis'!$B5590)</f>
        <v>2073</v>
      </c>
      <c r="I5590">
        <f t="shared" si="697"/>
        <v>0</v>
      </c>
      <c r="J5590">
        <f t="shared" si="698"/>
        <v>0</v>
      </c>
      <c r="K5590">
        <f>J5590*Weighting!$W$22</f>
        <v>0</v>
      </c>
      <c r="M5590" s="14"/>
    </row>
    <row r="5591" spans="1:25" x14ac:dyDescent="0.25">
      <c r="A5591" s="32" t="str">
        <f>IF(Weighting!$P$23&gt;0,B5591,"")</f>
        <v/>
      </c>
      <c r="B5591" t="e">
        <f>Weighting!$C$23</f>
        <v>#DIV/0!</v>
      </c>
      <c r="C5591" t="e">
        <f>Weighting!$F$23</f>
        <v>#NUM!</v>
      </c>
      <c r="D5591" t="e">
        <f>IF(C5591=1,'Data Transformation'!$G$3+0.5*'Data Transformation'!$W$25,IF(C5592=1,D5592-'Data Transformation'!$W$25,FALSE))</f>
        <v>#NUM!</v>
      </c>
      <c r="E5591">
        <f t="array" ref="E5591">IF(ISLOGICAL(D5591),"",FREQUENCY(IF('Data Transformation'!$B$425:$B$8425='Bin Analysis'!$B5571,'Data Transformation'!$G$425:$G$8425),D5591))</f>
        <v>2001</v>
      </c>
      <c r="F5591">
        <f t="shared" si="696"/>
        <v>0</v>
      </c>
      <c r="G5591">
        <f>Weighting!$H$23</f>
        <v>0</v>
      </c>
      <c r="H5591">
        <f t="array" ref="H5591">FREQUENCY(IF('Data Transformation'!$B$4:$B$8425=B5571,'Data Transformation'!$G$4:$G$8425),'Bin Analysis'!$B5591)</f>
        <v>2073</v>
      </c>
      <c r="I5591">
        <f t="shared" si="697"/>
        <v>0</v>
      </c>
      <c r="J5591">
        <f t="shared" si="698"/>
        <v>0</v>
      </c>
      <c r="K5591">
        <f>J5591*Weighting!$W$23</f>
        <v>0</v>
      </c>
      <c r="M5591" s="14"/>
    </row>
    <row r="5592" spans="1:25" x14ac:dyDescent="0.25">
      <c r="A5592" s="32" t="str">
        <f>IF(Weighting!$P$24&gt;0,B5592,"")</f>
        <v/>
      </c>
      <c r="B5592" t="e">
        <f>Weighting!$C$24</f>
        <v>#DIV/0!</v>
      </c>
      <c r="C5592" t="e">
        <f>Weighting!$F$24</f>
        <v>#NUM!</v>
      </c>
      <c r="D5592" t="e">
        <f>IF(C5592=1,'Data Transformation'!$G$3+0.5*'Data Transformation'!$W$25,IF(C5593=1,D5593-'Data Transformation'!$W$25,FALSE))</f>
        <v>#NUM!</v>
      </c>
      <c r="E5592">
        <f t="array" ref="E5592">IF(ISLOGICAL(D5592),"",FREQUENCY(IF('Data Transformation'!$B$425:$B$8425='Bin Analysis'!$B5571,'Data Transformation'!$G$425:$G$8425),D5592))</f>
        <v>2001</v>
      </c>
      <c r="F5592">
        <f t="shared" si="696"/>
        <v>0</v>
      </c>
      <c r="G5592">
        <f>Weighting!$H$24</f>
        <v>0</v>
      </c>
      <c r="H5592">
        <f t="array" ref="H5592">FREQUENCY(IF('Data Transformation'!$B$4:$B$8425=B5571,'Data Transformation'!$G$4:$G$8425),'Bin Analysis'!$B5592)</f>
        <v>2073</v>
      </c>
      <c r="I5592">
        <f t="shared" si="697"/>
        <v>0</v>
      </c>
      <c r="J5592">
        <f t="shared" si="698"/>
        <v>0</v>
      </c>
      <c r="K5592">
        <f>J5592*Weighting!$W$24</f>
        <v>0</v>
      </c>
      <c r="M5592" s="14"/>
    </row>
    <row r="5593" spans="1:25" x14ac:dyDescent="0.25">
      <c r="A5593" s="32" t="str">
        <f>IF(Weighting!$P$25&gt;0,B5593,"")</f>
        <v/>
      </c>
      <c r="B5593" t="e">
        <f>Weighting!$C$25</f>
        <v>#DIV/0!</v>
      </c>
      <c r="C5593" t="e">
        <f>Weighting!$F$25</f>
        <v>#NUM!</v>
      </c>
      <c r="D5593" t="e">
        <f>IF(C5593=1,'Data Transformation'!$G$3+0.5*'Data Transformation'!$W$25,IF(C5594=1,D5594-'Data Transformation'!$W$25,FALSE))</f>
        <v>#NUM!</v>
      </c>
      <c r="E5593">
        <f t="array" ref="E5593">IF(ISLOGICAL(D5593),"",FREQUENCY(IF('Data Transformation'!$B$425:$B$8425='Bin Analysis'!$B5571,'Data Transformation'!$G$425:$G$8425),D5593))</f>
        <v>2001</v>
      </c>
      <c r="F5593">
        <f t="shared" si="696"/>
        <v>0</v>
      </c>
      <c r="G5593">
        <f>Weighting!$H$25</f>
        <v>0</v>
      </c>
      <c r="H5593">
        <f t="array" ref="H5593">FREQUENCY(IF('Data Transformation'!$B$4:$B$8425=B5571,'Data Transformation'!$G$4:$G$8425),'Bin Analysis'!$B5593)</f>
        <v>2073</v>
      </c>
      <c r="I5593">
        <f t="shared" si="697"/>
        <v>0</v>
      </c>
      <c r="J5593">
        <f t="shared" si="698"/>
        <v>0</v>
      </c>
      <c r="K5593">
        <f>J5593*Weighting!$W$25</f>
        <v>0</v>
      </c>
      <c r="M5593" s="14"/>
    </row>
    <row r="5594" spans="1:25" x14ac:dyDescent="0.25">
      <c r="O5594"/>
      <c r="P5594"/>
      <c r="Q5594"/>
      <c r="R5594"/>
    </row>
    <row r="5595" spans="1:25" ht="23.25" x14ac:dyDescent="0.35">
      <c r="A5595" s="21" t="s">
        <v>0</v>
      </c>
      <c r="B5595" s="21" t="str">
        <f>IFERROR(VLOOKUP(C5595,'Data Transformation'!$L$6:$M$426,2,FALSE),"")</f>
        <v/>
      </c>
      <c r="C5595" s="21">
        <f>C5571+1</f>
        <v>233</v>
      </c>
      <c r="D5595" s="21"/>
      <c r="E5595" s="21"/>
      <c r="F5595" s="21"/>
      <c r="G5595" s="21"/>
      <c r="H5595" s="22"/>
      <c r="I5595" s="22"/>
      <c r="J5595" s="22"/>
      <c r="K5595" s="21"/>
      <c r="L5595" s="21" t="str">
        <f>B5595</f>
        <v/>
      </c>
      <c r="M5595" s="23" t="e">
        <f>INDEX('Data Transformation'!$O$4:$O$424,MATCH($B5595,'Data Transformation'!$M$4:$M$424,0),MATCH($M$2,'Data Transformation'!$O$3,0))</f>
        <v>#N/A</v>
      </c>
      <c r="N5595" s="27" t="e">
        <f>IF('Input and Summary Results'!$J$16="minimum",'Bin Analysis'!X5596/(M5595-1),'Bin Analysis'!Y5595/('Bin Analysis'!M5595-1))</f>
        <v>#N/A</v>
      </c>
      <c r="O5595" s="27" t="e">
        <f>IF(M5595=FALSE,NA(),(VLOOKUP(1,C5598:K5617,4,FALSE))/(M5595-1))</f>
        <v>#N/A</v>
      </c>
      <c r="P5595" s="27" t="e">
        <f>IF(M5595=FALSE,NA(),SUM(J5598:J5617)/Weighting!$S$5)</f>
        <v>#N/A</v>
      </c>
      <c r="Q5595" s="27" t="e">
        <f>IF(M5595=FALSE,NA(),SUM(K5598:K5617)/Weighting!$S$6)</f>
        <v>#N/A</v>
      </c>
      <c r="R5595" s="27" t="e">
        <f>IF(M5595=FALSE,NA(),(VLOOKUP(1,G5598:K5617,3,FALSE))/(M5595-1))</f>
        <v>#N/A</v>
      </c>
      <c r="S5595" s="22" t="e">
        <f>IF(M5595=FALSE,NA(),IF(SUM(J5598:J5617)=2,"yes","no"))</f>
        <v>#N/A</v>
      </c>
      <c r="X5595" s="2" cm="2">
        <f t="array" ref="X5595:X5596">FREQUENCY(IF('Data Transformation'!$B$425:$B$6424='Bin Analysis'!L5595,'Data Transformation'!$G$425:$G$6424),'Data Transformation'!$U$11)</f>
        <v>0</v>
      </c>
      <c r="Y5595" s="2" cm="2">
        <f t="array" ref="Y5595:Y5596">FREQUENCY(IF('Data Transformation'!$B$425:$B$6424='Bin Analysis'!L5595,'Data Transformation'!$G$425:$G$6424),'Data Transformation'!$U$12)</f>
        <v>0</v>
      </c>
    </row>
    <row r="5596" spans="1:25" x14ac:dyDescent="0.25">
      <c r="A5596" s="14" t="s">
        <v>67</v>
      </c>
      <c r="B5596" t="s">
        <v>47</v>
      </c>
      <c r="C5596" t="s">
        <v>5</v>
      </c>
      <c r="D5596" t="s">
        <v>100</v>
      </c>
      <c r="E5596" t="s">
        <v>101</v>
      </c>
      <c r="F5596" t="s">
        <v>102</v>
      </c>
      <c r="G5596" t="s">
        <v>70</v>
      </c>
      <c r="H5596" t="s">
        <v>31</v>
      </c>
      <c r="I5596" t="s">
        <v>32</v>
      </c>
      <c r="J5596" t="s">
        <v>46</v>
      </c>
      <c r="K5596" s="14" t="s">
        <v>45</v>
      </c>
      <c r="M5596" s="14"/>
      <c r="X5596" s="2">
        <v>0</v>
      </c>
      <c r="Y5596" s="2">
        <v>0</v>
      </c>
    </row>
    <row r="5597" spans="1:25" x14ac:dyDescent="0.25">
      <c r="A5597" s="32"/>
      <c r="D5597" t="e">
        <f>IF(C5597=1,'Data Transformation'!$G$3+0.5*'Data Transformation'!$W$25,IF(C5598=1,D5598-'Data Transformation'!$W$25,FALSE))</f>
        <v>#NUM!</v>
      </c>
      <c r="E5597">
        <f t="array" ref="E5597">IF(ISLOGICAL(D5597),"",FREQUENCY(IF('Data Transformation'!$B$425:$B$8425='Bin Analysis'!$B5595,'Data Transformation'!$G$425:$G$8425),D5597))</f>
        <v>2001</v>
      </c>
      <c r="F5597" t="e">
        <f>IF(ISLOGICAL(D5597),"",E5597-E5596)</f>
        <v>#VALUE!</v>
      </c>
      <c r="M5597" s="14"/>
    </row>
    <row r="5598" spans="1:25" x14ac:dyDescent="0.25">
      <c r="A5598" s="32" t="e">
        <f>IF(Weighting!$P$6&gt;0,B5598,"")</f>
        <v>#NUM!</v>
      </c>
      <c r="B5598" t="e">
        <f>Weighting!$C$6</f>
        <v>#DIV/0!</v>
      </c>
      <c r="C5598" t="e">
        <f>Weighting!$F$6</f>
        <v>#NUM!</v>
      </c>
      <c r="D5598" t="e">
        <f>IF(C5598=1,'Data Transformation'!$G$3+0.5*'Data Transformation'!$W$25,IF(C5599=1,D5599-'Data Transformation'!$W$25,FALSE))</f>
        <v>#NUM!</v>
      </c>
      <c r="E5598">
        <f t="array" ref="E5598">IF(ISLOGICAL(D5598),"",FREQUENCY(IF('Data Transformation'!$B$425:$B$8425='Bin Analysis'!$B5595,'Data Transformation'!$G$425:$G$8425),D5598))</f>
        <v>2001</v>
      </c>
      <c r="F5598">
        <f>IF(ISLOGICAL(D5598),"",E5598-E5597)</f>
        <v>0</v>
      </c>
      <c r="G5598">
        <f>Weighting!$H$6</f>
        <v>1</v>
      </c>
      <c r="H5598">
        <f t="array" ref="H5598">FREQUENCY(IF('Data Transformation'!$B$4:$B$8425=B5595,'Data Transformation'!$G$4:$G$8425),'Bin Analysis'!$B5598)</f>
        <v>2073</v>
      </c>
      <c r="I5598">
        <f>H5598-H5597</f>
        <v>2073</v>
      </c>
      <c r="J5598">
        <f>IF(I5598=0,0,1)</f>
        <v>1</v>
      </c>
      <c r="K5598" t="e">
        <f>J5598*Weighting!$W$6</f>
        <v>#NUM!</v>
      </c>
      <c r="M5598" s="14"/>
    </row>
    <row r="5599" spans="1:25" x14ac:dyDescent="0.25">
      <c r="A5599" s="32" t="str">
        <f>IF(Weighting!$P$7&gt;0,B5599,"")</f>
        <v/>
      </c>
      <c r="B5599" t="e">
        <f>Weighting!$C$7</f>
        <v>#DIV/0!</v>
      </c>
      <c r="C5599" t="e">
        <f>Weighting!$F$7</f>
        <v>#NUM!</v>
      </c>
      <c r="D5599" t="e">
        <f>IF(C5599=1,'Data Transformation'!$G$3+0.5*'Data Transformation'!$W$25,IF(C5600=1,D5600-'Data Transformation'!$W$25,FALSE))</f>
        <v>#NUM!</v>
      </c>
      <c r="E5599">
        <f t="array" ref="E5599">IF(ISLOGICAL(D5599),"",FREQUENCY(IF('Data Transformation'!$B$425:$B$8425='Bin Analysis'!$B5595,'Data Transformation'!$G$425:$G$8425),D5599))</f>
        <v>2001</v>
      </c>
      <c r="F5599">
        <f t="shared" ref="F5599:F5617" si="699">IF(ISLOGICAL(D5599),"",E5599-E5598)</f>
        <v>0</v>
      </c>
      <c r="G5599">
        <f>Weighting!$H$7</f>
        <v>0</v>
      </c>
      <c r="H5599">
        <f t="array" ref="H5599">FREQUENCY(IF('Data Transformation'!$B$4:$B$8425=B5595,'Data Transformation'!$G$4:$G$8425),'Bin Analysis'!$B5599)</f>
        <v>2073</v>
      </c>
      <c r="I5599">
        <f t="shared" ref="I5599:I5617" si="700">H5599-H5598</f>
        <v>0</v>
      </c>
      <c r="J5599">
        <f>IF(I5599=0,0,1)</f>
        <v>0</v>
      </c>
      <c r="K5599">
        <f>J5599*Weighting!$W$7</f>
        <v>0</v>
      </c>
      <c r="M5599" s="14"/>
    </row>
    <row r="5600" spans="1:25" x14ac:dyDescent="0.25">
      <c r="A5600" s="32" t="str">
        <f>IF(Weighting!$P$8&gt;0,B5600,"")</f>
        <v/>
      </c>
      <c r="B5600" t="e">
        <f>Weighting!$C$8</f>
        <v>#DIV/0!</v>
      </c>
      <c r="C5600" t="e">
        <f>Weighting!$F$8</f>
        <v>#NUM!</v>
      </c>
      <c r="D5600" t="e">
        <f>IF(C5600=1,'Data Transformation'!$G$3+0.5*'Data Transformation'!$W$25,IF(C5601=1,D5601-'Data Transformation'!$W$25,FALSE))</f>
        <v>#NUM!</v>
      </c>
      <c r="E5600">
        <f t="array" ref="E5600">IF(ISLOGICAL(D5600),"",FREQUENCY(IF('Data Transformation'!$B$425:$B$8425='Bin Analysis'!$B5595,'Data Transformation'!$G$425:$G$8425),D5600))</f>
        <v>2001</v>
      </c>
      <c r="F5600">
        <f t="shared" si="699"/>
        <v>0</v>
      </c>
      <c r="G5600">
        <f>Weighting!$H$8</f>
        <v>0</v>
      </c>
      <c r="H5600">
        <f t="array" ref="H5600">FREQUENCY(IF('Data Transformation'!$B$4:$B$8425=B5595,'Data Transformation'!$G$4:$G$8425),'Bin Analysis'!$B5600)</f>
        <v>2073</v>
      </c>
      <c r="I5600">
        <f t="shared" si="700"/>
        <v>0</v>
      </c>
      <c r="J5600">
        <f t="shared" ref="J5600:J5617" si="701">IF(I5600=0,0,1)</f>
        <v>0</v>
      </c>
      <c r="K5600">
        <f>J5600*Weighting!$W$8</f>
        <v>0</v>
      </c>
      <c r="M5600" s="14"/>
    </row>
    <row r="5601" spans="1:13" x14ac:dyDescent="0.25">
      <c r="A5601" s="32" t="str">
        <f>IF(Weighting!$P$9&gt;0,B5601,"")</f>
        <v/>
      </c>
      <c r="B5601" s="50" t="e">
        <f>Weighting!$C$9</f>
        <v>#DIV/0!</v>
      </c>
      <c r="C5601" t="e">
        <f>Weighting!$F$9</f>
        <v>#NUM!</v>
      </c>
      <c r="D5601" t="e">
        <f>IF(C5601=1,'Data Transformation'!$G$3+0.5*'Data Transformation'!$W$25,IF(C5602=1,D5602-'Data Transformation'!$W$25,FALSE))</f>
        <v>#NUM!</v>
      </c>
      <c r="E5601">
        <f t="array" ref="E5601">IF(ISLOGICAL(D5601),"",FREQUENCY(IF('Data Transformation'!$B$425:$B$8425='Bin Analysis'!$B5595,'Data Transformation'!$G$425:$G$8425),D5601))</f>
        <v>2001</v>
      </c>
      <c r="F5601">
        <f t="shared" si="699"/>
        <v>0</v>
      </c>
      <c r="G5601">
        <f>Weighting!$H$9</f>
        <v>0</v>
      </c>
      <c r="H5601">
        <f t="array" ref="H5601">FREQUENCY(IF('Data Transformation'!$B$4:$B$8425=B5595,'Data Transformation'!$G$4:$G$8425),'Bin Analysis'!$B5601)</f>
        <v>2073</v>
      </c>
      <c r="I5601">
        <f t="shared" si="700"/>
        <v>0</v>
      </c>
      <c r="J5601">
        <f t="shared" si="701"/>
        <v>0</v>
      </c>
      <c r="K5601">
        <f>J5601*Weighting!$W$9</f>
        <v>0</v>
      </c>
      <c r="M5601" s="14"/>
    </row>
    <row r="5602" spans="1:13" x14ac:dyDescent="0.25">
      <c r="A5602" s="32" t="str">
        <f>IF(Weighting!$P$10&gt;0,B5602,"")</f>
        <v/>
      </c>
      <c r="B5602" t="e">
        <f>Weighting!$C$10</f>
        <v>#DIV/0!</v>
      </c>
      <c r="C5602" t="e">
        <f>Weighting!$F$10</f>
        <v>#NUM!</v>
      </c>
      <c r="D5602" t="e">
        <f>IF(C5602=1,'Data Transformation'!$G$3+0.5*'Data Transformation'!$W$25,IF(C5603=1,D5603-'Data Transformation'!$W$25,FALSE))</f>
        <v>#NUM!</v>
      </c>
      <c r="E5602">
        <f t="array" ref="E5602">IF(ISLOGICAL(D5602),"",FREQUENCY(IF('Data Transformation'!$B$425:$B$8425='Bin Analysis'!$B5595,'Data Transformation'!$G$425:$G$8425),D5602))</f>
        <v>2001</v>
      </c>
      <c r="F5602">
        <f t="shared" si="699"/>
        <v>0</v>
      </c>
      <c r="G5602">
        <f>Weighting!$H$10</f>
        <v>0</v>
      </c>
      <c r="H5602">
        <f t="array" ref="H5602">FREQUENCY(IF('Data Transformation'!$B$4:$B$8425=B5595,'Data Transformation'!$G$4:$G$8425),'Bin Analysis'!$B5602)</f>
        <v>2073</v>
      </c>
      <c r="I5602">
        <f t="shared" si="700"/>
        <v>0</v>
      </c>
      <c r="J5602">
        <f t="shared" si="701"/>
        <v>0</v>
      </c>
      <c r="K5602">
        <f>J5602*Weighting!$W$10</f>
        <v>0</v>
      </c>
      <c r="M5602" s="14"/>
    </row>
    <row r="5603" spans="1:13" x14ac:dyDescent="0.25">
      <c r="A5603" s="32" t="str">
        <f>IF(Weighting!$P$11&gt;0,B5603,"")</f>
        <v/>
      </c>
      <c r="B5603" t="e">
        <f>Weighting!$C$11</f>
        <v>#DIV/0!</v>
      </c>
      <c r="C5603" t="e">
        <f>Weighting!$F$11</f>
        <v>#NUM!</v>
      </c>
      <c r="D5603" t="e">
        <f>IF(C5603=1,'Data Transformation'!$G$3+0.5*'Data Transformation'!$W$25,IF(C5604=1,D5604-'Data Transformation'!$W$25,FALSE))</f>
        <v>#NUM!</v>
      </c>
      <c r="E5603">
        <f t="array" ref="E5603">IF(ISLOGICAL(D5603),"",FREQUENCY(IF('Data Transformation'!$B$425:$B$8425='Bin Analysis'!$B5595,'Data Transformation'!$G$425:$G$8425),D5603))</f>
        <v>2001</v>
      </c>
      <c r="F5603">
        <f t="shared" si="699"/>
        <v>0</v>
      </c>
      <c r="G5603">
        <f>Weighting!$H$11</f>
        <v>0</v>
      </c>
      <c r="H5603">
        <f t="array" ref="H5603">FREQUENCY(IF('Data Transformation'!$B$4:$B$8425=B5595,'Data Transformation'!$G$4:$G$8425),'Bin Analysis'!$B5603)</f>
        <v>2073</v>
      </c>
      <c r="I5603">
        <f t="shared" si="700"/>
        <v>0</v>
      </c>
      <c r="J5603">
        <f t="shared" si="701"/>
        <v>0</v>
      </c>
      <c r="K5603">
        <f>J5603*Weighting!$W$11</f>
        <v>0</v>
      </c>
      <c r="M5603" s="14"/>
    </row>
    <row r="5604" spans="1:13" x14ac:dyDescent="0.25">
      <c r="A5604" s="32" t="str">
        <f>IF(Weighting!$P$12&gt;0,B5604,"")</f>
        <v/>
      </c>
      <c r="B5604" t="e">
        <f>Weighting!$C$12</f>
        <v>#DIV/0!</v>
      </c>
      <c r="C5604" t="e">
        <f>Weighting!$F$12</f>
        <v>#NUM!</v>
      </c>
      <c r="D5604" t="e">
        <f>IF(C5604=1,'Data Transformation'!$G$3+0.5*'Data Transformation'!$W$25,IF(C5605=1,D5605-'Data Transformation'!$W$25,FALSE))</f>
        <v>#NUM!</v>
      </c>
      <c r="E5604">
        <f t="array" ref="E5604">IF(ISLOGICAL(D5604),"",FREQUENCY(IF('Data Transformation'!$B$425:$B$8425='Bin Analysis'!$B5595,'Data Transformation'!$G$425:$G$8425),D5604))</f>
        <v>2001</v>
      </c>
      <c r="F5604">
        <f t="shared" si="699"/>
        <v>0</v>
      </c>
      <c r="G5604">
        <f>Weighting!$H$12</f>
        <v>0</v>
      </c>
      <c r="H5604">
        <f t="array" ref="H5604">FREQUENCY(IF('Data Transformation'!$B$4:$B$8425=B5595,'Data Transformation'!$G$4:$G$8425),'Bin Analysis'!$B5604)</f>
        <v>2073</v>
      </c>
      <c r="I5604">
        <f t="shared" si="700"/>
        <v>0</v>
      </c>
      <c r="J5604">
        <f t="shared" si="701"/>
        <v>0</v>
      </c>
      <c r="K5604">
        <f>J5604*Weighting!$W$12</f>
        <v>0</v>
      </c>
      <c r="M5604" s="14"/>
    </row>
    <row r="5605" spans="1:13" x14ac:dyDescent="0.25">
      <c r="A5605" s="32" t="str">
        <f>IF(Weighting!$P$13&gt;0,B5605,"")</f>
        <v/>
      </c>
      <c r="B5605" t="e">
        <f>Weighting!$C$13</f>
        <v>#DIV/0!</v>
      </c>
      <c r="C5605" t="e">
        <f>Weighting!$F$13</f>
        <v>#NUM!</v>
      </c>
      <c r="D5605" t="e">
        <f>IF(C5605=1,'Data Transformation'!$G$3+0.5*'Data Transformation'!$W$25,IF(C5606=1,D5606-'Data Transformation'!$W$25,FALSE))</f>
        <v>#NUM!</v>
      </c>
      <c r="E5605">
        <f t="array" ref="E5605">IF(ISLOGICAL(D5605),"",FREQUENCY(IF('Data Transformation'!$B$425:$B$8425='Bin Analysis'!$B5595,'Data Transformation'!$G$425:$G$8425),D5605))</f>
        <v>2001</v>
      </c>
      <c r="F5605">
        <f t="shared" si="699"/>
        <v>0</v>
      </c>
      <c r="G5605">
        <f>Weighting!$H$13</f>
        <v>0</v>
      </c>
      <c r="H5605">
        <f t="array" ref="H5605">FREQUENCY(IF('Data Transformation'!$B$4:$B$8425=B5595,'Data Transformation'!$G$4:$G$8425),'Bin Analysis'!$B5605)</f>
        <v>2073</v>
      </c>
      <c r="I5605">
        <f t="shared" si="700"/>
        <v>0</v>
      </c>
      <c r="J5605">
        <f t="shared" si="701"/>
        <v>0</v>
      </c>
      <c r="K5605">
        <f>J5605*Weighting!$W$13</f>
        <v>0</v>
      </c>
      <c r="M5605" s="14"/>
    </row>
    <row r="5606" spans="1:13" x14ac:dyDescent="0.25">
      <c r="A5606" s="32" t="str">
        <f>IF(Weighting!$P$14&gt;0,B5606,"")</f>
        <v/>
      </c>
      <c r="B5606" t="e">
        <f>Weighting!$C$14</f>
        <v>#DIV/0!</v>
      </c>
      <c r="C5606" t="e">
        <f>Weighting!$F$14</f>
        <v>#NUM!</v>
      </c>
      <c r="D5606" t="e">
        <f>IF(C5606=1,'Data Transformation'!$G$3+0.5*'Data Transformation'!$W$25,IF(C5607=1,D5607-'Data Transformation'!$W$25,FALSE))</f>
        <v>#NUM!</v>
      </c>
      <c r="E5606">
        <f t="array" ref="E5606">IF(ISLOGICAL(D5606),"",FREQUENCY(IF('Data Transformation'!$B$425:$B$8425='Bin Analysis'!$B5595,'Data Transformation'!$G$425:$G$8425),D5606))</f>
        <v>2001</v>
      </c>
      <c r="F5606">
        <f t="shared" si="699"/>
        <v>0</v>
      </c>
      <c r="G5606">
        <f>Weighting!$H$14</f>
        <v>0</v>
      </c>
      <c r="H5606">
        <f t="array" ref="H5606">FREQUENCY(IF('Data Transformation'!$B$4:$B$8425=B5595,'Data Transformation'!$G$4:$G$8425),'Bin Analysis'!$B5606)</f>
        <v>2073</v>
      </c>
      <c r="I5606">
        <f t="shared" si="700"/>
        <v>0</v>
      </c>
      <c r="J5606">
        <f t="shared" si="701"/>
        <v>0</v>
      </c>
      <c r="K5606">
        <f>J5606*Weighting!$W$14</f>
        <v>0</v>
      </c>
      <c r="M5606" s="14"/>
    </row>
    <row r="5607" spans="1:13" x14ac:dyDescent="0.25">
      <c r="A5607" s="32" t="str">
        <f>IF(Weighting!$P$15&gt;0,B5607,"")</f>
        <v/>
      </c>
      <c r="B5607" t="e">
        <f>Weighting!$C$15</f>
        <v>#DIV/0!</v>
      </c>
      <c r="C5607" t="e">
        <f>Weighting!$F$15</f>
        <v>#NUM!</v>
      </c>
      <c r="D5607" t="e">
        <f>IF(C5607=1,'Data Transformation'!$G$3+0.5*'Data Transformation'!$W$25,IF(C5608=1,D5608-'Data Transformation'!$W$25,FALSE))</f>
        <v>#NUM!</v>
      </c>
      <c r="E5607">
        <f t="array" ref="E5607">IF(ISLOGICAL(D5607),"",FREQUENCY(IF('Data Transformation'!$B$425:$B$8425='Bin Analysis'!$B5595,'Data Transformation'!$G$425:$G$8425),D5607))</f>
        <v>2001</v>
      </c>
      <c r="F5607">
        <f t="shared" si="699"/>
        <v>0</v>
      </c>
      <c r="G5607">
        <f>Weighting!$H$15</f>
        <v>0</v>
      </c>
      <c r="H5607">
        <f t="array" ref="H5607">FREQUENCY(IF('Data Transformation'!$B$4:$B$8425=B5595,'Data Transformation'!$G$4:$G$8425),'Bin Analysis'!$B5607)</f>
        <v>2073</v>
      </c>
      <c r="I5607">
        <f t="shared" si="700"/>
        <v>0</v>
      </c>
      <c r="J5607">
        <f t="shared" si="701"/>
        <v>0</v>
      </c>
      <c r="K5607">
        <f>J5607*Weighting!$W$15</f>
        <v>0</v>
      </c>
      <c r="M5607" s="14"/>
    </row>
    <row r="5608" spans="1:13" x14ac:dyDescent="0.25">
      <c r="A5608" s="32" t="str">
        <f>IF(Weighting!$P$16&gt;0,B5608,"")</f>
        <v/>
      </c>
      <c r="B5608" t="e">
        <f>Weighting!$C$16</f>
        <v>#DIV/0!</v>
      </c>
      <c r="C5608" t="e">
        <f>Weighting!$F$16</f>
        <v>#NUM!</v>
      </c>
      <c r="D5608" t="e">
        <f>IF(C5608=1,'Data Transformation'!$G$3+0.5*'Data Transformation'!$W$25,IF(C5609=1,D5609-'Data Transformation'!$W$25,FALSE))</f>
        <v>#NUM!</v>
      </c>
      <c r="E5608">
        <f t="array" ref="E5608">IF(ISLOGICAL(D5608),"",FREQUENCY(IF('Data Transformation'!$B$425:$B$8425='Bin Analysis'!$B5595,'Data Transformation'!$G$425:$G$8425),D5608))</f>
        <v>2001</v>
      </c>
      <c r="F5608">
        <f t="shared" si="699"/>
        <v>0</v>
      </c>
      <c r="G5608">
        <f>Weighting!$H$16</f>
        <v>0</v>
      </c>
      <c r="H5608">
        <f t="array" ref="H5608">FREQUENCY(IF('Data Transformation'!$B$4:$B$8425=B5595,'Data Transformation'!$G$4:$G$8425),'Bin Analysis'!$B5608)</f>
        <v>2073</v>
      </c>
      <c r="I5608">
        <f t="shared" si="700"/>
        <v>0</v>
      </c>
      <c r="J5608">
        <f t="shared" si="701"/>
        <v>0</v>
      </c>
      <c r="K5608">
        <f>J5608*Weighting!$W$16</f>
        <v>0</v>
      </c>
      <c r="M5608" s="14"/>
    </row>
    <row r="5609" spans="1:13" x14ac:dyDescent="0.25">
      <c r="A5609" s="32" t="str">
        <f>IF(Weighting!$P$17&gt;0,B5609,"")</f>
        <v/>
      </c>
      <c r="B5609" t="e">
        <f>Weighting!$C$17</f>
        <v>#DIV/0!</v>
      </c>
      <c r="C5609" t="e">
        <f>Weighting!$F$17</f>
        <v>#NUM!</v>
      </c>
      <c r="D5609" t="e">
        <f>IF(C5609=1,'Data Transformation'!$G$3+0.5*'Data Transformation'!$W$25,IF(C5610=1,D5610-'Data Transformation'!$W$25,FALSE))</f>
        <v>#NUM!</v>
      </c>
      <c r="E5609">
        <f t="array" ref="E5609">IF(ISLOGICAL(D5609),"",FREQUENCY(IF('Data Transformation'!$B$425:$B$8425='Bin Analysis'!$B5595,'Data Transformation'!$G$425:$G$8425),D5609))</f>
        <v>2001</v>
      </c>
      <c r="F5609">
        <f t="shared" si="699"/>
        <v>0</v>
      </c>
      <c r="G5609">
        <f>Weighting!$H$17</f>
        <v>0</v>
      </c>
      <c r="H5609">
        <f t="array" ref="H5609">FREQUENCY(IF('Data Transformation'!$B$4:$B$8425=B5595,'Data Transformation'!$G$4:$G$8425),'Bin Analysis'!$B5609)</f>
        <v>2073</v>
      </c>
      <c r="I5609">
        <f t="shared" si="700"/>
        <v>0</v>
      </c>
      <c r="J5609">
        <f t="shared" si="701"/>
        <v>0</v>
      </c>
      <c r="K5609">
        <f>J5609*Weighting!$W$17</f>
        <v>0</v>
      </c>
      <c r="M5609" s="14"/>
    </row>
    <row r="5610" spans="1:13" x14ac:dyDescent="0.25">
      <c r="A5610" s="32" t="str">
        <f>IF(Weighting!$P$18&gt;0,B5610,"")</f>
        <v/>
      </c>
      <c r="B5610" t="e">
        <f>Weighting!$C$18</f>
        <v>#DIV/0!</v>
      </c>
      <c r="C5610" t="e">
        <f>Weighting!$F$18</f>
        <v>#NUM!</v>
      </c>
      <c r="D5610" t="e">
        <f>IF(C5610=1,'Data Transformation'!$G$3+0.5*'Data Transformation'!$W$25,IF(C5611=1,D5611-'Data Transformation'!$W$25,FALSE))</f>
        <v>#NUM!</v>
      </c>
      <c r="E5610">
        <f t="array" ref="E5610">IF(ISLOGICAL(D5610),"",FREQUENCY(IF('Data Transformation'!$B$425:$B$8425='Bin Analysis'!$B5595,'Data Transformation'!$G$425:$G$8425),D5610))</f>
        <v>2001</v>
      </c>
      <c r="F5610">
        <f t="shared" si="699"/>
        <v>0</v>
      </c>
      <c r="G5610">
        <f>Weighting!$H$18</f>
        <v>0</v>
      </c>
      <c r="H5610">
        <f t="array" ref="H5610">FREQUENCY(IF('Data Transformation'!$B$4:$B$8425=B5595,'Data Transformation'!$G$4:$G$8425),'Bin Analysis'!$B5610)</f>
        <v>2073</v>
      </c>
      <c r="I5610">
        <f t="shared" si="700"/>
        <v>0</v>
      </c>
      <c r="J5610">
        <f t="shared" si="701"/>
        <v>0</v>
      </c>
      <c r="K5610">
        <f>J5610*Weighting!$W$18</f>
        <v>0</v>
      </c>
      <c r="M5610" s="14"/>
    </row>
    <row r="5611" spans="1:13" x14ac:dyDescent="0.25">
      <c r="A5611" s="32" t="str">
        <f>IF(Weighting!$P$19&gt;0,B5611,"")</f>
        <v/>
      </c>
      <c r="B5611" t="e">
        <f>Weighting!$C$19</f>
        <v>#DIV/0!</v>
      </c>
      <c r="C5611" t="e">
        <f>Weighting!$F$19</f>
        <v>#NUM!</v>
      </c>
      <c r="D5611" t="e">
        <f>IF(C5611=1,'Data Transformation'!$G$3+0.5*'Data Transformation'!$W$25,IF(C5612=1,D5612-'Data Transformation'!$W$25,FALSE))</f>
        <v>#NUM!</v>
      </c>
      <c r="E5611">
        <f t="array" ref="E5611">IF(ISLOGICAL(D5611),"",FREQUENCY(IF('Data Transformation'!$B$425:$B$8425='Bin Analysis'!$B5595,'Data Transformation'!$G$425:$G$8425),D5611))</f>
        <v>2001</v>
      </c>
      <c r="F5611">
        <f t="shared" si="699"/>
        <v>0</v>
      </c>
      <c r="G5611">
        <f>Weighting!$H$19</f>
        <v>0</v>
      </c>
      <c r="H5611">
        <f t="array" ref="H5611">FREQUENCY(IF('Data Transformation'!$B$4:$B$8425=B5595,'Data Transformation'!$G$4:$G$8425),'Bin Analysis'!$B5611)</f>
        <v>2073</v>
      </c>
      <c r="I5611">
        <f t="shared" si="700"/>
        <v>0</v>
      </c>
      <c r="J5611">
        <f t="shared" si="701"/>
        <v>0</v>
      </c>
      <c r="K5611">
        <f>J5611*Weighting!$W$19</f>
        <v>0</v>
      </c>
      <c r="M5611" s="14"/>
    </row>
    <row r="5612" spans="1:13" x14ac:dyDescent="0.25">
      <c r="A5612" s="32" t="str">
        <f>IF(Weighting!$P$20&gt;0,B5612,"")</f>
        <v/>
      </c>
      <c r="B5612" t="e">
        <f>Weighting!$C$20</f>
        <v>#DIV/0!</v>
      </c>
      <c r="C5612" t="e">
        <f>Weighting!$F$20</f>
        <v>#NUM!</v>
      </c>
      <c r="D5612" t="e">
        <f>IF(C5612=1,'Data Transformation'!$G$3+0.5*'Data Transformation'!$W$25,IF(C5613=1,D5613-'Data Transformation'!$W$25,FALSE))</f>
        <v>#NUM!</v>
      </c>
      <c r="E5612">
        <f t="array" ref="E5612">IF(ISLOGICAL(D5612),"",FREQUENCY(IF('Data Transformation'!$B$425:$B$8425='Bin Analysis'!$B5595,'Data Transformation'!$G$425:$G$8425),D5612))</f>
        <v>2001</v>
      </c>
      <c r="F5612">
        <f t="shared" si="699"/>
        <v>0</v>
      </c>
      <c r="G5612">
        <f>Weighting!$H$20</f>
        <v>0</v>
      </c>
      <c r="H5612">
        <f t="array" ref="H5612">FREQUENCY(IF('Data Transformation'!$B$4:$B$8425=B5595,'Data Transformation'!$G$4:$G$8425),'Bin Analysis'!$B5612)</f>
        <v>2073</v>
      </c>
      <c r="I5612">
        <f t="shared" si="700"/>
        <v>0</v>
      </c>
      <c r="J5612">
        <f t="shared" si="701"/>
        <v>0</v>
      </c>
      <c r="K5612">
        <f>J5612*Weighting!$W$20</f>
        <v>0</v>
      </c>
      <c r="M5612" s="14"/>
    </row>
    <row r="5613" spans="1:13" x14ac:dyDescent="0.25">
      <c r="A5613" s="32" t="str">
        <f>IF(Weighting!$P$21&gt;0,B5613,"")</f>
        <v/>
      </c>
      <c r="B5613" t="e">
        <f>Weighting!$C$21</f>
        <v>#DIV/0!</v>
      </c>
      <c r="C5613" t="e">
        <f>Weighting!$F$21</f>
        <v>#NUM!</v>
      </c>
      <c r="D5613" t="e">
        <f>IF(C5613=1,'Data Transformation'!$G$3+0.5*'Data Transformation'!$W$25,IF(C5614=1,D5614-'Data Transformation'!$W$25,FALSE))</f>
        <v>#NUM!</v>
      </c>
      <c r="E5613">
        <f t="array" ref="E5613">IF(ISLOGICAL(D5613),"",FREQUENCY(IF('Data Transformation'!$B$425:$B$8425='Bin Analysis'!$B5595,'Data Transformation'!$G$425:$G$8425),D5613))</f>
        <v>2001</v>
      </c>
      <c r="F5613">
        <f t="shared" si="699"/>
        <v>0</v>
      </c>
      <c r="G5613">
        <f>Weighting!$H$21</f>
        <v>0</v>
      </c>
      <c r="H5613">
        <f t="array" ref="H5613">FREQUENCY(IF('Data Transformation'!$B$4:$B$8425=B5595,'Data Transformation'!$G$4:$G$8425),'Bin Analysis'!$B5613)</f>
        <v>2073</v>
      </c>
      <c r="I5613">
        <f t="shared" si="700"/>
        <v>0</v>
      </c>
      <c r="J5613">
        <f t="shared" si="701"/>
        <v>0</v>
      </c>
      <c r="K5613">
        <f>J5613*Weighting!$W$21</f>
        <v>0</v>
      </c>
      <c r="M5613" s="14"/>
    </row>
    <row r="5614" spans="1:13" x14ac:dyDescent="0.25">
      <c r="A5614" s="32" t="str">
        <f>IF(Weighting!$P$22&gt;0,B5614,"")</f>
        <v/>
      </c>
      <c r="B5614" t="e">
        <f>Weighting!$C$22</f>
        <v>#DIV/0!</v>
      </c>
      <c r="C5614" t="e">
        <f>Weighting!$F$22</f>
        <v>#NUM!</v>
      </c>
      <c r="D5614" t="e">
        <f>IF(C5614=1,'Data Transformation'!$G$3+0.5*'Data Transformation'!$W$25,IF(C5615=1,D5615-'Data Transformation'!$W$25,FALSE))</f>
        <v>#NUM!</v>
      </c>
      <c r="E5614">
        <f t="array" ref="E5614">IF(ISLOGICAL(D5614),"",FREQUENCY(IF('Data Transformation'!$B$425:$B$8425='Bin Analysis'!$B5595,'Data Transformation'!$G$425:$G$8425),D5614))</f>
        <v>2001</v>
      </c>
      <c r="F5614">
        <f t="shared" si="699"/>
        <v>0</v>
      </c>
      <c r="G5614">
        <f>Weighting!$H$22</f>
        <v>0</v>
      </c>
      <c r="H5614">
        <f t="array" ref="H5614">FREQUENCY(IF('Data Transformation'!$B$4:$B$8425=B5595,'Data Transformation'!$G$4:$G$8425),'Bin Analysis'!$B5614)</f>
        <v>2073</v>
      </c>
      <c r="I5614">
        <f t="shared" si="700"/>
        <v>0</v>
      </c>
      <c r="J5614">
        <f t="shared" si="701"/>
        <v>0</v>
      </c>
      <c r="K5614">
        <f>J5614*Weighting!$W$22</f>
        <v>0</v>
      </c>
      <c r="M5614" s="14"/>
    </row>
    <row r="5615" spans="1:13" x14ac:dyDescent="0.25">
      <c r="A5615" s="32" t="str">
        <f>IF(Weighting!$P$23&gt;0,B5615,"")</f>
        <v/>
      </c>
      <c r="B5615" t="e">
        <f>Weighting!$C$23</f>
        <v>#DIV/0!</v>
      </c>
      <c r="C5615" t="e">
        <f>Weighting!$F$23</f>
        <v>#NUM!</v>
      </c>
      <c r="D5615" t="e">
        <f>IF(C5615=1,'Data Transformation'!$G$3+0.5*'Data Transformation'!$W$25,IF(C5616=1,D5616-'Data Transformation'!$W$25,FALSE))</f>
        <v>#NUM!</v>
      </c>
      <c r="E5615">
        <f t="array" ref="E5615">IF(ISLOGICAL(D5615),"",FREQUENCY(IF('Data Transformation'!$B$425:$B$8425='Bin Analysis'!$B5595,'Data Transformation'!$G$425:$G$8425),D5615))</f>
        <v>2001</v>
      </c>
      <c r="F5615">
        <f t="shared" si="699"/>
        <v>0</v>
      </c>
      <c r="G5615">
        <f>Weighting!$H$23</f>
        <v>0</v>
      </c>
      <c r="H5615">
        <f t="array" ref="H5615">FREQUENCY(IF('Data Transformation'!$B$4:$B$8425=B5595,'Data Transformation'!$G$4:$G$8425),'Bin Analysis'!$B5615)</f>
        <v>2073</v>
      </c>
      <c r="I5615">
        <f t="shared" si="700"/>
        <v>0</v>
      </c>
      <c r="J5615">
        <f t="shared" si="701"/>
        <v>0</v>
      </c>
      <c r="K5615">
        <f>J5615*Weighting!$W$23</f>
        <v>0</v>
      </c>
      <c r="M5615" s="14"/>
    </row>
    <row r="5616" spans="1:13" x14ac:dyDescent="0.25">
      <c r="A5616" s="32" t="str">
        <f>IF(Weighting!$P$24&gt;0,B5616,"")</f>
        <v/>
      </c>
      <c r="B5616" t="e">
        <f>Weighting!$C$24</f>
        <v>#DIV/0!</v>
      </c>
      <c r="C5616" t="e">
        <f>Weighting!$F$24</f>
        <v>#NUM!</v>
      </c>
      <c r="D5616" t="e">
        <f>IF(C5616=1,'Data Transformation'!$G$3+0.5*'Data Transformation'!$W$25,IF(C5617=1,D5617-'Data Transformation'!$W$25,FALSE))</f>
        <v>#NUM!</v>
      </c>
      <c r="E5616">
        <f t="array" ref="E5616">IF(ISLOGICAL(D5616),"",FREQUENCY(IF('Data Transformation'!$B$425:$B$8425='Bin Analysis'!$B5595,'Data Transformation'!$G$425:$G$8425),D5616))</f>
        <v>2001</v>
      </c>
      <c r="F5616">
        <f t="shared" si="699"/>
        <v>0</v>
      </c>
      <c r="G5616">
        <f>Weighting!$H$24</f>
        <v>0</v>
      </c>
      <c r="H5616">
        <f t="array" ref="H5616">FREQUENCY(IF('Data Transformation'!$B$4:$B$8425=B5595,'Data Transformation'!$G$4:$G$8425),'Bin Analysis'!$B5616)</f>
        <v>2073</v>
      </c>
      <c r="I5616">
        <f t="shared" si="700"/>
        <v>0</v>
      </c>
      <c r="J5616">
        <f t="shared" si="701"/>
        <v>0</v>
      </c>
      <c r="K5616">
        <f>J5616*Weighting!$W$24</f>
        <v>0</v>
      </c>
      <c r="M5616" s="14"/>
    </row>
    <row r="5617" spans="1:25" x14ac:dyDescent="0.25">
      <c r="A5617" s="32" t="str">
        <f>IF(Weighting!$P$25&gt;0,B5617,"")</f>
        <v/>
      </c>
      <c r="B5617" t="e">
        <f>Weighting!$C$25</f>
        <v>#DIV/0!</v>
      </c>
      <c r="C5617" t="e">
        <f>Weighting!$F$25</f>
        <v>#NUM!</v>
      </c>
      <c r="D5617" t="e">
        <f>IF(C5617=1,'Data Transformation'!$G$3+0.5*'Data Transformation'!$W$25,IF(C5618=1,D5618-'Data Transformation'!$W$25,FALSE))</f>
        <v>#NUM!</v>
      </c>
      <c r="E5617">
        <f t="array" ref="E5617">IF(ISLOGICAL(D5617),"",FREQUENCY(IF('Data Transformation'!$B$425:$B$8425='Bin Analysis'!$B5595,'Data Transformation'!$G$425:$G$8425),D5617))</f>
        <v>2001</v>
      </c>
      <c r="F5617">
        <f t="shared" si="699"/>
        <v>0</v>
      </c>
      <c r="G5617">
        <f>Weighting!$H$25</f>
        <v>0</v>
      </c>
      <c r="H5617">
        <f t="array" ref="H5617">FREQUENCY(IF('Data Transformation'!$B$4:$B$8425=B5595,'Data Transformation'!$G$4:$G$8425),'Bin Analysis'!$B5617)</f>
        <v>2073</v>
      </c>
      <c r="I5617">
        <f t="shared" si="700"/>
        <v>0</v>
      </c>
      <c r="J5617">
        <f t="shared" si="701"/>
        <v>0</v>
      </c>
      <c r="K5617">
        <f>J5617*Weighting!$W$25</f>
        <v>0</v>
      </c>
      <c r="M5617" s="14"/>
    </row>
    <row r="5618" spans="1:25" x14ac:dyDescent="0.25">
      <c r="O5618"/>
      <c r="P5618"/>
      <c r="Q5618"/>
      <c r="R5618"/>
    </row>
    <row r="5619" spans="1:25" ht="23.25" x14ac:dyDescent="0.35">
      <c r="A5619" s="21" t="s">
        <v>0</v>
      </c>
      <c r="B5619" s="21" t="str">
        <f>IFERROR(VLOOKUP(C5619,'Data Transformation'!$L$6:$M$426,2,FALSE),"")</f>
        <v/>
      </c>
      <c r="C5619" s="21">
        <f>C5595+1</f>
        <v>234</v>
      </c>
      <c r="D5619" s="21"/>
      <c r="E5619" s="21"/>
      <c r="F5619" s="21"/>
      <c r="G5619" s="21"/>
      <c r="H5619" s="22"/>
      <c r="I5619" s="22"/>
      <c r="J5619" s="22"/>
      <c r="K5619" s="21"/>
      <c r="L5619" s="21" t="str">
        <f>B5619</f>
        <v/>
      </c>
      <c r="M5619" s="23" t="e">
        <f>INDEX('Data Transformation'!$O$4:$O$424,MATCH($B5619,'Data Transformation'!$M$4:$M$424,0),MATCH($M$2,'Data Transformation'!$O$3,0))</f>
        <v>#N/A</v>
      </c>
      <c r="N5619" s="27" t="e">
        <f>IF('Input and Summary Results'!$J$16="minimum",'Bin Analysis'!X5620/(M5619-1),'Bin Analysis'!Y5619/('Bin Analysis'!M5619-1))</f>
        <v>#N/A</v>
      </c>
      <c r="O5619" s="27" t="e">
        <f>IF(M5619=FALSE,NA(),(VLOOKUP(1,C5622:K5641,4,FALSE))/(M5619-1))</f>
        <v>#N/A</v>
      </c>
      <c r="P5619" s="27" t="e">
        <f>IF(M5619=FALSE,NA(),SUM(J5622:J5641)/Weighting!$S$5)</f>
        <v>#N/A</v>
      </c>
      <c r="Q5619" s="27" t="e">
        <f>IF(M5619=FALSE,NA(),SUM(K5622:K5641)/Weighting!$S$6)</f>
        <v>#N/A</v>
      </c>
      <c r="R5619" s="27" t="e">
        <f>IF(M5619=FALSE,NA(),(VLOOKUP(1,G5622:K5641,3,FALSE))/(M5619-1))</f>
        <v>#N/A</v>
      </c>
      <c r="S5619" s="22" t="e">
        <f>IF(M5619=FALSE,NA(),IF(SUM(J5622:J5641)=2,"yes","no"))</f>
        <v>#N/A</v>
      </c>
      <c r="X5619" s="2" cm="2">
        <f t="array" ref="X5619:X5620">FREQUENCY(IF('Data Transformation'!$B$425:$B$6424='Bin Analysis'!L5619,'Data Transformation'!$G$425:$G$6424),'Data Transformation'!$U$11)</f>
        <v>0</v>
      </c>
      <c r="Y5619" s="2" cm="2">
        <f t="array" ref="Y5619:Y5620">FREQUENCY(IF('Data Transformation'!$B$425:$B$6424='Bin Analysis'!L5619,'Data Transformation'!$G$425:$G$6424),'Data Transformation'!$U$12)</f>
        <v>0</v>
      </c>
    </row>
    <row r="5620" spans="1:25" x14ac:dyDescent="0.25">
      <c r="A5620" s="14" t="s">
        <v>67</v>
      </c>
      <c r="B5620" t="s">
        <v>47</v>
      </c>
      <c r="C5620" t="s">
        <v>5</v>
      </c>
      <c r="D5620" t="s">
        <v>100</v>
      </c>
      <c r="E5620" t="s">
        <v>101</v>
      </c>
      <c r="F5620" t="s">
        <v>102</v>
      </c>
      <c r="G5620" t="s">
        <v>70</v>
      </c>
      <c r="H5620" t="s">
        <v>31</v>
      </c>
      <c r="I5620" t="s">
        <v>32</v>
      </c>
      <c r="J5620" t="s">
        <v>46</v>
      </c>
      <c r="K5620" s="14" t="s">
        <v>45</v>
      </c>
      <c r="M5620" s="14"/>
      <c r="X5620" s="2">
        <v>0</v>
      </c>
      <c r="Y5620" s="2">
        <v>0</v>
      </c>
    </row>
    <row r="5621" spans="1:25" x14ac:dyDescent="0.25">
      <c r="A5621" s="32"/>
      <c r="D5621" t="e">
        <f>IF(C5621=1,'Data Transformation'!$G$3+0.5*'Data Transformation'!$W$25,IF(C5622=1,D5622-'Data Transformation'!$W$25,FALSE))</f>
        <v>#NUM!</v>
      </c>
      <c r="E5621">
        <f t="array" ref="E5621">IF(ISLOGICAL(D5621),"",FREQUENCY(IF('Data Transformation'!$B$425:$B$8425='Bin Analysis'!$B5619,'Data Transformation'!$G$425:$G$8425),D5621))</f>
        <v>2001</v>
      </c>
      <c r="F5621" t="e">
        <f>IF(ISLOGICAL(D5621),"",E5621-E5620)</f>
        <v>#VALUE!</v>
      </c>
      <c r="M5621" s="14"/>
    </row>
    <row r="5622" spans="1:25" x14ac:dyDescent="0.25">
      <c r="A5622" s="32" t="e">
        <f>IF(Weighting!$P$6&gt;0,B5622,"")</f>
        <v>#NUM!</v>
      </c>
      <c r="B5622" t="e">
        <f>Weighting!$C$6</f>
        <v>#DIV/0!</v>
      </c>
      <c r="C5622" t="e">
        <f>Weighting!$F$6</f>
        <v>#NUM!</v>
      </c>
      <c r="D5622" t="e">
        <f>IF(C5622=1,'Data Transformation'!$G$3+0.5*'Data Transformation'!$W$25,IF(C5623=1,D5623-'Data Transformation'!$W$25,FALSE))</f>
        <v>#NUM!</v>
      </c>
      <c r="E5622">
        <f t="array" ref="E5622">IF(ISLOGICAL(D5622),"",FREQUENCY(IF('Data Transformation'!$B$425:$B$8425='Bin Analysis'!$B5619,'Data Transformation'!$G$425:$G$8425),D5622))</f>
        <v>2001</v>
      </c>
      <c r="F5622">
        <f>IF(ISLOGICAL(D5622),"",E5622-E5621)</f>
        <v>0</v>
      </c>
      <c r="G5622">
        <f>Weighting!$H$6</f>
        <v>1</v>
      </c>
      <c r="H5622">
        <f t="array" ref="H5622">FREQUENCY(IF('Data Transformation'!$B$4:$B$8425=B5619,'Data Transformation'!$G$4:$G$8425),'Bin Analysis'!$B5622)</f>
        <v>2073</v>
      </c>
      <c r="I5622">
        <f>H5622-H5621</f>
        <v>2073</v>
      </c>
      <c r="J5622">
        <f>IF(I5622=0,0,1)</f>
        <v>1</v>
      </c>
      <c r="K5622" t="e">
        <f>J5622*Weighting!$W$6</f>
        <v>#NUM!</v>
      </c>
      <c r="M5622" s="14"/>
    </row>
    <row r="5623" spans="1:25" x14ac:dyDescent="0.25">
      <c r="A5623" s="32" t="str">
        <f>IF(Weighting!$P$7&gt;0,B5623,"")</f>
        <v/>
      </c>
      <c r="B5623" t="e">
        <f>Weighting!$C$7</f>
        <v>#DIV/0!</v>
      </c>
      <c r="C5623" t="e">
        <f>Weighting!$F$7</f>
        <v>#NUM!</v>
      </c>
      <c r="D5623" t="e">
        <f>IF(C5623=1,'Data Transformation'!$G$3+0.5*'Data Transformation'!$W$25,IF(C5624=1,D5624-'Data Transformation'!$W$25,FALSE))</f>
        <v>#NUM!</v>
      </c>
      <c r="E5623">
        <f t="array" ref="E5623">IF(ISLOGICAL(D5623),"",FREQUENCY(IF('Data Transformation'!$B$425:$B$8425='Bin Analysis'!$B5619,'Data Transformation'!$G$425:$G$8425),D5623))</f>
        <v>2001</v>
      </c>
      <c r="F5623">
        <f t="shared" ref="F5623:F5641" si="702">IF(ISLOGICAL(D5623),"",E5623-E5622)</f>
        <v>0</v>
      </c>
      <c r="G5623">
        <f>Weighting!$H$7</f>
        <v>0</v>
      </c>
      <c r="H5623">
        <f t="array" ref="H5623">FREQUENCY(IF('Data Transformation'!$B$4:$B$8425=B5619,'Data Transformation'!$G$4:$G$8425),'Bin Analysis'!$B5623)</f>
        <v>2073</v>
      </c>
      <c r="I5623">
        <f t="shared" ref="I5623:I5641" si="703">H5623-H5622</f>
        <v>0</v>
      </c>
      <c r="J5623">
        <f>IF(I5623=0,0,1)</f>
        <v>0</v>
      </c>
      <c r="K5623">
        <f>J5623*Weighting!$W$7</f>
        <v>0</v>
      </c>
      <c r="M5623" s="14"/>
    </row>
    <row r="5624" spans="1:25" x14ac:dyDescent="0.25">
      <c r="A5624" s="32" t="str">
        <f>IF(Weighting!$P$8&gt;0,B5624,"")</f>
        <v/>
      </c>
      <c r="B5624" t="e">
        <f>Weighting!$C$8</f>
        <v>#DIV/0!</v>
      </c>
      <c r="C5624" t="e">
        <f>Weighting!$F$8</f>
        <v>#NUM!</v>
      </c>
      <c r="D5624" t="e">
        <f>IF(C5624=1,'Data Transformation'!$G$3+0.5*'Data Transformation'!$W$25,IF(C5625=1,D5625-'Data Transformation'!$W$25,FALSE))</f>
        <v>#NUM!</v>
      </c>
      <c r="E5624">
        <f t="array" ref="E5624">IF(ISLOGICAL(D5624),"",FREQUENCY(IF('Data Transformation'!$B$425:$B$8425='Bin Analysis'!$B5619,'Data Transformation'!$G$425:$G$8425),D5624))</f>
        <v>2001</v>
      </c>
      <c r="F5624">
        <f t="shared" si="702"/>
        <v>0</v>
      </c>
      <c r="G5624">
        <f>Weighting!$H$8</f>
        <v>0</v>
      </c>
      <c r="H5624">
        <f t="array" ref="H5624">FREQUENCY(IF('Data Transformation'!$B$4:$B$8425=B5619,'Data Transformation'!$G$4:$G$8425),'Bin Analysis'!$B5624)</f>
        <v>2073</v>
      </c>
      <c r="I5624">
        <f t="shared" si="703"/>
        <v>0</v>
      </c>
      <c r="J5624">
        <f t="shared" ref="J5624:J5641" si="704">IF(I5624=0,0,1)</f>
        <v>0</v>
      </c>
      <c r="K5624">
        <f>J5624*Weighting!$W$8</f>
        <v>0</v>
      </c>
      <c r="M5624" s="14"/>
    </row>
    <row r="5625" spans="1:25" x14ac:dyDescent="0.25">
      <c r="A5625" s="32" t="str">
        <f>IF(Weighting!$P$9&gt;0,B5625,"")</f>
        <v/>
      </c>
      <c r="B5625" s="50" t="e">
        <f>Weighting!$C$9</f>
        <v>#DIV/0!</v>
      </c>
      <c r="C5625" t="e">
        <f>Weighting!$F$9</f>
        <v>#NUM!</v>
      </c>
      <c r="D5625" t="e">
        <f>IF(C5625=1,'Data Transformation'!$G$3+0.5*'Data Transformation'!$W$25,IF(C5626=1,D5626-'Data Transformation'!$W$25,FALSE))</f>
        <v>#NUM!</v>
      </c>
      <c r="E5625">
        <f t="array" ref="E5625">IF(ISLOGICAL(D5625),"",FREQUENCY(IF('Data Transformation'!$B$425:$B$8425='Bin Analysis'!$B5619,'Data Transformation'!$G$425:$G$8425),D5625))</f>
        <v>2001</v>
      </c>
      <c r="F5625">
        <f t="shared" si="702"/>
        <v>0</v>
      </c>
      <c r="G5625">
        <f>Weighting!$H$9</f>
        <v>0</v>
      </c>
      <c r="H5625">
        <f t="array" ref="H5625">FREQUENCY(IF('Data Transformation'!$B$4:$B$8425=B5619,'Data Transformation'!$G$4:$G$8425),'Bin Analysis'!$B5625)</f>
        <v>2073</v>
      </c>
      <c r="I5625">
        <f t="shared" si="703"/>
        <v>0</v>
      </c>
      <c r="J5625">
        <f t="shared" si="704"/>
        <v>0</v>
      </c>
      <c r="K5625">
        <f>J5625*Weighting!$W$9</f>
        <v>0</v>
      </c>
      <c r="M5625" s="14"/>
    </row>
    <row r="5626" spans="1:25" x14ac:dyDescent="0.25">
      <c r="A5626" s="32" t="str">
        <f>IF(Weighting!$P$10&gt;0,B5626,"")</f>
        <v/>
      </c>
      <c r="B5626" t="e">
        <f>Weighting!$C$10</f>
        <v>#DIV/0!</v>
      </c>
      <c r="C5626" t="e">
        <f>Weighting!$F$10</f>
        <v>#NUM!</v>
      </c>
      <c r="D5626" t="e">
        <f>IF(C5626=1,'Data Transformation'!$G$3+0.5*'Data Transformation'!$W$25,IF(C5627=1,D5627-'Data Transformation'!$W$25,FALSE))</f>
        <v>#NUM!</v>
      </c>
      <c r="E5626">
        <f t="array" ref="E5626">IF(ISLOGICAL(D5626),"",FREQUENCY(IF('Data Transformation'!$B$425:$B$8425='Bin Analysis'!$B5619,'Data Transformation'!$G$425:$G$8425),D5626))</f>
        <v>2001</v>
      </c>
      <c r="F5626">
        <f t="shared" si="702"/>
        <v>0</v>
      </c>
      <c r="G5626">
        <f>Weighting!$H$10</f>
        <v>0</v>
      </c>
      <c r="H5626">
        <f t="array" ref="H5626">FREQUENCY(IF('Data Transformation'!$B$4:$B$8425=B5619,'Data Transformation'!$G$4:$G$8425),'Bin Analysis'!$B5626)</f>
        <v>2073</v>
      </c>
      <c r="I5626">
        <f t="shared" si="703"/>
        <v>0</v>
      </c>
      <c r="J5626">
        <f t="shared" si="704"/>
        <v>0</v>
      </c>
      <c r="K5626">
        <f>J5626*Weighting!$W$10</f>
        <v>0</v>
      </c>
      <c r="M5626" s="14"/>
    </row>
    <row r="5627" spans="1:25" x14ac:dyDescent="0.25">
      <c r="A5627" s="32" t="str">
        <f>IF(Weighting!$P$11&gt;0,B5627,"")</f>
        <v/>
      </c>
      <c r="B5627" t="e">
        <f>Weighting!$C$11</f>
        <v>#DIV/0!</v>
      </c>
      <c r="C5627" t="e">
        <f>Weighting!$F$11</f>
        <v>#NUM!</v>
      </c>
      <c r="D5627" t="e">
        <f>IF(C5627=1,'Data Transformation'!$G$3+0.5*'Data Transformation'!$W$25,IF(C5628=1,D5628-'Data Transformation'!$W$25,FALSE))</f>
        <v>#NUM!</v>
      </c>
      <c r="E5627">
        <f t="array" ref="E5627">IF(ISLOGICAL(D5627),"",FREQUENCY(IF('Data Transformation'!$B$425:$B$8425='Bin Analysis'!$B5619,'Data Transformation'!$G$425:$G$8425),D5627))</f>
        <v>2001</v>
      </c>
      <c r="F5627">
        <f t="shared" si="702"/>
        <v>0</v>
      </c>
      <c r="G5627">
        <f>Weighting!$H$11</f>
        <v>0</v>
      </c>
      <c r="H5627">
        <f t="array" ref="H5627">FREQUENCY(IF('Data Transformation'!$B$4:$B$8425=B5619,'Data Transformation'!$G$4:$G$8425),'Bin Analysis'!$B5627)</f>
        <v>2073</v>
      </c>
      <c r="I5627">
        <f t="shared" si="703"/>
        <v>0</v>
      </c>
      <c r="J5627">
        <f t="shared" si="704"/>
        <v>0</v>
      </c>
      <c r="K5627">
        <f>J5627*Weighting!$W$11</f>
        <v>0</v>
      </c>
      <c r="M5627" s="14"/>
    </row>
    <row r="5628" spans="1:25" x14ac:dyDescent="0.25">
      <c r="A5628" s="32" t="str">
        <f>IF(Weighting!$P$12&gt;0,B5628,"")</f>
        <v/>
      </c>
      <c r="B5628" t="e">
        <f>Weighting!$C$12</f>
        <v>#DIV/0!</v>
      </c>
      <c r="C5628" t="e">
        <f>Weighting!$F$12</f>
        <v>#NUM!</v>
      </c>
      <c r="D5628" t="e">
        <f>IF(C5628=1,'Data Transformation'!$G$3+0.5*'Data Transformation'!$W$25,IF(C5629=1,D5629-'Data Transformation'!$W$25,FALSE))</f>
        <v>#NUM!</v>
      </c>
      <c r="E5628">
        <f t="array" ref="E5628">IF(ISLOGICAL(D5628),"",FREQUENCY(IF('Data Transformation'!$B$425:$B$8425='Bin Analysis'!$B5619,'Data Transformation'!$G$425:$G$8425),D5628))</f>
        <v>2001</v>
      </c>
      <c r="F5628">
        <f t="shared" si="702"/>
        <v>0</v>
      </c>
      <c r="G5628">
        <f>Weighting!$H$12</f>
        <v>0</v>
      </c>
      <c r="H5628">
        <f t="array" ref="H5628">FREQUENCY(IF('Data Transformation'!$B$4:$B$8425=B5619,'Data Transformation'!$G$4:$G$8425),'Bin Analysis'!$B5628)</f>
        <v>2073</v>
      </c>
      <c r="I5628">
        <f t="shared" si="703"/>
        <v>0</v>
      </c>
      <c r="J5628">
        <f t="shared" si="704"/>
        <v>0</v>
      </c>
      <c r="K5628">
        <f>J5628*Weighting!$W$12</f>
        <v>0</v>
      </c>
      <c r="M5628" s="14"/>
    </row>
    <row r="5629" spans="1:25" x14ac:dyDescent="0.25">
      <c r="A5629" s="32" t="str">
        <f>IF(Weighting!$P$13&gt;0,B5629,"")</f>
        <v/>
      </c>
      <c r="B5629" t="e">
        <f>Weighting!$C$13</f>
        <v>#DIV/0!</v>
      </c>
      <c r="C5629" t="e">
        <f>Weighting!$F$13</f>
        <v>#NUM!</v>
      </c>
      <c r="D5629" t="e">
        <f>IF(C5629=1,'Data Transformation'!$G$3+0.5*'Data Transformation'!$W$25,IF(C5630=1,D5630-'Data Transformation'!$W$25,FALSE))</f>
        <v>#NUM!</v>
      </c>
      <c r="E5629">
        <f t="array" ref="E5629">IF(ISLOGICAL(D5629),"",FREQUENCY(IF('Data Transformation'!$B$425:$B$8425='Bin Analysis'!$B5619,'Data Transformation'!$G$425:$G$8425),D5629))</f>
        <v>2001</v>
      </c>
      <c r="F5629">
        <f t="shared" si="702"/>
        <v>0</v>
      </c>
      <c r="G5629">
        <f>Weighting!$H$13</f>
        <v>0</v>
      </c>
      <c r="H5629">
        <f t="array" ref="H5629">FREQUENCY(IF('Data Transformation'!$B$4:$B$8425=B5619,'Data Transformation'!$G$4:$G$8425),'Bin Analysis'!$B5629)</f>
        <v>2073</v>
      </c>
      <c r="I5629">
        <f t="shared" si="703"/>
        <v>0</v>
      </c>
      <c r="J5629">
        <f t="shared" si="704"/>
        <v>0</v>
      </c>
      <c r="K5629">
        <f>J5629*Weighting!$W$13</f>
        <v>0</v>
      </c>
      <c r="M5629" s="14"/>
    </row>
    <row r="5630" spans="1:25" x14ac:dyDescent="0.25">
      <c r="A5630" s="32" t="str">
        <f>IF(Weighting!$P$14&gt;0,B5630,"")</f>
        <v/>
      </c>
      <c r="B5630" t="e">
        <f>Weighting!$C$14</f>
        <v>#DIV/0!</v>
      </c>
      <c r="C5630" t="e">
        <f>Weighting!$F$14</f>
        <v>#NUM!</v>
      </c>
      <c r="D5630" t="e">
        <f>IF(C5630=1,'Data Transformation'!$G$3+0.5*'Data Transformation'!$W$25,IF(C5631=1,D5631-'Data Transformation'!$W$25,FALSE))</f>
        <v>#NUM!</v>
      </c>
      <c r="E5630">
        <f t="array" ref="E5630">IF(ISLOGICAL(D5630),"",FREQUENCY(IF('Data Transformation'!$B$425:$B$8425='Bin Analysis'!$B5619,'Data Transformation'!$G$425:$G$8425),D5630))</f>
        <v>2001</v>
      </c>
      <c r="F5630">
        <f t="shared" si="702"/>
        <v>0</v>
      </c>
      <c r="G5630">
        <f>Weighting!$H$14</f>
        <v>0</v>
      </c>
      <c r="H5630">
        <f t="array" ref="H5630">FREQUENCY(IF('Data Transformation'!$B$4:$B$8425=B5619,'Data Transformation'!$G$4:$G$8425),'Bin Analysis'!$B5630)</f>
        <v>2073</v>
      </c>
      <c r="I5630">
        <f t="shared" si="703"/>
        <v>0</v>
      </c>
      <c r="J5630">
        <f t="shared" si="704"/>
        <v>0</v>
      </c>
      <c r="K5630">
        <f>J5630*Weighting!$W$14</f>
        <v>0</v>
      </c>
      <c r="M5630" s="14"/>
    </row>
    <row r="5631" spans="1:25" x14ac:dyDescent="0.25">
      <c r="A5631" s="32" t="str">
        <f>IF(Weighting!$P$15&gt;0,B5631,"")</f>
        <v/>
      </c>
      <c r="B5631" t="e">
        <f>Weighting!$C$15</f>
        <v>#DIV/0!</v>
      </c>
      <c r="C5631" t="e">
        <f>Weighting!$F$15</f>
        <v>#NUM!</v>
      </c>
      <c r="D5631" t="e">
        <f>IF(C5631=1,'Data Transformation'!$G$3+0.5*'Data Transformation'!$W$25,IF(C5632=1,D5632-'Data Transformation'!$W$25,FALSE))</f>
        <v>#NUM!</v>
      </c>
      <c r="E5631">
        <f t="array" ref="E5631">IF(ISLOGICAL(D5631),"",FREQUENCY(IF('Data Transformation'!$B$425:$B$8425='Bin Analysis'!$B5619,'Data Transformation'!$G$425:$G$8425),D5631))</f>
        <v>2001</v>
      </c>
      <c r="F5631">
        <f t="shared" si="702"/>
        <v>0</v>
      </c>
      <c r="G5631">
        <f>Weighting!$H$15</f>
        <v>0</v>
      </c>
      <c r="H5631">
        <f t="array" ref="H5631">FREQUENCY(IF('Data Transformation'!$B$4:$B$8425=B5619,'Data Transformation'!$G$4:$G$8425),'Bin Analysis'!$B5631)</f>
        <v>2073</v>
      </c>
      <c r="I5631">
        <f t="shared" si="703"/>
        <v>0</v>
      </c>
      <c r="J5631">
        <f t="shared" si="704"/>
        <v>0</v>
      </c>
      <c r="K5631">
        <f>J5631*Weighting!$W$15</f>
        <v>0</v>
      </c>
      <c r="M5631" s="14"/>
    </row>
    <row r="5632" spans="1:25" x14ac:dyDescent="0.25">
      <c r="A5632" s="32" t="str">
        <f>IF(Weighting!$P$16&gt;0,B5632,"")</f>
        <v/>
      </c>
      <c r="B5632" t="e">
        <f>Weighting!$C$16</f>
        <v>#DIV/0!</v>
      </c>
      <c r="C5632" t="e">
        <f>Weighting!$F$16</f>
        <v>#NUM!</v>
      </c>
      <c r="D5632" t="e">
        <f>IF(C5632=1,'Data Transformation'!$G$3+0.5*'Data Transformation'!$W$25,IF(C5633=1,D5633-'Data Transformation'!$W$25,FALSE))</f>
        <v>#NUM!</v>
      </c>
      <c r="E5632">
        <f t="array" ref="E5632">IF(ISLOGICAL(D5632),"",FREQUENCY(IF('Data Transformation'!$B$425:$B$8425='Bin Analysis'!$B5619,'Data Transformation'!$G$425:$G$8425),D5632))</f>
        <v>2001</v>
      </c>
      <c r="F5632">
        <f t="shared" si="702"/>
        <v>0</v>
      </c>
      <c r="G5632">
        <f>Weighting!$H$16</f>
        <v>0</v>
      </c>
      <c r="H5632">
        <f t="array" ref="H5632">FREQUENCY(IF('Data Transformation'!$B$4:$B$8425=B5619,'Data Transformation'!$G$4:$G$8425),'Bin Analysis'!$B5632)</f>
        <v>2073</v>
      </c>
      <c r="I5632">
        <f t="shared" si="703"/>
        <v>0</v>
      </c>
      <c r="J5632">
        <f t="shared" si="704"/>
        <v>0</v>
      </c>
      <c r="K5632">
        <f>J5632*Weighting!$W$16</f>
        <v>0</v>
      </c>
      <c r="M5632" s="14"/>
    </row>
    <row r="5633" spans="1:25" x14ac:dyDescent="0.25">
      <c r="A5633" s="32" t="str">
        <f>IF(Weighting!$P$17&gt;0,B5633,"")</f>
        <v/>
      </c>
      <c r="B5633" t="e">
        <f>Weighting!$C$17</f>
        <v>#DIV/0!</v>
      </c>
      <c r="C5633" t="e">
        <f>Weighting!$F$17</f>
        <v>#NUM!</v>
      </c>
      <c r="D5633" t="e">
        <f>IF(C5633=1,'Data Transformation'!$G$3+0.5*'Data Transformation'!$W$25,IF(C5634=1,D5634-'Data Transformation'!$W$25,FALSE))</f>
        <v>#NUM!</v>
      </c>
      <c r="E5633">
        <f t="array" ref="E5633">IF(ISLOGICAL(D5633),"",FREQUENCY(IF('Data Transformation'!$B$425:$B$8425='Bin Analysis'!$B5619,'Data Transformation'!$G$425:$G$8425),D5633))</f>
        <v>2001</v>
      </c>
      <c r="F5633">
        <f t="shared" si="702"/>
        <v>0</v>
      </c>
      <c r="G5633">
        <f>Weighting!$H$17</f>
        <v>0</v>
      </c>
      <c r="H5633">
        <f t="array" ref="H5633">FREQUENCY(IF('Data Transformation'!$B$4:$B$8425=B5619,'Data Transformation'!$G$4:$G$8425),'Bin Analysis'!$B5633)</f>
        <v>2073</v>
      </c>
      <c r="I5633">
        <f t="shared" si="703"/>
        <v>0</v>
      </c>
      <c r="J5633">
        <f t="shared" si="704"/>
        <v>0</v>
      </c>
      <c r="K5633">
        <f>J5633*Weighting!$W$17</f>
        <v>0</v>
      </c>
      <c r="M5633" s="14"/>
    </row>
    <row r="5634" spans="1:25" x14ac:dyDescent="0.25">
      <c r="A5634" s="32" t="str">
        <f>IF(Weighting!$P$18&gt;0,B5634,"")</f>
        <v/>
      </c>
      <c r="B5634" t="e">
        <f>Weighting!$C$18</f>
        <v>#DIV/0!</v>
      </c>
      <c r="C5634" t="e">
        <f>Weighting!$F$18</f>
        <v>#NUM!</v>
      </c>
      <c r="D5634" t="e">
        <f>IF(C5634=1,'Data Transformation'!$G$3+0.5*'Data Transformation'!$W$25,IF(C5635=1,D5635-'Data Transformation'!$W$25,FALSE))</f>
        <v>#NUM!</v>
      </c>
      <c r="E5634">
        <f t="array" ref="E5634">IF(ISLOGICAL(D5634),"",FREQUENCY(IF('Data Transformation'!$B$425:$B$8425='Bin Analysis'!$B5619,'Data Transformation'!$G$425:$G$8425),D5634))</f>
        <v>2001</v>
      </c>
      <c r="F5634">
        <f t="shared" si="702"/>
        <v>0</v>
      </c>
      <c r="G5634">
        <f>Weighting!$H$18</f>
        <v>0</v>
      </c>
      <c r="H5634">
        <f t="array" ref="H5634">FREQUENCY(IF('Data Transformation'!$B$4:$B$8425=B5619,'Data Transformation'!$G$4:$G$8425),'Bin Analysis'!$B5634)</f>
        <v>2073</v>
      </c>
      <c r="I5634">
        <f t="shared" si="703"/>
        <v>0</v>
      </c>
      <c r="J5634">
        <f t="shared" si="704"/>
        <v>0</v>
      </c>
      <c r="K5634">
        <f>J5634*Weighting!$W$18</f>
        <v>0</v>
      </c>
      <c r="M5634" s="14"/>
    </row>
    <row r="5635" spans="1:25" x14ac:dyDescent="0.25">
      <c r="A5635" s="32" t="str">
        <f>IF(Weighting!$P$19&gt;0,B5635,"")</f>
        <v/>
      </c>
      <c r="B5635" t="e">
        <f>Weighting!$C$19</f>
        <v>#DIV/0!</v>
      </c>
      <c r="C5635" t="e">
        <f>Weighting!$F$19</f>
        <v>#NUM!</v>
      </c>
      <c r="D5635" t="e">
        <f>IF(C5635=1,'Data Transformation'!$G$3+0.5*'Data Transformation'!$W$25,IF(C5636=1,D5636-'Data Transformation'!$W$25,FALSE))</f>
        <v>#NUM!</v>
      </c>
      <c r="E5635">
        <f t="array" ref="E5635">IF(ISLOGICAL(D5635),"",FREQUENCY(IF('Data Transformation'!$B$425:$B$8425='Bin Analysis'!$B5619,'Data Transformation'!$G$425:$G$8425),D5635))</f>
        <v>2001</v>
      </c>
      <c r="F5635">
        <f t="shared" si="702"/>
        <v>0</v>
      </c>
      <c r="G5635">
        <f>Weighting!$H$19</f>
        <v>0</v>
      </c>
      <c r="H5635">
        <f t="array" ref="H5635">FREQUENCY(IF('Data Transformation'!$B$4:$B$8425=B5619,'Data Transformation'!$G$4:$G$8425),'Bin Analysis'!$B5635)</f>
        <v>2073</v>
      </c>
      <c r="I5635">
        <f t="shared" si="703"/>
        <v>0</v>
      </c>
      <c r="J5635">
        <f t="shared" si="704"/>
        <v>0</v>
      </c>
      <c r="K5635">
        <f>J5635*Weighting!$W$19</f>
        <v>0</v>
      </c>
      <c r="M5635" s="14"/>
    </row>
    <row r="5636" spans="1:25" x14ac:dyDescent="0.25">
      <c r="A5636" s="32" t="str">
        <f>IF(Weighting!$P$20&gt;0,B5636,"")</f>
        <v/>
      </c>
      <c r="B5636" t="e">
        <f>Weighting!$C$20</f>
        <v>#DIV/0!</v>
      </c>
      <c r="C5636" t="e">
        <f>Weighting!$F$20</f>
        <v>#NUM!</v>
      </c>
      <c r="D5636" t="e">
        <f>IF(C5636=1,'Data Transformation'!$G$3+0.5*'Data Transformation'!$W$25,IF(C5637=1,D5637-'Data Transformation'!$W$25,FALSE))</f>
        <v>#NUM!</v>
      </c>
      <c r="E5636">
        <f t="array" ref="E5636">IF(ISLOGICAL(D5636),"",FREQUENCY(IF('Data Transformation'!$B$425:$B$8425='Bin Analysis'!$B5619,'Data Transformation'!$G$425:$G$8425),D5636))</f>
        <v>2001</v>
      </c>
      <c r="F5636">
        <f t="shared" si="702"/>
        <v>0</v>
      </c>
      <c r="G5636">
        <f>Weighting!$H$20</f>
        <v>0</v>
      </c>
      <c r="H5636">
        <f t="array" ref="H5636">FREQUENCY(IF('Data Transformation'!$B$4:$B$8425=B5619,'Data Transformation'!$G$4:$G$8425),'Bin Analysis'!$B5636)</f>
        <v>2073</v>
      </c>
      <c r="I5636">
        <f t="shared" si="703"/>
        <v>0</v>
      </c>
      <c r="J5636">
        <f t="shared" si="704"/>
        <v>0</v>
      </c>
      <c r="K5636">
        <f>J5636*Weighting!$W$20</f>
        <v>0</v>
      </c>
      <c r="M5636" s="14"/>
    </row>
    <row r="5637" spans="1:25" x14ac:dyDescent="0.25">
      <c r="A5637" s="32" t="str">
        <f>IF(Weighting!$P$21&gt;0,B5637,"")</f>
        <v/>
      </c>
      <c r="B5637" t="e">
        <f>Weighting!$C$21</f>
        <v>#DIV/0!</v>
      </c>
      <c r="C5637" t="e">
        <f>Weighting!$F$21</f>
        <v>#NUM!</v>
      </c>
      <c r="D5637" t="e">
        <f>IF(C5637=1,'Data Transformation'!$G$3+0.5*'Data Transformation'!$W$25,IF(C5638=1,D5638-'Data Transformation'!$W$25,FALSE))</f>
        <v>#NUM!</v>
      </c>
      <c r="E5637">
        <f t="array" ref="E5637">IF(ISLOGICAL(D5637),"",FREQUENCY(IF('Data Transformation'!$B$425:$B$8425='Bin Analysis'!$B5619,'Data Transformation'!$G$425:$G$8425),D5637))</f>
        <v>2001</v>
      </c>
      <c r="F5637">
        <f t="shared" si="702"/>
        <v>0</v>
      </c>
      <c r="G5637">
        <f>Weighting!$H$21</f>
        <v>0</v>
      </c>
      <c r="H5637">
        <f t="array" ref="H5637">FREQUENCY(IF('Data Transformation'!$B$4:$B$8425=B5619,'Data Transformation'!$G$4:$G$8425),'Bin Analysis'!$B5637)</f>
        <v>2073</v>
      </c>
      <c r="I5637">
        <f t="shared" si="703"/>
        <v>0</v>
      </c>
      <c r="J5637">
        <f t="shared" si="704"/>
        <v>0</v>
      </c>
      <c r="K5637">
        <f>J5637*Weighting!$W$21</f>
        <v>0</v>
      </c>
      <c r="M5637" s="14"/>
    </row>
    <row r="5638" spans="1:25" x14ac:dyDescent="0.25">
      <c r="A5638" s="32" t="str">
        <f>IF(Weighting!$P$22&gt;0,B5638,"")</f>
        <v/>
      </c>
      <c r="B5638" t="e">
        <f>Weighting!$C$22</f>
        <v>#DIV/0!</v>
      </c>
      <c r="C5638" t="e">
        <f>Weighting!$F$22</f>
        <v>#NUM!</v>
      </c>
      <c r="D5638" t="e">
        <f>IF(C5638=1,'Data Transformation'!$G$3+0.5*'Data Transformation'!$W$25,IF(C5639=1,D5639-'Data Transformation'!$W$25,FALSE))</f>
        <v>#NUM!</v>
      </c>
      <c r="E5638">
        <f t="array" ref="E5638">IF(ISLOGICAL(D5638),"",FREQUENCY(IF('Data Transformation'!$B$425:$B$8425='Bin Analysis'!$B5619,'Data Transformation'!$G$425:$G$8425),D5638))</f>
        <v>2001</v>
      </c>
      <c r="F5638">
        <f t="shared" si="702"/>
        <v>0</v>
      </c>
      <c r="G5638">
        <f>Weighting!$H$22</f>
        <v>0</v>
      </c>
      <c r="H5638">
        <f t="array" ref="H5638">FREQUENCY(IF('Data Transformation'!$B$4:$B$8425=B5619,'Data Transformation'!$G$4:$G$8425),'Bin Analysis'!$B5638)</f>
        <v>2073</v>
      </c>
      <c r="I5638">
        <f t="shared" si="703"/>
        <v>0</v>
      </c>
      <c r="J5638">
        <f t="shared" si="704"/>
        <v>0</v>
      </c>
      <c r="K5638">
        <f>J5638*Weighting!$W$22</f>
        <v>0</v>
      </c>
      <c r="M5638" s="14"/>
    </row>
    <row r="5639" spans="1:25" x14ac:dyDescent="0.25">
      <c r="A5639" s="32" t="str">
        <f>IF(Weighting!$P$23&gt;0,B5639,"")</f>
        <v/>
      </c>
      <c r="B5639" t="e">
        <f>Weighting!$C$23</f>
        <v>#DIV/0!</v>
      </c>
      <c r="C5639" t="e">
        <f>Weighting!$F$23</f>
        <v>#NUM!</v>
      </c>
      <c r="D5639" t="e">
        <f>IF(C5639=1,'Data Transformation'!$G$3+0.5*'Data Transformation'!$W$25,IF(C5640=1,D5640-'Data Transformation'!$W$25,FALSE))</f>
        <v>#NUM!</v>
      </c>
      <c r="E5639">
        <f t="array" ref="E5639">IF(ISLOGICAL(D5639),"",FREQUENCY(IF('Data Transformation'!$B$425:$B$8425='Bin Analysis'!$B5619,'Data Transformation'!$G$425:$G$8425),D5639))</f>
        <v>2001</v>
      </c>
      <c r="F5639">
        <f t="shared" si="702"/>
        <v>0</v>
      </c>
      <c r="G5639">
        <f>Weighting!$H$23</f>
        <v>0</v>
      </c>
      <c r="H5639">
        <f t="array" ref="H5639">FREQUENCY(IF('Data Transformation'!$B$4:$B$8425=B5619,'Data Transformation'!$G$4:$G$8425),'Bin Analysis'!$B5639)</f>
        <v>2073</v>
      </c>
      <c r="I5639">
        <f t="shared" si="703"/>
        <v>0</v>
      </c>
      <c r="J5639">
        <f t="shared" si="704"/>
        <v>0</v>
      </c>
      <c r="K5639">
        <f>J5639*Weighting!$W$23</f>
        <v>0</v>
      </c>
      <c r="M5639" s="14"/>
    </row>
    <row r="5640" spans="1:25" x14ac:dyDescent="0.25">
      <c r="A5640" s="32" t="str">
        <f>IF(Weighting!$P$24&gt;0,B5640,"")</f>
        <v/>
      </c>
      <c r="B5640" t="e">
        <f>Weighting!$C$24</f>
        <v>#DIV/0!</v>
      </c>
      <c r="C5640" t="e">
        <f>Weighting!$F$24</f>
        <v>#NUM!</v>
      </c>
      <c r="D5640" t="e">
        <f>IF(C5640=1,'Data Transformation'!$G$3+0.5*'Data Transformation'!$W$25,IF(C5641=1,D5641-'Data Transformation'!$W$25,FALSE))</f>
        <v>#NUM!</v>
      </c>
      <c r="E5640">
        <f t="array" ref="E5640">IF(ISLOGICAL(D5640),"",FREQUENCY(IF('Data Transformation'!$B$425:$B$8425='Bin Analysis'!$B5619,'Data Transformation'!$G$425:$G$8425),D5640))</f>
        <v>2001</v>
      </c>
      <c r="F5640">
        <f t="shared" si="702"/>
        <v>0</v>
      </c>
      <c r="G5640">
        <f>Weighting!$H$24</f>
        <v>0</v>
      </c>
      <c r="H5640">
        <f t="array" ref="H5640">FREQUENCY(IF('Data Transformation'!$B$4:$B$8425=B5619,'Data Transformation'!$G$4:$G$8425),'Bin Analysis'!$B5640)</f>
        <v>2073</v>
      </c>
      <c r="I5640">
        <f t="shared" si="703"/>
        <v>0</v>
      </c>
      <c r="J5640">
        <f t="shared" si="704"/>
        <v>0</v>
      </c>
      <c r="K5640">
        <f>J5640*Weighting!$W$24</f>
        <v>0</v>
      </c>
      <c r="M5640" s="14"/>
    </row>
    <row r="5641" spans="1:25" x14ac:dyDescent="0.25">
      <c r="A5641" s="32" t="str">
        <f>IF(Weighting!$P$25&gt;0,B5641,"")</f>
        <v/>
      </c>
      <c r="B5641" t="e">
        <f>Weighting!$C$25</f>
        <v>#DIV/0!</v>
      </c>
      <c r="C5641" t="e">
        <f>Weighting!$F$25</f>
        <v>#NUM!</v>
      </c>
      <c r="D5641" t="e">
        <f>IF(C5641=1,'Data Transformation'!$G$3+0.5*'Data Transformation'!$W$25,IF(C5642=1,D5642-'Data Transformation'!$W$25,FALSE))</f>
        <v>#NUM!</v>
      </c>
      <c r="E5641">
        <f t="array" ref="E5641">IF(ISLOGICAL(D5641),"",FREQUENCY(IF('Data Transformation'!$B$425:$B$8425='Bin Analysis'!$B5619,'Data Transformation'!$G$425:$G$8425),D5641))</f>
        <v>2001</v>
      </c>
      <c r="F5641">
        <f t="shared" si="702"/>
        <v>0</v>
      </c>
      <c r="G5641">
        <f>Weighting!$H$25</f>
        <v>0</v>
      </c>
      <c r="H5641">
        <f t="array" ref="H5641">FREQUENCY(IF('Data Transformation'!$B$4:$B$8425=B5619,'Data Transformation'!$G$4:$G$8425),'Bin Analysis'!$B5641)</f>
        <v>2073</v>
      </c>
      <c r="I5641">
        <f t="shared" si="703"/>
        <v>0</v>
      </c>
      <c r="J5641">
        <f t="shared" si="704"/>
        <v>0</v>
      </c>
      <c r="K5641">
        <f>J5641*Weighting!$W$25</f>
        <v>0</v>
      </c>
      <c r="M5641" s="14"/>
    </row>
    <row r="5642" spans="1:25" x14ac:dyDescent="0.25">
      <c r="N5642" s="57"/>
      <c r="O5642"/>
      <c r="P5642"/>
      <c r="Q5642"/>
      <c r="R5642"/>
    </row>
    <row r="5643" spans="1:25" ht="23.25" x14ac:dyDescent="0.35">
      <c r="A5643" s="21" t="s">
        <v>0</v>
      </c>
      <c r="B5643" s="21" t="str">
        <f>IFERROR(VLOOKUP(C5643,'Data Transformation'!$L$6:$M$426,2,FALSE),"")</f>
        <v/>
      </c>
      <c r="C5643" s="21">
        <f>C5619+1</f>
        <v>235</v>
      </c>
      <c r="D5643" s="21"/>
      <c r="E5643" s="21"/>
      <c r="F5643" s="21"/>
      <c r="G5643" s="21"/>
      <c r="H5643" s="22"/>
      <c r="I5643" s="22"/>
      <c r="J5643" s="22"/>
      <c r="K5643" s="21"/>
      <c r="L5643" s="21" t="str">
        <f>B5643</f>
        <v/>
      </c>
      <c r="M5643" s="23" t="e">
        <f>INDEX('Data Transformation'!$O$4:$O$424,MATCH($B5643,'Data Transformation'!$M$4:$M$424,0),MATCH($M$2,'Data Transformation'!$O$3,0))</f>
        <v>#N/A</v>
      </c>
      <c r="N5643" s="27" t="e">
        <f>IF('Input and Summary Results'!$J$16="minimum",'Bin Analysis'!X5644/(M5643-1),'Bin Analysis'!Y5643/('Bin Analysis'!M5643-1))</f>
        <v>#N/A</v>
      </c>
      <c r="O5643" s="27" t="e">
        <f>IF(M5643=FALSE,NA(),(VLOOKUP(1,C5646:K5665,4,FALSE))/(M5643-1))</f>
        <v>#N/A</v>
      </c>
      <c r="P5643" s="27" t="e">
        <f>IF(M5643=FALSE,NA(),SUM(J5646:J5665)/Weighting!$S$5)</f>
        <v>#N/A</v>
      </c>
      <c r="Q5643" s="27" t="e">
        <f>IF(M5643=FALSE,NA(),SUM(K5646:K5665)/Weighting!$S$6)</f>
        <v>#N/A</v>
      </c>
      <c r="R5643" s="27" t="e">
        <f>IF(M5643=FALSE,NA(),(VLOOKUP(1,G5646:K5665,3,FALSE))/(M5643-1))</f>
        <v>#N/A</v>
      </c>
      <c r="S5643" s="22" t="e">
        <f>IF(M5643=FALSE,NA(),IF(SUM(J5646:J5665)=2,"yes","no"))</f>
        <v>#N/A</v>
      </c>
      <c r="X5643" s="2" cm="2">
        <f t="array" ref="X5643:X5644">FREQUENCY(IF('Data Transformation'!$B$425:$B$6424='Bin Analysis'!L5643,'Data Transformation'!$G$425:$G$6424),'Data Transformation'!$U$11)</f>
        <v>0</v>
      </c>
      <c r="Y5643" s="2" cm="2">
        <f t="array" ref="Y5643:Y5644">FREQUENCY(IF('Data Transformation'!$B$425:$B$6424='Bin Analysis'!L5643,'Data Transformation'!$G$425:$G$6424),'Data Transformation'!$U$12)</f>
        <v>0</v>
      </c>
    </row>
    <row r="5644" spans="1:25" x14ac:dyDescent="0.25">
      <c r="A5644" s="14" t="s">
        <v>67</v>
      </c>
      <c r="B5644" t="s">
        <v>47</v>
      </c>
      <c r="C5644" t="s">
        <v>5</v>
      </c>
      <c r="D5644" t="s">
        <v>100</v>
      </c>
      <c r="E5644" t="s">
        <v>101</v>
      </c>
      <c r="F5644" t="s">
        <v>102</v>
      </c>
      <c r="G5644" t="s">
        <v>70</v>
      </c>
      <c r="H5644" t="s">
        <v>31</v>
      </c>
      <c r="I5644" t="s">
        <v>32</v>
      </c>
      <c r="J5644" t="s">
        <v>46</v>
      </c>
      <c r="K5644" s="14" t="s">
        <v>45</v>
      </c>
      <c r="M5644" s="14"/>
      <c r="X5644" s="2">
        <v>0</v>
      </c>
      <c r="Y5644" s="2">
        <v>0</v>
      </c>
    </row>
    <row r="5645" spans="1:25" x14ac:dyDescent="0.25">
      <c r="A5645" s="32"/>
      <c r="D5645" t="e">
        <f>IF(C5645=1,'Data Transformation'!$G$3+0.5*'Data Transformation'!$W$25,IF(C5646=1,D5646-'Data Transformation'!$W$25,FALSE))</f>
        <v>#NUM!</v>
      </c>
      <c r="E5645">
        <f t="array" ref="E5645">IF(ISLOGICAL(D5645),"",FREQUENCY(IF('Data Transformation'!$B$425:$B$8425='Bin Analysis'!$B5643,'Data Transformation'!$G$425:$G$8425),D5645))</f>
        <v>2001</v>
      </c>
      <c r="F5645" t="e">
        <f>IF(ISLOGICAL(D5645),"",E5645-E5644)</f>
        <v>#VALUE!</v>
      </c>
      <c r="M5645" s="14"/>
    </row>
    <row r="5646" spans="1:25" x14ac:dyDescent="0.25">
      <c r="A5646" s="32" t="e">
        <f>IF(Weighting!$P$6&gt;0,B5646,"")</f>
        <v>#NUM!</v>
      </c>
      <c r="B5646" t="e">
        <f>Weighting!$C$6</f>
        <v>#DIV/0!</v>
      </c>
      <c r="C5646" t="e">
        <f>Weighting!$F$6</f>
        <v>#NUM!</v>
      </c>
      <c r="D5646" t="e">
        <f>IF(C5646=1,'Data Transformation'!$G$3+0.5*'Data Transformation'!$W$25,IF(C5647=1,D5647-'Data Transformation'!$W$25,FALSE))</f>
        <v>#NUM!</v>
      </c>
      <c r="E5646">
        <f t="array" ref="E5646">IF(ISLOGICAL(D5646),"",FREQUENCY(IF('Data Transformation'!$B$425:$B$8425='Bin Analysis'!$B5643,'Data Transformation'!$G$425:$G$8425),D5646))</f>
        <v>2001</v>
      </c>
      <c r="F5646">
        <f>IF(ISLOGICAL(D5646),"",E5646-E5645)</f>
        <v>0</v>
      </c>
      <c r="G5646">
        <f>Weighting!$H$6</f>
        <v>1</v>
      </c>
      <c r="H5646">
        <f t="array" ref="H5646">FREQUENCY(IF('Data Transformation'!$B$4:$B$8425=B5643,'Data Transformation'!$G$4:$G$8425),'Bin Analysis'!$B5646)</f>
        <v>2073</v>
      </c>
      <c r="I5646">
        <f>H5646-H5645</f>
        <v>2073</v>
      </c>
      <c r="J5646">
        <f>IF(I5646=0,0,1)</f>
        <v>1</v>
      </c>
      <c r="K5646" t="e">
        <f>J5646*Weighting!$W$6</f>
        <v>#NUM!</v>
      </c>
      <c r="M5646" s="14"/>
    </row>
    <row r="5647" spans="1:25" x14ac:dyDescent="0.25">
      <c r="A5647" s="32" t="str">
        <f>IF(Weighting!$P$7&gt;0,B5647,"")</f>
        <v/>
      </c>
      <c r="B5647" t="e">
        <f>Weighting!$C$7</f>
        <v>#DIV/0!</v>
      </c>
      <c r="C5647" t="e">
        <f>Weighting!$F$7</f>
        <v>#NUM!</v>
      </c>
      <c r="D5647" t="e">
        <f>IF(C5647=1,'Data Transformation'!$G$3+0.5*'Data Transformation'!$W$25,IF(C5648=1,D5648-'Data Transformation'!$W$25,FALSE))</f>
        <v>#NUM!</v>
      </c>
      <c r="E5647">
        <f t="array" ref="E5647">IF(ISLOGICAL(D5647),"",FREQUENCY(IF('Data Transformation'!$B$425:$B$8425='Bin Analysis'!$B5643,'Data Transformation'!$G$425:$G$8425),D5647))</f>
        <v>2001</v>
      </c>
      <c r="F5647">
        <f t="shared" ref="F5647:F5665" si="705">IF(ISLOGICAL(D5647),"",E5647-E5646)</f>
        <v>0</v>
      </c>
      <c r="G5647">
        <f>Weighting!$H$7</f>
        <v>0</v>
      </c>
      <c r="H5647">
        <f t="array" ref="H5647">FREQUENCY(IF('Data Transformation'!$B$4:$B$8425=B5643,'Data Transformation'!$G$4:$G$8425),'Bin Analysis'!$B5647)</f>
        <v>2073</v>
      </c>
      <c r="I5647">
        <f t="shared" ref="I5647:I5665" si="706">H5647-H5646</f>
        <v>0</v>
      </c>
      <c r="J5647">
        <f>IF(I5647=0,0,1)</f>
        <v>0</v>
      </c>
      <c r="K5647">
        <f>J5647*Weighting!$W$7</f>
        <v>0</v>
      </c>
      <c r="M5647" s="14"/>
    </row>
    <row r="5648" spans="1:25" x14ac:dyDescent="0.25">
      <c r="A5648" s="32" t="str">
        <f>IF(Weighting!$P$8&gt;0,B5648,"")</f>
        <v/>
      </c>
      <c r="B5648" t="e">
        <f>Weighting!$C$8</f>
        <v>#DIV/0!</v>
      </c>
      <c r="C5648" t="e">
        <f>Weighting!$F$8</f>
        <v>#NUM!</v>
      </c>
      <c r="D5648" t="e">
        <f>IF(C5648=1,'Data Transformation'!$G$3+0.5*'Data Transformation'!$W$25,IF(C5649=1,D5649-'Data Transformation'!$W$25,FALSE))</f>
        <v>#NUM!</v>
      </c>
      <c r="E5648">
        <f t="array" ref="E5648">IF(ISLOGICAL(D5648),"",FREQUENCY(IF('Data Transformation'!$B$425:$B$8425='Bin Analysis'!$B5643,'Data Transformation'!$G$425:$G$8425),D5648))</f>
        <v>2001</v>
      </c>
      <c r="F5648">
        <f t="shared" si="705"/>
        <v>0</v>
      </c>
      <c r="G5648">
        <f>Weighting!$H$8</f>
        <v>0</v>
      </c>
      <c r="H5648">
        <f t="array" ref="H5648">FREQUENCY(IF('Data Transformation'!$B$4:$B$8425=B5643,'Data Transformation'!$G$4:$G$8425),'Bin Analysis'!$B5648)</f>
        <v>2073</v>
      </c>
      <c r="I5648">
        <f t="shared" si="706"/>
        <v>0</v>
      </c>
      <c r="J5648">
        <f t="shared" ref="J5648:J5665" si="707">IF(I5648=0,0,1)</f>
        <v>0</v>
      </c>
      <c r="K5648">
        <f>J5648*Weighting!$W$8</f>
        <v>0</v>
      </c>
      <c r="M5648" s="14"/>
    </row>
    <row r="5649" spans="1:13" x14ac:dyDescent="0.25">
      <c r="A5649" s="32" t="str">
        <f>IF(Weighting!$P$9&gt;0,B5649,"")</f>
        <v/>
      </c>
      <c r="B5649" s="50" t="e">
        <f>Weighting!$C$9</f>
        <v>#DIV/0!</v>
      </c>
      <c r="C5649" t="e">
        <f>Weighting!$F$9</f>
        <v>#NUM!</v>
      </c>
      <c r="D5649" t="e">
        <f>IF(C5649=1,'Data Transformation'!$G$3+0.5*'Data Transformation'!$W$25,IF(C5650=1,D5650-'Data Transformation'!$W$25,FALSE))</f>
        <v>#NUM!</v>
      </c>
      <c r="E5649">
        <f t="array" ref="E5649">IF(ISLOGICAL(D5649),"",FREQUENCY(IF('Data Transformation'!$B$425:$B$8425='Bin Analysis'!$B5643,'Data Transformation'!$G$425:$G$8425),D5649))</f>
        <v>2001</v>
      </c>
      <c r="F5649">
        <f t="shared" si="705"/>
        <v>0</v>
      </c>
      <c r="G5649">
        <f>Weighting!$H$9</f>
        <v>0</v>
      </c>
      <c r="H5649">
        <f t="array" ref="H5649">FREQUENCY(IF('Data Transformation'!$B$4:$B$8425=B5643,'Data Transformation'!$G$4:$G$8425),'Bin Analysis'!$B5649)</f>
        <v>2073</v>
      </c>
      <c r="I5649">
        <f t="shared" si="706"/>
        <v>0</v>
      </c>
      <c r="J5649">
        <f t="shared" si="707"/>
        <v>0</v>
      </c>
      <c r="K5649">
        <f>J5649*Weighting!$W$9</f>
        <v>0</v>
      </c>
      <c r="M5649" s="14"/>
    </row>
    <row r="5650" spans="1:13" x14ac:dyDescent="0.25">
      <c r="A5650" s="32" t="str">
        <f>IF(Weighting!$P$10&gt;0,B5650,"")</f>
        <v/>
      </c>
      <c r="B5650" t="e">
        <f>Weighting!$C$10</f>
        <v>#DIV/0!</v>
      </c>
      <c r="C5650" t="e">
        <f>Weighting!$F$10</f>
        <v>#NUM!</v>
      </c>
      <c r="D5650" t="e">
        <f>IF(C5650=1,'Data Transformation'!$G$3+0.5*'Data Transformation'!$W$25,IF(C5651=1,D5651-'Data Transformation'!$W$25,FALSE))</f>
        <v>#NUM!</v>
      </c>
      <c r="E5650">
        <f t="array" ref="E5650">IF(ISLOGICAL(D5650),"",FREQUENCY(IF('Data Transformation'!$B$425:$B$8425='Bin Analysis'!$B5643,'Data Transformation'!$G$425:$G$8425),D5650))</f>
        <v>2001</v>
      </c>
      <c r="F5650">
        <f t="shared" si="705"/>
        <v>0</v>
      </c>
      <c r="G5650">
        <f>Weighting!$H$10</f>
        <v>0</v>
      </c>
      <c r="H5650">
        <f t="array" ref="H5650">FREQUENCY(IF('Data Transformation'!$B$4:$B$8425=B5643,'Data Transformation'!$G$4:$G$8425),'Bin Analysis'!$B5650)</f>
        <v>2073</v>
      </c>
      <c r="I5650">
        <f t="shared" si="706"/>
        <v>0</v>
      </c>
      <c r="J5650">
        <f t="shared" si="707"/>
        <v>0</v>
      </c>
      <c r="K5650">
        <f>J5650*Weighting!$W$10</f>
        <v>0</v>
      </c>
      <c r="M5650" s="14"/>
    </row>
    <row r="5651" spans="1:13" x14ac:dyDescent="0.25">
      <c r="A5651" s="32" t="str">
        <f>IF(Weighting!$P$11&gt;0,B5651,"")</f>
        <v/>
      </c>
      <c r="B5651" t="e">
        <f>Weighting!$C$11</f>
        <v>#DIV/0!</v>
      </c>
      <c r="C5651" t="e">
        <f>Weighting!$F$11</f>
        <v>#NUM!</v>
      </c>
      <c r="D5651" t="e">
        <f>IF(C5651=1,'Data Transformation'!$G$3+0.5*'Data Transformation'!$W$25,IF(C5652=1,D5652-'Data Transformation'!$W$25,FALSE))</f>
        <v>#NUM!</v>
      </c>
      <c r="E5651">
        <f t="array" ref="E5651">IF(ISLOGICAL(D5651),"",FREQUENCY(IF('Data Transformation'!$B$425:$B$8425='Bin Analysis'!$B5643,'Data Transformation'!$G$425:$G$8425),D5651))</f>
        <v>2001</v>
      </c>
      <c r="F5651">
        <f t="shared" si="705"/>
        <v>0</v>
      </c>
      <c r="G5651">
        <f>Weighting!$H$11</f>
        <v>0</v>
      </c>
      <c r="H5651">
        <f t="array" ref="H5651">FREQUENCY(IF('Data Transformation'!$B$4:$B$8425=B5643,'Data Transformation'!$G$4:$G$8425),'Bin Analysis'!$B5651)</f>
        <v>2073</v>
      </c>
      <c r="I5651">
        <f t="shared" si="706"/>
        <v>0</v>
      </c>
      <c r="J5651">
        <f t="shared" si="707"/>
        <v>0</v>
      </c>
      <c r="K5651">
        <f>J5651*Weighting!$W$11</f>
        <v>0</v>
      </c>
      <c r="M5651" s="14"/>
    </row>
    <row r="5652" spans="1:13" x14ac:dyDescent="0.25">
      <c r="A5652" s="32" t="str">
        <f>IF(Weighting!$P$12&gt;0,B5652,"")</f>
        <v/>
      </c>
      <c r="B5652" t="e">
        <f>Weighting!$C$12</f>
        <v>#DIV/0!</v>
      </c>
      <c r="C5652" t="e">
        <f>Weighting!$F$12</f>
        <v>#NUM!</v>
      </c>
      <c r="D5652" t="e">
        <f>IF(C5652=1,'Data Transformation'!$G$3+0.5*'Data Transformation'!$W$25,IF(C5653=1,D5653-'Data Transformation'!$W$25,FALSE))</f>
        <v>#NUM!</v>
      </c>
      <c r="E5652">
        <f t="array" ref="E5652">IF(ISLOGICAL(D5652),"",FREQUENCY(IF('Data Transformation'!$B$425:$B$8425='Bin Analysis'!$B5643,'Data Transformation'!$G$425:$G$8425),D5652))</f>
        <v>2001</v>
      </c>
      <c r="F5652">
        <f t="shared" si="705"/>
        <v>0</v>
      </c>
      <c r="G5652">
        <f>Weighting!$H$12</f>
        <v>0</v>
      </c>
      <c r="H5652">
        <f t="array" ref="H5652">FREQUENCY(IF('Data Transformation'!$B$4:$B$8425=B5643,'Data Transformation'!$G$4:$G$8425),'Bin Analysis'!$B5652)</f>
        <v>2073</v>
      </c>
      <c r="I5652">
        <f t="shared" si="706"/>
        <v>0</v>
      </c>
      <c r="J5652">
        <f t="shared" si="707"/>
        <v>0</v>
      </c>
      <c r="K5652">
        <f>J5652*Weighting!$W$12</f>
        <v>0</v>
      </c>
      <c r="M5652" s="14"/>
    </row>
    <row r="5653" spans="1:13" x14ac:dyDescent="0.25">
      <c r="A5653" s="32" t="str">
        <f>IF(Weighting!$P$13&gt;0,B5653,"")</f>
        <v/>
      </c>
      <c r="B5653" t="e">
        <f>Weighting!$C$13</f>
        <v>#DIV/0!</v>
      </c>
      <c r="C5653" t="e">
        <f>Weighting!$F$13</f>
        <v>#NUM!</v>
      </c>
      <c r="D5653" t="e">
        <f>IF(C5653=1,'Data Transformation'!$G$3+0.5*'Data Transformation'!$W$25,IF(C5654=1,D5654-'Data Transformation'!$W$25,FALSE))</f>
        <v>#NUM!</v>
      </c>
      <c r="E5653">
        <f t="array" ref="E5653">IF(ISLOGICAL(D5653),"",FREQUENCY(IF('Data Transformation'!$B$425:$B$8425='Bin Analysis'!$B5643,'Data Transformation'!$G$425:$G$8425),D5653))</f>
        <v>2001</v>
      </c>
      <c r="F5653">
        <f t="shared" si="705"/>
        <v>0</v>
      </c>
      <c r="G5653">
        <f>Weighting!$H$13</f>
        <v>0</v>
      </c>
      <c r="H5653">
        <f t="array" ref="H5653">FREQUENCY(IF('Data Transformation'!$B$4:$B$8425=B5643,'Data Transformation'!$G$4:$G$8425),'Bin Analysis'!$B5653)</f>
        <v>2073</v>
      </c>
      <c r="I5653">
        <f t="shared" si="706"/>
        <v>0</v>
      </c>
      <c r="J5653">
        <f t="shared" si="707"/>
        <v>0</v>
      </c>
      <c r="K5653">
        <f>J5653*Weighting!$W$13</f>
        <v>0</v>
      </c>
      <c r="M5653" s="14"/>
    </row>
    <row r="5654" spans="1:13" x14ac:dyDescent="0.25">
      <c r="A5654" s="32" t="str">
        <f>IF(Weighting!$P$14&gt;0,B5654,"")</f>
        <v/>
      </c>
      <c r="B5654" t="e">
        <f>Weighting!$C$14</f>
        <v>#DIV/0!</v>
      </c>
      <c r="C5654" t="e">
        <f>Weighting!$F$14</f>
        <v>#NUM!</v>
      </c>
      <c r="D5654" t="e">
        <f>IF(C5654=1,'Data Transformation'!$G$3+0.5*'Data Transformation'!$W$25,IF(C5655=1,D5655-'Data Transformation'!$W$25,FALSE))</f>
        <v>#NUM!</v>
      </c>
      <c r="E5654">
        <f t="array" ref="E5654">IF(ISLOGICAL(D5654),"",FREQUENCY(IF('Data Transformation'!$B$425:$B$8425='Bin Analysis'!$B5643,'Data Transformation'!$G$425:$G$8425),D5654))</f>
        <v>2001</v>
      </c>
      <c r="F5654">
        <f t="shared" si="705"/>
        <v>0</v>
      </c>
      <c r="G5654">
        <f>Weighting!$H$14</f>
        <v>0</v>
      </c>
      <c r="H5654">
        <f t="array" ref="H5654">FREQUENCY(IF('Data Transformation'!$B$4:$B$8425=B5643,'Data Transformation'!$G$4:$G$8425),'Bin Analysis'!$B5654)</f>
        <v>2073</v>
      </c>
      <c r="I5654">
        <f t="shared" si="706"/>
        <v>0</v>
      </c>
      <c r="J5654">
        <f t="shared" si="707"/>
        <v>0</v>
      </c>
      <c r="K5654">
        <f>J5654*Weighting!$W$14</f>
        <v>0</v>
      </c>
      <c r="M5654" s="14"/>
    </row>
    <row r="5655" spans="1:13" x14ac:dyDescent="0.25">
      <c r="A5655" s="32" t="str">
        <f>IF(Weighting!$P$15&gt;0,B5655,"")</f>
        <v/>
      </c>
      <c r="B5655" t="e">
        <f>Weighting!$C$15</f>
        <v>#DIV/0!</v>
      </c>
      <c r="C5655" t="e">
        <f>Weighting!$F$15</f>
        <v>#NUM!</v>
      </c>
      <c r="D5655" t="e">
        <f>IF(C5655=1,'Data Transformation'!$G$3+0.5*'Data Transformation'!$W$25,IF(C5656=1,D5656-'Data Transformation'!$W$25,FALSE))</f>
        <v>#NUM!</v>
      </c>
      <c r="E5655">
        <f t="array" ref="E5655">IF(ISLOGICAL(D5655),"",FREQUENCY(IF('Data Transformation'!$B$425:$B$8425='Bin Analysis'!$B5643,'Data Transformation'!$G$425:$G$8425),D5655))</f>
        <v>2001</v>
      </c>
      <c r="F5655">
        <f t="shared" si="705"/>
        <v>0</v>
      </c>
      <c r="G5655">
        <f>Weighting!$H$15</f>
        <v>0</v>
      </c>
      <c r="H5655">
        <f t="array" ref="H5655">FREQUENCY(IF('Data Transformation'!$B$4:$B$8425=B5643,'Data Transformation'!$G$4:$G$8425),'Bin Analysis'!$B5655)</f>
        <v>2073</v>
      </c>
      <c r="I5655">
        <f t="shared" si="706"/>
        <v>0</v>
      </c>
      <c r="J5655">
        <f t="shared" si="707"/>
        <v>0</v>
      </c>
      <c r="K5655">
        <f>J5655*Weighting!$W$15</f>
        <v>0</v>
      </c>
      <c r="M5655" s="14"/>
    </row>
    <row r="5656" spans="1:13" x14ac:dyDescent="0.25">
      <c r="A5656" s="32" t="str">
        <f>IF(Weighting!$P$16&gt;0,B5656,"")</f>
        <v/>
      </c>
      <c r="B5656" t="e">
        <f>Weighting!$C$16</f>
        <v>#DIV/0!</v>
      </c>
      <c r="C5656" t="e">
        <f>Weighting!$F$16</f>
        <v>#NUM!</v>
      </c>
      <c r="D5656" t="e">
        <f>IF(C5656=1,'Data Transformation'!$G$3+0.5*'Data Transformation'!$W$25,IF(C5657=1,D5657-'Data Transformation'!$W$25,FALSE))</f>
        <v>#NUM!</v>
      </c>
      <c r="E5656">
        <f t="array" ref="E5656">IF(ISLOGICAL(D5656),"",FREQUENCY(IF('Data Transformation'!$B$425:$B$8425='Bin Analysis'!$B5643,'Data Transformation'!$G$425:$G$8425),D5656))</f>
        <v>2001</v>
      </c>
      <c r="F5656">
        <f t="shared" si="705"/>
        <v>0</v>
      </c>
      <c r="G5656">
        <f>Weighting!$H$16</f>
        <v>0</v>
      </c>
      <c r="H5656">
        <f t="array" ref="H5656">FREQUENCY(IF('Data Transformation'!$B$4:$B$8425=B5643,'Data Transformation'!$G$4:$G$8425),'Bin Analysis'!$B5656)</f>
        <v>2073</v>
      </c>
      <c r="I5656">
        <f t="shared" si="706"/>
        <v>0</v>
      </c>
      <c r="J5656">
        <f t="shared" si="707"/>
        <v>0</v>
      </c>
      <c r="K5656">
        <f>J5656*Weighting!$W$16</f>
        <v>0</v>
      </c>
      <c r="M5656" s="14"/>
    </row>
    <row r="5657" spans="1:13" x14ac:dyDescent="0.25">
      <c r="A5657" s="32" t="str">
        <f>IF(Weighting!$P$17&gt;0,B5657,"")</f>
        <v/>
      </c>
      <c r="B5657" t="e">
        <f>Weighting!$C$17</f>
        <v>#DIV/0!</v>
      </c>
      <c r="C5657" t="e">
        <f>Weighting!$F$17</f>
        <v>#NUM!</v>
      </c>
      <c r="D5657" t="e">
        <f>IF(C5657=1,'Data Transformation'!$G$3+0.5*'Data Transformation'!$W$25,IF(C5658=1,D5658-'Data Transformation'!$W$25,FALSE))</f>
        <v>#NUM!</v>
      </c>
      <c r="E5657">
        <f t="array" ref="E5657">IF(ISLOGICAL(D5657),"",FREQUENCY(IF('Data Transformation'!$B$425:$B$8425='Bin Analysis'!$B5643,'Data Transformation'!$G$425:$G$8425),D5657))</f>
        <v>2001</v>
      </c>
      <c r="F5657">
        <f t="shared" si="705"/>
        <v>0</v>
      </c>
      <c r="G5657">
        <f>Weighting!$H$17</f>
        <v>0</v>
      </c>
      <c r="H5657">
        <f t="array" ref="H5657">FREQUENCY(IF('Data Transformation'!$B$4:$B$8425=B5643,'Data Transformation'!$G$4:$G$8425),'Bin Analysis'!$B5657)</f>
        <v>2073</v>
      </c>
      <c r="I5657">
        <f t="shared" si="706"/>
        <v>0</v>
      </c>
      <c r="J5657">
        <f t="shared" si="707"/>
        <v>0</v>
      </c>
      <c r="K5657">
        <f>J5657*Weighting!$W$17</f>
        <v>0</v>
      </c>
      <c r="M5657" s="14"/>
    </row>
    <row r="5658" spans="1:13" x14ac:dyDescent="0.25">
      <c r="A5658" s="32" t="str">
        <f>IF(Weighting!$P$18&gt;0,B5658,"")</f>
        <v/>
      </c>
      <c r="B5658" t="e">
        <f>Weighting!$C$18</f>
        <v>#DIV/0!</v>
      </c>
      <c r="C5658" t="e">
        <f>Weighting!$F$18</f>
        <v>#NUM!</v>
      </c>
      <c r="D5658" t="e">
        <f>IF(C5658=1,'Data Transformation'!$G$3+0.5*'Data Transformation'!$W$25,IF(C5659=1,D5659-'Data Transformation'!$W$25,FALSE))</f>
        <v>#NUM!</v>
      </c>
      <c r="E5658">
        <f t="array" ref="E5658">IF(ISLOGICAL(D5658),"",FREQUENCY(IF('Data Transformation'!$B$425:$B$8425='Bin Analysis'!$B5643,'Data Transformation'!$G$425:$G$8425),D5658))</f>
        <v>2001</v>
      </c>
      <c r="F5658">
        <f t="shared" si="705"/>
        <v>0</v>
      </c>
      <c r="G5658">
        <f>Weighting!$H$18</f>
        <v>0</v>
      </c>
      <c r="H5658">
        <f t="array" ref="H5658">FREQUENCY(IF('Data Transformation'!$B$4:$B$8425=B5643,'Data Transformation'!$G$4:$G$8425),'Bin Analysis'!$B5658)</f>
        <v>2073</v>
      </c>
      <c r="I5658">
        <f t="shared" si="706"/>
        <v>0</v>
      </c>
      <c r="J5658">
        <f t="shared" si="707"/>
        <v>0</v>
      </c>
      <c r="K5658">
        <f>J5658*Weighting!$W$18</f>
        <v>0</v>
      </c>
      <c r="M5658" s="14"/>
    </row>
    <row r="5659" spans="1:13" x14ac:dyDescent="0.25">
      <c r="A5659" s="32" t="str">
        <f>IF(Weighting!$P$19&gt;0,B5659,"")</f>
        <v/>
      </c>
      <c r="B5659" t="e">
        <f>Weighting!$C$19</f>
        <v>#DIV/0!</v>
      </c>
      <c r="C5659" t="e">
        <f>Weighting!$F$19</f>
        <v>#NUM!</v>
      </c>
      <c r="D5659" t="e">
        <f>IF(C5659=1,'Data Transformation'!$G$3+0.5*'Data Transformation'!$W$25,IF(C5660=1,D5660-'Data Transformation'!$W$25,FALSE))</f>
        <v>#NUM!</v>
      </c>
      <c r="E5659">
        <f t="array" ref="E5659">IF(ISLOGICAL(D5659),"",FREQUENCY(IF('Data Transformation'!$B$425:$B$8425='Bin Analysis'!$B5643,'Data Transformation'!$G$425:$G$8425),D5659))</f>
        <v>2001</v>
      </c>
      <c r="F5659">
        <f t="shared" si="705"/>
        <v>0</v>
      </c>
      <c r="G5659">
        <f>Weighting!$H$19</f>
        <v>0</v>
      </c>
      <c r="H5659">
        <f t="array" ref="H5659">FREQUENCY(IF('Data Transformation'!$B$4:$B$8425=B5643,'Data Transformation'!$G$4:$G$8425),'Bin Analysis'!$B5659)</f>
        <v>2073</v>
      </c>
      <c r="I5659">
        <f t="shared" si="706"/>
        <v>0</v>
      </c>
      <c r="J5659">
        <f t="shared" si="707"/>
        <v>0</v>
      </c>
      <c r="K5659">
        <f>J5659*Weighting!$W$19</f>
        <v>0</v>
      </c>
      <c r="M5659" s="14"/>
    </row>
    <row r="5660" spans="1:13" x14ac:dyDescent="0.25">
      <c r="A5660" s="32" t="str">
        <f>IF(Weighting!$P$20&gt;0,B5660,"")</f>
        <v/>
      </c>
      <c r="B5660" t="e">
        <f>Weighting!$C$20</f>
        <v>#DIV/0!</v>
      </c>
      <c r="C5660" t="e">
        <f>Weighting!$F$20</f>
        <v>#NUM!</v>
      </c>
      <c r="D5660" t="e">
        <f>IF(C5660=1,'Data Transformation'!$G$3+0.5*'Data Transformation'!$W$25,IF(C5661=1,D5661-'Data Transformation'!$W$25,FALSE))</f>
        <v>#NUM!</v>
      </c>
      <c r="E5660">
        <f t="array" ref="E5660">IF(ISLOGICAL(D5660),"",FREQUENCY(IF('Data Transformation'!$B$425:$B$8425='Bin Analysis'!$B5643,'Data Transformation'!$G$425:$G$8425),D5660))</f>
        <v>2001</v>
      </c>
      <c r="F5660">
        <f t="shared" si="705"/>
        <v>0</v>
      </c>
      <c r="G5660">
        <f>Weighting!$H$20</f>
        <v>0</v>
      </c>
      <c r="H5660">
        <f t="array" ref="H5660">FREQUENCY(IF('Data Transformation'!$B$4:$B$8425=B5643,'Data Transformation'!$G$4:$G$8425),'Bin Analysis'!$B5660)</f>
        <v>2073</v>
      </c>
      <c r="I5660">
        <f t="shared" si="706"/>
        <v>0</v>
      </c>
      <c r="J5660">
        <f t="shared" si="707"/>
        <v>0</v>
      </c>
      <c r="K5660">
        <f>J5660*Weighting!$W$20</f>
        <v>0</v>
      </c>
      <c r="M5660" s="14"/>
    </row>
    <row r="5661" spans="1:13" x14ac:dyDescent="0.25">
      <c r="A5661" s="32" t="str">
        <f>IF(Weighting!$P$21&gt;0,B5661,"")</f>
        <v/>
      </c>
      <c r="B5661" t="e">
        <f>Weighting!$C$21</f>
        <v>#DIV/0!</v>
      </c>
      <c r="C5661" t="e">
        <f>Weighting!$F$21</f>
        <v>#NUM!</v>
      </c>
      <c r="D5661" t="e">
        <f>IF(C5661=1,'Data Transformation'!$G$3+0.5*'Data Transformation'!$W$25,IF(C5662=1,D5662-'Data Transformation'!$W$25,FALSE))</f>
        <v>#NUM!</v>
      </c>
      <c r="E5661">
        <f t="array" ref="E5661">IF(ISLOGICAL(D5661),"",FREQUENCY(IF('Data Transformation'!$B$425:$B$8425='Bin Analysis'!$B5643,'Data Transformation'!$G$425:$G$8425),D5661))</f>
        <v>2001</v>
      </c>
      <c r="F5661">
        <f t="shared" si="705"/>
        <v>0</v>
      </c>
      <c r="G5661">
        <f>Weighting!$H$21</f>
        <v>0</v>
      </c>
      <c r="H5661">
        <f t="array" ref="H5661">FREQUENCY(IF('Data Transformation'!$B$4:$B$8425=B5643,'Data Transformation'!$G$4:$G$8425),'Bin Analysis'!$B5661)</f>
        <v>2073</v>
      </c>
      <c r="I5661">
        <f t="shared" si="706"/>
        <v>0</v>
      </c>
      <c r="J5661">
        <f t="shared" si="707"/>
        <v>0</v>
      </c>
      <c r="K5661">
        <f>J5661*Weighting!$W$21</f>
        <v>0</v>
      </c>
      <c r="M5661" s="14"/>
    </row>
    <row r="5662" spans="1:13" x14ac:dyDescent="0.25">
      <c r="A5662" s="32" t="str">
        <f>IF(Weighting!$P$22&gt;0,B5662,"")</f>
        <v/>
      </c>
      <c r="B5662" t="e">
        <f>Weighting!$C$22</f>
        <v>#DIV/0!</v>
      </c>
      <c r="C5662" t="e">
        <f>Weighting!$F$22</f>
        <v>#NUM!</v>
      </c>
      <c r="D5662" t="e">
        <f>IF(C5662=1,'Data Transformation'!$G$3+0.5*'Data Transformation'!$W$25,IF(C5663=1,D5663-'Data Transformation'!$W$25,FALSE))</f>
        <v>#NUM!</v>
      </c>
      <c r="E5662">
        <f t="array" ref="E5662">IF(ISLOGICAL(D5662),"",FREQUENCY(IF('Data Transformation'!$B$425:$B$8425='Bin Analysis'!$B5643,'Data Transformation'!$G$425:$G$8425),D5662))</f>
        <v>2001</v>
      </c>
      <c r="F5662">
        <f t="shared" si="705"/>
        <v>0</v>
      </c>
      <c r="G5662">
        <f>Weighting!$H$22</f>
        <v>0</v>
      </c>
      <c r="H5662">
        <f t="array" ref="H5662">FREQUENCY(IF('Data Transformation'!$B$4:$B$8425=B5643,'Data Transformation'!$G$4:$G$8425),'Bin Analysis'!$B5662)</f>
        <v>2073</v>
      </c>
      <c r="I5662">
        <f t="shared" si="706"/>
        <v>0</v>
      </c>
      <c r="J5662">
        <f t="shared" si="707"/>
        <v>0</v>
      </c>
      <c r="K5662">
        <f>J5662*Weighting!$W$22</f>
        <v>0</v>
      </c>
      <c r="M5662" s="14"/>
    </row>
    <row r="5663" spans="1:13" x14ac:dyDescent="0.25">
      <c r="A5663" s="32" t="str">
        <f>IF(Weighting!$P$23&gt;0,B5663,"")</f>
        <v/>
      </c>
      <c r="B5663" t="e">
        <f>Weighting!$C$23</f>
        <v>#DIV/0!</v>
      </c>
      <c r="C5663" t="e">
        <f>Weighting!$F$23</f>
        <v>#NUM!</v>
      </c>
      <c r="D5663" t="e">
        <f>IF(C5663=1,'Data Transformation'!$G$3+0.5*'Data Transformation'!$W$25,IF(C5664=1,D5664-'Data Transformation'!$W$25,FALSE))</f>
        <v>#NUM!</v>
      </c>
      <c r="E5663">
        <f t="array" ref="E5663">IF(ISLOGICAL(D5663),"",FREQUENCY(IF('Data Transformation'!$B$425:$B$8425='Bin Analysis'!$B5643,'Data Transformation'!$G$425:$G$8425),D5663))</f>
        <v>2001</v>
      </c>
      <c r="F5663">
        <f t="shared" si="705"/>
        <v>0</v>
      </c>
      <c r="G5663">
        <f>Weighting!$H$23</f>
        <v>0</v>
      </c>
      <c r="H5663">
        <f t="array" ref="H5663">FREQUENCY(IF('Data Transformation'!$B$4:$B$8425=B5643,'Data Transformation'!$G$4:$G$8425),'Bin Analysis'!$B5663)</f>
        <v>2073</v>
      </c>
      <c r="I5663">
        <f t="shared" si="706"/>
        <v>0</v>
      </c>
      <c r="J5663">
        <f t="shared" si="707"/>
        <v>0</v>
      </c>
      <c r="K5663">
        <f>J5663*Weighting!$W$23</f>
        <v>0</v>
      </c>
      <c r="M5663" s="14"/>
    </row>
    <row r="5664" spans="1:13" x14ac:dyDescent="0.25">
      <c r="A5664" s="32" t="str">
        <f>IF(Weighting!$P$24&gt;0,B5664,"")</f>
        <v/>
      </c>
      <c r="B5664" t="e">
        <f>Weighting!$C$24</f>
        <v>#DIV/0!</v>
      </c>
      <c r="C5664" t="e">
        <f>Weighting!$F$24</f>
        <v>#NUM!</v>
      </c>
      <c r="D5664" t="e">
        <f>IF(C5664=1,'Data Transformation'!$G$3+0.5*'Data Transformation'!$W$25,IF(C5665=1,D5665-'Data Transformation'!$W$25,FALSE))</f>
        <v>#NUM!</v>
      </c>
      <c r="E5664">
        <f t="array" ref="E5664">IF(ISLOGICAL(D5664),"",FREQUENCY(IF('Data Transformation'!$B$425:$B$8425='Bin Analysis'!$B5643,'Data Transformation'!$G$425:$G$8425),D5664))</f>
        <v>2001</v>
      </c>
      <c r="F5664">
        <f t="shared" si="705"/>
        <v>0</v>
      </c>
      <c r="G5664">
        <f>Weighting!$H$24</f>
        <v>0</v>
      </c>
      <c r="H5664">
        <f t="array" ref="H5664">FREQUENCY(IF('Data Transformation'!$B$4:$B$8425=B5643,'Data Transformation'!$G$4:$G$8425),'Bin Analysis'!$B5664)</f>
        <v>2073</v>
      </c>
      <c r="I5664">
        <f t="shared" si="706"/>
        <v>0</v>
      </c>
      <c r="J5664">
        <f t="shared" si="707"/>
        <v>0</v>
      </c>
      <c r="K5664">
        <f>J5664*Weighting!$W$24</f>
        <v>0</v>
      </c>
      <c r="M5664" s="14"/>
    </row>
    <row r="5665" spans="1:25" x14ac:dyDescent="0.25">
      <c r="A5665" s="32" t="str">
        <f>IF(Weighting!$P$25&gt;0,B5665,"")</f>
        <v/>
      </c>
      <c r="B5665" t="e">
        <f>Weighting!$C$25</f>
        <v>#DIV/0!</v>
      </c>
      <c r="C5665" t="e">
        <f>Weighting!$F$25</f>
        <v>#NUM!</v>
      </c>
      <c r="D5665" t="e">
        <f>IF(C5665=1,'Data Transformation'!$G$3+0.5*'Data Transformation'!$W$25,IF(C5666=1,D5666-'Data Transformation'!$W$25,FALSE))</f>
        <v>#NUM!</v>
      </c>
      <c r="E5665">
        <f t="array" ref="E5665">IF(ISLOGICAL(D5665),"",FREQUENCY(IF('Data Transformation'!$B$425:$B$8425='Bin Analysis'!$B5643,'Data Transformation'!$G$425:$G$8425),D5665))</f>
        <v>2001</v>
      </c>
      <c r="F5665">
        <f t="shared" si="705"/>
        <v>0</v>
      </c>
      <c r="G5665">
        <f>Weighting!$H$25</f>
        <v>0</v>
      </c>
      <c r="H5665">
        <f t="array" ref="H5665">FREQUENCY(IF('Data Transformation'!$B$4:$B$8425=B5643,'Data Transformation'!$G$4:$G$8425),'Bin Analysis'!$B5665)</f>
        <v>2073</v>
      </c>
      <c r="I5665">
        <f t="shared" si="706"/>
        <v>0</v>
      </c>
      <c r="J5665">
        <f t="shared" si="707"/>
        <v>0</v>
      </c>
      <c r="K5665">
        <f>J5665*Weighting!$W$25</f>
        <v>0</v>
      </c>
      <c r="M5665" s="14"/>
    </row>
    <row r="5666" spans="1:25" x14ac:dyDescent="0.25">
      <c r="O5666"/>
      <c r="P5666"/>
      <c r="Q5666"/>
      <c r="R5666"/>
    </row>
    <row r="5667" spans="1:25" ht="23.25" x14ac:dyDescent="0.35">
      <c r="A5667" s="21" t="s">
        <v>0</v>
      </c>
      <c r="B5667" s="21" t="str">
        <f>IFERROR(VLOOKUP(C5667,'Data Transformation'!$L$6:$M$426,2,FALSE),"")</f>
        <v/>
      </c>
      <c r="C5667" s="21">
        <f>C5643+1</f>
        <v>236</v>
      </c>
      <c r="D5667" s="21"/>
      <c r="E5667" s="21"/>
      <c r="F5667" s="21"/>
      <c r="G5667" s="21"/>
      <c r="H5667" s="22"/>
      <c r="I5667" s="22"/>
      <c r="J5667" s="22"/>
      <c r="K5667" s="21"/>
      <c r="L5667" s="21" t="str">
        <f>B5667</f>
        <v/>
      </c>
      <c r="M5667" s="23" t="e">
        <f>INDEX('Data Transformation'!$O$4:$O$424,MATCH($B5667,'Data Transformation'!$M$4:$M$424,0),MATCH($M$2,'Data Transformation'!$O$3,0))</f>
        <v>#N/A</v>
      </c>
      <c r="N5667" s="27" t="e">
        <f>IF('Input and Summary Results'!$J$16="minimum",'Bin Analysis'!X5668/(M5667-1),'Bin Analysis'!Y5667/('Bin Analysis'!M5667-1))</f>
        <v>#N/A</v>
      </c>
      <c r="O5667" s="27" t="e">
        <f>IF(M5667=FALSE,NA(),(VLOOKUP(1,C5670:K5689,4,FALSE))/(M5667-1))</f>
        <v>#N/A</v>
      </c>
      <c r="P5667" s="27" t="e">
        <f>IF(M5667=FALSE,NA(),SUM(J5670:J5689)/Weighting!$S$5)</f>
        <v>#N/A</v>
      </c>
      <c r="Q5667" s="27" t="e">
        <f>IF(M5667=FALSE,NA(),SUM(K5670:K5689)/Weighting!$S$6)</f>
        <v>#N/A</v>
      </c>
      <c r="R5667" s="27" t="e">
        <f>IF(M5667=FALSE,NA(),(VLOOKUP(1,G5670:K5689,3,FALSE))/(M5667-1))</f>
        <v>#N/A</v>
      </c>
      <c r="S5667" s="22" t="e">
        <f>IF(M5667=FALSE,NA(),IF(SUM(J5670:J5689)=2,"yes","no"))</f>
        <v>#N/A</v>
      </c>
      <c r="X5667" s="2" cm="2">
        <f t="array" ref="X5667:X5668">FREQUENCY(IF('Data Transformation'!$B$425:$B$6424='Bin Analysis'!L5667,'Data Transformation'!$G$425:$G$6424),'Data Transformation'!$U$11)</f>
        <v>0</v>
      </c>
      <c r="Y5667" s="2" cm="2">
        <f t="array" ref="Y5667:Y5668">FREQUENCY(IF('Data Transformation'!$B$425:$B$6424='Bin Analysis'!L5667,'Data Transformation'!$G$425:$G$6424),'Data Transformation'!$U$12)</f>
        <v>0</v>
      </c>
    </row>
    <row r="5668" spans="1:25" x14ac:dyDescent="0.25">
      <c r="A5668" s="14" t="s">
        <v>67</v>
      </c>
      <c r="B5668" t="s">
        <v>47</v>
      </c>
      <c r="C5668" t="s">
        <v>5</v>
      </c>
      <c r="D5668" t="s">
        <v>100</v>
      </c>
      <c r="E5668" t="s">
        <v>101</v>
      </c>
      <c r="F5668" t="s">
        <v>102</v>
      </c>
      <c r="G5668" t="s">
        <v>70</v>
      </c>
      <c r="H5668" t="s">
        <v>31</v>
      </c>
      <c r="I5668" t="s">
        <v>32</v>
      </c>
      <c r="J5668" t="s">
        <v>46</v>
      </c>
      <c r="K5668" s="14" t="s">
        <v>45</v>
      </c>
      <c r="M5668" s="14"/>
      <c r="X5668" s="2">
        <v>0</v>
      </c>
      <c r="Y5668" s="2">
        <v>0</v>
      </c>
    </row>
    <row r="5669" spans="1:25" x14ac:dyDescent="0.25">
      <c r="A5669" s="32"/>
      <c r="D5669" t="e">
        <f>IF(C5669=1,'Data Transformation'!$G$3+0.5*'Data Transformation'!$W$25,IF(C5670=1,D5670-'Data Transformation'!$W$25,FALSE))</f>
        <v>#NUM!</v>
      </c>
      <c r="E5669">
        <f t="array" ref="E5669">IF(ISLOGICAL(D5669),"",FREQUENCY(IF('Data Transformation'!$B$425:$B$8425='Bin Analysis'!$B5667,'Data Transformation'!$G$425:$G$8425),D5669))</f>
        <v>2001</v>
      </c>
      <c r="F5669" t="e">
        <f>IF(ISLOGICAL(D5669),"",E5669-E5668)</f>
        <v>#VALUE!</v>
      </c>
      <c r="M5669" s="14"/>
    </row>
    <row r="5670" spans="1:25" x14ac:dyDescent="0.25">
      <c r="A5670" s="32" t="e">
        <f>IF(Weighting!$P$6&gt;0,B5670,"")</f>
        <v>#NUM!</v>
      </c>
      <c r="B5670" t="e">
        <f>Weighting!$C$6</f>
        <v>#DIV/0!</v>
      </c>
      <c r="C5670" t="e">
        <f>Weighting!$F$6</f>
        <v>#NUM!</v>
      </c>
      <c r="D5670" t="e">
        <f>IF(C5670=1,'Data Transformation'!$G$3+0.5*'Data Transformation'!$W$25,IF(C5671=1,D5671-'Data Transformation'!$W$25,FALSE))</f>
        <v>#NUM!</v>
      </c>
      <c r="E5670">
        <f t="array" ref="E5670">IF(ISLOGICAL(D5670),"",FREQUENCY(IF('Data Transformation'!$B$425:$B$8425='Bin Analysis'!$B5667,'Data Transformation'!$G$425:$G$8425),D5670))</f>
        <v>2001</v>
      </c>
      <c r="F5670">
        <f>IF(ISLOGICAL(D5670),"",E5670-E5669)</f>
        <v>0</v>
      </c>
      <c r="G5670">
        <f>Weighting!$H$6</f>
        <v>1</v>
      </c>
      <c r="H5670">
        <f t="array" ref="H5670">FREQUENCY(IF('Data Transformation'!$B$4:$B$8425=B5667,'Data Transformation'!$G$4:$G$8425),'Bin Analysis'!$B5670)</f>
        <v>2073</v>
      </c>
      <c r="I5670">
        <f>H5670-H5669</f>
        <v>2073</v>
      </c>
      <c r="J5670">
        <f>IF(I5670=0,0,1)</f>
        <v>1</v>
      </c>
      <c r="K5670" t="e">
        <f>J5670*Weighting!$W$6</f>
        <v>#NUM!</v>
      </c>
      <c r="M5670" s="14"/>
    </row>
    <row r="5671" spans="1:25" x14ac:dyDescent="0.25">
      <c r="A5671" s="32" t="str">
        <f>IF(Weighting!$P$7&gt;0,B5671,"")</f>
        <v/>
      </c>
      <c r="B5671" t="e">
        <f>Weighting!$C$7</f>
        <v>#DIV/0!</v>
      </c>
      <c r="C5671" t="e">
        <f>Weighting!$F$7</f>
        <v>#NUM!</v>
      </c>
      <c r="D5671" t="e">
        <f>IF(C5671=1,'Data Transformation'!$G$3+0.5*'Data Transformation'!$W$25,IF(C5672=1,D5672-'Data Transformation'!$W$25,FALSE))</f>
        <v>#NUM!</v>
      </c>
      <c r="E5671">
        <f t="array" ref="E5671">IF(ISLOGICAL(D5671),"",FREQUENCY(IF('Data Transformation'!$B$425:$B$8425='Bin Analysis'!$B5667,'Data Transformation'!$G$425:$G$8425),D5671))</f>
        <v>2001</v>
      </c>
      <c r="F5671">
        <f t="shared" ref="F5671:F5689" si="708">IF(ISLOGICAL(D5671),"",E5671-E5670)</f>
        <v>0</v>
      </c>
      <c r="G5671">
        <f>Weighting!$H$7</f>
        <v>0</v>
      </c>
      <c r="H5671">
        <f t="array" ref="H5671">FREQUENCY(IF('Data Transformation'!$B$4:$B$8425=B5667,'Data Transformation'!$G$4:$G$8425),'Bin Analysis'!$B5671)</f>
        <v>2073</v>
      </c>
      <c r="I5671">
        <f t="shared" ref="I5671:I5689" si="709">H5671-H5670</f>
        <v>0</v>
      </c>
      <c r="J5671">
        <f>IF(I5671=0,0,1)</f>
        <v>0</v>
      </c>
      <c r="K5671">
        <f>J5671*Weighting!$W$7</f>
        <v>0</v>
      </c>
      <c r="M5671" s="14"/>
    </row>
    <row r="5672" spans="1:25" x14ac:dyDescent="0.25">
      <c r="A5672" s="32" t="str">
        <f>IF(Weighting!$P$8&gt;0,B5672,"")</f>
        <v/>
      </c>
      <c r="B5672" t="e">
        <f>Weighting!$C$8</f>
        <v>#DIV/0!</v>
      </c>
      <c r="C5672" t="e">
        <f>Weighting!$F$8</f>
        <v>#NUM!</v>
      </c>
      <c r="D5672" t="e">
        <f>IF(C5672=1,'Data Transformation'!$G$3+0.5*'Data Transformation'!$W$25,IF(C5673=1,D5673-'Data Transformation'!$W$25,FALSE))</f>
        <v>#NUM!</v>
      </c>
      <c r="E5672">
        <f t="array" ref="E5672">IF(ISLOGICAL(D5672),"",FREQUENCY(IF('Data Transformation'!$B$425:$B$8425='Bin Analysis'!$B5667,'Data Transformation'!$G$425:$G$8425),D5672))</f>
        <v>2001</v>
      </c>
      <c r="F5672">
        <f t="shared" si="708"/>
        <v>0</v>
      </c>
      <c r="G5672">
        <f>Weighting!$H$8</f>
        <v>0</v>
      </c>
      <c r="H5672">
        <f t="array" ref="H5672">FREQUENCY(IF('Data Transformation'!$B$4:$B$8425=B5667,'Data Transformation'!$G$4:$G$8425),'Bin Analysis'!$B5672)</f>
        <v>2073</v>
      </c>
      <c r="I5672">
        <f t="shared" si="709"/>
        <v>0</v>
      </c>
      <c r="J5672">
        <f t="shared" ref="J5672:J5689" si="710">IF(I5672=0,0,1)</f>
        <v>0</v>
      </c>
      <c r="K5672">
        <f>J5672*Weighting!$W$8</f>
        <v>0</v>
      </c>
      <c r="M5672" s="14"/>
    </row>
    <row r="5673" spans="1:25" x14ac:dyDescent="0.25">
      <c r="A5673" s="32" t="str">
        <f>IF(Weighting!$P$9&gt;0,B5673,"")</f>
        <v/>
      </c>
      <c r="B5673" s="50" t="e">
        <f>Weighting!$C$9</f>
        <v>#DIV/0!</v>
      </c>
      <c r="C5673" t="e">
        <f>Weighting!$F$9</f>
        <v>#NUM!</v>
      </c>
      <c r="D5673" t="e">
        <f>IF(C5673=1,'Data Transformation'!$G$3+0.5*'Data Transformation'!$W$25,IF(C5674=1,D5674-'Data Transformation'!$W$25,FALSE))</f>
        <v>#NUM!</v>
      </c>
      <c r="E5673">
        <f t="array" ref="E5673">IF(ISLOGICAL(D5673),"",FREQUENCY(IF('Data Transformation'!$B$425:$B$8425='Bin Analysis'!$B5667,'Data Transformation'!$G$425:$G$8425),D5673))</f>
        <v>2001</v>
      </c>
      <c r="F5673">
        <f t="shared" si="708"/>
        <v>0</v>
      </c>
      <c r="G5673">
        <f>Weighting!$H$9</f>
        <v>0</v>
      </c>
      <c r="H5673">
        <f t="array" ref="H5673">FREQUENCY(IF('Data Transformation'!$B$4:$B$8425=B5667,'Data Transformation'!$G$4:$G$8425),'Bin Analysis'!$B5673)</f>
        <v>2073</v>
      </c>
      <c r="I5673">
        <f t="shared" si="709"/>
        <v>0</v>
      </c>
      <c r="J5673">
        <f t="shared" si="710"/>
        <v>0</v>
      </c>
      <c r="K5673">
        <f>J5673*Weighting!$W$9</f>
        <v>0</v>
      </c>
      <c r="M5673" s="14"/>
    </row>
    <row r="5674" spans="1:25" x14ac:dyDescent="0.25">
      <c r="A5674" s="32" t="str">
        <f>IF(Weighting!$P$10&gt;0,B5674,"")</f>
        <v/>
      </c>
      <c r="B5674" t="e">
        <f>Weighting!$C$10</f>
        <v>#DIV/0!</v>
      </c>
      <c r="C5674" t="e">
        <f>Weighting!$F$10</f>
        <v>#NUM!</v>
      </c>
      <c r="D5674" t="e">
        <f>IF(C5674=1,'Data Transformation'!$G$3+0.5*'Data Transformation'!$W$25,IF(C5675=1,D5675-'Data Transformation'!$W$25,FALSE))</f>
        <v>#NUM!</v>
      </c>
      <c r="E5674">
        <f t="array" ref="E5674">IF(ISLOGICAL(D5674),"",FREQUENCY(IF('Data Transformation'!$B$425:$B$8425='Bin Analysis'!$B5667,'Data Transformation'!$G$425:$G$8425),D5674))</f>
        <v>2001</v>
      </c>
      <c r="F5674">
        <f t="shared" si="708"/>
        <v>0</v>
      </c>
      <c r="G5674">
        <f>Weighting!$H$10</f>
        <v>0</v>
      </c>
      <c r="H5674">
        <f t="array" ref="H5674">FREQUENCY(IF('Data Transformation'!$B$4:$B$8425=B5667,'Data Transformation'!$G$4:$G$8425),'Bin Analysis'!$B5674)</f>
        <v>2073</v>
      </c>
      <c r="I5674">
        <f t="shared" si="709"/>
        <v>0</v>
      </c>
      <c r="J5674">
        <f t="shared" si="710"/>
        <v>0</v>
      </c>
      <c r="K5674">
        <f>J5674*Weighting!$W$10</f>
        <v>0</v>
      </c>
      <c r="M5674" s="14"/>
    </row>
    <row r="5675" spans="1:25" x14ac:dyDescent="0.25">
      <c r="A5675" s="32" t="str">
        <f>IF(Weighting!$P$11&gt;0,B5675,"")</f>
        <v/>
      </c>
      <c r="B5675" t="e">
        <f>Weighting!$C$11</f>
        <v>#DIV/0!</v>
      </c>
      <c r="C5675" t="e">
        <f>Weighting!$F$11</f>
        <v>#NUM!</v>
      </c>
      <c r="D5675" t="e">
        <f>IF(C5675=1,'Data Transformation'!$G$3+0.5*'Data Transformation'!$W$25,IF(C5676=1,D5676-'Data Transformation'!$W$25,FALSE))</f>
        <v>#NUM!</v>
      </c>
      <c r="E5675">
        <f t="array" ref="E5675">IF(ISLOGICAL(D5675),"",FREQUENCY(IF('Data Transformation'!$B$425:$B$8425='Bin Analysis'!$B5667,'Data Transformation'!$G$425:$G$8425),D5675))</f>
        <v>2001</v>
      </c>
      <c r="F5675">
        <f t="shared" si="708"/>
        <v>0</v>
      </c>
      <c r="G5675">
        <f>Weighting!$H$11</f>
        <v>0</v>
      </c>
      <c r="H5675">
        <f t="array" ref="H5675">FREQUENCY(IF('Data Transformation'!$B$4:$B$8425=B5667,'Data Transformation'!$G$4:$G$8425),'Bin Analysis'!$B5675)</f>
        <v>2073</v>
      </c>
      <c r="I5675">
        <f t="shared" si="709"/>
        <v>0</v>
      </c>
      <c r="J5675">
        <f t="shared" si="710"/>
        <v>0</v>
      </c>
      <c r="K5675">
        <f>J5675*Weighting!$W$11</f>
        <v>0</v>
      </c>
      <c r="M5675" s="14"/>
    </row>
    <row r="5676" spans="1:25" x14ac:dyDescent="0.25">
      <c r="A5676" s="32" t="str">
        <f>IF(Weighting!$P$12&gt;0,B5676,"")</f>
        <v/>
      </c>
      <c r="B5676" t="e">
        <f>Weighting!$C$12</f>
        <v>#DIV/0!</v>
      </c>
      <c r="C5676" t="e">
        <f>Weighting!$F$12</f>
        <v>#NUM!</v>
      </c>
      <c r="D5676" t="e">
        <f>IF(C5676=1,'Data Transformation'!$G$3+0.5*'Data Transformation'!$W$25,IF(C5677=1,D5677-'Data Transformation'!$W$25,FALSE))</f>
        <v>#NUM!</v>
      </c>
      <c r="E5676">
        <f t="array" ref="E5676">IF(ISLOGICAL(D5676),"",FREQUENCY(IF('Data Transformation'!$B$425:$B$8425='Bin Analysis'!$B5667,'Data Transformation'!$G$425:$G$8425),D5676))</f>
        <v>2001</v>
      </c>
      <c r="F5676">
        <f t="shared" si="708"/>
        <v>0</v>
      </c>
      <c r="G5676">
        <f>Weighting!$H$12</f>
        <v>0</v>
      </c>
      <c r="H5676">
        <f t="array" ref="H5676">FREQUENCY(IF('Data Transformation'!$B$4:$B$8425=B5667,'Data Transformation'!$G$4:$G$8425),'Bin Analysis'!$B5676)</f>
        <v>2073</v>
      </c>
      <c r="I5676">
        <f t="shared" si="709"/>
        <v>0</v>
      </c>
      <c r="J5676">
        <f t="shared" si="710"/>
        <v>0</v>
      </c>
      <c r="K5676">
        <f>J5676*Weighting!$W$12</f>
        <v>0</v>
      </c>
      <c r="M5676" s="14"/>
    </row>
    <row r="5677" spans="1:25" x14ac:dyDescent="0.25">
      <c r="A5677" s="32" t="str">
        <f>IF(Weighting!$P$13&gt;0,B5677,"")</f>
        <v/>
      </c>
      <c r="B5677" t="e">
        <f>Weighting!$C$13</f>
        <v>#DIV/0!</v>
      </c>
      <c r="C5677" t="e">
        <f>Weighting!$F$13</f>
        <v>#NUM!</v>
      </c>
      <c r="D5677" t="e">
        <f>IF(C5677=1,'Data Transformation'!$G$3+0.5*'Data Transformation'!$W$25,IF(C5678=1,D5678-'Data Transformation'!$W$25,FALSE))</f>
        <v>#NUM!</v>
      </c>
      <c r="E5677">
        <f t="array" ref="E5677">IF(ISLOGICAL(D5677),"",FREQUENCY(IF('Data Transformation'!$B$425:$B$8425='Bin Analysis'!$B5667,'Data Transformation'!$G$425:$G$8425),D5677))</f>
        <v>2001</v>
      </c>
      <c r="F5677">
        <f t="shared" si="708"/>
        <v>0</v>
      </c>
      <c r="G5677">
        <f>Weighting!$H$13</f>
        <v>0</v>
      </c>
      <c r="H5677">
        <f t="array" ref="H5677">FREQUENCY(IF('Data Transformation'!$B$4:$B$8425=B5667,'Data Transformation'!$G$4:$G$8425),'Bin Analysis'!$B5677)</f>
        <v>2073</v>
      </c>
      <c r="I5677">
        <f t="shared" si="709"/>
        <v>0</v>
      </c>
      <c r="J5677">
        <f t="shared" si="710"/>
        <v>0</v>
      </c>
      <c r="K5677">
        <f>J5677*Weighting!$W$13</f>
        <v>0</v>
      </c>
      <c r="M5677" s="14"/>
    </row>
    <row r="5678" spans="1:25" x14ac:dyDescent="0.25">
      <c r="A5678" s="32" t="str">
        <f>IF(Weighting!$P$14&gt;0,B5678,"")</f>
        <v/>
      </c>
      <c r="B5678" t="e">
        <f>Weighting!$C$14</f>
        <v>#DIV/0!</v>
      </c>
      <c r="C5678" t="e">
        <f>Weighting!$F$14</f>
        <v>#NUM!</v>
      </c>
      <c r="D5678" t="e">
        <f>IF(C5678=1,'Data Transformation'!$G$3+0.5*'Data Transformation'!$W$25,IF(C5679=1,D5679-'Data Transformation'!$W$25,FALSE))</f>
        <v>#NUM!</v>
      </c>
      <c r="E5678">
        <f t="array" ref="E5678">IF(ISLOGICAL(D5678),"",FREQUENCY(IF('Data Transformation'!$B$425:$B$8425='Bin Analysis'!$B5667,'Data Transformation'!$G$425:$G$8425),D5678))</f>
        <v>2001</v>
      </c>
      <c r="F5678">
        <f t="shared" si="708"/>
        <v>0</v>
      </c>
      <c r="G5678">
        <f>Weighting!$H$14</f>
        <v>0</v>
      </c>
      <c r="H5678">
        <f t="array" ref="H5678">FREQUENCY(IF('Data Transformation'!$B$4:$B$8425=B5667,'Data Transformation'!$G$4:$G$8425),'Bin Analysis'!$B5678)</f>
        <v>2073</v>
      </c>
      <c r="I5678">
        <f t="shared" si="709"/>
        <v>0</v>
      </c>
      <c r="J5678">
        <f t="shared" si="710"/>
        <v>0</v>
      </c>
      <c r="K5678">
        <f>J5678*Weighting!$W$14</f>
        <v>0</v>
      </c>
      <c r="M5678" s="14"/>
    </row>
    <row r="5679" spans="1:25" x14ac:dyDescent="0.25">
      <c r="A5679" s="32" t="str">
        <f>IF(Weighting!$P$15&gt;0,B5679,"")</f>
        <v/>
      </c>
      <c r="B5679" t="e">
        <f>Weighting!$C$15</f>
        <v>#DIV/0!</v>
      </c>
      <c r="C5679" t="e">
        <f>Weighting!$F$15</f>
        <v>#NUM!</v>
      </c>
      <c r="D5679" t="e">
        <f>IF(C5679=1,'Data Transformation'!$G$3+0.5*'Data Transformation'!$W$25,IF(C5680=1,D5680-'Data Transformation'!$W$25,FALSE))</f>
        <v>#NUM!</v>
      </c>
      <c r="E5679">
        <f t="array" ref="E5679">IF(ISLOGICAL(D5679),"",FREQUENCY(IF('Data Transformation'!$B$425:$B$8425='Bin Analysis'!$B5667,'Data Transformation'!$G$425:$G$8425),D5679))</f>
        <v>2001</v>
      </c>
      <c r="F5679">
        <f t="shared" si="708"/>
        <v>0</v>
      </c>
      <c r="G5679">
        <f>Weighting!$H$15</f>
        <v>0</v>
      </c>
      <c r="H5679">
        <f t="array" ref="H5679">FREQUENCY(IF('Data Transformation'!$B$4:$B$8425=B5667,'Data Transformation'!$G$4:$G$8425),'Bin Analysis'!$B5679)</f>
        <v>2073</v>
      </c>
      <c r="I5679">
        <f t="shared" si="709"/>
        <v>0</v>
      </c>
      <c r="J5679">
        <f t="shared" si="710"/>
        <v>0</v>
      </c>
      <c r="K5679">
        <f>J5679*Weighting!$W$15</f>
        <v>0</v>
      </c>
      <c r="M5679" s="14"/>
    </row>
    <row r="5680" spans="1:25" x14ac:dyDescent="0.25">
      <c r="A5680" s="32" t="str">
        <f>IF(Weighting!$P$16&gt;0,B5680,"")</f>
        <v/>
      </c>
      <c r="B5680" t="e">
        <f>Weighting!$C$16</f>
        <v>#DIV/0!</v>
      </c>
      <c r="C5680" t="e">
        <f>Weighting!$F$16</f>
        <v>#NUM!</v>
      </c>
      <c r="D5680" t="e">
        <f>IF(C5680=1,'Data Transformation'!$G$3+0.5*'Data Transformation'!$W$25,IF(C5681=1,D5681-'Data Transformation'!$W$25,FALSE))</f>
        <v>#NUM!</v>
      </c>
      <c r="E5680">
        <f t="array" ref="E5680">IF(ISLOGICAL(D5680),"",FREQUENCY(IF('Data Transformation'!$B$425:$B$8425='Bin Analysis'!$B5667,'Data Transformation'!$G$425:$G$8425),D5680))</f>
        <v>2001</v>
      </c>
      <c r="F5680">
        <f t="shared" si="708"/>
        <v>0</v>
      </c>
      <c r="G5680">
        <f>Weighting!$H$16</f>
        <v>0</v>
      </c>
      <c r="H5680">
        <f t="array" ref="H5680">FREQUENCY(IF('Data Transformation'!$B$4:$B$8425=B5667,'Data Transformation'!$G$4:$G$8425),'Bin Analysis'!$B5680)</f>
        <v>2073</v>
      </c>
      <c r="I5680">
        <f t="shared" si="709"/>
        <v>0</v>
      </c>
      <c r="J5680">
        <f t="shared" si="710"/>
        <v>0</v>
      </c>
      <c r="K5680">
        <f>J5680*Weighting!$W$16</f>
        <v>0</v>
      </c>
      <c r="M5680" s="14"/>
    </row>
    <row r="5681" spans="1:25" x14ac:dyDescent="0.25">
      <c r="A5681" s="32" t="str">
        <f>IF(Weighting!$P$17&gt;0,B5681,"")</f>
        <v/>
      </c>
      <c r="B5681" t="e">
        <f>Weighting!$C$17</f>
        <v>#DIV/0!</v>
      </c>
      <c r="C5681" t="e">
        <f>Weighting!$F$17</f>
        <v>#NUM!</v>
      </c>
      <c r="D5681" t="e">
        <f>IF(C5681=1,'Data Transformation'!$G$3+0.5*'Data Transformation'!$W$25,IF(C5682=1,D5682-'Data Transformation'!$W$25,FALSE))</f>
        <v>#NUM!</v>
      </c>
      <c r="E5681">
        <f t="array" ref="E5681">IF(ISLOGICAL(D5681),"",FREQUENCY(IF('Data Transformation'!$B$425:$B$8425='Bin Analysis'!$B5667,'Data Transformation'!$G$425:$G$8425),D5681))</f>
        <v>2001</v>
      </c>
      <c r="F5681">
        <f t="shared" si="708"/>
        <v>0</v>
      </c>
      <c r="G5681">
        <f>Weighting!$H$17</f>
        <v>0</v>
      </c>
      <c r="H5681">
        <f t="array" ref="H5681">FREQUENCY(IF('Data Transformation'!$B$4:$B$8425=B5667,'Data Transformation'!$G$4:$G$8425),'Bin Analysis'!$B5681)</f>
        <v>2073</v>
      </c>
      <c r="I5681">
        <f t="shared" si="709"/>
        <v>0</v>
      </c>
      <c r="J5681">
        <f t="shared" si="710"/>
        <v>0</v>
      </c>
      <c r="K5681">
        <f>J5681*Weighting!$W$17</f>
        <v>0</v>
      </c>
      <c r="M5681" s="14"/>
    </row>
    <row r="5682" spans="1:25" x14ac:dyDescent="0.25">
      <c r="A5682" s="32" t="str">
        <f>IF(Weighting!$P$18&gt;0,B5682,"")</f>
        <v/>
      </c>
      <c r="B5682" t="e">
        <f>Weighting!$C$18</f>
        <v>#DIV/0!</v>
      </c>
      <c r="C5682" t="e">
        <f>Weighting!$F$18</f>
        <v>#NUM!</v>
      </c>
      <c r="D5682" t="e">
        <f>IF(C5682=1,'Data Transformation'!$G$3+0.5*'Data Transformation'!$W$25,IF(C5683=1,D5683-'Data Transformation'!$W$25,FALSE))</f>
        <v>#NUM!</v>
      </c>
      <c r="E5682">
        <f t="array" ref="E5682">IF(ISLOGICAL(D5682),"",FREQUENCY(IF('Data Transformation'!$B$425:$B$8425='Bin Analysis'!$B5667,'Data Transformation'!$G$425:$G$8425),D5682))</f>
        <v>2001</v>
      </c>
      <c r="F5682">
        <f t="shared" si="708"/>
        <v>0</v>
      </c>
      <c r="G5682">
        <f>Weighting!$H$18</f>
        <v>0</v>
      </c>
      <c r="H5682">
        <f t="array" ref="H5682">FREQUENCY(IF('Data Transformation'!$B$4:$B$8425=B5667,'Data Transformation'!$G$4:$G$8425),'Bin Analysis'!$B5682)</f>
        <v>2073</v>
      </c>
      <c r="I5682">
        <f t="shared" si="709"/>
        <v>0</v>
      </c>
      <c r="J5682">
        <f t="shared" si="710"/>
        <v>0</v>
      </c>
      <c r="K5682">
        <f>J5682*Weighting!$W$18</f>
        <v>0</v>
      </c>
      <c r="M5682" s="14"/>
    </row>
    <row r="5683" spans="1:25" x14ac:dyDescent="0.25">
      <c r="A5683" s="32" t="str">
        <f>IF(Weighting!$P$19&gt;0,B5683,"")</f>
        <v/>
      </c>
      <c r="B5683" t="e">
        <f>Weighting!$C$19</f>
        <v>#DIV/0!</v>
      </c>
      <c r="C5683" t="e">
        <f>Weighting!$F$19</f>
        <v>#NUM!</v>
      </c>
      <c r="D5683" t="e">
        <f>IF(C5683=1,'Data Transformation'!$G$3+0.5*'Data Transformation'!$W$25,IF(C5684=1,D5684-'Data Transformation'!$W$25,FALSE))</f>
        <v>#NUM!</v>
      </c>
      <c r="E5683">
        <f t="array" ref="E5683">IF(ISLOGICAL(D5683),"",FREQUENCY(IF('Data Transformation'!$B$425:$B$8425='Bin Analysis'!$B5667,'Data Transformation'!$G$425:$G$8425),D5683))</f>
        <v>2001</v>
      </c>
      <c r="F5683">
        <f t="shared" si="708"/>
        <v>0</v>
      </c>
      <c r="G5683">
        <f>Weighting!$H$19</f>
        <v>0</v>
      </c>
      <c r="H5683">
        <f t="array" ref="H5683">FREQUENCY(IF('Data Transformation'!$B$4:$B$8425=B5667,'Data Transformation'!$G$4:$G$8425),'Bin Analysis'!$B5683)</f>
        <v>2073</v>
      </c>
      <c r="I5683">
        <f t="shared" si="709"/>
        <v>0</v>
      </c>
      <c r="J5683">
        <f t="shared" si="710"/>
        <v>0</v>
      </c>
      <c r="K5683">
        <f>J5683*Weighting!$W$19</f>
        <v>0</v>
      </c>
      <c r="M5683" s="14"/>
    </row>
    <row r="5684" spans="1:25" x14ac:dyDescent="0.25">
      <c r="A5684" s="32" t="str">
        <f>IF(Weighting!$P$20&gt;0,B5684,"")</f>
        <v/>
      </c>
      <c r="B5684" t="e">
        <f>Weighting!$C$20</f>
        <v>#DIV/0!</v>
      </c>
      <c r="C5684" t="e">
        <f>Weighting!$F$20</f>
        <v>#NUM!</v>
      </c>
      <c r="D5684" t="e">
        <f>IF(C5684=1,'Data Transformation'!$G$3+0.5*'Data Transformation'!$W$25,IF(C5685=1,D5685-'Data Transformation'!$W$25,FALSE))</f>
        <v>#NUM!</v>
      </c>
      <c r="E5684">
        <f t="array" ref="E5684">IF(ISLOGICAL(D5684),"",FREQUENCY(IF('Data Transformation'!$B$425:$B$8425='Bin Analysis'!$B5667,'Data Transformation'!$G$425:$G$8425),D5684))</f>
        <v>2001</v>
      </c>
      <c r="F5684">
        <f t="shared" si="708"/>
        <v>0</v>
      </c>
      <c r="G5684">
        <f>Weighting!$H$20</f>
        <v>0</v>
      </c>
      <c r="H5684">
        <f t="array" ref="H5684">FREQUENCY(IF('Data Transformation'!$B$4:$B$8425=B5667,'Data Transformation'!$G$4:$G$8425),'Bin Analysis'!$B5684)</f>
        <v>2073</v>
      </c>
      <c r="I5684">
        <f t="shared" si="709"/>
        <v>0</v>
      </c>
      <c r="J5684">
        <f t="shared" si="710"/>
        <v>0</v>
      </c>
      <c r="K5684">
        <f>J5684*Weighting!$W$20</f>
        <v>0</v>
      </c>
      <c r="M5684" s="14"/>
    </row>
    <row r="5685" spans="1:25" x14ac:dyDescent="0.25">
      <c r="A5685" s="32" t="str">
        <f>IF(Weighting!$P$21&gt;0,B5685,"")</f>
        <v/>
      </c>
      <c r="B5685" t="e">
        <f>Weighting!$C$21</f>
        <v>#DIV/0!</v>
      </c>
      <c r="C5685" t="e">
        <f>Weighting!$F$21</f>
        <v>#NUM!</v>
      </c>
      <c r="D5685" t="e">
        <f>IF(C5685=1,'Data Transformation'!$G$3+0.5*'Data Transformation'!$W$25,IF(C5686=1,D5686-'Data Transformation'!$W$25,FALSE))</f>
        <v>#NUM!</v>
      </c>
      <c r="E5685">
        <f t="array" ref="E5685">IF(ISLOGICAL(D5685),"",FREQUENCY(IF('Data Transformation'!$B$425:$B$8425='Bin Analysis'!$B5667,'Data Transformation'!$G$425:$G$8425),D5685))</f>
        <v>2001</v>
      </c>
      <c r="F5685">
        <f t="shared" si="708"/>
        <v>0</v>
      </c>
      <c r="G5685">
        <f>Weighting!$H$21</f>
        <v>0</v>
      </c>
      <c r="H5685">
        <f t="array" ref="H5685">FREQUENCY(IF('Data Transformation'!$B$4:$B$8425=B5667,'Data Transformation'!$G$4:$G$8425),'Bin Analysis'!$B5685)</f>
        <v>2073</v>
      </c>
      <c r="I5685">
        <f t="shared" si="709"/>
        <v>0</v>
      </c>
      <c r="J5685">
        <f t="shared" si="710"/>
        <v>0</v>
      </c>
      <c r="K5685">
        <f>J5685*Weighting!$W$21</f>
        <v>0</v>
      </c>
      <c r="M5685" s="14"/>
    </row>
    <row r="5686" spans="1:25" x14ac:dyDescent="0.25">
      <c r="A5686" s="32" t="str">
        <f>IF(Weighting!$P$22&gt;0,B5686,"")</f>
        <v/>
      </c>
      <c r="B5686" t="e">
        <f>Weighting!$C$22</f>
        <v>#DIV/0!</v>
      </c>
      <c r="C5686" t="e">
        <f>Weighting!$F$22</f>
        <v>#NUM!</v>
      </c>
      <c r="D5686" t="e">
        <f>IF(C5686=1,'Data Transformation'!$G$3+0.5*'Data Transformation'!$W$25,IF(C5687=1,D5687-'Data Transformation'!$W$25,FALSE))</f>
        <v>#NUM!</v>
      </c>
      <c r="E5686">
        <f t="array" ref="E5686">IF(ISLOGICAL(D5686),"",FREQUENCY(IF('Data Transformation'!$B$425:$B$8425='Bin Analysis'!$B5667,'Data Transformation'!$G$425:$G$8425),D5686))</f>
        <v>2001</v>
      </c>
      <c r="F5686">
        <f t="shared" si="708"/>
        <v>0</v>
      </c>
      <c r="G5686">
        <f>Weighting!$H$22</f>
        <v>0</v>
      </c>
      <c r="H5686">
        <f t="array" ref="H5686">FREQUENCY(IF('Data Transformation'!$B$4:$B$8425=B5667,'Data Transformation'!$G$4:$G$8425),'Bin Analysis'!$B5686)</f>
        <v>2073</v>
      </c>
      <c r="I5686">
        <f t="shared" si="709"/>
        <v>0</v>
      </c>
      <c r="J5686">
        <f t="shared" si="710"/>
        <v>0</v>
      </c>
      <c r="K5686">
        <f>J5686*Weighting!$W$22</f>
        <v>0</v>
      </c>
      <c r="M5686" s="14"/>
    </row>
    <row r="5687" spans="1:25" x14ac:dyDescent="0.25">
      <c r="A5687" s="32" t="str">
        <f>IF(Weighting!$P$23&gt;0,B5687,"")</f>
        <v/>
      </c>
      <c r="B5687" t="e">
        <f>Weighting!$C$23</f>
        <v>#DIV/0!</v>
      </c>
      <c r="C5687" t="e">
        <f>Weighting!$F$23</f>
        <v>#NUM!</v>
      </c>
      <c r="D5687" t="e">
        <f>IF(C5687=1,'Data Transformation'!$G$3+0.5*'Data Transformation'!$W$25,IF(C5688=1,D5688-'Data Transformation'!$W$25,FALSE))</f>
        <v>#NUM!</v>
      </c>
      <c r="E5687">
        <f t="array" ref="E5687">IF(ISLOGICAL(D5687),"",FREQUENCY(IF('Data Transformation'!$B$425:$B$8425='Bin Analysis'!$B5667,'Data Transformation'!$G$425:$G$8425),D5687))</f>
        <v>2001</v>
      </c>
      <c r="F5687">
        <f t="shared" si="708"/>
        <v>0</v>
      </c>
      <c r="G5687">
        <f>Weighting!$H$23</f>
        <v>0</v>
      </c>
      <c r="H5687">
        <f t="array" ref="H5687">FREQUENCY(IF('Data Transformation'!$B$4:$B$8425=B5667,'Data Transformation'!$G$4:$G$8425),'Bin Analysis'!$B5687)</f>
        <v>2073</v>
      </c>
      <c r="I5687">
        <f t="shared" si="709"/>
        <v>0</v>
      </c>
      <c r="J5687">
        <f t="shared" si="710"/>
        <v>0</v>
      </c>
      <c r="K5687">
        <f>J5687*Weighting!$W$23</f>
        <v>0</v>
      </c>
      <c r="M5687" s="14"/>
    </row>
    <row r="5688" spans="1:25" x14ac:dyDescent="0.25">
      <c r="A5688" s="32" t="str">
        <f>IF(Weighting!$P$24&gt;0,B5688,"")</f>
        <v/>
      </c>
      <c r="B5688" t="e">
        <f>Weighting!$C$24</f>
        <v>#DIV/0!</v>
      </c>
      <c r="C5688" t="e">
        <f>Weighting!$F$24</f>
        <v>#NUM!</v>
      </c>
      <c r="D5688" t="e">
        <f>IF(C5688=1,'Data Transformation'!$G$3+0.5*'Data Transformation'!$W$25,IF(C5689=1,D5689-'Data Transformation'!$W$25,FALSE))</f>
        <v>#NUM!</v>
      </c>
      <c r="E5688">
        <f t="array" ref="E5688">IF(ISLOGICAL(D5688),"",FREQUENCY(IF('Data Transformation'!$B$425:$B$8425='Bin Analysis'!$B5667,'Data Transformation'!$G$425:$G$8425),D5688))</f>
        <v>2001</v>
      </c>
      <c r="F5688">
        <f t="shared" si="708"/>
        <v>0</v>
      </c>
      <c r="G5688">
        <f>Weighting!$H$24</f>
        <v>0</v>
      </c>
      <c r="H5688">
        <f t="array" ref="H5688">FREQUENCY(IF('Data Transformation'!$B$4:$B$8425=B5667,'Data Transformation'!$G$4:$G$8425),'Bin Analysis'!$B5688)</f>
        <v>2073</v>
      </c>
      <c r="I5688">
        <f t="shared" si="709"/>
        <v>0</v>
      </c>
      <c r="J5688">
        <f t="shared" si="710"/>
        <v>0</v>
      </c>
      <c r="K5688">
        <f>J5688*Weighting!$W$24</f>
        <v>0</v>
      </c>
      <c r="M5688" s="14"/>
    </row>
    <row r="5689" spans="1:25" x14ac:dyDescent="0.25">
      <c r="A5689" s="32" t="str">
        <f>IF(Weighting!$P$25&gt;0,B5689,"")</f>
        <v/>
      </c>
      <c r="B5689" t="e">
        <f>Weighting!$C$25</f>
        <v>#DIV/0!</v>
      </c>
      <c r="C5689" t="e">
        <f>Weighting!$F$25</f>
        <v>#NUM!</v>
      </c>
      <c r="D5689" t="e">
        <f>IF(C5689=1,'Data Transformation'!$G$3+0.5*'Data Transformation'!$W$25,IF(C5690=1,D5690-'Data Transformation'!$W$25,FALSE))</f>
        <v>#NUM!</v>
      </c>
      <c r="E5689">
        <f t="array" ref="E5689">IF(ISLOGICAL(D5689),"",FREQUENCY(IF('Data Transformation'!$B$425:$B$8425='Bin Analysis'!$B5667,'Data Transformation'!$G$425:$G$8425),D5689))</f>
        <v>2001</v>
      </c>
      <c r="F5689">
        <f t="shared" si="708"/>
        <v>0</v>
      </c>
      <c r="G5689">
        <f>Weighting!$H$25</f>
        <v>0</v>
      </c>
      <c r="H5689">
        <f t="array" ref="H5689">FREQUENCY(IF('Data Transformation'!$B$4:$B$8425=B5667,'Data Transformation'!$G$4:$G$8425),'Bin Analysis'!$B5689)</f>
        <v>2073</v>
      </c>
      <c r="I5689">
        <f t="shared" si="709"/>
        <v>0</v>
      </c>
      <c r="J5689">
        <f t="shared" si="710"/>
        <v>0</v>
      </c>
      <c r="K5689">
        <f>J5689*Weighting!$W$25</f>
        <v>0</v>
      </c>
      <c r="M5689" s="14"/>
    </row>
    <row r="5690" spans="1:25" x14ac:dyDescent="0.25">
      <c r="O5690"/>
      <c r="P5690"/>
      <c r="Q5690"/>
      <c r="R5690"/>
    </row>
    <row r="5691" spans="1:25" ht="23.25" x14ac:dyDescent="0.35">
      <c r="A5691" s="21" t="s">
        <v>0</v>
      </c>
      <c r="B5691" s="21" t="str">
        <f>IFERROR(VLOOKUP(C5691,'Data Transformation'!$L$6:$M$426,2,FALSE),"")</f>
        <v/>
      </c>
      <c r="C5691" s="21">
        <f>C5667+1</f>
        <v>237</v>
      </c>
      <c r="D5691" s="21"/>
      <c r="E5691" s="21"/>
      <c r="F5691" s="21"/>
      <c r="G5691" s="21"/>
      <c r="H5691" s="22"/>
      <c r="I5691" s="22"/>
      <c r="J5691" s="22"/>
      <c r="K5691" s="21"/>
      <c r="L5691" s="21" t="str">
        <f>B5691</f>
        <v/>
      </c>
      <c r="M5691" s="23" t="e">
        <f>INDEX('Data Transformation'!$O$4:$O$424,MATCH($B5691,'Data Transformation'!$M$4:$M$424,0),MATCH($M$2,'Data Transformation'!$O$3,0))</f>
        <v>#N/A</v>
      </c>
      <c r="N5691" s="27" t="e">
        <f>IF('Input and Summary Results'!$J$16="minimum",'Bin Analysis'!X5692/(M5691-1),'Bin Analysis'!Y5691/('Bin Analysis'!M5691-1))</f>
        <v>#N/A</v>
      </c>
      <c r="O5691" s="27" t="e">
        <f>IF(M5691=FALSE,NA(),(VLOOKUP(1,C5694:K5713,4,FALSE))/(M5691-1))</f>
        <v>#N/A</v>
      </c>
      <c r="P5691" s="27" t="e">
        <f>IF(M5691=FALSE,NA(),SUM(J5694:J5713)/Weighting!$S$5)</f>
        <v>#N/A</v>
      </c>
      <c r="Q5691" s="27" t="e">
        <f>IF(M5691=FALSE,NA(),SUM(K5694:K5713)/Weighting!$S$6)</f>
        <v>#N/A</v>
      </c>
      <c r="R5691" s="27" t="e">
        <f>IF(M5691=FALSE,NA(),(VLOOKUP(1,G5694:K5713,3,FALSE))/(M5691-1))</f>
        <v>#N/A</v>
      </c>
      <c r="S5691" s="22" t="e">
        <f>IF(M5691=FALSE,NA(),IF(SUM(J5694:J5713)=2,"yes","no"))</f>
        <v>#N/A</v>
      </c>
      <c r="X5691" s="2" cm="2">
        <f t="array" ref="X5691:X5692">FREQUENCY(IF('Data Transformation'!$B$425:$B$6424='Bin Analysis'!L5691,'Data Transformation'!$G$425:$G$6424),'Data Transformation'!$U$11)</f>
        <v>0</v>
      </c>
      <c r="Y5691" s="2" cm="2">
        <f t="array" ref="Y5691:Y5692">FREQUENCY(IF('Data Transformation'!$B$425:$B$6424='Bin Analysis'!L5691,'Data Transformation'!$G$425:$G$6424),'Data Transformation'!$U$12)</f>
        <v>0</v>
      </c>
    </row>
    <row r="5692" spans="1:25" x14ac:dyDescent="0.25">
      <c r="A5692" s="14" t="s">
        <v>67</v>
      </c>
      <c r="B5692" t="s">
        <v>47</v>
      </c>
      <c r="C5692" t="s">
        <v>5</v>
      </c>
      <c r="D5692" t="s">
        <v>100</v>
      </c>
      <c r="E5692" t="s">
        <v>101</v>
      </c>
      <c r="F5692" t="s">
        <v>102</v>
      </c>
      <c r="G5692" t="s">
        <v>70</v>
      </c>
      <c r="H5692" t="s">
        <v>31</v>
      </c>
      <c r="I5692" t="s">
        <v>32</v>
      </c>
      <c r="J5692" t="s">
        <v>46</v>
      </c>
      <c r="K5692" s="14" t="s">
        <v>45</v>
      </c>
      <c r="M5692" s="14"/>
      <c r="X5692" s="2">
        <v>0</v>
      </c>
      <c r="Y5692" s="2">
        <v>0</v>
      </c>
    </row>
    <row r="5693" spans="1:25" x14ac:dyDescent="0.25">
      <c r="A5693" s="32"/>
      <c r="D5693" t="e">
        <f>IF(C5693=1,'Data Transformation'!$G$3+0.5*'Data Transformation'!$W$25,IF(C5694=1,D5694-'Data Transformation'!$W$25,FALSE))</f>
        <v>#NUM!</v>
      </c>
      <c r="E5693">
        <f t="array" ref="E5693">IF(ISLOGICAL(D5693),"",FREQUENCY(IF('Data Transformation'!$B$425:$B$8425='Bin Analysis'!$B5691,'Data Transformation'!$G$425:$G$8425),D5693))</f>
        <v>2001</v>
      </c>
      <c r="F5693" t="e">
        <f>IF(ISLOGICAL(D5693),"",E5693-E5692)</f>
        <v>#VALUE!</v>
      </c>
      <c r="M5693" s="14"/>
    </row>
    <row r="5694" spans="1:25" x14ac:dyDescent="0.25">
      <c r="A5694" s="32" t="e">
        <f>IF(Weighting!$P$6&gt;0,B5694,"")</f>
        <v>#NUM!</v>
      </c>
      <c r="B5694" t="e">
        <f>Weighting!$C$6</f>
        <v>#DIV/0!</v>
      </c>
      <c r="C5694" t="e">
        <f>Weighting!$F$6</f>
        <v>#NUM!</v>
      </c>
      <c r="D5694" t="e">
        <f>IF(C5694=1,'Data Transformation'!$G$3+0.5*'Data Transformation'!$W$25,IF(C5695=1,D5695-'Data Transformation'!$W$25,FALSE))</f>
        <v>#NUM!</v>
      </c>
      <c r="E5694">
        <f t="array" ref="E5694">IF(ISLOGICAL(D5694),"",FREQUENCY(IF('Data Transformation'!$B$425:$B$8425='Bin Analysis'!$B5691,'Data Transformation'!$G$425:$G$8425),D5694))</f>
        <v>2001</v>
      </c>
      <c r="F5694">
        <f>IF(ISLOGICAL(D5694),"",E5694-E5693)</f>
        <v>0</v>
      </c>
      <c r="G5694">
        <f>Weighting!$H$6</f>
        <v>1</v>
      </c>
      <c r="H5694">
        <f t="array" ref="H5694">FREQUENCY(IF('Data Transformation'!$B$4:$B$8425=B5691,'Data Transformation'!$G$4:$G$8425),'Bin Analysis'!$B5694)</f>
        <v>2073</v>
      </c>
      <c r="I5694">
        <f>H5694-H5693</f>
        <v>2073</v>
      </c>
      <c r="J5694">
        <f>IF(I5694=0,0,1)</f>
        <v>1</v>
      </c>
      <c r="K5694" t="e">
        <f>J5694*Weighting!$W$6</f>
        <v>#NUM!</v>
      </c>
      <c r="M5694" s="14"/>
    </row>
    <row r="5695" spans="1:25" x14ac:dyDescent="0.25">
      <c r="A5695" s="32" t="str">
        <f>IF(Weighting!$P$7&gt;0,B5695,"")</f>
        <v/>
      </c>
      <c r="B5695" t="e">
        <f>Weighting!$C$7</f>
        <v>#DIV/0!</v>
      </c>
      <c r="C5695" t="e">
        <f>Weighting!$F$7</f>
        <v>#NUM!</v>
      </c>
      <c r="D5695" t="e">
        <f>IF(C5695=1,'Data Transformation'!$G$3+0.5*'Data Transformation'!$W$25,IF(C5696=1,D5696-'Data Transformation'!$W$25,FALSE))</f>
        <v>#NUM!</v>
      </c>
      <c r="E5695">
        <f t="array" ref="E5695">IF(ISLOGICAL(D5695),"",FREQUENCY(IF('Data Transformation'!$B$425:$B$8425='Bin Analysis'!$B5691,'Data Transformation'!$G$425:$G$8425),D5695))</f>
        <v>2001</v>
      </c>
      <c r="F5695">
        <f t="shared" ref="F5695:F5713" si="711">IF(ISLOGICAL(D5695),"",E5695-E5694)</f>
        <v>0</v>
      </c>
      <c r="G5695">
        <f>Weighting!$H$7</f>
        <v>0</v>
      </c>
      <c r="H5695">
        <f t="array" ref="H5695">FREQUENCY(IF('Data Transformation'!$B$4:$B$8425=B5691,'Data Transformation'!$G$4:$G$8425),'Bin Analysis'!$B5695)</f>
        <v>2073</v>
      </c>
      <c r="I5695">
        <f t="shared" ref="I5695:I5713" si="712">H5695-H5694</f>
        <v>0</v>
      </c>
      <c r="J5695">
        <f>IF(I5695=0,0,1)</f>
        <v>0</v>
      </c>
      <c r="K5695">
        <f>J5695*Weighting!$W$7</f>
        <v>0</v>
      </c>
      <c r="M5695" s="14"/>
    </row>
    <row r="5696" spans="1:25" x14ac:dyDescent="0.25">
      <c r="A5696" s="32" t="str">
        <f>IF(Weighting!$P$8&gt;0,B5696,"")</f>
        <v/>
      </c>
      <c r="B5696" t="e">
        <f>Weighting!$C$8</f>
        <v>#DIV/0!</v>
      </c>
      <c r="C5696" t="e">
        <f>Weighting!$F$8</f>
        <v>#NUM!</v>
      </c>
      <c r="D5696" t="e">
        <f>IF(C5696=1,'Data Transformation'!$G$3+0.5*'Data Transformation'!$W$25,IF(C5697=1,D5697-'Data Transformation'!$W$25,FALSE))</f>
        <v>#NUM!</v>
      </c>
      <c r="E5696">
        <f t="array" ref="E5696">IF(ISLOGICAL(D5696),"",FREQUENCY(IF('Data Transformation'!$B$425:$B$8425='Bin Analysis'!$B5691,'Data Transformation'!$G$425:$G$8425),D5696))</f>
        <v>2001</v>
      </c>
      <c r="F5696">
        <f t="shared" si="711"/>
        <v>0</v>
      </c>
      <c r="G5696">
        <f>Weighting!$H$8</f>
        <v>0</v>
      </c>
      <c r="H5696">
        <f t="array" ref="H5696">FREQUENCY(IF('Data Transformation'!$B$4:$B$8425=B5691,'Data Transformation'!$G$4:$G$8425),'Bin Analysis'!$B5696)</f>
        <v>2073</v>
      </c>
      <c r="I5696">
        <f t="shared" si="712"/>
        <v>0</v>
      </c>
      <c r="J5696">
        <f t="shared" ref="J5696:J5713" si="713">IF(I5696=0,0,1)</f>
        <v>0</v>
      </c>
      <c r="K5696">
        <f>J5696*Weighting!$W$8</f>
        <v>0</v>
      </c>
      <c r="M5696" s="14"/>
    </row>
    <row r="5697" spans="1:13" x14ac:dyDescent="0.25">
      <c r="A5697" s="32" t="str">
        <f>IF(Weighting!$P$9&gt;0,B5697,"")</f>
        <v/>
      </c>
      <c r="B5697" s="50" t="e">
        <f>Weighting!$C$9</f>
        <v>#DIV/0!</v>
      </c>
      <c r="C5697" t="e">
        <f>Weighting!$F$9</f>
        <v>#NUM!</v>
      </c>
      <c r="D5697" t="e">
        <f>IF(C5697=1,'Data Transformation'!$G$3+0.5*'Data Transformation'!$W$25,IF(C5698=1,D5698-'Data Transformation'!$W$25,FALSE))</f>
        <v>#NUM!</v>
      </c>
      <c r="E5697">
        <f t="array" ref="E5697">IF(ISLOGICAL(D5697),"",FREQUENCY(IF('Data Transformation'!$B$425:$B$8425='Bin Analysis'!$B5691,'Data Transformation'!$G$425:$G$8425),D5697))</f>
        <v>2001</v>
      </c>
      <c r="F5697">
        <f t="shared" si="711"/>
        <v>0</v>
      </c>
      <c r="G5697">
        <f>Weighting!$H$9</f>
        <v>0</v>
      </c>
      <c r="H5697">
        <f t="array" ref="H5697">FREQUENCY(IF('Data Transformation'!$B$4:$B$8425=B5691,'Data Transformation'!$G$4:$G$8425),'Bin Analysis'!$B5697)</f>
        <v>2073</v>
      </c>
      <c r="I5697">
        <f t="shared" si="712"/>
        <v>0</v>
      </c>
      <c r="J5697">
        <f t="shared" si="713"/>
        <v>0</v>
      </c>
      <c r="K5697">
        <f>J5697*Weighting!$W$9</f>
        <v>0</v>
      </c>
      <c r="M5697" s="14"/>
    </row>
    <row r="5698" spans="1:13" x14ac:dyDescent="0.25">
      <c r="A5698" s="32" t="str">
        <f>IF(Weighting!$P$10&gt;0,B5698,"")</f>
        <v/>
      </c>
      <c r="B5698" t="e">
        <f>Weighting!$C$10</f>
        <v>#DIV/0!</v>
      </c>
      <c r="C5698" t="e">
        <f>Weighting!$F$10</f>
        <v>#NUM!</v>
      </c>
      <c r="D5698" t="e">
        <f>IF(C5698=1,'Data Transformation'!$G$3+0.5*'Data Transformation'!$W$25,IF(C5699=1,D5699-'Data Transformation'!$W$25,FALSE))</f>
        <v>#NUM!</v>
      </c>
      <c r="E5698">
        <f t="array" ref="E5698">IF(ISLOGICAL(D5698),"",FREQUENCY(IF('Data Transformation'!$B$425:$B$8425='Bin Analysis'!$B5691,'Data Transformation'!$G$425:$G$8425),D5698))</f>
        <v>2001</v>
      </c>
      <c r="F5698">
        <f t="shared" si="711"/>
        <v>0</v>
      </c>
      <c r="G5698">
        <f>Weighting!$H$10</f>
        <v>0</v>
      </c>
      <c r="H5698">
        <f t="array" ref="H5698">FREQUENCY(IF('Data Transformation'!$B$4:$B$8425=B5691,'Data Transformation'!$G$4:$G$8425),'Bin Analysis'!$B5698)</f>
        <v>2073</v>
      </c>
      <c r="I5698">
        <f t="shared" si="712"/>
        <v>0</v>
      </c>
      <c r="J5698">
        <f t="shared" si="713"/>
        <v>0</v>
      </c>
      <c r="K5698">
        <f>J5698*Weighting!$W$10</f>
        <v>0</v>
      </c>
      <c r="M5698" s="14"/>
    </row>
    <row r="5699" spans="1:13" x14ac:dyDescent="0.25">
      <c r="A5699" s="32" t="str">
        <f>IF(Weighting!$P$11&gt;0,B5699,"")</f>
        <v/>
      </c>
      <c r="B5699" t="e">
        <f>Weighting!$C$11</f>
        <v>#DIV/0!</v>
      </c>
      <c r="C5699" t="e">
        <f>Weighting!$F$11</f>
        <v>#NUM!</v>
      </c>
      <c r="D5699" t="e">
        <f>IF(C5699=1,'Data Transformation'!$G$3+0.5*'Data Transformation'!$W$25,IF(C5700=1,D5700-'Data Transformation'!$W$25,FALSE))</f>
        <v>#NUM!</v>
      </c>
      <c r="E5699">
        <f t="array" ref="E5699">IF(ISLOGICAL(D5699),"",FREQUENCY(IF('Data Transformation'!$B$425:$B$8425='Bin Analysis'!$B5691,'Data Transformation'!$G$425:$G$8425),D5699))</f>
        <v>2001</v>
      </c>
      <c r="F5699">
        <f t="shared" si="711"/>
        <v>0</v>
      </c>
      <c r="G5699">
        <f>Weighting!$H$11</f>
        <v>0</v>
      </c>
      <c r="H5699">
        <f t="array" ref="H5699">FREQUENCY(IF('Data Transformation'!$B$4:$B$8425=B5691,'Data Transformation'!$G$4:$G$8425),'Bin Analysis'!$B5699)</f>
        <v>2073</v>
      </c>
      <c r="I5699">
        <f t="shared" si="712"/>
        <v>0</v>
      </c>
      <c r="J5699">
        <f t="shared" si="713"/>
        <v>0</v>
      </c>
      <c r="K5699">
        <f>J5699*Weighting!$W$11</f>
        <v>0</v>
      </c>
      <c r="M5699" s="14"/>
    </row>
    <row r="5700" spans="1:13" x14ac:dyDescent="0.25">
      <c r="A5700" s="32" t="str">
        <f>IF(Weighting!$P$12&gt;0,B5700,"")</f>
        <v/>
      </c>
      <c r="B5700" t="e">
        <f>Weighting!$C$12</f>
        <v>#DIV/0!</v>
      </c>
      <c r="C5700" t="e">
        <f>Weighting!$F$12</f>
        <v>#NUM!</v>
      </c>
      <c r="D5700" t="e">
        <f>IF(C5700=1,'Data Transformation'!$G$3+0.5*'Data Transformation'!$W$25,IF(C5701=1,D5701-'Data Transformation'!$W$25,FALSE))</f>
        <v>#NUM!</v>
      </c>
      <c r="E5700">
        <f t="array" ref="E5700">IF(ISLOGICAL(D5700),"",FREQUENCY(IF('Data Transformation'!$B$425:$B$8425='Bin Analysis'!$B5691,'Data Transformation'!$G$425:$G$8425),D5700))</f>
        <v>2001</v>
      </c>
      <c r="F5700">
        <f t="shared" si="711"/>
        <v>0</v>
      </c>
      <c r="G5700">
        <f>Weighting!$H$12</f>
        <v>0</v>
      </c>
      <c r="H5700">
        <f t="array" ref="H5700">FREQUENCY(IF('Data Transformation'!$B$4:$B$8425=B5691,'Data Transformation'!$G$4:$G$8425),'Bin Analysis'!$B5700)</f>
        <v>2073</v>
      </c>
      <c r="I5700">
        <f t="shared" si="712"/>
        <v>0</v>
      </c>
      <c r="J5700">
        <f t="shared" si="713"/>
        <v>0</v>
      </c>
      <c r="K5700">
        <f>J5700*Weighting!$W$12</f>
        <v>0</v>
      </c>
      <c r="M5700" s="14"/>
    </row>
    <row r="5701" spans="1:13" x14ac:dyDescent="0.25">
      <c r="A5701" s="32" t="str">
        <f>IF(Weighting!$P$13&gt;0,B5701,"")</f>
        <v/>
      </c>
      <c r="B5701" t="e">
        <f>Weighting!$C$13</f>
        <v>#DIV/0!</v>
      </c>
      <c r="C5701" t="e">
        <f>Weighting!$F$13</f>
        <v>#NUM!</v>
      </c>
      <c r="D5701" t="e">
        <f>IF(C5701=1,'Data Transformation'!$G$3+0.5*'Data Transformation'!$W$25,IF(C5702=1,D5702-'Data Transformation'!$W$25,FALSE))</f>
        <v>#NUM!</v>
      </c>
      <c r="E5701">
        <f t="array" ref="E5701">IF(ISLOGICAL(D5701),"",FREQUENCY(IF('Data Transformation'!$B$425:$B$8425='Bin Analysis'!$B5691,'Data Transformation'!$G$425:$G$8425),D5701))</f>
        <v>2001</v>
      </c>
      <c r="F5701">
        <f t="shared" si="711"/>
        <v>0</v>
      </c>
      <c r="G5701">
        <f>Weighting!$H$13</f>
        <v>0</v>
      </c>
      <c r="H5701">
        <f t="array" ref="H5701">FREQUENCY(IF('Data Transformation'!$B$4:$B$8425=B5691,'Data Transformation'!$G$4:$G$8425),'Bin Analysis'!$B5701)</f>
        <v>2073</v>
      </c>
      <c r="I5701">
        <f t="shared" si="712"/>
        <v>0</v>
      </c>
      <c r="J5701">
        <f t="shared" si="713"/>
        <v>0</v>
      </c>
      <c r="K5701">
        <f>J5701*Weighting!$W$13</f>
        <v>0</v>
      </c>
      <c r="M5701" s="14"/>
    </row>
    <row r="5702" spans="1:13" x14ac:dyDescent="0.25">
      <c r="A5702" s="32" t="str">
        <f>IF(Weighting!$P$14&gt;0,B5702,"")</f>
        <v/>
      </c>
      <c r="B5702" t="e">
        <f>Weighting!$C$14</f>
        <v>#DIV/0!</v>
      </c>
      <c r="C5702" t="e">
        <f>Weighting!$F$14</f>
        <v>#NUM!</v>
      </c>
      <c r="D5702" t="e">
        <f>IF(C5702=1,'Data Transformation'!$G$3+0.5*'Data Transformation'!$W$25,IF(C5703=1,D5703-'Data Transformation'!$W$25,FALSE))</f>
        <v>#NUM!</v>
      </c>
      <c r="E5702">
        <f t="array" ref="E5702">IF(ISLOGICAL(D5702),"",FREQUENCY(IF('Data Transformation'!$B$425:$B$8425='Bin Analysis'!$B5691,'Data Transformation'!$G$425:$G$8425),D5702))</f>
        <v>2001</v>
      </c>
      <c r="F5702">
        <f t="shared" si="711"/>
        <v>0</v>
      </c>
      <c r="G5702">
        <f>Weighting!$H$14</f>
        <v>0</v>
      </c>
      <c r="H5702">
        <f t="array" ref="H5702">FREQUENCY(IF('Data Transformation'!$B$4:$B$8425=B5691,'Data Transformation'!$G$4:$G$8425),'Bin Analysis'!$B5702)</f>
        <v>2073</v>
      </c>
      <c r="I5702">
        <f t="shared" si="712"/>
        <v>0</v>
      </c>
      <c r="J5702">
        <f t="shared" si="713"/>
        <v>0</v>
      </c>
      <c r="K5702">
        <f>J5702*Weighting!$W$14</f>
        <v>0</v>
      </c>
      <c r="M5702" s="14"/>
    </row>
    <row r="5703" spans="1:13" x14ac:dyDescent="0.25">
      <c r="A5703" s="32" t="str">
        <f>IF(Weighting!$P$15&gt;0,B5703,"")</f>
        <v/>
      </c>
      <c r="B5703" t="e">
        <f>Weighting!$C$15</f>
        <v>#DIV/0!</v>
      </c>
      <c r="C5703" t="e">
        <f>Weighting!$F$15</f>
        <v>#NUM!</v>
      </c>
      <c r="D5703" t="e">
        <f>IF(C5703=1,'Data Transformation'!$G$3+0.5*'Data Transformation'!$W$25,IF(C5704=1,D5704-'Data Transformation'!$W$25,FALSE))</f>
        <v>#NUM!</v>
      </c>
      <c r="E5703">
        <f t="array" ref="E5703">IF(ISLOGICAL(D5703),"",FREQUENCY(IF('Data Transformation'!$B$425:$B$8425='Bin Analysis'!$B5691,'Data Transformation'!$G$425:$G$8425),D5703))</f>
        <v>2001</v>
      </c>
      <c r="F5703">
        <f t="shared" si="711"/>
        <v>0</v>
      </c>
      <c r="G5703">
        <f>Weighting!$H$15</f>
        <v>0</v>
      </c>
      <c r="H5703">
        <f t="array" ref="H5703">FREQUENCY(IF('Data Transformation'!$B$4:$B$8425=B5691,'Data Transformation'!$G$4:$G$8425),'Bin Analysis'!$B5703)</f>
        <v>2073</v>
      </c>
      <c r="I5703">
        <f t="shared" si="712"/>
        <v>0</v>
      </c>
      <c r="J5703">
        <f t="shared" si="713"/>
        <v>0</v>
      </c>
      <c r="K5703">
        <f>J5703*Weighting!$W$15</f>
        <v>0</v>
      </c>
      <c r="M5703" s="14"/>
    </row>
    <row r="5704" spans="1:13" x14ac:dyDescent="0.25">
      <c r="A5704" s="32" t="str">
        <f>IF(Weighting!$P$16&gt;0,B5704,"")</f>
        <v/>
      </c>
      <c r="B5704" t="e">
        <f>Weighting!$C$16</f>
        <v>#DIV/0!</v>
      </c>
      <c r="C5704" t="e">
        <f>Weighting!$F$16</f>
        <v>#NUM!</v>
      </c>
      <c r="D5704" t="e">
        <f>IF(C5704=1,'Data Transformation'!$G$3+0.5*'Data Transformation'!$W$25,IF(C5705=1,D5705-'Data Transformation'!$W$25,FALSE))</f>
        <v>#NUM!</v>
      </c>
      <c r="E5704">
        <f t="array" ref="E5704">IF(ISLOGICAL(D5704),"",FREQUENCY(IF('Data Transformation'!$B$425:$B$8425='Bin Analysis'!$B5691,'Data Transformation'!$G$425:$G$8425),D5704))</f>
        <v>2001</v>
      </c>
      <c r="F5704">
        <f t="shared" si="711"/>
        <v>0</v>
      </c>
      <c r="G5704">
        <f>Weighting!$H$16</f>
        <v>0</v>
      </c>
      <c r="H5704">
        <f t="array" ref="H5704">FREQUENCY(IF('Data Transformation'!$B$4:$B$8425=B5691,'Data Transformation'!$G$4:$G$8425),'Bin Analysis'!$B5704)</f>
        <v>2073</v>
      </c>
      <c r="I5704">
        <f t="shared" si="712"/>
        <v>0</v>
      </c>
      <c r="J5704">
        <f t="shared" si="713"/>
        <v>0</v>
      </c>
      <c r="K5704">
        <f>J5704*Weighting!$W$16</f>
        <v>0</v>
      </c>
      <c r="M5704" s="14"/>
    </row>
    <row r="5705" spans="1:13" x14ac:dyDescent="0.25">
      <c r="A5705" s="32" t="str">
        <f>IF(Weighting!$P$17&gt;0,B5705,"")</f>
        <v/>
      </c>
      <c r="B5705" t="e">
        <f>Weighting!$C$17</f>
        <v>#DIV/0!</v>
      </c>
      <c r="C5705" t="e">
        <f>Weighting!$F$17</f>
        <v>#NUM!</v>
      </c>
      <c r="D5705" t="e">
        <f>IF(C5705=1,'Data Transformation'!$G$3+0.5*'Data Transformation'!$W$25,IF(C5706=1,D5706-'Data Transformation'!$W$25,FALSE))</f>
        <v>#NUM!</v>
      </c>
      <c r="E5705">
        <f t="array" ref="E5705">IF(ISLOGICAL(D5705),"",FREQUENCY(IF('Data Transformation'!$B$425:$B$8425='Bin Analysis'!$B5691,'Data Transformation'!$G$425:$G$8425),D5705))</f>
        <v>2001</v>
      </c>
      <c r="F5705">
        <f t="shared" si="711"/>
        <v>0</v>
      </c>
      <c r="G5705">
        <f>Weighting!$H$17</f>
        <v>0</v>
      </c>
      <c r="H5705">
        <f t="array" ref="H5705">FREQUENCY(IF('Data Transformation'!$B$4:$B$8425=B5691,'Data Transformation'!$G$4:$G$8425),'Bin Analysis'!$B5705)</f>
        <v>2073</v>
      </c>
      <c r="I5705">
        <f t="shared" si="712"/>
        <v>0</v>
      </c>
      <c r="J5705">
        <f t="shared" si="713"/>
        <v>0</v>
      </c>
      <c r="K5705">
        <f>J5705*Weighting!$W$17</f>
        <v>0</v>
      </c>
      <c r="M5705" s="14"/>
    </row>
    <row r="5706" spans="1:13" x14ac:dyDescent="0.25">
      <c r="A5706" s="32" t="str">
        <f>IF(Weighting!$P$18&gt;0,B5706,"")</f>
        <v/>
      </c>
      <c r="B5706" t="e">
        <f>Weighting!$C$18</f>
        <v>#DIV/0!</v>
      </c>
      <c r="C5706" t="e">
        <f>Weighting!$F$18</f>
        <v>#NUM!</v>
      </c>
      <c r="D5706" t="e">
        <f>IF(C5706=1,'Data Transformation'!$G$3+0.5*'Data Transformation'!$W$25,IF(C5707=1,D5707-'Data Transformation'!$W$25,FALSE))</f>
        <v>#NUM!</v>
      </c>
      <c r="E5706">
        <f t="array" ref="E5706">IF(ISLOGICAL(D5706),"",FREQUENCY(IF('Data Transformation'!$B$425:$B$8425='Bin Analysis'!$B5691,'Data Transformation'!$G$425:$G$8425),D5706))</f>
        <v>2001</v>
      </c>
      <c r="F5706">
        <f t="shared" si="711"/>
        <v>0</v>
      </c>
      <c r="G5706">
        <f>Weighting!$H$18</f>
        <v>0</v>
      </c>
      <c r="H5706">
        <f t="array" ref="H5706">FREQUENCY(IF('Data Transformation'!$B$4:$B$8425=B5691,'Data Transformation'!$G$4:$G$8425),'Bin Analysis'!$B5706)</f>
        <v>2073</v>
      </c>
      <c r="I5706">
        <f t="shared" si="712"/>
        <v>0</v>
      </c>
      <c r="J5706">
        <f t="shared" si="713"/>
        <v>0</v>
      </c>
      <c r="K5706">
        <f>J5706*Weighting!$W$18</f>
        <v>0</v>
      </c>
      <c r="M5706" s="14"/>
    </row>
    <row r="5707" spans="1:13" x14ac:dyDescent="0.25">
      <c r="A5707" s="32" t="str">
        <f>IF(Weighting!$P$19&gt;0,B5707,"")</f>
        <v/>
      </c>
      <c r="B5707" t="e">
        <f>Weighting!$C$19</f>
        <v>#DIV/0!</v>
      </c>
      <c r="C5707" t="e">
        <f>Weighting!$F$19</f>
        <v>#NUM!</v>
      </c>
      <c r="D5707" t="e">
        <f>IF(C5707=1,'Data Transformation'!$G$3+0.5*'Data Transformation'!$W$25,IF(C5708=1,D5708-'Data Transformation'!$W$25,FALSE))</f>
        <v>#NUM!</v>
      </c>
      <c r="E5707">
        <f t="array" ref="E5707">IF(ISLOGICAL(D5707),"",FREQUENCY(IF('Data Transformation'!$B$425:$B$8425='Bin Analysis'!$B5691,'Data Transformation'!$G$425:$G$8425),D5707))</f>
        <v>2001</v>
      </c>
      <c r="F5707">
        <f t="shared" si="711"/>
        <v>0</v>
      </c>
      <c r="G5707">
        <f>Weighting!$H$19</f>
        <v>0</v>
      </c>
      <c r="H5707">
        <f t="array" ref="H5707">FREQUENCY(IF('Data Transformation'!$B$4:$B$8425=B5691,'Data Transformation'!$G$4:$G$8425),'Bin Analysis'!$B5707)</f>
        <v>2073</v>
      </c>
      <c r="I5707">
        <f t="shared" si="712"/>
        <v>0</v>
      </c>
      <c r="J5707">
        <f t="shared" si="713"/>
        <v>0</v>
      </c>
      <c r="K5707">
        <f>J5707*Weighting!$W$19</f>
        <v>0</v>
      </c>
      <c r="M5707" s="14"/>
    </row>
    <row r="5708" spans="1:13" x14ac:dyDescent="0.25">
      <c r="A5708" s="32" t="str">
        <f>IF(Weighting!$P$20&gt;0,B5708,"")</f>
        <v/>
      </c>
      <c r="B5708" t="e">
        <f>Weighting!$C$20</f>
        <v>#DIV/0!</v>
      </c>
      <c r="C5708" t="e">
        <f>Weighting!$F$20</f>
        <v>#NUM!</v>
      </c>
      <c r="D5708" t="e">
        <f>IF(C5708=1,'Data Transformation'!$G$3+0.5*'Data Transformation'!$W$25,IF(C5709=1,D5709-'Data Transformation'!$W$25,FALSE))</f>
        <v>#NUM!</v>
      </c>
      <c r="E5708">
        <f t="array" ref="E5708">IF(ISLOGICAL(D5708),"",FREQUENCY(IF('Data Transformation'!$B$425:$B$8425='Bin Analysis'!$B5691,'Data Transformation'!$G$425:$G$8425),D5708))</f>
        <v>2001</v>
      </c>
      <c r="F5708">
        <f t="shared" si="711"/>
        <v>0</v>
      </c>
      <c r="G5708">
        <f>Weighting!$H$20</f>
        <v>0</v>
      </c>
      <c r="H5708">
        <f t="array" ref="H5708">FREQUENCY(IF('Data Transformation'!$B$4:$B$8425=B5691,'Data Transformation'!$G$4:$G$8425),'Bin Analysis'!$B5708)</f>
        <v>2073</v>
      </c>
      <c r="I5708">
        <f t="shared" si="712"/>
        <v>0</v>
      </c>
      <c r="J5708">
        <f t="shared" si="713"/>
        <v>0</v>
      </c>
      <c r="K5708">
        <f>J5708*Weighting!$W$20</f>
        <v>0</v>
      </c>
      <c r="M5708" s="14"/>
    </row>
    <row r="5709" spans="1:13" x14ac:dyDescent="0.25">
      <c r="A5709" s="32" t="str">
        <f>IF(Weighting!$P$21&gt;0,B5709,"")</f>
        <v/>
      </c>
      <c r="B5709" t="e">
        <f>Weighting!$C$21</f>
        <v>#DIV/0!</v>
      </c>
      <c r="C5709" t="e">
        <f>Weighting!$F$21</f>
        <v>#NUM!</v>
      </c>
      <c r="D5709" t="e">
        <f>IF(C5709=1,'Data Transformation'!$G$3+0.5*'Data Transformation'!$W$25,IF(C5710=1,D5710-'Data Transformation'!$W$25,FALSE))</f>
        <v>#NUM!</v>
      </c>
      <c r="E5709">
        <f t="array" ref="E5709">IF(ISLOGICAL(D5709),"",FREQUENCY(IF('Data Transformation'!$B$425:$B$8425='Bin Analysis'!$B5691,'Data Transformation'!$G$425:$G$8425),D5709))</f>
        <v>2001</v>
      </c>
      <c r="F5709">
        <f t="shared" si="711"/>
        <v>0</v>
      </c>
      <c r="G5709">
        <f>Weighting!$H$21</f>
        <v>0</v>
      </c>
      <c r="H5709">
        <f t="array" ref="H5709">FREQUENCY(IF('Data Transformation'!$B$4:$B$8425=B5691,'Data Transformation'!$G$4:$G$8425),'Bin Analysis'!$B5709)</f>
        <v>2073</v>
      </c>
      <c r="I5709">
        <f t="shared" si="712"/>
        <v>0</v>
      </c>
      <c r="J5709">
        <f t="shared" si="713"/>
        <v>0</v>
      </c>
      <c r="K5709">
        <f>J5709*Weighting!$W$21</f>
        <v>0</v>
      </c>
      <c r="M5709" s="14"/>
    </row>
    <row r="5710" spans="1:13" x14ac:dyDescent="0.25">
      <c r="A5710" s="32" t="str">
        <f>IF(Weighting!$P$22&gt;0,B5710,"")</f>
        <v/>
      </c>
      <c r="B5710" t="e">
        <f>Weighting!$C$22</f>
        <v>#DIV/0!</v>
      </c>
      <c r="C5710" t="e">
        <f>Weighting!$F$22</f>
        <v>#NUM!</v>
      </c>
      <c r="D5710" t="e">
        <f>IF(C5710=1,'Data Transformation'!$G$3+0.5*'Data Transformation'!$W$25,IF(C5711=1,D5711-'Data Transformation'!$W$25,FALSE))</f>
        <v>#NUM!</v>
      </c>
      <c r="E5710">
        <f t="array" ref="E5710">IF(ISLOGICAL(D5710),"",FREQUENCY(IF('Data Transformation'!$B$425:$B$8425='Bin Analysis'!$B5691,'Data Transformation'!$G$425:$G$8425),D5710))</f>
        <v>2001</v>
      </c>
      <c r="F5710">
        <f t="shared" si="711"/>
        <v>0</v>
      </c>
      <c r="G5710">
        <f>Weighting!$H$22</f>
        <v>0</v>
      </c>
      <c r="H5710">
        <f t="array" ref="H5710">FREQUENCY(IF('Data Transformation'!$B$4:$B$8425=B5691,'Data Transformation'!$G$4:$G$8425),'Bin Analysis'!$B5710)</f>
        <v>2073</v>
      </c>
      <c r="I5710">
        <f t="shared" si="712"/>
        <v>0</v>
      </c>
      <c r="J5710">
        <f t="shared" si="713"/>
        <v>0</v>
      </c>
      <c r="K5710">
        <f>J5710*Weighting!$W$22</f>
        <v>0</v>
      </c>
      <c r="M5710" s="14"/>
    </row>
    <row r="5711" spans="1:13" x14ac:dyDescent="0.25">
      <c r="A5711" s="32" t="str">
        <f>IF(Weighting!$P$23&gt;0,B5711,"")</f>
        <v/>
      </c>
      <c r="B5711" t="e">
        <f>Weighting!$C$23</f>
        <v>#DIV/0!</v>
      </c>
      <c r="C5711" t="e">
        <f>Weighting!$F$23</f>
        <v>#NUM!</v>
      </c>
      <c r="D5711" t="e">
        <f>IF(C5711=1,'Data Transformation'!$G$3+0.5*'Data Transformation'!$W$25,IF(C5712=1,D5712-'Data Transformation'!$W$25,FALSE))</f>
        <v>#NUM!</v>
      </c>
      <c r="E5711">
        <f t="array" ref="E5711">IF(ISLOGICAL(D5711),"",FREQUENCY(IF('Data Transformation'!$B$425:$B$8425='Bin Analysis'!$B5691,'Data Transformation'!$G$425:$G$8425),D5711))</f>
        <v>2001</v>
      </c>
      <c r="F5711">
        <f t="shared" si="711"/>
        <v>0</v>
      </c>
      <c r="G5711">
        <f>Weighting!$H$23</f>
        <v>0</v>
      </c>
      <c r="H5711">
        <f t="array" ref="H5711">FREQUENCY(IF('Data Transformation'!$B$4:$B$8425=B5691,'Data Transformation'!$G$4:$G$8425),'Bin Analysis'!$B5711)</f>
        <v>2073</v>
      </c>
      <c r="I5711">
        <f t="shared" si="712"/>
        <v>0</v>
      </c>
      <c r="J5711">
        <f t="shared" si="713"/>
        <v>0</v>
      </c>
      <c r="K5711">
        <f>J5711*Weighting!$W$23</f>
        <v>0</v>
      </c>
      <c r="M5711" s="14"/>
    </row>
    <row r="5712" spans="1:13" x14ac:dyDescent="0.25">
      <c r="A5712" s="32" t="str">
        <f>IF(Weighting!$P$24&gt;0,B5712,"")</f>
        <v/>
      </c>
      <c r="B5712" t="e">
        <f>Weighting!$C$24</f>
        <v>#DIV/0!</v>
      </c>
      <c r="C5712" t="e">
        <f>Weighting!$F$24</f>
        <v>#NUM!</v>
      </c>
      <c r="D5712" t="e">
        <f>IF(C5712=1,'Data Transformation'!$G$3+0.5*'Data Transformation'!$W$25,IF(C5713=1,D5713-'Data Transformation'!$W$25,FALSE))</f>
        <v>#NUM!</v>
      </c>
      <c r="E5712">
        <f t="array" ref="E5712">IF(ISLOGICAL(D5712),"",FREQUENCY(IF('Data Transformation'!$B$425:$B$8425='Bin Analysis'!$B5691,'Data Transformation'!$G$425:$G$8425),D5712))</f>
        <v>2001</v>
      </c>
      <c r="F5712">
        <f t="shared" si="711"/>
        <v>0</v>
      </c>
      <c r="G5712">
        <f>Weighting!$H$24</f>
        <v>0</v>
      </c>
      <c r="H5712">
        <f t="array" ref="H5712">FREQUENCY(IF('Data Transformation'!$B$4:$B$8425=B5691,'Data Transformation'!$G$4:$G$8425),'Bin Analysis'!$B5712)</f>
        <v>2073</v>
      </c>
      <c r="I5712">
        <f t="shared" si="712"/>
        <v>0</v>
      </c>
      <c r="J5712">
        <f t="shared" si="713"/>
        <v>0</v>
      </c>
      <c r="K5712">
        <f>J5712*Weighting!$W$24</f>
        <v>0</v>
      </c>
      <c r="M5712" s="14"/>
    </row>
    <row r="5713" spans="1:25" x14ac:dyDescent="0.25">
      <c r="A5713" s="32" t="str">
        <f>IF(Weighting!$P$25&gt;0,B5713,"")</f>
        <v/>
      </c>
      <c r="B5713" t="e">
        <f>Weighting!$C$25</f>
        <v>#DIV/0!</v>
      </c>
      <c r="C5713" t="e">
        <f>Weighting!$F$25</f>
        <v>#NUM!</v>
      </c>
      <c r="D5713" t="e">
        <f>IF(C5713=1,'Data Transformation'!$G$3+0.5*'Data Transformation'!$W$25,IF(C5714=1,D5714-'Data Transformation'!$W$25,FALSE))</f>
        <v>#NUM!</v>
      </c>
      <c r="E5713">
        <f t="array" ref="E5713">IF(ISLOGICAL(D5713),"",FREQUENCY(IF('Data Transformation'!$B$425:$B$8425='Bin Analysis'!$B5691,'Data Transformation'!$G$425:$G$8425),D5713))</f>
        <v>2001</v>
      </c>
      <c r="F5713">
        <f t="shared" si="711"/>
        <v>0</v>
      </c>
      <c r="G5713">
        <f>Weighting!$H$25</f>
        <v>0</v>
      </c>
      <c r="H5713">
        <f t="array" ref="H5713">FREQUENCY(IF('Data Transformation'!$B$4:$B$8425=B5691,'Data Transformation'!$G$4:$G$8425),'Bin Analysis'!$B5713)</f>
        <v>2073</v>
      </c>
      <c r="I5713">
        <f t="shared" si="712"/>
        <v>0</v>
      </c>
      <c r="J5713">
        <f t="shared" si="713"/>
        <v>0</v>
      </c>
      <c r="K5713">
        <f>J5713*Weighting!$W$25</f>
        <v>0</v>
      </c>
      <c r="M5713" s="14"/>
    </row>
    <row r="5714" spans="1:25" x14ac:dyDescent="0.25">
      <c r="O5714"/>
      <c r="P5714"/>
      <c r="Q5714"/>
      <c r="R5714"/>
    </row>
    <row r="5715" spans="1:25" ht="23.25" x14ac:dyDescent="0.35">
      <c r="A5715" s="21" t="s">
        <v>0</v>
      </c>
      <c r="B5715" s="21" t="str">
        <f>IFERROR(VLOOKUP(C5715,'Data Transformation'!$L$6:$M$426,2,FALSE),"")</f>
        <v/>
      </c>
      <c r="C5715" s="21">
        <f>C5691+1</f>
        <v>238</v>
      </c>
      <c r="D5715" s="21"/>
      <c r="E5715" s="21"/>
      <c r="F5715" s="21"/>
      <c r="G5715" s="21"/>
      <c r="H5715" s="22"/>
      <c r="I5715" s="22"/>
      <c r="J5715" s="22"/>
      <c r="K5715" s="21"/>
      <c r="L5715" s="21" t="str">
        <f>B5715</f>
        <v/>
      </c>
      <c r="M5715" s="23" t="e">
        <f>INDEX('Data Transformation'!$O$4:$O$424,MATCH($B5715,'Data Transformation'!$M$4:$M$424,0),MATCH($M$2,'Data Transformation'!$O$3,0))</f>
        <v>#N/A</v>
      </c>
      <c r="N5715" s="27" t="e">
        <f>IF('Input and Summary Results'!$J$16="minimum",'Bin Analysis'!X5716/(M5715-1),'Bin Analysis'!Y5715/('Bin Analysis'!M5715-1))</f>
        <v>#N/A</v>
      </c>
      <c r="O5715" s="27" t="e">
        <f>IF(M5715=FALSE,NA(),(VLOOKUP(1,C5718:K5737,4,FALSE))/(M5715-1))</f>
        <v>#N/A</v>
      </c>
      <c r="P5715" s="27" t="e">
        <f>IF(M5715=FALSE,NA(),SUM(J5718:J5737)/Weighting!$S$5)</f>
        <v>#N/A</v>
      </c>
      <c r="Q5715" s="27" t="e">
        <f>IF(M5715=FALSE,NA(),SUM(K5718:K5737)/Weighting!$S$6)</f>
        <v>#N/A</v>
      </c>
      <c r="R5715" s="27" t="e">
        <f>IF(M5715=FALSE,NA(),(VLOOKUP(1,G5718:K5737,3,FALSE))/(M5715-1))</f>
        <v>#N/A</v>
      </c>
      <c r="S5715" s="22" t="e">
        <f>IF(M5715=FALSE,NA(),IF(SUM(J5718:J5737)=2,"yes","no"))</f>
        <v>#N/A</v>
      </c>
      <c r="X5715" s="2" cm="2">
        <f t="array" ref="X5715:X5716">FREQUENCY(IF('Data Transformation'!$B$425:$B$6424='Bin Analysis'!L5715,'Data Transformation'!$G$425:$G$6424),'Data Transformation'!$U$11)</f>
        <v>0</v>
      </c>
      <c r="Y5715" s="2" cm="2">
        <f t="array" ref="Y5715:Y5716">FREQUENCY(IF('Data Transformation'!$B$425:$B$6424='Bin Analysis'!L5715,'Data Transformation'!$G$425:$G$6424),'Data Transformation'!$U$12)</f>
        <v>0</v>
      </c>
    </row>
    <row r="5716" spans="1:25" x14ac:dyDescent="0.25">
      <c r="A5716" s="14" t="s">
        <v>67</v>
      </c>
      <c r="B5716" t="s">
        <v>47</v>
      </c>
      <c r="C5716" t="s">
        <v>5</v>
      </c>
      <c r="D5716" t="s">
        <v>100</v>
      </c>
      <c r="E5716" t="s">
        <v>101</v>
      </c>
      <c r="F5716" t="s">
        <v>102</v>
      </c>
      <c r="G5716" t="s">
        <v>70</v>
      </c>
      <c r="H5716" t="s">
        <v>31</v>
      </c>
      <c r="I5716" t="s">
        <v>32</v>
      </c>
      <c r="J5716" t="s">
        <v>46</v>
      </c>
      <c r="K5716" s="14" t="s">
        <v>45</v>
      </c>
      <c r="M5716" s="14"/>
      <c r="X5716" s="2">
        <v>0</v>
      </c>
      <c r="Y5716" s="2">
        <v>0</v>
      </c>
    </row>
    <row r="5717" spans="1:25" x14ac:dyDescent="0.25">
      <c r="A5717" s="32"/>
      <c r="D5717" t="e">
        <f>IF(C5717=1,'Data Transformation'!$G$3+0.5*'Data Transformation'!$W$25,IF(C5718=1,D5718-'Data Transformation'!$W$25,FALSE))</f>
        <v>#NUM!</v>
      </c>
      <c r="E5717">
        <f t="array" ref="E5717">IF(ISLOGICAL(D5717),"",FREQUENCY(IF('Data Transformation'!$B$425:$B$8425='Bin Analysis'!$B5715,'Data Transformation'!$G$425:$G$8425),D5717))</f>
        <v>2001</v>
      </c>
      <c r="F5717" t="e">
        <f>IF(ISLOGICAL(D5717),"",E5717-E5716)</f>
        <v>#VALUE!</v>
      </c>
      <c r="M5717" s="14"/>
    </row>
    <row r="5718" spans="1:25" x14ac:dyDescent="0.25">
      <c r="A5718" s="32" t="e">
        <f>IF(Weighting!$P$6&gt;0,B5718,"")</f>
        <v>#NUM!</v>
      </c>
      <c r="B5718" t="e">
        <f>Weighting!$C$6</f>
        <v>#DIV/0!</v>
      </c>
      <c r="C5718" t="e">
        <f>Weighting!$F$6</f>
        <v>#NUM!</v>
      </c>
      <c r="D5718" t="e">
        <f>IF(C5718=1,'Data Transformation'!$G$3+0.5*'Data Transformation'!$W$25,IF(C5719=1,D5719-'Data Transformation'!$W$25,FALSE))</f>
        <v>#NUM!</v>
      </c>
      <c r="E5718">
        <f t="array" ref="E5718">IF(ISLOGICAL(D5718),"",FREQUENCY(IF('Data Transformation'!$B$425:$B$8425='Bin Analysis'!$B5715,'Data Transformation'!$G$425:$G$8425),D5718))</f>
        <v>2001</v>
      </c>
      <c r="F5718">
        <f>IF(ISLOGICAL(D5718),"",E5718-E5717)</f>
        <v>0</v>
      </c>
      <c r="G5718">
        <f>Weighting!$H$6</f>
        <v>1</v>
      </c>
      <c r="H5718">
        <f t="array" ref="H5718">FREQUENCY(IF('Data Transformation'!$B$4:$B$8425=B5715,'Data Transformation'!$G$4:$G$8425),'Bin Analysis'!$B5718)</f>
        <v>2073</v>
      </c>
      <c r="I5718">
        <f>H5718-H5717</f>
        <v>2073</v>
      </c>
      <c r="J5718">
        <f>IF(I5718=0,0,1)</f>
        <v>1</v>
      </c>
      <c r="K5718" t="e">
        <f>J5718*Weighting!$W$6</f>
        <v>#NUM!</v>
      </c>
      <c r="M5718" s="14"/>
    </row>
    <row r="5719" spans="1:25" x14ac:dyDescent="0.25">
      <c r="A5719" s="32" t="str">
        <f>IF(Weighting!$P$7&gt;0,B5719,"")</f>
        <v/>
      </c>
      <c r="B5719" t="e">
        <f>Weighting!$C$7</f>
        <v>#DIV/0!</v>
      </c>
      <c r="C5719" t="e">
        <f>Weighting!$F$7</f>
        <v>#NUM!</v>
      </c>
      <c r="D5719" t="e">
        <f>IF(C5719=1,'Data Transformation'!$G$3+0.5*'Data Transformation'!$W$25,IF(C5720=1,D5720-'Data Transformation'!$W$25,FALSE))</f>
        <v>#NUM!</v>
      </c>
      <c r="E5719">
        <f t="array" ref="E5719">IF(ISLOGICAL(D5719),"",FREQUENCY(IF('Data Transformation'!$B$425:$B$8425='Bin Analysis'!$B5715,'Data Transformation'!$G$425:$G$8425),D5719))</f>
        <v>2001</v>
      </c>
      <c r="F5719">
        <f t="shared" ref="F5719:F5737" si="714">IF(ISLOGICAL(D5719),"",E5719-E5718)</f>
        <v>0</v>
      </c>
      <c r="G5719">
        <f>Weighting!$H$7</f>
        <v>0</v>
      </c>
      <c r="H5719">
        <f t="array" ref="H5719">FREQUENCY(IF('Data Transformation'!$B$4:$B$8425=B5715,'Data Transformation'!$G$4:$G$8425),'Bin Analysis'!$B5719)</f>
        <v>2073</v>
      </c>
      <c r="I5719">
        <f t="shared" ref="I5719:I5737" si="715">H5719-H5718</f>
        <v>0</v>
      </c>
      <c r="J5719">
        <f>IF(I5719=0,0,1)</f>
        <v>0</v>
      </c>
      <c r="K5719">
        <f>J5719*Weighting!$W$7</f>
        <v>0</v>
      </c>
      <c r="M5719" s="14"/>
    </row>
    <row r="5720" spans="1:25" x14ac:dyDescent="0.25">
      <c r="A5720" s="32" t="str">
        <f>IF(Weighting!$P$8&gt;0,B5720,"")</f>
        <v/>
      </c>
      <c r="B5720" t="e">
        <f>Weighting!$C$8</f>
        <v>#DIV/0!</v>
      </c>
      <c r="C5720" t="e">
        <f>Weighting!$F$8</f>
        <v>#NUM!</v>
      </c>
      <c r="D5720" t="e">
        <f>IF(C5720=1,'Data Transformation'!$G$3+0.5*'Data Transformation'!$W$25,IF(C5721=1,D5721-'Data Transformation'!$W$25,FALSE))</f>
        <v>#NUM!</v>
      </c>
      <c r="E5720">
        <f t="array" ref="E5720">IF(ISLOGICAL(D5720),"",FREQUENCY(IF('Data Transformation'!$B$425:$B$8425='Bin Analysis'!$B5715,'Data Transformation'!$G$425:$G$8425),D5720))</f>
        <v>2001</v>
      </c>
      <c r="F5720">
        <f t="shared" si="714"/>
        <v>0</v>
      </c>
      <c r="G5720">
        <f>Weighting!$H$8</f>
        <v>0</v>
      </c>
      <c r="H5720">
        <f t="array" ref="H5720">FREQUENCY(IF('Data Transformation'!$B$4:$B$8425=B5715,'Data Transformation'!$G$4:$G$8425),'Bin Analysis'!$B5720)</f>
        <v>2073</v>
      </c>
      <c r="I5720">
        <f t="shared" si="715"/>
        <v>0</v>
      </c>
      <c r="J5720">
        <f t="shared" ref="J5720:J5737" si="716">IF(I5720=0,0,1)</f>
        <v>0</v>
      </c>
      <c r="K5720">
        <f>J5720*Weighting!$W$8</f>
        <v>0</v>
      </c>
      <c r="M5720" s="14"/>
    </row>
    <row r="5721" spans="1:25" x14ac:dyDescent="0.25">
      <c r="A5721" s="32" t="str">
        <f>IF(Weighting!$P$9&gt;0,B5721,"")</f>
        <v/>
      </c>
      <c r="B5721" s="50" t="e">
        <f>Weighting!$C$9</f>
        <v>#DIV/0!</v>
      </c>
      <c r="C5721" t="e">
        <f>Weighting!$F$9</f>
        <v>#NUM!</v>
      </c>
      <c r="D5721" t="e">
        <f>IF(C5721=1,'Data Transformation'!$G$3+0.5*'Data Transformation'!$W$25,IF(C5722=1,D5722-'Data Transformation'!$W$25,FALSE))</f>
        <v>#NUM!</v>
      </c>
      <c r="E5721">
        <f t="array" ref="E5721">IF(ISLOGICAL(D5721),"",FREQUENCY(IF('Data Transformation'!$B$425:$B$8425='Bin Analysis'!$B5715,'Data Transformation'!$G$425:$G$8425),D5721))</f>
        <v>2001</v>
      </c>
      <c r="F5721">
        <f t="shared" si="714"/>
        <v>0</v>
      </c>
      <c r="G5721">
        <f>Weighting!$H$9</f>
        <v>0</v>
      </c>
      <c r="H5721">
        <f t="array" ref="H5721">FREQUENCY(IF('Data Transformation'!$B$4:$B$8425=B5715,'Data Transformation'!$G$4:$G$8425),'Bin Analysis'!$B5721)</f>
        <v>2073</v>
      </c>
      <c r="I5721">
        <f t="shared" si="715"/>
        <v>0</v>
      </c>
      <c r="J5721">
        <f t="shared" si="716"/>
        <v>0</v>
      </c>
      <c r="K5721">
        <f>J5721*Weighting!$W$9</f>
        <v>0</v>
      </c>
      <c r="M5721" s="14"/>
    </row>
    <row r="5722" spans="1:25" x14ac:dyDescent="0.25">
      <c r="A5722" s="32" t="str">
        <f>IF(Weighting!$P$10&gt;0,B5722,"")</f>
        <v/>
      </c>
      <c r="B5722" t="e">
        <f>Weighting!$C$10</f>
        <v>#DIV/0!</v>
      </c>
      <c r="C5722" t="e">
        <f>Weighting!$F$10</f>
        <v>#NUM!</v>
      </c>
      <c r="D5722" t="e">
        <f>IF(C5722=1,'Data Transformation'!$G$3+0.5*'Data Transformation'!$W$25,IF(C5723=1,D5723-'Data Transformation'!$W$25,FALSE))</f>
        <v>#NUM!</v>
      </c>
      <c r="E5722">
        <f t="array" ref="E5722">IF(ISLOGICAL(D5722),"",FREQUENCY(IF('Data Transformation'!$B$425:$B$8425='Bin Analysis'!$B5715,'Data Transformation'!$G$425:$G$8425),D5722))</f>
        <v>2001</v>
      </c>
      <c r="F5722">
        <f t="shared" si="714"/>
        <v>0</v>
      </c>
      <c r="G5722">
        <f>Weighting!$H$10</f>
        <v>0</v>
      </c>
      <c r="H5722">
        <f t="array" ref="H5722">FREQUENCY(IF('Data Transformation'!$B$4:$B$8425=B5715,'Data Transformation'!$G$4:$G$8425),'Bin Analysis'!$B5722)</f>
        <v>2073</v>
      </c>
      <c r="I5722">
        <f t="shared" si="715"/>
        <v>0</v>
      </c>
      <c r="J5722">
        <f t="shared" si="716"/>
        <v>0</v>
      </c>
      <c r="K5722">
        <f>J5722*Weighting!$W$10</f>
        <v>0</v>
      </c>
      <c r="M5722" s="14"/>
    </row>
    <row r="5723" spans="1:25" x14ac:dyDescent="0.25">
      <c r="A5723" s="32" t="str">
        <f>IF(Weighting!$P$11&gt;0,B5723,"")</f>
        <v/>
      </c>
      <c r="B5723" t="e">
        <f>Weighting!$C$11</f>
        <v>#DIV/0!</v>
      </c>
      <c r="C5723" t="e">
        <f>Weighting!$F$11</f>
        <v>#NUM!</v>
      </c>
      <c r="D5723" t="e">
        <f>IF(C5723=1,'Data Transformation'!$G$3+0.5*'Data Transformation'!$W$25,IF(C5724=1,D5724-'Data Transformation'!$W$25,FALSE))</f>
        <v>#NUM!</v>
      </c>
      <c r="E5723">
        <f t="array" ref="E5723">IF(ISLOGICAL(D5723),"",FREQUENCY(IF('Data Transformation'!$B$425:$B$8425='Bin Analysis'!$B5715,'Data Transformation'!$G$425:$G$8425),D5723))</f>
        <v>2001</v>
      </c>
      <c r="F5723">
        <f t="shared" si="714"/>
        <v>0</v>
      </c>
      <c r="G5723">
        <f>Weighting!$H$11</f>
        <v>0</v>
      </c>
      <c r="H5723">
        <f t="array" ref="H5723">FREQUENCY(IF('Data Transformation'!$B$4:$B$8425=B5715,'Data Transformation'!$G$4:$G$8425),'Bin Analysis'!$B5723)</f>
        <v>2073</v>
      </c>
      <c r="I5723">
        <f t="shared" si="715"/>
        <v>0</v>
      </c>
      <c r="J5723">
        <f t="shared" si="716"/>
        <v>0</v>
      </c>
      <c r="K5723">
        <f>J5723*Weighting!$W$11</f>
        <v>0</v>
      </c>
      <c r="M5723" s="14"/>
    </row>
    <row r="5724" spans="1:25" x14ac:dyDescent="0.25">
      <c r="A5724" s="32" t="str">
        <f>IF(Weighting!$P$12&gt;0,B5724,"")</f>
        <v/>
      </c>
      <c r="B5724" t="e">
        <f>Weighting!$C$12</f>
        <v>#DIV/0!</v>
      </c>
      <c r="C5724" t="e">
        <f>Weighting!$F$12</f>
        <v>#NUM!</v>
      </c>
      <c r="D5724" t="e">
        <f>IF(C5724=1,'Data Transformation'!$G$3+0.5*'Data Transformation'!$W$25,IF(C5725=1,D5725-'Data Transformation'!$W$25,FALSE))</f>
        <v>#NUM!</v>
      </c>
      <c r="E5724">
        <f t="array" ref="E5724">IF(ISLOGICAL(D5724),"",FREQUENCY(IF('Data Transformation'!$B$425:$B$8425='Bin Analysis'!$B5715,'Data Transformation'!$G$425:$G$8425),D5724))</f>
        <v>2001</v>
      </c>
      <c r="F5724">
        <f t="shared" si="714"/>
        <v>0</v>
      </c>
      <c r="G5724">
        <f>Weighting!$H$12</f>
        <v>0</v>
      </c>
      <c r="H5724">
        <f t="array" ref="H5724">FREQUENCY(IF('Data Transformation'!$B$4:$B$8425=B5715,'Data Transformation'!$G$4:$G$8425),'Bin Analysis'!$B5724)</f>
        <v>2073</v>
      </c>
      <c r="I5724">
        <f t="shared" si="715"/>
        <v>0</v>
      </c>
      <c r="J5724">
        <f t="shared" si="716"/>
        <v>0</v>
      </c>
      <c r="K5724">
        <f>J5724*Weighting!$W$12</f>
        <v>0</v>
      </c>
      <c r="M5724" s="14"/>
    </row>
    <row r="5725" spans="1:25" x14ac:dyDescent="0.25">
      <c r="A5725" s="32" t="str">
        <f>IF(Weighting!$P$13&gt;0,B5725,"")</f>
        <v/>
      </c>
      <c r="B5725" t="e">
        <f>Weighting!$C$13</f>
        <v>#DIV/0!</v>
      </c>
      <c r="C5725" t="e">
        <f>Weighting!$F$13</f>
        <v>#NUM!</v>
      </c>
      <c r="D5725" t="e">
        <f>IF(C5725=1,'Data Transformation'!$G$3+0.5*'Data Transformation'!$W$25,IF(C5726=1,D5726-'Data Transformation'!$W$25,FALSE))</f>
        <v>#NUM!</v>
      </c>
      <c r="E5725">
        <f t="array" ref="E5725">IF(ISLOGICAL(D5725),"",FREQUENCY(IF('Data Transformation'!$B$425:$B$8425='Bin Analysis'!$B5715,'Data Transformation'!$G$425:$G$8425),D5725))</f>
        <v>2001</v>
      </c>
      <c r="F5725">
        <f t="shared" si="714"/>
        <v>0</v>
      </c>
      <c r="G5725">
        <f>Weighting!$H$13</f>
        <v>0</v>
      </c>
      <c r="H5725">
        <f t="array" ref="H5725">FREQUENCY(IF('Data Transformation'!$B$4:$B$8425=B5715,'Data Transformation'!$G$4:$G$8425),'Bin Analysis'!$B5725)</f>
        <v>2073</v>
      </c>
      <c r="I5725">
        <f t="shared" si="715"/>
        <v>0</v>
      </c>
      <c r="J5725">
        <f t="shared" si="716"/>
        <v>0</v>
      </c>
      <c r="K5725">
        <f>J5725*Weighting!$W$13</f>
        <v>0</v>
      </c>
      <c r="M5725" s="14"/>
    </row>
    <row r="5726" spans="1:25" x14ac:dyDescent="0.25">
      <c r="A5726" s="32" t="str">
        <f>IF(Weighting!$P$14&gt;0,B5726,"")</f>
        <v/>
      </c>
      <c r="B5726" t="e">
        <f>Weighting!$C$14</f>
        <v>#DIV/0!</v>
      </c>
      <c r="C5726" t="e">
        <f>Weighting!$F$14</f>
        <v>#NUM!</v>
      </c>
      <c r="D5726" t="e">
        <f>IF(C5726=1,'Data Transformation'!$G$3+0.5*'Data Transformation'!$W$25,IF(C5727=1,D5727-'Data Transformation'!$W$25,FALSE))</f>
        <v>#NUM!</v>
      </c>
      <c r="E5726">
        <f t="array" ref="E5726">IF(ISLOGICAL(D5726),"",FREQUENCY(IF('Data Transformation'!$B$425:$B$8425='Bin Analysis'!$B5715,'Data Transformation'!$G$425:$G$8425),D5726))</f>
        <v>2001</v>
      </c>
      <c r="F5726">
        <f t="shared" si="714"/>
        <v>0</v>
      </c>
      <c r="G5726">
        <f>Weighting!$H$14</f>
        <v>0</v>
      </c>
      <c r="H5726">
        <f t="array" ref="H5726">FREQUENCY(IF('Data Transformation'!$B$4:$B$8425=B5715,'Data Transformation'!$G$4:$G$8425),'Bin Analysis'!$B5726)</f>
        <v>2073</v>
      </c>
      <c r="I5726">
        <f t="shared" si="715"/>
        <v>0</v>
      </c>
      <c r="J5726">
        <f t="shared" si="716"/>
        <v>0</v>
      </c>
      <c r="K5726">
        <f>J5726*Weighting!$W$14</f>
        <v>0</v>
      </c>
      <c r="M5726" s="14"/>
    </row>
    <row r="5727" spans="1:25" x14ac:dyDescent="0.25">
      <c r="A5727" s="32" t="str">
        <f>IF(Weighting!$P$15&gt;0,B5727,"")</f>
        <v/>
      </c>
      <c r="B5727" t="e">
        <f>Weighting!$C$15</f>
        <v>#DIV/0!</v>
      </c>
      <c r="C5727" t="e">
        <f>Weighting!$F$15</f>
        <v>#NUM!</v>
      </c>
      <c r="D5727" t="e">
        <f>IF(C5727=1,'Data Transformation'!$G$3+0.5*'Data Transformation'!$W$25,IF(C5728=1,D5728-'Data Transformation'!$W$25,FALSE))</f>
        <v>#NUM!</v>
      </c>
      <c r="E5727">
        <f t="array" ref="E5727">IF(ISLOGICAL(D5727),"",FREQUENCY(IF('Data Transformation'!$B$425:$B$8425='Bin Analysis'!$B5715,'Data Transformation'!$G$425:$G$8425),D5727))</f>
        <v>2001</v>
      </c>
      <c r="F5727">
        <f t="shared" si="714"/>
        <v>0</v>
      </c>
      <c r="G5727">
        <f>Weighting!$H$15</f>
        <v>0</v>
      </c>
      <c r="H5727">
        <f t="array" ref="H5727">FREQUENCY(IF('Data Transformation'!$B$4:$B$8425=B5715,'Data Transformation'!$G$4:$G$8425),'Bin Analysis'!$B5727)</f>
        <v>2073</v>
      </c>
      <c r="I5727">
        <f t="shared" si="715"/>
        <v>0</v>
      </c>
      <c r="J5727">
        <f t="shared" si="716"/>
        <v>0</v>
      </c>
      <c r="K5727">
        <f>J5727*Weighting!$W$15</f>
        <v>0</v>
      </c>
      <c r="M5727" s="14"/>
    </row>
    <row r="5728" spans="1:25" x14ac:dyDescent="0.25">
      <c r="A5728" s="32" t="str">
        <f>IF(Weighting!$P$16&gt;0,B5728,"")</f>
        <v/>
      </c>
      <c r="B5728" t="e">
        <f>Weighting!$C$16</f>
        <v>#DIV/0!</v>
      </c>
      <c r="C5728" t="e">
        <f>Weighting!$F$16</f>
        <v>#NUM!</v>
      </c>
      <c r="D5728" t="e">
        <f>IF(C5728=1,'Data Transformation'!$G$3+0.5*'Data Transformation'!$W$25,IF(C5729=1,D5729-'Data Transformation'!$W$25,FALSE))</f>
        <v>#NUM!</v>
      </c>
      <c r="E5728">
        <f t="array" ref="E5728">IF(ISLOGICAL(D5728),"",FREQUENCY(IF('Data Transformation'!$B$425:$B$8425='Bin Analysis'!$B5715,'Data Transformation'!$G$425:$G$8425),D5728))</f>
        <v>2001</v>
      </c>
      <c r="F5728">
        <f t="shared" si="714"/>
        <v>0</v>
      </c>
      <c r="G5728">
        <f>Weighting!$H$16</f>
        <v>0</v>
      </c>
      <c r="H5728">
        <f t="array" ref="H5728">FREQUENCY(IF('Data Transformation'!$B$4:$B$8425=B5715,'Data Transformation'!$G$4:$G$8425),'Bin Analysis'!$B5728)</f>
        <v>2073</v>
      </c>
      <c r="I5728">
        <f t="shared" si="715"/>
        <v>0</v>
      </c>
      <c r="J5728">
        <f t="shared" si="716"/>
        <v>0</v>
      </c>
      <c r="K5728">
        <f>J5728*Weighting!$W$16</f>
        <v>0</v>
      </c>
      <c r="M5728" s="14"/>
    </row>
    <row r="5729" spans="1:25" x14ac:dyDescent="0.25">
      <c r="A5729" s="32" t="str">
        <f>IF(Weighting!$P$17&gt;0,B5729,"")</f>
        <v/>
      </c>
      <c r="B5729" t="e">
        <f>Weighting!$C$17</f>
        <v>#DIV/0!</v>
      </c>
      <c r="C5729" t="e">
        <f>Weighting!$F$17</f>
        <v>#NUM!</v>
      </c>
      <c r="D5729" t="e">
        <f>IF(C5729=1,'Data Transformation'!$G$3+0.5*'Data Transformation'!$W$25,IF(C5730=1,D5730-'Data Transformation'!$W$25,FALSE))</f>
        <v>#NUM!</v>
      </c>
      <c r="E5729">
        <f t="array" ref="E5729">IF(ISLOGICAL(D5729),"",FREQUENCY(IF('Data Transformation'!$B$425:$B$8425='Bin Analysis'!$B5715,'Data Transformation'!$G$425:$G$8425),D5729))</f>
        <v>2001</v>
      </c>
      <c r="F5729">
        <f t="shared" si="714"/>
        <v>0</v>
      </c>
      <c r="G5729">
        <f>Weighting!$H$17</f>
        <v>0</v>
      </c>
      <c r="H5729">
        <f t="array" ref="H5729">FREQUENCY(IF('Data Transformation'!$B$4:$B$8425=B5715,'Data Transformation'!$G$4:$G$8425),'Bin Analysis'!$B5729)</f>
        <v>2073</v>
      </c>
      <c r="I5729">
        <f t="shared" si="715"/>
        <v>0</v>
      </c>
      <c r="J5729">
        <f t="shared" si="716"/>
        <v>0</v>
      </c>
      <c r="K5729">
        <f>J5729*Weighting!$W$17</f>
        <v>0</v>
      </c>
      <c r="M5729" s="14"/>
    </row>
    <row r="5730" spans="1:25" x14ac:dyDescent="0.25">
      <c r="A5730" s="32" t="str">
        <f>IF(Weighting!$P$18&gt;0,B5730,"")</f>
        <v/>
      </c>
      <c r="B5730" t="e">
        <f>Weighting!$C$18</f>
        <v>#DIV/0!</v>
      </c>
      <c r="C5730" t="e">
        <f>Weighting!$F$18</f>
        <v>#NUM!</v>
      </c>
      <c r="D5730" t="e">
        <f>IF(C5730=1,'Data Transformation'!$G$3+0.5*'Data Transformation'!$W$25,IF(C5731=1,D5731-'Data Transformation'!$W$25,FALSE))</f>
        <v>#NUM!</v>
      </c>
      <c r="E5730">
        <f t="array" ref="E5730">IF(ISLOGICAL(D5730),"",FREQUENCY(IF('Data Transformation'!$B$425:$B$8425='Bin Analysis'!$B5715,'Data Transformation'!$G$425:$G$8425),D5730))</f>
        <v>2001</v>
      </c>
      <c r="F5730">
        <f t="shared" si="714"/>
        <v>0</v>
      </c>
      <c r="G5730">
        <f>Weighting!$H$18</f>
        <v>0</v>
      </c>
      <c r="H5730">
        <f t="array" ref="H5730">FREQUENCY(IF('Data Transformation'!$B$4:$B$8425=B5715,'Data Transformation'!$G$4:$G$8425),'Bin Analysis'!$B5730)</f>
        <v>2073</v>
      </c>
      <c r="I5730">
        <f t="shared" si="715"/>
        <v>0</v>
      </c>
      <c r="J5730">
        <f t="shared" si="716"/>
        <v>0</v>
      </c>
      <c r="K5730">
        <f>J5730*Weighting!$W$18</f>
        <v>0</v>
      </c>
      <c r="M5730" s="14"/>
    </row>
    <row r="5731" spans="1:25" x14ac:dyDescent="0.25">
      <c r="A5731" s="32" t="str">
        <f>IF(Weighting!$P$19&gt;0,B5731,"")</f>
        <v/>
      </c>
      <c r="B5731" t="e">
        <f>Weighting!$C$19</f>
        <v>#DIV/0!</v>
      </c>
      <c r="C5731" t="e">
        <f>Weighting!$F$19</f>
        <v>#NUM!</v>
      </c>
      <c r="D5731" t="e">
        <f>IF(C5731=1,'Data Transformation'!$G$3+0.5*'Data Transformation'!$W$25,IF(C5732=1,D5732-'Data Transformation'!$W$25,FALSE))</f>
        <v>#NUM!</v>
      </c>
      <c r="E5731">
        <f t="array" ref="E5731">IF(ISLOGICAL(D5731),"",FREQUENCY(IF('Data Transformation'!$B$425:$B$8425='Bin Analysis'!$B5715,'Data Transformation'!$G$425:$G$8425),D5731))</f>
        <v>2001</v>
      </c>
      <c r="F5731">
        <f t="shared" si="714"/>
        <v>0</v>
      </c>
      <c r="G5731">
        <f>Weighting!$H$19</f>
        <v>0</v>
      </c>
      <c r="H5731">
        <f t="array" ref="H5731">FREQUENCY(IF('Data Transformation'!$B$4:$B$8425=B5715,'Data Transformation'!$G$4:$G$8425),'Bin Analysis'!$B5731)</f>
        <v>2073</v>
      </c>
      <c r="I5731">
        <f t="shared" si="715"/>
        <v>0</v>
      </c>
      <c r="J5731">
        <f t="shared" si="716"/>
        <v>0</v>
      </c>
      <c r="K5731">
        <f>J5731*Weighting!$W$19</f>
        <v>0</v>
      </c>
      <c r="M5731" s="14"/>
    </row>
    <row r="5732" spans="1:25" x14ac:dyDescent="0.25">
      <c r="A5732" s="32" t="str">
        <f>IF(Weighting!$P$20&gt;0,B5732,"")</f>
        <v/>
      </c>
      <c r="B5732" t="e">
        <f>Weighting!$C$20</f>
        <v>#DIV/0!</v>
      </c>
      <c r="C5732" t="e">
        <f>Weighting!$F$20</f>
        <v>#NUM!</v>
      </c>
      <c r="D5732" t="e">
        <f>IF(C5732=1,'Data Transformation'!$G$3+0.5*'Data Transformation'!$W$25,IF(C5733=1,D5733-'Data Transformation'!$W$25,FALSE))</f>
        <v>#NUM!</v>
      </c>
      <c r="E5732">
        <f t="array" ref="E5732">IF(ISLOGICAL(D5732),"",FREQUENCY(IF('Data Transformation'!$B$425:$B$8425='Bin Analysis'!$B5715,'Data Transformation'!$G$425:$G$8425),D5732))</f>
        <v>2001</v>
      </c>
      <c r="F5732">
        <f t="shared" si="714"/>
        <v>0</v>
      </c>
      <c r="G5732">
        <f>Weighting!$H$20</f>
        <v>0</v>
      </c>
      <c r="H5732">
        <f t="array" ref="H5732">FREQUENCY(IF('Data Transformation'!$B$4:$B$8425=B5715,'Data Transformation'!$G$4:$G$8425),'Bin Analysis'!$B5732)</f>
        <v>2073</v>
      </c>
      <c r="I5732">
        <f t="shared" si="715"/>
        <v>0</v>
      </c>
      <c r="J5732">
        <f t="shared" si="716"/>
        <v>0</v>
      </c>
      <c r="K5732">
        <f>J5732*Weighting!$W$20</f>
        <v>0</v>
      </c>
      <c r="M5732" s="14"/>
    </row>
    <row r="5733" spans="1:25" x14ac:dyDescent="0.25">
      <c r="A5733" s="32" t="str">
        <f>IF(Weighting!$P$21&gt;0,B5733,"")</f>
        <v/>
      </c>
      <c r="B5733" t="e">
        <f>Weighting!$C$21</f>
        <v>#DIV/0!</v>
      </c>
      <c r="C5733" t="e">
        <f>Weighting!$F$21</f>
        <v>#NUM!</v>
      </c>
      <c r="D5733" t="e">
        <f>IF(C5733=1,'Data Transformation'!$G$3+0.5*'Data Transformation'!$W$25,IF(C5734=1,D5734-'Data Transformation'!$W$25,FALSE))</f>
        <v>#NUM!</v>
      </c>
      <c r="E5733">
        <f t="array" ref="E5733">IF(ISLOGICAL(D5733),"",FREQUENCY(IF('Data Transformation'!$B$425:$B$8425='Bin Analysis'!$B5715,'Data Transformation'!$G$425:$G$8425),D5733))</f>
        <v>2001</v>
      </c>
      <c r="F5733">
        <f t="shared" si="714"/>
        <v>0</v>
      </c>
      <c r="G5733">
        <f>Weighting!$H$21</f>
        <v>0</v>
      </c>
      <c r="H5733">
        <f t="array" ref="H5733">FREQUENCY(IF('Data Transformation'!$B$4:$B$8425=B5715,'Data Transformation'!$G$4:$G$8425),'Bin Analysis'!$B5733)</f>
        <v>2073</v>
      </c>
      <c r="I5733">
        <f t="shared" si="715"/>
        <v>0</v>
      </c>
      <c r="J5733">
        <f t="shared" si="716"/>
        <v>0</v>
      </c>
      <c r="K5733">
        <f>J5733*Weighting!$W$21</f>
        <v>0</v>
      </c>
      <c r="M5733" s="14"/>
    </row>
    <row r="5734" spans="1:25" x14ac:dyDescent="0.25">
      <c r="A5734" s="32" t="str">
        <f>IF(Weighting!$P$22&gt;0,B5734,"")</f>
        <v/>
      </c>
      <c r="B5734" t="e">
        <f>Weighting!$C$22</f>
        <v>#DIV/0!</v>
      </c>
      <c r="C5734" t="e">
        <f>Weighting!$F$22</f>
        <v>#NUM!</v>
      </c>
      <c r="D5734" t="e">
        <f>IF(C5734=1,'Data Transformation'!$G$3+0.5*'Data Transformation'!$W$25,IF(C5735=1,D5735-'Data Transformation'!$W$25,FALSE))</f>
        <v>#NUM!</v>
      </c>
      <c r="E5734">
        <f t="array" ref="E5734">IF(ISLOGICAL(D5734),"",FREQUENCY(IF('Data Transformation'!$B$425:$B$8425='Bin Analysis'!$B5715,'Data Transformation'!$G$425:$G$8425),D5734))</f>
        <v>2001</v>
      </c>
      <c r="F5734">
        <f t="shared" si="714"/>
        <v>0</v>
      </c>
      <c r="G5734">
        <f>Weighting!$H$22</f>
        <v>0</v>
      </c>
      <c r="H5734">
        <f t="array" ref="H5734">FREQUENCY(IF('Data Transformation'!$B$4:$B$8425=B5715,'Data Transformation'!$G$4:$G$8425),'Bin Analysis'!$B5734)</f>
        <v>2073</v>
      </c>
      <c r="I5734">
        <f t="shared" si="715"/>
        <v>0</v>
      </c>
      <c r="J5734">
        <f t="shared" si="716"/>
        <v>0</v>
      </c>
      <c r="K5734">
        <f>J5734*Weighting!$W$22</f>
        <v>0</v>
      </c>
      <c r="M5734" s="14"/>
    </row>
    <row r="5735" spans="1:25" x14ac:dyDescent="0.25">
      <c r="A5735" s="32" t="str">
        <f>IF(Weighting!$P$23&gt;0,B5735,"")</f>
        <v/>
      </c>
      <c r="B5735" t="e">
        <f>Weighting!$C$23</f>
        <v>#DIV/0!</v>
      </c>
      <c r="C5735" t="e">
        <f>Weighting!$F$23</f>
        <v>#NUM!</v>
      </c>
      <c r="D5735" t="e">
        <f>IF(C5735=1,'Data Transformation'!$G$3+0.5*'Data Transformation'!$W$25,IF(C5736=1,D5736-'Data Transformation'!$W$25,FALSE))</f>
        <v>#NUM!</v>
      </c>
      <c r="E5735">
        <f t="array" ref="E5735">IF(ISLOGICAL(D5735),"",FREQUENCY(IF('Data Transformation'!$B$425:$B$8425='Bin Analysis'!$B5715,'Data Transformation'!$G$425:$G$8425),D5735))</f>
        <v>2001</v>
      </c>
      <c r="F5735">
        <f t="shared" si="714"/>
        <v>0</v>
      </c>
      <c r="G5735">
        <f>Weighting!$H$23</f>
        <v>0</v>
      </c>
      <c r="H5735">
        <f t="array" ref="H5735">FREQUENCY(IF('Data Transformation'!$B$4:$B$8425=B5715,'Data Transformation'!$G$4:$G$8425),'Bin Analysis'!$B5735)</f>
        <v>2073</v>
      </c>
      <c r="I5735">
        <f t="shared" si="715"/>
        <v>0</v>
      </c>
      <c r="J5735">
        <f t="shared" si="716"/>
        <v>0</v>
      </c>
      <c r="K5735">
        <f>J5735*Weighting!$W$23</f>
        <v>0</v>
      </c>
      <c r="M5735" s="14"/>
    </row>
    <row r="5736" spans="1:25" x14ac:dyDescent="0.25">
      <c r="A5736" s="32" t="str">
        <f>IF(Weighting!$P$24&gt;0,B5736,"")</f>
        <v/>
      </c>
      <c r="B5736" t="e">
        <f>Weighting!$C$24</f>
        <v>#DIV/0!</v>
      </c>
      <c r="C5736" t="e">
        <f>Weighting!$F$24</f>
        <v>#NUM!</v>
      </c>
      <c r="D5736" t="e">
        <f>IF(C5736=1,'Data Transformation'!$G$3+0.5*'Data Transformation'!$W$25,IF(C5737=1,D5737-'Data Transformation'!$W$25,FALSE))</f>
        <v>#NUM!</v>
      </c>
      <c r="E5736">
        <f t="array" ref="E5736">IF(ISLOGICAL(D5736),"",FREQUENCY(IF('Data Transformation'!$B$425:$B$8425='Bin Analysis'!$B5715,'Data Transformation'!$G$425:$G$8425),D5736))</f>
        <v>2001</v>
      </c>
      <c r="F5736">
        <f t="shared" si="714"/>
        <v>0</v>
      </c>
      <c r="G5736">
        <f>Weighting!$H$24</f>
        <v>0</v>
      </c>
      <c r="H5736">
        <f t="array" ref="H5736">FREQUENCY(IF('Data Transformation'!$B$4:$B$8425=B5715,'Data Transformation'!$G$4:$G$8425),'Bin Analysis'!$B5736)</f>
        <v>2073</v>
      </c>
      <c r="I5736">
        <f t="shared" si="715"/>
        <v>0</v>
      </c>
      <c r="J5736">
        <f t="shared" si="716"/>
        <v>0</v>
      </c>
      <c r="K5736">
        <f>J5736*Weighting!$W$24</f>
        <v>0</v>
      </c>
      <c r="M5736" s="14"/>
    </row>
    <row r="5737" spans="1:25" x14ac:dyDescent="0.25">
      <c r="A5737" s="32" t="str">
        <f>IF(Weighting!$P$25&gt;0,B5737,"")</f>
        <v/>
      </c>
      <c r="B5737" t="e">
        <f>Weighting!$C$25</f>
        <v>#DIV/0!</v>
      </c>
      <c r="C5737" t="e">
        <f>Weighting!$F$25</f>
        <v>#NUM!</v>
      </c>
      <c r="D5737" t="e">
        <f>IF(C5737=1,'Data Transformation'!$G$3+0.5*'Data Transformation'!$W$25,IF(C5738=1,D5738-'Data Transformation'!$W$25,FALSE))</f>
        <v>#NUM!</v>
      </c>
      <c r="E5737">
        <f t="array" ref="E5737">IF(ISLOGICAL(D5737),"",FREQUENCY(IF('Data Transformation'!$B$425:$B$8425='Bin Analysis'!$B5715,'Data Transformation'!$G$425:$G$8425),D5737))</f>
        <v>2001</v>
      </c>
      <c r="F5737">
        <f t="shared" si="714"/>
        <v>0</v>
      </c>
      <c r="G5737">
        <f>Weighting!$H$25</f>
        <v>0</v>
      </c>
      <c r="H5737">
        <f t="array" ref="H5737">FREQUENCY(IF('Data Transformation'!$B$4:$B$8425=B5715,'Data Transformation'!$G$4:$G$8425),'Bin Analysis'!$B5737)</f>
        <v>2073</v>
      </c>
      <c r="I5737">
        <f t="shared" si="715"/>
        <v>0</v>
      </c>
      <c r="J5737">
        <f t="shared" si="716"/>
        <v>0</v>
      </c>
      <c r="K5737">
        <f>J5737*Weighting!$W$25</f>
        <v>0</v>
      </c>
      <c r="M5737" s="14"/>
    </row>
    <row r="5738" spans="1:25" x14ac:dyDescent="0.25">
      <c r="O5738"/>
      <c r="P5738"/>
      <c r="Q5738"/>
      <c r="R5738"/>
    </row>
    <row r="5739" spans="1:25" ht="23.25" x14ac:dyDescent="0.35">
      <c r="A5739" s="21" t="s">
        <v>0</v>
      </c>
      <c r="B5739" s="21" t="str">
        <f>IFERROR(VLOOKUP(C5739,'Data Transformation'!$L$6:$M$426,2,FALSE),"")</f>
        <v/>
      </c>
      <c r="C5739" s="21">
        <f>C5715+1</f>
        <v>239</v>
      </c>
      <c r="D5739" s="21"/>
      <c r="E5739" s="21"/>
      <c r="F5739" s="21"/>
      <c r="G5739" s="21"/>
      <c r="H5739" s="22"/>
      <c r="I5739" s="22"/>
      <c r="J5739" s="22"/>
      <c r="K5739" s="21"/>
      <c r="L5739" s="21" t="str">
        <f>B5739</f>
        <v/>
      </c>
      <c r="M5739" s="23" t="e">
        <f>INDEX('Data Transformation'!$O$4:$O$424,MATCH($B5739,'Data Transformation'!$M$4:$M$424,0),MATCH($M$2,'Data Transformation'!$O$3,0))</f>
        <v>#N/A</v>
      </c>
      <c r="N5739" s="27" t="e">
        <f>IF('Input and Summary Results'!$J$16="minimum",'Bin Analysis'!X5740/(M5739-1),'Bin Analysis'!Y5739/('Bin Analysis'!M5739-1))</f>
        <v>#N/A</v>
      </c>
      <c r="O5739" s="27" t="e">
        <f>IF(M5739=FALSE,NA(),(VLOOKUP(1,C5742:K5761,4,FALSE))/(M5739-1))</f>
        <v>#N/A</v>
      </c>
      <c r="P5739" s="27" t="e">
        <f>IF(M5739=FALSE,NA(),SUM(J5742:J5761)/Weighting!$S$5)</f>
        <v>#N/A</v>
      </c>
      <c r="Q5739" s="27" t="e">
        <f>IF(M5739=FALSE,NA(),SUM(K5742:K5761)/Weighting!$S$6)</f>
        <v>#N/A</v>
      </c>
      <c r="R5739" s="27" t="e">
        <f>IF(M5739=FALSE,NA(),(VLOOKUP(1,G5742:K5761,3,FALSE))/(M5739-1))</f>
        <v>#N/A</v>
      </c>
      <c r="S5739" s="22" t="e">
        <f>IF(M5739=FALSE,NA(),IF(SUM(J5742:J5761)=2,"yes","no"))</f>
        <v>#N/A</v>
      </c>
      <c r="X5739" s="2" cm="2">
        <f t="array" ref="X5739:X5740">FREQUENCY(IF('Data Transformation'!$B$425:$B$6424='Bin Analysis'!L5739,'Data Transformation'!$G$425:$G$6424),'Data Transformation'!$U$11)</f>
        <v>0</v>
      </c>
      <c r="Y5739" s="2" cm="2">
        <f t="array" ref="Y5739:Y5740">FREQUENCY(IF('Data Transformation'!$B$425:$B$6424='Bin Analysis'!L5739,'Data Transformation'!$G$425:$G$6424),'Data Transformation'!$U$12)</f>
        <v>0</v>
      </c>
    </row>
    <row r="5740" spans="1:25" x14ac:dyDescent="0.25">
      <c r="A5740" s="14" t="s">
        <v>67</v>
      </c>
      <c r="B5740" t="s">
        <v>47</v>
      </c>
      <c r="C5740" t="s">
        <v>5</v>
      </c>
      <c r="D5740" t="s">
        <v>100</v>
      </c>
      <c r="E5740" t="s">
        <v>101</v>
      </c>
      <c r="F5740" t="s">
        <v>102</v>
      </c>
      <c r="G5740" t="s">
        <v>70</v>
      </c>
      <c r="H5740" t="s">
        <v>31</v>
      </c>
      <c r="I5740" t="s">
        <v>32</v>
      </c>
      <c r="J5740" t="s">
        <v>46</v>
      </c>
      <c r="K5740" s="14" t="s">
        <v>45</v>
      </c>
      <c r="M5740" s="14"/>
      <c r="X5740" s="2">
        <v>0</v>
      </c>
      <c r="Y5740" s="2">
        <v>0</v>
      </c>
    </row>
    <row r="5741" spans="1:25" x14ac:dyDescent="0.25">
      <c r="A5741" s="32"/>
      <c r="D5741" t="e">
        <f>IF(C5741=1,'Data Transformation'!$G$3+0.5*'Data Transformation'!$W$25,IF(C5742=1,D5742-'Data Transformation'!$W$25,FALSE))</f>
        <v>#NUM!</v>
      </c>
      <c r="E5741">
        <f t="array" ref="E5741">IF(ISLOGICAL(D5741),"",FREQUENCY(IF('Data Transformation'!$B$425:$B$8425='Bin Analysis'!$B5739,'Data Transformation'!$G$425:$G$8425),D5741))</f>
        <v>2001</v>
      </c>
      <c r="F5741" t="e">
        <f>IF(ISLOGICAL(D5741),"",E5741-E5740)</f>
        <v>#VALUE!</v>
      </c>
      <c r="M5741" s="14"/>
    </row>
    <row r="5742" spans="1:25" x14ac:dyDescent="0.25">
      <c r="A5742" s="32" t="e">
        <f>IF(Weighting!$P$6&gt;0,B5742,"")</f>
        <v>#NUM!</v>
      </c>
      <c r="B5742" t="e">
        <f>Weighting!$C$6</f>
        <v>#DIV/0!</v>
      </c>
      <c r="C5742" t="e">
        <f>Weighting!$F$6</f>
        <v>#NUM!</v>
      </c>
      <c r="D5742" t="e">
        <f>IF(C5742=1,'Data Transformation'!$G$3+0.5*'Data Transformation'!$W$25,IF(C5743=1,D5743-'Data Transformation'!$W$25,FALSE))</f>
        <v>#NUM!</v>
      </c>
      <c r="E5742">
        <f t="array" ref="E5742">IF(ISLOGICAL(D5742),"",FREQUENCY(IF('Data Transformation'!$B$425:$B$8425='Bin Analysis'!$B5739,'Data Transformation'!$G$425:$G$8425),D5742))</f>
        <v>2001</v>
      </c>
      <c r="F5742">
        <f>IF(ISLOGICAL(D5742),"",E5742-E5741)</f>
        <v>0</v>
      </c>
      <c r="G5742">
        <f>Weighting!$H$6</f>
        <v>1</v>
      </c>
      <c r="H5742">
        <f t="array" ref="H5742">FREQUENCY(IF('Data Transformation'!$B$4:$B$8425=B5739,'Data Transformation'!$G$4:$G$8425),'Bin Analysis'!$B5742)</f>
        <v>2073</v>
      </c>
      <c r="I5742">
        <f>H5742-H5741</f>
        <v>2073</v>
      </c>
      <c r="J5742">
        <f>IF(I5742=0,0,1)</f>
        <v>1</v>
      </c>
      <c r="K5742" t="e">
        <f>J5742*Weighting!$W$6</f>
        <v>#NUM!</v>
      </c>
      <c r="M5742" s="14"/>
    </row>
    <row r="5743" spans="1:25" x14ac:dyDescent="0.25">
      <c r="A5743" s="32" t="str">
        <f>IF(Weighting!$P$7&gt;0,B5743,"")</f>
        <v/>
      </c>
      <c r="B5743" t="e">
        <f>Weighting!$C$7</f>
        <v>#DIV/0!</v>
      </c>
      <c r="C5743" t="e">
        <f>Weighting!$F$7</f>
        <v>#NUM!</v>
      </c>
      <c r="D5743" t="e">
        <f>IF(C5743=1,'Data Transformation'!$G$3+0.5*'Data Transformation'!$W$25,IF(C5744=1,D5744-'Data Transformation'!$W$25,FALSE))</f>
        <v>#NUM!</v>
      </c>
      <c r="E5743">
        <f t="array" ref="E5743">IF(ISLOGICAL(D5743),"",FREQUENCY(IF('Data Transformation'!$B$425:$B$8425='Bin Analysis'!$B5739,'Data Transformation'!$G$425:$G$8425),D5743))</f>
        <v>2001</v>
      </c>
      <c r="F5743">
        <f t="shared" ref="F5743:F5761" si="717">IF(ISLOGICAL(D5743),"",E5743-E5742)</f>
        <v>0</v>
      </c>
      <c r="G5743">
        <f>Weighting!$H$7</f>
        <v>0</v>
      </c>
      <c r="H5743">
        <f t="array" ref="H5743">FREQUENCY(IF('Data Transformation'!$B$4:$B$8425=B5739,'Data Transformation'!$G$4:$G$8425),'Bin Analysis'!$B5743)</f>
        <v>2073</v>
      </c>
      <c r="I5743">
        <f t="shared" ref="I5743:I5761" si="718">H5743-H5742</f>
        <v>0</v>
      </c>
      <c r="J5743">
        <f>IF(I5743=0,0,1)</f>
        <v>0</v>
      </c>
      <c r="K5743">
        <f>J5743*Weighting!$W$7</f>
        <v>0</v>
      </c>
      <c r="M5743" s="14"/>
    </row>
    <row r="5744" spans="1:25" x14ac:dyDescent="0.25">
      <c r="A5744" s="32" t="str">
        <f>IF(Weighting!$P$8&gt;0,B5744,"")</f>
        <v/>
      </c>
      <c r="B5744" t="e">
        <f>Weighting!$C$8</f>
        <v>#DIV/0!</v>
      </c>
      <c r="C5744" t="e">
        <f>Weighting!$F$8</f>
        <v>#NUM!</v>
      </c>
      <c r="D5744" t="e">
        <f>IF(C5744=1,'Data Transformation'!$G$3+0.5*'Data Transformation'!$W$25,IF(C5745=1,D5745-'Data Transformation'!$W$25,FALSE))</f>
        <v>#NUM!</v>
      </c>
      <c r="E5744">
        <f t="array" ref="E5744">IF(ISLOGICAL(D5744),"",FREQUENCY(IF('Data Transformation'!$B$425:$B$8425='Bin Analysis'!$B5739,'Data Transformation'!$G$425:$G$8425),D5744))</f>
        <v>2001</v>
      </c>
      <c r="F5744">
        <f t="shared" si="717"/>
        <v>0</v>
      </c>
      <c r="G5744">
        <f>Weighting!$H$8</f>
        <v>0</v>
      </c>
      <c r="H5744">
        <f t="array" ref="H5744">FREQUENCY(IF('Data Transformation'!$B$4:$B$8425=B5739,'Data Transformation'!$G$4:$G$8425),'Bin Analysis'!$B5744)</f>
        <v>2073</v>
      </c>
      <c r="I5744">
        <f t="shared" si="718"/>
        <v>0</v>
      </c>
      <c r="J5744">
        <f t="shared" ref="J5744:J5761" si="719">IF(I5744=0,0,1)</f>
        <v>0</v>
      </c>
      <c r="K5744">
        <f>J5744*Weighting!$W$8</f>
        <v>0</v>
      </c>
      <c r="M5744" s="14"/>
    </row>
    <row r="5745" spans="1:13" x14ac:dyDescent="0.25">
      <c r="A5745" s="32" t="str">
        <f>IF(Weighting!$P$9&gt;0,B5745,"")</f>
        <v/>
      </c>
      <c r="B5745" s="50" t="e">
        <f>Weighting!$C$9</f>
        <v>#DIV/0!</v>
      </c>
      <c r="C5745" t="e">
        <f>Weighting!$F$9</f>
        <v>#NUM!</v>
      </c>
      <c r="D5745" t="e">
        <f>IF(C5745=1,'Data Transformation'!$G$3+0.5*'Data Transformation'!$W$25,IF(C5746=1,D5746-'Data Transformation'!$W$25,FALSE))</f>
        <v>#NUM!</v>
      </c>
      <c r="E5745">
        <f t="array" ref="E5745">IF(ISLOGICAL(D5745),"",FREQUENCY(IF('Data Transformation'!$B$425:$B$8425='Bin Analysis'!$B5739,'Data Transformation'!$G$425:$G$8425),D5745))</f>
        <v>2001</v>
      </c>
      <c r="F5745">
        <f t="shared" si="717"/>
        <v>0</v>
      </c>
      <c r="G5745">
        <f>Weighting!$H$9</f>
        <v>0</v>
      </c>
      <c r="H5745">
        <f t="array" ref="H5745">FREQUENCY(IF('Data Transformation'!$B$4:$B$8425=B5739,'Data Transformation'!$G$4:$G$8425),'Bin Analysis'!$B5745)</f>
        <v>2073</v>
      </c>
      <c r="I5745">
        <f t="shared" si="718"/>
        <v>0</v>
      </c>
      <c r="J5745">
        <f t="shared" si="719"/>
        <v>0</v>
      </c>
      <c r="K5745">
        <f>J5745*Weighting!$W$9</f>
        <v>0</v>
      </c>
      <c r="M5745" s="14"/>
    </row>
    <row r="5746" spans="1:13" x14ac:dyDescent="0.25">
      <c r="A5746" s="32" t="str">
        <f>IF(Weighting!$P$10&gt;0,B5746,"")</f>
        <v/>
      </c>
      <c r="B5746" t="e">
        <f>Weighting!$C$10</f>
        <v>#DIV/0!</v>
      </c>
      <c r="C5746" t="e">
        <f>Weighting!$F$10</f>
        <v>#NUM!</v>
      </c>
      <c r="D5746" t="e">
        <f>IF(C5746=1,'Data Transformation'!$G$3+0.5*'Data Transformation'!$W$25,IF(C5747=1,D5747-'Data Transformation'!$W$25,FALSE))</f>
        <v>#NUM!</v>
      </c>
      <c r="E5746">
        <f t="array" ref="E5746">IF(ISLOGICAL(D5746),"",FREQUENCY(IF('Data Transformation'!$B$425:$B$8425='Bin Analysis'!$B5739,'Data Transformation'!$G$425:$G$8425),D5746))</f>
        <v>2001</v>
      </c>
      <c r="F5746">
        <f t="shared" si="717"/>
        <v>0</v>
      </c>
      <c r="G5746">
        <f>Weighting!$H$10</f>
        <v>0</v>
      </c>
      <c r="H5746">
        <f t="array" ref="H5746">FREQUENCY(IF('Data Transformation'!$B$4:$B$8425=B5739,'Data Transformation'!$G$4:$G$8425),'Bin Analysis'!$B5746)</f>
        <v>2073</v>
      </c>
      <c r="I5746">
        <f t="shared" si="718"/>
        <v>0</v>
      </c>
      <c r="J5746">
        <f t="shared" si="719"/>
        <v>0</v>
      </c>
      <c r="K5746">
        <f>J5746*Weighting!$W$10</f>
        <v>0</v>
      </c>
      <c r="M5746" s="14"/>
    </row>
    <row r="5747" spans="1:13" x14ac:dyDescent="0.25">
      <c r="A5747" s="32" t="str">
        <f>IF(Weighting!$P$11&gt;0,B5747,"")</f>
        <v/>
      </c>
      <c r="B5747" t="e">
        <f>Weighting!$C$11</f>
        <v>#DIV/0!</v>
      </c>
      <c r="C5747" t="e">
        <f>Weighting!$F$11</f>
        <v>#NUM!</v>
      </c>
      <c r="D5747" t="e">
        <f>IF(C5747=1,'Data Transformation'!$G$3+0.5*'Data Transformation'!$W$25,IF(C5748=1,D5748-'Data Transformation'!$W$25,FALSE))</f>
        <v>#NUM!</v>
      </c>
      <c r="E5747">
        <f t="array" ref="E5747">IF(ISLOGICAL(D5747),"",FREQUENCY(IF('Data Transformation'!$B$425:$B$8425='Bin Analysis'!$B5739,'Data Transformation'!$G$425:$G$8425),D5747))</f>
        <v>2001</v>
      </c>
      <c r="F5747">
        <f t="shared" si="717"/>
        <v>0</v>
      </c>
      <c r="G5747">
        <f>Weighting!$H$11</f>
        <v>0</v>
      </c>
      <c r="H5747">
        <f t="array" ref="H5747">FREQUENCY(IF('Data Transformation'!$B$4:$B$8425=B5739,'Data Transformation'!$G$4:$G$8425),'Bin Analysis'!$B5747)</f>
        <v>2073</v>
      </c>
      <c r="I5747">
        <f t="shared" si="718"/>
        <v>0</v>
      </c>
      <c r="J5747">
        <f t="shared" si="719"/>
        <v>0</v>
      </c>
      <c r="K5747">
        <f>J5747*Weighting!$W$11</f>
        <v>0</v>
      </c>
      <c r="M5747" s="14"/>
    </row>
    <row r="5748" spans="1:13" x14ac:dyDescent="0.25">
      <c r="A5748" s="32" t="str">
        <f>IF(Weighting!$P$12&gt;0,B5748,"")</f>
        <v/>
      </c>
      <c r="B5748" t="e">
        <f>Weighting!$C$12</f>
        <v>#DIV/0!</v>
      </c>
      <c r="C5748" t="e">
        <f>Weighting!$F$12</f>
        <v>#NUM!</v>
      </c>
      <c r="D5748" t="e">
        <f>IF(C5748=1,'Data Transformation'!$G$3+0.5*'Data Transformation'!$W$25,IF(C5749=1,D5749-'Data Transformation'!$W$25,FALSE))</f>
        <v>#NUM!</v>
      </c>
      <c r="E5748">
        <f t="array" ref="E5748">IF(ISLOGICAL(D5748),"",FREQUENCY(IF('Data Transformation'!$B$425:$B$8425='Bin Analysis'!$B5739,'Data Transformation'!$G$425:$G$8425),D5748))</f>
        <v>2001</v>
      </c>
      <c r="F5748">
        <f t="shared" si="717"/>
        <v>0</v>
      </c>
      <c r="G5748">
        <f>Weighting!$H$12</f>
        <v>0</v>
      </c>
      <c r="H5748">
        <f t="array" ref="H5748">FREQUENCY(IF('Data Transformation'!$B$4:$B$8425=B5739,'Data Transformation'!$G$4:$G$8425),'Bin Analysis'!$B5748)</f>
        <v>2073</v>
      </c>
      <c r="I5748">
        <f t="shared" si="718"/>
        <v>0</v>
      </c>
      <c r="J5748">
        <f t="shared" si="719"/>
        <v>0</v>
      </c>
      <c r="K5748">
        <f>J5748*Weighting!$W$12</f>
        <v>0</v>
      </c>
      <c r="M5748" s="14"/>
    </row>
    <row r="5749" spans="1:13" x14ac:dyDescent="0.25">
      <c r="A5749" s="32" t="str">
        <f>IF(Weighting!$P$13&gt;0,B5749,"")</f>
        <v/>
      </c>
      <c r="B5749" t="e">
        <f>Weighting!$C$13</f>
        <v>#DIV/0!</v>
      </c>
      <c r="C5749" t="e">
        <f>Weighting!$F$13</f>
        <v>#NUM!</v>
      </c>
      <c r="D5749" t="e">
        <f>IF(C5749=1,'Data Transformation'!$G$3+0.5*'Data Transformation'!$W$25,IF(C5750=1,D5750-'Data Transformation'!$W$25,FALSE))</f>
        <v>#NUM!</v>
      </c>
      <c r="E5749">
        <f t="array" ref="E5749">IF(ISLOGICAL(D5749),"",FREQUENCY(IF('Data Transformation'!$B$425:$B$8425='Bin Analysis'!$B5739,'Data Transformation'!$G$425:$G$8425),D5749))</f>
        <v>2001</v>
      </c>
      <c r="F5749">
        <f t="shared" si="717"/>
        <v>0</v>
      </c>
      <c r="G5749">
        <f>Weighting!$H$13</f>
        <v>0</v>
      </c>
      <c r="H5749">
        <f t="array" ref="H5749">FREQUENCY(IF('Data Transformation'!$B$4:$B$8425=B5739,'Data Transformation'!$G$4:$G$8425),'Bin Analysis'!$B5749)</f>
        <v>2073</v>
      </c>
      <c r="I5749">
        <f t="shared" si="718"/>
        <v>0</v>
      </c>
      <c r="J5749">
        <f t="shared" si="719"/>
        <v>0</v>
      </c>
      <c r="K5749">
        <f>J5749*Weighting!$W$13</f>
        <v>0</v>
      </c>
      <c r="M5749" s="14"/>
    </row>
    <row r="5750" spans="1:13" x14ac:dyDescent="0.25">
      <c r="A5750" s="32" t="str">
        <f>IF(Weighting!$P$14&gt;0,B5750,"")</f>
        <v/>
      </c>
      <c r="B5750" t="e">
        <f>Weighting!$C$14</f>
        <v>#DIV/0!</v>
      </c>
      <c r="C5750" t="e">
        <f>Weighting!$F$14</f>
        <v>#NUM!</v>
      </c>
      <c r="D5750" t="e">
        <f>IF(C5750=1,'Data Transformation'!$G$3+0.5*'Data Transformation'!$W$25,IF(C5751=1,D5751-'Data Transformation'!$W$25,FALSE))</f>
        <v>#NUM!</v>
      </c>
      <c r="E5750">
        <f t="array" ref="E5750">IF(ISLOGICAL(D5750),"",FREQUENCY(IF('Data Transformation'!$B$425:$B$8425='Bin Analysis'!$B5739,'Data Transformation'!$G$425:$G$8425),D5750))</f>
        <v>2001</v>
      </c>
      <c r="F5750">
        <f t="shared" si="717"/>
        <v>0</v>
      </c>
      <c r="G5750">
        <f>Weighting!$H$14</f>
        <v>0</v>
      </c>
      <c r="H5750">
        <f t="array" ref="H5750">FREQUENCY(IF('Data Transformation'!$B$4:$B$8425=B5739,'Data Transformation'!$G$4:$G$8425),'Bin Analysis'!$B5750)</f>
        <v>2073</v>
      </c>
      <c r="I5750">
        <f t="shared" si="718"/>
        <v>0</v>
      </c>
      <c r="J5750">
        <f t="shared" si="719"/>
        <v>0</v>
      </c>
      <c r="K5750">
        <f>J5750*Weighting!$W$14</f>
        <v>0</v>
      </c>
      <c r="M5750" s="14"/>
    </row>
    <row r="5751" spans="1:13" x14ac:dyDescent="0.25">
      <c r="A5751" s="32" t="str">
        <f>IF(Weighting!$P$15&gt;0,B5751,"")</f>
        <v/>
      </c>
      <c r="B5751" t="e">
        <f>Weighting!$C$15</f>
        <v>#DIV/0!</v>
      </c>
      <c r="C5751" t="e">
        <f>Weighting!$F$15</f>
        <v>#NUM!</v>
      </c>
      <c r="D5751" t="e">
        <f>IF(C5751=1,'Data Transformation'!$G$3+0.5*'Data Transformation'!$W$25,IF(C5752=1,D5752-'Data Transformation'!$W$25,FALSE))</f>
        <v>#NUM!</v>
      </c>
      <c r="E5751">
        <f t="array" ref="E5751">IF(ISLOGICAL(D5751),"",FREQUENCY(IF('Data Transformation'!$B$425:$B$8425='Bin Analysis'!$B5739,'Data Transformation'!$G$425:$G$8425),D5751))</f>
        <v>2001</v>
      </c>
      <c r="F5751">
        <f t="shared" si="717"/>
        <v>0</v>
      </c>
      <c r="G5751">
        <f>Weighting!$H$15</f>
        <v>0</v>
      </c>
      <c r="H5751">
        <f t="array" ref="H5751">FREQUENCY(IF('Data Transformation'!$B$4:$B$8425=B5739,'Data Transformation'!$G$4:$G$8425),'Bin Analysis'!$B5751)</f>
        <v>2073</v>
      </c>
      <c r="I5751">
        <f t="shared" si="718"/>
        <v>0</v>
      </c>
      <c r="J5751">
        <f t="shared" si="719"/>
        <v>0</v>
      </c>
      <c r="K5751">
        <f>J5751*Weighting!$W$15</f>
        <v>0</v>
      </c>
      <c r="M5751" s="14"/>
    </row>
    <row r="5752" spans="1:13" x14ac:dyDescent="0.25">
      <c r="A5752" s="32" t="str">
        <f>IF(Weighting!$P$16&gt;0,B5752,"")</f>
        <v/>
      </c>
      <c r="B5752" t="e">
        <f>Weighting!$C$16</f>
        <v>#DIV/0!</v>
      </c>
      <c r="C5752" t="e">
        <f>Weighting!$F$16</f>
        <v>#NUM!</v>
      </c>
      <c r="D5752" t="e">
        <f>IF(C5752=1,'Data Transformation'!$G$3+0.5*'Data Transformation'!$W$25,IF(C5753=1,D5753-'Data Transformation'!$W$25,FALSE))</f>
        <v>#NUM!</v>
      </c>
      <c r="E5752">
        <f t="array" ref="E5752">IF(ISLOGICAL(D5752),"",FREQUENCY(IF('Data Transformation'!$B$425:$B$8425='Bin Analysis'!$B5739,'Data Transformation'!$G$425:$G$8425),D5752))</f>
        <v>2001</v>
      </c>
      <c r="F5752">
        <f t="shared" si="717"/>
        <v>0</v>
      </c>
      <c r="G5752">
        <f>Weighting!$H$16</f>
        <v>0</v>
      </c>
      <c r="H5752">
        <f t="array" ref="H5752">FREQUENCY(IF('Data Transformation'!$B$4:$B$8425=B5739,'Data Transformation'!$G$4:$G$8425),'Bin Analysis'!$B5752)</f>
        <v>2073</v>
      </c>
      <c r="I5752">
        <f t="shared" si="718"/>
        <v>0</v>
      </c>
      <c r="J5752">
        <f t="shared" si="719"/>
        <v>0</v>
      </c>
      <c r="K5752">
        <f>J5752*Weighting!$W$16</f>
        <v>0</v>
      </c>
      <c r="M5752" s="14"/>
    </row>
    <row r="5753" spans="1:13" x14ac:dyDescent="0.25">
      <c r="A5753" s="32" t="str">
        <f>IF(Weighting!$P$17&gt;0,B5753,"")</f>
        <v/>
      </c>
      <c r="B5753" t="e">
        <f>Weighting!$C$17</f>
        <v>#DIV/0!</v>
      </c>
      <c r="C5753" t="e">
        <f>Weighting!$F$17</f>
        <v>#NUM!</v>
      </c>
      <c r="D5753" t="e">
        <f>IF(C5753=1,'Data Transformation'!$G$3+0.5*'Data Transformation'!$W$25,IF(C5754=1,D5754-'Data Transformation'!$W$25,FALSE))</f>
        <v>#NUM!</v>
      </c>
      <c r="E5753">
        <f t="array" ref="E5753">IF(ISLOGICAL(D5753),"",FREQUENCY(IF('Data Transformation'!$B$425:$B$8425='Bin Analysis'!$B5739,'Data Transformation'!$G$425:$G$8425),D5753))</f>
        <v>2001</v>
      </c>
      <c r="F5753">
        <f t="shared" si="717"/>
        <v>0</v>
      </c>
      <c r="G5753">
        <f>Weighting!$H$17</f>
        <v>0</v>
      </c>
      <c r="H5753">
        <f t="array" ref="H5753">FREQUENCY(IF('Data Transformation'!$B$4:$B$8425=B5739,'Data Transformation'!$G$4:$G$8425),'Bin Analysis'!$B5753)</f>
        <v>2073</v>
      </c>
      <c r="I5753">
        <f t="shared" si="718"/>
        <v>0</v>
      </c>
      <c r="J5753">
        <f t="shared" si="719"/>
        <v>0</v>
      </c>
      <c r="K5753">
        <f>J5753*Weighting!$W$17</f>
        <v>0</v>
      </c>
      <c r="M5753" s="14"/>
    </row>
    <row r="5754" spans="1:13" x14ac:dyDescent="0.25">
      <c r="A5754" s="32" t="str">
        <f>IF(Weighting!$P$18&gt;0,B5754,"")</f>
        <v/>
      </c>
      <c r="B5754" t="e">
        <f>Weighting!$C$18</f>
        <v>#DIV/0!</v>
      </c>
      <c r="C5754" t="e">
        <f>Weighting!$F$18</f>
        <v>#NUM!</v>
      </c>
      <c r="D5754" t="e">
        <f>IF(C5754=1,'Data Transformation'!$G$3+0.5*'Data Transformation'!$W$25,IF(C5755=1,D5755-'Data Transformation'!$W$25,FALSE))</f>
        <v>#NUM!</v>
      </c>
      <c r="E5754">
        <f t="array" ref="E5754">IF(ISLOGICAL(D5754),"",FREQUENCY(IF('Data Transformation'!$B$425:$B$8425='Bin Analysis'!$B5739,'Data Transformation'!$G$425:$G$8425),D5754))</f>
        <v>2001</v>
      </c>
      <c r="F5754">
        <f t="shared" si="717"/>
        <v>0</v>
      </c>
      <c r="G5754">
        <f>Weighting!$H$18</f>
        <v>0</v>
      </c>
      <c r="H5754">
        <f t="array" ref="H5754">FREQUENCY(IF('Data Transformation'!$B$4:$B$8425=B5739,'Data Transformation'!$G$4:$G$8425),'Bin Analysis'!$B5754)</f>
        <v>2073</v>
      </c>
      <c r="I5754">
        <f t="shared" si="718"/>
        <v>0</v>
      </c>
      <c r="J5754">
        <f t="shared" si="719"/>
        <v>0</v>
      </c>
      <c r="K5754">
        <f>J5754*Weighting!$W$18</f>
        <v>0</v>
      </c>
      <c r="M5754" s="14"/>
    </row>
    <row r="5755" spans="1:13" x14ac:dyDescent="0.25">
      <c r="A5755" s="32" t="str">
        <f>IF(Weighting!$P$19&gt;0,B5755,"")</f>
        <v/>
      </c>
      <c r="B5755" t="e">
        <f>Weighting!$C$19</f>
        <v>#DIV/0!</v>
      </c>
      <c r="C5755" t="e">
        <f>Weighting!$F$19</f>
        <v>#NUM!</v>
      </c>
      <c r="D5755" t="e">
        <f>IF(C5755=1,'Data Transformation'!$G$3+0.5*'Data Transformation'!$W$25,IF(C5756=1,D5756-'Data Transformation'!$W$25,FALSE))</f>
        <v>#NUM!</v>
      </c>
      <c r="E5755">
        <f t="array" ref="E5755">IF(ISLOGICAL(D5755),"",FREQUENCY(IF('Data Transformation'!$B$425:$B$8425='Bin Analysis'!$B5739,'Data Transformation'!$G$425:$G$8425),D5755))</f>
        <v>2001</v>
      </c>
      <c r="F5755">
        <f t="shared" si="717"/>
        <v>0</v>
      </c>
      <c r="G5755">
        <f>Weighting!$H$19</f>
        <v>0</v>
      </c>
      <c r="H5755">
        <f t="array" ref="H5755">FREQUENCY(IF('Data Transformation'!$B$4:$B$8425=B5739,'Data Transformation'!$G$4:$G$8425),'Bin Analysis'!$B5755)</f>
        <v>2073</v>
      </c>
      <c r="I5755">
        <f t="shared" si="718"/>
        <v>0</v>
      </c>
      <c r="J5755">
        <f t="shared" si="719"/>
        <v>0</v>
      </c>
      <c r="K5755">
        <f>J5755*Weighting!$W$19</f>
        <v>0</v>
      </c>
      <c r="M5755" s="14"/>
    </row>
    <row r="5756" spans="1:13" x14ac:dyDescent="0.25">
      <c r="A5756" s="32" t="str">
        <f>IF(Weighting!$P$20&gt;0,B5756,"")</f>
        <v/>
      </c>
      <c r="B5756" t="e">
        <f>Weighting!$C$20</f>
        <v>#DIV/0!</v>
      </c>
      <c r="C5756" t="e">
        <f>Weighting!$F$20</f>
        <v>#NUM!</v>
      </c>
      <c r="D5756" t="e">
        <f>IF(C5756=1,'Data Transformation'!$G$3+0.5*'Data Transformation'!$W$25,IF(C5757=1,D5757-'Data Transformation'!$W$25,FALSE))</f>
        <v>#NUM!</v>
      </c>
      <c r="E5756">
        <f t="array" ref="E5756">IF(ISLOGICAL(D5756),"",FREQUENCY(IF('Data Transformation'!$B$425:$B$8425='Bin Analysis'!$B5739,'Data Transformation'!$G$425:$G$8425),D5756))</f>
        <v>2001</v>
      </c>
      <c r="F5756">
        <f t="shared" si="717"/>
        <v>0</v>
      </c>
      <c r="G5756">
        <f>Weighting!$H$20</f>
        <v>0</v>
      </c>
      <c r="H5756">
        <f t="array" ref="H5756">FREQUENCY(IF('Data Transformation'!$B$4:$B$8425=B5739,'Data Transformation'!$G$4:$G$8425),'Bin Analysis'!$B5756)</f>
        <v>2073</v>
      </c>
      <c r="I5756">
        <f t="shared" si="718"/>
        <v>0</v>
      </c>
      <c r="J5756">
        <f t="shared" si="719"/>
        <v>0</v>
      </c>
      <c r="K5756">
        <f>J5756*Weighting!$W$20</f>
        <v>0</v>
      </c>
      <c r="M5756" s="14"/>
    </row>
    <row r="5757" spans="1:13" x14ac:dyDescent="0.25">
      <c r="A5757" s="32" t="str">
        <f>IF(Weighting!$P$21&gt;0,B5757,"")</f>
        <v/>
      </c>
      <c r="B5757" t="e">
        <f>Weighting!$C$21</f>
        <v>#DIV/0!</v>
      </c>
      <c r="C5757" t="e">
        <f>Weighting!$F$21</f>
        <v>#NUM!</v>
      </c>
      <c r="D5757" t="e">
        <f>IF(C5757=1,'Data Transformation'!$G$3+0.5*'Data Transformation'!$W$25,IF(C5758=1,D5758-'Data Transformation'!$W$25,FALSE))</f>
        <v>#NUM!</v>
      </c>
      <c r="E5757">
        <f t="array" ref="E5757">IF(ISLOGICAL(D5757),"",FREQUENCY(IF('Data Transformation'!$B$425:$B$8425='Bin Analysis'!$B5739,'Data Transformation'!$G$425:$G$8425),D5757))</f>
        <v>2001</v>
      </c>
      <c r="F5757">
        <f t="shared" si="717"/>
        <v>0</v>
      </c>
      <c r="G5757">
        <f>Weighting!$H$21</f>
        <v>0</v>
      </c>
      <c r="H5757">
        <f t="array" ref="H5757">FREQUENCY(IF('Data Transformation'!$B$4:$B$8425=B5739,'Data Transformation'!$G$4:$G$8425),'Bin Analysis'!$B5757)</f>
        <v>2073</v>
      </c>
      <c r="I5757">
        <f t="shared" si="718"/>
        <v>0</v>
      </c>
      <c r="J5757">
        <f t="shared" si="719"/>
        <v>0</v>
      </c>
      <c r="K5757">
        <f>J5757*Weighting!$W$21</f>
        <v>0</v>
      </c>
      <c r="M5757" s="14"/>
    </row>
    <row r="5758" spans="1:13" x14ac:dyDescent="0.25">
      <c r="A5758" s="32" t="str">
        <f>IF(Weighting!$P$22&gt;0,B5758,"")</f>
        <v/>
      </c>
      <c r="B5758" t="e">
        <f>Weighting!$C$22</f>
        <v>#DIV/0!</v>
      </c>
      <c r="C5758" t="e">
        <f>Weighting!$F$22</f>
        <v>#NUM!</v>
      </c>
      <c r="D5758" t="e">
        <f>IF(C5758=1,'Data Transformation'!$G$3+0.5*'Data Transformation'!$W$25,IF(C5759=1,D5759-'Data Transformation'!$W$25,FALSE))</f>
        <v>#NUM!</v>
      </c>
      <c r="E5758">
        <f t="array" ref="E5758">IF(ISLOGICAL(D5758),"",FREQUENCY(IF('Data Transformation'!$B$425:$B$8425='Bin Analysis'!$B5739,'Data Transformation'!$G$425:$G$8425),D5758))</f>
        <v>2001</v>
      </c>
      <c r="F5758">
        <f t="shared" si="717"/>
        <v>0</v>
      </c>
      <c r="G5758">
        <f>Weighting!$H$22</f>
        <v>0</v>
      </c>
      <c r="H5758">
        <f t="array" ref="H5758">FREQUENCY(IF('Data Transformation'!$B$4:$B$8425=B5739,'Data Transformation'!$G$4:$G$8425),'Bin Analysis'!$B5758)</f>
        <v>2073</v>
      </c>
      <c r="I5758">
        <f t="shared" si="718"/>
        <v>0</v>
      </c>
      <c r="J5758">
        <f t="shared" si="719"/>
        <v>0</v>
      </c>
      <c r="K5758">
        <f>J5758*Weighting!$W$22</f>
        <v>0</v>
      </c>
      <c r="M5758" s="14"/>
    </row>
    <row r="5759" spans="1:13" x14ac:dyDescent="0.25">
      <c r="A5759" s="32" t="str">
        <f>IF(Weighting!$P$23&gt;0,B5759,"")</f>
        <v/>
      </c>
      <c r="B5759" t="e">
        <f>Weighting!$C$23</f>
        <v>#DIV/0!</v>
      </c>
      <c r="C5759" t="e">
        <f>Weighting!$F$23</f>
        <v>#NUM!</v>
      </c>
      <c r="D5759" t="e">
        <f>IF(C5759=1,'Data Transformation'!$G$3+0.5*'Data Transformation'!$W$25,IF(C5760=1,D5760-'Data Transformation'!$W$25,FALSE))</f>
        <v>#NUM!</v>
      </c>
      <c r="E5759">
        <f t="array" ref="E5759">IF(ISLOGICAL(D5759),"",FREQUENCY(IF('Data Transformation'!$B$425:$B$8425='Bin Analysis'!$B5739,'Data Transformation'!$G$425:$G$8425),D5759))</f>
        <v>2001</v>
      </c>
      <c r="F5759">
        <f t="shared" si="717"/>
        <v>0</v>
      </c>
      <c r="G5759">
        <f>Weighting!$H$23</f>
        <v>0</v>
      </c>
      <c r="H5759">
        <f t="array" ref="H5759">FREQUENCY(IF('Data Transformation'!$B$4:$B$8425=B5739,'Data Transformation'!$G$4:$G$8425),'Bin Analysis'!$B5759)</f>
        <v>2073</v>
      </c>
      <c r="I5759">
        <f t="shared" si="718"/>
        <v>0</v>
      </c>
      <c r="J5759">
        <f t="shared" si="719"/>
        <v>0</v>
      </c>
      <c r="K5759">
        <f>J5759*Weighting!$W$23</f>
        <v>0</v>
      </c>
      <c r="M5759" s="14"/>
    </row>
    <row r="5760" spans="1:13" x14ac:dyDescent="0.25">
      <c r="A5760" s="32" t="str">
        <f>IF(Weighting!$P$24&gt;0,B5760,"")</f>
        <v/>
      </c>
      <c r="B5760" t="e">
        <f>Weighting!$C$24</f>
        <v>#DIV/0!</v>
      </c>
      <c r="C5760" t="e">
        <f>Weighting!$F$24</f>
        <v>#NUM!</v>
      </c>
      <c r="D5760" t="e">
        <f>IF(C5760=1,'Data Transformation'!$G$3+0.5*'Data Transformation'!$W$25,IF(C5761=1,D5761-'Data Transformation'!$W$25,FALSE))</f>
        <v>#NUM!</v>
      </c>
      <c r="E5760">
        <f t="array" ref="E5760">IF(ISLOGICAL(D5760),"",FREQUENCY(IF('Data Transformation'!$B$425:$B$8425='Bin Analysis'!$B5739,'Data Transformation'!$G$425:$G$8425),D5760))</f>
        <v>2001</v>
      </c>
      <c r="F5760">
        <f t="shared" si="717"/>
        <v>0</v>
      </c>
      <c r="G5760">
        <f>Weighting!$H$24</f>
        <v>0</v>
      </c>
      <c r="H5760">
        <f t="array" ref="H5760">FREQUENCY(IF('Data Transformation'!$B$4:$B$8425=B5739,'Data Transformation'!$G$4:$G$8425),'Bin Analysis'!$B5760)</f>
        <v>2073</v>
      </c>
      <c r="I5760">
        <f t="shared" si="718"/>
        <v>0</v>
      </c>
      <c r="J5760">
        <f t="shared" si="719"/>
        <v>0</v>
      </c>
      <c r="K5760">
        <f>J5760*Weighting!$W$24</f>
        <v>0</v>
      </c>
      <c r="M5760" s="14"/>
    </row>
    <row r="5761" spans="1:25" x14ac:dyDescent="0.25">
      <c r="A5761" s="32" t="str">
        <f>IF(Weighting!$P$25&gt;0,B5761,"")</f>
        <v/>
      </c>
      <c r="B5761" t="e">
        <f>Weighting!$C$25</f>
        <v>#DIV/0!</v>
      </c>
      <c r="C5761" t="e">
        <f>Weighting!$F$25</f>
        <v>#NUM!</v>
      </c>
      <c r="D5761" t="e">
        <f>IF(C5761=1,'Data Transformation'!$G$3+0.5*'Data Transformation'!$W$25,IF(C5762=1,D5762-'Data Transformation'!$W$25,FALSE))</f>
        <v>#NUM!</v>
      </c>
      <c r="E5761">
        <f t="array" ref="E5761">IF(ISLOGICAL(D5761),"",FREQUENCY(IF('Data Transformation'!$B$425:$B$8425='Bin Analysis'!$B5739,'Data Transformation'!$G$425:$G$8425),D5761))</f>
        <v>2001</v>
      </c>
      <c r="F5761">
        <f t="shared" si="717"/>
        <v>0</v>
      </c>
      <c r="G5761">
        <f>Weighting!$H$25</f>
        <v>0</v>
      </c>
      <c r="H5761">
        <f t="array" ref="H5761">FREQUENCY(IF('Data Transformation'!$B$4:$B$8425=B5739,'Data Transformation'!$G$4:$G$8425),'Bin Analysis'!$B5761)</f>
        <v>2073</v>
      </c>
      <c r="I5761">
        <f t="shared" si="718"/>
        <v>0</v>
      </c>
      <c r="J5761">
        <f t="shared" si="719"/>
        <v>0</v>
      </c>
      <c r="K5761">
        <f>J5761*Weighting!$W$25</f>
        <v>0</v>
      </c>
      <c r="M5761" s="14"/>
    </row>
    <row r="5762" spans="1:25" x14ac:dyDescent="0.25">
      <c r="N5762" s="57"/>
      <c r="O5762"/>
      <c r="P5762"/>
      <c r="Q5762"/>
      <c r="R5762"/>
    </row>
    <row r="5763" spans="1:25" ht="23.25" x14ac:dyDescent="0.35">
      <c r="A5763" s="21" t="s">
        <v>0</v>
      </c>
      <c r="B5763" s="21" t="str">
        <f>IFERROR(VLOOKUP(C5763,'Data Transformation'!$L$6:$M$426,2,FALSE),"")</f>
        <v/>
      </c>
      <c r="C5763" s="21">
        <f>C5739+1</f>
        <v>240</v>
      </c>
      <c r="D5763" s="21"/>
      <c r="E5763" s="21"/>
      <c r="F5763" s="21"/>
      <c r="G5763" s="21"/>
      <c r="H5763" s="22"/>
      <c r="I5763" s="22"/>
      <c r="J5763" s="22"/>
      <c r="K5763" s="21"/>
      <c r="L5763" s="21" t="str">
        <f>B5763</f>
        <v/>
      </c>
      <c r="M5763" s="23" t="e">
        <f>INDEX('Data Transformation'!$O$4:$O$424,MATCH($B5763,'Data Transformation'!$M$4:$M$424,0),MATCH($M$2,'Data Transformation'!$O$3,0))</f>
        <v>#N/A</v>
      </c>
      <c r="N5763" s="27" t="e">
        <f>IF('Input and Summary Results'!$J$16="minimum",'Bin Analysis'!X5764/(M5763-1),'Bin Analysis'!Y5763/('Bin Analysis'!M5763-1))</f>
        <v>#N/A</v>
      </c>
      <c r="O5763" s="27" t="e">
        <f>IF(M5763=FALSE,NA(),(VLOOKUP(1,C5766:K5785,4,FALSE))/(M5763-1))</f>
        <v>#N/A</v>
      </c>
      <c r="P5763" s="27" t="e">
        <f>IF(M5763=FALSE,NA(),SUM(J5766:J5785)/Weighting!$S$5)</f>
        <v>#N/A</v>
      </c>
      <c r="Q5763" s="27" t="e">
        <f>IF(M5763=FALSE,NA(),SUM(K5766:K5785)/Weighting!$S$6)</f>
        <v>#N/A</v>
      </c>
      <c r="R5763" s="27" t="e">
        <f>IF(M5763=FALSE,NA(),(VLOOKUP(1,G5766:K5785,3,FALSE))/(M5763-1))</f>
        <v>#N/A</v>
      </c>
      <c r="S5763" s="22" t="e">
        <f>IF(M5763=FALSE,NA(),IF(SUM(J5766:J5785)=2,"yes","no"))</f>
        <v>#N/A</v>
      </c>
      <c r="X5763" s="2" cm="2">
        <f t="array" ref="X5763:X5764">FREQUENCY(IF('Data Transformation'!$B$425:$B$6424='Bin Analysis'!L5763,'Data Transformation'!$G$425:$G$6424),'Data Transformation'!$U$11)</f>
        <v>0</v>
      </c>
      <c r="Y5763" s="2" cm="2">
        <f t="array" ref="Y5763:Y5764">FREQUENCY(IF('Data Transformation'!$B$425:$B$6424='Bin Analysis'!L5763,'Data Transformation'!$G$425:$G$6424),'Data Transformation'!$U$12)</f>
        <v>0</v>
      </c>
    </row>
    <row r="5764" spans="1:25" x14ac:dyDescent="0.25">
      <c r="A5764" s="14" t="s">
        <v>67</v>
      </c>
      <c r="B5764" t="s">
        <v>47</v>
      </c>
      <c r="C5764" t="s">
        <v>5</v>
      </c>
      <c r="D5764" t="s">
        <v>100</v>
      </c>
      <c r="E5764" t="s">
        <v>101</v>
      </c>
      <c r="F5764" t="s">
        <v>102</v>
      </c>
      <c r="G5764" t="s">
        <v>70</v>
      </c>
      <c r="H5764" t="s">
        <v>31</v>
      </c>
      <c r="I5764" t="s">
        <v>32</v>
      </c>
      <c r="J5764" t="s">
        <v>46</v>
      </c>
      <c r="K5764" s="14" t="s">
        <v>45</v>
      </c>
      <c r="M5764" s="14"/>
      <c r="X5764" s="2">
        <v>0</v>
      </c>
      <c r="Y5764" s="2">
        <v>0</v>
      </c>
    </row>
    <row r="5765" spans="1:25" x14ac:dyDescent="0.25">
      <c r="A5765" s="32"/>
      <c r="D5765" t="e">
        <f>IF(C5765=1,'Data Transformation'!$G$3+0.5*'Data Transformation'!$W$25,IF(C5766=1,D5766-'Data Transformation'!$W$25,FALSE))</f>
        <v>#NUM!</v>
      </c>
      <c r="E5765">
        <f t="array" ref="E5765">IF(ISLOGICAL(D5765),"",FREQUENCY(IF('Data Transformation'!$B$425:$B$8425='Bin Analysis'!$B5763,'Data Transformation'!$G$425:$G$8425),D5765))</f>
        <v>2001</v>
      </c>
      <c r="F5765" t="e">
        <f>IF(ISLOGICAL(D5765),"",E5765-E5764)</f>
        <v>#VALUE!</v>
      </c>
      <c r="M5765" s="14"/>
    </row>
    <row r="5766" spans="1:25" x14ac:dyDescent="0.25">
      <c r="A5766" s="32" t="e">
        <f>IF(Weighting!$P$6&gt;0,B5766,"")</f>
        <v>#NUM!</v>
      </c>
      <c r="B5766" t="e">
        <f>Weighting!$C$6</f>
        <v>#DIV/0!</v>
      </c>
      <c r="C5766" t="e">
        <f>Weighting!$F$6</f>
        <v>#NUM!</v>
      </c>
      <c r="D5766" t="e">
        <f>IF(C5766=1,'Data Transformation'!$G$3+0.5*'Data Transformation'!$W$25,IF(C5767=1,D5767-'Data Transformation'!$W$25,FALSE))</f>
        <v>#NUM!</v>
      </c>
      <c r="E5766">
        <f t="array" ref="E5766">IF(ISLOGICAL(D5766),"",FREQUENCY(IF('Data Transformation'!$B$425:$B$8425='Bin Analysis'!$B5763,'Data Transformation'!$G$425:$G$8425),D5766))</f>
        <v>2001</v>
      </c>
      <c r="F5766">
        <f>IF(ISLOGICAL(D5766),"",E5766-E5765)</f>
        <v>0</v>
      </c>
      <c r="G5766">
        <f>Weighting!$H$6</f>
        <v>1</v>
      </c>
      <c r="H5766">
        <f t="array" ref="H5766">FREQUENCY(IF('Data Transformation'!$B$4:$B$8425=B5763,'Data Transformation'!$G$4:$G$8425),'Bin Analysis'!$B5766)</f>
        <v>2073</v>
      </c>
      <c r="I5766">
        <f>H5766-H5765</f>
        <v>2073</v>
      </c>
      <c r="J5766">
        <f>IF(I5766=0,0,1)</f>
        <v>1</v>
      </c>
      <c r="K5766" t="e">
        <f>J5766*Weighting!$W$6</f>
        <v>#NUM!</v>
      </c>
      <c r="M5766" s="14"/>
    </row>
    <row r="5767" spans="1:25" x14ac:dyDescent="0.25">
      <c r="A5767" s="32" t="str">
        <f>IF(Weighting!$P$7&gt;0,B5767,"")</f>
        <v/>
      </c>
      <c r="B5767" t="e">
        <f>Weighting!$C$7</f>
        <v>#DIV/0!</v>
      </c>
      <c r="C5767" t="e">
        <f>Weighting!$F$7</f>
        <v>#NUM!</v>
      </c>
      <c r="D5767" t="e">
        <f>IF(C5767=1,'Data Transformation'!$G$3+0.5*'Data Transformation'!$W$25,IF(C5768=1,D5768-'Data Transformation'!$W$25,FALSE))</f>
        <v>#NUM!</v>
      </c>
      <c r="E5767">
        <f t="array" ref="E5767">IF(ISLOGICAL(D5767),"",FREQUENCY(IF('Data Transformation'!$B$425:$B$8425='Bin Analysis'!$B5763,'Data Transformation'!$G$425:$G$8425),D5767))</f>
        <v>2001</v>
      </c>
      <c r="F5767">
        <f t="shared" ref="F5767:F5785" si="720">IF(ISLOGICAL(D5767),"",E5767-E5766)</f>
        <v>0</v>
      </c>
      <c r="G5767">
        <f>Weighting!$H$7</f>
        <v>0</v>
      </c>
      <c r="H5767">
        <f t="array" ref="H5767">FREQUENCY(IF('Data Transformation'!$B$4:$B$8425=B5763,'Data Transformation'!$G$4:$G$8425),'Bin Analysis'!$B5767)</f>
        <v>2073</v>
      </c>
      <c r="I5767">
        <f t="shared" ref="I5767:I5785" si="721">H5767-H5766</f>
        <v>0</v>
      </c>
      <c r="J5767">
        <f>IF(I5767=0,0,1)</f>
        <v>0</v>
      </c>
      <c r="K5767">
        <f>J5767*Weighting!$W$7</f>
        <v>0</v>
      </c>
      <c r="M5767" s="14"/>
    </row>
    <row r="5768" spans="1:25" x14ac:dyDescent="0.25">
      <c r="A5768" s="32" t="str">
        <f>IF(Weighting!$P$8&gt;0,B5768,"")</f>
        <v/>
      </c>
      <c r="B5768" t="e">
        <f>Weighting!$C$8</f>
        <v>#DIV/0!</v>
      </c>
      <c r="C5768" t="e">
        <f>Weighting!$F$8</f>
        <v>#NUM!</v>
      </c>
      <c r="D5768" t="e">
        <f>IF(C5768=1,'Data Transformation'!$G$3+0.5*'Data Transformation'!$W$25,IF(C5769=1,D5769-'Data Transformation'!$W$25,FALSE))</f>
        <v>#NUM!</v>
      </c>
      <c r="E5768">
        <f t="array" ref="E5768">IF(ISLOGICAL(D5768),"",FREQUENCY(IF('Data Transformation'!$B$425:$B$8425='Bin Analysis'!$B5763,'Data Transformation'!$G$425:$G$8425),D5768))</f>
        <v>2001</v>
      </c>
      <c r="F5768">
        <f t="shared" si="720"/>
        <v>0</v>
      </c>
      <c r="G5768">
        <f>Weighting!$H$8</f>
        <v>0</v>
      </c>
      <c r="H5768">
        <f t="array" ref="H5768">FREQUENCY(IF('Data Transformation'!$B$4:$B$8425=B5763,'Data Transformation'!$G$4:$G$8425),'Bin Analysis'!$B5768)</f>
        <v>2073</v>
      </c>
      <c r="I5768">
        <f t="shared" si="721"/>
        <v>0</v>
      </c>
      <c r="J5768">
        <f t="shared" ref="J5768:J5785" si="722">IF(I5768=0,0,1)</f>
        <v>0</v>
      </c>
      <c r="K5768">
        <f>J5768*Weighting!$W$8</f>
        <v>0</v>
      </c>
      <c r="M5768" s="14"/>
    </row>
    <row r="5769" spans="1:25" x14ac:dyDescent="0.25">
      <c r="A5769" s="32" t="str">
        <f>IF(Weighting!$P$9&gt;0,B5769,"")</f>
        <v/>
      </c>
      <c r="B5769" s="50" t="e">
        <f>Weighting!$C$9</f>
        <v>#DIV/0!</v>
      </c>
      <c r="C5769" t="e">
        <f>Weighting!$F$9</f>
        <v>#NUM!</v>
      </c>
      <c r="D5769" t="e">
        <f>IF(C5769=1,'Data Transformation'!$G$3+0.5*'Data Transformation'!$W$25,IF(C5770=1,D5770-'Data Transformation'!$W$25,FALSE))</f>
        <v>#NUM!</v>
      </c>
      <c r="E5769">
        <f t="array" ref="E5769">IF(ISLOGICAL(D5769),"",FREQUENCY(IF('Data Transformation'!$B$425:$B$8425='Bin Analysis'!$B5763,'Data Transformation'!$G$425:$G$8425),D5769))</f>
        <v>2001</v>
      </c>
      <c r="F5769">
        <f t="shared" si="720"/>
        <v>0</v>
      </c>
      <c r="G5769">
        <f>Weighting!$H$9</f>
        <v>0</v>
      </c>
      <c r="H5769">
        <f t="array" ref="H5769">FREQUENCY(IF('Data Transformation'!$B$4:$B$8425=B5763,'Data Transformation'!$G$4:$G$8425),'Bin Analysis'!$B5769)</f>
        <v>2073</v>
      </c>
      <c r="I5769">
        <f t="shared" si="721"/>
        <v>0</v>
      </c>
      <c r="J5769">
        <f t="shared" si="722"/>
        <v>0</v>
      </c>
      <c r="K5769">
        <f>J5769*Weighting!$W$9</f>
        <v>0</v>
      </c>
      <c r="M5769" s="14"/>
    </row>
    <row r="5770" spans="1:25" x14ac:dyDescent="0.25">
      <c r="A5770" s="32" t="str">
        <f>IF(Weighting!$P$10&gt;0,B5770,"")</f>
        <v/>
      </c>
      <c r="B5770" t="e">
        <f>Weighting!$C$10</f>
        <v>#DIV/0!</v>
      </c>
      <c r="C5770" t="e">
        <f>Weighting!$F$10</f>
        <v>#NUM!</v>
      </c>
      <c r="D5770" t="e">
        <f>IF(C5770=1,'Data Transformation'!$G$3+0.5*'Data Transformation'!$W$25,IF(C5771=1,D5771-'Data Transformation'!$W$25,FALSE))</f>
        <v>#NUM!</v>
      </c>
      <c r="E5770">
        <f t="array" ref="E5770">IF(ISLOGICAL(D5770),"",FREQUENCY(IF('Data Transformation'!$B$425:$B$8425='Bin Analysis'!$B5763,'Data Transformation'!$G$425:$G$8425),D5770))</f>
        <v>2001</v>
      </c>
      <c r="F5770">
        <f t="shared" si="720"/>
        <v>0</v>
      </c>
      <c r="G5770">
        <f>Weighting!$H$10</f>
        <v>0</v>
      </c>
      <c r="H5770">
        <f t="array" ref="H5770">FREQUENCY(IF('Data Transformation'!$B$4:$B$8425=B5763,'Data Transformation'!$G$4:$G$8425),'Bin Analysis'!$B5770)</f>
        <v>2073</v>
      </c>
      <c r="I5770">
        <f t="shared" si="721"/>
        <v>0</v>
      </c>
      <c r="J5770">
        <f t="shared" si="722"/>
        <v>0</v>
      </c>
      <c r="K5770">
        <f>J5770*Weighting!$W$10</f>
        <v>0</v>
      </c>
      <c r="M5770" s="14"/>
    </row>
    <row r="5771" spans="1:25" x14ac:dyDescent="0.25">
      <c r="A5771" s="32" t="str">
        <f>IF(Weighting!$P$11&gt;0,B5771,"")</f>
        <v/>
      </c>
      <c r="B5771" t="e">
        <f>Weighting!$C$11</f>
        <v>#DIV/0!</v>
      </c>
      <c r="C5771" t="e">
        <f>Weighting!$F$11</f>
        <v>#NUM!</v>
      </c>
      <c r="D5771" t="e">
        <f>IF(C5771=1,'Data Transformation'!$G$3+0.5*'Data Transformation'!$W$25,IF(C5772=1,D5772-'Data Transformation'!$W$25,FALSE))</f>
        <v>#NUM!</v>
      </c>
      <c r="E5771">
        <f t="array" ref="E5771">IF(ISLOGICAL(D5771),"",FREQUENCY(IF('Data Transformation'!$B$425:$B$8425='Bin Analysis'!$B5763,'Data Transformation'!$G$425:$G$8425),D5771))</f>
        <v>2001</v>
      </c>
      <c r="F5771">
        <f t="shared" si="720"/>
        <v>0</v>
      </c>
      <c r="G5771">
        <f>Weighting!$H$11</f>
        <v>0</v>
      </c>
      <c r="H5771">
        <f t="array" ref="H5771">FREQUENCY(IF('Data Transformation'!$B$4:$B$8425=B5763,'Data Transformation'!$G$4:$G$8425),'Bin Analysis'!$B5771)</f>
        <v>2073</v>
      </c>
      <c r="I5771">
        <f t="shared" si="721"/>
        <v>0</v>
      </c>
      <c r="J5771">
        <f t="shared" si="722"/>
        <v>0</v>
      </c>
      <c r="K5771">
        <f>J5771*Weighting!$W$11</f>
        <v>0</v>
      </c>
      <c r="M5771" s="14"/>
    </row>
    <row r="5772" spans="1:25" x14ac:dyDescent="0.25">
      <c r="A5772" s="32" t="str">
        <f>IF(Weighting!$P$12&gt;0,B5772,"")</f>
        <v/>
      </c>
      <c r="B5772" t="e">
        <f>Weighting!$C$12</f>
        <v>#DIV/0!</v>
      </c>
      <c r="C5772" t="e">
        <f>Weighting!$F$12</f>
        <v>#NUM!</v>
      </c>
      <c r="D5772" t="e">
        <f>IF(C5772=1,'Data Transformation'!$G$3+0.5*'Data Transformation'!$W$25,IF(C5773=1,D5773-'Data Transformation'!$W$25,FALSE))</f>
        <v>#NUM!</v>
      </c>
      <c r="E5772">
        <f t="array" ref="E5772">IF(ISLOGICAL(D5772),"",FREQUENCY(IF('Data Transformation'!$B$425:$B$8425='Bin Analysis'!$B5763,'Data Transformation'!$G$425:$G$8425),D5772))</f>
        <v>2001</v>
      </c>
      <c r="F5772">
        <f t="shared" si="720"/>
        <v>0</v>
      </c>
      <c r="G5772">
        <f>Weighting!$H$12</f>
        <v>0</v>
      </c>
      <c r="H5772">
        <f t="array" ref="H5772">FREQUENCY(IF('Data Transformation'!$B$4:$B$8425=B5763,'Data Transformation'!$G$4:$G$8425),'Bin Analysis'!$B5772)</f>
        <v>2073</v>
      </c>
      <c r="I5772">
        <f t="shared" si="721"/>
        <v>0</v>
      </c>
      <c r="J5772">
        <f t="shared" si="722"/>
        <v>0</v>
      </c>
      <c r="K5772">
        <f>J5772*Weighting!$W$12</f>
        <v>0</v>
      </c>
      <c r="M5772" s="14"/>
    </row>
    <row r="5773" spans="1:25" x14ac:dyDescent="0.25">
      <c r="A5773" s="32" t="str">
        <f>IF(Weighting!$P$13&gt;0,B5773,"")</f>
        <v/>
      </c>
      <c r="B5773" t="e">
        <f>Weighting!$C$13</f>
        <v>#DIV/0!</v>
      </c>
      <c r="C5773" t="e">
        <f>Weighting!$F$13</f>
        <v>#NUM!</v>
      </c>
      <c r="D5773" t="e">
        <f>IF(C5773=1,'Data Transformation'!$G$3+0.5*'Data Transformation'!$W$25,IF(C5774=1,D5774-'Data Transformation'!$W$25,FALSE))</f>
        <v>#NUM!</v>
      </c>
      <c r="E5773">
        <f t="array" ref="E5773">IF(ISLOGICAL(D5773),"",FREQUENCY(IF('Data Transformation'!$B$425:$B$8425='Bin Analysis'!$B5763,'Data Transformation'!$G$425:$G$8425),D5773))</f>
        <v>2001</v>
      </c>
      <c r="F5773">
        <f t="shared" si="720"/>
        <v>0</v>
      </c>
      <c r="G5773">
        <f>Weighting!$H$13</f>
        <v>0</v>
      </c>
      <c r="H5773">
        <f t="array" ref="H5773">FREQUENCY(IF('Data Transformation'!$B$4:$B$8425=B5763,'Data Transformation'!$G$4:$G$8425),'Bin Analysis'!$B5773)</f>
        <v>2073</v>
      </c>
      <c r="I5773">
        <f t="shared" si="721"/>
        <v>0</v>
      </c>
      <c r="J5773">
        <f t="shared" si="722"/>
        <v>0</v>
      </c>
      <c r="K5773">
        <f>J5773*Weighting!$W$13</f>
        <v>0</v>
      </c>
      <c r="M5773" s="14"/>
    </row>
    <row r="5774" spans="1:25" x14ac:dyDescent="0.25">
      <c r="A5774" s="32" t="str">
        <f>IF(Weighting!$P$14&gt;0,B5774,"")</f>
        <v/>
      </c>
      <c r="B5774" t="e">
        <f>Weighting!$C$14</f>
        <v>#DIV/0!</v>
      </c>
      <c r="C5774" t="e">
        <f>Weighting!$F$14</f>
        <v>#NUM!</v>
      </c>
      <c r="D5774" t="e">
        <f>IF(C5774=1,'Data Transformation'!$G$3+0.5*'Data Transformation'!$W$25,IF(C5775=1,D5775-'Data Transformation'!$W$25,FALSE))</f>
        <v>#NUM!</v>
      </c>
      <c r="E5774">
        <f t="array" ref="E5774">IF(ISLOGICAL(D5774),"",FREQUENCY(IF('Data Transformation'!$B$425:$B$8425='Bin Analysis'!$B5763,'Data Transformation'!$G$425:$G$8425),D5774))</f>
        <v>2001</v>
      </c>
      <c r="F5774">
        <f t="shared" si="720"/>
        <v>0</v>
      </c>
      <c r="G5774">
        <f>Weighting!$H$14</f>
        <v>0</v>
      </c>
      <c r="H5774">
        <f t="array" ref="H5774">FREQUENCY(IF('Data Transformation'!$B$4:$B$8425=B5763,'Data Transformation'!$G$4:$G$8425),'Bin Analysis'!$B5774)</f>
        <v>2073</v>
      </c>
      <c r="I5774">
        <f t="shared" si="721"/>
        <v>0</v>
      </c>
      <c r="J5774">
        <f t="shared" si="722"/>
        <v>0</v>
      </c>
      <c r="K5774">
        <f>J5774*Weighting!$W$14</f>
        <v>0</v>
      </c>
      <c r="M5774" s="14"/>
    </row>
    <row r="5775" spans="1:25" x14ac:dyDescent="0.25">
      <c r="A5775" s="32" t="str">
        <f>IF(Weighting!$P$15&gt;0,B5775,"")</f>
        <v/>
      </c>
      <c r="B5775" t="e">
        <f>Weighting!$C$15</f>
        <v>#DIV/0!</v>
      </c>
      <c r="C5775" t="e">
        <f>Weighting!$F$15</f>
        <v>#NUM!</v>
      </c>
      <c r="D5775" t="e">
        <f>IF(C5775=1,'Data Transformation'!$G$3+0.5*'Data Transformation'!$W$25,IF(C5776=1,D5776-'Data Transformation'!$W$25,FALSE))</f>
        <v>#NUM!</v>
      </c>
      <c r="E5775">
        <f t="array" ref="E5775">IF(ISLOGICAL(D5775),"",FREQUENCY(IF('Data Transformation'!$B$425:$B$8425='Bin Analysis'!$B5763,'Data Transformation'!$G$425:$G$8425),D5775))</f>
        <v>2001</v>
      </c>
      <c r="F5775">
        <f t="shared" si="720"/>
        <v>0</v>
      </c>
      <c r="G5775">
        <f>Weighting!$H$15</f>
        <v>0</v>
      </c>
      <c r="H5775">
        <f t="array" ref="H5775">FREQUENCY(IF('Data Transformation'!$B$4:$B$8425=B5763,'Data Transformation'!$G$4:$G$8425),'Bin Analysis'!$B5775)</f>
        <v>2073</v>
      </c>
      <c r="I5775">
        <f t="shared" si="721"/>
        <v>0</v>
      </c>
      <c r="J5775">
        <f t="shared" si="722"/>
        <v>0</v>
      </c>
      <c r="K5775">
        <f>J5775*Weighting!$W$15</f>
        <v>0</v>
      </c>
      <c r="M5775" s="14"/>
    </row>
    <row r="5776" spans="1:25" x14ac:dyDescent="0.25">
      <c r="A5776" s="32" t="str">
        <f>IF(Weighting!$P$16&gt;0,B5776,"")</f>
        <v/>
      </c>
      <c r="B5776" t="e">
        <f>Weighting!$C$16</f>
        <v>#DIV/0!</v>
      </c>
      <c r="C5776" t="e">
        <f>Weighting!$F$16</f>
        <v>#NUM!</v>
      </c>
      <c r="D5776" t="e">
        <f>IF(C5776=1,'Data Transformation'!$G$3+0.5*'Data Transformation'!$W$25,IF(C5777=1,D5777-'Data Transformation'!$W$25,FALSE))</f>
        <v>#NUM!</v>
      </c>
      <c r="E5776">
        <f t="array" ref="E5776">IF(ISLOGICAL(D5776),"",FREQUENCY(IF('Data Transformation'!$B$425:$B$8425='Bin Analysis'!$B5763,'Data Transformation'!$G$425:$G$8425),D5776))</f>
        <v>2001</v>
      </c>
      <c r="F5776">
        <f t="shared" si="720"/>
        <v>0</v>
      </c>
      <c r="G5776">
        <f>Weighting!$H$16</f>
        <v>0</v>
      </c>
      <c r="H5776">
        <f t="array" ref="H5776">FREQUENCY(IF('Data Transformation'!$B$4:$B$8425=B5763,'Data Transformation'!$G$4:$G$8425),'Bin Analysis'!$B5776)</f>
        <v>2073</v>
      </c>
      <c r="I5776">
        <f t="shared" si="721"/>
        <v>0</v>
      </c>
      <c r="J5776">
        <f t="shared" si="722"/>
        <v>0</v>
      </c>
      <c r="K5776">
        <f>J5776*Weighting!$W$16</f>
        <v>0</v>
      </c>
      <c r="M5776" s="14"/>
    </row>
    <row r="5777" spans="1:25" x14ac:dyDescent="0.25">
      <c r="A5777" s="32" t="str">
        <f>IF(Weighting!$P$17&gt;0,B5777,"")</f>
        <v/>
      </c>
      <c r="B5777" t="e">
        <f>Weighting!$C$17</f>
        <v>#DIV/0!</v>
      </c>
      <c r="C5777" t="e">
        <f>Weighting!$F$17</f>
        <v>#NUM!</v>
      </c>
      <c r="D5777" t="e">
        <f>IF(C5777=1,'Data Transformation'!$G$3+0.5*'Data Transformation'!$W$25,IF(C5778=1,D5778-'Data Transformation'!$W$25,FALSE))</f>
        <v>#NUM!</v>
      </c>
      <c r="E5777">
        <f t="array" ref="E5777">IF(ISLOGICAL(D5777),"",FREQUENCY(IF('Data Transformation'!$B$425:$B$8425='Bin Analysis'!$B5763,'Data Transformation'!$G$425:$G$8425),D5777))</f>
        <v>2001</v>
      </c>
      <c r="F5777">
        <f t="shared" si="720"/>
        <v>0</v>
      </c>
      <c r="G5777">
        <f>Weighting!$H$17</f>
        <v>0</v>
      </c>
      <c r="H5777">
        <f t="array" ref="H5777">FREQUENCY(IF('Data Transformation'!$B$4:$B$8425=B5763,'Data Transformation'!$G$4:$G$8425),'Bin Analysis'!$B5777)</f>
        <v>2073</v>
      </c>
      <c r="I5777">
        <f t="shared" si="721"/>
        <v>0</v>
      </c>
      <c r="J5777">
        <f t="shared" si="722"/>
        <v>0</v>
      </c>
      <c r="K5777">
        <f>J5777*Weighting!$W$17</f>
        <v>0</v>
      </c>
      <c r="M5777" s="14"/>
    </row>
    <row r="5778" spans="1:25" x14ac:dyDescent="0.25">
      <c r="A5778" s="32" t="str">
        <f>IF(Weighting!$P$18&gt;0,B5778,"")</f>
        <v/>
      </c>
      <c r="B5778" t="e">
        <f>Weighting!$C$18</f>
        <v>#DIV/0!</v>
      </c>
      <c r="C5778" t="e">
        <f>Weighting!$F$18</f>
        <v>#NUM!</v>
      </c>
      <c r="D5778" t="e">
        <f>IF(C5778=1,'Data Transformation'!$G$3+0.5*'Data Transformation'!$W$25,IF(C5779=1,D5779-'Data Transformation'!$W$25,FALSE))</f>
        <v>#NUM!</v>
      </c>
      <c r="E5778">
        <f t="array" ref="E5778">IF(ISLOGICAL(D5778),"",FREQUENCY(IF('Data Transformation'!$B$425:$B$8425='Bin Analysis'!$B5763,'Data Transformation'!$G$425:$G$8425),D5778))</f>
        <v>2001</v>
      </c>
      <c r="F5778">
        <f t="shared" si="720"/>
        <v>0</v>
      </c>
      <c r="G5778">
        <f>Weighting!$H$18</f>
        <v>0</v>
      </c>
      <c r="H5778">
        <f t="array" ref="H5778">FREQUENCY(IF('Data Transformation'!$B$4:$B$8425=B5763,'Data Transformation'!$G$4:$G$8425),'Bin Analysis'!$B5778)</f>
        <v>2073</v>
      </c>
      <c r="I5778">
        <f t="shared" si="721"/>
        <v>0</v>
      </c>
      <c r="J5778">
        <f t="shared" si="722"/>
        <v>0</v>
      </c>
      <c r="K5778">
        <f>J5778*Weighting!$W$18</f>
        <v>0</v>
      </c>
      <c r="M5778" s="14"/>
    </row>
    <row r="5779" spans="1:25" x14ac:dyDescent="0.25">
      <c r="A5779" s="32" t="str">
        <f>IF(Weighting!$P$19&gt;0,B5779,"")</f>
        <v/>
      </c>
      <c r="B5779" t="e">
        <f>Weighting!$C$19</f>
        <v>#DIV/0!</v>
      </c>
      <c r="C5779" t="e">
        <f>Weighting!$F$19</f>
        <v>#NUM!</v>
      </c>
      <c r="D5779" t="e">
        <f>IF(C5779=1,'Data Transformation'!$G$3+0.5*'Data Transformation'!$W$25,IF(C5780=1,D5780-'Data Transformation'!$W$25,FALSE))</f>
        <v>#NUM!</v>
      </c>
      <c r="E5779">
        <f t="array" ref="E5779">IF(ISLOGICAL(D5779),"",FREQUENCY(IF('Data Transformation'!$B$425:$B$8425='Bin Analysis'!$B5763,'Data Transformation'!$G$425:$G$8425),D5779))</f>
        <v>2001</v>
      </c>
      <c r="F5779">
        <f t="shared" si="720"/>
        <v>0</v>
      </c>
      <c r="G5779">
        <f>Weighting!$H$19</f>
        <v>0</v>
      </c>
      <c r="H5779">
        <f t="array" ref="H5779">FREQUENCY(IF('Data Transformation'!$B$4:$B$8425=B5763,'Data Transformation'!$G$4:$G$8425),'Bin Analysis'!$B5779)</f>
        <v>2073</v>
      </c>
      <c r="I5779">
        <f t="shared" si="721"/>
        <v>0</v>
      </c>
      <c r="J5779">
        <f t="shared" si="722"/>
        <v>0</v>
      </c>
      <c r="K5779">
        <f>J5779*Weighting!$W$19</f>
        <v>0</v>
      </c>
      <c r="M5779" s="14"/>
    </row>
    <row r="5780" spans="1:25" x14ac:dyDescent="0.25">
      <c r="A5780" s="32" t="str">
        <f>IF(Weighting!$P$20&gt;0,B5780,"")</f>
        <v/>
      </c>
      <c r="B5780" t="e">
        <f>Weighting!$C$20</f>
        <v>#DIV/0!</v>
      </c>
      <c r="C5780" t="e">
        <f>Weighting!$F$20</f>
        <v>#NUM!</v>
      </c>
      <c r="D5780" t="e">
        <f>IF(C5780=1,'Data Transformation'!$G$3+0.5*'Data Transformation'!$W$25,IF(C5781=1,D5781-'Data Transformation'!$W$25,FALSE))</f>
        <v>#NUM!</v>
      </c>
      <c r="E5780">
        <f t="array" ref="E5780">IF(ISLOGICAL(D5780),"",FREQUENCY(IF('Data Transformation'!$B$425:$B$8425='Bin Analysis'!$B5763,'Data Transformation'!$G$425:$G$8425),D5780))</f>
        <v>2001</v>
      </c>
      <c r="F5780">
        <f t="shared" si="720"/>
        <v>0</v>
      </c>
      <c r="G5780">
        <f>Weighting!$H$20</f>
        <v>0</v>
      </c>
      <c r="H5780">
        <f t="array" ref="H5780">FREQUENCY(IF('Data Transformation'!$B$4:$B$8425=B5763,'Data Transformation'!$G$4:$G$8425),'Bin Analysis'!$B5780)</f>
        <v>2073</v>
      </c>
      <c r="I5780">
        <f t="shared" si="721"/>
        <v>0</v>
      </c>
      <c r="J5780">
        <f t="shared" si="722"/>
        <v>0</v>
      </c>
      <c r="K5780">
        <f>J5780*Weighting!$W$20</f>
        <v>0</v>
      </c>
      <c r="M5780" s="14"/>
    </row>
    <row r="5781" spans="1:25" x14ac:dyDescent="0.25">
      <c r="A5781" s="32" t="str">
        <f>IF(Weighting!$P$21&gt;0,B5781,"")</f>
        <v/>
      </c>
      <c r="B5781" t="e">
        <f>Weighting!$C$21</f>
        <v>#DIV/0!</v>
      </c>
      <c r="C5781" t="e">
        <f>Weighting!$F$21</f>
        <v>#NUM!</v>
      </c>
      <c r="D5781" t="e">
        <f>IF(C5781=1,'Data Transformation'!$G$3+0.5*'Data Transformation'!$W$25,IF(C5782=1,D5782-'Data Transformation'!$W$25,FALSE))</f>
        <v>#NUM!</v>
      </c>
      <c r="E5781">
        <f t="array" ref="E5781">IF(ISLOGICAL(D5781),"",FREQUENCY(IF('Data Transformation'!$B$425:$B$8425='Bin Analysis'!$B5763,'Data Transformation'!$G$425:$G$8425),D5781))</f>
        <v>2001</v>
      </c>
      <c r="F5781">
        <f t="shared" si="720"/>
        <v>0</v>
      </c>
      <c r="G5781">
        <f>Weighting!$H$21</f>
        <v>0</v>
      </c>
      <c r="H5781">
        <f t="array" ref="H5781">FREQUENCY(IF('Data Transformation'!$B$4:$B$8425=B5763,'Data Transformation'!$G$4:$G$8425),'Bin Analysis'!$B5781)</f>
        <v>2073</v>
      </c>
      <c r="I5781">
        <f t="shared" si="721"/>
        <v>0</v>
      </c>
      <c r="J5781">
        <f t="shared" si="722"/>
        <v>0</v>
      </c>
      <c r="K5781">
        <f>J5781*Weighting!$W$21</f>
        <v>0</v>
      </c>
      <c r="M5781" s="14"/>
    </row>
    <row r="5782" spans="1:25" x14ac:dyDescent="0.25">
      <c r="A5782" s="32" t="str">
        <f>IF(Weighting!$P$22&gt;0,B5782,"")</f>
        <v/>
      </c>
      <c r="B5782" t="e">
        <f>Weighting!$C$22</f>
        <v>#DIV/0!</v>
      </c>
      <c r="C5782" t="e">
        <f>Weighting!$F$22</f>
        <v>#NUM!</v>
      </c>
      <c r="D5782" t="e">
        <f>IF(C5782=1,'Data Transformation'!$G$3+0.5*'Data Transformation'!$W$25,IF(C5783=1,D5783-'Data Transformation'!$W$25,FALSE))</f>
        <v>#NUM!</v>
      </c>
      <c r="E5782">
        <f t="array" ref="E5782">IF(ISLOGICAL(D5782),"",FREQUENCY(IF('Data Transformation'!$B$425:$B$8425='Bin Analysis'!$B5763,'Data Transformation'!$G$425:$G$8425),D5782))</f>
        <v>2001</v>
      </c>
      <c r="F5782">
        <f t="shared" si="720"/>
        <v>0</v>
      </c>
      <c r="G5782">
        <f>Weighting!$H$22</f>
        <v>0</v>
      </c>
      <c r="H5782">
        <f t="array" ref="H5782">FREQUENCY(IF('Data Transformation'!$B$4:$B$8425=B5763,'Data Transformation'!$G$4:$G$8425),'Bin Analysis'!$B5782)</f>
        <v>2073</v>
      </c>
      <c r="I5782">
        <f t="shared" si="721"/>
        <v>0</v>
      </c>
      <c r="J5782">
        <f t="shared" si="722"/>
        <v>0</v>
      </c>
      <c r="K5782">
        <f>J5782*Weighting!$W$22</f>
        <v>0</v>
      </c>
      <c r="M5782" s="14"/>
    </row>
    <row r="5783" spans="1:25" x14ac:dyDescent="0.25">
      <c r="A5783" s="32" t="str">
        <f>IF(Weighting!$P$23&gt;0,B5783,"")</f>
        <v/>
      </c>
      <c r="B5783" t="e">
        <f>Weighting!$C$23</f>
        <v>#DIV/0!</v>
      </c>
      <c r="C5783" t="e">
        <f>Weighting!$F$23</f>
        <v>#NUM!</v>
      </c>
      <c r="D5783" t="e">
        <f>IF(C5783=1,'Data Transformation'!$G$3+0.5*'Data Transformation'!$W$25,IF(C5784=1,D5784-'Data Transformation'!$W$25,FALSE))</f>
        <v>#NUM!</v>
      </c>
      <c r="E5783">
        <f t="array" ref="E5783">IF(ISLOGICAL(D5783),"",FREQUENCY(IF('Data Transformation'!$B$425:$B$8425='Bin Analysis'!$B5763,'Data Transformation'!$G$425:$G$8425),D5783))</f>
        <v>2001</v>
      </c>
      <c r="F5783">
        <f t="shared" si="720"/>
        <v>0</v>
      </c>
      <c r="G5783">
        <f>Weighting!$H$23</f>
        <v>0</v>
      </c>
      <c r="H5783">
        <f t="array" ref="H5783">FREQUENCY(IF('Data Transformation'!$B$4:$B$8425=B5763,'Data Transformation'!$G$4:$G$8425),'Bin Analysis'!$B5783)</f>
        <v>2073</v>
      </c>
      <c r="I5783">
        <f t="shared" si="721"/>
        <v>0</v>
      </c>
      <c r="J5783">
        <f t="shared" si="722"/>
        <v>0</v>
      </c>
      <c r="K5783">
        <f>J5783*Weighting!$W$23</f>
        <v>0</v>
      </c>
      <c r="M5783" s="14"/>
    </row>
    <row r="5784" spans="1:25" x14ac:dyDescent="0.25">
      <c r="A5784" s="32" t="str">
        <f>IF(Weighting!$P$24&gt;0,B5784,"")</f>
        <v/>
      </c>
      <c r="B5784" t="e">
        <f>Weighting!$C$24</f>
        <v>#DIV/0!</v>
      </c>
      <c r="C5784" t="e">
        <f>Weighting!$F$24</f>
        <v>#NUM!</v>
      </c>
      <c r="D5784" t="e">
        <f>IF(C5784=1,'Data Transformation'!$G$3+0.5*'Data Transformation'!$W$25,IF(C5785=1,D5785-'Data Transformation'!$W$25,FALSE))</f>
        <v>#NUM!</v>
      </c>
      <c r="E5784">
        <f t="array" ref="E5784">IF(ISLOGICAL(D5784),"",FREQUENCY(IF('Data Transformation'!$B$425:$B$8425='Bin Analysis'!$B5763,'Data Transformation'!$G$425:$G$8425),D5784))</f>
        <v>2001</v>
      </c>
      <c r="F5784">
        <f t="shared" si="720"/>
        <v>0</v>
      </c>
      <c r="G5784">
        <f>Weighting!$H$24</f>
        <v>0</v>
      </c>
      <c r="H5784">
        <f t="array" ref="H5784">FREQUENCY(IF('Data Transformation'!$B$4:$B$8425=B5763,'Data Transformation'!$G$4:$G$8425),'Bin Analysis'!$B5784)</f>
        <v>2073</v>
      </c>
      <c r="I5784">
        <f t="shared" si="721"/>
        <v>0</v>
      </c>
      <c r="J5784">
        <f t="shared" si="722"/>
        <v>0</v>
      </c>
      <c r="K5784">
        <f>J5784*Weighting!$W$24</f>
        <v>0</v>
      </c>
      <c r="M5784" s="14"/>
    </row>
    <row r="5785" spans="1:25" x14ac:dyDescent="0.25">
      <c r="A5785" s="32" t="str">
        <f>IF(Weighting!$P$25&gt;0,B5785,"")</f>
        <v/>
      </c>
      <c r="B5785" t="e">
        <f>Weighting!$C$25</f>
        <v>#DIV/0!</v>
      </c>
      <c r="C5785" t="e">
        <f>Weighting!$F$25</f>
        <v>#NUM!</v>
      </c>
      <c r="D5785" t="e">
        <f>IF(C5785=1,'Data Transformation'!$G$3+0.5*'Data Transformation'!$W$25,IF(C5786=1,D5786-'Data Transformation'!$W$25,FALSE))</f>
        <v>#NUM!</v>
      </c>
      <c r="E5785">
        <f t="array" ref="E5785">IF(ISLOGICAL(D5785),"",FREQUENCY(IF('Data Transformation'!$B$425:$B$8425='Bin Analysis'!$B5763,'Data Transformation'!$G$425:$G$8425),D5785))</f>
        <v>2001</v>
      </c>
      <c r="F5785">
        <f t="shared" si="720"/>
        <v>0</v>
      </c>
      <c r="G5785">
        <f>Weighting!$H$25</f>
        <v>0</v>
      </c>
      <c r="H5785">
        <f t="array" ref="H5785">FREQUENCY(IF('Data Transformation'!$B$4:$B$8425=B5763,'Data Transformation'!$G$4:$G$8425),'Bin Analysis'!$B5785)</f>
        <v>2073</v>
      </c>
      <c r="I5785">
        <f t="shared" si="721"/>
        <v>0</v>
      </c>
      <c r="J5785">
        <f t="shared" si="722"/>
        <v>0</v>
      </c>
      <c r="K5785">
        <f>J5785*Weighting!$W$25</f>
        <v>0</v>
      </c>
      <c r="M5785" s="14"/>
    </row>
    <row r="5786" spans="1:25" x14ac:dyDescent="0.25">
      <c r="A5786" s="32"/>
      <c r="M5786" s="14"/>
    </row>
    <row r="5787" spans="1:25" ht="23.25" x14ac:dyDescent="0.35">
      <c r="A5787" s="21" t="s">
        <v>0</v>
      </c>
      <c r="B5787" s="21" t="str">
        <f>IFERROR(VLOOKUP(C5787,'Data Transformation'!$L$6:$M$426,2,FALSE),"")</f>
        <v/>
      </c>
      <c r="C5787" s="21">
        <f>C5763+1</f>
        <v>241</v>
      </c>
      <c r="D5787" s="21"/>
      <c r="E5787" s="21"/>
      <c r="F5787" s="21"/>
      <c r="G5787" s="21"/>
      <c r="H5787" s="22"/>
      <c r="I5787" s="22"/>
      <c r="J5787" s="22"/>
      <c r="K5787" s="21"/>
      <c r="L5787" s="21" t="str">
        <f>B5787</f>
        <v/>
      </c>
      <c r="M5787" s="23" t="e">
        <f>INDEX('Data Transformation'!$O$4:$O$424,MATCH($B5787,'Data Transformation'!$M$4:$M$424,0),MATCH($M$2,'Data Transformation'!$O$3,0))</f>
        <v>#N/A</v>
      </c>
      <c r="N5787" s="27" t="e">
        <f>IF('Input and Summary Results'!$J$16="minimum",'Bin Analysis'!X5788/(M5787-1),'Bin Analysis'!Y5787/('Bin Analysis'!M5787-1))</f>
        <v>#N/A</v>
      </c>
      <c r="O5787" s="27" t="e">
        <f>IF(M5787=FALSE,NA(),(VLOOKUP(1,C5790:K5809,4,FALSE))/(M5787-1))</f>
        <v>#N/A</v>
      </c>
      <c r="P5787" s="27" t="e">
        <f>IF(M5787=FALSE,NA(),SUM(J5790:J5809)/Weighting!$S$5)</f>
        <v>#N/A</v>
      </c>
      <c r="Q5787" s="27" t="e">
        <f>IF(M5787=FALSE,NA(),SUM(K5790:K5809)/Weighting!$S$6)</f>
        <v>#N/A</v>
      </c>
      <c r="R5787" s="27" t="e">
        <f>IF(M5787=FALSE,NA(),(VLOOKUP(1,G5790:K5809,3,FALSE))/(M5787-1))</f>
        <v>#N/A</v>
      </c>
      <c r="S5787" s="22" t="e">
        <f>IF(M5787=FALSE,NA(),IF(SUM(J5790:J5809)=2,"yes","no"))</f>
        <v>#N/A</v>
      </c>
      <c r="X5787" s="2" cm="2">
        <f t="array" ref="X5787:X5788">FREQUENCY(IF('Data Transformation'!$B$425:$B$6424='Bin Analysis'!L5787,'Data Transformation'!$G$425:$G$6424),'Data Transformation'!$U$11)</f>
        <v>0</v>
      </c>
      <c r="Y5787" s="2" cm="2">
        <f t="array" ref="Y5787:Y5788">FREQUENCY(IF('Data Transformation'!$B$425:$B$6424='Bin Analysis'!L5787,'Data Transformation'!$G$425:$G$6424),'Data Transformation'!$U$12)</f>
        <v>0</v>
      </c>
    </row>
    <row r="5788" spans="1:25" x14ac:dyDescent="0.25">
      <c r="A5788" s="14" t="s">
        <v>67</v>
      </c>
      <c r="B5788" t="s">
        <v>47</v>
      </c>
      <c r="C5788" t="s">
        <v>5</v>
      </c>
      <c r="D5788" t="s">
        <v>100</v>
      </c>
      <c r="E5788" t="s">
        <v>101</v>
      </c>
      <c r="F5788" t="s">
        <v>102</v>
      </c>
      <c r="G5788" t="s">
        <v>70</v>
      </c>
      <c r="H5788" t="s">
        <v>31</v>
      </c>
      <c r="I5788" t="s">
        <v>32</v>
      </c>
      <c r="J5788" t="s">
        <v>46</v>
      </c>
      <c r="K5788" s="14" t="s">
        <v>45</v>
      </c>
      <c r="M5788" s="14"/>
      <c r="X5788" s="2">
        <v>0</v>
      </c>
      <c r="Y5788" s="2">
        <v>0</v>
      </c>
    </row>
    <row r="5789" spans="1:25" x14ac:dyDescent="0.25">
      <c r="A5789" s="32"/>
      <c r="D5789" t="e">
        <f>IF(C5789=1,'Data Transformation'!$G$3+0.5*'Data Transformation'!$W$25,IF(C5790=1,D5790-'Data Transformation'!$W$25,FALSE))</f>
        <v>#NUM!</v>
      </c>
      <c r="E5789">
        <f t="array" ref="E5789">IF(ISLOGICAL(D5789),"",FREQUENCY(IF('Data Transformation'!$B$425:$B$8425='Bin Analysis'!$B5787,'Data Transformation'!$G$425:$G$8425),D5789))</f>
        <v>2001</v>
      </c>
      <c r="F5789" t="e">
        <f>IF(ISLOGICAL(D5789),"",E5789-E5788)</f>
        <v>#VALUE!</v>
      </c>
      <c r="M5789" s="14"/>
    </row>
    <row r="5790" spans="1:25" x14ac:dyDescent="0.25">
      <c r="A5790" s="32" t="e">
        <f>IF(Weighting!$P$6&gt;0,B5790,"")</f>
        <v>#NUM!</v>
      </c>
      <c r="B5790" t="e">
        <f>Weighting!$C$6</f>
        <v>#DIV/0!</v>
      </c>
      <c r="C5790" t="e">
        <f>Weighting!$F$6</f>
        <v>#NUM!</v>
      </c>
      <c r="D5790" t="e">
        <f>IF(C5790=1,'Data Transformation'!$G$3+0.5*'Data Transformation'!$W$25,IF(C5791=1,D5791-'Data Transformation'!$W$25,FALSE))</f>
        <v>#NUM!</v>
      </c>
      <c r="E5790">
        <f t="array" ref="E5790">IF(ISLOGICAL(D5790),"",FREQUENCY(IF('Data Transformation'!$B$425:$B$8425='Bin Analysis'!$B5787,'Data Transformation'!$G$425:$G$8425),D5790))</f>
        <v>2001</v>
      </c>
      <c r="F5790">
        <f>IF(ISLOGICAL(D5790),"",E5790-E5789)</f>
        <v>0</v>
      </c>
      <c r="G5790">
        <f>Weighting!$H$6</f>
        <v>1</v>
      </c>
      <c r="H5790">
        <f t="array" ref="H5790">FREQUENCY(IF('Data Transformation'!$B$4:$B$8425=B5787,'Data Transformation'!$G$4:$G$8425),'Bin Analysis'!$B5790)</f>
        <v>2073</v>
      </c>
      <c r="I5790">
        <f>H5790-H5789</f>
        <v>2073</v>
      </c>
      <c r="J5790">
        <f>IF(I5790=0,0,1)</f>
        <v>1</v>
      </c>
      <c r="K5790" t="e">
        <f>J5790*Weighting!$W$6</f>
        <v>#NUM!</v>
      </c>
      <c r="M5790" s="14"/>
    </row>
    <row r="5791" spans="1:25" x14ac:dyDescent="0.25">
      <c r="A5791" s="32" t="str">
        <f>IF(Weighting!$P$7&gt;0,B5791,"")</f>
        <v/>
      </c>
      <c r="B5791" t="e">
        <f>Weighting!$C$7</f>
        <v>#DIV/0!</v>
      </c>
      <c r="C5791" t="e">
        <f>Weighting!$F$7</f>
        <v>#NUM!</v>
      </c>
      <c r="D5791" t="e">
        <f>IF(C5791=1,'Data Transformation'!$G$3+0.5*'Data Transformation'!$W$25,IF(C5792=1,D5792-'Data Transformation'!$W$25,FALSE))</f>
        <v>#NUM!</v>
      </c>
      <c r="E5791">
        <f t="array" ref="E5791">IF(ISLOGICAL(D5791),"",FREQUENCY(IF('Data Transformation'!$B$425:$B$8425='Bin Analysis'!$B5787,'Data Transformation'!$G$425:$G$8425),D5791))</f>
        <v>2001</v>
      </c>
      <c r="F5791">
        <f t="shared" ref="F5791:F5809" si="723">IF(ISLOGICAL(D5791),"",E5791-E5790)</f>
        <v>0</v>
      </c>
      <c r="G5791">
        <f>Weighting!$H$7</f>
        <v>0</v>
      </c>
      <c r="H5791">
        <f t="array" ref="H5791">FREQUENCY(IF('Data Transformation'!$B$4:$B$8425=B5787,'Data Transformation'!$G$4:$G$8425),'Bin Analysis'!$B5791)</f>
        <v>2073</v>
      </c>
      <c r="I5791">
        <f t="shared" ref="I5791:I5809" si="724">H5791-H5790</f>
        <v>0</v>
      </c>
      <c r="J5791">
        <f>IF(I5791=0,0,1)</f>
        <v>0</v>
      </c>
      <c r="K5791">
        <f>J5791*Weighting!$W$7</f>
        <v>0</v>
      </c>
      <c r="M5791" s="14"/>
    </row>
    <row r="5792" spans="1:25" x14ac:dyDescent="0.25">
      <c r="A5792" s="32" t="str">
        <f>IF(Weighting!$P$8&gt;0,B5792,"")</f>
        <v/>
      </c>
      <c r="B5792" t="e">
        <f>Weighting!$C$8</f>
        <v>#DIV/0!</v>
      </c>
      <c r="C5792" t="e">
        <f>Weighting!$F$8</f>
        <v>#NUM!</v>
      </c>
      <c r="D5792" t="e">
        <f>IF(C5792=1,'Data Transformation'!$G$3+0.5*'Data Transformation'!$W$25,IF(C5793=1,D5793-'Data Transformation'!$W$25,FALSE))</f>
        <v>#NUM!</v>
      </c>
      <c r="E5792">
        <f t="array" ref="E5792">IF(ISLOGICAL(D5792),"",FREQUENCY(IF('Data Transformation'!$B$425:$B$8425='Bin Analysis'!$B5787,'Data Transformation'!$G$425:$G$8425),D5792))</f>
        <v>2001</v>
      </c>
      <c r="F5792">
        <f t="shared" si="723"/>
        <v>0</v>
      </c>
      <c r="G5792">
        <f>Weighting!$H$8</f>
        <v>0</v>
      </c>
      <c r="H5792">
        <f t="array" ref="H5792">FREQUENCY(IF('Data Transformation'!$B$4:$B$8425=B5787,'Data Transformation'!$G$4:$G$8425),'Bin Analysis'!$B5792)</f>
        <v>2073</v>
      </c>
      <c r="I5792">
        <f t="shared" si="724"/>
        <v>0</v>
      </c>
      <c r="J5792">
        <f t="shared" ref="J5792:J5809" si="725">IF(I5792=0,0,1)</f>
        <v>0</v>
      </c>
      <c r="K5792">
        <f>J5792*Weighting!$W$8</f>
        <v>0</v>
      </c>
      <c r="M5792" s="14"/>
    </row>
    <row r="5793" spans="1:13" x14ac:dyDescent="0.25">
      <c r="A5793" s="32" t="str">
        <f>IF(Weighting!$P$9&gt;0,B5793,"")</f>
        <v/>
      </c>
      <c r="B5793" s="50" t="e">
        <f>Weighting!$C$9</f>
        <v>#DIV/0!</v>
      </c>
      <c r="C5793" t="e">
        <f>Weighting!$F$9</f>
        <v>#NUM!</v>
      </c>
      <c r="D5793" t="e">
        <f>IF(C5793=1,'Data Transformation'!$G$3+0.5*'Data Transformation'!$W$25,IF(C5794=1,D5794-'Data Transformation'!$W$25,FALSE))</f>
        <v>#NUM!</v>
      </c>
      <c r="E5793">
        <f t="array" ref="E5793">IF(ISLOGICAL(D5793),"",FREQUENCY(IF('Data Transformation'!$B$425:$B$8425='Bin Analysis'!$B5787,'Data Transformation'!$G$425:$G$8425),D5793))</f>
        <v>2001</v>
      </c>
      <c r="F5793">
        <f t="shared" si="723"/>
        <v>0</v>
      </c>
      <c r="G5793">
        <f>Weighting!$H$9</f>
        <v>0</v>
      </c>
      <c r="H5793">
        <f t="array" ref="H5793">FREQUENCY(IF('Data Transformation'!$B$4:$B$8425=B5787,'Data Transformation'!$G$4:$G$8425),'Bin Analysis'!$B5793)</f>
        <v>2073</v>
      </c>
      <c r="I5793">
        <f t="shared" si="724"/>
        <v>0</v>
      </c>
      <c r="J5793">
        <f t="shared" si="725"/>
        <v>0</v>
      </c>
      <c r="K5793">
        <f>J5793*Weighting!$W$9</f>
        <v>0</v>
      </c>
      <c r="M5793" s="14"/>
    </row>
    <row r="5794" spans="1:13" x14ac:dyDescent="0.25">
      <c r="A5794" s="32" t="str">
        <f>IF(Weighting!$P$10&gt;0,B5794,"")</f>
        <v/>
      </c>
      <c r="B5794" t="e">
        <f>Weighting!$C$10</f>
        <v>#DIV/0!</v>
      </c>
      <c r="C5794" t="e">
        <f>Weighting!$F$10</f>
        <v>#NUM!</v>
      </c>
      <c r="D5794" t="e">
        <f>IF(C5794=1,'Data Transformation'!$G$3+0.5*'Data Transformation'!$W$25,IF(C5795=1,D5795-'Data Transformation'!$W$25,FALSE))</f>
        <v>#NUM!</v>
      </c>
      <c r="E5794">
        <f t="array" ref="E5794">IF(ISLOGICAL(D5794),"",FREQUENCY(IF('Data Transformation'!$B$425:$B$8425='Bin Analysis'!$B5787,'Data Transformation'!$G$425:$G$8425),D5794))</f>
        <v>2001</v>
      </c>
      <c r="F5794">
        <f t="shared" si="723"/>
        <v>0</v>
      </c>
      <c r="G5794">
        <f>Weighting!$H$10</f>
        <v>0</v>
      </c>
      <c r="H5794">
        <f t="array" ref="H5794">FREQUENCY(IF('Data Transformation'!$B$4:$B$8425=B5787,'Data Transformation'!$G$4:$G$8425),'Bin Analysis'!$B5794)</f>
        <v>2073</v>
      </c>
      <c r="I5794">
        <f t="shared" si="724"/>
        <v>0</v>
      </c>
      <c r="J5794">
        <f t="shared" si="725"/>
        <v>0</v>
      </c>
      <c r="K5794">
        <f>J5794*Weighting!$W$10</f>
        <v>0</v>
      </c>
      <c r="M5794" s="14"/>
    </row>
    <row r="5795" spans="1:13" x14ac:dyDescent="0.25">
      <c r="A5795" s="32" t="str">
        <f>IF(Weighting!$P$11&gt;0,B5795,"")</f>
        <v/>
      </c>
      <c r="B5795" t="e">
        <f>Weighting!$C$11</f>
        <v>#DIV/0!</v>
      </c>
      <c r="C5795" t="e">
        <f>Weighting!$F$11</f>
        <v>#NUM!</v>
      </c>
      <c r="D5795" t="e">
        <f>IF(C5795=1,'Data Transformation'!$G$3+0.5*'Data Transformation'!$W$25,IF(C5796=1,D5796-'Data Transformation'!$W$25,FALSE))</f>
        <v>#NUM!</v>
      </c>
      <c r="E5795">
        <f t="array" ref="E5795">IF(ISLOGICAL(D5795),"",FREQUENCY(IF('Data Transformation'!$B$425:$B$8425='Bin Analysis'!$B5787,'Data Transformation'!$G$425:$G$8425),D5795))</f>
        <v>2001</v>
      </c>
      <c r="F5795">
        <f t="shared" si="723"/>
        <v>0</v>
      </c>
      <c r="G5795">
        <f>Weighting!$H$11</f>
        <v>0</v>
      </c>
      <c r="H5795">
        <f t="array" ref="H5795">FREQUENCY(IF('Data Transformation'!$B$4:$B$8425=B5787,'Data Transformation'!$G$4:$G$8425),'Bin Analysis'!$B5795)</f>
        <v>2073</v>
      </c>
      <c r="I5795">
        <f t="shared" si="724"/>
        <v>0</v>
      </c>
      <c r="J5795">
        <f t="shared" si="725"/>
        <v>0</v>
      </c>
      <c r="K5795">
        <f>J5795*Weighting!$W$11</f>
        <v>0</v>
      </c>
      <c r="M5795" s="14"/>
    </row>
    <row r="5796" spans="1:13" x14ac:dyDescent="0.25">
      <c r="A5796" s="32" t="str">
        <f>IF(Weighting!$P$12&gt;0,B5796,"")</f>
        <v/>
      </c>
      <c r="B5796" t="e">
        <f>Weighting!$C$12</f>
        <v>#DIV/0!</v>
      </c>
      <c r="C5796" t="e">
        <f>Weighting!$F$12</f>
        <v>#NUM!</v>
      </c>
      <c r="D5796" t="e">
        <f>IF(C5796=1,'Data Transformation'!$G$3+0.5*'Data Transformation'!$W$25,IF(C5797=1,D5797-'Data Transformation'!$W$25,FALSE))</f>
        <v>#NUM!</v>
      </c>
      <c r="E5796">
        <f t="array" ref="E5796">IF(ISLOGICAL(D5796),"",FREQUENCY(IF('Data Transformation'!$B$425:$B$8425='Bin Analysis'!$B5787,'Data Transformation'!$G$425:$G$8425),D5796))</f>
        <v>2001</v>
      </c>
      <c r="F5796">
        <f t="shared" si="723"/>
        <v>0</v>
      </c>
      <c r="G5796">
        <f>Weighting!$H$12</f>
        <v>0</v>
      </c>
      <c r="H5796">
        <f t="array" ref="H5796">FREQUENCY(IF('Data Transformation'!$B$4:$B$8425=B5787,'Data Transformation'!$G$4:$G$8425),'Bin Analysis'!$B5796)</f>
        <v>2073</v>
      </c>
      <c r="I5796">
        <f t="shared" si="724"/>
        <v>0</v>
      </c>
      <c r="J5796">
        <f t="shared" si="725"/>
        <v>0</v>
      </c>
      <c r="K5796">
        <f>J5796*Weighting!$W$12</f>
        <v>0</v>
      </c>
      <c r="M5796" s="14"/>
    </row>
    <row r="5797" spans="1:13" x14ac:dyDescent="0.25">
      <c r="A5797" s="32" t="str">
        <f>IF(Weighting!$P$13&gt;0,B5797,"")</f>
        <v/>
      </c>
      <c r="B5797" t="e">
        <f>Weighting!$C$13</f>
        <v>#DIV/0!</v>
      </c>
      <c r="C5797" t="e">
        <f>Weighting!$F$13</f>
        <v>#NUM!</v>
      </c>
      <c r="D5797" t="e">
        <f>IF(C5797=1,'Data Transformation'!$G$3+0.5*'Data Transformation'!$W$25,IF(C5798=1,D5798-'Data Transformation'!$W$25,FALSE))</f>
        <v>#NUM!</v>
      </c>
      <c r="E5797">
        <f t="array" ref="E5797">IF(ISLOGICAL(D5797),"",FREQUENCY(IF('Data Transformation'!$B$425:$B$8425='Bin Analysis'!$B5787,'Data Transformation'!$G$425:$G$8425),D5797))</f>
        <v>2001</v>
      </c>
      <c r="F5797">
        <f t="shared" si="723"/>
        <v>0</v>
      </c>
      <c r="G5797">
        <f>Weighting!$H$13</f>
        <v>0</v>
      </c>
      <c r="H5797">
        <f t="array" ref="H5797">FREQUENCY(IF('Data Transformation'!$B$4:$B$8425=B5787,'Data Transformation'!$G$4:$G$8425),'Bin Analysis'!$B5797)</f>
        <v>2073</v>
      </c>
      <c r="I5797">
        <f t="shared" si="724"/>
        <v>0</v>
      </c>
      <c r="J5797">
        <f t="shared" si="725"/>
        <v>0</v>
      </c>
      <c r="K5797">
        <f>J5797*Weighting!$W$13</f>
        <v>0</v>
      </c>
      <c r="M5797" s="14"/>
    </row>
    <row r="5798" spans="1:13" x14ac:dyDescent="0.25">
      <c r="A5798" s="32" t="str">
        <f>IF(Weighting!$P$14&gt;0,B5798,"")</f>
        <v/>
      </c>
      <c r="B5798" t="e">
        <f>Weighting!$C$14</f>
        <v>#DIV/0!</v>
      </c>
      <c r="C5798" t="e">
        <f>Weighting!$F$14</f>
        <v>#NUM!</v>
      </c>
      <c r="D5798" t="e">
        <f>IF(C5798=1,'Data Transformation'!$G$3+0.5*'Data Transformation'!$W$25,IF(C5799=1,D5799-'Data Transformation'!$W$25,FALSE))</f>
        <v>#NUM!</v>
      </c>
      <c r="E5798">
        <f t="array" ref="E5798">IF(ISLOGICAL(D5798),"",FREQUENCY(IF('Data Transformation'!$B$425:$B$8425='Bin Analysis'!$B5787,'Data Transformation'!$G$425:$G$8425),D5798))</f>
        <v>2001</v>
      </c>
      <c r="F5798">
        <f t="shared" si="723"/>
        <v>0</v>
      </c>
      <c r="G5798">
        <f>Weighting!$H$14</f>
        <v>0</v>
      </c>
      <c r="H5798">
        <f t="array" ref="H5798">FREQUENCY(IF('Data Transformation'!$B$4:$B$8425=B5787,'Data Transformation'!$G$4:$G$8425),'Bin Analysis'!$B5798)</f>
        <v>2073</v>
      </c>
      <c r="I5798">
        <f t="shared" si="724"/>
        <v>0</v>
      </c>
      <c r="J5798">
        <f t="shared" si="725"/>
        <v>0</v>
      </c>
      <c r="K5798">
        <f>J5798*Weighting!$W$14</f>
        <v>0</v>
      </c>
      <c r="M5798" s="14"/>
    </row>
    <row r="5799" spans="1:13" x14ac:dyDescent="0.25">
      <c r="A5799" s="32" t="str">
        <f>IF(Weighting!$P$15&gt;0,B5799,"")</f>
        <v/>
      </c>
      <c r="B5799" t="e">
        <f>Weighting!$C$15</f>
        <v>#DIV/0!</v>
      </c>
      <c r="C5799" t="e">
        <f>Weighting!$F$15</f>
        <v>#NUM!</v>
      </c>
      <c r="D5799" t="e">
        <f>IF(C5799=1,'Data Transformation'!$G$3+0.5*'Data Transformation'!$W$25,IF(C5800=1,D5800-'Data Transformation'!$W$25,FALSE))</f>
        <v>#NUM!</v>
      </c>
      <c r="E5799">
        <f t="array" ref="E5799">IF(ISLOGICAL(D5799),"",FREQUENCY(IF('Data Transformation'!$B$425:$B$8425='Bin Analysis'!$B5787,'Data Transformation'!$G$425:$G$8425),D5799))</f>
        <v>2001</v>
      </c>
      <c r="F5799">
        <f t="shared" si="723"/>
        <v>0</v>
      </c>
      <c r="G5799">
        <f>Weighting!$H$15</f>
        <v>0</v>
      </c>
      <c r="H5799">
        <f t="array" ref="H5799">FREQUENCY(IF('Data Transformation'!$B$4:$B$8425=B5787,'Data Transformation'!$G$4:$G$8425),'Bin Analysis'!$B5799)</f>
        <v>2073</v>
      </c>
      <c r="I5799">
        <f t="shared" si="724"/>
        <v>0</v>
      </c>
      <c r="J5799">
        <f t="shared" si="725"/>
        <v>0</v>
      </c>
      <c r="K5799">
        <f>J5799*Weighting!$W$15</f>
        <v>0</v>
      </c>
      <c r="M5799" s="14"/>
    </row>
    <row r="5800" spans="1:13" x14ac:dyDescent="0.25">
      <c r="A5800" s="32" t="str">
        <f>IF(Weighting!$P$16&gt;0,B5800,"")</f>
        <v/>
      </c>
      <c r="B5800" t="e">
        <f>Weighting!$C$16</f>
        <v>#DIV/0!</v>
      </c>
      <c r="C5800" t="e">
        <f>Weighting!$F$16</f>
        <v>#NUM!</v>
      </c>
      <c r="D5800" t="e">
        <f>IF(C5800=1,'Data Transformation'!$G$3+0.5*'Data Transformation'!$W$25,IF(C5801=1,D5801-'Data Transformation'!$W$25,FALSE))</f>
        <v>#NUM!</v>
      </c>
      <c r="E5800">
        <f t="array" ref="E5800">IF(ISLOGICAL(D5800),"",FREQUENCY(IF('Data Transformation'!$B$425:$B$8425='Bin Analysis'!$B5787,'Data Transformation'!$G$425:$G$8425),D5800))</f>
        <v>2001</v>
      </c>
      <c r="F5800">
        <f t="shared" si="723"/>
        <v>0</v>
      </c>
      <c r="G5800">
        <f>Weighting!$H$16</f>
        <v>0</v>
      </c>
      <c r="H5800">
        <f t="array" ref="H5800">FREQUENCY(IF('Data Transformation'!$B$4:$B$8425=B5787,'Data Transformation'!$G$4:$G$8425),'Bin Analysis'!$B5800)</f>
        <v>2073</v>
      </c>
      <c r="I5800">
        <f t="shared" si="724"/>
        <v>0</v>
      </c>
      <c r="J5800">
        <f t="shared" si="725"/>
        <v>0</v>
      </c>
      <c r="K5800">
        <f>J5800*Weighting!$W$16</f>
        <v>0</v>
      </c>
      <c r="M5800" s="14"/>
    </row>
    <row r="5801" spans="1:13" x14ac:dyDescent="0.25">
      <c r="A5801" s="32" t="str">
        <f>IF(Weighting!$P$17&gt;0,B5801,"")</f>
        <v/>
      </c>
      <c r="B5801" t="e">
        <f>Weighting!$C$17</f>
        <v>#DIV/0!</v>
      </c>
      <c r="C5801" t="e">
        <f>Weighting!$F$17</f>
        <v>#NUM!</v>
      </c>
      <c r="D5801" t="e">
        <f>IF(C5801=1,'Data Transformation'!$G$3+0.5*'Data Transformation'!$W$25,IF(C5802=1,D5802-'Data Transformation'!$W$25,FALSE))</f>
        <v>#NUM!</v>
      </c>
      <c r="E5801">
        <f t="array" ref="E5801">IF(ISLOGICAL(D5801),"",FREQUENCY(IF('Data Transformation'!$B$425:$B$8425='Bin Analysis'!$B5787,'Data Transformation'!$G$425:$G$8425),D5801))</f>
        <v>2001</v>
      </c>
      <c r="F5801">
        <f t="shared" si="723"/>
        <v>0</v>
      </c>
      <c r="G5801">
        <f>Weighting!$H$17</f>
        <v>0</v>
      </c>
      <c r="H5801">
        <f t="array" ref="H5801">FREQUENCY(IF('Data Transformation'!$B$4:$B$8425=B5787,'Data Transformation'!$G$4:$G$8425),'Bin Analysis'!$B5801)</f>
        <v>2073</v>
      </c>
      <c r="I5801">
        <f t="shared" si="724"/>
        <v>0</v>
      </c>
      <c r="J5801">
        <f t="shared" si="725"/>
        <v>0</v>
      </c>
      <c r="K5801">
        <f>J5801*Weighting!$W$17</f>
        <v>0</v>
      </c>
      <c r="M5801" s="14"/>
    </row>
    <row r="5802" spans="1:13" x14ac:dyDescent="0.25">
      <c r="A5802" s="32" t="str">
        <f>IF(Weighting!$P$18&gt;0,B5802,"")</f>
        <v/>
      </c>
      <c r="B5802" t="e">
        <f>Weighting!$C$18</f>
        <v>#DIV/0!</v>
      </c>
      <c r="C5802" t="e">
        <f>Weighting!$F$18</f>
        <v>#NUM!</v>
      </c>
      <c r="D5802" t="e">
        <f>IF(C5802=1,'Data Transformation'!$G$3+0.5*'Data Transformation'!$W$25,IF(C5803=1,D5803-'Data Transformation'!$W$25,FALSE))</f>
        <v>#NUM!</v>
      </c>
      <c r="E5802">
        <f t="array" ref="E5802">IF(ISLOGICAL(D5802),"",FREQUENCY(IF('Data Transformation'!$B$425:$B$8425='Bin Analysis'!$B5787,'Data Transformation'!$G$425:$G$8425),D5802))</f>
        <v>2001</v>
      </c>
      <c r="F5802">
        <f t="shared" si="723"/>
        <v>0</v>
      </c>
      <c r="G5802">
        <f>Weighting!$H$18</f>
        <v>0</v>
      </c>
      <c r="H5802">
        <f t="array" ref="H5802">FREQUENCY(IF('Data Transformation'!$B$4:$B$8425=B5787,'Data Transformation'!$G$4:$G$8425),'Bin Analysis'!$B5802)</f>
        <v>2073</v>
      </c>
      <c r="I5802">
        <f t="shared" si="724"/>
        <v>0</v>
      </c>
      <c r="J5802">
        <f t="shared" si="725"/>
        <v>0</v>
      </c>
      <c r="K5802">
        <f>J5802*Weighting!$W$18</f>
        <v>0</v>
      </c>
      <c r="M5802" s="14"/>
    </row>
    <row r="5803" spans="1:13" x14ac:dyDescent="0.25">
      <c r="A5803" s="32" t="str">
        <f>IF(Weighting!$P$19&gt;0,B5803,"")</f>
        <v/>
      </c>
      <c r="B5803" t="e">
        <f>Weighting!$C$19</f>
        <v>#DIV/0!</v>
      </c>
      <c r="C5803" t="e">
        <f>Weighting!$F$19</f>
        <v>#NUM!</v>
      </c>
      <c r="D5803" t="e">
        <f>IF(C5803=1,'Data Transformation'!$G$3+0.5*'Data Transformation'!$W$25,IF(C5804=1,D5804-'Data Transformation'!$W$25,FALSE))</f>
        <v>#NUM!</v>
      </c>
      <c r="E5803">
        <f t="array" ref="E5803">IF(ISLOGICAL(D5803),"",FREQUENCY(IF('Data Transformation'!$B$425:$B$8425='Bin Analysis'!$B5787,'Data Transformation'!$G$425:$G$8425),D5803))</f>
        <v>2001</v>
      </c>
      <c r="F5803">
        <f t="shared" si="723"/>
        <v>0</v>
      </c>
      <c r="G5803">
        <f>Weighting!$H$19</f>
        <v>0</v>
      </c>
      <c r="H5803">
        <f t="array" ref="H5803">FREQUENCY(IF('Data Transformation'!$B$4:$B$8425=B5787,'Data Transformation'!$G$4:$G$8425),'Bin Analysis'!$B5803)</f>
        <v>2073</v>
      </c>
      <c r="I5803">
        <f t="shared" si="724"/>
        <v>0</v>
      </c>
      <c r="J5803">
        <f t="shared" si="725"/>
        <v>0</v>
      </c>
      <c r="K5803">
        <f>J5803*Weighting!$W$19</f>
        <v>0</v>
      </c>
      <c r="M5803" s="14"/>
    </row>
    <row r="5804" spans="1:13" x14ac:dyDescent="0.25">
      <c r="A5804" s="32" t="str">
        <f>IF(Weighting!$P$20&gt;0,B5804,"")</f>
        <v/>
      </c>
      <c r="B5804" t="e">
        <f>Weighting!$C$20</f>
        <v>#DIV/0!</v>
      </c>
      <c r="C5804" t="e">
        <f>Weighting!$F$20</f>
        <v>#NUM!</v>
      </c>
      <c r="D5804" t="e">
        <f>IF(C5804=1,'Data Transformation'!$G$3+0.5*'Data Transformation'!$W$25,IF(C5805=1,D5805-'Data Transformation'!$W$25,FALSE))</f>
        <v>#NUM!</v>
      </c>
      <c r="E5804">
        <f t="array" ref="E5804">IF(ISLOGICAL(D5804),"",FREQUENCY(IF('Data Transformation'!$B$425:$B$8425='Bin Analysis'!$B5787,'Data Transformation'!$G$425:$G$8425),D5804))</f>
        <v>2001</v>
      </c>
      <c r="F5804">
        <f t="shared" si="723"/>
        <v>0</v>
      </c>
      <c r="G5804">
        <f>Weighting!$H$20</f>
        <v>0</v>
      </c>
      <c r="H5804">
        <f t="array" ref="H5804">FREQUENCY(IF('Data Transformation'!$B$4:$B$8425=B5787,'Data Transformation'!$G$4:$G$8425),'Bin Analysis'!$B5804)</f>
        <v>2073</v>
      </c>
      <c r="I5804">
        <f t="shared" si="724"/>
        <v>0</v>
      </c>
      <c r="J5804">
        <f t="shared" si="725"/>
        <v>0</v>
      </c>
      <c r="K5804">
        <f>J5804*Weighting!$W$20</f>
        <v>0</v>
      </c>
      <c r="M5804" s="14"/>
    </row>
    <row r="5805" spans="1:13" x14ac:dyDescent="0.25">
      <c r="A5805" s="32" t="str">
        <f>IF(Weighting!$P$21&gt;0,B5805,"")</f>
        <v/>
      </c>
      <c r="B5805" t="e">
        <f>Weighting!$C$21</f>
        <v>#DIV/0!</v>
      </c>
      <c r="C5805" t="e">
        <f>Weighting!$F$21</f>
        <v>#NUM!</v>
      </c>
      <c r="D5805" t="e">
        <f>IF(C5805=1,'Data Transformation'!$G$3+0.5*'Data Transformation'!$W$25,IF(C5806=1,D5806-'Data Transformation'!$W$25,FALSE))</f>
        <v>#NUM!</v>
      </c>
      <c r="E5805">
        <f t="array" ref="E5805">IF(ISLOGICAL(D5805),"",FREQUENCY(IF('Data Transformation'!$B$425:$B$8425='Bin Analysis'!$B5787,'Data Transformation'!$G$425:$G$8425),D5805))</f>
        <v>2001</v>
      </c>
      <c r="F5805">
        <f t="shared" si="723"/>
        <v>0</v>
      </c>
      <c r="G5805">
        <f>Weighting!$H$21</f>
        <v>0</v>
      </c>
      <c r="H5805">
        <f t="array" ref="H5805">FREQUENCY(IF('Data Transformation'!$B$4:$B$8425=B5787,'Data Transformation'!$G$4:$G$8425),'Bin Analysis'!$B5805)</f>
        <v>2073</v>
      </c>
      <c r="I5805">
        <f t="shared" si="724"/>
        <v>0</v>
      </c>
      <c r="J5805">
        <f t="shared" si="725"/>
        <v>0</v>
      </c>
      <c r="K5805">
        <f>J5805*Weighting!$W$21</f>
        <v>0</v>
      </c>
      <c r="M5805" s="14"/>
    </row>
    <row r="5806" spans="1:13" x14ac:dyDescent="0.25">
      <c r="A5806" s="32" t="str">
        <f>IF(Weighting!$P$22&gt;0,B5806,"")</f>
        <v/>
      </c>
      <c r="B5806" t="e">
        <f>Weighting!$C$22</f>
        <v>#DIV/0!</v>
      </c>
      <c r="C5806" t="e">
        <f>Weighting!$F$22</f>
        <v>#NUM!</v>
      </c>
      <c r="D5806" t="e">
        <f>IF(C5806=1,'Data Transformation'!$G$3+0.5*'Data Transformation'!$W$25,IF(C5807=1,D5807-'Data Transformation'!$W$25,FALSE))</f>
        <v>#NUM!</v>
      </c>
      <c r="E5806">
        <f t="array" ref="E5806">IF(ISLOGICAL(D5806),"",FREQUENCY(IF('Data Transformation'!$B$425:$B$8425='Bin Analysis'!$B5787,'Data Transformation'!$G$425:$G$8425),D5806))</f>
        <v>2001</v>
      </c>
      <c r="F5806">
        <f t="shared" si="723"/>
        <v>0</v>
      </c>
      <c r="G5806">
        <f>Weighting!$H$22</f>
        <v>0</v>
      </c>
      <c r="H5806">
        <f t="array" ref="H5806">FREQUENCY(IF('Data Transformation'!$B$4:$B$8425=B5787,'Data Transformation'!$G$4:$G$8425),'Bin Analysis'!$B5806)</f>
        <v>2073</v>
      </c>
      <c r="I5806">
        <f t="shared" si="724"/>
        <v>0</v>
      </c>
      <c r="J5806">
        <f t="shared" si="725"/>
        <v>0</v>
      </c>
      <c r="K5806">
        <f>J5806*Weighting!$W$22</f>
        <v>0</v>
      </c>
      <c r="M5806" s="14"/>
    </row>
    <row r="5807" spans="1:13" x14ac:dyDescent="0.25">
      <c r="A5807" s="32" t="str">
        <f>IF(Weighting!$P$23&gt;0,B5807,"")</f>
        <v/>
      </c>
      <c r="B5807" t="e">
        <f>Weighting!$C$23</f>
        <v>#DIV/0!</v>
      </c>
      <c r="C5807" t="e">
        <f>Weighting!$F$23</f>
        <v>#NUM!</v>
      </c>
      <c r="D5807" t="e">
        <f>IF(C5807=1,'Data Transformation'!$G$3+0.5*'Data Transformation'!$W$25,IF(C5808=1,D5808-'Data Transformation'!$W$25,FALSE))</f>
        <v>#NUM!</v>
      </c>
      <c r="E5807">
        <f t="array" ref="E5807">IF(ISLOGICAL(D5807),"",FREQUENCY(IF('Data Transformation'!$B$425:$B$8425='Bin Analysis'!$B5787,'Data Transformation'!$G$425:$G$8425),D5807))</f>
        <v>2001</v>
      </c>
      <c r="F5807">
        <f t="shared" si="723"/>
        <v>0</v>
      </c>
      <c r="G5807">
        <f>Weighting!$H$23</f>
        <v>0</v>
      </c>
      <c r="H5807">
        <f t="array" ref="H5807">FREQUENCY(IF('Data Transformation'!$B$4:$B$8425=B5787,'Data Transformation'!$G$4:$G$8425),'Bin Analysis'!$B5807)</f>
        <v>2073</v>
      </c>
      <c r="I5807">
        <f t="shared" si="724"/>
        <v>0</v>
      </c>
      <c r="J5807">
        <f t="shared" si="725"/>
        <v>0</v>
      </c>
      <c r="K5807">
        <f>J5807*Weighting!$W$23</f>
        <v>0</v>
      </c>
      <c r="M5807" s="14"/>
    </row>
    <row r="5808" spans="1:13" x14ac:dyDescent="0.25">
      <c r="A5808" s="32" t="str">
        <f>IF(Weighting!$P$24&gt;0,B5808,"")</f>
        <v/>
      </c>
      <c r="B5808" t="e">
        <f>Weighting!$C$24</f>
        <v>#DIV/0!</v>
      </c>
      <c r="C5808" t="e">
        <f>Weighting!$F$24</f>
        <v>#NUM!</v>
      </c>
      <c r="D5808" t="e">
        <f>IF(C5808=1,'Data Transformation'!$G$3+0.5*'Data Transformation'!$W$25,IF(C5809=1,D5809-'Data Transformation'!$W$25,FALSE))</f>
        <v>#NUM!</v>
      </c>
      <c r="E5808">
        <f t="array" ref="E5808">IF(ISLOGICAL(D5808),"",FREQUENCY(IF('Data Transformation'!$B$425:$B$8425='Bin Analysis'!$B5787,'Data Transformation'!$G$425:$G$8425),D5808))</f>
        <v>2001</v>
      </c>
      <c r="F5808">
        <f t="shared" si="723"/>
        <v>0</v>
      </c>
      <c r="G5808">
        <f>Weighting!$H$24</f>
        <v>0</v>
      </c>
      <c r="H5808">
        <f t="array" ref="H5808">FREQUENCY(IF('Data Transformation'!$B$4:$B$8425=B5787,'Data Transformation'!$G$4:$G$8425),'Bin Analysis'!$B5808)</f>
        <v>2073</v>
      </c>
      <c r="I5808">
        <f t="shared" si="724"/>
        <v>0</v>
      </c>
      <c r="J5808">
        <f t="shared" si="725"/>
        <v>0</v>
      </c>
      <c r="K5808">
        <f>J5808*Weighting!$W$24</f>
        <v>0</v>
      </c>
      <c r="M5808" s="14"/>
    </row>
    <row r="5809" spans="1:25" x14ac:dyDescent="0.25">
      <c r="A5809" s="32" t="str">
        <f>IF(Weighting!$P$25&gt;0,B5809,"")</f>
        <v/>
      </c>
      <c r="B5809" t="e">
        <f>Weighting!$C$25</f>
        <v>#DIV/0!</v>
      </c>
      <c r="C5809" t="e">
        <f>Weighting!$F$25</f>
        <v>#NUM!</v>
      </c>
      <c r="D5809" t="e">
        <f>IF(C5809=1,'Data Transformation'!$G$3+0.5*'Data Transformation'!$W$25,IF(C5810=1,D5810-'Data Transformation'!$W$25,FALSE))</f>
        <v>#NUM!</v>
      </c>
      <c r="E5809">
        <f t="array" ref="E5809">IF(ISLOGICAL(D5809),"",FREQUENCY(IF('Data Transformation'!$B$425:$B$8425='Bin Analysis'!$B5787,'Data Transformation'!$G$425:$G$8425),D5809))</f>
        <v>2001</v>
      </c>
      <c r="F5809">
        <f t="shared" si="723"/>
        <v>0</v>
      </c>
      <c r="G5809">
        <f>Weighting!$H$25</f>
        <v>0</v>
      </c>
      <c r="H5809">
        <f t="array" ref="H5809">FREQUENCY(IF('Data Transformation'!$B$4:$B$8425=B5787,'Data Transformation'!$G$4:$G$8425),'Bin Analysis'!$B5809)</f>
        <v>2073</v>
      </c>
      <c r="I5809">
        <f t="shared" si="724"/>
        <v>0</v>
      </c>
      <c r="J5809">
        <f t="shared" si="725"/>
        <v>0</v>
      </c>
      <c r="K5809">
        <f>J5809*Weighting!$W$25</f>
        <v>0</v>
      </c>
      <c r="M5809" s="14"/>
    </row>
    <row r="5810" spans="1:25" x14ac:dyDescent="0.25">
      <c r="O5810"/>
      <c r="P5810"/>
      <c r="Q5810"/>
      <c r="R5810"/>
    </row>
    <row r="5811" spans="1:25" ht="23.25" x14ac:dyDescent="0.35">
      <c r="A5811" s="21" t="s">
        <v>0</v>
      </c>
      <c r="B5811" s="21" t="str">
        <f>IFERROR(VLOOKUP(C5811,'Data Transformation'!$L$6:$M$426,2,FALSE),"")</f>
        <v/>
      </c>
      <c r="C5811" s="21">
        <f>C5787+1</f>
        <v>242</v>
      </c>
      <c r="D5811" s="21"/>
      <c r="E5811" s="21"/>
      <c r="F5811" s="21"/>
      <c r="G5811" s="21"/>
      <c r="H5811" s="22"/>
      <c r="I5811" s="22"/>
      <c r="J5811" s="22"/>
      <c r="K5811" s="21"/>
      <c r="L5811" s="21" t="str">
        <f>B5811</f>
        <v/>
      </c>
      <c r="M5811" s="23" t="e">
        <f>INDEX('Data Transformation'!$O$4:$O$424,MATCH($B5811,'Data Transformation'!$M$4:$M$424,0),MATCH($M$2,'Data Transformation'!$O$3,0))</f>
        <v>#N/A</v>
      </c>
      <c r="N5811" s="27" t="e">
        <f>IF('Input and Summary Results'!$J$16="minimum",'Bin Analysis'!X5812/(M5811-1),'Bin Analysis'!Y5811/('Bin Analysis'!M5811-1))</f>
        <v>#N/A</v>
      </c>
      <c r="O5811" s="27" t="e">
        <f>IF(M5811=FALSE,NA(),(VLOOKUP(1,C5814:K5833,4,FALSE))/(M5811-1))</f>
        <v>#N/A</v>
      </c>
      <c r="P5811" s="27" t="e">
        <f>IF(M5811=FALSE,NA(),SUM(J5814:J5833)/Weighting!$S$5)</f>
        <v>#N/A</v>
      </c>
      <c r="Q5811" s="27" t="e">
        <f>IF(M5811=FALSE,NA(),SUM(K5814:K5833)/Weighting!$S$6)</f>
        <v>#N/A</v>
      </c>
      <c r="R5811" s="27" t="e">
        <f>IF(M5811=FALSE,NA(),(VLOOKUP(1,G5814:K5833,3,FALSE))/(M5811-1))</f>
        <v>#N/A</v>
      </c>
      <c r="S5811" s="22" t="e">
        <f>IF(M5811=FALSE,NA(),IF(SUM(J5814:J5833)=2,"yes","no"))</f>
        <v>#N/A</v>
      </c>
      <c r="X5811" s="2" cm="2">
        <f t="array" ref="X5811:X5812">FREQUENCY(IF('Data Transformation'!$B$425:$B$6424='Bin Analysis'!L5811,'Data Transformation'!$G$425:$G$6424),'Data Transformation'!$U$11)</f>
        <v>0</v>
      </c>
      <c r="Y5811" s="2" cm="2">
        <f t="array" ref="Y5811:Y5812">FREQUENCY(IF('Data Transformation'!$B$425:$B$6424='Bin Analysis'!L5811,'Data Transformation'!$G$425:$G$6424),'Data Transformation'!$U$12)</f>
        <v>0</v>
      </c>
    </row>
    <row r="5812" spans="1:25" x14ac:dyDescent="0.25">
      <c r="A5812" s="14" t="s">
        <v>67</v>
      </c>
      <c r="B5812" t="s">
        <v>47</v>
      </c>
      <c r="C5812" t="s">
        <v>5</v>
      </c>
      <c r="D5812" t="s">
        <v>100</v>
      </c>
      <c r="E5812" t="s">
        <v>101</v>
      </c>
      <c r="F5812" t="s">
        <v>102</v>
      </c>
      <c r="G5812" t="s">
        <v>70</v>
      </c>
      <c r="H5812" t="s">
        <v>31</v>
      </c>
      <c r="I5812" t="s">
        <v>32</v>
      </c>
      <c r="J5812" t="s">
        <v>46</v>
      </c>
      <c r="K5812" s="14" t="s">
        <v>45</v>
      </c>
      <c r="M5812" s="14"/>
      <c r="X5812" s="2">
        <v>0</v>
      </c>
      <c r="Y5812" s="2">
        <v>0</v>
      </c>
    </row>
    <row r="5813" spans="1:25" x14ac:dyDescent="0.25">
      <c r="A5813" s="32"/>
      <c r="D5813" t="e">
        <f>IF(C5813=1,'Data Transformation'!$G$3+0.5*'Data Transformation'!$W$25,IF(C5814=1,D5814-'Data Transformation'!$W$25,FALSE))</f>
        <v>#NUM!</v>
      </c>
      <c r="E5813">
        <f t="array" ref="E5813">IF(ISLOGICAL(D5813),"",FREQUENCY(IF('Data Transformation'!$B$425:$B$8425='Bin Analysis'!$B5811,'Data Transformation'!$G$425:$G$8425),D5813))</f>
        <v>2001</v>
      </c>
      <c r="F5813" t="e">
        <f>IF(ISLOGICAL(D5813),"",E5813-E5812)</f>
        <v>#VALUE!</v>
      </c>
      <c r="M5813" s="14"/>
    </row>
    <row r="5814" spans="1:25" x14ac:dyDescent="0.25">
      <c r="A5814" s="32" t="e">
        <f>IF(Weighting!$P$6&gt;0,B5814,"")</f>
        <v>#NUM!</v>
      </c>
      <c r="B5814" t="e">
        <f>Weighting!$C$6</f>
        <v>#DIV/0!</v>
      </c>
      <c r="C5814" t="e">
        <f>Weighting!$F$6</f>
        <v>#NUM!</v>
      </c>
      <c r="D5814" t="e">
        <f>IF(C5814=1,'Data Transformation'!$G$3+0.5*'Data Transformation'!$W$25,IF(C5815=1,D5815-'Data Transformation'!$W$25,FALSE))</f>
        <v>#NUM!</v>
      </c>
      <c r="E5814">
        <f t="array" ref="E5814">IF(ISLOGICAL(D5814),"",FREQUENCY(IF('Data Transformation'!$B$425:$B$8425='Bin Analysis'!$B5811,'Data Transformation'!$G$425:$G$8425),D5814))</f>
        <v>2001</v>
      </c>
      <c r="F5814">
        <f>IF(ISLOGICAL(D5814),"",E5814-E5813)</f>
        <v>0</v>
      </c>
      <c r="G5814">
        <f>Weighting!$H$6</f>
        <v>1</v>
      </c>
      <c r="H5814">
        <f t="array" ref="H5814">FREQUENCY(IF('Data Transformation'!$B$4:$B$8425=B5811,'Data Transformation'!$G$4:$G$8425),'Bin Analysis'!$B5814)</f>
        <v>2073</v>
      </c>
      <c r="I5814">
        <f>H5814-H5813</f>
        <v>2073</v>
      </c>
      <c r="J5814">
        <f>IF(I5814=0,0,1)</f>
        <v>1</v>
      </c>
      <c r="K5814" t="e">
        <f>J5814*Weighting!$W$6</f>
        <v>#NUM!</v>
      </c>
      <c r="M5814" s="14"/>
    </row>
    <row r="5815" spans="1:25" x14ac:dyDescent="0.25">
      <c r="A5815" s="32" t="str">
        <f>IF(Weighting!$P$7&gt;0,B5815,"")</f>
        <v/>
      </c>
      <c r="B5815" t="e">
        <f>Weighting!$C$7</f>
        <v>#DIV/0!</v>
      </c>
      <c r="C5815" t="e">
        <f>Weighting!$F$7</f>
        <v>#NUM!</v>
      </c>
      <c r="D5815" t="e">
        <f>IF(C5815=1,'Data Transformation'!$G$3+0.5*'Data Transformation'!$W$25,IF(C5816=1,D5816-'Data Transformation'!$W$25,FALSE))</f>
        <v>#NUM!</v>
      </c>
      <c r="E5815">
        <f t="array" ref="E5815">IF(ISLOGICAL(D5815),"",FREQUENCY(IF('Data Transformation'!$B$425:$B$8425='Bin Analysis'!$B5811,'Data Transformation'!$G$425:$G$8425),D5815))</f>
        <v>2001</v>
      </c>
      <c r="F5815">
        <f t="shared" ref="F5815:F5833" si="726">IF(ISLOGICAL(D5815),"",E5815-E5814)</f>
        <v>0</v>
      </c>
      <c r="G5815">
        <f>Weighting!$H$7</f>
        <v>0</v>
      </c>
      <c r="H5815">
        <f t="array" ref="H5815">FREQUENCY(IF('Data Transformation'!$B$4:$B$8425=B5811,'Data Transformation'!$G$4:$G$8425),'Bin Analysis'!$B5815)</f>
        <v>2073</v>
      </c>
      <c r="I5815">
        <f t="shared" ref="I5815:I5833" si="727">H5815-H5814</f>
        <v>0</v>
      </c>
      <c r="J5815">
        <f>IF(I5815=0,0,1)</f>
        <v>0</v>
      </c>
      <c r="K5815">
        <f>J5815*Weighting!$W$7</f>
        <v>0</v>
      </c>
      <c r="M5815" s="14"/>
    </row>
    <row r="5816" spans="1:25" x14ac:dyDescent="0.25">
      <c r="A5816" s="32" t="str">
        <f>IF(Weighting!$P$8&gt;0,B5816,"")</f>
        <v/>
      </c>
      <c r="B5816" t="e">
        <f>Weighting!$C$8</f>
        <v>#DIV/0!</v>
      </c>
      <c r="C5816" t="e">
        <f>Weighting!$F$8</f>
        <v>#NUM!</v>
      </c>
      <c r="D5816" t="e">
        <f>IF(C5816=1,'Data Transformation'!$G$3+0.5*'Data Transformation'!$W$25,IF(C5817=1,D5817-'Data Transformation'!$W$25,FALSE))</f>
        <v>#NUM!</v>
      </c>
      <c r="E5816">
        <f t="array" ref="E5816">IF(ISLOGICAL(D5816),"",FREQUENCY(IF('Data Transformation'!$B$425:$B$8425='Bin Analysis'!$B5811,'Data Transformation'!$G$425:$G$8425),D5816))</f>
        <v>2001</v>
      </c>
      <c r="F5816">
        <f t="shared" si="726"/>
        <v>0</v>
      </c>
      <c r="G5816">
        <f>Weighting!$H$8</f>
        <v>0</v>
      </c>
      <c r="H5816">
        <f t="array" ref="H5816">FREQUENCY(IF('Data Transformation'!$B$4:$B$8425=B5811,'Data Transformation'!$G$4:$G$8425),'Bin Analysis'!$B5816)</f>
        <v>2073</v>
      </c>
      <c r="I5816">
        <f t="shared" si="727"/>
        <v>0</v>
      </c>
      <c r="J5816">
        <f t="shared" ref="J5816:J5833" si="728">IF(I5816=0,0,1)</f>
        <v>0</v>
      </c>
      <c r="K5816">
        <f>J5816*Weighting!$W$8</f>
        <v>0</v>
      </c>
      <c r="M5816" s="14"/>
    </row>
    <row r="5817" spans="1:25" x14ac:dyDescent="0.25">
      <c r="A5817" s="32" t="str">
        <f>IF(Weighting!$P$9&gt;0,B5817,"")</f>
        <v/>
      </c>
      <c r="B5817" s="50" t="e">
        <f>Weighting!$C$9</f>
        <v>#DIV/0!</v>
      </c>
      <c r="C5817" t="e">
        <f>Weighting!$F$9</f>
        <v>#NUM!</v>
      </c>
      <c r="D5817" t="e">
        <f>IF(C5817=1,'Data Transformation'!$G$3+0.5*'Data Transformation'!$W$25,IF(C5818=1,D5818-'Data Transformation'!$W$25,FALSE))</f>
        <v>#NUM!</v>
      </c>
      <c r="E5817">
        <f t="array" ref="E5817">IF(ISLOGICAL(D5817),"",FREQUENCY(IF('Data Transformation'!$B$425:$B$8425='Bin Analysis'!$B5811,'Data Transformation'!$G$425:$G$8425),D5817))</f>
        <v>2001</v>
      </c>
      <c r="F5817">
        <f t="shared" si="726"/>
        <v>0</v>
      </c>
      <c r="G5817">
        <f>Weighting!$H$9</f>
        <v>0</v>
      </c>
      <c r="H5817">
        <f t="array" ref="H5817">FREQUENCY(IF('Data Transformation'!$B$4:$B$8425=B5811,'Data Transformation'!$G$4:$G$8425),'Bin Analysis'!$B5817)</f>
        <v>2073</v>
      </c>
      <c r="I5817">
        <f t="shared" si="727"/>
        <v>0</v>
      </c>
      <c r="J5817">
        <f t="shared" si="728"/>
        <v>0</v>
      </c>
      <c r="K5817">
        <f>J5817*Weighting!$W$9</f>
        <v>0</v>
      </c>
      <c r="M5817" s="14"/>
    </row>
    <row r="5818" spans="1:25" x14ac:dyDescent="0.25">
      <c r="A5818" s="32" t="str">
        <f>IF(Weighting!$P$10&gt;0,B5818,"")</f>
        <v/>
      </c>
      <c r="B5818" t="e">
        <f>Weighting!$C$10</f>
        <v>#DIV/0!</v>
      </c>
      <c r="C5818" t="e">
        <f>Weighting!$F$10</f>
        <v>#NUM!</v>
      </c>
      <c r="D5818" t="e">
        <f>IF(C5818=1,'Data Transformation'!$G$3+0.5*'Data Transformation'!$W$25,IF(C5819=1,D5819-'Data Transformation'!$W$25,FALSE))</f>
        <v>#NUM!</v>
      </c>
      <c r="E5818">
        <f t="array" ref="E5818">IF(ISLOGICAL(D5818),"",FREQUENCY(IF('Data Transformation'!$B$425:$B$8425='Bin Analysis'!$B5811,'Data Transformation'!$G$425:$G$8425),D5818))</f>
        <v>2001</v>
      </c>
      <c r="F5818">
        <f t="shared" si="726"/>
        <v>0</v>
      </c>
      <c r="G5818">
        <f>Weighting!$H$10</f>
        <v>0</v>
      </c>
      <c r="H5818">
        <f t="array" ref="H5818">FREQUENCY(IF('Data Transformation'!$B$4:$B$8425=B5811,'Data Transformation'!$G$4:$G$8425),'Bin Analysis'!$B5818)</f>
        <v>2073</v>
      </c>
      <c r="I5818">
        <f t="shared" si="727"/>
        <v>0</v>
      </c>
      <c r="J5818">
        <f t="shared" si="728"/>
        <v>0</v>
      </c>
      <c r="K5818">
        <f>J5818*Weighting!$W$10</f>
        <v>0</v>
      </c>
      <c r="M5818" s="14"/>
    </row>
    <row r="5819" spans="1:25" x14ac:dyDescent="0.25">
      <c r="A5819" s="32" t="str">
        <f>IF(Weighting!$P$11&gt;0,B5819,"")</f>
        <v/>
      </c>
      <c r="B5819" t="e">
        <f>Weighting!$C$11</f>
        <v>#DIV/0!</v>
      </c>
      <c r="C5819" t="e">
        <f>Weighting!$F$11</f>
        <v>#NUM!</v>
      </c>
      <c r="D5819" t="e">
        <f>IF(C5819=1,'Data Transformation'!$G$3+0.5*'Data Transformation'!$W$25,IF(C5820=1,D5820-'Data Transformation'!$W$25,FALSE))</f>
        <v>#NUM!</v>
      </c>
      <c r="E5819">
        <f t="array" ref="E5819">IF(ISLOGICAL(D5819),"",FREQUENCY(IF('Data Transformation'!$B$425:$B$8425='Bin Analysis'!$B5811,'Data Transformation'!$G$425:$G$8425),D5819))</f>
        <v>2001</v>
      </c>
      <c r="F5819">
        <f t="shared" si="726"/>
        <v>0</v>
      </c>
      <c r="G5819">
        <f>Weighting!$H$11</f>
        <v>0</v>
      </c>
      <c r="H5819">
        <f t="array" ref="H5819">FREQUENCY(IF('Data Transformation'!$B$4:$B$8425=B5811,'Data Transformation'!$G$4:$G$8425),'Bin Analysis'!$B5819)</f>
        <v>2073</v>
      </c>
      <c r="I5819">
        <f t="shared" si="727"/>
        <v>0</v>
      </c>
      <c r="J5819">
        <f t="shared" si="728"/>
        <v>0</v>
      </c>
      <c r="K5819">
        <f>J5819*Weighting!$W$11</f>
        <v>0</v>
      </c>
      <c r="M5819" s="14"/>
    </row>
    <row r="5820" spans="1:25" x14ac:dyDescent="0.25">
      <c r="A5820" s="32" t="str">
        <f>IF(Weighting!$P$12&gt;0,B5820,"")</f>
        <v/>
      </c>
      <c r="B5820" t="e">
        <f>Weighting!$C$12</f>
        <v>#DIV/0!</v>
      </c>
      <c r="C5820" t="e">
        <f>Weighting!$F$12</f>
        <v>#NUM!</v>
      </c>
      <c r="D5820" t="e">
        <f>IF(C5820=1,'Data Transformation'!$G$3+0.5*'Data Transformation'!$W$25,IF(C5821=1,D5821-'Data Transformation'!$W$25,FALSE))</f>
        <v>#NUM!</v>
      </c>
      <c r="E5820">
        <f t="array" ref="E5820">IF(ISLOGICAL(D5820),"",FREQUENCY(IF('Data Transformation'!$B$425:$B$8425='Bin Analysis'!$B5811,'Data Transformation'!$G$425:$G$8425),D5820))</f>
        <v>2001</v>
      </c>
      <c r="F5820">
        <f t="shared" si="726"/>
        <v>0</v>
      </c>
      <c r="G5820">
        <f>Weighting!$H$12</f>
        <v>0</v>
      </c>
      <c r="H5820">
        <f t="array" ref="H5820">FREQUENCY(IF('Data Transformation'!$B$4:$B$8425=B5811,'Data Transformation'!$G$4:$G$8425),'Bin Analysis'!$B5820)</f>
        <v>2073</v>
      </c>
      <c r="I5820">
        <f t="shared" si="727"/>
        <v>0</v>
      </c>
      <c r="J5820">
        <f t="shared" si="728"/>
        <v>0</v>
      </c>
      <c r="K5820">
        <f>J5820*Weighting!$W$12</f>
        <v>0</v>
      </c>
      <c r="M5820" s="14"/>
    </row>
    <row r="5821" spans="1:25" x14ac:dyDescent="0.25">
      <c r="A5821" s="32" t="str">
        <f>IF(Weighting!$P$13&gt;0,B5821,"")</f>
        <v/>
      </c>
      <c r="B5821" t="e">
        <f>Weighting!$C$13</f>
        <v>#DIV/0!</v>
      </c>
      <c r="C5821" t="e">
        <f>Weighting!$F$13</f>
        <v>#NUM!</v>
      </c>
      <c r="D5821" t="e">
        <f>IF(C5821=1,'Data Transformation'!$G$3+0.5*'Data Transformation'!$W$25,IF(C5822=1,D5822-'Data Transformation'!$W$25,FALSE))</f>
        <v>#NUM!</v>
      </c>
      <c r="E5821">
        <f t="array" ref="E5821">IF(ISLOGICAL(D5821),"",FREQUENCY(IF('Data Transformation'!$B$425:$B$8425='Bin Analysis'!$B5811,'Data Transformation'!$G$425:$G$8425),D5821))</f>
        <v>2001</v>
      </c>
      <c r="F5821">
        <f t="shared" si="726"/>
        <v>0</v>
      </c>
      <c r="G5821">
        <f>Weighting!$H$13</f>
        <v>0</v>
      </c>
      <c r="H5821">
        <f t="array" ref="H5821">FREQUENCY(IF('Data Transformation'!$B$4:$B$8425=B5811,'Data Transformation'!$G$4:$G$8425),'Bin Analysis'!$B5821)</f>
        <v>2073</v>
      </c>
      <c r="I5821">
        <f t="shared" si="727"/>
        <v>0</v>
      </c>
      <c r="J5821">
        <f t="shared" si="728"/>
        <v>0</v>
      </c>
      <c r="K5821">
        <f>J5821*Weighting!$W$13</f>
        <v>0</v>
      </c>
      <c r="M5821" s="14"/>
    </row>
    <row r="5822" spans="1:25" x14ac:dyDescent="0.25">
      <c r="A5822" s="32" t="str">
        <f>IF(Weighting!$P$14&gt;0,B5822,"")</f>
        <v/>
      </c>
      <c r="B5822" t="e">
        <f>Weighting!$C$14</f>
        <v>#DIV/0!</v>
      </c>
      <c r="C5822" t="e">
        <f>Weighting!$F$14</f>
        <v>#NUM!</v>
      </c>
      <c r="D5822" t="e">
        <f>IF(C5822=1,'Data Transformation'!$G$3+0.5*'Data Transformation'!$W$25,IF(C5823=1,D5823-'Data Transformation'!$W$25,FALSE))</f>
        <v>#NUM!</v>
      </c>
      <c r="E5822">
        <f t="array" ref="E5822">IF(ISLOGICAL(D5822),"",FREQUENCY(IF('Data Transformation'!$B$425:$B$8425='Bin Analysis'!$B5811,'Data Transformation'!$G$425:$G$8425),D5822))</f>
        <v>2001</v>
      </c>
      <c r="F5822">
        <f t="shared" si="726"/>
        <v>0</v>
      </c>
      <c r="G5822">
        <f>Weighting!$H$14</f>
        <v>0</v>
      </c>
      <c r="H5822">
        <f t="array" ref="H5822">FREQUENCY(IF('Data Transformation'!$B$4:$B$8425=B5811,'Data Transformation'!$G$4:$G$8425),'Bin Analysis'!$B5822)</f>
        <v>2073</v>
      </c>
      <c r="I5822">
        <f t="shared" si="727"/>
        <v>0</v>
      </c>
      <c r="J5822">
        <f t="shared" si="728"/>
        <v>0</v>
      </c>
      <c r="K5822">
        <f>J5822*Weighting!$W$14</f>
        <v>0</v>
      </c>
      <c r="M5822" s="14"/>
    </row>
    <row r="5823" spans="1:25" x14ac:dyDescent="0.25">
      <c r="A5823" s="32" t="str">
        <f>IF(Weighting!$P$15&gt;0,B5823,"")</f>
        <v/>
      </c>
      <c r="B5823" t="e">
        <f>Weighting!$C$15</f>
        <v>#DIV/0!</v>
      </c>
      <c r="C5823" t="e">
        <f>Weighting!$F$15</f>
        <v>#NUM!</v>
      </c>
      <c r="D5823" t="e">
        <f>IF(C5823=1,'Data Transformation'!$G$3+0.5*'Data Transformation'!$W$25,IF(C5824=1,D5824-'Data Transformation'!$W$25,FALSE))</f>
        <v>#NUM!</v>
      </c>
      <c r="E5823">
        <f t="array" ref="E5823">IF(ISLOGICAL(D5823),"",FREQUENCY(IF('Data Transformation'!$B$425:$B$8425='Bin Analysis'!$B5811,'Data Transformation'!$G$425:$G$8425),D5823))</f>
        <v>2001</v>
      </c>
      <c r="F5823">
        <f t="shared" si="726"/>
        <v>0</v>
      </c>
      <c r="G5823">
        <f>Weighting!$H$15</f>
        <v>0</v>
      </c>
      <c r="H5823">
        <f t="array" ref="H5823">FREQUENCY(IF('Data Transformation'!$B$4:$B$8425=B5811,'Data Transformation'!$G$4:$G$8425),'Bin Analysis'!$B5823)</f>
        <v>2073</v>
      </c>
      <c r="I5823">
        <f t="shared" si="727"/>
        <v>0</v>
      </c>
      <c r="J5823">
        <f t="shared" si="728"/>
        <v>0</v>
      </c>
      <c r="K5823">
        <f>J5823*Weighting!$W$15</f>
        <v>0</v>
      </c>
      <c r="M5823" s="14"/>
    </row>
    <row r="5824" spans="1:25" x14ac:dyDescent="0.25">
      <c r="A5824" s="32" t="str">
        <f>IF(Weighting!$P$16&gt;0,B5824,"")</f>
        <v/>
      </c>
      <c r="B5824" t="e">
        <f>Weighting!$C$16</f>
        <v>#DIV/0!</v>
      </c>
      <c r="C5824" t="e">
        <f>Weighting!$F$16</f>
        <v>#NUM!</v>
      </c>
      <c r="D5824" t="e">
        <f>IF(C5824=1,'Data Transformation'!$G$3+0.5*'Data Transformation'!$W$25,IF(C5825=1,D5825-'Data Transformation'!$W$25,FALSE))</f>
        <v>#NUM!</v>
      </c>
      <c r="E5824">
        <f t="array" ref="E5824">IF(ISLOGICAL(D5824),"",FREQUENCY(IF('Data Transformation'!$B$425:$B$8425='Bin Analysis'!$B5811,'Data Transformation'!$G$425:$G$8425),D5824))</f>
        <v>2001</v>
      </c>
      <c r="F5824">
        <f t="shared" si="726"/>
        <v>0</v>
      </c>
      <c r="G5824">
        <f>Weighting!$H$16</f>
        <v>0</v>
      </c>
      <c r="H5824">
        <f t="array" ref="H5824">FREQUENCY(IF('Data Transformation'!$B$4:$B$8425=B5811,'Data Transformation'!$G$4:$G$8425),'Bin Analysis'!$B5824)</f>
        <v>2073</v>
      </c>
      <c r="I5824">
        <f t="shared" si="727"/>
        <v>0</v>
      </c>
      <c r="J5824">
        <f t="shared" si="728"/>
        <v>0</v>
      </c>
      <c r="K5824">
        <f>J5824*Weighting!$W$16</f>
        <v>0</v>
      </c>
      <c r="M5824" s="14"/>
    </row>
    <row r="5825" spans="1:25" x14ac:dyDescent="0.25">
      <c r="A5825" s="32" t="str">
        <f>IF(Weighting!$P$17&gt;0,B5825,"")</f>
        <v/>
      </c>
      <c r="B5825" t="e">
        <f>Weighting!$C$17</f>
        <v>#DIV/0!</v>
      </c>
      <c r="C5825" t="e">
        <f>Weighting!$F$17</f>
        <v>#NUM!</v>
      </c>
      <c r="D5825" t="e">
        <f>IF(C5825=1,'Data Transformation'!$G$3+0.5*'Data Transformation'!$W$25,IF(C5826=1,D5826-'Data Transformation'!$W$25,FALSE))</f>
        <v>#NUM!</v>
      </c>
      <c r="E5825">
        <f t="array" ref="E5825">IF(ISLOGICAL(D5825),"",FREQUENCY(IF('Data Transformation'!$B$425:$B$8425='Bin Analysis'!$B5811,'Data Transformation'!$G$425:$G$8425),D5825))</f>
        <v>2001</v>
      </c>
      <c r="F5825">
        <f t="shared" si="726"/>
        <v>0</v>
      </c>
      <c r="G5825">
        <f>Weighting!$H$17</f>
        <v>0</v>
      </c>
      <c r="H5825">
        <f t="array" ref="H5825">FREQUENCY(IF('Data Transformation'!$B$4:$B$8425=B5811,'Data Transformation'!$G$4:$G$8425),'Bin Analysis'!$B5825)</f>
        <v>2073</v>
      </c>
      <c r="I5825">
        <f t="shared" si="727"/>
        <v>0</v>
      </c>
      <c r="J5825">
        <f t="shared" si="728"/>
        <v>0</v>
      </c>
      <c r="K5825">
        <f>J5825*Weighting!$W$17</f>
        <v>0</v>
      </c>
      <c r="M5825" s="14"/>
    </row>
    <row r="5826" spans="1:25" x14ac:dyDescent="0.25">
      <c r="A5826" s="32" t="str">
        <f>IF(Weighting!$P$18&gt;0,B5826,"")</f>
        <v/>
      </c>
      <c r="B5826" t="e">
        <f>Weighting!$C$18</f>
        <v>#DIV/0!</v>
      </c>
      <c r="C5826" t="e">
        <f>Weighting!$F$18</f>
        <v>#NUM!</v>
      </c>
      <c r="D5826" t="e">
        <f>IF(C5826=1,'Data Transformation'!$G$3+0.5*'Data Transformation'!$W$25,IF(C5827=1,D5827-'Data Transformation'!$W$25,FALSE))</f>
        <v>#NUM!</v>
      </c>
      <c r="E5826">
        <f t="array" ref="E5826">IF(ISLOGICAL(D5826),"",FREQUENCY(IF('Data Transformation'!$B$425:$B$8425='Bin Analysis'!$B5811,'Data Transformation'!$G$425:$G$8425),D5826))</f>
        <v>2001</v>
      </c>
      <c r="F5826">
        <f t="shared" si="726"/>
        <v>0</v>
      </c>
      <c r="G5826">
        <f>Weighting!$H$18</f>
        <v>0</v>
      </c>
      <c r="H5826">
        <f t="array" ref="H5826">FREQUENCY(IF('Data Transformation'!$B$4:$B$8425=B5811,'Data Transformation'!$G$4:$G$8425),'Bin Analysis'!$B5826)</f>
        <v>2073</v>
      </c>
      <c r="I5826">
        <f t="shared" si="727"/>
        <v>0</v>
      </c>
      <c r="J5826">
        <f t="shared" si="728"/>
        <v>0</v>
      </c>
      <c r="K5826">
        <f>J5826*Weighting!$W$18</f>
        <v>0</v>
      </c>
      <c r="M5826" s="14"/>
    </row>
    <row r="5827" spans="1:25" x14ac:dyDescent="0.25">
      <c r="A5827" s="32" t="str">
        <f>IF(Weighting!$P$19&gt;0,B5827,"")</f>
        <v/>
      </c>
      <c r="B5827" t="e">
        <f>Weighting!$C$19</f>
        <v>#DIV/0!</v>
      </c>
      <c r="C5827" t="e">
        <f>Weighting!$F$19</f>
        <v>#NUM!</v>
      </c>
      <c r="D5827" t="e">
        <f>IF(C5827=1,'Data Transformation'!$G$3+0.5*'Data Transformation'!$W$25,IF(C5828=1,D5828-'Data Transformation'!$W$25,FALSE))</f>
        <v>#NUM!</v>
      </c>
      <c r="E5827">
        <f t="array" ref="E5827">IF(ISLOGICAL(D5827),"",FREQUENCY(IF('Data Transformation'!$B$425:$B$8425='Bin Analysis'!$B5811,'Data Transformation'!$G$425:$G$8425),D5827))</f>
        <v>2001</v>
      </c>
      <c r="F5827">
        <f t="shared" si="726"/>
        <v>0</v>
      </c>
      <c r="G5827">
        <f>Weighting!$H$19</f>
        <v>0</v>
      </c>
      <c r="H5827">
        <f t="array" ref="H5827">FREQUENCY(IF('Data Transformation'!$B$4:$B$8425=B5811,'Data Transformation'!$G$4:$G$8425),'Bin Analysis'!$B5827)</f>
        <v>2073</v>
      </c>
      <c r="I5827">
        <f t="shared" si="727"/>
        <v>0</v>
      </c>
      <c r="J5827">
        <f t="shared" si="728"/>
        <v>0</v>
      </c>
      <c r="K5827">
        <f>J5827*Weighting!$W$19</f>
        <v>0</v>
      </c>
      <c r="M5827" s="14"/>
    </row>
    <row r="5828" spans="1:25" x14ac:dyDescent="0.25">
      <c r="A5828" s="32" t="str">
        <f>IF(Weighting!$P$20&gt;0,B5828,"")</f>
        <v/>
      </c>
      <c r="B5828" t="e">
        <f>Weighting!$C$20</f>
        <v>#DIV/0!</v>
      </c>
      <c r="C5828" t="e">
        <f>Weighting!$F$20</f>
        <v>#NUM!</v>
      </c>
      <c r="D5828" t="e">
        <f>IF(C5828=1,'Data Transformation'!$G$3+0.5*'Data Transformation'!$W$25,IF(C5829=1,D5829-'Data Transformation'!$W$25,FALSE))</f>
        <v>#NUM!</v>
      </c>
      <c r="E5828">
        <f t="array" ref="E5828">IF(ISLOGICAL(D5828),"",FREQUENCY(IF('Data Transformation'!$B$425:$B$8425='Bin Analysis'!$B5811,'Data Transformation'!$G$425:$G$8425),D5828))</f>
        <v>2001</v>
      </c>
      <c r="F5828">
        <f t="shared" si="726"/>
        <v>0</v>
      </c>
      <c r="G5828">
        <f>Weighting!$H$20</f>
        <v>0</v>
      </c>
      <c r="H5828">
        <f t="array" ref="H5828">FREQUENCY(IF('Data Transformation'!$B$4:$B$8425=B5811,'Data Transformation'!$G$4:$G$8425),'Bin Analysis'!$B5828)</f>
        <v>2073</v>
      </c>
      <c r="I5828">
        <f t="shared" si="727"/>
        <v>0</v>
      </c>
      <c r="J5828">
        <f t="shared" si="728"/>
        <v>0</v>
      </c>
      <c r="K5828">
        <f>J5828*Weighting!$W$20</f>
        <v>0</v>
      </c>
      <c r="M5828" s="14"/>
    </row>
    <row r="5829" spans="1:25" x14ac:dyDescent="0.25">
      <c r="A5829" s="32" t="str">
        <f>IF(Weighting!$P$21&gt;0,B5829,"")</f>
        <v/>
      </c>
      <c r="B5829" t="e">
        <f>Weighting!$C$21</f>
        <v>#DIV/0!</v>
      </c>
      <c r="C5829" t="e">
        <f>Weighting!$F$21</f>
        <v>#NUM!</v>
      </c>
      <c r="D5829" t="e">
        <f>IF(C5829=1,'Data Transformation'!$G$3+0.5*'Data Transformation'!$W$25,IF(C5830=1,D5830-'Data Transformation'!$W$25,FALSE))</f>
        <v>#NUM!</v>
      </c>
      <c r="E5829">
        <f t="array" ref="E5829">IF(ISLOGICAL(D5829),"",FREQUENCY(IF('Data Transformation'!$B$425:$B$8425='Bin Analysis'!$B5811,'Data Transformation'!$G$425:$G$8425),D5829))</f>
        <v>2001</v>
      </c>
      <c r="F5829">
        <f t="shared" si="726"/>
        <v>0</v>
      </c>
      <c r="G5829">
        <f>Weighting!$H$21</f>
        <v>0</v>
      </c>
      <c r="H5829">
        <f t="array" ref="H5829">FREQUENCY(IF('Data Transformation'!$B$4:$B$8425=B5811,'Data Transformation'!$G$4:$G$8425),'Bin Analysis'!$B5829)</f>
        <v>2073</v>
      </c>
      <c r="I5829">
        <f t="shared" si="727"/>
        <v>0</v>
      </c>
      <c r="J5829">
        <f t="shared" si="728"/>
        <v>0</v>
      </c>
      <c r="K5829">
        <f>J5829*Weighting!$W$21</f>
        <v>0</v>
      </c>
      <c r="M5829" s="14"/>
    </row>
    <row r="5830" spans="1:25" x14ac:dyDescent="0.25">
      <c r="A5830" s="32" t="str">
        <f>IF(Weighting!$P$22&gt;0,B5830,"")</f>
        <v/>
      </c>
      <c r="B5830" t="e">
        <f>Weighting!$C$22</f>
        <v>#DIV/0!</v>
      </c>
      <c r="C5830" t="e">
        <f>Weighting!$F$22</f>
        <v>#NUM!</v>
      </c>
      <c r="D5830" t="e">
        <f>IF(C5830=1,'Data Transformation'!$G$3+0.5*'Data Transformation'!$W$25,IF(C5831=1,D5831-'Data Transformation'!$W$25,FALSE))</f>
        <v>#NUM!</v>
      </c>
      <c r="E5830">
        <f t="array" ref="E5830">IF(ISLOGICAL(D5830),"",FREQUENCY(IF('Data Transformation'!$B$425:$B$8425='Bin Analysis'!$B5811,'Data Transformation'!$G$425:$G$8425),D5830))</f>
        <v>2001</v>
      </c>
      <c r="F5830">
        <f t="shared" si="726"/>
        <v>0</v>
      </c>
      <c r="G5830">
        <f>Weighting!$H$22</f>
        <v>0</v>
      </c>
      <c r="H5830">
        <f t="array" ref="H5830">FREQUENCY(IF('Data Transformation'!$B$4:$B$8425=B5811,'Data Transformation'!$G$4:$G$8425),'Bin Analysis'!$B5830)</f>
        <v>2073</v>
      </c>
      <c r="I5830">
        <f t="shared" si="727"/>
        <v>0</v>
      </c>
      <c r="J5830">
        <f t="shared" si="728"/>
        <v>0</v>
      </c>
      <c r="K5830">
        <f>J5830*Weighting!$W$22</f>
        <v>0</v>
      </c>
      <c r="M5830" s="14"/>
    </row>
    <row r="5831" spans="1:25" x14ac:dyDescent="0.25">
      <c r="A5831" s="32" t="str">
        <f>IF(Weighting!$P$23&gt;0,B5831,"")</f>
        <v/>
      </c>
      <c r="B5831" t="e">
        <f>Weighting!$C$23</f>
        <v>#DIV/0!</v>
      </c>
      <c r="C5831" t="e">
        <f>Weighting!$F$23</f>
        <v>#NUM!</v>
      </c>
      <c r="D5831" t="e">
        <f>IF(C5831=1,'Data Transformation'!$G$3+0.5*'Data Transformation'!$W$25,IF(C5832=1,D5832-'Data Transformation'!$W$25,FALSE))</f>
        <v>#NUM!</v>
      </c>
      <c r="E5831">
        <f t="array" ref="E5831">IF(ISLOGICAL(D5831),"",FREQUENCY(IF('Data Transformation'!$B$425:$B$8425='Bin Analysis'!$B5811,'Data Transformation'!$G$425:$G$8425),D5831))</f>
        <v>2001</v>
      </c>
      <c r="F5831">
        <f t="shared" si="726"/>
        <v>0</v>
      </c>
      <c r="G5831">
        <f>Weighting!$H$23</f>
        <v>0</v>
      </c>
      <c r="H5831">
        <f t="array" ref="H5831">FREQUENCY(IF('Data Transformation'!$B$4:$B$8425=B5811,'Data Transformation'!$G$4:$G$8425),'Bin Analysis'!$B5831)</f>
        <v>2073</v>
      </c>
      <c r="I5831">
        <f t="shared" si="727"/>
        <v>0</v>
      </c>
      <c r="J5831">
        <f t="shared" si="728"/>
        <v>0</v>
      </c>
      <c r="K5831">
        <f>J5831*Weighting!$W$23</f>
        <v>0</v>
      </c>
      <c r="M5831" s="14"/>
    </row>
    <row r="5832" spans="1:25" x14ac:dyDescent="0.25">
      <c r="A5832" s="32" t="str">
        <f>IF(Weighting!$P$24&gt;0,B5832,"")</f>
        <v/>
      </c>
      <c r="B5832" t="e">
        <f>Weighting!$C$24</f>
        <v>#DIV/0!</v>
      </c>
      <c r="C5832" t="e">
        <f>Weighting!$F$24</f>
        <v>#NUM!</v>
      </c>
      <c r="D5832" t="e">
        <f>IF(C5832=1,'Data Transformation'!$G$3+0.5*'Data Transformation'!$W$25,IF(C5833=1,D5833-'Data Transformation'!$W$25,FALSE))</f>
        <v>#NUM!</v>
      </c>
      <c r="E5832">
        <f t="array" ref="E5832">IF(ISLOGICAL(D5832),"",FREQUENCY(IF('Data Transformation'!$B$425:$B$8425='Bin Analysis'!$B5811,'Data Transformation'!$G$425:$G$8425),D5832))</f>
        <v>2001</v>
      </c>
      <c r="F5832">
        <f t="shared" si="726"/>
        <v>0</v>
      </c>
      <c r="G5832">
        <f>Weighting!$H$24</f>
        <v>0</v>
      </c>
      <c r="H5832">
        <f t="array" ref="H5832">FREQUENCY(IF('Data Transformation'!$B$4:$B$8425=B5811,'Data Transformation'!$G$4:$G$8425),'Bin Analysis'!$B5832)</f>
        <v>2073</v>
      </c>
      <c r="I5832">
        <f t="shared" si="727"/>
        <v>0</v>
      </c>
      <c r="J5832">
        <f t="shared" si="728"/>
        <v>0</v>
      </c>
      <c r="K5832">
        <f>J5832*Weighting!$W$24</f>
        <v>0</v>
      </c>
      <c r="M5832" s="14"/>
    </row>
    <row r="5833" spans="1:25" x14ac:dyDescent="0.25">
      <c r="A5833" s="32" t="str">
        <f>IF(Weighting!$P$25&gt;0,B5833,"")</f>
        <v/>
      </c>
      <c r="B5833" t="e">
        <f>Weighting!$C$25</f>
        <v>#DIV/0!</v>
      </c>
      <c r="C5833" t="e">
        <f>Weighting!$F$25</f>
        <v>#NUM!</v>
      </c>
      <c r="D5833" t="e">
        <f>IF(C5833=1,'Data Transformation'!$G$3+0.5*'Data Transformation'!$W$25,IF(C5834=1,D5834-'Data Transformation'!$W$25,FALSE))</f>
        <v>#NUM!</v>
      </c>
      <c r="E5833">
        <f t="array" ref="E5833">IF(ISLOGICAL(D5833),"",FREQUENCY(IF('Data Transformation'!$B$425:$B$8425='Bin Analysis'!$B5811,'Data Transformation'!$G$425:$G$8425),D5833))</f>
        <v>2001</v>
      </c>
      <c r="F5833">
        <f t="shared" si="726"/>
        <v>0</v>
      </c>
      <c r="G5833">
        <f>Weighting!$H$25</f>
        <v>0</v>
      </c>
      <c r="H5833">
        <f t="array" ref="H5833">FREQUENCY(IF('Data Transformation'!$B$4:$B$8425=B5811,'Data Transformation'!$G$4:$G$8425),'Bin Analysis'!$B5833)</f>
        <v>2073</v>
      </c>
      <c r="I5833">
        <f t="shared" si="727"/>
        <v>0</v>
      </c>
      <c r="J5833">
        <f t="shared" si="728"/>
        <v>0</v>
      </c>
      <c r="K5833">
        <f>J5833*Weighting!$W$25</f>
        <v>0</v>
      </c>
      <c r="M5833" s="14"/>
    </row>
    <row r="5834" spans="1:25" x14ac:dyDescent="0.25">
      <c r="O5834"/>
      <c r="P5834"/>
      <c r="Q5834"/>
      <c r="R5834"/>
    </row>
    <row r="5835" spans="1:25" ht="23.25" x14ac:dyDescent="0.35">
      <c r="A5835" s="21" t="s">
        <v>0</v>
      </c>
      <c r="B5835" s="21" t="str">
        <f>IFERROR(VLOOKUP(C5835,'Data Transformation'!$L$6:$M$426,2,FALSE),"")</f>
        <v/>
      </c>
      <c r="C5835" s="21">
        <f>C5811+1</f>
        <v>243</v>
      </c>
      <c r="D5835" s="21"/>
      <c r="E5835" s="21"/>
      <c r="F5835" s="21"/>
      <c r="G5835" s="21"/>
      <c r="H5835" s="22"/>
      <c r="I5835" s="22"/>
      <c r="J5835" s="22"/>
      <c r="K5835" s="21"/>
      <c r="L5835" s="21" t="str">
        <f>B5835</f>
        <v/>
      </c>
      <c r="M5835" s="23" t="e">
        <f>INDEX('Data Transformation'!$O$4:$O$424,MATCH($B5835,'Data Transformation'!$M$4:$M$424,0),MATCH($M$2,'Data Transformation'!$O$3,0))</f>
        <v>#N/A</v>
      </c>
      <c r="N5835" s="27" t="e">
        <f>IF('Input and Summary Results'!$J$16="minimum",'Bin Analysis'!X5836/(M5835-1),'Bin Analysis'!Y5835/('Bin Analysis'!M5835-1))</f>
        <v>#N/A</v>
      </c>
      <c r="O5835" s="27" t="e">
        <f>IF(M5835=FALSE,NA(),(VLOOKUP(1,C5838:K5857,4,FALSE))/(M5835-1))</f>
        <v>#N/A</v>
      </c>
      <c r="P5835" s="27" t="e">
        <f>IF(M5835=FALSE,NA(),SUM(J5838:J5857)/Weighting!$S$5)</f>
        <v>#N/A</v>
      </c>
      <c r="Q5835" s="27" t="e">
        <f>IF(M5835=FALSE,NA(),SUM(K5838:K5857)/Weighting!$S$6)</f>
        <v>#N/A</v>
      </c>
      <c r="R5835" s="27" t="e">
        <f>IF(M5835=FALSE,NA(),(VLOOKUP(1,G5838:K5857,3,FALSE))/(M5835-1))</f>
        <v>#N/A</v>
      </c>
      <c r="S5835" s="22" t="e">
        <f>IF(M5835=FALSE,NA(),IF(SUM(J5838:J5857)=2,"yes","no"))</f>
        <v>#N/A</v>
      </c>
      <c r="X5835" s="2" cm="2">
        <f t="array" ref="X5835:X5836">FREQUENCY(IF('Data Transformation'!$B$425:$B$6424='Bin Analysis'!L5835,'Data Transformation'!$G$425:$G$6424),'Data Transformation'!$U$11)</f>
        <v>0</v>
      </c>
      <c r="Y5835" s="2" cm="2">
        <f t="array" ref="Y5835:Y5836">FREQUENCY(IF('Data Transformation'!$B$425:$B$6424='Bin Analysis'!L5835,'Data Transformation'!$G$425:$G$6424),'Data Transformation'!$U$12)</f>
        <v>0</v>
      </c>
    </row>
    <row r="5836" spans="1:25" x14ac:dyDescent="0.25">
      <c r="A5836" s="14" t="s">
        <v>67</v>
      </c>
      <c r="B5836" t="s">
        <v>47</v>
      </c>
      <c r="C5836" t="s">
        <v>5</v>
      </c>
      <c r="D5836" t="s">
        <v>100</v>
      </c>
      <c r="E5836" t="s">
        <v>101</v>
      </c>
      <c r="F5836" t="s">
        <v>102</v>
      </c>
      <c r="G5836" t="s">
        <v>70</v>
      </c>
      <c r="H5836" t="s">
        <v>31</v>
      </c>
      <c r="I5836" t="s">
        <v>32</v>
      </c>
      <c r="J5836" t="s">
        <v>46</v>
      </c>
      <c r="K5836" s="14" t="s">
        <v>45</v>
      </c>
      <c r="M5836" s="14"/>
      <c r="X5836" s="2">
        <v>0</v>
      </c>
      <c r="Y5836" s="2">
        <v>0</v>
      </c>
    </row>
    <row r="5837" spans="1:25" x14ac:dyDescent="0.25">
      <c r="A5837" s="32"/>
      <c r="D5837" t="e">
        <f>IF(C5837=1,'Data Transformation'!$G$3+0.5*'Data Transformation'!$W$25,IF(C5838=1,D5838-'Data Transformation'!$W$25,FALSE))</f>
        <v>#NUM!</v>
      </c>
      <c r="E5837">
        <f t="array" ref="E5837">IF(ISLOGICAL(D5837),"",FREQUENCY(IF('Data Transformation'!$B$425:$B$8425='Bin Analysis'!$B5835,'Data Transformation'!$G$425:$G$8425),D5837))</f>
        <v>2001</v>
      </c>
      <c r="F5837" t="e">
        <f>IF(ISLOGICAL(D5837),"",E5837-E5836)</f>
        <v>#VALUE!</v>
      </c>
      <c r="M5837" s="14"/>
    </row>
    <row r="5838" spans="1:25" x14ac:dyDescent="0.25">
      <c r="A5838" s="32" t="e">
        <f>IF(Weighting!$P$6&gt;0,B5838,"")</f>
        <v>#NUM!</v>
      </c>
      <c r="B5838" t="e">
        <f>Weighting!$C$6</f>
        <v>#DIV/0!</v>
      </c>
      <c r="C5838" t="e">
        <f>Weighting!$F$6</f>
        <v>#NUM!</v>
      </c>
      <c r="D5838" t="e">
        <f>IF(C5838=1,'Data Transformation'!$G$3+0.5*'Data Transformation'!$W$25,IF(C5839=1,D5839-'Data Transformation'!$W$25,FALSE))</f>
        <v>#NUM!</v>
      </c>
      <c r="E5838">
        <f t="array" ref="E5838">IF(ISLOGICAL(D5838),"",FREQUENCY(IF('Data Transformation'!$B$425:$B$8425='Bin Analysis'!$B5835,'Data Transformation'!$G$425:$G$8425),D5838))</f>
        <v>2001</v>
      </c>
      <c r="F5838">
        <f>IF(ISLOGICAL(D5838),"",E5838-E5837)</f>
        <v>0</v>
      </c>
      <c r="G5838">
        <f>Weighting!$H$6</f>
        <v>1</v>
      </c>
      <c r="H5838">
        <f t="array" ref="H5838">FREQUENCY(IF('Data Transformation'!$B$4:$B$8425=B5835,'Data Transformation'!$G$4:$G$8425),'Bin Analysis'!$B5838)</f>
        <v>2073</v>
      </c>
      <c r="I5838">
        <f>H5838-H5837</f>
        <v>2073</v>
      </c>
      <c r="J5838">
        <f>IF(I5838=0,0,1)</f>
        <v>1</v>
      </c>
      <c r="K5838" t="e">
        <f>J5838*Weighting!$W$6</f>
        <v>#NUM!</v>
      </c>
      <c r="M5838" s="14"/>
    </row>
    <row r="5839" spans="1:25" x14ac:dyDescent="0.25">
      <c r="A5839" s="32" t="str">
        <f>IF(Weighting!$P$7&gt;0,B5839,"")</f>
        <v/>
      </c>
      <c r="B5839" t="e">
        <f>Weighting!$C$7</f>
        <v>#DIV/0!</v>
      </c>
      <c r="C5839" t="e">
        <f>Weighting!$F$7</f>
        <v>#NUM!</v>
      </c>
      <c r="D5839" t="e">
        <f>IF(C5839=1,'Data Transformation'!$G$3+0.5*'Data Transformation'!$W$25,IF(C5840=1,D5840-'Data Transformation'!$W$25,FALSE))</f>
        <v>#NUM!</v>
      </c>
      <c r="E5839">
        <f t="array" ref="E5839">IF(ISLOGICAL(D5839),"",FREQUENCY(IF('Data Transformation'!$B$425:$B$8425='Bin Analysis'!$B5835,'Data Transformation'!$G$425:$G$8425),D5839))</f>
        <v>2001</v>
      </c>
      <c r="F5839">
        <f t="shared" ref="F5839:F5857" si="729">IF(ISLOGICAL(D5839),"",E5839-E5838)</f>
        <v>0</v>
      </c>
      <c r="G5839">
        <f>Weighting!$H$7</f>
        <v>0</v>
      </c>
      <c r="H5839">
        <f t="array" ref="H5839">FREQUENCY(IF('Data Transformation'!$B$4:$B$8425=B5835,'Data Transformation'!$G$4:$G$8425),'Bin Analysis'!$B5839)</f>
        <v>2073</v>
      </c>
      <c r="I5839">
        <f t="shared" ref="I5839:I5857" si="730">H5839-H5838</f>
        <v>0</v>
      </c>
      <c r="J5839">
        <f>IF(I5839=0,0,1)</f>
        <v>0</v>
      </c>
      <c r="K5839">
        <f>J5839*Weighting!$W$7</f>
        <v>0</v>
      </c>
      <c r="M5839" s="14"/>
    </row>
    <row r="5840" spans="1:25" x14ac:dyDescent="0.25">
      <c r="A5840" s="32" t="str">
        <f>IF(Weighting!$P$8&gt;0,B5840,"")</f>
        <v/>
      </c>
      <c r="B5840" t="e">
        <f>Weighting!$C$8</f>
        <v>#DIV/0!</v>
      </c>
      <c r="C5840" t="e">
        <f>Weighting!$F$8</f>
        <v>#NUM!</v>
      </c>
      <c r="D5840" t="e">
        <f>IF(C5840=1,'Data Transformation'!$G$3+0.5*'Data Transformation'!$W$25,IF(C5841=1,D5841-'Data Transformation'!$W$25,FALSE))</f>
        <v>#NUM!</v>
      </c>
      <c r="E5840">
        <f t="array" ref="E5840">IF(ISLOGICAL(D5840),"",FREQUENCY(IF('Data Transformation'!$B$425:$B$8425='Bin Analysis'!$B5835,'Data Transformation'!$G$425:$G$8425),D5840))</f>
        <v>2001</v>
      </c>
      <c r="F5840">
        <f t="shared" si="729"/>
        <v>0</v>
      </c>
      <c r="G5840">
        <f>Weighting!$H$8</f>
        <v>0</v>
      </c>
      <c r="H5840">
        <f t="array" ref="H5840">FREQUENCY(IF('Data Transformation'!$B$4:$B$8425=B5835,'Data Transformation'!$G$4:$G$8425),'Bin Analysis'!$B5840)</f>
        <v>2073</v>
      </c>
      <c r="I5840">
        <f t="shared" si="730"/>
        <v>0</v>
      </c>
      <c r="J5840">
        <f t="shared" ref="J5840:J5857" si="731">IF(I5840=0,0,1)</f>
        <v>0</v>
      </c>
      <c r="K5840">
        <f>J5840*Weighting!$W$8</f>
        <v>0</v>
      </c>
      <c r="M5840" s="14"/>
    </row>
    <row r="5841" spans="1:13" x14ac:dyDescent="0.25">
      <c r="A5841" s="32" t="str">
        <f>IF(Weighting!$P$9&gt;0,B5841,"")</f>
        <v/>
      </c>
      <c r="B5841" s="50" t="e">
        <f>Weighting!$C$9</f>
        <v>#DIV/0!</v>
      </c>
      <c r="C5841" t="e">
        <f>Weighting!$F$9</f>
        <v>#NUM!</v>
      </c>
      <c r="D5841" t="e">
        <f>IF(C5841=1,'Data Transformation'!$G$3+0.5*'Data Transformation'!$W$25,IF(C5842=1,D5842-'Data Transformation'!$W$25,FALSE))</f>
        <v>#NUM!</v>
      </c>
      <c r="E5841">
        <f t="array" ref="E5841">IF(ISLOGICAL(D5841),"",FREQUENCY(IF('Data Transformation'!$B$425:$B$8425='Bin Analysis'!$B5835,'Data Transformation'!$G$425:$G$8425),D5841))</f>
        <v>2001</v>
      </c>
      <c r="F5841">
        <f t="shared" si="729"/>
        <v>0</v>
      </c>
      <c r="G5841">
        <f>Weighting!$H$9</f>
        <v>0</v>
      </c>
      <c r="H5841">
        <f t="array" ref="H5841">FREQUENCY(IF('Data Transformation'!$B$4:$B$8425=B5835,'Data Transformation'!$G$4:$G$8425),'Bin Analysis'!$B5841)</f>
        <v>2073</v>
      </c>
      <c r="I5841">
        <f t="shared" si="730"/>
        <v>0</v>
      </c>
      <c r="J5841">
        <f t="shared" si="731"/>
        <v>0</v>
      </c>
      <c r="K5841">
        <f>J5841*Weighting!$W$9</f>
        <v>0</v>
      </c>
      <c r="M5841" s="14"/>
    </row>
    <row r="5842" spans="1:13" x14ac:dyDescent="0.25">
      <c r="A5842" s="32" t="str">
        <f>IF(Weighting!$P$10&gt;0,B5842,"")</f>
        <v/>
      </c>
      <c r="B5842" t="e">
        <f>Weighting!$C$10</f>
        <v>#DIV/0!</v>
      </c>
      <c r="C5842" t="e">
        <f>Weighting!$F$10</f>
        <v>#NUM!</v>
      </c>
      <c r="D5842" t="e">
        <f>IF(C5842=1,'Data Transformation'!$G$3+0.5*'Data Transformation'!$W$25,IF(C5843=1,D5843-'Data Transformation'!$W$25,FALSE))</f>
        <v>#NUM!</v>
      </c>
      <c r="E5842">
        <f t="array" ref="E5842">IF(ISLOGICAL(D5842),"",FREQUENCY(IF('Data Transformation'!$B$425:$B$8425='Bin Analysis'!$B5835,'Data Transformation'!$G$425:$G$8425),D5842))</f>
        <v>2001</v>
      </c>
      <c r="F5842">
        <f t="shared" si="729"/>
        <v>0</v>
      </c>
      <c r="G5842">
        <f>Weighting!$H$10</f>
        <v>0</v>
      </c>
      <c r="H5842">
        <f t="array" ref="H5842">FREQUENCY(IF('Data Transformation'!$B$4:$B$8425=B5835,'Data Transformation'!$G$4:$G$8425),'Bin Analysis'!$B5842)</f>
        <v>2073</v>
      </c>
      <c r="I5842">
        <f t="shared" si="730"/>
        <v>0</v>
      </c>
      <c r="J5842">
        <f t="shared" si="731"/>
        <v>0</v>
      </c>
      <c r="K5842">
        <f>J5842*Weighting!$W$10</f>
        <v>0</v>
      </c>
      <c r="M5842" s="14"/>
    </row>
    <row r="5843" spans="1:13" x14ac:dyDescent="0.25">
      <c r="A5843" s="32" t="str">
        <f>IF(Weighting!$P$11&gt;0,B5843,"")</f>
        <v/>
      </c>
      <c r="B5843" t="e">
        <f>Weighting!$C$11</f>
        <v>#DIV/0!</v>
      </c>
      <c r="C5843" t="e">
        <f>Weighting!$F$11</f>
        <v>#NUM!</v>
      </c>
      <c r="D5843" t="e">
        <f>IF(C5843=1,'Data Transformation'!$G$3+0.5*'Data Transformation'!$W$25,IF(C5844=1,D5844-'Data Transformation'!$W$25,FALSE))</f>
        <v>#NUM!</v>
      </c>
      <c r="E5843">
        <f t="array" ref="E5843">IF(ISLOGICAL(D5843),"",FREQUENCY(IF('Data Transformation'!$B$425:$B$8425='Bin Analysis'!$B5835,'Data Transformation'!$G$425:$G$8425),D5843))</f>
        <v>2001</v>
      </c>
      <c r="F5843">
        <f t="shared" si="729"/>
        <v>0</v>
      </c>
      <c r="G5843">
        <f>Weighting!$H$11</f>
        <v>0</v>
      </c>
      <c r="H5843">
        <f t="array" ref="H5843">FREQUENCY(IF('Data Transformation'!$B$4:$B$8425=B5835,'Data Transformation'!$G$4:$G$8425),'Bin Analysis'!$B5843)</f>
        <v>2073</v>
      </c>
      <c r="I5843">
        <f t="shared" si="730"/>
        <v>0</v>
      </c>
      <c r="J5843">
        <f t="shared" si="731"/>
        <v>0</v>
      </c>
      <c r="K5843">
        <f>J5843*Weighting!$W$11</f>
        <v>0</v>
      </c>
      <c r="M5843" s="14"/>
    </row>
    <row r="5844" spans="1:13" x14ac:dyDescent="0.25">
      <c r="A5844" s="32" t="str">
        <f>IF(Weighting!$P$12&gt;0,B5844,"")</f>
        <v/>
      </c>
      <c r="B5844" t="e">
        <f>Weighting!$C$12</f>
        <v>#DIV/0!</v>
      </c>
      <c r="C5844" t="e">
        <f>Weighting!$F$12</f>
        <v>#NUM!</v>
      </c>
      <c r="D5844" t="e">
        <f>IF(C5844=1,'Data Transformation'!$G$3+0.5*'Data Transformation'!$W$25,IF(C5845=1,D5845-'Data Transformation'!$W$25,FALSE))</f>
        <v>#NUM!</v>
      </c>
      <c r="E5844">
        <f t="array" ref="E5844">IF(ISLOGICAL(D5844),"",FREQUENCY(IF('Data Transformation'!$B$425:$B$8425='Bin Analysis'!$B5835,'Data Transformation'!$G$425:$G$8425),D5844))</f>
        <v>2001</v>
      </c>
      <c r="F5844">
        <f t="shared" si="729"/>
        <v>0</v>
      </c>
      <c r="G5844">
        <f>Weighting!$H$12</f>
        <v>0</v>
      </c>
      <c r="H5844">
        <f t="array" ref="H5844">FREQUENCY(IF('Data Transformation'!$B$4:$B$8425=B5835,'Data Transformation'!$G$4:$G$8425),'Bin Analysis'!$B5844)</f>
        <v>2073</v>
      </c>
      <c r="I5844">
        <f t="shared" si="730"/>
        <v>0</v>
      </c>
      <c r="J5844">
        <f t="shared" si="731"/>
        <v>0</v>
      </c>
      <c r="K5844">
        <f>J5844*Weighting!$W$12</f>
        <v>0</v>
      </c>
      <c r="M5844" s="14"/>
    </row>
    <row r="5845" spans="1:13" x14ac:dyDescent="0.25">
      <c r="A5845" s="32" t="str">
        <f>IF(Weighting!$P$13&gt;0,B5845,"")</f>
        <v/>
      </c>
      <c r="B5845" t="e">
        <f>Weighting!$C$13</f>
        <v>#DIV/0!</v>
      </c>
      <c r="C5845" t="e">
        <f>Weighting!$F$13</f>
        <v>#NUM!</v>
      </c>
      <c r="D5845" t="e">
        <f>IF(C5845=1,'Data Transformation'!$G$3+0.5*'Data Transformation'!$W$25,IF(C5846=1,D5846-'Data Transformation'!$W$25,FALSE))</f>
        <v>#NUM!</v>
      </c>
      <c r="E5845">
        <f t="array" ref="E5845">IF(ISLOGICAL(D5845),"",FREQUENCY(IF('Data Transformation'!$B$425:$B$8425='Bin Analysis'!$B5835,'Data Transformation'!$G$425:$G$8425),D5845))</f>
        <v>2001</v>
      </c>
      <c r="F5845">
        <f t="shared" si="729"/>
        <v>0</v>
      </c>
      <c r="G5845">
        <f>Weighting!$H$13</f>
        <v>0</v>
      </c>
      <c r="H5845">
        <f t="array" ref="H5845">FREQUENCY(IF('Data Transformation'!$B$4:$B$8425=B5835,'Data Transformation'!$G$4:$G$8425),'Bin Analysis'!$B5845)</f>
        <v>2073</v>
      </c>
      <c r="I5845">
        <f t="shared" si="730"/>
        <v>0</v>
      </c>
      <c r="J5845">
        <f t="shared" si="731"/>
        <v>0</v>
      </c>
      <c r="K5845">
        <f>J5845*Weighting!$W$13</f>
        <v>0</v>
      </c>
      <c r="M5845" s="14"/>
    </row>
    <row r="5846" spans="1:13" x14ac:dyDescent="0.25">
      <c r="A5846" s="32" t="str">
        <f>IF(Weighting!$P$14&gt;0,B5846,"")</f>
        <v/>
      </c>
      <c r="B5846" t="e">
        <f>Weighting!$C$14</f>
        <v>#DIV/0!</v>
      </c>
      <c r="C5846" t="e">
        <f>Weighting!$F$14</f>
        <v>#NUM!</v>
      </c>
      <c r="D5846" t="e">
        <f>IF(C5846=1,'Data Transformation'!$G$3+0.5*'Data Transformation'!$W$25,IF(C5847=1,D5847-'Data Transformation'!$W$25,FALSE))</f>
        <v>#NUM!</v>
      </c>
      <c r="E5846">
        <f t="array" ref="E5846">IF(ISLOGICAL(D5846),"",FREQUENCY(IF('Data Transformation'!$B$425:$B$8425='Bin Analysis'!$B5835,'Data Transformation'!$G$425:$G$8425),D5846))</f>
        <v>2001</v>
      </c>
      <c r="F5846">
        <f t="shared" si="729"/>
        <v>0</v>
      </c>
      <c r="G5846">
        <f>Weighting!$H$14</f>
        <v>0</v>
      </c>
      <c r="H5846">
        <f t="array" ref="H5846">FREQUENCY(IF('Data Transformation'!$B$4:$B$8425=B5835,'Data Transformation'!$G$4:$G$8425),'Bin Analysis'!$B5846)</f>
        <v>2073</v>
      </c>
      <c r="I5846">
        <f t="shared" si="730"/>
        <v>0</v>
      </c>
      <c r="J5846">
        <f t="shared" si="731"/>
        <v>0</v>
      </c>
      <c r="K5846">
        <f>J5846*Weighting!$W$14</f>
        <v>0</v>
      </c>
      <c r="M5846" s="14"/>
    </row>
    <row r="5847" spans="1:13" x14ac:dyDescent="0.25">
      <c r="A5847" s="32" t="str">
        <f>IF(Weighting!$P$15&gt;0,B5847,"")</f>
        <v/>
      </c>
      <c r="B5847" t="e">
        <f>Weighting!$C$15</f>
        <v>#DIV/0!</v>
      </c>
      <c r="C5847" t="e">
        <f>Weighting!$F$15</f>
        <v>#NUM!</v>
      </c>
      <c r="D5847" t="e">
        <f>IF(C5847=1,'Data Transformation'!$G$3+0.5*'Data Transformation'!$W$25,IF(C5848=1,D5848-'Data Transformation'!$W$25,FALSE))</f>
        <v>#NUM!</v>
      </c>
      <c r="E5847">
        <f t="array" ref="E5847">IF(ISLOGICAL(D5847),"",FREQUENCY(IF('Data Transformation'!$B$425:$B$8425='Bin Analysis'!$B5835,'Data Transformation'!$G$425:$G$8425),D5847))</f>
        <v>2001</v>
      </c>
      <c r="F5847">
        <f t="shared" si="729"/>
        <v>0</v>
      </c>
      <c r="G5847">
        <f>Weighting!$H$15</f>
        <v>0</v>
      </c>
      <c r="H5847">
        <f t="array" ref="H5847">FREQUENCY(IF('Data Transformation'!$B$4:$B$8425=B5835,'Data Transformation'!$G$4:$G$8425),'Bin Analysis'!$B5847)</f>
        <v>2073</v>
      </c>
      <c r="I5847">
        <f t="shared" si="730"/>
        <v>0</v>
      </c>
      <c r="J5847">
        <f t="shared" si="731"/>
        <v>0</v>
      </c>
      <c r="K5847">
        <f>J5847*Weighting!$W$15</f>
        <v>0</v>
      </c>
      <c r="M5847" s="14"/>
    </row>
    <row r="5848" spans="1:13" x14ac:dyDescent="0.25">
      <c r="A5848" s="32" t="str">
        <f>IF(Weighting!$P$16&gt;0,B5848,"")</f>
        <v/>
      </c>
      <c r="B5848" t="e">
        <f>Weighting!$C$16</f>
        <v>#DIV/0!</v>
      </c>
      <c r="C5848" t="e">
        <f>Weighting!$F$16</f>
        <v>#NUM!</v>
      </c>
      <c r="D5848" t="e">
        <f>IF(C5848=1,'Data Transformation'!$G$3+0.5*'Data Transformation'!$W$25,IF(C5849=1,D5849-'Data Transformation'!$W$25,FALSE))</f>
        <v>#NUM!</v>
      </c>
      <c r="E5848">
        <f t="array" ref="E5848">IF(ISLOGICAL(D5848),"",FREQUENCY(IF('Data Transformation'!$B$425:$B$8425='Bin Analysis'!$B5835,'Data Transformation'!$G$425:$G$8425),D5848))</f>
        <v>2001</v>
      </c>
      <c r="F5848">
        <f t="shared" si="729"/>
        <v>0</v>
      </c>
      <c r="G5848">
        <f>Weighting!$H$16</f>
        <v>0</v>
      </c>
      <c r="H5848">
        <f t="array" ref="H5848">FREQUENCY(IF('Data Transformation'!$B$4:$B$8425=B5835,'Data Transformation'!$G$4:$G$8425),'Bin Analysis'!$B5848)</f>
        <v>2073</v>
      </c>
      <c r="I5848">
        <f t="shared" si="730"/>
        <v>0</v>
      </c>
      <c r="J5848">
        <f t="shared" si="731"/>
        <v>0</v>
      </c>
      <c r="K5848">
        <f>J5848*Weighting!$W$16</f>
        <v>0</v>
      </c>
      <c r="M5848" s="14"/>
    </row>
    <row r="5849" spans="1:13" x14ac:dyDescent="0.25">
      <c r="A5849" s="32" t="str">
        <f>IF(Weighting!$P$17&gt;0,B5849,"")</f>
        <v/>
      </c>
      <c r="B5849" t="e">
        <f>Weighting!$C$17</f>
        <v>#DIV/0!</v>
      </c>
      <c r="C5849" t="e">
        <f>Weighting!$F$17</f>
        <v>#NUM!</v>
      </c>
      <c r="D5849" t="e">
        <f>IF(C5849=1,'Data Transformation'!$G$3+0.5*'Data Transformation'!$W$25,IF(C5850=1,D5850-'Data Transformation'!$W$25,FALSE))</f>
        <v>#NUM!</v>
      </c>
      <c r="E5849">
        <f t="array" ref="E5849">IF(ISLOGICAL(D5849),"",FREQUENCY(IF('Data Transformation'!$B$425:$B$8425='Bin Analysis'!$B5835,'Data Transformation'!$G$425:$G$8425),D5849))</f>
        <v>2001</v>
      </c>
      <c r="F5849">
        <f t="shared" si="729"/>
        <v>0</v>
      </c>
      <c r="G5849">
        <f>Weighting!$H$17</f>
        <v>0</v>
      </c>
      <c r="H5849">
        <f t="array" ref="H5849">FREQUENCY(IF('Data Transformation'!$B$4:$B$8425=B5835,'Data Transformation'!$G$4:$G$8425),'Bin Analysis'!$B5849)</f>
        <v>2073</v>
      </c>
      <c r="I5849">
        <f t="shared" si="730"/>
        <v>0</v>
      </c>
      <c r="J5849">
        <f t="shared" si="731"/>
        <v>0</v>
      </c>
      <c r="K5849">
        <f>J5849*Weighting!$W$17</f>
        <v>0</v>
      </c>
      <c r="M5849" s="14"/>
    </row>
    <row r="5850" spans="1:13" x14ac:dyDescent="0.25">
      <c r="A5850" s="32" t="str">
        <f>IF(Weighting!$P$18&gt;0,B5850,"")</f>
        <v/>
      </c>
      <c r="B5850" t="e">
        <f>Weighting!$C$18</f>
        <v>#DIV/0!</v>
      </c>
      <c r="C5850" t="e">
        <f>Weighting!$F$18</f>
        <v>#NUM!</v>
      </c>
      <c r="D5850" t="e">
        <f>IF(C5850=1,'Data Transformation'!$G$3+0.5*'Data Transformation'!$W$25,IF(C5851=1,D5851-'Data Transformation'!$W$25,FALSE))</f>
        <v>#NUM!</v>
      </c>
      <c r="E5850">
        <f t="array" ref="E5850">IF(ISLOGICAL(D5850),"",FREQUENCY(IF('Data Transformation'!$B$425:$B$8425='Bin Analysis'!$B5835,'Data Transformation'!$G$425:$G$8425),D5850))</f>
        <v>2001</v>
      </c>
      <c r="F5850">
        <f t="shared" si="729"/>
        <v>0</v>
      </c>
      <c r="G5850">
        <f>Weighting!$H$18</f>
        <v>0</v>
      </c>
      <c r="H5850">
        <f t="array" ref="H5850">FREQUENCY(IF('Data Transformation'!$B$4:$B$8425=B5835,'Data Transformation'!$G$4:$G$8425),'Bin Analysis'!$B5850)</f>
        <v>2073</v>
      </c>
      <c r="I5850">
        <f t="shared" si="730"/>
        <v>0</v>
      </c>
      <c r="J5850">
        <f t="shared" si="731"/>
        <v>0</v>
      </c>
      <c r="K5850">
        <f>J5850*Weighting!$W$18</f>
        <v>0</v>
      </c>
      <c r="M5850" s="14"/>
    </row>
    <row r="5851" spans="1:13" x14ac:dyDescent="0.25">
      <c r="A5851" s="32" t="str">
        <f>IF(Weighting!$P$19&gt;0,B5851,"")</f>
        <v/>
      </c>
      <c r="B5851" t="e">
        <f>Weighting!$C$19</f>
        <v>#DIV/0!</v>
      </c>
      <c r="C5851" t="e">
        <f>Weighting!$F$19</f>
        <v>#NUM!</v>
      </c>
      <c r="D5851" t="e">
        <f>IF(C5851=1,'Data Transformation'!$G$3+0.5*'Data Transformation'!$W$25,IF(C5852=1,D5852-'Data Transformation'!$W$25,FALSE))</f>
        <v>#NUM!</v>
      </c>
      <c r="E5851">
        <f t="array" ref="E5851">IF(ISLOGICAL(D5851),"",FREQUENCY(IF('Data Transformation'!$B$425:$B$8425='Bin Analysis'!$B5835,'Data Transformation'!$G$425:$G$8425),D5851))</f>
        <v>2001</v>
      </c>
      <c r="F5851">
        <f t="shared" si="729"/>
        <v>0</v>
      </c>
      <c r="G5851">
        <f>Weighting!$H$19</f>
        <v>0</v>
      </c>
      <c r="H5851">
        <f t="array" ref="H5851">FREQUENCY(IF('Data Transformation'!$B$4:$B$8425=B5835,'Data Transformation'!$G$4:$G$8425),'Bin Analysis'!$B5851)</f>
        <v>2073</v>
      </c>
      <c r="I5851">
        <f t="shared" si="730"/>
        <v>0</v>
      </c>
      <c r="J5851">
        <f t="shared" si="731"/>
        <v>0</v>
      </c>
      <c r="K5851">
        <f>J5851*Weighting!$W$19</f>
        <v>0</v>
      </c>
      <c r="M5851" s="14"/>
    </row>
    <row r="5852" spans="1:13" x14ac:dyDescent="0.25">
      <c r="A5852" s="32" t="str">
        <f>IF(Weighting!$P$20&gt;0,B5852,"")</f>
        <v/>
      </c>
      <c r="B5852" t="e">
        <f>Weighting!$C$20</f>
        <v>#DIV/0!</v>
      </c>
      <c r="C5852" t="e">
        <f>Weighting!$F$20</f>
        <v>#NUM!</v>
      </c>
      <c r="D5852" t="e">
        <f>IF(C5852=1,'Data Transformation'!$G$3+0.5*'Data Transformation'!$W$25,IF(C5853=1,D5853-'Data Transformation'!$W$25,FALSE))</f>
        <v>#NUM!</v>
      </c>
      <c r="E5852">
        <f t="array" ref="E5852">IF(ISLOGICAL(D5852),"",FREQUENCY(IF('Data Transformation'!$B$425:$B$8425='Bin Analysis'!$B5835,'Data Transformation'!$G$425:$G$8425),D5852))</f>
        <v>2001</v>
      </c>
      <c r="F5852">
        <f t="shared" si="729"/>
        <v>0</v>
      </c>
      <c r="G5852">
        <f>Weighting!$H$20</f>
        <v>0</v>
      </c>
      <c r="H5852">
        <f t="array" ref="H5852">FREQUENCY(IF('Data Transformation'!$B$4:$B$8425=B5835,'Data Transformation'!$G$4:$G$8425),'Bin Analysis'!$B5852)</f>
        <v>2073</v>
      </c>
      <c r="I5852">
        <f t="shared" si="730"/>
        <v>0</v>
      </c>
      <c r="J5852">
        <f t="shared" si="731"/>
        <v>0</v>
      </c>
      <c r="K5852">
        <f>J5852*Weighting!$W$20</f>
        <v>0</v>
      </c>
      <c r="M5852" s="14"/>
    </row>
    <row r="5853" spans="1:13" x14ac:dyDescent="0.25">
      <c r="A5853" s="32" t="str">
        <f>IF(Weighting!$P$21&gt;0,B5853,"")</f>
        <v/>
      </c>
      <c r="B5853" t="e">
        <f>Weighting!$C$21</f>
        <v>#DIV/0!</v>
      </c>
      <c r="C5853" t="e">
        <f>Weighting!$F$21</f>
        <v>#NUM!</v>
      </c>
      <c r="D5853" t="e">
        <f>IF(C5853=1,'Data Transformation'!$G$3+0.5*'Data Transformation'!$W$25,IF(C5854=1,D5854-'Data Transformation'!$W$25,FALSE))</f>
        <v>#NUM!</v>
      </c>
      <c r="E5853">
        <f t="array" ref="E5853">IF(ISLOGICAL(D5853),"",FREQUENCY(IF('Data Transformation'!$B$425:$B$8425='Bin Analysis'!$B5835,'Data Transformation'!$G$425:$G$8425),D5853))</f>
        <v>2001</v>
      </c>
      <c r="F5853">
        <f t="shared" si="729"/>
        <v>0</v>
      </c>
      <c r="G5853">
        <f>Weighting!$H$21</f>
        <v>0</v>
      </c>
      <c r="H5853">
        <f t="array" ref="H5853">FREQUENCY(IF('Data Transformation'!$B$4:$B$8425=B5835,'Data Transformation'!$G$4:$G$8425),'Bin Analysis'!$B5853)</f>
        <v>2073</v>
      </c>
      <c r="I5853">
        <f t="shared" si="730"/>
        <v>0</v>
      </c>
      <c r="J5853">
        <f t="shared" si="731"/>
        <v>0</v>
      </c>
      <c r="K5853">
        <f>J5853*Weighting!$W$21</f>
        <v>0</v>
      </c>
      <c r="M5853" s="14"/>
    </row>
    <row r="5854" spans="1:13" x14ac:dyDescent="0.25">
      <c r="A5854" s="32" t="str">
        <f>IF(Weighting!$P$22&gt;0,B5854,"")</f>
        <v/>
      </c>
      <c r="B5854" t="e">
        <f>Weighting!$C$22</f>
        <v>#DIV/0!</v>
      </c>
      <c r="C5854" t="e">
        <f>Weighting!$F$22</f>
        <v>#NUM!</v>
      </c>
      <c r="D5854" t="e">
        <f>IF(C5854=1,'Data Transformation'!$G$3+0.5*'Data Transformation'!$W$25,IF(C5855=1,D5855-'Data Transformation'!$W$25,FALSE))</f>
        <v>#NUM!</v>
      </c>
      <c r="E5854">
        <f t="array" ref="E5854">IF(ISLOGICAL(D5854),"",FREQUENCY(IF('Data Transformation'!$B$425:$B$8425='Bin Analysis'!$B5835,'Data Transformation'!$G$425:$G$8425),D5854))</f>
        <v>2001</v>
      </c>
      <c r="F5854">
        <f t="shared" si="729"/>
        <v>0</v>
      </c>
      <c r="G5854">
        <f>Weighting!$H$22</f>
        <v>0</v>
      </c>
      <c r="H5854">
        <f t="array" ref="H5854">FREQUENCY(IF('Data Transformation'!$B$4:$B$8425=B5835,'Data Transformation'!$G$4:$G$8425),'Bin Analysis'!$B5854)</f>
        <v>2073</v>
      </c>
      <c r="I5854">
        <f t="shared" si="730"/>
        <v>0</v>
      </c>
      <c r="J5854">
        <f t="shared" si="731"/>
        <v>0</v>
      </c>
      <c r="K5854">
        <f>J5854*Weighting!$W$22</f>
        <v>0</v>
      </c>
      <c r="M5854" s="14"/>
    </row>
    <row r="5855" spans="1:13" x14ac:dyDescent="0.25">
      <c r="A5855" s="32" t="str">
        <f>IF(Weighting!$P$23&gt;0,B5855,"")</f>
        <v/>
      </c>
      <c r="B5855" t="e">
        <f>Weighting!$C$23</f>
        <v>#DIV/0!</v>
      </c>
      <c r="C5855" t="e">
        <f>Weighting!$F$23</f>
        <v>#NUM!</v>
      </c>
      <c r="D5855" t="e">
        <f>IF(C5855=1,'Data Transformation'!$G$3+0.5*'Data Transformation'!$W$25,IF(C5856=1,D5856-'Data Transformation'!$W$25,FALSE))</f>
        <v>#NUM!</v>
      </c>
      <c r="E5855">
        <f t="array" ref="E5855">IF(ISLOGICAL(D5855),"",FREQUENCY(IF('Data Transformation'!$B$425:$B$8425='Bin Analysis'!$B5835,'Data Transformation'!$G$425:$G$8425),D5855))</f>
        <v>2001</v>
      </c>
      <c r="F5855">
        <f t="shared" si="729"/>
        <v>0</v>
      </c>
      <c r="G5855">
        <f>Weighting!$H$23</f>
        <v>0</v>
      </c>
      <c r="H5855">
        <f t="array" ref="H5855">FREQUENCY(IF('Data Transformation'!$B$4:$B$8425=B5835,'Data Transformation'!$G$4:$G$8425),'Bin Analysis'!$B5855)</f>
        <v>2073</v>
      </c>
      <c r="I5855">
        <f t="shared" si="730"/>
        <v>0</v>
      </c>
      <c r="J5855">
        <f t="shared" si="731"/>
        <v>0</v>
      </c>
      <c r="K5855">
        <f>J5855*Weighting!$W$23</f>
        <v>0</v>
      </c>
      <c r="M5855" s="14"/>
    </row>
    <row r="5856" spans="1:13" x14ac:dyDescent="0.25">
      <c r="A5856" s="32" t="str">
        <f>IF(Weighting!$P$24&gt;0,B5856,"")</f>
        <v/>
      </c>
      <c r="B5856" t="e">
        <f>Weighting!$C$24</f>
        <v>#DIV/0!</v>
      </c>
      <c r="C5856" t="e">
        <f>Weighting!$F$24</f>
        <v>#NUM!</v>
      </c>
      <c r="D5856" t="e">
        <f>IF(C5856=1,'Data Transformation'!$G$3+0.5*'Data Transformation'!$W$25,IF(C5857=1,D5857-'Data Transformation'!$W$25,FALSE))</f>
        <v>#NUM!</v>
      </c>
      <c r="E5856">
        <f t="array" ref="E5856">IF(ISLOGICAL(D5856),"",FREQUENCY(IF('Data Transformation'!$B$425:$B$8425='Bin Analysis'!$B5835,'Data Transformation'!$G$425:$G$8425),D5856))</f>
        <v>2001</v>
      </c>
      <c r="F5856">
        <f t="shared" si="729"/>
        <v>0</v>
      </c>
      <c r="G5856">
        <f>Weighting!$H$24</f>
        <v>0</v>
      </c>
      <c r="H5856">
        <f t="array" ref="H5856">FREQUENCY(IF('Data Transformation'!$B$4:$B$8425=B5835,'Data Transformation'!$G$4:$G$8425),'Bin Analysis'!$B5856)</f>
        <v>2073</v>
      </c>
      <c r="I5856">
        <f t="shared" si="730"/>
        <v>0</v>
      </c>
      <c r="J5856">
        <f t="shared" si="731"/>
        <v>0</v>
      </c>
      <c r="K5856">
        <f>J5856*Weighting!$W$24</f>
        <v>0</v>
      </c>
      <c r="M5856" s="14"/>
    </row>
    <row r="5857" spans="1:25" x14ac:dyDescent="0.25">
      <c r="A5857" s="32" t="str">
        <f>IF(Weighting!$P$25&gt;0,B5857,"")</f>
        <v/>
      </c>
      <c r="B5857" t="e">
        <f>Weighting!$C$25</f>
        <v>#DIV/0!</v>
      </c>
      <c r="C5857" t="e">
        <f>Weighting!$F$25</f>
        <v>#NUM!</v>
      </c>
      <c r="D5857" t="e">
        <f>IF(C5857=1,'Data Transformation'!$G$3+0.5*'Data Transformation'!$W$25,IF(C5858=1,D5858-'Data Transformation'!$W$25,FALSE))</f>
        <v>#NUM!</v>
      </c>
      <c r="E5857">
        <f t="array" ref="E5857">IF(ISLOGICAL(D5857),"",FREQUENCY(IF('Data Transformation'!$B$425:$B$8425='Bin Analysis'!$B5835,'Data Transformation'!$G$425:$G$8425),D5857))</f>
        <v>2001</v>
      </c>
      <c r="F5857">
        <f t="shared" si="729"/>
        <v>0</v>
      </c>
      <c r="G5857">
        <f>Weighting!$H$25</f>
        <v>0</v>
      </c>
      <c r="H5857">
        <f t="array" ref="H5857">FREQUENCY(IF('Data Transformation'!$B$4:$B$8425=B5835,'Data Transformation'!$G$4:$G$8425),'Bin Analysis'!$B5857)</f>
        <v>2073</v>
      </c>
      <c r="I5857">
        <f t="shared" si="730"/>
        <v>0</v>
      </c>
      <c r="J5857">
        <f t="shared" si="731"/>
        <v>0</v>
      </c>
      <c r="K5857">
        <f>J5857*Weighting!$W$25</f>
        <v>0</v>
      </c>
      <c r="M5857" s="14"/>
    </row>
    <row r="5858" spans="1:25" x14ac:dyDescent="0.25">
      <c r="O5858"/>
      <c r="P5858"/>
      <c r="Q5858"/>
      <c r="R5858"/>
    </row>
    <row r="5859" spans="1:25" ht="23.25" x14ac:dyDescent="0.35">
      <c r="A5859" s="21" t="s">
        <v>0</v>
      </c>
      <c r="B5859" s="21" t="str">
        <f>IFERROR(VLOOKUP(C5859,'Data Transformation'!$L$6:$M$426,2,FALSE),"")</f>
        <v/>
      </c>
      <c r="C5859" s="21">
        <f>C5835+1</f>
        <v>244</v>
      </c>
      <c r="D5859" s="21"/>
      <c r="E5859" s="21"/>
      <c r="F5859" s="21"/>
      <c r="G5859" s="21"/>
      <c r="H5859" s="22"/>
      <c r="I5859" s="22"/>
      <c r="J5859" s="22"/>
      <c r="K5859" s="21"/>
      <c r="L5859" s="21" t="str">
        <f>B5859</f>
        <v/>
      </c>
      <c r="M5859" s="23" t="e">
        <f>INDEX('Data Transformation'!$O$4:$O$424,MATCH($B5859,'Data Transformation'!$M$4:$M$424,0),MATCH($M$2,'Data Transformation'!$O$3,0))</f>
        <v>#N/A</v>
      </c>
      <c r="N5859" s="27" t="e">
        <f>IF('Input and Summary Results'!$J$16="minimum",'Bin Analysis'!X5860/(M5859-1),'Bin Analysis'!Y5859/('Bin Analysis'!M5859-1))</f>
        <v>#N/A</v>
      </c>
      <c r="O5859" s="27" t="e">
        <f>IF(M5859=FALSE,NA(),(VLOOKUP(1,C5862:K5881,4,FALSE))/(M5859-1))</f>
        <v>#N/A</v>
      </c>
      <c r="P5859" s="27" t="e">
        <f>IF(M5859=FALSE,NA(),SUM(J5862:J5881)/Weighting!$S$5)</f>
        <v>#N/A</v>
      </c>
      <c r="Q5859" s="27" t="e">
        <f>IF(M5859=FALSE,NA(),SUM(K5862:K5881)/Weighting!$S$6)</f>
        <v>#N/A</v>
      </c>
      <c r="R5859" s="27" t="e">
        <f>IF(M5859=FALSE,NA(),(VLOOKUP(1,G5862:K5881,3,FALSE))/(M5859-1))</f>
        <v>#N/A</v>
      </c>
      <c r="S5859" s="22" t="e">
        <f>IF(M5859=FALSE,NA(),IF(SUM(J5862:J5881)=2,"yes","no"))</f>
        <v>#N/A</v>
      </c>
      <c r="X5859" s="2" cm="2">
        <f t="array" ref="X5859:X5860">FREQUENCY(IF('Data Transformation'!$B$425:$B$6424='Bin Analysis'!L5859,'Data Transformation'!$G$425:$G$6424),'Data Transformation'!$U$11)</f>
        <v>0</v>
      </c>
      <c r="Y5859" s="2" cm="2">
        <f t="array" ref="Y5859:Y5860">FREQUENCY(IF('Data Transformation'!$B$425:$B$6424='Bin Analysis'!L5859,'Data Transformation'!$G$425:$G$6424),'Data Transformation'!$U$12)</f>
        <v>0</v>
      </c>
    </row>
    <row r="5860" spans="1:25" x14ac:dyDescent="0.25">
      <c r="A5860" s="14" t="s">
        <v>67</v>
      </c>
      <c r="B5860" t="s">
        <v>47</v>
      </c>
      <c r="C5860" t="s">
        <v>5</v>
      </c>
      <c r="D5860" t="s">
        <v>100</v>
      </c>
      <c r="E5860" t="s">
        <v>101</v>
      </c>
      <c r="F5860" t="s">
        <v>102</v>
      </c>
      <c r="G5860" t="s">
        <v>70</v>
      </c>
      <c r="H5860" t="s">
        <v>31</v>
      </c>
      <c r="I5860" t="s">
        <v>32</v>
      </c>
      <c r="J5860" t="s">
        <v>46</v>
      </c>
      <c r="K5860" s="14" t="s">
        <v>45</v>
      </c>
      <c r="M5860" s="14"/>
      <c r="X5860" s="2">
        <v>0</v>
      </c>
      <c r="Y5860" s="2">
        <v>0</v>
      </c>
    </row>
    <row r="5861" spans="1:25" x14ac:dyDescent="0.25">
      <c r="A5861" s="32"/>
      <c r="D5861" t="e">
        <f>IF(C5861=1,'Data Transformation'!$G$3+0.5*'Data Transformation'!$W$25,IF(C5862=1,D5862-'Data Transformation'!$W$25,FALSE))</f>
        <v>#NUM!</v>
      </c>
      <c r="E5861">
        <f t="array" ref="E5861">IF(ISLOGICAL(D5861),"",FREQUENCY(IF('Data Transformation'!$B$425:$B$8425='Bin Analysis'!$B5859,'Data Transformation'!$G$425:$G$8425),D5861))</f>
        <v>2001</v>
      </c>
      <c r="F5861" t="e">
        <f>IF(ISLOGICAL(D5861),"",E5861-E5860)</f>
        <v>#VALUE!</v>
      </c>
      <c r="M5861" s="14"/>
    </row>
    <row r="5862" spans="1:25" x14ac:dyDescent="0.25">
      <c r="A5862" s="32" t="e">
        <f>IF(Weighting!$P$6&gt;0,B5862,"")</f>
        <v>#NUM!</v>
      </c>
      <c r="B5862" t="e">
        <f>Weighting!$C$6</f>
        <v>#DIV/0!</v>
      </c>
      <c r="C5862" t="e">
        <f>Weighting!$F$6</f>
        <v>#NUM!</v>
      </c>
      <c r="D5862" t="e">
        <f>IF(C5862=1,'Data Transformation'!$G$3+0.5*'Data Transformation'!$W$25,IF(C5863=1,D5863-'Data Transformation'!$W$25,FALSE))</f>
        <v>#NUM!</v>
      </c>
      <c r="E5862">
        <f t="array" ref="E5862">IF(ISLOGICAL(D5862),"",FREQUENCY(IF('Data Transformation'!$B$425:$B$8425='Bin Analysis'!$B5859,'Data Transformation'!$G$425:$G$8425),D5862))</f>
        <v>2001</v>
      </c>
      <c r="F5862">
        <f>IF(ISLOGICAL(D5862),"",E5862-E5861)</f>
        <v>0</v>
      </c>
      <c r="G5862">
        <f>Weighting!$H$6</f>
        <v>1</v>
      </c>
      <c r="H5862">
        <f t="array" ref="H5862">FREQUENCY(IF('Data Transformation'!$B$4:$B$8425=B5859,'Data Transformation'!$G$4:$G$8425),'Bin Analysis'!$B5862)</f>
        <v>2073</v>
      </c>
      <c r="I5862">
        <f>H5862-H5861</f>
        <v>2073</v>
      </c>
      <c r="J5862">
        <f>IF(I5862=0,0,1)</f>
        <v>1</v>
      </c>
      <c r="K5862" t="e">
        <f>J5862*Weighting!$W$6</f>
        <v>#NUM!</v>
      </c>
      <c r="M5862" s="14"/>
    </row>
    <row r="5863" spans="1:25" x14ac:dyDescent="0.25">
      <c r="A5863" s="32" t="str">
        <f>IF(Weighting!$P$7&gt;0,B5863,"")</f>
        <v/>
      </c>
      <c r="B5863" t="e">
        <f>Weighting!$C$7</f>
        <v>#DIV/0!</v>
      </c>
      <c r="C5863" t="e">
        <f>Weighting!$F$7</f>
        <v>#NUM!</v>
      </c>
      <c r="D5863" t="e">
        <f>IF(C5863=1,'Data Transformation'!$G$3+0.5*'Data Transformation'!$W$25,IF(C5864=1,D5864-'Data Transformation'!$W$25,FALSE))</f>
        <v>#NUM!</v>
      </c>
      <c r="E5863">
        <f t="array" ref="E5863">IF(ISLOGICAL(D5863),"",FREQUENCY(IF('Data Transformation'!$B$425:$B$8425='Bin Analysis'!$B5859,'Data Transformation'!$G$425:$G$8425),D5863))</f>
        <v>2001</v>
      </c>
      <c r="F5863">
        <f t="shared" ref="F5863:F5881" si="732">IF(ISLOGICAL(D5863),"",E5863-E5862)</f>
        <v>0</v>
      </c>
      <c r="G5863">
        <f>Weighting!$H$7</f>
        <v>0</v>
      </c>
      <c r="H5863">
        <f t="array" ref="H5863">FREQUENCY(IF('Data Transformation'!$B$4:$B$8425=B5859,'Data Transformation'!$G$4:$G$8425),'Bin Analysis'!$B5863)</f>
        <v>2073</v>
      </c>
      <c r="I5863">
        <f t="shared" ref="I5863:I5881" si="733">H5863-H5862</f>
        <v>0</v>
      </c>
      <c r="J5863">
        <f>IF(I5863=0,0,1)</f>
        <v>0</v>
      </c>
      <c r="K5863">
        <f>J5863*Weighting!$W$7</f>
        <v>0</v>
      </c>
      <c r="M5863" s="14"/>
    </row>
    <row r="5864" spans="1:25" x14ac:dyDescent="0.25">
      <c r="A5864" s="32" t="str">
        <f>IF(Weighting!$P$8&gt;0,B5864,"")</f>
        <v/>
      </c>
      <c r="B5864" t="e">
        <f>Weighting!$C$8</f>
        <v>#DIV/0!</v>
      </c>
      <c r="C5864" t="e">
        <f>Weighting!$F$8</f>
        <v>#NUM!</v>
      </c>
      <c r="D5864" t="e">
        <f>IF(C5864=1,'Data Transformation'!$G$3+0.5*'Data Transformation'!$W$25,IF(C5865=1,D5865-'Data Transformation'!$W$25,FALSE))</f>
        <v>#NUM!</v>
      </c>
      <c r="E5864">
        <f t="array" ref="E5864">IF(ISLOGICAL(D5864),"",FREQUENCY(IF('Data Transformation'!$B$425:$B$8425='Bin Analysis'!$B5859,'Data Transformation'!$G$425:$G$8425),D5864))</f>
        <v>2001</v>
      </c>
      <c r="F5864">
        <f t="shared" si="732"/>
        <v>0</v>
      </c>
      <c r="G5864">
        <f>Weighting!$H$8</f>
        <v>0</v>
      </c>
      <c r="H5864">
        <f t="array" ref="H5864">FREQUENCY(IF('Data Transformation'!$B$4:$B$8425=B5859,'Data Transformation'!$G$4:$G$8425),'Bin Analysis'!$B5864)</f>
        <v>2073</v>
      </c>
      <c r="I5864">
        <f t="shared" si="733"/>
        <v>0</v>
      </c>
      <c r="J5864">
        <f t="shared" ref="J5864:J5881" si="734">IF(I5864=0,0,1)</f>
        <v>0</v>
      </c>
      <c r="K5864">
        <f>J5864*Weighting!$W$8</f>
        <v>0</v>
      </c>
      <c r="M5864" s="14"/>
    </row>
    <row r="5865" spans="1:25" x14ac:dyDescent="0.25">
      <c r="A5865" s="32" t="str">
        <f>IF(Weighting!$P$9&gt;0,B5865,"")</f>
        <v/>
      </c>
      <c r="B5865" s="50" t="e">
        <f>Weighting!$C$9</f>
        <v>#DIV/0!</v>
      </c>
      <c r="C5865" t="e">
        <f>Weighting!$F$9</f>
        <v>#NUM!</v>
      </c>
      <c r="D5865" t="e">
        <f>IF(C5865=1,'Data Transformation'!$G$3+0.5*'Data Transformation'!$W$25,IF(C5866=1,D5866-'Data Transformation'!$W$25,FALSE))</f>
        <v>#NUM!</v>
      </c>
      <c r="E5865">
        <f t="array" ref="E5865">IF(ISLOGICAL(D5865),"",FREQUENCY(IF('Data Transformation'!$B$425:$B$8425='Bin Analysis'!$B5859,'Data Transformation'!$G$425:$G$8425),D5865))</f>
        <v>2001</v>
      </c>
      <c r="F5865">
        <f t="shared" si="732"/>
        <v>0</v>
      </c>
      <c r="G5865">
        <f>Weighting!$H$9</f>
        <v>0</v>
      </c>
      <c r="H5865">
        <f t="array" ref="H5865">FREQUENCY(IF('Data Transformation'!$B$4:$B$8425=B5859,'Data Transformation'!$G$4:$G$8425),'Bin Analysis'!$B5865)</f>
        <v>2073</v>
      </c>
      <c r="I5865">
        <f t="shared" si="733"/>
        <v>0</v>
      </c>
      <c r="J5865">
        <f t="shared" si="734"/>
        <v>0</v>
      </c>
      <c r="K5865">
        <f>J5865*Weighting!$W$9</f>
        <v>0</v>
      </c>
      <c r="M5865" s="14"/>
    </row>
    <row r="5866" spans="1:25" x14ac:dyDescent="0.25">
      <c r="A5866" s="32" t="str">
        <f>IF(Weighting!$P$10&gt;0,B5866,"")</f>
        <v/>
      </c>
      <c r="B5866" t="e">
        <f>Weighting!$C$10</f>
        <v>#DIV/0!</v>
      </c>
      <c r="C5866" t="e">
        <f>Weighting!$F$10</f>
        <v>#NUM!</v>
      </c>
      <c r="D5866" t="e">
        <f>IF(C5866=1,'Data Transformation'!$G$3+0.5*'Data Transformation'!$W$25,IF(C5867=1,D5867-'Data Transformation'!$W$25,FALSE))</f>
        <v>#NUM!</v>
      </c>
      <c r="E5866">
        <f t="array" ref="E5866">IF(ISLOGICAL(D5866),"",FREQUENCY(IF('Data Transformation'!$B$425:$B$8425='Bin Analysis'!$B5859,'Data Transformation'!$G$425:$G$8425),D5866))</f>
        <v>2001</v>
      </c>
      <c r="F5866">
        <f t="shared" si="732"/>
        <v>0</v>
      </c>
      <c r="G5866">
        <f>Weighting!$H$10</f>
        <v>0</v>
      </c>
      <c r="H5866">
        <f t="array" ref="H5866">FREQUENCY(IF('Data Transformation'!$B$4:$B$8425=B5859,'Data Transformation'!$G$4:$G$8425),'Bin Analysis'!$B5866)</f>
        <v>2073</v>
      </c>
      <c r="I5866">
        <f t="shared" si="733"/>
        <v>0</v>
      </c>
      <c r="J5866">
        <f t="shared" si="734"/>
        <v>0</v>
      </c>
      <c r="K5866">
        <f>J5866*Weighting!$W$10</f>
        <v>0</v>
      </c>
      <c r="M5866" s="14"/>
    </row>
    <row r="5867" spans="1:25" x14ac:dyDescent="0.25">
      <c r="A5867" s="32" t="str">
        <f>IF(Weighting!$P$11&gt;0,B5867,"")</f>
        <v/>
      </c>
      <c r="B5867" t="e">
        <f>Weighting!$C$11</f>
        <v>#DIV/0!</v>
      </c>
      <c r="C5867" t="e">
        <f>Weighting!$F$11</f>
        <v>#NUM!</v>
      </c>
      <c r="D5867" t="e">
        <f>IF(C5867=1,'Data Transformation'!$G$3+0.5*'Data Transformation'!$W$25,IF(C5868=1,D5868-'Data Transformation'!$W$25,FALSE))</f>
        <v>#NUM!</v>
      </c>
      <c r="E5867">
        <f t="array" ref="E5867">IF(ISLOGICAL(D5867),"",FREQUENCY(IF('Data Transformation'!$B$425:$B$8425='Bin Analysis'!$B5859,'Data Transformation'!$G$425:$G$8425),D5867))</f>
        <v>2001</v>
      </c>
      <c r="F5867">
        <f t="shared" si="732"/>
        <v>0</v>
      </c>
      <c r="G5867">
        <f>Weighting!$H$11</f>
        <v>0</v>
      </c>
      <c r="H5867">
        <f t="array" ref="H5867">FREQUENCY(IF('Data Transformation'!$B$4:$B$8425=B5859,'Data Transformation'!$G$4:$G$8425),'Bin Analysis'!$B5867)</f>
        <v>2073</v>
      </c>
      <c r="I5867">
        <f t="shared" si="733"/>
        <v>0</v>
      </c>
      <c r="J5867">
        <f t="shared" si="734"/>
        <v>0</v>
      </c>
      <c r="K5867">
        <f>J5867*Weighting!$W$11</f>
        <v>0</v>
      </c>
      <c r="M5867" s="14"/>
    </row>
    <row r="5868" spans="1:25" x14ac:dyDescent="0.25">
      <c r="A5868" s="32" t="str">
        <f>IF(Weighting!$P$12&gt;0,B5868,"")</f>
        <v/>
      </c>
      <c r="B5868" t="e">
        <f>Weighting!$C$12</f>
        <v>#DIV/0!</v>
      </c>
      <c r="C5868" t="e">
        <f>Weighting!$F$12</f>
        <v>#NUM!</v>
      </c>
      <c r="D5868" t="e">
        <f>IF(C5868=1,'Data Transformation'!$G$3+0.5*'Data Transformation'!$W$25,IF(C5869=1,D5869-'Data Transformation'!$W$25,FALSE))</f>
        <v>#NUM!</v>
      </c>
      <c r="E5868">
        <f t="array" ref="E5868">IF(ISLOGICAL(D5868),"",FREQUENCY(IF('Data Transformation'!$B$425:$B$8425='Bin Analysis'!$B5859,'Data Transformation'!$G$425:$G$8425),D5868))</f>
        <v>2001</v>
      </c>
      <c r="F5868">
        <f t="shared" si="732"/>
        <v>0</v>
      </c>
      <c r="G5868">
        <f>Weighting!$H$12</f>
        <v>0</v>
      </c>
      <c r="H5868">
        <f t="array" ref="H5868">FREQUENCY(IF('Data Transformation'!$B$4:$B$8425=B5859,'Data Transformation'!$G$4:$G$8425),'Bin Analysis'!$B5868)</f>
        <v>2073</v>
      </c>
      <c r="I5868">
        <f t="shared" si="733"/>
        <v>0</v>
      </c>
      <c r="J5868">
        <f t="shared" si="734"/>
        <v>0</v>
      </c>
      <c r="K5868">
        <f>J5868*Weighting!$W$12</f>
        <v>0</v>
      </c>
      <c r="M5868" s="14"/>
    </row>
    <row r="5869" spans="1:25" x14ac:dyDescent="0.25">
      <c r="A5869" s="32" t="str">
        <f>IF(Weighting!$P$13&gt;0,B5869,"")</f>
        <v/>
      </c>
      <c r="B5869" t="e">
        <f>Weighting!$C$13</f>
        <v>#DIV/0!</v>
      </c>
      <c r="C5869" t="e">
        <f>Weighting!$F$13</f>
        <v>#NUM!</v>
      </c>
      <c r="D5869" t="e">
        <f>IF(C5869=1,'Data Transformation'!$G$3+0.5*'Data Transformation'!$W$25,IF(C5870=1,D5870-'Data Transformation'!$W$25,FALSE))</f>
        <v>#NUM!</v>
      </c>
      <c r="E5869">
        <f t="array" ref="E5869">IF(ISLOGICAL(D5869),"",FREQUENCY(IF('Data Transformation'!$B$425:$B$8425='Bin Analysis'!$B5859,'Data Transformation'!$G$425:$G$8425),D5869))</f>
        <v>2001</v>
      </c>
      <c r="F5869">
        <f t="shared" si="732"/>
        <v>0</v>
      </c>
      <c r="G5869">
        <f>Weighting!$H$13</f>
        <v>0</v>
      </c>
      <c r="H5869">
        <f t="array" ref="H5869">FREQUENCY(IF('Data Transformation'!$B$4:$B$8425=B5859,'Data Transformation'!$G$4:$G$8425),'Bin Analysis'!$B5869)</f>
        <v>2073</v>
      </c>
      <c r="I5869">
        <f t="shared" si="733"/>
        <v>0</v>
      </c>
      <c r="J5869">
        <f t="shared" si="734"/>
        <v>0</v>
      </c>
      <c r="K5869">
        <f>J5869*Weighting!$W$13</f>
        <v>0</v>
      </c>
      <c r="M5869" s="14"/>
    </row>
    <row r="5870" spans="1:25" x14ac:dyDescent="0.25">
      <c r="A5870" s="32" t="str">
        <f>IF(Weighting!$P$14&gt;0,B5870,"")</f>
        <v/>
      </c>
      <c r="B5870" t="e">
        <f>Weighting!$C$14</f>
        <v>#DIV/0!</v>
      </c>
      <c r="C5870" t="e">
        <f>Weighting!$F$14</f>
        <v>#NUM!</v>
      </c>
      <c r="D5870" t="e">
        <f>IF(C5870=1,'Data Transformation'!$G$3+0.5*'Data Transformation'!$W$25,IF(C5871=1,D5871-'Data Transformation'!$W$25,FALSE))</f>
        <v>#NUM!</v>
      </c>
      <c r="E5870">
        <f t="array" ref="E5870">IF(ISLOGICAL(D5870),"",FREQUENCY(IF('Data Transformation'!$B$425:$B$8425='Bin Analysis'!$B5859,'Data Transformation'!$G$425:$G$8425),D5870))</f>
        <v>2001</v>
      </c>
      <c r="F5870">
        <f t="shared" si="732"/>
        <v>0</v>
      </c>
      <c r="G5870">
        <f>Weighting!$H$14</f>
        <v>0</v>
      </c>
      <c r="H5870">
        <f t="array" ref="H5870">FREQUENCY(IF('Data Transformation'!$B$4:$B$8425=B5859,'Data Transformation'!$G$4:$G$8425),'Bin Analysis'!$B5870)</f>
        <v>2073</v>
      </c>
      <c r="I5870">
        <f t="shared" si="733"/>
        <v>0</v>
      </c>
      <c r="J5870">
        <f t="shared" si="734"/>
        <v>0</v>
      </c>
      <c r="K5870">
        <f>J5870*Weighting!$W$14</f>
        <v>0</v>
      </c>
      <c r="M5870" s="14"/>
    </row>
    <row r="5871" spans="1:25" x14ac:dyDescent="0.25">
      <c r="A5871" s="32" t="str">
        <f>IF(Weighting!$P$15&gt;0,B5871,"")</f>
        <v/>
      </c>
      <c r="B5871" t="e">
        <f>Weighting!$C$15</f>
        <v>#DIV/0!</v>
      </c>
      <c r="C5871" t="e">
        <f>Weighting!$F$15</f>
        <v>#NUM!</v>
      </c>
      <c r="D5871" t="e">
        <f>IF(C5871=1,'Data Transformation'!$G$3+0.5*'Data Transformation'!$W$25,IF(C5872=1,D5872-'Data Transformation'!$W$25,FALSE))</f>
        <v>#NUM!</v>
      </c>
      <c r="E5871">
        <f t="array" ref="E5871">IF(ISLOGICAL(D5871),"",FREQUENCY(IF('Data Transformation'!$B$425:$B$8425='Bin Analysis'!$B5859,'Data Transformation'!$G$425:$G$8425),D5871))</f>
        <v>2001</v>
      </c>
      <c r="F5871">
        <f t="shared" si="732"/>
        <v>0</v>
      </c>
      <c r="G5871">
        <f>Weighting!$H$15</f>
        <v>0</v>
      </c>
      <c r="H5871">
        <f t="array" ref="H5871">FREQUENCY(IF('Data Transformation'!$B$4:$B$8425=B5859,'Data Transformation'!$G$4:$G$8425),'Bin Analysis'!$B5871)</f>
        <v>2073</v>
      </c>
      <c r="I5871">
        <f t="shared" si="733"/>
        <v>0</v>
      </c>
      <c r="J5871">
        <f t="shared" si="734"/>
        <v>0</v>
      </c>
      <c r="K5871">
        <f>J5871*Weighting!$W$15</f>
        <v>0</v>
      </c>
      <c r="M5871" s="14"/>
    </row>
    <row r="5872" spans="1:25" x14ac:dyDescent="0.25">
      <c r="A5872" s="32" t="str">
        <f>IF(Weighting!$P$16&gt;0,B5872,"")</f>
        <v/>
      </c>
      <c r="B5872" t="e">
        <f>Weighting!$C$16</f>
        <v>#DIV/0!</v>
      </c>
      <c r="C5872" t="e">
        <f>Weighting!$F$16</f>
        <v>#NUM!</v>
      </c>
      <c r="D5872" t="e">
        <f>IF(C5872=1,'Data Transformation'!$G$3+0.5*'Data Transformation'!$W$25,IF(C5873=1,D5873-'Data Transformation'!$W$25,FALSE))</f>
        <v>#NUM!</v>
      </c>
      <c r="E5872">
        <f t="array" ref="E5872">IF(ISLOGICAL(D5872),"",FREQUENCY(IF('Data Transformation'!$B$425:$B$8425='Bin Analysis'!$B5859,'Data Transformation'!$G$425:$G$8425),D5872))</f>
        <v>2001</v>
      </c>
      <c r="F5872">
        <f t="shared" si="732"/>
        <v>0</v>
      </c>
      <c r="G5872">
        <f>Weighting!$H$16</f>
        <v>0</v>
      </c>
      <c r="H5872">
        <f t="array" ref="H5872">FREQUENCY(IF('Data Transformation'!$B$4:$B$8425=B5859,'Data Transformation'!$G$4:$G$8425),'Bin Analysis'!$B5872)</f>
        <v>2073</v>
      </c>
      <c r="I5872">
        <f t="shared" si="733"/>
        <v>0</v>
      </c>
      <c r="J5872">
        <f t="shared" si="734"/>
        <v>0</v>
      </c>
      <c r="K5872">
        <f>J5872*Weighting!$W$16</f>
        <v>0</v>
      </c>
      <c r="M5872" s="14"/>
    </row>
    <row r="5873" spans="1:25" x14ac:dyDescent="0.25">
      <c r="A5873" s="32" t="str">
        <f>IF(Weighting!$P$17&gt;0,B5873,"")</f>
        <v/>
      </c>
      <c r="B5873" t="e">
        <f>Weighting!$C$17</f>
        <v>#DIV/0!</v>
      </c>
      <c r="C5873" t="e">
        <f>Weighting!$F$17</f>
        <v>#NUM!</v>
      </c>
      <c r="D5873" t="e">
        <f>IF(C5873=1,'Data Transformation'!$G$3+0.5*'Data Transformation'!$W$25,IF(C5874=1,D5874-'Data Transformation'!$W$25,FALSE))</f>
        <v>#NUM!</v>
      </c>
      <c r="E5873">
        <f t="array" ref="E5873">IF(ISLOGICAL(D5873),"",FREQUENCY(IF('Data Transformation'!$B$425:$B$8425='Bin Analysis'!$B5859,'Data Transformation'!$G$425:$G$8425),D5873))</f>
        <v>2001</v>
      </c>
      <c r="F5873">
        <f t="shared" si="732"/>
        <v>0</v>
      </c>
      <c r="G5873">
        <f>Weighting!$H$17</f>
        <v>0</v>
      </c>
      <c r="H5873">
        <f t="array" ref="H5873">FREQUENCY(IF('Data Transformation'!$B$4:$B$8425=B5859,'Data Transformation'!$G$4:$G$8425),'Bin Analysis'!$B5873)</f>
        <v>2073</v>
      </c>
      <c r="I5873">
        <f t="shared" si="733"/>
        <v>0</v>
      </c>
      <c r="J5873">
        <f t="shared" si="734"/>
        <v>0</v>
      </c>
      <c r="K5873">
        <f>J5873*Weighting!$W$17</f>
        <v>0</v>
      </c>
      <c r="M5873" s="14"/>
    </row>
    <row r="5874" spans="1:25" x14ac:dyDescent="0.25">
      <c r="A5874" s="32" t="str">
        <f>IF(Weighting!$P$18&gt;0,B5874,"")</f>
        <v/>
      </c>
      <c r="B5874" t="e">
        <f>Weighting!$C$18</f>
        <v>#DIV/0!</v>
      </c>
      <c r="C5874" t="e">
        <f>Weighting!$F$18</f>
        <v>#NUM!</v>
      </c>
      <c r="D5874" t="e">
        <f>IF(C5874=1,'Data Transformation'!$G$3+0.5*'Data Transformation'!$W$25,IF(C5875=1,D5875-'Data Transformation'!$W$25,FALSE))</f>
        <v>#NUM!</v>
      </c>
      <c r="E5874">
        <f t="array" ref="E5874">IF(ISLOGICAL(D5874),"",FREQUENCY(IF('Data Transformation'!$B$425:$B$8425='Bin Analysis'!$B5859,'Data Transformation'!$G$425:$G$8425),D5874))</f>
        <v>2001</v>
      </c>
      <c r="F5874">
        <f t="shared" si="732"/>
        <v>0</v>
      </c>
      <c r="G5874">
        <f>Weighting!$H$18</f>
        <v>0</v>
      </c>
      <c r="H5874">
        <f t="array" ref="H5874">FREQUENCY(IF('Data Transformation'!$B$4:$B$8425=B5859,'Data Transformation'!$G$4:$G$8425),'Bin Analysis'!$B5874)</f>
        <v>2073</v>
      </c>
      <c r="I5874">
        <f t="shared" si="733"/>
        <v>0</v>
      </c>
      <c r="J5874">
        <f t="shared" si="734"/>
        <v>0</v>
      </c>
      <c r="K5874">
        <f>J5874*Weighting!$W$18</f>
        <v>0</v>
      </c>
      <c r="M5874" s="14"/>
    </row>
    <row r="5875" spans="1:25" x14ac:dyDescent="0.25">
      <c r="A5875" s="32" t="str">
        <f>IF(Weighting!$P$19&gt;0,B5875,"")</f>
        <v/>
      </c>
      <c r="B5875" t="e">
        <f>Weighting!$C$19</f>
        <v>#DIV/0!</v>
      </c>
      <c r="C5875" t="e">
        <f>Weighting!$F$19</f>
        <v>#NUM!</v>
      </c>
      <c r="D5875" t="e">
        <f>IF(C5875=1,'Data Transformation'!$G$3+0.5*'Data Transformation'!$W$25,IF(C5876=1,D5876-'Data Transformation'!$W$25,FALSE))</f>
        <v>#NUM!</v>
      </c>
      <c r="E5875">
        <f t="array" ref="E5875">IF(ISLOGICAL(D5875),"",FREQUENCY(IF('Data Transformation'!$B$425:$B$8425='Bin Analysis'!$B5859,'Data Transformation'!$G$425:$G$8425),D5875))</f>
        <v>2001</v>
      </c>
      <c r="F5875">
        <f t="shared" si="732"/>
        <v>0</v>
      </c>
      <c r="G5875">
        <f>Weighting!$H$19</f>
        <v>0</v>
      </c>
      <c r="H5875">
        <f t="array" ref="H5875">FREQUENCY(IF('Data Transformation'!$B$4:$B$8425=B5859,'Data Transformation'!$G$4:$G$8425),'Bin Analysis'!$B5875)</f>
        <v>2073</v>
      </c>
      <c r="I5875">
        <f t="shared" si="733"/>
        <v>0</v>
      </c>
      <c r="J5875">
        <f t="shared" si="734"/>
        <v>0</v>
      </c>
      <c r="K5875">
        <f>J5875*Weighting!$W$19</f>
        <v>0</v>
      </c>
      <c r="M5875" s="14"/>
    </row>
    <row r="5876" spans="1:25" x14ac:dyDescent="0.25">
      <c r="A5876" s="32" t="str">
        <f>IF(Weighting!$P$20&gt;0,B5876,"")</f>
        <v/>
      </c>
      <c r="B5876" t="e">
        <f>Weighting!$C$20</f>
        <v>#DIV/0!</v>
      </c>
      <c r="C5876" t="e">
        <f>Weighting!$F$20</f>
        <v>#NUM!</v>
      </c>
      <c r="D5876" t="e">
        <f>IF(C5876=1,'Data Transformation'!$G$3+0.5*'Data Transformation'!$W$25,IF(C5877=1,D5877-'Data Transformation'!$W$25,FALSE))</f>
        <v>#NUM!</v>
      </c>
      <c r="E5876">
        <f t="array" ref="E5876">IF(ISLOGICAL(D5876),"",FREQUENCY(IF('Data Transformation'!$B$425:$B$8425='Bin Analysis'!$B5859,'Data Transformation'!$G$425:$G$8425),D5876))</f>
        <v>2001</v>
      </c>
      <c r="F5876">
        <f t="shared" si="732"/>
        <v>0</v>
      </c>
      <c r="G5876">
        <f>Weighting!$H$20</f>
        <v>0</v>
      </c>
      <c r="H5876">
        <f t="array" ref="H5876">FREQUENCY(IF('Data Transformation'!$B$4:$B$8425=B5859,'Data Transformation'!$G$4:$G$8425),'Bin Analysis'!$B5876)</f>
        <v>2073</v>
      </c>
      <c r="I5876">
        <f t="shared" si="733"/>
        <v>0</v>
      </c>
      <c r="J5876">
        <f t="shared" si="734"/>
        <v>0</v>
      </c>
      <c r="K5876">
        <f>J5876*Weighting!$W$20</f>
        <v>0</v>
      </c>
      <c r="M5876" s="14"/>
    </row>
    <row r="5877" spans="1:25" x14ac:dyDescent="0.25">
      <c r="A5877" s="32" t="str">
        <f>IF(Weighting!$P$21&gt;0,B5877,"")</f>
        <v/>
      </c>
      <c r="B5877" t="e">
        <f>Weighting!$C$21</f>
        <v>#DIV/0!</v>
      </c>
      <c r="C5877" t="e">
        <f>Weighting!$F$21</f>
        <v>#NUM!</v>
      </c>
      <c r="D5877" t="e">
        <f>IF(C5877=1,'Data Transformation'!$G$3+0.5*'Data Transformation'!$W$25,IF(C5878=1,D5878-'Data Transformation'!$W$25,FALSE))</f>
        <v>#NUM!</v>
      </c>
      <c r="E5877">
        <f t="array" ref="E5877">IF(ISLOGICAL(D5877),"",FREQUENCY(IF('Data Transformation'!$B$425:$B$8425='Bin Analysis'!$B5859,'Data Transformation'!$G$425:$G$8425),D5877))</f>
        <v>2001</v>
      </c>
      <c r="F5877">
        <f t="shared" si="732"/>
        <v>0</v>
      </c>
      <c r="G5877">
        <f>Weighting!$H$21</f>
        <v>0</v>
      </c>
      <c r="H5877">
        <f t="array" ref="H5877">FREQUENCY(IF('Data Transformation'!$B$4:$B$8425=B5859,'Data Transformation'!$G$4:$G$8425),'Bin Analysis'!$B5877)</f>
        <v>2073</v>
      </c>
      <c r="I5877">
        <f t="shared" si="733"/>
        <v>0</v>
      </c>
      <c r="J5877">
        <f t="shared" si="734"/>
        <v>0</v>
      </c>
      <c r="K5877">
        <f>J5877*Weighting!$W$21</f>
        <v>0</v>
      </c>
      <c r="M5877" s="14"/>
    </row>
    <row r="5878" spans="1:25" x14ac:dyDescent="0.25">
      <c r="A5878" s="32" t="str">
        <f>IF(Weighting!$P$22&gt;0,B5878,"")</f>
        <v/>
      </c>
      <c r="B5878" t="e">
        <f>Weighting!$C$22</f>
        <v>#DIV/0!</v>
      </c>
      <c r="C5878" t="e">
        <f>Weighting!$F$22</f>
        <v>#NUM!</v>
      </c>
      <c r="D5878" t="e">
        <f>IF(C5878=1,'Data Transformation'!$G$3+0.5*'Data Transformation'!$W$25,IF(C5879=1,D5879-'Data Transformation'!$W$25,FALSE))</f>
        <v>#NUM!</v>
      </c>
      <c r="E5878">
        <f t="array" ref="E5878">IF(ISLOGICAL(D5878),"",FREQUENCY(IF('Data Transformation'!$B$425:$B$8425='Bin Analysis'!$B5859,'Data Transformation'!$G$425:$G$8425),D5878))</f>
        <v>2001</v>
      </c>
      <c r="F5878">
        <f t="shared" si="732"/>
        <v>0</v>
      </c>
      <c r="G5878">
        <f>Weighting!$H$22</f>
        <v>0</v>
      </c>
      <c r="H5878">
        <f t="array" ref="H5878">FREQUENCY(IF('Data Transformation'!$B$4:$B$8425=B5859,'Data Transformation'!$G$4:$G$8425),'Bin Analysis'!$B5878)</f>
        <v>2073</v>
      </c>
      <c r="I5878">
        <f t="shared" si="733"/>
        <v>0</v>
      </c>
      <c r="J5878">
        <f t="shared" si="734"/>
        <v>0</v>
      </c>
      <c r="K5878">
        <f>J5878*Weighting!$W$22</f>
        <v>0</v>
      </c>
      <c r="M5878" s="14"/>
    </row>
    <row r="5879" spans="1:25" x14ac:dyDescent="0.25">
      <c r="A5879" s="32" t="str">
        <f>IF(Weighting!$P$23&gt;0,B5879,"")</f>
        <v/>
      </c>
      <c r="B5879" t="e">
        <f>Weighting!$C$23</f>
        <v>#DIV/0!</v>
      </c>
      <c r="C5879" t="e">
        <f>Weighting!$F$23</f>
        <v>#NUM!</v>
      </c>
      <c r="D5879" t="e">
        <f>IF(C5879=1,'Data Transformation'!$G$3+0.5*'Data Transformation'!$W$25,IF(C5880=1,D5880-'Data Transformation'!$W$25,FALSE))</f>
        <v>#NUM!</v>
      </c>
      <c r="E5879">
        <f t="array" ref="E5879">IF(ISLOGICAL(D5879),"",FREQUENCY(IF('Data Transformation'!$B$425:$B$8425='Bin Analysis'!$B5859,'Data Transformation'!$G$425:$G$8425),D5879))</f>
        <v>2001</v>
      </c>
      <c r="F5879">
        <f t="shared" si="732"/>
        <v>0</v>
      </c>
      <c r="G5879">
        <f>Weighting!$H$23</f>
        <v>0</v>
      </c>
      <c r="H5879">
        <f t="array" ref="H5879">FREQUENCY(IF('Data Transformation'!$B$4:$B$8425=B5859,'Data Transformation'!$G$4:$G$8425),'Bin Analysis'!$B5879)</f>
        <v>2073</v>
      </c>
      <c r="I5879">
        <f t="shared" si="733"/>
        <v>0</v>
      </c>
      <c r="J5879">
        <f t="shared" si="734"/>
        <v>0</v>
      </c>
      <c r="K5879">
        <f>J5879*Weighting!$W$23</f>
        <v>0</v>
      </c>
      <c r="M5879" s="14"/>
    </row>
    <row r="5880" spans="1:25" x14ac:dyDescent="0.25">
      <c r="A5880" s="32" t="str">
        <f>IF(Weighting!$P$24&gt;0,B5880,"")</f>
        <v/>
      </c>
      <c r="B5880" t="e">
        <f>Weighting!$C$24</f>
        <v>#DIV/0!</v>
      </c>
      <c r="C5880" t="e">
        <f>Weighting!$F$24</f>
        <v>#NUM!</v>
      </c>
      <c r="D5880" t="e">
        <f>IF(C5880=1,'Data Transformation'!$G$3+0.5*'Data Transformation'!$W$25,IF(C5881=1,D5881-'Data Transformation'!$W$25,FALSE))</f>
        <v>#NUM!</v>
      </c>
      <c r="E5880">
        <f t="array" ref="E5880">IF(ISLOGICAL(D5880),"",FREQUENCY(IF('Data Transformation'!$B$425:$B$8425='Bin Analysis'!$B5859,'Data Transformation'!$G$425:$G$8425),D5880))</f>
        <v>2001</v>
      </c>
      <c r="F5880">
        <f t="shared" si="732"/>
        <v>0</v>
      </c>
      <c r="G5880">
        <f>Weighting!$H$24</f>
        <v>0</v>
      </c>
      <c r="H5880">
        <f t="array" ref="H5880">FREQUENCY(IF('Data Transformation'!$B$4:$B$8425=B5859,'Data Transformation'!$G$4:$G$8425),'Bin Analysis'!$B5880)</f>
        <v>2073</v>
      </c>
      <c r="I5880">
        <f t="shared" si="733"/>
        <v>0</v>
      </c>
      <c r="J5880">
        <f t="shared" si="734"/>
        <v>0</v>
      </c>
      <c r="K5880">
        <f>J5880*Weighting!$W$24</f>
        <v>0</v>
      </c>
      <c r="M5880" s="14"/>
    </row>
    <row r="5881" spans="1:25" x14ac:dyDescent="0.25">
      <c r="A5881" s="32" t="str">
        <f>IF(Weighting!$P$25&gt;0,B5881,"")</f>
        <v/>
      </c>
      <c r="B5881" t="e">
        <f>Weighting!$C$25</f>
        <v>#DIV/0!</v>
      </c>
      <c r="C5881" t="e">
        <f>Weighting!$F$25</f>
        <v>#NUM!</v>
      </c>
      <c r="D5881" t="e">
        <f>IF(C5881=1,'Data Transformation'!$G$3+0.5*'Data Transformation'!$W$25,IF(C5882=1,D5882-'Data Transformation'!$W$25,FALSE))</f>
        <v>#NUM!</v>
      </c>
      <c r="E5881">
        <f t="array" ref="E5881">IF(ISLOGICAL(D5881),"",FREQUENCY(IF('Data Transformation'!$B$425:$B$8425='Bin Analysis'!$B5859,'Data Transformation'!$G$425:$G$8425),D5881))</f>
        <v>2001</v>
      </c>
      <c r="F5881">
        <f t="shared" si="732"/>
        <v>0</v>
      </c>
      <c r="G5881">
        <f>Weighting!$H$25</f>
        <v>0</v>
      </c>
      <c r="H5881">
        <f t="array" ref="H5881">FREQUENCY(IF('Data Transformation'!$B$4:$B$8425=B5859,'Data Transformation'!$G$4:$G$8425),'Bin Analysis'!$B5881)</f>
        <v>2073</v>
      </c>
      <c r="I5881">
        <f t="shared" si="733"/>
        <v>0</v>
      </c>
      <c r="J5881">
        <f t="shared" si="734"/>
        <v>0</v>
      </c>
      <c r="K5881">
        <f>J5881*Weighting!$W$25</f>
        <v>0</v>
      </c>
      <c r="M5881" s="14"/>
    </row>
    <row r="5882" spans="1:25" x14ac:dyDescent="0.25">
      <c r="N5882" s="57"/>
      <c r="O5882"/>
      <c r="P5882"/>
      <c r="Q5882"/>
      <c r="R5882"/>
    </row>
    <row r="5883" spans="1:25" ht="23.25" x14ac:dyDescent="0.35">
      <c r="A5883" s="21" t="s">
        <v>0</v>
      </c>
      <c r="B5883" s="21" t="str">
        <f>IFERROR(VLOOKUP(C5883,'Data Transformation'!$L$6:$M$426,2,FALSE),"")</f>
        <v/>
      </c>
      <c r="C5883" s="21">
        <f>C5859+1</f>
        <v>245</v>
      </c>
      <c r="D5883" s="21"/>
      <c r="E5883" s="21"/>
      <c r="F5883" s="21"/>
      <c r="G5883" s="21"/>
      <c r="H5883" s="22"/>
      <c r="I5883" s="22"/>
      <c r="J5883" s="22"/>
      <c r="K5883" s="21"/>
      <c r="L5883" s="21" t="str">
        <f>B5883</f>
        <v/>
      </c>
      <c r="M5883" s="23" t="e">
        <f>INDEX('Data Transformation'!$O$4:$O$424,MATCH($B5883,'Data Transformation'!$M$4:$M$424,0),MATCH($M$2,'Data Transformation'!$O$3,0))</f>
        <v>#N/A</v>
      </c>
      <c r="N5883" s="27" t="e">
        <f>IF('Input and Summary Results'!$J$16="minimum",'Bin Analysis'!X5884/(M5883-1),'Bin Analysis'!Y5883/('Bin Analysis'!M5883-1))</f>
        <v>#N/A</v>
      </c>
      <c r="O5883" s="27" t="e">
        <f>IF(M5883=FALSE,NA(),(VLOOKUP(1,C5886:K5905,4,FALSE))/(M5883-1))</f>
        <v>#N/A</v>
      </c>
      <c r="P5883" s="27" t="e">
        <f>IF(M5883=FALSE,NA(),SUM(J5886:J5905)/Weighting!$S$5)</f>
        <v>#N/A</v>
      </c>
      <c r="Q5883" s="27" t="e">
        <f>IF(M5883=FALSE,NA(),SUM(K5886:K5905)/Weighting!$S$6)</f>
        <v>#N/A</v>
      </c>
      <c r="R5883" s="27" t="e">
        <f>IF(M5883=FALSE,NA(),(VLOOKUP(1,G5886:K5905,3,FALSE))/(M5883-1))</f>
        <v>#N/A</v>
      </c>
      <c r="S5883" s="22" t="e">
        <f>IF(M5883=FALSE,NA(),IF(SUM(J5886:J5905)=2,"yes","no"))</f>
        <v>#N/A</v>
      </c>
      <c r="X5883" s="2" cm="2">
        <f t="array" ref="X5883:X5884">FREQUENCY(IF('Data Transformation'!$B$425:$B$6424='Bin Analysis'!L5883,'Data Transformation'!$G$425:$G$6424),'Data Transformation'!$U$11)</f>
        <v>0</v>
      </c>
      <c r="Y5883" s="2" cm="2">
        <f t="array" ref="Y5883:Y5884">FREQUENCY(IF('Data Transformation'!$B$425:$B$6424='Bin Analysis'!L5883,'Data Transformation'!$G$425:$G$6424),'Data Transformation'!$U$12)</f>
        <v>0</v>
      </c>
    </row>
    <row r="5884" spans="1:25" x14ac:dyDescent="0.25">
      <c r="A5884" s="14" t="s">
        <v>67</v>
      </c>
      <c r="B5884" t="s">
        <v>47</v>
      </c>
      <c r="C5884" t="s">
        <v>5</v>
      </c>
      <c r="D5884" t="s">
        <v>100</v>
      </c>
      <c r="E5884" t="s">
        <v>101</v>
      </c>
      <c r="F5884" t="s">
        <v>102</v>
      </c>
      <c r="G5884" t="s">
        <v>70</v>
      </c>
      <c r="H5884" t="s">
        <v>31</v>
      </c>
      <c r="I5884" t="s">
        <v>32</v>
      </c>
      <c r="J5884" t="s">
        <v>46</v>
      </c>
      <c r="K5884" s="14" t="s">
        <v>45</v>
      </c>
      <c r="M5884" s="14"/>
      <c r="X5884" s="2">
        <v>0</v>
      </c>
      <c r="Y5884" s="2">
        <v>0</v>
      </c>
    </row>
    <row r="5885" spans="1:25" x14ac:dyDescent="0.25">
      <c r="A5885" s="32"/>
      <c r="D5885" t="e">
        <f>IF(C5885=1,'Data Transformation'!$G$3+0.5*'Data Transformation'!$W$25,IF(C5886=1,D5886-'Data Transformation'!$W$25,FALSE))</f>
        <v>#NUM!</v>
      </c>
      <c r="E5885">
        <f t="array" ref="E5885">IF(ISLOGICAL(D5885),"",FREQUENCY(IF('Data Transformation'!$B$425:$B$8425='Bin Analysis'!$B5883,'Data Transformation'!$G$425:$G$8425),D5885))</f>
        <v>2001</v>
      </c>
      <c r="F5885" t="e">
        <f>IF(ISLOGICAL(D5885),"",E5885-E5884)</f>
        <v>#VALUE!</v>
      </c>
      <c r="M5885" s="14"/>
    </row>
    <row r="5886" spans="1:25" x14ac:dyDescent="0.25">
      <c r="A5886" s="32" t="e">
        <f>IF(Weighting!$P$6&gt;0,B5886,"")</f>
        <v>#NUM!</v>
      </c>
      <c r="B5886" t="e">
        <f>Weighting!$C$6</f>
        <v>#DIV/0!</v>
      </c>
      <c r="C5886" t="e">
        <f>Weighting!$F$6</f>
        <v>#NUM!</v>
      </c>
      <c r="D5886" t="e">
        <f>IF(C5886=1,'Data Transformation'!$G$3+0.5*'Data Transformation'!$W$25,IF(C5887=1,D5887-'Data Transformation'!$W$25,FALSE))</f>
        <v>#NUM!</v>
      </c>
      <c r="E5886">
        <f t="array" ref="E5886">IF(ISLOGICAL(D5886),"",FREQUENCY(IF('Data Transformation'!$B$425:$B$8425='Bin Analysis'!$B5883,'Data Transformation'!$G$425:$G$8425),D5886))</f>
        <v>2001</v>
      </c>
      <c r="F5886">
        <f>IF(ISLOGICAL(D5886),"",E5886-E5885)</f>
        <v>0</v>
      </c>
      <c r="G5886">
        <f>Weighting!$H$6</f>
        <v>1</v>
      </c>
      <c r="H5886">
        <f t="array" ref="H5886">FREQUENCY(IF('Data Transformation'!$B$4:$B$8425=B5883,'Data Transformation'!$G$4:$G$8425),'Bin Analysis'!$B5886)</f>
        <v>2073</v>
      </c>
      <c r="I5886">
        <f>H5886-H5885</f>
        <v>2073</v>
      </c>
      <c r="J5886">
        <f>IF(I5886=0,0,1)</f>
        <v>1</v>
      </c>
      <c r="K5886" t="e">
        <f>J5886*Weighting!$W$6</f>
        <v>#NUM!</v>
      </c>
      <c r="M5886" s="14"/>
    </row>
    <row r="5887" spans="1:25" x14ac:dyDescent="0.25">
      <c r="A5887" s="32" t="str">
        <f>IF(Weighting!$P$7&gt;0,B5887,"")</f>
        <v/>
      </c>
      <c r="B5887" t="e">
        <f>Weighting!$C$7</f>
        <v>#DIV/0!</v>
      </c>
      <c r="C5887" t="e">
        <f>Weighting!$F$7</f>
        <v>#NUM!</v>
      </c>
      <c r="D5887" t="e">
        <f>IF(C5887=1,'Data Transformation'!$G$3+0.5*'Data Transformation'!$W$25,IF(C5888=1,D5888-'Data Transformation'!$W$25,FALSE))</f>
        <v>#NUM!</v>
      </c>
      <c r="E5887">
        <f t="array" ref="E5887">IF(ISLOGICAL(D5887),"",FREQUENCY(IF('Data Transformation'!$B$425:$B$8425='Bin Analysis'!$B5883,'Data Transformation'!$G$425:$G$8425),D5887))</f>
        <v>2001</v>
      </c>
      <c r="F5887">
        <f t="shared" ref="F5887:F5905" si="735">IF(ISLOGICAL(D5887),"",E5887-E5886)</f>
        <v>0</v>
      </c>
      <c r="G5887">
        <f>Weighting!$H$7</f>
        <v>0</v>
      </c>
      <c r="H5887">
        <f t="array" ref="H5887">FREQUENCY(IF('Data Transformation'!$B$4:$B$8425=B5883,'Data Transformation'!$G$4:$G$8425),'Bin Analysis'!$B5887)</f>
        <v>2073</v>
      </c>
      <c r="I5887">
        <f t="shared" ref="I5887:I5905" si="736">H5887-H5886</f>
        <v>0</v>
      </c>
      <c r="J5887">
        <f>IF(I5887=0,0,1)</f>
        <v>0</v>
      </c>
      <c r="K5887">
        <f>J5887*Weighting!$W$7</f>
        <v>0</v>
      </c>
      <c r="M5887" s="14"/>
    </row>
    <row r="5888" spans="1:25" x14ac:dyDescent="0.25">
      <c r="A5888" s="32" t="str">
        <f>IF(Weighting!$P$8&gt;0,B5888,"")</f>
        <v/>
      </c>
      <c r="B5888" t="e">
        <f>Weighting!$C$8</f>
        <v>#DIV/0!</v>
      </c>
      <c r="C5888" t="e">
        <f>Weighting!$F$8</f>
        <v>#NUM!</v>
      </c>
      <c r="D5888" t="e">
        <f>IF(C5888=1,'Data Transformation'!$G$3+0.5*'Data Transformation'!$W$25,IF(C5889=1,D5889-'Data Transformation'!$W$25,FALSE))</f>
        <v>#NUM!</v>
      </c>
      <c r="E5888">
        <f t="array" ref="E5888">IF(ISLOGICAL(D5888),"",FREQUENCY(IF('Data Transformation'!$B$425:$B$8425='Bin Analysis'!$B5883,'Data Transformation'!$G$425:$G$8425),D5888))</f>
        <v>2001</v>
      </c>
      <c r="F5888">
        <f t="shared" si="735"/>
        <v>0</v>
      </c>
      <c r="G5888">
        <f>Weighting!$H$8</f>
        <v>0</v>
      </c>
      <c r="H5888">
        <f t="array" ref="H5888">FREQUENCY(IF('Data Transformation'!$B$4:$B$8425=B5883,'Data Transformation'!$G$4:$G$8425),'Bin Analysis'!$B5888)</f>
        <v>2073</v>
      </c>
      <c r="I5888">
        <f t="shared" si="736"/>
        <v>0</v>
      </c>
      <c r="J5888">
        <f t="shared" ref="J5888:J5905" si="737">IF(I5888=0,0,1)</f>
        <v>0</v>
      </c>
      <c r="K5888">
        <f>J5888*Weighting!$W$8</f>
        <v>0</v>
      </c>
      <c r="M5888" s="14"/>
    </row>
    <row r="5889" spans="1:13" x14ac:dyDescent="0.25">
      <c r="A5889" s="32" t="str">
        <f>IF(Weighting!$P$9&gt;0,B5889,"")</f>
        <v/>
      </c>
      <c r="B5889" s="50" t="e">
        <f>Weighting!$C$9</f>
        <v>#DIV/0!</v>
      </c>
      <c r="C5889" t="e">
        <f>Weighting!$F$9</f>
        <v>#NUM!</v>
      </c>
      <c r="D5889" t="e">
        <f>IF(C5889=1,'Data Transformation'!$G$3+0.5*'Data Transformation'!$W$25,IF(C5890=1,D5890-'Data Transformation'!$W$25,FALSE))</f>
        <v>#NUM!</v>
      </c>
      <c r="E5889">
        <f t="array" ref="E5889">IF(ISLOGICAL(D5889),"",FREQUENCY(IF('Data Transformation'!$B$425:$B$8425='Bin Analysis'!$B5883,'Data Transformation'!$G$425:$G$8425),D5889))</f>
        <v>2001</v>
      </c>
      <c r="F5889">
        <f t="shared" si="735"/>
        <v>0</v>
      </c>
      <c r="G5889">
        <f>Weighting!$H$9</f>
        <v>0</v>
      </c>
      <c r="H5889">
        <f t="array" ref="H5889">FREQUENCY(IF('Data Transformation'!$B$4:$B$8425=B5883,'Data Transformation'!$G$4:$G$8425),'Bin Analysis'!$B5889)</f>
        <v>2073</v>
      </c>
      <c r="I5889">
        <f t="shared" si="736"/>
        <v>0</v>
      </c>
      <c r="J5889">
        <f t="shared" si="737"/>
        <v>0</v>
      </c>
      <c r="K5889">
        <f>J5889*Weighting!$W$9</f>
        <v>0</v>
      </c>
      <c r="M5889" s="14"/>
    </row>
    <row r="5890" spans="1:13" x14ac:dyDescent="0.25">
      <c r="A5890" s="32" t="str">
        <f>IF(Weighting!$P$10&gt;0,B5890,"")</f>
        <v/>
      </c>
      <c r="B5890" t="e">
        <f>Weighting!$C$10</f>
        <v>#DIV/0!</v>
      </c>
      <c r="C5890" t="e">
        <f>Weighting!$F$10</f>
        <v>#NUM!</v>
      </c>
      <c r="D5890" t="e">
        <f>IF(C5890=1,'Data Transformation'!$G$3+0.5*'Data Transformation'!$W$25,IF(C5891=1,D5891-'Data Transformation'!$W$25,FALSE))</f>
        <v>#NUM!</v>
      </c>
      <c r="E5890">
        <f t="array" ref="E5890">IF(ISLOGICAL(D5890),"",FREQUENCY(IF('Data Transformation'!$B$425:$B$8425='Bin Analysis'!$B5883,'Data Transformation'!$G$425:$G$8425),D5890))</f>
        <v>2001</v>
      </c>
      <c r="F5890">
        <f t="shared" si="735"/>
        <v>0</v>
      </c>
      <c r="G5890">
        <f>Weighting!$H$10</f>
        <v>0</v>
      </c>
      <c r="H5890">
        <f t="array" ref="H5890">FREQUENCY(IF('Data Transformation'!$B$4:$B$8425=B5883,'Data Transformation'!$G$4:$G$8425),'Bin Analysis'!$B5890)</f>
        <v>2073</v>
      </c>
      <c r="I5890">
        <f t="shared" si="736"/>
        <v>0</v>
      </c>
      <c r="J5890">
        <f t="shared" si="737"/>
        <v>0</v>
      </c>
      <c r="K5890">
        <f>J5890*Weighting!$W$10</f>
        <v>0</v>
      </c>
      <c r="M5890" s="14"/>
    </row>
    <row r="5891" spans="1:13" x14ac:dyDescent="0.25">
      <c r="A5891" s="32" t="str">
        <f>IF(Weighting!$P$11&gt;0,B5891,"")</f>
        <v/>
      </c>
      <c r="B5891" t="e">
        <f>Weighting!$C$11</f>
        <v>#DIV/0!</v>
      </c>
      <c r="C5891" t="e">
        <f>Weighting!$F$11</f>
        <v>#NUM!</v>
      </c>
      <c r="D5891" t="e">
        <f>IF(C5891=1,'Data Transformation'!$G$3+0.5*'Data Transformation'!$W$25,IF(C5892=1,D5892-'Data Transformation'!$W$25,FALSE))</f>
        <v>#NUM!</v>
      </c>
      <c r="E5891">
        <f t="array" ref="E5891">IF(ISLOGICAL(D5891),"",FREQUENCY(IF('Data Transformation'!$B$425:$B$8425='Bin Analysis'!$B5883,'Data Transformation'!$G$425:$G$8425),D5891))</f>
        <v>2001</v>
      </c>
      <c r="F5891">
        <f t="shared" si="735"/>
        <v>0</v>
      </c>
      <c r="G5891">
        <f>Weighting!$H$11</f>
        <v>0</v>
      </c>
      <c r="H5891">
        <f t="array" ref="H5891">FREQUENCY(IF('Data Transformation'!$B$4:$B$8425=B5883,'Data Transformation'!$G$4:$G$8425),'Bin Analysis'!$B5891)</f>
        <v>2073</v>
      </c>
      <c r="I5891">
        <f t="shared" si="736"/>
        <v>0</v>
      </c>
      <c r="J5891">
        <f t="shared" si="737"/>
        <v>0</v>
      </c>
      <c r="K5891">
        <f>J5891*Weighting!$W$11</f>
        <v>0</v>
      </c>
      <c r="M5891" s="14"/>
    </row>
    <row r="5892" spans="1:13" x14ac:dyDescent="0.25">
      <c r="A5892" s="32" t="str">
        <f>IF(Weighting!$P$12&gt;0,B5892,"")</f>
        <v/>
      </c>
      <c r="B5892" t="e">
        <f>Weighting!$C$12</f>
        <v>#DIV/0!</v>
      </c>
      <c r="C5892" t="e">
        <f>Weighting!$F$12</f>
        <v>#NUM!</v>
      </c>
      <c r="D5892" t="e">
        <f>IF(C5892=1,'Data Transformation'!$G$3+0.5*'Data Transformation'!$W$25,IF(C5893=1,D5893-'Data Transformation'!$W$25,FALSE))</f>
        <v>#NUM!</v>
      </c>
      <c r="E5892">
        <f t="array" ref="E5892">IF(ISLOGICAL(D5892),"",FREQUENCY(IF('Data Transformation'!$B$425:$B$8425='Bin Analysis'!$B5883,'Data Transformation'!$G$425:$G$8425),D5892))</f>
        <v>2001</v>
      </c>
      <c r="F5892">
        <f t="shared" si="735"/>
        <v>0</v>
      </c>
      <c r="G5892">
        <f>Weighting!$H$12</f>
        <v>0</v>
      </c>
      <c r="H5892">
        <f t="array" ref="H5892">FREQUENCY(IF('Data Transformation'!$B$4:$B$8425=B5883,'Data Transformation'!$G$4:$G$8425),'Bin Analysis'!$B5892)</f>
        <v>2073</v>
      </c>
      <c r="I5892">
        <f t="shared" si="736"/>
        <v>0</v>
      </c>
      <c r="J5892">
        <f t="shared" si="737"/>
        <v>0</v>
      </c>
      <c r="K5892">
        <f>J5892*Weighting!$W$12</f>
        <v>0</v>
      </c>
      <c r="M5892" s="14"/>
    </row>
    <row r="5893" spans="1:13" x14ac:dyDescent="0.25">
      <c r="A5893" s="32" t="str">
        <f>IF(Weighting!$P$13&gt;0,B5893,"")</f>
        <v/>
      </c>
      <c r="B5893" t="e">
        <f>Weighting!$C$13</f>
        <v>#DIV/0!</v>
      </c>
      <c r="C5893" t="e">
        <f>Weighting!$F$13</f>
        <v>#NUM!</v>
      </c>
      <c r="D5893" t="e">
        <f>IF(C5893=1,'Data Transformation'!$G$3+0.5*'Data Transformation'!$W$25,IF(C5894=1,D5894-'Data Transformation'!$W$25,FALSE))</f>
        <v>#NUM!</v>
      </c>
      <c r="E5893">
        <f t="array" ref="E5893">IF(ISLOGICAL(D5893),"",FREQUENCY(IF('Data Transformation'!$B$425:$B$8425='Bin Analysis'!$B5883,'Data Transformation'!$G$425:$G$8425),D5893))</f>
        <v>2001</v>
      </c>
      <c r="F5893">
        <f t="shared" si="735"/>
        <v>0</v>
      </c>
      <c r="G5893">
        <f>Weighting!$H$13</f>
        <v>0</v>
      </c>
      <c r="H5893">
        <f t="array" ref="H5893">FREQUENCY(IF('Data Transformation'!$B$4:$B$8425=B5883,'Data Transformation'!$G$4:$G$8425),'Bin Analysis'!$B5893)</f>
        <v>2073</v>
      </c>
      <c r="I5893">
        <f t="shared" si="736"/>
        <v>0</v>
      </c>
      <c r="J5893">
        <f t="shared" si="737"/>
        <v>0</v>
      </c>
      <c r="K5893">
        <f>J5893*Weighting!$W$13</f>
        <v>0</v>
      </c>
      <c r="M5893" s="14"/>
    </row>
    <row r="5894" spans="1:13" x14ac:dyDescent="0.25">
      <c r="A5894" s="32" t="str">
        <f>IF(Weighting!$P$14&gt;0,B5894,"")</f>
        <v/>
      </c>
      <c r="B5894" t="e">
        <f>Weighting!$C$14</f>
        <v>#DIV/0!</v>
      </c>
      <c r="C5894" t="e">
        <f>Weighting!$F$14</f>
        <v>#NUM!</v>
      </c>
      <c r="D5894" t="e">
        <f>IF(C5894=1,'Data Transformation'!$G$3+0.5*'Data Transformation'!$W$25,IF(C5895=1,D5895-'Data Transformation'!$W$25,FALSE))</f>
        <v>#NUM!</v>
      </c>
      <c r="E5894">
        <f t="array" ref="E5894">IF(ISLOGICAL(D5894),"",FREQUENCY(IF('Data Transformation'!$B$425:$B$8425='Bin Analysis'!$B5883,'Data Transformation'!$G$425:$G$8425),D5894))</f>
        <v>2001</v>
      </c>
      <c r="F5894">
        <f t="shared" si="735"/>
        <v>0</v>
      </c>
      <c r="G5894">
        <f>Weighting!$H$14</f>
        <v>0</v>
      </c>
      <c r="H5894">
        <f t="array" ref="H5894">FREQUENCY(IF('Data Transformation'!$B$4:$B$8425=B5883,'Data Transformation'!$G$4:$G$8425),'Bin Analysis'!$B5894)</f>
        <v>2073</v>
      </c>
      <c r="I5894">
        <f t="shared" si="736"/>
        <v>0</v>
      </c>
      <c r="J5894">
        <f t="shared" si="737"/>
        <v>0</v>
      </c>
      <c r="K5894">
        <f>J5894*Weighting!$W$14</f>
        <v>0</v>
      </c>
      <c r="M5894" s="14"/>
    </row>
    <row r="5895" spans="1:13" x14ac:dyDescent="0.25">
      <c r="A5895" s="32" t="str">
        <f>IF(Weighting!$P$15&gt;0,B5895,"")</f>
        <v/>
      </c>
      <c r="B5895" t="e">
        <f>Weighting!$C$15</f>
        <v>#DIV/0!</v>
      </c>
      <c r="C5895" t="e">
        <f>Weighting!$F$15</f>
        <v>#NUM!</v>
      </c>
      <c r="D5895" t="e">
        <f>IF(C5895=1,'Data Transformation'!$G$3+0.5*'Data Transformation'!$W$25,IF(C5896=1,D5896-'Data Transformation'!$W$25,FALSE))</f>
        <v>#NUM!</v>
      </c>
      <c r="E5895">
        <f t="array" ref="E5895">IF(ISLOGICAL(D5895),"",FREQUENCY(IF('Data Transformation'!$B$425:$B$8425='Bin Analysis'!$B5883,'Data Transformation'!$G$425:$G$8425),D5895))</f>
        <v>2001</v>
      </c>
      <c r="F5895">
        <f t="shared" si="735"/>
        <v>0</v>
      </c>
      <c r="G5895">
        <f>Weighting!$H$15</f>
        <v>0</v>
      </c>
      <c r="H5895">
        <f t="array" ref="H5895">FREQUENCY(IF('Data Transformation'!$B$4:$B$8425=B5883,'Data Transformation'!$G$4:$G$8425),'Bin Analysis'!$B5895)</f>
        <v>2073</v>
      </c>
      <c r="I5895">
        <f t="shared" si="736"/>
        <v>0</v>
      </c>
      <c r="J5895">
        <f t="shared" si="737"/>
        <v>0</v>
      </c>
      <c r="K5895">
        <f>J5895*Weighting!$W$15</f>
        <v>0</v>
      </c>
      <c r="M5895" s="14"/>
    </row>
    <row r="5896" spans="1:13" x14ac:dyDescent="0.25">
      <c r="A5896" s="32" t="str">
        <f>IF(Weighting!$P$16&gt;0,B5896,"")</f>
        <v/>
      </c>
      <c r="B5896" t="e">
        <f>Weighting!$C$16</f>
        <v>#DIV/0!</v>
      </c>
      <c r="C5896" t="e">
        <f>Weighting!$F$16</f>
        <v>#NUM!</v>
      </c>
      <c r="D5896" t="e">
        <f>IF(C5896=1,'Data Transformation'!$G$3+0.5*'Data Transformation'!$W$25,IF(C5897=1,D5897-'Data Transformation'!$W$25,FALSE))</f>
        <v>#NUM!</v>
      </c>
      <c r="E5896">
        <f t="array" ref="E5896">IF(ISLOGICAL(D5896),"",FREQUENCY(IF('Data Transformation'!$B$425:$B$8425='Bin Analysis'!$B5883,'Data Transformation'!$G$425:$G$8425),D5896))</f>
        <v>2001</v>
      </c>
      <c r="F5896">
        <f t="shared" si="735"/>
        <v>0</v>
      </c>
      <c r="G5896">
        <f>Weighting!$H$16</f>
        <v>0</v>
      </c>
      <c r="H5896">
        <f t="array" ref="H5896">FREQUENCY(IF('Data Transformation'!$B$4:$B$8425=B5883,'Data Transformation'!$G$4:$G$8425),'Bin Analysis'!$B5896)</f>
        <v>2073</v>
      </c>
      <c r="I5896">
        <f t="shared" si="736"/>
        <v>0</v>
      </c>
      <c r="J5896">
        <f t="shared" si="737"/>
        <v>0</v>
      </c>
      <c r="K5896">
        <f>J5896*Weighting!$W$16</f>
        <v>0</v>
      </c>
      <c r="M5896" s="14"/>
    </row>
    <row r="5897" spans="1:13" x14ac:dyDescent="0.25">
      <c r="A5897" s="32" t="str">
        <f>IF(Weighting!$P$17&gt;0,B5897,"")</f>
        <v/>
      </c>
      <c r="B5897" t="e">
        <f>Weighting!$C$17</f>
        <v>#DIV/0!</v>
      </c>
      <c r="C5897" t="e">
        <f>Weighting!$F$17</f>
        <v>#NUM!</v>
      </c>
      <c r="D5897" t="e">
        <f>IF(C5897=1,'Data Transformation'!$G$3+0.5*'Data Transformation'!$W$25,IF(C5898=1,D5898-'Data Transformation'!$W$25,FALSE))</f>
        <v>#NUM!</v>
      </c>
      <c r="E5897">
        <f t="array" ref="E5897">IF(ISLOGICAL(D5897),"",FREQUENCY(IF('Data Transformation'!$B$425:$B$8425='Bin Analysis'!$B5883,'Data Transformation'!$G$425:$G$8425),D5897))</f>
        <v>2001</v>
      </c>
      <c r="F5897">
        <f t="shared" si="735"/>
        <v>0</v>
      </c>
      <c r="G5897">
        <f>Weighting!$H$17</f>
        <v>0</v>
      </c>
      <c r="H5897">
        <f t="array" ref="H5897">FREQUENCY(IF('Data Transformation'!$B$4:$B$8425=B5883,'Data Transformation'!$G$4:$G$8425),'Bin Analysis'!$B5897)</f>
        <v>2073</v>
      </c>
      <c r="I5897">
        <f t="shared" si="736"/>
        <v>0</v>
      </c>
      <c r="J5897">
        <f t="shared" si="737"/>
        <v>0</v>
      </c>
      <c r="K5897">
        <f>J5897*Weighting!$W$17</f>
        <v>0</v>
      </c>
      <c r="M5897" s="14"/>
    </row>
    <row r="5898" spans="1:13" x14ac:dyDescent="0.25">
      <c r="A5898" s="32" t="str">
        <f>IF(Weighting!$P$18&gt;0,B5898,"")</f>
        <v/>
      </c>
      <c r="B5898" t="e">
        <f>Weighting!$C$18</f>
        <v>#DIV/0!</v>
      </c>
      <c r="C5898" t="e">
        <f>Weighting!$F$18</f>
        <v>#NUM!</v>
      </c>
      <c r="D5898" t="e">
        <f>IF(C5898=1,'Data Transformation'!$G$3+0.5*'Data Transformation'!$W$25,IF(C5899=1,D5899-'Data Transformation'!$W$25,FALSE))</f>
        <v>#NUM!</v>
      </c>
      <c r="E5898">
        <f t="array" ref="E5898">IF(ISLOGICAL(D5898),"",FREQUENCY(IF('Data Transformation'!$B$425:$B$8425='Bin Analysis'!$B5883,'Data Transformation'!$G$425:$G$8425),D5898))</f>
        <v>2001</v>
      </c>
      <c r="F5898">
        <f t="shared" si="735"/>
        <v>0</v>
      </c>
      <c r="G5898">
        <f>Weighting!$H$18</f>
        <v>0</v>
      </c>
      <c r="H5898">
        <f t="array" ref="H5898">FREQUENCY(IF('Data Transformation'!$B$4:$B$8425=B5883,'Data Transformation'!$G$4:$G$8425),'Bin Analysis'!$B5898)</f>
        <v>2073</v>
      </c>
      <c r="I5898">
        <f t="shared" si="736"/>
        <v>0</v>
      </c>
      <c r="J5898">
        <f t="shared" si="737"/>
        <v>0</v>
      </c>
      <c r="K5898">
        <f>J5898*Weighting!$W$18</f>
        <v>0</v>
      </c>
      <c r="M5898" s="14"/>
    </row>
    <row r="5899" spans="1:13" x14ac:dyDescent="0.25">
      <c r="A5899" s="32" t="str">
        <f>IF(Weighting!$P$19&gt;0,B5899,"")</f>
        <v/>
      </c>
      <c r="B5899" t="e">
        <f>Weighting!$C$19</f>
        <v>#DIV/0!</v>
      </c>
      <c r="C5899" t="e">
        <f>Weighting!$F$19</f>
        <v>#NUM!</v>
      </c>
      <c r="D5899" t="e">
        <f>IF(C5899=1,'Data Transformation'!$G$3+0.5*'Data Transformation'!$W$25,IF(C5900=1,D5900-'Data Transformation'!$W$25,FALSE))</f>
        <v>#NUM!</v>
      </c>
      <c r="E5899">
        <f t="array" ref="E5899">IF(ISLOGICAL(D5899),"",FREQUENCY(IF('Data Transformation'!$B$425:$B$8425='Bin Analysis'!$B5883,'Data Transformation'!$G$425:$G$8425),D5899))</f>
        <v>2001</v>
      </c>
      <c r="F5899">
        <f t="shared" si="735"/>
        <v>0</v>
      </c>
      <c r="G5899">
        <f>Weighting!$H$19</f>
        <v>0</v>
      </c>
      <c r="H5899">
        <f t="array" ref="H5899">FREQUENCY(IF('Data Transformation'!$B$4:$B$8425=B5883,'Data Transformation'!$G$4:$G$8425),'Bin Analysis'!$B5899)</f>
        <v>2073</v>
      </c>
      <c r="I5899">
        <f t="shared" si="736"/>
        <v>0</v>
      </c>
      <c r="J5899">
        <f t="shared" si="737"/>
        <v>0</v>
      </c>
      <c r="K5899">
        <f>J5899*Weighting!$W$19</f>
        <v>0</v>
      </c>
      <c r="M5899" s="14"/>
    </row>
    <row r="5900" spans="1:13" x14ac:dyDescent="0.25">
      <c r="A5900" s="32" t="str">
        <f>IF(Weighting!$P$20&gt;0,B5900,"")</f>
        <v/>
      </c>
      <c r="B5900" t="e">
        <f>Weighting!$C$20</f>
        <v>#DIV/0!</v>
      </c>
      <c r="C5900" t="e">
        <f>Weighting!$F$20</f>
        <v>#NUM!</v>
      </c>
      <c r="D5900" t="e">
        <f>IF(C5900=1,'Data Transformation'!$G$3+0.5*'Data Transformation'!$W$25,IF(C5901=1,D5901-'Data Transformation'!$W$25,FALSE))</f>
        <v>#NUM!</v>
      </c>
      <c r="E5900">
        <f t="array" ref="E5900">IF(ISLOGICAL(D5900),"",FREQUENCY(IF('Data Transformation'!$B$425:$B$8425='Bin Analysis'!$B5883,'Data Transformation'!$G$425:$G$8425),D5900))</f>
        <v>2001</v>
      </c>
      <c r="F5900">
        <f t="shared" si="735"/>
        <v>0</v>
      </c>
      <c r="G5900">
        <f>Weighting!$H$20</f>
        <v>0</v>
      </c>
      <c r="H5900">
        <f t="array" ref="H5900">FREQUENCY(IF('Data Transformation'!$B$4:$B$8425=B5883,'Data Transformation'!$G$4:$G$8425),'Bin Analysis'!$B5900)</f>
        <v>2073</v>
      </c>
      <c r="I5900">
        <f t="shared" si="736"/>
        <v>0</v>
      </c>
      <c r="J5900">
        <f t="shared" si="737"/>
        <v>0</v>
      </c>
      <c r="K5900">
        <f>J5900*Weighting!$W$20</f>
        <v>0</v>
      </c>
      <c r="M5900" s="14"/>
    </row>
    <row r="5901" spans="1:13" x14ac:dyDescent="0.25">
      <c r="A5901" s="32" t="str">
        <f>IF(Weighting!$P$21&gt;0,B5901,"")</f>
        <v/>
      </c>
      <c r="B5901" t="e">
        <f>Weighting!$C$21</f>
        <v>#DIV/0!</v>
      </c>
      <c r="C5901" t="e">
        <f>Weighting!$F$21</f>
        <v>#NUM!</v>
      </c>
      <c r="D5901" t="e">
        <f>IF(C5901=1,'Data Transformation'!$G$3+0.5*'Data Transformation'!$W$25,IF(C5902=1,D5902-'Data Transformation'!$W$25,FALSE))</f>
        <v>#NUM!</v>
      </c>
      <c r="E5901">
        <f t="array" ref="E5901">IF(ISLOGICAL(D5901),"",FREQUENCY(IF('Data Transformation'!$B$425:$B$8425='Bin Analysis'!$B5883,'Data Transformation'!$G$425:$G$8425),D5901))</f>
        <v>2001</v>
      </c>
      <c r="F5901">
        <f t="shared" si="735"/>
        <v>0</v>
      </c>
      <c r="G5901">
        <f>Weighting!$H$21</f>
        <v>0</v>
      </c>
      <c r="H5901">
        <f t="array" ref="H5901">FREQUENCY(IF('Data Transformation'!$B$4:$B$8425=B5883,'Data Transformation'!$G$4:$G$8425),'Bin Analysis'!$B5901)</f>
        <v>2073</v>
      </c>
      <c r="I5901">
        <f t="shared" si="736"/>
        <v>0</v>
      </c>
      <c r="J5901">
        <f t="shared" si="737"/>
        <v>0</v>
      </c>
      <c r="K5901">
        <f>J5901*Weighting!$W$21</f>
        <v>0</v>
      </c>
      <c r="M5901" s="14"/>
    </row>
    <row r="5902" spans="1:13" x14ac:dyDescent="0.25">
      <c r="A5902" s="32" t="str">
        <f>IF(Weighting!$P$22&gt;0,B5902,"")</f>
        <v/>
      </c>
      <c r="B5902" t="e">
        <f>Weighting!$C$22</f>
        <v>#DIV/0!</v>
      </c>
      <c r="C5902" t="e">
        <f>Weighting!$F$22</f>
        <v>#NUM!</v>
      </c>
      <c r="D5902" t="e">
        <f>IF(C5902=1,'Data Transformation'!$G$3+0.5*'Data Transformation'!$W$25,IF(C5903=1,D5903-'Data Transformation'!$W$25,FALSE))</f>
        <v>#NUM!</v>
      </c>
      <c r="E5902">
        <f t="array" ref="E5902">IF(ISLOGICAL(D5902),"",FREQUENCY(IF('Data Transformation'!$B$425:$B$8425='Bin Analysis'!$B5883,'Data Transformation'!$G$425:$G$8425),D5902))</f>
        <v>2001</v>
      </c>
      <c r="F5902">
        <f t="shared" si="735"/>
        <v>0</v>
      </c>
      <c r="G5902">
        <f>Weighting!$H$22</f>
        <v>0</v>
      </c>
      <c r="H5902">
        <f t="array" ref="H5902">FREQUENCY(IF('Data Transformation'!$B$4:$B$8425=B5883,'Data Transformation'!$G$4:$G$8425),'Bin Analysis'!$B5902)</f>
        <v>2073</v>
      </c>
      <c r="I5902">
        <f t="shared" si="736"/>
        <v>0</v>
      </c>
      <c r="J5902">
        <f t="shared" si="737"/>
        <v>0</v>
      </c>
      <c r="K5902">
        <f>J5902*Weighting!$W$22</f>
        <v>0</v>
      </c>
      <c r="M5902" s="14"/>
    </row>
    <row r="5903" spans="1:13" x14ac:dyDescent="0.25">
      <c r="A5903" s="32" t="str">
        <f>IF(Weighting!$P$23&gt;0,B5903,"")</f>
        <v/>
      </c>
      <c r="B5903" t="e">
        <f>Weighting!$C$23</f>
        <v>#DIV/0!</v>
      </c>
      <c r="C5903" t="e">
        <f>Weighting!$F$23</f>
        <v>#NUM!</v>
      </c>
      <c r="D5903" t="e">
        <f>IF(C5903=1,'Data Transformation'!$G$3+0.5*'Data Transformation'!$W$25,IF(C5904=1,D5904-'Data Transformation'!$W$25,FALSE))</f>
        <v>#NUM!</v>
      </c>
      <c r="E5903">
        <f t="array" ref="E5903">IF(ISLOGICAL(D5903),"",FREQUENCY(IF('Data Transformation'!$B$425:$B$8425='Bin Analysis'!$B5883,'Data Transformation'!$G$425:$G$8425),D5903))</f>
        <v>2001</v>
      </c>
      <c r="F5903">
        <f t="shared" si="735"/>
        <v>0</v>
      </c>
      <c r="G5903">
        <f>Weighting!$H$23</f>
        <v>0</v>
      </c>
      <c r="H5903">
        <f t="array" ref="H5903">FREQUENCY(IF('Data Transformation'!$B$4:$B$8425=B5883,'Data Transformation'!$G$4:$G$8425),'Bin Analysis'!$B5903)</f>
        <v>2073</v>
      </c>
      <c r="I5903">
        <f t="shared" si="736"/>
        <v>0</v>
      </c>
      <c r="J5903">
        <f t="shared" si="737"/>
        <v>0</v>
      </c>
      <c r="K5903">
        <f>J5903*Weighting!$W$23</f>
        <v>0</v>
      </c>
      <c r="M5903" s="14"/>
    </row>
    <row r="5904" spans="1:13" x14ac:dyDescent="0.25">
      <c r="A5904" s="32" t="str">
        <f>IF(Weighting!$P$24&gt;0,B5904,"")</f>
        <v/>
      </c>
      <c r="B5904" t="e">
        <f>Weighting!$C$24</f>
        <v>#DIV/0!</v>
      </c>
      <c r="C5904" t="e">
        <f>Weighting!$F$24</f>
        <v>#NUM!</v>
      </c>
      <c r="D5904" t="e">
        <f>IF(C5904=1,'Data Transformation'!$G$3+0.5*'Data Transformation'!$W$25,IF(C5905=1,D5905-'Data Transformation'!$W$25,FALSE))</f>
        <v>#NUM!</v>
      </c>
      <c r="E5904">
        <f t="array" ref="E5904">IF(ISLOGICAL(D5904),"",FREQUENCY(IF('Data Transformation'!$B$425:$B$8425='Bin Analysis'!$B5883,'Data Transformation'!$G$425:$G$8425),D5904))</f>
        <v>2001</v>
      </c>
      <c r="F5904">
        <f t="shared" si="735"/>
        <v>0</v>
      </c>
      <c r="G5904">
        <f>Weighting!$H$24</f>
        <v>0</v>
      </c>
      <c r="H5904">
        <f t="array" ref="H5904">FREQUENCY(IF('Data Transformation'!$B$4:$B$8425=B5883,'Data Transformation'!$G$4:$G$8425),'Bin Analysis'!$B5904)</f>
        <v>2073</v>
      </c>
      <c r="I5904">
        <f t="shared" si="736"/>
        <v>0</v>
      </c>
      <c r="J5904">
        <f t="shared" si="737"/>
        <v>0</v>
      </c>
      <c r="K5904">
        <f>J5904*Weighting!$W$24</f>
        <v>0</v>
      </c>
      <c r="M5904" s="14"/>
    </row>
    <row r="5905" spans="1:25" x14ac:dyDescent="0.25">
      <c r="A5905" s="32" t="str">
        <f>IF(Weighting!$P$25&gt;0,B5905,"")</f>
        <v/>
      </c>
      <c r="B5905" t="e">
        <f>Weighting!$C$25</f>
        <v>#DIV/0!</v>
      </c>
      <c r="C5905" t="e">
        <f>Weighting!$F$25</f>
        <v>#NUM!</v>
      </c>
      <c r="D5905" t="e">
        <f>IF(C5905=1,'Data Transformation'!$G$3+0.5*'Data Transformation'!$W$25,IF(C5906=1,D5906-'Data Transformation'!$W$25,FALSE))</f>
        <v>#NUM!</v>
      </c>
      <c r="E5905">
        <f t="array" ref="E5905">IF(ISLOGICAL(D5905),"",FREQUENCY(IF('Data Transformation'!$B$425:$B$8425='Bin Analysis'!$B5883,'Data Transformation'!$G$425:$G$8425),D5905))</f>
        <v>2001</v>
      </c>
      <c r="F5905">
        <f t="shared" si="735"/>
        <v>0</v>
      </c>
      <c r="G5905">
        <f>Weighting!$H$25</f>
        <v>0</v>
      </c>
      <c r="H5905">
        <f t="array" ref="H5905">FREQUENCY(IF('Data Transformation'!$B$4:$B$8425=B5883,'Data Transformation'!$G$4:$G$8425),'Bin Analysis'!$B5905)</f>
        <v>2073</v>
      </c>
      <c r="I5905">
        <f t="shared" si="736"/>
        <v>0</v>
      </c>
      <c r="J5905">
        <f t="shared" si="737"/>
        <v>0</v>
      </c>
      <c r="K5905">
        <f>J5905*Weighting!$W$25</f>
        <v>0</v>
      </c>
      <c r="M5905" s="14"/>
    </row>
    <row r="5906" spans="1:25" x14ac:dyDescent="0.25">
      <c r="O5906"/>
      <c r="P5906"/>
      <c r="Q5906"/>
      <c r="R5906"/>
    </row>
    <row r="5907" spans="1:25" ht="23.25" x14ac:dyDescent="0.35">
      <c r="A5907" s="21" t="s">
        <v>0</v>
      </c>
      <c r="B5907" s="21" t="str">
        <f>IFERROR(VLOOKUP(C5907,'Data Transformation'!$L$6:$M$426,2,FALSE),"")</f>
        <v/>
      </c>
      <c r="C5907" s="21">
        <f>C5883+1</f>
        <v>246</v>
      </c>
      <c r="D5907" s="21"/>
      <c r="E5907" s="21"/>
      <c r="F5907" s="21"/>
      <c r="G5907" s="21"/>
      <c r="H5907" s="22"/>
      <c r="I5907" s="22"/>
      <c r="J5907" s="22"/>
      <c r="K5907" s="21"/>
      <c r="L5907" s="21" t="str">
        <f>B5907</f>
        <v/>
      </c>
      <c r="M5907" s="23" t="e">
        <f>INDEX('Data Transformation'!$O$4:$O$424,MATCH($B5907,'Data Transformation'!$M$4:$M$424,0),MATCH($M$2,'Data Transformation'!$O$3,0))</f>
        <v>#N/A</v>
      </c>
      <c r="N5907" s="27" t="e">
        <f>IF('Input and Summary Results'!$J$16="minimum",'Bin Analysis'!X5908/(M5907-1),'Bin Analysis'!Y5907/('Bin Analysis'!M5907-1))</f>
        <v>#N/A</v>
      </c>
      <c r="O5907" s="27" t="e">
        <f>IF(M5907=FALSE,NA(),(VLOOKUP(1,C5910:K5929,4,FALSE))/(M5907-1))</f>
        <v>#N/A</v>
      </c>
      <c r="P5907" s="27" t="e">
        <f>IF(M5907=FALSE,NA(),SUM(J5910:J5929)/Weighting!$S$5)</f>
        <v>#N/A</v>
      </c>
      <c r="Q5907" s="27" t="e">
        <f>IF(M5907=FALSE,NA(),SUM(K5910:K5929)/Weighting!$S$6)</f>
        <v>#N/A</v>
      </c>
      <c r="R5907" s="27" t="e">
        <f>IF(M5907=FALSE,NA(),(VLOOKUP(1,G5910:K5929,3,FALSE))/(M5907-1))</f>
        <v>#N/A</v>
      </c>
      <c r="S5907" s="22" t="e">
        <f>IF(M5907=FALSE,NA(),IF(SUM(J5910:J5929)=2,"yes","no"))</f>
        <v>#N/A</v>
      </c>
      <c r="X5907" s="2" cm="2">
        <f t="array" ref="X5907:X5908">FREQUENCY(IF('Data Transformation'!$B$425:$B$6424='Bin Analysis'!L5907,'Data Transformation'!$G$425:$G$6424),'Data Transformation'!$U$11)</f>
        <v>0</v>
      </c>
      <c r="Y5907" s="2" cm="2">
        <f t="array" ref="Y5907:Y5908">FREQUENCY(IF('Data Transformation'!$B$425:$B$6424='Bin Analysis'!L5907,'Data Transformation'!$G$425:$G$6424),'Data Transformation'!$U$12)</f>
        <v>0</v>
      </c>
    </row>
    <row r="5908" spans="1:25" x14ac:dyDescent="0.25">
      <c r="A5908" s="14" t="s">
        <v>67</v>
      </c>
      <c r="B5908" t="s">
        <v>47</v>
      </c>
      <c r="C5908" t="s">
        <v>5</v>
      </c>
      <c r="D5908" t="s">
        <v>100</v>
      </c>
      <c r="E5908" t="s">
        <v>101</v>
      </c>
      <c r="F5908" t="s">
        <v>102</v>
      </c>
      <c r="G5908" t="s">
        <v>70</v>
      </c>
      <c r="H5908" t="s">
        <v>31</v>
      </c>
      <c r="I5908" t="s">
        <v>32</v>
      </c>
      <c r="J5908" t="s">
        <v>46</v>
      </c>
      <c r="K5908" s="14" t="s">
        <v>45</v>
      </c>
      <c r="M5908" s="14"/>
      <c r="X5908" s="2">
        <v>0</v>
      </c>
      <c r="Y5908" s="2">
        <v>0</v>
      </c>
    </row>
    <row r="5909" spans="1:25" x14ac:dyDescent="0.25">
      <c r="A5909" s="32"/>
      <c r="D5909" t="e">
        <f>IF(C5909=1,'Data Transformation'!$G$3+0.5*'Data Transformation'!$W$25,IF(C5910=1,D5910-'Data Transformation'!$W$25,FALSE))</f>
        <v>#NUM!</v>
      </c>
      <c r="E5909">
        <f t="array" ref="E5909">IF(ISLOGICAL(D5909),"",FREQUENCY(IF('Data Transformation'!$B$425:$B$8425='Bin Analysis'!$B5907,'Data Transformation'!$G$425:$G$8425),D5909))</f>
        <v>2001</v>
      </c>
      <c r="F5909" t="e">
        <f>IF(ISLOGICAL(D5909),"",E5909-E5908)</f>
        <v>#VALUE!</v>
      </c>
      <c r="M5909" s="14"/>
    </row>
    <row r="5910" spans="1:25" x14ac:dyDescent="0.25">
      <c r="A5910" s="32" t="e">
        <f>IF(Weighting!$P$6&gt;0,B5910,"")</f>
        <v>#NUM!</v>
      </c>
      <c r="B5910" t="e">
        <f>Weighting!$C$6</f>
        <v>#DIV/0!</v>
      </c>
      <c r="C5910" t="e">
        <f>Weighting!$F$6</f>
        <v>#NUM!</v>
      </c>
      <c r="D5910" t="e">
        <f>IF(C5910=1,'Data Transformation'!$G$3+0.5*'Data Transformation'!$W$25,IF(C5911=1,D5911-'Data Transformation'!$W$25,FALSE))</f>
        <v>#NUM!</v>
      </c>
      <c r="E5910">
        <f t="array" ref="E5910">IF(ISLOGICAL(D5910),"",FREQUENCY(IF('Data Transformation'!$B$425:$B$8425='Bin Analysis'!$B5907,'Data Transformation'!$G$425:$G$8425),D5910))</f>
        <v>2001</v>
      </c>
      <c r="F5910">
        <f>IF(ISLOGICAL(D5910),"",E5910-E5909)</f>
        <v>0</v>
      </c>
      <c r="G5910">
        <f>Weighting!$H$6</f>
        <v>1</v>
      </c>
      <c r="H5910">
        <f t="array" ref="H5910">FREQUENCY(IF('Data Transformation'!$B$4:$B$8425=B5907,'Data Transformation'!$G$4:$G$8425),'Bin Analysis'!$B5910)</f>
        <v>2073</v>
      </c>
      <c r="I5910">
        <f>H5910-H5909</f>
        <v>2073</v>
      </c>
      <c r="J5910">
        <f>IF(I5910=0,0,1)</f>
        <v>1</v>
      </c>
      <c r="K5910" t="e">
        <f>J5910*Weighting!$W$6</f>
        <v>#NUM!</v>
      </c>
      <c r="M5910" s="14"/>
    </row>
    <row r="5911" spans="1:25" x14ac:dyDescent="0.25">
      <c r="A5911" s="32" t="str">
        <f>IF(Weighting!$P$7&gt;0,B5911,"")</f>
        <v/>
      </c>
      <c r="B5911" t="e">
        <f>Weighting!$C$7</f>
        <v>#DIV/0!</v>
      </c>
      <c r="C5911" t="e">
        <f>Weighting!$F$7</f>
        <v>#NUM!</v>
      </c>
      <c r="D5911" t="e">
        <f>IF(C5911=1,'Data Transformation'!$G$3+0.5*'Data Transformation'!$W$25,IF(C5912=1,D5912-'Data Transformation'!$W$25,FALSE))</f>
        <v>#NUM!</v>
      </c>
      <c r="E5911">
        <f t="array" ref="E5911">IF(ISLOGICAL(D5911),"",FREQUENCY(IF('Data Transformation'!$B$425:$B$8425='Bin Analysis'!$B5907,'Data Transformation'!$G$425:$G$8425),D5911))</f>
        <v>2001</v>
      </c>
      <c r="F5911">
        <f t="shared" ref="F5911:F5929" si="738">IF(ISLOGICAL(D5911),"",E5911-E5910)</f>
        <v>0</v>
      </c>
      <c r="G5911">
        <f>Weighting!$H$7</f>
        <v>0</v>
      </c>
      <c r="H5911">
        <f t="array" ref="H5911">FREQUENCY(IF('Data Transformation'!$B$4:$B$8425=B5907,'Data Transformation'!$G$4:$G$8425),'Bin Analysis'!$B5911)</f>
        <v>2073</v>
      </c>
      <c r="I5911">
        <f t="shared" ref="I5911:I5929" si="739">H5911-H5910</f>
        <v>0</v>
      </c>
      <c r="J5911">
        <f>IF(I5911=0,0,1)</f>
        <v>0</v>
      </c>
      <c r="K5911">
        <f>J5911*Weighting!$W$7</f>
        <v>0</v>
      </c>
      <c r="M5911" s="14"/>
    </row>
    <row r="5912" spans="1:25" x14ac:dyDescent="0.25">
      <c r="A5912" s="32" t="str">
        <f>IF(Weighting!$P$8&gt;0,B5912,"")</f>
        <v/>
      </c>
      <c r="B5912" t="e">
        <f>Weighting!$C$8</f>
        <v>#DIV/0!</v>
      </c>
      <c r="C5912" t="e">
        <f>Weighting!$F$8</f>
        <v>#NUM!</v>
      </c>
      <c r="D5912" t="e">
        <f>IF(C5912=1,'Data Transformation'!$G$3+0.5*'Data Transformation'!$W$25,IF(C5913=1,D5913-'Data Transformation'!$W$25,FALSE))</f>
        <v>#NUM!</v>
      </c>
      <c r="E5912">
        <f t="array" ref="E5912">IF(ISLOGICAL(D5912),"",FREQUENCY(IF('Data Transformation'!$B$425:$B$8425='Bin Analysis'!$B5907,'Data Transformation'!$G$425:$G$8425),D5912))</f>
        <v>2001</v>
      </c>
      <c r="F5912">
        <f t="shared" si="738"/>
        <v>0</v>
      </c>
      <c r="G5912">
        <f>Weighting!$H$8</f>
        <v>0</v>
      </c>
      <c r="H5912">
        <f t="array" ref="H5912">FREQUENCY(IF('Data Transformation'!$B$4:$B$8425=B5907,'Data Transformation'!$G$4:$G$8425),'Bin Analysis'!$B5912)</f>
        <v>2073</v>
      </c>
      <c r="I5912">
        <f t="shared" si="739"/>
        <v>0</v>
      </c>
      <c r="J5912">
        <f t="shared" ref="J5912:J5929" si="740">IF(I5912=0,0,1)</f>
        <v>0</v>
      </c>
      <c r="K5912">
        <f>J5912*Weighting!$W$8</f>
        <v>0</v>
      </c>
      <c r="M5912" s="14"/>
    </row>
    <row r="5913" spans="1:25" x14ac:dyDescent="0.25">
      <c r="A5913" s="32" t="str">
        <f>IF(Weighting!$P$9&gt;0,B5913,"")</f>
        <v/>
      </c>
      <c r="B5913" s="50" t="e">
        <f>Weighting!$C$9</f>
        <v>#DIV/0!</v>
      </c>
      <c r="C5913" t="e">
        <f>Weighting!$F$9</f>
        <v>#NUM!</v>
      </c>
      <c r="D5913" t="e">
        <f>IF(C5913=1,'Data Transformation'!$G$3+0.5*'Data Transformation'!$W$25,IF(C5914=1,D5914-'Data Transformation'!$W$25,FALSE))</f>
        <v>#NUM!</v>
      </c>
      <c r="E5913">
        <f t="array" ref="E5913">IF(ISLOGICAL(D5913),"",FREQUENCY(IF('Data Transformation'!$B$425:$B$8425='Bin Analysis'!$B5907,'Data Transformation'!$G$425:$G$8425),D5913))</f>
        <v>2001</v>
      </c>
      <c r="F5913">
        <f t="shared" si="738"/>
        <v>0</v>
      </c>
      <c r="G5913">
        <f>Weighting!$H$9</f>
        <v>0</v>
      </c>
      <c r="H5913">
        <f t="array" ref="H5913">FREQUENCY(IF('Data Transformation'!$B$4:$B$8425=B5907,'Data Transformation'!$G$4:$G$8425),'Bin Analysis'!$B5913)</f>
        <v>2073</v>
      </c>
      <c r="I5913">
        <f t="shared" si="739"/>
        <v>0</v>
      </c>
      <c r="J5913">
        <f t="shared" si="740"/>
        <v>0</v>
      </c>
      <c r="K5913">
        <f>J5913*Weighting!$W$9</f>
        <v>0</v>
      </c>
      <c r="M5913" s="14"/>
    </row>
    <row r="5914" spans="1:25" x14ac:dyDescent="0.25">
      <c r="A5914" s="32" t="str">
        <f>IF(Weighting!$P$10&gt;0,B5914,"")</f>
        <v/>
      </c>
      <c r="B5914" t="e">
        <f>Weighting!$C$10</f>
        <v>#DIV/0!</v>
      </c>
      <c r="C5914" t="e">
        <f>Weighting!$F$10</f>
        <v>#NUM!</v>
      </c>
      <c r="D5914" t="e">
        <f>IF(C5914=1,'Data Transformation'!$G$3+0.5*'Data Transformation'!$W$25,IF(C5915=1,D5915-'Data Transformation'!$W$25,FALSE))</f>
        <v>#NUM!</v>
      </c>
      <c r="E5914">
        <f t="array" ref="E5914">IF(ISLOGICAL(D5914),"",FREQUENCY(IF('Data Transformation'!$B$425:$B$8425='Bin Analysis'!$B5907,'Data Transformation'!$G$425:$G$8425),D5914))</f>
        <v>2001</v>
      </c>
      <c r="F5914">
        <f t="shared" si="738"/>
        <v>0</v>
      </c>
      <c r="G5914">
        <f>Weighting!$H$10</f>
        <v>0</v>
      </c>
      <c r="H5914">
        <f t="array" ref="H5914">FREQUENCY(IF('Data Transformation'!$B$4:$B$8425=B5907,'Data Transformation'!$G$4:$G$8425),'Bin Analysis'!$B5914)</f>
        <v>2073</v>
      </c>
      <c r="I5914">
        <f t="shared" si="739"/>
        <v>0</v>
      </c>
      <c r="J5914">
        <f t="shared" si="740"/>
        <v>0</v>
      </c>
      <c r="K5914">
        <f>J5914*Weighting!$W$10</f>
        <v>0</v>
      </c>
      <c r="M5914" s="14"/>
    </row>
    <row r="5915" spans="1:25" x14ac:dyDescent="0.25">
      <c r="A5915" s="32" t="str">
        <f>IF(Weighting!$P$11&gt;0,B5915,"")</f>
        <v/>
      </c>
      <c r="B5915" t="e">
        <f>Weighting!$C$11</f>
        <v>#DIV/0!</v>
      </c>
      <c r="C5915" t="e">
        <f>Weighting!$F$11</f>
        <v>#NUM!</v>
      </c>
      <c r="D5915" t="e">
        <f>IF(C5915=1,'Data Transformation'!$G$3+0.5*'Data Transformation'!$W$25,IF(C5916=1,D5916-'Data Transformation'!$W$25,FALSE))</f>
        <v>#NUM!</v>
      </c>
      <c r="E5915">
        <f t="array" ref="E5915">IF(ISLOGICAL(D5915),"",FREQUENCY(IF('Data Transformation'!$B$425:$B$8425='Bin Analysis'!$B5907,'Data Transformation'!$G$425:$G$8425),D5915))</f>
        <v>2001</v>
      </c>
      <c r="F5915">
        <f t="shared" si="738"/>
        <v>0</v>
      </c>
      <c r="G5915">
        <f>Weighting!$H$11</f>
        <v>0</v>
      </c>
      <c r="H5915">
        <f t="array" ref="H5915">FREQUENCY(IF('Data Transformation'!$B$4:$B$8425=B5907,'Data Transformation'!$G$4:$G$8425),'Bin Analysis'!$B5915)</f>
        <v>2073</v>
      </c>
      <c r="I5915">
        <f t="shared" si="739"/>
        <v>0</v>
      </c>
      <c r="J5915">
        <f t="shared" si="740"/>
        <v>0</v>
      </c>
      <c r="K5915">
        <f>J5915*Weighting!$W$11</f>
        <v>0</v>
      </c>
      <c r="M5915" s="14"/>
    </row>
    <row r="5916" spans="1:25" x14ac:dyDescent="0.25">
      <c r="A5916" s="32" t="str">
        <f>IF(Weighting!$P$12&gt;0,B5916,"")</f>
        <v/>
      </c>
      <c r="B5916" t="e">
        <f>Weighting!$C$12</f>
        <v>#DIV/0!</v>
      </c>
      <c r="C5916" t="e">
        <f>Weighting!$F$12</f>
        <v>#NUM!</v>
      </c>
      <c r="D5916" t="e">
        <f>IF(C5916=1,'Data Transformation'!$G$3+0.5*'Data Transformation'!$W$25,IF(C5917=1,D5917-'Data Transformation'!$W$25,FALSE))</f>
        <v>#NUM!</v>
      </c>
      <c r="E5916">
        <f t="array" ref="E5916">IF(ISLOGICAL(D5916),"",FREQUENCY(IF('Data Transformation'!$B$425:$B$8425='Bin Analysis'!$B5907,'Data Transformation'!$G$425:$G$8425),D5916))</f>
        <v>2001</v>
      </c>
      <c r="F5916">
        <f t="shared" si="738"/>
        <v>0</v>
      </c>
      <c r="G5916">
        <f>Weighting!$H$12</f>
        <v>0</v>
      </c>
      <c r="H5916">
        <f t="array" ref="H5916">FREQUENCY(IF('Data Transformation'!$B$4:$B$8425=B5907,'Data Transformation'!$G$4:$G$8425),'Bin Analysis'!$B5916)</f>
        <v>2073</v>
      </c>
      <c r="I5916">
        <f t="shared" si="739"/>
        <v>0</v>
      </c>
      <c r="J5916">
        <f t="shared" si="740"/>
        <v>0</v>
      </c>
      <c r="K5916">
        <f>J5916*Weighting!$W$12</f>
        <v>0</v>
      </c>
      <c r="M5916" s="14"/>
    </row>
    <row r="5917" spans="1:25" x14ac:dyDescent="0.25">
      <c r="A5917" s="32" t="str">
        <f>IF(Weighting!$P$13&gt;0,B5917,"")</f>
        <v/>
      </c>
      <c r="B5917" t="e">
        <f>Weighting!$C$13</f>
        <v>#DIV/0!</v>
      </c>
      <c r="C5917" t="e">
        <f>Weighting!$F$13</f>
        <v>#NUM!</v>
      </c>
      <c r="D5917" t="e">
        <f>IF(C5917=1,'Data Transformation'!$G$3+0.5*'Data Transformation'!$W$25,IF(C5918=1,D5918-'Data Transformation'!$W$25,FALSE))</f>
        <v>#NUM!</v>
      </c>
      <c r="E5917">
        <f t="array" ref="E5917">IF(ISLOGICAL(D5917),"",FREQUENCY(IF('Data Transformation'!$B$425:$B$8425='Bin Analysis'!$B5907,'Data Transformation'!$G$425:$G$8425),D5917))</f>
        <v>2001</v>
      </c>
      <c r="F5917">
        <f t="shared" si="738"/>
        <v>0</v>
      </c>
      <c r="G5917">
        <f>Weighting!$H$13</f>
        <v>0</v>
      </c>
      <c r="H5917">
        <f t="array" ref="H5917">FREQUENCY(IF('Data Transformation'!$B$4:$B$8425=B5907,'Data Transformation'!$G$4:$G$8425),'Bin Analysis'!$B5917)</f>
        <v>2073</v>
      </c>
      <c r="I5917">
        <f t="shared" si="739"/>
        <v>0</v>
      </c>
      <c r="J5917">
        <f t="shared" si="740"/>
        <v>0</v>
      </c>
      <c r="K5917">
        <f>J5917*Weighting!$W$13</f>
        <v>0</v>
      </c>
      <c r="M5917" s="14"/>
    </row>
    <row r="5918" spans="1:25" x14ac:dyDescent="0.25">
      <c r="A5918" s="32" t="str">
        <f>IF(Weighting!$P$14&gt;0,B5918,"")</f>
        <v/>
      </c>
      <c r="B5918" t="e">
        <f>Weighting!$C$14</f>
        <v>#DIV/0!</v>
      </c>
      <c r="C5918" t="e">
        <f>Weighting!$F$14</f>
        <v>#NUM!</v>
      </c>
      <c r="D5918" t="e">
        <f>IF(C5918=1,'Data Transformation'!$G$3+0.5*'Data Transformation'!$W$25,IF(C5919=1,D5919-'Data Transformation'!$W$25,FALSE))</f>
        <v>#NUM!</v>
      </c>
      <c r="E5918">
        <f t="array" ref="E5918">IF(ISLOGICAL(D5918),"",FREQUENCY(IF('Data Transformation'!$B$425:$B$8425='Bin Analysis'!$B5907,'Data Transformation'!$G$425:$G$8425),D5918))</f>
        <v>2001</v>
      </c>
      <c r="F5918">
        <f t="shared" si="738"/>
        <v>0</v>
      </c>
      <c r="G5918">
        <f>Weighting!$H$14</f>
        <v>0</v>
      </c>
      <c r="H5918">
        <f t="array" ref="H5918">FREQUENCY(IF('Data Transformation'!$B$4:$B$8425=B5907,'Data Transformation'!$G$4:$G$8425),'Bin Analysis'!$B5918)</f>
        <v>2073</v>
      </c>
      <c r="I5918">
        <f t="shared" si="739"/>
        <v>0</v>
      </c>
      <c r="J5918">
        <f t="shared" si="740"/>
        <v>0</v>
      </c>
      <c r="K5918">
        <f>J5918*Weighting!$W$14</f>
        <v>0</v>
      </c>
      <c r="M5918" s="14"/>
    </row>
    <row r="5919" spans="1:25" x14ac:dyDescent="0.25">
      <c r="A5919" s="32" t="str">
        <f>IF(Weighting!$P$15&gt;0,B5919,"")</f>
        <v/>
      </c>
      <c r="B5919" t="e">
        <f>Weighting!$C$15</f>
        <v>#DIV/0!</v>
      </c>
      <c r="C5919" t="e">
        <f>Weighting!$F$15</f>
        <v>#NUM!</v>
      </c>
      <c r="D5919" t="e">
        <f>IF(C5919=1,'Data Transformation'!$G$3+0.5*'Data Transformation'!$W$25,IF(C5920=1,D5920-'Data Transformation'!$W$25,FALSE))</f>
        <v>#NUM!</v>
      </c>
      <c r="E5919">
        <f t="array" ref="E5919">IF(ISLOGICAL(D5919),"",FREQUENCY(IF('Data Transformation'!$B$425:$B$8425='Bin Analysis'!$B5907,'Data Transformation'!$G$425:$G$8425),D5919))</f>
        <v>2001</v>
      </c>
      <c r="F5919">
        <f t="shared" si="738"/>
        <v>0</v>
      </c>
      <c r="G5919">
        <f>Weighting!$H$15</f>
        <v>0</v>
      </c>
      <c r="H5919">
        <f t="array" ref="H5919">FREQUENCY(IF('Data Transformation'!$B$4:$B$8425=B5907,'Data Transformation'!$G$4:$G$8425),'Bin Analysis'!$B5919)</f>
        <v>2073</v>
      </c>
      <c r="I5919">
        <f t="shared" si="739"/>
        <v>0</v>
      </c>
      <c r="J5919">
        <f t="shared" si="740"/>
        <v>0</v>
      </c>
      <c r="K5919">
        <f>J5919*Weighting!$W$15</f>
        <v>0</v>
      </c>
      <c r="M5919" s="14"/>
    </row>
    <row r="5920" spans="1:25" x14ac:dyDescent="0.25">
      <c r="A5920" s="32" t="str">
        <f>IF(Weighting!$P$16&gt;0,B5920,"")</f>
        <v/>
      </c>
      <c r="B5920" t="e">
        <f>Weighting!$C$16</f>
        <v>#DIV/0!</v>
      </c>
      <c r="C5920" t="e">
        <f>Weighting!$F$16</f>
        <v>#NUM!</v>
      </c>
      <c r="D5920" t="e">
        <f>IF(C5920=1,'Data Transformation'!$G$3+0.5*'Data Transformation'!$W$25,IF(C5921=1,D5921-'Data Transformation'!$W$25,FALSE))</f>
        <v>#NUM!</v>
      </c>
      <c r="E5920">
        <f t="array" ref="E5920">IF(ISLOGICAL(D5920),"",FREQUENCY(IF('Data Transformation'!$B$425:$B$8425='Bin Analysis'!$B5907,'Data Transformation'!$G$425:$G$8425),D5920))</f>
        <v>2001</v>
      </c>
      <c r="F5920">
        <f t="shared" si="738"/>
        <v>0</v>
      </c>
      <c r="G5920">
        <f>Weighting!$H$16</f>
        <v>0</v>
      </c>
      <c r="H5920">
        <f t="array" ref="H5920">FREQUENCY(IF('Data Transformation'!$B$4:$B$8425=B5907,'Data Transformation'!$G$4:$G$8425),'Bin Analysis'!$B5920)</f>
        <v>2073</v>
      </c>
      <c r="I5920">
        <f t="shared" si="739"/>
        <v>0</v>
      </c>
      <c r="J5920">
        <f t="shared" si="740"/>
        <v>0</v>
      </c>
      <c r="K5920">
        <f>J5920*Weighting!$W$16</f>
        <v>0</v>
      </c>
      <c r="M5920" s="14"/>
    </row>
    <row r="5921" spans="1:25" x14ac:dyDescent="0.25">
      <c r="A5921" s="32" t="str">
        <f>IF(Weighting!$P$17&gt;0,B5921,"")</f>
        <v/>
      </c>
      <c r="B5921" t="e">
        <f>Weighting!$C$17</f>
        <v>#DIV/0!</v>
      </c>
      <c r="C5921" t="e">
        <f>Weighting!$F$17</f>
        <v>#NUM!</v>
      </c>
      <c r="D5921" t="e">
        <f>IF(C5921=1,'Data Transformation'!$G$3+0.5*'Data Transformation'!$W$25,IF(C5922=1,D5922-'Data Transformation'!$W$25,FALSE))</f>
        <v>#NUM!</v>
      </c>
      <c r="E5921">
        <f t="array" ref="E5921">IF(ISLOGICAL(D5921),"",FREQUENCY(IF('Data Transformation'!$B$425:$B$8425='Bin Analysis'!$B5907,'Data Transformation'!$G$425:$G$8425),D5921))</f>
        <v>2001</v>
      </c>
      <c r="F5921">
        <f t="shared" si="738"/>
        <v>0</v>
      </c>
      <c r="G5921">
        <f>Weighting!$H$17</f>
        <v>0</v>
      </c>
      <c r="H5921">
        <f t="array" ref="H5921">FREQUENCY(IF('Data Transformation'!$B$4:$B$8425=B5907,'Data Transformation'!$G$4:$G$8425),'Bin Analysis'!$B5921)</f>
        <v>2073</v>
      </c>
      <c r="I5921">
        <f t="shared" si="739"/>
        <v>0</v>
      </c>
      <c r="J5921">
        <f t="shared" si="740"/>
        <v>0</v>
      </c>
      <c r="K5921">
        <f>J5921*Weighting!$W$17</f>
        <v>0</v>
      </c>
      <c r="M5921" s="14"/>
    </row>
    <row r="5922" spans="1:25" x14ac:dyDescent="0.25">
      <c r="A5922" s="32" t="str">
        <f>IF(Weighting!$P$18&gt;0,B5922,"")</f>
        <v/>
      </c>
      <c r="B5922" t="e">
        <f>Weighting!$C$18</f>
        <v>#DIV/0!</v>
      </c>
      <c r="C5922" t="e">
        <f>Weighting!$F$18</f>
        <v>#NUM!</v>
      </c>
      <c r="D5922" t="e">
        <f>IF(C5922=1,'Data Transformation'!$G$3+0.5*'Data Transformation'!$W$25,IF(C5923=1,D5923-'Data Transformation'!$W$25,FALSE))</f>
        <v>#NUM!</v>
      </c>
      <c r="E5922">
        <f t="array" ref="E5922">IF(ISLOGICAL(D5922),"",FREQUENCY(IF('Data Transformation'!$B$425:$B$8425='Bin Analysis'!$B5907,'Data Transformation'!$G$425:$G$8425),D5922))</f>
        <v>2001</v>
      </c>
      <c r="F5922">
        <f t="shared" si="738"/>
        <v>0</v>
      </c>
      <c r="G5922">
        <f>Weighting!$H$18</f>
        <v>0</v>
      </c>
      <c r="H5922">
        <f t="array" ref="H5922">FREQUENCY(IF('Data Transformation'!$B$4:$B$8425=B5907,'Data Transformation'!$G$4:$G$8425),'Bin Analysis'!$B5922)</f>
        <v>2073</v>
      </c>
      <c r="I5922">
        <f t="shared" si="739"/>
        <v>0</v>
      </c>
      <c r="J5922">
        <f t="shared" si="740"/>
        <v>0</v>
      </c>
      <c r="K5922">
        <f>J5922*Weighting!$W$18</f>
        <v>0</v>
      </c>
      <c r="M5922" s="14"/>
    </row>
    <row r="5923" spans="1:25" x14ac:dyDescent="0.25">
      <c r="A5923" s="32" t="str">
        <f>IF(Weighting!$P$19&gt;0,B5923,"")</f>
        <v/>
      </c>
      <c r="B5923" t="e">
        <f>Weighting!$C$19</f>
        <v>#DIV/0!</v>
      </c>
      <c r="C5923" t="e">
        <f>Weighting!$F$19</f>
        <v>#NUM!</v>
      </c>
      <c r="D5923" t="e">
        <f>IF(C5923=1,'Data Transformation'!$G$3+0.5*'Data Transformation'!$W$25,IF(C5924=1,D5924-'Data Transformation'!$W$25,FALSE))</f>
        <v>#NUM!</v>
      </c>
      <c r="E5923">
        <f t="array" ref="E5923">IF(ISLOGICAL(D5923),"",FREQUENCY(IF('Data Transformation'!$B$425:$B$8425='Bin Analysis'!$B5907,'Data Transformation'!$G$425:$G$8425),D5923))</f>
        <v>2001</v>
      </c>
      <c r="F5923">
        <f t="shared" si="738"/>
        <v>0</v>
      </c>
      <c r="G5923">
        <f>Weighting!$H$19</f>
        <v>0</v>
      </c>
      <c r="H5923">
        <f t="array" ref="H5923">FREQUENCY(IF('Data Transformation'!$B$4:$B$8425=B5907,'Data Transformation'!$G$4:$G$8425),'Bin Analysis'!$B5923)</f>
        <v>2073</v>
      </c>
      <c r="I5923">
        <f t="shared" si="739"/>
        <v>0</v>
      </c>
      <c r="J5923">
        <f t="shared" si="740"/>
        <v>0</v>
      </c>
      <c r="K5923">
        <f>J5923*Weighting!$W$19</f>
        <v>0</v>
      </c>
      <c r="M5923" s="14"/>
    </row>
    <row r="5924" spans="1:25" x14ac:dyDescent="0.25">
      <c r="A5924" s="32" t="str">
        <f>IF(Weighting!$P$20&gt;0,B5924,"")</f>
        <v/>
      </c>
      <c r="B5924" t="e">
        <f>Weighting!$C$20</f>
        <v>#DIV/0!</v>
      </c>
      <c r="C5924" t="e">
        <f>Weighting!$F$20</f>
        <v>#NUM!</v>
      </c>
      <c r="D5924" t="e">
        <f>IF(C5924=1,'Data Transformation'!$G$3+0.5*'Data Transformation'!$W$25,IF(C5925=1,D5925-'Data Transformation'!$W$25,FALSE))</f>
        <v>#NUM!</v>
      </c>
      <c r="E5924">
        <f t="array" ref="E5924">IF(ISLOGICAL(D5924),"",FREQUENCY(IF('Data Transformation'!$B$425:$B$8425='Bin Analysis'!$B5907,'Data Transformation'!$G$425:$G$8425),D5924))</f>
        <v>2001</v>
      </c>
      <c r="F5924">
        <f t="shared" si="738"/>
        <v>0</v>
      </c>
      <c r="G5924">
        <f>Weighting!$H$20</f>
        <v>0</v>
      </c>
      <c r="H5924">
        <f t="array" ref="H5924">FREQUENCY(IF('Data Transformation'!$B$4:$B$8425=B5907,'Data Transformation'!$G$4:$G$8425),'Bin Analysis'!$B5924)</f>
        <v>2073</v>
      </c>
      <c r="I5924">
        <f t="shared" si="739"/>
        <v>0</v>
      </c>
      <c r="J5924">
        <f t="shared" si="740"/>
        <v>0</v>
      </c>
      <c r="K5924">
        <f>J5924*Weighting!$W$20</f>
        <v>0</v>
      </c>
      <c r="M5924" s="14"/>
    </row>
    <row r="5925" spans="1:25" x14ac:dyDescent="0.25">
      <c r="A5925" s="32" t="str">
        <f>IF(Weighting!$P$21&gt;0,B5925,"")</f>
        <v/>
      </c>
      <c r="B5925" t="e">
        <f>Weighting!$C$21</f>
        <v>#DIV/0!</v>
      </c>
      <c r="C5925" t="e">
        <f>Weighting!$F$21</f>
        <v>#NUM!</v>
      </c>
      <c r="D5925" t="e">
        <f>IF(C5925=1,'Data Transformation'!$G$3+0.5*'Data Transformation'!$W$25,IF(C5926=1,D5926-'Data Transformation'!$W$25,FALSE))</f>
        <v>#NUM!</v>
      </c>
      <c r="E5925">
        <f t="array" ref="E5925">IF(ISLOGICAL(D5925),"",FREQUENCY(IF('Data Transformation'!$B$425:$B$8425='Bin Analysis'!$B5907,'Data Transformation'!$G$425:$G$8425),D5925))</f>
        <v>2001</v>
      </c>
      <c r="F5925">
        <f t="shared" si="738"/>
        <v>0</v>
      </c>
      <c r="G5925">
        <f>Weighting!$H$21</f>
        <v>0</v>
      </c>
      <c r="H5925">
        <f t="array" ref="H5925">FREQUENCY(IF('Data Transformation'!$B$4:$B$8425=B5907,'Data Transformation'!$G$4:$G$8425),'Bin Analysis'!$B5925)</f>
        <v>2073</v>
      </c>
      <c r="I5925">
        <f t="shared" si="739"/>
        <v>0</v>
      </c>
      <c r="J5925">
        <f t="shared" si="740"/>
        <v>0</v>
      </c>
      <c r="K5925">
        <f>J5925*Weighting!$W$21</f>
        <v>0</v>
      </c>
      <c r="M5925" s="14"/>
    </row>
    <row r="5926" spans="1:25" x14ac:dyDescent="0.25">
      <c r="A5926" s="32" t="str">
        <f>IF(Weighting!$P$22&gt;0,B5926,"")</f>
        <v/>
      </c>
      <c r="B5926" t="e">
        <f>Weighting!$C$22</f>
        <v>#DIV/0!</v>
      </c>
      <c r="C5926" t="e">
        <f>Weighting!$F$22</f>
        <v>#NUM!</v>
      </c>
      <c r="D5926" t="e">
        <f>IF(C5926=1,'Data Transformation'!$G$3+0.5*'Data Transformation'!$W$25,IF(C5927=1,D5927-'Data Transformation'!$W$25,FALSE))</f>
        <v>#NUM!</v>
      </c>
      <c r="E5926">
        <f t="array" ref="E5926">IF(ISLOGICAL(D5926),"",FREQUENCY(IF('Data Transformation'!$B$425:$B$8425='Bin Analysis'!$B5907,'Data Transformation'!$G$425:$G$8425),D5926))</f>
        <v>2001</v>
      </c>
      <c r="F5926">
        <f t="shared" si="738"/>
        <v>0</v>
      </c>
      <c r="G5926">
        <f>Weighting!$H$22</f>
        <v>0</v>
      </c>
      <c r="H5926">
        <f t="array" ref="H5926">FREQUENCY(IF('Data Transformation'!$B$4:$B$8425=B5907,'Data Transformation'!$G$4:$G$8425),'Bin Analysis'!$B5926)</f>
        <v>2073</v>
      </c>
      <c r="I5926">
        <f t="shared" si="739"/>
        <v>0</v>
      </c>
      <c r="J5926">
        <f t="shared" si="740"/>
        <v>0</v>
      </c>
      <c r="K5926">
        <f>J5926*Weighting!$W$22</f>
        <v>0</v>
      </c>
      <c r="M5926" s="14"/>
    </row>
    <row r="5927" spans="1:25" x14ac:dyDescent="0.25">
      <c r="A5927" s="32" t="str">
        <f>IF(Weighting!$P$23&gt;0,B5927,"")</f>
        <v/>
      </c>
      <c r="B5927" t="e">
        <f>Weighting!$C$23</f>
        <v>#DIV/0!</v>
      </c>
      <c r="C5927" t="e">
        <f>Weighting!$F$23</f>
        <v>#NUM!</v>
      </c>
      <c r="D5927" t="e">
        <f>IF(C5927=1,'Data Transformation'!$G$3+0.5*'Data Transformation'!$W$25,IF(C5928=1,D5928-'Data Transformation'!$W$25,FALSE))</f>
        <v>#NUM!</v>
      </c>
      <c r="E5927">
        <f t="array" ref="E5927">IF(ISLOGICAL(D5927),"",FREQUENCY(IF('Data Transformation'!$B$425:$B$8425='Bin Analysis'!$B5907,'Data Transformation'!$G$425:$G$8425),D5927))</f>
        <v>2001</v>
      </c>
      <c r="F5927">
        <f t="shared" si="738"/>
        <v>0</v>
      </c>
      <c r="G5927">
        <f>Weighting!$H$23</f>
        <v>0</v>
      </c>
      <c r="H5927">
        <f t="array" ref="H5927">FREQUENCY(IF('Data Transformation'!$B$4:$B$8425=B5907,'Data Transformation'!$G$4:$G$8425),'Bin Analysis'!$B5927)</f>
        <v>2073</v>
      </c>
      <c r="I5927">
        <f t="shared" si="739"/>
        <v>0</v>
      </c>
      <c r="J5927">
        <f t="shared" si="740"/>
        <v>0</v>
      </c>
      <c r="K5927">
        <f>J5927*Weighting!$W$23</f>
        <v>0</v>
      </c>
      <c r="M5927" s="14"/>
    </row>
    <row r="5928" spans="1:25" x14ac:dyDescent="0.25">
      <c r="A5928" s="32" t="str">
        <f>IF(Weighting!$P$24&gt;0,B5928,"")</f>
        <v/>
      </c>
      <c r="B5928" t="e">
        <f>Weighting!$C$24</f>
        <v>#DIV/0!</v>
      </c>
      <c r="C5928" t="e">
        <f>Weighting!$F$24</f>
        <v>#NUM!</v>
      </c>
      <c r="D5928" t="e">
        <f>IF(C5928=1,'Data Transformation'!$G$3+0.5*'Data Transformation'!$W$25,IF(C5929=1,D5929-'Data Transformation'!$W$25,FALSE))</f>
        <v>#NUM!</v>
      </c>
      <c r="E5928">
        <f t="array" ref="E5928">IF(ISLOGICAL(D5928),"",FREQUENCY(IF('Data Transformation'!$B$425:$B$8425='Bin Analysis'!$B5907,'Data Transformation'!$G$425:$G$8425),D5928))</f>
        <v>2001</v>
      </c>
      <c r="F5928">
        <f t="shared" si="738"/>
        <v>0</v>
      </c>
      <c r="G5928">
        <f>Weighting!$H$24</f>
        <v>0</v>
      </c>
      <c r="H5928">
        <f t="array" ref="H5928">FREQUENCY(IF('Data Transformation'!$B$4:$B$8425=B5907,'Data Transformation'!$G$4:$G$8425),'Bin Analysis'!$B5928)</f>
        <v>2073</v>
      </c>
      <c r="I5928">
        <f t="shared" si="739"/>
        <v>0</v>
      </c>
      <c r="J5928">
        <f t="shared" si="740"/>
        <v>0</v>
      </c>
      <c r="K5928">
        <f>J5928*Weighting!$W$24</f>
        <v>0</v>
      </c>
      <c r="M5928" s="14"/>
    </row>
    <row r="5929" spans="1:25" x14ac:dyDescent="0.25">
      <c r="A5929" s="32" t="str">
        <f>IF(Weighting!$P$25&gt;0,B5929,"")</f>
        <v/>
      </c>
      <c r="B5929" t="e">
        <f>Weighting!$C$25</f>
        <v>#DIV/0!</v>
      </c>
      <c r="C5929" t="e">
        <f>Weighting!$F$25</f>
        <v>#NUM!</v>
      </c>
      <c r="D5929" t="e">
        <f>IF(C5929=1,'Data Transformation'!$G$3+0.5*'Data Transformation'!$W$25,IF(C5930=1,D5930-'Data Transformation'!$W$25,FALSE))</f>
        <v>#NUM!</v>
      </c>
      <c r="E5929">
        <f t="array" ref="E5929">IF(ISLOGICAL(D5929),"",FREQUENCY(IF('Data Transformation'!$B$425:$B$8425='Bin Analysis'!$B5907,'Data Transformation'!$G$425:$G$8425),D5929))</f>
        <v>2001</v>
      </c>
      <c r="F5929">
        <f t="shared" si="738"/>
        <v>0</v>
      </c>
      <c r="G5929">
        <f>Weighting!$H$25</f>
        <v>0</v>
      </c>
      <c r="H5929">
        <f t="array" ref="H5929">FREQUENCY(IF('Data Transformation'!$B$4:$B$8425=B5907,'Data Transformation'!$G$4:$G$8425),'Bin Analysis'!$B5929)</f>
        <v>2073</v>
      </c>
      <c r="I5929">
        <f t="shared" si="739"/>
        <v>0</v>
      </c>
      <c r="J5929">
        <f t="shared" si="740"/>
        <v>0</v>
      </c>
      <c r="K5929">
        <f>J5929*Weighting!$W$25</f>
        <v>0</v>
      </c>
      <c r="M5929" s="14"/>
    </row>
    <row r="5930" spans="1:25" x14ac:dyDescent="0.25">
      <c r="O5930"/>
      <c r="P5930"/>
      <c r="Q5930"/>
      <c r="R5930"/>
    </row>
    <row r="5931" spans="1:25" ht="23.25" x14ac:dyDescent="0.35">
      <c r="A5931" s="21" t="s">
        <v>0</v>
      </c>
      <c r="B5931" s="21" t="str">
        <f>IFERROR(VLOOKUP(C5931,'Data Transformation'!$L$6:$M$426,2,FALSE),"")</f>
        <v/>
      </c>
      <c r="C5931" s="21">
        <f>C5907+1</f>
        <v>247</v>
      </c>
      <c r="D5931" s="21"/>
      <c r="E5931" s="21"/>
      <c r="F5931" s="21"/>
      <c r="G5931" s="21"/>
      <c r="H5931" s="22"/>
      <c r="I5931" s="22"/>
      <c r="J5931" s="22"/>
      <c r="K5931" s="21"/>
      <c r="L5931" s="21" t="str">
        <f>B5931</f>
        <v/>
      </c>
      <c r="M5931" s="23" t="e">
        <f>INDEX('Data Transformation'!$O$4:$O$424,MATCH($B5931,'Data Transformation'!$M$4:$M$424,0),MATCH($M$2,'Data Transformation'!$O$3,0))</f>
        <v>#N/A</v>
      </c>
      <c r="N5931" s="27" t="e">
        <f>IF('Input and Summary Results'!$J$16="minimum",'Bin Analysis'!X5932/(M5931-1),'Bin Analysis'!Y5931/('Bin Analysis'!M5931-1))</f>
        <v>#N/A</v>
      </c>
      <c r="O5931" s="27" t="e">
        <f>IF(M5931=FALSE,NA(),(VLOOKUP(1,C5934:K5953,4,FALSE))/(M5931-1))</f>
        <v>#N/A</v>
      </c>
      <c r="P5931" s="27" t="e">
        <f>IF(M5931=FALSE,NA(),SUM(J5934:J5953)/Weighting!$S$5)</f>
        <v>#N/A</v>
      </c>
      <c r="Q5931" s="27" t="e">
        <f>IF(M5931=FALSE,NA(),SUM(K5934:K5953)/Weighting!$S$6)</f>
        <v>#N/A</v>
      </c>
      <c r="R5931" s="27" t="e">
        <f>IF(M5931=FALSE,NA(),(VLOOKUP(1,G5934:K5953,3,FALSE))/(M5931-1))</f>
        <v>#N/A</v>
      </c>
      <c r="S5931" s="22" t="e">
        <f>IF(M5931=FALSE,NA(),IF(SUM(J5934:J5953)=2,"yes","no"))</f>
        <v>#N/A</v>
      </c>
      <c r="X5931" s="2" cm="2">
        <f t="array" ref="X5931:X5932">FREQUENCY(IF('Data Transformation'!$B$425:$B$6424='Bin Analysis'!L5931,'Data Transformation'!$G$425:$G$6424),'Data Transformation'!$U$11)</f>
        <v>0</v>
      </c>
      <c r="Y5931" s="2" cm="2">
        <f t="array" ref="Y5931:Y5932">FREQUENCY(IF('Data Transformation'!$B$425:$B$6424='Bin Analysis'!L5931,'Data Transformation'!$G$425:$G$6424),'Data Transformation'!$U$12)</f>
        <v>0</v>
      </c>
    </row>
    <row r="5932" spans="1:25" x14ac:dyDescent="0.25">
      <c r="A5932" s="14" t="s">
        <v>67</v>
      </c>
      <c r="B5932" t="s">
        <v>47</v>
      </c>
      <c r="C5932" t="s">
        <v>5</v>
      </c>
      <c r="D5932" t="s">
        <v>100</v>
      </c>
      <c r="E5932" t="s">
        <v>101</v>
      </c>
      <c r="F5932" t="s">
        <v>102</v>
      </c>
      <c r="G5932" t="s">
        <v>70</v>
      </c>
      <c r="H5932" t="s">
        <v>31</v>
      </c>
      <c r="I5932" t="s">
        <v>32</v>
      </c>
      <c r="J5932" t="s">
        <v>46</v>
      </c>
      <c r="K5932" s="14" t="s">
        <v>45</v>
      </c>
      <c r="M5932" s="14"/>
      <c r="X5932" s="2">
        <v>0</v>
      </c>
      <c r="Y5932" s="2">
        <v>0</v>
      </c>
    </row>
    <row r="5933" spans="1:25" x14ac:dyDescent="0.25">
      <c r="A5933" s="32"/>
      <c r="D5933" t="e">
        <f>IF(C5933=1,'Data Transformation'!$G$3+0.5*'Data Transformation'!$W$25,IF(C5934=1,D5934-'Data Transformation'!$W$25,FALSE))</f>
        <v>#NUM!</v>
      </c>
      <c r="E5933">
        <f t="array" ref="E5933">IF(ISLOGICAL(D5933),"",FREQUENCY(IF('Data Transformation'!$B$425:$B$8425='Bin Analysis'!$B5931,'Data Transformation'!$G$425:$G$8425),D5933))</f>
        <v>2001</v>
      </c>
      <c r="F5933" t="e">
        <f>IF(ISLOGICAL(D5933),"",E5933-E5932)</f>
        <v>#VALUE!</v>
      </c>
      <c r="M5933" s="14"/>
    </row>
    <row r="5934" spans="1:25" x14ac:dyDescent="0.25">
      <c r="A5934" s="32" t="e">
        <f>IF(Weighting!$P$6&gt;0,B5934,"")</f>
        <v>#NUM!</v>
      </c>
      <c r="B5934" t="e">
        <f>Weighting!$C$6</f>
        <v>#DIV/0!</v>
      </c>
      <c r="C5934" t="e">
        <f>Weighting!$F$6</f>
        <v>#NUM!</v>
      </c>
      <c r="D5934" t="e">
        <f>IF(C5934=1,'Data Transformation'!$G$3+0.5*'Data Transformation'!$W$25,IF(C5935=1,D5935-'Data Transformation'!$W$25,FALSE))</f>
        <v>#NUM!</v>
      </c>
      <c r="E5934">
        <f t="array" ref="E5934">IF(ISLOGICAL(D5934),"",FREQUENCY(IF('Data Transformation'!$B$425:$B$8425='Bin Analysis'!$B5931,'Data Transformation'!$G$425:$G$8425),D5934))</f>
        <v>2001</v>
      </c>
      <c r="F5934">
        <f>IF(ISLOGICAL(D5934),"",E5934-E5933)</f>
        <v>0</v>
      </c>
      <c r="G5934">
        <f>Weighting!$H$6</f>
        <v>1</v>
      </c>
      <c r="H5934">
        <f t="array" ref="H5934">FREQUENCY(IF('Data Transformation'!$B$4:$B$8425=B5931,'Data Transformation'!$G$4:$G$8425),'Bin Analysis'!$B5934)</f>
        <v>2073</v>
      </c>
      <c r="I5934">
        <f>H5934-H5933</f>
        <v>2073</v>
      </c>
      <c r="J5934">
        <f>IF(I5934=0,0,1)</f>
        <v>1</v>
      </c>
      <c r="K5934" t="e">
        <f>J5934*Weighting!$W$6</f>
        <v>#NUM!</v>
      </c>
      <c r="M5934" s="14"/>
    </row>
    <row r="5935" spans="1:25" x14ac:dyDescent="0.25">
      <c r="A5935" s="32" t="str">
        <f>IF(Weighting!$P$7&gt;0,B5935,"")</f>
        <v/>
      </c>
      <c r="B5935" t="e">
        <f>Weighting!$C$7</f>
        <v>#DIV/0!</v>
      </c>
      <c r="C5935" t="e">
        <f>Weighting!$F$7</f>
        <v>#NUM!</v>
      </c>
      <c r="D5935" t="e">
        <f>IF(C5935=1,'Data Transformation'!$G$3+0.5*'Data Transformation'!$W$25,IF(C5936=1,D5936-'Data Transformation'!$W$25,FALSE))</f>
        <v>#NUM!</v>
      </c>
      <c r="E5935">
        <f t="array" ref="E5935">IF(ISLOGICAL(D5935),"",FREQUENCY(IF('Data Transformation'!$B$425:$B$8425='Bin Analysis'!$B5931,'Data Transformation'!$G$425:$G$8425),D5935))</f>
        <v>2001</v>
      </c>
      <c r="F5935">
        <f t="shared" ref="F5935:F5953" si="741">IF(ISLOGICAL(D5935),"",E5935-E5934)</f>
        <v>0</v>
      </c>
      <c r="G5935">
        <f>Weighting!$H$7</f>
        <v>0</v>
      </c>
      <c r="H5935">
        <f t="array" ref="H5935">FREQUENCY(IF('Data Transformation'!$B$4:$B$8425=B5931,'Data Transformation'!$G$4:$G$8425),'Bin Analysis'!$B5935)</f>
        <v>2073</v>
      </c>
      <c r="I5935">
        <f t="shared" ref="I5935:I5953" si="742">H5935-H5934</f>
        <v>0</v>
      </c>
      <c r="J5935">
        <f>IF(I5935=0,0,1)</f>
        <v>0</v>
      </c>
      <c r="K5935">
        <f>J5935*Weighting!$W$7</f>
        <v>0</v>
      </c>
      <c r="M5935" s="14"/>
    </row>
    <row r="5936" spans="1:25" x14ac:dyDescent="0.25">
      <c r="A5936" s="32" t="str">
        <f>IF(Weighting!$P$8&gt;0,B5936,"")</f>
        <v/>
      </c>
      <c r="B5936" t="e">
        <f>Weighting!$C$8</f>
        <v>#DIV/0!</v>
      </c>
      <c r="C5936" t="e">
        <f>Weighting!$F$8</f>
        <v>#NUM!</v>
      </c>
      <c r="D5936" t="e">
        <f>IF(C5936=1,'Data Transformation'!$G$3+0.5*'Data Transformation'!$W$25,IF(C5937=1,D5937-'Data Transformation'!$W$25,FALSE))</f>
        <v>#NUM!</v>
      </c>
      <c r="E5936">
        <f t="array" ref="E5936">IF(ISLOGICAL(D5936),"",FREQUENCY(IF('Data Transformation'!$B$425:$B$8425='Bin Analysis'!$B5931,'Data Transformation'!$G$425:$G$8425),D5936))</f>
        <v>2001</v>
      </c>
      <c r="F5936">
        <f t="shared" si="741"/>
        <v>0</v>
      </c>
      <c r="G5936">
        <f>Weighting!$H$8</f>
        <v>0</v>
      </c>
      <c r="H5936">
        <f t="array" ref="H5936">FREQUENCY(IF('Data Transformation'!$B$4:$B$8425=B5931,'Data Transformation'!$G$4:$G$8425),'Bin Analysis'!$B5936)</f>
        <v>2073</v>
      </c>
      <c r="I5936">
        <f t="shared" si="742"/>
        <v>0</v>
      </c>
      <c r="J5936">
        <f t="shared" ref="J5936:J5953" si="743">IF(I5936=0,0,1)</f>
        <v>0</v>
      </c>
      <c r="K5936">
        <f>J5936*Weighting!$W$8</f>
        <v>0</v>
      </c>
      <c r="M5936" s="14"/>
    </row>
    <row r="5937" spans="1:13" x14ac:dyDescent="0.25">
      <c r="A5937" s="32" t="str">
        <f>IF(Weighting!$P$9&gt;0,B5937,"")</f>
        <v/>
      </c>
      <c r="B5937" s="50" t="e">
        <f>Weighting!$C$9</f>
        <v>#DIV/0!</v>
      </c>
      <c r="C5937" t="e">
        <f>Weighting!$F$9</f>
        <v>#NUM!</v>
      </c>
      <c r="D5937" t="e">
        <f>IF(C5937=1,'Data Transformation'!$G$3+0.5*'Data Transformation'!$W$25,IF(C5938=1,D5938-'Data Transformation'!$W$25,FALSE))</f>
        <v>#NUM!</v>
      </c>
      <c r="E5937">
        <f t="array" ref="E5937">IF(ISLOGICAL(D5937),"",FREQUENCY(IF('Data Transformation'!$B$425:$B$8425='Bin Analysis'!$B5931,'Data Transformation'!$G$425:$G$8425),D5937))</f>
        <v>2001</v>
      </c>
      <c r="F5937">
        <f t="shared" si="741"/>
        <v>0</v>
      </c>
      <c r="G5937">
        <f>Weighting!$H$9</f>
        <v>0</v>
      </c>
      <c r="H5937">
        <f t="array" ref="H5937">FREQUENCY(IF('Data Transformation'!$B$4:$B$8425=B5931,'Data Transformation'!$G$4:$G$8425),'Bin Analysis'!$B5937)</f>
        <v>2073</v>
      </c>
      <c r="I5937">
        <f t="shared" si="742"/>
        <v>0</v>
      </c>
      <c r="J5937">
        <f t="shared" si="743"/>
        <v>0</v>
      </c>
      <c r="K5937">
        <f>J5937*Weighting!$W$9</f>
        <v>0</v>
      </c>
      <c r="M5937" s="14"/>
    </row>
    <row r="5938" spans="1:13" x14ac:dyDescent="0.25">
      <c r="A5938" s="32" t="str">
        <f>IF(Weighting!$P$10&gt;0,B5938,"")</f>
        <v/>
      </c>
      <c r="B5938" t="e">
        <f>Weighting!$C$10</f>
        <v>#DIV/0!</v>
      </c>
      <c r="C5938" t="e">
        <f>Weighting!$F$10</f>
        <v>#NUM!</v>
      </c>
      <c r="D5938" t="e">
        <f>IF(C5938=1,'Data Transformation'!$G$3+0.5*'Data Transformation'!$W$25,IF(C5939=1,D5939-'Data Transformation'!$W$25,FALSE))</f>
        <v>#NUM!</v>
      </c>
      <c r="E5938">
        <f t="array" ref="E5938">IF(ISLOGICAL(D5938),"",FREQUENCY(IF('Data Transformation'!$B$425:$B$8425='Bin Analysis'!$B5931,'Data Transformation'!$G$425:$G$8425),D5938))</f>
        <v>2001</v>
      </c>
      <c r="F5938">
        <f t="shared" si="741"/>
        <v>0</v>
      </c>
      <c r="G5938">
        <f>Weighting!$H$10</f>
        <v>0</v>
      </c>
      <c r="H5938">
        <f t="array" ref="H5938">FREQUENCY(IF('Data Transformation'!$B$4:$B$8425=B5931,'Data Transformation'!$G$4:$G$8425),'Bin Analysis'!$B5938)</f>
        <v>2073</v>
      </c>
      <c r="I5938">
        <f t="shared" si="742"/>
        <v>0</v>
      </c>
      <c r="J5938">
        <f t="shared" si="743"/>
        <v>0</v>
      </c>
      <c r="K5938">
        <f>J5938*Weighting!$W$10</f>
        <v>0</v>
      </c>
      <c r="M5938" s="14"/>
    </row>
    <row r="5939" spans="1:13" x14ac:dyDescent="0.25">
      <c r="A5939" s="32" t="str">
        <f>IF(Weighting!$P$11&gt;0,B5939,"")</f>
        <v/>
      </c>
      <c r="B5939" t="e">
        <f>Weighting!$C$11</f>
        <v>#DIV/0!</v>
      </c>
      <c r="C5939" t="e">
        <f>Weighting!$F$11</f>
        <v>#NUM!</v>
      </c>
      <c r="D5939" t="e">
        <f>IF(C5939=1,'Data Transformation'!$G$3+0.5*'Data Transformation'!$W$25,IF(C5940=1,D5940-'Data Transformation'!$W$25,FALSE))</f>
        <v>#NUM!</v>
      </c>
      <c r="E5939">
        <f t="array" ref="E5939">IF(ISLOGICAL(D5939),"",FREQUENCY(IF('Data Transformation'!$B$425:$B$8425='Bin Analysis'!$B5931,'Data Transformation'!$G$425:$G$8425),D5939))</f>
        <v>2001</v>
      </c>
      <c r="F5939">
        <f t="shared" si="741"/>
        <v>0</v>
      </c>
      <c r="G5939">
        <f>Weighting!$H$11</f>
        <v>0</v>
      </c>
      <c r="H5939">
        <f t="array" ref="H5939">FREQUENCY(IF('Data Transformation'!$B$4:$B$8425=B5931,'Data Transformation'!$G$4:$G$8425),'Bin Analysis'!$B5939)</f>
        <v>2073</v>
      </c>
      <c r="I5939">
        <f t="shared" si="742"/>
        <v>0</v>
      </c>
      <c r="J5939">
        <f t="shared" si="743"/>
        <v>0</v>
      </c>
      <c r="K5939">
        <f>J5939*Weighting!$W$11</f>
        <v>0</v>
      </c>
      <c r="M5939" s="14"/>
    </row>
    <row r="5940" spans="1:13" x14ac:dyDescent="0.25">
      <c r="A5940" s="32" t="str">
        <f>IF(Weighting!$P$12&gt;0,B5940,"")</f>
        <v/>
      </c>
      <c r="B5940" t="e">
        <f>Weighting!$C$12</f>
        <v>#DIV/0!</v>
      </c>
      <c r="C5940" t="e">
        <f>Weighting!$F$12</f>
        <v>#NUM!</v>
      </c>
      <c r="D5940" t="e">
        <f>IF(C5940=1,'Data Transformation'!$G$3+0.5*'Data Transformation'!$W$25,IF(C5941=1,D5941-'Data Transformation'!$W$25,FALSE))</f>
        <v>#NUM!</v>
      </c>
      <c r="E5940">
        <f t="array" ref="E5940">IF(ISLOGICAL(D5940),"",FREQUENCY(IF('Data Transformation'!$B$425:$B$8425='Bin Analysis'!$B5931,'Data Transformation'!$G$425:$G$8425),D5940))</f>
        <v>2001</v>
      </c>
      <c r="F5940">
        <f t="shared" si="741"/>
        <v>0</v>
      </c>
      <c r="G5940">
        <f>Weighting!$H$12</f>
        <v>0</v>
      </c>
      <c r="H5940">
        <f t="array" ref="H5940">FREQUENCY(IF('Data Transformation'!$B$4:$B$8425=B5931,'Data Transformation'!$G$4:$G$8425),'Bin Analysis'!$B5940)</f>
        <v>2073</v>
      </c>
      <c r="I5940">
        <f t="shared" si="742"/>
        <v>0</v>
      </c>
      <c r="J5940">
        <f t="shared" si="743"/>
        <v>0</v>
      </c>
      <c r="K5940">
        <f>J5940*Weighting!$W$12</f>
        <v>0</v>
      </c>
      <c r="M5940" s="14"/>
    </row>
    <row r="5941" spans="1:13" x14ac:dyDescent="0.25">
      <c r="A5941" s="32" t="str">
        <f>IF(Weighting!$P$13&gt;0,B5941,"")</f>
        <v/>
      </c>
      <c r="B5941" t="e">
        <f>Weighting!$C$13</f>
        <v>#DIV/0!</v>
      </c>
      <c r="C5941" t="e">
        <f>Weighting!$F$13</f>
        <v>#NUM!</v>
      </c>
      <c r="D5941" t="e">
        <f>IF(C5941=1,'Data Transformation'!$G$3+0.5*'Data Transformation'!$W$25,IF(C5942=1,D5942-'Data Transformation'!$W$25,FALSE))</f>
        <v>#NUM!</v>
      </c>
      <c r="E5941">
        <f t="array" ref="E5941">IF(ISLOGICAL(D5941),"",FREQUENCY(IF('Data Transformation'!$B$425:$B$8425='Bin Analysis'!$B5931,'Data Transformation'!$G$425:$G$8425),D5941))</f>
        <v>2001</v>
      </c>
      <c r="F5941">
        <f t="shared" si="741"/>
        <v>0</v>
      </c>
      <c r="G5941">
        <f>Weighting!$H$13</f>
        <v>0</v>
      </c>
      <c r="H5941">
        <f t="array" ref="H5941">FREQUENCY(IF('Data Transformation'!$B$4:$B$8425=B5931,'Data Transformation'!$G$4:$G$8425),'Bin Analysis'!$B5941)</f>
        <v>2073</v>
      </c>
      <c r="I5941">
        <f t="shared" si="742"/>
        <v>0</v>
      </c>
      <c r="J5941">
        <f t="shared" si="743"/>
        <v>0</v>
      </c>
      <c r="K5941">
        <f>J5941*Weighting!$W$13</f>
        <v>0</v>
      </c>
      <c r="M5941" s="14"/>
    </row>
    <row r="5942" spans="1:13" x14ac:dyDescent="0.25">
      <c r="A5942" s="32" t="str">
        <f>IF(Weighting!$P$14&gt;0,B5942,"")</f>
        <v/>
      </c>
      <c r="B5942" t="e">
        <f>Weighting!$C$14</f>
        <v>#DIV/0!</v>
      </c>
      <c r="C5942" t="e">
        <f>Weighting!$F$14</f>
        <v>#NUM!</v>
      </c>
      <c r="D5942" t="e">
        <f>IF(C5942=1,'Data Transformation'!$G$3+0.5*'Data Transformation'!$W$25,IF(C5943=1,D5943-'Data Transformation'!$W$25,FALSE))</f>
        <v>#NUM!</v>
      </c>
      <c r="E5942">
        <f t="array" ref="E5942">IF(ISLOGICAL(D5942),"",FREQUENCY(IF('Data Transformation'!$B$425:$B$8425='Bin Analysis'!$B5931,'Data Transformation'!$G$425:$G$8425),D5942))</f>
        <v>2001</v>
      </c>
      <c r="F5942">
        <f t="shared" si="741"/>
        <v>0</v>
      </c>
      <c r="G5942">
        <f>Weighting!$H$14</f>
        <v>0</v>
      </c>
      <c r="H5942">
        <f t="array" ref="H5942">FREQUENCY(IF('Data Transformation'!$B$4:$B$8425=B5931,'Data Transformation'!$G$4:$G$8425),'Bin Analysis'!$B5942)</f>
        <v>2073</v>
      </c>
      <c r="I5942">
        <f t="shared" si="742"/>
        <v>0</v>
      </c>
      <c r="J5942">
        <f t="shared" si="743"/>
        <v>0</v>
      </c>
      <c r="K5942">
        <f>J5942*Weighting!$W$14</f>
        <v>0</v>
      </c>
      <c r="M5942" s="14"/>
    </row>
    <row r="5943" spans="1:13" x14ac:dyDescent="0.25">
      <c r="A5943" s="32" t="str">
        <f>IF(Weighting!$P$15&gt;0,B5943,"")</f>
        <v/>
      </c>
      <c r="B5943" t="e">
        <f>Weighting!$C$15</f>
        <v>#DIV/0!</v>
      </c>
      <c r="C5943" t="e">
        <f>Weighting!$F$15</f>
        <v>#NUM!</v>
      </c>
      <c r="D5943" t="e">
        <f>IF(C5943=1,'Data Transformation'!$G$3+0.5*'Data Transformation'!$W$25,IF(C5944=1,D5944-'Data Transformation'!$W$25,FALSE))</f>
        <v>#NUM!</v>
      </c>
      <c r="E5943">
        <f t="array" ref="E5943">IF(ISLOGICAL(D5943),"",FREQUENCY(IF('Data Transformation'!$B$425:$B$8425='Bin Analysis'!$B5931,'Data Transformation'!$G$425:$G$8425),D5943))</f>
        <v>2001</v>
      </c>
      <c r="F5943">
        <f t="shared" si="741"/>
        <v>0</v>
      </c>
      <c r="G5943">
        <f>Weighting!$H$15</f>
        <v>0</v>
      </c>
      <c r="H5943">
        <f t="array" ref="H5943">FREQUENCY(IF('Data Transformation'!$B$4:$B$8425=B5931,'Data Transformation'!$G$4:$G$8425),'Bin Analysis'!$B5943)</f>
        <v>2073</v>
      </c>
      <c r="I5943">
        <f t="shared" si="742"/>
        <v>0</v>
      </c>
      <c r="J5943">
        <f t="shared" si="743"/>
        <v>0</v>
      </c>
      <c r="K5943">
        <f>J5943*Weighting!$W$15</f>
        <v>0</v>
      </c>
      <c r="M5943" s="14"/>
    </row>
    <row r="5944" spans="1:13" x14ac:dyDescent="0.25">
      <c r="A5944" s="32" t="str">
        <f>IF(Weighting!$P$16&gt;0,B5944,"")</f>
        <v/>
      </c>
      <c r="B5944" t="e">
        <f>Weighting!$C$16</f>
        <v>#DIV/0!</v>
      </c>
      <c r="C5944" t="e">
        <f>Weighting!$F$16</f>
        <v>#NUM!</v>
      </c>
      <c r="D5944" t="e">
        <f>IF(C5944=1,'Data Transformation'!$G$3+0.5*'Data Transformation'!$W$25,IF(C5945=1,D5945-'Data Transformation'!$W$25,FALSE))</f>
        <v>#NUM!</v>
      </c>
      <c r="E5944">
        <f t="array" ref="E5944">IF(ISLOGICAL(D5944),"",FREQUENCY(IF('Data Transformation'!$B$425:$B$8425='Bin Analysis'!$B5931,'Data Transformation'!$G$425:$G$8425),D5944))</f>
        <v>2001</v>
      </c>
      <c r="F5944">
        <f t="shared" si="741"/>
        <v>0</v>
      </c>
      <c r="G5944">
        <f>Weighting!$H$16</f>
        <v>0</v>
      </c>
      <c r="H5944">
        <f t="array" ref="H5944">FREQUENCY(IF('Data Transformation'!$B$4:$B$8425=B5931,'Data Transformation'!$G$4:$G$8425),'Bin Analysis'!$B5944)</f>
        <v>2073</v>
      </c>
      <c r="I5944">
        <f t="shared" si="742"/>
        <v>0</v>
      </c>
      <c r="J5944">
        <f t="shared" si="743"/>
        <v>0</v>
      </c>
      <c r="K5944">
        <f>J5944*Weighting!$W$16</f>
        <v>0</v>
      </c>
      <c r="M5944" s="14"/>
    </row>
    <row r="5945" spans="1:13" x14ac:dyDescent="0.25">
      <c r="A5945" s="32" t="str">
        <f>IF(Weighting!$P$17&gt;0,B5945,"")</f>
        <v/>
      </c>
      <c r="B5945" t="e">
        <f>Weighting!$C$17</f>
        <v>#DIV/0!</v>
      </c>
      <c r="C5945" t="e">
        <f>Weighting!$F$17</f>
        <v>#NUM!</v>
      </c>
      <c r="D5945" t="e">
        <f>IF(C5945=1,'Data Transformation'!$G$3+0.5*'Data Transformation'!$W$25,IF(C5946=1,D5946-'Data Transformation'!$W$25,FALSE))</f>
        <v>#NUM!</v>
      </c>
      <c r="E5945">
        <f t="array" ref="E5945">IF(ISLOGICAL(D5945),"",FREQUENCY(IF('Data Transformation'!$B$425:$B$8425='Bin Analysis'!$B5931,'Data Transformation'!$G$425:$G$8425),D5945))</f>
        <v>2001</v>
      </c>
      <c r="F5945">
        <f t="shared" si="741"/>
        <v>0</v>
      </c>
      <c r="G5945">
        <f>Weighting!$H$17</f>
        <v>0</v>
      </c>
      <c r="H5945">
        <f t="array" ref="H5945">FREQUENCY(IF('Data Transformation'!$B$4:$B$8425=B5931,'Data Transformation'!$G$4:$G$8425),'Bin Analysis'!$B5945)</f>
        <v>2073</v>
      </c>
      <c r="I5945">
        <f t="shared" si="742"/>
        <v>0</v>
      </c>
      <c r="J5945">
        <f t="shared" si="743"/>
        <v>0</v>
      </c>
      <c r="K5945">
        <f>J5945*Weighting!$W$17</f>
        <v>0</v>
      </c>
      <c r="M5945" s="14"/>
    </row>
    <row r="5946" spans="1:13" x14ac:dyDescent="0.25">
      <c r="A5946" s="32" t="str">
        <f>IF(Weighting!$P$18&gt;0,B5946,"")</f>
        <v/>
      </c>
      <c r="B5946" t="e">
        <f>Weighting!$C$18</f>
        <v>#DIV/0!</v>
      </c>
      <c r="C5946" t="e">
        <f>Weighting!$F$18</f>
        <v>#NUM!</v>
      </c>
      <c r="D5946" t="e">
        <f>IF(C5946=1,'Data Transformation'!$G$3+0.5*'Data Transformation'!$W$25,IF(C5947=1,D5947-'Data Transformation'!$W$25,FALSE))</f>
        <v>#NUM!</v>
      </c>
      <c r="E5946">
        <f t="array" ref="E5946">IF(ISLOGICAL(D5946),"",FREQUENCY(IF('Data Transformation'!$B$425:$B$8425='Bin Analysis'!$B5931,'Data Transformation'!$G$425:$G$8425),D5946))</f>
        <v>2001</v>
      </c>
      <c r="F5946">
        <f t="shared" si="741"/>
        <v>0</v>
      </c>
      <c r="G5946">
        <f>Weighting!$H$18</f>
        <v>0</v>
      </c>
      <c r="H5946">
        <f t="array" ref="H5946">FREQUENCY(IF('Data Transformation'!$B$4:$B$8425=B5931,'Data Transformation'!$G$4:$G$8425),'Bin Analysis'!$B5946)</f>
        <v>2073</v>
      </c>
      <c r="I5946">
        <f t="shared" si="742"/>
        <v>0</v>
      </c>
      <c r="J5946">
        <f t="shared" si="743"/>
        <v>0</v>
      </c>
      <c r="K5946">
        <f>J5946*Weighting!$W$18</f>
        <v>0</v>
      </c>
      <c r="M5946" s="14"/>
    </row>
    <row r="5947" spans="1:13" x14ac:dyDescent="0.25">
      <c r="A5947" s="32" t="str">
        <f>IF(Weighting!$P$19&gt;0,B5947,"")</f>
        <v/>
      </c>
      <c r="B5947" t="e">
        <f>Weighting!$C$19</f>
        <v>#DIV/0!</v>
      </c>
      <c r="C5947" t="e">
        <f>Weighting!$F$19</f>
        <v>#NUM!</v>
      </c>
      <c r="D5947" t="e">
        <f>IF(C5947=1,'Data Transformation'!$G$3+0.5*'Data Transformation'!$W$25,IF(C5948=1,D5948-'Data Transformation'!$W$25,FALSE))</f>
        <v>#NUM!</v>
      </c>
      <c r="E5947">
        <f t="array" ref="E5947">IF(ISLOGICAL(D5947),"",FREQUENCY(IF('Data Transformation'!$B$425:$B$8425='Bin Analysis'!$B5931,'Data Transformation'!$G$425:$G$8425),D5947))</f>
        <v>2001</v>
      </c>
      <c r="F5947">
        <f t="shared" si="741"/>
        <v>0</v>
      </c>
      <c r="G5947">
        <f>Weighting!$H$19</f>
        <v>0</v>
      </c>
      <c r="H5947">
        <f t="array" ref="H5947">FREQUENCY(IF('Data Transformation'!$B$4:$B$8425=B5931,'Data Transformation'!$G$4:$G$8425),'Bin Analysis'!$B5947)</f>
        <v>2073</v>
      </c>
      <c r="I5947">
        <f t="shared" si="742"/>
        <v>0</v>
      </c>
      <c r="J5947">
        <f t="shared" si="743"/>
        <v>0</v>
      </c>
      <c r="K5947">
        <f>J5947*Weighting!$W$19</f>
        <v>0</v>
      </c>
      <c r="M5947" s="14"/>
    </row>
    <row r="5948" spans="1:13" x14ac:dyDescent="0.25">
      <c r="A5948" s="32" t="str">
        <f>IF(Weighting!$P$20&gt;0,B5948,"")</f>
        <v/>
      </c>
      <c r="B5948" t="e">
        <f>Weighting!$C$20</f>
        <v>#DIV/0!</v>
      </c>
      <c r="C5948" t="e">
        <f>Weighting!$F$20</f>
        <v>#NUM!</v>
      </c>
      <c r="D5948" t="e">
        <f>IF(C5948=1,'Data Transformation'!$G$3+0.5*'Data Transformation'!$W$25,IF(C5949=1,D5949-'Data Transformation'!$W$25,FALSE))</f>
        <v>#NUM!</v>
      </c>
      <c r="E5948">
        <f t="array" ref="E5948">IF(ISLOGICAL(D5948),"",FREQUENCY(IF('Data Transformation'!$B$425:$B$8425='Bin Analysis'!$B5931,'Data Transformation'!$G$425:$G$8425),D5948))</f>
        <v>2001</v>
      </c>
      <c r="F5948">
        <f t="shared" si="741"/>
        <v>0</v>
      </c>
      <c r="G5948">
        <f>Weighting!$H$20</f>
        <v>0</v>
      </c>
      <c r="H5948">
        <f t="array" ref="H5948">FREQUENCY(IF('Data Transformation'!$B$4:$B$8425=B5931,'Data Transformation'!$G$4:$G$8425),'Bin Analysis'!$B5948)</f>
        <v>2073</v>
      </c>
      <c r="I5948">
        <f t="shared" si="742"/>
        <v>0</v>
      </c>
      <c r="J5948">
        <f t="shared" si="743"/>
        <v>0</v>
      </c>
      <c r="K5948">
        <f>J5948*Weighting!$W$20</f>
        <v>0</v>
      </c>
      <c r="M5948" s="14"/>
    </row>
    <row r="5949" spans="1:13" x14ac:dyDescent="0.25">
      <c r="A5949" s="32" t="str">
        <f>IF(Weighting!$P$21&gt;0,B5949,"")</f>
        <v/>
      </c>
      <c r="B5949" t="e">
        <f>Weighting!$C$21</f>
        <v>#DIV/0!</v>
      </c>
      <c r="C5949" t="e">
        <f>Weighting!$F$21</f>
        <v>#NUM!</v>
      </c>
      <c r="D5949" t="e">
        <f>IF(C5949=1,'Data Transformation'!$G$3+0.5*'Data Transformation'!$W$25,IF(C5950=1,D5950-'Data Transformation'!$W$25,FALSE))</f>
        <v>#NUM!</v>
      </c>
      <c r="E5949">
        <f t="array" ref="E5949">IF(ISLOGICAL(D5949),"",FREQUENCY(IF('Data Transformation'!$B$425:$B$8425='Bin Analysis'!$B5931,'Data Transformation'!$G$425:$G$8425),D5949))</f>
        <v>2001</v>
      </c>
      <c r="F5949">
        <f t="shared" si="741"/>
        <v>0</v>
      </c>
      <c r="G5949">
        <f>Weighting!$H$21</f>
        <v>0</v>
      </c>
      <c r="H5949">
        <f t="array" ref="H5949">FREQUENCY(IF('Data Transformation'!$B$4:$B$8425=B5931,'Data Transformation'!$G$4:$G$8425),'Bin Analysis'!$B5949)</f>
        <v>2073</v>
      </c>
      <c r="I5949">
        <f t="shared" si="742"/>
        <v>0</v>
      </c>
      <c r="J5949">
        <f t="shared" si="743"/>
        <v>0</v>
      </c>
      <c r="K5949">
        <f>J5949*Weighting!$W$21</f>
        <v>0</v>
      </c>
      <c r="M5949" s="14"/>
    </row>
    <row r="5950" spans="1:13" x14ac:dyDescent="0.25">
      <c r="A5950" s="32" t="str">
        <f>IF(Weighting!$P$22&gt;0,B5950,"")</f>
        <v/>
      </c>
      <c r="B5950" t="e">
        <f>Weighting!$C$22</f>
        <v>#DIV/0!</v>
      </c>
      <c r="C5950" t="e">
        <f>Weighting!$F$22</f>
        <v>#NUM!</v>
      </c>
      <c r="D5950" t="e">
        <f>IF(C5950=1,'Data Transformation'!$G$3+0.5*'Data Transformation'!$W$25,IF(C5951=1,D5951-'Data Transformation'!$W$25,FALSE))</f>
        <v>#NUM!</v>
      </c>
      <c r="E5950">
        <f t="array" ref="E5950">IF(ISLOGICAL(D5950),"",FREQUENCY(IF('Data Transformation'!$B$425:$B$8425='Bin Analysis'!$B5931,'Data Transformation'!$G$425:$G$8425),D5950))</f>
        <v>2001</v>
      </c>
      <c r="F5950">
        <f t="shared" si="741"/>
        <v>0</v>
      </c>
      <c r="G5950">
        <f>Weighting!$H$22</f>
        <v>0</v>
      </c>
      <c r="H5950">
        <f t="array" ref="H5950">FREQUENCY(IF('Data Transformation'!$B$4:$B$8425=B5931,'Data Transformation'!$G$4:$G$8425),'Bin Analysis'!$B5950)</f>
        <v>2073</v>
      </c>
      <c r="I5950">
        <f t="shared" si="742"/>
        <v>0</v>
      </c>
      <c r="J5950">
        <f t="shared" si="743"/>
        <v>0</v>
      </c>
      <c r="K5950">
        <f>J5950*Weighting!$W$22</f>
        <v>0</v>
      </c>
      <c r="M5950" s="14"/>
    </row>
    <row r="5951" spans="1:13" x14ac:dyDescent="0.25">
      <c r="A5951" s="32" t="str">
        <f>IF(Weighting!$P$23&gt;0,B5951,"")</f>
        <v/>
      </c>
      <c r="B5951" t="e">
        <f>Weighting!$C$23</f>
        <v>#DIV/0!</v>
      </c>
      <c r="C5951" t="e">
        <f>Weighting!$F$23</f>
        <v>#NUM!</v>
      </c>
      <c r="D5951" t="e">
        <f>IF(C5951=1,'Data Transformation'!$G$3+0.5*'Data Transformation'!$W$25,IF(C5952=1,D5952-'Data Transformation'!$W$25,FALSE))</f>
        <v>#NUM!</v>
      </c>
      <c r="E5951">
        <f t="array" ref="E5951">IF(ISLOGICAL(D5951),"",FREQUENCY(IF('Data Transformation'!$B$425:$B$8425='Bin Analysis'!$B5931,'Data Transformation'!$G$425:$G$8425),D5951))</f>
        <v>2001</v>
      </c>
      <c r="F5951">
        <f t="shared" si="741"/>
        <v>0</v>
      </c>
      <c r="G5951">
        <f>Weighting!$H$23</f>
        <v>0</v>
      </c>
      <c r="H5951">
        <f t="array" ref="H5951">FREQUENCY(IF('Data Transformation'!$B$4:$B$8425=B5931,'Data Transformation'!$G$4:$G$8425),'Bin Analysis'!$B5951)</f>
        <v>2073</v>
      </c>
      <c r="I5951">
        <f t="shared" si="742"/>
        <v>0</v>
      </c>
      <c r="J5951">
        <f t="shared" si="743"/>
        <v>0</v>
      </c>
      <c r="K5951">
        <f>J5951*Weighting!$W$23</f>
        <v>0</v>
      </c>
      <c r="M5951" s="14"/>
    </row>
    <row r="5952" spans="1:13" x14ac:dyDescent="0.25">
      <c r="A5952" s="32" t="str">
        <f>IF(Weighting!$P$24&gt;0,B5952,"")</f>
        <v/>
      </c>
      <c r="B5952" t="e">
        <f>Weighting!$C$24</f>
        <v>#DIV/0!</v>
      </c>
      <c r="C5952" t="e">
        <f>Weighting!$F$24</f>
        <v>#NUM!</v>
      </c>
      <c r="D5952" t="e">
        <f>IF(C5952=1,'Data Transformation'!$G$3+0.5*'Data Transformation'!$W$25,IF(C5953=1,D5953-'Data Transformation'!$W$25,FALSE))</f>
        <v>#NUM!</v>
      </c>
      <c r="E5952">
        <f t="array" ref="E5952">IF(ISLOGICAL(D5952),"",FREQUENCY(IF('Data Transformation'!$B$425:$B$8425='Bin Analysis'!$B5931,'Data Transformation'!$G$425:$G$8425),D5952))</f>
        <v>2001</v>
      </c>
      <c r="F5952">
        <f t="shared" si="741"/>
        <v>0</v>
      </c>
      <c r="G5952">
        <f>Weighting!$H$24</f>
        <v>0</v>
      </c>
      <c r="H5952">
        <f t="array" ref="H5952">FREQUENCY(IF('Data Transformation'!$B$4:$B$8425=B5931,'Data Transformation'!$G$4:$G$8425),'Bin Analysis'!$B5952)</f>
        <v>2073</v>
      </c>
      <c r="I5952">
        <f t="shared" si="742"/>
        <v>0</v>
      </c>
      <c r="J5952">
        <f t="shared" si="743"/>
        <v>0</v>
      </c>
      <c r="K5952">
        <f>J5952*Weighting!$W$24</f>
        <v>0</v>
      </c>
      <c r="M5952" s="14"/>
    </row>
    <row r="5953" spans="1:25" x14ac:dyDescent="0.25">
      <c r="A5953" s="32" t="str">
        <f>IF(Weighting!$P$25&gt;0,B5953,"")</f>
        <v/>
      </c>
      <c r="B5953" t="e">
        <f>Weighting!$C$25</f>
        <v>#DIV/0!</v>
      </c>
      <c r="C5953" t="e">
        <f>Weighting!$F$25</f>
        <v>#NUM!</v>
      </c>
      <c r="D5953" t="e">
        <f>IF(C5953=1,'Data Transformation'!$G$3+0.5*'Data Transformation'!$W$25,IF(C5954=1,D5954-'Data Transformation'!$W$25,FALSE))</f>
        <v>#NUM!</v>
      </c>
      <c r="E5953">
        <f t="array" ref="E5953">IF(ISLOGICAL(D5953),"",FREQUENCY(IF('Data Transformation'!$B$425:$B$8425='Bin Analysis'!$B5931,'Data Transformation'!$G$425:$G$8425),D5953))</f>
        <v>2001</v>
      </c>
      <c r="F5953">
        <f t="shared" si="741"/>
        <v>0</v>
      </c>
      <c r="G5953">
        <f>Weighting!$H$25</f>
        <v>0</v>
      </c>
      <c r="H5953">
        <f t="array" ref="H5953">FREQUENCY(IF('Data Transformation'!$B$4:$B$8425=B5931,'Data Transformation'!$G$4:$G$8425),'Bin Analysis'!$B5953)</f>
        <v>2073</v>
      </c>
      <c r="I5953">
        <f t="shared" si="742"/>
        <v>0</v>
      </c>
      <c r="J5953">
        <f t="shared" si="743"/>
        <v>0</v>
      </c>
      <c r="K5953">
        <f>J5953*Weighting!$W$25</f>
        <v>0</v>
      </c>
      <c r="M5953" s="14"/>
    </row>
    <row r="5954" spans="1:25" x14ac:dyDescent="0.25">
      <c r="O5954"/>
      <c r="P5954"/>
      <c r="Q5954"/>
      <c r="R5954"/>
    </row>
    <row r="5955" spans="1:25" ht="23.25" x14ac:dyDescent="0.35">
      <c r="A5955" s="21" t="s">
        <v>0</v>
      </c>
      <c r="B5955" s="21" t="str">
        <f>IFERROR(VLOOKUP(C5955,'Data Transformation'!$L$6:$M$426,2,FALSE),"")</f>
        <v/>
      </c>
      <c r="C5955" s="21">
        <f>C5931+1</f>
        <v>248</v>
      </c>
      <c r="D5955" s="21"/>
      <c r="E5955" s="21"/>
      <c r="F5955" s="21"/>
      <c r="G5955" s="21"/>
      <c r="H5955" s="22"/>
      <c r="I5955" s="22"/>
      <c r="J5955" s="22"/>
      <c r="K5955" s="21"/>
      <c r="L5955" s="21" t="str">
        <f>B5955</f>
        <v/>
      </c>
      <c r="M5955" s="23" t="e">
        <f>INDEX('Data Transformation'!$O$4:$O$424,MATCH($B5955,'Data Transformation'!$M$4:$M$424,0),MATCH($M$2,'Data Transformation'!$O$3,0))</f>
        <v>#N/A</v>
      </c>
      <c r="N5955" s="27" t="e">
        <f>IF('Input and Summary Results'!$J$16="minimum",'Bin Analysis'!X5956/(M5955-1),'Bin Analysis'!Y5955/('Bin Analysis'!M5955-1))</f>
        <v>#N/A</v>
      </c>
      <c r="O5955" s="27" t="e">
        <f>IF(M5955=FALSE,NA(),(VLOOKUP(1,C5958:K5977,4,FALSE))/(M5955-1))</f>
        <v>#N/A</v>
      </c>
      <c r="P5955" s="27" t="e">
        <f>IF(M5955=FALSE,NA(),SUM(J5958:J5977)/Weighting!$S$5)</f>
        <v>#N/A</v>
      </c>
      <c r="Q5955" s="27" t="e">
        <f>IF(M5955=FALSE,NA(),SUM(K5958:K5977)/Weighting!$S$6)</f>
        <v>#N/A</v>
      </c>
      <c r="R5955" s="27" t="e">
        <f>IF(M5955=FALSE,NA(),(VLOOKUP(1,G5958:K5977,3,FALSE))/(M5955-1))</f>
        <v>#N/A</v>
      </c>
      <c r="S5955" s="22" t="e">
        <f>IF(M5955=FALSE,NA(),IF(SUM(J5958:J5977)=2,"yes","no"))</f>
        <v>#N/A</v>
      </c>
      <c r="X5955" s="2" cm="2">
        <f t="array" ref="X5955:X5956">FREQUENCY(IF('Data Transformation'!$B$425:$B$6424='Bin Analysis'!L5955,'Data Transformation'!$G$425:$G$6424),'Data Transformation'!$U$11)</f>
        <v>0</v>
      </c>
      <c r="Y5955" s="2" cm="2">
        <f t="array" ref="Y5955:Y5956">FREQUENCY(IF('Data Transformation'!$B$425:$B$6424='Bin Analysis'!L5955,'Data Transformation'!$G$425:$G$6424),'Data Transformation'!$U$12)</f>
        <v>0</v>
      </c>
    </row>
    <row r="5956" spans="1:25" x14ac:dyDescent="0.25">
      <c r="A5956" s="14" t="s">
        <v>67</v>
      </c>
      <c r="B5956" t="s">
        <v>47</v>
      </c>
      <c r="C5956" t="s">
        <v>5</v>
      </c>
      <c r="D5956" t="s">
        <v>100</v>
      </c>
      <c r="E5956" t="s">
        <v>101</v>
      </c>
      <c r="F5956" t="s">
        <v>102</v>
      </c>
      <c r="G5956" t="s">
        <v>70</v>
      </c>
      <c r="H5956" t="s">
        <v>31</v>
      </c>
      <c r="I5956" t="s">
        <v>32</v>
      </c>
      <c r="J5956" t="s">
        <v>46</v>
      </c>
      <c r="K5956" s="14" t="s">
        <v>45</v>
      </c>
      <c r="M5956" s="14"/>
      <c r="X5956" s="2">
        <v>0</v>
      </c>
      <c r="Y5956" s="2">
        <v>0</v>
      </c>
    </row>
    <row r="5957" spans="1:25" x14ac:dyDescent="0.25">
      <c r="A5957" s="32"/>
      <c r="D5957" t="e">
        <f>IF(C5957=1,'Data Transformation'!$G$3+0.5*'Data Transformation'!$W$25,IF(C5958=1,D5958-'Data Transformation'!$W$25,FALSE))</f>
        <v>#NUM!</v>
      </c>
      <c r="E5957">
        <f t="array" ref="E5957">IF(ISLOGICAL(D5957),"",FREQUENCY(IF('Data Transformation'!$B$425:$B$8425='Bin Analysis'!$B5955,'Data Transformation'!$G$425:$G$8425),D5957))</f>
        <v>2001</v>
      </c>
      <c r="F5957" t="e">
        <f>IF(ISLOGICAL(D5957),"",E5957-E5956)</f>
        <v>#VALUE!</v>
      </c>
      <c r="M5957" s="14"/>
    </row>
    <row r="5958" spans="1:25" x14ac:dyDescent="0.25">
      <c r="A5958" s="32" t="e">
        <f>IF(Weighting!$P$6&gt;0,B5958,"")</f>
        <v>#NUM!</v>
      </c>
      <c r="B5958" t="e">
        <f>Weighting!$C$6</f>
        <v>#DIV/0!</v>
      </c>
      <c r="C5958" t="e">
        <f>Weighting!$F$6</f>
        <v>#NUM!</v>
      </c>
      <c r="D5958" t="e">
        <f>IF(C5958=1,'Data Transformation'!$G$3+0.5*'Data Transformation'!$W$25,IF(C5959=1,D5959-'Data Transformation'!$W$25,FALSE))</f>
        <v>#NUM!</v>
      </c>
      <c r="E5958">
        <f t="array" ref="E5958">IF(ISLOGICAL(D5958),"",FREQUENCY(IF('Data Transformation'!$B$425:$B$8425='Bin Analysis'!$B5955,'Data Transformation'!$G$425:$G$8425),D5958))</f>
        <v>2001</v>
      </c>
      <c r="F5958">
        <f>IF(ISLOGICAL(D5958),"",E5958-E5957)</f>
        <v>0</v>
      </c>
      <c r="G5958">
        <f>Weighting!$H$6</f>
        <v>1</v>
      </c>
      <c r="H5958">
        <f t="array" ref="H5958">FREQUENCY(IF('Data Transformation'!$B$4:$B$8425=B5955,'Data Transformation'!$G$4:$G$8425),'Bin Analysis'!$B5958)</f>
        <v>2073</v>
      </c>
      <c r="I5958">
        <f>H5958-H5957</f>
        <v>2073</v>
      </c>
      <c r="J5958">
        <f>IF(I5958=0,0,1)</f>
        <v>1</v>
      </c>
      <c r="K5958" t="e">
        <f>J5958*Weighting!$W$6</f>
        <v>#NUM!</v>
      </c>
      <c r="M5958" s="14"/>
    </row>
    <row r="5959" spans="1:25" x14ac:dyDescent="0.25">
      <c r="A5959" s="32" t="str">
        <f>IF(Weighting!$P$7&gt;0,B5959,"")</f>
        <v/>
      </c>
      <c r="B5959" t="e">
        <f>Weighting!$C$7</f>
        <v>#DIV/0!</v>
      </c>
      <c r="C5959" t="e">
        <f>Weighting!$F$7</f>
        <v>#NUM!</v>
      </c>
      <c r="D5959" t="e">
        <f>IF(C5959=1,'Data Transformation'!$G$3+0.5*'Data Transformation'!$W$25,IF(C5960=1,D5960-'Data Transformation'!$W$25,FALSE))</f>
        <v>#NUM!</v>
      </c>
      <c r="E5959">
        <f t="array" ref="E5959">IF(ISLOGICAL(D5959),"",FREQUENCY(IF('Data Transformation'!$B$425:$B$8425='Bin Analysis'!$B5955,'Data Transformation'!$G$425:$G$8425),D5959))</f>
        <v>2001</v>
      </c>
      <c r="F5959">
        <f t="shared" ref="F5959:F5977" si="744">IF(ISLOGICAL(D5959),"",E5959-E5958)</f>
        <v>0</v>
      </c>
      <c r="G5959">
        <f>Weighting!$H$7</f>
        <v>0</v>
      </c>
      <c r="H5959">
        <f t="array" ref="H5959">FREQUENCY(IF('Data Transformation'!$B$4:$B$8425=B5955,'Data Transformation'!$G$4:$G$8425),'Bin Analysis'!$B5959)</f>
        <v>2073</v>
      </c>
      <c r="I5959">
        <f t="shared" ref="I5959:I5977" si="745">H5959-H5958</f>
        <v>0</v>
      </c>
      <c r="J5959">
        <f>IF(I5959=0,0,1)</f>
        <v>0</v>
      </c>
      <c r="K5959">
        <f>J5959*Weighting!$W$7</f>
        <v>0</v>
      </c>
      <c r="M5959" s="14"/>
    </row>
    <row r="5960" spans="1:25" x14ac:dyDescent="0.25">
      <c r="A5960" s="32" t="str">
        <f>IF(Weighting!$P$8&gt;0,B5960,"")</f>
        <v/>
      </c>
      <c r="B5960" t="e">
        <f>Weighting!$C$8</f>
        <v>#DIV/0!</v>
      </c>
      <c r="C5960" t="e">
        <f>Weighting!$F$8</f>
        <v>#NUM!</v>
      </c>
      <c r="D5960" t="e">
        <f>IF(C5960=1,'Data Transformation'!$G$3+0.5*'Data Transformation'!$W$25,IF(C5961=1,D5961-'Data Transformation'!$W$25,FALSE))</f>
        <v>#NUM!</v>
      </c>
      <c r="E5960">
        <f t="array" ref="E5960">IF(ISLOGICAL(D5960),"",FREQUENCY(IF('Data Transformation'!$B$425:$B$8425='Bin Analysis'!$B5955,'Data Transformation'!$G$425:$G$8425),D5960))</f>
        <v>2001</v>
      </c>
      <c r="F5960">
        <f t="shared" si="744"/>
        <v>0</v>
      </c>
      <c r="G5960">
        <f>Weighting!$H$8</f>
        <v>0</v>
      </c>
      <c r="H5960">
        <f t="array" ref="H5960">FREQUENCY(IF('Data Transformation'!$B$4:$B$8425=B5955,'Data Transformation'!$G$4:$G$8425),'Bin Analysis'!$B5960)</f>
        <v>2073</v>
      </c>
      <c r="I5960">
        <f t="shared" si="745"/>
        <v>0</v>
      </c>
      <c r="J5960">
        <f t="shared" ref="J5960:J5977" si="746">IF(I5960=0,0,1)</f>
        <v>0</v>
      </c>
      <c r="K5960">
        <f>J5960*Weighting!$W$8</f>
        <v>0</v>
      </c>
      <c r="M5960" s="14"/>
    </row>
    <row r="5961" spans="1:25" x14ac:dyDescent="0.25">
      <c r="A5961" s="32" t="str">
        <f>IF(Weighting!$P$9&gt;0,B5961,"")</f>
        <v/>
      </c>
      <c r="B5961" s="50" t="e">
        <f>Weighting!$C$9</f>
        <v>#DIV/0!</v>
      </c>
      <c r="C5961" t="e">
        <f>Weighting!$F$9</f>
        <v>#NUM!</v>
      </c>
      <c r="D5961" t="e">
        <f>IF(C5961=1,'Data Transformation'!$G$3+0.5*'Data Transformation'!$W$25,IF(C5962=1,D5962-'Data Transformation'!$W$25,FALSE))</f>
        <v>#NUM!</v>
      </c>
      <c r="E5961">
        <f t="array" ref="E5961">IF(ISLOGICAL(D5961),"",FREQUENCY(IF('Data Transformation'!$B$425:$B$8425='Bin Analysis'!$B5955,'Data Transformation'!$G$425:$G$8425),D5961))</f>
        <v>2001</v>
      </c>
      <c r="F5961">
        <f t="shared" si="744"/>
        <v>0</v>
      </c>
      <c r="G5961">
        <f>Weighting!$H$9</f>
        <v>0</v>
      </c>
      <c r="H5961">
        <f t="array" ref="H5961">FREQUENCY(IF('Data Transformation'!$B$4:$B$8425=B5955,'Data Transformation'!$G$4:$G$8425),'Bin Analysis'!$B5961)</f>
        <v>2073</v>
      </c>
      <c r="I5961">
        <f t="shared" si="745"/>
        <v>0</v>
      </c>
      <c r="J5961">
        <f t="shared" si="746"/>
        <v>0</v>
      </c>
      <c r="K5961">
        <f>J5961*Weighting!$W$9</f>
        <v>0</v>
      </c>
      <c r="M5961" s="14"/>
    </row>
    <row r="5962" spans="1:25" x14ac:dyDescent="0.25">
      <c r="A5962" s="32" t="str">
        <f>IF(Weighting!$P$10&gt;0,B5962,"")</f>
        <v/>
      </c>
      <c r="B5962" t="e">
        <f>Weighting!$C$10</f>
        <v>#DIV/0!</v>
      </c>
      <c r="C5962" t="e">
        <f>Weighting!$F$10</f>
        <v>#NUM!</v>
      </c>
      <c r="D5962" t="e">
        <f>IF(C5962=1,'Data Transformation'!$G$3+0.5*'Data Transformation'!$W$25,IF(C5963=1,D5963-'Data Transformation'!$W$25,FALSE))</f>
        <v>#NUM!</v>
      </c>
      <c r="E5962">
        <f t="array" ref="E5962">IF(ISLOGICAL(D5962),"",FREQUENCY(IF('Data Transformation'!$B$425:$B$8425='Bin Analysis'!$B5955,'Data Transformation'!$G$425:$G$8425),D5962))</f>
        <v>2001</v>
      </c>
      <c r="F5962">
        <f t="shared" si="744"/>
        <v>0</v>
      </c>
      <c r="G5962">
        <f>Weighting!$H$10</f>
        <v>0</v>
      </c>
      <c r="H5962">
        <f t="array" ref="H5962">FREQUENCY(IF('Data Transformation'!$B$4:$B$8425=B5955,'Data Transformation'!$G$4:$G$8425),'Bin Analysis'!$B5962)</f>
        <v>2073</v>
      </c>
      <c r="I5962">
        <f t="shared" si="745"/>
        <v>0</v>
      </c>
      <c r="J5962">
        <f t="shared" si="746"/>
        <v>0</v>
      </c>
      <c r="K5962">
        <f>J5962*Weighting!$W$10</f>
        <v>0</v>
      </c>
      <c r="M5962" s="14"/>
    </row>
    <row r="5963" spans="1:25" x14ac:dyDescent="0.25">
      <c r="A5963" s="32" t="str">
        <f>IF(Weighting!$P$11&gt;0,B5963,"")</f>
        <v/>
      </c>
      <c r="B5963" t="e">
        <f>Weighting!$C$11</f>
        <v>#DIV/0!</v>
      </c>
      <c r="C5963" t="e">
        <f>Weighting!$F$11</f>
        <v>#NUM!</v>
      </c>
      <c r="D5963" t="e">
        <f>IF(C5963=1,'Data Transformation'!$G$3+0.5*'Data Transformation'!$W$25,IF(C5964=1,D5964-'Data Transformation'!$W$25,FALSE))</f>
        <v>#NUM!</v>
      </c>
      <c r="E5963">
        <f t="array" ref="E5963">IF(ISLOGICAL(D5963),"",FREQUENCY(IF('Data Transformation'!$B$425:$B$8425='Bin Analysis'!$B5955,'Data Transformation'!$G$425:$G$8425),D5963))</f>
        <v>2001</v>
      </c>
      <c r="F5963">
        <f t="shared" si="744"/>
        <v>0</v>
      </c>
      <c r="G5963">
        <f>Weighting!$H$11</f>
        <v>0</v>
      </c>
      <c r="H5963">
        <f t="array" ref="H5963">FREQUENCY(IF('Data Transformation'!$B$4:$B$8425=B5955,'Data Transformation'!$G$4:$G$8425),'Bin Analysis'!$B5963)</f>
        <v>2073</v>
      </c>
      <c r="I5963">
        <f t="shared" si="745"/>
        <v>0</v>
      </c>
      <c r="J5963">
        <f t="shared" si="746"/>
        <v>0</v>
      </c>
      <c r="K5963">
        <f>J5963*Weighting!$W$11</f>
        <v>0</v>
      </c>
      <c r="M5963" s="14"/>
    </row>
    <row r="5964" spans="1:25" x14ac:dyDescent="0.25">
      <c r="A5964" s="32" t="str">
        <f>IF(Weighting!$P$12&gt;0,B5964,"")</f>
        <v/>
      </c>
      <c r="B5964" t="e">
        <f>Weighting!$C$12</f>
        <v>#DIV/0!</v>
      </c>
      <c r="C5964" t="e">
        <f>Weighting!$F$12</f>
        <v>#NUM!</v>
      </c>
      <c r="D5964" t="e">
        <f>IF(C5964=1,'Data Transformation'!$G$3+0.5*'Data Transformation'!$W$25,IF(C5965=1,D5965-'Data Transformation'!$W$25,FALSE))</f>
        <v>#NUM!</v>
      </c>
      <c r="E5964">
        <f t="array" ref="E5964">IF(ISLOGICAL(D5964),"",FREQUENCY(IF('Data Transformation'!$B$425:$B$8425='Bin Analysis'!$B5955,'Data Transformation'!$G$425:$G$8425),D5964))</f>
        <v>2001</v>
      </c>
      <c r="F5964">
        <f t="shared" si="744"/>
        <v>0</v>
      </c>
      <c r="G5964">
        <f>Weighting!$H$12</f>
        <v>0</v>
      </c>
      <c r="H5964">
        <f t="array" ref="H5964">FREQUENCY(IF('Data Transformation'!$B$4:$B$8425=B5955,'Data Transformation'!$G$4:$G$8425),'Bin Analysis'!$B5964)</f>
        <v>2073</v>
      </c>
      <c r="I5964">
        <f t="shared" si="745"/>
        <v>0</v>
      </c>
      <c r="J5964">
        <f t="shared" si="746"/>
        <v>0</v>
      </c>
      <c r="K5964">
        <f>J5964*Weighting!$W$12</f>
        <v>0</v>
      </c>
      <c r="M5964" s="14"/>
    </row>
    <row r="5965" spans="1:25" x14ac:dyDescent="0.25">
      <c r="A5965" s="32" t="str">
        <f>IF(Weighting!$P$13&gt;0,B5965,"")</f>
        <v/>
      </c>
      <c r="B5965" t="e">
        <f>Weighting!$C$13</f>
        <v>#DIV/0!</v>
      </c>
      <c r="C5965" t="e">
        <f>Weighting!$F$13</f>
        <v>#NUM!</v>
      </c>
      <c r="D5965" t="e">
        <f>IF(C5965=1,'Data Transformation'!$G$3+0.5*'Data Transformation'!$W$25,IF(C5966=1,D5966-'Data Transformation'!$W$25,FALSE))</f>
        <v>#NUM!</v>
      </c>
      <c r="E5965">
        <f t="array" ref="E5965">IF(ISLOGICAL(D5965),"",FREQUENCY(IF('Data Transformation'!$B$425:$B$8425='Bin Analysis'!$B5955,'Data Transformation'!$G$425:$G$8425),D5965))</f>
        <v>2001</v>
      </c>
      <c r="F5965">
        <f t="shared" si="744"/>
        <v>0</v>
      </c>
      <c r="G5965">
        <f>Weighting!$H$13</f>
        <v>0</v>
      </c>
      <c r="H5965">
        <f t="array" ref="H5965">FREQUENCY(IF('Data Transformation'!$B$4:$B$8425=B5955,'Data Transformation'!$G$4:$G$8425),'Bin Analysis'!$B5965)</f>
        <v>2073</v>
      </c>
      <c r="I5965">
        <f t="shared" si="745"/>
        <v>0</v>
      </c>
      <c r="J5965">
        <f t="shared" si="746"/>
        <v>0</v>
      </c>
      <c r="K5965">
        <f>J5965*Weighting!$W$13</f>
        <v>0</v>
      </c>
      <c r="M5965" s="14"/>
    </row>
    <row r="5966" spans="1:25" x14ac:dyDescent="0.25">
      <c r="A5966" s="32" t="str">
        <f>IF(Weighting!$P$14&gt;0,B5966,"")</f>
        <v/>
      </c>
      <c r="B5966" t="e">
        <f>Weighting!$C$14</f>
        <v>#DIV/0!</v>
      </c>
      <c r="C5966" t="e">
        <f>Weighting!$F$14</f>
        <v>#NUM!</v>
      </c>
      <c r="D5966" t="e">
        <f>IF(C5966=1,'Data Transformation'!$G$3+0.5*'Data Transformation'!$W$25,IF(C5967=1,D5967-'Data Transformation'!$W$25,FALSE))</f>
        <v>#NUM!</v>
      </c>
      <c r="E5966">
        <f t="array" ref="E5966">IF(ISLOGICAL(D5966),"",FREQUENCY(IF('Data Transformation'!$B$425:$B$8425='Bin Analysis'!$B5955,'Data Transformation'!$G$425:$G$8425),D5966))</f>
        <v>2001</v>
      </c>
      <c r="F5966">
        <f t="shared" si="744"/>
        <v>0</v>
      </c>
      <c r="G5966">
        <f>Weighting!$H$14</f>
        <v>0</v>
      </c>
      <c r="H5966">
        <f t="array" ref="H5966">FREQUENCY(IF('Data Transformation'!$B$4:$B$8425=B5955,'Data Transformation'!$G$4:$G$8425),'Bin Analysis'!$B5966)</f>
        <v>2073</v>
      </c>
      <c r="I5966">
        <f t="shared" si="745"/>
        <v>0</v>
      </c>
      <c r="J5966">
        <f t="shared" si="746"/>
        <v>0</v>
      </c>
      <c r="K5966">
        <f>J5966*Weighting!$W$14</f>
        <v>0</v>
      </c>
      <c r="M5966" s="14"/>
    </row>
    <row r="5967" spans="1:25" x14ac:dyDescent="0.25">
      <c r="A5967" s="32" t="str">
        <f>IF(Weighting!$P$15&gt;0,B5967,"")</f>
        <v/>
      </c>
      <c r="B5967" t="e">
        <f>Weighting!$C$15</f>
        <v>#DIV/0!</v>
      </c>
      <c r="C5967" t="e">
        <f>Weighting!$F$15</f>
        <v>#NUM!</v>
      </c>
      <c r="D5967" t="e">
        <f>IF(C5967=1,'Data Transformation'!$G$3+0.5*'Data Transformation'!$W$25,IF(C5968=1,D5968-'Data Transformation'!$W$25,FALSE))</f>
        <v>#NUM!</v>
      </c>
      <c r="E5967">
        <f t="array" ref="E5967">IF(ISLOGICAL(D5967),"",FREQUENCY(IF('Data Transformation'!$B$425:$B$8425='Bin Analysis'!$B5955,'Data Transformation'!$G$425:$G$8425),D5967))</f>
        <v>2001</v>
      </c>
      <c r="F5967">
        <f t="shared" si="744"/>
        <v>0</v>
      </c>
      <c r="G5967">
        <f>Weighting!$H$15</f>
        <v>0</v>
      </c>
      <c r="H5967">
        <f t="array" ref="H5967">FREQUENCY(IF('Data Transformation'!$B$4:$B$8425=B5955,'Data Transformation'!$G$4:$G$8425),'Bin Analysis'!$B5967)</f>
        <v>2073</v>
      </c>
      <c r="I5967">
        <f t="shared" si="745"/>
        <v>0</v>
      </c>
      <c r="J5967">
        <f t="shared" si="746"/>
        <v>0</v>
      </c>
      <c r="K5967">
        <f>J5967*Weighting!$W$15</f>
        <v>0</v>
      </c>
      <c r="M5967" s="14"/>
    </row>
    <row r="5968" spans="1:25" x14ac:dyDescent="0.25">
      <c r="A5968" s="32" t="str">
        <f>IF(Weighting!$P$16&gt;0,B5968,"")</f>
        <v/>
      </c>
      <c r="B5968" t="e">
        <f>Weighting!$C$16</f>
        <v>#DIV/0!</v>
      </c>
      <c r="C5968" t="e">
        <f>Weighting!$F$16</f>
        <v>#NUM!</v>
      </c>
      <c r="D5968" t="e">
        <f>IF(C5968=1,'Data Transformation'!$G$3+0.5*'Data Transformation'!$W$25,IF(C5969=1,D5969-'Data Transformation'!$W$25,FALSE))</f>
        <v>#NUM!</v>
      </c>
      <c r="E5968">
        <f t="array" ref="E5968">IF(ISLOGICAL(D5968),"",FREQUENCY(IF('Data Transformation'!$B$425:$B$8425='Bin Analysis'!$B5955,'Data Transformation'!$G$425:$G$8425),D5968))</f>
        <v>2001</v>
      </c>
      <c r="F5968">
        <f t="shared" si="744"/>
        <v>0</v>
      </c>
      <c r="G5968">
        <f>Weighting!$H$16</f>
        <v>0</v>
      </c>
      <c r="H5968">
        <f t="array" ref="H5968">FREQUENCY(IF('Data Transformation'!$B$4:$B$8425=B5955,'Data Transformation'!$G$4:$G$8425),'Bin Analysis'!$B5968)</f>
        <v>2073</v>
      </c>
      <c r="I5968">
        <f t="shared" si="745"/>
        <v>0</v>
      </c>
      <c r="J5968">
        <f t="shared" si="746"/>
        <v>0</v>
      </c>
      <c r="K5968">
        <f>J5968*Weighting!$W$16</f>
        <v>0</v>
      </c>
      <c r="M5968" s="14"/>
    </row>
    <row r="5969" spans="1:25" x14ac:dyDescent="0.25">
      <c r="A5969" s="32" t="str">
        <f>IF(Weighting!$P$17&gt;0,B5969,"")</f>
        <v/>
      </c>
      <c r="B5969" t="e">
        <f>Weighting!$C$17</f>
        <v>#DIV/0!</v>
      </c>
      <c r="C5969" t="e">
        <f>Weighting!$F$17</f>
        <v>#NUM!</v>
      </c>
      <c r="D5969" t="e">
        <f>IF(C5969=1,'Data Transformation'!$G$3+0.5*'Data Transformation'!$W$25,IF(C5970=1,D5970-'Data Transformation'!$W$25,FALSE))</f>
        <v>#NUM!</v>
      </c>
      <c r="E5969">
        <f t="array" ref="E5969">IF(ISLOGICAL(D5969),"",FREQUENCY(IF('Data Transformation'!$B$425:$B$8425='Bin Analysis'!$B5955,'Data Transformation'!$G$425:$G$8425),D5969))</f>
        <v>2001</v>
      </c>
      <c r="F5969">
        <f t="shared" si="744"/>
        <v>0</v>
      </c>
      <c r="G5969">
        <f>Weighting!$H$17</f>
        <v>0</v>
      </c>
      <c r="H5969">
        <f t="array" ref="H5969">FREQUENCY(IF('Data Transformation'!$B$4:$B$8425=B5955,'Data Transformation'!$G$4:$G$8425),'Bin Analysis'!$B5969)</f>
        <v>2073</v>
      </c>
      <c r="I5969">
        <f t="shared" si="745"/>
        <v>0</v>
      </c>
      <c r="J5969">
        <f t="shared" si="746"/>
        <v>0</v>
      </c>
      <c r="K5969">
        <f>J5969*Weighting!$W$17</f>
        <v>0</v>
      </c>
      <c r="M5969" s="14"/>
    </row>
    <row r="5970" spans="1:25" x14ac:dyDescent="0.25">
      <c r="A5970" s="32" t="str">
        <f>IF(Weighting!$P$18&gt;0,B5970,"")</f>
        <v/>
      </c>
      <c r="B5970" t="e">
        <f>Weighting!$C$18</f>
        <v>#DIV/0!</v>
      </c>
      <c r="C5970" t="e">
        <f>Weighting!$F$18</f>
        <v>#NUM!</v>
      </c>
      <c r="D5970" t="e">
        <f>IF(C5970=1,'Data Transformation'!$G$3+0.5*'Data Transformation'!$W$25,IF(C5971=1,D5971-'Data Transformation'!$W$25,FALSE))</f>
        <v>#NUM!</v>
      </c>
      <c r="E5970">
        <f t="array" ref="E5970">IF(ISLOGICAL(D5970),"",FREQUENCY(IF('Data Transformation'!$B$425:$B$8425='Bin Analysis'!$B5955,'Data Transformation'!$G$425:$G$8425),D5970))</f>
        <v>2001</v>
      </c>
      <c r="F5970">
        <f t="shared" si="744"/>
        <v>0</v>
      </c>
      <c r="G5970">
        <f>Weighting!$H$18</f>
        <v>0</v>
      </c>
      <c r="H5970">
        <f t="array" ref="H5970">FREQUENCY(IF('Data Transformation'!$B$4:$B$8425=B5955,'Data Transformation'!$G$4:$G$8425),'Bin Analysis'!$B5970)</f>
        <v>2073</v>
      </c>
      <c r="I5970">
        <f t="shared" si="745"/>
        <v>0</v>
      </c>
      <c r="J5970">
        <f t="shared" si="746"/>
        <v>0</v>
      </c>
      <c r="K5970">
        <f>J5970*Weighting!$W$18</f>
        <v>0</v>
      </c>
      <c r="M5970" s="14"/>
    </row>
    <row r="5971" spans="1:25" x14ac:dyDescent="0.25">
      <c r="A5971" s="32" t="str">
        <f>IF(Weighting!$P$19&gt;0,B5971,"")</f>
        <v/>
      </c>
      <c r="B5971" t="e">
        <f>Weighting!$C$19</f>
        <v>#DIV/0!</v>
      </c>
      <c r="C5971" t="e">
        <f>Weighting!$F$19</f>
        <v>#NUM!</v>
      </c>
      <c r="D5971" t="e">
        <f>IF(C5971=1,'Data Transformation'!$G$3+0.5*'Data Transformation'!$W$25,IF(C5972=1,D5972-'Data Transformation'!$W$25,FALSE))</f>
        <v>#NUM!</v>
      </c>
      <c r="E5971">
        <f t="array" ref="E5971">IF(ISLOGICAL(D5971),"",FREQUENCY(IF('Data Transformation'!$B$425:$B$8425='Bin Analysis'!$B5955,'Data Transformation'!$G$425:$G$8425),D5971))</f>
        <v>2001</v>
      </c>
      <c r="F5971">
        <f t="shared" si="744"/>
        <v>0</v>
      </c>
      <c r="G5971">
        <f>Weighting!$H$19</f>
        <v>0</v>
      </c>
      <c r="H5971">
        <f t="array" ref="H5971">FREQUENCY(IF('Data Transformation'!$B$4:$B$8425=B5955,'Data Transformation'!$G$4:$G$8425),'Bin Analysis'!$B5971)</f>
        <v>2073</v>
      </c>
      <c r="I5971">
        <f t="shared" si="745"/>
        <v>0</v>
      </c>
      <c r="J5971">
        <f t="shared" si="746"/>
        <v>0</v>
      </c>
      <c r="K5971">
        <f>J5971*Weighting!$W$19</f>
        <v>0</v>
      </c>
      <c r="M5971" s="14"/>
    </row>
    <row r="5972" spans="1:25" x14ac:dyDescent="0.25">
      <c r="A5972" s="32" t="str">
        <f>IF(Weighting!$P$20&gt;0,B5972,"")</f>
        <v/>
      </c>
      <c r="B5972" t="e">
        <f>Weighting!$C$20</f>
        <v>#DIV/0!</v>
      </c>
      <c r="C5972" t="e">
        <f>Weighting!$F$20</f>
        <v>#NUM!</v>
      </c>
      <c r="D5972" t="e">
        <f>IF(C5972=1,'Data Transformation'!$G$3+0.5*'Data Transformation'!$W$25,IF(C5973=1,D5973-'Data Transformation'!$W$25,FALSE))</f>
        <v>#NUM!</v>
      </c>
      <c r="E5972">
        <f t="array" ref="E5972">IF(ISLOGICAL(D5972),"",FREQUENCY(IF('Data Transformation'!$B$425:$B$8425='Bin Analysis'!$B5955,'Data Transformation'!$G$425:$G$8425),D5972))</f>
        <v>2001</v>
      </c>
      <c r="F5972">
        <f t="shared" si="744"/>
        <v>0</v>
      </c>
      <c r="G5972">
        <f>Weighting!$H$20</f>
        <v>0</v>
      </c>
      <c r="H5972">
        <f t="array" ref="H5972">FREQUENCY(IF('Data Transformation'!$B$4:$B$8425=B5955,'Data Transformation'!$G$4:$G$8425),'Bin Analysis'!$B5972)</f>
        <v>2073</v>
      </c>
      <c r="I5972">
        <f t="shared" si="745"/>
        <v>0</v>
      </c>
      <c r="J5972">
        <f t="shared" si="746"/>
        <v>0</v>
      </c>
      <c r="K5972">
        <f>J5972*Weighting!$W$20</f>
        <v>0</v>
      </c>
      <c r="M5972" s="14"/>
    </row>
    <row r="5973" spans="1:25" x14ac:dyDescent="0.25">
      <c r="A5973" s="32" t="str">
        <f>IF(Weighting!$P$21&gt;0,B5973,"")</f>
        <v/>
      </c>
      <c r="B5973" t="e">
        <f>Weighting!$C$21</f>
        <v>#DIV/0!</v>
      </c>
      <c r="C5973" t="e">
        <f>Weighting!$F$21</f>
        <v>#NUM!</v>
      </c>
      <c r="D5973" t="e">
        <f>IF(C5973=1,'Data Transformation'!$G$3+0.5*'Data Transformation'!$W$25,IF(C5974=1,D5974-'Data Transformation'!$W$25,FALSE))</f>
        <v>#NUM!</v>
      </c>
      <c r="E5973">
        <f t="array" ref="E5973">IF(ISLOGICAL(D5973),"",FREQUENCY(IF('Data Transformation'!$B$425:$B$8425='Bin Analysis'!$B5955,'Data Transformation'!$G$425:$G$8425),D5973))</f>
        <v>2001</v>
      </c>
      <c r="F5973">
        <f t="shared" si="744"/>
        <v>0</v>
      </c>
      <c r="G5973">
        <f>Weighting!$H$21</f>
        <v>0</v>
      </c>
      <c r="H5973">
        <f t="array" ref="H5973">FREQUENCY(IF('Data Transformation'!$B$4:$B$8425=B5955,'Data Transformation'!$G$4:$G$8425),'Bin Analysis'!$B5973)</f>
        <v>2073</v>
      </c>
      <c r="I5973">
        <f t="shared" si="745"/>
        <v>0</v>
      </c>
      <c r="J5973">
        <f t="shared" si="746"/>
        <v>0</v>
      </c>
      <c r="K5973">
        <f>J5973*Weighting!$W$21</f>
        <v>0</v>
      </c>
      <c r="M5973" s="14"/>
    </row>
    <row r="5974" spans="1:25" x14ac:dyDescent="0.25">
      <c r="A5974" s="32" t="str">
        <f>IF(Weighting!$P$22&gt;0,B5974,"")</f>
        <v/>
      </c>
      <c r="B5974" t="e">
        <f>Weighting!$C$22</f>
        <v>#DIV/0!</v>
      </c>
      <c r="C5974" t="e">
        <f>Weighting!$F$22</f>
        <v>#NUM!</v>
      </c>
      <c r="D5974" t="e">
        <f>IF(C5974=1,'Data Transformation'!$G$3+0.5*'Data Transformation'!$W$25,IF(C5975=1,D5975-'Data Transformation'!$W$25,FALSE))</f>
        <v>#NUM!</v>
      </c>
      <c r="E5974">
        <f t="array" ref="E5974">IF(ISLOGICAL(D5974),"",FREQUENCY(IF('Data Transformation'!$B$425:$B$8425='Bin Analysis'!$B5955,'Data Transformation'!$G$425:$G$8425),D5974))</f>
        <v>2001</v>
      </c>
      <c r="F5974">
        <f t="shared" si="744"/>
        <v>0</v>
      </c>
      <c r="G5974">
        <f>Weighting!$H$22</f>
        <v>0</v>
      </c>
      <c r="H5974">
        <f t="array" ref="H5974">FREQUENCY(IF('Data Transformation'!$B$4:$B$8425=B5955,'Data Transformation'!$G$4:$G$8425),'Bin Analysis'!$B5974)</f>
        <v>2073</v>
      </c>
      <c r="I5974">
        <f t="shared" si="745"/>
        <v>0</v>
      </c>
      <c r="J5974">
        <f t="shared" si="746"/>
        <v>0</v>
      </c>
      <c r="K5974">
        <f>J5974*Weighting!$W$22</f>
        <v>0</v>
      </c>
      <c r="M5974" s="14"/>
    </row>
    <row r="5975" spans="1:25" x14ac:dyDescent="0.25">
      <c r="A5975" s="32" t="str">
        <f>IF(Weighting!$P$23&gt;0,B5975,"")</f>
        <v/>
      </c>
      <c r="B5975" t="e">
        <f>Weighting!$C$23</f>
        <v>#DIV/0!</v>
      </c>
      <c r="C5975" t="e">
        <f>Weighting!$F$23</f>
        <v>#NUM!</v>
      </c>
      <c r="D5975" t="e">
        <f>IF(C5975=1,'Data Transformation'!$G$3+0.5*'Data Transformation'!$W$25,IF(C5976=1,D5976-'Data Transformation'!$W$25,FALSE))</f>
        <v>#NUM!</v>
      </c>
      <c r="E5975">
        <f t="array" ref="E5975">IF(ISLOGICAL(D5975),"",FREQUENCY(IF('Data Transformation'!$B$425:$B$8425='Bin Analysis'!$B5955,'Data Transformation'!$G$425:$G$8425),D5975))</f>
        <v>2001</v>
      </c>
      <c r="F5975">
        <f t="shared" si="744"/>
        <v>0</v>
      </c>
      <c r="G5975">
        <f>Weighting!$H$23</f>
        <v>0</v>
      </c>
      <c r="H5975">
        <f t="array" ref="H5975">FREQUENCY(IF('Data Transformation'!$B$4:$B$8425=B5955,'Data Transformation'!$G$4:$G$8425),'Bin Analysis'!$B5975)</f>
        <v>2073</v>
      </c>
      <c r="I5975">
        <f t="shared" si="745"/>
        <v>0</v>
      </c>
      <c r="J5975">
        <f t="shared" si="746"/>
        <v>0</v>
      </c>
      <c r="K5975">
        <f>J5975*Weighting!$W$23</f>
        <v>0</v>
      </c>
      <c r="M5975" s="14"/>
    </row>
    <row r="5976" spans="1:25" x14ac:dyDescent="0.25">
      <c r="A5976" s="32" t="str">
        <f>IF(Weighting!$P$24&gt;0,B5976,"")</f>
        <v/>
      </c>
      <c r="B5976" t="e">
        <f>Weighting!$C$24</f>
        <v>#DIV/0!</v>
      </c>
      <c r="C5976" t="e">
        <f>Weighting!$F$24</f>
        <v>#NUM!</v>
      </c>
      <c r="D5976" t="e">
        <f>IF(C5976=1,'Data Transformation'!$G$3+0.5*'Data Transformation'!$W$25,IF(C5977=1,D5977-'Data Transformation'!$W$25,FALSE))</f>
        <v>#NUM!</v>
      </c>
      <c r="E5976">
        <f t="array" ref="E5976">IF(ISLOGICAL(D5976),"",FREQUENCY(IF('Data Transformation'!$B$425:$B$8425='Bin Analysis'!$B5955,'Data Transformation'!$G$425:$G$8425),D5976))</f>
        <v>2001</v>
      </c>
      <c r="F5976">
        <f t="shared" si="744"/>
        <v>0</v>
      </c>
      <c r="G5976">
        <f>Weighting!$H$24</f>
        <v>0</v>
      </c>
      <c r="H5976">
        <f t="array" ref="H5976">FREQUENCY(IF('Data Transformation'!$B$4:$B$8425=B5955,'Data Transformation'!$G$4:$G$8425),'Bin Analysis'!$B5976)</f>
        <v>2073</v>
      </c>
      <c r="I5976">
        <f t="shared" si="745"/>
        <v>0</v>
      </c>
      <c r="J5976">
        <f t="shared" si="746"/>
        <v>0</v>
      </c>
      <c r="K5976">
        <f>J5976*Weighting!$W$24</f>
        <v>0</v>
      </c>
      <c r="M5976" s="14"/>
    </row>
    <row r="5977" spans="1:25" x14ac:dyDescent="0.25">
      <c r="A5977" s="32" t="str">
        <f>IF(Weighting!$P$25&gt;0,B5977,"")</f>
        <v/>
      </c>
      <c r="B5977" t="e">
        <f>Weighting!$C$25</f>
        <v>#DIV/0!</v>
      </c>
      <c r="C5977" t="e">
        <f>Weighting!$F$25</f>
        <v>#NUM!</v>
      </c>
      <c r="D5977" t="e">
        <f>IF(C5977=1,'Data Transformation'!$G$3+0.5*'Data Transformation'!$W$25,IF(C5978=1,D5978-'Data Transformation'!$W$25,FALSE))</f>
        <v>#NUM!</v>
      </c>
      <c r="E5977">
        <f t="array" ref="E5977">IF(ISLOGICAL(D5977),"",FREQUENCY(IF('Data Transformation'!$B$425:$B$8425='Bin Analysis'!$B5955,'Data Transformation'!$G$425:$G$8425),D5977))</f>
        <v>2001</v>
      </c>
      <c r="F5977">
        <f t="shared" si="744"/>
        <v>0</v>
      </c>
      <c r="G5977">
        <f>Weighting!$H$25</f>
        <v>0</v>
      </c>
      <c r="H5977">
        <f t="array" ref="H5977">FREQUENCY(IF('Data Transformation'!$B$4:$B$8425=B5955,'Data Transformation'!$G$4:$G$8425),'Bin Analysis'!$B5977)</f>
        <v>2073</v>
      </c>
      <c r="I5977">
        <f t="shared" si="745"/>
        <v>0</v>
      </c>
      <c r="J5977">
        <f t="shared" si="746"/>
        <v>0</v>
      </c>
      <c r="K5977">
        <f>J5977*Weighting!$W$25</f>
        <v>0</v>
      </c>
      <c r="M5977" s="14"/>
    </row>
    <row r="5978" spans="1:25" x14ac:dyDescent="0.25">
      <c r="O5978"/>
      <c r="P5978"/>
      <c r="Q5978"/>
      <c r="R5978"/>
    </row>
    <row r="5979" spans="1:25" ht="23.25" x14ac:dyDescent="0.35">
      <c r="A5979" s="21" t="s">
        <v>0</v>
      </c>
      <c r="B5979" s="21" t="str">
        <f>IFERROR(VLOOKUP(C5979,'Data Transformation'!$L$6:$M$426,2,FALSE),"")</f>
        <v/>
      </c>
      <c r="C5979" s="21">
        <f>C5955+1</f>
        <v>249</v>
      </c>
      <c r="D5979" s="21"/>
      <c r="E5979" s="21"/>
      <c r="F5979" s="21"/>
      <c r="G5979" s="21"/>
      <c r="H5979" s="22"/>
      <c r="I5979" s="22"/>
      <c r="J5979" s="22"/>
      <c r="K5979" s="21"/>
      <c r="L5979" s="21" t="str">
        <f>B5979</f>
        <v/>
      </c>
      <c r="M5979" s="23" t="e">
        <f>INDEX('Data Transformation'!$O$4:$O$424,MATCH($B5979,'Data Transformation'!$M$4:$M$424,0),MATCH($M$2,'Data Transformation'!$O$3,0))</f>
        <v>#N/A</v>
      </c>
      <c r="N5979" s="27" t="e">
        <f>IF('Input and Summary Results'!$J$16="minimum",'Bin Analysis'!X5980/(M5979-1),'Bin Analysis'!Y5979/('Bin Analysis'!M5979-1))</f>
        <v>#N/A</v>
      </c>
      <c r="O5979" s="27" t="e">
        <f>IF(M5979=FALSE,NA(),(VLOOKUP(1,C5982:K6001,4,FALSE))/(M5979-1))</f>
        <v>#N/A</v>
      </c>
      <c r="P5979" s="27" t="e">
        <f>IF(M5979=FALSE,NA(),SUM(J5982:J6001)/Weighting!$S$5)</f>
        <v>#N/A</v>
      </c>
      <c r="Q5979" s="27" t="e">
        <f>IF(M5979=FALSE,NA(),SUM(K5982:K6001)/Weighting!$S$6)</f>
        <v>#N/A</v>
      </c>
      <c r="R5979" s="27" t="e">
        <f>IF(M5979=FALSE,NA(),(VLOOKUP(1,G5982:K6001,3,FALSE))/(M5979-1))</f>
        <v>#N/A</v>
      </c>
      <c r="S5979" s="22" t="e">
        <f>IF(M5979=FALSE,NA(),IF(SUM(J5982:J6001)=2,"yes","no"))</f>
        <v>#N/A</v>
      </c>
      <c r="X5979" s="2" cm="2">
        <f t="array" ref="X5979:X5980">FREQUENCY(IF('Data Transformation'!$B$425:$B$6424='Bin Analysis'!L5979,'Data Transformation'!$G$425:$G$6424),'Data Transformation'!$U$11)</f>
        <v>0</v>
      </c>
      <c r="Y5979" s="2" cm="2">
        <f t="array" ref="Y5979:Y5980">FREQUENCY(IF('Data Transformation'!$B$425:$B$6424='Bin Analysis'!L5979,'Data Transformation'!$G$425:$G$6424),'Data Transformation'!$U$12)</f>
        <v>0</v>
      </c>
    </row>
    <row r="5980" spans="1:25" x14ac:dyDescent="0.25">
      <c r="A5980" s="14" t="s">
        <v>67</v>
      </c>
      <c r="B5980" t="s">
        <v>47</v>
      </c>
      <c r="C5980" t="s">
        <v>5</v>
      </c>
      <c r="D5980" t="s">
        <v>100</v>
      </c>
      <c r="E5980" t="s">
        <v>101</v>
      </c>
      <c r="F5980" t="s">
        <v>102</v>
      </c>
      <c r="G5980" t="s">
        <v>70</v>
      </c>
      <c r="H5980" t="s">
        <v>31</v>
      </c>
      <c r="I5980" t="s">
        <v>32</v>
      </c>
      <c r="J5980" t="s">
        <v>46</v>
      </c>
      <c r="K5980" s="14" t="s">
        <v>45</v>
      </c>
      <c r="M5980" s="14"/>
      <c r="X5980" s="2">
        <v>0</v>
      </c>
      <c r="Y5980" s="2">
        <v>0</v>
      </c>
    </row>
    <row r="5981" spans="1:25" x14ac:dyDescent="0.25">
      <c r="A5981" s="32"/>
      <c r="D5981" t="e">
        <f>IF(C5981=1,'Data Transformation'!$G$3+0.5*'Data Transformation'!$W$25,IF(C5982=1,D5982-'Data Transformation'!$W$25,FALSE))</f>
        <v>#NUM!</v>
      </c>
      <c r="E5981">
        <f t="array" ref="E5981">IF(ISLOGICAL(D5981),"",FREQUENCY(IF('Data Transformation'!$B$425:$B$8425='Bin Analysis'!$B5979,'Data Transformation'!$G$425:$G$8425),D5981))</f>
        <v>2001</v>
      </c>
      <c r="F5981" t="e">
        <f>IF(ISLOGICAL(D5981),"",E5981-E5980)</f>
        <v>#VALUE!</v>
      </c>
      <c r="M5981" s="14"/>
    </row>
    <row r="5982" spans="1:25" x14ac:dyDescent="0.25">
      <c r="A5982" s="32" t="e">
        <f>IF(Weighting!$P$6&gt;0,B5982,"")</f>
        <v>#NUM!</v>
      </c>
      <c r="B5982" t="e">
        <f>Weighting!$C$6</f>
        <v>#DIV/0!</v>
      </c>
      <c r="C5982" t="e">
        <f>Weighting!$F$6</f>
        <v>#NUM!</v>
      </c>
      <c r="D5982" t="e">
        <f>IF(C5982=1,'Data Transformation'!$G$3+0.5*'Data Transformation'!$W$25,IF(C5983=1,D5983-'Data Transformation'!$W$25,FALSE))</f>
        <v>#NUM!</v>
      </c>
      <c r="E5982">
        <f t="array" ref="E5982">IF(ISLOGICAL(D5982),"",FREQUENCY(IF('Data Transformation'!$B$425:$B$8425='Bin Analysis'!$B5979,'Data Transformation'!$G$425:$G$8425),D5982))</f>
        <v>2001</v>
      </c>
      <c r="F5982">
        <f>IF(ISLOGICAL(D5982),"",E5982-E5981)</f>
        <v>0</v>
      </c>
      <c r="G5982">
        <f>Weighting!$H$6</f>
        <v>1</v>
      </c>
      <c r="H5982">
        <f t="array" ref="H5982">FREQUENCY(IF('Data Transformation'!$B$4:$B$8425=B5979,'Data Transformation'!$G$4:$G$8425),'Bin Analysis'!$B5982)</f>
        <v>2073</v>
      </c>
      <c r="I5982">
        <f>H5982-H5981</f>
        <v>2073</v>
      </c>
      <c r="J5982">
        <f>IF(I5982=0,0,1)</f>
        <v>1</v>
      </c>
      <c r="K5982" t="e">
        <f>J5982*Weighting!$W$6</f>
        <v>#NUM!</v>
      </c>
      <c r="M5982" s="14"/>
    </row>
    <row r="5983" spans="1:25" x14ac:dyDescent="0.25">
      <c r="A5983" s="32" t="str">
        <f>IF(Weighting!$P$7&gt;0,B5983,"")</f>
        <v/>
      </c>
      <c r="B5983" t="e">
        <f>Weighting!$C$7</f>
        <v>#DIV/0!</v>
      </c>
      <c r="C5983" t="e">
        <f>Weighting!$F$7</f>
        <v>#NUM!</v>
      </c>
      <c r="D5983" t="e">
        <f>IF(C5983=1,'Data Transformation'!$G$3+0.5*'Data Transformation'!$W$25,IF(C5984=1,D5984-'Data Transformation'!$W$25,FALSE))</f>
        <v>#NUM!</v>
      </c>
      <c r="E5983">
        <f t="array" ref="E5983">IF(ISLOGICAL(D5983),"",FREQUENCY(IF('Data Transformation'!$B$425:$B$8425='Bin Analysis'!$B5979,'Data Transformation'!$G$425:$G$8425),D5983))</f>
        <v>2001</v>
      </c>
      <c r="F5983">
        <f t="shared" ref="F5983:F6001" si="747">IF(ISLOGICAL(D5983),"",E5983-E5982)</f>
        <v>0</v>
      </c>
      <c r="G5983">
        <f>Weighting!$H$7</f>
        <v>0</v>
      </c>
      <c r="H5983">
        <f t="array" ref="H5983">FREQUENCY(IF('Data Transformation'!$B$4:$B$8425=B5979,'Data Transformation'!$G$4:$G$8425),'Bin Analysis'!$B5983)</f>
        <v>2073</v>
      </c>
      <c r="I5983">
        <f t="shared" ref="I5983:I6001" si="748">H5983-H5982</f>
        <v>0</v>
      </c>
      <c r="J5983">
        <f>IF(I5983=0,0,1)</f>
        <v>0</v>
      </c>
      <c r="K5983">
        <f>J5983*Weighting!$W$7</f>
        <v>0</v>
      </c>
      <c r="M5983" s="14"/>
    </row>
    <row r="5984" spans="1:25" x14ac:dyDescent="0.25">
      <c r="A5984" s="32" t="str">
        <f>IF(Weighting!$P$8&gt;0,B5984,"")</f>
        <v/>
      </c>
      <c r="B5984" t="e">
        <f>Weighting!$C$8</f>
        <v>#DIV/0!</v>
      </c>
      <c r="C5984" t="e">
        <f>Weighting!$F$8</f>
        <v>#NUM!</v>
      </c>
      <c r="D5984" t="e">
        <f>IF(C5984=1,'Data Transformation'!$G$3+0.5*'Data Transformation'!$W$25,IF(C5985=1,D5985-'Data Transformation'!$W$25,FALSE))</f>
        <v>#NUM!</v>
      </c>
      <c r="E5984">
        <f t="array" ref="E5984">IF(ISLOGICAL(D5984),"",FREQUENCY(IF('Data Transformation'!$B$425:$B$8425='Bin Analysis'!$B5979,'Data Transformation'!$G$425:$G$8425),D5984))</f>
        <v>2001</v>
      </c>
      <c r="F5984">
        <f t="shared" si="747"/>
        <v>0</v>
      </c>
      <c r="G5984">
        <f>Weighting!$H$8</f>
        <v>0</v>
      </c>
      <c r="H5984">
        <f t="array" ref="H5984">FREQUENCY(IF('Data Transformation'!$B$4:$B$8425=B5979,'Data Transformation'!$G$4:$G$8425),'Bin Analysis'!$B5984)</f>
        <v>2073</v>
      </c>
      <c r="I5984">
        <f t="shared" si="748"/>
        <v>0</v>
      </c>
      <c r="J5984">
        <f t="shared" ref="J5984:J6001" si="749">IF(I5984=0,0,1)</f>
        <v>0</v>
      </c>
      <c r="K5984">
        <f>J5984*Weighting!$W$8</f>
        <v>0</v>
      </c>
      <c r="M5984" s="14"/>
    </row>
    <row r="5985" spans="1:13" x14ac:dyDescent="0.25">
      <c r="A5985" s="32" t="str">
        <f>IF(Weighting!$P$9&gt;0,B5985,"")</f>
        <v/>
      </c>
      <c r="B5985" s="50" t="e">
        <f>Weighting!$C$9</f>
        <v>#DIV/0!</v>
      </c>
      <c r="C5985" t="e">
        <f>Weighting!$F$9</f>
        <v>#NUM!</v>
      </c>
      <c r="D5985" t="e">
        <f>IF(C5985=1,'Data Transformation'!$G$3+0.5*'Data Transformation'!$W$25,IF(C5986=1,D5986-'Data Transformation'!$W$25,FALSE))</f>
        <v>#NUM!</v>
      </c>
      <c r="E5985">
        <f t="array" ref="E5985">IF(ISLOGICAL(D5985),"",FREQUENCY(IF('Data Transformation'!$B$425:$B$8425='Bin Analysis'!$B5979,'Data Transformation'!$G$425:$G$8425),D5985))</f>
        <v>2001</v>
      </c>
      <c r="F5985">
        <f t="shared" si="747"/>
        <v>0</v>
      </c>
      <c r="G5985">
        <f>Weighting!$H$9</f>
        <v>0</v>
      </c>
      <c r="H5985">
        <f t="array" ref="H5985">FREQUENCY(IF('Data Transformation'!$B$4:$B$8425=B5979,'Data Transformation'!$G$4:$G$8425),'Bin Analysis'!$B5985)</f>
        <v>2073</v>
      </c>
      <c r="I5985">
        <f t="shared" si="748"/>
        <v>0</v>
      </c>
      <c r="J5985">
        <f t="shared" si="749"/>
        <v>0</v>
      </c>
      <c r="K5985">
        <f>J5985*Weighting!$W$9</f>
        <v>0</v>
      </c>
      <c r="M5985" s="14"/>
    </row>
    <row r="5986" spans="1:13" x14ac:dyDescent="0.25">
      <c r="A5986" s="32" t="str">
        <f>IF(Weighting!$P$10&gt;0,B5986,"")</f>
        <v/>
      </c>
      <c r="B5986" t="e">
        <f>Weighting!$C$10</f>
        <v>#DIV/0!</v>
      </c>
      <c r="C5986" t="e">
        <f>Weighting!$F$10</f>
        <v>#NUM!</v>
      </c>
      <c r="D5986" t="e">
        <f>IF(C5986=1,'Data Transformation'!$G$3+0.5*'Data Transformation'!$W$25,IF(C5987=1,D5987-'Data Transformation'!$W$25,FALSE))</f>
        <v>#NUM!</v>
      </c>
      <c r="E5986">
        <f t="array" ref="E5986">IF(ISLOGICAL(D5986),"",FREQUENCY(IF('Data Transformation'!$B$425:$B$8425='Bin Analysis'!$B5979,'Data Transformation'!$G$425:$G$8425),D5986))</f>
        <v>2001</v>
      </c>
      <c r="F5986">
        <f t="shared" si="747"/>
        <v>0</v>
      </c>
      <c r="G5986">
        <f>Weighting!$H$10</f>
        <v>0</v>
      </c>
      <c r="H5986">
        <f t="array" ref="H5986">FREQUENCY(IF('Data Transformation'!$B$4:$B$8425=B5979,'Data Transformation'!$G$4:$G$8425),'Bin Analysis'!$B5986)</f>
        <v>2073</v>
      </c>
      <c r="I5986">
        <f t="shared" si="748"/>
        <v>0</v>
      </c>
      <c r="J5986">
        <f t="shared" si="749"/>
        <v>0</v>
      </c>
      <c r="K5986">
        <f>J5986*Weighting!$W$10</f>
        <v>0</v>
      </c>
      <c r="M5986" s="14"/>
    </row>
    <row r="5987" spans="1:13" x14ac:dyDescent="0.25">
      <c r="A5987" s="32" t="str">
        <f>IF(Weighting!$P$11&gt;0,B5987,"")</f>
        <v/>
      </c>
      <c r="B5987" t="e">
        <f>Weighting!$C$11</f>
        <v>#DIV/0!</v>
      </c>
      <c r="C5987" t="e">
        <f>Weighting!$F$11</f>
        <v>#NUM!</v>
      </c>
      <c r="D5987" t="e">
        <f>IF(C5987=1,'Data Transformation'!$G$3+0.5*'Data Transformation'!$W$25,IF(C5988=1,D5988-'Data Transformation'!$W$25,FALSE))</f>
        <v>#NUM!</v>
      </c>
      <c r="E5987">
        <f t="array" ref="E5987">IF(ISLOGICAL(D5987),"",FREQUENCY(IF('Data Transformation'!$B$425:$B$8425='Bin Analysis'!$B5979,'Data Transformation'!$G$425:$G$8425),D5987))</f>
        <v>2001</v>
      </c>
      <c r="F5987">
        <f t="shared" si="747"/>
        <v>0</v>
      </c>
      <c r="G5987">
        <f>Weighting!$H$11</f>
        <v>0</v>
      </c>
      <c r="H5987">
        <f t="array" ref="H5987">FREQUENCY(IF('Data Transformation'!$B$4:$B$8425=B5979,'Data Transformation'!$G$4:$G$8425),'Bin Analysis'!$B5987)</f>
        <v>2073</v>
      </c>
      <c r="I5987">
        <f t="shared" si="748"/>
        <v>0</v>
      </c>
      <c r="J5987">
        <f t="shared" si="749"/>
        <v>0</v>
      </c>
      <c r="K5987">
        <f>J5987*Weighting!$W$11</f>
        <v>0</v>
      </c>
      <c r="M5987" s="14"/>
    </row>
    <row r="5988" spans="1:13" x14ac:dyDescent="0.25">
      <c r="A5988" s="32" t="str">
        <f>IF(Weighting!$P$12&gt;0,B5988,"")</f>
        <v/>
      </c>
      <c r="B5988" t="e">
        <f>Weighting!$C$12</f>
        <v>#DIV/0!</v>
      </c>
      <c r="C5988" t="e">
        <f>Weighting!$F$12</f>
        <v>#NUM!</v>
      </c>
      <c r="D5988" t="e">
        <f>IF(C5988=1,'Data Transformation'!$G$3+0.5*'Data Transformation'!$W$25,IF(C5989=1,D5989-'Data Transformation'!$W$25,FALSE))</f>
        <v>#NUM!</v>
      </c>
      <c r="E5988">
        <f t="array" ref="E5988">IF(ISLOGICAL(D5988),"",FREQUENCY(IF('Data Transformation'!$B$425:$B$8425='Bin Analysis'!$B5979,'Data Transformation'!$G$425:$G$8425),D5988))</f>
        <v>2001</v>
      </c>
      <c r="F5988">
        <f t="shared" si="747"/>
        <v>0</v>
      </c>
      <c r="G5988">
        <f>Weighting!$H$12</f>
        <v>0</v>
      </c>
      <c r="H5988">
        <f t="array" ref="H5988">FREQUENCY(IF('Data Transformation'!$B$4:$B$8425=B5979,'Data Transformation'!$G$4:$G$8425),'Bin Analysis'!$B5988)</f>
        <v>2073</v>
      </c>
      <c r="I5988">
        <f t="shared" si="748"/>
        <v>0</v>
      </c>
      <c r="J5988">
        <f t="shared" si="749"/>
        <v>0</v>
      </c>
      <c r="K5988">
        <f>J5988*Weighting!$W$12</f>
        <v>0</v>
      </c>
      <c r="M5988" s="14"/>
    </row>
    <row r="5989" spans="1:13" x14ac:dyDescent="0.25">
      <c r="A5989" s="32" t="str">
        <f>IF(Weighting!$P$13&gt;0,B5989,"")</f>
        <v/>
      </c>
      <c r="B5989" t="e">
        <f>Weighting!$C$13</f>
        <v>#DIV/0!</v>
      </c>
      <c r="C5989" t="e">
        <f>Weighting!$F$13</f>
        <v>#NUM!</v>
      </c>
      <c r="D5989" t="e">
        <f>IF(C5989=1,'Data Transformation'!$G$3+0.5*'Data Transformation'!$W$25,IF(C5990=1,D5990-'Data Transformation'!$W$25,FALSE))</f>
        <v>#NUM!</v>
      </c>
      <c r="E5989">
        <f t="array" ref="E5989">IF(ISLOGICAL(D5989),"",FREQUENCY(IF('Data Transformation'!$B$425:$B$8425='Bin Analysis'!$B5979,'Data Transformation'!$G$425:$G$8425),D5989))</f>
        <v>2001</v>
      </c>
      <c r="F5989">
        <f t="shared" si="747"/>
        <v>0</v>
      </c>
      <c r="G5989">
        <f>Weighting!$H$13</f>
        <v>0</v>
      </c>
      <c r="H5989">
        <f t="array" ref="H5989">FREQUENCY(IF('Data Transformation'!$B$4:$B$8425=B5979,'Data Transformation'!$G$4:$G$8425),'Bin Analysis'!$B5989)</f>
        <v>2073</v>
      </c>
      <c r="I5989">
        <f t="shared" si="748"/>
        <v>0</v>
      </c>
      <c r="J5989">
        <f t="shared" si="749"/>
        <v>0</v>
      </c>
      <c r="K5989">
        <f>J5989*Weighting!$W$13</f>
        <v>0</v>
      </c>
      <c r="M5989" s="14"/>
    </row>
    <row r="5990" spans="1:13" x14ac:dyDescent="0.25">
      <c r="A5990" s="32" t="str">
        <f>IF(Weighting!$P$14&gt;0,B5990,"")</f>
        <v/>
      </c>
      <c r="B5990" t="e">
        <f>Weighting!$C$14</f>
        <v>#DIV/0!</v>
      </c>
      <c r="C5990" t="e">
        <f>Weighting!$F$14</f>
        <v>#NUM!</v>
      </c>
      <c r="D5990" t="e">
        <f>IF(C5990=1,'Data Transformation'!$G$3+0.5*'Data Transformation'!$W$25,IF(C5991=1,D5991-'Data Transformation'!$W$25,FALSE))</f>
        <v>#NUM!</v>
      </c>
      <c r="E5990">
        <f t="array" ref="E5990">IF(ISLOGICAL(D5990),"",FREQUENCY(IF('Data Transformation'!$B$425:$B$8425='Bin Analysis'!$B5979,'Data Transformation'!$G$425:$G$8425),D5990))</f>
        <v>2001</v>
      </c>
      <c r="F5990">
        <f t="shared" si="747"/>
        <v>0</v>
      </c>
      <c r="G5990">
        <f>Weighting!$H$14</f>
        <v>0</v>
      </c>
      <c r="H5990">
        <f t="array" ref="H5990">FREQUENCY(IF('Data Transformation'!$B$4:$B$8425=B5979,'Data Transformation'!$G$4:$G$8425),'Bin Analysis'!$B5990)</f>
        <v>2073</v>
      </c>
      <c r="I5990">
        <f t="shared" si="748"/>
        <v>0</v>
      </c>
      <c r="J5990">
        <f t="shared" si="749"/>
        <v>0</v>
      </c>
      <c r="K5990">
        <f>J5990*Weighting!$W$14</f>
        <v>0</v>
      </c>
      <c r="M5990" s="14"/>
    </row>
    <row r="5991" spans="1:13" x14ac:dyDescent="0.25">
      <c r="A5991" s="32" t="str">
        <f>IF(Weighting!$P$15&gt;0,B5991,"")</f>
        <v/>
      </c>
      <c r="B5991" t="e">
        <f>Weighting!$C$15</f>
        <v>#DIV/0!</v>
      </c>
      <c r="C5991" t="e">
        <f>Weighting!$F$15</f>
        <v>#NUM!</v>
      </c>
      <c r="D5991" t="e">
        <f>IF(C5991=1,'Data Transformation'!$G$3+0.5*'Data Transformation'!$W$25,IF(C5992=1,D5992-'Data Transformation'!$W$25,FALSE))</f>
        <v>#NUM!</v>
      </c>
      <c r="E5991">
        <f t="array" ref="E5991">IF(ISLOGICAL(D5991),"",FREQUENCY(IF('Data Transformation'!$B$425:$B$8425='Bin Analysis'!$B5979,'Data Transformation'!$G$425:$G$8425),D5991))</f>
        <v>2001</v>
      </c>
      <c r="F5991">
        <f t="shared" si="747"/>
        <v>0</v>
      </c>
      <c r="G5991">
        <f>Weighting!$H$15</f>
        <v>0</v>
      </c>
      <c r="H5991">
        <f t="array" ref="H5991">FREQUENCY(IF('Data Transformation'!$B$4:$B$8425=B5979,'Data Transformation'!$G$4:$G$8425),'Bin Analysis'!$B5991)</f>
        <v>2073</v>
      </c>
      <c r="I5991">
        <f t="shared" si="748"/>
        <v>0</v>
      </c>
      <c r="J5991">
        <f t="shared" si="749"/>
        <v>0</v>
      </c>
      <c r="K5991">
        <f>J5991*Weighting!$W$15</f>
        <v>0</v>
      </c>
      <c r="M5991" s="14"/>
    </row>
    <row r="5992" spans="1:13" x14ac:dyDescent="0.25">
      <c r="A5992" s="32" t="str">
        <f>IF(Weighting!$P$16&gt;0,B5992,"")</f>
        <v/>
      </c>
      <c r="B5992" t="e">
        <f>Weighting!$C$16</f>
        <v>#DIV/0!</v>
      </c>
      <c r="C5992" t="e">
        <f>Weighting!$F$16</f>
        <v>#NUM!</v>
      </c>
      <c r="D5992" t="e">
        <f>IF(C5992=1,'Data Transformation'!$G$3+0.5*'Data Transformation'!$W$25,IF(C5993=1,D5993-'Data Transformation'!$W$25,FALSE))</f>
        <v>#NUM!</v>
      </c>
      <c r="E5992">
        <f t="array" ref="E5992">IF(ISLOGICAL(D5992),"",FREQUENCY(IF('Data Transformation'!$B$425:$B$8425='Bin Analysis'!$B5979,'Data Transformation'!$G$425:$G$8425),D5992))</f>
        <v>2001</v>
      </c>
      <c r="F5992">
        <f t="shared" si="747"/>
        <v>0</v>
      </c>
      <c r="G5992">
        <f>Weighting!$H$16</f>
        <v>0</v>
      </c>
      <c r="H5992">
        <f t="array" ref="H5992">FREQUENCY(IF('Data Transformation'!$B$4:$B$8425=B5979,'Data Transformation'!$G$4:$G$8425),'Bin Analysis'!$B5992)</f>
        <v>2073</v>
      </c>
      <c r="I5992">
        <f t="shared" si="748"/>
        <v>0</v>
      </c>
      <c r="J5992">
        <f t="shared" si="749"/>
        <v>0</v>
      </c>
      <c r="K5992">
        <f>J5992*Weighting!$W$16</f>
        <v>0</v>
      </c>
      <c r="M5992" s="14"/>
    </row>
    <row r="5993" spans="1:13" x14ac:dyDescent="0.25">
      <c r="A5993" s="32" t="str">
        <f>IF(Weighting!$P$17&gt;0,B5993,"")</f>
        <v/>
      </c>
      <c r="B5993" t="e">
        <f>Weighting!$C$17</f>
        <v>#DIV/0!</v>
      </c>
      <c r="C5993" t="e">
        <f>Weighting!$F$17</f>
        <v>#NUM!</v>
      </c>
      <c r="D5993" t="e">
        <f>IF(C5993=1,'Data Transformation'!$G$3+0.5*'Data Transformation'!$W$25,IF(C5994=1,D5994-'Data Transformation'!$W$25,FALSE))</f>
        <v>#NUM!</v>
      </c>
      <c r="E5993">
        <f t="array" ref="E5993">IF(ISLOGICAL(D5993),"",FREQUENCY(IF('Data Transformation'!$B$425:$B$8425='Bin Analysis'!$B5979,'Data Transformation'!$G$425:$G$8425),D5993))</f>
        <v>2001</v>
      </c>
      <c r="F5993">
        <f t="shared" si="747"/>
        <v>0</v>
      </c>
      <c r="G5993">
        <f>Weighting!$H$17</f>
        <v>0</v>
      </c>
      <c r="H5993">
        <f t="array" ref="H5993">FREQUENCY(IF('Data Transformation'!$B$4:$B$8425=B5979,'Data Transformation'!$G$4:$G$8425),'Bin Analysis'!$B5993)</f>
        <v>2073</v>
      </c>
      <c r="I5993">
        <f t="shared" si="748"/>
        <v>0</v>
      </c>
      <c r="J5993">
        <f t="shared" si="749"/>
        <v>0</v>
      </c>
      <c r="K5993">
        <f>J5993*Weighting!$W$17</f>
        <v>0</v>
      </c>
      <c r="M5993" s="14"/>
    </row>
    <row r="5994" spans="1:13" x14ac:dyDescent="0.25">
      <c r="A5994" s="32" t="str">
        <f>IF(Weighting!$P$18&gt;0,B5994,"")</f>
        <v/>
      </c>
      <c r="B5994" t="e">
        <f>Weighting!$C$18</f>
        <v>#DIV/0!</v>
      </c>
      <c r="C5994" t="e">
        <f>Weighting!$F$18</f>
        <v>#NUM!</v>
      </c>
      <c r="D5994" t="e">
        <f>IF(C5994=1,'Data Transformation'!$G$3+0.5*'Data Transformation'!$W$25,IF(C5995=1,D5995-'Data Transformation'!$W$25,FALSE))</f>
        <v>#NUM!</v>
      </c>
      <c r="E5994">
        <f t="array" ref="E5994">IF(ISLOGICAL(D5994),"",FREQUENCY(IF('Data Transformation'!$B$425:$B$8425='Bin Analysis'!$B5979,'Data Transformation'!$G$425:$G$8425),D5994))</f>
        <v>2001</v>
      </c>
      <c r="F5994">
        <f t="shared" si="747"/>
        <v>0</v>
      </c>
      <c r="G5994">
        <f>Weighting!$H$18</f>
        <v>0</v>
      </c>
      <c r="H5994">
        <f t="array" ref="H5994">FREQUENCY(IF('Data Transformation'!$B$4:$B$8425=B5979,'Data Transformation'!$G$4:$G$8425),'Bin Analysis'!$B5994)</f>
        <v>2073</v>
      </c>
      <c r="I5994">
        <f t="shared" si="748"/>
        <v>0</v>
      </c>
      <c r="J5994">
        <f t="shared" si="749"/>
        <v>0</v>
      </c>
      <c r="K5994">
        <f>J5994*Weighting!$W$18</f>
        <v>0</v>
      </c>
      <c r="M5994" s="14"/>
    </row>
    <row r="5995" spans="1:13" x14ac:dyDescent="0.25">
      <c r="A5995" s="32" t="str">
        <f>IF(Weighting!$P$19&gt;0,B5995,"")</f>
        <v/>
      </c>
      <c r="B5995" t="e">
        <f>Weighting!$C$19</f>
        <v>#DIV/0!</v>
      </c>
      <c r="C5995" t="e">
        <f>Weighting!$F$19</f>
        <v>#NUM!</v>
      </c>
      <c r="D5995" t="e">
        <f>IF(C5995=1,'Data Transformation'!$G$3+0.5*'Data Transformation'!$W$25,IF(C5996=1,D5996-'Data Transformation'!$W$25,FALSE))</f>
        <v>#NUM!</v>
      </c>
      <c r="E5995">
        <f t="array" ref="E5995">IF(ISLOGICAL(D5995),"",FREQUENCY(IF('Data Transformation'!$B$425:$B$8425='Bin Analysis'!$B5979,'Data Transformation'!$G$425:$G$8425),D5995))</f>
        <v>2001</v>
      </c>
      <c r="F5995">
        <f t="shared" si="747"/>
        <v>0</v>
      </c>
      <c r="G5995">
        <f>Weighting!$H$19</f>
        <v>0</v>
      </c>
      <c r="H5995">
        <f t="array" ref="H5995">FREQUENCY(IF('Data Transformation'!$B$4:$B$8425=B5979,'Data Transformation'!$G$4:$G$8425),'Bin Analysis'!$B5995)</f>
        <v>2073</v>
      </c>
      <c r="I5995">
        <f t="shared" si="748"/>
        <v>0</v>
      </c>
      <c r="J5995">
        <f t="shared" si="749"/>
        <v>0</v>
      </c>
      <c r="K5995">
        <f>J5995*Weighting!$W$19</f>
        <v>0</v>
      </c>
      <c r="M5995" s="14"/>
    </row>
    <row r="5996" spans="1:13" x14ac:dyDescent="0.25">
      <c r="A5996" s="32" t="str">
        <f>IF(Weighting!$P$20&gt;0,B5996,"")</f>
        <v/>
      </c>
      <c r="B5996" t="e">
        <f>Weighting!$C$20</f>
        <v>#DIV/0!</v>
      </c>
      <c r="C5996" t="e">
        <f>Weighting!$F$20</f>
        <v>#NUM!</v>
      </c>
      <c r="D5996" t="e">
        <f>IF(C5996=1,'Data Transformation'!$G$3+0.5*'Data Transformation'!$W$25,IF(C5997=1,D5997-'Data Transformation'!$W$25,FALSE))</f>
        <v>#NUM!</v>
      </c>
      <c r="E5996">
        <f t="array" ref="E5996">IF(ISLOGICAL(D5996),"",FREQUENCY(IF('Data Transformation'!$B$425:$B$8425='Bin Analysis'!$B5979,'Data Transformation'!$G$425:$G$8425),D5996))</f>
        <v>2001</v>
      </c>
      <c r="F5996">
        <f t="shared" si="747"/>
        <v>0</v>
      </c>
      <c r="G5996">
        <f>Weighting!$H$20</f>
        <v>0</v>
      </c>
      <c r="H5996">
        <f t="array" ref="H5996">FREQUENCY(IF('Data Transformation'!$B$4:$B$8425=B5979,'Data Transformation'!$G$4:$G$8425),'Bin Analysis'!$B5996)</f>
        <v>2073</v>
      </c>
      <c r="I5996">
        <f t="shared" si="748"/>
        <v>0</v>
      </c>
      <c r="J5996">
        <f t="shared" si="749"/>
        <v>0</v>
      </c>
      <c r="K5996">
        <f>J5996*Weighting!$W$20</f>
        <v>0</v>
      </c>
      <c r="M5996" s="14"/>
    </row>
    <row r="5997" spans="1:13" x14ac:dyDescent="0.25">
      <c r="A5997" s="32" t="str">
        <f>IF(Weighting!$P$21&gt;0,B5997,"")</f>
        <v/>
      </c>
      <c r="B5997" t="e">
        <f>Weighting!$C$21</f>
        <v>#DIV/0!</v>
      </c>
      <c r="C5997" t="e">
        <f>Weighting!$F$21</f>
        <v>#NUM!</v>
      </c>
      <c r="D5997" t="e">
        <f>IF(C5997=1,'Data Transformation'!$G$3+0.5*'Data Transformation'!$W$25,IF(C5998=1,D5998-'Data Transformation'!$W$25,FALSE))</f>
        <v>#NUM!</v>
      </c>
      <c r="E5997">
        <f t="array" ref="E5997">IF(ISLOGICAL(D5997),"",FREQUENCY(IF('Data Transformation'!$B$425:$B$8425='Bin Analysis'!$B5979,'Data Transformation'!$G$425:$G$8425),D5997))</f>
        <v>2001</v>
      </c>
      <c r="F5997">
        <f t="shared" si="747"/>
        <v>0</v>
      </c>
      <c r="G5997">
        <f>Weighting!$H$21</f>
        <v>0</v>
      </c>
      <c r="H5997">
        <f t="array" ref="H5997">FREQUENCY(IF('Data Transformation'!$B$4:$B$8425=B5979,'Data Transformation'!$G$4:$G$8425),'Bin Analysis'!$B5997)</f>
        <v>2073</v>
      </c>
      <c r="I5997">
        <f t="shared" si="748"/>
        <v>0</v>
      </c>
      <c r="J5997">
        <f t="shared" si="749"/>
        <v>0</v>
      </c>
      <c r="K5997">
        <f>J5997*Weighting!$W$21</f>
        <v>0</v>
      </c>
      <c r="M5997" s="14"/>
    </row>
    <row r="5998" spans="1:13" x14ac:dyDescent="0.25">
      <c r="A5998" s="32" t="str">
        <f>IF(Weighting!$P$22&gt;0,B5998,"")</f>
        <v/>
      </c>
      <c r="B5998" t="e">
        <f>Weighting!$C$22</f>
        <v>#DIV/0!</v>
      </c>
      <c r="C5998" t="e">
        <f>Weighting!$F$22</f>
        <v>#NUM!</v>
      </c>
      <c r="D5998" t="e">
        <f>IF(C5998=1,'Data Transformation'!$G$3+0.5*'Data Transformation'!$W$25,IF(C5999=1,D5999-'Data Transformation'!$W$25,FALSE))</f>
        <v>#NUM!</v>
      </c>
      <c r="E5998">
        <f t="array" ref="E5998">IF(ISLOGICAL(D5998),"",FREQUENCY(IF('Data Transformation'!$B$425:$B$8425='Bin Analysis'!$B5979,'Data Transformation'!$G$425:$G$8425),D5998))</f>
        <v>2001</v>
      </c>
      <c r="F5998">
        <f t="shared" si="747"/>
        <v>0</v>
      </c>
      <c r="G5998">
        <f>Weighting!$H$22</f>
        <v>0</v>
      </c>
      <c r="H5998">
        <f t="array" ref="H5998">FREQUENCY(IF('Data Transformation'!$B$4:$B$8425=B5979,'Data Transformation'!$G$4:$G$8425),'Bin Analysis'!$B5998)</f>
        <v>2073</v>
      </c>
      <c r="I5998">
        <f t="shared" si="748"/>
        <v>0</v>
      </c>
      <c r="J5998">
        <f t="shared" si="749"/>
        <v>0</v>
      </c>
      <c r="K5998">
        <f>J5998*Weighting!$W$22</f>
        <v>0</v>
      </c>
      <c r="M5998" s="14"/>
    </row>
    <row r="5999" spans="1:13" x14ac:dyDescent="0.25">
      <c r="A5999" s="32" t="str">
        <f>IF(Weighting!$P$23&gt;0,B5999,"")</f>
        <v/>
      </c>
      <c r="B5999" t="e">
        <f>Weighting!$C$23</f>
        <v>#DIV/0!</v>
      </c>
      <c r="C5999" t="e">
        <f>Weighting!$F$23</f>
        <v>#NUM!</v>
      </c>
      <c r="D5999" t="e">
        <f>IF(C5999=1,'Data Transformation'!$G$3+0.5*'Data Transformation'!$W$25,IF(C6000=1,D6000-'Data Transformation'!$W$25,FALSE))</f>
        <v>#NUM!</v>
      </c>
      <c r="E5999">
        <f t="array" ref="E5999">IF(ISLOGICAL(D5999),"",FREQUENCY(IF('Data Transformation'!$B$425:$B$8425='Bin Analysis'!$B5979,'Data Transformation'!$G$425:$G$8425),D5999))</f>
        <v>2001</v>
      </c>
      <c r="F5999">
        <f t="shared" si="747"/>
        <v>0</v>
      </c>
      <c r="G5999">
        <f>Weighting!$H$23</f>
        <v>0</v>
      </c>
      <c r="H5999">
        <f t="array" ref="H5999">FREQUENCY(IF('Data Transformation'!$B$4:$B$8425=B5979,'Data Transformation'!$G$4:$G$8425),'Bin Analysis'!$B5999)</f>
        <v>2073</v>
      </c>
      <c r="I5999">
        <f t="shared" si="748"/>
        <v>0</v>
      </c>
      <c r="J5999">
        <f t="shared" si="749"/>
        <v>0</v>
      </c>
      <c r="K5999">
        <f>J5999*Weighting!$W$23</f>
        <v>0</v>
      </c>
      <c r="M5999" s="14"/>
    </row>
    <row r="6000" spans="1:13" x14ac:dyDescent="0.25">
      <c r="A6000" s="32" t="str">
        <f>IF(Weighting!$P$24&gt;0,B6000,"")</f>
        <v/>
      </c>
      <c r="B6000" t="e">
        <f>Weighting!$C$24</f>
        <v>#DIV/0!</v>
      </c>
      <c r="C6000" t="e">
        <f>Weighting!$F$24</f>
        <v>#NUM!</v>
      </c>
      <c r="D6000" t="e">
        <f>IF(C6000=1,'Data Transformation'!$G$3+0.5*'Data Transformation'!$W$25,IF(C6001=1,D6001-'Data Transformation'!$W$25,FALSE))</f>
        <v>#NUM!</v>
      </c>
      <c r="E6000">
        <f t="array" ref="E6000">IF(ISLOGICAL(D6000),"",FREQUENCY(IF('Data Transformation'!$B$425:$B$8425='Bin Analysis'!$B5979,'Data Transformation'!$G$425:$G$8425),D6000))</f>
        <v>2001</v>
      </c>
      <c r="F6000">
        <f t="shared" si="747"/>
        <v>0</v>
      </c>
      <c r="G6000">
        <f>Weighting!$H$24</f>
        <v>0</v>
      </c>
      <c r="H6000">
        <f t="array" ref="H6000">FREQUENCY(IF('Data Transformation'!$B$4:$B$8425=B5979,'Data Transformation'!$G$4:$G$8425),'Bin Analysis'!$B6000)</f>
        <v>2073</v>
      </c>
      <c r="I6000">
        <f t="shared" si="748"/>
        <v>0</v>
      </c>
      <c r="J6000">
        <f t="shared" si="749"/>
        <v>0</v>
      </c>
      <c r="K6000">
        <f>J6000*Weighting!$W$24</f>
        <v>0</v>
      </c>
      <c r="M6000" s="14"/>
    </row>
    <row r="6001" spans="1:25" x14ac:dyDescent="0.25">
      <c r="A6001" s="32" t="str">
        <f>IF(Weighting!$P$25&gt;0,B6001,"")</f>
        <v/>
      </c>
      <c r="B6001" t="e">
        <f>Weighting!$C$25</f>
        <v>#DIV/0!</v>
      </c>
      <c r="C6001" t="e">
        <f>Weighting!$F$25</f>
        <v>#NUM!</v>
      </c>
      <c r="D6001" t="e">
        <f>IF(C6001=1,'Data Transformation'!$G$3+0.5*'Data Transformation'!$W$25,IF(C6002=1,D6002-'Data Transformation'!$W$25,FALSE))</f>
        <v>#NUM!</v>
      </c>
      <c r="E6001">
        <f t="array" ref="E6001">IF(ISLOGICAL(D6001),"",FREQUENCY(IF('Data Transformation'!$B$425:$B$8425='Bin Analysis'!$B5979,'Data Transformation'!$G$425:$G$8425),D6001))</f>
        <v>2001</v>
      </c>
      <c r="F6001">
        <f t="shared" si="747"/>
        <v>0</v>
      </c>
      <c r="G6001">
        <f>Weighting!$H$25</f>
        <v>0</v>
      </c>
      <c r="H6001">
        <f t="array" ref="H6001">FREQUENCY(IF('Data Transformation'!$B$4:$B$8425=B5979,'Data Transformation'!$G$4:$G$8425),'Bin Analysis'!$B6001)</f>
        <v>2073</v>
      </c>
      <c r="I6001">
        <f t="shared" si="748"/>
        <v>0</v>
      </c>
      <c r="J6001">
        <f t="shared" si="749"/>
        <v>0</v>
      </c>
      <c r="K6001">
        <f>J6001*Weighting!$W$25</f>
        <v>0</v>
      </c>
      <c r="M6001" s="14"/>
    </row>
    <row r="6002" spans="1:25" x14ac:dyDescent="0.25">
      <c r="N6002" s="57"/>
      <c r="O6002"/>
      <c r="P6002"/>
      <c r="Q6002"/>
      <c r="R6002"/>
    </row>
    <row r="6003" spans="1:25" ht="23.25" x14ac:dyDescent="0.35">
      <c r="A6003" s="21" t="s">
        <v>0</v>
      </c>
      <c r="B6003" s="21" t="str">
        <f>IFERROR(VLOOKUP(C6003,'Data Transformation'!$L$6:$M$426,2,FALSE),"")</f>
        <v/>
      </c>
      <c r="C6003" s="21">
        <f>C5979+1</f>
        <v>250</v>
      </c>
      <c r="D6003" s="21"/>
      <c r="E6003" s="21"/>
      <c r="F6003" s="21"/>
      <c r="G6003" s="21"/>
      <c r="H6003" s="22"/>
      <c r="I6003" s="22"/>
      <c r="J6003" s="22"/>
      <c r="K6003" s="21"/>
      <c r="L6003" s="21" t="str">
        <f>B6003</f>
        <v/>
      </c>
      <c r="M6003" s="23" t="e">
        <f>INDEX('Data Transformation'!$O$4:$O$424,MATCH($B6003,'Data Transformation'!$M$4:$M$424,0),MATCH($M$2,'Data Transformation'!$O$3,0))</f>
        <v>#N/A</v>
      </c>
      <c r="N6003" s="27" t="e">
        <f>IF('Input and Summary Results'!$J$16="minimum",'Bin Analysis'!X6004/(M6003-1),'Bin Analysis'!Y6003/('Bin Analysis'!M6003-1))</f>
        <v>#N/A</v>
      </c>
      <c r="O6003" s="27" t="e">
        <f>IF(M6003=FALSE,NA(),(VLOOKUP(1,C6006:K6025,4,FALSE))/(M6003-1))</f>
        <v>#N/A</v>
      </c>
      <c r="P6003" s="27" t="e">
        <f>IF(M6003=FALSE,NA(),SUM(J6006:J6025)/Weighting!$S$5)</f>
        <v>#N/A</v>
      </c>
      <c r="Q6003" s="27" t="e">
        <f>IF(M6003=FALSE,NA(),SUM(K6006:K6025)/Weighting!$S$6)</f>
        <v>#N/A</v>
      </c>
      <c r="R6003" s="27" t="e">
        <f>IF(M6003=FALSE,NA(),(VLOOKUP(1,G6006:K6025,3,FALSE))/(M6003-1))</f>
        <v>#N/A</v>
      </c>
      <c r="S6003" s="22" t="e">
        <f>IF(M6003=FALSE,NA(),IF(SUM(J6006:J6025)=2,"yes","no"))</f>
        <v>#N/A</v>
      </c>
      <c r="X6003" s="2" cm="2">
        <f t="array" ref="X6003:X6004">FREQUENCY(IF('Data Transformation'!$B$425:$B$6424='Bin Analysis'!L6003,'Data Transformation'!$G$425:$G$6424),'Data Transformation'!$U$11)</f>
        <v>0</v>
      </c>
      <c r="Y6003" s="2" cm="2">
        <f t="array" ref="Y6003:Y6004">FREQUENCY(IF('Data Transformation'!$B$425:$B$6424='Bin Analysis'!L6003,'Data Transformation'!$G$425:$G$6424),'Data Transformation'!$U$12)</f>
        <v>0</v>
      </c>
    </row>
    <row r="6004" spans="1:25" x14ac:dyDescent="0.25">
      <c r="A6004" s="14" t="s">
        <v>67</v>
      </c>
      <c r="B6004" t="s">
        <v>47</v>
      </c>
      <c r="C6004" t="s">
        <v>5</v>
      </c>
      <c r="D6004" t="s">
        <v>100</v>
      </c>
      <c r="E6004" t="s">
        <v>101</v>
      </c>
      <c r="F6004" t="s">
        <v>102</v>
      </c>
      <c r="G6004" t="s">
        <v>70</v>
      </c>
      <c r="H6004" t="s">
        <v>31</v>
      </c>
      <c r="I6004" t="s">
        <v>32</v>
      </c>
      <c r="J6004" t="s">
        <v>46</v>
      </c>
      <c r="K6004" s="14" t="s">
        <v>45</v>
      </c>
      <c r="M6004" s="14"/>
      <c r="X6004" s="2">
        <v>0</v>
      </c>
      <c r="Y6004" s="2">
        <v>0</v>
      </c>
    </row>
    <row r="6005" spans="1:25" x14ac:dyDescent="0.25">
      <c r="A6005" s="32"/>
      <c r="D6005" t="e">
        <f>IF(C6005=1,'Data Transformation'!$G$3+0.5*'Data Transformation'!$W$25,IF(C6006=1,D6006-'Data Transformation'!$W$25,FALSE))</f>
        <v>#NUM!</v>
      </c>
      <c r="E6005">
        <f t="array" ref="E6005">IF(ISLOGICAL(D6005),"",FREQUENCY(IF('Data Transformation'!$B$425:$B$8425='Bin Analysis'!$B6003,'Data Transformation'!$G$425:$G$8425),D6005))</f>
        <v>2001</v>
      </c>
      <c r="F6005" t="e">
        <f>IF(ISLOGICAL(D6005),"",E6005-E6004)</f>
        <v>#VALUE!</v>
      </c>
      <c r="M6005" s="14"/>
    </row>
    <row r="6006" spans="1:25" x14ac:dyDescent="0.25">
      <c r="A6006" s="32" t="e">
        <f>IF(Weighting!$P$6&gt;0,B6006,"")</f>
        <v>#NUM!</v>
      </c>
      <c r="B6006" t="e">
        <f>Weighting!$C$6</f>
        <v>#DIV/0!</v>
      </c>
      <c r="C6006" t="e">
        <f>Weighting!$F$6</f>
        <v>#NUM!</v>
      </c>
      <c r="D6006" t="e">
        <f>IF(C6006=1,'Data Transformation'!$G$3+0.5*'Data Transformation'!$W$25,IF(C6007=1,D6007-'Data Transformation'!$W$25,FALSE))</f>
        <v>#NUM!</v>
      </c>
      <c r="E6006">
        <f t="array" ref="E6006">IF(ISLOGICAL(D6006),"",FREQUENCY(IF('Data Transformation'!$B$425:$B$8425='Bin Analysis'!$B6003,'Data Transformation'!$G$425:$G$8425),D6006))</f>
        <v>2001</v>
      </c>
      <c r="F6006">
        <f>IF(ISLOGICAL(D6006),"",E6006-E6005)</f>
        <v>0</v>
      </c>
      <c r="G6006">
        <f>Weighting!$H$6</f>
        <v>1</v>
      </c>
      <c r="H6006">
        <f t="array" ref="H6006">FREQUENCY(IF('Data Transformation'!$B$4:$B$8425=B6003,'Data Transformation'!$G$4:$G$8425),'Bin Analysis'!$B6006)</f>
        <v>2073</v>
      </c>
      <c r="I6006">
        <f>H6006-H6005</f>
        <v>2073</v>
      </c>
      <c r="J6006">
        <f>IF(I6006=0,0,1)</f>
        <v>1</v>
      </c>
      <c r="K6006" t="e">
        <f>J6006*Weighting!$W$6</f>
        <v>#NUM!</v>
      </c>
      <c r="M6006" s="14"/>
    </row>
    <row r="6007" spans="1:25" x14ac:dyDescent="0.25">
      <c r="A6007" s="32" t="str">
        <f>IF(Weighting!$P$7&gt;0,B6007,"")</f>
        <v/>
      </c>
      <c r="B6007" t="e">
        <f>Weighting!$C$7</f>
        <v>#DIV/0!</v>
      </c>
      <c r="C6007" t="e">
        <f>Weighting!$F$7</f>
        <v>#NUM!</v>
      </c>
      <c r="D6007" t="e">
        <f>IF(C6007=1,'Data Transformation'!$G$3+0.5*'Data Transformation'!$W$25,IF(C6008=1,D6008-'Data Transformation'!$W$25,FALSE))</f>
        <v>#NUM!</v>
      </c>
      <c r="E6007">
        <f t="array" ref="E6007">IF(ISLOGICAL(D6007),"",FREQUENCY(IF('Data Transformation'!$B$425:$B$8425='Bin Analysis'!$B6003,'Data Transformation'!$G$425:$G$8425),D6007))</f>
        <v>2001</v>
      </c>
      <c r="F6007">
        <f t="shared" ref="F6007:F6025" si="750">IF(ISLOGICAL(D6007),"",E6007-E6006)</f>
        <v>0</v>
      </c>
      <c r="G6007">
        <f>Weighting!$H$7</f>
        <v>0</v>
      </c>
      <c r="H6007">
        <f t="array" ref="H6007">FREQUENCY(IF('Data Transformation'!$B$4:$B$8425=B6003,'Data Transformation'!$G$4:$G$8425),'Bin Analysis'!$B6007)</f>
        <v>2073</v>
      </c>
      <c r="I6007">
        <f t="shared" ref="I6007:I6025" si="751">H6007-H6006</f>
        <v>0</v>
      </c>
      <c r="J6007">
        <f>IF(I6007=0,0,1)</f>
        <v>0</v>
      </c>
      <c r="K6007">
        <f>J6007*Weighting!$W$7</f>
        <v>0</v>
      </c>
      <c r="M6007" s="14"/>
    </row>
    <row r="6008" spans="1:25" x14ac:dyDescent="0.25">
      <c r="A6008" s="32" t="str">
        <f>IF(Weighting!$P$8&gt;0,B6008,"")</f>
        <v/>
      </c>
      <c r="B6008" t="e">
        <f>Weighting!$C$8</f>
        <v>#DIV/0!</v>
      </c>
      <c r="C6008" t="e">
        <f>Weighting!$F$8</f>
        <v>#NUM!</v>
      </c>
      <c r="D6008" t="e">
        <f>IF(C6008=1,'Data Transformation'!$G$3+0.5*'Data Transformation'!$W$25,IF(C6009=1,D6009-'Data Transformation'!$W$25,FALSE))</f>
        <v>#NUM!</v>
      </c>
      <c r="E6008">
        <f t="array" ref="E6008">IF(ISLOGICAL(D6008),"",FREQUENCY(IF('Data Transformation'!$B$425:$B$8425='Bin Analysis'!$B6003,'Data Transformation'!$G$425:$G$8425),D6008))</f>
        <v>2001</v>
      </c>
      <c r="F6008">
        <f t="shared" si="750"/>
        <v>0</v>
      </c>
      <c r="G6008">
        <f>Weighting!$H$8</f>
        <v>0</v>
      </c>
      <c r="H6008">
        <f t="array" ref="H6008">FREQUENCY(IF('Data Transformation'!$B$4:$B$8425=B6003,'Data Transformation'!$G$4:$G$8425),'Bin Analysis'!$B6008)</f>
        <v>2073</v>
      </c>
      <c r="I6008">
        <f t="shared" si="751"/>
        <v>0</v>
      </c>
      <c r="J6008">
        <f t="shared" ref="J6008:J6025" si="752">IF(I6008=0,0,1)</f>
        <v>0</v>
      </c>
      <c r="K6008">
        <f>J6008*Weighting!$W$8</f>
        <v>0</v>
      </c>
      <c r="M6008" s="14"/>
    </row>
    <row r="6009" spans="1:25" x14ac:dyDescent="0.25">
      <c r="A6009" s="32" t="str">
        <f>IF(Weighting!$P$9&gt;0,B6009,"")</f>
        <v/>
      </c>
      <c r="B6009" s="50" t="e">
        <f>Weighting!$C$9</f>
        <v>#DIV/0!</v>
      </c>
      <c r="C6009" t="e">
        <f>Weighting!$F$9</f>
        <v>#NUM!</v>
      </c>
      <c r="D6009" t="e">
        <f>IF(C6009=1,'Data Transformation'!$G$3+0.5*'Data Transformation'!$W$25,IF(C6010=1,D6010-'Data Transformation'!$W$25,FALSE))</f>
        <v>#NUM!</v>
      </c>
      <c r="E6009">
        <f t="array" ref="E6009">IF(ISLOGICAL(D6009),"",FREQUENCY(IF('Data Transformation'!$B$425:$B$8425='Bin Analysis'!$B6003,'Data Transformation'!$G$425:$G$8425),D6009))</f>
        <v>2001</v>
      </c>
      <c r="F6009">
        <f t="shared" si="750"/>
        <v>0</v>
      </c>
      <c r="G6009">
        <f>Weighting!$H$9</f>
        <v>0</v>
      </c>
      <c r="H6009">
        <f t="array" ref="H6009">FREQUENCY(IF('Data Transformation'!$B$4:$B$8425=B6003,'Data Transformation'!$G$4:$G$8425),'Bin Analysis'!$B6009)</f>
        <v>2073</v>
      </c>
      <c r="I6009">
        <f t="shared" si="751"/>
        <v>0</v>
      </c>
      <c r="J6009">
        <f t="shared" si="752"/>
        <v>0</v>
      </c>
      <c r="K6009">
        <f>J6009*Weighting!$W$9</f>
        <v>0</v>
      </c>
      <c r="M6009" s="14"/>
    </row>
    <row r="6010" spans="1:25" x14ac:dyDescent="0.25">
      <c r="A6010" s="32" t="str">
        <f>IF(Weighting!$P$10&gt;0,B6010,"")</f>
        <v/>
      </c>
      <c r="B6010" t="e">
        <f>Weighting!$C$10</f>
        <v>#DIV/0!</v>
      </c>
      <c r="C6010" t="e">
        <f>Weighting!$F$10</f>
        <v>#NUM!</v>
      </c>
      <c r="D6010" t="e">
        <f>IF(C6010=1,'Data Transformation'!$G$3+0.5*'Data Transformation'!$W$25,IF(C6011=1,D6011-'Data Transformation'!$W$25,FALSE))</f>
        <v>#NUM!</v>
      </c>
      <c r="E6010">
        <f t="array" ref="E6010">IF(ISLOGICAL(D6010),"",FREQUENCY(IF('Data Transformation'!$B$425:$B$8425='Bin Analysis'!$B6003,'Data Transformation'!$G$425:$G$8425),D6010))</f>
        <v>2001</v>
      </c>
      <c r="F6010">
        <f t="shared" si="750"/>
        <v>0</v>
      </c>
      <c r="G6010">
        <f>Weighting!$H$10</f>
        <v>0</v>
      </c>
      <c r="H6010">
        <f t="array" ref="H6010">FREQUENCY(IF('Data Transformation'!$B$4:$B$8425=B6003,'Data Transformation'!$G$4:$G$8425),'Bin Analysis'!$B6010)</f>
        <v>2073</v>
      </c>
      <c r="I6010">
        <f t="shared" si="751"/>
        <v>0</v>
      </c>
      <c r="J6010">
        <f t="shared" si="752"/>
        <v>0</v>
      </c>
      <c r="K6010">
        <f>J6010*Weighting!$W$10</f>
        <v>0</v>
      </c>
      <c r="M6010" s="14"/>
    </row>
    <row r="6011" spans="1:25" x14ac:dyDescent="0.25">
      <c r="A6011" s="32" t="str">
        <f>IF(Weighting!$P$11&gt;0,B6011,"")</f>
        <v/>
      </c>
      <c r="B6011" t="e">
        <f>Weighting!$C$11</f>
        <v>#DIV/0!</v>
      </c>
      <c r="C6011" t="e">
        <f>Weighting!$F$11</f>
        <v>#NUM!</v>
      </c>
      <c r="D6011" t="e">
        <f>IF(C6011=1,'Data Transformation'!$G$3+0.5*'Data Transformation'!$W$25,IF(C6012=1,D6012-'Data Transformation'!$W$25,FALSE))</f>
        <v>#NUM!</v>
      </c>
      <c r="E6011">
        <f t="array" ref="E6011">IF(ISLOGICAL(D6011),"",FREQUENCY(IF('Data Transformation'!$B$425:$B$8425='Bin Analysis'!$B6003,'Data Transformation'!$G$425:$G$8425),D6011))</f>
        <v>2001</v>
      </c>
      <c r="F6011">
        <f t="shared" si="750"/>
        <v>0</v>
      </c>
      <c r="G6011">
        <f>Weighting!$H$11</f>
        <v>0</v>
      </c>
      <c r="H6011">
        <f t="array" ref="H6011">FREQUENCY(IF('Data Transformation'!$B$4:$B$8425=B6003,'Data Transformation'!$G$4:$G$8425),'Bin Analysis'!$B6011)</f>
        <v>2073</v>
      </c>
      <c r="I6011">
        <f t="shared" si="751"/>
        <v>0</v>
      </c>
      <c r="J6011">
        <f t="shared" si="752"/>
        <v>0</v>
      </c>
      <c r="K6011">
        <f>J6011*Weighting!$W$11</f>
        <v>0</v>
      </c>
      <c r="M6011" s="14"/>
    </row>
    <row r="6012" spans="1:25" x14ac:dyDescent="0.25">
      <c r="A6012" s="32" t="str">
        <f>IF(Weighting!$P$12&gt;0,B6012,"")</f>
        <v/>
      </c>
      <c r="B6012" t="e">
        <f>Weighting!$C$12</f>
        <v>#DIV/0!</v>
      </c>
      <c r="C6012" t="e">
        <f>Weighting!$F$12</f>
        <v>#NUM!</v>
      </c>
      <c r="D6012" t="e">
        <f>IF(C6012=1,'Data Transformation'!$G$3+0.5*'Data Transformation'!$W$25,IF(C6013=1,D6013-'Data Transformation'!$W$25,FALSE))</f>
        <v>#NUM!</v>
      </c>
      <c r="E6012">
        <f t="array" ref="E6012">IF(ISLOGICAL(D6012),"",FREQUENCY(IF('Data Transformation'!$B$425:$B$8425='Bin Analysis'!$B6003,'Data Transformation'!$G$425:$G$8425),D6012))</f>
        <v>2001</v>
      </c>
      <c r="F6012">
        <f t="shared" si="750"/>
        <v>0</v>
      </c>
      <c r="G6012">
        <f>Weighting!$H$12</f>
        <v>0</v>
      </c>
      <c r="H6012">
        <f t="array" ref="H6012">FREQUENCY(IF('Data Transformation'!$B$4:$B$8425=B6003,'Data Transformation'!$G$4:$G$8425),'Bin Analysis'!$B6012)</f>
        <v>2073</v>
      </c>
      <c r="I6012">
        <f t="shared" si="751"/>
        <v>0</v>
      </c>
      <c r="J6012">
        <f t="shared" si="752"/>
        <v>0</v>
      </c>
      <c r="K6012">
        <f>J6012*Weighting!$W$12</f>
        <v>0</v>
      </c>
      <c r="M6012" s="14"/>
    </row>
    <row r="6013" spans="1:25" x14ac:dyDescent="0.25">
      <c r="A6013" s="32" t="str">
        <f>IF(Weighting!$P$13&gt;0,B6013,"")</f>
        <v/>
      </c>
      <c r="B6013" t="e">
        <f>Weighting!$C$13</f>
        <v>#DIV/0!</v>
      </c>
      <c r="C6013" t="e">
        <f>Weighting!$F$13</f>
        <v>#NUM!</v>
      </c>
      <c r="D6013" t="e">
        <f>IF(C6013=1,'Data Transformation'!$G$3+0.5*'Data Transformation'!$W$25,IF(C6014=1,D6014-'Data Transformation'!$W$25,FALSE))</f>
        <v>#NUM!</v>
      </c>
      <c r="E6013">
        <f t="array" ref="E6013">IF(ISLOGICAL(D6013),"",FREQUENCY(IF('Data Transformation'!$B$425:$B$8425='Bin Analysis'!$B6003,'Data Transformation'!$G$425:$G$8425),D6013))</f>
        <v>2001</v>
      </c>
      <c r="F6013">
        <f t="shared" si="750"/>
        <v>0</v>
      </c>
      <c r="G6013">
        <f>Weighting!$H$13</f>
        <v>0</v>
      </c>
      <c r="H6013">
        <f t="array" ref="H6013">FREQUENCY(IF('Data Transformation'!$B$4:$B$8425=B6003,'Data Transformation'!$G$4:$G$8425),'Bin Analysis'!$B6013)</f>
        <v>2073</v>
      </c>
      <c r="I6013">
        <f t="shared" si="751"/>
        <v>0</v>
      </c>
      <c r="J6013">
        <f t="shared" si="752"/>
        <v>0</v>
      </c>
      <c r="K6013">
        <f>J6013*Weighting!$W$13</f>
        <v>0</v>
      </c>
      <c r="M6013" s="14"/>
    </row>
    <row r="6014" spans="1:25" x14ac:dyDescent="0.25">
      <c r="A6014" s="32" t="str">
        <f>IF(Weighting!$P$14&gt;0,B6014,"")</f>
        <v/>
      </c>
      <c r="B6014" t="e">
        <f>Weighting!$C$14</f>
        <v>#DIV/0!</v>
      </c>
      <c r="C6014" t="e">
        <f>Weighting!$F$14</f>
        <v>#NUM!</v>
      </c>
      <c r="D6014" t="e">
        <f>IF(C6014=1,'Data Transformation'!$G$3+0.5*'Data Transformation'!$W$25,IF(C6015=1,D6015-'Data Transformation'!$W$25,FALSE))</f>
        <v>#NUM!</v>
      </c>
      <c r="E6014">
        <f t="array" ref="E6014">IF(ISLOGICAL(D6014),"",FREQUENCY(IF('Data Transformation'!$B$425:$B$8425='Bin Analysis'!$B6003,'Data Transformation'!$G$425:$G$8425),D6014))</f>
        <v>2001</v>
      </c>
      <c r="F6014">
        <f t="shared" si="750"/>
        <v>0</v>
      </c>
      <c r="G6014">
        <f>Weighting!$H$14</f>
        <v>0</v>
      </c>
      <c r="H6014">
        <f t="array" ref="H6014">FREQUENCY(IF('Data Transformation'!$B$4:$B$8425=B6003,'Data Transformation'!$G$4:$G$8425),'Bin Analysis'!$B6014)</f>
        <v>2073</v>
      </c>
      <c r="I6014">
        <f t="shared" si="751"/>
        <v>0</v>
      </c>
      <c r="J6014">
        <f t="shared" si="752"/>
        <v>0</v>
      </c>
      <c r="K6014">
        <f>J6014*Weighting!$W$14</f>
        <v>0</v>
      </c>
      <c r="M6014" s="14"/>
    </row>
    <row r="6015" spans="1:25" x14ac:dyDescent="0.25">
      <c r="A6015" s="32" t="str">
        <f>IF(Weighting!$P$15&gt;0,B6015,"")</f>
        <v/>
      </c>
      <c r="B6015" t="e">
        <f>Weighting!$C$15</f>
        <v>#DIV/0!</v>
      </c>
      <c r="C6015" t="e">
        <f>Weighting!$F$15</f>
        <v>#NUM!</v>
      </c>
      <c r="D6015" t="e">
        <f>IF(C6015=1,'Data Transformation'!$G$3+0.5*'Data Transformation'!$W$25,IF(C6016=1,D6016-'Data Transformation'!$W$25,FALSE))</f>
        <v>#NUM!</v>
      </c>
      <c r="E6015">
        <f t="array" ref="E6015">IF(ISLOGICAL(D6015),"",FREQUENCY(IF('Data Transformation'!$B$425:$B$8425='Bin Analysis'!$B6003,'Data Transformation'!$G$425:$G$8425),D6015))</f>
        <v>2001</v>
      </c>
      <c r="F6015">
        <f t="shared" si="750"/>
        <v>0</v>
      </c>
      <c r="G6015">
        <f>Weighting!$H$15</f>
        <v>0</v>
      </c>
      <c r="H6015">
        <f t="array" ref="H6015">FREQUENCY(IF('Data Transformation'!$B$4:$B$8425=B6003,'Data Transformation'!$G$4:$G$8425),'Bin Analysis'!$B6015)</f>
        <v>2073</v>
      </c>
      <c r="I6015">
        <f t="shared" si="751"/>
        <v>0</v>
      </c>
      <c r="J6015">
        <f t="shared" si="752"/>
        <v>0</v>
      </c>
      <c r="K6015">
        <f>J6015*Weighting!$W$15</f>
        <v>0</v>
      </c>
      <c r="M6015" s="14"/>
    </row>
    <row r="6016" spans="1:25" x14ac:dyDescent="0.25">
      <c r="A6016" s="32" t="str">
        <f>IF(Weighting!$P$16&gt;0,B6016,"")</f>
        <v/>
      </c>
      <c r="B6016" t="e">
        <f>Weighting!$C$16</f>
        <v>#DIV/0!</v>
      </c>
      <c r="C6016" t="e">
        <f>Weighting!$F$16</f>
        <v>#NUM!</v>
      </c>
      <c r="D6016" t="e">
        <f>IF(C6016=1,'Data Transformation'!$G$3+0.5*'Data Transformation'!$W$25,IF(C6017=1,D6017-'Data Transformation'!$W$25,FALSE))</f>
        <v>#NUM!</v>
      </c>
      <c r="E6016">
        <f t="array" ref="E6016">IF(ISLOGICAL(D6016),"",FREQUENCY(IF('Data Transformation'!$B$425:$B$8425='Bin Analysis'!$B6003,'Data Transformation'!$G$425:$G$8425),D6016))</f>
        <v>2001</v>
      </c>
      <c r="F6016">
        <f t="shared" si="750"/>
        <v>0</v>
      </c>
      <c r="G6016">
        <f>Weighting!$H$16</f>
        <v>0</v>
      </c>
      <c r="H6016">
        <f t="array" ref="H6016">FREQUENCY(IF('Data Transformation'!$B$4:$B$8425=B6003,'Data Transformation'!$G$4:$G$8425),'Bin Analysis'!$B6016)</f>
        <v>2073</v>
      </c>
      <c r="I6016">
        <f t="shared" si="751"/>
        <v>0</v>
      </c>
      <c r="J6016">
        <f t="shared" si="752"/>
        <v>0</v>
      </c>
      <c r="K6016">
        <f>J6016*Weighting!$W$16</f>
        <v>0</v>
      </c>
      <c r="M6016" s="14"/>
    </row>
    <row r="6017" spans="1:25" x14ac:dyDescent="0.25">
      <c r="A6017" s="32" t="str">
        <f>IF(Weighting!$P$17&gt;0,B6017,"")</f>
        <v/>
      </c>
      <c r="B6017" t="e">
        <f>Weighting!$C$17</f>
        <v>#DIV/0!</v>
      </c>
      <c r="C6017" t="e">
        <f>Weighting!$F$17</f>
        <v>#NUM!</v>
      </c>
      <c r="D6017" t="e">
        <f>IF(C6017=1,'Data Transformation'!$G$3+0.5*'Data Transformation'!$W$25,IF(C6018=1,D6018-'Data Transformation'!$W$25,FALSE))</f>
        <v>#NUM!</v>
      </c>
      <c r="E6017">
        <f t="array" ref="E6017">IF(ISLOGICAL(D6017),"",FREQUENCY(IF('Data Transformation'!$B$425:$B$8425='Bin Analysis'!$B6003,'Data Transformation'!$G$425:$G$8425),D6017))</f>
        <v>2001</v>
      </c>
      <c r="F6017">
        <f t="shared" si="750"/>
        <v>0</v>
      </c>
      <c r="G6017">
        <f>Weighting!$H$17</f>
        <v>0</v>
      </c>
      <c r="H6017">
        <f t="array" ref="H6017">FREQUENCY(IF('Data Transformation'!$B$4:$B$8425=B6003,'Data Transformation'!$G$4:$G$8425),'Bin Analysis'!$B6017)</f>
        <v>2073</v>
      </c>
      <c r="I6017">
        <f t="shared" si="751"/>
        <v>0</v>
      </c>
      <c r="J6017">
        <f t="shared" si="752"/>
        <v>0</v>
      </c>
      <c r="K6017">
        <f>J6017*Weighting!$W$17</f>
        <v>0</v>
      </c>
      <c r="M6017" s="14"/>
    </row>
    <row r="6018" spans="1:25" x14ac:dyDescent="0.25">
      <c r="A6018" s="32" t="str">
        <f>IF(Weighting!$P$18&gt;0,B6018,"")</f>
        <v/>
      </c>
      <c r="B6018" t="e">
        <f>Weighting!$C$18</f>
        <v>#DIV/0!</v>
      </c>
      <c r="C6018" t="e">
        <f>Weighting!$F$18</f>
        <v>#NUM!</v>
      </c>
      <c r="D6018" t="e">
        <f>IF(C6018=1,'Data Transformation'!$G$3+0.5*'Data Transformation'!$W$25,IF(C6019=1,D6019-'Data Transformation'!$W$25,FALSE))</f>
        <v>#NUM!</v>
      </c>
      <c r="E6018">
        <f t="array" ref="E6018">IF(ISLOGICAL(D6018),"",FREQUENCY(IF('Data Transformation'!$B$425:$B$8425='Bin Analysis'!$B6003,'Data Transformation'!$G$425:$G$8425),D6018))</f>
        <v>2001</v>
      </c>
      <c r="F6018">
        <f t="shared" si="750"/>
        <v>0</v>
      </c>
      <c r="G6018">
        <f>Weighting!$H$18</f>
        <v>0</v>
      </c>
      <c r="H6018">
        <f t="array" ref="H6018">FREQUENCY(IF('Data Transformation'!$B$4:$B$8425=B6003,'Data Transformation'!$G$4:$G$8425),'Bin Analysis'!$B6018)</f>
        <v>2073</v>
      </c>
      <c r="I6018">
        <f t="shared" si="751"/>
        <v>0</v>
      </c>
      <c r="J6018">
        <f t="shared" si="752"/>
        <v>0</v>
      </c>
      <c r="K6018">
        <f>J6018*Weighting!$W$18</f>
        <v>0</v>
      </c>
      <c r="M6018" s="14"/>
    </row>
    <row r="6019" spans="1:25" x14ac:dyDescent="0.25">
      <c r="A6019" s="32" t="str">
        <f>IF(Weighting!$P$19&gt;0,B6019,"")</f>
        <v/>
      </c>
      <c r="B6019" t="e">
        <f>Weighting!$C$19</f>
        <v>#DIV/0!</v>
      </c>
      <c r="C6019" t="e">
        <f>Weighting!$F$19</f>
        <v>#NUM!</v>
      </c>
      <c r="D6019" t="e">
        <f>IF(C6019=1,'Data Transformation'!$G$3+0.5*'Data Transformation'!$W$25,IF(C6020=1,D6020-'Data Transformation'!$W$25,FALSE))</f>
        <v>#NUM!</v>
      </c>
      <c r="E6019">
        <f t="array" ref="E6019">IF(ISLOGICAL(D6019),"",FREQUENCY(IF('Data Transformation'!$B$425:$B$8425='Bin Analysis'!$B6003,'Data Transformation'!$G$425:$G$8425),D6019))</f>
        <v>2001</v>
      </c>
      <c r="F6019">
        <f t="shared" si="750"/>
        <v>0</v>
      </c>
      <c r="G6019">
        <f>Weighting!$H$19</f>
        <v>0</v>
      </c>
      <c r="H6019">
        <f t="array" ref="H6019">FREQUENCY(IF('Data Transformation'!$B$4:$B$8425=B6003,'Data Transformation'!$G$4:$G$8425),'Bin Analysis'!$B6019)</f>
        <v>2073</v>
      </c>
      <c r="I6019">
        <f t="shared" si="751"/>
        <v>0</v>
      </c>
      <c r="J6019">
        <f t="shared" si="752"/>
        <v>0</v>
      </c>
      <c r="K6019">
        <f>J6019*Weighting!$W$19</f>
        <v>0</v>
      </c>
      <c r="M6019" s="14"/>
    </row>
    <row r="6020" spans="1:25" x14ac:dyDescent="0.25">
      <c r="A6020" s="32" t="str">
        <f>IF(Weighting!$P$20&gt;0,B6020,"")</f>
        <v/>
      </c>
      <c r="B6020" t="e">
        <f>Weighting!$C$20</f>
        <v>#DIV/0!</v>
      </c>
      <c r="C6020" t="e">
        <f>Weighting!$F$20</f>
        <v>#NUM!</v>
      </c>
      <c r="D6020" t="e">
        <f>IF(C6020=1,'Data Transformation'!$G$3+0.5*'Data Transformation'!$W$25,IF(C6021=1,D6021-'Data Transformation'!$W$25,FALSE))</f>
        <v>#NUM!</v>
      </c>
      <c r="E6020">
        <f t="array" ref="E6020">IF(ISLOGICAL(D6020),"",FREQUENCY(IF('Data Transformation'!$B$425:$B$8425='Bin Analysis'!$B6003,'Data Transformation'!$G$425:$G$8425),D6020))</f>
        <v>2001</v>
      </c>
      <c r="F6020">
        <f t="shared" si="750"/>
        <v>0</v>
      </c>
      <c r="G6020">
        <f>Weighting!$H$20</f>
        <v>0</v>
      </c>
      <c r="H6020">
        <f t="array" ref="H6020">FREQUENCY(IF('Data Transformation'!$B$4:$B$8425=B6003,'Data Transformation'!$G$4:$G$8425),'Bin Analysis'!$B6020)</f>
        <v>2073</v>
      </c>
      <c r="I6020">
        <f t="shared" si="751"/>
        <v>0</v>
      </c>
      <c r="J6020">
        <f t="shared" si="752"/>
        <v>0</v>
      </c>
      <c r="K6020">
        <f>J6020*Weighting!$W$20</f>
        <v>0</v>
      </c>
      <c r="M6020" s="14"/>
    </row>
    <row r="6021" spans="1:25" x14ac:dyDescent="0.25">
      <c r="A6021" s="32" t="str">
        <f>IF(Weighting!$P$21&gt;0,B6021,"")</f>
        <v/>
      </c>
      <c r="B6021" t="e">
        <f>Weighting!$C$21</f>
        <v>#DIV/0!</v>
      </c>
      <c r="C6021" t="e">
        <f>Weighting!$F$21</f>
        <v>#NUM!</v>
      </c>
      <c r="D6021" t="e">
        <f>IF(C6021=1,'Data Transformation'!$G$3+0.5*'Data Transformation'!$W$25,IF(C6022=1,D6022-'Data Transformation'!$W$25,FALSE))</f>
        <v>#NUM!</v>
      </c>
      <c r="E6021">
        <f t="array" ref="E6021">IF(ISLOGICAL(D6021),"",FREQUENCY(IF('Data Transformation'!$B$425:$B$8425='Bin Analysis'!$B6003,'Data Transformation'!$G$425:$G$8425),D6021))</f>
        <v>2001</v>
      </c>
      <c r="F6021">
        <f t="shared" si="750"/>
        <v>0</v>
      </c>
      <c r="G6021">
        <f>Weighting!$H$21</f>
        <v>0</v>
      </c>
      <c r="H6021">
        <f t="array" ref="H6021">FREQUENCY(IF('Data Transformation'!$B$4:$B$8425=B6003,'Data Transformation'!$G$4:$G$8425),'Bin Analysis'!$B6021)</f>
        <v>2073</v>
      </c>
      <c r="I6021">
        <f t="shared" si="751"/>
        <v>0</v>
      </c>
      <c r="J6021">
        <f t="shared" si="752"/>
        <v>0</v>
      </c>
      <c r="K6021">
        <f>J6021*Weighting!$W$21</f>
        <v>0</v>
      </c>
      <c r="M6021" s="14"/>
    </row>
    <row r="6022" spans="1:25" x14ac:dyDescent="0.25">
      <c r="A6022" s="32" t="str">
        <f>IF(Weighting!$P$22&gt;0,B6022,"")</f>
        <v/>
      </c>
      <c r="B6022" t="e">
        <f>Weighting!$C$22</f>
        <v>#DIV/0!</v>
      </c>
      <c r="C6022" t="e">
        <f>Weighting!$F$22</f>
        <v>#NUM!</v>
      </c>
      <c r="D6022" t="e">
        <f>IF(C6022=1,'Data Transformation'!$G$3+0.5*'Data Transformation'!$W$25,IF(C6023=1,D6023-'Data Transformation'!$W$25,FALSE))</f>
        <v>#NUM!</v>
      </c>
      <c r="E6022">
        <f t="array" ref="E6022">IF(ISLOGICAL(D6022),"",FREQUENCY(IF('Data Transformation'!$B$425:$B$8425='Bin Analysis'!$B6003,'Data Transformation'!$G$425:$G$8425),D6022))</f>
        <v>2001</v>
      </c>
      <c r="F6022">
        <f t="shared" si="750"/>
        <v>0</v>
      </c>
      <c r="G6022">
        <f>Weighting!$H$22</f>
        <v>0</v>
      </c>
      <c r="H6022">
        <f t="array" ref="H6022">FREQUENCY(IF('Data Transformation'!$B$4:$B$8425=B6003,'Data Transformation'!$G$4:$G$8425),'Bin Analysis'!$B6022)</f>
        <v>2073</v>
      </c>
      <c r="I6022">
        <f t="shared" si="751"/>
        <v>0</v>
      </c>
      <c r="J6022">
        <f t="shared" si="752"/>
        <v>0</v>
      </c>
      <c r="K6022">
        <f>J6022*Weighting!$W$22</f>
        <v>0</v>
      </c>
      <c r="M6022" s="14"/>
    </row>
    <row r="6023" spans="1:25" x14ac:dyDescent="0.25">
      <c r="A6023" s="32" t="str">
        <f>IF(Weighting!$P$23&gt;0,B6023,"")</f>
        <v/>
      </c>
      <c r="B6023" t="e">
        <f>Weighting!$C$23</f>
        <v>#DIV/0!</v>
      </c>
      <c r="C6023" t="e">
        <f>Weighting!$F$23</f>
        <v>#NUM!</v>
      </c>
      <c r="D6023" t="e">
        <f>IF(C6023=1,'Data Transformation'!$G$3+0.5*'Data Transformation'!$W$25,IF(C6024=1,D6024-'Data Transformation'!$W$25,FALSE))</f>
        <v>#NUM!</v>
      </c>
      <c r="E6023">
        <f t="array" ref="E6023">IF(ISLOGICAL(D6023),"",FREQUENCY(IF('Data Transformation'!$B$425:$B$8425='Bin Analysis'!$B6003,'Data Transformation'!$G$425:$G$8425),D6023))</f>
        <v>2001</v>
      </c>
      <c r="F6023">
        <f t="shared" si="750"/>
        <v>0</v>
      </c>
      <c r="G6023">
        <f>Weighting!$H$23</f>
        <v>0</v>
      </c>
      <c r="H6023">
        <f t="array" ref="H6023">FREQUENCY(IF('Data Transformation'!$B$4:$B$8425=B6003,'Data Transformation'!$G$4:$G$8425),'Bin Analysis'!$B6023)</f>
        <v>2073</v>
      </c>
      <c r="I6023">
        <f t="shared" si="751"/>
        <v>0</v>
      </c>
      <c r="J6023">
        <f t="shared" si="752"/>
        <v>0</v>
      </c>
      <c r="K6023">
        <f>J6023*Weighting!$W$23</f>
        <v>0</v>
      </c>
      <c r="M6023" s="14"/>
    </row>
    <row r="6024" spans="1:25" x14ac:dyDescent="0.25">
      <c r="A6024" s="32" t="str">
        <f>IF(Weighting!$P$24&gt;0,B6024,"")</f>
        <v/>
      </c>
      <c r="B6024" t="e">
        <f>Weighting!$C$24</f>
        <v>#DIV/0!</v>
      </c>
      <c r="C6024" t="e">
        <f>Weighting!$F$24</f>
        <v>#NUM!</v>
      </c>
      <c r="D6024" t="e">
        <f>IF(C6024=1,'Data Transformation'!$G$3+0.5*'Data Transformation'!$W$25,IF(C6025=1,D6025-'Data Transformation'!$W$25,FALSE))</f>
        <v>#NUM!</v>
      </c>
      <c r="E6024">
        <f t="array" ref="E6024">IF(ISLOGICAL(D6024),"",FREQUENCY(IF('Data Transformation'!$B$425:$B$8425='Bin Analysis'!$B6003,'Data Transformation'!$G$425:$G$8425),D6024))</f>
        <v>2001</v>
      </c>
      <c r="F6024">
        <f t="shared" si="750"/>
        <v>0</v>
      </c>
      <c r="G6024">
        <f>Weighting!$H$24</f>
        <v>0</v>
      </c>
      <c r="H6024">
        <f t="array" ref="H6024">FREQUENCY(IF('Data Transformation'!$B$4:$B$8425=B6003,'Data Transformation'!$G$4:$G$8425),'Bin Analysis'!$B6024)</f>
        <v>2073</v>
      </c>
      <c r="I6024">
        <f t="shared" si="751"/>
        <v>0</v>
      </c>
      <c r="J6024">
        <f t="shared" si="752"/>
        <v>0</v>
      </c>
      <c r="K6024">
        <f>J6024*Weighting!$W$24</f>
        <v>0</v>
      </c>
      <c r="M6024" s="14"/>
    </row>
    <row r="6025" spans="1:25" x14ac:dyDescent="0.25">
      <c r="A6025" s="32" t="str">
        <f>IF(Weighting!$P$25&gt;0,B6025,"")</f>
        <v/>
      </c>
      <c r="B6025" t="e">
        <f>Weighting!$C$25</f>
        <v>#DIV/0!</v>
      </c>
      <c r="C6025" t="e">
        <f>Weighting!$F$25</f>
        <v>#NUM!</v>
      </c>
      <c r="D6025" t="e">
        <f>IF(C6025=1,'Data Transformation'!$G$3+0.5*'Data Transformation'!$W$25,IF(C6026=1,D6026-'Data Transformation'!$W$25,FALSE))</f>
        <v>#NUM!</v>
      </c>
      <c r="E6025">
        <f t="array" ref="E6025">IF(ISLOGICAL(D6025),"",FREQUENCY(IF('Data Transformation'!$B$425:$B$8425='Bin Analysis'!$B6003,'Data Transformation'!$G$425:$G$8425),D6025))</f>
        <v>2001</v>
      </c>
      <c r="F6025">
        <f t="shared" si="750"/>
        <v>0</v>
      </c>
      <c r="G6025">
        <f>Weighting!$H$25</f>
        <v>0</v>
      </c>
      <c r="H6025">
        <f t="array" ref="H6025">FREQUENCY(IF('Data Transformation'!$B$4:$B$8425=B6003,'Data Transformation'!$G$4:$G$8425),'Bin Analysis'!$B6025)</f>
        <v>2073</v>
      </c>
      <c r="I6025">
        <f t="shared" si="751"/>
        <v>0</v>
      </c>
      <c r="J6025">
        <f t="shared" si="752"/>
        <v>0</v>
      </c>
      <c r="K6025">
        <f>J6025*Weighting!$W$25</f>
        <v>0</v>
      </c>
      <c r="M6025" s="14"/>
    </row>
    <row r="6026" spans="1:25" x14ac:dyDescent="0.25">
      <c r="O6026"/>
      <c r="P6026"/>
      <c r="Q6026"/>
      <c r="R6026"/>
    </row>
    <row r="6027" spans="1:25" ht="23.25" x14ac:dyDescent="0.35">
      <c r="A6027" s="21" t="s">
        <v>0</v>
      </c>
      <c r="B6027" s="21" t="str">
        <f>IFERROR(VLOOKUP(C6027,'Data Transformation'!$L$6:$M$426,2,FALSE),"")</f>
        <v/>
      </c>
      <c r="C6027" s="21">
        <f>C6003+1</f>
        <v>251</v>
      </c>
      <c r="D6027" s="21"/>
      <c r="E6027" s="21"/>
      <c r="F6027" s="21"/>
      <c r="G6027" s="21"/>
      <c r="H6027" s="22"/>
      <c r="I6027" s="22"/>
      <c r="J6027" s="22"/>
      <c r="K6027" s="21"/>
      <c r="L6027" s="21" t="str">
        <f>B6027</f>
        <v/>
      </c>
      <c r="M6027" s="23" t="e">
        <f>INDEX('Data Transformation'!$O$4:$O$424,MATCH($B6027,'Data Transformation'!$M$4:$M$424,0),MATCH($M$2,'Data Transformation'!$O$3,0))</f>
        <v>#N/A</v>
      </c>
      <c r="N6027" s="27" t="e">
        <f>IF('Input and Summary Results'!$J$16="minimum",'Bin Analysis'!X6028/(M6027-1),'Bin Analysis'!Y6027/('Bin Analysis'!M6027-1))</f>
        <v>#N/A</v>
      </c>
      <c r="O6027" s="27" t="e">
        <f>IF(M6027=FALSE,NA(),(VLOOKUP(1,C6030:K6049,4,FALSE))/(M6027-1))</f>
        <v>#N/A</v>
      </c>
      <c r="P6027" s="27" t="e">
        <f>IF(M6027=FALSE,NA(),SUM(J6030:J6049)/Weighting!$S$5)</f>
        <v>#N/A</v>
      </c>
      <c r="Q6027" s="27" t="e">
        <f>IF(M6027=FALSE,NA(),SUM(K6030:K6049)/Weighting!$S$6)</f>
        <v>#N/A</v>
      </c>
      <c r="R6027" s="27" t="e">
        <f>IF(M6027=FALSE,NA(),(VLOOKUP(1,G6030:K6049,3,FALSE))/(M6027-1))</f>
        <v>#N/A</v>
      </c>
      <c r="S6027" s="22" t="e">
        <f>IF(M6027=FALSE,NA(),IF(SUM(J6030:J6049)=2,"yes","no"))</f>
        <v>#N/A</v>
      </c>
      <c r="X6027" s="2" cm="2">
        <f t="array" ref="X6027:X6028">FREQUENCY(IF('Data Transformation'!$B$425:$B$6424='Bin Analysis'!L6027,'Data Transformation'!$G$425:$G$6424),'Data Transformation'!$U$11)</f>
        <v>0</v>
      </c>
      <c r="Y6027" s="2" cm="2">
        <f t="array" ref="Y6027:Y6028">FREQUENCY(IF('Data Transformation'!$B$425:$B$6424='Bin Analysis'!L6027,'Data Transformation'!$G$425:$G$6424),'Data Transformation'!$U$12)</f>
        <v>0</v>
      </c>
    </row>
    <row r="6028" spans="1:25" x14ac:dyDescent="0.25">
      <c r="A6028" s="14" t="s">
        <v>67</v>
      </c>
      <c r="B6028" t="s">
        <v>47</v>
      </c>
      <c r="C6028" t="s">
        <v>5</v>
      </c>
      <c r="D6028" t="s">
        <v>100</v>
      </c>
      <c r="E6028" t="s">
        <v>101</v>
      </c>
      <c r="F6028" t="s">
        <v>102</v>
      </c>
      <c r="G6028" t="s">
        <v>70</v>
      </c>
      <c r="H6028" t="s">
        <v>31</v>
      </c>
      <c r="I6028" t="s">
        <v>32</v>
      </c>
      <c r="J6028" t="s">
        <v>46</v>
      </c>
      <c r="K6028" s="14" t="s">
        <v>45</v>
      </c>
      <c r="M6028" s="14"/>
      <c r="X6028" s="2">
        <v>0</v>
      </c>
      <c r="Y6028" s="2">
        <v>0</v>
      </c>
    </row>
    <row r="6029" spans="1:25" x14ac:dyDescent="0.25">
      <c r="A6029" s="32"/>
      <c r="D6029" t="e">
        <f>IF(C6029=1,'Data Transformation'!$G$3+0.5*'Data Transformation'!$W$25,IF(C6030=1,D6030-'Data Transformation'!$W$25,FALSE))</f>
        <v>#NUM!</v>
      </c>
      <c r="E6029">
        <f t="array" ref="E6029">IF(ISLOGICAL(D6029),"",FREQUENCY(IF('Data Transformation'!$B$425:$B$8425='Bin Analysis'!$B6027,'Data Transformation'!$G$425:$G$8425),D6029))</f>
        <v>2001</v>
      </c>
      <c r="F6029" t="e">
        <f>IF(ISLOGICAL(D6029),"",E6029-E6028)</f>
        <v>#VALUE!</v>
      </c>
      <c r="M6029" s="14"/>
    </row>
    <row r="6030" spans="1:25" x14ac:dyDescent="0.25">
      <c r="A6030" s="32" t="e">
        <f>IF(Weighting!$P$6&gt;0,B6030,"")</f>
        <v>#NUM!</v>
      </c>
      <c r="B6030" t="e">
        <f>Weighting!$C$6</f>
        <v>#DIV/0!</v>
      </c>
      <c r="C6030" t="e">
        <f>Weighting!$F$6</f>
        <v>#NUM!</v>
      </c>
      <c r="D6030" t="e">
        <f>IF(C6030=1,'Data Transformation'!$G$3+0.5*'Data Transformation'!$W$25,IF(C6031=1,D6031-'Data Transformation'!$W$25,FALSE))</f>
        <v>#NUM!</v>
      </c>
      <c r="E6030">
        <f t="array" ref="E6030">IF(ISLOGICAL(D6030),"",FREQUENCY(IF('Data Transformation'!$B$425:$B$8425='Bin Analysis'!$B6027,'Data Transformation'!$G$425:$G$8425),D6030))</f>
        <v>2001</v>
      </c>
      <c r="F6030">
        <f>IF(ISLOGICAL(D6030),"",E6030-E6029)</f>
        <v>0</v>
      </c>
      <c r="G6030">
        <f>Weighting!$H$6</f>
        <v>1</v>
      </c>
      <c r="H6030">
        <f t="array" ref="H6030">FREQUENCY(IF('Data Transformation'!$B$4:$B$8425=B6027,'Data Transformation'!$G$4:$G$8425),'Bin Analysis'!$B6030)</f>
        <v>2073</v>
      </c>
      <c r="I6030">
        <f>H6030-H6029</f>
        <v>2073</v>
      </c>
      <c r="J6030">
        <f>IF(I6030=0,0,1)</f>
        <v>1</v>
      </c>
      <c r="K6030" t="e">
        <f>J6030*Weighting!$W$6</f>
        <v>#NUM!</v>
      </c>
      <c r="M6030" s="14"/>
    </row>
    <row r="6031" spans="1:25" x14ac:dyDescent="0.25">
      <c r="A6031" s="32" t="str">
        <f>IF(Weighting!$P$7&gt;0,B6031,"")</f>
        <v/>
      </c>
      <c r="B6031" t="e">
        <f>Weighting!$C$7</f>
        <v>#DIV/0!</v>
      </c>
      <c r="C6031" t="e">
        <f>Weighting!$F$7</f>
        <v>#NUM!</v>
      </c>
      <c r="D6031" t="e">
        <f>IF(C6031=1,'Data Transformation'!$G$3+0.5*'Data Transformation'!$W$25,IF(C6032=1,D6032-'Data Transformation'!$W$25,FALSE))</f>
        <v>#NUM!</v>
      </c>
      <c r="E6031">
        <f t="array" ref="E6031">IF(ISLOGICAL(D6031),"",FREQUENCY(IF('Data Transformation'!$B$425:$B$8425='Bin Analysis'!$B6027,'Data Transformation'!$G$425:$G$8425),D6031))</f>
        <v>2001</v>
      </c>
      <c r="F6031">
        <f t="shared" ref="F6031:F6049" si="753">IF(ISLOGICAL(D6031),"",E6031-E6030)</f>
        <v>0</v>
      </c>
      <c r="G6031">
        <f>Weighting!$H$7</f>
        <v>0</v>
      </c>
      <c r="H6031">
        <f t="array" ref="H6031">FREQUENCY(IF('Data Transformation'!$B$4:$B$8425=B6027,'Data Transformation'!$G$4:$G$8425),'Bin Analysis'!$B6031)</f>
        <v>2073</v>
      </c>
      <c r="I6031">
        <f t="shared" ref="I6031:I6049" si="754">H6031-H6030</f>
        <v>0</v>
      </c>
      <c r="J6031">
        <f>IF(I6031=0,0,1)</f>
        <v>0</v>
      </c>
      <c r="K6031">
        <f>J6031*Weighting!$W$7</f>
        <v>0</v>
      </c>
      <c r="M6031" s="14"/>
    </row>
    <row r="6032" spans="1:25" x14ac:dyDescent="0.25">
      <c r="A6032" s="32" t="str">
        <f>IF(Weighting!$P$8&gt;0,B6032,"")</f>
        <v/>
      </c>
      <c r="B6032" t="e">
        <f>Weighting!$C$8</f>
        <v>#DIV/0!</v>
      </c>
      <c r="C6032" t="e">
        <f>Weighting!$F$8</f>
        <v>#NUM!</v>
      </c>
      <c r="D6032" t="e">
        <f>IF(C6032=1,'Data Transformation'!$G$3+0.5*'Data Transformation'!$W$25,IF(C6033=1,D6033-'Data Transformation'!$W$25,FALSE))</f>
        <v>#NUM!</v>
      </c>
      <c r="E6032">
        <f t="array" ref="E6032">IF(ISLOGICAL(D6032),"",FREQUENCY(IF('Data Transformation'!$B$425:$B$8425='Bin Analysis'!$B6027,'Data Transformation'!$G$425:$G$8425),D6032))</f>
        <v>2001</v>
      </c>
      <c r="F6032">
        <f t="shared" si="753"/>
        <v>0</v>
      </c>
      <c r="G6032">
        <f>Weighting!$H$8</f>
        <v>0</v>
      </c>
      <c r="H6032">
        <f t="array" ref="H6032">FREQUENCY(IF('Data Transformation'!$B$4:$B$8425=B6027,'Data Transformation'!$G$4:$G$8425),'Bin Analysis'!$B6032)</f>
        <v>2073</v>
      </c>
      <c r="I6032">
        <f t="shared" si="754"/>
        <v>0</v>
      </c>
      <c r="J6032">
        <f t="shared" ref="J6032:J6049" si="755">IF(I6032=0,0,1)</f>
        <v>0</v>
      </c>
      <c r="K6032">
        <f>J6032*Weighting!$W$8</f>
        <v>0</v>
      </c>
      <c r="M6032" s="14"/>
    </row>
    <row r="6033" spans="1:13" x14ac:dyDescent="0.25">
      <c r="A6033" s="32" t="str">
        <f>IF(Weighting!$P$9&gt;0,B6033,"")</f>
        <v/>
      </c>
      <c r="B6033" s="50" t="e">
        <f>Weighting!$C$9</f>
        <v>#DIV/0!</v>
      </c>
      <c r="C6033" t="e">
        <f>Weighting!$F$9</f>
        <v>#NUM!</v>
      </c>
      <c r="D6033" t="e">
        <f>IF(C6033=1,'Data Transformation'!$G$3+0.5*'Data Transformation'!$W$25,IF(C6034=1,D6034-'Data Transformation'!$W$25,FALSE))</f>
        <v>#NUM!</v>
      </c>
      <c r="E6033">
        <f t="array" ref="E6033">IF(ISLOGICAL(D6033),"",FREQUENCY(IF('Data Transformation'!$B$425:$B$8425='Bin Analysis'!$B6027,'Data Transformation'!$G$425:$G$8425),D6033))</f>
        <v>2001</v>
      </c>
      <c r="F6033">
        <f t="shared" si="753"/>
        <v>0</v>
      </c>
      <c r="G6033">
        <f>Weighting!$H$9</f>
        <v>0</v>
      </c>
      <c r="H6033">
        <f t="array" ref="H6033">FREQUENCY(IF('Data Transformation'!$B$4:$B$8425=B6027,'Data Transformation'!$G$4:$G$8425),'Bin Analysis'!$B6033)</f>
        <v>2073</v>
      </c>
      <c r="I6033">
        <f t="shared" si="754"/>
        <v>0</v>
      </c>
      <c r="J6033">
        <f t="shared" si="755"/>
        <v>0</v>
      </c>
      <c r="K6033">
        <f>J6033*Weighting!$W$9</f>
        <v>0</v>
      </c>
      <c r="M6033" s="14"/>
    </row>
    <row r="6034" spans="1:13" x14ac:dyDescent="0.25">
      <c r="A6034" s="32" t="str">
        <f>IF(Weighting!$P$10&gt;0,B6034,"")</f>
        <v/>
      </c>
      <c r="B6034" t="e">
        <f>Weighting!$C$10</f>
        <v>#DIV/0!</v>
      </c>
      <c r="C6034" t="e">
        <f>Weighting!$F$10</f>
        <v>#NUM!</v>
      </c>
      <c r="D6034" t="e">
        <f>IF(C6034=1,'Data Transformation'!$G$3+0.5*'Data Transformation'!$W$25,IF(C6035=1,D6035-'Data Transformation'!$W$25,FALSE))</f>
        <v>#NUM!</v>
      </c>
      <c r="E6034">
        <f t="array" ref="E6034">IF(ISLOGICAL(D6034),"",FREQUENCY(IF('Data Transformation'!$B$425:$B$8425='Bin Analysis'!$B6027,'Data Transformation'!$G$425:$G$8425),D6034))</f>
        <v>2001</v>
      </c>
      <c r="F6034">
        <f t="shared" si="753"/>
        <v>0</v>
      </c>
      <c r="G6034">
        <f>Weighting!$H$10</f>
        <v>0</v>
      </c>
      <c r="H6034">
        <f t="array" ref="H6034">FREQUENCY(IF('Data Transformation'!$B$4:$B$8425=B6027,'Data Transformation'!$G$4:$G$8425),'Bin Analysis'!$B6034)</f>
        <v>2073</v>
      </c>
      <c r="I6034">
        <f t="shared" si="754"/>
        <v>0</v>
      </c>
      <c r="J6034">
        <f t="shared" si="755"/>
        <v>0</v>
      </c>
      <c r="K6034">
        <f>J6034*Weighting!$W$10</f>
        <v>0</v>
      </c>
      <c r="M6034" s="14"/>
    </row>
    <row r="6035" spans="1:13" x14ac:dyDescent="0.25">
      <c r="A6035" s="32" t="str">
        <f>IF(Weighting!$P$11&gt;0,B6035,"")</f>
        <v/>
      </c>
      <c r="B6035" t="e">
        <f>Weighting!$C$11</f>
        <v>#DIV/0!</v>
      </c>
      <c r="C6035" t="e">
        <f>Weighting!$F$11</f>
        <v>#NUM!</v>
      </c>
      <c r="D6035" t="e">
        <f>IF(C6035=1,'Data Transformation'!$G$3+0.5*'Data Transformation'!$W$25,IF(C6036=1,D6036-'Data Transformation'!$W$25,FALSE))</f>
        <v>#NUM!</v>
      </c>
      <c r="E6035">
        <f t="array" ref="E6035">IF(ISLOGICAL(D6035),"",FREQUENCY(IF('Data Transformation'!$B$425:$B$8425='Bin Analysis'!$B6027,'Data Transformation'!$G$425:$G$8425),D6035))</f>
        <v>2001</v>
      </c>
      <c r="F6035">
        <f t="shared" si="753"/>
        <v>0</v>
      </c>
      <c r="G6035">
        <f>Weighting!$H$11</f>
        <v>0</v>
      </c>
      <c r="H6035">
        <f t="array" ref="H6035">FREQUENCY(IF('Data Transformation'!$B$4:$B$8425=B6027,'Data Transformation'!$G$4:$G$8425),'Bin Analysis'!$B6035)</f>
        <v>2073</v>
      </c>
      <c r="I6035">
        <f t="shared" si="754"/>
        <v>0</v>
      </c>
      <c r="J6035">
        <f t="shared" si="755"/>
        <v>0</v>
      </c>
      <c r="K6035">
        <f>J6035*Weighting!$W$11</f>
        <v>0</v>
      </c>
      <c r="M6035" s="14"/>
    </row>
    <row r="6036" spans="1:13" x14ac:dyDescent="0.25">
      <c r="A6036" s="32" t="str">
        <f>IF(Weighting!$P$12&gt;0,B6036,"")</f>
        <v/>
      </c>
      <c r="B6036" t="e">
        <f>Weighting!$C$12</f>
        <v>#DIV/0!</v>
      </c>
      <c r="C6036" t="e">
        <f>Weighting!$F$12</f>
        <v>#NUM!</v>
      </c>
      <c r="D6036" t="e">
        <f>IF(C6036=1,'Data Transformation'!$G$3+0.5*'Data Transformation'!$W$25,IF(C6037=1,D6037-'Data Transformation'!$W$25,FALSE))</f>
        <v>#NUM!</v>
      </c>
      <c r="E6036">
        <f t="array" ref="E6036">IF(ISLOGICAL(D6036),"",FREQUENCY(IF('Data Transformation'!$B$425:$B$8425='Bin Analysis'!$B6027,'Data Transformation'!$G$425:$G$8425),D6036))</f>
        <v>2001</v>
      </c>
      <c r="F6036">
        <f t="shared" si="753"/>
        <v>0</v>
      </c>
      <c r="G6036">
        <f>Weighting!$H$12</f>
        <v>0</v>
      </c>
      <c r="H6036">
        <f t="array" ref="H6036">FREQUENCY(IF('Data Transformation'!$B$4:$B$8425=B6027,'Data Transformation'!$G$4:$G$8425),'Bin Analysis'!$B6036)</f>
        <v>2073</v>
      </c>
      <c r="I6036">
        <f t="shared" si="754"/>
        <v>0</v>
      </c>
      <c r="J6036">
        <f t="shared" si="755"/>
        <v>0</v>
      </c>
      <c r="K6036">
        <f>J6036*Weighting!$W$12</f>
        <v>0</v>
      </c>
      <c r="M6036" s="14"/>
    </row>
    <row r="6037" spans="1:13" x14ac:dyDescent="0.25">
      <c r="A6037" s="32" t="str">
        <f>IF(Weighting!$P$13&gt;0,B6037,"")</f>
        <v/>
      </c>
      <c r="B6037" t="e">
        <f>Weighting!$C$13</f>
        <v>#DIV/0!</v>
      </c>
      <c r="C6037" t="e">
        <f>Weighting!$F$13</f>
        <v>#NUM!</v>
      </c>
      <c r="D6037" t="e">
        <f>IF(C6037=1,'Data Transformation'!$G$3+0.5*'Data Transformation'!$W$25,IF(C6038=1,D6038-'Data Transformation'!$W$25,FALSE))</f>
        <v>#NUM!</v>
      </c>
      <c r="E6037">
        <f t="array" ref="E6037">IF(ISLOGICAL(D6037),"",FREQUENCY(IF('Data Transformation'!$B$425:$B$8425='Bin Analysis'!$B6027,'Data Transformation'!$G$425:$G$8425),D6037))</f>
        <v>2001</v>
      </c>
      <c r="F6037">
        <f t="shared" si="753"/>
        <v>0</v>
      </c>
      <c r="G6037">
        <f>Weighting!$H$13</f>
        <v>0</v>
      </c>
      <c r="H6037">
        <f t="array" ref="H6037">FREQUENCY(IF('Data Transformation'!$B$4:$B$8425=B6027,'Data Transformation'!$G$4:$G$8425),'Bin Analysis'!$B6037)</f>
        <v>2073</v>
      </c>
      <c r="I6037">
        <f t="shared" si="754"/>
        <v>0</v>
      </c>
      <c r="J6037">
        <f t="shared" si="755"/>
        <v>0</v>
      </c>
      <c r="K6037">
        <f>J6037*Weighting!$W$13</f>
        <v>0</v>
      </c>
      <c r="M6037" s="14"/>
    </row>
    <row r="6038" spans="1:13" x14ac:dyDescent="0.25">
      <c r="A6038" s="32" t="str">
        <f>IF(Weighting!$P$14&gt;0,B6038,"")</f>
        <v/>
      </c>
      <c r="B6038" t="e">
        <f>Weighting!$C$14</f>
        <v>#DIV/0!</v>
      </c>
      <c r="C6038" t="e">
        <f>Weighting!$F$14</f>
        <v>#NUM!</v>
      </c>
      <c r="D6038" t="e">
        <f>IF(C6038=1,'Data Transformation'!$G$3+0.5*'Data Transformation'!$W$25,IF(C6039=1,D6039-'Data Transformation'!$W$25,FALSE))</f>
        <v>#NUM!</v>
      </c>
      <c r="E6038">
        <f t="array" ref="E6038">IF(ISLOGICAL(D6038),"",FREQUENCY(IF('Data Transformation'!$B$425:$B$8425='Bin Analysis'!$B6027,'Data Transformation'!$G$425:$G$8425),D6038))</f>
        <v>2001</v>
      </c>
      <c r="F6038">
        <f t="shared" si="753"/>
        <v>0</v>
      </c>
      <c r="G6038">
        <f>Weighting!$H$14</f>
        <v>0</v>
      </c>
      <c r="H6038">
        <f t="array" ref="H6038">FREQUENCY(IF('Data Transformation'!$B$4:$B$8425=B6027,'Data Transformation'!$G$4:$G$8425),'Bin Analysis'!$B6038)</f>
        <v>2073</v>
      </c>
      <c r="I6038">
        <f t="shared" si="754"/>
        <v>0</v>
      </c>
      <c r="J6038">
        <f t="shared" si="755"/>
        <v>0</v>
      </c>
      <c r="K6038">
        <f>J6038*Weighting!$W$14</f>
        <v>0</v>
      </c>
      <c r="M6038" s="14"/>
    </row>
    <row r="6039" spans="1:13" x14ac:dyDescent="0.25">
      <c r="A6039" s="32" t="str">
        <f>IF(Weighting!$P$15&gt;0,B6039,"")</f>
        <v/>
      </c>
      <c r="B6039" t="e">
        <f>Weighting!$C$15</f>
        <v>#DIV/0!</v>
      </c>
      <c r="C6039" t="e">
        <f>Weighting!$F$15</f>
        <v>#NUM!</v>
      </c>
      <c r="D6039" t="e">
        <f>IF(C6039=1,'Data Transformation'!$G$3+0.5*'Data Transformation'!$W$25,IF(C6040=1,D6040-'Data Transformation'!$W$25,FALSE))</f>
        <v>#NUM!</v>
      </c>
      <c r="E6039">
        <f t="array" ref="E6039">IF(ISLOGICAL(D6039),"",FREQUENCY(IF('Data Transformation'!$B$425:$B$8425='Bin Analysis'!$B6027,'Data Transformation'!$G$425:$G$8425),D6039))</f>
        <v>2001</v>
      </c>
      <c r="F6039">
        <f t="shared" si="753"/>
        <v>0</v>
      </c>
      <c r="G6039">
        <f>Weighting!$H$15</f>
        <v>0</v>
      </c>
      <c r="H6039">
        <f t="array" ref="H6039">FREQUENCY(IF('Data Transformation'!$B$4:$B$8425=B6027,'Data Transformation'!$G$4:$G$8425),'Bin Analysis'!$B6039)</f>
        <v>2073</v>
      </c>
      <c r="I6039">
        <f t="shared" si="754"/>
        <v>0</v>
      </c>
      <c r="J6039">
        <f t="shared" si="755"/>
        <v>0</v>
      </c>
      <c r="K6039">
        <f>J6039*Weighting!$W$15</f>
        <v>0</v>
      </c>
      <c r="M6039" s="14"/>
    </row>
    <row r="6040" spans="1:13" x14ac:dyDescent="0.25">
      <c r="A6040" s="32" t="str">
        <f>IF(Weighting!$P$16&gt;0,B6040,"")</f>
        <v/>
      </c>
      <c r="B6040" t="e">
        <f>Weighting!$C$16</f>
        <v>#DIV/0!</v>
      </c>
      <c r="C6040" t="e">
        <f>Weighting!$F$16</f>
        <v>#NUM!</v>
      </c>
      <c r="D6040" t="e">
        <f>IF(C6040=1,'Data Transformation'!$G$3+0.5*'Data Transformation'!$W$25,IF(C6041=1,D6041-'Data Transformation'!$W$25,FALSE))</f>
        <v>#NUM!</v>
      </c>
      <c r="E6040">
        <f t="array" ref="E6040">IF(ISLOGICAL(D6040),"",FREQUENCY(IF('Data Transformation'!$B$425:$B$8425='Bin Analysis'!$B6027,'Data Transformation'!$G$425:$G$8425),D6040))</f>
        <v>2001</v>
      </c>
      <c r="F6040">
        <f t="shared" si="753"/>
        <v>0</v>
      </c>
      <c r="G6040">
        <f>Weighting!$H$16</f>
        <v>0</v>
      </c>
      <c r="H6040">
        <f t="array" ref="H6040">FREQUENCY(IF('Data Transformation'!$B$4:$B$8425=B6027,'Data Transformation'!$G$4:$G$8425),'Bin Analysis'!$B6040)</f>
        <v>2073</v>
      </c>
      <c r="I6040">
        <f t="shared" si="754"/>
        <v>0</v>
      </c>
      <c r="J6040">
        <f t="shared" si="755"/>
        <v>0</v>
      </c>
      <c r="K6040">
        <f>J6040*Weighting!$W$16</f>
        <v>0</v>
      </c>
      <c r="M6040" s="14"/>
    </row>
    <row r="6041" spans="1:13" x14ac:dyDescent="0.25">
      <c r="A6041" s="32" t="str">
        <f>IF(Weighting!$P$17&gt;0,B6041,"")</f>
        <v/>
      </c>
      <c r="B6041" t="e">
        <f>Weighting!$C$17</f>
        <v>#DIV/0!</v>
      </c>
      <c r="C6041" t="e">
        <f>Weighting!$F$17</f>
        <v>#NUM!</v>
      </c>
      <c r="D6041" t="e">
        <f>IF(C6041=1,'Data Transformation'!$G$3+0.5*'Data Transformation'!$W$25,IF(C6042=1,D6042-'Data Transformation'!$W$25,FALSE))</f>
        <v>#NUM!</v>
      </c>
      <c r="E6041">
        <f t="array" ref="E6041">IF(ISLOGICAL(D6041),"",FREQUENCY(IF('Data Transformation'!$B$425:$B$8425='Bin Analysis'!$B6027,'Data Transformation'!$G$425:$G$8425),D6041))</f>
        <v>2001</v>
      </c>
      <c r="F6041">
        <f t="shared" si="753"/>
        <v>0</v>
      </c>
      <c r="G6041">
        <f>Weighting!$H$17</f>
        <v>0</v>
      </c>
      <c r="H6041">
        <f t="array" ref="H6041">FREQUENCY(IF('Data Transformation'!$B$4:$B$8425=B6027,'Data Transformation'!$G$4:$G$8425),'Bin Analysis'!$B6041)</f>
        <v>2073</v>
      </c>
      <c r="I6041">
        <f t="shared" si="754"/>
        <v>0</v>
      </c>
      <c r="J6041">
        <f t="shared" si="755"/>
        <v>0</v>
      </c>
      <c r="K6041">
        <f>J6041*Weighting!$W$17</f>
        <v>0</v>
      </c>
      <c r="M6041" s="14"/>
    </row>
    <row r="6042" spans="1:13" x14ac:dyDescent="0.25">
      <c r="A6042" s="32" t="str">
        <f>IF(Weighting!$P$18&gt;0,B6042,"")</f>
        <v/>
      </c>
      <c r="B6042" t="e">
        <f>Weighting!$C$18</f>
        <v>#DIV/0!</v>
      </c>
      <c r="C6042" t="e">
        <f>Weighting!$F$18</f>
        <v>#NUM!</v>
      </c>
      <c r="D6042" t="e">
        <f>IF(C6042=1,'Data Transformation'!$G$3+0.5*'Data Transformation'!$W$25,IF(C6043=1,D6043-'Data Transformation'!$W$25,FALSE))</f>
        <v>#NUM!</v>
      </c>
      <c r="E6042">
        <f t="array" ref="E6042">IF(ISLOGICAL(D6042),"",FREQUENCY(IF('Data Transformation'!$B$425:$B$8425='Bin Analysis'!$B6027,'Data Transformation'!$G$425:$G$8425),D6042))</f>
        <v>2001</v>
      </c>
      <c r="F6042">
        <f t="shared" si="753"/>
        <v>0</v>
      </c>
      <c r="G6042">
        <f>Weighting!$H$18</f>
        <v>0</v>
      </c>
      <c r="H6042">
        <f t="array" ref="H6042">FREQUENCY(IF('Data Transformation'!$B$4:$B$8425=B6027,'Data Transformation'!$G$4:$G$8425),'Bin Analysis'!$B6042)</f>
        <v>2073</v>
      </c>
      <c r="I6042">
        <f t="shared" si="754"/>
        <v>0</v>
      </c>
      <c r="J6042">
        <f t="shared" si="755"/>
        <v>0</v>
      </c>
      <c r="K6042">
        <f>J6042*Weighting!$W$18</f>
        <v>0</v>
      </c>
      <c r="M6042" s="14"/>
    </row>
    <row r="6043" spans="1:13" x14ac:dyDescent="0.25">
      <c r="A6043" s="32" t="str">
        <f>IF(Weighting!$P$19&gt;0,B6043,"")</f>
        <v/>
      </c>
      <c r="B6043" t="e">
        <f>Weighting!$C$19</f>
        <v>#DIV/0!</v>
      </c>
      <c r="C6043" t="e">
        <f>Weighting!$F$19</f>
        <v>#NUM!</v>
      </c>
      <c r="D6043" t="e">
        <f>IF(C6043=1,'Data Transformation'!$G$3+0.5*'Data Transformation'!$W$25,IF(C6044=1,D6044-'Data Transformation'!$W$25,FALSE))</f>
        <v>#NUM!</v>
      </c>
      <c r="E6043">
        <f t="array" ref="E6043">IF(ISLOGICAL(D6043),"",FREQUENCY(IF('Data Transformation'!$B$425:$B$8425='Bin Analysis'!$B6027,'Data Transformation'!$G$425:$G$8425),D6043))</f>
        <v>2001</v>
      </c>
      <c r="F6043">
        <f t="shared" si="753"/>
        <v>0</v>
      </c>
      <c r="G6043">
        <f>Weighting!$H$19</f>
        <v>0</v>
      </c>
      <c r="H6043">
        <f t="array" ref="H6043">FREQUENCY(IF('Data Transformation'!$B$4:$B$8425=B6027,'Data Transformation'!$G$4:$G$8425),'Bin Analysis'!$B6043)</f>
        <v>2073</v>
      </c>
      <c r="I6043">
        <f t="shared" si="754"/>
        <v>0</v>
      </c>
      <c r="J6043">
        <f t="shared" si="755"/>
        <v>0</v>
      </c>
      <c r="K6043">
        <f>J6043*Weighting!$W$19</f>
        <v>0</v>
      </c>
      <c r="M6043" s="14"/>
    </row>
    <row r="6044" spans="1:13" x14ac:dyDescent="0.25">
      <c r="A6044" s="32" t="str">
        <f>IF(Weighting!$P$20&gt;0,B6044,"")</f>
        <v/>
      </c>
      <c r="B6044" t="e">
        <f>Weighting!$C$20</f>
        <v>#DIV/0!</v>
      </c>
      <c r="C6044" t="e">
        <f>Weighting!$F$20</f>
        <v>#NUM!</v>
      </c>
      <c r="D6044" t="e">
        <f>IF(C6044=1,'Data Transformation'!$G$3+0.5*'Data Transformation'!$W$25,IF(C6045=1,D6045-'Data Transformation'!$W$25,FALSE))</f>
        <v>#NUM!</v>
      </c>
      <c r="E6044">
        <f t="array" ref="E6044">IF(ISLOGICAL(D6044),"",FREQUENCY(IF('Data Transformation'!$B$425:$B$8425='Bin Analysis'!$B6027,'Data Transformation'!$G$425:$G$8425),D6044))</f>
        <v>2001</v>
      </c>
      <c r="F6044">
        <f t="shared" si="753"/>
        <v>0</v>
      </c>
      <c r="G6044">
        <f>Weighting!$H$20</f>
        <v>0</v>
      </c>
      <c r="H6044">
        <f t="array" ref="H6044">FREQUENCY(IF('Data Transformation'!$B$4:$B$8425=B6027,'Data Transformation'!$G$4:$G$8425),'Bin Analysis'!$B6044)</f>
        <v>2073</v>
      </c>
      <c r="I6044">
        <f t="shared" si="754"/>
        <v>0</v>
      </c>
      <c r="J6044">
        <f t="shared" si="755"/>
        <v>0</v>
      </c>
      <c r="K6044">
        <f>J6044*Weighting!$W$20</f>
        <v>0</v>
      </c>
      <c r="M6044" s="14"/>
    </row>
    <row r="6045" spans="1:13" x14ac:dyDescent="0.25">
      <c r="A6045" s="32" t="str">
        <f>IF(Weighting!$P$21&gt;0,B6045,"")</f>
        <v/>
      </c>
      <c r="B6045" t="e">
        <f>Weighting!$C$21</f>
        <v>#DIV/0!</v>
      </c>
      <c r="C6045" t="e">
        <f>Weighting!$F$21</f>
        <v>#NUM!</v>
      </c>
      <c r="D6045" t="e">
        <f>IF(C6045=1,'Data Transformation'!$G$3+0.5*'Data Transformation'!$W$25,IF(C6046=1,D6046-'Data Transformation'!$W$25,FALSE))</f>
        <v>#NUM!</v>
      </c>
      <c r="E6045">
        <f t="array" ref="E6045">IF(ISLOGICAL(D6045),"",FREQUENCY(IF('Data Transformation'!$B$425:$B$8425='Bin Analysis'!$B6027,'Data Transformation'!$G$425:$G$8425),D6045))</f>
        <v>2001</v>
      </c>
      <c r="F6045">
        <f t="shared" si="753"/>
        <v>0</v>
      </c>
      <c r="G6045">
        <f>Weighting!$H$21</f>
        <v>0</v>
      </c>
      <c r="H6045">
        <f t="array" ref="H6045">FREQUENCY(IF('Data Transformation'!$B$4:$B$8425=B6027,'Data Transformation'!$G$4:$G$8425),'Bin Analysis'!$B6045)</f>
        <v>2073</v>
      </c>
      <c r="I6045">
        <f t="shared" si="754"/>
        <v>0</v>
      </c>
      <c r="J6045">
        <f t="shared" si="755"/>
        <v>0</v>
      </c>
      <c r="K6045">
        <f>J6045*Weighting!$W$21</f>
        <v>0</v>
      </c>
      <c r="M6045" s="14"/>
    </row>
    <row r="6046" spans="1:13" x14ac:dyDescent="0.25">
      <c r="A6046" s="32" t="str">
        <f>IF(Weighting!$P$22&gt;0,B6046,"")</f>
        <v/>
      </c>
      <c r="B6046" t="e">
        <f>Weighting!$C$22</f>
        <v>#DIV/0!</v>
      </c>
      <c r="C6046" t="e">
        <f>Weighting!$F$22</f>
        <v>#NUM!</v>
      </c>
      <c r="D6046" t="e">
        <f>IF(C6046=1,'Data Transformation'!$G$3+0.5*'Data Transformation'!$W$25,IF(C6047=1,D6047-'Data Transformation'!$W$25,FALSE))</f>
        <v>#NUM!</v>
      </c>
      <c r="E6046">
        <f t="array" ref="E6046">IF(ISLOGICAL(D6046),"",FREQUENCY(IF('Data Transformation'!$B$425:$B$8425='Bin Analysis'!$B6027,'Data Transformation'!$G$425:$G$8425),D6046))</f>
        <v>2001</v>
      </c>
      <c r="F6046">
        <f t="shared" si="753"/>
        <v>0</v>
      </c>
      <c r="G6046">
        <f>Weighting!$H$22</f>
        <v>0</v>
      </c>
      <c r="H6046">
        <f t="array" ref="H6046">FREQUENCY(IF('Data Transformation'!$B$4:$B$8425=B6027,'Data Transformation'!$G$4:$G$8425),'Bin Analysis'!$B6046)</f>
        <v>2073</v>
      </c>
      <c r="I6046">
        <f t="shared" si="754"/>
        <v>0</v>
      </c>
      <c r="J6046">
        <f t="shared" si="755"/>
        <v>0</v>
      </c>
      <c r="K6046">
        <f>J6046*Weighting!$W$22</f>
        <v>0</v>
      </c>
      <c r="M6046" s="14"/>
    </row>
    <row r="6047" spans="1:13" x14ac:dyDescent="0.25">
      <c r="A6047" s="32" t="str">
        <f>IF(Weighting!$P$23&gt;0,B6047,"")</f>
        <v/>
      </c>
      <c r="B6047" t="e">
        <f>Weighting!$C$23</f>
        <v>#DIV/0!</v>
      </c>
      <c r="C6047" t="e">
        <f>Weighting!$F$23</f>
        <v>#NUM!</v>
      </c>
      <c r="D6047" t="e">
        <f>IF(C6047=1,'Data Transformation'!$G$3+0.5*'Data Transformation'!$W$25,IF(C6048=1,D6048-'Data Transformation'!$W$25,FALSE))</f>
        <v>#NUM!</v>
      </c>
      <c r="E6047">
        <f t="array" ref="E6047">IF(ISLOGICAL(D6047),"",FREQUENCY(IF('Data Transformation'!$B$425:$B$8425='Bin Analysis'!$B6027,'Data Transformation'!$G$425:$G$8425),D6047))</f>
        <v>2001</v>
      </c>
      <c r="F6047">
        <f t="shared" si="753"/>
        <v>0</v>
      </c>
      <c r="G6047">
        <f>Weighting!$H$23</f>
        <v>0</v>
      </c>
      <c r="H6047">
        <f t="array" ref="H6047">FREQUENCY(IF('Data Transformation'!$B$4:$B$8425=B6027,'Data Transformation'!$G$4:$G$8425),'Bin Analysis'!$B6047)</f>
        <v>2073</v>
      </c>
      <c r="I6047">
        <f t="shared" si="754"/>
        <v>0</v>
      </c>
      <c r="J6047">
        <f t="shared" si="755"/>
        <v>0</v>
      </c>
      <c r="K6047">
        <f>J6047*Weighting!$W$23</f>
        <v>0</v>
      </c>
      <c r="M6047" s="14"/>
    </row>
    <row r="6048" spans="1:13" x14ac:dyDescent="0.25">
      <c r="A6048" s="32" t="str">
        <f>IF(Weighting!$P$24&gt;0,B6048,"")</f>
        <v/>
      </c>
      <c r="B6048" t="e">
        <f>Weighting!$C$24</f>
        <v>#DIV/0!</v>
      </c>
      <c r="C6048" t="e">
        <f>Weighting!$F$24</f>
        <v>#NUM!</v>
      </c>
      <c r="D6048" t="e">
        <f>IF(C6048=1,'Data Transformation'!$G$3+0.5*'Data Transformation'!$W$25,IF(C6049=1,D6049-'Data Transformation'!$W$25,FALSE))</f>
        <v>#NUM!</v>
      </c>
      <c r="E6048">
        <f t="array" ref="E6048">IF(ISLOGICAL(D6048),"",FREQUENCY(IF('Data Transformation'!$B$425:$B$8425='Bin Analysis'!$B6027,'Data Transformation'!$G$425:$G$8425),D6048))</f>
        <v>2001</v>
      </c>
      <c r="F6048">
        <f t="shared" si="753"/>
        <v>0</v>
      </c>
      <c r="G6048">
        <f>Weighting!$H$24</f>
        <v>0</v>
      </c>
      <c r="H6048">
        <f t="array" ref="H6048">FREQUENCY(IF('Data Transformation'!$B$4:$B$8425=B6027,'Data Transformation'!$G$4:$G$8425),'Bin Analysis'!$B6048)</f>
        <v>2073</v>
      </c>
      <c r="I6048">
        <f t="shared" si="754"/>
        <v>0</v>
      </c>
      <c r="J6048">
        <f t="shared" si="755"/>
        <v>0</v>
      </c>
      <c r="K6048">
        <f>J6048*Weighting!$W$24</f>
        <v>0</v>
      </c>
      <c r="M6048" s="14"/>
    </row>
    <row r="6049" spans="1:25" x14ac:dyDescent="0.25">
      <c r="A6049" s="32" t="str">
        <f>IF(Weighting!$P$25&gt;0,B6049,"")</f>
        <v/>
      </c>
      <c r="B6049" t="e">
        <f>Weighting!$C$25</f>
        <v>#DIV/0!</v>
      </c>
      <c r="C6049" t="e">
        <f>Weighting!$F$25</f>
        <v>#NUM!</v>
      </c>
      <c r="D6049" t="e">
        <f>IF(C6049=1,'Data Transformation'!$G$3+0.5*'Data Transformation'!$W$25,IF(C6050=1,D6050-'Data Transformation'!$W$25,FALSE))</f>
        <v>#NUM!</v>
      </c>
      <c r="E6049">
        <f t="array" ref="E6049">IF(ISLOGICAL(D6049),"",FREQUENCY(IF('Data Transformation'!$B$425:$B$8425='Bin Analysis'!$B6027,'Data Transformation'!$G$425:$G$8425),D6049))</f>
        <v>2001</v>
      </c>
      <c r="F6049">
        <f t="shared" si="753"/>
        <v>0</v>
      </c>
      <c r="G6049">
        <f>Weighting!$H$25</f>
        <v>0</v>
      </c>
      <c r="H6049">
        <f t="array" ref="H6049">FREQUENCY(IF('Data Transformation'!$B$4:$B$8425=B6027,'Data Transformation'!$G$4:$G$8425),'Bin Analysis'!$B6049)</f>
        <v>2073</v>
      </c>
      <c r="I6049">
        <f t="shared" si="754"/>
        <v>0</v>
      </c>
      <c r="J6049">
        <f t="shared" si="755"/>
        <v>0</v>
      </c>
      <c r="K6049">
        <f>J6049*Weighting!$W$25</f>
        <v>0</v>
      </c>
      <c r="M6049" s="14"/>
    </row>
    <row r="6050" spans="1:25" x14ac:dyDescent="0.25">
      <c r="O6050"/>
      <c r="P6050"/>
      <c r="Q6050"/>
      <c r="R6050"/>
    </row>
    <row r="6051" spans="1:25" ht="23.25" x14ac:dyDescent="0.35">
      <c r="A6051" s="21" t="s">
        <v>0</v>
      </c>
      <c r="B6051" s="21" t="str">
        <f>IFERROR(VLOOKUP(C6051,'Data Transformation'!$L$6:$M$426,2,FALSE),"")</f>
        <v/>
      </c>
      <c r="C6051" s="21">
        <f>C6027+1</f>
        <v>252</v>
      </c>
      <c r="D6051" s="21"/>
      <c r="E6051" s="21"/>
      <c r="F6051" s="21"/>
      <c r="G6051" s="21"/>
      <c r="H6051" s="22"/>
      <c r="I6051" s="22"/>
      <c r="J6051" s="22"/>
      <c r="K6051" s="21"/>
      <c r="L6051" s="21" t="str">
        <f>B6051</f>
        <v/>
      </c>
      <c r="M6051" s="23" t="e">
        <f>INDEX('Data Transformation'!$O$4:$O$424,MATCH($B6051,'Data Transformation'!$M$4:$M$424,0),MATCH($M$2,'Data Transformation'!$O$3,0))</f>
        <v>#N/A</v>
      </c>
      <c r="N6051" s="27" t="e">
        <f>IF('Input and Summary Results'!$J$16="minimum",'Bin Analysis'!X6052/(M6051-1),'Bin Analysis'!Y6051/('Bin Analysis'!M6051-1))</f>
        <v>#N/A</v>
      </c>
      <c r="O6051" s="27" t="e">
        <f>IF(M6051=FALSE,NA(),(VLOOKUP(1,C6054:K6073,4,FALSE))/(M6051-1))</f>
        <v>#N/A</v>
      </c>
      <c r="P6051" s="27" t="e">
        <f>IF(M6051=FALSE,NA(),SUM(J6054:J6073)/Weighting!$S$5)</f>
        <v>#N/A</v>
      </c>
      <c r="Q6051" s="27" t="e">
        <f>IF(M6051=FALSE,NA(),SUM(K6054:K6073)/Weighting!$S$6)</f>
        <v>#N/A</v>
      </c>
      <c r="R6051" s="27" t="e">
        <f>IF(M6051=FALSE,NA(),(VLOOKUP(1,G6054:K6073,3,FALSE))/(M6051-1))</f>
        <v>#N/A</v>
      </c>
      <c r="S6051" s="22" t="e">
        <f>IF(M6051=FALSE,NA(),IF(SUM(J6054:J6073)=2,"yes","no"))</f>
        <v>#N/A</v>
      </c>
      <c r="X6051" s="2" cm="2">
        <f t="array" ref="X6051:X6052">FREQUENCY(IF('Data Transformation'!$B$425:$B$6424='Bin Analysis'!L6051,'Data Transformation'!$G$425:$G$6424),'Data Transformation'!$U$11)</f>
        <v>0</v>
      </c>
      <c r="Y6051" s="2" cm="2">
        <f t="array" ref="Y6051:Y6052">FREQUENCY(IF('Data Transformation'!$B$425:$B$6424='Bin Analysis'!L6051,'Data Transformation'!$G$425:$G$6424),'Data Transformation'!$U$12)</f>
        <v>0</v>
      </c>
    </row>
    <row r="6052" spans="1:25" x14ac:dyDescent="0.25">
      <c r="A6052" s="14" t="s">
        <v>67</v>
      </c>
      <c r="B6052" t="s">
        <v>47</v>
      </c>
      <c r="C6052" t="s">
        <v>5</v>
      </c>
      <c r="D6052" t="s">
        <v>100</v>
      </c>
      <c r="E6052" t="s">
        <v>101</v>
      </c>
      <c r="F6052" t="s">
        <v>102</v>
      </c>
      <c r="G6052" t="s">
        <v>70</v>
      </c>
      <c r="H6052" t="s">
        <v>31</v>
      </c>
      <c r="I6052" t="s">
        <v>32</v>
      </c>
      <c r="J6052" t="s">
        <v>46</v>
      </c>
      <c r="K6052" s="14" t="s">
        <v>45</v>
      </c>
      <c r="M6052" s="14"/>
      <c r="X6052" s="2">
        <v>0</v>
      </c>
      <c r="Y6052" s="2">
        <v>0</v>
      </c>
    </row>
    <row r="6053" spans="1:25" x14ac:dyDescent="0.25">
      <c r="A6053" s="32"/>
      <c r="D6053" t="e">
        <f>IF(C6053=1,'Data Transformation'!$G$3+0.5*'Data Transformation'!$W$25,IF(C6054=1,D6054-'Data Transformation'!$W$25,FALSE))</f>
        <v>#NUM!</v>
      </c>
      <c r="E6053">
        <f t="array" ref="E6053">IF(ISLOGICAL(D6053),"",FREQUENCY(IF('Data Transformation'!$B$425:$B$8425='Bin Analysis'!$B6051,'Data Transformation'!$G$425:$G$8425),D6053))</f>
        <v>2001</v>
      </c>
      <c r="F6053" t="e">
        <f>IF(ISLOGICAL(D6053),"",E6053-E6052)</f>
        <v>#VALUE!</v>
      </c>
      <c r="M6053" s="14"/>
    </row>
    <row r="6054" spans="1:25" x14ac:dyDescent="0.25">
      <c r="A6054" s="32" t="e">
        <f>IF(Weighting!$P$6&gt;0,B6054,"")</f>
        <v>#NUM!</v>
      </c>
      <c r="B6054" t="e">
        <f>Weighting!$C$6</f>
        <v>#DIV/0!</v>
      </c>
      <c r="C6054" t="e">
        <f>Weighting!$F$6</f>
        <v>#NUM!</v>
      </c>
      <c r="D6054" t="e">
        <f>IF(C6054=1,'Data Transformation'!$G$3+0.5*'Data Transformation'!$W$25,IF(C6055=1,D6055-'Data Transformation'!$W$25,FALSE))</f>
        <v>#NUM!</v>
      </c>
      <c r="E6054">
        <f t="array" ref="E6054">IF(ISLOGICAL(D6054),"",FREQUENCY(IF('Data Transformation'!$B$425:$B$8425='Bin Analysis'!$B6051,'Data Transformation'!$G$425:$G$8425),D6054))</f>
        <v>2001</v>
      </c>
      <c r="F6054">
        <f>IF(ISLOGICAL(D6054),"",E6054-E6053)</f>
        <v>0</v>
      </c>
      <c r="G6054">
        <f>Weighting!$H$6</f>
        <v>1</v>
      </c>
      <c r="H6054">
        <f t="array" ref="H6054">FREQUENCY(IF('Data Transformation'!$B$4:$B$8425=B6051,'Data Transformation'!$G$4:$G$8425),'Bin Analysis'!$B6054)</f>
        <v>2073</v>
      </c>
      <c r="I6054">
        <f>H6054-H6053</f>
        <v>2073</v>
      </c>
      <c r="J6054">
        <f>IF(I6054=0,0,1)</f>
        <v>1</v>
      </c>
      <c r="K6054" t="e">
        <f>J6054*Weighting!$W$6</f>
        <v>#NUM!</v>
      </c>
      <c r="M6054" s="14"/>
    </row>
    <row r="6055" spans="1:25" x14ac:dyDescent="0.25">
      <c r="A6055" s="32" t="str">
        <f>IF(Weighting!$P$7&gt;0,B6055,"")</f>
        <v/>
      </c>
      <c r="B6055" t="e">
        <f>Weighting!$C$7</f>
        <v>#DIV/0!</v>
      </c>
      <c r="C6055" t="e">
        <f>Weighting!$F$7</f>
        <v>#NUM!</v>
      </c>
      <c r="D6055" t="e">
        <f>IF(C6055=1,'Data Transformation'!$G$3+0.5*'Data Transformation'!$W$25,IF(C6056=1,D6056-'Data Transformation'!$W$25,FALSE))</f>
        <v>#NUM!</v>
      </c>
      <c r="E6055">
        <f t="array" ref="E6055">IF(ISLOGICAL(D6055),"",FREQUENCY(IF('Data Transformation'!$B$425:$B$8425='Bin Analysis'!$B6051,'Data Transformation'!$G$425:$G$8425),D6055))</f>
        <v>2001</v>
      </c>
      <c r="F6055">
        <f t="shared" ref="F6055:F6073" si="756">IF(ISLOGICAL(D6055),"",E6055-E6054)</f>
        <v>0</v>
      </c>
      <c r="G6055">
        <f>Weighting!$H$7</f>
        <v>0</v>
      </c>
      <c r="H6055">
        <f t="array" ref="H6055">FREQUENCY(IF('Data Transformation'!$B$4:$B$8425=B6051,'Data Transformation'!$G$4:$G$8425),'Bin Analysis'!$B6055)</f>
        <v>2073</v>
      </c>
      <c r="I6055">
        <f t="shared" ref="I6055:I6073" si="757">H6055-H6054</f>
        <v>0</v>
      </c>
      <c r="J6055">
        <f>IF(I6055=0,0,1)</f>
        <v>0</v>
      </c>
      <c r="K6055">
        <f>J6055*Weighting!$W$7</f>
        <v>0</v>
      </c>
      <c r="M6055" s="14"/>
    </row>
    <row r="6056" spans="1:25" x14ac:dyDescent="0.25">
      <c r="A6056" s="32" t="str">
        <f>IF(Weighting!$P$8&gt;0,B6056,"")</f>
        <v/>
      </c>
      <c r="B6056" t="e">
        <f>Weighting!$C$8</f>
        <v>#DIV/0!</v>
      </c>
      <c r="C6056" t="e">
        <f>Weighting!$F$8</f>
        <v>#NUM!</v>
      </c>
      <c r="D6056" t="e">
        <f>IF(C6056=1,'Data Transformation'!$G$3+0.5*'Data Transformation'!$W$25,IF(C6057=1,D6057-'Data Transformation'!$W$25,FALSE))</f>
        <v>#NUM!</v>
      </c>
      <c r="E6056">
        <f t="array" ref="E6056">IF(ISLOGICAL(D6056),"",FREQUENCY(IF('Data Transformation'!$B$425:$B$8425='Bin Analysis'!$B6051,'Data Transformation'!$G$425:$G$8425),D6056))</f>
        <v>2001</v>
      </c>
      <c r="F6056">
        <f t="shared" si="756"/>
        <v>0</v>
      </c>
      <c r="G6056">
        <f>Weighting!$H$8</f>
        <v>0</v>
      </c>
      <c r="H6056">
        <f t="array" ref="H6056">FREQUENCY(IF('Data Transformation'!$B$4:$B$8425=B6051,'Data Transformation'!$G$4:$G$8425),'Bin Analysis'!$B6056)</f>
        <v>2073</v>
      </c>
      <c r="I6056">
        <f t="shared" si="757"/>
        <v>0</v>
      </c>
      <c r="J6056">
        <f t="shared" ref="J6056:J6073" si="758">IF(I6056=0,0,1)</f>
        <v>0</v>
      </c>
      <c r="K6056">
        <f>J6056*Weighting!$W$8</f>
        <v>0</v>
      </c>
      <c r="M6056" s="14"/>
    </row>
    <row r="6057" spans="1:25" x14ac:dyDescent="0.25">
      <c r="A6057" s="32" t="str">
        <f>IF(Weighting!$P$9&gt;0,B6057,"")</f>
        <v/>
      </c>
      <c r="B6057" s="50" t="e">
        <f>Weighting!$C$9</f>
        <v>#DIV/0!</v>
      </c>
      <c r="C6057" t="e">
        <f>Weighting!$F$9</f>
        <v>#NUM!</v>
      </c>
      <c r="D6057" t="e">
        <f>IF(C6057=1,'Data Transformation'!$G$3+0.5*'Data Transformation'!$W$25,IF(C6058=1,D6058-'Data Transformation'!$W$25,FALSE))</f>
        <v>#NUM!</v>
      </c>
      <c r="E6057">
        <f t="array" ref="E6057">IF(ISLOGICAL(D6057),"",FREQUENCY(IF('Data Transformation'!$B$425:$B$8425='Bin Analysis'!$B6051,'Data Transformation'!$G$425:$G$8425),D6057))</f>
        <v>2001</v>
      </c>
      <c r="F6057">
        <f t="shared" si="756"/>
        <v>0</v>
      </c>
      <c r="G6057">
        <f>Weighting!$H$9</f>
        <v>0</v>
      </c>
      <c r="H6057">
        <f t="array" ref="H6057">FREQUENCY(IF('Data Transformation'!$B$4:$B$8425=B6051,'Data Transformation'!$G$4:$G$8425),'Bin Analysis'!$B6057)</f>
        <v>2073</v>
      </c>
      <c r="I6057">
        <f t="shared" si="757"/>
        <v>0</v>
      </c>
      <c r="J6057">
        <f t="shared" si="758"/>
        <v>0</v>
      </c>
      <c r="K6057">
        <f>J6057*Weighting!$W$9</f>
        <v>0</v>
      </c>
      <c r="M6057" s="14"/>
    </row>
    <row r="6058" spans="1:25" x14ac:dyDescent="0.25">
      <c r="A6058" s="32" t="str">
        <f>IF(Weighting!$P$10&gt;0,B6058,"")</f>
        <v/>
      </c>
      <c r="B6058" t="e">
        <f>Weighting!$C$10</f>
        <v>#DIV/0!</v>
      </c>
      <c r="C6058" t="e">
        <f>Weighting!$F$10</f>
        <v>#NUM!</v>
      </c>
      <c r="D6058" t="e">
        <f>IF(C6058=1,'Data Transformation'!$G$3+0.5*'Data Transformation'!$W$25,IF(C6059=1,D6059-'Data Transformation'!$W$25,FALSE))</f>
        <v>#NUM!</v>
      </c>
      <c r="E6058">
        <f t="array" ref="E6058">IF(ISLOGICAL(D6058),"",FREQUENCY(IF('Data Transformation'!$B$425:$B$8425='Bin Analysis'!$B6051,'Data Transformation'!$G$425:$G$8425),D6058))</f>
        <v>2001</v>
      </c>
      <c r="F6058">
        <f t="shared" si="756"/>
        <v>0</v>
      </c>
      <c r="G6058">
        <f>Weighting!$H$10</f>
        <v>0</v>
      </c>
      <c r="H6058">
        <f t="array" ref="H6058">FREQUENCY(IF('Data Transformation'!$B$4:$B$8425=B6051,'Data Transformation'!$G$4:$G$8425),'Bin Analysis'!$B6058)</f>
        <v>2073</v>
      </c>
      <c r="I6058">
        <f t="shared" si="757"/>
        <v>0</v>
      </c>
      <c r="J6058">
        <f t="shared" si="758"/>
        <v>0</v>
      </c>
      <c r="K6058">
        <f>J6058*Weighting!$W$10</f>
        <v>0</v>
      </c>
      <c r="M6058" s="14"/>
    </row>
    <row r="6059" spans="1:25" x14ac:dyDescent="0.25">
      <c r="A6059" s="32" t="str">
        <f>IF(Weighting!$P$11&gt;0,B6059,"")</f>
        <v/>
      </c>
      <c r="B6059" t="e">
        <f>Weighting!$C$11</f>
        <v>#DIV/0!</v>
      </c>
      <c r="C6059" t="e">
        <f>Weighting!$F$11</f>
        <v>#NUM!</v>
      </c>
      <c r="D6059" t="e">
        <f>IF(C6059=1,'Data Transformation'!$G$3+0.5*'Data Transformation'!$W$25,IF(C6060=1,D6060-'Data Transformation'!$W$25,FALSE))</f>
        <v>#NUM!</v>
      </c>
      <c r="E6059">
        <f t="array" ref="E6059">IF(ISLOGICAL(D6059),"",FREQUENCY(IF('Data Transformation'!$B$425:$B$8425='Bin Analysis'!$B6051,'Data Transformation'!$G$425:$G$8425),D6059))</f>
        <v>2001</v>
      </c>
      <c r="F6059">
        <f t="shared" si="756"/>
        <v>0</v>
      </c>
      <c r="G6059">
        <f>Weighting!$H$11</f>
        <v>0</v>
      </c>
      <c r="H6059">
        <f t="array" ref="H6059">FREQUENCY(IF('Data Transformation'!$B$4:$B$8425=B6051,'Data Transformation'!$G$4:$G$8425),'Bin Analysis'!$B6059)</f>
        <v>2073</v>
      </c>
      <c r="I6059">
        <f t="shared" si="757"/>
        <v>0</v>
      </c>
      <c r="J6059">
        <f t="shared" si="758"/>
        <v>0</v>
      </c>
      <c r="K6059">
        <f>J6059*Weighting!$W$11</f>
        <v>0</v>
      </c>
      <c r="M6059" s="14"/>
    </row>
    <row r="6060" spans="1:25" x14ac:dyDescent="0.25">
      <c r="A6060" s="32" t="str">
        <f>IF(Weighting!$P$12&gt;0,B6060,"")</f>
        <v/>
      </c>
      <c r="B6060" t="e">
        <f>Weighting!$C$12</f>
        <v>#DIV/0!</v>
      </c>
      <c r="C6060" t="e">
        <f>Weighting!$F$12</f>
        <v>#NUM!</v>
      </c>
      <c r="D6060" t="e">
        <f>IF(C6060=1,'Data Transformation'!$G$3+0.5*'Data Transformation'!$W$25,IF(C6061=1,D6061-'Data Transformation'!$W$25,FALSE))</f>
        <v>#NUM!</v>
      </c>
      <c r="E6060">
        <f t="array" ref="E6060">IF(ISLOGICAL(D6060),"",FREQUENCY(IF('Data Transformation'!$B$425:$B$8425='Bin Analysis'!$B6051,'Data Transformation'!$G$425:$G$8425),D6060))</f>
        <v>2001</v>
      </c>
      <c r="F6060">
        <f t="shared" si="756"/>
        <v>0</v>
      </c>
      <c r="G6060">
        <f>Weighting!$H$12</f>
        <v>0</v>
      </c>
      <c r="H6060">
        <f t="array" ref="H6060">FREQUENCY(IF('Data Transformation'!$B$4:$B$8425=B6051,'Data Transformation'!$G$4:$G$8425),'Bin Analysis'!$B6060)</f>
        <v>2073</v>
      </c>
      <c r="I6060">
        <f t="shared" si="757"/>
        <v>0</v>
      </c>
      <c r="J6060">
        <f t="shared" si="758"/>
        <v>0</v>
      </c>
      <c r="K6060">
        <f>J6060*Weighting!$W$12</f>
        <v>0</v>
      </c>
      <c r="M6060" s="14"/>
    </row>
    <row r="6061" spans="1:25" x14ac:dyDescent="0.25">
      <c r="A6061" s="32" t="str">
        <f>IF(Weighting!$P$13&gt;0,B6061,"")</f>
        <v/>
      </c>
      <c r="B6061" t="e">
        <f>Weighting!$C$13</f>
        <v>#DIV/0!</v>
      </c>
      <c r="C6061" t="e">
        <f>Weighting!$F$13</f>
        <v>#NUM!</v>
      </c>
      <c r="D6061" t="e">
        <f>IF(C6061=1,'Data Transformation'!$G$3+0.5*'Data Transformation'!$W$25,IF(C6062=1,D6062-'Data Transformation'!$W$25,FALSE))</f>
        <v>#NUM!</v>
      </c>
      <c r="E6061">
        <f t="array" ref="E6061">IF(ISLOGICAL(D6061),"",FREQUENCY(IF('Data Transformation'!$B$425:$B$8425='Bin Analysis'!$B6051,'Data Transformation'!$G$425:$G$8425),D6061))</f>
        <v>2001</v>
      </c>
      <c r="F6061">
        <f t="shared" si="756"/>
        <v>0</v>
      </c>
      <c r="G6061">
        <f>Weighting!$H$13</f>
        <v>0</v>
      </c>
      <c r="H6061">
        <f t="array" ref="H6061">FREQUENCY(IF('Data Transformation'!$B$4:$B$8425=B6051,'Data Transformation'!$G$4:$G$8425),'Bin Analysis'!$B6061)</f>
        <v>2073</v>
      </c>
      <c r="I6061">
        <f t="shared" si="757"/>
        <v>0</v>
      </c>
      <c r="J6061">
        <f t="shared" si="758"/>
        <v>0</v>
      </c>
      <c r="K6061">
        <f>J6061*Weighting!$W$13</f>
        <v>0</v>
      </c>
      <c r="M6061" s="14"/>
    </row>
    <row r="6062" spans="1:25" x14ac:dyDescent="0.25">
      <c r="A6062" s="32" t="str">
        <f>IF(Weighting!$P$14&gt;0,B6062,"")</f>
        <v/>
      </c>
      <c r="B6062" t="e">
        <f>Weighting!$C$14</f>
        <v>#DIV/0!</v>
      </c>
      <c r="C6062" t="e">
        <f>Weighting!$F$14</f>
        <v>#NUM!</v>
      </c>
      <c r="D6062" t="e">
        <f>IF(C6062=1,'Data Transformation'!$G$3+0.5*'Data Transformation'!$W$25,IF(C6063=1,D6063-'Data Transformation'!$W$25,FALSE))</f>
        <v>#NUM!</v>
      </c>
      <c r="E6062">
        <f t="array" ref="E6062">IF(ISLOGICAL(D6062),"",FREQUENCY(IF('Data Transformation'!$B$425:$B$8425='Bin Analysis'!$B6051,'Data Transformation'!$G$425:$G$8425),D6062))</f>
        <v>2001</v>
      </c>
      <c r="F6062">
        <f t="shared" si="756"/>
        <v>0</v>
      </c>
      <c r="G6062">
        <f>Weighting!$H$14</f>
        <v>0</v>
      </c>
      <c r="H6062">
        <f t="array" ref="H6062">FREQUENCY(IF('Data Transformation'!$B$4:$B$8425=B6051,'Data Transformation'!$G$4:$G$8425),'Bin Analysis'!$B6062)</f>
        <v>2073</v>
      </c>
      <c r="I6062">
        <f t="shared" si="757"/>
        <v>0</v>
      </c>
      <c r="J6062">
        <f t="shared" si="758"/>
        <v>0</v>
      </c>
      <c r="K6062">
        <f>J6062*Weighting!$W$14</f>
        <v>0</v>
      </c>
      <c r="M6062" s="14"/>
    </row>
    <row r="6063" spans="1:25" x14ac:dyDescent="0.25">
      <c r="A6063" s="32" t="str">
        <f>IF(Weighting!$P$15&gt;0,B6063,"")</f>
        <v/>
      </c>
      <c r="B6063" t="e">
        <f>Weighting!$C$15</f>
        <v>#DIV/0!</v>
      </c>
      <c r="C6063" t="e">
        <f>Weighting!$F$15</f>
        <v>#NUM!</v>
      </c>
      <c r="D6063" t="e">
        <f>IF(C6063=1,'Data Transformation'!$G$3+0.5*'Data Transformation'!$W$25,IF(C6064=1,D6064-'Data Transformation'!$W$25,FALSE))</f>
        <v>#NUM!</v>
      </c>
      <c r="E6063">
        <f t="array" ref="E6063">IF(ISLOGICAL(D6063),"",FREQUENCY(IF('Data Transformation'!$B$425:$B$8425='Bin Analysis'!$B6051,'Data Transformation'!$G$425:$G$8425),D6063))</f>
        <v>2001</v>
      </c>
      <c r="F6063">
        <f t="shared" si="756"/>
        <v>0</v>
      </c>
      <c r="G6063">
        <f>Weighting!$H$15</f>
        <v>0</v>
      </c>
      <c r="H6063">
        <f t="array" ref="H6063">FREQUENCY(IF('Data Transformation'!$B$4:$B$8425=B6051,'Data Transformation'!$G$4:$G$8425),'Bin Analysis'!$B6063)</f>
        <v>2073</v>
      </c>
      <c r="I6063">
        <f t="shared" si="757"/>
        <v>0</v>
      </c>
      <c r="J6063">
        <f t="shared" si="758"/>
        <v>0</v>
      </c>
      <c r="K6063">
        <f>J6063*Weighting!$W$15</f>
        <v>0</v>
      </c>
      <c r="M6063" s="14"/>
    </row>
    <row r="6064" spans="1:25" x14ac:dyDescent="0.25">
      <c r="A6064" s="32" t="str">
        <f>IF(Weighting!$P$16&gt;0,B6064,"")</f>
        <v/>
      </c>
      <c r="B6064" t="e">
        <f>Weighting!$C$16</f>
        <v>#DIV/0!</v>
      </c>
      <c r="C6064" t="e">
        <f>Weighting!$F$16</f>
        <v>#NUM!</v>
      </c>
      <c r="D6064" t="e">
        <f>IF(C6064=1,'Data Transformation'!$G$3+0.5*'Data Transformation'!$W$25,IF(C6065=1,D6065-'Data Transformation'!$W$25,FALSE))</f>
        <v>#NUM!</v>
      </c>
      <c r="E6064">
        <f t="array" ref="E6064">IF(ISLOGICAL(D6064),"",FREQUENCY(IF('Data Transformation'!$B$425:$B$8425='Bin Analysis'!$B6051,'Data Transformation'!$G$425:$G$8425),D6064))</f>
        <v>2001</v>
      </c>
      <c r="F6064">
        <f t="shared" si="756"/>
        <v>0</v>
      </c>
      <c r="G6064">
        <f>Weighting!$H$16</f>
        <v>0</v>
      </c>
      <c r="H6064">
        <f t="array" ref="H6064">FREQUENCY(IF('Data Transformation'!$B$4:$B$8425=B6051,'Data Transformation'!$G$4:$G$8425),'Bin Analysis'!$B6064)</f>
        <v>2073</v>
      </c>
      <c r="I6064">
        <f t="shared" si="757"/>
        <v>0</v>
      </c>
      <c r="J6064">
        <f t="shared" si="758"/>
        <v>0</v>
      </c>
      <c r="K6064">
        <f>J6064*Weighting!$W$16</f>
        <v>0</v>
      </c>
      <c r="M6064" s="14"/>
    </row>
    <row r="6065" spans="1:25" x14ac:dyDescent="0.25">
      <c r="A6065" s="32" t="str">
        <f>IF(Weighting!$P$17&gt;0,B6065,"")</f>
        <v/>
      </c>
      <c r="B6065" t="e">
        <f>Weighting!$C$17</f>
        <v>#DIV/0!</v>
      </c>
      <c r="C6065" t="e">
        <f>Weighting!$F$17</f>
        <v>#NUM!</v>
      </c>
      <c r="D6065" t="e">
        <f>IF(C6065=1,'Data Transformation'!$G$3+0.5*'Data Transformation'!$W$25,IF(C6066=1,D6066-'Data Transformation'!$W$25,FALSE))</f>
        <v>#NUM!</v>
      </c>
      <c r="E6065">
        <f t="array" ref="E6065">IF(ISLOGICAL(D6065),"",FREQUENCY(IF('Data Transformation'!$B$425:$B$8425='Bin Analysis'!$B6051,'Data Transformation'!$G$425:$G$8425),D6065))</f>
        <v>2001</v>
      </c>
      <c r="F6065">
        <f t="shared" si="756"/>
        <v>0</v>
      </c>
      <c r="G6065">
        <f>Weighting!$H$17</f>
        <v>0</v>
      </c>
      <c r="H6065">
        <f t="array" ref="H6065">FREQUENCY(IF('Data Transformation'!$B$4:$B$8425=B6051,'Data Transformation'!$G$4:$G$8425),'Bin Analysis'!$B6065)</f>
        <v>2073</v>
      </c>
      <c r="I6065">
        <f t="shared" si="757"/>
        <v>0</v>
      </c>
      <c r="J6065">
        <f t="shared" si="758"/>
        <v>0</v>
      </c>
      <c r="K6065">
        <f>J6065*Weighting!$W$17</f>
        <v>0</v>
      </c>
      <c r="M6065" s="14"/>
    </row>
    <row r="6066" spans="1:25" x14ac:dyDescent="0.25">
      <c r="A6066" s="32" t="str">
        <f>IF(Weighting!$P$18&gt;0,B6066,"")</f>
        <v/>
      </c>
      <c r="B6066" t="e">
        <f>Weighting!$C$18</f>
        <v>#DIV/0!</v>
      </c>
      <c r="C6066" t="e">
        <f>Weighting!$F$18</f>
        <v>#NUM!</v>
      </c>
      <c r="D6066" t="e">
        <f>IF(C6066=1,'Data Transformation'!$G$3+0.5*'Data Transformation'!$W$25,IF(C6067=1,D6067-'Data Transformation'!$W$25,FALSE))</f>
        <v>#NUM!</v>
      </c>
      <c r="E6066">
        <f t="array" ref="E6066">IF(ISLOGICAL(D6066),"",FREQUENCY(IF('Data Transformation'!$B$425:$B$8425='Bin Analysis'!$B6051,'Data Transformation'!$G$425:$G$8425),D6066))</f>
        <v>2001</v>
      </c>
      <c r="F6066">
        <f t="shared" si="756"/>
        <v>0</v>
      </c>
      <c r="G6066">
        <f>Weighting!$H$18</f>
        <v>0</v>
      </c>
      <c r="H6066">
        <f t="array" ref="H6066">FREQUENCY(IF('Data Transformation'!$B$4:$B$8425=B6051,'Data Transformation'!$G$4:$G$8425),'Bin Analysis'!$B6066)</f>
        <v>2073</v>
      </c>
      <c r="I6066">
        <f t="shared" si="757"/>
        <v>0</v>
      </c>
      <c r="J6066">
        <f t="shared" si="758"/>
        <v>0</v>
      </c>
      <c r="K6066">
        <f>J6066*Weighting!$W$18</f>
        <v>0</v>
      </c>
      <c r="M6066" s="14"/>
    </row>
    <row r="6067" spans="1:25" x14ac:dyDescent="0.25">
      <c r="A6067" s="32" t="str">
        <f>IF(Weighting!$P$19&gt;0,B6067,"")</f>
        <v/>
      </c>
      <c r="B6067" t="e">
        <f>Weighting!$C$19</f>
        <v>#DIV/0!</v>
      </c>
      <c r="C6067" t="e">
        <f>Weighting!$F$19</f>
        <v>#NUM!</v>
      </c>
      <c r="D6067" t="e">
        <f>IF(C6067=1,'Data Transformation'!$G$3+0.5*'Data Transformation'!$W$25,IF(C6068=1,D6068-'Data Transformation'!$W$25,FALSE))</f>
        <v>#NUM!</v>
      </c>
      <c r="E6067">
        <f t="array" ref="E6067">IF(ISLOGICAL(D6067),"",FREQUENCY(IF('Data Transformation'!$B$425:$B$8425='Bin Analysis'!$B6051,'Data Transformation'!$G$425:$G$8425),D6067))</f>
        <v>2001</v>
      </c>
      <c r="F6067">
        <f t="shared" si="756"/>
        <v>0</v>
      </c>
      <c r="G6067">
        <f>Weighting!$H$19</f>
        <v>0</v>
      </c>
      <c r="H6067">
        <f t="array" ref="H6067">FREQUENCY(IF('Data Transformation'!$B$4:$B$8425=B6051,'Data Transformation'!$G$4:$G$8425),'Bin Analysis'!$B6067)</f>
        <v>2073</v>
      </c>
      <c r="I6067">
        <f t="shared" si="757"/>
        <v>0</v>
      </c>
      <c r="J6067">
        <f t="shared" si="758"/>
        <v>0</v>
      </c>
      <c r="K6067">
        <f>J6067*Weighting!$W$19</f>
        <v>0</v>
      </c>
      <c r="M6067" s="14"/>
    </row>
    <row r="6068" spans="1:25" x14ac:dyDescent="0.25">
      <c r="A6068" s="32" t="str">
        <f>IF(Weighting!$P$20&gt;0,B6068,"")</f>
        <v/>
      </c>
      <c r="B6068" t="e">
        <f>Weighting!$C$20</f>
        <v>#DIV/0!</v>
      </c>
      <c r="C6068" t="e">
        <f>Weighting!$F$20</f>
        <v>#NUM!</v>
      </c>
      <c r="D6068" t="e">
        <f>IF(C6068=1,'Data Transformation'!$G$3+0.5*'Data Transformation'!$W$25,IF(C6069=1,D6069-'Data Transformation'!$W$25,FALSE))</f>
        <v>#NUM!</v>
      </c>
      <c r="E6068">
        <f t="array" ref="E6068">IF(ISLOGICAL(D6068),"",FREQUENCY(IF('Data Transformation'!$B$425:$B$8425='Bin Analysis'!$B6051,'Data Transformation'!$G$425:$G$8425),D6068))</f>
        <v>2001</v>
      </c>
      <c r="F6068">
        <f t="shared" si="756"/>
        <v>0</v>
      </c>
      <c r="G6068">
        <f>Weighting!$H$20</f>
        <v>0</v>
      </c>
      <c r="H6068">
        <f t="array" ref="H6068">FREQUENCY(IF('Data Transformation'!$B$4:$B$8425=B6051,'Data Transformation'!$G$4:$G$8425),'Bin Analysis'!$B6068)</f>
        <v>2073</v>
      </c>
      <c r="I6068">
        <f t="shared" si="757"/>
        <v>0</v>
      </c>
      <c r="J6068">
        <f t="shared" si="758"/>
        <v>0</v>
      </c>
      <c r="K6068">
        <f>J6068*Weighting!$W$20</f>
        <v>0</v>
      </c>
      <c r="M6068" s="14"/>
    </row>
    <row r="6069" spans="1:25" x14ac:dyDescent="0.25">
      <c r="A6069" s="32" t="str">
        <f>IF(Weighting!$P$21&gt;0,B6069,"")</f>
        <v/>
      </c>
      <c r="B6069" t="e">
        <f>Weighting!$C$21</f>
        <v>#DIV/0!</v>
      </c>
      <c r="C6069" t="e">
        <f>Weighting!$F$21</f>
        <v>#NUM!</v>
      </c>
      <c r="D6069" t="e">
        <f>IF(C6069=1,'Data Transformation'!$G$3+0.5*'Data Transformation'!$W$25,IF(C6070=1,D6070-'Data Transformation'!$W$25,FALSE))</f>
        <v>#NUM!</v>
      </c>
      <c r="E6069">
        <f t="array" ref="E6069">IF(ISLOGICAL(D6069),"",FREQUENCY(IF('Data Transformation'!$B$425:$B$8425='Bin Analysis'!$B6051,'Data Transformation'!$G$425:$G$8425),D6069))</f>
        <v>2001</v>
      </c>
      <c r="F6069">
        <f t="shared" si="756"/>
        <v>0</v>
      </c>
      <c r="G6069">
        <f>Weighting!$H$21</f>
        <v>0</v>
      </c>
      <c r="H6069">
        <f t="array" ref="H6069">FREQUENCY(IF('Data Transformation'!$B$4:$B$8425=B6051,'Data Transformation'!$G$4:$G$8425),'Bin Analysis'!$B6069)</f>
        <v>2073</v>
      </c>
      <c r="I6069">
        <f t="shared" si="757"/>
        <v>0</v>
      </c>
      <c r="J6069">
        <f t="shared" si="758"/>
        <v>0</v>
      </c>
      <c r="K6069">
        <f>J6069*Weighting!$W$21</f>
        <v>0</v>
      </c>
      <c r="M6069" s="14"/>
    </row>
    <row r="6070" spans="1:25" x14ac:dyDescent="0.25">
      <c r="A6070" s="32" t="str">
        <f>IF(Weighting!$P$22&gt;0,B6070,"")</f>
        <v/>
      </c>
      <c r="B6070" t="e">
        <f>Weighting!$C$22</f>
        <v>#DIV/0!</v>
      </c>
      <c r="C6070" t="e">
        <f>Weighting!$F$22</f>
        <v>#NUM!</v>
      </c>
      <c r="D6070" t="e">
        <f>IF(C6070=1,'Data Transformation'!$G$3+0.5*'Data Transformation'!$W$25,IF(C6071=1,D6071-'Data Transformation'!$W$25,FALSE))</f>
        <v>#NUM!</v>
      </c>
      <c r="E6070">
        <f t="array" ref="E6070">IF(ISLOGICAL(D6070),"",FREQUENCY(IF('Data Transformation'!$B$425:$B$8425='Bin Analysis'!$B6051,'Data Transformation'!$G$425:$G$8425),D6070))</f>
        <v>2001</v>
      </c>
      <c r="F6070">
        <f t="shared" si="756"/>
        <v>0</v>
      </c>
      <c r="G6070">
        <f>Weighting!$H$22</f>
        <v>0</v>
      </c>
      <c r="H6070">
        <f t="array" ref="H6070">FREQUENCY(IF('Data Transformation'!$B$4:$B$8425=B6051,'Data Transformation'!$G$4:$G$8425),'Bin Analysis'!$B6070)</f>
        <v>2073</v>
      </c>
      <c r="I6070">
        <f t="shared" si="757"/>
        <v>0</v>
      </c>
      <c r="J6070">
        <f t="shared" si="758"/>
        <v>0</v>
      </c>
      <c r="K6070">
        <f>J6070*Weighting!$W$22</f>
        <v>0</v>
      </c>
      <c r="M6070" s="14"/>
    </row>
    <row r="6071" spans="1:25" x14ac:dyDescent="0.25">
      <c r="A6071" s="32" t="str">
        <f>IF(Weighting!$P$23&gt;0,B6071,"")</f>
        <v/>
      </c>
      <c r="B6071" t="e">
        <f>Weighting!$C$23</f>
        <v>#DIV/0!</v>
      </c>
      <c r="C6071" t="e">
        <f>Weighting!$F$23</f>
        <v>#NUM!</v>
      </c>
      <c r="D6071" t="e">
        <f>IF(C6071=1,'Data Transformation'!$G$3+0.5*'Data Transformation'!$W$25,IF(C6072=1,D6072-'Data Transformation'!$W$25,FALSE))</f>
        <v>#NUM!</v>
      </c>
      <c r="E6071">
        <f t="array" ref="E6071">IF(ISLOGICAL(D6071),"",FREQUENCY(IF('Data Transformation'!$B$425:$B$8425='Bin Analysis'!$B6051,'Data Transformation'!$G$425:$G$8425),D6071))</f>
        <v>2001</v>
      </c>
      <c r="F6071">
        <f t="shared" si="756"/>
        <v>0</v>
      </c>
      <c r="G6071">
        <f>Weighting!$H$23</f>
        <v>0</v>
      </c>
      <c r="H6071">
        <f t="array" ref="H6071">FREQUENCY(IF('Data Transformation'!$B$4:$B$8425=B6051,'Data Transformation'!$G$4:$G$8425),'Bin Analysis'!$B6071)</f>
        <v>2073</v>
      </c>
      <c r="I6071">
        <f t="shared" si="757"/>
        <v>0</v>
      </c>
      <c r="J6071">
        <f t="shared" si="758"/>
        <v>0</v>
      </c>
      <c r="K6071">
        <f>J6071*Weighting!$W$23</f>
        <v>0</v>
      </c>
      <c r="M6071" s="14"/>
    </row>
    <row r="6072" spans="1:25" x14ac:dyDescent="0.25">
      <c r="A6072" s="32" t="str">
        <f>IF(Weighting!$P$24&gt;0,B6072,"")</f>
        <v/>
      </c>
      <c r="B6072" t="e">
        <f>Weighting!$C$24</f>
        <v>#DIV/0!</v>
      </c>
      <c r="C6072" t="e">
        <f>Weighting!$F$24</f>
        <v>#NUM!</v>
      </c>
      <c r="D6072" t="e">
        <f>IF(C6072=1,'Data Transformation'!$G$3+0.5*'Data Transformation'!$W$25,IF(C6073=1,D6073-'Data Transformation'!$W$25,FALSE))</f>
        <v>#NUM!</v>
      </c>
      <c r="E6072">
        <f t="array" ref="E6072">IF(ISLOGICAL(D6072),"",FREQUENCY(IF('Data Transformation'!$B$425:$B$8425='Bin Analysis'!$B6051,'Data Transformation'!$G$425:$G$8425),D6072))</f>
        <v>2001</v>
      </c>
      <c r="F6072">
        <f t="shared" si="756"/>
        <v>0</v>
      </c>
      <c r="G6072">
        <f>Weighting!$H$24</f>
        <v>0</v>
      </c>
      <c r="H6072">
        <f t="array" ref="H6072">FREQUENCY(IF('Data Transformation'!$B$4:$B$8425=B6051,'Data Transformation'!$G$4:$G$8425),'Bin Analysis'!$B6072)</f>
        <v>2073</v>
      </c>
      <c r="I6072">
        <f t="shared" si="757"/>
        <v>0</v>
      </c>
      <c r="J6072">
        <f t="shared" si="758"/>
        <v>0</v>
      </c>
      <c r="K6072">
        <f>J6072*Weighting!$W$24</f>
        <v>0</v>
      </c>
      <c r="M6072" s="14"/>
    </row>
    <row r="6073" spans="1:25" x14ac:dyDescent="0.25">
      <c r="A6073" s="32" t="str">
        <f>IF(Weighting!$P$25&gt;0,B6073,"")</f>
        <v/>
      </c>
      <c r="B6073" t="e">
        <f>Weighting!$C$25</f>
        <v>#DIV/0!</v>
      </c>
      <c r="C6073" t="e">
        <f>Weighting!$F$25</f>
        <v>#NUM!</v>
      </c>
      <c r="D6073" t="e">
        <f>IF(C6073=1,'Data Transformation'!$G$3+0.5*'Data Transformation'!$W$25,IF(C6074=1,D6074-'Data Transformation'!$W$25,FALSE))</f>
        <v>#NUM!</v>
      </c>
      <c r="E6073">
        <f t="array" ref="E6073">IF(ISLOGICAL(D6073),"",FREQUENCY(IF('Data Transformation'!$B$425:$B$8425='Bin Analysis'!$B6051,'Data Transformation'!$G$425:$G$8425),D6073))</f>
        <v>2001</v>
      </c>
      <c r="F6073">
        <f t="shared" si="756"/>
        <v>0</v>
      </c>
      <c r="G6073">
        <f>Weighting!$H$25</f>
        <v>0</v>
      </c>
      <c r="H6073">
        <f t="array" ref="H6073">FREQUENCY(IF('Data Transformation'!$B$4:$B$8425=B6051,'Data Transformation'!$G$4:$G$8425),'Bin Analysis'!$B6073)</f>
        <v>2073</v>
      </c>
      <c r="I6073">
        <f t="shared" si="757"/>
        <v>0</v>
      </c>
      <c r="J6073">
        <f t="shared" si="758"/>
        <v>0</v>
      </c>
      <c r="K6073">
        <f>J6073*Weighting!$W$25</f>
        <v>0</v>
      </c>
      <c r="M6073" s="14"/>
    </row>
    <row r="6074" spans="1:25" x14ac:dyDescent="0.25">
      <c r="O6074"/>
      <c r="P6074"/>
      <c r="Q6074"/>
      <c r="R6074"/>
    </row>
    <row r="6075" spans="1:25" ht="23.25" x14ac:dyDescent="0.35">
      <c r="A6075" s="21" t="s">
        <v>0</v>
      </c>
      <c r="B6075" s="21" t="str">
        <f>IFERROR(VLOOKUP(C6075,'Data Transformation'!$L$6:$M$426,2,FALSE),"")</f>
        <v/>
      </c>
      <c r="C6075" s="21">
        <f>C6051+1</f>
        <v>253</v>
      </c>
      <c r="D6075" s="21"/>
      <c r="E6075" s="21"/>
      <c r="F6075" s="21"/>
      <c r="G6075" s="21"/>
      <c r="H6075" s="22"/>
      <c r="I6075" s="22"/>
      <c r="J6075" s="22"/>
      <c r="K6075" s="21"/>
      <c r="L6075" s="21" t="str">
        <f>B6075</f>
        <v/>
      </c>
      <c r="M6075" s="23" t="e">
        <f>INDEX('Data Transformation'!$O$4:$O$424,MATCH($B6075,'Data Transformation'!$M$4:$M$424,0),MATCH($M$2,'Data Transformation'!$O$3,0))</f>
        <v>#N/A</v>
      </c>
      <c r="N6075" s="27" t="e">
        <f>IF('Input and Summary Results'!$J$16="minimum",'Bin Analysis'!X6076/(M6075-1),'Bin Analysis'!Y6075/('Bin Analysis'!M6075-1))</f>
        <v>#N/A</v>
      </c>
      <c r="O6075" s="27" t="e">
        <f>IF(M6075=FALSE,NA(),(VLOOKUP(1,C6078:K6097,4,FALSE))/(M6075-1))</f>
        <v>#N/A</v>
      </c>
      <c r="P6075" s="27" t="e">
        <f>IF(M6075=FALSE,NA(),SUM(J6078:J6097)/Weighting!$S$5)</f>
        <v>#N/A</v>
      </c>
      <c r="Q6075" s="27" t="e">
        <f>IF(M6075=FALSE,NA(),SUM(K6078:K6097)/Weighting!$S$6)</f>
        <v>#N/A</v>
      </c>
      <c r="R6075" s="27" t="e">
        <f>IF(M6075=FALSE,NA(),(VLOOKUP(1,G6078:K6097,3,FALSE))/(M6075-1))</f>
        <v>#N/A</v>
      </c>
      <c r="S6075" s="22" t="e">
        <f>IF(M6075=FALSE,NA(),IF(SUM(J6078:J6097)=2,"yes","no"))</f>
        <v>#N/A</v>
      </c>
      <c r="X6075" s="2" cm="2">
        <f t="array" ref="X6075:X6076">FREQUENCY(IF('Data Transformation'!$B$425:$B$6424='Bin Analysis'!L6075,'Data Transformation'!$G$425:$G$6424),'Data Transformation'!$U$11)</f>
        <v>0</v>
      </c>
      <c r="Y6075" s="2" cm="2">
        <f t="array" ref="Y6075:Y6076">FREQUENCY(IF('Data Transformation'!$B$425:$B$6424='Bin Analysis'!L6075,'Data Transformation'!$G$425:$G$6424),'Data Transformation'!$U$12)</f>
        <v>0</v>
      </c>
    </row>
    <row r="6076" spans="1:25" x14ac:dyDescent="0.25">
      <c r="A6076" s="14" t="s">
        <v>67</v>
      </c>
      <c r="B6076" t="s">
        <v>47</v>
      </c>
      <c r="C6076" t="s">
        <v>5</v>
      </c>
      <c r="D6076" t="s">
        <v>100</v>
      </c>
      <c r="E6076" t="s">
        <v>101</v>
      </c>
      <c r="F6076" t="s">
        <v>102</v>
      </c>
      <c r="G6076" t="s">
        <v>70</v>
      </c>
      <c r="H6076" t="s">
        <v>31</v>
      </c>
      <c r="I6076" t="s">
        <v>32</v>
      </c>
      <c r="J6076" t="s">
        <v>46</v>
      </c>
      <c r="K6076" s="14" t="s">
        <v>45</v>
      </c>
      <c r="M6076" s="14"/>
      <c r="X6076" s="2">
        <v>0</v>
      </c>
      <c r="Y6076" s="2">
        <v>0</v>
      </c>
    </row>
    <row r="6077" spans="1:25" x14ac:dyDescent="0.25">
      <c r="A6077" s="32"/>
      <c r="D6077" t="e">
        <f>IF(C6077=1,'Data Transformation'!$G$3+0.5*'Data Transformation'!$W$25,IF(C6078=1,D6078-'Data Transformation'!$W$25,FALSE))</f>
        <v>#NUM!</v>
      </c>
      <c r="E6077">
        <f t="array" ref="E6077">IF(ISLOGICAL(D6077),"",FREQUENCY(IF('Data Transformation'!$B$425:$B$8425='Bin Analysis'!$B6075,'Data Transformation'!$G$425:$G$8425),D6077))</f>
        <v>2001</v>
      </c>
      <c r="F6077" t="e">
        <f>IF(ISLOGICAL(D6077),"",E6077-E6076)</f>
        <v>#VALUE!</v>
      </c>
      <c r="M6077" s="14"/>
    </row>
    <row r="6078" spans="1:25" x14ac:dyDescent="0.25">
      <c r="A6078" s="32" t="e">
        <f>IF(Weighting!$P$6&gt;0,B6078,"")</f>
        <v>#NUM!</v>
      </c>
      <c r="B6078" t="e">
        <f>Weighting!$C$6</f>
        <v>#DIV/0!</v>
      </c>
      <c r="C6078" t="e">
        <f>Weighting!$F$6</f>
        <v>#NUM!</v>
      </c>
      <c r="D6078" t="e">
        <f>IF(C6078=1,'Data Transformation'!$G$3+0.5*'Data Transformation'!$W$25,IF(C6079=1,D6079-'Data Transformation'!$W$25,FALSE))</f>
        <v>#NUM!</v>
      </c>
      <c r="E6078">
        <f t="array" ref="E6078">IF(ISLOGICAL(D6078),"",FREQUENCY(IF('Data Transformation'!$B$425:$B$8425='Bin Analysis'!$B6075,'Data Transformation'!$G$425:$G$8425),D6078))</f>
        <v>2001</v>
      </c>
      <c r="F6078">
        <f>IF(ISLOGICAL(D6078),"",E6078-E6077)</f>
        <v>0</v>
      </c>
      <c r="G6078">
        <f>Weighting!$H$6</f>
        <v>1</v>
      </c>
      <c r="H6078">
        <f t="array" ref="H6078">FREQUENCY(IF('Data Transformation'!$B$4:$B$8425=B6075,'Data Transformation'!$G$4:$G$8425),'Bin Analysis'!$B6078)</f>
        <v>2073</v>
      </c>
      <c r="I6078">
        <f>H6078-H6077</f>
        <v>2073</v>
      </c>
      <c r="J6078">
        <f>IF(I6078=0,0,1)</f>
        <v>1</v>
      </c>
      <c r="K6078" t="e">
        <f>J6078*Weighting!$W$6</f>
        <v>#NUM!</v>
      </c>
      <c r="M6078" s="14"/>
    </row>
    <row r="6079" spans="1:25" x14ac:dyDescent="0.25">
      <c r="A6079" s="32" t="str">
        <f>IF(Weighting!$P$7&gt;0,B6079,"")</f>
        <v/>
      </c>
      <c r="B6079" t="e">
        <f>Weighting!$C$7</f>
        <v>#DIV/0!</v>
      </c>
      <c r="C6079" t="e">
        <f>Weighting!$F$7</f>
        <v>#NUM!</v>
      </c>
      <c r="D6079" t="e">
        <f>IF(C6079=1,'Data Transformation'!$G$3+0.5*'Data Transformation'!$W$25,IF(C6080=1,D6080-'Data Transformation'!$W$25,FALSE))</f>
        <v>#NUM!</v>
      </c>
      <c r="E6079">
        <f t="array" ref="E6079">IF(ISLOGICAL(D6079),"",FREQUENCY(IF('Data Transformation'!$B$425:$B$8425='Bin Analysis'!$B6075,'Data Transformation'!$G$425:$G$8425),D6079))</f>
        <v>2001</v>
      </c>
      <c r="F6079">
        <f t="shared" ref="F6079:F6097" si="759">IF(ISLOGICAL(D6079),"",E6079-E6078)</f>
        <v>0</v>
      </c>
      <c r="G6079">
        <f>Weighting!$H$7</f>
        <v>0</v>
      </c>
      <c r="H6079">
        <f t="array" ref="H6079">FREQUENCY(IF('Data Transformation'!$B$4:$B$8425=B6075,'Data Transformation'!$G$4:$G$8425),'Bin Analysis'!$B6079)</f>
        <v>2073</v>
      </c>
      <c r="I6079">
        <f t="shared" ref="I6079:I6097" si="760">H6079-H6078</f>
        <v>0</v>
      </c>
      <c r="J6079">
        <f>IF(I6079=0,0,1)</f>
        <v>0</v>
      </c>
      <c r="K6079">
        <f>J6079*Weighting!$W$7</f>
        <v>0</v>
      </c>
      <c r="M6079" s="14"/>
    </row>
    <row r="6080" spans="1:25" x14ac:dyDescent="0.25">
      <c r="A6080" s="32" t="str">
        <f>IF(Weighting!$P$8&gt;0,B6080,"")</f>
        <v/>
      </c>
      <c r="B6080" t="e">
        <f>Weighting!$C$8</f>
        <v>#DIV/0!</v>
      </c>
      <c r="C6080" t="e">
        <f>Weighting!$F$8</f>
        <v>#NUM!</v>
      </c>
      <c r="D6080" t="e">
        <f>IF(C6080=1,'Data Transformation'!$G$3+0.5*'Data Transformation'!$W$25,IF(C6081=1,D6081-'Data Transformation'!$W$25,FALSE))</f>
        <v>#NUM!</v>
      </c>
      <c r="E6080">
        <f t="array" ref="E6080">IF(ISLOGICAL(D6080),"",FREQUENCY(IF('Data Transformation'!$B$425:$B$8425='Bin Analysis'!$B6075,'Data Transformation'!$G$425:$G$8425),D6080))</f>
        <v>2001</v>
      </c>
      <c r="F6080">
        <f t="shared" si="759"/>
        <v>0</v>
      </c>
      <c r="G6080">
        <f>Weighting!$H$8</f>
        <v>0</v>
      </c>
      <c r="H6080">
        <f t="array" ref="H6080">FREQUENCY(IF('Data Transformation'!$B$4:$B$8425=B6075,'Data Transformation'!$G$4:$G$8425),'Bin Analysis'!$B6080)</f>
        <v>2073</v>
      </c>
      <c r="I6080">
        <f t="shared" si="760"/>
        <v>0</v>
      </c>
      <c r="J6080">
        <f t="shared" ref="J6080:J6097" si="761">IF(I6080=0,0,1)</f>
        <v>0</v>
      </c>
      <c r="K6080">
        <f>J6080*Weighting!$W$8</f>
        <v>0</v>
      </c>
      <c r="M6080" s="14"/>
    </row>
    <row r="6081" spans="1:13" x14ac:dyDescent="0.25">
      <c r="A6081" s="32" t="str">
        <f>IF(Weighting!$P$9&gt;0,B6081,"")</f>
        <v/>
      </c>
      <c r="B6081" s="50" t="e">
        <f>Weighting!$C$9</f>
        <v>#DIV/0!</v>
      </c>
      <c r="C6081" t="e">
        <f>Weighting!$F$9</f>
        <v>#NUM!</v>
      </c>
      <c r="D6081" t="e">
        <f>IF(C6081=1,'Data Transformation'!$G$3+0.5*'Data Transformation'!$W$25,IF(C6082=1,D6082-'Data Transformation'!$W$25,FALSE))</f>
        <v>#NUM!</v>
      </c>
      <c r="E6081">
        <f t="array" ref="E6081">IF(ISLOGICAL(D6081),"",FREQUENCY(IF('Data Transformation'!$B$425:$B$8425='Bin Analysis'!$B6075,'Data Transformation'!$G$425:$G$8425),D6081))</f>
        <v>2001</v>
      </c>
      <c r="F6081">
        <f t="shared" si="759"/>
        <v>0</v>
      </c>
      <c r="G6081">
        <f>Weighting!$H$9</f>
        <v>0</v>
      </c>
      <c r="H6081">
        <f t="array" ref="H6081">FREQUENCY(IF('Data Transformation'!$B$4:$B$8425=B6075,'Data Transformation'!$G$4:$G$8425),'Bin Analysis'!$B6081)</f>
        <v>2073</v>
      </c>
      <c r="I6081">
        <f t="shared" si="760"/>
        <v>0</v>
      </c>
      <c r="J6081">
        <f t="shared" si="761"/>
        <v>0</v>
      </c>
      <c r="K6081">
        <f>J6081*Weighting!$W$9</f>
        <v>0</v>
      </c>
      <c r="M6081" s="14"/>
    </row>
    <row r="6082" spans="1:13" x14ac:dyDescent="0.25">
      <c r="A6082" s="32" t="str">
        <f>IF(Weighting!$P$10&gt;0,B6082,"")</f>
        <v/>
      </c>
      <c r="B6082" t="e">
        <f>Weighting!$C$10</f>
        <v>#DIV/0!</v>
      </c>
      <c r="C6082" t="e">
        <f>Weighting!$F$10</f>
        <v>#NUM!</v>
      </c>
      <c r="D6082" t="e">
        <f>IF(C6082=1,'Data Transformation'!$G$3+0.5*'Data Transformation'!$W$25,IF(C6083=1,D6083-'Data Transformation'!$W$25,FALSE))</f>
        <v>#NUM!</v>
      </c>
      <c r="E6082">
        <f t="array" ref="E6082">IF(ISLOGICAL(D6082),"",FREQUENCY(IF('Data Transformation'!$B$425:$B$8425='Bin Analysis'!$B6075,'Data Transformation'!$G$425:$G$8425),D6082))</f>
        <v>2001</v>
      </c>
      <c r="F6082">
        <f t="shared" si="759"/>
        <v>0</v>
      </c>
      <c r="G6082">
        <f>Weighting!$H$10</f>
        <v>0</v>
      </c>
      <c r="H6082">
        <f t="array" ref="H6082">FREQUENCY(IF('Data Transformation'!$B$4:$B$8425=B6075,'Data Transformation'!$G$4:$G$8425),'Bin Analysis'!$B6082)</f>
        <v>2073</v>
      </c>
      <c r="I6082">
        <f t="shared" si="760"/>
        <v>0</v>
      </c>
      <c r="J6082">
        <f t="shared" si="761"/>
        <v>0</v>
      </c>
      <c r="K6082">
        <f>J6082*Weighting!$W$10</f>
        <v>0</v>
      </c>
      <c r="M6082" s="14"/>
    </row>
    <row r="6083" spans="1:13" x14ac:dyDescent="0.25">
      <c r="A6083" s="32" t="str">
        <f>IF(Weighting!$P$11&gt;0,B6083,"")</f>
        <v/>
      </c>
      <c r="B6083" t="e">
        <f>Weighting!$C$11</f>
        <v>#DIV/0!</v>
      </c>
      <c r="C6083" t="e">
        <f>Weighting!$F$11</f>
        <v>#NUM!</v>
      </c>
      <c r="D6083" t="e">
        <f>IF(C6083=1,'Data Transformation'!$G$3+0.5*'Data Transformation'!$W$25,IF(C6084=1,D6084-'Data Transformation'!$W$25,FALSE))</f>
        <v>#NUM!</v>
      </c>
      <c r="E6083">
        <f t="array" ref="E6083">IF(ISLOGICAL(D6083),"",FREQUENCY(IF('Data Transformation'!$B$425:$B$8425='Bin Analysis'!$B6075,'Data Transformation'!$G$425:$G$8425),D6083))</f>
        <v>2001</v>
      </c>
      <c r="F6083">
        <f t="shared" si="759"/>
        <v>0</v>
      </c>
      <c r="G6083">
        <f>Weighting!$H$11</f>
        <v>0</v>
      </c>
      <c r="H6083">
        <f t="array" ref="H6083">FREQUENCY(IF('Data Transformation'!$B$4:$B$8425=B6075,'Data Transformation'!$G$4:$G$8425),'Bin Analysis'!$B6083)</f>
        <v>2073</v>
      </c>
      <c r="I6083">
        <f t="shared" si="760"/>
        <v>0</v>
      </c>
      <c r="J6083">
        <f t="shared" si="761"/>
        <v>0</v>
      </c>
      <c r="K6083">
        <f>J6083*Weighting!$W$11</f>
        <v>0</v>
      </c>
      <c r="M6083" s="14"/>
    </row>
    <row r="6084" spans="1:13" x14ac:dyDescent="0.25">
      <c r="A6084" s="32" t="str">
        <f>IF(Weighting!$P$12&gt;0,B6084,"")</f>
        <v/>
      </c>
      <c r="B6084" t="e">
        <f>Weighting!$C$12</f>
        <v>#DIV/0!</v>
      </c>
      <c r="C6084" t="e">
        <f>Weighting!$F$12</f>
        <v>#NUM!</v>
      </c>
      <c r="D6084" t="e">
        <f>IF(C6084=1,'Data Transformation'!$G$3+0.5*'Data Transformation'!$W$25,IF(C6085=1,D6085-'Data Transformation'!$W$25,FALSE))</f>
        <v>#NUM!</v>
      </c>
      <c r="E6084">
        <f t="array" ref="E6084">IF(ISLOGICAL(D6084),"",FREQUENCY(IF('Data Transformation'!$B$425:$B$8425='Bin Analysis'!$B6075,'Data Transformation'!$G$425:$G$8425),D6084))</f>
        <v>2001</v>
      </c>
      <c r="F6084">
        <f t="shared" si="759"/>
        <v>0</v>
      </c>
      <c r="G6084">
        <f>Weighting!$H$12</f>
        <v>0</v>
      </c>
      <c r="H6084">
        <f t="array" ref="H6084">FREQUENCY(IF('Data Transformation'!$B$4:$B$8425=B6075,'Data Transformation'!$G$4:$G$8425),'Bin Analysis'!$B6084)</f>
        <v>2073</v>
      </c>
      <c r="I6084">
        <f t="shared" si="760"/>
        <v>0</v>
      </c>
      <c r="J6084">
        <f t="shared" si="761"/>
        <v>0</v>
      </c>
      <c r="K6084">
        <f>J6084*Weighting!$W$12</f>
        <v>0</v>
      </c>
      <c r="M6084" s="14"/>
    </row>
    <row r="6085" spans="1:13" x14ac:dyDescent="0.25">
      <c r="A6085" s="32" t="str">
        <f>IF(Weighting!$P$13&gt;0,B6085,"")</f>
        <v/>
      </c>
      <c r="B6085" t="e">
        <f>Weighting!$C$13</f>
        <v>#DIV/0!</v>
      </c>
      <c r="C6085" t="e">
        <f>Weighting!$F$13</f>
        <v>#NUM!</v>
      </c>
      <c r="D6085" t="e">
        <f>IF(C6085=1,'Data Transformation'!$G$3+0.5*'Data Transformation'!$W$25,IF(C6086=1,D6086-'Data Transformation'!$W$25,FALSE))</f>
        <v>#NUM!</v>
      </c>
      <c r="E6085">
        <f t="array" ref="E6085">IF(ISLOGICAL(D6085),"",FREQUENCY(IF('Data Transformation'!$B$425:$B$8425='Bin Analysis'!$B6075,'Data Transformation'!$G$425:$G$8425),D6085))</f>
        <v>2001</v>
      </c>
      <c r="F6085">
        <f t="shared" si="759"/>
        <v>0</v>
      </c>
      <c r="G6085">
        <f>Weighting!$H$13</f>
        <v>0</v>
      </c>
      <c r="H6085">
        <f t="array" ref="H6085">FREQUENCY(IF('Data Transformation'!$B$4:$B$8425=B6075,'Data Transformation'!$G$4:$G$8425),'Bin Analysis'!$B6085)</f>
        <v>2073</v>
      </c>
      <c r="I6085">
        <f t="shared" si="760"/>
        <v>0</v>
      </c>
      <c r="J6085">
        <f t="shared" si="761"/>
        <v>0</v>
      </c>
      <c r="K6085">
        <f>J6085*Weighting!$W$13</f>
        <v>0</v>
      </c>
      <c r="M6085" s="14"/>
    </row>
    <row r="6086" spans="1:13" x14ac:dyDescent="0.25">
      <c r="A6086" s="32" t="str">
        <f>IF(Weighting!$P$14&gt;0,B6086,"")</f>
        <v/>
      </c>
      <c r="B6086" t="e">
        <f>Weighting!$C$14</f>
        <v>#DIV/0!</v>
      </c>
      <c r="C6086" t="e">
        <f>Weighting!$F$14</f>
        <v>#NUM!</v>
      </c>
      <c r="D6086" t="e">
        <f>IF(C6086=1,'Data Transformation'!$G$3+0.5*'Data Transformation'!$W$25,IF(C6087=1,D6087-'Data Transformation'!$W$25,FALSE))</f>
        <v>#NUM!</v>
      </c>
      <c r="E6086">
        <f t="array" ref="E6086">IF(ISLOGICAL(D6086),"",FREQUENCY(IF('Data Transformation'!$B$425:$B$8425='Bin Analysis'!$B6075,'Data Transformation'!$G$425:$G$8425),D6086))</f>
        <v>2001</v>
      </c>
      <c r="F6086">
        <f t="shared" si="759"/>
        <v>0</v>
      </c>
      <c r="G6086">
        <f>Weighting!$H$14</f>
        <v>0</v>
      </c>
      <c r="H6086">
        <f t="array" ref="H6086">FREQUENCY(IF('Data Transformation'!$B$4:$B$8425=B6075,'Data Transformation'!$G$4:$G$8425),'Bin Analysis'!$B6086)</f>
        <v>2073</v>
      </c>
      <c r="I6086">
        <f t="shared" si="760"/>
        <v>0</v>
      </c>
      <c r="J6086">
        <f t="shared" si="761"/>
        <v>0</v>
      </c>
      <c r="K6086">
        <f>J6086*Weighting!$W$14</f>
        <v>0</v>
      </c>
      <c r="M6086" s="14"/>
    </row>
    <row r="6087" spans="1:13" x14ac:dyDescent="0.25">
      <c r="A6087" s="32" t="str">
        <f>IF(Weighting!$P$15&gt;0,B6087,"")</f>
        <v/>
      </c>
      <c r="B6087" t="e">
        <f>Weighting!$C$15</f>
        <v>#DIV/0!</v>
      </c>
      <c r="C6087" t="e">
        <f>Weighting!$F$15</f>
        <v>#NUM!</v>
      </c>
      <c r="D6087" t="e">
        <f>IF(C6087=1,'Data Transformation'!$G$3+0.5*'Data Transformation'!$W$25,IF(C6088=1,D6088-'Data Transformation'!$W$25,FALSE))</f>
        <v>#NUM!</v>
      </c>
      <c r="E6087">
        <f t="array" ref="E6087">IF(ISLOGICAL(D6087),"",FREQUENCY(IF('Data Transformation'!$B$425:$B$8425='Bin Analysis'!$B6075,'Data Transformation'!$G$425:$G$8425),D6087))</f>
        <v>2001</v>
      </c>
      <c r="F6087">
        <f t="shared" si="759"/>
        <v>0</v>
      </c>
      <c r="G6087">
        <f>Weighting!$H$15</f>
        <v>0</v>
      </c>
      <c r="H6087">
        <f t="array" ref="H6087">FREQUENCY(IF('Data Transformation'!$B$4:$B$8425=B6075,'Data Transformation'!$G$4:$G$8425),'Bin Analysis'!$B6087)</f>
        <v>2073</v>
      </c>
      <c r="I6087">
        <f t="shared" si="760"/>
        <v>0</v>
      </c>
      <c r="J6087">
        <f t="shared" si="761"/>
        <v>0</v>
      </c>
      <c r="K6087">
        <f>J6087*Weighting!$W$15</f>
        <v>0</v>
      </c>
      <c r="M6087" s="14"/>
    </row>
    <row r="6088" spans="1:13" x14ac:dyDescent="0.25">
      <c r="A6088" s="32" t="str">
        <f>IF(Weighting!$P$16&gt;0,B6088,"")</f>
        <v/>
      </c>
      <c r="B6088" t="e">
        <f>Weighting!$C$16</f>
        <v>#DIV/0!</v>
      </c>
      <c r="C6088" t="e">
        <f>Weighting!$F$16</f>
        <v>#NUM!</v>
      </c>
      <c r="D6088" t="e">
        <f>IF(C6088=1,'Data Transformation'!$G$3+0.5*'Data Transformation'!$W$25,IF(C6089=1,D6089-'Data Transformation'!$W$25,FALSE))</f>
        <v>#NUM!</v>
      </c>
      <c r="E6088">
        <f t="array" ref="E6088">IF(ISLOGICAL(D6088),"",FREQUENCY(IF('Data Transformation'!$B$425:$B$8425='Bin Analysis'!$B6075,'Data Transformation'!$G$425:$G$8425),D6088))</f>
        <v>2001</v>
      </c>
      <c r="F6088">
        <f t="shared" si="759"/>
        <v>0</v>
      </c>
      <c r="G6088">
        <f>Weighting!$H$16</f>
        <v>0</v>
      </c>
      <c r="H6088">
        <f t="array" ref="H6088">FREQUENCY(IF('Data Transformation'!$B$4:$B$8425=B6075,'Data Transformation'!$G$4:$G$8425),'Bin Analysis'!$B6088)</f>
        <v>2073</v>
      </c>
      <c r="I6088">
        <f t="shared" si="760"/>
        <v>0</v>
      </c>
      <c r="J6088">
        <f t="shared" si="761"/>
        <v>0</v>
      </c>
      <c r="K6088">
        <f>J6088*Weighting!$W$16</f>
        <v>0</v>
      </c>
      <c r="M6088" s="14"/>
    </row>
    <row r="6089" spans="1:13" x14ac:dyDescent="0.25">
      <c r="A6089" s="32" t="str">
        <f>IF(Weighting!$P$17&gt;0,B6089,"")</f>
        <v/>
      </c>
      <c r="B6089" t="e">
        <f>Weighting!$C$17</f>
        <v>#DIV/0!</v>
      </c>
      <c r="C6089" t="e">
        <f>Weighting!$F$17</f>
        <v>#NUM!</v>
      </c>
      <c r="D6089" t="e">
        <f>IF(C6089=1,'Data Transformation'!$G$3+0.5*'Data Transformation'!$W$25,IF(C6090=1,D6090-'Data Transformation'!$W$25,FALSE))</f>
        <v>#NUM!</v>
      </c>
      <c r="E6089">
        <f t="array" ref="E6089">IF(ISLOGICAL(D6089),"",FREQUENCY(IF('Data Transformation'!$B$425:$B$8425='Bin Analysis'!$B6075,'Data Transformation'!$G$425:$G$8425),D6089))</f>
        <v>2001</v>
      </c>
      <c r="F6089">
        <f t="shared" si="759"/>
        <v>0</v>
      </c>
      <c r="G6089">
        <f>Weighting!$H$17</f>
        <v>0</v>
      </c>
      <c r="H6089">
        <f t="array" ref="H6089">FREQUENCY(IF('Data Transformation'!$B$4:$B$8425=B6075,'Data Transformation'!$G$4:$G$8425),'Bin Analysis'!$B6089)</f>
        <v>2073</v>
      </c>
      <c r="I6089">
        <f t="shared" si="760"/>
        <v>0</v>
      </c>
      <c r="J6089">
        <f t="shared" si="761"/>
        <v>0</v>
      </c>
      <c r="K6089">
        <f>J6089*Weighting!$W$17</f>
        <v>0</v>
      </c>
      <c r="M6089" s="14"/>
    </row>
    <row r="6090" spans="1:13" x14ac:dyDescent="0.25">
      <c r="A6090" s="32" t="str">
        <f>IF(Weighting!$P$18&gt;0,B6090,"")</f>
        <v/>
      </c>
      <c r="B6090" t="e">
        <f>Weighting!$C$18</f>
        <v>#DIV/0!</v>
      </c>
      <c r="C6090" t="e">
        <f>Weighting!$F$18</f>
        <v>#NUM!</v>
      </c>
      <c r="D6090" t="e">
        <f>IF(C6090=1,'Data Transformation'!$G$3+0.5*'Data Transformation'!$W$25,IF(C6091=1,D6091-'Data Transformation'!$W$25,FALSE))</f>
        <v>#NUM!</v>
      </c>
      <c r="E6090">
        <f t="array" ref="E6090">IF(ISLOGICAL(D6090),"",FREQUENCY(IF('Data Transformation'!$B$425:$B$8425='Bin Analysis'!$B6075,'Data Transformation'!$G$425:$G$8425),D6090))</f>
        <v>2001</v>
      </c>
      <c r="F6090">
        <f t="shared" si="759"/>
        <v>0</v>
      </c>
      <c r="G6090">
        <f>Weighting!$H$18</f>
        <v>0</v>
      </c>
      <c r="H6090">
        <f t="array" ref="H6090">FREQUENCY(IF('Data Transformation'!$B$4:$B$8425=B6075,'Data Transformation'!$G$4:$G$8425),'Bin Analysis'!$B6090)</f>
        <v>2073</v>
      </c>
      <c r="I6090">
        <f t="shared" si="760"/>
        <v>0</v>
      </c>
      <c r="J6090">
        <f t="shared" si="761"/>
        <v>0</v>
      </c>
      <c r="K6090">
        <f>J6090*Weighting!$W$18</f>
        <v>0</v>
      </c>
      <c r="M6090" s="14"/>
    </row>
    <row r="6091" spans="1:13" x14ac:dyDescent="0.25">
      <c r="A6091" s="32" t="str">
        <f>IF(Weighting!$P$19&gt;0,B6091,"")</f>
        <v/>
      </c>
      <c r="B6091" t="e">
        <f>Weighting!$C$19</f>
        <v>#DIV/0!</v>
      </c>
      <c r="C6091" t="e">
        <f>Weighting!$F$19</f>
        <v>#NUM!</v>
      </c>
      <c r="D6091" t="e">
        <f>IF(C6091=1,'Data Transformation'!$G$3+0.5*'Data Transformation'!$W$25,IF(C6092=1,D6092-'Data Transformation'!$W$25,FALSE))</f>
        <v>#NUM!</v>
      </c>
      <c r="E6091">
        <f t="array" ref="E6091">IF(ISLOGICAL(D6091),"",FREQUENCY(IF('Data Transformation'!$B$425:$B$8425='Bin Analysis'!$B6075,'Data Transformation'!$G$425:$G$8425),D6091))</f>
        <v>2001</v>
      </c>
      <c r="F6091">
        <f t="shared" si="759"/>
        <v>0</v>
      </c>
      <c r="G6091">
        <f>Weighting!$H$19</f>
        <v>0</v>
      </c>
      <c r="H6091">
        <f t="array" ref="H6091">FREQUENCY(IF('Data Transformation'!$B$4:$B$8425=B6075,'Data Transformation'!$G$4:$G$8425),'Bin Analysis'!$B6091)</f>
        <v>2073</v>
      </c>
      <c r="I6091">
        <f t="shared" si="760"/>
        <v>0</v>
      </c>
      <c r="J6091">
        <f t="shared" si="761"/>
        <v>0</v>
      </c>
      <c r="K6091">
        <f>J6091*Weighting!$W$19</f>
        <v>0</v>
      </c>
      <c r="M6091" s="14"/>
    </row>
    <row r="6092" spans="1:13" x14ac:dyDescent="0.25">
      <c r="A6092" s="32" t="str">
        <f>IF(Weighting!$P$20&gt;0,B6092,"")</f>
        <v/>
      </c>
      <c r="B6092" t="e">
        <f>Weighting!$C$20</f>
        <v>#DIV/0!</v>
      </c>
      <c r="C6092" t="e">
        <f>Weighting!$F$20</f>
        <v>#NUM!</v>
      </c>
      <c r="D6092" t="e">
        <f>IF(C6092=1,'Data Transformation'!$G$3+0.5*'Data Transformation'!$W$25,IF(C6093=1,D6093-'Data Transformation'!$W$25,FALSE))</f>
        <v>#NUM!</v>
      </c>
      <c r="E6092">
        <f t="array" ref="E6092">IF(ISLOGICAL(D6092),"",FREQUENCY(IF('Data Transformation'!$B$425:$B$8425='Bin Analysis'!$B6075,'Data Transformation'!$G$425:$G$8425),D6092))</f>
        <v>2001</v>
      </c>
      <c r="F6092">
        <f t="shared" si="759"/>
        <v>0</v>
      </c>
      <c r="G6092">
        <f>Weighting!$H$20</f>
        <v>0</v>
      </c>
      <c r="H6092">
        <f t="array" ref="H6092">FREQUENCY(IF('Data Transformation'!$B$4:$B$8425=B6075,'Data Transformation'!$G$4:$G$8425),'Bin Analysis'!$B6092)</f>
        <v>2073</v>
      </c>
      <c r="I6092">
        <f t="shared" si="760"/>
        <v>0</v>
      </c>
      <c r="J6092">
        <f t="shared" si="761"/>
        <v>0</v>
      </c>
      <c r="K6092">
        <f>J6092*Weighting!$W$20</f>
        <v>0</v>
      </c>
      <c r="M6092" s="14"/>
    </row>
    <row r="6093" spans="1:13" x14ac:dyDescent="0.25">
      <c r="A6093" s="32" t="str">
        <f>IF(Weighting!$P$21&gt;0,B6093,"")</f>
        <v/>
      </c>
      <c r="B6093" t="e">
        <f>Weighting!$C$21</f>
        <v>#DIV/0!</v>
      </c>
      <c r="C6093" t="e">
        <f>Weighting!$F$21</f>
        <v>#NUM!</v>
      </c>
      <c r="D6093" t="e">
        <f>IF(C6093=1,'Data Transformation'!$G$3+0.5*'Data Transformation'!$W$25,IF(C6094=1,D6094-'Data Transformation'!$W$25,FALSE))</f>
        <v>#NUM!</v>
      </c>
      <c r="E6093">
        <f t="array" ref="E6093">IF(ISLOGICAL(D6093),"",FREQUENCY(IF('Data Transformation'!$B$425:$B$8425='Bin Analysis'!$B6075,'Data Transformation'!$G$425:$G$8425),D6093))</f>
        <v>2001</v>
      </c>
      <c r="F6093">
        <f t="shared" si="759"/>
        <v>0</v>
      </c>
      <c r="G6093">
        <f>Weighting!$H$21</f>
        <v>0</v>
      </c>
      <c r="H6093">
        <f t="array" ref="H6093">FREQUENCY(IF('Data Transformation'!$B$4:$B$8425=B6075,'Data Transformation'!$G$4:$G$8425),'Bin Analysis'!$B6093)</f>
        <v>2073</v>
      </c>
      <c r="I6093">
        <f t="shared" si="760"/>
        <v>0</v>
      </c>
      <c r="J6093">
        <f t="shared" si="761"/>
        <v>0</v>
      </c>
      <c r="K6093">
        <f>J6093*Weighting!$W$21</f>
        <v>0</v>
      </c>
      <c r="M6093" s="14"/>
    </row>
    <row r="6094" spans="1:13" x14ac:dyDescent="0.25">
      <c r="A6094" s="32" t="str">
        <f>IF(Weighting!$P$22&gt;0,B6094,"")</f>
        <v/>
      </c>
      <c r="B6094" t="e">
        <f>Weighting!$C$22</f>
        <v>#DIV/0!</v>
      </c>
      <c r="C6094" t="e">
        <f>Weighting!$F$22</f>
        <v>#NUM!</v>
      </c>
      <c r="D6094" t="e">
        <f>IF(C6094=1,'Data Transformation'!$G$3+0.5*'Data Transformation'!$W$25,IF(C6095=1,D6095-'Data Transformation'!$W$25,FALSE))</f>
        <v>#NUM!</v>
      </c>
      <c r="E6094">
        <f t="array" ref="E6094">IF(ISLOGICAL(D6094),"",FREQUENCY(IF('Data Transformation'!$B$425:$B$8425='Bin Analysis'!$B6075,'Data Transformation'!$G$425:$G$8425),D6094))</f>
        <v>2001</v>
      </c>
      <c r="F6094">
        <f t="shared" si="759"/>
        <v>0</v>
      </c>
      <c r="G6094">
        <f>Weighting!$H$22</f>
        <v>0</v>
      </c>
      <c r="H6094">
        <f t="array" ref="H6094">FREQUENCY(IF('Data Transformation'!$B$4:$B$8425=B6075,'Data Transformation'!$G$4:$G$8425),'Bin Analysis'!$B6094)</f>
        <v>2073</v>
      </c>
      <c r="I6094">
        <f t="shared" si="760"/>
        <v>0</v>
      </c>
      <c r="J6094">
        <f t="shared" si="761"/>
        <v>0</v>
      </c>
      <c r="K6094">
        <f>J6094*Weighting!$W$22</f>
        <v>0</v>
      </c>
      <c r="M6094" s="14"/>
    </row>
    <row r="6095" spans="1:13" x14ac:dyDescent="0.25">
      <c r="A6095" s="32" t="str">
        <f>IF(Weighting!$P$23&gt;0,B6095,"")</f>
        <v/>
      </c>
      <c r="B6095" t="e">
        <f>Weighting!$C$23</f>
        <v>#DIV/0!</v>
      </c>
      <c r="C6095" t="e">
        <f>Weighting!$F$23</f>
        <v>#NUM!</v>
      </c>
      <c r="D6095" t="e">
        <f>IF(C6095=1,'Data Transformation'!$G$3+0.5*'Data Transformation'!$W$25,IF(C6096=1,D6096-'Data Transformation'!$W$25,FALSE))</f>
        <v>#NUM!</v>
      </c>
      <c r="E6095">
        <f t="array" ref="E6095">IF(ISLOGICAL(D6095),"",FREQUENCY(IF('Data Transformation'!$B$425:$B$8425='Bin Analysis'!$B6075,'Data Transformation'!$G$425:$G$8425),D6095))</f>
        <v>2001</v>
      </c>
      <c r="F6095">
        <f t="shared" si="759"/>
        <v>0</v>
      </c>
      <c r="G6095">
        <f>Weighting!$H$23</f>
        <v>0</v>
      </c>
      <c r="H6095">
        <f t="array" ref="H6095">FREQUENCY(IF('Data Transformation'!$B$4:$B$8425=B6075,'Data Transformation'!$G$4:$G$8425),'Bin Analysis'!$B6095)</f>
        <v>2073</v>
      </c>
      <c r="I6095">
        <f t="shared" si="760"/>
        <v>0</v>
      </c>
      <c r="J6095">
        <f t="shared" si="761"/>
        <v>0</v>
      </c>
      <c r="K6095">
        <f>J6095*Weighting!$W$23</f>
        <v>0</v>
      </c>
      <c r="M6095" s="14"/>
    </row>
    <row r="6096" spans="1:13" x14ac:dyDescent="0.25">
      <c r="A6096" s="32" t="str">
        <f>IF(Weighting!$P$24&gt;0,B6096,"")</f>
        <v/>
      </c>
      <c r="B6096" t="e">
        <f>Weighting!$C$24</f>
        <v>#DIV/0!</v>
      </c>
      <c r="C6096" t="e">
        <f>Weighting!$F$24</f>
        <v>#NUM!</v>
      </c>
      <c r="D6096" t="e">
        <f>IF(C6096=1,'Data Transformation'!$G$3+0.5*'Data Transformation'!$W$25,IF(C6097=1,D6097-'Data Transformation'!$W$25,FALSE))</f>
        <v>#NUM!</v>
      </c>
      <c r="E6096">
        <f t="array" ref="E6096">IF(ISLOGICAL(D6096),"",FREQUENCY(IF('Data Transformation'!$B$425:$B$8425='Bin Analysis'!$B6075,'Data Transformation'!$G$425:$G$8425),D6096))</f>
        <v>2001</v>
      </c>
      <c r="F6096">
        <f t="shared" si="759"/>
        <v>0</v>
      </c>
      <c r="G6096">
        <f>Weighting!$H$24</f>
        <v>0</v>
      </c>
      <c r="H6096">
        <f t="array" ref="H6096">FREQUENCY(IF('Data Transformation'!$B$4:$B$8425=B6075,'Data Transformation'!$G$4:$G$8425),'Bin Analysis'!$B6096)</f>
        <v>2073</v>
      </c>
      <c r="I6096">
        <f t="shared" si="760"/>
        <v>0</v>
      </c>
      <c r="J6096">
        <f t="shared" si="761"/>
        <v>0</v>
      </c>
      <c r="K6096">
        <f>J6096*Weighting!$W$24</f>
        <v>0</v>
      </c>
      <c r="M6096" s="14"/>
    </row>
    <row r="6097" spans="1:25" x14ac:dyDescent="0.25">
      <c r="A6097" s="32" t="str">
        <f>IF(Weighting!$P$25&gt;0,B6097,"")</f>
        <v/>
      </c>
      <c r="B6097" t="e">
        <f>Weighting!$C$25</f>
        <v>#DIV/0!</v>
      </c>
      <c r="C6097" t="e">
        <f>Weighting!$F$25</f>
        <v>#NUM!</v>
      </c>
      <c r="D6097" t="e">
        <f>IF(C6097=1,'Data Transformation'!$G$3+0.5*'Data Transformation'!$W$25,IF(C6098=1,D6098-'Data Transformation'!$W$25,FALSE))</f>
        <v>#NUM!</v>
      </c>
      <c r="E6097">
        <f t="array" ref="E6097">IF(ISLOGICAL(D6097),"",FREQUENCY(IF('Data Transformation'!$B$425:$B$8425='Bin Analysis'!$B6075,'Data Transformation'!$G$425:$G$8425),D6097))</f>
        <v>2001</v>
      </c>
      <c r="F6097">
        <f t="shared" si="759"/>
        <v>0</v>
      </c>
      <c r="G6097">
        <f>Weighting!$H$25</f>
        <v>0</v>
      </c>
      <c r="H6097">
        <f t="array" ref="H6097">FREQUENCY(IF('Data Transformation'!$B$4:$B$8425=B6075,'Data Transformation'!$G$4:$G$8425),'Bin Analysis'!$B6097)</f>
        <v>2073</v>
      </c>
      <c r="I6097">
        <f t="shared" si="760"/>
        <v>0</v>
      </c>
      <c r="J6097">
        <f t="shared" si="761"/>
        <v>0</v>
      </c>
      <c r="K6097">
        <f>J6097*Weighting!$W$25</f>
        <v>0</v>
      </c>
      <c r="M6097" s="14"/>
    </row>
    <row r="6098" spans="1:25" x14ac:dyDescent="0.25">
      <c r="O6098"/>
      <c r="P6098"/>
      <c r="Q6098"/>
      <c r="R6098"/>
    </row>
    <row r="6099" spans="1:25" ht="23.25" x14ac:dyDescent="0.35">
      <c r="A6099" s="21" t="s">
        <v>0</v>
      </c>
      <c r="B6099" s="21" t="str">
        <f>IFERROR(VLOOKUP(C6099,'Data Transformation'!$L$6:$M$426,2,FALSE),"")</f>
        <v/>
      </c>
      <c r="C6099" s="21">
        <f>C6075+1</f>
        <v>254</v>
      </c>
      <c r="D6099" s="21"/>
      <c r="E6099" s="21"/>
      <c r="F6099" s="21"/>
      <c r="G6099" s="21"/>
      <c r="H6099" s="22"/>
      <c r="I6099" s="22"/>
      <c r="J6099" s="22"/>
      <c r="K6099" s="21"/>
      <c r="L6099" s="21" t="str">
        <f>B6099</f>
        <v/>
      </c>
      <c r="M6099" s="23" t="e">
        <f>INDEX('Data Transformation'!$O$4:$O$424,MATCH($B6099,'Data Transformation'!$M$4:$M$424,0),MATCH($M$2,'Data Transformation'!$O$3,0))</f>
        <v>#N/A</v>
      </c>
      <c r="N6099" s="27" t="e">
        <f>IF('Input and Summary Results'!$J$16="minimum",'Bin Analysis'!X6100/(M6099-1),'Bin Analysis'!Y6099/('Bin Analysis'!M6099-1))</f>
        <v>#N/A</v>
      </c>
      <c r="O6099" s="27" t="e">
        <f>IF(M6099=FALSE,NA(),(VLOOKUP(1,C6102:K6121,4,FALSE))/(M6099-1))</f>
        <v>#N/A</v>
      </c>
      <c r="P6099" s="27" t="e">
        <f>IF(M6099=FALSE,NA(),SUM(J6102:J6121)/Weighting!$S$5)</f>
        <v>#N/A</v>
      </c>
      <c r="Q6099" s="27" t="e">
        <f>IF(M6099=FALSE,NA(),SUM(K6102:K6121)/Weighting!$S$6)</f>
        <v>#N/A</v>
      </c>
      <c r="R6099" s="27" t="e">
        <f>IF(M6099=FALSE,NA(),(VLOOKUP(1,G6102:K6121,3,FALSE))/(M6099-1))</f>
        <v>#N/A</v>
      </c>
      <c r="S6099" s="22" t="e">
        <f>IF(M6099=FALSE,NA(),IF(SUM(J6102:J6121)=2,"yes","no"))</f>
        <v>#N/A</v>
      </c>
      <c r="X6099" s="2" cm="2">
        <f t="array" ref="X6099:X6100">FREQUENCY(IF('Data Transformation'!$B$425:$B$6424='Bin Analysis'!L6099,'Data Transformation'!$G$425:$G$6424),'Data Transformation'!$U$11)</f>
        <v>0</v>
      </c>
      <c r="Y6099" s="2" cm="2">
        <f t="array" ref="Y6099:Y6100">FREQUENCY(IF('Data Transformation'!$B$425:$B$6424='Bin Analysis'!L6099,'Data Transformation'!$G$425:$G$6424),'Data Transformation'!$U$12)</f>
        <v>0</v>
      </c>
    </row>
    <row r="6100" spans="1:25" x14ac:dyDescent="0.25">
      <c r="A6100" s="14" t="s">
        <v>67</v>
      </c>
      <c r="B6100" t="s">
        <v>47</v>
      </c>
      <c r="C6100" t="s">
        <v>5</v>
      </c>
      <c r="D6100" t="s">
        <v>100</v>
      </c>
      <c r="E6100" t="s">
        <v>101</v>
      </c>
      <c r="F6100" t="s">
        <v>102</v>
      </c>
      <c r="G6100" t="s">
        <v>70</v>
      </c>
      <c r="H6100" t="s">
        <v>31</v>
      </c>
      <c r="I6100" t="s">
        <v>32</v>
      </c>
      <c r="J6100" t="s">
        <v>46</v>
      </c>
      <c r="K6100" s="14" t="s">
        <v>45</v>
      </c>
      <c r="M6100" s="14"/>
      <c r="X6100" s="2">
        <v>0</v>
      </c>
      <c r="Y6100" s="2">
        <v>0</v>
      </c>
    </row>
    <row r="6101" spans="1:25" x14ac:dyDescent="0.25">
      <c r="A6101" s="32"/>
      <c r="D6101" t="e">
        <f>IF(C6101=1,'Data Transformation'!$G$3+0.5*'Data Transformation'!$W$25,IF(C6102=1,D6102-'Data Transformation'!$W$25,FALSE))</f>
        <v>#NUM!</v>
      </c>
      <c r="E6101">
        <f t="array" ref="E6101">IF(ISLOGICAL(D6101),"",FREQUENCY(IF('Data Transformation'!$B$425:$B$8425='Bin Analysis'!$B6099,'Data Transformation'!$G$425:$G$8425),D6101))</f>
        <v>2001</v>
      </c>
      <c r="F6101" t="e">
        <f>IF(ISLOGICAL(D6101),"",E6101-E6100)</f>
        <v>#VALUE!</v>
      </c>
      <c r="M6101" s="14"/>
    </row>
    <row r="6102" spans="1:25" x14ac:dyDescent="0.25">
      <c r="A6102" s="32" t="e">
        <f>IF(Weighting!$P$6&gt;0,B6102,"")</f>
        <v>#NUM!</v>
      </c>
      <c r="B6102" t="e">
        <f>Weighting!$C$6</f>
        <v>#DIV/0!</v>
      </c>
      <c r="C6102" t="e">
        <f>Weighting!$F$6</f>
        <v>#NUM!</v>
      </c>
      <c r="D6102" t="e">
        <f>IF(C6102=1,'Data Transformation'!$G$3+0.5*'Data Transformation'!$W$25,IF(C6103=1,D6103-'Data Transformation'!$W$25,FALSE))</f>
        <v>#NUM!</v>
      </c>
      <c r="E6102">
        <f t="array" ref="E6102">IF(ISLOGICAL(D6102),"",FREQUENCY(IF('Data Transformation'!$B$425:$B$8425='Bin Analysis'!$B6099,'Data Transformation'!$G$425:$G$8425),D6102))</f>
        <v>2001</v>
      </c>
      <c r="F6102">
        <f>IF(ISLOGICAL(D6102),"",E6102-E6101)</f>
        <v>0</v>
      </c>
      <c r="G6102">
        <f>Weighting!$H$6</f>
        <v>1</v>
      </c>
      <c r="H6102">
        <f t="array" ref="H6102">FREQUENCY(IF('Data Transformation'!$B$4:$B$8425=B6099,'Data Transformation'!$G$4:$G$8425),'Bin Analysis'!$B6102)</f>
        <v>2073</v>
      </c>
      <c r="I6102">
        <f>H6102-H6101</f>
        <v>2073</v>
      </c>
      <c r="J6102">
        <f>IF(I6102=0,0,1)</f>
        <v>1</v>
      </c>
      <c r="K6102" t="e">
        <f>J6102*Weighting!$W$6</f>
        <v>#NUM!</v>
      </c>
      <c r="M6102" s="14"/>
    </row>
    <row r="6103" spans="1:25" x14ac:dyDescent="0.25">
      <c r="A6103" s="32" t="str">
        <f>IF(Weighting!$P$7&gt;0,B6103,"")</f>
        <v/>
      </c>
      <c r="B6103" t="e">
        <f>Weighting!$C$7</f>
        <v>#DIV/0!</v>
      </c>
      <c r="C6103" t="e">
        <f>Weighting!$F$7</f>
        <v>#NUM!</v>
      </c>
      <c r="D6103" t="e">
        <f>IF(C6103=1,'Data Transformation'!$G$3+0.5*'Data Transformation'!$W$25,IF(C6104=1,D6104-'Data Transformation'!$W$25,FALSE))</f>
        <v>#NUM!</v>
      </c>
      <c r="E6103">
        <f t="array" ref="E6103">IF(ISLOGICAL(D6103),"",FREQUENCY(IF('Data Transformation'!$B$425:$B$8425='Bin Analysis'!$B6099,'Data Transformation'!$G$425:$G$8425),D6103))</f>
        <v>2001</v>
      </c>
      <c r="F6103">
        <f t="shared" ref="F6103:F6121" si="762">IF(ISLOGICAL(D6103),"",E6103-E6102)</f>
        <v>0</v>
      </c>
      <c r="G6103">
        <f>Weighting!$H$7</f>
        <v>0</v>
      </c>
      <c r="H6103">
        <f t="array" ref="H6103">FREQUENCY(IF('Data Transformation'!$B$4:$B$8425=B6099,'Data Transformation'!$G$4:$G$8425),'Bin Analysis'!$B6103)</f>
        <v>2073</v>
      </c>
      <c r="I6103">
        <f t="shared" ref="I6103:I6121" si="763">H6103-H6102</f>
        <v>0</v>
      </c>
      <c r="J6103">
        <f>IF(I6103=0,0,1)</f>
        <v>0</v>
      </c>
      <c r="K6103">
        <f>J6103*Weighting!$W$7</f>
        <v>0</v>
      </c>
      <c r="M6103" s="14"/>
    </row>
    <row r="6104" spans="1:25" x14ac:dyDescent="0.25">
      <c r="A6104" s="32" t="str">
        <f>IF(Weighting!$P$8&gt;0,B6104,"")</f>
        <v/>
      </c>
      <c r="B6104" t="e">
        <f>Weighting!$C$8</f>
        <v>#DIV/0!</v>
      </c>
      <c r="C6104" t="e">
        <f>Weighting!$F$8</f>
        <v>#NUM!</v>
      </c>
      <c r="D6104" t="e">
        <f>IF(C6104=1,'Data Transformation'!$G$3+0.5*'Data Transformation'!$W$25,IF(C6105=1,D6105-'Data Transformation'!$W$25,FALSE))</f>
        <v>#NUM!</v>
      </c>
      <c r="E6104">
        <f t="array" ref="E6104">IF(ISLOGICAL(D6104),"",FREQUENCY(IF('Data Transformation'!$B$425:$B$8425='Bin Analysis'!$B6099,'Data Transformation'!$G$425:$G$8425),D6104))</f>
        <v>2001</v>
      </c>
      <c r="F6104">
        <f t="shared" si="762"/>
        <v>0</v>
      </c>
      <c r="G6104">
        <f>Weighting!$H$8</f>
        <v>0</v>
      </c>
      <c r="H6104">
        <f t="array" ref="H6104">FREQUENCY(IF('Data Transformation'!$B$4:$B$8425=B6099,'Data Transformation'!$G$4:$G$8425),'Bin Analysis'!$B6104)</f>
        <v>2073</v>
      </c>
      <c r="I6104">
        <f t="shared" si="763"/>
        <v>0</v>
      </c>
      <c r="J6104">
        <f t="shared" ref="J6104:J6121" si="764">IF(I6104=0,0,1)</f>
        <v>0</v>
      </c>
      <c r="K6104">
        <f>J6104*Weighting!$W$8</f>
        <v>0</v>
      </c>
      <c r="M6104" s="14"/>
    </row>
    <row r="6105" spans="1:25" x14ac:dyDescent="0.25">
      <c r="A6105" s="32" t="str">
        <f>IF(Weighting!$P$9&gt;0,B6105,"")</f>
        <v/>
      </c>
      <c r="B6105" s="50" t="e">
        <f>Weighting!$C$9</f>
        <v>#DIV/0!</v>
      </c>
      <c r="C6105" t="e">
        <f>Weighting!$F$9</f>
        <v>#NUM!</v>
      </c>
      <c r="D6105" t="e">
        <f>IF(C6105=1,'Data Transformation'!$G$3+0.5*'Data Transformation'!$W$25,IF(C6106=1,D6106-'Data Transformation'!$W$25,FALSE))</f>
        <v>#NUM!</v>
      </c>
      <c r="E6105">
        <f t="array" ref="E6105">IF(ISLOGICAL(D6105),"",FREQUENCY(IF('Data Transformation'!$B$425:$B$8425='Bin Analysis'!$B6099,'Data Transformation'!$G$425:$G$8425),D6105))</f>
        <v>2001</v>
      </c>
      <c r="F6105">
        <f t="shared" si="762"/>
        <v>0</v>
      </c>
      <c r="G6105">
        <f>Weighting!$H$9</f>
        <v>0</v>
      </c>
      <c r="H6105">
        <f t="array" ref="H6105">FREQUENCY(IF('Data Transformation'!$B$4:$B$8425=B6099,'Data Transformation'!$G$4:$G$8425),'Bin Analysis'!$B6105)</f>
        <v>2073</v>
      </c>
      <c r="I6105">
        <f t="shared" si="763"/>
        <v>0</v>
      </c>
      <c r="J6105">
        <f t="shared" si="764"/>
        <v>0</v>
      </c>
      <c r="K6105">
        <f>J6105*Weighting!$W$9</f>
        <v>0</v>
      </c>
      <c r="M6105" s="14"/>
    </row>
    <row r="6106" spans="1:25" x14ac:dyDescent="0.25">
      <c r="A6106" s="32" t="str">
        <f>IF(Weighting!$P$10&gt;0,B6106,"")</f>
        <v/>
      </c>
      <c r="B6106" t="e">
        <f>Weighting!$C$10</f>
        <v>#DIV/0!</v>
      </c>
      <c r="C6106" t="e">
        <f>Weighting!$F$10</f>
        <v>#NUM!</v>
      </c>
      <c r="D6106" t="e">
        <f>IF(C6106=1,'Data Transformation'!$G$3+0.5*'Data Transformation'!$W$25,IF(C6107=1,D6107-'Data Transformation'!$W$25,FALSE))</f>
        <v>#NUM!</v>
      </c>
      <c r="E6106">
        <f t="array" ref="E6106">IF(ISLOGICAL(D6106),"",FREQUENCY(IF('Data Transformation'!$B$425:$B$8425='Bin Analysis'!$B6099,'Data Transformation'!$G$425:$G$8425),D6106))</f>
        <v>2001</v>
      </c>
      <c r="F6106">
        <f t="shared" si="762"/>
        <v>0</v>
      </c>
      <c r="G6106">
        <f>Weighting!$H$10</f>
        <v>0</v>
      </c>
      <c r="H6106">
        <f t="array" ref="H6106">FREQUENCY(IF('Data Transformation'!$B$4:$B$8425=B6099,'Data Transformation'!$G$4:$G$8425),'Bin Analysis'!$B6106)</f>
        <v>2073</v>
      </c>
      <c r="I6106">
        <f t="shared" si="763"/>
        <v>0</v>
      </c>
      <c r="J6106">
        <f t="shared" si="764"/>
        <v>0</v>
      </c>
      <c r="K6106">
        <f>J6106*Weighting!$W$10</f>
        <v>0</v>
      </c>
      <c r="M6106" s="14"/>
    </row>
    <row r="6107" spans="1:25" x14ac:dyDescent="0.25">
      <c r="A6107" s="32" t="str">
        <f>IF(Weighting!$P$11&gt;0,B6107,"")</f>
        <v/>
      </c>
      <c r="B6107" t="e">
        <f>Weighting!$C$11</f>
        <v>#DIV/0!</v>
      </c>
      <c r="C6107" t="e">
        <f>Weighting!$F$11</f>
        <v>#NUM!</v>
      </c>
      <c r="D6107" t="e">
        <f>IF(C6107=1,'Data Transformation'!$G$3+0.5*'Data Transformation'!$W$25,IF(C6108=1,D6108-'Data Transformation'!$W$25,FALSE))</f>
        <v>#NUM!</v>
      </c>
      <c r="E6107">
        <f t="array" ref="E6107">IF(ISLOGICAL(D6107),"",FREQUENCY(IF('Data Transformation'!$B$425:$B$8425='Bin Analysis'!$B6099,'Data Transformation'!$G$425:$G$8425),D6107))</f>
        <v>2001</v>
      </c>
      <c r="F6107">
        <f t="shared" si="762"/>
        <v>0</v>
      </c>
      <c r="G6107">
        <f>Weighting!$H$11</f>
        <v>0</v>
      </c>
      <c r="H6107">
        <f t="array" ref="H6107">FREQUENCY(IF('Data Transformation'!$B$4:$B$8425=B6099,'Data Transformation'!$G$4:$G$8425),'Bin Analysis'!$B6107)</f>
        <v>2073</v>
      </c>
      <c r="I6107">
        <f t="shared" si="763"/>
        <v>0</v>
      </c>
      <c r="J6107">
        <f t="shared" si="764"/>
        <v>0</v>
      </c>
      <c r="K6107">
        <f>J6107*Weighting!$W$11</f>
        <v>0</v>
      </c>
      <c r="M6107" s="14"/>
    </row>
    <row r="6108" spans="1:25" x14ac:dyDescent="0.25">
      <c r="A6108" s="32" t="str">
        <f>IF(Weighting!$P$12&gt;0,B6108,"")</f>
        <v/>
      </c>
      <c r="B6108" t="e">
        <f>Weighting!$C$12</f>
        <v>#DIV/0!</v>
      </c>
      <c r="C6108" t="e">
        <f>Weighting!$F$12</f>
        <v>#NUM!</v>
      </c>
      <c r="D6108" t="e">
        <f>IF(C6108=1,'Data Transformation'!$G$3+0.5*'Data Transformation'!$W$25,IF(C6109=1,D6109-'Data Transformation'!$W$25,FALSE))</f>
        <v>#NUM!</v>
      </c>
      <c r="E6108">
        <f t="array" ref="E6108">IF(ISLOGICAL(D6108),"",FREQUENCY(IF('Data Transformation'!$B$425:$B$8425='Bin Analysis'!$B6099,'Data Transformation'!$G$425:$G$8425),D6108))</f>
        <v>2001</v>
      </c>
      <c r="F6108">
        <f t="shared" si="762"/>
        <v>0</v>
      </c>
      <c r="G6108">
        <f>Weighting!$H$12</f>
        <v>0</v>
      </c>
      <c r="H6108">
        <f t="array" ref="H6108">FREQUENCY(IF('Data Transformation'!$B$4:$B$8425=B6099,'Data Transformation'!$G$4:$G$8425),'Bin Analysis'!$B6108)</f>
        <v>2073</v>
      </c>
      <c r="I6108">
        <f t="shared" si="763"/>
        <v>0</v>
      </c>
      <c r="J6108">
        <f t="shared" si="764"/>
        <v>0</v>
      </c>
      <c r="K6108">
        <f>J6108*Weighting!$W$12</f>
        <v>0</v>
      </c>
      <c r="M6108" s="14"/>
    </row>
    <row r="6109" spans="1:25" x14ac:dyDescent="0.25">
      <c r="A6109" s="32" t="str">
        <f>IF(Weighting!$P$13&gt;0,B6109,"")</f>
        <v/>
      </c>
      <c r="B6109" t="e">
        <f>Weighting!$C$13</f>
        <v>#DIV/0!</v>
      </c>
      <c r="C6109" t="e">
        <f>Weighting!$F$13</f>
        <v>#NUM!</v>
      </c>
      <c r="D6109" t="e">
        <f>IF(C6109=1,'Data Transformation'!$G$3+0.5*'Data Transformation'!$W$25,IF(C6110=1,D6110-'Data Transformation'!$W$25,FALSE))</f>
        <v>#NUM!</v>
      </c>
      <c r="E6109">
        <f t="array" ref="E6109">IF(ISLOGICAL(D6109),"",FREQUENCY(IF('Data Transformation'!$B$425:$B$8425='Bin Analysis'!$B6099,'Data Transformation'!$G$425:$G$8425),D6109))</f>
        <v>2001</v>
      </c>
      <c r="F6109">
        <f t="shared" si="762"/>
        <v>0</v>
      </c>
      <c r="G6109">
        <f>Weighting!$H$13</f>
        <v>0</v>
      </c>
      <c r="H6109">
        <f t="array" ref="H6109">FREQUENCY(IF('Data Transformation'!$B$4:$B$8425=B6099,'Data Transformation'!$G$4:$G$8425),'Bin Analysis'!$B6109)</f>
        <v>2073</v>
      </c>
      <c r="I6109">
        <f t="shared" si="763"/>
        <v>0</v>
      </c>
      <c r="J6109">
        <f t="shared" si="764"/>
        <v>0</v>
      </c>
      <c r="K6109">
        <f>J6109*Weighting!$W$13</f>
        <v>0</v>
      </c>
      <c r="M6109" s="14"/>
    </row>
    <row r="6110" spans="1:25" x14ac:dyDescent="0.25">
      <c r="A6110" s="32" t="str">
        <f>IF(Weighting!$P$14&gt;0,B6110,"")</f>
        <v/>
      </c>
      <c r="B6110" t="e">
        <f>Weighting!$C$14</f>
        <v>#DIV/0!</v>
      </c>
      <c r="C6110" t="e">
        <f>Weighting!$F$14</f>
        <v>#NUM!</v>
      </c>
      <c r="D6110" t="e">
        <f>IF(C6110=1,'Data Transformation'!$G$3+0.5*'Data Transformation'!$W$25,IF(C6111=1,D6111-'Data Transformation'!$W$25,FALSE))</f>
        <v>#NUM!</v>
      </c>
      <c r="E6110">
        <f t="array" ref="E6110">IF(ISLOGICAL(D6110),"",FREQUENCY(IF('Data Transformation'!$B$425:$B$8425='Bin Analysis'!$B6099,'Data Transformation'!$G$425:$G$8425),D6110))</f>
        <v>2001</v>
      </c>
      <c r="F6110">
        <f t="shared" si="762"/>
        <v>0</v>
      </c>
      <c r="G6110">
        <f>Weighting!$H$14</f>
        <v>0</v>
      </c>
      <c r="H6110">
        <f t="array" ref="H6110">FREQUENCY(IF('Data Transformation'!$B$4:$B$8425=B6099,'Data Transformation'!$G$4:$G$8425),'Bin Analysis'!$B6110)</f>
        <v>2073</v>
      </c>
      <c r="I6110">
        <f t="shared" si="763"/>
        <v>0</v>
      </c>
      <c r="J6110">
        <f t="shared" si="764"/>
        <v>0</v>
      </c>
      <c r="K6110">
        <f>J6110*Weighting!$W$14</f>
        <v>0</v>
      </c>
      <c r="M6110" s="14"/>
    </row>
    <row r="6111" spans="1:25" x14ac:dyDescent="0.25">
      <c r="A6111" s="32" t="str">
        <f>IF(Weighting!$P$15&gt;0,B6111,"")</f>
        <v/>
      </c>
      <c r="B6111" t="e">
        <f>Weighting!$C$15</f>
        <v>#DIV/0!</v>
      </c>
      <c r="C6111" t="e">
        <f>Weighting!$F$15</f>
        <v>#NUM!</v>
      </c>
      <c r="D6111" t="e">
        <f>IF(C6111=1,'Data Transformation'!$G$3+0.5*'Data Transformation'!$W$25,IF(C6112=1,D6112-'Data Transformation'!$W$25,FALSE))</f>
        <v>#NUM!</v>
      </c>
      <c r="E6111">
        <f t="array" ref="E6111">IF(ISLOGICAL(D6111),"",FREQUENCY(IF('Data Transformation'!$B$425:$B$8425='Bin Analysis'!$B6099,'Data Transformation'!$G$425:$G$8425),D6111))</f>
        <v>2001</v>
      </c>
      <c r="F6111">
        <f t="shared" si="762"/>
        <v>0</v>
      </c>
      <c r="G6111">
        <f>Weighting!$H$15</f>
        <v>0</v>
      </c>
      <c r="H6111">
        <f t="array" ref="H6111">FREQUENCY(IF('Data Transformation'!$B$4:$B$8425=B6099,'Data Transformation'!$G$4:$G$8425),'Bin Analysis'!$B6111)</f>
        <v>2073</v>
      </c>
      <c r="I6111">
        <f t="shared" si="763"/>
        <v>0</v>
      </c>
      <c r="J6111">
        <f t="shared" si="764"/>
        <v>0</v>
      </c>
      <c r="K6111">
        <f>J6111*Weighting!$W$15</f>
        <v>0</v>
      </c>
      <c r="M6111" s="14"/>
    </row>
    <row r="6112" spans="1:25" x14ac:dyDescent="0.25">
      <c r="A6112" s="32" t="str">
        <f>IF(Weighting!$P$16&gt;0,B6112,"")</f>
        <v/>
      </c>
      <c r="B6112" t="e">
        <f>Weighting!$C$16</f>
        <v>#DIV/0!</v>
      </c>
      <c r="C6112" t="e">
        <f>Weighting!$F$16</f>
        <v>#NUM!</v>
      </c>
      <c r="D6112" t="e">
        <f>IF(C6112=1,'Data Transformation'!$G$3+0.5*'Data Transformation'!$W$25,IF(C6113=1,D6113-'Data Transformation'!$W$25,FALSE))</f>
        <v>#NUM!</v>
      </c>
      <c r="E6112">
        <f t="array" ref="E6112">IF(ISLOGICAL(D6112),"",FREQUENCY(IF('Data Transformation'!$B$425:$B$8425='Bin Analysis'!$B6099,'Data Transformation'!$G$425:$G$8425),D6112))</f>
        <v>2001</v>
      </c>
      <c r="F6112">
        <f t="shared" si="762"/>
        <v>0</v>
      </c>
      <c r="G6112">
        <f>Weighting!$H$16</f>
        <v>0</v>
      </c>
      <c r="H6112">
        <f t="array" ref="H6112">FREQUENCY(IF('Data Transformation'!$B$4:$B$8425=B6099,'Data Transformation'!$G$4:$G$8425),'Bin Analysis'!$B6112)</f>
        <v>2073</v>
      </c>
      <c r="I6112">
        <f t="shared" si="763"/>
        <v>0</v>
      </c>
      <c r="J6112">
        <f t="shared" si="764"/>
        <v>0</v>
      </c>
      <c r="K6112">
        <f>J6112*Weighting!$W$16</f>
        <v>0</v>
      </c>
      <c r="M6112" s="14"/>
    </row>
    <row r="6113" spans="1:25" x14ac:dyDescent="0.25">
      <c r="A6113" s="32" t="str">
        <f>IF(Weighting!$P$17&gt;0,B6113,"")</f>
        <v/>
      </c>
      <c r="B6113" t="e">
        <f>Weighting!$C$17</f>
        <v>#DIV/0!</v>
      </c>
      <c r="C6113" t="e">
        <f>Weighting!$F$17</f>
        <v>#NUM!</v>
      </c>
      <c r="D6113" t="e">
        <f>IF(C6113=1,'Data Transformation'!$G$3+0.5*'Data Transformation'!$W$25,IF(C6114=1,D6114-'Data Transformation'!$W$25,FALSE))</f>
        <v>#NUM!</v>
      </c>
      <c r="E6113">
        <f t="array" ref="E6113">IF(ISLOGICAL(D6113),"",FREQUENCY(IF('Data Transformation'!$B$425:$B$8425='Bin Analysis'!$B6099,'Data Transformation'!$G$425:$G$8425),D6113))</f>
        <v>2001</v>
      </c>
      <c r="F6113">
        <f t="shared" si="762"/>
        <v>0</v>
      </c>
      <c r="G6113">
        <f>Weighting!$H$17</f>
        <v>0</v>
      </c>
      <c r="H6113">
        <f t="array" ref="H6113">FREQUENCY(IF('Data Transformation'!$B$4:$B$8425=B6099,'Data Transformation'!$G$4:$G$8425),'Bin Analysis'!$B6113)</f>
        <v>2073</v>
      </c>
      <c r="I6113">
        <f t="shared" si="763"/>
        <v>0</v>
      </c>
      <c r="J6113">
        <f t="shared" si="764"/>
        <v>0</v>
      </c>
      <c r="K6113">
        <f>J6113*Weighting!$W$17</f>
        <v>0</v>
      </c>
      <c r="M6113" s="14"/>
    </row>
    <row r="6114" spans="1:25" x14ac:dyDescent="0.25">
      <c r="A6114" s="32" t="str">
        <f>IF(Weighting!$P$18&gt;0,B6114,"")</f>
        <v/>
      </c>
      <c r="B6114" t="e">
        <f>Weighting!$C$18</f>
        <v>#DIV/0!</v>
      </c>
      <c r="C6114" t="e">
        <f>Weighting!$F$18</f>
        <v>#NUM!</v>
      </c>
      <c r="D6114" t="e">
        <f>IF(C6114=1,'Data Transformation'!$G$3+0.5*'Data Transformation'!$W$25,IF(C6115=1,D6115-'Data Transformation'!$W$25,FALSE))</f>
        <v>#NUM!</v>
      </c>
      <c r="E6114">
        <f t="array" ref="E6114">IF(ISLOGICAL(D6114),"",FREQUENCY(IF('Data Transformation'!$B$425:$B$8425='Bin Analysis'!$B6099,'Data Transformation'!$G$425:$G$8425),D6114))</f>
        <v>2001</v>
      </c>
      <c r="F6114">
        <f t="shared" si="762"/>
        <v>0</v>
      </c>
      <c r="G6114">
        <f>Weighting!$H$18</f>
        <v>0</v>
      </c>
      <c r="H6114">
        <f t="array" ref="H6114">FREQUENCY(IF('Data Transformation'!$B$4:$B$8425=B6099,'Data Transformation'!$G$4:$G$8425),'Bin Analysis'!$B6114)</f>
        <v>2073</v>
      </c>
      <c r="I6114">
        <f t="shared" si="763"/>
        <v>0</v>
      </c>
      <c r="J6114">
        <f t="shared" si="764"/>
        <v>0</v>
      </c>
      <c r="K6114">
        <f>J6114*Weighting!$W$18</f>
        <v>0</v>
      </c>
      <c r="M6114" s="14"/>
    </row>
    <row r="6115" spans="1:25" x14ac:dyDescent="0.25">
      <c r="A6115" s="32" t="str">
        <f>IF(Weighting!$P$19&gt;0,B6115,"")</f>
        <v/>
      </c>
      <c r="B6115" t="e">
        <f>Weighting!$C$19</f>
        <v>#DIV/0!</v>
      </c>
      <c r="C6115" t="e">
        <f>Weighting!$F$19</f>
        <v>#NUM!</v>
      </c>
      <c r="D6115" t="e">
        <f>IF(C6115=1,'Data Transformation'!$G$3+0.5*'Data Transformation'!$W$25,IF(C6116=1,D6116-'Data Transformation'!$W$25,FALSE))</f>
        <v>#NUM!</v>
      </c>
      <c r="E6115">
        <f t="array" ref="E6115">IF(ISLOGICAL(D6115),"",FREQUENCY(IF('Data Transformation'!$B$425:$B$8425='Bin Analysis'!$B6099,'Data Transformation'!$G$425:$G$8425),D6115))</f>
        <v>2001</v>
      </c>
      <c r="F6115">
        <f t="shared" si="762"/>
        <v>0</v>
      </c>
      <c r="G6115">
        <f>Weighting!$H$19</f>
        <v>0</v>
      </c>
      <c r="H6115">
        <f t="array" ref="H6115">FREQUENCY(IF('Data Transformation'!$B$4:$B$8425=B6099,'Data Transformation'!$G$4:$G$8425),'Bin Analysis'!$B6115)</f>
        <v>2073</v>
      </c>
      <c r="I6115">
        <f t="shared" si="763"/>
        <v>0</v>
      </c>
      <c r="J6115">
        <f t="shared" si="764"/>
        <v>0</v>
      </c>
      <c r="K6115">
        <f>J6115*Weighting!$W$19</f>
        <v>0</v>
      </c>
      <c r="M6115" s="14"/>
    </row>
    <row r="6116" spans="1:25" x14ac:dyDescent="0.25">
      <c r="A6116" s="32" t="str">
        <f>IF(Weighting!$P$20&gt;0,B6116,"")</f>
        <v/>
      </c>
      <c r="B6116" t="e">
        <f>Weighting!$C$20</f>
        <v>#DIV/0!</v>
      </c>
      <c r="C6116" t="e">
        <f>Weighting!$F$20</f>
        <v>#NUM!</v>
      </c>
      <c r="D6116" t="e">
        <f>IF(C6116=1,'Data Transformation'!$G$3+0.5*'Data Transformation'!$W$25,IF(C6117=1,D6117-'Data Transformation'!$W$25,FALSE))</f>
        <v>#NUM!</v>
      </c>
      <c r="E6116">
        <f t="array" ref="E6116">IF(ISLOGICAL(D6116),"",FREQUENCY(IF('Data Transformation'!$B$425:$B$8425='Bin Analysis'!$B6099,'Data Transformation'!$G$425:$G$8425),D6116))</f>
        <v>2001</v>
      </c>
      <c r="F6116">
        <f t="shared" si="762"/>
        <v>0</v>
      </c>
      <c r="G6116">
        <f>Weighting!$H$20</f>
        <v>0</v>
      </c>
      <c r="H6116">
        <f t="array" ref="H6116">FREQUENCY(IF('Data Transformation'!$B$4:$B$8425=B6099,'Data Transformation'!$G$4:$G$8425),'Bin Analysis'!$B6116)</f>
        <v>2073</v>
      </c>
      <c r="I6116">
        <f t="shared" si="763"/>
        <v>0</v>
      </c>
      <c r="J6116">
        <f t="shared" si="764"/>
        <v>0</v>
      </c>
      <c r="K6116">
        <f>J6116*Weighting!$W$20</f>
        <v>0</v>
      </c>
      <c r="M6116" s="14"/>
    </row>
    <row r="6117" spans="1:25" x14ac:dyDescent="0.25">
      <c r="A6117" s="32" t="str">
        <f>IF(Weighting!$P$21&gt;0,B6117,"")</f>
        <v/>
      </c>
      <c r="B6117" t="e">
        <f>Weighting!$C$21</f>
        <v>#DIV/0!</v>
      </c>
      <c r="C6117" t="e">
        <f>Weighting!$F$21</f>
        <v>#NUM!</v>
      </c>
      <c r="D6117" t="e">
        <f>IF(C6117=1,'Data Transformation'!$G$3+0.5*'Data Transformation'!$W$25,IF(C6118=1,D6118-'Data Transformation'!$W$25,FALSE))</f>
        <v>#NUM!</v>
      </c>
      <c r="E6117">
        <f t="array" ref="E6117">IF(ISLOGICAL(D6117),"",FREQUENCY(IF('Data Transformation'!$B$425:$B$8425='Bin Analysis'!$B6099,'Data Transformation'!$G$425:$G$8425),D6117))</f>
        <v>2001</v>
      </c>
      <c r="F6117">
        <f t="shared" si="762"/>
        <v>0</v>
      </c>
      <c r="G6117">
        <f>Weighting!$H$21</f>
        <v>0</v>
      </c>
      <c r="H6117">
        <f t="array" ref="H6117">FREQUENCY(IF('Data Transformation'!$B$4:$B$8425=B6099,'Data Transformation'!$G$4:$G$8425),'Bin Analysis'!$B6117)</f>
        <v>2073</v>
      </c>
      <c r="I6117">
        <f t="shared" si="763"/>
        <v>0</v>
      </c>
      <c r="J6117">
        <f t="shared" si="764"/>
        <v>0</v>
      </c>
      <c r="K6117">
        <f>J6117*Weighting!$W$21</f>
        <v>0</v>
      </c>
      <c r="M6117" s="14"/>
    </row>
    <row r="6118" spans="1:25" x14ac:dyDescent="0.25">
      <c r="A6118" s="32" t="str">
        <f>IF(Weighting!$P$22&gt;0,B6118,"")</f>
        <v/>
      </c>
      <c r="B6118" t="e">
        <f>Weighting!$C$22</f>
        <v>#DIV/0!</v>
      </c>
      <c r="C6118" t="e">
        <f>Weighting!$F$22</f>
        <v>#NUM!</v>
      </c>
      <c r="D6118" t="e">
        <f>IF(C6118=1,'Data Transformation'!$G$3+0.5*'Data Transformation'!$W$25,IF(C6119=1,D6119-'Data Transformation'!$W$25,FALSE))</f>
        <v>#NUM!</v>
      </c>
      <c r="E6118">
        <f t="array" ref="E6118">IF(ISLOGICAL(D6118),"",FREQUENCY(IF('Data Transformation'!$B$425:$B$8425='Bin Analysis'!$B6099,'Data Transformation'!$G$425:$G$8425),D6118))</f>
        <v>2001</v>
      </c>
      <c r="F6118">
        <f t="shared" si="762"/>
        <v>0</v>
      </c>
      <c r="G6118">
        <f>Weighting!$H$22</f>
        <v>0</v>
      </c>
      <c r="H6118">
        <f t="array" ref="H6118">FREQUENCY(IF('Data Transformation'!$B$4:$B$8425=B6099,'Data Transformation'!$G$4:$G$8425),'Bin Analysis'!$B6118)</f>
        <v>2073</v>
      </c>
      <c r="I6118">
        <f t="shared" si="763"/>
        <v>0</v>
      </c>
      <c r="J6118">
        <f t="shared" si="764"/>
        <v>0</v>
      </c>
      <c r="K6118">
        <f>J6118*Weighting!$W$22</f>
        <v>0</v>
      </c>
      <c r="M6118" s="14"/>
    </row>
    <row r="6119" spans="1:25" x14ac:dyDescent="0.25">
      <c r="A6119" s="32" t="str">
        <f>IF(Weighting!$P$23&gt;0,B6119,"")</f>
        <v/>
      </c>
      <c r="B6119" t="e">
        <f>Weighting!$C$23</f>
        <v>#DIV/0!</v>
      </c>
      <c r="C6119" t="e">
        <f>Weighting!$F$23</f>
        <v>#NUM!</v>
      </c>
      <c r="D6119" t="e">
        <f>IF(C6119=1,'Data Transformation'!$G$3+0.5*'Data Transformation'!$W$25,IF(C6120=1,D6120-'Data Transformation'!$W$25,FALSE))</f>
        <v>#NUM!</v>
      </c>
      <c r="E6119">
        <f t="array" ref="E6119">IF(ISLOGICAL(D6119),"",FREQUENCY(IF('Data Transformation'!$B$425:$B$8425='Bin Analysis'!$B6099,'Data Transformation'!$G$425:$G$8425),D6119))</f>
        <v>2001</v>
      </c>
      <c r="F6119">
        <f t="shared" si="762"/>
        <v>0</v>
      </c>
      <c r="G6119">
        <f>Weighting!$H$23</f>
        <v>0</v>
      </c>
      <c r="H6119">
        <f t="array" ref="H6119">FREQUENCY(IF('Data Transformation'!$B$4:$B$8425=B6099,'Data Transformation'!$G$4:$G$8425),'Bin Analysis'!$B6119)</f>
        <v>2073</v>
      </c>
      <c r="I6119">
        <f t="shared" si="763"/>
        <v>0</v>
      </c>
      <c r="J6119">
        <f t="shared" si="764"/>
        <v>0</v>
      </c>
      <c r="K6119">
        <f>J6119*Weighting!$W$23</f>
        <v>0</v>
      </c>
      <c r="M6119" s="14"/>
    </row>
    <row r="6120" spans="1:25" x14ac:dyDescent="0.25">
      <c r="A6120" s="32" t="str">
        <f>IF(Weighting!$P$24&gt;0,B6120,"")</f>
        <v/>
      </c>
      <c r="B6120" t="e">
        <f>Weighting!$C$24</f>
        <v>#DIV/0!</v>
      </c>
      <c r="C6120" t="e">
        <f>Weighting!$F$24</f>
        <v>#NUM!</v>
      </c>
      <c r="D6120" t="e">
        <f>IF(C6120=1,'Data Transformation'!$G$3+0.5*'Data Transformation'!$W$25,IF(C6121=1,D6121-'Data Transformation'!$W$25,FALSE))</f>
        <v>#NUM!</v>
      </c>
      <c r="E6120">
        <f t="array" ref="E6120">IF(ISLOGICAL(D6120),"",FREQUENCY(IF('Data Transformation'!$B$425:$B$8425='Bin Analysis'!$B6099,'Data Transformation'!$G$425:$G$8425),D6120))</f>
        <v>2001</v>
      </c>
      <c r="F6120">
        <f t="shared" si="762"/>
        <v>0</v>
      </c>
      <c r="G6120">
        <f>Weighting!$H$24</f>
        <v>0</v>
      </c>
      <c r="H6120">
        <f t="array" ref="H6120">FREQUENCY(IF('Data Transformation'!$B$4:$B$8425=B6099,'Data Transformation'!$G$4:$G$8425),'Bin Analysis'!$B6120)</f>
        <v>2073</v>
      </c>
      <c r="I6120">
        <f t="shared" si="763"/>
        <v>0</v>
      </c>
      <c r="J6120">
        <f t="shared" si="764"/>
        <v>0</v>
      </c>
      <c r="K6120">
        <f>J6120*Weighting!$W$24</f>
        <v>0</v>
      </c>
      <c r="M6120" s="14"/>
    </row>
    <row r="6121" spans="1:25" x14ac:dyDescent="0.25">
      <c r="A6121" s="32" t="str">
        <f>IF(Weighting!$P$25&gt;0,B6121,"")</f>
        <v/>
      </c>
      <c r="B6121" t="e">
        <f>Weighting!$C$25</f>
        <v>#DIV/0!</v>
      </c>
      <c r="C6121" t="e">
        <f>Weighting!$F$25</f>
        <v>#NUM!</v>
      </c>
      <c r="D6121" t="e">
        <f>IF(C6121=1,'Data Transformation'!$G$3+0.5*'Data Transformation'!$W$25,IF(C6122=1,D6122-'Data Transformation'!$W$25,FALSE))</f>
        <v>#NUM!</v>
      </c>
      <c r="E6121">
        <f t="array" ref="E6121">IF(ISLOGICAL(D6121),"",FREQUENCY(IF('Data Transformation'!$B$425:$B$8425='Bin Analysis'!$B6099,'Data Transformation'!$G$425:$G$8425),D6121))</f>
        <v>2001</v>
      </c>
      <c r="F6121">
        <f t="shared" si="762"/>
        <v>0</v>
      </c>
      <c r="G6121">
        <f>Weighting!$H$25</f>
        <v>0</v>
      </c>
      <c r="H6121">
        <f t="array" ref="H6121">FREQUENCY(IF('Data Transformation'!$B$4:$B$8425=B6099,'Data Transformation'!$G$4:$G$8425),'Bin Analysis'!$B6121)</f>
        <v>2073</v>
      </c>
      <c r="I6121">
        <f t="shared" si="763"/>
        <v>0</v>
      </c>
      <c r="J6121">
        <f t="shared" si="764"/>
        <v>0</v>
      </c>
      <c r="K6121">
        <f>J6121*Weighting!$W$25</f>
        <v>0</v>
      </c>
      <c r="M6121" s="14"/>
    </row>
    <row r="6122" spans="1:25" x14ac:dyDescent="0.25">
      <c r="N6122" s="57"/>
      <c r="O6122"/>
      <c r="P6122"/>
      <c r="Q6122"/>
      <c r="R6122"/>
    </row>
    <row r="6123" spans="1:25" ht="23.25" x14ac:dyDescent="0.35">
      <c r="A6123" s="21" t="s">
        <v>0</v>
      </c>
      <c r="B6123" s="21" t="str">
        <f>IFERROR(VLOOKUP(C6123,'Data Transformation'!$L$6:$M$426,2,FALSE),"")</f>
        <v/>
      </c>
      <c r="C6123" s="21">
        <f>C6099+1</f>
        <v>255</v>
      </c>
      <c r="D6123" s="21"/>
      <c r="E6123" s="21"/>
      <c r="F6123" s="21"/>
      <c r="G6123" s="21"/>
      <c r="H6123" s="22"/>
      <c r="I6123" s="22"/>
      <c r="J6123" s="22"/>
      <c r="K6123" s="21"/>
      <c r="L6123" s="21" t="str">
        <f>B6123</f>
        <v/>
      </c>
      <c r="M6123" s="23" t="e">
        <f>INDEX('Data Transformation'!$O$4:$O$424,MATCH($B6123,'Data Transformation'!$M$4:$M$424,0),MATCH($M$2,'Data Transformation'!$O$3,0))</f>
        <v>#N/A</v>
      </c>
      <c r="N6123" s="27" t="e">
        <f>IF('Input and Summary Results'!$J$16="minimum",'Bin Analysis'!X6124/(M6123-1),'Bin Analysis'!Y6123/('Bin Analysis'!M6123-1))</f>
        <v>#N/A</v>
      </c>
      <c r="O6123" s="27" t="e">
        <f>IF(M6123=FALSE,NA(),(VLOOKUP(1,C6126:K6145,4,FALSE))/(M6123-1))</f>
        <v>#N/A</v>
      </c>
      <c r="P6123" s="27" t="e">
        <f>IF(M6123=FALSE,NA(),SUM(J6126:J6145)/Weighting!$S$5)</f>
        <v>#N/A</v>
      </c>
      <c r="Q6123" s="27" t="e">
        <f>IF(M6123=FALSE,NA(),SUM(K6126:K6145)/Weighting!$S$6)</f>
        <v>#N/A</v>
      </c>
      <c r="R6123" s="27" t="e">
        <f>IF(M6123=FALSE,NA(),(VLOOKUP(1,G6126:K6145,3,FALSE))/(M6123-1))</f>
        <v>#N/A</v>
      </c>
      <c r="S6123" s="22" t="e">
        <f>IF(M6123=FALSE,NA(),IF(SUM(J6126:J6145)=2,"yes","no"))</f>
        <v>#N/A</v>
      </c>
      <c r="X6123" s="2" cm="2">
        <f t="array" ref="X6123:X6124">FREQUENCY(IF('Data Transformation'!$B$425:$B$6424='Bin Analysis'!L6123,'Data Transformation'!$G$425:$G$6424),'Data Transformation'!$U$11)</f>
        <v>0</v>
      </c>
      <c r="Y6123" s="2" cm="2">
        <f t="array" ref="Y6123:Y6124">FREQUENCY(IF('Data Transformation'!$B$425:$B$6424='Bin Analysis'!L6123,'Data Transformation'!$G$425:$G$6424),'Data Transformation'!$U$12)</f>
        <v>0</v>
      </c>
    </row>
    <row r="6124" spans="1:25" x14ac:dyDescent="0.25">
      <c r="A6124" s="14" t="s">
        <v>67</v>
      </c>
      <c r="B6124" t="s">
        <v>47</v>
      </c>
      <c r="C6124" t="s">
        <v>5</v>
      </c>
      <c r="D6124" t="s">
        <v>100</v>
      </c>
      <c r="E6124" t="s">
        <v>101</v>
      </c>
      <c r="F6124" t="s">
        <v>102</v>
      </c>
      <c r="G6124" t="s">
        <v>70</v>
      </c>
      <c r="H6124" t="s">
        <v>31</v>
      </c>
      <c r="I6124" t="s">
        <v>32</v>
      </c>
      <c r="J6124" t="s">
        <v>46</v>
      </c>
      <c r="K6124" s="14" t="s">
        <v>45</v>
      </c>
      <c r="M6124" s="14"/>
      <c r="X6124" s="2">
        <v>0</v>
      </c>
      <c r="Y6124" s="2">
        <v>0</v>
      </c>
    </row>
    <row r="6125" spans="1:25" x14ac:dyDescent="0.25">
      <c r="A6125" s="32"/>
      <c r="D6125" t="e">
        <f>IF(C6125=1,'Data Transformation'!$G$3+0.5*'Data Transformation'!$W$25,IF(C6126=1,D6126-'Data Transformation'!$W$25,FALSE))</f>
        <v>#NUM!</v>
      </c>
      <c r="E6125">
        <f t="array" ref="E6125">IF(ISLOGICAL(D6125),"",FREQUENCY(IF('Data Transformation'!$B$425:$B$8425='Bin Analysis'!$B6123,'Data Transformation'!$G$425:$G$8425),D6125))</f>
        <v>2001</v>
      </c>
      <c r="F6125" t="e">
        <f>IF(ISLOGICAL(D6125),"",E6125-E6124)</f>
        <v>#VALUE!</v>
      </c>
      <c r="M6125" s="14"/>
    </row>
    <row r="6126" spans="1:25" x14ac:dyDescent="0.25">
      <c r="A6126" s="32" t="e">
        <f>IF(Weighting!$P$6&gt;0,B6126,"")</f>
        <v>#NUM!</v>
      </c>
      <c r="B6126" t="e">
        <f>Weighting!$C$6</f>
        <v>#DIV/0!</v>
      </c>
      <c r="C6126" t="e">
        <f>Weighting!$F$6</f>
        <v>#NUM!</v>
      </c>
      <c r="D6126" t="e">
        <f>IF(C6126=1,'Data Transformation'!$G$3+0.5*'Data Transformation'!$W$25,IF(C6127=1,D6127-'Data Transformation'!$W$25,FALSE))</f>
        <v>#NUM!</v>
      </c>
      <c r="E6126">
        <f t="array" ref="E6126">IF(ISLOGICAL(D6126),"",FREQUENCY(IF('Data Transformation'!$B$425:$B$8425='Bin Analysis'!$B6123,'Data Transformation'!$G$425:$G$8425),D6126))</f>
        <v>2001</v>
      </c>
      <c r="F6126">
        <f>IF(ISLOGICAL(D6126),"",E6126-E6125)</f>
        <v>0</v>
      </c>
      <c r="G6126">
        <f>Weighting!$H$6</f>
        <v>1</v>
      </c>
      <c r="H6126">
        <f t="array" ref="H6126">FREQUENCY(IF('Data Transformation'!$B$4:$B$8425=B6123,'Data Transformation'!$G$4:$G$8425),'Bin Analysis'!$B6126)</f>
        <v>2073</v>
      </c>
      <c r="I6126">
        <f>H6126-H6125</f>
        <v>2073</v>
      </c>
      <c r="J6126">
        <f>IF(I6126=0,0,1)</f>
        <v>1</v>
      </c>
      <c r="K6126" t="e">
        <f>J6126*Weighting!$W$6</f>
        <v>#NUM!</v>
      </c>
      <c r="M6126" s="14"/>
    </row>
    <row r="6127" spans="1:25" x14ac:dyDescent="0.25">
      <c r="A6127" s="32" t="str">
        <f>IF(Weighting!$P$7&gt;0,B6127,"")</f>
        <v/>
      </c>
      <c r="B6127" t="e">
        <f>Weighting!$C$7</f>
        <v>#DIV/0!</v>
      </c>
      <c r="C6127" t="e">
        <f>Weighting!$F$7</f>
        <v>#NUM!</v>
      </c>
      <c r="D6127" t="e">
        <f>IF(C6127=1,'Data Transformation'!$G$3+0.5*'Data Transformation'!$W$25,IF(C6128=1,D6128-'Data Transformation'!$W$25,FALSE))</f>
        <v>#NUM!</v>
      </c>
      <c r="E6127">
        <f t="array" ref="E6127">IF(ISLOGICAL(D6127),"",FREQUENCY(IF('Data Transformation'!$B$425:$B$8425='Bin Analysis'!$B6123,'Data Transformation'!$G$425:$G$8425),D6127))</f>
        <v>2001</v>
      </c>
      <c r="F6127">
        <f t="shared" ref="F6127:F6145" si="765">IF(ISLOGICAL(D6127),"",E6127-E6126)</f>
        <v>0</v>
      </c>
      <c r="G6127">
        <f>Weighting!$H$7</f>
        <v>0</v>
      </c>
      <c r="H6127">
        <f t="array" ref="H6127">FREQUENCY(IF('Data Transformation'!$B$4:$B$8425=B6123,'Data Transformation'!$G$4:$G$8425),'Bin Analysis'!$B6127)</f>
        <v>2073</v>
      </c>
      <c r="I6127">
        <f t="shared" ref="I6127:I6145" si="766">H6127-H6126</f>
        <v>0</v>
      </c>
      <c r="J6127">
        <f>IF(I6127=0,0,1)</f>
        <v>0</v>
      </c>
      <c r="K6127">
        <f>J6127*Weighting!$W$7</f>
        <v>0</v>
      </c>
      <c r="M6127" s="14"/>
    </row>
    <row r="6128" spans="1:25" x14ac:dyDescent="0.25">
      <c r="A6128" s="32" t="str">
        <f>IF(Weighting!$P$8&gt;0,B6128,"")</f>
        <v/>
      </c>
      <c r="B6128" t="e">
        <f>Weighting!$C$8</f>
        <v>#DIV/0!</v>
      </c>
      <c r="C6128" t="e">
        <f>Weighting!$F$8</f>
        <v>#NUM!</v>
      </c>
      <c r="D6128" t="e">
        <f>IF(C6128=1,'Data Transformation'!$G$3+0.5*'Data Transformation'!$W$25,IF(C6129=1,D6129-'Data Transformation'!$W$25,FALSE))</f>
        <v>#NUM!</v>
      </c>
      <c r="E6128">
        <f t="array" ref="E6128">IF(ISLOGICAL(D6128),"",FREQUENCY(IF('Data Transformation'!$B$425:$B$8425='Bin Analysis'!$B6123,'Data Transformation'!$G$425:$G$8425),D6128))</f>
        <v>2001</v>
      </c>
      <c r="F6128">
        <f t="shared" si="765"/>
        <v>0</v>
      </c>
      <c r="G6128">
        <f>Weighting!$H$8</f>
        <v>0</v>
      </c>
      <c r="H6128">
        <f t="array" ref="H6128">FREQUENCY(IF('Data Transformation'!$B$4:$B$8425=B6123,'Data Transformation'!$G$4:$G$8425),'Bin Analysis'!$B6128)</f>
        <v>2073</v>
      </c>
      <c r="I6128">
        <f t="shared" si="766"/>
        <v>0</v>
      </c>
      <c r="J6128">
        <f t="shared" ref="J6128:J6145" si="767">IF(I6128=0,0,1)</f>
        <v>0</v>
      </c>
      <c r="K6128">
        <f>J6128*Weighting!$W$8</f>
        <v>0</v>
      </c>
      <c r="M6128" s="14"/>
    </row>
    <row r="6129" spans="1:13" x14ac:dyDescent="0.25">
      <c r="A6129" s="32" t="str">
        <f>IF(Weighting!$P$9&gt;0,B6129,"")</f>
        <v/>
      </c>
      <c r="B6129" s="50" t="e">
        <f>Weighting!$C$9</f>
        <v>#DIV/0!</v>
      </c>
      <c r="C6129" t="e">
        <f>Weighting!$F$9</f>
        <v>#NUM!</v>
      </c>
      <c r="D6129" t="e">
        <f>IF(C6129=1,'Data Transformation'!$G$3+0.5*'Data Transformation'!$W$25,IF(C6130=1,D6130-'Data Transformation'!$W$25,FALSE))</f>
        <v>#NUM!</v>
      </c>
      <c r="E6129">
        <f t="array" ref="E6129">IF(ISLOGICAL(D6129),"",FREQUENCY(IF('Data Transformation'!$B$425:$B$8425='Bin Analysis'!$B6123,'Data Transformation'!$G$425:$G$8425),D6129))</f>
        <v>2001</v>
      </c>
      <c r="F6129">
        <f t="shared" si="765"/>
        <v>0</v>
      </c>
      <c r="G6129">
        <f>Weighting!$H$9</f>
        <v>0</v>
      </c>
      <c r="H6129">
        <f t="array" ref="H6129">FREQUENCY(IF('Data Transformation'!$B$4:$B$8425=B6123,'Data Transformation'!$G$4:$G$8425),'Bin Analysis'!$B6129)</f>
        <v>2073</v>
      </c>
      <c r="I6129">
        <f t="shared" si="766"/>
        <v>0</v>
      </c>
      <c r="J6129">
        <f t="shared" si="767"/>
        <v>0</v>
      </c>
      <c r="K6129">
        <f>J6129*Weighting!$W$9</f>
        <v>0</v>
      </c>
      <c r="M6129" s="14"/>
    </row>
    <row r="6130" spans="1:13" x14ac:dyDescent="0.25">
      <c r="A6130" s="32" t="str">
        <f>IF(Weighting!$P$10&gt;0,B6130,"")</f>
        <v/>
      </c>
      <c r="B6130" t="e">
        <f>Weighting!$C$10</f>
        <v>#DIV/0!</v>
      </c>
      <c r="C6130" t="e">
        <f>Weighting!$F$10</f>
        <v>#NUM!</v>
      </c>
      <c r="D6130" t="e">
        <f>IF(C6130=1,'Data Transformation'!$G$3+0.5*'Data Transformation'!$W$25,IF(C6131=1,D6131-'Data Transformation'!$W$25,FALSE))</f>
        <v>#NUM!</v>
      </c>
      <c r="E6130">
        <f t="array" ref="E6130">IF(ISLOGICAL(D6130),"",FREQUENCY(IF('Data Transformation'!$B$425:$B$8425='Bin Analysis'!$B6123,'Data Transformation'!$G$425:$G$8425),D6130))</f>
        <v>2001</v>
      </c>
      <c r="F6130">
        <f t="shared" si="765"/>
        <v>0</v>
      </c>
      <c r="G6130">
        <f>Weighting!$H$10</f>
        <v>0</v>
      </c>
      <c r="H6130">
        <f t="array" ref="H6130">FREQUENCY(IF('Data Transformation'!$B$4:$B$8425=B6123,'Data Transformation'!$G$4:$G$8425),'Bin Analysis'!$B6130)</f>
        <v>2073</v>
      </c>
      <c r="I6130">
        <f t="shared" si="766"/>
        <v>0</v>
      </c>
      <c r="J6130">
        <f t="shared" si="767"/>
        <v>0</v>
      </c>
      <c r="K6130">
        <f>J6130*Weighting!$W$10</f>
        <v>0</v>
      </c>
      <c r="M6130" s="14"/>
    </row>
    <row r="6131" spans="1:13" x14ac:dyDescent="0.25">
      <c r="A6131" s="32" t="str">
        <f>IF(Weighting!$P$11&gt;0,B6131,"")</f>
        <v/>
      </c>
      <c r="B6131" t="e">
        <f>Weighting!$C$11</f>
        <v>#DIV/0!</v>
      </c>
      <c r="C6131" t="e">
        <f>Weighting!$F$11</f>
        <v>#NUM!</v>
      </c>
      <c r="D6131" t="e">
        <f>IF(C6131=1,'Data Transformation'!$G$3+0.5*'Data Transformation'!$W$25,IF(C6132=1,D6132-'Data Transformation'!$W$25,FALSE))</f>
        <v>#NUM!</v>
      </c>
      <c r="E6131">
        <f t="array" ref="E6131">IF(ISLOGICAL(D6131),"",FREQUENCY(IF('Data Transformation'!$B$425:$B$8425='Bin Analysis'!$B6123,'Data Transformation'!$G$425:$G$8425),D6131))</f>
        <v>2001</v>
      </c>
      <c r="F6131">
        <f t="shared" si="765"/>
        <v>0</v>
      </c>
      <c r="G6131">
        <f>Weighting!$H$11</f>
        <v>0</v>
      </c>
      <c r="H6131">
        <f t="array" ref="H6131">FREQUENCY(IF('Data Transformation'!$B$4:$B$8425=B6123,'Data Transformation'!$G$4:$G$8425),'Bin Analysis'!$B6131)</f>
        <v>2073</v>
      </c>
      <c r="I6131">
        <f t="shared" si="766"/>
        <v>0</v>
      </c>
      <c r="J6131">
        <f t="shared" si="767"/>
        <v>0</v>
      </c>
      <c r="K6131">
        <f>J6131*Weighting!$W$11</f>
        <v>0</v>
      </c>
      <c r="M6131" s="14"/>
    </row>
    <row r="6132" spans="1:13" x14ac:dyDescent="0.25">
      <c r="A6132" s="32" t="str">
        <f>IF(Weighting!$P$12&gt;0,B6132,"")</f>
        <v/>
      </c>
      <c r="B6132" t="e">
        <f>Weighting!$C$12</f>
        <v>#DIV/0!</v>
      </c>
      <c r="C6132" t="e">
        <f>Weighting!$F$12</f>
        <v>#NUM!</v>
      </c>
      <c r="D6132" t="e">
        <f>IF(C6132=1,'Data Transformation'!$G$3+0.5*'Data Transformation'!$W$25,IF(C6133=1,D6133-'Data Transformation'!$W$25,FALSE))</f>
        <v>#NUM!</v>
      </c>
      <c r="E6132">
        <f t="array" ref="E6132">IF(ISLOGICAL(D6132),"",FREQUENCY(IF('Data Transformation'!$B$425:$B$8425='Bin Analysis'!$B6123,'Data Transformation'!$G$425:$G$8425),D6132))</f>
        <v>2001</v>
      </c>
      <c r="F6132">
        <f t="shared" si="765"/>
        <v>0</v>
      </c>
      <c r="G6132">
        <f>Weighting!$H$12</f>
        <v>0</v>
      </c>
      <c r="H6132">
        <f t="array" ref="H6132">FREQUENCY(IF('Data Transformation'!$B$4:$B$8425=B6123,'Data Transformation'!$G$4:$G$8425),'Bin Analysis'!$B6132)</f>
        <v>2073</v>
      </c>
      <c r="I6132">
        <f t="shared" si="766"/>
        <v>0</v>
      </c>
      <c r="J6132">
        <f t="shared" si="767"/>
        <v>0</v>
      </c>
      <c r="K6132">
        <f>J6132*Weighting!$W$12</f>
        <v>0</v>
      </c>
      <c r="M6132" s="14"/>
    </row>
    <row r="6133" spans="1:13" x14ac:dyDescent="0.25">
      <c r="A6133" s="32" t="str">
        <f>IF(Weighting!$P$13&gt;0,B6133,"")</f>
        <v/>
      </c>
      <c r="B6133" t="e">
        <f>Weighting!$C$13</f>
        <v>#DIV/0!</v>
      </c>
      <c r="C6133" t="e">
        <f>Weighting!$F$13</f>
        <v>#NUM!</v>
      </c>
      <c r="D6133" t="e">
        <f>IF(C6133=1,'Data Transformation'!$G$3+0.5*'Data Transformation'!$W$25,IF(C6134=1,D6134-'Data Transformation'!$W$25,FALSE))</f>
        <v>#NUM!</v>
      </c>
      <c r="E6133">
        <f t="array" ref="E6133">IF(ISLOGICAL(D6133),"",FREQUENCY(IF('Data Transformation'!$B$425:$B$8425='Bin Analysis'!$B6123,'Data Transformation'!$G$425:$G$8425),D6133))</f>
        <v>2001</v>
      </c>
      <c r="F6133">
        <f t="shared" si="765"/>
        <v>0</v>
      </c>
      <c r="G6133">
        <f>Weighting!$H$13</f>
        <v>0</v>
      </c>
      <c r="H6133">
        <f t="array" ref="H6133">FREQUENCY(IF('Data Transformation'!$B$4:$B$8425=B6123,'Data Transformation'!$G$4:$G$8425),'Bin Analysis'!$B6133)</f>
        <v>2073</v>
      </c>
      <c r="I6133">
        <f t="shared" si="766"/>
        <v>0</v>
      </c>
      <c r="J6133">
        <f t="shared" si="767"/>
        <v>0</v>
      </c>
      <c r="K6133">
        <f>J6133*Weighting!$W$13</f>
        <v>0</v>
      </c>
      <c r="M6133" s="14"/>
    </row>
    <row r="6134" spans="1:13" x14ac:dyDescent="0.25">
      <c r="A6134" s="32" t="str">
        <f>IF(Weighting!$P$14&gt;0,B6134,"")</f>
        <v/>
      </c>
      <c r="B6134" t="e">
        <f>Weighting!$C$14</f>
        <v>#DIV/0!</v>
      </c>
      <c r="C6134" t="e">
        <f>Weighting!$F$14</f>
        <v>#NUM!</v>
      </c>
      <c r="D6134" t="e">
        <f>IF(C6134=1,'Data Transformation'!$G$3+0.5*'Data Transformation'!$W$25,IF(C6135=1,D6135-'Data Transformation'!$W$25,FALSE))</f>
        <v>#NUM!</v>
      </c>
      <c r="E6134">
        <f t="array" ref="E6134">IF(ISLOGICAL(D6134),"",FREQUENCY(IF('Data Transformation'!$B$425:$B$8425='Bin Analysis'!$B6123,'Data Transformation'!$G$425:$G$8425),D6134))</f>
        <v>2001</v>
      </c>
      <c r="F6134">
        <f t="shared" si="765"/>
        <v>0</v>
      </c>
      <c r="G6134">
        <f>Weighting!$H$14</f>
        <v>0</v>
      </c>
      <c r="H6134">
        <f t="array" ref="H6134">FREQUENCY(IF('Data Transformation'!$B$4:$B$8425=B6123,'Data Transformation'!$G$4:$G$8425),'Bin Analysis'!$B6134)</f>
        <v>2073</v>
      </c>
      <c r="I6134">
        <f t="shared" si="766"/>
        <v>0</v>
      </c>
      <c r="J6134">
        <f t="shared" si="767"/>
        <v>0</v>
      </c>
      <c r="K6134">
        <f>J6134*Weighting!$W$14</f>
        <v>0</v>
      </c>
      <c r="M6134" s="14"/>
    </row>
    <row r="6135" spans="1:13" x14ac:dyDescent="0.25">
      <c r="A6135" s="32" t="str">
        <f>IF(Weighting!$P$15&gt;0,B6135,"")</f>
        <v/>
      </c>
      <c r="B6135" t="e">
        <f>Weighting!$C$15</f>
        <v>#DIV/0!</v>
      </c>
      <c r="C6135" t="e">
        <f>Weighting!$F$15</f>
        <v>#NUM!</v>
      </c>
      <c r="D6135" t="e">
        <f>IF(C6135=1,'Data Transformation'!$G$3+0.5*'Data Transformation'!$W$25,IF(C6136=1,D6136-'Data Transformation'!$W$25,FALSE))</f>
        <v>#NUM!</v>
      </c>
      <c r="E6135">
        <f t="array" ref="E6135">IF(ISLOGICAL(D6135),"",FREQUENCY(IF('Data Transformation'!$B$425:$B$8425='Bin Analysis'!$B6123,'Data Transformation'!$G$425:$G$8425),D6135))</f>
        <v>2001</v>
      </c>
      <c r="F6135">
        <f t="shared" si="765"/>
        <v>0</v>
      </c>
      <c r="G6135">
        <f>Weighting!$H$15</f>
        <v>0</v>
      </c>
      <c r="H6135">
        <f t="array" ref="H6135">FREQUENCY(IF('Data Transformation'!$B$4:$B$8425=B6123,'Data Transformation'!$G$4:$G$8425),'Bin Analysis'!$B6135)</f>
        <v>2073</v>
      </c>
      <c r="I6135">
        <f t="shared" si="766"/>
        <v>0</v>
      </c>
      <c r="J6135">
        <f t="shared" si="767"/>
        <v>0</v>
      </c>
      <c r="K6135">
        <f>J6135*Weighting!$W$15</f>
        <v>0</v>
      </c>
      <c r="M6135" s="14"/>
    </row>
    <row r="6136" spans="1:13" x14ac:dyDescent="0.25">
      <c r="A6136" s="32" t="str">
        <f>IF(Weighting!$P$16&gt;0,B6136,"")</f>
        <v/>
      </c>
      <c r="B6136" t="e">
        <f>Weighting!$C$16</f>
        <v>#DIV/0!</v>
      </c>
      <c r="C6136" t="e">
        <f>Weighting!$F$16</f>
        <v>#NUM!</v>
      </c>
      <c r="D6136" t="e">
        <f>IF(C6136=1,'Data Transformation'!$G$3+0.5*'Data Transformation'!$W$25,IF(C6137=1,D6137-'Data Transformation'!$W$25,FALSE))</f>
        <v>#NUM!</v>
      </c>
      <c r="E6136">
        <f t="array" ref="E6136">IF(ISLOGICAL(D6136),"",FREQUENCY(IF('Data Transformation'!$B$425:$B$8425='Bin Analysis'!$B6123,'Data Transformation'!$G$425:$G$8425),D6136))</f>
        <v>2001</v>
      </c>
      <c r="F6136">
        <f t="shared" si="765"/>
        <v>0</v>
      </c>
      <c r="G6136">
        <f>Weighting!$H$16</f>
        <v>0</v>
      </c>
      <c r="H6136">
        <f t="array" ref="H6136">FREQUENCY(IF('Data Transformation'!$B$4:$B$8425=B6123,'Data Transformation'!$G$4:$G$8425),'Bin Analysis'!$B6136)</f>
        <v>2073</v>
      </c>
      <c r="I6136">
        <f t="shared" si="766"/>
        <v>0</v>
      </c>
      <c r="J6136">
        <f t="shared" si="767"/>
        <v>0</v>
      </c>
      <c r="K6136">
        <f>J6136*Weighting!$W$16</f>
        <v>0</v>
      </c>
      <c r="M6136" s="14"/>
    </row>
    <row r="6137" spans="1:13" x14ac:dyDescent="0.25">
      <c r="A6137" s="32" t="str">
        <f>IF(Weighting!$P$17&gt;0,B6137,"")</f>
        <v/>
      </c>
      <c r="B6137" t="e">
        <f>Weighting!$C$17</f>
        <v>#DIV/0!</v>
      </c>
      <c r="C6137" t="e">
        <f>Weighting!$F$17</f>
        <v>#NUM!</v>
      </c>
      <c r="D6137" t="e">
        <f>IF(C6137=1,'Data Transformation'!$G$3+0.5*'Data Transformation'!$W$25,IF(C6138=1,D6138-'Data Transformation'!$W$25,FALSE))</f>
        <v>#NUM!</v>
      </c>
      <c r="E6137">
        <f t="array" ref="E6137">IF(ISLOGICAL(D6137),"",FREQUENCY(IF('Data Transformation'!$B$425:$B$8425='Bin Analysis'!$B6123,'Data Transformation'!$G$425:$G$8425),D6137))</f>
        <v>2001</v>
      </c>
      <c r="F6137">
        <f t="shared" si="765"/>
        <v>0</v>
      </c>
      <c r="G6137">
        <f>Weighting!$H$17</f>
        <v>0</v>
      </c>
      <c r="H6137">
        <f t="array" ref="H6137">FREQUENCY(IF('Data Transformation'!$B$4:$B$8425=B6123,'Data Transformation'!$G$4:$G$8425),'Bin Analysis'!$B6137)</f>
        <v>2073</v>
      </c>
      <c r="I6137">
        <f t="shared" si="766"/>
        <v>0</v>
      </c>
      <c r="J6137">
        <f t="shared" si="767"/>
        <v>0</v>
      </c>
      <c r="K6137">
        <f>J6137*Weighting!$W$17</f>
        <v>0</v>
      </c>
      <c r="M6137" s="14"/>
    </row>
    <row r="6138" spans="1:13" x14ac:dyDescent="0.25">
      <c r="A6138" s="32" t="str">
        <f>IF(Weighting!$P$18&gt;0,B6138,"")</f>
        <v/>
      </c>
      <c r="B6138" t="e">
        <f>Weighting!$C$18</f>
        <v>#DIV/0!</v>
      </c>
      <c r="C6138" t="e">
        <f>Weighting!$F$18</f>
        <v>#NUM!</v>
      </c>
      <c r="D6138" t="e">
        <f>IF(C6138=1,'Data Transformation'!$G$3+0.5*'Data Transformation'!$W$25,IF(C6139=1,D6139-'Data Transformation'!$W$25,FALSE))</f>
        <v>#NUM!</v>
      </c>
      <c r="E6138">
        <f t="array" ref="E6138">IF(ISLOGICAL(D6138),"",FREQUENCY(IF('Data Transformation'!$B$425:$B$8425='Bin Analysis'!$B6123,'Data Transformation'!$G$425:$G$8425),D6138))</f>
        <v>2001</v>
      </c>
      <c r="F6138">
        <f t="shared" si="765"/>
        <v>0</v>
      </c>
      <c r="G6138">
        <f>Weighting!$H$18</f>
        <v>0</v>
      </c>
      <c r="H6138">
        <f t="array" ref="H6138">FREQUENCY(IF('Data Transformation'!$B$4:$B$8425=B6123,'Data Transformation'!$G$4:$G$8425),'Bin Analysis'!$B6138)</f>
        <v>2073</v>
      </c>
      <c r="I6138">
        <f t="shared" si="766"/>
        <v>0</v>
      </c>
      <c r="J6138">
        <f t="shared" si="767"/>
        <v>0</v>
      </c>
      <c r="K6138">
        <f>J6138*Weighting!$W$18</f>
        <v>0</v>
      </c>
      <c r="M6138" s="14"/>
    </row>
    <row r="6139" spans="1:13" x14ac:dyDescent="0.25">
      <c r="A6139" s="32" t="str">
        <f>IF(Weighting!$P$19&gt;0,B6139,"")</f>
        <v/>
      </c>
      <c r="B6139" t="e">
        <f>Weighting!$C$19</f>
        <v>#DIV/0!</v>
      </c>
      <c r="C6139" t="e">
        <f>Weighting!$F$19</f>
        <v>#NUM!</v>
      </c>
      <c r="D6139" t="e">
        <f>IF(C6139=1,'Data Transformation'!$G$3+0.5*'Data Transformation'!$W$25,IF(C6140=1,D6140-'Data Transformation'!$W$25,FALSE))</f>
        <v>#NUM!</v>
      </c>
      <c r="E6139">
        <f t="array" ref="E6139">IF(ISLOGICAL(D6139),"",FREQUENCY(IF('Data Transformation'!$B$425:$B$8425='Bin Analysis'!$B6123,'Data Transformation'!$G$425:$G$8425),D6139))</f>
        <v>2001</v>
      </c>
      <c r="F6139">
        <f t="shared" si="765"/>
        <v>0</v>
      </c>
      <c r="G6139">
        <f>Weighting!$H$19</f>
        <v>0</v>
      </c>
      <c r="H6139">
        <f t="array" ref="H6139">FREQUENCY(IF('Data Transformation'!$B$4:$B$8425=B6123,'Data Transformation'!$G$4:$G$8425),'Bin Analysis'!$B6139)</f>
        <v>2073</v>
      </c>
      <c r="I6139">
        <f t="shared" si="766"/>
        <v>0</v>
      </c>
      <c r="J6139">
        <f t="shared" si="767"/>
        <v>0</v>
      </c>
      <c r="K6139">
        <f>J6139*Weighting!$W$19</f>
        <v>0</v>
      </c>
      <c r="M6139" s="14"/>
    </row>
    <row r="6140" spans="1:13" x14ac:dyDescent="0.25">
      <c r="A6140" s="32" t="str">
        <f>IF(Weighting!$P$20&gt;0,B6140,"")</f>
        <v/>
      </c>
      <c r="B6140" t="e">
        <f>Weighting!$C$20</f>
        <v>#DIV/0!</v>
      </c>
      <c r="C6140" t="e">
        <f>Weighting!$F$20</f>
        <v>#NUM!</v>
      </c>
      <c r="D6140" t="e">
        <f>IF(C6140=1,'Data Transformation'!$G$3+0.5*'Data Transformation'!$W$25,IF(C6141=1,D6141-'Data Transformation'!$W$25,FALSE))</f>
        <v>#NUM!</v>
      </c>
      <c r="E6140">
        <f t="array" ref="E6140">IF(ISLOGICAL(D6140),"",FREQUENCY(IF('Data Transformation'!$B$425:$B$8425='Bin Analysis'!$B6123,'Data Transformation'!$G$425:$G$8425),D6140))</f>
        <v>2001</v>
      </c>
      <c r="F6140">
        <f t="shared" si="765"/>
        <v>0</v>
      </c>
      <c r="G6140">
        <f>Weighting!$H$20</f>
        <v>0</v>
      </c>
      <c r="H6140">
        <f t="array" ref="H6140">FREQUENCY(IF('Data Transformation'!$B$4:$B$8425=B6123,'Data Transformation'!$G$4:$G$8425),'Bin Analysis'!$B6140)</f>
        <v>2073</v>
      </c>
      <c r="I6140">
        <f t="shared" si="766"/>
        <v>0</v>
      </c>
      <c r="J6140">
        <f t="shared" si="767"/>
        <v>0</v>
      </c>
      <c r="K6140">
        <f>J6140*Weighting!$W$20</f>
        <v>0</v>
      </c>
      <c r="M6140" s="14"/>
    </row>
    <row r="6141" spans="1:13" x14ac:dyDescent="0.25">
      <c r="A6141" s="32" t="str">
        <f>IF(Weighting!$P$21&gt;0,B6141,"")</f>
        <v/>
      </c>
      <c r="B6141" t="e">
        <f>Weighting!$C$21</f>
        <v>#DIV/0!</v>
      </c>
      <c r="C6141" t="e">
        <f>Weighting!$F$21</f>
        <v>#NUM!</v>
      </c>
      <c r="D6141" t="e">
        <f>IF(C6141=1,'Data Transformation'!$G$3+0.5*'Data Transformation'!$W$25,IF(C6142=1,D6142-'Data Transformation'!$W$25,FALSE))</f>
        <v>#NUM!</v>
      </c>
      <c r="E6141">
        <f t="array" ref="E6141">IF(ISLOGICAL(D6141),"",FREQUENCY(IF('Data Transformation'!$B$425:$B$8425='Bin Analysis'!$B6123,'Data Transformation'!$G$425:$G$8425),D6141))</f>
        <v>2001</v>
      </c>
      <c r="F6141">
        <f t="shared" si="765"/>
        <v>0</v>
      </c>
      <c r="G6141">
        <f>Weighting!$H$21</f>
        <v>0</v>
      </c>
      <c r="H6141">
        <f t="array" ref="H6141">FREQUENCY(IF('Data Transformation'!$B$4:$B$8425=B6123,'Data Transformation'!$G$4:$G$8425),'Bin Analysis'!$B6141)</f>
        <v>2073</v>
      </c>
      <c r="I6141">
        <f t="shared" si="766"/>
        <v>0</v>
      </c>
      <c r="J6141">
        <f t="shared" si="767"/>
        <v>0</v>
      </c>
      <c r="K6141">
        <f>J6141*Weighting!$W$21</f>
        <v>0</v>
      </c>
      <c r="M6141" s="14"/>
    </row>
    <row r="6142" spans="1:13" x14ac:dyDescent="0.25">
      <c r="A6142" s="32" t="str">
        <f>IF(Weighting!$P$22&gt;0,B6142,"")</f>
        <v/>
      </c>
      <c r="B6142" t="e">
        <f>Weighting!$C$22</f>
        <v>#DIV/0!</v>
      </c>
      <c r="C6142" t="e">
        <f>Weighting!$F$22</f>
        <v>#NUM!</v>
      </c>
      <c r="D6142" t="e">
        <f>IF(C6142=1,'Data Transformation'!$G$3+0.5*'Data Transformation'!$W$25,IF(C6143=1,D6143-'Data Transformation'!$W$25,FALSE))</f>
        <v>#NUM!</v>
      </c>
      <c r="E6142">
        <f t="array" ref="E6142">IF(ISLOGICAL(D6142),"",FREQUENCY(IF('Data Transformation'!$B$425:$B$8425='Bin Analysis'!$B6123,'Data Transformation'!$G$425:$G$8425),D6142))</f>
        <v>2001</v>
      </c>
      <c r="F6142">
        <f t="shared" si="765"/>
        <v>0</v>
      </c>
      <c r="G6142">
        <f>Weighting!$H$22</f>
        <v>0</v>
      </c>
      <c r="H6142">
        <f t="array" ref="H6142">FREQUENCY(IF('Data Transformation'!$B$4:$B$8425=B6123,'Data Transformation'!$G$4:$G$8425),'Bin Analysis'!$B6142)</f>
        <v>2073</v>
      </c>
      <c r="I6142">
        <f t="shared" si="766"/>
        <v>0</v>
      </c>
      <c r="J6142">
        <f t="shared" si="767"/>
        <v>0</v>
      </c>
      <c r="K6142">
        <f>J6142*Weighting!$W$22</f>
        <v>0</v>
      </c>
      <c r="M6142" s="14"/>
    </row>
    <row r="6143" spans="1:13" x14ac:dyDescent="0.25">
      <c r="A6143" s="32" t="str">
        <f>IF(Weighting!$P$23&gt;0,B6143,"")</f>
        <v/>
      </c>
      <c r="B6143" t="e">
        <f>Weighting!$C$23</f>
        <v>#DIV/0!</v>
      </c>
      <c r="C6143" t="e">
        <f>Weighting!$F$23</f>
        <v>#NUM!</v>
      </c>
      <c r="D6143" t="e">
        <f>IF(C6143=1,'Data Transformation'!$G$3+0.5*'Data Transformation'!$W$25,IF(C6144=1,D6144-'Data Transformation'!$W$25,FALSE))</f>
        <v>#NUM!</v>
      </c>
      <c r="E6143">
        <f t="array" ref="E6143">IF(ISLOGICAL(D6143),"",FREQUENCY(IF('Data Transformation'!$B$425:$B$8425='Bin Analysis'!$B6123,'Data Transformation'!$G$425:$G$8425),D6143))</f>
        <v>2001</v>
      </c>
      <c r="F6143">
        <f t="shared" si="765"/>
        <v>0</v>
      </c>
      <c r="G6143">
        <f>Weighting!$H$23</f>
        <v>0</v>
      </c>
      <c r="H6143">
        <f t="array" ref="H6143">FREQUENCY(IF('Data Transformation'!$B$4:$B$8425=B6123,'Data Transformation'!$G$4:$G$8425),'Bin Analysis'!$B6143)</f>
        <v>2073</v>
      </c>
      <c r="I6143">
        <f t="shared" si="766"/>
        <v>0</v>
      </c>
      <c r="J6143">
        <f t="shared" si="767"/>
        <v>0</v>
      </c>
      <c r="K6143">
        <f>J6143*Weighting!$W$23</f>
        <v>0</v>
      </c>
      <c r="M6143" s="14"/>
    </row>
    <row r="6144" spans="1:13" x14ac:dyDescent="0.25">
      <c r="A6144" s="32" t="str">
        <f>IF(Weighting!$P$24&gt;0,B6144,"")</f>
        <v/>
      </c>
      <c r="B6144" t="e">
        <f>Weighting!$C$24</f>
        <v>#DIV/0!</v>
      </c>
      <c r="C6144" t="e">
        <f>Weighting!$F$24</f>
        <v>#NUM!</v>
      </c>
      <c r="D6144" t="e">
        <f>IF(C6144=1,'Data Transformation'!$G$3+0.5*'Data Transformation'!$W$25,IF(C6145=1,D6145-'Data Transformation'!$W$25,FALSE))</f>
        <v>#NUM!</v>
      </c>
      <c r="E6144">
        <f t="array" ref="E6144">IF(ISLOGICAL(D6144),"",FREQUENCY(IF('Data Transformation'!$B$425:$B$8425='Bin Analysis'!$B6123,'Data Transformation'!$G$425:$G$8425),D6144))</f>
        <v>2001</v>
      </c>
      <c r="F6144">
        <f t="shared" si="765"/>
        <v>0</v>
      </c>
      <c r="G6144">
        <f>Weighting!$H$24</f>
        <v>0</v>
      </c>
      <c r="H6144">
        <f t="array" ref="H6144">FREQUENCY(IF('Data Transformation'!$B$4:$B$8425=B6123,'Data Transformation'!$G$4:$G$8425),'Bin Analysis'!$B6144)</f>
        <v>2073</v>
      </c>
      <c r="I6144">
        <f t="shared" si="766"/>
        <v>0</v>
      </c>
      <c r="J6144">
        <f t="shared" si="767"/>
        <v>0</v>
      </c>
      <c r="K6144">
        <f>J6144*Weighting!$W$24</f>
        <v>0</v>
      </c>
      <c r="M6144" s="14"/>
    </row>
    <row r="6145" spans="1:25" x14ac:dyDescent="0.25">
      <c r="A6145" s="32" t="str">
        <f>IF(Weighting!$P$25&gt;0,B6145,"")</f>
        <v/>
      </c>
      <c r="B6145" t="e">
        <f>Weighting!$C$25</f>
        <v>#DIV/0!</v>
      </c>
      <c r="C6145" t="e">
        <f>Weighting!$F$25</f>
        <v>#NUM!</v>
      </c>
      <c r="D6145" t="e">
        <f>IF(C6145=1,'Data Transformation'!$G$3+0.5*'Data Transformation'!$W$25,IF(C6146=1,D6146-'Data Transformation'!$W$25,FALSE))</f>
        <v>#NUM!</v>
      </c>
      <c r="E6145">
        <f t="array" ref="E6145">IF(ISLOGICAL(D6145),"",FREQUENCY(IF('Data Transformation'!$B$425:$B$8425='Bin Analysis'!$B6123,'Data Transformation'!$G$425:$G$8425),D6145))</f>
        <v>2001</v>
      </c>
      <c r="F6145">
        <f t="shared" si="765"/>
        <v>0</v>
      </c>
      <c r="G6145">
        <f>Weighting!$H$25</f>
        <v>0</v>
      </c>
      <c r="H6145">
        <f t="array" ref="H6145">FREQUENCY(IF('Data Transformation'!$B$4:$B$8425=B6123,'Data Transformation'!$G$4:$G$8425),'Bin Analysis'!$B6145)</f>
        <v>2073</v>
      </c>
      <c r="I6145">
        <f t="shared" si="766"/>
        <v>0</v>
      </c>
      <c r="J6145">
        <f t="shared" si="767"/>
        <v>0</v>
      </c>
      <c r="K6145">
        <f>J6145*Weighting!$W$25</f>
        <v>0</v>
      </c>
      <c r="M6145" s="14"/>
    </row>
    <row r="6146" spans="1:25" x14ac:dyDescent="0.25">
      <c r="O6146"/>
      <c r="P6146"/>
      <c r="Q6146"/>
      <c r="R6146"/>
    </row>
    <row r="6147" spans="1:25" ht="23.25" x14ac:dyDescent="0.35">
      <c r="A6147" s="21" t="s">
        <v>0</v>
      </c>
      <c r="B6147" s="21" t="str">
        <f>IFERROR(VLOOKUP(C6147,'Data Transformation'!$L$6:$M$426,2,FALSE),"")</f>
        <v/>
      </c>
      <c r="C6147" s="21">
        <f>C6123+1</f>
        <v>256</v>
      </c>
      <c r="D6147" s="21"/>
      <c r="E6147" s="21"/>
      <c r="F6147" s="21"/>
      <c r="G6147" s="21"/>
      <c r="H6147" s="22"/>
      <c r="I6147" s="22"/>
      <c r="J6147" s="22"/>
      <c r="K6147" s="21"/>
      <c r="L6147" s="21" t="str">
        <f>B6147</f>
        <v/>
      </c>
      <c r="M6147" s="23" t="e">
        <f>INDEX('Data Transformation'!$O$4:$O$424,MATCH($B6147,'Data Transformation'!$M$4:$M$424,0),MATCH($M$2,'Data Transformation'!$O$3,0))</f>
        <v>#N/A</v>
      </c>
      <c r="N6147" s="27" t="e">
        <f>IF('Input and Summary Results'!$J$16="minimum",'Bin Analysis'!X6148/(M6147-1),'Bin Analysis'!Y6147/('Bin Analysis'!M6147-1))</f>
        <v>#N/A</v>
      </c>
      <c r="O6147" s="27" t="e">
        <f>IF(M6147=FALSE,NA(),(VLOOKUP(1,C6150:K6169,4,FALSE))/(M6147-1))</f>
        <v>#N/A</v>
      </c>
      <c r="P6147" s="27" t="e">
        <f>IF(M6147=FALSE,NA(),SUM(J6150:J6169)/Weighting!$S$5)</f>
        <v>#N/A</v>
      </c>
      <c r="Q6147" s="27" t="e">
        <f>IF(M6147=FALSE,NA(),SUM(K6150:K6169)/Weighting!$S$6)</f>
        <v>#N/A</v>
      </c>
      <c r="R6147" s="27" t="e">
        <f>IF(M6147=FALSE,NA(),(VLOOKUP(1,G6150:K6169,3,FALSE))/(M6147-1))</f>
        <v>#N/A</v>
      </c>
      <c r="S6147" s="22" t="e">
        <f>IF(M6147=FALSE,NA(),IF(SUM(J6150:J6169)=2,"yes","no"))</f>
        <v>#N/A</v>
      </c>
      <c r="X6147" s="2" cm="2">
        <f t="array" ref="X6147:X6148">FREQUENCY(IF('Data Transformation'!$B$425:$B$6424='Bin Analysis'!L6147,'Data Transformation'!$G$425:$G$6424),'Data Transformation'!$U$11)</f>
        <v>0</v>
      </c>
      <c r="Y6147" s="2" cm="2">
        <f t="array" ref="Y6147:Y6148">FREQUENCY(IF('Data Transformation'!$B$425:$B$6424='Bin Analysis'!L6147,'Data Transformation'!$G$425:$G$6424),'Data Transformation'!$U$12)</f>
        <v>0</v>
      </c>
    </row>
    <row r="6148" spans="1:25" x14ac:dyDescent="0.25">
      <c r="A6148" s="14" t="s">
        <v>67</v>
      </c>
      <c r="B6148" t="s">
        <v>47</v>
      </c>
      <c r="C6148" t="s">
        <v>5</v>
      </c>
      <c r="D6148" t="s">
        <v>100</v>
      </c>
      <c r="E6148" t="s">
        <v>101</v>
      </c>
      <c r="F6148" t="s">
        <v>102</v>
      </c>
      <c r="G6148" t="s">
        <v>70</v>
      </c>
      <c r="H6148" t="s">
        <v>31</v>
      </c>
      <c r="I6148" t="s">
        <v>32</v>
      </c>
      <c r="J6148" t="s">
        <v>46</v>
      </c>
      <c r="K6148" s="14" t="s">
        <v>45</v>
      </c>
      <c r="M6148" s="14"/>
      <c r="X6148" s="2">
        <v>0</v>
      </c>
      <c r="Y6148" s="2">
        <v>0</v>
      </c>
    </row>
    <row r="6149" spans="1:25" x14ac:dyDescent="0.25">
      <c r="A6149" s="32"/>
      <c r="D6149" t="e">
        <f>IF(C6149=1,'Data Transformation'!$G$3+0.5*'Data Transformation'!$W$25,IF(C6150=1,D6150-'Data Transformation'!$W$25,FALSE))</f>
        <v>#NUM!</v>
      </c>
      <c r="E6149">
        <f t="array" ref="E6149">IF(ISLOGICAL(D6149),"",FREQUENCY(IF('Data Transformation'!$B$425:$B$8425='Bin Analysis'!$B6147,'Data Transformation'!$G$425:$G$8425),D6149))</f>
        <v>2001</v>
      </c>
      <c r="F6149" t="e">
        <f>IF(ISLOGICAL(D6149),"",E6149-E6148)</f>
        <v>#VALUE!</v>
      </c>
      <c r="M6149" s="14"/>
    </row>
    <row r="6150" spans="1:25" x14ac:dyDescent="0.25">
      <c r="A6150" s="32" t="e">
        <f>IF(Weighting!$P$6&gt;0,B6150,"")</f>
        <v>#NUM!</v>
      </c>
      <c r="B6150" t="e">
        <f>Weighting!$C$6</f>
        <v>#DIV/0!</v>
      </c>
      <c r="C6150" t="e">
        <f>Weighting!$F$6</f>
        <v>#NUM!</v>
      </c>
      <c r="D6150" t="e">
        <f>IF(C6150=1,'Data Transformation'!$G$3+0.5*'Data Transformation'!$W$25,IF(C6151=1,D6151-'Data Transformation'!$W$25,FALSE))</f>
        <v>#NUM!</v>
      </c>
      <c r="E6150">
        <f t="array" ref="E6150">IF(ISLOGICAL(D6150),"",FREQUENCY(IF('Data Transformation'!$B$425:$B$8425='Bin Analysis'!$B6147,'Data Transformation'!$G$425:$G$8425),D6150))</f>
        <v>2001</v>
      </c>
      <c r="F6150">
        <f>IF(ISLOGICAL(D6150),"",E6150-E6149)</f>
        <v>0</v>
      </c>
      <c r="G6150">
        <f>Weighting!$H$6</f>
        <v>1</v>
      </c>
      <c r="H6150">
        <f t="array" ref="H6150">FREQUENCY(IF('Data Transformation'!$B$4:$B$8425=B6147,'Data Transformation'!$G$4:$G$8425),'Bin Analysis'!$B6150)</f>
        <v>2073</v>
      </c>
      <c r="I6150">
        <f>H6150-H6149</f>
        <v>2073</v>
      </c>
      <c r="J6150">
        <f>IF(I6150=0,0,1)</f>
        <v>1</v>
      </c>
      <c r="K6150" t="e">
        <f>J6150*Weighting!$W$6</f>
        <v>#NUM!</v>
      </c>
      <c r="M6150" s="14"/>
    </row>
    <row r="6151" spans="1:25" x14ac:dyDescent="0.25">
      <c r="A6151" s="32" t="str">
        <f>IF(Weighting!$P$7&gt;0,B6151,"")</f>
        <v/>
      </c>
      <c r="B6151" t="e">
        <f>Weighting!$C$7</f>
        <v>#DIV/0!</v>
      </c>
      <c r="C6151" t="e">
        <f>Weighting!$F$7</f>
        <v>#NUM!</v>
      </c>
      <c r="D6151" t="e">
        <f>IF(C6151=1,'Data Transformation'!$G$3+0.5*'Data Transformation'!$W$25,IF(C6152=1,D6152-'Data Transformation'!$W$25,FALSE))</f>
        <v>#NUM!</v>
      </c>
      <c r="E6151">
        <f t="array" ref="E6151">IF(ISLOGICAL(D6151),"",FREQUENCY(IF('Data Transformation'!$B$425:$B$8425='Bin Analysis'!$B6147,'Data Transformation'!$G$425:$G$8425),D6151))</f>
        <v>2001</v>
      </c>
      <c r="F6151">
        <f t="shared" ref="F6151:F6169" si="768">IF(ISLOGICAL(D6151),"",E6151-E6150)</f>
        <v>0</v>
      </c>
      <c r="G6151">
        <f>Weighting!$H$7</f>
        <v>0</v>
      </c>
      <c r="H6151">
        <f t="array" ref="H6151">FREQUENCY(IF('Data Transformation'!$B$4:$B$8425=B6147,'Data Transformation'!$G$4:$G$8425),'Bin Analysis'!$B6151)</f>
        <v>2073</v>
      </c>
      <c r="I6151">
        <f t="shared" ref="I6151:I6169" si="769">H6151-H6150</f>
        <v>0</v>
      </c>
      <c r="J6151">
        <f>IF(I6151=0,0,1)</f>
        <v>0</v>
      </c>
      <c r="K6151">
        <f>J6151*Weighting!$W$7</f>
        <v>0</v>
      </c>
      <c r="M6151" s="14"/>
    </row>
    <row r="6152" spans="1:25" x14ac:dyDescent="0.25">
      <c r="A6152" s="32" t="str">
        <f>IF(Weighting!$P$8&gt;0,B6152,"")</f>
        <v/>
      </c>
      <c r="B6152" t="e">
        <f>Weighting!$C$8</f>
        <v>#DIV/0!</v>
      </c>
      <c r="C6152" t="e">
        <f>Weighting!$F$8</f>
        <v>#NUM!</v>
      </c>
      <c r="D6152" t="e">
        <f>IF(C6152=1,'Data Transformation'!$G$3+0.5*'Data Transformation'!$W$25,IF(C6153=1,D6153-'Data Transformation'!$W$25,FALSE))</f>
        <v>#NUM!</v>
      </c>
      <c r="E6152">
        <f t="array" ref="E6152">IF(ISLOGICAL(D6152),"",FREQUENCY(IF('Data Transformation'!$B$425:$B$8425='Bin Analysis'!$B6147,'Data Transformation'!$G$425:$G$8425),D6152))</f>
        <v>2001</v>
      </c>
      <c r="F6152">
        <f t="shared" si="768"/>
        <v>0</v>
      </c>
      <c r="G6152">
        <f>Weighting!$H$8</f>
        <v>0</v>
      </c>
      <c r="H6152">
        <f t="array" ref="H6152">FREQUENCY(IF('Data Transformation'!$B$4:$B$8425=B6147,'Data Transformation'!$G$4:$G$8425),'Bin Analysis'!$B6152)</f>
        <v>2073</v>
      </c>
      <c r="I6152">
        <f t="shared" si="769"/>
        <v>0</v>
      </c>
      <c r="J6152">
        <f t="shared" ref="J6152:J6169" si="770">IF(I6152=0,0,1)</f>
        <v>0</v>
      </c>
      <c r="K6152">
        <f>J6152*Weighting!$W$8</f>
        <v>0</v>
      </c>
      <c r="M6152" s="14"/>
    </row>
    <row r="6153" spans="1:25" x14ac:dyDescent="0.25">
      <c r="A6153" s="32" t="str">
        <f>IF(Weighting!$P$9&gt;0,B6153,"")</f>
        <v/>
      </c>
      <c r="B6153" s="50" t="e">
        <f>Weighting!$C$9</f>
        <v>#DIV/0!</v>
      </c>
      <c r="C6153" t="e">
        <f>Weighting!$F$9</f>
        <v>#NUM!</v>
      </c>
      <c r="D6153" t="e">
        <f>IF(C6153=1,'Data Transformation'!$G$3+0.5*'Data Transformation'!$W$25,IF(C6154=1,D6154-'Data Transformation'!$W$25,FALSE))</f>
        <v>#NUM!</v>
      </c>
      <c r="E6153">
        <f t="array" ref="E6153">IF(ISLOGICAL(D6153),"",FREQUENCY(IF('Data Transformation'!$B$425:$B$8425='Bin Analysis'!$B6147,'Data Transformation'!$G$425:$G$8425),D6153))</f>
        <v>2001</v>
      </c>
      <c r="F6153">
        <f t="shared" si="768"/>
        <v>0</v>
      </c>
      <c r="G6153">
        <f>Weighting!$H$9</f>
        <v>0</v>
      </c>
      <c r="H6153">
        <f t="array" ref="H6153">FREQUENCY(IF('Data Transformation'!$B$4:$B$8425=B6147,'Data Transformation'!$G$4:$G$8425),'Bin Analysis'!$B6153)</f>
        <v>2073</v>
      </c>
      <c r="I6153">
        <f t="shared" si="769"/>
        <v>0</v>
      </c>
      <c r="J6153">
        <f t="shared" si="770"/>
        <v>0</v>
      </c>
      <c r="K6153">
        <f>J6153*Weighting!$W$9</f>
        <v>0</v>
      </c>
      <c r="M6153" s="14"/>
    </row>
    <row r="6154" spans="1:25" x14ac:dyDescent="0.25">
      <c r="A6154" s="32" t="str">
        <f>IF(Weighting!$P$10&gt;0,B6154,"")</f>
        <v/>
      </c>
      <c r="B6154" t="e">
        <f>Weighting!$C$10</f>
        <v>#DIV/0!</v>
      </c>
      <c r="C6154" t="e">
        <f>Weighting!$F$10</f>
        <v>#NUM!</v>
      </c>
      <c r="D6154" t="e">
        <f>IF(C6154=1,'Data Transformation'!$G$3+0.5*'Data Transformation'!$W$25,IF(C6155=1,D6155-'Data Transformation'!$W$25,FALSE))</f>
        <v>#NUM!</v>
      </c>
      <c r="E6154">
        <f t="array" ref="E6154">IF(ISLOGICAL(D6154),"",FREQUENCY(IF('Data Transformation'!$B$425:$B$8425='Bin Analysis'!$B6147,'Data Transformation'!$G$425:$G$8425),D6154))</f>
        <v>2001</v>
      </c>
      <c r="F6154">
        <f t="shared" si="768"/>
        <v>0</v>
      </c>
      <c r="G6154">
        <f>Weighting!$H$10</f>
        <v>0</v>
      </c>
      <c r="H6154">
        <f t="array" ref="H6154">FREQUENCY(IF('Data Transformation'!$B$4:$B$8425=B6147,'Data Transformation'!$G$4:$G$8425),'Bin Analysis'!$B6154)</f>
        <v>2073</v>
      </c>
      <c r="I6154">
        <f t="shared" si="769"/>
        <v>0</v>
      </c>
      <c r="J6154">
        <f t="shared" si="770"/>
        <v>0</v>
      </c>
      <c r="K6154">
        <f>J6154*Weighting!$W$10</f>
        <v>0</v>
      </c>
      <c r="M6154" s="14"/>
    </row>
    <row r="6155" spans="1:25" x14ac:dyDescent="0.25">
      <c r="A6155" s="32" t="str">
        <f>IF(Weighting!$P$11&gt;0,B6155,"")</f>
        <v/>
      </c>
      <c r="B6155" t="e">
        <f>Weighting!$C$11</f>
        <v>#DIV/0!</v>
      </c>
      <c r="C6155" t="e">
        <f>Weighting!$F$11</f>
        <v>#NUM!</v>
      </c>
      <c r="D6155" t="e">
        <f>IF(C6155=1,'Data Transformation'!$G$3+0.5*'Data Transformation'!$W$25,IF(C6156=1,D6156-'Data Transformation'!$W$25,FALSE))</f>
        <v>#NUM!</v>
      </c>
      <c r="E6155">
        <f t="array" ref="E6155">IF(ISLOGICAL(D6155),"",FREQUENCY(IF('Data Transformation'!$B$425:$B$8425='Bin Analysis'!$B6147,'Data Transformation'!$G$425:$G$8425),D6155))</f>
        <v>2001</v>
      </c>
      <c r="F6155">
        <f t="shared" si="768"/>
        <v>0</v>
      </c>
      <c r="G6155">
        <f>Weighting!$H$11</f>
        <v>0</v>
      </c>
      <c r="H6155">
        <f t="array" ref="H6155">FREQUENCY(IF('Data Transformation'!$B$4:$B$8425=B6147,'Data Transformation'!$G$4:$G$8425),'Bin Analysis'!$B6155)</f>
        <v>2073</v>
      </c>
      <c r="I6155">
        <f t="shared" si="769"/>
        <v>0</v>
      </c>
      <c r="J6155">
        <f t="shared" si="770"/>
        <v>0</v>
      </c>
      <c r="K6155">
        <f>J6155*Weighting!$W$11</f>
        <v>0</v>
      </c>
      <c r="M6155" s="14"/>
    </row>
    <row r="6156" spans="1:25" x14ac:dyDescent="0.25">
      <c r="A6156" s="32" t="str">
        <f>IF(Weighting!$P$12&gt;0,B6156,"")</f>
        <v/>
      </c>
      <c r="B6156" t="e">
        <f>Weighting!$C$12</f>
        <v>#DIV/0!</v>
      </c>
      <c r="C6156" t="e">
        <f>Weighting!$F$12</f>
        <v>#NUM!</v>
      </c>
      <c r="D6156" t="e">
        <f>IF(C6156=1,'Data Transformation'!$G$3+0.5*'Data Transformation'!$W$25,IF(C6157=1,D6157-'Data Transformation'!$W$25,FALSE))</f>
        <v>#NUM!</v>
      </c>
      <c r="E6156">
        <f t="array" ref="E6156">IF(ISLOGICAL(D6156),"",FREQUENCY(IF('Data Transformation'!$B$425:$B$8425='Bin Analysis'!$B6147,'Data Transformation'!$G$425:$G$8425),D6156))</f>
        <v>2001</v>
      </c>
      <c r="F6156">
        <f t="shared" si="768"/>
        <v>0</v>
      </c>
      <c r="G6156">
        <f>Weighting!$H$12</f>
        <v>0</v>
      </c>
      <c r="H6156">
        <f t="array" ref="H6156">FREQUENCY(IF('Data Transformation'!$B$4:$B$8425=B6147,'Data Transformation'!$G$4:$G$8425),'Bin Analysis'!$B6156)</f>
        <v>2073</v>
      </c>
      <c r="I6156">
        <f t="shared" si="769"/>
        <v>0</v>
      </c>
      <c r="J6156">
        <f t="shared" si="770"/>
        <v>0</v>
      </c>
      <c r="K6156">
        <f>J6156*Weighting!$W$12</f>
        <v>0</v>
      </c>
      <c r="M6156" s="14"/>
    </row>
    <row r="6157" spans="1:25" x14ac:dyDescent="0.25">
      <c r="A6157" s="32" t="str">
        <f>IF(Weighting!$P$13&gt;0,B6157,"")</f>
        <v/>
      </c>
      <c r="B6157" t="e">
        <f>Weighting!$C$13</f>
        <v>#DIV/0!</v>
      </c>
      <c r="C6157" t="e">
        <f>Weighting!$F$13</f>
        <v>#NUM!</v>
      </c>
      <c r="D6157" t="e">
        <f>IF(C6157=1,'Data Transformation'!$G$3+0.5*'Data Transformation'!$W$25,IF(C6158=1,D6158-'Data Transformation'!$W$25,FALSE))</f>
        <v>#NUM!</v>
      </c>
      <c r="E6157">
        <f t="array" ref="E6157">IF(ISLOGICAL(D6157),"",FREQUENCY(IF('Data Transformation'!$B$425:$B$8425='Bin Analysis'!$B6147,'Data Transformation'!$G$425:$G$8425),D6157))</f>
        <v>2001</v>
      </c>
      <c r="F6157">
        <f t="shared" si="768"/>
        <v>0</v>
      </c>
      <c r="G6157">
        <f>Weighting!$H$13</f>
        <v>0</v>
      </c>
      <c r="H6157">
        <f t="array" ref="H6157">FREQUENCY(IF('Data Transformation'!$B$4:$B$8425=B6147,'Data Transformation'!$G$4:$G$8425),'Bin Analysis'!$B6157)</f>
        <v>2073</v>
      </c>
      <c r="I6157">
        <f t="shared" si="769"/>
        <v>0</v>
      </c>
      <c r="J6157">
        <f t="shared" si="770"/>
        <v>0</v>
      </c>
      <c r="K6157">
        <f>J6157*Weighting!$W$13</f>
        <v>0</v>
      </c>
      <c r="M6157" s="14"/>
    </row>
    <row r="6158" spans="1:25" x14ac:dyDescent="0.25">
      <c r="A6158" s="32" t="str">
        <f>IF(Weighting!$P$14&gt;0,B6158,"")</f>
        <v/>
      </c>
      <c r="B6158" t="e">
        <f>Weighting!$C$14</f>
        <v>#DIV/0!</v>
      </c>
      <c r="C6158" t="e">
        <f>Weighting!$F$14</f>
        <v>#NUM!</v>
      </c>
      <c r="D6158" t="e">
        <f>IF(C6158=1,'Data Transformation'!$G$3+0.5*'Data Transformation'!$W$25,IF(C6159=1,D6159-'Data Transformation'!$W$25,FALSE))</f>
        <v>#NUM!</v>
      </c>
      <c r="E6158">
        <f t="array" ref="E6158">IF(ISLOGICAL(D6158),"",FREQUENCY(IF('Data Transformation'!$B$425:$B$8425='Bin Analysis'!$B6147,'Data Transformation'!$G$425:$G$8425),D6158))</f>
        <v>2001</v>
      </c>
      <c r="F6158">
        <f t="shared" si="768"/>
        <v>0</v>
      </c>
      <c r="G6158">
        <f>Weighting!$H$14</f>
        <v>0</v>
      </c>
      <c r="H6158">
        <f t="array" ref="H6158">FREQUENCY(IF('Data Transformation'!$B$4:$B$8425=B6147,'Data Transformation'!$G$4:$G$8425),'Bin Analysis'!$B6158)</f>
        <v>2073</v>
      </c>
      <c r="I6158">
        <f t="shared" si="769"/>
        <v>0</v>
      </c>
      <c r="J6158">
        <f t="shared" si="770"/>
        <v>0</v>
      </c>
      <c r="K6158">
        <f>J6158*Weighting!$W$14</f>
        <v>0</v>
      </c>
      <c r="M6158" s="14"/>
    </row>
    <row r="6159" spans="1:25" x14ac:dyDescent="0.25">
      <c r="A6159" s="32" t="str">
        <f>IF(Weighting!$P$15&gt;0,B6159,"")</f>
        <v/>
      </c>
      <c r="B6159" t="e">
        <f>Weighting!$C$15</f>
        <v>#DIV/0!</v>
      </c>
      <c r="C6159" t="e">
        <f>Weighting!$F$15</f>
        <v>#NUM!</v>
      </c>
      <c r="D6159" t="e">
        <f>IF(C6159=1,'Data Transformation'!$G$3+0.5*'Data Transformation'!$W$25,IF(C6160=1,D6160-'Data Transformation'!$W$25,FALSE))</f>
        <v>#NUM!</v>
      </c>
      <c r="E6159">
        <f t="array" ref="E6159">IF(ISLOGICAL(D6159),"",FREQUENCY(IF('Data Transformation'!$B$425:$B$8425='Bin Analysis'!$B6147,'Data Transformation'!$G$425:$G$8425),D6159))</f>
        <v>2001</v>
      </c>
      <c r="F6159">
        <f t="shared" si="768"/>
        <v>0</v>
      </c>
      <c r="G6159">
        <f>Weighting!$H$15</f>
        <v>0</v>
      </c>
      <c r="H6159">
        <f t="array" ref="H6159">FREQUENCY(IF('Data Transformation'!$B$4:$B$8425=B6147,'Data Transformation'!$G$4:$G$8425),'Bin Analysis'!$B6159)</f>
        <v>2073</v>
      </c>
      <c r="I6159">
        <f t="shared" si="769"/>
        <v>0</v>
      </c>
      <c r="J6159">
        <f t="shared" si="770"/>
        <v>0</v>
      </c>
      <c r="K6159">
        <f>J6159*Weighting!$W$15</f>
        <v>0</v>
      </c>
      <c r="M6159" s="14"/>
    </row>
    <row r="6160" spans="1:25" x14ac:dyDescent="0.25">
      <c r="A6160" s="32" t="str">
        <f>IF(Weighting!$P$16&gt;0,B6160,"")</f>
        <v/>
      </c>
      <c r="B6160" t="e">
        <f>Weighting!$C$16</f>
        <v>#DIV/0!</v>
      </c>
      <c r="C6160" t="e">
        <f>Weighting!$F$16</f>
        <v>#NUM!</v>
      </c>
      <c r="D6160" t="e">
        <f>IF(C6160=1,'Data Transformation'!$G$3+0.5*'Data Transformation'!$W$25,IF(C6161=1,D6161-'Data Transformation'!$W$25,FALSE))</f>
        <v>#NUM!</v>
      </c>
      <c r="E6160">
        <f t="array" ref="E6160">IF(ISLOGICAL(D6160),"",FREQUENCY(IF('Data Transformation'!$B$425:$B$8425='Bin Analysis'!$B6147,'Data Transformation'!$G$425:$G$8425),D6160))</f>
        <v>2001</v>
      </c>
      <c r="F6160">
        <f t="shared" si="768"/>
        <v>0</v>
      </c>
      <c r="G6160">
        <f>Weighting!$H$16</f>
        <v>0</v>
      </c>
      <c r="H6160">
        <f t="array" ref="H6160">FREQUENCY(IF('Data Transformation'!$B$4:$B$8425=B6147,'Data Transformation'!$G$4:$G$8425),'Bin Analysis'!$B6160)</f>
        <v>2073</v>
      </c>
      <c r="I6160">
        <f t="shared" si="769"/>
        <v>0</v>
      </c>
      <c r="J6160">
        <f t="shared" si="770"/>
        <v>0</v>
      </c>
      <c r="K6160">
        <f>J6160*Weighting!$W$16</f>
        <v>0</v>
      </c>
      <c r="M6160" s="14"/>
    </row>
    <row r="6161" spans="1:25" x14ac:dyDescent="0.25">
      <c r="A6161" s="32" t="str">
        <f>IF(Weighting!$P$17&gt;0,B6161,"")</f>
        <v/>
      </c>
      <c r="B6161" t="e">
        <f>Weighting!$C$17</f>
        <v>#DIV/0!</v>
      </c>
      <c r="C6161" t="e">
        <f>Weighting!$F$17</f>
        <v>#NUM!</v>
      </c>
      <c r="D6161" t="e">
        <f>IF(C6161=1,'Data Transformation'!$G$3+0.5*'Data Transformation'!$W$25,IF(C6162=1,D6162-'Data Transformation'!$W$25,FALSE))</f>
        <v>#NUM!</v>
      </c>
      <c r="E6161">
        <f t="array" ref="E6161">IF(ISLOGICAL(D6161),"",FREQUENCY(IF('Data Transformation'!$B$425:$B$8425='Bin Analysis'!$B6147,'Data Transformation'!$G$425:$G$8425),D6161))</f>
        <v>2001</v>
      </c>
      <c r="F6161">
        <f t="shared" si="768"/>
        <v>0</v>
      </c>
      <c r="G6161">
        <f>Weighting!$H$17</f>
        <v>0</v>
      </c>
      <c r="H6161">
        <f t="array" ref="H6161">FREQUENCY(IF('Data Transformation'!$B$4:$B$8425=B6147,'Data Transformation'!$G$4:$G$8425),'Bin Analysis'!$B6161)</f>
        <v>2073</v>
      </c>
      <c r="I6161">
        <f t="shared" si="769"/>
        <v>0</v>
      </c>
      <c r="J6161">
        <f t="shared" si="770"/>
        <v>0</v>
      </c>
      <c r="K6161">
        <f>J6161*Weighting!$W$17</f>
        <v>0</v>
      </c>
      <c r="M6161" s="14"/>
    </row>
    <row r="6162" spans="1:25" x14ac:dyDescent="0.25">
      <c r="A6162" s="32" t="str">
        <f>IF(Weighting!$P$18&gt;0,B6162,"")</f>
        <v/>
      </c>
      <c r="B6162" t="e">
        <f>Weighting!$C$18</f>
        <v>#DIV/0!</v>
      </c>
      <c r="C6162" t="e">
        <f>Weighting!$F$18</f>
        <v>#NUM!</v>
      </c>
      <c r="D6162" t="e">
        <f>IF(C6162=1,'Data Transformation'!$G$3+0.5*'Data Transformation'!$W$25,IF(C6163=1,D6163-'Data Transformation'!$W$25,FALSE))</f>
        <v>#NUM!</v>
      </c>
      <c r="E6162">
        <f t="array" ref="E6162">IF(ISLOGICAL(D6162),"",FREQUENCY(IF('Data Transformation'!$B$425:$B$8425='Bin Analysis'!$B6147,'Data Transformation'!$G$425:$G$8425),D6162))</f>
        <v>2001</v>
      </c>
      <c r="F6162">
        <f t="shared" si="768"/>
        <v>0</v>
      </c>
      <c r="G6162">
        <f>Weighting!$H$18</f>
        <v>0</v>
      </c>
      <c r="H6162">
        <f t="array" ref="H6162">FREQUENCY(IF('Data Transformation'!$B$4:$B$8425=B6147,'Data Transformation'!$G$4:$G$8425),'Bin Analysis'!$B6162)</f>
        <v>2073</v>
      </c>
      <c r="I6162">
        <f t="shared" si="769"/>
        <v>0</v>
      </c>
      <c r="J6162">
        <f t="shared" si="770"/>
        <v>0</v>
      </c>
      <c r="K6162">
        <f>J6162*Weighting!$W$18</f>
        <v>0</v>
      </c>
      <c r="M6162" s="14"/>
    </row>
    <row r="6163" spans="1:25" x14ac:dyDescent="0.25">
      <c r="A6163" s="32" t="str">
        <f>IF(Weighting!$P$19&gt;0,B6163,"")</f>
        <v/>
      </c>
      <c r="B6163" t="e">
        <f>Weighting!$C$19</f>
        <v>#DIV/0!</v>
      </c>
      <c r="C6163" t="e">
        <f>Weighting!$F$19</f>
        <v>#NUM!</v>
      </c>
      <c r="D6163" t="e">
        <f>IF(C6163=1,'Data Transformation'!$G$3+0.5*'Data Transformation'!$W$25,IF(C6164=1,D6164-'Data Transformation'!$W$25,FALSE))</f>
        <v>#NUM!</v>
      </c>
      <c r="E6163">
        <f t="array" ref="E6163">IF(ISLOGICAL(D6163),"",FREQUENCY(IF('Data Transformation'!$B$425:$B$8425='Bin Analysis'!$B6147,'Data Transformation'!$G$425:$G$8425),D6163))</f>
        <v>2001</v>
      </c>
      <c r="F6163">
        <f t="shared" si="768"/>
        <v>0</v>
      </c>
      <c r="G6163">
        <f>Weighting!$H$19</f>
        <v>0</v>
      </c>
      <c r="H6163">
        <f t="array" ref="H6163">FREQUENCY(IF('Data Transformation'!$B$4:$B$8425=B6147,'Data Transformation'!$G$4:$G$8425),'Bin Analysis'!$B6163)</f>
        <v>2073</v>
      </c>
      <c r="I6163">
        <f t="shared" si="769"/>
        <v>0</v>
      </c>
      <c r="J6163">
        <f t="shared" si="770"/>
        <v>0</v>
      </c>
      <c r="K6163">
        <f>J6163*Weighting!$W$19</f>
        <v>0</v>
      </c>
      <c r="M6163" s="14"/>
    </row>
    <row r="6164" spans="1:25" x14ac:dyDescent="0.25">
      <c r="A6164" s="32" t="str">
        <f>IF(Weighting!$P$20&gt;0,B6164,"")</f>
        <v/>
      </c>
      <c r="B6164" t="e">
        <f>Weighting!$C$20</f>
        <v>#DIV/0!</v>
      </c>
      <c r="C6164" t="e">
        <f>Weighting!$F$20</f>
        <v>#NUM!</v>
      </c>
      <c r="D6164" t="e">
        <f>IF(C6164=1,'Data Transformation'!$G$3+0.5*'Data Transformation'!$W$25,IF(C6165=1,D6165-'Data Transformation'!$W$25,FALSE))</f>
        <v>#NUM!</v>
      </c>
      <c r="E6164">
        <f t="array" ref="E6164">IF(ISLOGICAL(D6164),"",FREQUENCY(IF('Data Transformation'!$B$425:$B$8425='Bin Analysis'!$B6147,'Data Transformation'!$G$425:$G$8425),D6164))</f>
        <v>2001</v>
      </c>
      <c r="F6164">
        <f t="shared" si="768"/>
        <v>0</v>
      </c>
      <c r="G6164">
        <f>Weighting!$H$20</f>
        <v>0</v>
      </c>
      <c r="H6164">
        <f t="array" ref="H6164">FREQUENCY(IF('Data Transformation'!$B$4:$B$8425=B6147,'Data Transformation'!$G$4:$G$8425),'Bin Analysis'!$B6164)</f>
        <v>2073</v>
      </c>
      <c r="I6164">
        <f t="shared" si="769"/>
        <v>0</v>
      </c>
      <c r="J6164">
        <f t="shared" si="770"/>
        <v>0</v>
      </c>
      <c r="K6164">
        <f>J6164*Weighting!$W$20</f>
        <v>0</v>
      </c>
      <c r="M6164" s="14"/>
    </row>
    <row r="6165" spans="1:25" x14ac:dyDescent="0.25">
      <c r="A6165" s="32" t="str">
        <f>IF(Weighting!$P$21&gt;0,B6165,"")</f>
        <v/>
      </c>
      <c r="B6165" t="e">
        <f>Weighting!$C$21</f>
        <v>#DIV/0!</v>
      </c>
      <c r="C6165" t="e">
        <f>Weighting!$F$21</f>
        <v>#NUM!</v>
      </c>
      <c r="D6165" t="e">
        <f>IF(C6165=1,'Data Transformation'!$G$3+0.5*'Data Transformation'!$W$25,IF(C6166=1,D6166-'Data Transformation'!$W$25,FALSE))</f>
        <v>#NUM!</v>
      </c>
      <c r="E6165">
        <f t="array" ref="E6165">IF(ISLOGICAL(D6165),"",FREQUENCY(IF('Data Transformation'!$B$425:$B$8425='Bin Analysis'!$B6147,'Data Transformation'!$G$425:$G$8425),D6165))</f>
        <v>2001</v>
      </c>
      <c r="F6165">
        <f t="shared" si="768"/>
        <v>0</v>
      </c>
      <c r="G6165">
        <f>Weighting!$H$21</f>
        <v>0</v>
      </c>
      <c r="H6165">
        <f t="array" ref="H6165">FREQUENCY(IF('Data Transformation'!$B$4:$B$8425=B6147,'Data Transformation'!$G$4:$G$8425),'Bin Analysis'!$B6165)</f>
        <v>2073</v>
      </c>
      <c r="I6165">
        <f t="shared" si="769"/>
        <v>0</v>
      </c>
      <c r="J6165">
        <f t="shared" si="770"/>
        <v>0</v>
      </c>
      <c r="K6165">
        <f>J6165*Weighting!$W$21</f>
        <v>0</v>
      </c>
      <c r="M6165" s="14"/>
    </row>
    <row r="6166" spans="1:25" x14ac:dyDescent="0.25">
      <c r="A6166" s="32" t="str">
        <f>IF(Weighting!$P$22&gt;0,B6166,"")</f>
        <v/>
      </c>
      <c r="B6166" t="e">
        <f>Weighting!$C$22</f>
        <v>#DIV/0!</v>
      </c>
      <c r="C6166" t="e">
        <f>Weighting!$F$22</f>
        <v>#NUM!</v>
      </c>
      <c r="D6166" t="e">
        <f>IF(C6166=1,'Data Transformation'!$G$3+0.5*'Data Transformation'!$W$25,IF(C6167=1,D6167-'Data Transformation'!$W$25,FALSE))</f>
        <v>#NUM!</v>
      </c>
      <c r="E6166">
        <f t="array" ref="E6166">IF(ISLOGICAL(D6166),"",FREQUENCY(IF('Data Transformation'!$B$425:$B$8425='Bin Analysis'!$B6147,'Data Transformation'!$G$425:$G$8425),D6166))</f>
        <v>2001</v>
      </c>
      <c r="F6166">
        <f t="shared" si="768"/>
        <v>0</v>
      </c>
      <c r="G6166">
        <f>Weighting!$H$22</f>
        <v>0</v>
      </c>
      <c r="H6166">
        <f t="array" ref="H6166">FREQUENCY(IF('Data Transformation'!$B$4:$B$8425=B6147,'Data Transformation'!$G$4:$G$8425),'Bin Analysis'!$B6166)</f>
        <v>2073</v>
      </c>
      <c r="I6166">
        <f t="shared" si="769"/>
        <v>0</v>
      </c>
      <c r="J6166">
        <f t="shared" si="770"/>
        <v>0</v>
      </c>
      <c r="K6166">
        <f>J6166*Weighting!$W$22</f>
        <v>0</v>
      </c>
      <c r="M6166" s="14"/>
    </row>
    <row r="6167" spans="1:25" x14ac:dyDescent="0.25">
      <c r="A6167" s="32" t="str">
        <f>IF(Weighting!$P$23&gt;0,B6167,"")</f>
        <v/>
      </c>
      <c r="B6167" t="e">
        <f>Weighting!$C$23</f>
        <v>#DIV/0!</v>
      </c>
      <c r="C6167" t="e">
        <f>Weighting!$F$23</f>
        <v>#NUM!</v>
      </c>
      <c r="D6167" t="e">
        <f>IF(C6167=1,'Data Transformation'!$G$3+0.5*'Data Transformation'!$W$25,IF(C6168=1,D6168-'Data Transformation'!$W$25,FALSE))</f>
        <v>#NUM!</v>
      </c>
      <c r="E6167">
        <f t="array" ref="E6167">IF(ISLOGICAL(D6167),"",FREQUENCY(IF('Data Transformation'!$B$425:$B$8425='Bin Analysis'!$B6147,'Data Transformation'!$G$425:$G$8425),D6167))</f>
        <v>2001</v>
      </c>
      <c r="F6167">
        <f t="shared" si="768"/>
        <v>0</v>
      </c>
      <c r="G6167">
        <f>Weighting!$H$23</f>
        <v>0</v>
      </c>
      <c r="H6167">
        <f t="array" ref="H6167">FREQUENCY(IF('Data Transformation'!$B$4:$B$8425=B6147,'Data Transformation'!$G$4:$G$8425),'Bin Analysis'!$B6167)</f>
        <v>2073</v>
      </c>
      <c r="I6167">
        <f t="shared" si="769"/>
        <v>0</v>
      </c>
      <c r="J6167">
        <f t="shared" si="770"/>
        <v>0</v>
      </c>
      <c r="K6167">
        <f>J6167*Weighting!$W$23</f>
        <v>0</v>
      </c>
      <c r="M6167" s="14"/>
    </row>
    <row r="6168" spans="1:25" x14ac:dyDescent="0.25">
      <c r="A6168" s="32" t="str">
        <f>IF(Weighting!$P$24&gt;0,B6168,"")</f>
        <v/>
      </c>
      <c r="B6168" t="e">
        <f>Weighting!$C$24</f>
        <v>#DIV/0!</v>
      </c>
      <c r="C6168" t="e">
        <f>Weighting!$F$24</f>
        <v>#NUM!</v>
      </c>
      <c r="D6168" t="e">
        <f>IF(C6168=1,'Data Transformation'!$G$3+0.5*'Data Transformation'!$W$25,IF(C6169=1,D6169-'Data Transformation'!$W$25,FALSE))</f>
        <v>#NUM!</v>
      </c>
      <c r="E6168">
        <f t="array" ref="E6168">IF(ISLOGICAL(D6168),"",FREQUENCY(IF('Data Transformation'!$B$425:$B$8425='Bin Analysis'!$B6147,'Data Transformation'!$G$425:$G$8425),D6168))</f>
        <v>2001</v>
      </c>
      <c r="F6168">
        <f t="shared" si="768"/>
        <v>0</v>
      </c>
      <c r="G6168">
        <f>Weighting!$H$24</f>
        <v>0</v>
      </c>
      <c r="H6168">
        <f t="array" ref="H6168">FREQUENCY(IF('Data Transformation'!$B$4:$B$8425=B6147,'Data Transformation'!$G$4:$G$8425),'Bin Analysis'!$B6168)</f>
        <v>2073</v>
      </c>
      <c r="I6168">
        <f t="shared" si="769"/>
        <v>0</v>
      </c>
      <c r="J6168">
        <f t="shared" si="770"/>
        <v>0</v>
      </c>
      <c r="K6168">
        <f>J6168*Weighting!$W$24</f>
        <v>0</v>
      </c>
      <c r="M6168" s="14"/>
    </row>
    <row r="6169" spans="1:25" x14ac:dyDescent="0.25">
      <c r="A6169" s="32" t="str">
        <f>IF(Weighting!$P$25&gt;0,B6169,"")</f>
        <v/>
      </c>
      <c r="B6169" t="e">
        <f>Weighting!$C$25</f>
        <v>#DIV/0!</v>
      </c>
      <c r="C6169" t="e">
        <f>Weighting!$F$25</f>
        <v>#NUM!</v>
      </c>
      <c r="D6169" t="e">
        <f>IF(C6169=1,'Data Transformation'!$G$3+0.5*'Data Transformation'!$W$25,IF(C6170=1,D6170-'Data Transformation'!$W$25,FALSE))</f>
        <v>#NUM!</v>
      </c>
      <c r="E6169">
        <f t="array" ref="E6169">IF(ISLOGICAL(D6169),"",FREQUENCY(IF('Data Transformation'!$B$425:$B$8425='Bin Analysis'!$B6147,'Data Transformation'!$G$425:$G$8425),D6169))</f>
        <v>2001</v>
      </c>
      <c r="F6169">
        <f t="shared" si="768"/>
        <v>0</v>
      </c>
      <c r="G6169">
        <f>Weighting!$H$25</f>
        <v>0</v>
      </c>
      <c r="H6169">
        <f t="array" ref="H6169">FREQUENCY(IF('Data Transformation'!$B$4:$B$8425=B6147,'Data Transformation'!$G$4:$G$8425),'Bin Analysis'!$B6169)</f>
        <v>2073</v>
      </c>
      <c r="I6169">
        <f t="shared" si="769"/>
        <v>0</v>
      </c>
      <c r="J6169">
        <f t="shared" si="770"/>
        <v>0</v>
      </c>
      <c r="K6169">
        <f>J6169*Weighting!$W$25</f>
        <v>0</v>
      </c>
      <c r="M6169" s="14"/>
    </row>
    <row r="6170" spans="1:25" x14ac:dyDescent="0.25">
      <c r="O6170"/>
      <c r="P6170"/>
      <c r="Q6170"/>
      <c r="R6170"/>
    </row>
    <row r="6171" spans="1:25" ht="23.25" x14ac:dyDescent="0.35">
      <c r="A6171" s="21" t="s">
        <v>0</v>
      </c>
      <c r="B6171" s="21" t="str">
        <f>IFERROR(VLOOKUP(C6171,'Data Transformation'!$L$6:$M$426,2,FALSE),"")</f>
        <v/>
      </c>
      <c r="C6171" s="21">
        <f>C6147+1</f>
        <v>257</v>
      </c>
      <c r="D6171" s="21"/>
      <c r="E6171" s="21"/>
      <c r="F6171" s="21"/>
      <c r="G6171" s="21"/>
      <c r="H6171" s="22"/>
      <c r="I6171" s="22"/>
      <c r="J6171" s="22"/>
      <c r="K6171" s="21"/>
      <c r="L6171" s="21" t="str">
        <f>B6171</f>
        <v/>
      </c>
      <c r="M6171" s="23" t="e">
        <f>INDEX('Data Transformation'!$O$4:$O$424,MATCH($B6171,'Data Transformation'!$M$4:$M$424,0),MATCH($M$2,'Data Transformation'!$O$3,0))</f>
        <v>#N/A</v>
      </c>
      <c r="N6171" s="27" t="e">
        <f>IF('Input and Summary Results'!$J$16="minimum",'Bin Analysis'!X6172/(M6171-1),'Bin Analysis'!Y6171/('Bin Analysis'!M6171-1))</f>
        <v>#N/A</v>
      </c>
      <c r="O6171" s="27" t="e">
        <f>IF(M6171=FALSE,NA(),(VLOOKUP(1,C6174:K6193,4,FALSE))/(M6171-1))</f>
        <v>#N/A</v>
      </c>
      <c r="P6171" s="27" t="e">
        <f>IF(M6171=FALSE,NA(),SUM(J6174:J6193)/Weighting!$S$5)</f>
        <v>#N/A</v>
      </c>
      <c r="Q6171" s="27" t="e">
        <f>IF(M6171=FALSE,NA(),SUM(K6174:K6193)/Weighting!$S$6)</f>
        <v>#N/A</v>
      </c>
      <c r="R6171" s="27" t="e">
        <f>IF(M6171=FALSE,NA(),(VLOOKUP(1,G6174:K6193,3,FALSE))/(M6171-1))</f>
        <v>#N/A</v>
      </c>
      <c r="S6171" s="22" t="e">
        <f>IF(M6171=FALSE,NA(),IF(SUM(J6174:J6193)=2,"yes","no"))</f>
        <v>#N/A</v>
      </c>
      <c r="X6171" s="2" cm="2">
        <f t="array" ref="X6171:X6172">FREQUENCY(IF('Data Transformation'!$B$425:$B$6424='Bin Analysis'!L6171,'Data Transformation'!$G$425:$G$6424),'Data Transformation'!$U$11)</f>
        <v>0</v>
      </c>
      <c r="Y6171" s="2" cm="2">
        <f t="array" ref="Y6171:Y6172">FREQUENCY(IF('Data Transformation'!$B$425:$B$6424='Bin Analysis'!L6171,'Data Transformation'!$G$425:$G$6424),'Data Transformation'!$U$12)</f>
        <v>0</v>
      </c>
    </row>
    <row r="6172" spans="1:25" x14ac:dyDescent="0.25">
      <c r="A6172" s="14" t="s">
        <v>67</v>
      </c>
      <c r="B6172" t="s">
        <v>47</v>
      </c>
      <c r="C6172" t="s">
        <v>5</v>
      </c>
      <c r="D6172" t="s">
        <v>100</v>
      </c>
      <c r="E6172" t="s">
        <v>101</v>
      </c>
      <c r="F6172" t="s">
        <v>102</v>
      </c>
      <c r="G6172" t="s">
        <v>70</v>
      </c>
      <c r="H6172" t="s">
        <v>31</v>
      </c>
      <c r="I6172" t="s">
        <v>32</v>
      </c>
      <c r="J6172" t="s">
        <v>46</v>
      </c>
      <c r="K6172" s="14" t="s">
        <v>45</v>
      </c>
      <c r="M6172" s="14"/>
      <c r="X6172" s="2">
        <v>0</v>
      </c>
      <c r="Y6172" s="2">
        <v>0</v>
      </c>
    </row>
    <row r="6173" spans="1:25" x14ac:dyDescent="0.25">
      <c r="A6173" s="32"/>
      <c r="D6173" t="e">
        <f>IF(C6173=1,'Data Transformation'!$G$3+0.5*'Data Transformation'!$W$25,IF(C6174=1,D6174-'Data Transformation'!$W$25,FALSE))</f>
        <v>#NUM!</v>
      </c>
      <c r="E6173">
        <f t="array" ref="E6173">IF(ISLOGICAL(D6173),"",FREQUENCY(IF('Data Transformation'!$B$425:$B$8425='Bin Analysis'!$B6171,'Data Transformation'!$G$425:$G$8425),D6173))</f>
        <v>2001</v>
      </c>
      <c r="F6173" t="e">
        <f>IF(ISLOGICAL(D6173),"",E6173-E6172)</f>
        <v>#VALUE!</v>
      </c>
      <c r="M6173" s="14"/>
    </row>
    <row r="6174" spans="1:25" x14ac:dyDescent="0.25">
      <c r="A6174" s="32" t="e">
        <f>IF(Weighting!$P$6&gt;0,B6174,"")</f>
        <v>#NUM!</v>
      </c>
      <c r="B6174" t="e">
        <f>Weighting!$C$6</f>
        <v>#DIV/0!</v>
      </c>
      <c r="C6174" t="e">
        <f>Weighting!$F$6</f>
        <v>#NUM!</v>
      </c>
      <c r="D6174" t="e">
        <f>IF(C6174=1,'Data Transformation'!$G$3+0.5*'Data Transformation'!$W$25,IF(C6175=1,D6175-'Data Transformation'!$W$25,FALSE))</f>
        <v>#NUM!</v>
      </c>
      <c r="E6174">
        <f t="array" ref="E6174">IF(ISLOGICAL(D6174),"",FREQUENCY(IF('Data Transformation'!$B$425:$B$8425='Bin Analysis'!$B6171,'Data Transformation'!$G$425:$G$8425),D6174))</f>
        <v>2001</v>
      </c>
      <c r="F6174">
        <f>IF(ISLOGICAL(D6174),"",E6174-E6173)</f>
        <v>0</v>
      </c>
      <c r="G6174">
        <f>Weighting!$H$6</f>
        <v>1</v>
      </c>
      <c r="H6174">
        <f t="array" ref="H6174">FREQUENCY(IF('Data Transformation'!$B$4:$B$8425=B6171,'Data Transformation'!$G$4:$G$8425),'Bin Analysis'!$B6174)</f>
        <v>2073</v>
      </c>
      <c r="I6174">
        <f>H6174-H6173</f>
        <v>2073</v>
      </c>
      <c r="J6174">
        <f>IF(I6174=0,0,1)</f>
        <v>1</v>
      </c>
      <c r="K6174" t="e">
        <f>J6174*Weighting!$W$6</f>
        <v>#NUM!</v>
      </c>
      <c r="M6174" s="14"/>
    </row>
    <row r="6175" spans="1:25" x14ac:dyDescent="0.25">
      <c r="A6175" s="32" t="str">
        <f>IF(Weighting!$P$7&gt;0,B6175,"")</f>
        <v/>
      </c>
      <c r="B6175" t="e">
        <f>Weighting!$C$7</f>
        <v>#DIV/0!</v>
      </c>
      <c r="C6175" t="e">
        <f>Weighting!$F$7</f>
        <v>#NUM!</v>
      </c>
      <c r="D6175" t="e">
        <f>IF(C6175=1,'Data Transformation'!$G$3+0.5*'Data Transformation'!$W$25,IF(C6176=1,D6176-'Data Transformation'!$W$25,FALSE))</f>
        <v>#NUM!</v>
      </c>
      <c r="E6175">
        <f t="array" ref="E6175">IF(ISLOGICAL(D6175),"",FREQUENCY(IF('Data Transformation'!$B$425:$B$8425='Bin Analysis'!$B6171,'Data Transformation'!$G$425:$G$8425),D6175))</f>
        <v>2001</v>
      </c>
      <c r="F6175">
        <f t="shared" ref="F6175:F6193" si="771">IF(ISLOGICAL(D6175),"",E6175-E6174)</f>
        <v>0</v>
      </c>
      <c r="G6175">
        <f>Weighting!$H$7</f>
        <v>0</v>
      </c>
      <c r="H6175">
        <f t="array" ref="H6175">FREQUENCY(IF('Data Transformation'!$B$4:$B$8425=B6171,'Data Transformation'!$G$4:$G$8425),'Bin Analysis'!$B6175)</f>
        <v>2073</v>
      </c>
      <c r="I6175">
        <f t="shared" ref="I6175:I6193" si="772">H6175-H6174</f>
        <v>0</v>
      </c>
      <c r="J6175">
        <f>IF(I6175=0,0,1)</f>
        <v>0</v>
      </c>
      <c r="K6175">
        <f>J6175*Weighting!$W$7</f>
        <v>0</v>
      </c>
      <c r="M6175" s="14"/>
    </row>
    <row r="6176" spans="1:25" x14ac:dyDescent="0.25">
      <c r="A6176" s="32" t="str">
        <f>IF(Weighting!$P$8&gt;0,B6176,"")</f>
        <v/>
      </c>
      <c r="B6176" t="e">
        <f>Weighting!$C$8</f>
        <v>#DIV/0!</v>
      </c>
      <c r="C6176" t="e">
        <f>Weighting!$F$8</f>
        <v>#NUM!</v>
      </c>
      <c r="D6176" t="e">
        <f>IF(C6176=1,'Data Transformation'!$G$3+0.5*'Data Transformation'!$W$25,IF(C6177=1,D6177-'Data Transformation'!$W$25,FALSE))</f>
        <v>#NUM!</v>
      </c>
      <c r="E6176">
        <f t="array" ref="E6176">IF(ISLOGICAL(D6176),"",FREQUENCY(IF('Data Transformation'!$B$425:$B$8425='Bin Analysis'!$B6171,'Data Transformation'!$G$425:$G$8425),D6176))</f>
        <v>2001</v>
      </c>
      <c r="F6176">
        <f t="shared" si="771"/>
        <v>0</v>
      </c>
      <c r="G6176">
        <f>Weighting!$H$8</f>
        <v>0</v>
      </c>
      <c r="H6176">
        <f t="array" ref="H6176">FREQUENCY(IF('Data Transformation'!$B$4:$B$8425=B6171,'Data Transformation'!$G$4:$G$8425),'Bin Analysis'!$B6176)</f>
        <v>2073</v>
      </c>
      <c r="I6176">
        <f t="shared" si="772"/>
        <v>0</v>
      </c>
      <c r="J6176">
        <f t="shared" ref="J6176:J6193" si="773">IF(I6176=0,0,1)</f>
        <v>0</v>
      </c>
      <c r="K6176">
        <f>J6176*Weighting!$W$8</f>
        <v>0</v>
      </c>
      <c r="M6176" s="14"/>
    </row>
    <row r="6177" spans="1:13" x14ac:dyDescent="0.25">
      <c r="A6177" s="32" t="str">
        <f>IF(Weighting!$P$9&gt;0,B6177,"")</f>
        <v/>
      </c>
      <c r="B6177" s="50" t="e">
        <f>Weighting!$C$9</f>
        <v>#DIV/0!</v>
      </c>
      <c r="C6177" t="e">
        <f>Weighting!$F$9</f>
        <v>#NUM!</v>
      </c>
      <c r="D6177" t="e">
        <f>IF(C6177=1,'Data Transformation'!$G$3+0.5*'Data Transformation'!$W$25,IF(C6178=1,D6178-'Data Transformation'!$W$25,FALSE))</f>
        <v>#NUM!</v>
      </c>
      <c r="E6177">
        <f t="array" ref="E6177">IF(ISLOGICAL(D6177),"",FREQUENCY(IF('Data Transformation'!$B$425:$B$8425='Bin Analysis'!$B6171,'Data Transformation'!$G$425:$G$8425),D6177))</f>
        <v>2001</v>
      </c>
      <c r="F6177">
        <f t="shared" si="771"/>
        <v>0</v>
      </c>
      <c r="G6177">
        <f>Weighting!$H$9</f>
        <v>0</v>
      </c>
      <c r="H6177">
        <f t="array" ref="H6177">FREQUENCY(IF('Data Transformation'!$B$4:$B$8425=B6171,'Data Transformation'!$G$4:$G$8425),'Bin Analysis'!$B6177)</f>
        <v>2073</v>
      </c>
      <c r="I6177">
        <f t="shared" si="772"/>
        <v>0</v>
      </c>
      <c r="J6177">
        <f t="shared" si="773"/>
        <v>0</v>
      </c>
      <c r="K6177">
        <f>J6177*Weighting!$W$9</f>
        <v>0</v>
      </c>
      <c r="M6177" s="14"/>
    </row>
    <row r="6178" spans="1:13" x14ac:dyDescent="0.25">
      <c r="A6178" s="32" t="str">
        <f>IF(Weighting!$P$10&gt;0,B6178,"")</f>
        <v/>
      </c>
      <c r="B6178" t="e">
        <f>Weighting!$C$10</f>
        <v>#DIV/0!</v>
      </c>
      <c r="C6178" t="e">
        <f>Weighting!$F$10</f>
        <v>#NUM!</v>
      </c>
      <c r="D6178" t="e">
        <f>IF(C6178=1,'Data Transformation'!$G$3+0.5*'Data Transformation'!$W$25,IF(C6179=1,D6179-'Data Transformation'!$W$25,FALSE))</f>
        <v>#NUM!</v>
      </c>
      <c r="E6178">
        <f t="array" ref="E6178">IF(ISLOGICAL(D6178),"",FREQUENCY(IF('Data Transformation'!$B$425:$B$8425='Bin Analysis'!$B6171,'Data Transformation'!$G$425:$G$8425),D6178))</f>
        <v>2001</v>
      </c>
      <c r="F6178">
        <f t="shared" si="771"/>
        <v>0</v>
      </c>
      <c r="G6178">
        <f>Weighting!$H$10</f>
        <v>0</v>
      </c>
      <c r="H6178">
        <f t="array" ref="H6178">FREQUENCY(IF('Data Transformation'!$B$4:$B$8425=B6171,'Data Transformation'!$G$4:$G$8425),'Bin Analysis'!$B6178)</f>
        <v>2073</v>
      </c>
      <c r="I6178">
        <f t="shared" si="772"/>
        <v>0</v>
      </c>
      <c r="J6178">
        <f t="shared" si="773"/>
        <v>0</v>
      </c>
      <c r="K6178">
        <f>J6178*Weighting!$W$10</f>
        <v>0</v>
      </c>
      <c r="M6178" s="14"/>
    </row>
    <row r="6179" spans="1:13" x14ac:dyDescent="0.25">
      <c r="A6179" s="32" t="str">
        <f>IF(Weighting!$P$11&gt;0,B6179,"")</f>
        <v/>
      </c>
      <c r="B6179" t="e">
        <f>Weighting!$C$11</f>
        <v>#DIV/0!</v>
      </c>
      <c r="C6179" t="e">
        <f>Weighting!$F$11</f>
        <v>#NUM!</v>
      </c>
      <c r="D6179" t="e">
        <f>IF(C6179=1,'Data Transformation'!$G$3+0.5*'Data Transformation'!$W$25,IF(C6180=1,D6180-'Data Transformation'!$W$25,FALSE))</f>
        <v>#NUM!</v>
      </c>
      <c r="E6179">
        <f t="array" ref="E6179">IF(ISLOGICAL(D6179),"",FREQUENCY(IF('Data Transformation'!$B$425:$B$8425='Bin Analysis'!$B6171,'Data Transformation'!$G$425:$G$8425),D6179))</f>
        <v>2001</v>
      </c>
      <c r="F6179">
        <f t="shared" si="771"/>
        <v>0</v>
      </c>
      <c r="G6179">
        <f>Weighting!$H$11</f>
        <v>0</v>
      </c>
      <c r="H6179">
        <f t="array" ref="H6179">FREQUENCY(IF('Data Transformation'!$B$4:$B$8425=B6171,'Data Transformation'!$G$4:$G$8425),'Bin Analysis'!$B6179)</f>
        <v>2073</v>
      </c>
      <c r="I6179">
        <f t="shared" si="772"/>
        <v>0</v>
      </c>
      <c r="J6179">
        <f t="shared" si="773"/>
        <v>0</v>
      </c>
      <c r="K6179">
        <f>J6179*Weighting!$W$11</f>
        <v>0</v>
      </c>
      <c r="M6179" s="14"/>
    </row>
    <row r="6180" spans="1:13" x14ac:dyDescent="0.25">
      <c r="A6180" s="32" t="str">
        <f>IF(Weighting!$P$12&gt;0,B6180,"")</f>
        <v/>
      </c>
      <c r="B6180" t="e">
        <f>Weighting!$C$12</f>
        <v>#DIV/0!</v>
      </c>
      <c r="C6180" t="e">
        <f>Weighting!$F$12</f>
        <v>#NUM!</v>
      </c>
      <c r="D6180" t="e">
        <f>IF(C6180=1,'Data Transformation'!$G$3+0.5*'Data Transformation'!$W$25,IF(C6181=1,D6181-'Data Transformation'!$W$25,FALSE))</f>
        <v>#NUM!</v>
      </c>
      <c r="E6180">
        <f t="array" ref="E6180">IF(ISLOGICAL(D6180),"",FREQUENCY(IF('Data Transformation'!$B$425:$B$8425='Bin Analysis'!$B6171,'Data Transformation'!$G$425:$G$8425),D6180))</f>
        <v>2001</v>
      </c>
      <c r="F6180">
        <f t="shared" si="771"/>
        <v>0</v>
      </c>
      <c r="G6180">
        <f>Weighting!$H$12</f>
        <v>0</v>
      </c>
      <c r="H6180">
        <f t="array" ref="H6180">FREQUENCY(IF('Data Transformation'!$B$4:$B$8425=B6171,'Data Transformation'!$G$4:$G$8425),'Bin Analysis'!$B6180)</f>
        <v>2073</v>
      </c>
      <c r="I6180">
        <f t="shared" si="772"/>
        <v>0</v>
      </c>
      <c r="J6180">
        <f t="shared" si="773"/>
        <v>0</v>
      </c>
      <c r="K6180">
        <f>J6180*Weighting!$W$12</f>
        <v>0</v>
      </c>
      <c r="M6180" s="14"/>
    </row>
    <row r="6181" spans="1:13" x14ac:dyDescent="0.25">
      <c r="A6181" s="32" t="str">
        <f>IF(Weighting!$P$13&gt;0,B6181,"")</f>
        <v/>
      </c>
      <c r="B6181" t="e">
        <f>Weighting!$C$13</f>
        <v>#DIV/0!</v>
      </c>
      <c r="C6181" t="e">
        <f>Weighting!$F$13</f>
        <v>#NUM!</v>
      </c>
      <c r="D6181" t="e">
        <f>IF(C6181=1,'Data Transformation'!$G$3+0.5*'Data Transformation'!$W$25,IF(C6182=1,D6182-'Data Transformation'!$W$25,FALSE))</f>
        <v>#NUM!</v>
      </c>
      <c r="E6181">
        <f t="array" ref="E6181">IF(ISLOGICAL(D6181),"",FREQUENCY(IF('Data Transformation'!$B$425:$B$8425='Bin Analysis'!$B6171,'Data Transformation'!$G$425:$G$8425),D6181))</f>
        <v>2001</v>
      </c>
      <c r="F6181">
        <f t="shared" si="771"/>
        <v>0</v>
      </c>
      <c r="G6181">
        <f>Weighting!$H$13</f>
        <v>0</v>
      </c>
      <c r="H6181">
        <f t="array" ref="H6181">FREQUENCY(IF('Data Transformation'!$B$4:$B$8425=B6171,'Data Transformation'!$G$4:$G$8425),'Bin Analysis'!$B6181)</f>
        <v>2073</v>
      </c>
      <c r="I6181">
        <f t="shared" si="772"/>
        <v>0</v>
      </c>
      <c r="J6181">
        <f t="shared" si="773"/>
        <v>0</v>
      </c>
      <c r="K6181">
        <f>J6181*Weighting!$W$13</f>
        <v>0</v>
      </c>
      <c r="M6181" s="14"/>
    </row>
    <row r="6182" spans="1:13" x14ac:dyDescent="0.25">
      <c r="A6182" s="32" t="str">
        <f>IF(Weighting!$P$14&gt;0,B6182,"")</f>
        <v/>
      </c>
      <c r="B6182" t="e">
        <f>Weighting!$C$14</f>
        <v>#DIV/0!</v>
      </c>
      <c r="C6182" t="e">
        <f>Weighting!$F$14</f>
        <v>#NUM!</v>
      </c>
      <c r="D6182" t="e">
        <f>IF(C6182=1,'Data Transformation'!$G$3+0.5*'Data Transformation'!$W$25,IF(C6183=1,D6183-'Data Transformation'!$W$25,FALSE))</f>
        <v>#NUM!</v>
      </c>
      <c r="E6182">
        <f t="array" ref="E6182">IF(ISLOGICAL(D6182),"",FREQUENCY(IF('Data Transformation'!$B$425:$B$8425='Bin Analysis'!$B6171,'Data Transformation'!$G$425:$G$8425),D6182))</f>
        <v>2001</v>
      </c>
      <c r="F6182">
        <f t="shared" si="771"/>
        <v>0</v>
      </c>
      <c r="G6182">
        <f>Weighting!$H$14</f>
        <v>0</v>
      </c>
      <c r="H6182">
        <f t="array" ref="H6182">FREQUENCY(IF('Data Transformation'!$B$4:$B$8425=B6171,'Data Transformation'!$G$4:$G$8425),'Bin Analysis'!$B6182)</f>
        <v>2073</v>
      </c>
      <c r="I6182">
        <f t="shared" si="772"/>
        <v>0</v>
      </c>
      <c r="J6182">
        <f t="shared" si="773"/>
        <v>0</v>
      </c>
      <c r="K6182">
        <f>J6182*Weighting!$W$14</f>
        <v>0</v>
      </c>
      <c r="M6182" s="14"/>
    </row>
    <row r="6183" spans="1:13" x14ac:dyDescent="0.25">
      <c r="A6183" s="32" t="str">
        <f>IF(Weighting!$P$15&gt;0,B6183,"")</f>
        <v/>
      </c>
      <c r="B6183" t="e">
        <f>Weighting!$C$15</f>
        <v>#DIV/0!</v>
      </c>
      <c r="C6183" t="e">
        <f>Weighting!$F$15</f>
        <v>#NUM!</v>
      </c>
      <c r="D6183" t="e">
        <f>IF(C6183=1,'Data Transformation'!$G$3+0.5*'Data Transformation'!$W$25,IF(C6184=1,D6184-'Data Transformation'!$W$25,FALSE))</f>
        <v>#NUM!</v>
      </c>
      <c r="E6183">
        <f t="array" ref="E6183">IF(ISLOGICAL(D6183),"",FREQUENCY(IF('Data Transformation'!$B$425:$B$8425='Bin Analysis'!$B6171,'Data Transformation'!$G$425:$G$8425),D6183))</f>
        <v>2001</v>
      </c>
      <c r="F6183">
        <f t="shared" si="771"/>
        <v>0</v>
      </c>
      <c r="G6183">
        <f>Weighting!$H$15</f>
        <v>0</v>
      </c>
      <c r="H6183">
        <f t="array" ref="H6183">FREQUENCY(IF('Data Transformation'!$B$4:$B$8425=B6171,'Data Transformation'!$G$4:$G$8425),'Bin Analysis'!$B6183)</f>
        <v>2073</v>
      </c>
      <c r="I6183">
        <f t="shared" si="772"/>
        <v>0</v>
      </c>
      <c r="J6183">
        <f t="shared" si="773"/>
        <v>0</v>
      </c>
      <c r="K6183">
        <f>J6183*Weighting!$W$15</f>
        <v>0</v>
      </c>
      <c r="M6183" s="14"/>
    </row>
    <row r="6184" spans="1:13" x14ac:dyDescent="0.25">
      <c r="A6184" s="32" t="str">
        <f>IF(Weighting!$P$16&gt;0,B6184,"")</f>
        <v/>
      </c>
      <c r="B6184" t="e">
        <f>Weighting!$C$16</f>
        <v>#DIV/0!</v>
      </c>
      <c r="C6184" t="e">
        <f>Weighting!$F$16</f>
        <v>#NUM!</v>
      </c>
      <c r="D6184" t="e">
        <f>IF(C6184=1,'Data Transformation'!$G$3+0.5*'Data Transformation'!$W$25,IF(C6185=1,D6185-'Data Transformation'!$W$25,FALSE))</f>
        <v>#NUM!</v>
      </c>
      <c r="E6184">
        <f t="array" ref="E6184">IF(ISLOGICAL(D6184),"",FREQUENCY(IF('Data Transformation'!$B$425:$B$8425='Bin Analysis'!$B6171,'Data Transformation'!$G$425:$G$8425),D6184))</f>
        <v>2001</v>
      </c>
      <c r="F6184">
        <f t="shared" si="771"/>
        <v>0</v>
      </c>
      <c r="G6184">
        <f>Weighting!$H$16</f>
        <v>0</v>
      </c>
      <c r="H6184">
        <f t="array" ref="H6184">FREQUENCY(IF('Data Transformation'!$B$4:$B$8425=B6171,'Data Transformation'!$G$4:$G$8425),'Bin Analysis'!$B6184)</f>
        <v>2073</v>
      </c>
      <c r="I6184">
        <f t="shared" si="772"/>
        <v>0</v>
      </c>
      <c r="J6184">
        <f t="shared" si="773"/>
        <v>0</v>
      </c>
      <c r="K6184">
        <f>J6184*Weighting!$W$16</f>
        <v>0</v>
      </c>
      <c r="M6184" s="14"/>
    </row>
    <row r="6185" spans="1:13" x14ac:dyDescent="0.25">
      <c r="A6185" s="32" t="str">
        <f>IF(Weighting!$P$17&gt;0,B6185,"")</f>
        <v/>
      </c>
      <c r="B6185" t="e">
        <f>Weighting!$C$17</f>
        <v>#DIV/0!</v>
      </c>
      <c r="C6185" t="e">
        <f>Weighting!$F$17</f>
        <v>#NUM!</v>
      </c>
      <c r="D6185" t="e">
        <f>IF(C6185=1,'Data Transformation'!$G$3+0.5*'Data Transformation'!$W$25,IF(C6186=1,D6186-'Data Transformation'!$W$25,FALSE))</f>
        <v>#NUM!</v>
      </c>
      <c r="E6185">
        <f t="array" ref="E6185">IF(ISLOGICAL(D6185),"",FREQUENCY(IF('Data Transformation'!$B$425:$B$8425='Bin Analysis'!$B6171,'Data Transformation'!$G$425:$G$8425),D6185))</f>
        <v>2001</v>
      </c>
      <c r="F6185">
        <f t="shared" si="771"/>
        <v>0</v>
      </c>
      <c r="G6185">
        <f>Weighting!$H$17</f>
        <v>0</v>
      </c>
      <c r="H6185">
        <f t="array" ref="H6185">FREQUENCY(IF('Data Transformation'!$B$4:$B$8425=B6171,'Data Transformation'!$G$4:$G$8425),'Bin Analysis'!$B6185)</f>
        <v>2073</v>
      </c>
      <c r="I6185">
        <f t="shared" si="772"/>
        <v>0</v>
      </c>
      <c r="J6185">
        <f t="shared" si="773"/>
        <v>0</v>
      </c>
      <c r="K6185">
        <f>J6185*Weighting!$W$17</f>
        <v>0</v>
      </c>
      <c r="M6185" s="14"/>
    </row>
    <row r="6186" spans="1:13" x14ac:dyDescent="0.25">
      <c r="A6186" s="32" t="str">
        <f>IF(Weighting!$P$18&gt;0,B6186,"")</f>
        <v/>
      </c>
      <c r="B6186" t="e">
        <f>Weighting!$C$18</f>
        <v>#DIV/0!</v>
      </c>
      <c r="C6186" t="e">
        <f>Weighting!$F$18</f>
        <v>#NUM!</v>
      </c>
      <c r="D6186" t="e">
        <f>IF(C6186=1,'Data Transformation'!$G$3+0.5*'Data Transformation'!$W$25,IF(C6187=1,D6187-'Data Transformation'!$W$25,FALSE))</f>
        <v>#NUM!</v>
      </c>
      <c r="E6186">
        <f t="array" ref="E6186">IF(ISLOGICAL(D6186),"",FREQUENCY(IF('Data Transformation'!$B$425:$B$8425='Bin Analysis'!$B6171,'Data Transformation'!$G$425:$G$8425),D6186))</f>
        <v>2001</v>
      </c>
      <c r="F6186">
        <f t="shared" si="771"/>
        <v>0</v>
      </c>
      <c r="G6186">
        <f>Weighting!$H$18</f>
        <v>0</v>
      </c>
      <c r="H6186">
        <f t="array" ref="H6186">FREQUENCY(IF('Data Transformation'!$B$4:$B$8425=B6171,'Data Transformation'!$G$4:$G$8425),'Bin Analysis'!$B6186)</f>
        <v>2073</v>
      </c>
      <c r="I6186">
        <f t="shared" si="772"/>
        <v>0</v>
      </c>
      <c r="J6186">
        <f t="shared" si="773"/>
        <v>0</v>
      </c>
      <c r="K6186">
        <f>J6186*Weighting!$W$18</f>
        <v>0</v>
      </c>
      <c r="M6186" s="14"/>
    </row>
    <row r="6187" spans="1:13" x14ac:dyDescent="0.25">
      <c r="A6187" s="32" t="str">
        <f>IF(Weighting!$P$19&gt;0,B6187,"")</f>
        <v/>
      </c>
      <c r="B6187" t="e">
        <f>Weighting!$C$19</f>
        <v>#DIV/0!</v>
      </c>
      <c r="C6187" t="e">
        <f>Weighting!$F$19</f>
        <v>#NUM!</v>
      </c>
      <c r="D6187" t="e">
        <f>IF(C6187=1,'Data Transformation'!$G$3+0.5*'Data Transformation'!$W$25,IF(C6188=1,D6188-'Data Transformation'!$W$25,FALSE))</f>
        <v>#NUM!</v>
      </c>
      <c r="E6187">
        <f t="array" ref="E6187">IF(ISLOGICAL(D6187),"",FREQUENCY(IF('Data Transformation'!$B$425:$B$8425='Bin Analysis'!$B6171,'Data Transformation'!$G$425:$G$8425),D6187))</f>
        <v>2001</v>
      </c>
      <c r="F6187">
        <f t="shared" si="771"/>
        <v>0</v>
      </c>
      <c r="G6187">
        <f>Weighting!$H$19</f>
        <v>0</v>
      </c>
      <c r="H6187">
        <f t="array" ref="H6187">FREQUENCY(IF('Data Transformation'!$B$4:$B$8425=B6171,'Data Transformation'!$G$4:$G$8425),'Bin Analysis'!$B6187)</f>
        <v>2073</v>
      </c>
      <c r="I6187">
        <f t="shared" si="772"/>
        <v>0</v>
      </c>
      <c r="J6187">
        <f t="shared" si="773"/>
        <v>0</v>
      </c>
      <c r="K6187">
        <f>J6187*Weighting!$W$19</f>
        <v>0</v>
      </c>
      <c r="M6187" s="14"/>
    </row>
    <row r="6188" spans="1:13" x14ac:dyDescent="0.25">
      <c r="A6188" s="32" t="str">
        <f>IF(Weighting!$P$20&gt;0,B6188,"")</f>
        <v/>
      </c>
      <c r="B6188" t="e">
        <f>Weighting!$C$20</f>
        <v>#DIV/0!</v>
      </c>
      <c r="C6188" t="e">
        <f>Weighting!$F$20</f>
        <v>#NUM!</v>
      </c>
      <c r="D6188" t="e">
        <f>IF(C6188=1,'Data Transformation'!$G$3+0.5*'Data Transformation'!$W$25,IF(C6189=1,D6189-'Data Transformation'!$W$25,FALSE))</f>
        <v>#NUM!</v>
      </c>
      <c r="E6188">
        <f t="array" ref="E6188">IF(ISLOGICAL(D6188),"",FREQUENCY(IF('Data Transformation'!$B$425:$B$8425='Bin Analysis'!$B6171,'Data Transformation'!$G$425:$G$8425),D6188))</f>
        <v>2001</v>
      </c>
      <c r="F6188">
        <f t="shared" si="771"/>
        <v>0</v>
      </c>
      <c r="G6188">
        <f>Weighting!$H$20</f>
        <v>0</v>
      </c>
      <c r="H6188">
        <f t="array" ref="H6188">FREQUENCY(IF('Data Transformation'!$B$4:$B$8425=B6171,'Data Transformation'!$G$4:$G$8425),'Bin Analysis'!$B6188)</f>
        <v>2073</v>
      </c>
      <c r="I6188">
        <f t="shared" si="772"/>
        <v>0</v>
      </c>
      <c r="J6188">
        <f t="shared" si="773"/>
        <v>0</v>
      </c>
      <c r="K6188">
        <f>J6188*Weighting!$W$20</f>
        <v>0</v>
      </c>
      <c r="M6188" s="14"/>
    </row>
    <row r="6189" spans="1:13" x14ac:dyDescent="0.25">
      <c r="A6189" s="32" t="str">
        <f>IF(Weighting!$P$21&gt;0,B6189,"")</f>
        <v/>
      </c>
      <c r="B6189" t="e">
        <f>Weighting!$C$21</f>
        <v>#DIV/0!</v>
      </c>
      <c r="C6189" t="e">
        <f>Weighting!$F$21</f>
        <v>#NUM!</v>
      </c>
      <c r="D6189" t="e">
        <f>IF(C6189=1,'Data Transformation'!$G$3+0.5*'Data Transformation'!$W$25,IF(C6190=1,D6190-'Data Transformation'!$W$25,FALSE))</f>
        <v>#NUM!</v>
      </c>
      <c r="E6189">
        <f t="array" ref="E6189">IF(ISLOGICAL(D6189),"",FREQUENCY(IF('Data Transformation'!$B$425:$B$8425='Bin Analysis'!$B6171,'Data Transformation'!$G$425:$G$8425),D6189))</f>
        <v>2001</v>
      </c>
      <c r="F6189">
        <f t="shared" si="771"/>
        <v>0</v>
      </c>
      <c r="G6189">
        <f>Weighting!$H$21</f>
        <v>0</v>
      </c>
      <c r="H6189">
        <f t="array" ref="H6189">FREQUENCY(IF('Data Transformation'!$B$4:$B$8425=B6171,'Data Transformation'!$G$4:$G$8425),'Bin Analysis'!$B6189)</f>
        <v>2073</v>
      </c>
      <c r="I6189">
        <f t="shared" si="772"/>
        <v>0</v>
      </c>
      <c r="J6189">
        <f t="shared" si="773"/>
        <v>0</v>
      </c>
      <c r="K6189">
        <f>J6189*Weighting!$W$21</f>
        <v>0</v>
      </c>
      <c r="M6189" s="14"/>
    </row>
    <row r="6190" spans="1:13" x14ac:dyDescent="0.25">
      <c r="A6190" s="32" t="str">
        <f>IF(Weighting!$P$22&gt;0,B6190,"")</f>
        <v/>
      </c>
      <c r="B6190" t="e">
        <f>Weighting!$C$22</f>
        <v>#DIV/0!</v>
      </c>
      <c r="C6190" t="e">
        <f>Weighting!$F$22</f>
        <v>#NUM!</v>
      </c>
      <c r="D6190" t="e">
        <f>IF(C6190=1,'Data Transformation'!$G$3+0.5*'Data Transformation'!$W$25,IF(C6191=1,D6191-'Data Transformation'!$W$25,FALSE))</f>
        <v>#NUM!</v>
      </c>
      <c r="E6190">
        <f t="array" ref="E6190">IF(ISLOGICAL(D6190),"",FREQUENCY(IF('Data Transformation'!$B$425:$B$8425='Bin Analysis'!$B6171,'Data Transformation'!$G$425:$G$8425),D6190))</f>
        <v>2001</v>
      </c>
      <c r="F6190">
        <f t="shared" si="771"/>
        <v>0</v>
      </c>
      <c r="G6190">
        <f>Weighting!$H$22</f>
        <v>0</v>
      </c>
      <c r="H6190">
        <f t="array" ref="H6190">FREQUENCY(IF('Data Transformation'!$B$4:$B$8425=B6171,'Data Transformation'!$G$4:$G$8425),'Bin Analysis'!$B6190)</f>
        <v>2073</v>
      </c>
      <c r="I6190">
        <f t="shared" si="772"/>
        <v>0</v>
      </c>
      <c r="J6190">
        <f t="shared" si="773"/>
        <v>0</v>
      </c>
      <c r="K6190">
        <f>J6190*Weighting!$W$22</f>
        <v>0</v>
      </c>
      <c r="M6190" s="14"/>
    </row>
    <row r="6191" spans="1:13" x14ac:dyDescent="0.25">
      <c r="A6191" s="32" t="str">
        <f>IF(Weighting!$P$23&gt;0,B6191,"")</f>
        <v/>
      </c>
      <c r="B6191" t="e">
        <f>Weighting!$C$23</f>
        <v>#DIV/0!</v>
      </c>
      <c r="C6191" t="e">
        <f>Weighting!$F$23</f>
        <v>#NUM!</v>
      </c>
      <c r="D6191" t="e">
        <f>IF(C6191=1,'Data Transformation'!$G$3+0.5*'Data Transformation'!$W$25,IF(C6192=1,D6192-'Data Transformation'!$W$25,FALSE))</f>
        <v>#NUM!</v>
      </c>
      <c r="E6191">
        <f t="array" ref="E6191">IF(ISLOGICAL(D6191),"",FREQUENCY(IF('Data Transformation'!$B$425:$B$8425='Bin Analysis'!$B6171,'Data Transformation'!$G$425:$G$8425),D6191))</f>
        <v>2001</v>
      </c>
      <c r="F6191">
        <f t="shared" si="771"/>
        <v>0</v>
      </c>
      <c r="G6191">
        <f>Weighting!$H$23</f>
        <v>0</v>
      </c>
      <c r="H6191">
        <f t="array" ref="H6191">FREQUENCY(IF('Data Transformation'!$B$4:$B$8425=B6171,'Data Transformation'!$G$4:$G$8425),'Bin Analysis'!$B6191)</f>
        <v>2073</v>
      </c>
      <c r="I6191">
        <f t="shared" si="772"/>
        <v>0</v>
      </c>
      <c r="J6191">
        <f t="shared" si="773"/>
        <v>0</v>
      </c>
      <c r="K6191">
        <f>J6191*Weighting!$W$23</f>
        <v>0</v>
      </c>
      <c r="M6191" s="14"/>
    </row>
    <row r="6192" spans="1:13" x14ac:dyDescent="0.25">
      <c r="A6192" s="32" t="str">
        <f>IF(Weighting!$P$24&gt;0,B6192,"")</f>
        <v/>
      </c>
      <c r="B6192" t="e">
        <f>Weighting!$C$24</f>
        <v>#DIV/0!</v>
      </c>
      <c r="C6192" t="e">
        <f>Weighting!$F$24</f>
        <v>#NUM!</v>
      </c>
      <c r="D6192" t="e">
        <f>IF(C6192=1,'Data Transformation'!$G$3+0.5*'Data Transformation'!$W$25,IF(C6193=1,D6193-'Data Transformation'!$W$25,FALSE))</f>
        <v>#NUM!</v>
      </c>
      <c r="E6192">
        <f t="array" ref="E6192">IF(ISLOGICAL(D6192),"",FREQUENCY(IF('Data Transformation'!$B$425:$B$8425='Bin Analysis'!$B6171,'Data Transformation'!$G$425:$G$8425),D6192))</f>
        <v>2001</v>
      </c>
      <c r="F6192">
        <f t="shared" si="771"/>
        <v>0</v>
      </c>
      <c r="G6192">
        <f>Weighting!$H$24</f>
        <v>0</v>
      </c>
      <c r="H6192">
        <f t="array" ref="H6192">FREQUENCY(IF('Data Transformation'!$B$4:$B$8425=B6171,'Data Transformation'!$G$4:$G$8425),'Bin Analysis'!$B6192)</f>
        <v>2073</v>
      </c>
      <c r="I6192">
        <f t="shared" si="772"/>
        <v>0</v>
      </c>
      <c r="J6192">
        <f t="shared" si="773"/>
        <v>0</v>
      </c>
      <c r="K6192">
        <f>J6192*Weighting!$W$24</f>
        <v>0</v>
      </c>
      <c r="M6192" s="14"/>
    </row>
    <row r="6193" spans="1:25" x14ac:dyDescent="0.25">
      <c r="A6193" s="32" t="str">
        <f>IF(Weighting!$P$25&gt;0,B6193,"")</f>
        <v/>
      </c>
      <c r="B6193" t="e">
        <f>Weighting!$C$25</f>
        <v>#DIV/0!</v>
      </c>
      <c r="C6193" t="e">
        <f>Weighting!$F$25</f>
        <v>#NUM!</v>
      </c>
      <c r="D6193" t="e">
        <f>IF(C6193=1,'Data Transformation'!$G$3+0.5*'Data Transformation'!$W$25,IF(C6194=1,D6194-'Data Transformation'!$W$25,FALSE))</f>
        <v>#NUM!</v>
      </c>
      <c r="E6193">
        <f t="array" ref="E6193">IF(ISLOGICAL(D6193),"",FREQUENCY(IF('Data Transformation'!$B$425:$B$8425='Bin Analysis'!$B6171,'Data Transformation'!$G$425:$G$8425),D6193))</f>
        <v>2001</v>
      </c>
      <c r="F6193">
        <f t="shared" si="771"/>
        <v>0</v>
      </c>
      <c r="G6193">
        <f>Weighting!$H$25</f>
        <v>0</v>
      </c>
      <c r="H6193">
        <f t="array" ref="H6193">FREQUENCY(IF('Data Transformation'!$B$4:$B$8425=B6171,'Data Transformation'!$G$4:$G$8425),'Bin Analysis'!$B6193)</f>
        <v>2073</v>
      </c>
      <c r="I6193">
        <f t="shared" si="772"/>
        <v>0</v>
      </c>
      <c r="J6193">
        <f t="shared" si="773"/>
        <v>0</v>
      </c>
      <c r="K6193">
        <f>J6193*Weighting!$W$25</f>
        <v>0</v>
      </c>
      <c r="M6193" s="14"/>
    </row>
    <row r="6194" spans="1:25" x14ac:dyDescent="0.25">
      <c r="A6194" s="32"/>
      <c r="M6194" s="14"/>
    </row>
    <row r="6195" spans="1:25" ht="23.25" x14ac:dyDescent="0.35">
      <c r="A6195" s="21" t="s">
        <v>0</v>
      </c>
      <c r="B6195" s="21" t="str">
        <f>IFERROR(VLOOKUP(C6195,'Data Transformation'!$L$6:$M$426,2,FALSE),"")</f>
        <v/>
      </c>
      <c r="C6195" s="21">
        <f>C6171+1</f>
        <v>258</v>
      </c>
      <c r="D6195" s="21"/>
      <c r="E6195" s="21"/>
      <c r="F6195" s="21"/>
      <c r="G6195" s="21"/>
      <c r="H6195" s="22"/>
      <c r="I6195" s="22"/>
      <c r="J6195" s="22"/>
      <c r="K6195" s="21"/>
      <c r="L6195" s="21" t="str">
        <f>B6195</f>
        <v/>
      </c>
      <c r="M6195" s="23" t="e">
        <f>INDEX('Data Transformation'!$O$4:$O$424,MATCH($B6195,'Data Transformation'!$M$4:$M$424,0),MATCH($M$2,'Data Transformation'!$O$3,0))</f>
        <v>#N/A</v>
      </c>
      <c r="N6195" s="27" t="e">
        <f>IF('Input and Summary Results'!$J$16="minimum",'Bin Analysis'!X6196/(M6195-1),'Bin Analysis'!Y6195/('Bin Analysis'!M6195-1))</f>
        <v>#N/A</v>
      </c>
      <c r="O6195" s="27" t="e">
        <f>IF(M6195=FALSE,NA(),(VLOOKUP(1,C6198:K6217,4,FALSE))/(M6195-1))</f>
        <v>#N/A</v>
      </c>
      <c r="P6195" s="27" t="e">
        <f>IF(M6195=FALSE,NA(),SUM(J6198:J6217)/Weighting!$S$5)</f>
        <v>#N/A</v>
      </c>
      <c r="Q6195" s="27" t="e">
        <f>IF(M6195=FALSE,NA(),SUM(K6198:K6217)/Weighting!$S$6)</f>
        <v>#N/A</v>
      </c>
      <c r="R6195" s="27" t="e">
        <f>IF(M6195=FALSE,NA(),(VLOOKUP(1,G6198:K6217,3,FALSE))/(M6195-1))</f>
        <v>#N/A</v>
      </c>
      <c r="S6195" s="22" t="e">
        <f>IF(M6195=FALSE,NA(),IF(SUM(J6198:J6217)=2,"yes","no"))</f>
        <v>#N/A</v>
      </c>
      <c r="X6195" s="2" cm="2">
        <f t="array" ref="X6195:X6196">FREQUENCY(IF('Data Transformation'!$B$425:$B$6424='Bin Analysis'!L6195,'Data Transformation'!$G$425:$G$6424),'Data Transformation'!$U$11)</f>
        <v>0</v>
      </c>
      <c r="Y6195" s="2" cm="2">
        <f t="array" ref="Y6195:Y6196">FREQUENCY(IF('Data Transformation'!$B$425:$B$6424='Bin Analysis'!L6195,'Data Transformation'!$G$425:$G$6424),'Data Transformation'!$U$12)</f>
        <v>0</v>
      </c>
    </row>
    <row r="6196" spans="1:25" x14ac:dyDescent="0.25">
      <c r="A6196" s="14" t="s">
        <v>67</v>
      </c>
      <c r="B6196" t="s">
        <v>47</v>
      </c>
      <c r="C6196" t="s">
        <v>5</v>
      </c>
      <c r="D6196" t="s">
        <v>100</v>
      </c>
      <c r="E6196" t="s">
        <v>101</v>
      </c>
      <c r="F6196" t="s">
        <v>102</v>
      </c>
      <c r="G6196" t="s">
        <v>70</v>
      </c>
      <c r="H6196" t="s">
        <v>31</v>
      </c>
      <c r="I6196" t="s">
        <v>32</v>
      </c>
      <c r="J6196" t="s">
        <v>46</v>
      </c>
      <c r="K6196" s="14" t="s">
        <v>45</v>
      </c>
      <c r="M6196" s="14"/>
      <c r="X6196" s="2">
        <v>0</v>
      </c>
      <c r="Y6196" s="2">
        <v>0</v>
      </c>
    </row>
    <row r="6197" spans="1:25" x14ac:dyDescent="0.25">
      <c r="A6197" s="32"/>
      <c r="D6197" t="e">
        <f>IF(C6197=1,'Data Transformation'!$G$3+0.5*'Data Transformation'!$W$25,IF(C6198=1,D6198-'Data Transformation'!$W$25,FALSE))</f>
        <v>#NUM!</v>
      </c>
      <c r="E6197">
        <f t="array" ref="E6197">IF(ISLOGICAL(D6197),"",FREQUENCY(IF('Data Transformation'!$B$425:$B$8425='Bin Analysis'!$B6195,'Data Transformation'!$G$425:$G$8425),D6197))</f>
        <v>2001</v>
      </c>
      <c r="F6197" t="e">
        <f>IF(ISLOGICAL(D6197),"",E6197-E6196)</f>
        <v>#VALUE!</v>
      </c>
      <c r="M6197" s="14"/>
    </row>
    <row r="6198" spans="1:25" x14ac:dyDescent="0.25">
      <c r="A6198" s="32" t="e">
        <f>IF(Weighting!$P$6&gt;0,B6198,"")</f>
        <v>#NUM!</v>
      </c>
      <c r="B6198" t="e">
        <f>Weighting!$C$6</f>
        <v>#DIV/0!</v>
      </c>
      <c r="C6198" t="e">
        <f>Weighting!$F$6</f>
        <v>#NUM!</v>
      </c>
      <c r="D6198" t="e">
        <f>IF(C6198=1,'Data Transformation'!$G$3+0.5*'Data Transformation'!$W$25,IF(C6199=1,D6199-'Data Transformation'!$W$25,FALSE))</f>
        <v>#NUM!</v>
      </c>
      <c r="E6198">
        <f t="array" ref="E6198">IF(ISLOGICAL(D6198),"",FREQUENCY(IF('Data Transformation'!$B$425:$B$8425='Bin Analysis'!$B6195,'Data Transformation'!$G$425:$G$8425),D6198))</f>
        <v>2001</v>
      </c>
      <c r="F6198">
        <f>IF(ISLOGICAL(D6198),"",E6198-E6197)</f>
        <v>0</v>
      </c>
      <c r="G6198">
        <f>Weighting!$H$6</f>
        <v>1</v>
      </c>
      <c r="H6198">
        <f t="array" ref="H6198">FREQUENCY(IF('Data Transformation'!$B$4:$B$8425=B6195,'Data Transformation'!$G$4:$G$8425),'Bin Analysis'!$B6198)</f>
        <v>2073</v>
      </c>
      <c r="I6198">
        <f>H6198-H6197</f>
        <v>2073</v>
      </c>
      <c r="J6198">
        <f>IF(I6198=0,0,1)</f>
        <v>1</v>
      </c>
      <c r="K6198" t="e">
        <f>J6198*Weighting!$W$6</f>
        <v>#NUM!</v>
      </c>
      <c r="M6198" s="14"/>
    </row>
    <row r="6199" spans="1:25" x14ac:dyDescent="0.25">
      <c r="A6199" s="32" t="str">
        <f>IF(Weighting!$P$7&gt;0,B6199,"")</f>
        <v/>
      </c>
      <c r="B6199" t="e">
        <f>Weighting!$C$7</f>
        <v>#DIV/0!</v>
      </c>
      <c r="C6199" t="e">
        <f>Weighting!$F$7</f>
        <v>#NUM!</v>
      </c>
      <c r="D6199" t="e">
        <f>IF(C6199=1,'Data Transformation'!$G$3+0.5*'Data Transformation'!$W$25,IF(C6200=1,D6200-'Data Transformation'!$W$25,FALSE))</f>
        <v>#NUM!</v>
      </c>
      <c r="E6199">
        <f t="array" ref="E6199">IF(ISLOGICAL(D6199),"",FREQUENCY(IF('Data Transformation'!$B$425:$B$8425='Bin Analysis'!$B6195,'Data Transformation'!$G$425:$G$8425),D6199))</f>
        <v>2001</v>
      </c>
      <c r="F6199">
        <f t="shared" ref="F6199:F6217" si="774">IF(ISLOGICAL(D6199),"",E6199-E6198)</f>
        <v>0</v>
      </c>
      <c r="G6199">
        <f>Weighting!$H$7</f>
        <v>0</v>
      </c>
      <c r="H6199">
        <f t="array" ref="H6199">FREQUENCY(IF('Data Transformation'!$B$4:$B$8425=B6195,'Data Transformation'!$G$4:$G$8425),'Bin Analysis'!$B6199)</f>
        <v>2073</v>
      </c>
      <c r="I6199">
        <f t="shared" ref="I6199:I6217" si="775">H6199-H6198</f>
        <v>0</v>
      </c>
      <c r="J6199">
        <f>IF(I6199=0,0,1)</f>
        <v>0</v>
      </c>
      <c r="K6199">
        <f>J6199*Weighting!$W$7</f>
        <v>0</v>
      </c>
      <c r="M6199" s="14"/>
    </row>
    <row r="6200" spans="1:25" x14ac:dyDescent="0.25">
      <c r="A6200" s="32" t="str">
        <f>IF(Weighting!$P$8&gt;0,B6200,"")</f>
        <v/>
      </c>
      <c r="B6200" t="e">
        <f>Weighting!$C$8</f>
        <v>#DIV/0!</v>
      </c>
      <c r="C6200" t="e">
        <f>Weighting!$F$8</f>
        <v>#NUM!</v>
      </c>
      <c r="D6200" t="e">
        <f>IF(C6200=1,'Data Transformation'!$G$3+0.5*'Data Transformation'!$W$25,IF(C6201=1,D6201-'Data Transformation'!$W$25,FALSE))</f>
        <v>#NUM!</v>
      </c>
      <c r="E6200">
        <f t="array" ref="E6200">IF(ISLOGICAL(D6200),"",FREQUENCY(IF('Data Transformation'!$B$425:$B$8425='Bin Analysis'!$B6195,'Data Transformation'!$G$425:$G$8425),D6200))</f>
        <v>2001</v>
      </c>
      <c r="F6200">
        <f t="shared" si="774"/>
        <v>0</v>
      </c>
      <c r="G6200">
        <f>Weighting!$H$8</f>
        <v>0</v>
      </c>
      <c r="H6200">
        <f t="array" ref="H6200">FREQUENCY(IF('Data Transformation'!$B$4:$B$8425=B6195,'Data Transformation'!$G$4:$G$8425),'Bin Analysis'!$B6200)</f>
        <v>2073</v>
      </c>
      <c r="I6200">
        <f t="shared" si="775"/>
        <v>0</v>
      </c>
      <c r="J6200">
        <f t="shared" ref="J6200:J6217" si="776">IF(I6200=0,0,1)</f>
        <v>0</v>
      </c>
      <c r="K6200">
        <f>J6200*Weighting!$W$8</f>
        <v>0</v>
      </c>
      <c r="M6200" s="14"/>
    </row>
    <row r="6201" spans="1:25" x14ac:dyDescent="0.25">
      <c r="A6201" s="32" t="str">
        <f>IF(Weighting!$P$9&gt;0,B6201,"")</f>
        <v/>
      </c>
      <c r="B6201" s="50" t="e">
        <f>Weighting!$C$9</f>
        <v>#DIV/0!</v>
      </c>
      <c r="C6201" t="e">
        <f>Weighting!$F$9</f>
        <v>#NUM!</v>
      </c>
      <c r="D6201" t="e">
        <f>IF(C6201=1,'Data Transformation'!$G$3+0.5*'Data Transformation'!$W$25,IF(C6202=1,D6202-'Data Transformation'!$W$25,FALSE))</f>
        <v>#NUM!</v>
      </c>
      <c r="E6201">
        <f t="array" ref="E6201">IF(ISLOGICAL(D6201),"",FREQUENCY(IF('Data Transformation'!$B$425:$B$8425='Bin Analysis'!$B6195,'Data Transformation'!$G$425:$G$8425),D6201))</f>
        <v>2001</v>
      </c>
      <c r="F6201">
        <f t="shared" si="774"/>
        <v>0</v>
      </c>
      <c r="G6201">
        <f>Weighting!$H$9</f>
        <v>0</v>
      </c>
      <c r="H6201">
        <f t="array" ref="H6201">FREQUENCY(IF('Data Transformation'!$B$4:$B$8425=B6195,'Data Transformation'!$G$4:$G$8425),'Bin Analysis'!$B6201)</f>
        <v>2073</v>
      </c>
      <c r="I6201">
        <f t="shared" si="775"/>
        <v>0</v>
      </c>
      <c r="J6201">
        <f t="shared" si="776"/>
        <v>0</v>
      </c>
      <c r="K6201">
        <f>J6201*Weighting!$W$9</f>
        <v>0</v>
      </c>
      <c r="M6201" s="14"/>
    </row>
    <row r="6202" spans="1:25" x14ac:dyDescent="0.25">
      <c r="A6202" s="32" t="str">
        <f>IF(Weighting!$P$10&gt;0,B6202,"")</f>
        <v/>
      </c>
      <c r="B6202" t="e">
        <f>Weighting!$C$10</f>
        <v>#DIV/0!</v>
      </c>
      <c r="C6202" t="e">
        <f>Weighting!$F$10</f>
        <v>#NUM!</v>
      </c>
      <c r="D6202" t="e">
        <f>IF(C6202=1,'Data Transformation'!$G$3+0.5*'Data Transformation'!$W$25,IF(C6203=1,D6203-'Data Transformation'!$W$25,FALSE))</f>
        <v>#NUM!</v>
      </c>
      <c r="E6202">
        <f t="array" ref="E6202">IF(ISLOGICAL(D6202),"",FREQUENCY(IF('Data Transformation'!$B$425:$B$8425='Bin Analysis'!$B6195,'Data Transformation'!$G$425:$G$8425),D6202))</f>
        <v>2001</v>
      </c>
      <c r="F6202">
        <f t="shared" si="774"/>
        <v>0</v>
      </c>
      <c r="G6202">
        <f>Weighting!$H$10</f>
        <v>0</v>
      </c>
      <c r="H6202">
        <f t="array" ref="H6202">FREQUENCY(IF('Data Transformation'!$B$4:$B$8425=B6195,'Data Transformation'!$G$4:$G$8425),'Bin Analysis'!$B6202)</f>
        <v>2073</v>
      </c>
      <c r="I6202">
        <f t="shared" si="775"/>
        <v>0</v>
      </c>
      <c r="J6202">
        <f t="shared" si="776"/>
        <v>0</v>
      </c>
      <c r="K6202">
        <f>J6202*Weighting!$W$10</f>
        <v>0</v>
      </c>
      <c r="M6202" s="14"/>
    </row>
    <row r="6203" spans="1:25" x14ac:dyDescent="0.25">
      <c r="A6203" s="32" t="str">
        <f>IF(Weighting!$P$11&gt;0,B6203,"")</f>
        <v/>
      </c>
      <c r="B6203" t="e">
        <f>Weighting!$C$11</f>
        <v>#DIV/0!</v>
      </c>
      <c r="C6203" t="e">
        <f>Weighting!$F$11</f>
        <v>#NUM!</v>
      </c>
      <c r="D6203" t="e">
        <f>IF(C6203=1,'Data Transformation'!$G$3+0.5*'Data Transformation'!$W$25,IF(C6204=1,D6204-'Data Transformation'!$W$25,FALSE))</f>
        <v>#NUM!</v>
      </c>
      <c r="E6203">
        <f t="array" ref="E6203">IF(ISLOGICAL(D6203),"",FREQUENCY(IF('Data Transformation'!$B$425:$B$8425='Bin Analysis'!$B6195,'Data Transformation'!$G$425:$G$8425),D6203))</f>
        <v>2001</v>
      </c>
      <c r="F6203">
        <f t="shared" si="774"/>
        <v>0</v>
      </c>
      <c r="G6203">
        <f>Weighting!$H$11</f>
        <v>0</v>
      </c>
      <c r="H6203">
        <f t="array" ref="H6203">FREQUENCY(IF('Data Transformation'!$B$4:$B$8425=B6195,'Data Transformation'!$G$4:$G$8425),'Bin Analysis'!$B6203)</f>
        <v>2073</v>
      </c>
      <c r="I6203">
        <f t="shared" si="775"/>
        <v>0</v>
      </c>
      <c r="J6203">
        <f t="shared" si="776"/>
        <v>0</v>
      </c>
      <c r="K6203">
        <f>J6203*Weighting!$W$11</f>
        <v>0</v>
      </c>
      <c r="M6203" s="14"/>
    </row>
    <row r="6204" spans="1:25" x14ac:dyDescent="0.25">
      <c r="A6204" s="32" t="str">
        <f>IF(Weighting!$P$12&gt;0,B6204,"")</f>
        <v/>
      </c>
      <c r="B6204" t="e">
        <f>Weighting!$C$12</f>
        <v>#DIV/0!</v>
      </c>
      <c r="C6204" t="e">
        <f>Weighting!$F$12</f>
        <v>#NUM!</v>
      </c>
      <c r="D6204" t="e">
        <f>IF(C6204=1,'Data Transformation'!$G$3+0.5*'Data Transformation'!$W$25,IF(C6205=1,D6205-'Data Transformation'!$W$25,FALSE))</f>
        <v>#NUM!</v>
      </c>
      <c r="E6204">
        <f t="array" ref="E6204">IF(ISLOGICAL(D6204),"",FREQUENCY(IF('Data Transformation'!$B$425:$B$8425='Bin Analysis'!$B6195,'Data Transformation'!$G$425:$G$8425),D6204))</f>
        <v>2001</v>
      </c>
      <c r="F6204">
        <f t="shared" si="774"/>
        <v>0</v>
      </c>
      <c r="G6204">
        <f>Weighting!$H$12</f>
        <v>0</v>
      </c>
      <c r="H6204">
        <f t="array" ref="H6204">FREQUENCY(IF('Data Transformation'!$B$4:$B$8425=B6195,'Data Transformation'!$G$4:$G$8425),'Bin Analysis'!$B6204)</f>
        <v>2073</v>
      </c>
      <c r="I6204">
        <f t="shared" si="775"/>
        <v>0</v>
      </c>
      <c r="J6204">
        <f t="shared" si="776"/>
        <v>0</v>
      </c>
      <c r="K6204">
        <f>J6204*Weighting!$W$12</f>
        <v>0</v>
      </c>
      <c r="M6204" s="14"/>
    </row>
    <row r="6205" spans="1:25" x14ac:dyDescent="0.25">
      <c r="A6205" s="32" t="str">
        <f>IF(Weighting!$P$13&gt;0,B6205,"")</f>
        <v/>
      </c>
      <c r="B6205" t="e">
        <f>Weighting!$C$13</f>
        <v>#DIV/0!</v>
      </c>
      <c r="C6205" t="e">
        <f>Weighting!$F$13</f>
        <v>#NUM!</v>
      </c>
      <c r="D6205" t="e">
        <f>IF(C6205=1,'Data Transformation'!$G$3+0.5*'Data Transformation'!$W$25,IF(C6206=1,D6206-'Data Transformation'!$W$25,FALSE))</f>
        <v>#NUM!</v>
      </c>
      <c r="E6205">
        <f t="array" ref="E6205">IF(ISLOGICAL(D6205),"",FREQUENCY(IF('Data Transformation'!$B$425:$B$8425='Bin Analysis'!$B6195,'Data Transformation'!$G$425:$G$8425),D6205))</f>
        <v>2001</v>
      </c>
      <c r="F6205">
        <f t="shared" si="774"/>
        <v>0</v>
      </c>
      <c r="G6205">
        <f>Weighting!$H$13</f>
        <v>0</v>
      </c>
      <c r="H6205">
        <f t="array" ref="H6205">FREQUENCY(IF('Data Transformation'!$B$4:$B$8425=B6195,'Data Transformation'!$G$4:$G$8425),'Bin Analysis'!$B6205)</f>
        <v>2073</v>
      </c>
      <c r="I6205">
        <f t="shared" si="775"/>
        <v>0</v>
      </c>
      <c r="J6205">
        <f t="shared" si="776"/>
        <v>0</v>
      </c>
      <c r="K6205">
        <f>J6205*Weighting!$W$13</f>
        <v>0</v>
      </c>
      <c r="M6205" s="14"/>
    </row>
    <row r="6206" spans="1:25" x14ac:dyDescent="0.25">
      <c r="A6206" s="32" t="str">
        <f>IF(Weighting!$P$14&gt;0,B6206,"")</f>
        <v/>
      </c>
      <c r="B6206" t="e">
        <f>Weighting!$C$14</f>
        <v>#DIV/0!</v>
      </c>
      <c r="C6206" t="e">
        <f>Weighting!$F$14</f>
        <v>#NUM!</v>
      </c>
      <c r="D6206" t="e">
        <f>IF(C6206=1,'Data Transformation'!$G$3+0.5*'Data Transformation'!$W$25,IF(C6207=1,D6207-'Data Transformation'!$W$25,FALSE))</f>
        <v>#NUM!</v>
      </c>
      <c r="E6206">
        <f t="array" ref="E6206">IF(ISLOGICAL(D6206),"",FREQUENCY(IF('Data Transformation'!$B$425:$B$8425='Bin Analysis'!$B6195,'Data Transformation'!$G$425:$G$8425),D6206))</f>
        <v>2001</v>
      </c>
      <c r="F6206">
        <f t="shared" si="774"/>
        <v>0</v>
      </c>
      <c r="G6206">
        <f>Weighting!$H$14</f>
        <v>0</v>
      </c>
      <c r="H6206">
        <f t="array" ref="H6206">FREQUENCY(IF('Data Transformation'!$B$4:$B$8425=B6195,'Data Transformation'!$G$4:$G$8425),'Bin Analysis'!$B6206)</f>
        <v>2073</v>
      </c>
      <c r="I6206">
        <f t="shared" si="775"/>
        <v>0</v>
      </c>
      <c r="J6206">
        <f t="shared" si="776"/>
        <v>0</v>
      </c>
      <c r="K6206">
        <f>J6206*Weighting!$W$14</f>
        <v>0</v>
      </c>
      <c r="M6206" s="14"/>
    </row>
    <row r="6207" spans="1:25" x14ac:dyDescent="0.25">
      <c r="A6207" s="32" t="str">
        <f>IF(Weighting!$P$15&gt;0,B6207,"")</f>
        <v/>
      </c>
      <c r="B6207" t="e">
        <f>Weighting!$C$15</f>
        <v>#DIV/0!</v>
      </c>
      <c r="C6207" t="e">
        <f>Weighting!$F$15</f>
        <v>#NUM!</v>
      </c>
      <c r="D6207" t="e">
        <f>IF(C6207=1,'Data Transformation'!$G$3+0.5*'Data Transformation'!$W$25,IF(C6208=1,D6208-'Data Transformation'!$W$25,FALSE))</f>
        <v>#NUM!</v>
      </c>
      <c r="E6207">
        <f t="array" ref="E6207">IF(ISLOGICAL(D6207),"",FREQUENCY(IF('Data Transformation'!$B$425:$B$8425='Bin Analysis'!$B6195,'Data Transformation'!$G$425:$G$8425),D6207))</f>
        <v>2001</v>
      </c>
      <c r="F6207">
        <f t="shared" si="774"/>
        <v>0</v>
      </c>
      <c r="G6207">
        <f>Weighting!$H$15</f>
        <v>0</v>
      </c>
      <c r="H6207">
        <f t="array" ref="H6207">FREQUENCY(IF('Data Transformation'!$B$4:$B$8425=B6195,'Data Transformation'!$G$4:$G$8425),'Bin Analysis'!$B6207)</f>
        <v>2073</v>
      </c>
      <c r="I6207">
        <f t="shared" si="775"/>
        <v>0</v>
      </c>
      <c r="J6207">
        <f t="shared" si="776"/>
        <v>0</v>
      </c>
      <c r="K6207">
        <f>J6207*Weighting!$W$15</f>
        <v>0</v>
      </c>
      <c r="M6207" s="14"/>
    </row>
    <row r="6208" spans="1:25" x14ac:dyDescent="0.25">
      <c r="A6208" s="32" t="str">
        <f>IF(Weighting!$P$16&gt;0,B6208,"")</f>
        <v/>
      </c>
      <c r="B6208" t="e">
        <f>Weighting!$C$16</f>
        <v>#DIV/0!</v>
      </c>
      <c r="C6208" t="e">
        <f>Weighting!$F$16</f>
        <v>#NUM!</v>
      </c>
      <c r="D6208" t="e">
        <f>IF(C6208=1,'Data Transformation'!$G$3+0.5*'Data Transformation'!$W$25,IF(C6209=1,D6209-'Data Transformation'!$W$25,FALSE))</f>
        <v>#NUM!</v>
      </c>
      <c r="E6208">
        <f t="array" ref="E6208">IF(ISLOGICAL(D6208),"",FREQUENCY(IF('Data Transformation'!$B$425:$B$8425='Bin Analysis'!$B6195,'Data Transformation'!$G$425:$G$8425),D6208))</f>
        <v>2001</v>
      </c>
      <c r="F6208">
        <f t="shared" si="774"/>
        <v>0</v>
      </c>
      <c r="G6208">
        <f>Weighting!$H$16</f>
        <v>0</v>
      </c>
      <c r="H6208">
        <f t="array" ref="H6208">FREQUENCY(IF('Data Transformation'!$B$4:$B$8425=B6195,'Data Transformation'!$G$4:$G$8425),'Bin Analysis'!$B6208)</f>
        <v>2073</v>
      </c>
      <c r="I6208">
        <f t="shared" si="775"/>
        <v>0</v>
      </c>
      <c r="J6208">
        <f t="shared" si="776"/>
        <v>0</v>
      </c>
      <c r="K6208">
        <f>J6208*Weighting!$W$16</f>
        <v>0</v>
      </c>
      <c r="M6208" s="14"/>
    </row>
    <row r="6209" spans="1:25" x14ac:dyDescent="0.25">
      <c r="A6209" s="32" t="str">
        <f>IF(Weighting!$P$17&gt;0,B6209,"")</f>
        <v/>
      </c>
      <c r="B6209" t="e">
        <f>Weighting!$C$17</f>
        <v>#DIV/0!</v>
      </c>
      <c r="C6209" t="e">
        <f>Weighting!$F$17</f>
        <v>#NUM!</v>
      </c>
      <c r="D6209" t="e">
        <f>IF(C6209=1,'Data Transformation'!$G$3+0.5*'Data Transformation'!$W$25,IF(C6210=1,D6210-'Data Transformation'!$W$25,FALSE))</f>
        <v>#NUM!</v>
      </c>
      <c r="E6209">
        <f t="array" ref="E6209">IF(ISLOGICAL(D6209),"",FREQUENCY(IF('Data Transformation'!$B$425:$B$8425='Bin Analysis'!$B6195,'Data Transformation'!$G$425:$G$8425),D6209))</f>
        <v>2001</v>
      </c>
      <c r="F6209">
        <f t="shared" si="774"/>
        <v>0</v>
      </c>
      <c r="G6209">
        <f>Weighting!$H$17</f>
        <v>0</v>
      </c>
      <c r="H6209">
        <f t="array" ref="H6209">FREQUENCY(IF('Data Transformation'!$B$4:$B$8425=B6195,'Data Transformation'!$G$4:$G$8425),'Bin Analysis'!$B6209)</f>
        <v>2073</v>
      </c>
      <c r="I6209">
        <f t="shared" si="775"/>
        <v>0</v>
      </c>
      <c r="J6209">
        <f t="shared" si="776"/>
        <v>0</v>
      </c>
      <c r="K6209">
        <f>J6209*Weighting!$W$17</f>
        <v>0</v>
      </c>
      <c r="M6209" s="14"/>
    </row>
    <row r="6210" spans="1:25" x14ac:dyDescent="0.25">
      <c r="A6210" s="32" t="str">
        <f>IF(Weighting!$P$18&gt;0,B6210,"")</f>
        <v/>
      </c>
      <c r="B6210" t="e">
        <f>Weighting!$C$18</f>
        <v>#DIV/0!</v>
      </c>
      <c r="C6210" t="e">
        <f>Weighting!$F$18</f>
        <v>#NUM!</v>
      </c>
      <c r="D6210" t="e">
        <f>IF(C6210=1,'Data Transformation'!$G$3+0.5*'Data Transformation'!$W$25,IF(C6211=1,D6211-'Data Transformation'!$W$25,FALSE))</f>
        <v>#NUM!</v>
      </c>
      <c r="E6210">
        <f t="array" ref="E6210">IF(ISLOGICAL(D6210),"",FREQUENCY(IF('Data Transformation'!$B$425:$B$8425='Bin Analysis'!$B6195,'Data Transformation'!$G$425:$G$8425),D6210))</f>
        <v>2001</v>
      </c>
      <c r="F6210">
        <f t="shared" si="774"/>
        <v>0</v>
      </c>
      <c r="G6210">
        <f>Weighting!$H$18</f>
        <v>0</v>
      </c>
      <c r="H6210">
        <f t="array" ref="H6210">FREQUENCY(IF('Data Transformation'!$B$4:$B$8425=B6195,'Data Transformation'!$G$4:$G$8425),'Bin Analysis'!$B6210)</f>
        <v>2073</v>
      </c>
      <c r="I6210">
        <f t="shared" si="775"/>
        <v>0</v>
      </c>
      <c r="J6210">
        <f t="shared" si="776"/>
        <v>0</v>
      </c>
      <c r="K6210">
        <f>J6210*Weighting!$W$18</f>
        <v>0</v>
      </c>
      <c r="M6210" s="14"/>
    </row>
    <row r="6211" spans="1:25" x14ac:dyDescent="0.25">
      <c r="A6211" s="32" t="str">
        <f>IF(Weighting!$P$19&gt;0,B6211,"")</f>
        <v/>
      </c>
      <c r="B6211" t="e">
        <f>Weighting!$C$19</f>
        <v>#DIV/0!</v>
      </c>
      <c r="C6211" t="e">
        <f>Weighting!$F$19</f>
        <v>#NUM!</v>
      </c>
      <c r="D6211" t="e">
        <f>IF(C6211=1,'Data Transformation'!$G$3+0.5*'Data Transformation'!$W$25,IF(C6212=1,D6212-'Data Transformation'!$W$25,FALSE))</f>
        <v>#NUM!</v>
      </c>
      <c r="E6211">
        <f t="array" ref="E6211">IF(ISLOGICAL(D6211),"",FREQUENCY(IF('Data Transformation'!$B$425:$B$8425='Bin Analysis'!$B6195,'Data Transformation'!$G$425:$G$8425),D6211))</f>
        <v>2001</v>
      </c>
      <c r="F6211">
        <f t="shared" si="774"/>
        <v>0</v>
      </c>
      <c r="G6211">
        <f>Weighting!$H$19</f>
        <v>0</v>
      </c>
      <c r="H6211">
        <f t="array" ref="H6211">FREQUENCY(IF('Data Transformation'!$B$4:$B$8425=B6195,'Data Transformation'!$G$4:$G$8425),'Bin Analysis'!$B6211)</f>
        <v>2073</v>
      </c>
      <c r="I6211">
        <f t="shared" si="775"/>
        <v>0</v>
      </c>
      <c r="J6211">
        <f t="shared" si="776"/>
        <v>0</v>
      </c>
      <c r="K6211">
        <f>J6211*Weighting!$W$19</f>
        <v>0</v>
      </c>
      <c r="M6211" s="14"/>
    </row>
    <row r="6212" spans="1:25" x14ac:dyDescent="0.25">
      <c r="A6212" s="32" t="str">
        <f>IF(Weighting!$P$20&gt;0,B6212,"")</f>
        <v/>
      </c>
      <c r="B6212" t="e">
        <f>Weighting!$C$20</f>
        <v>#DIV/0!</v>
      </c>
      <c r="C6212" t="e">
        <f>Weighting!$F$20</f>
        <v>#NUM!</v>
      </c>
      <c r="D6212" t="e">
        <f>IF(C6212=1,'Data Transformation'!$G$3+0.5*'Data Transformation'!$W$25,IF(C6213=1,D6213-'Data Transformation'!$W$25,FALSE))</f>
        <v>#NUM!</v>
      </c>
      <c r="E6212">
        <f t="array" ref="E6212">IF(ISLOGICAL(D6212),"",FREQUENCY(IF('Data Transformation'!$B$425:$B$8425='Bin Analysis'!$B6195,'Data Transformation'!$G$425:$G$8425),D6212))</f>
        <v>2001</v>
      </c>
      <c r="F6212">
        <f t="shared" si="774"/>
        <v>0</v>
      </c>
      <c r="G6212">
        <f>Weighting!$H$20</f>
        <v>0</v>
      </c>
      <c r="H6212">
        <f t="array" ref="H6212">FREQUENCY(IF('Data Transformation'!$B$4:$B$8425=B6195,'Data Transformation'!$G$4:$G$8425),'Bin Analysis'!$B6212)</f>
        <v>2073</v>
      </c>
      <c r="I6212">
        <f t="shared" si="775"/>
        <v>0</v>
      </c>
      <c r="J6212">
        <f t="shared" si="776"/>
        <v>0</v>
      </c>
      <c r="K6212">
        <f>J6212*Weighting!$W$20</f>
        <v>0</v>
      </c>
      <c r="M6212" s="14"/>
    </row>
    <row r="6213" spans="1:25" x14ac:dyDescent="0.25">
      <c r="A6213" s="32" t="str">
        <f>IF(Weighting!$P$21&gt;0,B6213,"")</f>
        <v/>
      </c>
      <c r="B6213" t="e">
        <f>Weighting!$C$21</f>
        <v>#DIV/0!</v>
      </c>
      <c r="C6213" t="e">
        <f>Weighting!$F$21</f>
        <v>#NUM!</v>
      </c>
      <c r="D6213" t="e">
        <f>IF(C6213=1,'Data Transformation'!$G$3+0.5*'Data Transformation'!$W$25,IF(C6214=1,D6214-'Data Transformation'!$W$25,FALSE))</f>
        <v>#NUM!</v>
      </c>
      <c r="E6213">
        <f t="array" ref="E6213">IF(ISLOGICAL(D6213),"",FREQUENCY(IF('Data Transformation'!$B$425:$B$8425='Bin Analysis'!$B6195,'Data Transformation'!$G$425:$G$8425),D6213))</f>
        <v>2001</v>
      </c>
      <c r="F6213">
        <f t="shared" si="774"/>
        <v>0</v>
      </c>
      <c r="G6213">
        <f>Weighting!$H$21</f>
        <v>0</v>
      </c>
      <c r="H6213">
        <f t="array" ref="H6213">FREQUENCY(IF('Data Transformation'!$B$4:$B$8425=B6195,'Data Transformation'!$G$4:$G$8425),'Bin Analysis'!$B6213)</f>
        <v>2073</v>
      </c>
      <c r="I6213">
        <f t="shared" si="775"/>
        <v>0</v>
      </c>
      <c r="J6213">
        <f t="shared" si="776"/>
        <v>0</v>
      </c>
      <c r="K6213">
        <f>J6213*Weighting!$W$21</f>
        <v>0</v>
      </c>
      <c r="M6213" s="14"/>
    </row>
    <row r="6214" spans="1:25" x14ac:dyDescent="0.25">
      <c r="A6214" s="32" t="str">
        <f>IF(Weighting!$P$22&gt;0,B6214,"")</f>
        <v/>
      </c>
      <c r="B6214" t="e">
        <f>Weighting!$C$22</f>
        <v>#DIV/0!</v>
      </c>
      <c r="C6214" t="e">
        <f>Weighting!$F$22</f>
        <v>#NUM!</v>
      </c>
      <c r="D6214" t="e">
        <f>IF(C6214=1,'Data Transformation'!$G$3+0.5*'Data Transformation'!$W$25,IF(C6215=1,D6215-'Data Transformation'!$W$25,FALSE))</f>
        <v>#NUM!</v>
      </c>
      <c r="E6214">
        <f t="array" ref="E6214">IF(ISLOGICAL(D6214),"",FREQUENCY(IF('Data Transformation'!$B$425:$B$8425='Bin Analysis'!$B6195,'Data Transformation'!$G$425:$G$8425),D6214))</f>
        <v>2001</v>
      </c>
      <c r="F6214">
        <f t="shared" si="774"/>
        <v>0</v>
      </c>
      <c r="G6214">
        <f>Weighting!$H$22</f>
        <v>0</v>
      </c>
      <c r="H6214">
        <f t="array" ref="H6214">FREQUENCY(IF('Data Transformation'!$B$4:$B$8425=B6195,'Data Transformation'!$G$4:$G$8425),'Bin Analysis'!$B6214)</f>
        <v>2073</v>
      </c>
      <c r="I6214">
        <f t="shared" si="775"/>
        <v>0</v>
      </c>
      <c r="J6214">
        <f t="shared" si="776"/>
        <v>0</v>
      </c>
      <c r="K6214">
        <f>J6214*Weighting!$W$22</f>
        <v>0</v>
      </c>
      <c r="M6214" s="14"/>
    </row>
    <row r="6215" spans="1:25" x14ac:dyDescent="0.25">
      <c r="A6215" s="32" t="str">
        <f>IF(Weighting!$P$23&gt;0,B6215,"")</f>
        <v/>
      </c>
      <c r="B6215" t="e">
        <f>Weighting!$C$23</f>
        <v>#DIV/0!</v>
      </c>
      <c r="C6215" t="e">
        <f>Weighting!$F$23</f>
        <v>#NUM!</v>
      </c>
      <c r="D6215" t="e">
        <f>IF(C6215=1,'Data Transformation'!$G$3+0.5*'Data Transformation'!$W$25,IF(C6216=1,D6216-'Data Transformation'!$W$25,FALSE))</f>
        <v>#NUM!</v>
      </c>
      <c r="E6215">
        <f t="array" ref="E6215">IF(ISLOGICAL(D6215),"",FREQUENCY(IF('Data Transformation'!$B$425:$B$8425='Bin Analysis'!$B6195,'Data Transformation'!$G$425:$G$8425),D6215))</f>
        <v>2001</v>
      </c>
      <c r="F6215">
        <f t="shared" si="774"/>
        <v>0</v>
      </c>
      <c r="G6215">
        <f>Weighting!$H$23</f>
        <v>0</v>
      </c>
      <c r="H6215">
        <f t="array" ref="H6215">FREQUENCY(IF('Data Transformation'!$B$4:$B$8425=B6195,'Data Transformation'!$G$4:$G$8425),'Bin Analysis'!$B6215)</f>
        <v>2073</v>
      </c>
      <c r="I6215">
        <f t="shared" si="775"/>
        <v>0</v>
      </c>
      <c r="J6215">
        <f t="shared" si="776"/>
        <v>0</v>
      </c>
      <c r="K6215">
        <f>J6215*Weighting!$W$23</f>
        <v>0</v>
      </c>
      <c r="M6215" s="14"/>
    </row>
    <row r="6216" spans="1:25" x14ac:dyDescent="0.25">
      <c r="A6216" s="32" t="str">
        <f>IF(Weighting!$P$24&gt;0,B6216,"")</f>
        <v/>
      </c>
      <c r="B6216" t="e">
        <f>Weighting!$C$24</f>
        <v>#DIV/0!</v>
      </c>
      <c r="C6216" t="e">
        <f>Weighting!$F$24</f>
        <v>#NUM!</v>
      </c>
      <c r="D6216" t="e">
        <f>IF(C6216=1,'Data Transformation'!$G$3+0.5*'Data Transformation'!$W$25,IF(C6217=1,D6217-'Data Transformation'!$W$25,FALSE))</f>
        <v>#NUM!</v>
      </c>
      <c r="E6216">
        <f t="array" ref="E6216">IF(ISLOGICAL(D6216),"",FREQUENCY(IF('Data Transformation'!$B$425:$B$8425='Bin Analysis'!$B6195,'Data Transformation'!$G$425:$G$8425),D6216))</f>
        <v>2001</v>
      </c>
      <c r="F6216">
        <f t="shared" si="774"/>
        <v>0</v>
      </c>
      <c r="G6216">
        <f>Weighting!$H$24</f>
        <v>0</v>
      </c>
      <c r="H6216">
        <f t="array" ref="H6216">FREQUENCY(IF('Data Transformation'!$B$4:$B$8425=B6195,'Data Transformation'!$G$4:$G$8425),'Bin Analysis'!$B6216)</f>
        <v>2073</v>
      </c>
      <c r="I6216">
        <f t="shared" si="775"/>
        <v>0</v>
      </c>
      <c r="J6216">
        <f t="shared" si="776"/>
        <v>0</v>
      </c>
      <c r="K6216">
        <f>J6216*Weighting!$W$24</f>
        <v>0</v>
      </c>
      <c r="M6216" s="14"/>
    </row>
    <row r="6217" spans="1:25" x14ac:dyDescent="0.25">
      <c r="A6217" s="32" t="str">
        <f>IF(Weighting!$P$25&gt;0,B6217,"")</f>
        <v/>
      </c>
      <c r="B6217" t="e">
        <f>Weighting!$C$25</f>
        <v>#DIV/0!</v>
      </c>
      <c r="C6217" t="e">
        <f>Weighting!$F$25</f>
        <v>#NUM!</v>
      </c>
      <c r="D6217" t="e">
        <f>IF(C6217=1,'Data Transformation'!$G$3+0.5*'Data Transformation'!$W$25,IF(C6218=1,D6218-'Data Transformation'!$W$25,FALSE))</f>
        <v>#NUM!</v>
      </c>
      <c r="E6217">
        <f t="array" ref="E6217">IF(ISLOGICAL(D6217),"",FREQUENCY(IF('Data Transformation'!$B$425:$B$8425='Bin Analysis'!$B6195,'Data Transformation'!$G$425:$G$8425),D6217))</f>
        <v>2001</v>
      </c>
      <c r="F6217">
        <f t="shared" si="774"/>
        <v>0</v>
      </c>
      <c r="G6217">
        <f>Weighting!$H$25</f>
        <v>0</v>
      </c>
      <c r="H6217">
        <f t="array" ref="H6217">FREQUENCY(IF('Data Transformation'!$B$4:$B$8425=B6195,'Data Transformation'!$G$4:$G$8425),'Bin Analysis'!$B6217)</f>
        <v>2073</v>
      </c>
      <c r="I6217">
        <f t="shared" si="775"/>
        <v>0</v>
      </c>
      <c r="J6217">
        <f t="shared" si="776"/>
        <v>0</v>
      </c>
      <c r="K6217">
        <f>J6217*Weighting!$W$25</f>
        <v>0</v>
      </c>
      <c r="M6217" s="14"/>
    </row>
    <row r="6218" spans="1:25" x14ac:dyDescent="0.25">
      <c r="O6218"/>
      <c r="P6218"/>
      <c r="Q6218"/>
      <c r="R6218"/>
    </row>
    <row r="6219" spans="1:25" ht="23.25" x14ac:dyDescent="0.35">
      <c r="A6219" s="21" t="s">
        <v>0</v>
      </c>
      <c r="B6219" s="21" t="str">
        <f>IFERROR(VLOOKUP(C6219,'Data Transformation'!$L$6:$M$426,2,FALSE),"")</f>
        <v/>
      </c>
      <c r="C6219" s="21">
        <f>C6195+1</f>
        <v>259</v>
      </c>
      <c r="D6219" s="21"/>
      <c r="E6219" s="21"/>
      <c r="F6219" s="21"/>
      <c r="G6219" s="21"/>
      <c r="H6219" s="22"/>
      <c r="I6219" s="22"/>
      <c r="J6219" s="22"/>
      <c r="K6219" s="21"/>
      <c r="L6219" s="21" t="str">
        <f>B6219</f>
        <v/>
      </c>
      <c r="M6219" s="23" t="e">
        <f>INDEX('Data Transformation'!$O$4:$O$424,MATCH($B6219,'Data Transformation'!$M$4:$M$424,0),MATCH($M$2,'Data Transformation'!$O$3,0))</f>
        <v>#N/A</v>
      </c>
      <c r="N6219" s="27" t="e">
        <f>IF('Input and Summary Results'!$J$16="minimum",'Bin Analysis'!X6220/(M6219-1),'Bin Analysis'!Y6219/('Bin Analysis'!M6219-1))</f>
        <v>#N/A</v>
      </c>
      <c r="O6219" s="27" t="e">
        <f>IF(M6219=FALSE,NA(),(VLOOKUP(1,C6222:K6241,4,FALSE))/(M6219-1))</f>
        <v>#N/A</v>
      </c>
      <c r="P6219" s="27" t="e">
        <f>IF(M6219=FALSE,NA(),SUM(J6222:J6241)/Weighting!$S$5)</f>
        <v>#N/A</v>
      </c>
      <c r="Q6219" s="27" t="e">
        <f>IF(M6219=FALSE,NA(),SUM(K6222:K6241)/Weighting!$S$6)</f>
        <v>#N/A</v>
      </c>
      <c r="R6219" s="27" t="e">
        <f>IF(M6219=FALSE,NA(),(VLOOKUP(1,G6222:K6241,3,FALSE))/(M6219-1))</f>
        <v>#N/A</v>
      </c>
      <c r="S6219" s="22" t="e">
        <f>IF(M6219=FALSE,NA(),IF(SUM(J6222:J6241)=2,"yes","no"))</f>
        <v>#N/A</v>
      </c>
      <c r="X6219" s="2" cm="2">
        <f t="array" ref="X6219:X6220">FREQUENCY(IF('Data Transformation'!$B$425:$B$6424='Bin Analysis'!L6219,'Data Transformation'!$G$425:$G$6424),'Data Transformation'!$U$11)</f>
        <v>0</v>
      </c>
      <c r="Y6219" s="2" cm="2">
        <f t="array" ref="Y6219:Y6220">FREQUENCY(IF('Data Transformation'!$B$425:$B$6424='Bin Analysis'!L6219,'Data Transformation'!$G$425:$G$6424),'Data Transformation'!$U$12)</f>
        <v>0</v>
      </c>
    </row>
    <row r="6220" spans="1:25" x14ac:dyDescent="0.25">
      <c r="A6220" s="14" t="s">
        <v>67</v>
      </c>
      <c r="B6220" t="s">
        <v>47</v>
      </c>
      <c r="C6220" t="s">
        <v>5</v>
      </c>
      <c r="D6220" t="s">
        <v>100</v>
      </c>
      <c r="E6220" t="s">
        <v>101</v>
      </c>
      <c r="F6220" t="s">
        <v>102</v>
      </c>
      <c r="G6220" t="s">
        <v>70</v>
      </c>
      <c r="H6220" t="s">
        <v>31</v>
      </c>
      <c r="I6220" t="s">
        <v>32</v>
      </c>
      <c r="J6220" t="s">
        <v>46</v>
      </c>
      <c r="K6220" s="14" t="s">
        <v>45</v>
      </c>
      <c r="M6220" s="14"/>
      <c r="X6220" s="2">
        <v>0</v>
      </c>
      <c r="Y6220" s="2">
        <v>0</v>
      </c>
    </row>
    <row r="6221" spans="1:25" x14ac:dyDescent="0.25">
      <c r="A6221" s="32"/>
      <c r="D6221" t="e">
        <f>IF(C6221=1,'Data Transformation'!$G$3+0.5*'Data Transformation'!$W$25,IF(C6222=1,D6222-'Data Transformation'!$W$25,FALSE))</f>
        <v>#NUM!</v>
      </c>
      <c r="E6221">
        <f t="array" ref="E6221">IF(ISLOGICAL(D6221),"",FREQUENCY(IF('Data Transformation'!$B$425:$B$8425='Bin Analysis'!$B6219,'Data Transformation'!$G$425:$G$8425),D6221))</f>
        <v>2001</v>
      </c>
      <c r="F6221" t="e">
        <f>IF(ISLOGICAL(D6221),"",E6221-E6220)</f>
        <v>#VALUE!</v>
      </c>
      <c r="M6221" s="14"/>
    </row>
    <row r="6222" spans="1:25" x14ac:dyDescent="0.25">
      <c r="A6222" s="32" t="e">
        <f>IF(Weighting!$P$6&gt;0,B6222,"")</f>
        <v>#NUM!</v>
      </c>
      <c r="B6222" t="e">
        <f>Weighting!$C$6</f>
        <v>#DIV/0!</v>
      </c>
      <c r="C6222" t="e">
        <f>Weighting!$F$6</f>
        <v>#NUM!</v>
      </c>
      <c r="D6222" t="e">
        <f>IF(C6222=1,'Data Transformation'!$G$3+0.5*'Data Transformation'!$W$25,IF(C6223=1,D6223-'Data Transformation'!$W$25,FALSE))</f>
        <v>#NUM!</v>
      </c>
      <c r="E6222">
        <f t="array" ref="E6222">IF(ISLOGICAL(D6222),"",FREQUENCY(IF('Data Transformation'!$B$425:$B$8425='Bin Analysis'!$B6219,'Data Transformation'!$G$425:$G$8425),D6222))</f>
        <v>2001</v>
      </c>
      <c r="F6222">
        <f>IF(ISLOGICAL(D6222),"",E6222-E6221)</f>
        <v>0</v>
      </c>
      <c r="G6222">
        <f>Weighting!$H$6</f>
        <v>1</v>
      </c>
      <c r="H6222">
        <f t="array" ref="H6222">FREQUENCY(IF('Data Transformation'!$B$4:$B$8425=B6219,'Data Transformation'!$G$4:$G$8425),'Bin Analysis'!$B6222)</f>
        <v>2073</v>
      </c>
      <c r="I6222">
        <f>H6222-H6221</f>
        <v>2073</v>
      </c>
      <c r="J6222">
        <f>IF(I6222=0,0,1)</f>
        <v>1</v>
      </c>
      <c r="K6222" t="e">
        <f>J6222*Weighting!$W$6</f>
        <v>#NUM!</v>
      </c>
      <c r="M6222" s="14"/>
    </row>
    <row r="6223" spans="1:25" x14ac:dyDescent="0.25">
      <c r="A6223" s="32" t="str">
        <f>IF(Weighting!$P$7&gt;0,B6223,"")</f>
        <v/>
      </c>
      <c r="B6223" t="e">
        <f>Weighting!$C$7</f>
        <v>#DIV/0!</v>
      </c>
      <c r="C6223" t="e">
        <f>Weighting!$F$7</f>
        <v>#NUM!</v>
      </c>
      <c r="D6223" t="e">
        <f>IF(C6223=1,'Data Transformation'!$G$3+0.5*'Data Transformation'!$W$25,IF(C6224=1,D6224-'Data Transformation'!$W$25,FALSE))</f>
        <v>#NUM!</v>
      </c>
      <c r="E6223">
        <f t="array" ref="E6223">IF(ISLOGICAL(D6223),"",FREQUENCY(IF('Data Transformation'!$B$425:$B$8425='Bin Analysis'!$B6219,'Data Transformation'!$G$425:$G$8425),D6223))</f>
        <v>2001</v>
      </c>
      <c r="F6223">
        <f t="shared" ref="F6223:F6241" si="777">IF(ISLOGICAL(D6223),"",E6223-E6222)</f>
        <v>0</v>
      </c>
      <c r="G6223">
        <f>Weighting!$H$7</f>
        <v>0</v>
      </c>
      <c r="H6223">
        <f t="array" ref="H6223">FREQUENCY(IF('Data Transformation'!$B$4:$B$8425=B6219,'Data Transformation'!$G$4:$G$8425),'Bin Analysis'!$B6223)</f>
        <v>2073</v>
      </c>
      <c r="I6223">
        <f t="shared" ref="I6223:I6241" si="778">H6223-H6222</f>
        <v>0</v>
      </c>
      <c r="J6223">
        <f>IF(I6223=0,0,1)</f>
        <v>0</v>
      </c>
      <c r="K6223">
        <f>J6223*Weighting!$W$7</f>
        <v>0</v>
      </c>
      <c r="M6223" s="14"/>
    </row>
    <row r="6224" spans="1:25" x14ac:dyDescent="0.25">
      <c r="A6224" s="32" t="str">
        <f>IF(Weighting!$P$8&gt;0,B6224,"")</f>
        <v/>
      </c>
      <c r="B6224" t="e">
        <f>Weighting!$C$8</f>
        <v>#DIV/0!</v>
      </c>
      <c r="C6224" t="e">
        <f>Weighting!$F$8</f>
        <v>#NUM!</v>
      </c>
      <c r="D6224" t="e">
        <f>IF(C6224=1,'Data Transformation'!$G$3+0.5*'Data Transformation'!$W$25,IF(C6225=1,D6225-'Data Transformation'!$W$25,FALSE))</f>
        <v>#NUM!</v>
      </c>
      <c r="E6224">
        <f t="array" ref="E6224">IF(ISLOGICAL(D6224),"",FREQUENCY(IF('Data Transformation'!$B$425:$B$8425='Bin Analysis'!$B6219,'Data Transformation'!$G$425:$G$8425),D6224))</f>
        <v>2001</v>
      </c>
      <c r="F6224">
        <f t="shared" si="777"/>
        <v>0</v>
      </c>
      <c r="G6224">
        <f>Weighting!$H$8</f>
        <v>0</v>
      </c>
      <c r="H6224">
        <f t="array" ref="H6224">FREQUENCY(IF('Data Transformation'!$B$4:$B$8425=B6219,'Data Transformation'!$G$4:$G$8425),'Bin Analysis'!$B6224)</f>
        <v>2073</v>
      </c>
      <c r="I6224">
        <f t="shared" si="778"/>
        <v>0</v>
      </c>
      <c r="J6224">
        <f t="shared" ref="J6224:J6241" si="779">IF(I6224=0,0,1)</f>
        <v>0</v>
      </c>
      <c r="K6224">
        <f>J6224*Weighting!$W$8</f>
        <v>0</v>
      </c>
      <c r="M6224" s="14"/>
    </row>
    <row r="6225" spans="1:13" x14ac:dyDescent="0.25">
      <c r="A6225" s="32" t="str">
        <f>IF(Weighting!$P$9&gt;0,B6225,"")</f>
        <v/>
      </c>
      <c r="B6225" s="50" t="e">
        <f>Weighting!$C$9</f>
        <v>#DIV/0!</v>
      </c>
      <c r="C6225" t="e">
        <f>Weighting!$F$9</f>
        <v>#NUM!</v>
      </c>
      <c r="D6225" t="e">
        <f>IF(C6225=1,'Data Transformation'!$G$3+0.5*'Data Transformation'!$W$25,IF(C6226=1,D6226-'Data Transformation'!$W$25,FALSE))</f>
        <v>#NUM!</v>
      </c>
      <c r="E6225">
        <f t="array" ref="E6225">IF(ISLOGICAL(D6225),"",FREQUENCY(IF('Data Transformation'!$B$425:$B$8425='Bin Analysis'!$B6219,'Data Transformation'!$G$425:$G$8425),D6225))</f>
        <v>2001</v>
      </c>
      <c r="F6225">
        <f t="shared" si="777"/>
        <v>0</v>
      </c>
      <c r="G6225">
        <f>Weighting!$H$9</f>
        <v>0</v>
      </c>
      <c r="H6225">
        <f t="array" ref="H6225">FREQUENCY(IF('Data Transformation'!$B$4:$B$8425=B6219,'Data Transformation'!$G$4:$G$8425),'Bin Analysis'!$B6225)</f>
        <v>2073</v>
      </c>
      <c r="I6225">
        <f t="shared" si="778"/>
        <v>0</v>
      </c>
      <c r="J6225">
        <f t="shared" si="779"/>
        <v>0</v>
      </c>
      <c r="K6225">
        <f>J6225*Weighting!$W$9</f>
        <v>0</v>
      </c>
      <c r="M6225" s="14"/>
    </row>
    <row r="6226" spans="1:13" x14ac:dyDescent="0.25">
      <c r="A6226" s="32" t="str">
        <f>IF(Weighting!$P$10&gt;0,B6226,"")</f>
        <v/>
      </c>
      <c r="B6226" t="e">
        <f>Weighting!$C$10</f>
        <v>#DIV/0!</v>
      </c>
      <c r="C6226" t="e">
        <f>Weighting!$F$10</f>
        <v>#NUM!</v>
      </c>
      <c r="D6226" t="e">
        <f>IF(C6226=1,'Data Transformation'!$G$3+0.5*'Data Transformation'!$W$25,IF(C6227=1,D6227-'Data Transformation'!$W$25,FALSE))</f>
        <v>#NUM!</v>
      </c>
      <c r="E6226">
        <f t="array" ref="E6226">IF(ISLOGICAL(D6226),"",FREQUENCY(IF('Data Transformation'!$B$425:$B$8425='Bin Analysis'!$B6219,'Data Transformation'!$G$425:$G$8425),D6226))</f>
        <v>2001</v>
      </c>
      <c r="F6226">
        <f t="shared" si="777"/>
        <v>0</v>
      </c>
      <c r="G6226">
        <f>Weighting!$H$10</f>
        <v>0</v>
      </c>
      <c r="H6226">
        <f t="array" ref="H6226">FREQUENCY(IF('Data Transformation'!$B$4:$B$8425=B6219,'Data Transformation'!$G$4:$G$8425),'Bin Analysis'!$B6226)</f>
        <v>2073</v>
      </c>
      <c r="I6226">
        <f t="shared" si="778"/>
        <v>0</v>
      </c>
      <c r="J6226">
        <f t="shared" si="779"/>
        <v>0</v>
      </c>
      <c r="K6226">
        <f>J6226*Weighting!$W$10</f>
        <v>0</v>
      </c>
      <c r="M6226" s="14"/>
    </row>
    <row r="6227" spans="1:13" x14ac:dyDescent="0.25">
      <c r="A6227" s="32" t="str">
        <f>IF(Weighting!$P$11&gt;0,B6227,"")</f>
        <v/>
      </c>
      <c r="B6227" t="e">
        <f>Weighting!$C$11</f>
        <v>#DIV/0!</v>
      </c>
      <c r="C6227" t="e">
        <f>Weighting!$F$11</f>
        <v>#NUM!</v>
      </c>
      <c r="D6227" t="e">
        <f>IF(C6227=1,'Data Transformation'!$G$3+0.5*'Data Transformation'!$W$25,IF(C6228=1,D6228-'Data Transformation'!$W$25,FALSE))</f>
        <v>#NUM!</v>
      </c>
      <c r="E6227">
        <f t="array" ref="E6227">IF(ISLOGICAL(D6227),"",FREQUENCY(IF('Data Transformation'!$B$425:$B$8425='Bin Analysis'!$B6219,'Data Transformation'!$G$425:$G$8425),D6227))</f>
        <v>2001</v>
      </c>
      <c r="F6227">
        <f t="shared" si="777"/>
        <v>0</v>
      </c>
      <c r="G6227">
        <f>Weighting!$H$11</f>
        <v>0</v>
      </c>
      <c r="H6227">
        <f t="array" ref="H6227">FREQUENCY(IF('Data Transformation'!$B$4:$B$8425=B6219,'Data Transformation'!$G$4:$G$8425),'Bin Analysis'!$B6227)</f>
        <v>2073</v>
      </c>
      <c r="I6227">
        <f t="shared" si="778"/>
        <v>0</v>
      </c>
      <c r="J6227">
        <f t="shared" si="779"/>
        <v>0</v>
      </c>
      <c r="K6227">
        <f>J6227*Weighting!$W$11</f>
        <v>0</v>
      </c>
      <c r="M6227" s="14"/>
    </row>
    <row r="6228" spans="1:13" x14ac:dyDescent="0.25">
      <c r="A6228" s="32" t="str">
        <f>IF(Weighting!$P$12&gt;0,B6228,"")</f>
        <v/>
      </c>
      <c r="B6228" t="e">
        <f>Weighting!$C$12</f>
        <v>#DIV/0!</v>
      </c>
      <c r="C6228" t="e">
        <f>Weighting!$F$12</f>
        <v>#NUM!</v>
      </c>
      <c r="D6228" t="e">
        <f>IF(C6228=1,'Data Transformation'!$G$3+0.5*'Data Transformation'!$W$25,IF(C6229=1,D6229-'Data Transformation'!$W$25,FALSE))</f>
        <v>#NUM!</v>
      </c>
      <c r="E6228">
        <f t="array" ref="E6228">IF(ISLOGICAL(D6228),"",FREQUENCY(IF('Data Transformation'!$B$425:$B$8425='Bin Analysis'!$B6219,'Data Transformation'!$G$425:$G$8425),D6228))</f>
        <v>2001</v>
      </c>
      <c r="F6228">
        <f t="shared" si="777"/>
        <v>0</v>
      </c>
      <c r="G6228">
        <f>Weighting!$H$12</f>
        <v>0</v>
      </c>
      <c r="H6228">
        <f t="array" ref="H6228">FREQUENCY(IF('Data Transformation'!$B$4:$B$8425=B6219,'Data Transformation'!$G$4:$G$8425),'Bin Analysis'!$B6228)</f>
        <v>2073</v>
      </c>
      <c r="I6228">
        <f t="shared" si="778"/>
        <v>0</v>
      </c>
      <c r="J6228">
        <f t="shared" si="779"/>
        <v>0</v>
      </c>
      <c r="K6228">
        <f>J6228*Weighting!$W$12</f>
        <v>0</v>
      </c>
      <c r="M6228" s="14"/>
    </row>
    <row r="6229" spans="1:13" x14ac:dyDescent="0.25">
      <c r="A6229" s="32" t="str">
        <f>IF(Weighting!$P$13&gt;0,B6229,"")</f>
        <v/>
      </c>
      <c r="B6229" t="e">
        <f>Weighting!$C$13</f>
        <v>#DIV/0!</v>
      </c>
      <c r="C6229" t="e">
        <f>Weighting!$F$13</f>
        <v>#NUM!</v>
      </c>
      <c r="D6229" t="e">
        <f>IF(C6229=1,'Data Transformation'!$G$3+0.5*'Data Transformation'!$W$25,IF(C6230=1,D6230-'Data Transformation'!$W$25,FALSE))</f>
        <v>#NUM!</v>
      </c>
      <c r="E6229">
        <f t="array" ref="E6229">IF(ISLOGICAL(D6229),"",FREQUENCY(IF('Data Transformation'!$B$425:$B$8425='Bin Analysis'!$B6219,'Data Transformation'!$G$425:$G$8425),D6229))</f>
        <v>2001</v>
      </c>
      <c r="F6229">
        <f t="shared" si="777"/>
        <v>0</v>
      </c>
      <c r="G6229">
        <f>Weighting!$H$13</f>
        <v>0</v>
      </c>
      <c r="H6229">
        <f t="array" ref="H6229">FREQUENCY(IF('Data Transformation'!$B$4:$B$8425=B6219,'Data Transformation'!$G$4:$G$8425),'Bin Analysis'!$B6229)</f>
        <v>2073</v>
      </c>
      <c r="I6229">
        <f t="shared" si="778"/>
        <v>0</v>
      </c>
      <c r="J6229">
        <f t="shared" si="779"/>
        <v>0</v>
      </c>
      <c r="K6229">
        <f>J6229*Weighting!$W$13</f>
        <v>0</v>
      </c>
      <c r="M6229" s="14"/>
    </row>
    <row r="6230" spans="1:13" x14ac:dyDescent="0.25">
      <c r="A6230" s="32" t="str">
        <f>IF(Weighting!$P$14&gt;0,B6230,"")</f>
        <v/>
      </c>
      <c r="B6230" t="e">
        <f>Weighting!$C$14</f>
        <v>#DIV/0!</v>
      </c>
      <c r="C6230" t="e">
        <f>Weighting!$F$14</f>
        <v>#NUM!</v>
      </c>
      <c r="D6230" t="e">
        <f>IF(C6230=1,'Data Transformation'!$G$3+0.5*'Data Transformation'!$W$25,IF(C6231=1,D6231-'Data Transformation'!$W$25,FALSE))</f>
        <v>#NUM!</v>
      </c>
      <c r="E6230">
        <f t="array" ref="E6230">IF(ISLOGICAL(D6230),"",FREQUENCY(IF('Data Transformation'!$B$425:$B$8425='Bin Analysis'!$B6219,'Data Transformation'!$G$425:$G$8425),D6230))</f>
        <v>2001</v>
      </c>
      <c r="F6230">
        <f t="shared" si="777"/>
        <v>0</v>
      </c>
      <c r="G6230">
        <f>Weighting!$H$14</f>
        <v>0</v>
      </c>
      <c r="H6230">
        <f t="array" ref="H6230">FREQUENCY(IF('Data Transformation'!$B$4:$B$8425=B6219,'Data Transformation'!$G$4:$G$8425),'Bin Analysis'!$B6230)</f>
        <v>2073</v>
      </c>
      <c r="I6230">
        <f t="shared" si="778"/>
        <v>0</v>
      </c>
      <c r="J6230">
        <f t="shared" si="779"/>
        <v>0</v>
      </c>
      <c r="K6230">
        <f>J6230*Weighting!$W$14</f>
        <v>0</v>
      </c>
      <c r="M6230" s="14"/>
    </row>
    <row r="6231" spans="1:13" x14ac:dyDescent="0.25">
      <c r="A6231" s="32" t="str">
        <f>IF(Weighting!$P$15&gt;0,B6231,"")</f>
        <v/>
      </c>
      <c r="B6231" t="e">
        <f>Weighting!$C$15</f>
        <v>#DIV/0!</v>
      </c>
      <c r="C6231" t="e">
        <f>Weighting!$F$15</f>
        <v>#NUM!</v>
      </c>
      <c r="D6231" t="e">
        <f>IF(C6231=1,'Data Transformation'!$G$3+0.5*'Data Transformation'!$W$25,IF(C6232=1,D6232-'Data Transformation'!$W$25,FALSE))</f>
        <v>#NUM!</v>
      </c>
      <c r="E6231">
        <f t="array" ref="E6231">IF(ISLOGICAL(D6231),"",FREQUENCY(IF('Data Transformation'!$B$425:$B$8425='Bin Analysis'!$B6219,'Data Transformation'!$G$425:$G$8425),D6231))</f>
        <v>2001</v>
      </c>
      <c r="F6231">
        <f t="shared" si="777"/>
        <v>0</v>
      </c>
      <c r="G6231">
        <f>Weighting!$H$15</f>
        <v>0</v>
      </c>
      <c r="H6231">
        <f t="array" ref="H6231">FREQUENCY(IF('Data Transformation'!$B$4:$B$8425=B6219,'Data Transformation'!$G$4:$G$8425),'Bin Analysis'!$B6231)</f>
        <v>2073</v>
      </c>
      <c r="I6231">
        <f t="shared" si="778"/>
        <v>0</v>
      </c>
      <c r="J6231">
        <f t="shared" si="779"/>
        <v>0</v>
      </c>
      <c r="K6231">
        <f>J6231*Weighting!$W$15</f>
        <v>0</v>
      </c>
      <c r="M6231" s="14"/>
    </row>
    <row r="6232" spans="1:13" x14ac:dyDescent="0.25">
      <c r="A6232" s="32" t="str">
        <f>IF(Weighting!$P$16&gt;0,B6232,"")</f>
        <v/>
      </c>
      <c r="B6232" t="e">
        <f>Weighting!$C$16</f>
        <v>#DIV/0!</v>
      </c>
      <c r="C6232" t="e">
        <f>Weighting!$F$16</f>
        <v>#NUM!</v>
      </c>
      <c r="D6232" t="e">
        <f>IF(C6232=1,'Data Transformation'!$G$3+0.5*'Data Transformation'!$W$25,IF(C6233=1,D6233-'Data Transformation'!$W$25,FALSE))</f>
        <v>#NUM!</v>
      </c>
      <c r="E6232">
        <f t="array" ref="E6232">IF(ISLOGICAL(D6232),"",FREQUENCY(IF('Data Transformation'!$B$425:$B$8425='Bin Analysis'!$B6219,'Data Transformation'!$G$425:$G$8425),D6232))</f>
        <v>2001</v>
      </c>
      <c r="F6232">
        <f t="shared" si="777"/>
        <v>0</v>
      </c>
      <c r="G6232">
        <f>Weighting!$H$16</f>
        <v>0</v>
      </c>
      <c r="H6232">
        <f t="array" ref="H6232">FREQUENCY(IF('Data Transformation'!$B$4:$B$8425=B6219,'Data Transformation'!$G$4:$G$8425),'Bin Analysis'!$B6232)</f>
        <v>2073</v>
      </c>
      <c r="I6232">
        <f t="shared" si="778"/>
        <v>0</v>
      </c>
      <c r="J6232">
        <f t="shared" si="779"/>
        <v>0</v>
      </c>
      <c r="K6232">
        <f>J6232*Weighting!$W$16</f>
        <v>0</v>
      </c>
      <c r="M6232" s="14"/>
    </row>
    <row r="6233" spans="1:13" x14ac:dyDescent="0.25">
      <c r="A6233" s="32" t="str">
        <f>IF(Weighting!$P$17&gt;0,B6233,"")</f>
        <v/>
      </c>
      <c r="B6233" t="e">
        <f>Weighting!$C$17</f>
        <v>#DIV/0!</v>
      </c>
      <c r="C6233" t="e">
        <f>Weighting!$F$17</f>
        <v>#NUM!</v>
      </c>
      <c r="D6233" t="e">
        <f>IF(C6233=1,'Data Transformation'!$G$3+0.5*'Data Transformation'!$W$25,IF(C6234=1,D6234-'Data Transformation'!$W$25,FALSE))</f>
        <v>#NUM!</v>
      </c>
      <c r="E6233">
        <f t="array" ref="E6233">IF(ISLOGICAL(D6233),"",FREQUENCY(IF('Data Transformation'!$B$425:$B$8425='Bin Analysis'!$B6219,'Data Transformation'!$G$425:$G$8425),D6233))</f>
        <v>2001</v>
      </c>
      <c r="F6233">
        <f t="shared" si="777"/>
        <v>0</v>
      </c>
      <c r="G6233">
        <f>Weighting!$H$17</f>
        <v>0</v>
      </c>
      <c r="H6233">
        <f t="array" ref="H6233">FREQUENCY(IF('Data Transformation'!$B$4:$B$8425=B6219,'Data Transformation'!$G$4:$G$8425),'Bin Analysis'!$B6233)</f>
        <v>2073</v>
      </c>
      <c r="I6233">
        <f t="shared" si="778"/>
        <v>0</v>
      </c>
      <c r="J6233">
        <f t="shared" si="779"/>
        <v>0</v>
      </c>
      <c r="K6233">
        <f>J6233*Weighting!$W$17</f>
        <v>0</v>
      </c>
      <c r="M6233" s="14"/>
    </row>
    <row r="6234" spans="1:13" x14ac:dyDescent="0.25">
      <c r="A6234" s="32" t="str">
        <f>IF(Weighting!$P$18&gt;0,B6234,"")</f>
        <v/>
      </c>
      <c r="B6234" t="e">
        <f>Weighting!$C$18</f>
        <v>#DIV/0!</v>
      </c>
      <c r="C6234" t="e">
        <f>Weighting!$F$18</f>
        <v>#NUM!</v>
      </c>
      <c r="D6234" t="e">
        <f>IF(C6234=1,'Data Transformation'!$G$3+0.5*'Data Transformation'!$W$25,IF(C6235=1,D6235-'Data Transformation'!$W$25,FALSE))</f>
        <v>#NUM!</v>
      </c>
      <c r="E6234">
        <f t="array" ref="E6234">IF(ISLOGICAL(D6234),"",FREQUENCY(IF('Data Transformation'!$B$425:$B$8425='Bin Analysis'!$B6219,'Data Transformation'!$G$425:$G$8425),D6234))</f>
        <v>2001</v>
      </c>
      <c r="F6234">
        <f t="shared" si="777"/>
        <v>0</v>
      </c>
      <c r="G6234">
        <f>Weighting!$H$18</f>
        <v>0</v>
      </c>
      <c r="H6234">
        <f t="array" ref="H6234">FREQUENCY(IF('Data Transformation'!$B$4:$B$8425=B6219,'Data Transformation'!$G$4:$G$8425),'Bin Analysis'!$B6234)</f>
        <v>2073</v>
      </c>
      <c r="I6234">
        <f t="shared" si="778"/>
        <v>0</v>
      </c>
      <c r="J6234">
        <f t="shared" si="779"/>
        <v>0</v>
      </c>
      <c r="K6234">
        <f>J6234*Weighting!$W$18</f>
        <v>0</v>
      </c>
      <c r="M6234" s="14"/>
    </row>
    <row r="6235" spans="1:13" x14ac:dyDescent="0.25">
      <c r="A6235" s="32" t="str">
        <f>IF(Weighting!$P$19&gt;0,B6235,"")</f>
        <v/>
      </c>
      <c r="B6235" t="e">
        <f>Weighting!$C$19</f>
        <v>#DIV/0!</v>
      </c>
      <c r="C6235" t="e">
        <f>Weighting!$F$19</f>
        <v>#NUM!</v>
      </c>
      <c r="D6235" t="e">
        <f>IF(C6235=1,'Data Transformation'!$G$3+0.5*'Data Transformation'!$W$25,IF(C6236=1,D6236-'Data Transformation'!$W$25,FALSE))</f>
        <v>#NUM!</v>
      </c>
      <c r="E6235">
        <f t="array" ref="E6235">IF(ISLOGICAL(D6235),"",FREQUENCY(IF('Data Transformation'!$B$425:$B$8425='Bin Analysis'!$B6219,'Data Transformation'!$G$425:$G$8425),D6235))</f>
        <v>2001</v>
      </c>
      <c r="F6235">
        <f t="shared" si="777"/>
        <v>0</v>
      </c>
      <c r="G6235">
        <f>Weighting!$H$19</f>
        <v>0</v>
      </c>
      <c r="H6235">
        <f t="array" ref="H6235">FREQUENCY(IF('Data Transformation'!$B$4:$B$8425=B6219,'Data Transformation'!$G$4:$G$8425),'Bin Analysis'!$B6235)</f>
        <v>2073</v>
      </c>
      <c r="I6235">
        <f t="shared" si="778"/>
        <v>0</v>
      </c>
      <c r="J6235">
        <f t="shared" si="779"/>
        <v>0</v>
      </c>
      <c r="K6235">
        <f>J6235*Weighting!$W$19</f>
        <v>0</v>
      </c>
      <c r="M6235" s="14"/>
    </row>
    <row r="6236" spans="1:13" x14ac:dyDescent="0.25">
      <c r="A6236" s="32" t="str">
        <f>IF(Weighting!$P$20&gt;0,B6236,"")</f>
        <v/>
      </c>
      <c r="B6236" t="e">
        <f>Weighting!$C$20</f>
        <v>#DIV/0!</v>
      </c>
      <c r="C6236" t="e">
        <f>Weighting!$F$20</f>
        <v>#NUM!</v>
      </c>
      <c r="D6236" t="e">
        <f>IF(C6236=1,'Data Transformation'!$G$3+0.5*'Data Transformation'!$W$25,IF(C6237=1,D6237-'Data Transformation'!$W$25,FALSE))</f>
        <v>#NUM!</v>
      </c>
      <c r="E6236">
        <f t="array" ref="E6236">IF(ISLOGICAL(D6236),"",FREQUENCY(IF('Data Transformation'!$B$425:$B$8425='Bin Analysis'!$B6219,'Data Transformation'!$G$425:$G$8425),D6236))</f>
        <v>2001</v>
      </c>
      <c r="F6236">
        <f t="shared" si="777"/>
        <v>0</v>
      </c>
      <c r="G6236">
        <f>Weighting!$H$20</f>
        <v>0</v>
      </c>
      <c r="H6236">
        <f t="array" ref="H6236">FREQUENCY(IF('Data Transformation'!$B$4:$B$8425=B6219,'Data Transformation'!$G$4:$G$8425),'Bin Analysis'!$B6236)</f>
        <v>2073</v>
      </c>
      <c r="I6236">
        <f t="shared" si="778"/>
        <v>0</v>
      </c>
      <c r="J6236">
        <f t="shared" si="779"/>
        <v>0</v>
      </c>
      <c r="K6236">
        <f>J6236*Weighting!$W$20</f>
        <v>0</v>
      </c>
      <c r="M6236" s="14"/>
    </row>
    <row r="6237" spans="1:13" x14ac:dyDescent="0.25">
      <c r="A6237" s="32" t="str">
        <f>IF(Weighting!$P$21&gt;0,B6237,"")</f>
        <v/>
      </c>
      <c r="B6237" t="e">
        <f>Weighting!$C$21</f>
        <v>#DIV/0!</v>
      </c>
      <c r="C6237" t="e">
        <f>Weighting!$F$21</f>
        <v>#NUM!</v>
      </c>
      <c r="D6237" t="e">
        <f>IF(C6237=1,'Data Transformation'!$G$3+0.5*'Data Transformation'!$W$25,IF(C6238=1,D6238-'Data Transformation'!$W$25,FALSE))</f>
        <v>#NUM!</v>
      </c>
      <c r="E6237">
        <f t="array" ref="E6237">IF(ISLOGICAL(D6237),"",FREQUENCY(IF('Data Transformation'!$B$425:$B$8425='Bin Analysis'!$B6219,'Data Transformation'!$G$425:$G$8425),D6237))</f>
        <v>2001</v>
      </c>
      <c r="F6237">
        <f t="shared" si="777"/>
        <v>0</v>
      </c>
      <c r="G6237">
        <f>Weighting!$H$21</f>
        <v>0</v>
      </c>
      <c r="H6237">
        <f t="array" ref="H6237">FREQUENCY(IF('Data Transformation'!$B$4:$B$8425=B6219,'Data Transformation'!$G$4:$G$8425),'Bin Analysis'!$B6237)</f>
        <v>2073</v>
      </c>
      <c r="I6237">
        <f t="shared" si="778"/>
        <v>0</v>
      </c>
      <c r="J6237">
        <f t="shared" si="779"/>
        <v>0</v>
      </c>
      <c r="K6237">
        <f>J6237*Weighting!$W$21</f>
        <v>0</v>
      </c>
      <c r="M6237" s="14"/>
    </row>
    <row r="6238" spans="1:13" x14ac:dyDescent="0.25">
      <c r="A6238" s="32" t="str">
        <f>IF(Weighting!$P$22&gt;0,B6238,"")</f>
        <v/>
      </c>
      <c r="B6238" t="e">
        <f>Weighting!$C$22</f>
        <v>#DIV/0!</v>
      </c>
      <c r="C6238" t="e">
        <f>Weighting!$F$22</f>
        <v>#NUM!</v>
      </c>
      <c r="D6238" t="e">
        <f>IF(C6238=1,'Data Transformation'!$G$3+0.5*'Data Transformation'!$W$25,IF(C6239=1,D6239-'Data Transformation'!$W$25,FALSE))</f>
        <v>#NUM!</v>
      </c>
      <c r="E6238">
        <f t="array" ref="E6238">IF(ISLOGICAL(D6238),"",FREQUENCY(IF('Data Transformation'!$B$425:$B$8425='Bin Analysis'!$B6219,'Data Transformation'!$G$425:$G$8425),D6238))</f>
        <v>2001</v>
      </c>
      <c r="F6238">
        <f t="shared" si="777"/>
        <v>0</v>
      </c>
      <c r="G6238">
        <f>Weighting!$H$22</f>
        <v>0</v>
      </c>
      <c r="H6238">
        <f t="array" ref="H6238">FREQUENCY(IF('Data Transformation'!$B$4:$B$8425=B6219,'Data Transformation'!$G$4:$G$8425),'Bin Analysis'!$B6238)</f>
        <v>2073</v>
      </c>
      <c r="I6238">
        <f t="shared" si="778"/>
        <v>0</v>
      </c>
      <c r="J6238">
        <f t="shared" si="779"/>
        <v>0</v>
      </c>
      <c r="K6238">
        <f>J6238*Weighting!$W$22</f>
        <v>0</v>
      </c>
      <c r="M6238" s="14"/>
    </row>
    <row r="6239" spans="1:13" x14ac:dyDescent="0.25">
      <c r="A6239" s="32" t="str">
        <f>IF(Weighting!$P$23&gt;0,B6239,"")</f>
        <v/>
      </c>
      <c r="B6239" t="e">
        <f>Weighting!$C$23</f>
        <v>#DIV/0!</v>
      </c>
      <c r="C6239" t="e">
        <f>Weighting!$F$23</f>
        <v>#NUM!</v>
      </c>
      <c r="D6239" t="e">
        <f>IF(C6239=1,'Data Transformation'!$G$3+0.5*'Data Transformation'!$W$25,IF(C6240=1,D6240-'Data Transformation'!$W$25,FALSE))</f>
        <v>#NUM!</v>
      </c>
      <c r="E6239">
        <f t="array" ref="E6239">IF(ISLOGICAL(D6239),"",FREQUENCY(IF('Data Transformation'!$B$425:$B$8425='Bin Analysis'!$B6219,'Data Transformation'!$G$425:$G$8425),D6239))</f>
        <v>2001</v>
      </c>
      <c r="F6239">
        <f t="shared" si="777"/>
        <v>0</v>
      </c>
      <c r="G6239">
        <f>Weighting!$H$23</f>
        <v>0</v>
      </c>
      <c r="H6239">
        <f t="array" ref="H6239">FREQUENCY(IF('Data Transformation'!$B$4:$B$8425=B6219,'Data Transformation'!$G$4:$G$8425),'Bin Analysis'!$B6239)</f>
        <v>2073</v>
      </c>
      <c r="I6239">
        <f t="shared" si="778"/>
        <v>0</v>
      </c>
      <c r="J6239">
        <f t="shared" si="779"/>
        <v>0</v>
      </c>
      <c r="K6239">
        <f>J6239*Weighting!$W$23</f>
        <v>0</v>
      </c>
      <c r="M6239" s="14"/>
    </row>
    <row r="6240" spans="1:13" x14ac:dyDescent="0.25">
      <c r="A6240" s="32" t="str">
        <f>IF(Weighting!$P$24&gt;0,B6240,"")</f>
        <v/>
      </c>
      <c r="B6240" t="e">
        <f>Weighting!$C$24</f>
        <v>#DIV/0!</v>
      </c>
      <c r="C6240" t="e">
        <f>Weighting!$F$24</f>
        <v>#NUM!</v>
      </c>
      <c r="D6240" t="e">
        <f>IF(C6240=1,'Data Transformation'!$G$3+0.5*'Data Transformation'!$W$25,IF(C6241=1,D6241-'Data Transformation'!$W$25,FALSE))</f>
        <v>#NUM!</v>
      </c>
      <c r="E6240">
        <f t="array" ref="E6240">IF(ISLOGICAL(D6240),"",FREQUENCY(IF('Data Transformation'!$B$425:$B$8425='Bin Analysis'!$B6219,'Data Transformation'!$G$425:$G$8425),D6240))</f>
        <v>2001</v>
      </c>
      <c r="F6240">
        <f t="shared" si="777"/>
        <v>0</v>
      </c>
      <c r="G6240">
        <f>Weighting!$H$24</f>
        <v>0</v>
      </c>
      <c r="H6240">
        <f t="array" ref="H6240">FREQUENCY(IF('Data Transformation'!$B$4:$B$8425=B6219,'Data Transformation'!$G$4:$G$8425),'Bin Analysis'!$B6240)</f>
        <v>2073</v>
      </c>
      <c r="I6240">
        <f t="shared" si="778"/>
        <v>0</v>
      </c>
      <c r="J6240">
        <f t="shared" si="779"/>
        <v>0</v>
      </c>
      <c r="K6240">
        <f>J6240*Weighting!$W$24</f>
        <v>0</v>
      </c>
      <c r="M6240" s="14"/>
    </row>
    <row r="6241" spans="1:25" x14ac:dyDescent="0.25">
      <c r="A6241" s="32" t="str">
        <f>IF(Weighting!$P$25&gt;0,B6241,"")</f>
        <v/>
      </c>
      <c r="B6241" t="e">
        <f>Weighting!$C$25</f>
        <v>#DIV/0!</v>
      </c>
      <c r="C6241" t="e">
        <f>Weighting!$F$25</f>
        <v>#NUM!</v>
      </c>
      <c r="D6241" t="e">
        <f>IF(C6241=1,'Data Transformation'!$G$3+0.5*'Data Transformation'!$W$25,IF(C6242=1,D6242-'Data Transformation'!$W$25,FALSE))</f>
        <v>#NUM!</v>
      </c>
      <c r="E6241">
        <f t="array" ref="E6241">IF(ISLOGICAL(D6241),"",FREQUENCY(IF('Data Transformation'!$B$425:$B$8425='Bin Analysis'!$B6219,'Data Transformation'!$G$425:$G$8425),D6241))</f>
        <v>2001</v>
      </c>
      <c r="F6241">
        <f t="shared" si="777"/>
        <v>0</v>
      </c>
      <c r="G6241">
        <f>Weighting!$H$25</f>
        <v>0</v>
      </c>
      <c r="H6241">
        <f t="array" ref="H6241">FREQUENCY(IF('Data Transformation'!$B$4:$B$8425=B6219,'Data Transformation'!$G$4:$G$8425),'Bin Analysis'!$B6241)</f>
        <v>2073</v>
      </c>
      <c r="I6241">
        <f t="shared" si="778"/>
        <v>0</v>
      </c>
      <c r="J6241">
        <f t="shared" si="779"/>
        <v>0</v>
      </c>
      <c r="K6241">
        <f>J6241*Weighting!$W$25</f>
        <v>0</v>
      </c>
      <c r="M6241" s="14"/>
    </row>
    <row r="6242" spans="1:25" x14ac:dyDescent="0.25">
      <c r="N6242" s="57"/>
      <c r="O6242"/>
      <c r="P6242"/>
      <c r="Q6242"/>
      <c r="R6242"/>
    </row>
    <row r="6243" spans="1:25" ht="23.25" x14ac:dyDescent="0.35">
      <c r="A6243" s="21" t="s">
        <v>0</v>
      </c>
      <c r="B6243" s="21" t="str">
        <f>IFERROR(VLOOKUP(C6243,'Data Transformation'!$L$6:$M$426,2,FALSE),"")</f>
        <v/>
      </c>
      <c r="C6243" s="21">
        <f>C6219+1</f>
        <v>260</v>
      </c>
      <c r="D6243" s="21"/>
      <c r="E6243" s="21"/>
      <c r="F6243" s="21"/>
      <c r="G6243" s="21"/>
      <c r="H6243" s="22"/>
      <c r="I6243" s="22"/>
      <c r="J6243" s="22"/>
      <c r="K6243" s="21"/>
      <c r="L6243" s="21" t="str">
        <f>B6243</f>
        <v/>
      </c>
      <c r="M6243" s="23" t="e">
        <f>INDEX('Data Transformation'!$O$4:$O$424,MATCH($B6243,'Data Transformation'!$M$4:$M$424,0),MATCH($M$2,'Data Transformation'!$O$3,0))</f>
        <v>#N/A</v>
      </c>
      <c r="N6243" s="27" t="e">
        <f>IF('Input and Summary Results'!$J$16="minimum",'Bin Analysis'!X6244/(M6243-1),'Bin Analysis'!Y6243/('Bin Analysis'!M6243-1))</f>
        <v>#N/A</v>
      </c>
      <c r="O6243" s="27" t="e">
        <f>IF(M6243=FALSE,NA(),(VLOOKUP(1,C6246:K6265,4,FALSE))/(M6243-1))</f>
        <v>#N/A</v>
      </c>
      <c r="P6243" s="27" t="e">
        <f>IF(M6243=FALSE,NA(),SUM(J6246:J6265)/Weighting!$S$5)</f>
        <v>#N/A</v>
      </c>
      <c r="Q6243" s="27" t="e">
        <f>IF(M6243=FALSE,NA(),SUM(K6246:K6265)/Weighting!$S$6)</f>
        <v>#N/A</v>
      </c>
      <c r="R6243" s="27" t="e">
        <f>IF(M6243=FALSE,NA(),(VLOOKUP(1,G6246:K6265,3,FALSE))/(M6243-1))</f>
        <v>#N/A</v>
      </c>
      <c r="S6243" s="22" t="e">
        <f>IF(M6243=FALSE,NA(),IF(SUM(J6246:J6265)=2,"yes","no"))</f>
        <v>#N/A</v>
      </c>
      <c r="X6243" s="2" cm="2">
        <f t="array" ref="X6243:X6244">FREQUENCY(IF('Data Transformation'!$B$425:$B$6424='Bin Analysis'!L6243,'Data Transformation'!$G$425:$G$6424),'Data Transformation'!$U$11)</f>
        <v>0</v>
      </c>
      <c r="Y6243" s="2" cm="2">
        <f t="array" ref="Y6243:Y6244">FREQUENCY(IF('Data Transformation'!$B$425:$B$6424='Bin Analysis'!L6243,'Data Transformation'!$G$425:$G$6424),'Data Transformation'!$U$12)</f>
        <v>0</v>
      </c>
    </row>
    <row r="6244" spans="1:25" x14ac:dyDescent="0.25">
      <c r="A6244" s="14" t="s">
        <v>67</v>
      </c>
      <c r="B6244" t="s">
        <v>47</v>
      </c>
      <c r="C6244" t="s">
        <v>5</v>
      </c>
      <c r="D6244" t="s">
        <v>100</v>
      </c>
      <c r="E6244" t="s">
        <v>101</v>
      </c>
      <c r="F6244" t="s">
        <v>102</v>
      </c>
      <c r="G6244" t="s">
        <v>70</v>
      </c>
      <c r="H6244" t="s">
        <v>31</v>
      </c>
      <c r="I6244" t="s">
        <v>32</v>
      </c>
      <c r="J6244" t="s">
        <v>46</v>
      </c>
      <c r="K6244" s="14" t="s">
        <v>45</v>
      </c>
      <c r="M6244" s="14"/>
      <c r="X6244" s="2">
        <v>0</v>
      </c>
      <c r="Y6244" s="2">
        <v>0</v>
      </c>
    </row>
    <row r="6245" spans="1:25" x14ac:dyDescent="0.25">
      <c r="A6245" s="32"/>
      <c r="D6245" t="e">
        <f>IF(C6245=1,'Data Transformation'!$G$3+0.5*'Data Transformation'!$W$25,IF(C6246=1,D6246-'Data Transformation'!$W$25,FALSE))</f>
        <v>#NUM!</v>
      </c>
      <c r="E6245">
        <f t="array" ref="E6245">IF(ISLOGICAL(D6245),"",FREQUENCY(IF('Data Transformation'!$B$425:$B$8425='Bin Analysis'!$B6243,'Data Transformation'!$G$425:$G$8425),D6245))</f>
        <v>2001</v>
      </c>
      <c r="F6245" t="e">
        <f>IF(ISLOGICAL(D6245),"",E6245-E6244)</f>
        <v>#VALUE!</v>
      </c>
      <c r="M6245" s="14"/>
    </row>
    <row r="6246" spans="1:25" x14ac:dyDescent="0.25">
      <c r="A6246" s="32" t="e">
        <f>IF(Weighting!$P$6&gt;0,B6246,"")</f>
        <v>#NUM!</v>
      </c>
      <c r="B6246" t="e">
        <f>Weighting!$C$6</f>
        <v>#DIV/0!</v>
      </c>
      <c r="C6246" t="e">
        <f>Weighting!$F$6</f>
        <v>#NUM!</v>
      </c>
      <c r="D6246" t="e">
        <f>IF(C6246=1,'Data Transformation'!$G$3+0.5*'Data Transformation'!$W$25,IF(C6247=1,D6247-'Data Transformation'!$W$25,FALSE))</f>
        <v>#NUM!</v>
      </c>
      <c r="E6246">
        <f t="array" ref="E6246">IF(ISLOGICAL(D6246),"",FREQUENCY(IF('Data Transformation'!$B$425:$B$8425='Bin Analysis'!$B6243,'Data Transformation'!$G$425:$G$8425),D6246))</f>
        <v>2001</v>
      </c>
      <c r="F6246">
        <f>IF(ISLOGICAL(D6246),"",E6246-E6245)</f>
        <v>0</v>
      </c>
      <c r="G6246">
        <f>Weighting!$H$6</f>
        <v>1</v>
      </c>
      <c r="H6246">
        <f t="array" ref="H6246">FREQUENCY(IF('Data Transformation'!$B$4:$B$8425=B6243,'Data Transformation'!$G$4:$G$8425),'Bin Analysis'!$B6246)</f>
        <v>2073</v>
      </c>
      <c r="I6246">
        <f>H6246-H6245</f>
        <v>2073</v>
      </c>
      <c r="J6246">
        <f>IF(I6246=0,0,1)</f>
        <v>1</v>
      </c>
      <c r="K6246" t="e">
        <f>J6246*Weighting!$W$6</f>
        <v>#NUM!</v>
      </c>
      <c r="M6246" s="14"/>
    </row>
    <row r="6247" spans="1:25" x14ac:dyDescent="0.25">
      <c r="A6247" s="32" t="str">
        <f>IF(Weighting!$P$7&gt;0,B6247,"")</f>
        <v/>
      </c>
      <c r="B6247" t="e">
        <f>Weighting!$C$7</f>
        <v>#DIV/0!</v>
      </c>
      <c r="C6247" t="e">
        <f>Weighting!$F$7</f>
        <v>#NUM!</v>
      </c>
      <c r="D6247" t="e">
        <f>IF(C6247=1,'Data Transformation'!$G$3+0.5*'Data Transformation'!$W$25,IF(C6248=1,D6248-'Data Transformation'!$W$25,FALSE))</f>
        <v>#NUM!</v>
      </c>
      <c r="E6247">
        <f t="array" ref="E6247">IF(ISLOGICAL(D6247),"",FREQUENCY(IF('Data Transformation'!$B$425:$B$8425='Bin Analysis'!$B6243,'Data Transformation'!$G$425:$G$8425),D6247))</f>
        <v>2001</v>
      </c>
      <c r="F6247">
        <f t="shared" ref="F6247:F6265" si="780">IF(ISLOGICAL(D6247),"",E6247-E6246)</f>
        <v>0</v>
      </c>
      <c r="G6247">
        <f>Weighting!$H$7</f>
        <v>0</v>
      </c>
      <c r="H6247">
        <f t="array" ref="H6247">FREQUENCY(IF('Data Transformation'!$B$4:$B$8425=B6243,'Data Transformation'!$G$4:$G$8425),'Bin Analysis'!$B6247)</f>
        <v>2073</v>
      </c>
      <c r="I6247">
        <f t="shared" ref="I6247:I6265" si="781">H6247-H6246</f>
        <v>0</v>
      </c>
      <c r="J6247">
        <f>IF(I6247=0,0,1)</f>
        <v>0</v>
      </c>
      <c r="K6247">
        <f>J6247*Weighting!$W$7</f>
        <v>0</v>
      </c>
      <c r="M6247" s="14"/>
    </row>
    <row r="6248" spans="1:25" x14ac:dyDescent="0.25">
      <c r="A6248" s="32" t="str">
        <f>IF(Weighting!$P$8&gt;0,B6248,"")</f>
        <v/>
      </c>
      <c r="B6248" t="e">
        <f>Weighting!$C$8</f>
        <v>#DIV/0!</v>
      </c>
      <c r="C6248" t="e">
        <f>Weighting!$F$8</f>
        <v>#NUM!</v>
      </c>
      <c r="D6248" t="e">
        <f>IF(C6248=1,'Data Transformation'!$G$3+0.5*'Data Transformation'!$W$25,IF(C6249=1,D6249-'Data Transformation'!$W$25,FALSE))</f>
        <v>#NUM!</v>
      </c>
      <c r="E6248">
        <f t="array" ref="E6248">IF(ISLOGICAL(D6248),"",FREQUENCY(IF('Data Transformation'!$B$425:$B$8425='Bin Analysis'!$B6243,'Data Transformation'!$G$425:$G$8425),D6248))</f>
        <v>2001</v>
      </c>
      <c r="F6248">
        <f t="shared" si="780"/>
        <v>0</v>
      </c>
      <c r="G6248">
        <f>Weighting!$H$8</f>
        <v>0</v>
      </c>
      <c r="H6248">
        <f t="array" ref="H6248">FREQUENCY(IF('Data Transformation'!$B$4:$B$8425=B6243,'Data Transformation'!$G$4:$G$8425),'Bin Analysis'!$B6248)</f>
        <v>2073</v>
      </c>
      <c r="I6248">
        <f t="shared" si="781"/>
        <v>0</v>
      </c>
      <c r="J6248">
        <f t="shared" ref="J6248:J6265" si="782">IF(I6248=0,0,1)</f>
        <v>0</v>
      </c>
      <c r="K6248">
        <f>J6248*Weighting!$W$8</f>
        <v>0</v>
      </c>
      <c r="M6248" s="14"/>
    </row>
    <row r="6249" spans="1:25" x14ac:dyDescent="0.25">
      <c r="A6249" s="32" t="str">
        <f>IF(Weighting!$P$9&gt;0,B6249,"")</f>
        <v/>
      </c>
      <c r="B6249" s="50" t="e">
        <f>Weighting!$C$9</f>
        <v>#DIV/0!</v>
      </c>
      <c r="C6249" t="e">
        <f>Weighting!$F$9</f>
        <v>#NUM!</v>
      </c>
      <c r="D6249" t="e">
        <f>IF(C6249=1,'Data Transformation'!$G$3+0.5*'Data Transformation'!$W$25,IF(C6250=1,D6250-'Data Transformation'!$W$25,FALSE))</f>
        <v>#NUM!</v>
      </c>
      <c r="E6249">
        <f t="array" ref="E6249">IF(ISLOGICAL(D6249),"",FREQUENCY(IF('Data Transformation'!$B$425:$B$8425='Bin Analysis'!$B6243,'Data Transformation'!$G$425:$G$8425),D6249))</f>
        <v>2001</v>
      </c>
      <c r="F6249">
        <f t="shared" si="780"/>
        <v>0</v>
      </c>
      <c r="G6249">
        <f>Weighting!$H$9</f>
        <v>0</v>
      </c>
      <c r="H6249">
        <f t="array" ref="H6249">FREQUENCY(IF('Data Transformation'!$B$4:$B$8425=B6243,'Data Transformation'!$G$4:$G$8425),'Bin Analysis'!$B6249)</f>
        <v>2073</v>
      </c>
      <c r="I6249">
        <f t="shared" si="781"/>
        <v>0</v>
      </c>
      <c r="J6249">
        <f t="shared" si="782"/>
        <v>0</v>
      </c>
      <c r="K6249">
        <f>J6249*Weighting!$W$9</f>
        <v>0</v>
      </c>
      <c r="M6249" s="14"/>
    </row>
    <row r="6250" spans="1:25" x14ac:dyDescent="0.25">
      <c r="A6250" s="32" t="str">
        <f>IF(Weighting!$P$10&gt;0,B6250,"")</f>
        <v/>
      </c>
      <c r="B6250" t="e">
        <f>Weighting!$C$10</f>
        <v>#DIV/0!</v>
      </c>
      <c r="C6250" t="e">
        <f>Weighting!$F$10</f>
        <v>#NUM!</v>
      </c>
      <c r="D6250" t="e">
        <f>IF(C6250=1,'Data Transformation'!$G$3+0.5*'Data Transformation'!$W$25,IF(C6251=1,D6251-'Data Transformation'!$W$25,FALSE))</f>
        <v>#NUM!</v>
      </c>
      <c r="E6250">
        <f t="array" ref="E6250">IF(ISLOGICAL(D6250),"",FREQUENCY(IF('Data Transformation'!$B$425:$B$8425='Bin Analysis'!$B6243,'Data Transformation'!$G$425:$G$8425),D6250))</f>
        <v>2001</v>
      </c>
      <c r="F6250">
        <f t="shared" si="780"/>
        <v>0</v>
      </c>
      <c r="G6250">
        <f>Weighting!$H$10</f>
        <v>0</v>
      </c>
      <c r="H6250">
        <f t="array" ref="H6250">FREQUENCY(IF('Data Transformation'!$B$4:$B$8425=B6243,'Data Transformation'!$G$4:$G$8425),'Bin Analysis'!$B6250)</f>
        <v>2073</v>
      </c>
      <c r="I6250">
        <f t="shared" si="781"/>
        <v>0</v>
      </c>
      <c r="J6250">
        <f t="shared" si="782"/>
        <v>0</v>
      </c>
      <c r="K6250">
        <f>J6250*Weighting!$W$10</f>
        <v>0</v>
      </c>
      <c r="M6250" s="14"/>
    </row>
    <row r="6251" spans="1:25" x14ac:dyDescent="0.25">
      <c r="A6251" s="32" t="str">
        <f>IF(Weighting!$P$11&gt;0,B6251,"")</f>
        <v/>
      </c>
      <c r="B6251" t="e">
        <f>Weighting!$C$11</f>
        <v>#DIV/0!</v>
      </c>
      <c r="C6251" t="e">
        <f>Weighting!$F$11</f>
        <v>#NUM!</v>
      </c>
      <c r="D6251" t="e">
        <f>IF(C6251=1,'Data Transformation'!$G$3+0.5*'Data Transformation'!$W$25,IF(C6252=1,D6252-'Data Transformation'!$W$25,FALSE))</f>
        <v>#NUM!</v>
      </c>
      <c r="E6251">
        <f t="array" ref="E6251">IF(ISLOGICAL(D6251),"",FREQUENCY(IF('Data Transformation'!$B$425:$B$8425='Bin Analysis'!$B6243,'Data Transformation'!$G$425:$G$8425),D6251))</f>
        <v>2001</v>
      </c>
      <c r="F6251">
        <f t="shared" si="780"/>
        <v>0</v>
      </c>
      <c r="G6251">
        <f>Weighting!$H$11</f>
        <v>0</v>
      </c>
      <c r="H6251">
        <f t="array" ref="H6251">FREQUENCY(IF('Data Transformation'!$B$4:$B$8425=B6243,'Data Transformation'!$G$4:$G$8425),'Bin Analysis'!$B6251)</f>
        <v>2073</v>
      </c>
      <c r="I6251">
        <f t="shared" si="781"/>
        <v>0</v>
      </c>
      <c r="J6251">
        <f t="shared" si="782"/>
        <v>0</v>
      </c>
      <c r="K6251">
        <f>J6251*Weighting!$W$11</f>
        <v>0</v>
      </c>
      <c r="M6251" s="14"/>
    </row>
    <row r="6252" spans="1:25" x14ac:dyDescent="0.25">
      <c r="A6252" s="32" t="str">
        <f>IF(Weighting!$P$12&gt;0,B6252,"")</f>
        <v/>
      </c>
      <c r="B6252" t="e">
        <f>Weighting!$C$12</f>
        <v>#DIV/0!</v>
      </c>
      <c r="C6252" t="e">
        <f>Weighting!$F$12</f>
        <v>#NUM!</v>
      </c>
      <c r="D6252" t="e">
        <f>IF(C6252=1,'Data Transformation'!$G$3+0.5*'Data Transformation'!$W$25,IF(C6253=1,D6253-'Data Transformation'!$W$25,FALSE))</f>
        <v>#NUM!</v>
      </c>
      <c r="E6252">
        <f t="array" ref="E6252">IF(ISLOGICAL(D6252),"",FREQUENCY(IF('Data Transformation'!$B$425:$B$8425='Bin Analysis'!$B6243,'Data Transformation'!$G$425:$G$8425),D6252))</f>
        <v>2001</v>
      </c>
      <c r="F6252">
        <f t="shared" si="780"/>
        <v>0</v>
      </c>
      <c r="G6252">
        <f>Weighting!$H$12</f>
        <v>0</v>
      </c>
      <c r="H6252">
        <f t="array" ref="H6252">FREQUENCY(IF('Data Transformation'!$B$4:$B$8425=B6243,'Data Transformation'!$G$4:$G$8425),'Bin Analysis'!$B6252)</f>
        <v>2073</v>
      </c>
      <c r="I6252">
        <f t="shared" si="781"/>
        <v>0</v>
      </c>
      <c r="J6252">
        <f t="shared" si="782"/>
        <v>0</v>
      </c>
      <c r="K6252">
        <f>J6252*Weighting!$W$12</f>
        <v>0</v>
      </c>
      <c r="M6252" s="14"/>
    </row>
    <row r="6253" spans="1:25" x14ac:dyDescent="0.25">
      <c r="A6253" s="32" t="str">
        <f>IF(Weighting!$P$13&gt;0,B6253,"")</f>
        <v/>
      </c>
      <c r="B6253" t="e">
        <f>Weighting!$C$13</f>
        <v>#DIV/0!</v>
      </c>
      <c r="C6253" t="e">
        <f>Weighting!$F$13</f>
        <v>#NUM!</v>
      </c>
      <c r="D6253" t="e">
        <f>IF(C6253=1,'Data Transformation'!$G$3+0.5*'Data Transformation'!$W$25,IF(C6254=1,D6254-'Data Transformation'!$W$25,FALSE))</f>
        <v>#NUM!</v>
      </c>
      <c r="E6253">
        <f t="array" ref="E6253">IF(ISLOGICAL(D6253),"",FREQUENCY(IF('Data Transformation'!$B$425:$B$8425='Bin Analysis'!$B6243,'Data Transformation'!$G$425:$G$8425),D6253))</f>
        <v>2001</v>
      </c>
      <c r="F6253">
        <f t="shared" si="780"/>
        <v>0</v>
      </c>
      <c r="G6253">
        <f>Weighting!$H$13</f>
        <v>0</v>
      </c>
      <c r="H6253">
        <f t="array" ref="H6253">FREQUENCY(IF('Data Transformation'!$B$4:$B$8425=B6243,'Data Transformation'!$G$4:$G$8425),'Bin Analysis'!$B6253)</f>
        <v>2073</v>
      </c>
      <c r="I6253">
        <f t="shared" si="781"/>
        <v>0</v>
      </c>
      <c r="J6253">
        <f t="shared" si="782"/>
        <v>0</v>
      </c>
      <c r="K6253">
        <f>J6253*Weighting!$W$13</f>
        <v>0</v>
      </c>
      <c r="M6253" s="14"/>
    </row>
    <row r="6254" spans="1:25" x14ac:dyDescent="0.25">
      <c r="A6254" s="32" t="str">
        <f>IF(Weighting!$P$14&gt;0,B6254,"")</f>
        <v/>
      </c>
      <c r="B6254" t="e">
        <f>Weighting!$C$14</f>
        <v>#DIV/0!</v>
      </c>
      <c r="C6254" t="e">
        <f>Weighting!$F$14</f>
        <v>#NUM!</v>
      </c>
      <c r="D6254" t="e">
        <f>IF(C6254=1,'Data Transformation'!$G$3+0.5*'Data Transformation'!$W$25,IF(C6255=1,D6255-'Data Transformation'!$W$25,FALSE))</f>
        <v>#NUM!</v>
      </c>
      <c r="E6254">
        <f t="array" ref="E6254">IF(ISLOGICAL(D6254),"",FREQUENCY(IF('Data Transformation'!$B$425:$B$8425='Bin Analysis'!$B6243,'Data Transformation'!$G$425:$G$8425),D6254))</f>
        <v>2001</v>
      </c>
      <c r="F6254">
        <f t="shared" si="780"/>
        <v>0</v>
      </c>
      <c r="G6254">
        <f>Weighting!$H$14</f>
        <v>0</v>
      </c>
      <c r="H6254">
        <f t="array" ref="H6254">FREQUENCY(IF('Data Transformation'!$B$4:$B$8425=B6243,'Data Transformation'!$G$4:$G$8425),'Bin Analysis'!$B6254)</f>
        <v>2073</v>
      </c>
      <c r="I6254">
        <f t="shared" si="781"/>
        <v>0</v>
      </c>
      <c r="J6254">
        <f t="shared" si="782"/>
        <v>0</v>
      </c>
      <c r="K6254">
        <f>J6254*Weighting!$W$14</f>
        <v>0</v>
      </c>
      <c r="M6254" s="14"/>
    </row>
    <row r="6255" spans="1:25" x14ac:dyDescent="0.25">
      <c r="A6255" s="32" t="str">
        <f>IF(Weighting!$P$15&gt;0,B6255,"")</f>
        <v/>
      </c>
      <c r="B6255" t="e">
        <f>Weighting!$C$15</f>
        <v>#DIV/0!</v>
      </c>
      <c r="C6255" t="e">
        <f>Weighting!$F$15</f>
        <v>#NUM!</v>
      </c>
      <c r="D6255" t="e">
        <f>IF(C6255=1,'Data Transformation'!$G$3+0.5*'Data Transformation'!$W$25,IF(C6256=1,D6256-'Data Transformation'!$W$25,FALSE))</f>
        <v>#NUM!</v>
      </c>
      <c r="E6255">
        <f t="array" ref="E6255">IF(ISLOGICAL(D6255),"",FREQUENCY(IF('Data Transformation'!$B$425:$B$8425='Bin Analysis'!$B6243,'Data Transformation'!$G$425:$G$8425),D6255))</f>
        <v>2001</v>
      </c>
      <c r="F6255">
        <f t="shared" si="780"/>
        <v>0</v>
      </c>
      <c r="G6255">
        <f>Weighting!$H$15</f>
        <v>0</v>
      </c>
      <c r="H6255">
        <f t="array" ref="H6255">FREQUENCY(IF('Data Transformation'!$B$4:$B$8425=B6243,'Data Transformation'!$G$4:$G$8425),'Bin Analysis'!$B6255)</f>
        <v>2073</v>
      </c>
      <c r="I6255">
        <f t="shared" si="781"/>
        <v>0</v>
      </c>
      <c r="J6255">
        <f t="shared" si="782"/>
        <v>0</v>
      </c>
      <c r="K6255">
        <f>J6255*Weighting!$W$15</f>
        <v>0</v>
      </c>
      <c r="M6255" s="14"/>
    </row>
    <row r="6256" spans="1:25" x14ac:dyDescent="0.25">
      <c r="A6256" s="32" t="str">
        <f>IF(Weighting!$P$16&gt;0,B6256,"")</f>
        <v/>
      </c>
      <c r="B6256" t="e">
        <f>Weighting!$C$16</f>
        <v>#DIV/0!</v>
      </c>
      <c r="C6256" t="e">
        <f>Weighting!$F$16</f>
        <v>#NUM!</v>
      </c>
      <c r="D6256" t="e">
        <f>IF(C6256=1,'Data Transformation'!$G$3+0.5*'Data Transformation'!$W$25,IF(C6257=1,D6257-'Data Transformation'!$W$25,FALSE))</f>
        <v>#NUM!</v>
      </c>
      <c r="E6256">
        <f t="array" ref="E6256">IF(ISLOGICAL(D6256),"",FREQUENCY(IF('Data Transformation'!$B$425:$B$8425='Bin Analysis'!$B6243,'Data Transformation'!$G$425:$G$8425),D6256))</f>
        <v>2001</v>
      </c>
      <c r="F6256">
        <f t="shared" si="780"/>
        <v>0</v>
      </c>
      <c r="G6256">
        <f>Weighting!$H$16</f>
        <v>0</v>
      </c>
      <c r="H6256">
        <f t="array" ref="H6256">FREQUENCY(IF('Data Transformation'!$B$4:$B$8425=B6243,'Data Transformation'!$G$4:$G$8425),'Bin Analysis'!$B6256)</f>
        <v>2073</v>
      </c>
      <c r="I6256">
        <f t="shared" si="781"/>
        <v>0</v>
      </c>
      <c r="J6256">
        <f t="shared" si="782"/>
        <v>0</v>
      </c>
      <c r="K6256">
        <f>J6256*Weighting!$W$16</f>
        <v>0</v>
      </c>
      <c r="M6256" s="14"/>
    </row>
    <row r="6257" spans="1:25" x14ac:dyDescent="0.25">
      <c r="A6257" s="32" t="str">
        <f>IF(Weighting!$P$17&gt;0,B6257,"")</f>
        <v/>
      </c>
      <c r="B6257" t="e">
        <f>Weighting!$C$17</f>
        <v>#DIV/0!</v>
      </c>
      <c r="C6257" t="e">
        <f>Weighting!$F$17</f>
        <v>#NUM!</v>
      </c>
      <c r="D6257" t="e">
        <f>IF(C6257=1,'Data Transformation'!$G$3+0.5*'Data Transformation'!$W$25,IF(C6258=1,D6258-'Data Transformation'!$W$25,FALSE))</f>
        <v>#NUM!</v>
      </c>
      <c r="E6257">
        <f t="array" ref="E6257">IF(ISLOGICAL(D6257),"",FREQUENCY(IF('Data Transformation'!$B$425:$B$8425='Bin Analysis'!$B6243,'Data Transformation'!$G$425:$G$8425),D6257))</f>
        <v>2001</v>
      </c>
      <c r="F6257">
        <f t="shared" si="780"/>
        <v>0</v>
      </c>
      <c r="G6257">
        <f>Weighting!$H$17</f>
        <v>0</v>
      </c>
      <c r="H6257">
        <f t="array" ref="H6257">FREQUENCY(IF('Data Transformation'!$B$4:$B$8425=B6243,'Data Transformation'!$G$4:$G$8425),'Bin Analysis'!$B6257)</f>
        <v>2073</v>
      </c>
      <c r="I6257">
        <f t="shared" si="781"/>
        <v>0</v>
      </c>
      <c r="J6257">
        <f t="shared" si="782"/>
        <v>0</v>
      </c>
      <c r="K6257">
        <f>J6257*Weighting!$W$17</f>
        <v>0</v>
      </c>
      <c r="M6257" s="14"/>
    </row>
    <row r="6258" spans="1:25" x14ac:dyDescent="0.25">
      <c r="A6258" s="32" t="str">
        <f>IF(Weighting!$P$18&gt;0,B6258,"")</f>
        <v/>
      </c>
      <c r="B6258" t="e">
        <f>Weighting!$C$18</f>
        <v>#DIV/0!</v>
      </c>
      <c r="C6258" t="e">
        <f>Weighting!$F$18</f>
        <v>#NUM!</v>
      </c>
      <c r="D6258" t="e">
        <f>IF(C6258=1,'Data Transformation'!$G$3+0.5*'Data Transformation'!$W$25,IF(C6259=1,D6259-'Data Transformation'!$W$25,FALSE))</f>
        <v>#NUM!</v>
      </c>
      <c r="E6258">
        <f t="array" ref="E6258">IF(ISLOGICAL(D6258),"",FREQUENCY(IF('Data Transformation'!$B$425:$B$8425='Bin Analysis'!$B6243,'Data Transformation'!$G$425:$G$8425),D6258))</f>
        <v>2001</v>
      </c>
      <c r="F6258">
        <f t="shared" si="780"/>
        <v>0</v>
      </c>
      <c r="G6258">
        <f>Weighting!$H$18</f>
        <v>0</v>
      </c>
      <c r="H6258">
        <f t="array" ref="H6258">FREQUENCY(IF('Data Transformation'!$B$4:$B$8425=B6243,'Data Transformation'!$G$4:$G$8425),'Bin Analysis'!$B6258)</f>
        <v>2073</v>
      </c>
      <c r="I6258">
        <f t="shared" si="781"/>
        <v>0</v>
      </c>
      <c r="J6258">
        <f t="shared" si="782"/>
        <v>0</v>
      </c>
      <c r="K6258">
        <f>J6258*Weighting!$W$18</f>
        <v>0</v>
      </c>
      <c r="M6258" s="14"/>
    </row>
    <row r="6259" spans="1:25" x14ac:dyDescent="0.25">
      <c r="A6259" s="32" t="str">
        <f>IF(Weighting!$P$19&gt;0,B6259,"")</f>
        <v/>
      </c>
      <c r="B6259" t="e">
        <f>Weighting!$C$19</f>
        <v>#DIV/0!</v>
      </c>
      <c r="C6259" t="e">
        <f>Weighting!$F$19</f>
        <v>#NUM!</v>
      </c>
      <c r="D6259" t="e">
        <f>IF(C6259=1,'Data Transformation'!$G$3+0.5*'Data Transformation'!$W$25,IF(C6260=1,D6260-'Data Transformation'!$W$25,FALSE))</f>
        <v>#NUM!</v>
      </c>
      <c r="E6259">
        <f t="array" ref="E6259">IF(ISLOGICAL(D6259),"",FREQUENCY(IF('Data Transformation'!$B$425:$B$8425='Bin Analysis'!$B6243,'Data Transformation'!$G$425:$G$8425),D6259))</f>
        <v>2001</v>
      </c>
      <c r="F6259">
        <f t="shared" si="780"/>
        <v>0</v>
      </c>
      <c r="G6259">
        <f>Weighting!$H$19</f>
        <v>0</v>
      </c>
      <c r="H6259">
        <f t="array" ref="H6259">FREQUENCY(IF('Data Transformation'!$B$4:$B$8425=B6243,'Data Transformation'!$G$4:$G$8425),'Bin Analysis'!$B6259)</f>
        <v>2073</v>
      </c>
      <c r="I6259">
        <f t="shared" si="781"/>
        <v>0</v>
      </c>
      <c r="J6259">
        <f t="shared" si="782"/>
        <v>0</v>
      </c>
      <c r="K6259">
        <f>J6259*Weighting!$W$19</f>
        <v>0</v>
      </c>
      <c r="M6259" s="14"/>
    </row>
    <row r="6260" spans="1:25" x14ac:dyDescent="0.25">
      <c r="A6260" s="32" t="str">
        <f>IF(Weighting!$P$20&gt;0,B6260,"")</f>
        <v/>
      </c>
      <c r="B6260" t="e">
        <f>Weighting!$C$20</f>
        <v>#DIV/0!</v>
      </c>
      <c r="C6260" t="e">
        <f>Weighting!$F$20</f>
        <v>#NUM!</v>
      </c>
      <c r="D6260" t="e">
        <f>IF(C6260=1,'Data Transformation'!$G$3+0.5*'Data Transformation'!$W$25,IF(C6261=1,D6261-'Data Transformation'!$W$25,FALSE))</f>
        <v>#NUM!</v>
      </c>
      <c r="E6260">
        <f t="array" ref="E6260">IF(ISLOGICAL(D6260),"",FREQUENCY(IF('Data Transformation'!$B$425:$B$8425='Bin Analysis'!$B6243,'Data Transformation'!$G$425:$G$8425),D6260))</f>
        <v>2001</v>
      </c>
      <c r="F6260">
        <f t="shared" si="780"/>
        <v>0</v>
      </c>
      <c r="G6260">
        <f>Weighting!$H$20</f>
        <v>0</v>
      </c>
      <c r="H6260">
        <f t="array" ref="H6260">FREQUENCY(IF('Data Transformation'!$B$4:$B$8425=B6243,'Data Transformation'!$G$4:$G$8425),'Bin Analysis'!$B6260)</f>
        <v>2073</v>
      </c>
      <c r="I6260">
        <f t="shared" si="781"/>
        <v>0</v>
      </c>
      <c r="J6260">
        <f t="shared" si="782"/>
        <v>0</v>
      </c>
      <c r="K6260">
        <f>J6260*Weighting!$W$20</f>
        <v>0</v>
      </c>
      <c r="M6260" s="14"/>
    </row>
    <row r="6261" spans="1:25" x14ac:dyDescent="0.25">
      <c r="A6261" s="32" t="str">
        <f>IF(Weighting!$P$21&gt;0,B6261,"")</f>
        <v/>
      </c>
      <c r="B6261" t="e">
        <f>Weighting!$C$21</f>
        <v>#DIV/0!</v>
      </c>
      <c r="C6261" t="e">
        <f>Weighting!$F$21</f>
        <v>#NUM!</v>
      </c>
      <c r="D6261" t="e">
        <f>IF(C6261=1,'Data Transformation'!$G$3+0.5*'Data Transformation'!$W$25,IF(C6262=1,D6262-'Data Transformation'!$W$25,FALSE))</f>
        <v>#NUM!</v>
      </c>
      <c r="E6261">
        <f t="array" ref="E6261">IF(ISLOGICAL(D6261),"",FREQUENCY(IF('Data Transformation'!$B$425:$B$8425='Bin Analysis'!$B6243,'Data Transformation'!$G$425:$G$8425),D6261))</f>
        <v>2001</v>
      </c>
      <c r="F6261">
        <f t="shared" si="780"/>
        <v>0</v>
      </c>
      <c r="G6261">
        <f>Weighting!$H$21</f>
        <v>0</v>
      </c>
      <c r="H6261">
        <f t="array" ref="H6261">FREQUENCY(IF('Data Transformation'!$B$4:$B$8425=B6243,'Data Transformation'!$G$4:$G$8425),'Bin Analysis'!$B6261)</f>
        <v>2073</v>
      </c>
      <c r="I6261">
        <f t="shared" si="781"/>
        <v>0</v>
      </c>
      <c r="J6261">
        <f t="shared" si="782"/>
        <v>0</v>
      </c>
      <c r="K6261">
        <f>J6261*Weighting!$W$21</f>
        <v>0</v>
      </c>
      <c r="M6261" s="14"/>
    </row>
    <row r="6262" spans="1:25" x14ac:dyDescent="0.25">
      <c r="A6262" s="32" t="str">
        <f>IF(Weighting!$P$22&gt;0,B6262,"")</f>
        <v/>
      </c>
      <c r="B6262" t="e">
        <f>Weighting!$C$22</f>
        <v>#DIV/0!</v>
      </c>
      <c r="C6262" t="e">
        <f>Weighting!$F$22</f>
        <v>#NUM!</v>
      </c>
      <c r="D6262" t="e">
        <f>IF(C6262=1,'Data Transformation'!$G$3+0.5*'Data Transformation'!$W$25,IF(C6263=1,D6263-'Data Transformation'!$W$25,FALSE))</f>
        <v>#NUM!</v>
      </c>
      <c r="E6262">
        <f t="array" ref="E6262">IF(ISLOGICAL(D6262),"",FREQUENCY(IF('Data Transformation'!$B$425:$B$8425='Bin Analysis'!$B6243,'Data Transformation'!$G$425:$G$8425),D6262))</f>
        <v>2001</v>
      </c>
      <c r="F6262">
        <f t="shared" si="780"/>
        <v>0</v>
      </c>
      <c r="G6262">
        <f>Weighting!$H$22</f>
        <v>0</v>
      </c>
      <c r="H6262">
        <f t="array" ref="H6262">FREQUENCY(IF('Data Transformation'!$B$4:$B$8425=B6243,'Data Transformation'!$G$4:$G$8425),'Bin Analysis'!$B6262)</f>
        <v>2073</v>
      </c>
      <c r="I6262">
        <f t="shared" si="781"/>
        <v>0</v>
      </c>
      <c r="J6262">
        <f t="shared" si="782"/>
        <v>0</v>
      </c>
      <c r="K6262">
        <f>J6262*Weighting!$W$22</f>
        <v>0</v>
      </c>
      <c r="M6262" s="14"/>
    </row>
    <row r="6263" spans="1:25" x14ac:dyDescent="0.25">
      <c r="A6263" s="32" t="str">
        <f>IF(Weighting!$P$23&gt;0,B6263,"")</f>
        <v/>
      </c>
      <c r="B6263" t="e">
        <f>Weighting!$C$23</f>
        <v>#DIV/0!</v>
      </c>
      <c r="C6263" t="e">
        <f>Weighting!$F$23</f>
        <v>#NUM!</v>
      </c>
      <c r="D6263" t="e">
        <f>IF(C6263=1,'Data Transformation'!$G$3+0.5*'Data Transformation'!$W$25,IF(C6264=1,D6264-'Data Transformation'!$W$25,FALSE))</f>
        <v>#NUM!</v>
      </c>
      <c r="E6263">
        <f t="array" ref="E6263">IF(ISLOGICAL(D6263),"",FREQUENCY(IF('Data Transformation'!$B$425:$B$8425='Bin Analysis'!$B6243,'Data Transformation'!$G$425:$G$8425),D6263))</f>
        <v>2001</v>
      </c>
      <c r="F6263">
        <f t="shared" si="780"/>
        <v>0</v>
      </c>
      <c r="G6263">
        <f>Weighting!$H$23</f>
        <v>0</v>
      </c>
      <c r="H6263">
        <f t="array" ref="H6263">FREQUENCY(IF('Data Transformation'!$B$4:$B$8425=B6243,'Data Transformation'!$G$4:$G$8425),'Bin Analysis'!$B6263)</f>
        <v>2073</v>
      </c>
      <c r="I6263">
        <f t="shared" si="781"/>
        <v>0</v>
      </c>
      <c r="J6263">
        <f t="shared" si="782"/>
        <v>0</v>
      </c>
      <c r="K6263">
        <f>J6263*Weighting!$W$23</f>
        <v>0</v>
      </c>
      <c r="M6263" s="14"/>
    </row>
    <row r="6264" spans="1:25" x14ac:dyDescent="0.25">
      <c r="A6264" s="32" t="str">
        <f>IF(Weighting!$P$24&gt;0,B6264,"")</f>
        <v/>
      </c>
      <c r="B6264" t="e">
        <f>Weighting!$C$24</f>
        <v>#DIV/0!</v>
      </c>
      <c r="C6264" t="e">
        <f>Weighting!$F$24</f>
        <v>#NUM!</v>
      </c>
      <c r="D6264" t="e">
        <f>IF(C6264=1,'Data Transformation'!$G$3+0.5*'Data Transformation'!$W$25,IF(C6265=1,D6265-'Data Transformation'!$W$25,FALSE))</f>
        <v>#NUM!</v>
      </c>
      <c r="E6264">
        <f t="array" ref="E6264">IF(ISLOGICAL(D6264),"",FREQUENCY(IF('Data Transformation'!$B$425:$B$8425='Bin Analysis'!$B6243,'Data Transformation'!$G$425:$G$8425),D6264))</f>
        <v>2001</v>
      </c>
      <c r="F6264">
        <f t="shared" si="780"/>
        <v>0</v>
      </c>
      <c r="G6264">
        <f>Weighting!$H$24</f>
        <v>0</v>
      </c>
      <c r="H6264">
        <f t="array" ref="H6264">FREQUENCY(IF('Data Transformation'!$B$4:$B$8425=B6243,'Data Transformation'!$G$4:$G$8425),'Bin Analysis'!$B6264)</f>
        <v>2073</v>
      </c>
      <c r="I6264">
        <f t="shared" si="781"/>
        <v>0</v>
      </c>
      <c r="J6264">
        <f t="shared" si="782"/>
        <v>0</v>
      </c>
      <c r="K6264">
        <f>J6264*Weighting!$W$24</f>
        <v>0</v>
      </c>
      <c r="M6264" s="14"/>
    </row>
    <row r="6265" spans="1:25" x14ac:dyDescent="0.25">
      <c r="A6265" s="32" t="str">
        <f>IF(Weighting!$P$25&gt;0,B6265,"")</f>
        <v/>
      </c>
      <c r="B6265" t="e">
        <f>Weighting!$C$25</f>
        <v>#DIV/0!</v>
      </c>
      <c r="C6265" t="e">
        <f>Weighting!$F$25</f>
        <v>#NUM!</v>
      </c>
      <c r="D6265" t="e">
        <f>IF(C6265=1,'Data Transformation'!$G$3+0.5*'Data Transformation'!$W$25,IF(C6266=1,D6266-'Data Transformation'!$W$25,FALSE))</f>
        <v>#NUM!</v>
      </c>
      <c r="E6265">
        <f t="array" ref="E6265">IF(ISLOGICAL(D6265),"",FREQUENCY(IF('Data Transformation'!$B$425:$B$8425='Bin Analysis'!$B6243,'Data Transformation'!$G$425:$G$8425),D6265))</f>
        <v>2001</v>
      </c>
      <c r="F6265">
        <f t="shared" si="780"/>
        <v>0</v>
      </c>
      <c r="G6265">
        <f>Weighting!$H$25</f>
        <v>0</v>
      </c>
      <c r="H6265">
        <f t="array" ref="H6265">FREQUENCY(IF('Data Transformation'!$B$4:$B$8425=B6243,'Data Transformation'!$G$4:$G$8425),'Bin Analysis'!$B6265)</f>
        <v>2073</v>
      </c>
      <c r="I6265">
        <f t="shared" si="781"/>
        <v>0</v>
      </c>
      <c r="J6265">
        <f t="shared" si="782"/>
        <v>0</v>
      </c>
      <c r="K6265">
        <f>J6265*Weighting!$W$25</f>
        <v>0</v>
      </c>
      <c r="M6265" s="14"/>
    </row>
    <row r="6266" spans="1:25" x14ac:dyDescent="0.25">
      <c r="O6266"/>
      <c r="P6266"/>
      <c r="Q6266"/>
      <c r="R6266"/>
    </row>
    <row r="6267" spans="1:25" ht="23.25" x14ac:dyDescent="0.35">
      <c r="A6267" s="21" t="s">
        <v>0</v>
      </c>
      <c r="B6267" s="21" t="str">
        <f>IFERROR(VLOOKUP(C6267,'Data Transformation'!$L$6:$M$426,2,FALSE),"")</f>
        <v/>
      </c>
      <c r="C6267" s="21">
        <f>C6243+1</f>
        <v>261</v>
      </c>
      <c r="D6267" s="21"/>
      <c r="E6267" s="21"/>
      <c r="F6267" s="21"/>
      <c r="G6267" s="21"/>
      <c r="H6267" s="22"/>
      <c r="I6267" s="22"/>
      <c r="J6267" s="22"/>
      <c r="K6267" s="21"/>
      <c r="L6267" s="21" t="str">
        <f>B6267</f>
        <v/>
      </c>
      <c r="M6267" s="23" t="e">
        <f>INDEX('Data Transformation'!$O$4:$O$424,MATCH($B6267,'Data Transformation'!$M$4:$M$424,0),MATCH($M$2,'Data Transformation'!$O$3,0))</f>
        <v>#N/A</v>
      </c>
      <c r="N6267" s="27" t="e">
        <f>IF('Input and Summary Results'!$J$16="minimum",'Bin Analysis'!X6268/(M6267-1),'Bin Analysis'!Y6267/('Bin Analysis'!M6267-1))</f>
        <v>#N/A</v>
      </c>
      <c r="O6267" s="27" t="e">
        <f>IF(M6267=FALSE,NA(),(VLOOKUP(1,C6270:K6289,4,FALSE))/(M6267-1))</f>
        <v>#N/A</v>
      </c>
      <c r="P6267" s="27" t="e">
        <f>IF(M6267=FALSE,NA(),SUM(J6270:J6289)/Weighting!$S$5)</f>
        <v>#N/A</v>
      </c>
      <c r="Q6267" s="27" t="e">
        <f>IF(M6267=FALSE,NA(),SUM(K6270:K6289)/Weighting!$S$6)</f>
        <v>#N/A</v>
      </c>
      <c r="R6267" s="27" t="e">
        <f>IF(M6267=FALSE,NA(),(VLOOKUP(1,G6270:K6289,3,FALSE))/(M6267-1))</f>
        <v>#N/A</v>
      </c>
      <c r="S6267" s="22" t="e">
        <f>IF(M6267=FALSE,NA(),IF(SUM(J6270:J6289)=2,"yes","no"))</f>
        <v>#N/A</v>
      </c>
      <c r="X6267" s="2" cm="2">
        <f t="array" ref="X6267:X6268">FREQUENCY(IF('Data Transformation'!$B$425:$B$6424='Bin Analysis'!L6267,'Data Transformation'!$G$425:$G$6424),'Data Transformation'!$U$11)</f>
        <v>0</v>
      </c>
      <c r="Y6267" s="2" cm="2">
        <f t="array" ref="Y6267:Y6268">FREQUENCY(IF('Data Transformation'!$B$425:$B$6424='Bin Analysis'!L6267,'Data Transformation'!$G$425:$G$6424),'Data Transformation'!$U$12)</f>
        <v>0</v>
      </c>
    </row>
    <row r="6268" spans="1:25" x14ac:dyDescent="0.25">
      <c r="A6268" s="14" t="s">
        <v>67</v>
      </c>
      <c r="B6268" t="s">
        <v>47</v>
      </c>
      <c r="C6268" t="s">
        <v>5</v>
      </c>
      <c r="D6268" t="s">
        <v>100</v>
      </c>
      <c r="E6268" t="s">
        <v>101</v>
      </c>
      <c r="F6268" t="s">
        <v>102</v>
      </c>
      <c r="G6268" t="s">
        <v>70</v>
      </c>
      <c r="H6268" t="s">
        <v>31</v>
      </c>
      <c r="I6268" t="s">
        <v>32</v>
      </c>
      <c r="J6268" t="s">
        <v>46</v>
      </c>
      <c r="K6268" s="14" t="s">
        <v>45</v>
      </c>
      <c r="M6268" s="14"/>
      <c r="X6268" s="2">
        <v>0</v>
      </c>
      <c r="Y6268" s="2">
        <v>0</v>
      </c>
    </row>
    <row r="6269" spans="1:25" x14ac:dyDescent="0.25">
      <c r="A6269" s="32"/>
      <c r="D6269" t="e">
        <f>IF(C6269=1,'Data Transformation'!$G$3+0.5*'Data Transformation'!$W$25,IF(C6270=1,D6270-'Data Transformation'!$W$25,FALSE))</f>
        <v>#NUM!</v>
      </c>
      <c r="E6269">
        <f t="array" ref="E6269">IF(ISLOGICAL(D6269),"",FREQUENCY(IF('Data Transformation'!$B$425:$B$8425='Bin Analysis'!$B6267,'Data Transformation'!$G$425:$G$8425),D6269))</f>
        <v>2001</v>
      </c>
      <c r="F6269" t="e">
        <f>IF(ISLOGICAL(D6269),"",E6269-E6268)</f>
        <v>#VALUE!</v>
      </c>
      <c r="M6269" s="14"/>
    </row>
    <row r="6270" spans="1:25" x14ac:dyDescent="0.25">
      <c r="A6270" s="32" t="e">
        <f>IF(Weighting!$P$6&gt;0,B6270,"")</f>
        <v>#NUM!</v>
      </c>
      <c r="B6270" t="e">
        <f>Weighting!$C$6</f>
        <v>#DIV/0!</v>
      </c>
      <c r="C6270" t="e">
        <f>Weighting!$F$6</f>
        <v>#NUM!</v>
      </c>
      <c r="D6270" t="e">
        <f>IF(C6270=1,'Data Transformation'!$G$3+0.5*'Data Transformation'!$W$25,IF(C6271=1,D6271-'Data Transformation'!$W$25,FALSE))</f>
        <v>#NUM!</v>
      </c>
      <c r="E6270">
        <f t="array" ref="E6270">IF(ISLOGICAL(D6270),"",FREQUENCY(IF('Data Transformation'!$B$425:$B$8425='Bin Analysis'!$B6267,'Data Transformation'!$G$425:$G$8425),D6270))</f>
        <v>2001</v>
      </c>
      <c r="F6270">
        <f>IF(ISLOGICAL(D6270),"",E6270-E6269)</f>
        <v>0</v>
      </c>
      <c r="G6270">
        <f>Weighting!$H$6</f>
        <v>1</v>
      </c>
      <c r="H6270">
        <f t="array" ref="H6270">FREQUENCY(IF('Data Transformation'!$B$4:$B$8425=B6267,'Data Transformation'!$G$4:$G$8425),'Bin Analysis'!$B6270)</f>
        <v>2073</v>
      </c>
      <c r="I6270">
        <f>H6270-H6269</f>
        <v>2073</v>
      </c>
      <c r="J6270">
        <f>IF(I6270=0,0,1)</f>
        <v>1</v>
      </c>
      <c r="K6270" t="e">
        <f>J6270*Weighting!$W$6</f>
        <v>#NUM!</v>
      </c>
      <c r="M6270" s="14"/>
    </row>
    <row r="6271" spans="1:25" x14ac:dyDescent="0.25">
      <c r="A6271" s="32" t="str">
        <f>IF(Weighting!$P$7&gt;0,B6271,"")</f>
        <v/>
      </c>
      <c r="B6271" t="e">
        <f>Weighting!$C$7</f>
        <v>#DIV/0!</v>
      </c>
      <c r="C6271" t="e">
        <f>Weighting!$F$7</f>
        <v>#NUM!</v>
      </c>
      <c r="D6271" t="e">
        <f>IF(C6271=1,'Data Transformation'!$G$3+0.5*'Data Transformation'!$W$25,IF(C6272=1,D6272-'Data Transformation'!$W$25,FALSE))</f>
        <v>#NUM!</v>
      </c>
      <c r="E6271">
        <f t="array" ref="E6271">IF(ISLOGICAL(D6271),"",FREQUENCY(IF('Data Transformation'!$B$425:$B$8425='Bin Analysis'!$B6267,'Data Transformation'!$G$425:$G$8425),D6271))</f>
        <v>2001</v>
      </c>
      <c r="F6271">
        <f t="shared" ref="F6271:F6289" si="783">IF(ISLOGICAL(D6271),"",E6271-E6270)</f>
        <v>0</v>
      </c>
      <c r="G6271">
        <f>Weighting!$H$7</f>
        <v>0</v>
      </c>
      <c r="H6271">
        <f t="array" ref="H6271">FREQUENCY(IF('Data Transformation'!$B$4:$B$8425=B6267,'Data Transformation'!$G$4:$G$8425),'Bin Analysis'!$B6271)</f>
        <v>2073</v>
      </c>
      <c r="I6271">
        <f t="shared" ref="I6271:I6289" si="784">H6271-H6270</f>
        <v>0</v>
      </c>
      <c r="J6271">
        <f>IF(I6271=0,0,1)</f>
        <v>0</v>
      </c>
      <c r="K6271">
        <f>J6271*Weighting!$W$7</f>
        <v>0</v>
      </c>
      <c r="M6271" s="14"/>
    </row>
    <row r="6272" spans="1:25" x14ac:dyDescent="0.25">
      <c r="A6272" s="32" t="str">
        <f>IF(Weighting!$P$8&gt;0,B6272,"")</f>
        <v/>
      </c>
      <c r="B6272" t="e">
        <f>Weighting!$C$8</f>
        <v>#DIV/0!</v>
      </c>
      <c r="C6272" t="e">
        <f>Weighting!$F$8</f>
        <v>#NUM!</v>
      </c>
      <c r="D6272" t="e">
        <f>IF(C6272=1,'Data Transformation'!$G$3+0.5*'Data Transformation'!$W$25,IF(C6273=1,D6273-'Data Transformation'!$W$25,FALSE))</f>
        <v>#NUM!</v>
      </c>
      <c r="E6272">
        <f t="array" ref="E6272">IF(ISLOGICAL(D6272),"",FREQUENCY(IF('Data Transformation'!$B$425:$B$8425='Bin Analysis'!$B6267,'Data Transformation'!$G$425:$G$8425),D6272))</f>
        <v>2001</v>
      </c>
      <c r="F6272">
        <f t="shared" si="783"/>
        <v>0</v>
      </c>
      <c r="G6272">
        <f>Weighting!$H$8</f>
        <v>0</v>
      </c>
      <c r="H6272">
        <f t="array" ref="H6272">FREQUENCY(IF('Data Transformation'!$B$4:$B$8425=B6267,'Data Transformation'!$G$4:$G$8425),'Bin Analysis'!$B6272)</f>
        <v>2073</v>
      </c>
      <c r="I6272">
        <f t="shared" si="784"/>
        <v>0</v>
      </c>
      <c r="J6272">
        <f t="shared" ref="J6272:J6289" si="785">IF(I6272=0,0,1)</f>
        <v>0</v>
      </c>
      <c r="K6272">
        <f>J6272*Weighting!$W$8</f>
        <v>0</v>
      </c>
      <c r="M6272" s="14"/>
    </row>
    <row r="6273" spans="1:13" x14ac:dyDescent="0.25">
      <c r="A6273" s="32" t="str">
        <f>IF(Weighting!$P$9&gt;0,B6273,"")</f>
        <v/>
      </c>
      <c r="B6273" s="50" t="e">
        <f>Weighting!$C$9</f>
        <v>#DIV/0!</v>
      </c>
      <c r="C6273" t="e">
        <f>Weighting!$F$9</f>
        <v>#NUM!</v>
      </c>
      <c r="D6273" t="e">
        <f>IF(C6273=1,'Data Transformation'!$G$3+0.5*'Data Transformation'!$W$25,IF(C6274=1,D6274-'Data Transformation'!$W$25,FALSE))</f>
        <v>#NUM!</v>
      </c>
      <c r="E6273">
        <f t="array" ref="E6273">IF(ISLOGICAL(D6273),"",FREQUENCY(IF('Data Transformation'!$B$425:$B$8425='Bin Analysis'!$B6267,'Data Transformation'!$G$425:$G$8425),D6273))</f>
        <v>2001</v>
      </c>
      <c r="F6273">
        <f t="shared" si="783"/>
        <v>0</v>
      </c>
      <c r="G6273">
        <f>Weighting!$H$9</f>
        <v>0</v>
      </c>
      <c r="H6273">
        <f t="array" ref="H6273">FREQUENCY(IF('Data Transformation'!$B$4:$B$8425=B6267,'Data Transformation'!$G$4:$G$8425),'Bin Analysis'!$B6273)</f>
        <v>2073</v>
      </c>
      <c r="I6273">
        <f t="shared" si="784"/>
        <v>0</v>
      </c>
      <c r="J6273">
        <f t="shared" si="785"/>
        <v>0</v>
      </c>
      <c r="K6273">
        <f>J6273*Weighting!$W$9</f>
        <v>0</v>
      </c>
      <c r="M6273" s="14"/>
    </row>
    <row r="6274" spans="1:13" x14ac:dyDescent="0.25">
      <c r="A6274" s="32" t="str">
        <f>IF(Weighting!$P$10&gt;0,B6274,"")</f>
        <v/>
      </c>
      <c r="B6274" t="e">
        <f>Weighting!$C$10</f>
        <v>#DIV/0!</v>
      </c>
      <c r="C6274" t="e">
        <f>Weighting!$F$10</f>
        <v>#NUM!</v>
      </c>
      <c r="D6274" t="e">
        <f>IF(C6274=1,'Data Transformation'!$G$3+0.5*'Data Transformation'!$W$25,IF(C6275=1,D6275-'Data Transformation'!$W$25,FALSE))</f>
        <v>#NUM!</v>
      </c>
      <c r="E6274">
        <f t="array" ref="E6274">IF(ISLOGICAL(D6274),"",FREQUENCY(IF('Data Transformation'!$B$425:$B$8425='Bin Analysis'!$B6267,'Data Transformation'!$G$425:$G$8425),D6274))</f>
        <v>2001</v>
      </c>
      <c r="F6274">
        <f t="shared" si="783"/>
        <v>0</v>
      </c>
      <c r="G6274">
        <f>Weighting!$H$10</f>
        <v>0</v>
      </c>
      <c r="H6274">
        <f t="array" ref="H6274">FREQUENCY(IF('Data Transformation'!$B$4:$B$8425=B6267,'Data Transformation'!$G$4:$G$8425),'Bin Analysis'!$B6274)</f>
        <v>2073</v>
      </c>
      <c r="I6274">
        <f t="shared" si="784"/>
        <v>0</v>
      </c>
      <c r="J6274">
        <f t="shared" si="785"/>
        <v>0</v>
      </c>
      <c r="K6274">
        <f>J6274*Weighting!$W$10</f>
        <v>0</v>
      </c>
      <c r="M6274" s="14"/>
    </row>
    <row r="6275" spans="1:13" x14ac:dyDescent="0.25">
      <c r="A6275" s="32" t="str">
        <f>IF(Weighting!$P$11&gt;0,B6275,"")</f>
        <v/>
      </c>
      <c r="B6275" t="e">
        <f>Weighting!$C$11</f>
        <v>#DIV/0!</v>
      </c>
      <c r="C6275" t="e">
        <f>Weighting!$F$11</f>
        <v>#NUM!</v>
      </c>
      <c r="D6275" t="e">
        <f>IF(C6275=1,'Data Transformation'!$G$3+0.5*'Data Transformation'!$W$25,IF(C6276=1,D6276-'Data Transformation'!$W$25,FALSE))</f>
        <v>#NUM!</v>
      </c>
      <c r="E6275">
        <f t="array" ref="E6275">IF(ISLOGICAL(D6275),"",FREQUENCY(IF('Data Transformation'!$B$425:$B$8425='Bin Analysis'!$B6267,'Data Transformation'!$G$425:$G$8425),D6275))</f>
        <v>2001</v>
      </c>
      <c r="F6275">
        <f t="shared" si="783"/>
        <v>0</v>
      </c>
      <c r="G6275">
        <f>Weighting!$H$11</f>
        <v>0</v>
      </c>
      <c r="H6275">
        <f t="array" ref="H6275">FREQUENCY(IF('Data Transformation'!$B$4:$B$8425=B6267,'Data Transformation'!$G$4:$G$8425),'Bin Analysis'!$B6275)</f>
        <v>2073</v>
      </c>
      <c r="I6275">
        <f t="shared" si="784"/>
        <v>0</v>
      </c>
      <c r="J6275">
        <f t="shared" si="785"/>
        <v>0</v>
      </c>
      <c r="K6275">
        <f>J6275*Weighting!$W$11</f>
        <v>0</v>
      </c>
      <c r="M6275" s="14"/>
    </row>
    <row r="6276" spans="1:13" x14ac:dyDescent="0.25">
      <c r="A6276" s="32" t="str">
        <f>IF(Weighting!$P$12&gt;0,B6276,"")</f>
        <v/>
      </c>
      <c r="B6276" t="e">
        <f>Weighting!$C$12</f>
        <v>#DIV/0!</v>
      </c>
      <c r="C6276" t="e">
        <f>Weighting!$F$12</f>
        <v>#NUM!</v>
      </c>
      <c r="D6276" t="e">
        <f>IF(C6276=1,'Data Transformation'!$G$3+0.5*'Data Transformation'!$W$25,IF(C6277=1,D6277-'Data Transformation'!$W$25,FALSE))</f>
        <v>#NUM!</v>
      </c>
      <c r="E6276">
        <f t="array" ref="E6276">IF(ISLOGICAL(D6276),"",FREQUENCY(IF('Data Transformation'!$B$425:$B$8425='Bin Analysis'!$B6267,'Data Transformation'!$G$425:$G$8425),D6276))</f>
        <v>2001</v>
      </c>
      <c r="F6276">
        <f t="shared" si="783"/>
        <v>0</v>
      </c>
      <c r="G6276">
        <f>Weighting!$H$12</f>
        <v>0</v>
      </c>
      <c r="H6276">
        <f t="array" ref="H6276">FREQUENCY(IF('Data Transformation'!$B$4:$B$8425=B6267,'Data Transformation'!$G$4:$G$8425),'Bin Analysis'!$B6276)</f>
        <v>2073</v>
      </c>
      <c r="I6276">
        <f t="shared" si="784"/>
        <v>0</v>
      </c>
      <c r="J6276">
        <f t="shared" si="785"/>
        <v>0</v>
      </c>
      <c r="K6276">
        <f>J6276*Weighting!$W$12</f>
        <v>0</v>
      </c>
      <c r="M6276" s="14"/>
    </row>
    <row r="6277" spans="1:13" x14ac:dyDescent="0.25">
      <c r="A6277" s="32" t="str">
        <f>IF(Weighting!$P$13&gt;0,B6277,"")</f>
        <v/>
      </c>
      <c r="B6277" t="e">
        <f>Weighting!$C$13</f>
        <v>#DIV/0!</v>
      </c>
      <c r="C6277" t="e">
        <f>Weighting!$F$13</f>
        <v>#NUM!</v>
      </c>
      <c r="D6277" t="e">
        <f>IF(C6277=1,'Data Transformation'!$G$3+0.5*'Data Transformation'!$W$25,IF(C6278=1,D6278-'Data Transformation'!$W$25,FALSE))</f>
        <v>#NUM!</v>
      </c>
      <c r="E6277">
        <f t="array" ref="E6277">IF(ISLOGICAL(D6277),"",FREQUENCY(IF('Data Transformation'!$B$425:$B$8425='Bin Analysis'!$B6267,'Data Transformation'!$G$425:$G$8425),D6277))</f>
        <v>2001</v>
      </c>
      <c r="F6277">
        <f t="shared" si="783"/>
        <v>0</v>
      </c>
      <c r="G6277">
        <f>Weighting!$H$13</f>
        <v>0</v>
      </c>
      <c r="H6277">
        <f t="array" ref="H6277">FREQUENCY(IF('Data Transformation'!$B$4:$B$8425=B6267,'Data Transformation'!$G$4:$G$8425),'Bin Analysis'!$B6277)</f>
        <v>2073</v>
      </c>
      <c r="I6277">
        <f t="shared" si="784"/>
        <v>0</v>
      </c>
      <c r="J6277">
        <f t="shared" si="785"/>
        <v>0</v>
      </c>
      <c r="K6277">
        <f>J6277*Weighting!$W$13</f>
        <v>0</v>
      </c>
      <c r="M6277" s="14"/>
    </row>
    <row r="6278" spans="1:13" x14ac:dyDescent="0.25">
      <c r="A6278" s="32" t="str">
        <f>IF(Weighting!$P$14&gt;0,B6278,"")</f>
        <v/>
      </c>
      <c r="B6278" t="e">
        <f>Weighting!$C$14</f>
        <v>#DIV/0!</v>
      </c>
      <c r="C6278" t="e">
        <f>Weighting!$F$14</f>
        <v>#NUM!</v>
      </c>
      <c r="D6278" t="e">
        <f>IF(C6278=1,'Data Transformation'!$G$3+0.5*'Data Transformation'!$W$25,IF(C6279=1,D6279-'Data Transformation'!$W$25,FALSE))</f>
        <v>#NUM!</v>
      </c>
      <c r="E6278">
        <f t="array" ref="E6278">IF(ISLOGICAL(D6278),"",FREQUENCY(IF('Data Transformation'!$B$425:$B$8425='Bin Analysis'!$B6267,'Data Transformation'!$G$425:$G$8425),D6278))</f>
        <v>2001</v>
      </c>
      <c r="F6278">
        <f t="shared" si="783"/>
        <v>0</v>
      </c>
      <c r="G6278">
        <f>Weighting!$H$14</f>
        <v>0</v>
      </c>
      <c r="H6278">
        <f t="array" ref="H6278">FREQUENCY(IF('Data Transformation'!$B$4:$B$8425=B6267,'Data Transformation'!$G$4:$G$8425),'Bin Analysis'!$B6278)</f>
        <v>2073</v>
      </c>
      <c r="I6278">
        <f t="shared" si="784"/>
        <v>0</v>
      </c>
      <c r="J6278">
        <f t="shared" si="785"/>
        <v>0</v>
      </c>
      <c r="K6278">
        <f>J6278*Weighting!$W$14</f>
        <v>0</v>
      </c>
      <c r="M6278" s="14"/>
    </row>
    <row r="6279" spans="1:13" x14ac:dyDescent="0.25">
      <c r="A6279" s="32" t="str">
        <f>IF(Weighting!$P$15&gt;0,B6279,"")</f>
        <v/>
      </c>
      <c r="B6279" t="e">
        <f>Weighting!$C$15</f>
        <v>#DIV/0!</v>
      </c>
      <c r="C6279" t="e">
        <f>Weighting!$F$15</f>
        <v>#NUM!</v>
      </c>
      <c r="D6279" t="e">
        <f>IF(C6279=1,'Data Transformation'!$G$3+0.5*'Data Transformation'!$W$25,IF(C6280=1,D6280-'Data Transformation'!$W$25,FALSE))</f>
        <v>#NUM!</v>
      </c>
      <c r="E6279">
        <f t="array" ref="E6279">IF(ISLOGICAL(D6279),"",FREQUENCY(IF('Data Transformation'!$B$425:$B$8425='Bin Analysis'!$B6267,'Data Transformation'!$G$425:$G$8425),D6279))</f>
        <v>2001</v>
      </c>
      <c r="F6279">
        <f t="shared" si="783"/>
        <v>0</v>
      </c>
      <c r="G6279">
        <f>Weighting!$H$15</f>
        <v>0</v>
      </c>
      <c r="H6279">
        <f t="array" ref="H6279">FREQUENCY(IF('Data Transformation'!$B$4:$B$8425=B6267,'Data Transformation'!$G$4:$G$8425),'Bin Analysis'!$B6279)</f>
        <v>2073</v>
      </c>
      <c r="I6279">
        <f t="shared" si="784"/>
        <v>0</v>
      </c>
      <c r="J6279">
        <f t="shared" si="785"/>
        <v>0</v>
      </c>
      <c r="K6279">
        <f>J6279*Weighting!$W$15</f>
        <v>0</v>
      </c>
      <c r="M6279" s="14"/>
    </row>
    <row r="6280" spans="1:13" x14ac:dyDescent="0.25">
      <c r="A6280" s="32" t="str">
        <f>IF(Weighting!$P$16&gt;0,B6280,"")</f>
        <v/>
      </c>
      <c r="B6280" t="e">
        <f>Weighting!$C$16</f>
        <v>#DIV/0!</v>
      </c>
      <c r="C6280" t="e">
        <f>Weighting!$F$16</f>
        <v>#NUM!</v>
      </c>
      <c r="D6280" t="e">
        <f>IF(C6280=1,'Data Transformation'!$G$3+0.5*'Data Transformation'!$W$25,IF(C6281=1,D6281-'Data Transformation'!$W$25,FALSE))</f>
        <v>#NUM!</v>
      </c>
      <c r="E6280">
        <f t="array" ref="E6280">IF(ISLOGICAL(D6280),"",FREQUENCY(IF('Data Transformation'!$B$425:$B$8425='Bin Analysis'!$B6267,'Data Transformation'!$G$425:$G$8425),D6280))</f>
        <v>2001</v>
      </c>
      <c r="F6280">
        <f t="shared" si="783"/>
        <v>0</v>
      </c>
      <c r="G6280">
        <f>Weighting!$H$16</f>
        <v>0</v>
      </c>
      <c r="H6280">
        <f t="array" ref="H6280">FREQUENCY(IF('Data Transformation'!$B$4:$B$8425=B6267,'Data Transformation'!$G$4:$G$8425),'Bin Analysis'!$B6280)</f>
        <v>2073</v>
      </c>
      <c r="I6280">
        <f t="shared" si="784"/>
        <v>0</v>
      </c>
      <c r="J6280">
        <f t="shared" si="785"/>
        <v>0</v>
      </c>
      <c r="K6280">
        <f>J6280*Weighting!$W$16</f>
        <v>0</v>
      </c>
      <c r="M6280" s="14"/>
    </row>
    <row r="6281" spans="1:13" x14ac:dyDescent="0.25">
      <c r="A6281" s="32" t="str">
        <f>IF(Weighting!$P$17&gt;0,B6281,"")</f>
        <v/>
      </c>
      <c r="B6281" t="e">
        <f>Weighting!$C$17</f>
        <v>#DIV/0!</v>
      </c>
      <c r="C6281" t="e">
        <f>Weighting!$F$17</f>
        <v>#NUM!</v>
      </c>
      <c r="D6281" t="e">
        <f>IF(C6281=1,'Data Transformation'!$G$3+0.5*'Data Transformation'!$W$25,IF(C6282=1,D6282-'Data Transformation'!$W$25,FALSE))</f>
        <v>#NUM!</v>
      </c>
      <c r="E6281">
        <f t="array" ref="E6281">IF(ISLOGICAL(D6281),"",FREQUENCY(IF('Data Transformation'!$B$425:$B$8425='Bin Analysis'!$B6267,'Data Transformation'!$G$425:$G$8425),D6281))</f>
        <v>2001</v>
      </c>
      <c r="F6281">
        <f t="shared" si="783"/>
        <v>0</v>
      </c>
      <c r="G6281">
        <f>Weighting!$H$17</f>
        <v>0</v>
      </c>
      <c r="H6281">
        <f t="array" ref="H6281">FREQUENCY(IF('Data Transformation'!$B$4:$B$8425=B6267,'Data Transformation'!$G$4:$G$8425),'Bin Analysis'!$B6281)</f>
        <v>2073</v>
      </c>
      <c r="I6281">
        <f t="shared" si="784"/>
        <v>0</v>
      </c>
      <c r="J6281">
        <f t="shared" si="785"/>
        <v>0</v>
      </c>
      <c r="K6281">
        <f>J6281*Weighting!$W$17</f>
        <v>0</v>
      </c>
      <c r="M6281" s="14"/>
    </row>
    <row r="6282" spans="1:13" x14ac:dyDescent="0.25">
      <c r="A6282" s="32" t="str">
        <f>IF(Weighting!$P$18&gt;0,B6282,"")</f>
        <v/>
      </c>
      <c r="B6282" t="e">
        <f>Weighting!$C$18</f>
        <v>#DIV/0!</v>
      </c>
      <c r="C6282" t="e">
        <f>Weighting!$F$18</f>
        <v>#NUM!</v>
      </c>
      <c r="D6282" t="e">
        <f>IF(C6282=1,'Data Transformation'!$G$3+0.5*'Data Transformation'!$W$25,IF(C6283=1,D6283-'Data Transformation'!$W$25,FALSE))</f>
        <v>#NUM!</v>
      </c>
      <c r="E6282">
        <f t="array" ref="E6282">IF(ISLOGICAL(D6282),"",FREQUENCY(IF('Data Transformation'!$B$425:$B$8425='Bin Analysis'!$B6267,'Data Transformation'!$G$425:$G$8425),D6282))</f>
        <v>2001</v>
      </c>
      <c r="F6282">
        <f t="shared" si="783"/>
        <v>0</v>
      </c>
      <c r="G6282">
        <f>Weighting!$H$18</f>
        <v>0</v>
      </c>
      <c r="H6282">
        <f t="array" ref="H6282">FREQUENCY(IF('Data Transformation'!$B$4:$B$8425=B6267,'Data Transformation'!$G$4:$G$8425),'Bin Analysis'!$B6282)</f>
        <v>2073</v>
      </c>
      <c r="I6282">
        <f t="shared" si="784"/>
        <v>0</v>
      </c>
      <c r="J6282">
        <f t="shared" si="785"/>
        <v>0</v>
      </c>
      <c r="K6282">
        <f>J6282*Weighting!$W$18</f>
        <v>0</v>
      </c>
      <c r="M6282" s="14"/>
    </row>
    <row r="6283" spans="1:13" x14ac:dyDescent="0.25">
      <c r="A6283" s="32" t="str">
        <f>IF(Weighting!$P$19&gt;0,B6283,"")</f>
        <v/>
      </c>
      <c r="B6283" t="e">
        <f>Weighting!$C$19</f>
        <v>#DIV/0!</v>
      </c>
      <c r="C6283" t="e">
        <f>Weighting!$F$19</f>
        <v>#NUM!</v>
      </c>
      <c r="D6283" t="e">
        <f>IF(C6283=1,'Data Transformation'!$G$3+0.5*'Data Transformation'!$W$25,IF(C6284=1,D6284-'Data Transformation'!$W$25,FALSE))</f>
        <v>#NUM!</v>
      </c>
      <c r="E6283">
        <f t="array" ref="E6283">IF(ISLOGICAL(D6283),"",FREQUENCY(IF('Data Transformation'!$B$425:$B$8425='Bin Analysis'!$B6267,'Data Transformation'!$G$425:$G$8425),D6283))</f>
        <v>2001</v>
      </c>
      <c r="F6283">
        <f t="shared" si="783"/>
        <v>0</v>
      </c>
      <c r="G6283">
        <f>Weighting!$H$19</f>
        <v>0</v>
      </c>
      <c r="H6283">
        <f t="array" ref="H6283">FREQUENCY(IF('Data Transformation'!$B$4:$B$8425=B6267,'Data Transformation'!$G$4:$G$8425),'Bin Analysis'!$B6283)</f>
        <v>2073</v>
      </c>
      <c r="I6283">
        <f t="shared" si="784"/>
        <v>0</v>
      </c>
      <c r="J6283">
        <f t="shared" si="785"/>
        <v>0</v>
      </c>
      <c r="K6283">
        <f>J6283*Weighting!$W$19</f>
        <v>0</v>
      </c>
      <c r="M6283" s="14"/>
    </row>
    <row r="6284" spans="1:13" x14ac:dyDescent="0.25">
      <c r="A6284" s="32" t="str">
        <f>IF(Weighting!$P$20&gt;0,B6284,"")</f>
        <v/>
      </c>
      <c r="B6284" t="e">
        <f>Weighting!$C$20</f>
        <v>#DIV/0!</v>
      </c>
      <c r="C6284" t="e">
        <f>Weighting!$F$20</f>
        <v>#NUM!</v>
      </c>
      <c r="D6284" t="e">
        <f>IF(C6284=1,'Data Transformation'!$G$3+0.5*'Data Transformation'!$W$25,IF(C6285=1,D6285-'Data Transformation'!$W$25,FALSE))</f>
        <v>#NUM!</v>
      </c>
      <c r="E6284">
        <f t="array" ref="E6284">IF(ISLOGICAL(D6284),"",FREQUENCY(IF('Data Transformation'!$B$425:$B$8425='Bin Analysis'!$B6267,'Data Transformation'!$G$425:$G$8425),D6284))</f>
        <v>2001</v>
      </c>
      <c r="F6284">
        <f t="shared" si="783"/>
        <v>0</v>
      </c>
      <c r="G6284">
        <f>Weighting!$H$20</f>
        <v>0</v>
      </c>
      <c r="H6284">
        <f t="array" ref="H6284">FREQUENCY(IF('Data Transformation'!$B$4:$B$8425=B6267,'Data Transformation'!$G$4:$G$8425),'Bin Analysis'!$B6284)</f>
        <v>2073</v>
      </c>
      <c r="I6284">
        <f t="shared" si="784"/>
        <v>0</v>
      </c>
      <c r="J6284">
        <f t="shared" si="785"/>
        <v>0</v>
      </c>
      <c r="K6284">
        <f>J6284*Weighting!$W$20</f>
        <v>0</v>
      </c>
      <c r="M6284" s="14"/>
    </row>
    <row r="6285" spans="1:13" x14ac:dyDescent="0.25">
      <c r="A6285" s="32" t="str">
        <f>IF(Weighting!$P$21&gt;0,B6285,"")</f>
        <v/>
      </c>
      <c r="B6285" t="e">
        <f>Weighting!$C$21</f>
        <v>#DIV/0!</v>
      </c>
      <c r="C6285" t="e">
        <f>Weighting!$F$21</f>
        <v>#NUM!</v>
      </c>
      <c r="D6285" t="e">
        <f>IF(C6285=1,'Data Transformation'!$G$3+0.5*'Data Transformation'!$W$25,IF(C6286=1,D6286-'Data Transformation'!$W$25,FALSE))</f>
        <v>#NUM!</v>
      </c>
      <c r="E6285">
        <f t="array" ref="E6285">IF(ISLOGICAL(D6285),"",FREQUENCY(IF('Data Transformation'!$B$425:$B$8425='Bin Analysis'!$B6267,'Data Transformation'!$G$425:$G$8425),D6285))</f>
        <v>2001</v>
      </c>
      <c r="F6285">
        <f t="shared" si="783"/>
        <v>0</v>
      </c>
      <c r="G6285">
        <f>Weighting!$H$21</f>
        <v>0</v>
      </c>
      <c r="H6285">
        <f t="array" ref="H6285">FREQUENCY(IF('Data Transformation'!$B$4:$B$8425=B6267,'Data Transformation'!$G$4:$G$8425),'Bin Analysis'!$B6285)</f>
        <v>2073</v>
      </c>
      <c r="I6285">
        <f t="shared" si="784"/>
        <v>0</v>
      </c>
      <c r="J6285">
        <f t="shared" si="785"/>
        <v>0</v>
      </c>
      <c r="K6285">
        <f>J6285*Weighting!$W$21</f>
        <v>0</v>
      </c>
      <c r="M6285" s="14"/>
    </row>
    <row r="6286" spans="1:13" x14ac:dyDescent="0.25">
      <c r="A6286" s="32" t="str">
        <f>IF(Weighting!$P$22&gt;0,B6286,"")</f>
        <v/>
      </c>
      <c r="B6286" t="e">
        <f>Weighting!$C$22</f>
        <v>#DIV/0!</v>
      </c>
      <c r="C6286" t="e">
        <f>Weighting!$F$22</f>
        <v>#NUM!</v>
      </c>
      <c r="D6286" t="e">
        <f>IF(C6286=1,'Data Transformation'!$G$3+0.5*'Data Transformation'!$W$25,IF(C6287=1,D6287-'Data Transformation'!$W$25,FALSE))</f>
        <v>#NUM!</v>
      </c>
      <c r="E6286">
        <f t="array" ref="E6286">IF(ISLOGICAL(D6286),"",FREQUENCY(IF('Data Transformation'!$B$425:$B$8425='Bin Analysis'!$B6267,'Data Transformation'!$G$425:$G$8425),D6286))</f>
        <v>2001</v>
      </c>
      <c r="F6286">
        <f t="shared" si="783"/>
        <v>0</v>
      </c>
      <c r="G6286">
        <f>Weighting!$H$22</f>
        <v>0</v>
      </c>
      <c r="H6286">
        <f t="array" ref="H6286">FREQUENCY(IF('Data Transformation'!$B$4:$B$8425=B6267,'Data Transformation'!$G$4:$G$8425),'Bin Analysis'!$B6286)</f>
        <v>2073</v>
      </c>
      <c r="I6286">
        <f t="shared" si="784"/>
        <v>0</v>
      </c>
      <c r="J6286">
        <f t="shared" si="785"/>
        <v>0</v>
      </c>
      <c r="K6286">
        <f>J6286*Weighting!$W$22</f>
        <v>0</v>
      </c>
      <c r="M6286" s="14"/>
    </row>
    <row r="6287" spans="1:13" x14ac:dyDescent="0.25">
      <c r="A6287" s="32" t="str">
        <f>IF(Weighting!$P$23&gt;0,B6287,"")</f>
        <v/>
      </c>
      <c r="B6287" t="e">
        <f>Weighting!$C$23</f>
        <v>#DIV/0!</v>
      </c>
      <c r="C6287" t="e">
        <f>Weighting!$F$23</f>
        <v>#NUM!</v>
      </c>
      <c r="D6287" t="e">
        <f>IF(C6287=1,'Data Transformation'!$G$3+0.5*'Data Transformation'!$W$25,IF(C6288=1,D6288-'Data Transformation'!$W$25,FALSE))</f>
        <v>#NUM!</v>
      </c>
      <c r="E6287">
        <f t="array" ref="E6287">IF(ISLOGICAL(D6287),"",FREQUENCY(IF('Data Transformation'!$B$425:$B$8425='Bin Analysis'!$B6267,'Data Transformation'!$G$425:$G$8425),D6287))</f>
        <v>2001</v>
      </c>
      <c r="F6287">
        <f t="shared" si="783"/>
        <v>0</v>
      </c>
      <c r="G6287">
        <f>Weighting!$H$23</f>
        <v>0</v>
      </c>
      <c r="H6287">
        <f t="array" ref="H6287">FREQUENCY(IF('Data Transformation'!$B$4:$B$8425=B6267,'Data Transformation'!$G$4:$G$8425),'Bin Analysis'!$B6287)</f>
        <v>2073</v>
      </c>
      <c r="I6287">
        <f t="shared" si="784"/>
        <v>0</v>
      </c>
      <c r="J6287">
        <f t="shared" si="785"/>
        <v>0</v>
      </c>
      <c r="K6287">
        <f>J6287*Weighting!$W$23</f>
        <v>0</v>
      </c>
      <c r="M6287" s="14"/>
    </row>
    <row r="6288" spans="1:13" x14ac:dyDescent="0.25">
      <c r="A6288" s="32" t="str">
        <f>IF(Weighting!$P$24&gt;0,B6288,"")</f>
        <v/>
      </c>
      <c r="B6288" t="e">
        <f>Weighting!$C$24</f>
        <v>#DIV/0!</v>
      </c>
      <c r="C6288" t="e">
        <f>Weighting!$F$24</f>
        <v>#NUM!</v>
      </c>
      <c r="D6288" t="e">
        <f>IF(C6288=1,'Data Transformation'!$G$3+0.5*'Data Transformation'!$W$25,IF(C6289=1,D6289-'Data Transformation'!$W$25,FALSE))</f>
        <v>#NUM!</v>
      </c>
      <c r="E6288">
        <f t="array" ref="E6288">IF(ISLOGICAL(D6288),"",FREQUENCY(IF('Data Transformation'!$B$425:$B$8425='Bin Analysis'!$B6267,'Data Transformation'!$G$425:$G$8425),D6288))</f>
        <v>2001</v>
      </c>
      <c r="F6288">
        <f t="shared" si="783"/>
        <v>0</v>
      </c>
      <c r="G6288">
        <f>Weighting!$H$24</f>
        <v>0</v>
      </c>
      <c r="H6288">
        <f t="array" ref="H6288">FREQUENCY(IF('Data Transformation'!$B$4:$B$8425=B6267,'Data Transformation'!$G$4:$G$8425),'Bin Analysis'!$B6288)</f>
        <v>2073</v>
      </c>
      <c r="I6288">
        <f t="shared" si="784"/>
        <v>0</v>
      </c>
      <c r="J6288">
        <f t="shared" si="785"/>
        <v>0</v>
      </c>
      <c r="K6288">
        <f>J6288*Weighting!$W$24</f>
        <v>0</v>
      </c>
      <c r="M6288" s="14"/>
    </row>
    <row r="6289" spans="1:25" x14ac:dyDescent="0.25">
      <c r="A6289" s="32" t="str">
        <f>IF(Weighting!$P$25&gt;0,B6289,"")</f>
        <v/>
      </c>
      <c r="B6289" t="e">
        <f>Weighting!$C$25</f>
        <v>#DIV/0!</v>
      </c>
      <c r="C6289" t="e">
        <f>Weighting!$F$25</f>
        <v>#NUM!</v>
      </c>
      <c r="D6289" t="e">
        <f>IF(C6289=1,'Data Transformation'!$G$3+0.5*'Data Transformation'!$W$25,IF(C6290=1,D6290-'Data Transformation'!$W$25,FALSE))</f>
        <v>#NUM!</v>
      </c>
      <c r="E6289">
        <f t="array" ref="E6289">IF(ISLOGICAL(D6289),"",FREQUENCY(IF('Data Transformation'!$B$425:$B$8425='Bin Analysis'!$B6267,'Data Transformation'!$G$425:$G$8425),D6289))</f>
        <v>2001</v>
      </c>
      <c r="F6289">
        <f t="shared" si="783"/>
        <v>0</v>
      </c>
      <c r="G6289">
        <f>Weighting!$H$25</f>
        <v>0</v>
      </c>
      <c r="H6289">
        <f t="array" ref="H6289">FREQUENCY(IF('Data Transformation'!$B$4:$B$8425=B6267,'Data Transformation'!$G$4:$G$8425),'Bin Analysis'!$B6289)</f>
        <v>2073</v>
      </c>
      <c r="I6289">
        <f t="shared" si="784"/>
        <v>0</v>
      </c>
      <c r="J6289">
        <f t="shared" si="785"/>
        <v>0</v>
      </c>
      <c r="K6289">
        <f>J6289*Weighting!$W$25</f>
        <v>0</v>
      </c>
      <c r="M6289" s="14"/>
    </row>
    <row r="6290" spans="1:25" x14ac:dyDescent="0.25">
      <c r="O6290"/>
      <c r="P6290"/>
      <c r="Q6290"/>
      <c r="R6290"/>
    </row>
    <row r="6291" spans="1:25" ht="23.25" x14ac:dyDescent="0.35">
      <c r="A6291" s="21" t="s">
        <v>0</v>
      </c>
      <c r="B6291" s="21" t="str">
        <f>IFERROR(VLOOKUP(C6291,'Data Transformation'!$L$6:$M$426,2,FALSE),"")</f>
        <v/>
      </c>
      <c r="C6291" s="21">
        <f>C6267+1</f>
        <v>262</v>
      </c>
      <c r="D6291" s="21"/>
      <c r="E6291" s="21"/>
      <c r="F6291" s="21"/>
      <c r="G6291" s="21"/>
      <c r="H6291" s="22"/>
      <c r="I6291" s="22"/>
      <c r="J6291" s="22"/>
      <c r="K6291" s="21"/>
      <c r="L6291" s="21" t="str">
        <f>B6291</f>
        <v/>
      </c>
      <c r="M6291" s="23" t="e">
        <f>INDEX('Data Transformation'!$O$4:$O$424,MATCH($B6291,'Data Transformation'!$M$4:$M$424,0),MATCH($M$2,'Data Transformation'!$O$3,0))</f>
        <v>#N/A</v>
      </c>
      <c r="N6291" s="27" t="e">
        <f>IF('Input and Summary Results'!$J$16="minimum",'Bin Analysis'!X6292/(M6291-1),'Bin Analysis'!Y6291/('Bin Analysis'!M6291-1))</f>
        <v>#N/A</v>
      </c>
      <c r="O6291" s="27" t="e">
        <f>IF(M6291=FALSE,NA(),(VLOOKUP(1,C6294:K6313,4,FALSE))/(M6291-1))</f>
        <v>#N/A</v>
      </c>
      <c r="P6291" s="27" t="e">
        <f>IF(M6291=FALSE,NA(),SUM(J6294:J6313)/Weighting!$S$5)</f>
        <v>#N/A</v>
      </c>
      <c r="Q6291" s="27" t="e">
        <f>IF(M6291=FALSE,NA(),SUM(K6294:K6313)/Weighting!$S$6)</f>
        <v>#N/A</v>
      </c>
      <c r="R6291" s="27" t="e">
        <f>IF(M6291=FALSE,NA(),(VLOOKUP(1,G6294:K6313,3,FALSE))/(M6291-1))</f>
        <v>#N/A</v>
      </c>
      <c r="S6291" s="22" t="e">
        <f>IF(M6291=FALSE,NA(),IF(SUM(J6294:J6313)=2,"yes","no"))</f>
        <v>#N/A</v>
      </c>
      <c r="X6291" s="2" cm="2">
        <f t="array" ref="X6291:X6292">FREQUENCY(IF('Data Transformation'!$B$425:$B$6424='Bin Analysis'!L6291,'Data Transformation'!$G$425:$G$6424),'Data Transformation'!$U$11)</f>
        <v>0</v>
      </c>
      <c r="Y6291" s="2" cm="2">
        <f t="array" ref="Y6291:Y6292">FREQUENCY(IF('Data Transformation'!$B$425:$B$6424='Bin Analysis'!L6291,'Data Transformation'!$G$425:$G$6424),'Data Transformation'!$U$12)</f>
        <v>0</v>
      </c>
    </row>
    <row r="6292" spans="1:25" x14ac:dyDescent="0.25">
      <c r="A6292" s="14" t="s">
        <v>67</v>
      </c>
      <c r="B6292" t="s">
        <v>47</v>
      </c>
      <c r="C6292" t="s">
        <v>5</v>
      </c>
      <c r="D6292" t="s">
        <v>100</v>
      </c>
      <c r="E6292" t="s">
        <v>101</v>
      </c>
      <c r="F6292" t="s">
        <v>102</v>
      </c>
      <c r="G6292" t="s">
        <v>70</v>
      </c>
      <c r="H6292" t="s">
        <v>31</v>
      </c>
      <c r="I6292" t="s">
        <v>32</v>
      </c>
      <c r="J6292" t="s">
        <v>46</v>
      </c>
      <c r="K6292" s="14" t="s">
        <v>45</v>
      </c>
      <c r="M6292" s="14"/>
      <c r="X6292" s="2">
        <v>0</v>
      </c>
      <c r="Y6292" s="2">
        <v>0</v>
      </c>
    </row>
    <row r="6293" spans="1:25" x14ac:dyDescent="0.25">
      <c r="A6293" s="32"/>
      <c r="D6293" t="e">
        <f>IF(C6293=1,'Data Transformation'!$G$3+0.5*'Data Transformation'!$W$25,IF(C6294=1,D6294-'Data Transformation'!$W$25,FALSE))</f>
        <v>#NUM!</v>
      </c>
      <c r="E6293">
        <f t="array" ref="E6293">IF(ISLOGICAL(D6293),"",FREQUENCY(IF('Data Transformation'!$B$425:$B$8425='Bin Analysis'!$B6291,'Data Transformation'!$G$425:$G$8425),D6293))</f>
        <v>2001</v>
      </c>
      <c r="F6293" t="e">
        <f>IF(ISLOGICAL(D6293),"",E6293-E6292)</f>
        <v>#VALUE!</v>
      </c>
      <c r="M6293" s="14"/>
    </row>
    <row r="6294" spans="1:25" x14ac:dyDescent="0.25">
      <c r="A6294" s="32" t="e">
        <f>IF(Weighting!$P$6&gt;0,B6294,"")</f>
        <v>#NUM!</v>
      </c>
      <c r="B6294" t="e">
        <f>Weighting!$C$6</f>
        <v>#DIV/0!</v>
      </c>
      <c r="C6294" t="e">
        <f>Weighting!$F$6</f>
        <v>#NUM!</v>
      </c>
      <c r="D6294" t="e">
        <f>IF(C6294=1,'Data Transformation'!$G$3+0.5*'Data Transformation'!$W$25,IF(C6295=1,D6295-'Data Transformation'!$W$25,FALSE))</f>
        <v>#NUM!</v>
      </c>
      <c r="E6294">
        <f t="array" ref="E6294">IF(ISLOGICAL(D6294),"",FREQUENCY(IF('Data Transformation'!$B$425:$B$8425='Bin Analysis'!$B6291,'Data Transformation'!$G$425:$G$8425),D6294))</f>
        <v>2001</v>
      </c>
      <c r="F6294">
        <f>IF(ISLOGICAL(D6294),"",E6294-E6293)</f>
        <v>0</v>
      </c>
      <c r="G6294">
        <f>Weighting!$H$6</f>
        <v>1</v>
      </c>
      <c r="H6294">
        <f t="array" ref="H6294">FREQUENCY(IF('Data Transformation'!$B$4:$B$8425=B6291,'Data Transformation'!$G$4:$G$8425),'Bin Analysis'!$B6294)</f>
        <v>2073</v>
      </c>
      <c r="I6294">
        <f>H6294-H6293</f>
        <v>2073</v>
      </c>
      <c r="J6294">
        <f>IF(I6294=0,0,1)</f>
        <v>1</v>
      </c>
      <c r="K6294" t="e">
        <f>J6294*Weighting!$W$6</f>
        <v>#NUM!</v>
      </c>
      <c r="M6294" s="14"/>
    </row>
    <row r="6295" spans="1:25" x14ac:dyDescent="0.25">
      <c r="A6295" s="32" t="str">
        <f>IF(Weighting!$P$7&gt;0,B6295,"")</f>
        <v/>
      </c>
      <c r="B6295" t="e">
        <f>Weighting!$C$7</f>
        <v>#DIV/0!</v>
      </c>
      <c r="C6295" t="e">
        <f>Weighting!$F$7</f>
        <v>#NUM!</v>
      </c>
      <c r="D6295" t="e">
        <f>IF(C6295=1,'Data Transformation'!$G$3+0.5*'Data Transformation'!$W$25,IF(C6296=1,D6296-'Data Transformation'!$W$25,FALSE))</f>
        <v>#NUM!</v>
      </c>
      <c r="E6295">
        <f t="array" ref="E6295">IF(ISLOGICAL(D6295),"",FREQUENCY(IF('Data Transformation'!$B$425:$B$8425='Bin Analysis'!$B6291,'Data Transformation'!$G$425:$G$8425),D6295))</f>
        <v>2001</v>
      </c>
      <c r="F6295">
        <f t="shared" ref="F6295:F6313" si="786">IF(ISLOGICAL(D6295),"",E6295-E6294)</f>
        <v>0</v>
      </c>
      <c r="G6295">
        <f>Weighting!$H$7</f>
        <v>0</v>
      </c>
      <c r="H6295">
        <f t="array" ref="H6295">FREQUENCY(IF('Data Transformation'!$B$4:$B$8425=B6291,'Data Transformation'!$G$4:$G$8425),'Bin Analysis'!$B6295)</f>
        <v>2073</v>
      </c>
      <c r="I6295">
        <f t="shared" ref="I6295:I6313" si="787">H6295-H6294</f>
        <v>0</v>
      </c>
      <c r="J6295">
        <f>IF(I6295=0,0,1)</f>
        <v>0</v>
      </c>
      <c r="K6295">
        <f>J6295*Weighting!$W$7</f>
        <v>0</v>
      </c>
      <c r="M6295" s="14"/>
    </row>
    <row r="6296" spans="1:25" x14ac:dyDescent="0.25">
      <c r="A6296" s="32" t="str">
        <f>IF(Weighting!$P$8&gt;0,B6296,"")</f>
        <v/>
      </c>
      <c r="B6296" t="e">
        <f>Weighting!$C$8</f>
        <v>#DIV/0!</v>
      </c>
      <c r="C6296" t="e">
        <f>Weighting!$F$8</f>
        <v>#NUM!</v>
      </c>
      <c r="D6296" t="e">
        <f>IF(C6296=1,'Data Transformation'!$G$3+0.5*'Data Transformation'!$W$25,IF(C6297=1,D6297-'Data Transformation'!$W$25,FALSE))</f>
        <v>#NUM!</v>
      </c>
      <c r="E6296">
        <f t="array" ref="E6296">IF(ISLOGICAL(D6296),"",FREQUENCY(IF('Data Transformation'!$B$425:$B$8425='Bin Analysis'!$B6291,'Data Transformation'!$G$425:$G$8425),D6296))</f>
        <v>2001</v>
      </c>
      <c r="F6296">
        <f t="shared" si="786"/>
        <v>0</v>
      </c>
      <c r="G6296">
        <f>Weighting!$H$8</f>
        <v>0</v>
      </c>
      <c r="H6296">
        <f t="array" ref="H6296">FREQUENCY(IF('Data Transformation'!$B$4:$B$8425=B6291,'Data Transformation'!$G$4:$G$8425),'Bin Analysis'!$B6296)</f>
        <v>2073</v>
      </c>
      <c r="I6296">
        <f t="shared" si="787"/>
        <v>0</v>
      </c>
      <c r="J6296">
        <f t="shared" ref="J6296:J6313" si="788">IF(I6296=0,0,1)</f>
        <v>0</v>
      </c>
      <c r="K6296">
        <f>J6296*Weighting!$W$8</f>
        <v>0</v>
      </c>
      <c r="M6296" s="14"/>
    </row>
    <row r="6297" spans="1:25" x14ac:dyDescent="0.25">
      <c r="A6297" s="32" t="str">
        <f>IF(Weighting!$P$9&gt;0,B6297,"")</f>
        <v/>
      </c>
      <c r="B6297" s="50" t="e">
        <f>Weighting!$C$9</f>
        <v>#DIV/0!</v>
      </c>
      <c r="C6297" t="e">
        <f>Weighting!$F$9</f>
        <v>#NUM!</v>
      </c>
      <c r="D6297" t="e">
        <f>IF(C6297=1,'Data Transformation'!$G$3+0.5*'Data Transformation'!$W$25,IF(C6298=1,D6298-'Data Transformation'!$W$25,FALSE))</f>
        <v>#NUM!</v>
      </c>
      <c r="E6297">
        <f t="array" ref="E6297">IF(ISLOGICAL(D6297),"",FREQUENCY(IF('Data Transformation'!$B$425:$B$8425='Bin Analysis'!$B6291,'Data Transformation'!$G$425:$G$8425),D6297))</f>
        <v>2001</v>
      </c>
      <c r="F6297">
        <f t="shared" si="786"/>
        <v>0</v>
      </c>
      <c r="G6297">
        <f>Weighting!$H$9</f>
        <v>0</v>
      </c>
      <c r="H6297">
        <f t="array" ref="H6297">FREQUENCY(IF('Data Transformation'!$B$4:$B$8425=B6291,'Data Transformation'!$G$4:$G$8425),'Bin Analysis'!$B6297)</f>
        <v>2073</v>
      </c>
      <c r="I6297">
        <f t="shared" si="787"/>
        <v>0</v>
      </c>
      <c r="J6297">
        <f t="shared" si="788"/>
        <v>0</v>
      </c>
      <c r="K6297">
        <f>J6297*Weighting!$W$9</f>
        <v>0</v>
      </c>
      <c r="M6297" s="14"/>
    </row>
    <row r="6298" spans="1:25" x14ac:dyDescent="0.25">
      <c r="A6298" s="32" t="str">
        <f>IF(Weighting!$P$10&gt;0,B6298,"")</f>
        <v/>
      </c>
      <c r="B6298" t="e">
        <f>Weighting!$C$10</f>
        <v>#DIV/0!</v>
      </c>
      <c r="C6298" t="e">
        <f>Weighting!$F$10</f>
        <v>#NUM!</v>
      </c>
      <c r="D6298" t="e">
        <f>IF(C6298=1,'Data Transformation'!$G$3+0.5*'Data Transformation'!$W$25,IF(C6299=1,D6299-'Data Transformation'!$W$25,FALSE))</f>
        <v>#NUM!</v>
      </c>
      <c r="E6298">
        <f t="array" ref="E6298">IF(ISLOGICAL(D6298),"",FREQUENCY(IF('Data Transformation'!$B$425:$B$8425='Bin Analysis'!$B6291,'Data Transformation'!$G$425:$G$8425),D6298))</f>
        <v>2001</v>
      </c>
      <c r="F6298">
        <f t="shared" si="786"/>
        <v>0</v>
      </c>
      <c r="G6298">
        <f>Weighting!$H$10</f>
        <v>0</v>
      </c>
      <c r="H6298">
        <f t="array" ref="H6298">FREQUENCY(IF('Data Transformation'!$B$4:$B$8425=B6291,'Data Transformation'!$G$4:$G$8425),'Bin Analysis'!$B6298)</f>
        <v>2073</v>
      </c>
      <c r="I6298">
        <f t="shared" si="787"/>
        <v>0</v>
      </c>
      <c r="J6298">
        <f t="shared" si="788"/>
        <v>0</v>
      </c>
      <c r="K6298">
        <f>J6298*Weighting!$W$10</f>
        <v>0</v>
      </c>
      <c r="M6298" s="14"/>
    </row>
    <row r="6299" spans="1:25" x14ac:dyDescent="0.25">
      <c r="A6299" s="32" t="str">
        <f>IF(Weighting!$P$11&gt;0,B6299,"")</f>
        <v/>
      </c>
      <c r="B6299" t="e">
        <f>Weighting!$C$11</f>
        <v>#DIV/0!</v>
      </c>
      <c r="C6299" t="e">
        <f>Weighting!$F$11</f>
        <v>#NUM!</v>
      </c>
      <c r="D6299" t="e">
        <f>IF(C6299=1,'Data Transformation'!$G$3+0.5*'Data Transformation'!$W$25,IF(C6300=1,D6300-'Data Transformation'!$W$25,FALSE))</f>
        <v>#NUM!</v>
      </c>
      <c r="E6299">
        <f t="array" ref="E6299">IF(ISLOGICAL(D6299),"",FREQUENCY(IF('Data Transformation'!$B$425:$B$8425='Bin Analysis'!$B6291,'Data Transformation'!$G$425:$G$8425),D6299))</f>
        <v>2001</v>
      </c>
      <c r="F6299">
        <f t="shared" si="786"/>
        <v>0</v>
      </c>
      <c r="G6299">
        <f>Weighting!$H$11</f>
        <v>0</v>
      </c>
      <c r="H6299">
        <f t="array" ref="H6299">FREQUENCY(IF('Data Transformation'!$B$4:$B$8425=B6291,'Data Transformation'!$G$4:$G$8425),'Bin Analysis'!$B6299)</f>
        <v>2073</v>
      </c>
      <c r="I6299">
        <f t="shared" si="787"/>
        <v>0</v>
      </c>
      <c r="J6299">
        <f t="shared" si="788"/>
        <v>0</v>
      </c>
      <c r="K6299">
        <f>J6299*Weighting!$W$11</f>
        <v>0</v>
      </c>
      <c r="M6299" s="14"/>
    </row>
    <row r="6300" spans="1:25" x14ac:dyDescent="0.25">
      <c r="A6300" s="32" t="str">
        <f>IF(Weighting!$P$12&gt;0,B6300,"")</f>
        <v/>
      </c>
      <c r="B6300" t="e">
        <f>Weighting!$C$12</f>
        <v>#DIV/0!</v>
      </c>
      <c r="C6300" t="e">
        <f>Weighting!$F$12</f>
        <v>#NUM!</v>
      </c>
      <c r="D6300" t="e">
        <f>IF(C6300=1,'Data Transformation'!$G$3+0.5*'Data Transformation'!$W$25,IF(C6301=1,D6301-'Data Transformation'!$W$25,FALSE))</f>
        <v>#NUM!</v>
      </c>
      <c r="E6300">
        <f t="array" ref="E6300">IF(ISLOGICAL(D6300),"",FREQUENCY(IF('Data Transformation'!$B$425:$B$8425='Bin Analysis'!$B6291,'Data Transformation'!$G$425:$G$8425),D6300))</f>
        <v>2001</v>
      </c>
      <c r="F6300">
        <f t="shared" si="786"/>
        <v>0</v>
      </c>
      <c r="G6300">
        <f>Weighting!$H$12</f>
        <v>0</v>
      </c>
      <c r="H6300">
        <f t="array" ref="H6300">FREQUENCY(IF('Data Transformation'!$B$4:$B$8425=B6291,'Data Transformation'!$G$4:$G$8425),'Bin Analysis'!$B6300)</f>
        <v>2073</v>
      </c>
      <c r="I6300">
        <f t="shared" si="787"/>
        <v>0</v>
      </c>
      <c r="J6300">
        <f t="shared" si="788"/>
        <v>0</v>
      </c>
      <c r="K6300">
        <f>J6300*Weighting!$W$12</f>
        <v>0</v>
      </c>
      <c r="M6300" s="14"/>
    </row>
    <row r="6301" spans="1:25" x14ac:dyDescent="0.25">
      <c r="A6301" s="32" t="str">
        <f>IF(Weighting!$P$13&gt;0,B6301,"")</f>
        <v/>
      </c>
      <c r="B6301" t="e">
        <f>Weighting!$C$13</f>
        <v>#DIV/0!</v>
      </c>
      <c r="C6301" t="e">
        <f>Weighting!$F$13</f>
        <v>#NUM!</v>
      </c>
      <c r="D6301" t="e">
        <f>IF(C6301=1,'Data Transformation'!$G$3+0.5*'Data Transformation'!$W$25,IF(C6302=1,D6302-'Data Transformation'!$W$25,FALSE))</f>
        <v>#NUM!</v>
      </c>
      <c r="E6301">
        <f t="array" ref="E6301">IF(ISLOGICAL(D6301),"",FREQUENCY(IF('Data Transformation'!$B$425:$B$8425='Bin Analysis'!$B6291,'Data Transformation'!$G$425:$G$8425),D6301))</f>
        <v>2001</v>
      </c>
      <c r="F6301">
        <f t="shared" si="786"/>
        <v>0</v>
      </c>
      <c r="G6301">
        <f>Weighting!$H$13</f>
        <v>0</v>
      </c>
      <c r="H6301">
        <f t="array" ref="H6301">FREQUENCY(IF('Data Transformation'!$B$4:$B$8425=B6291,'Data Transformation'!$G$4:$G$8425),'Bin Analysis'!$B6301)</f>
        <v>2073</v>
      </c>
      <c r="I6301">
        <f t="shared" si="787"/>
        <v>0</v>
      </c>
      <c r="J6301">
        <f t="shared" si="788"/>
        <v>0</v>
      </c>
      <c r="K6301">
        <f>J6301*Weighting!$W$13</f>
        <v>0</v>
      </c>
      <c r="M6301" s="14"/>
    </row>
    <row r="6302" spans="1:25" x14ac:dyDescent="0.25">
      <c r="A6302" s="32" t="str">
        <f>IF(Weighting!$P$14&gt;0,B6302,"")</f>
        <v/>
      </c>
      <c r="B6302" t="e">
        <f>Weighting!$C$14</f>
        <v>#DIV/0!</v>
      </c>
      <c r="C6302" t="e">
        <f>Weighting!$F$14</f>
        <v>#NUM!</v>
      </c>
      <c r="D6302" t="e">
        <f>IF(C6302=1,'Data Transformation'!$G$3+0.5*'Data Transformation'!$W$25,IF(C6303=1,D6303-'Data Transformation'!$W$25,FALSE))</f>
        <v>#NUM!</v>
      </c>
      <c r="E6302">
        <f t="array" ref="E6302">IF(ISLOGICAL(D6302),"",FREQUENCY(IF('Data Transformation'!$B$425:$B$8425='Bin Analysis'!$B6291,'Data Transformation'!$G$425:$G$8425),D6302))</f>
        <v>2001</v>
      </c>
      <c r="F6302">
        <f t="shared" si="786"/>
        <v>0</v>
      </c>
      <c r="G6302">
        <f>Weighting!$H$14</f>
        <v>0</v>
      </c>
      <c r="H6302">
        <f t="array" ref="H6302">FREQUENCY(IF('Data Transformation'!$B$4:$B$8425=B6291,'Data Transformation'!$G$4:$G$8425),'Bin Analysis'!$B6302)</f>
        <v>2073</v>
      </c>
      <c r="I6302">
        <f t="shared" si="787"/>
        <v>0</v>
      </c>
      <c r="J6302">
        <f t="shared" si="788"/>
        <v>0</v>
      </c>
      <c r="K6302">
        <f>J6302*Weighting!$W$14</f>
        <v>0</v>
      </c>
      <c r="M6302" s="14"/>
    </row>
    <row r="6303" spans="1:25" x14ac:dyDescent="0.25">
      <c r="A6303" s="32" t="str">
        <f>IF(Weighting!$P$15&gt;0,B6303,"")</f>
        <v/>
      </c>
      <c r="B6303" t="e">
        <f>Weighting!$C$15</f>
        <v>#DIV/0!</v>
      </c>
      <c r="C6303" t="e">
        <f>Weighting!$F$15</f>
        <v>#NUM!</v>
      </c>
      <c r="D6303" t="e">
        <f>IF(C6303=1,'Data Transformation'!$G$3+0.5*'Data Transformation'!$W$25,IF(C6304=1,D6304-'Data Transformation'!$W$25,FALSE))</f>
        <v>#NUM!</v>
      </c>
      <c r="E6303">
        <f t="array" ref="E6303">IF(ISLOGICAL(D6303),"",FREQUENCY(IF('Data Transformation'!$B$425:$B$8425='Bin Analysis'!$B6291,'Data Transformation'!$G$425:$G$8425),D6303))</f>
        <v>2001</v>
      </c>
      <c r="F6303">
        <f t="shared" si="786"/>
        <v>0</v>
      </c>
      <c r="G6303">
        <f>Weighting!$H$15</f>
        <v>0</v>
      </c>
      <c r="H6303">
        <f t="array" ref="H6303">FREQUENCY(IF('Data Transformation'!$B$4:$B$8425=B6291,'Data Transformation'!$G$4:$G$8425),'Bin Analysis'!$B6303)</f>
        <v>2073</v>
      </c>
      <c r="I6303">
        <f t="shared" si="787"/>
        <v>0</v>
      </c>
      <c r="J6303">
        <f t="shared" si="788"/>
        <v>0</v>
      </c>
      <c r="K6303">
        <f>J6303*Weighting!$W$15</f>
        <v>0</v>
      </c>
      <c r="M6303" s="14"/>
    </row>
    <row r="6304" spans="1:25" x14ac:dyDescent="0.25">
      <c r="A6304" s="32" t="str">
        <f>IF(Weighting!$P$16&gt;0,B6304,"")</f>
        <v/>
      </c>
      <c r="B6304" t="e">
        <f>Weighting!$C$16</f>
        <v>#DIV/0!</v>
      </c>
      <c r="C6304" t="e">
        <f>Weighting!$F$16</f>
        <v>#NUM!</v>
      </c>
      <c r="D6304" t="e">
        <f>IF(C6304=1,'Data Transformation'!$G$3+0.5*'Data Transformation'!$W$25,IF(C6305=1,D6305-'Data Transformation'!$W$25,FALSE))</f>
        <v>#NUM!</v>
      </c>
      <c r="E6304">
        <f t="array" ref="E6304">IF(ISLOGICAL(D6304),"",FREQUENCY(IF('Data Transformation'!$B$425:$B$8425='Bin Analysis'!$B6291,'Data Transformation'!$G$425:$G$8425),D6304))</f>
        <v>2001</v>
      </c>
      <c r="F6304">
        <f t="shared" si="786"/>
        <v>0</v>
      </c>
      <c r="G6304">
        <f>Weighting!$H$16</f>
        <v>0</v>
      </c>
      <c r="H6304">
        <f t="array" ref="H6304">FREQUENCY(IF('Data Transformation'!$B$4:$B$8425=B6291,'Data Transformation'!$G$4:$G$8425),'Bin Analysis'!$B6304)</f>
        <v>2073</v>
      </c>
      <c r="I6304">
        <f t="shared" si="787"/>
        <v>0</v>
      </c>
      <c r="J6304">
        <f t="shared" si="788"/>
        <v>0</v>
      </c>
      <c r="K6304">
        <f>J6304*Weighting!$W$16</f>
        <v>0</v>
      </c>
      <c r="M6304" s="14"/>
    </row>
    <row r="6305" spans="1:25" x14ac:dyDescent="0.25">
      <c r="A6305" s="32" t="str">
        <f>IF(Weighting!$P$17&gt;0,B6305,"")</f>
        <v/>
      </c>
      <c r="B6305" t="e">
        <f>Weighting!$C$17</f>
        <v>#DIV/0!</v>
      </c>
      <c r="C6305" t="e">
        <f>Weighting!$F$17</f>
        <v>#NUM!</v>
      </c>
      <c r="D6305" t="e">
        <f>IF(C6305=1,'Data Transformation'!$G$3+0.5*'Data Transformation'!$W$25,IF(C6306=1,D6306-'Data Transformation'!$W$25,FALSE))</f>
        <v>#NUM!</v>
      </c>
      <c r="E6305">
        <f t="array" ref="E6305">IF(ISLOGICAL(D6305),"",FREQUENCY(IF('Data Transformation'!$B$425:$B$8425='Bin Analysis'!$B6291,'Data Transformation'!$G$425:$G$8425),D6305))</f>
        <v>2001</v>
      </c>
      <c r="F6305">
        <f t="shared" si="786"/>
        <v>0</v>
      </c>
      <c r="G6305">
        <f>Weighting!$H$17</f>
        <v>0</v>
      </c>
      <c r="H6305">
        <f t="array" ref="H6305">FREQUENCY(IF('Data Transformation'!$B$4:$B$8425=B6291,'Data Transformation'!$G$4:$G$8425),'Bin Analysis'!$B6305)</f>
        <v>2073</v>
      </c>
      <c r="I6305">
        <f t="shared" si="787"/>
        <v>0</v>
      </c>
      <c r="J6305">
        <f t="shared" si="788"/>
        <v>0</v>
      </c>
      <c r="K6305">
        <f>J6305*Weighting!$W$17</f>
        <v>0</v>
      </c>
      <c r="M6305" s="14"/>
    </row>
    <row r="6306" spans="1:25" x14ac:dyDescent="0.25">
      <c r="A6306" s="32" t="str">
        <f>IF(Weighting!$P$18&gt;0,B6306,"")</f>
        <v/>
      </c>
      <c r="B6306" t="e">
        <f>Weighting!$C$18</f>
        <v>#DIV/0!</v>
      </c>
      <c r="C6306" t="e">
        <f>Weighting!$F$18</f>
        <v>#NUM!</v>
      </c>
      <c r="D6306" t="e">
        <f>IF(C6306=1,'Data Transformation'!$G$3+0.5*'Data Transformation'!$W$25,IF(C6307=1,D6307-'Data Transformation'!$W$25,FALSE))</f>
        <v>#NUM!</v>
      </c>
      <c r="E6306">
        <f t="array" ref="E6306">IF(ISLOGICAL(D6306),"",FREQUENCY(IF('Data Transformation'!$B$425:$B$8425='Bin Analysis'!$B6291,'Data Transformation'!$G$425:$G$8425),D6306))</f>
        <v>2001</v>
      </c>
      <c r="F6306">
        <f t="shared" si="786"/>
        <v>0</v>
      </c>
      <c r="G6306">
        <f>Weighting!$H$18</f>
        <v>0</v>
      </c>
      <c r="H6306">
        <f t="array" ref="H6306">FREQUENCY(IF('Data Transformation'!$B$4:$B$8425=B6291,'Data Transformation'!$G$4:$G$8425),'Bin Analysis'!$B6306)</f>
        <v>2073</v>
      </c>
      <c r="I6306">
        <f t="shared" si="787"/>
        <v>0</v>
      </c>
      <c r="J6306">
        <f t="shared" si="788"/>
        <v>0</v>
      </c>
      <c r="K6306">
        <f>J6306*Weighting!$W$18</f>
        <v>0</v>
      </c>
      <c r="M6306" s="14"/>
    </row>
    <row r="6307" spans="1:25" x14ac:dyDescent="0.25">
      <c r="A6307" s="32" t="str">
        <f>IF(Weighting!$P$19&gt;0,B6307,"")</f>
        <v/>
      </c>
      <c r="B6307" t="e">
        <f>Weighting!$C$19</f>
        <v>#DIV/0!</v>
      </c>
      <c r="C6307" t="e">
        <f>Weighting!$F$19</f>
        <v>#NUM!</v>
      </c>
      <c r="D6307" t="e">
        <f>IF(C6307=1,'Data Transformation'!$G$3+0.5*'Data Transformation'!$W$25,IF(C6308=1,D6308-'Data Transformation'!$W$25,FALSE))</f>
        <v>#NUM!</v>
      </c>
      <c r="E6307">
        <f t="array" ref="E6307">IF(ISLOGICAL(D6307),"",FREQUENCY(IF('Data Transformation'!$B$425:$B$8425='Bin Analysis'!$B6291,'Data Transformation'!$G$425:$G$8425),D6307))</f>
        <v>2001</v>
      </c>
      <c r="F6307">
        <f t="shared" si="786"/>
        <v>0</v>
      </c>
      <c r="G6307">
        <f>Weighting!$H$19</f>
        <v>0</v>
      </c>
      <c r="H6307">
        <f t="array" ref="H6307">FREQUENCY(IF('Data Transformation'!$B$4:$B$8425=B6291,'Data Transformation'!$G$4:$G$8425),'Bin Analysis'!$B6307)</f>
        <v>2073</v>
      </c>
      <c r="I6307">
        <f t="shared" si="787"/>
        <v>0</v>
      </c>
      <c r="J6307">
        <f t="shared" si="788"/>
        <v>0</v>
      </c>
      <c r="K6307">
        <f>J6307*Weighting!$W$19</f>
        <v>0</v>
      </c>
      <c r="M6307" s="14"/>
    </row>
    <row r="6308" spans="1:25" x14ac:dyDescent="0.25">
      <c r="A6308" s="32" t="str">
        <f>IF(Weighting!$P$20&gt;0,B6308,"")</f>
        <v/>
      </c>
      <c r="B6308" t="e">
        <f>Weighting!$C$20</f>
        <v>#DIV/0!</v>
      </c>
      <c r="C6308" t="e">
        <f>Weighting!$F$20</f>
        <v>#NUM!</v>
      </c>
      <c r="D6308" t="e">
        <f>IF(C6308=1,'Data Transformation'!$G$3+0.5*'Data Transformation'!$W$25,IF(C6309=1,D6309-'Data Transformation'!$W$25,FALSE))</f>
        <v>#NUM!</v>
      </c>
      <c r="E6308">
        <f t="array" ref="E6308">IF(ISLOGICAL(D6308),"",FREQUENCY(IF('Data Transformation'!$B$425:$B$8425='Bin Analysis'!$B6291,'Data Transformation'!$G$425:$G$8425),D6308))</f>
        <v>2001</v>
      </c>
      <c r="F6308">
        <f t="shared" si="786"/>
        <v>0</v>
      </c>
      <c r="G6308">
        <f>Weighting!$H$20</f>
        <v>0</v>
      </c>
      <c r="H6308">
        <f t="array" ref="H6308">FREQUENCY(IF('Data Transformation'!$B$4:$B$8425=B6291,'Data Transformation'!$G$4:$G$8425),'Bin Analysis'!$B6308)</f>
        <v>2073</v>
      </c>
      <c r="I6308">
        <f t="shared" si="787"/>
        <v>0</v>
      </c>
      <c r="J6308">
        <f t="shared" si="788"/>
        <v>0</v>
      </c>
      <c r="K6308">
        <f>J6308*Weighting!$W$20</f>
        <v>0</v>
      </c>
      <c r="M6308" s="14"/>
    </row>
    <row r="6309" spans="1:25" x14ac:dyDescent="0.25">
      <c r="A6309" s="32" t="str">
        <f>IF(Weighting!$P$21&gt;0,B6309,"")</f>
        <v/>
      </c>
      <c r="B6309" t="e">
        <f>Weighting!$C$21</f>
        <v>#DIV/0!</v>
      </c>
      <c r="C6309" t="e">
        <f>Weighting!$F$21</f>
        <v>#NUM!</v>
      </c>
      <c r="D6309" t="e">
        <f>IF(C6309=1,'Data Transformation'!$G$3+0.5*'Data Transformation'!$W$25,IF(C6310=1,D6310-'Data Transformation'!$W$25,FALSE))</f>
        <v>#NUM!</v>
      </c>
      <c r="E6309">
        <f t="array" ref="E6309">IF(ISLOGICAL(D6309),"",FREQUENCY(IF('Data Transformation'!$B$425:$B$8425='Bin Analysis'!$B6291,'Data Transformation'!$G$425:$G$8425),D6309))</f>
        <v>2001</v>
      </c>
      <c r="F6309">
        <f t="shared" si="786"/>
        <v>0</v>
      </c>
      <c r="G6309">
        <f>Weighting!$H$21</f>
        <v>0</v>
      </c>
      <c r="H6309">
        <f t="array" ref="H6309">FREQUENCY(IF('Data Transformation'!$B$4:$B$8425=B6291,'Data Transformation'!$G$4:$G$8425),'Bin Analysis'!$B6309)</f>
        <v>2073</v>
      </c>
      <c r="I6309">
        <f t="shared" si="787"/>
        <v>0</v>
      </c>
      <c r="J6309">
        <f t="shared" si="788"/>
        <v>0</v>
      </c>
      <c r="K6309">
        <f>J6309*Weighting!$W$21</f>
        <v>0</v>
      </c>
      <c r="M6309" s="14"/>
    </row>
    <row r="6310" spans="1:25" x14ac:dyDescent="0.25">
      <c r="A6310" s="32" t="str">
        <f>IF(Weighting!$P$22&gt;0,B6310,"")</f>
        <v/>
      </c>
      <c r="B6310" t="e">
        <f>Weighting!$C$22</f>
        <v>#DIV/0!</v>
      </c>
      <c r="C6310" t="e">
        <f>Weighting!$F$22</f>
        <v>#NUM!</v>
      </c>
      <c r="D6310" t="e">
        <f>IF(C6310=1,'Data Transformation'!$G$3+0.5*'Data Transformation'!$W$25,IF(C6311=1,D6311-'Data Transformation'!$W$25,FALSE))</f>
        <v>#NUM!</v>
      </c>
      <c r="E6310">
        <f t="array" ref="E6310">IF(ISLOGICAL(D6310),"",FREQUENCY(IF('Data Transformation'!$B$425:$B$8425='Bin Analysis'!$B6291,'Data Transformation'!$G$425:$G$8425),D6310))</f>
        <v>2001</v>
      </c>
      <c r="F6310">
        <f t="shared" si="786"/>
        <v>0</v>
      </c>
      <c r="G6310">
        <f>Weighting!$H$22</f>
        <v>0</v>
      </c>
      <c r="H6310">
        <f t="array" ref="H6310">FREQUENCY(IF('Data Transformation'!$B$4:$B$8425=B6291,'Data Transformation'!$G$4:$G$8425),'Bin Analysis'!$B6310)</f>
        <v>2073</v>
      </c>
      <c r="I6310">
        <f t="shared" si="787"/>
        <v>0</v>
      </c>
      <c r="J6310">
        <f t="shared" si="788"/>
        <v>0</v>
      </c>
      <c r="K6310">
        <f>J6310*Weighting!$W$22</f>
        <v>0</v>
      </c>
      <c r="M6310" s="14"/>
    </row>
    <row r="6311" spans="1:25" x14ac:dyDescent="0.25">
      <c r="A6311" s="32" t="str">
        <f>IF(Weighting!$P$23&gt;0,B6311,"")</f>
        <v/>
      </c>
      <c r="B6311" t="e">
        <f>Weighting!$C$23</f>
        <v>#DIV/0!</v>
      </c>
      <c r="C6311" t="e">
        <f>Weighting!$F$23</f>
        <v>#NUM!</v>
      </c>
      <c r="D6311" t="e">
        <f>IF(C6311=1,'Data Transformation'!$G$3+0.5*'Data Transformation'!$W$25,IF(C6312=1,D6312-'Data Transformation'!$W$25,FALSE))</f>
        <v>#NUM!</v>
      </c>
      <c r="E6311">
        <f t="array" ref="E6311">IF(ISLOGICAL(D6311),"",FREQUENCY(IF('Data Transformation'!$B$425:$B$8425='Bin Analysis'!$B6291,'Data Transformation'!$G$425:$G$8425),D6311))</f>
        <v>2001</v>
      </c>
      <c r="F6311">
        <f t="shared" si="786"/>
        <v>0</v>
      </c>
      <c r="G6311">
        <f>Weighting!$H$23</f>
        <v>0</v>
      </c>
      <c r="H6311">
        <f t="array" ref="H6311">FREQUENCY(IF('Data Transformation'!$B$4:$B$8425=B6291,'Data Transformation'!$G$4:$G$8425),'Bin Analysis'!$B6311)</f>
        <v>2073</v>
      </c>
      <c r="I6311">
        <f t="shared" si="787"/>
        <v>0</v>
      </c>
      <c r="J6311">
        <f t="shared" si="788"/>
        <v>0</v>
      </c>
      <c r="K6311">
        <f>J6311*Weighting!$W$23</f>
        <v>0</v>
      </c>
      <c r="M6311" s="14"/>
    </row>
    <row r="6312" spans="1:25" x14ac:dyDescent="0.25">
      <c r="A6312" s="32" t="str">
        <f>IF(Weighting!$P$24&gt;0,B6312,"")</f>
        <v/>
      </c>
      <c r="B6312" t="e">
        <f>Weighting!$C$24</f>
        <v>#DIV/0!</v>
      </c>
      <c r="C6312" t="e">
        <f>Weighting!$F$24</f>
        <v>#NUM!</v>
      </c>
      <c r="D6312" t="e">
        <f>IF(C6312=1,'Data Transformation'!$G$3+0.5*'Data Transformation'!$W$25,IF(C6313=1,D6313-'Data Transformation'!$W$25,FALSE))</f>
        <v>#NUM!</v>
      </c>
      <c r="E6312">
        <f t="array" ref="E6312">IF(ISLOGICAL(D6312),"",FREQUENCY(IF('Data Transformation'!$B$425:$B$8425='Bin Analysis'!$B6291,'Data Transformation'!$G$425:$G$8425),D6312))</f>
        <v>2001</v>
      </c>
      <c r="F6312">
        <f t="shared" si="786"/>
        <v>0</v>
      </c>
      <c r="G6312">
        <f>Weighting!$H$24</f>
        <v>0</v>
      </c>
      <c r="H6312">
        <f t="array" ref="H6312">FREQUENCY(IF('Data Transformation'!$B$4:$B$8425=B6291,'Data Transformation'!$G$4:$G$8425),'Bin Analysis'!$B6312)</f>
        <v>2073</v>
      </c>
      <c r="I6312">
        <f t="shared" si="787"/>
        <v>0</v>
      </c>
      <c r="J6312">
        <f t="shared" si="788"/>
        <v>0</v>
      </c>
      <c r="K6312">
        <f>J6312*Weighting!$W$24</f>
        <v>0</v>
      </c>
      <c r="M6312" s="14"/>
    </row>
    <row r="6313" spans="1:25" x14ac:dyDescent="0.25">
      <c r="A6313" s="32" t="str">
        <f>IF(Weighting!$P$25&gt;0,B6313,"")</f>
        <v/>
      </c>
      <c r="B6313" t="e">
        <f>Weighting!$C$25</f>
        <v>#DIV/0!</v>
      </c>
      <c r="C6313" t="e">
        <f>Weighting!$F$25</f>
        <v>#NUM!</v>
      </c>
      <c r="D6313" t="e">
        <f>IF(C6313=1,'Data Transformation'!$G$3+0.5*'Data Transformation'!$W$25,IF(C6314=1,D6314-'Data Transformation'!$W$25,FALSE))</f>
        <v>#NUM!</v>
      </c>
      <c r="E6313">
        <f t="array" ref="E6313">IF(ISLOGICAL(D6313),"",FREQUENCY(IF('Data Transformation'!$B$425:$B$8425='Bin Analysis'!$B6291,'Data Transformation'!$G$425:$G$8425),D6313))</f>
        <v>2001</v>
      </c>
      <c r="F6313">
        <f t="shared" si="786"/>
        <v>0</v>
      </c>
      <c r="G6313">
        <f>Weighting!$H$25</f>
        <v>0</v>
      </c>
      <c r="H6313">
        <f t="array" ref="H6313">FREQUENCY(IF('Data Transformation'!$B$4:$B$8425=B6291,'Data Transformation'!$G$4:$G$8425),'Bin Analysis'!$B6313)</f>
        <v>2073</v>
      </c>
      <c r="I6313">
        <f t="shared" si="787"/>
        <v>0</v>
      </c>
      <c r="J6313">
        <f t="shared" si="788"/>
        <v>0</v>
      </c>
      <c r="K6313">
        <f>J6313*Weighting!$W$25</f>
        <v>0</v>
      </c>
      <c r="M6313" s="14"/>
    </row>
    <row r="6314" spans="1:25" x14ac:dyDescent="0.25">
      <c r="O6314"/>
      <c r="P6314"/>
      <c r="Q6314"/>
      <c r="R6314"/>
    </row>
    <row r="6315" spans="1:25" ht="23.25" x14ac:dyDescent="0.35">
      <c r="A6315" s="21" t="s">
        <v>0</v>
      </c>
      <c r="B6315" s="21" t="str">
        <f>IFERROR(VLOOKUP(C6315,'Data Transformation'!$L$6:$M$426,2,FALSE),"")</f>
        <v/>
      </c>
      <c r="C6315" s="21">
        <f>C6291+1</f>
        <v>263</v>
      </c>
      <c r="D6315" s="21"/>
      <c r="E6315" s="21"/>
      <c r="F6315" s="21"/>
      <c r="G6315" s="21"/>
      <c r="H6315" s="22"/>
      <c r="I6315" s="22"/>
      <c r="J6315" s="22"/>
      <c r="K6315" s="21"/>
      <c r="L6315" s="21" t="str">
        <f>B6315</f>
        <v/>
      </c>
      <c r="M6315" s="23" t="e">
        <f>INDEX('Data Transformation'!$O$4:$O$424,MATCH($B6315,'Data Transformation'!$M$4:$M$424,0),MATCH($M$2,'Data Transformation'!$O$3,0))</f>
        <v>#N/A</v>
      </c>
      <c r="N6315" s="27" t="e">
        <f>IF('Input and Summary Results'!$J$16="minimum",'Bin Analysis'!X6316/(M6315-1),'Bin Analysis'!Y6315/('Bin Analysis'!M6315-1))</f>
        <v>#N/A</v>
      </c>
      <c r="O6315" s="27" t="e">
        <f>IF(M6315=FALSE,NA(),(VLOOKUP(1,C6318:K6337,4,FALSE))/(M6315-1))</f>
        <v>#N/A</v>
      </c>
      <c r="P6315" s="27" t="e">
        <f>IF(M6315=FALSE,NA(),SUM(J6318:J6337)/Weighting!$S$5)</f>
        <v>#N/A</v>
      </c>
      <c r="Q6315" s="27" t="e">
        <f>IF(M6315=FALSE,NA(),SUM(K6318:K6337)/Weighting!$S$6)</f>
        <v>#N/A</v>
      </c>
      <c r="R6315" s="27" t="e">
        <f>IF(M6315=FALSE,NA(),(VLOOKUP(1,G6318:K6337,3,FALSE))/(M6315-1))</f>
        <v>#N/A</v>
      </c>
      <c r="S6315" s="22" t="e">
        <f>IF(M6315=FALSE,NA(),IF(SUM(J6318:J6337)=2,"yes","no"))</f>
        <v>#N/A</v>
      </c>
      <c r="X6315" s="2" cm="2">
        <f t="array" ref="X6315:X6316">FREQUENCY(IF('Data Transformation'!$B$425:$B$6424='Bin Analysis'!L6315,'Data Transformation'!$G$425:$G$6424),'Data Transformation'!$U$11)</f>
        <v>0</v>
      </c>
      <c r="Y6315" s="2" cm="2">
        <f t="array" ref="Y6315:Y6316">FREQUENCY(IF('Data Transformation'!$B$425:$B$6424='Bin Analysis'!L6315,'Data Transformation'!$G$425:$G$6424),'Data Transformation'!$U$12)</f>
        <v>0</v>
      </c>
    </row>
    <row r="6316" spans="1:25" x14ac:dyDescent="0.25">
      <c r="A6316" s="14" t="s">
        <v>67</v>
      </c>
      <c r="B6316" t="s">
        <v>47</v>
      </c>
      <c r="C6316" t="s">
        <v>5</v>
      </c>
      <c r="D6316" t="s">
        <v>100</v>
      </c>
      <c r="E6316" t="s">
        <v>101</v>
      </c>
      <c r="F6316" t="s">
        <v>102</v>
      </c>
      <c r="G6316" t="s">
        <v>70</v>
      </c>
      <c r="H6316" t="s">
        <v>31</v>
      </c>
      <c r="I6316" t="s">
        <v>32</v>
      </c>
      <c r="J6316" t="s">
        <v>46</v>
      </c>
      <c r="K6316" s="14" t="s">
        <v>45</v>
      </c>
      <c r="M6316" s="14"/>
      <c r="X6316" s="2">
        <v>0</v>
      </c>
      <c r="Y6316" s="2">
        <v>0</v>
      </c>
    </row>
    <row r="6317" spans="1:25" x14ac:dyDescent="0.25">
      <c r="A6317" s="32"/>
      <c r="D6317" t="e">
        <f>IF(C6317=1,'Data Transformation'!$G$3+0.5*'Data Transformation'!$W$25,IF(C6318=1,D6318-'Data Transformation'!$W$25,FALSE))</f>
        <v>#NUM!</v>
      </c>
      <c r="E6317">
        <f t="array" ref="E6317">IF(ISLOGICAL(D6317),"",FREQUENCY(IF('Data Transformation'!$B$425:$B$8425='Bin Analysis'!$B6315,'Data Transformation'!$G$425:$G$8425),D6317))</f>
        <v>2001</v>
      </c>
      <c r="F6317" t="e">
        <f>IF(ISLOGICAL(D6317),"",E6317-E6316)</f>
        <v>#VALUE!</v>
      </c>
      <c r="M6317" s="14"/>
    </row>
    <row r="6318" spans="1:25" x14ac:dyDescent="0.25">
      <c r="A6318" s="32" t="e">
        <f>IF(Weighting!$P$6&gt;0,B6318,"")</f>
        <v>#NUM!</v>
      </c>
      <c r="B6318" t="e">
        <f>Weighting!$C$6</f>
        <v>#DIV/0!</v>
      </c>
      <c r="C6318" t="e">
        <f>Weighting!$F$6</f>
        <v>#NUM!</v>
      </c>
      <c r="D6318" t="e">
        <f>IF(C6318=1,'Data Transformation'!$G$3+0.5*'Data Transformation'!$W$25,IF(C6319=1,D6319-'Data Transformation'!$W$25,FALSE))</f>
        <v>#NUM!</v>
      </c>
      <c r="E6318">
        <f t="array" ref="E6318">IF(ISLOGICAL(D6318),"",FREQUENCY(IF('Data Transformation'!$B$425:$B$8425='Bin Analysis'!$B6315,'Data Transformation'!$G$425:$G$8425),D6318))</f>
        <v>2001</v>
      </c>
      <c r="F6318">
        <f>IF(ISLOGICAL(D6318),"",E6318-E6317)</f>
        <v>0</v>
      </c>
      <c r="G6318">
        <f>Weighting!$H$6</f>
        <v>1</v>
      </c>
      <c r="H6318">
        <f t="array" ref="H6318">FREQUENCY(IF('Data Transformation'!$B$4:$B$8425=B6315,'Data Transformation'!$G$4:$G$8425),'Bin Analysis'!$B6318)</f>
        <v>2073</v>
      </c>
      <c r="I6318">
        <f>H6318-H6317</f>
        <v>2073</v>
      </c>
      <c r="J6318">
        <f>IF(I6318=0,0,1)</f>
        <v>1</v>
      </c>
      <c r="K6318" t="e">
        <f>J6318*Weighting!$W$6</f>
        <v>#NUM!</v>
      </c>
      <c r="M6318" s="14"/>
    </row>
    <row r="6319" spans="1:25" x14ac:dyDescent="0.25">
      <c r="A6319" s="32" t="str">
        <f>IF(Weighting!$P$7&gt;0,B6319,"")</f>
        <v/>
      </c>
      <c r="B6319" t="e">
        <f>Weighting!$C$7</f>
        <v>#DIV/0!</v>
      </c>
      <c r="C6319" t="e">
        <f>Weighting!$F$7</f>
        <v>#NUM!</v>
      </c>
      <c r="D6319" t="e">
        <f>IF(C6319=1,'Data Transformation'!$G$3+0.5*'Data Transformation'!$W$25,IF(C6320=1,D6320-'Data Transformation'!$W$25,FALSE))</f>
        <v>#NUM!</v>
      </c>
      <c r="E6319">
        <f t="array" ref="E6319">IF(ISLOGICAL(D6319),"",FREQUENCY(IF('Data Transformation'!$B$425:$B$8425='Bin Analysis'!$B6315,'Data Transformation'!$G$425:$G$8425),D6319))</f>
        <v>2001</v>
      </c>
      <c r="F6319">
        <f t="shared" ref="F6319:F6337" si="789">IF(ISLOGICAL(D6319),"",E6319-E6318)</f>
        <v>0</v>
      </c>
      <c r="G6319">
        <f>Weighting!$H$7</f>
        <v>0</v>
      </c>
      <c r="H6319">
        <f t="array" ref="H6319">FREQUENCY(IF('Data Transformation'!$B$4:$B$8425=B6315,'Data Transformation'!$G$4:$G$8425),'Bin Analysis'!$B6319)</f>
        <v>2073</v>
      </c>
      <c r="I6319">
        <f t="shared" ref="I6319:I6337" si="790">H6319-H6318</f>
        <v>0</v>
      </c>
      <c r="J6319">
        <f>IF(I6319=0,0,1)</f>
        <v>0</v>
      </c>
      <c r="K6319">
        <f>J6319*Weighting!$W$7</f>
        <v>0</v>
      </c>
      <c r="M6319" s="14"/>
    </row>
    <row r="6320" spans="1:25" x14ac:dyDescent="0.25">
      <c r="A6320" s="32" t="str">
        <f>IF(Weighting!$P$8&gt;0,B6320,"")</f>
        <v/>
      </c>
      <c r="B6320" t="e">
        <f>Weighting!$C$8</f>
        <v>#DIV/0!</v>
      </c>
      <c r="C6320" t="e">
        <f>Weighting!$F$8</f>
        <v>#NUM!</v>
      </c>
      <c r="D6320" t="e">
        <f>IF(C6320=1,'Data Transformation'!$G$3+0.5*'Data Transformation'!$W$25,IF(C6321=1,D6321-'Data Transformation'!$W$25,FALSE))</f>
        <v>#NUM!</v>
      </c>
      <c r="E6320">
        <f t="array" ref="E6320">IF(ISLOGICAL(D6320),"",FREQUENCY(IF('Data Transformation'!$B$425:$B$8425='Bin Analysis'!$B6315,'Data Transformation'!$G$425:$G$8425),D6320))</f>
        <v>2001</v>
      </c>
      <c r="F6320">
        <f t="shared" si="789"/>
        <v>0</v>
      </c>
      <c r="G6320">
        <f>Weighting!$H$8</f>
        <v>0</v>
      </c>
      <c r="H6320">
        <f t="array" ref="H6320">FREQUENCY(IF('Data Transformation'!$B$4:$B$8425=B6315,'Data Transformation'!$G$4:$G$8425),'Bin Analysis'!$B6320)</f>
        <v>2073</v>
      </c>
      <c r="I6320">
        <f t="shared" si="790"/>
        <v>0</v>
      </c>
      <c r="J6320">
        <f t="shared" ref="J6320:J6337" si="791">IF(I6320=0,0,1)</f>
        <v>0</v>
      </c>
      <c r="K6320">
        <f>J6320*Weighting!$W$8</f>
        <v>0</v>
      </c>
      <c r="M6320" s="14"/>
    </row>
    <row r="6321" spans="1:13" x14ac:dyDescent="0.25">
      <c r="A6321" s="32" t="str">
        <f>IF(Weighting!$P$9&gt;0,B6321,"")</f>
        <v/>
      </c>
      <c r="B6321" s="50" t="e">
        <f>Weighting!$C$9</f>
        <v>#DIV/0!</v>
      </c>
      <c r="C6321" t="e">
        <f>Weighting!$F$9</f>
        <v>#NUM!</v>
      </c>
      <c r="D6321" t="e">
        <f>IF(C6321=1,'Data Transformation'!$G$3+0.5*'Data Transformation'!$W$25,IF(C6322=1,D6322-'Data Transformation'!$W$25,FALSE))</f>
        <v>#NUM!</v>
      </c>
      <c r="E6321">
        <f t="array" ref="E6321">IF(ISLOGICAL(D6321),"",FREQUENCY(IF('Data Transformation'!$B$425:$B$8425='Bin Analysis'!$B6315,'Data Transformation'!$G$425:$G$8425),D6321))</f>
        <v>2001</v>
      </c>
      <c r="F6321">
        <f t="shared" si="789"/>
        <v>0</v>
      </c>
      <c r="G6321">
        <f>Weighting!$H$9</f>
        <v>0</v>
      </c>
      <c r="H6321">
        <f t="array" ref="H6321">FREQUENCY(IF('Data Transformation'!$B$4:$B$8425=B6315,'Data Transformation'!$G$4:$G$8425),'Bin Analysis'!$B6321)</f>
        <v>2073</v>
      </c>
      <c r="I6321">
        <f t="shared" si="790"/>
        <v>0</v>
      </c>
      <c r="J6321">
        <f t="shared" si="791"/>
        <v>0</v>
      </c>
      <c r="K6321">
        <f>J6321*Weighting!$W$9</f>
        <v>0</v>
      </c>
      <c r="M6321" s="14"/>
    </row>
    <row r="6322" spans="1:13" x14ac:dyDescent="0.25">
      <c r="A6322" s="32" t="str">
        <f>IF(Weighting!$P$10&gt;0,B6322,"")</f>
        <v/>
      </c>
      <c r="B6322" t="e">
        <f>Weighting!$C$10</f>
        <v>#DIV/0!</v>
      </c>
      <c r="C6322" t="e">
        <f>Weighting!$F$10</f>
        <v>#NUM!</v>
      </c>
      <c r="D6322" t="e">
        <f>IF(C6322=1,'Data Transformation'!$G$3+0.5*'Data Transformation'!$W$25,IF(C6323=1,D6323-'Data Transformation'!$W$25,FALSE))</f>
        <v>#NUM!</v>
      </c>
      <c r="E6322">
        <f t="array" ref="E6322">IF(ISLOGICAL(D6322),"",FREQUENCY(IF('Data Transformation'!$B$425:$B$8425='Bin Analysis'!$B6315,'Data Transformation'!$G$425:$G$8425),D6322))</f>
        <v>2001</v>
      </c>
      <c r="F6322">
        <f t="shared" si="789"/>
        <v>0</v>
      </c>
      <c r="G6322">
        <f>Weighting!$H$10</f>
        <v>0</v>
      </c>
      <c r="H6322">
        <f t="array" ref="H6322">FREQUENCY(IF('Data Transformation'!$B$4:$B$8425=B6315,'Data Transformation'!$G$4:$G$8425),'Bin Analysis'!$B6322)</f>
        <v>2073</v>
      </c>
      <c r="I6322">
        <f t="shared" si="790"/>
        <v>0</v>
      </c>
      <c r="J6322">
        <f t="shared" si="791"/>
        <v>0</v>
      </c>
      <c r="K6322">
        <f>J6322*Weighting!$W$10</f>
        <v>0</v>
      </c>
      <c r="M6322" s="14"/>
    </row>
    <row r="6323" spans="1:13" x14ac:dyDescent="0.25">
      <c r="A6323" s="32" t="str">
        <f>IF(Weighting!$P$11&gt;0,B6323,"")</f>
        <v/>
      </c>
      <c r="B6323" t="e">
        <f>Weighting!$C$11</f>
        <v>#DIV/0!</v>
      </c>
      <c r="C6323" t="e">
        <f>Weighting!$F$11</f>
        <v>#NUM!</v>
      </c>
      <c r="D6323" t="e">
        <f>IF(C6323=1,'Data Transformation'!$G$3+0.5*'Data Transformation'!$W$25,IF(C6324=1,D6324-'Data Transformation'!$W$25,FALSE))</f>
        <v>#NUM!</v>
      </c>
      <c r="E6323">
        <f t="array" ref="E6323">IF(ISLOGICAL(D6323),"",FREQUENCY(IF('Data Transformation'!$B$425:$B$8425='Bin Analysis'!$B6315,'Data Transformation'!$G$425:$G$8425),D6323))</f>
        <v>2001</v>
      </c>
      <c r="F6323">
        <f t="shared" si="789"/>
        <v>0</v>
      </c>
      <c r="G6323">
        <f>Weighting!$H$11</f>
        <v>0</v>
      </c>
      <c r="H6323">
        <f t="array" ref="H6323">FREQUENCY(IF('Data Transformation'!$B$4:$B$8425=B6315,'Data Transformation'!$G$4:$G$8425),'Bin Analysis'!$B6323)</f>
        <v>2073</v>
      </c>
      <c r="I6323">
        <f t="shared" si="790"/>
        <v>0</v>
      </c>
      <c r="J6323">
        <f t="shared" si="791"/>
        <v>0</v>
      </c>
      <c r="K6323">
        <f>J6323*Weighting!$W$11</f>
        <v>0</v>
      </c>
      <c r="M6323" s="14"/>
    </row>
    <row r="6324" spans="1:13" x14ac:dyDescent="0.25">
      <c r="A6324" s="32" t="str">
        <f>IF(Weighting!$P$12&gt;0,B6324,"")</f>
        <v/>
      </c>
      <c r="B6324" t="e">
        <f>Weighting!$C$12</f>
        <v>#DIV/0!</v>
      </c>
      <c r="C6324" t="e">
        <f>Weighting!$F$12</f>
        <v>#NUM!</v>
      </c>
      <c r="D6324" t="e">
        <f>IF(C6324=1,'Data Transformation'!$G$3+0.5*'Data Transformation'!$W$25,IF(C6325=1,D6325-'Data Transformation'!$W$25,FALSE))</f>
        <v>#NUM!</v>
      </c>
      <c r="E6324">
        <f t="array" ref="E6324">IF(ISLOGICAL(D6324),"",FREQUENCY(IF('Data Transformation'!$B$425:$B$8425='Bin Analysis'!$B6315,'Data Transformation'!$G$425:$G$8425),D6324))</f>
        <v>2001</v>
      </c>
      <c r="F6324">
        <f t="shared" si="789"/>
        <v>0</v>
      </c>
      <c r="G6324">
        <f>Weighting!$H$12</f>
        <v>0</v>
      </c>
      <c r="H6324">
        <f t="array" ref="H6324">FREQUENCY(IF('Data Transformation'!$B$4:$B$8425=B6315,'Data Transformation'!$G$4:$G$8425),'Bin Analysis'!$B6324)</f>
        <v>2073</v>
      </c>
      <c r="I6324">
        <f t="shared" si="790"/>
        <v>0</v>
      </c>
      <c r="J6324">
        <f t="shared" si="791"/>
        <v>0</v>
      </c>
      <c r="K6324">
        <f>J6324*Weighting!$W$12</f>
        <v>0</v>
      </c>
      <c r="M6324" s="14"/>
    </row>
    <row r="6325" spans="1:13" x14ac:dyDescent="0.25">
      <c r="A6325" s="32" t="str">
        <f>IF(Weighting!$P$13&gt;0,B6325,"")</f>
        <v/>
      </c>
      <c r="B6325" t="e">
        <f>Weighting!$C$13</f>
        <v>#DIV/0!</v>
      </c>
      <c r="C6325" t="e">
        <f>Weighting!$F$13</f>
        <v>#NUM!</v>
      </c>
      <c r="D6325" t="e">
        <f>IF(C6325=1,'Data Transformation'!$G$3+0.5*'Data Transformation'!$W$25,IF(C6326=1,D6326-'Data Transformation'!$W$25,FALSE))</f>
        <v>#NUM!</v>
      </c>
      <c r="E6325">
        <f t="array" ref="E6325">IF(ISLOGICAL(D6325),"",FREQUENCY(IF('Data Transformation'!$B$425:$B$8425='Bin Analysis'!$B6315,'Data Transformation'!$G$425:$G$8425),D6325))</f>
        <v>2001</v>
      </c>
      <c r="F6325">
        <f t="shared" si="789"/>
        <v>0</v>
      </c>
      <c r="G6325">
        <f>Weighting!$H$13</f>
        <v>0</v>
      </c>
      <c r="H6325">
        <f t="array" ref="H6325">FREQUENCY(IF('Data Transformation'!$B$4:$B$8425=B6315,'Data Transformation'!$G$4:$G$8425),'Bin Analysis'!$B6325)</f>
        <v>2073</v>
      </c>
      <c r="I6325">
        <f t="shared" si="790"/>
        <v>0</v>
      </c>
      <c r="J6325">
        <f t="shared" si="791"/>
        <v>0</v>
      </c>
      <c r="K6325">
        <f>J6325*Weighting!$W$13</f>
        <v>0</v>
      </c>
      <c r="M6325" s="14"/>
    </row>
    <row r="6326" spans="1:13" x14ac:dyDescent="0.25">
      <c r="A6326" s="32" t="str">
        <f>IF(Weighting!$P$14&gt;0,B6326,"")</f>
        <v/>
      </c>
      <c r="B6326" t="e">
        <f>Weighting!$C$14</f>
        <v>#DIV/0!</v>
      </c>
      <c r="C6326" t="e">
        <f>Weighting!$F$14</f>
        <v>#NUM!</v>
      </c>
      <c r="D6326" t="e">
        <f>IF(C6326=1,'Data Transformation'!$G$3+0.5*'Data Transformation'!$W$25,IF(C6327=1,D6327-'Data Transformation'!$W$25,FALSE))</f>
        <v>#NUM!</v>
      </c>
      <c r="E6326">
        <f t="array" ref="E6326">IF(ISLOGICAL(D6326),"",FREQUENCY(IF('Data Transformation'!$B$425:$B$8425='Bin Analysis'!$B6315,'Data Transformation'!$G$425:$G$8425),D6326))</f>
        <v>2001</v>
      </c>
      <c r="F6326">
        <f t="shared" si="789"/>
        <v>0</v>
      </c>
      <c r="G6326">
        <f>Weighting!$H$14</f>
        <v>0</v>
      </c>
      <c r="H6326">
        <f t="array" ref="H6326">FREQUENCY(IF('Data Transformation'!$B$4:$B$8425=B6315,'Data Transformation'!$G$4:$G$8425),'Bin Analysis'!$B6326)</f>
        <v>2073</v>
      </c>
      <c r="I6326">
        <f t="shared" si="790"/>
        <v>0</v>
      </c>
      <c r="J6326">
        <f t="shared" si="791"/>
        <v>0</v>
      </c>
      <c r="K6326">
        <f>J6326*Weighting!$W$14</f>
        <v>0</v>
      </c>
      <c r="M6326" s="14"/>
    </row>
    <row r="6327" spans="1:13" x14ac:dyDescent="0.25">
      <c r="A6327" s="32" t="str">
        <f>IF(Weighting!$P$15&gt;0,B6327,"")</f>
        <v/>
      </c>
      <c r="B6327" t="e">
        <f>Weighting!$C$15</f>
        <v>#DIV/0!</v>
      </c>
      <c r="C6327" t="e">
        <f>Weighting!$F$15</f>
        <v>#NUM!</v>
      </c>
      <c r="D6327" t="e">
        <f>IF(C6327=1,'Data Transformation'!$G$3+0.5*'Data Transformation'!$W$25,IF(C6328=1,D6328-'Data Transformation'!$W$25,FALSE))</f>
        <v>#NUM!</v>
      </c>
      <c r="E6327">
        <f t="array" ref="E6327">IF(ISLOGICAL(D6327),"",FREQUENCY(IF('Data Transformation'!$B$425:$B$8425='Bin Analysis'!$B6315,'Data Transformation'!$G$425:$G$8425),D6327))</f>
        <v>2001</v>
      </c>
      <c r="F6327">
        <f t="shared" si="789"/>
        <v>0</v>
      </c>
      <c r="G6327">
        <f>Weighting!$H$15</f>
        <v>0</v>
      </c>
      <c r="H6327">
        <f t="array" ref="H6327">FREQUENCY(IF('Data Transformation'!$B$4:$B$8425=B6315,'Data Transformation'!$G$4:$G$8425),'Bin Analysis'!$B6327)</f>
        <v>2073</v>
      </c>
      <c r="I6327">
        <f t="shared" si="790"/>
        <v>0</v>
      </c>
      <c r="J6327">
        <f t="shared" si="791"/>
        <v>0</v>
      </c>
      <c r="K6327">
        <f>J6327*Weighting!$W$15</f>
        <v>0</v>
      </c>
      <c r="M6327" s="14"/>
    </row>
    <row r="6328" spans="1:13" x14ac:dyDescent="0.25">
      <c r="A6328" s="32" t="str">
        <f>IF(Weighting!$P$16&gt;0,B6328,"")</f>
        <v/>
      </c>
      <c r="B6328" t="e">
        <f>Weighting!$C$16</f>
        <v>#DIV/0!</v>
      </c>
      <c r="C6328" t="e">
        <f>Weighting!$F$16</f>
        <v>#NUM!</v>
      </c>
      <c r="D6328" t="e">
        <f>IF(C6328=1,'Data Transformation'!$G$3+0.5*'Data Transformation'!$W$25,IF(C6329=1,D6329-'Data Transformation'!$W$25,FALSE))</f>
        <v>#NUM!</v>
      </c>
      <c r="E6328">
        <f t="array" ref="E6328">IF(ISLOGICAL(D6328),"",FREQUENCY(IF('Data Transformation'!$B$425:$B$8425='Bin Analysis'!$B6315,'Data Transformation'!$G$425:$G$8425),D6328))</f>
        <v>2001</v>
      </c>
      <c r="F6328">
        <f t="shared" si="789"/>
        <v>0</v>
      </c>
      <c r="G6328">
        <f>Weighting!$H$16</f>
        <v>0</v>
      </c>
      <c r="H6328">
        <f t="array" ref="H6328">FREQUENCY(IF('Data Transformation'!$B$4:$B$8425=B6315,'Data Transformation'!$G$4:$G$8425),'Bin Analysis'!$B6328)</f>
        <v>2073</v>
      </c>
      <c r="I6328">
        <f t="shared" si="790"/>
        <v>0</v>
      </c>
      <c r="J6328">
        <f t="shared" si="791"/>
        <v>0</v>
      </c>
      <c r="K6328">
        <f>J6328*Weighting!$W$16</f>
        <v>0</v>
      </c>
      <c r="M6328" s="14"/>
    </row>
    <row r="6329" spans="1:13" x14ac:dyDescent="0.25">
      <c r="A6329" s="32" t="str">
        <f>IF(Weighting!$P$17&gt;0,B6329,"")</f>
        <v/>
      </c>
      <c r="B6329" t="e">
        <f>Weighting!$C$17</f>
        <v>#DIV/0!</v>
      </c>
      <c r="C6329" t="e">
        <f>Weighting!$F$17</f>
        <v>#NUM!</v>
      </c>
      <c r="D6329" t="e">
        <f>IF(C6329=1,'Data Transformation'!$G$3+0.5*'Data Transformation'!$W$25,IF(C6330=1,D6330-'Data Transformation'!$W$25,FALSE))</f>
        <v>#NUM!</v>
      </c>
      <c r="E6329">
        <f t="array" ref="E6329">IF(ISLOGICAL(D6329),"",FREQUENCY(IF('Data Transformation'!$B$425:$B$8425='Bin Analysis'!$B6315,'Data Transformation'!$G$425:$G$8425),D6329))</f>
        <v>2001</v>
      </c>
      <c r="F6329">
        <f t="shared" si="789"/>
        <v>0</v>
      </c>
      <c r="G6329">
        <f>Weighting!$H$17</f>
        <v>0</v>
      </c>
      <c r="H6329">
        <f t="array" ref="H6329">FREQUENCY(IF('Data Transformation'!$B$4:$B$8425=B6315,'Data Transformation'!$G$4:$G$8425),'Bin Analysis'!$B6329)</f>
        <v>2073</v>
      </c>
      <c r="I6329">
        <f t="shared" si="790"/>
        <v>0</v>
      </c>
      <c r="J6329">
        <f t="shared" si="791"/>
        <v>0</v>
      </c>
      <c r="K6329">
        <f>J6329*Weighting!$W$17</f>
        <v>0</v>
      </c>
      <c r="M6329" s="14"/>
    </row>
    <row r="6330" spans="1:13" x14ac:dyDescent="0.25">
      <c r="A6330" s="32" t="str">
        <f>IF(Weighting!$P$18&gt;0,B6330,"")</f>
        <v/>
      </c>
      <c r="B6330" t="e">
        <f>Weighting!$C$18</f>
        <v>#DIV/0!</v>
      </c>
      <c r="C6330" t="e">
        <f>Weighting!$F$18</f>
        <v>#NUM!</v>
      </c>
      <c r="D6330" t="e">
        <f>IF(C6330=1,'Data Transformation'!$G$3+0.5*'Data Transformation'!$W$25,IF(C6331=1,D6331-'Data Transformation'!$W$25,FALSE))</f>
        <v>#NUM!</v>
      </c>
      <c r="E6330">
        <f t="array" ref="E6330">IF(ISLOGICAL(D6330),"",FREQUENCY(IF('Data Transformation'!$B$425:$B$8425='Bin Analysis'!$B6315,'Data Transformation'!$G$425:$G$8425),D6330))</f>
        <v>2001</v>
      </c>
      <c r="F6330">
        <f t="shared" si="789"/>
        <v>0</v>
      </c>
      <c r="G6330">
        <f>Weighting!$H$18</f>
        <v>0</v>
      </c>
      <c r="H6330">
        <f t="array" ref="H6330">FREQUENCY(IF('Data Transformation'!$B$4:$B$8425=B6315,'Data Transformation'!$G$4:$G$8425),'Bin Analysis'!$B6330)</f>
        <v>2073</v>
      </c>
      <c r="I6330">
        <f t="shared" si="790"/>
        <v>0</v>
      </c>
      <c r="J6330">
        <f t="shared" si="791"/>
        <v>0</v>
      </c>
      <c r="K6330">
        <f>J6330*Weighting!$W$18</f>
        <v>0</v>
      </c>
      <c r="M6330" s="14"/>
    </row>
    <row r="6331" spans="1:13" x14ac:dyDescent="0.25">
      <c r="A6331" s="32" t="str">
        <f>IF(Weighting!$P$19&gt;0,B6331,"")</f>
        <v/>
      </c>
      <c r="B6331" t="e">
        <f>Weighting!$C$19</f>
        <v>#DIV/0!</v>
      </c>
      <c r="C6331" t="e">
        <f>Weighting!$F$19</f>
        <v>#NUM!</v>
      </c>
      <c r="D6331" t="e">
        <f>IF(C6331=1,'Data Transformation'!$G$3+0.5*'Data Transformation'!$W$25,IF(C6332=1,D6332-'Data Transformation'!$W$25,FALSE))</f>
        <v>#NUM!</v>
      </c>
      <c r="E6331">
        <f t="array" ref="E6331">IF(ISLOGICAL(D6331),"",FREQUENCY(IF('Data Transformation'!$B$425:$B$8425='Bin Analysis'!$B6315,'Data Transformation'!$G$425:$G$8425),D6331))</f>
        <v>2001</v>
      </c>
      <c r="F6331">
        <f t="shared" si="789"/>
        <v>0</v>
      </c>
      <c r="G6331">
        <f>Weighting!$H$19</f>
        <v>0</v>
      </c>
      <c r="H6331">
        <f t="array" ref="H6331">FREQUENCY(IF('Data Transformation'!$B$4:$B$8425=B6315,'Data Transformation'!$G$4:$G$8425),'Bin Analysis'!$B6331)</f>
        <v>2073</v>
      </c>
      <c r="I6331">
        <f t="shared" si="790"/>
        <v>0</v>
      </c>
      <c r="J6331">
        <f t="shared" si="791"/>
        <v>0</v>
      </c>
      <c r="K6331">
        <f>J6331*Weighting!$W$19</f>
        <v>0</v>
      </c>
      <c r="M6331" s="14"/>
    </row>
    <row r="6332" spans="1:13" x14ac:dyDescent="0.25">
      <c r="A6332" s="32" t="str">
        <f>IF(Weighting!$P$20&gt;0,B6332,"")</f>
        <v/>
      </c>
      <c r="B6332" t="e">
        <f>Weighting!$C$20</f>
        <v>#DIV/0!</v>
      </c>
      <c r="C6332" t="e">
        <f>Weighting!$F$20</f>
        <v>#NUM!</v>
      </c>
      <c r="D6332" t="e">
        <f>IF(C6332=1,'Data Transformation'!$G$3+0.5*'Data Transformation'!$W$25,IF(C6333=1,D6333-'Data Transformation'!$W$25,FALSE))</f>
        <v>#NUM!</v>
      </c>
      <c r="E6332">
        <f t="array" ref="E6332">IF(ISLOGICAL(D6332),"",FREQUENCY(IF('Data Transformation'!$B$425:$B$8425='Bin Analysis'!$B6315,'Data Transformation'!$G$425:$G$8425),D6332))</f>
        <v>2001</v>
      </c>
      <c r="F6332">
        <f t="shared" si="789"/>
        <v>0</v>
      </c>
      <c r="G6332">
        <f>Weighting!$H$20</f>
        <v>0</v>
      </c>
      <c r="H6332">
        <f t="array" ref="H6332">FREQUENCY(IF('Data Transformation'!$B$4:$B$8425=B6315,'Data Transformation'!$G$4:$G$8425),'Bin Analysis'!$B6332)</f>
        <v>2073</v>
      </c>
      <c r="I6332">
        <f t="shared" si="790"/>
        <v>0</v>
      </c>
      <c r="J6332">
        <f t="shared" si="791"/>
        <v>0</v>
      </c>
      <c r="K6332">
        <f>J6332*Weighting!$W$20</f>
        <v>0</v>
      </c>
      <c r="M6332" s="14"/>
    </row>
    <row r="6333" spans="1:13" x14ac:dyDescent="0.25">
      <c r="A6333" s="32" t="str">
        <f>IF(Weighting!$P$21&gt;0,B6333,"")</f>
        <v/>
      </c>
      <c r="B6333" t="e">
        <f>Weighting!$C$21</f>
        <v>#DIV/0!</v>
      </c>
      <c r="C6333" t="e">
        <f>Weighting!$F$21</f>
        <v>#NUM!</v>
      </c>
      <c r="D6333" t="e">
        <f>IF(C6333=1,'Data Transformation'!$G$3+0.5*'Data Transformation'!$W$25,IF(C6334=1,D6334-'Data Transformation'!$W$25,FALSE))</f>
        <v>#NUM!</v>
      </c>
      <c r="E6333">
        <f t="array" ref="E6333">IF(ISLOGICAL(D6333),"",FREQUENCY(IF('Data Transformation'!$B$425:$B$8425='Bin Analysis'!$B6315,'Data Transformation'!$G$425:$G$8425),D6333))</f>
        <v>2001</v>
      </c>
      <c r="F6333">
        <f t="shared" si="789"/>
        <v>0</v>
      </c>
      <c r="G6333">
        <f>Weighting!$H$21</f>
        <v>0</v>
      </c>
      <c r="H6333">
        <f t="array" ref="H6333">FREQUENCY(IF('Data Transformation'!$B$4:$B$8425=B6315,'Data Transformation'!$G$4:$G$8425),'Bin Analysis'!$B6333)</f>
        <v>2073</v>
      </c>
      <c r="I6333">
        <f t="shared" si="790"/>
        <v>0</v>
      </c>
      <c r="J6333">
        <f t="shared" si="791"/>
        <v>0</v>
      </c>
      <c r="K6333">
        <f>J6333*Weighting!$W$21</f>
        <v>0</v>
      </c>
      <c r="M6333" s="14"/>
    </row>
    <row r="6334" spans="1:13" x14ac:dyDescent="0.25">
      <c r="A6334" s="32" t="str">
        <f>IF(Weighting!$P$22&gt;0,B6334,"")</f>
        <v/>
      </c>
      <c r="B6334" t="e">
        <f>Weighting!$C$22</f>
        <v>#DIV/0!</v>
      </c>
      <c r="C6334" t="e">
        <f>Weighting!$F$22</f>
        <v>#NUM!</v>
      </c>
      <c r="D6334" t="e">
        <f>IF(C6334=1,'Data Transformation'!$G$3+0.5*'Data Transformation'!$W$25,IF(C6335=1,D6335-'Data Transformation'!$W$25,FALSE))</f>
        <v>#NUM!</v>
      </c>
      <c r="E6334">
        <f t="array" ref="E6334">IF(ISLOGICAL(D6334),"",FREQUENCY(IF('Data Transformation'!$B$425:$B$8425='Bin Analysis'!$B6315,'Data Transformation'!$G$425:$G$8425),D6334))</f>
        <v>2001</v>
      </c>
      <c r="F6334">
        <f t="shared" si="789"/>
        <v>0</v>
      </c>
      <c r="G6334">
        <f>Weighting!$H$22</f>
        <v>0</v>
      </c>
      <c r="H6334">
        <f t="array" ref="H6334">FREQUENCY(IF('Data Transformation'!$B$4:$B$8425=B6315,'Data Transformation'!$G$4:$G$8425),'Bin Analysis'!$B6334)</f>
        <v>2073</v>
      </c>
      <c r="I6334">
        <f t="shared" si="790"/>
        <v>0</v>
      </c>
      <c r="J6334">
        <f t="shared" si="791"/>
        <v>0</v>
      </c>
      <c r="K6334">
        <f>J6334*Weighting!$W$22</f>
        <v>0</v>
      </c>
      <c r="M6334" s="14"/>
    </row>
    <row r="6335" spans="1:13" x14ac:dyDescent="0.25">
      <c r="A6335" s="32" t="str">
        <f>IF(Weighting!$P$23&gt;0,B6335,"")</f>
        <v/>
      </c>
      <c r="B6335" t="e">
        <f>Weighting!$C$23</f>
        <v>#DIV/0!</v>
      </c>
      <c r="C6335" t="e">
        <f>Weighting!$F$23</f>
        <v>#NUM!</v>
      </c>
      <c r="D6335" t="e">
        <f>IF(C6335=1,'Data Transformation'!$G$3+0.5*'Data Transformation'!$W$25,IF(C6336=1,D6336-'Data Transformation'!$W$25,FALSE))</f>
        <v>#NUM!</v>
      </c>
      <c r="E6335">
        <f t="array" ref="E6335">IF(ISLOGICAL(D6335),"",FREQUENCY(IF('Data Transformation'!$B$425:$B$8425='Bin Analysis'!$B6315,'Data Transformation'!$G$425:$G$8425),D6335))</f>
        <v>2001</v>
      </c>
      <c r="F6335">
        <f t="shared" si="789"/>
        <v>0</v>
      </c>
      <c r="G6335">
        <f>Weighting!$H$23</f>
        <v>0</v>
      </c>
      <c r="H6335">
        <f t="array" ref="H6335">FREQUENCY(IF('Data Transformation'!$B$4:$B$8425=B6315,'Data Transformation'!$G$4:$G$8425),'Bin Analysis'!$B6335)</f>
        <v>2073</v>
      </c>
      <c r="I6335">
        <f t="shared" si="790"/>
        <v>0</v>
      </c>
      <c r="J6335">
        <f t="shared" si="791"/>
        <v>0</v>
      </c>
      <c r="K6335">
        <f>J6335*Weighting!$W$23</f>
        <v>0</v>
      </c>
      <c r="M6335" s="14"/>
    </row>
    <row r="6336" spans="1:13" x14ac:dyDescent="0.25">
      <c r="A6336" s="32" t="str">
        <f>IF(Weighting!$P$24&gt;0,B6336,"")</f>
        <v/>
      </c>
      <c r="B6336" t="e">
        <f>Weighting!$C$24</f>
        <v>#DIV/0!</v>
      </c>
      <c r="C6336" t="e">
        <f>Weighting!$F$24</f>
        <v>#NUM!</v>
      </c>
      <c r="D6336" t="e">
        <f>IF(C6336=1,'Data Transformation'!$G$3+0.5*'Data Transformation'!$W$25,IF(C6337=1,D6337-'Data Transformation'!$W$25,FALSE))</f>
        <v>#NUM!</v>
      </c>
      <c r="E6336">
        <f t="array" ref="E6336">IF(ISLOGICAL(D6336),"",FREQUENCY(IF('Data Transformation'!$B$425:$B$8425='Bin Analysis'!$B6315,'Data Transformation'!$G$425:$G$8425),D6336))</f>
        <v>2001</v>
      </c>
      <c r="F6336">
        <f t="shared" si="789"/>
        <v>0</v>
      </c>
      <c r="G6336">
        <f>Weighting!$H$24</f>
        <v>0</v>
      </c>
      <c r="H6336">
        <f t="array" ref="H6336">FREQUENCY(IF('Data Transformation'!$B$4:$B$8425=B6315,'Data Transformation'!$G$4:$G$8425),'Bin Analysis'!$B6336)</f>
        <v>2073</v>
      </c>
      <c r="I6336">
        <f t="shared" si="790"/>
        <v>0</v>
      </c>
      <c r="J6336">
        <f t="shared" si="791"/>
        <v>0</v>
      </c>
      <c r="K6336">
        <f>J6336*Weighting!$W$24</f>
        <v>0</v>
      </c>
      <c r="M6336" s="14"/>
    </row>
    <row r="6337" spans="1:25" x14ac:dyDescent="0.25">
      <c r="A6337" s="32" t="str">
        <f>IF(Weighting!$P$25&gt;0,B6337,"")</f>
        <v/>
      </c>
      <c r="B6337" t="e">
        <f>Weighting!$C$25</f>
        <v>#DIV/0!</v>
      </c>
      <c r="C6337" t="e">
        <f>Weighting!$F$25</f>
        <v>#NUM!</v>
      </c>
      <c r="D6337" t="e">
        <f>IF(C6337=1,'Data Transformation'!$G$3+0.5*'Data Transformation'!$W$25,IF(C6338=1,D6338-'Data Transformation'!$W$25,FALSE))</f>
        <v>#NUM!</v>
      </c>
      <c r="E6337">
        <f t="array" ref="E6337">IF(ISLOGICAL(D6337),"",FREQUENCY(IF('Data Transformation'!$B$425:$B$8425='Bin Analysis'!$B6315,'Data Transformation'!$G$425:$G$8425),D6337))</f>
        <v>2001</v>
      </c>
      <c r="F6337">
        <f t="shared" si="789"/>
        <v>0</v>
      </c>
      <c r="G6337">
        <f>Weighting!$H$25</f>
        <v>0</v>
      </c>
      <c r="H6337">
        <f t="array" ref="H6337">FREQUENCY(IF('Data Transformation'!$B$4:$B$8425=B6315,'Data Transformation'!$G$4:$G$8425),'Bin Analysis'!$B6337)</f>
        <v>2073</v>
      </c>
      <c r="I6337">
        <f t="shared" si="790"/>
        <v>0</v>
      </c>
      <c r="J6337">
        <f t="shared" si="791"/>
        <v>0</v>
      </c>
      <c r="K6337">
        <f>J6337*Weighting!$W$25</f>
        <v>0</v>
      </c>
      <c r="M6337" s="14"/>
    </row>
    <row r="6338" spans="1:25" x14ac:dyDescent="0.25">
      <c r="O6338"/>
      <c r="P6338"/>
      <c r="Q6338"/>
      <c r="R6338"/>
    </row>
    <row r="6339" spans="1:25" ht="23.25" x14ac:dyDescent="0.35">
      <c r="A6339" s="21" t="s">
        <v>0</v>
      </c>
      <c r="B6339" s="21" t="str">
        <f>IFERROR(VLOOKUP(C6339,'Data Transformation'!$L$6:$M$426,2,FALSE),"")</f>
        <v/>
      </c>
      <c r="C6339" s="21">
        <f>C6315+1</f>
        <v>264</v>
      </c>
      <c r="D6339" s="21"/>
      <c r="E6339" s="21"/>
      <c r="F6339" s="21"/>
      <c r="G6339" s="21"/>
      <c r="H6339" s="22"/>
      <c r="I6339" s="22"/>
      <c r="J6339" s="22"/>
      <c r="K6339" s="21"/>
      <c r="L6339" s="21" t="str">
        <f>B6339</f>
        <v/>
      </c>
      <c r="M6339" s="23" t="e">
        <f>INDEX('Data Transformation'!$O$4:$O$424,MATCH($B6339,'Data Transformation'!$M$4:$M$424,0),MATCH($M$2,'Data Transformation'!$O$3,0))</f>
        <v>#N/A</v>
      </c>
      <c r="N6339" s="27" t="e">
        <f>IF('Input and Summary Results'!$J$16="minimum",'Bin Analysis'!X6340/(M6339-1),'Bin Analysis'!Y6339/('Bin Analysis'!M6339-1))</f>
        <v>#N/A</v>
      </c>
      <c r="O6339" s="27" t="e">
        <f>IF(M6339=FALSE,NA(),(VLOOKUP(1,C6342:K6361,4,FALSE))/(M6339-1))</f>
        <v>#N/A</v>
      </c>
      <c r="P6339" s="27" t="e">
        <f>IF(M6339=FALSE,NA(),SUM(J6342:J6361)/Weighting!$S$5)</f>
        <v>#N/A</v>
      </c>
      <c r="Q6339" s="27" t="e">
        <f>IF(M6339=FALSE,NA(),SUM(K6342:K6361)/Weighting!$S$6)</f>
        <v>#N/A</v>
      </c>
      <c r="R6339" s="27" t="e">
        <f>IF(M6339=FALSE,NA(),(VLOOKUP(1,G6342:K6361,3,FALSE))/(M6339-1))</f>
        <v>#N/A</v>
      </c>
      <c r="S6339" s="22" t="e">
        <f>IF(M6339=FALSE,NA(),IF(SUM(J6342:J6361)=2,"yes","no"))</f>
        <v>#N/A</v>
      </c>
      <c r="X6339" s="2" cm="2">
        <f t="array" ref="X6339:X6340">FREQUENCY(IF('Data Transformation'!$B$425:$B$6424='Bin Analysis'!L6339,'Data Transformation'!$G$425:$G$6424),'Data Transformation'!$U$11)</f>
        <v>0</v>
      </c>
      <c r="Y6339" s="2" cm="2">
        <f t="array" ref="Y6339:Y6340">FREQUENCY(IF('Data Transformation'!$B$425:$B$6424='Bin Analysis'!L6339,'Data Transformation'!$G$425:$G$6424),'Data Transformation'!$U$12)</f>
        <v>0</v>
      </c>
    </row>
    <row r="6340" spans="1:25" x14ac:dyDescent="0.25">
      <c r="A6340" s="14" t="s">
        <v>67</v>
      </c>
      <c r="B6340" t="s">
        <v>47</v>
      </c>
      <c r="C6340" t="s">
        <v>5</v>
      </c>
      <c r="D6340" t="s">
        <v>100</v>
      </c>
      <c r="E6340" t="s">
        <v>101</v>
      </c>
      <c r="F6340" t="s">
        <v>102</v>
      </c>
      <c r="G6340" t="s">
        <v>70</v>
      </c>
      <c r="H6340" t="s">
        <v>31</v>
      </c>
      <c r="I6340" t="s">
        <v>32</v>
      </c>
      <c r="J6340" t="s">
        <v>46</v>
      </c>
      <c r="K6340" s="14" t="s">
        <v>45</v>
      </c>
      <c r="M6340" s="14"/>
      <c r="X6340" s="2">
        <v>0</v>
      </c>
      <c r="Y6340" s="2">
        <v>0</v>
      </c>
    </row>
    <row r="6341" spans="1:25" x14ac:dyDescent="0.25">
      <c r="A6341" s="32"/>
      <c r="D6341" t="e">
        <f>IF(C6341=1,'Data Transformation'!$G$3+0.5*'Data Transformation'!$W$25,IF(C6342=1,D6342-'Data Transformation'!$W$25,FALSE))</f>
        <v>#NUM!</v>
      </c>
      <c r="E6341">
        <f t="array" ref="E6341">IF(ISLOGICAL(D6341),"",FREQUENCY(IF('Data Transformation'!$B$425:$B$8425='Bin Analysis'!$B6339,'Data Transformation'!$G$425:$G$8425),D6341))</f>
        <v>2001</v>
      </c>
      <c r="F6341" t="e">
        <f>IF(ISLOGICAL(D6341),"",E6341-E6340)</f>
        <v>#VALUE!</v>
      </c>
      <c r="M6341" s="14"/>
    </row>
    <row r="6342" spans="1:25" x14ac:dyDescent="0.25">
      <c r="A6342" s="32" t="e">
        <f>IF(Weighting!$P$6&gt;0,B6342,"")</f>
        <v>#NUM!</v>
      </c>
      <c r="B6342" t="e">
        <f>Weighting!$C$6</f>
        <v>#DIV/0!</v>
      </c>
      <c r="C6342" t="e">
        <f>Weighting!$F$6</f>
        <v>#NUM!</v>
      </c>
      <c r="D6342" t="e">
        <f>IF(C6342=1,'Data Transformation'!$G$3+0.5*'Data Transformation'!$W$25,IF(C6343=1,D6343-'Data Transformation'!$W$25,FALSE))</f>
        <v>#NUM!</v>
      </c>
      <c r="E6342">
        <f t="array" ref="E6342">IF(ISLOGICAL(D6342),"",FREQUENCY(IF('Data Transformation'!$B$425:$B$8425='Bin Analysis'!$B6339,'Data Transformation'!$G$425:$G$8425),D6342))</f>
        <v>2001</v>
      </c>
      <c r="F6342">
        <f>IF(ISLOGICAL(D6342),"",E6342-E6341)</f>
        <v>0</v>
      </c>
      <c r="G6342">
        <f>Weighting!$H$6</f>
        <v>1</v>
      </c>
      <c r="H6342">
        <f t="array" ref="H6342">FREQUENCY(IF('Data Transformation'!$B$4:$B$8425=B6339,'Data Transformation'!$G$4:$G$8425),'Bin Analysis'!$B6342)</f>
        <v>2073</v>
      </c>
      <c r="I6342">
        <f>H6342-H6341</f>
        <v>2073</v>
      </c>
      <c r="J6342">
        <f>IF(I6342=0,0,1)</f>
        <v>1</v>
      </c>
      <c r="K6342" t="e">
        <f>J6342*Weighting!$W$6</f>
        <v>#NUM!</v>
      </c>
      <c r="M6342" s="14"/>
    </row>
    <row r="6343" spans="1:25" x14ac:dyDescent="0.25">
      <c r="A6343" s="32" t="str">
        <f>IF(Weighting!$P$7&gt;0,B6343,"")</f>
        <v/>
      </c>
      <c r="B6343" t="e">
        <f>Weighting!$C$7</f>
        <v>#DIV/0!</v>
      </c>
      <c r="C6343" t="e">
        <f>Weighting!$F$7</f>
        <v>#NUM!</v>
      </c>
      <c r="D6343" t="e">
        <f>IF(C6343=1,'Data Transformation'!$G$3+0.5*'Data Transformation'!$W$25,IF(C6344=1,D6344-'Data Transformation'!$W$25,FALSE))</f>
        <v>#NUM!</v>
      </c>
      <c r="E6343">
        <f t="array" ref="E6343">IF(ISLOGICAL(D6343),"",FREQUENCY(IF('Data Transformation'!$B$425:$B$8425='Bin Analysis'!$B6339,'Data Transformation'!$G$425:$G$8425),D6343))</f>
        <v>2001</v>
      </c>
      <c r="F6343">
        <f t="shared" ref="F6343:F6361" si="792">IF(ISLOGICAL(D6343),"",E6343-E6342)</f>
        <v>0</v>
      </c>
      <c r="G6343">
        <f>Weighting!$H$7</f>
        <v>0</v>
      </c>
      <c r="H6343">
        <f t="array" ref="H6343">FREQUENCY(IF('Data Transformation'!$B$4:$B$8425=B6339,'Data Transformation'!$G$4:$G$8425),'Bin Analysis'!$B6343)</f>
        <v>2073</v>
      </c>
      <c r="I6343">
        <f t="shared" ref="I6343:I6361" si="793">H6343-H6342</f>
        <v>0</v>
      </c>
      <c r="J6343">
        <f>IF(I6343=0,0,1)</f>
        <v>0</v>
      </c>
      <c r="K6343">
        <f>J6343*Weighting!$W$7</f>
        <v>0</v>
      </c>
      <c r="M6343" s="14"/>
    </row>
    <row r="6344" spans="1:25" x14ac:dyDescent="0.25">
      <c r="A6344" s="32" t="str">
        <f>IF(Weighting!$P$8&gt;0,B6344,"")</f>
        <v/>
      </c>
      <c r="B6344" t="e">
        <f>Weighting!$C$8</f>
        <v>#DIV/0!</v>
      </c>
      <c r="C6344" t="e">
        <f>Weighting!$F$8</f>
        <v>#NUM!</v>
      </c>
      <c r="D6344" t="e">
        <f>IF(C6344=1,'Data Transformation'!$G$3+0.5*'Data Transformation'!$W$25,IF(C6345=1,D6345-'Data Transformation'!$W$25,FALSE))</f>
        <v>#NUM!</v>
      </c>
      <c r="E6344">
        <f t="array" ref="E6344">IF(ISLOGICAL(D6344),"",FREQUENCY(IF('Data Transformation'!$B$425:$B$8425='Bin Analysis'!$B6339,'Data Transformation'!$G$425:$G$8425),D6344))</f>
        <v>2001</v>
      </c>
      <c r="F6344">
        <f t="shared" si="792"/>
        <v>0</v>
      </c>
      <c r="G6344">
        <f>Weighting!$H$8</f>
        <v>0</v>
      </c>
      <c r="H6344">
        <f t="array" ref="H6344">FREQUENCY(IF('Data Transformation'!$B$4:$B$8425=B6339,'Data Transformation'!$G$4:$G$8425),'Bin Analysis'!$B6344)</f>
        <v>2073</v>
      </c>
      <c r="I6344">
        <f t="shared" si="793"/>
        <v>0</v>
      </c>
      <c r="J6344">
        <f t="shared" ref="J6344:J6361" si="794">IF(I6344=0,0,1)</f>
        <v>0</v>
      </c>
      <c r="K6344">
        <f>J6344*Weighting!$W$8</f>
        <v>0</v>
      </c>
      <c r="M6344" s="14"/>
    </row>
    <row r="6345" spans="1:25" x14ac:dyDescent="0.25">
      <c r="A6345" s="32" t="str">
        <f>IF(Weighting!$P$9&gt;0,B6345,"")</f>
        <v/>
      </c>
      <c r="B6345" s="50" t="e">
        <f>Weighting!$C$9</f>
        <v>#DIV/0!</v>
      </c>
      <c r="C6345" t="e">
        <f>Weighting!$F$9</f>
        <v>#NUM!</v>
      </c>
      <c r="D6345" t="e">
        <f>IF(C6345=1,'Data Transformation'!$G$3+0.5*'Data Transformation'!$W$25,IF(C6346=1,D6346-'Data Transformation'!$W$25,FALSE))</f>
        <v>#NUM!</v>
      </c>
      <c r="E6345">
        <f t="array" ref="E6345">IF(ISLOGICAL(D6345),"",FREQUENCY(IF('Data Transformation'!$B$425:$B$8425='Bin Analysis'!$B6339,'Data Transformation'!$G$425:$G$8425),D6345))</f>
        <v>2001</v>
      </c>
      <c r="F6345">
        <f t="shared" si="792"/>
        <v>0</v>
      </c>
      <c r="G6345">
        <f>Weighting!$H$9</f>
        <v>0</v>
      </c>
      <c r="H6345">
        <f t="array" ref="H6345">FREQUENCY(IF('Data Transformation'!$B$4:$B$8425=B6339,'Data Transformation'!$G$4:$G$8425),'Bin Analysis'!$B6345)</f>
        <v>2073</v>
      </c>
      <c r="I6345">
        <f t="shared" si="793"/>
        <v>0</v>
      </c>
      <c r="J6345">
        <f t="shared" si="794"/>
        <v>0</v>
      </c>
      <c r="K6345">
        <f>J6345*Weighting!$W$9</f>
        <v>0</v>
      </c>
      <c r="M6345" s="14"/>
    </row>
    <row r="6346" spans="1:25" x14ac:dyDescent="0.25">
      <c r="A6346" s="32" t="str">
        <f>IF(Weighting!$P$10&gt;0,B6346,"")</f>
        <v/>
      </c>
      <c r="B6346" t="e">
        <f>Weighting!$C$10</f>
        <v>#DIV/0!</v>
      </c>
      <c r="C6346" t="e">
        <f>Weighting!$F$10</f>
        <v>#NUM!</v>
      </c>
      <c r="D6346" t="e">
        <f>IF(C6346=1,'Data Transformation'!$G$3+0.5*'Data Transformation'!$W$25,IF(C6347=1,D6347-'Data Transformation'!$W$25,FALSE))</f>
        <v>#NUM!</v>
      </c>
      <c r="E6346">
        <f t="array" ref="E6346">IF(ISLOGICAL(D6346),"",FREQUENCY(IF('Data Transformation'!$B$425:$B$8425='Bin Analysis'!$B6339,'Data Transformation'!$G$425:$G$8425),D6346))</f>
        <v>2001</v>
      </c>
      <c r="F6346">
        <f t="shared" si="792"/>
        <v>0</v>
      </c>
      <c r="G6346">
        <f>Weighting!$H$10</f>
        <v>0</v>
      </c>
      <c r="H6346">
        <f t="array" ref="H6346">FREQUENCY(IF('Data Transformation'!$B$4:$B$8425=B6339,'Data Transformation'!$G$4:$G$8425),'Bin Analysis'!$B6346)</f>
        <v>2073</v>
      </c>
      <c r="I6346">
        <f t="shared" si="793"/>
        <v>0</v>
      </c>
      <c r="J6346">
        <f t="shared" si="794"/>
        <v>0</v>
      </c>
      <c r="K6346">
        <f>J6346*Weighting!$W$10</f>
        <v>0</v>
      </c>
      <c r="M6346" s="14"/>
    </row>
    <row r="6347" spans="1:25" x14ac:dyDescent="0.25">
      <c r="A6347" s="32" t="str">
        <f>IF(Weighting!$P$11&gt;0,B6347,"")</f>
        <v/>
      </c>
      <c r="B6347" t="e">
        <f>Weighting!$C$11</f>
        <v>#DIV/0!</v>
      </c>
      <c r="C6347" t="e">
        <f>Weighting!$F$11</f>
        <v>#NUM!</v>
      </c>
      <c r="D6347" t="e">
        <f>IF(C6347=1,'Data Transformation'!$G$3+0.5*'Data Transformation'!$W$25,IF(C6348=1,D6348-'Data Transformation'!$W$25,FALSE))</f>
        <v>#NUM!</v>
      </c>
      <c r="E6347">
        <f t="array" ref="E6347">IF(ISLOGICAL(D6347),"",FREQUENCY(IF('Data Transformation'!$B$425:$B$8425='Bin Analysis'!$B6339,'Data Transformation'!$G$425:$G$8425),D6347))</f>
        <v>2001</v>
      </c>
      <c r="F6347">
        <f t="shared" si="792"/>
        <v>0</v>
      </c>
      <c r="G6347">
        <f>Weighting!$H$11</f>
        <v>0</v>
      </c>
      <c r="H6347">
        <f t="array" ref="H6347">FREQUENCY(IF('Data Transformation'!$B$4:$B$8425=B6339,'Data Transformation'!$G$4:$G$8425),'Bin Analysis'!$B6347)</f>
        <v>2073</v>
      </c>
      <c r="I6347">
        <f t="shared" si="793"/>
        <v>0</v>
      </c>
      <c r="J6347">
        <f t="shared" si="794"/>
        <v>0</v>
      </c>
      <c r="K6347">
        <f>J6347*Weighting!$W$11</f>
        <v>0</v>
      </c>
      <c r="M6347" s="14"/>
    </row>
    <row r="6348" spans="1:25" x14ac:dyDescent="0.25">
      <c r="A6348" s="32" t="str">
        <f>IF(Weighting!$P$12&gt;0,B6348,"")</f>
        <v/>
      </c>
      <c r="B6348" t="e">
        <f>Weighting!$C$12</f>
        <v>#DIV/0!</v>
      </c>
      <c r="C6348" t="e">
        <f>Weighting!$F$12</f>
        <v>#NUM!</v>
      </c>
      <c r="D6348" t="e">
        <f>IF(C6348=1,'Data Transformation'!$G$3+0.5*'Data Transformation'!$W$25,IF(C6349=1,D6349-'Data Transformation'!$W$25,FALSE))</f>
        <v>#NUM!</v>
      </c>
      <c r="E6348">
        <f t="array" ref="E6348">IF(ISLOGICAL(D6348),"",FREQUENCY(IF('Data Transformation'!$B$425:$B$8425='Bin Analysis'!$B6339,'Data Transformation'!$G$425:$G$8425),D6348))</f>
        <v>2001</v>
      </c>
      <c r="F6348">
        <f t="shared" si="792"/>
        <v>0</v>
      </c>
      <c r="G6348">
        <f>Weighting!$H$12</f>
        <v>0</v>
      </c>
      <c r="H6348">
        <f t="array" ref="H6348">FREQUENCY(IF('Data Transformation'!$B$4:$B$8425=B6339,'Data Transformation'!$G$4:$G$8425),'Bin Analysis'!$B6348)</f>
        <v>2073</v>
      </c>
      <c r="I6348">
        <f t="shared" si="793"/>
        <v>0</v>
      </c>
      <c r="J6348">
        <f t="shared" si="794"/>
        <v>0</v>
      </c>
      <c r="K6348">
        <f>J6348*Weighting!$W$12</f>
        <v>0</v>
      </c>
      <c r="M6348" s="14"/>
    </row>
    <row r="6349" spans="1:25" x14ac:dyDescent="0.25">
      <c r="A6349" s="32" t="str">
        <f>IF(Weighting!$P$13&gt;0,B6349,"")</f>
        <v/>
      </c>
      <c r="B6349" t="e">
        <f>Weighting!$C$13</f>
        <v>#DIV/0!</v>
      </c>
      <c r="C6349" t="e">
        <f>Weighting!$F$13</f>
        <v>#NUM!</v>
      </c>
      <c r="D6349" t="e">
        <f>IF(C6349=1,'Data Transformation'!$G$3+0.5*'Data Transformation'!$W$25,IF(C6350=1,D6350-'Data Transformation'!$W$25,FALSE))</f>
        <v>#NUM!</v>
      </c>
      <c r="E6349">
        <f t="array" ref="E6349">IF(ISLOGICAL(D6349),"",FREQUENCY(IF('Data Transformation'!$B$425:$B$8425='Bin Analysis'!$B6339,'Data Transformation'!$G$425:$G$8425),D6349))</f>
        <v>2001</v>
      </c>
      <c r="F6349">
        <f t="shared" si="792"/>
        <v>0</v>
      </c>
      <c r="G6349">
        <f>Weighting!$H$13</f>
        <v>0</v>
      </c>
      <c r="H6349">
        <f t="array" ref="H6349">FREQUENCY(IF('Data Transformation'!$B$4:$B$8425=B6339,'Data Transformation'!$G$4:$G$8425),'Bin Analysis'!$B6349)</f>
        <v>2073</v>
      </c>
      <c r="I6349">
        <f t="shared" si="793"/>
        <v>0</v>
      </c>
      <c r="J6349">
        <f t="shared" si="794"/>
        <v>0</v>
      </c>
      <c r="K6349">
        <f>J6349*Weighting!$W$13</f>
        <v>0</v>
      </c>
      <c r="M6349" s="14"/>
    </row>
    <row r="6350" spans="1:25" x14ac:dyDescent="0.25">
      <c r="A6350" s="32" t="str">
        <f>IF(Weighting!$P$14&gt;0,B6350,"")</f>
        <v/>
      </c>
      <c r="B6350" t="e">
        <f>Weighting!$C$14</f>
        <v>#DIV/0!</v>
      </c>
      <c r="C6350" t="e">
        <f>Weighting!$F$14</f>
        <v>#NUM!</v>
      </c>
      <c r="D6350" t="e">
        <f>IF(C6350=1,'Data Transformation'!$G$3+0.5*'Data Transformation'!$W$25,IF(C6351=1,D6351-'Data Transformation'!$W$25,FALSE))</f>
        <v>#NUM!</v>
      </c>
      <c r="E6350">
        <f t="array" ref="E6350">IF(ISLOGICAL(D6350),"",FREQUENCY(IF('Data Transformation'!$B$425:$B$8425='Bin Analysis'!$B6339,'Data Transformation'!$G$425:$G$8425),D6350))</f>
        <v>2001</v>
      </c>
      <c r="F6350">
        <f t="shared" si="792"/>
        <v>0</v>
      </c>
      <c r="G6350">
        <f>Weighting!$H$14</f>
        <v>0</v>
      </c>
      <c r="H6350">
        <f t="array" ref="H6350">FREQUENCY(IF('Data Transformation'!$B$4:$B$8425=B6339,'Data Transformation'!$G$4:$G$8425),'Bin Analysis'!$B6350)</f>
        <v>2073</v>
      </c>
      <c r="I6350">
        <f t="shared" si="793"/>
        <v>0</v>
      </c>
      <c r="J6350">
        <f t="shared" si="794"/>
        <v>0</v>
      </c>
      <c r="K6350">
        <f>J6350*Weighting!$W$14</f>
        <v>0</v>
      </c>
      <c r="M6350" s="14"/>
    </row>
    <row r="6351" spans="1:25" x14ac:dyDescent="0.25">
      <c r="A6351" s="32" t="str">
        <f>IF(Weighting!$P$15&gt;0,B6351,"")</f>
        <v/>
      </c>
      <c r="B6351" t="e">
        <f>Weighting!$C$15</f>
        <v>#DIV/0!</v>
      </c>
      <c r="C6351" t="e">
        <f>Weighting!$F$15</f>
        <v>#NUM!</v>
      </c>
      <c r="D6351" t="e">
        <f>IF(C6351=1,'Data Transformation'!$G$3+0.5*'Data Transformation'!$W$25,IF(C6352=1,D6352-'Data Transformation'!$W$25,FALSE))</f>
        <v>#NUM!</v>
      </c>
      <c r="E6351">
        <f t="array" ref="E6351">IF(ISLOGICAL(D6351),"",FREQUENCY(IF('Data Transformation'!$B$425:$B$8425='Bin Analysis'!$B6339,'Data Transformation'!$G$425:$G$8425),D6351))</f>
        <v>2001</v>
      </c>
      <c r="F6351">
        <f t="shared" si="792"/>
        <v>0</v>
      </c>
      <c r="G6351">
        <f>Weighting!$H$15</f>
        <v>0</v>
      </c>
      <c r="H6351">
        <f t="array" ref="H6351">FREQUENCY(IF('Data Transformation'!$B$4:$B$8425=B6339,'Data Transformation'!$G$4:$G$8425),'Bin Analysis'!$B6351)</f>
        <v>2073</v>
      </c>
      <c r="I6351">
        <f t="shared" si="793"/>
        <v>0</v>
      </c>
      <c r="J6351">
        <f t="shared" si="794"/>
        <v>0</v>
      </c>
      <c r="K6351">
        <f>J6351*Weighting!$W$15</f>
        <v>0</v>
      </c>
      <c r="M6351" s="14"/>
    </row>
    <row r="6352" spans="1:25" x14ac:dyDescent="0.25">
      <c r="A6352" s="32" t="str">
        <f>IF(Weighting!$P$16&gt;0,B6352,"")</f>
        <v/>
      </c>
      <c r="B6352" t="e">
        <f>Weighting!$C$16</f>
        <v>#DIV/0!</v>
      </c>
      <c r="C6352" t="e">
        <f>Weighting!$F$16</f>
        <v>#NUM!</v>
      </c>
      <c r="D6352" t="e">
        <f>IF(C6352=1,'Data Transformation'!$G$3+0.5*'Data Transformation'!$W$25,IF(C6353=1,D6353-'Data Transformation'!$W$25,FALSE))</f>
        <v>#NUM!</v>
      </c>
      <c r="E6352">
        <f t="array" ref="E6352">IF(ISLOGICAL(D6352),"",FREQUENCY(IF('Data Transformation'!$B$425:$B$8425='Bin Analysis'!$B6339,'Data Transformation'!$G$425:$G$8425),D6352))</f>
        <v>2001</v>
      </c>
      <c r="F6352">
        <f t="shared" si="792"/>
        <v>0</v>
      </c>
      <c r="G6352">
        <f>Weighting!$H$16</f>
        <v>0</v>
      </c>
      <c r="H6352">
        <f t="array" ref="H6352">FREQUENCY(IF('Data Transformation'!$B$4:$B$8425=B6339,'Data Transformation'!$G$4:$G$8425),'Bin Analysis'!$B6352)</f>
        <v>2073</v>
      </c>
      <c r="I6352">
        <f t="shared" si="793"/>
        <v>0</v>
      </c>
      <c r="J6352">
        <f t="shared" si="794"/>
        <v>0</v>
      </c>
      <c r="K6352">
        <f>J6352*Weighting!$W$16</f>
        <v>0</v>
      </c>
      <c r="M6352" s="14"/>
    </row>
    <row r="6353" spans="1:25" x14ac:dyDescent="0.25">
      <c r="A6353" s="32" t="str">
        <f>IF(Weighting!$P$17&gt;0,B6353,"")</f>
        <v/>
      </c>
      <c r="B6353" t="e">
        <f>Weighting!$C$17</f>
        <v>#DIV/0!</v>
      </c>
      <c r="C6353" t="e">
        <f>Weighting!$F$17</f>
        <v>#NUM!</v>
      </c>
      <c r="D6353" t="e">
        <f>IF(C6353=1,'Data Transformation'!$G$3+0.5*'Data Transformation'!$W$25,IF(C6354=1,D6354-'Data Transformation'!$W$25,FALSE))</f>
        <v>#NUM!</v>
      </c>
      <c r="E6353">
        <f t="array" ref="E6353">IF(ISLOGICAL(D6353),"",FREQUENCY(IF('Data Transformation'!$B$425:$B$8425='Bin Analysis'!$B6339,'Data Transformation'!$G$425:$G$8425),D6353))</f>
        <v>2001</v>
      </c>
      <c r="F6353">
        <f t="shared" si="792"/>
        <v>0</v>
      </c>
      <c r="G6353">
        <f>Weighting!$H$17</f>
        <v>0</v>
      </c>
      <c r="H6353">
        <f t="array" ref="H6353">FREQUENCY(IF('Data Transformation'!$B$4:$B$8425=B6339,'Data Transformation'!$G$4:$G$8425),'Bin Analysis'!$B6353)</f>
        <v>2073</v>
      </c>
      <c r="I6353">
        <f t="shared" si="793"/>
        <v>0</v>
      </c>
      <c r="J6353">
        <f t="shared" si="794"/>
        <v>0</v>
      </c>
      <c r="K6353">
        <f>J6353*Weighting!$W$17</f>
        <v>0</v>
      </c>
      <c r="M6353" s="14"/>
    </row>
    <row r="6354" spans="1:25" x14ac:dyDescent="0.25">
      <c r="A6354" s="32" t="str">
        <f>IF(Weighting!$P$18&gt;0,B6354,"")</f>
        <v/>
      </c>
      <c r="B6354" t="e">
        <f>Weighting!$C$18</f>
        <v>#DIV/0!</v>
      </c>
      <c r="C6354" t="e">
        <f>Weighting!$F$18</f>
        <v>#NUM!</v>
      </c>
      <c r="D6354" t="e">
        <f>IF(C6354=1,'Data Transformation'!$G$3+0.5*'Data Transformation'!$W$25,IF(C6355=1,D6355-'Data Transformation'!$W$25,FALSE))</f>
        <v>#NUM!</v>
      </c>
      <c r="E6354">
        <f t="array" ref="E6354">IF(ISLOGICAL(D6354),"",FREQUENCY(IF('Data Transformation'!$B$425:$B$8425='Bin Analysis'!$B6339,'Data Transformation'!$G$425:$G$8425),D6354))</f>
        <v>2001</v>
      </c>
      <c r="F6354">
        <f t="shared" si="792"/>
        <v>0</v>
      </c>
      <c r="G6354">
        <f>Weighting!$H$18</f>
        <v>0</v>
      </c>
      <c r="H6354">
        <f t="array" ref="H6354">FREQUENCY(IF('Data Transformation'!$B$4:$B$8425=B6339,'Data Transformation'!$G$4:$G$8425),'Bin Analysis'!$B6354)</f>
        <v>2073</v>
      </c>
      <c r="I6354">
        <f t="shared" si="793"/>
        <v>0</v>
      </c>
      <c r="J6354">
        <f t="shared" si="794"/>
        <v>0</v>
      </c>
      <c r="K6354">
        <f>J6354*Weighting!$W$18</f>
        <v>0</v>
      </c>
      <c r="M6354" s="14"/>
    </row>
    <row r="6355" spans="1:25" x14ac:dyDescent="0.25">
      <c r="A6355" s="32" t="str">
        <f>IF(Weighting!$P$19&gt;0,B6355,"")</f>
        <v/>
      </c>
      <c r="B6355" t="e">
        <f>Weighting!$C$19</f>
        <v>#DIV/0!</v>
      </c>
      <c r="C6355" t="e">
        <f>Weighting!$F$19</f>
        <v>#NUM!</v>
      </c>
      <c r="D6355" t="e">
        <f>IF(C6355=1,'Data Transformation'!$G$3+0.5*'Data Transformation'!$W$25,IF(C6356=1,D6356-'Data Transformation'!$W$25,FALSE))</f>
        <v>#NUM!</v>
      </c>
      <c r="E6355">
        <f t="array" ref="E6355">IF(ISLOGICAL(D6355),"",FREQUENCY(IF('Data Transformation'!$B$425:$B$8425='Bin Analysis'!$B6339,'Data Transformation'!$G$425:$G$8425),D6355))</f>
        <v>2001</v>
      </c>
      <c r="F6355">
        <f t="shared" si="792"/>
        <v>0</v>
      </c>
      <c r="G6355">
        <f>Weighting!$H$19</f>
        <v>0</v>
      </c>
      <c r="H6355">
        <f t="array" ref="H6355">FREQUENCY(IF('Data Transformation'!$B$4:$B$8425=B6339,'Data Transformation'!$G$4:$G$8425),'Bin Analysis'!$B6355)</f>
        <v>2073</v>
      </c>
      <c r="I6355">
        <f t="shared" si="793"/>
        <v>0</v>
      </c>
      <c r="J6355">
        <f t="shared" si="794"/>
        <v>0</v>
      </c>
      <c r="K6355">
        <f>J6355*Weighting!$W$19</f>
        <v>0</v>
      </c>
      <c r="M6355" s="14"/>
    </row>
    <row r="6356" spans="1:25" x14ac:dyDescent="0.25">
      <c r="A6356" s="32" t="str">
        <f>IF(Weighting!$P$20&gt;0,B6356,"")</f>
        <v/>
      </c>
      <c r="B6356" t="e">
        <f>Weighting!$C$20</f>
        <v>#DIV/0!</v>
      </c>
      <c r="C6356" t="e">
        <f>Weighting!$F$20</f>
        <v>#NUM!</v>
      </c>
      <c r="D6356" t="e">
        <f>IF(C6356=1,'Data Transformation'!$G$3+0.5*'Data Transformation'!$W$25,IF(C6357=1,D6357-'Data Transformation'!$W$25,FALSE))</f>
        <v>#NUM!</v>
      </c>
      <c r="E6356">
        <f t="array" ref="E6356">IF(ISLOGICAL(D6356),"",FREQUENCY(IF('Data Transformation'!$B$425:$B$8425='Bin Analysis'!$B6339,'Data Transformation'!$G$425:$G$8425),D6356))</f>
        <v>2001</v>
      </c>
      <c r="F6356">
        <f t="shared" si="792"/>
        <v>0</v>
      </c>
      <c r="G6356">
        <f>Weighting!$H$20</f>
        <v>0</v>
      </c>
      <c r="H6356">
        <f t="array" ref="H6356">FREQUENCY(IF('Data Transformation'!$B$4:$B$8425=B6339,'Data Transformation'!$G$4:$G$8425),'Bin Analysis'!$B6356)</f>
        <v>2073</v>
      </c>
      <c r="I6356">
        <f t="shared" si="793"/>
        <v>0</v>
      </c>
      <c r="J6356">
        <f t="shared" si="794"/>
        <v>0</v>
      </c>
      <c r="K6356">
        <f>J6356*Weighting!$W$20</f>
        <v>0</v>
      </c>
      <c r="M6356" s="14"/>
    </row>
    <row r="6357" spans="1:25" x14ac:dyDescent="0.25">
      <c r="A6357" s="32" t="str">
        <f>IF(Weighting!$P$21&gt;0,B6357,"")</f>
        <v/>
      </c>
      <c r="B6357" t="e">
        <f>Weighting!$C$21</f>
        <v>#DIV/0!</v>
      </c>
      <c r="C6357" t="e">
        <f>Weighting!$F$21</f>
        <v>#NUM!</v>
      </c>
      <c r="D6357" t="e">
        <f>IF(C6357=1,'Data Transformation'!$G$3+0.5*'Data Transformation'!$W$25,IF(C6358=1,D6358-'Data Transformation'!$W$25,FALSE))</f>
        <v>#NUM!</v>
      </c>
      <c r="E6357">
        <f t="array" ref="E6357">IF(ISLOGICAL(D6357),"",FREQUENCY(IF('Data Transformation'!$B$425:$B$8425='Bin Analysis'!$B6339,'Data Transformation'!$G$425:$G$8425),D6357))</f>
        <v>2001</v>
      </c>
      <c r="F6357">
        <f t="shared" si="792"/>
        <v>0</v>
      </c>
      <c r="G6357">
        <f>Weighting!$H$21</f>
        <v>0</v>
      </c>
      <c r="H6357">
        <f t="array" ref="H6357">FREQUENCY(IF('Data Transformation'!$B$4:$B$8425=B6339,'Data Transformation'!$G$4:$G$8425),'Bin Analysis'!$B6357)</f>
        <v>2073</v>
      </c>
      <c r="I6357">
        <f t="shared" si="793"/>
        <v>0</v>
      </c>
      <c r="J6357">
        <f t="shared" si="794"/>
        <v>0</v>
      </c>
      <c r="K6357">
        <f>J6357*Weighting!$W$21</f>
        <v>0</v>
      </c>
      <c r="M6357" s="14"/>
    </row>
    <row r="6358" spans="1:25" x14ac:dyDescent="0.25">
      <c r="A6358" s="32" t="str">
        <f>IF(Weighting!$P$22&gt;0,B6358,"")</f>
        <v/>
      </c>
      <c r="B6358" t="e">
        <f>Weighting!$C$22</f>
        <v>#DIV/0!</v>
      </c>
      <c r="C6358" t="e">
        <f>Weighting!$F$22</f>
        <v>#NUM!</v>
      </c>
      <c r="D6358" t="e">
        <f>IF(C6358=1,'Data Transformation'!$G$3+0.5*'Data Transformation'!$W$25,IF(C6359=1,D6359-'Data Transformation'!$W$25,FALSE))</f>
        <v>#NUM!</v>
      </c>
      <c r="E6358">
        <f t="array" ref="E6358">IF(ISLOGICAL(D6358),"",FREQUENCY(IF('Data Transformation'!$B$425:$B$8425='Bin Analysis'!$B6339,'Data Transformation'!$G$425:$G$8425),D6358))</f>
        <v>2001</v>
      </c>
      <c r="F6358">
        <f t="shared" si="792"/>
        <v>0</v>
      </c>
      <c r="G6358">
        <f>Weighting!$H$22</f>
        <v>0</v>
      </c>
      <c r="H6358">
        <f t="array" ref="H6358">FREQUENCY(IF('Data Transformation'!$B$4:$B$8425=B6339,'Data Transformation'!$G$4:$G$8425),'Bin Analysis'!$B6358)</f>
        <v>2073</v>
      </c>
      <c r="I6358">
        <f t="shared" si="793"/>
        <v>0</v>
      </c>
      <c r="J6358">
        <f t="shared" si="794"/>
        <v>0</v>
      </c>
      <c r="K6358">
        <f>J6358*Weighting!$W$22</f>
        <v>0</v>
      </c>
      <c r="M6358" s="14"/>
    </row>
    <row r="6359" spans="1:25" x14ac:dyDescent="0.25">
      <c r="A6359" s="32" t="str">
        <f>IF(Weighting!$P$23&gt;0,B6359,"")</f>
        <v/>
      </c>
      <c r="B6359" t="e">
        <f>Weighting!$C$23</f>
        <v>#DIV/0!</v>
      </c>
      <c r="C6359" t="e">
        <f>Weighting!$F$23</f>
        <v>#NUM!</v>
      </c>
      <c r="D6359" t="e">
        <f>IF(C6359=1,'Data Transformation'!$G$3+0.5*'Data Transformation'!$W$25,IF(C6360=1,D6360-'Data Transformation'!$W$25,FALSE))</f>
        <v>#NUM!</v>
      </c>
      <c r="E6359">
        <f t="array" ref="E6359">IF(ISLOGICAL(D6359),"",FREQUENCY(IF('Data Transformation'!$B$425:$B$8425='Bin Analysis'!$B6339,'Data Transformation'!$G$425:$G$8425),D6359))</f>
        <v>2001</v>
      </c>
      <c r="F6359">
        <f t="shared" si="792"/>
        <v>0</v>
      </c>
      <c r="G6359">
        <f>Weighting!$H$23</f>
        <v>0</v>
      </c>
      <c r="H6359">
        <f t="array" ref="H6359">FREQUENCY(IF('Data Transformation'!$B$4:$B$8425=B6339,'Data Transformation'!$G$4:$G$8425),'Bin Analysis'!$B6359)</f>
        <v>2073</v>
      </c>
      <c r="I6359">
        <f t="shared" si="793"/>
        <v>0</v>
      </c>
      <c r="J6359">
        <f t="shared" si="794"/>
        <v>0</v>
      </c>
      <c r="K6359">
        <f>J6359*Weighting!$W$23</f>
        <v>0</v>
      </c>
      <c r="M6359" s="14"/>
    </row>
    <row r="6360" spans="1:25" x14ac:dyDescent="0.25">
      <c r="A6360" s="32" t="str">
        <f>IF(Weighting!$P$24&gt;0,B6360,"")</f>
        <v/>
      </c>
      <c r="B6360" t="e">
        <f>Weighting!$C$24</f>
        <v>#DIV/0!</v>
      </c>
      <c r="C6360" t="e">
        <f>Weighting!$F$24</f>
        <v>#NUM!</v>
      </c>
      <c r="D6360" t="e">
        <f>IF(C6360=1,'Data Transformation'!$G$3+0.5*'Data Transformation'!$W$25,IF(C6361=1,D6361-'Data Transformation'!$W$25,FALSE))</f>
        <v>#NUM!</v>
      </c>
      <c r="E6360">
        <f t="array" ref="E6360">IF(ISLOGICAL(D6360),"",FREQUENCY(IF('Data Transformation'!$B$425:$B$8425='Bin Analysis'!$B6339,'Data Transformation'!$G$425:$G$8425),D6360))</f>
        <v>2001</v>
      </c>
      <c r="F6360">
        <f t="shared" si="792"/>
        <v>0</v>
      </c>
      <c r="G6360">
        <f>Weighting!$H$24</f>
        <v>0</v>
      </c>
      <c r="H6360">
        <f t="array" ref="H6360">FREQUENCY(IF('Data Transformation'!$B$4:$B$8425=B6339,'Data Transformation'!$G$4:$G$8425),'Bin Analysis'!$B6360)</f>
        <v>2073</v>
      </c>
      <c r="I6360">
        <f t="shared" si="793"/>
        <v>0</v>
      </c>
      <c r="J6360">
        <f t="shared" si="794"/>
        <v>0</v>
      </c>
      <c r="K6360">
        <f>J6360*Weighting!$W$24</f>
        <v>0</v>
      </c>
      <c r="M6360" s="14"/>
    </row>
    <row r="6361" spans="1:25" x14ac:dyDescent="0.25">
      <c r="A6361" s="32" t="str">
        <f>IF(Weighting!$P$25&gt;0,B6361,"")</f>
        <v/>
      </c>
      <c r="B6361" t="e">
        <f>Weighting!$C$25</f>
        <v>#DIV/0!</v>
      </c>
      <c r="C6361" t="e">
        <f>Weighting!$F$25</f>
        <v>#NUM!</v>
      </c>
      <c r="D6361" t="e">
        <f>IF(C6361=1,'Data Transformation'!$G$3+0.5*'Data Transformation'!$W$25,IF(C6362=1,D6362-'Data Transformation'!$W$25,FALSE))</f>
        <v>#NUM!</v>
      </c>
      <c r="E6361">
        <f t="array" ref="E6361">IF(ISLOGICAL(D6361),"",FREQUENCY(IF('Data Transformation'!$B$425:$B$8425='Bin Analysis'!$B6339,'Data Transformation'!$G$425:$G$8425),D6361))</f>
        <v>2001</v>
      </c>
      <c r="F6361">
        <f t="shared" si="792"/>
        <v>0</v>
      </c>
      <c r="G6361">
        <f>Weighting!$H$25</f>
        <v>0</v>
      </c>
      <c r="H6361">
        <f t="array" ref="H6361">FREQUENCY(IF('Data Transformation'!$B$4:$B$8425=B6339,'Data Transformation'!$G$4:$G$8425),'Bin Analysis'!$B6361)</f>
        <v>2073</v>
      </c>
      <c r="I6361">
        <f t="shared" si="793"/>
        <v>0</v>
      </c>
      <c r="J6361">
        <f t="shared" si="794"/>
        <v>0</v>
      </c>
      <c r="K6361">
        <f>J6361*Weighting!$W$25</f>
        <v>0</v>
      </c>
      <c r="M6361" s="14"/>
    </row>
    <row r="6362" spans="1:25" x14ac:dyDescent="0.25">
      <c r="N6362" s="57"/>
      <c r="O6362"/>
      <c r="P6362"/>
      <c r="Q6362"/>
      <c r="R6362"/>
    </row>
    <row r="6363" spans="1:25" ht="23.25" x14ac:dyDescent="0.35">
      <c r="A6363" s="21" t="s">
        <v>0</v>
      </c>
      <c r="B6363" s="21" t="str">
        <f>IFERROR(VLOOKUP(C6363,'Data Transformation'!$L$6:$M$426,2,FALSE),"")</f>
        <v/>
      </c>
      <c r="C6363" s="21">
        <f>C6339+1</f>
        <v>265</v>
      </c>
      <c r="D6363" s="21"/>
      <c r="E6363" s="21"/>
      <c r="F6363" s="21"/>
      <c r="G6363" s="21"/>
      <c r="H6363" s="22"/>
      <c r="I6363" s="22"/>
      <c r="J6363" s="22"/>
      <c r="K6363" s="21"/>
      <c r="L6363" s="21" t="str">
        <f>B6363</f>
        <v/>
      </c>
      <c r="M6363" s="23" t="e">
        <f>INDEX('Data Transformation'!$O$4:$O$424,MATCH($B6363,'Data Transformation'!$M$4:$M$424,0),MATCH($M$2,'Data Transformation'!$O$3,0))</f>
        <v>#N/A</v>
      </c>
      <c r="N6363" s="27" t="e">
        <f>IF('Input and Summary Results'!$J$16="minimum",'Bin Analysis'!X6364/(M6363-1),'Bin Analysis'!Y6363/('Bin Analysis'!M6363-1))</f>
        <v>#N/A</v>
      </c>
      <c r="O6363" s="27" t="e">
        <f>IF(M6363=FALSE,NA(),(VLOOKUP(1,C6366:K6385,4,FALSE))/(M6363-1))</f>
        <v>#N/A</v>
      </c>
      <c r="P6363" s="27" t="e">
        <f>IF(M6363=FALSE,NA(),SUM(J6366:J6385)/Weighting!$S$5)</f>
        <v>#N/A</v>
      </c>
      <c r="Q6363" s="27" t="e">
        <f>IF(M6363=FALSE,NA(),SUM(K6366:K6385)/Weighting!$S$6)</f>
        <v>#N/A</v>
      </c>
      <c r="R6363" s="27" t="e">
        <f>IF(M6363=FALSE,NA(),(VLOOKUP(1,G6366:K6385,3,FALSE))/(M6363-1))</f>
        <v>#N/A</v>
      </c>
      <c r="S6363" s="22" t="e">
        <f>IF(M6363=FALSE,NA(),IF(SUM(J6366:J6385)=2,"yes","no"))</f>
        <v>#N/A</v>
      </c>
      <c r="X6363" s="2" cm="2">
        <f t="array" ref="X6363:X6364">FREQUENCY(IF('Data Transformation'!$B$425:$B$6424='Bin Analysis'!L6363,'Data Transformation'!$G$425:$G$6424),'Data Transformation'!$U$11)</f>
        <v>0</v>
      </c>
      <c r="Y6363" s="2" cm="2">
        <f t="array" ref="Y6363:Y6364">FREQUENCY(IF('Data Transformation'!$B$425:$B$6424='Bin Analysis'!L6363,'Data Transformation'!$G$425:$G$6424),'Data Transformation'!$U$12)</f>
        <v>0</v>
      </c>
    </row>
    <row r="6364" spans="1:25" x14ac:dyDescent="0.25">
      <c r="A6364" s="14" t="s">
        <v>67</v>
      </c>
      <c r="B6364" t="s">
        <v>47</v>
      </c>
      <c r="C6364" t="s">
        <v>5</v>
      </c>
      <c r="D6364" t="s">
        <v>100</v>
      </c>
      <c r="E6364" t="s">
        <v>101</v>
      </c>
      <c r="F6364" t="s">
        <v>102</v>
      </c>
      <c r="G6364" t="s">
        <v>70</v>
      </c>
      <c r="H6364" t="s">
        <v>31</v>
      </c>
      <c r="I6364" t="s">
        <v>32</v>
      </c>
      <c r="J6364" t="s">
        <v>46</v>
      </c>
      <c r="K6364" s="14" t="s">
        <v>45</v>
      </c>
      <c r="M6364" s="14"/>
      <c r="X6364" s="2">
        <v>0</v>
      </c>
      <c r="Y6364" s="2">
        <v>0</v>
      </c>
    </row>
    <row r="6365" spans="1:25" x14ac:dyDescent="0.25">
      <c r="A6365" s="32"/>
      <c r="D6365" t="e">
        <f>IF(C6365=1,'Data Transformation'!$G$3+0.5*'Data Transformation'!$W$25,IF(C6366=1,D6366-'Data Transformation'!$W$25,FALSE))</f>
        <v>#NUM!</v>
      </c>
      <c r="E6365">
        <f t="array" ref="E6365">IF(ISLOGICAL(D6365),"",FREQUENCY(IF('Data Transformation'!$B$425:$B$8425='Bin Analysis'!$B6363,'Data Transformation'!$G$425:$G$8425),D6365))</f>
        <v>2001</v>
      </c>
      <c r="F6365" t="e">
        <f>IF(ISLOGICAL(D6365),"",E6365-E6364)</f>
        <v>#VALUE!</v>
      </c>
      <c r="M6365" s="14"/>
    </row>
    <row r="6366" spans="1:25" x14ac:dyDescent="0.25">
      <c r="A6366" s="32" t="e">
        <f>IF(Weighting!$P$6&gt;0,B6366,"")</f>
        <v>#NUM!</v>
      </c>
      <c r="B6366" t="e">
        <f>Weighting!$C$6</f>
        <v>#DIV/0!</v>
      </c>
      <c r="C6366" t="e">
        <f>Weighting!$F$6</f>
        <v>#NUM!</v>
      </c>
      <c r="D6366" t="e">
        <f>IF(C6366=1,'Data Transformation'!$G$3+0.5*'Data Transformation'!$W$25,IF(C6367=1,D6367-'Data Transformation'!$W$25,FALSE))</f>
        <v>#NUM!</v>
      </c>
      <c r="E6366">
        <f t="array" ref="E6366">IF(ISLOGICAL(D6366),"",FREQUENCY(IF('Data Transformation'!$B$425:$B$8425='Bin Analysis'!$B6363,'Data Transformation'!$G$425:$G$8425),D6366))</f>
        <v>2001</v>
      </c>
      <c r="F6366">
        <f>IF(ISLOGICAL(D6366),"",E6366-E6365)</f>
        <v>0</v>
      </c>
      <c r="G6366">
        <f>Weighting!$H$6</f>
        <v>1</v>
      </c>
      <c r="H6366">
        <f t="array" ref="H6366">FREQUENCY(IF('Data Transformation'!$B$4:$B$8425=B6363,'Data Transformation'!$G$4:$G$8425),'Bin Analysis'!$B6366)</f>
        <v>2073</v>
      </c>
      <c r="I6366">
        <f>H6366-H6365</f>
        <v>2073</v>
      </c>
      <c r="J6366">
        <f>IF(I6366=0,0,1)</f>
        <v>1</v>
      </c>
      <c r="K6366" t="e">
        <f>J6366*Weighting!$W$6</f>
        <v>#NUM!</v>
      </c>
      <c r="M6366" s="14"/>
    </row>
    <row r="6367" spans="1:25" x14ac:dyDescent="0.25">
      <c r="A6367" s="32" t="str">
        <f>IF(Weighting!$P$7&gt;0,B6367,"")</f>
        <v/>
      </c>
      <c r="B6367" t="e">
        <f>Weighting!$C$7</f>
        <v>#DIV/0!</v>
      </c>
      <c r="C6367" t="e">
        <f>Weighting!$F$7</f>
        <v>#NUM!</v>
      </c>
      <c r="D6367" t="e">
        <f>IF(C6367=1,'Data Transformation'!$G$3+0.5*'Data Transformation'!$W$25,IF(C6368=1,D6368-'Data Transformation'!$W$25,FALSE))</f>
        <v>#NUM!</v>
      </c>
      <c r="E6367">
        <f t="array" ref="E6367">IF(ISLOGICAL(D6367),"",FREQUENCY(IF('Data Transformation'!$B$425:$B$8425='Bin Analysis'!$B6363,'Data Transformation'!$G$425:$G$8425),D6367))</f>
        <v>2001</v>
      </c>
      <c r="F6367">
        <f t="shared" ref="F6367:F6385" si="795">IF(ISLOGICAL(D6367),"",E6367-E6366)</f>
        <v>0</v>
      </c>
      <c r="G6367">
        <f>Weighting!$H$7</f>
        <v>0</v>
      </c>
      <c r="H6367">
        <f t="array" ref="H6367">FREQUENCY(IF('Data Transformation'!$B$4:$B$8425=B6363,'Data Transformation'!$G$4:$G$8425),'Bin Analysis'!$B6367)</f>
        <v>2073</v>
      </c>
      <c r="I6367">
        <f t="shared" ref="I6367:I6385" si="796">H6367-H6366</f>
        <v>0</v>
      </c>
      <c r="J6367">
        <f>IF(I6367=0,0,1)</f>
        <v>0</v>
      </c>
      <c r="K6367">
        <f>J6367*Weighting!$W$7</f>
        <v>0</v>
      </c>
      <c r="M6367" s="14"/>
    </row>
    <row r="6368" spans="1:25" x14ac:dyDescent="0.25">
      <c r="A6368" s="32" t="str">
        <f>IF(Weighting!$P$8&gt;0,B6368,"")</f>
        <v/>
      </c>
      <c r="B6368" t="e">
        <f>Weighting!$C$8</f>
        <v>#DIV/0!</v>
      </c>
      <c r="C6368" t="e">
        <f>Weighting!$F$8</f>
        <v>#NUM!</v>
      </c>
      <c r="D6368" t="e">
        <f>IF(C6368=1,'Data Transformation'!$G$3+0.5*'Data Transformation'!$W$25,IF(C6369=1,D6369-'Data Transformation'!$W$25,FALSE))</f>
        <v>#NUM!</v>
      </c>
      <c r="E6368">
        <f t="array" ref="E6368">IF(ISLOGICAL(D6368),"",FREQUENCY(IF('Data Transformation'!$B$425:$B$8425='Bin Analysis'!$B6363,'Data Transformation'!$G$425:$G$8425),D6368))</f>
        <v>2001</v>
      </c>
      <c r="F6368">
        <f t="shared" si="795"/>
        <v>0</v>
      </c>
      <c r="G6368">
        <f>Weighting!$H$8</f>
        <v>0</v>
      </c>
      <c r="H6368">
        <f t="array" ref="H6368">FREQUENCY(IF('Data Transformation'!$B$4:$B$8425=B6363,'Data Transformation'!$G$4:$G$8425),'Bin Analysis'!$B6368)</f>
        <v>2073</v>
      </c>
      <c r="I6368">
        <f t="shared" si="796"/>
        <v>0</v>
      </c>
      <c r="J6368">
        <f t="shared" ref="J6368:J6385" si="797">IF(I6368=0,0,1)</f>
        <v>0</v>
      </c>
      <c r="K6368">
        <f>J6368*Weighting!$W$8</f>
        <v>0</v>
      </c>
      <c r="M6368" s="14"/>
    </row>
    <row r="6369" spans="1:13" x14ac:dyDescent="0.25">
      <c r="A6369" s="32" t="str">
        <f>IF(Weighting!$P$9&gt;0,B6369,"")</f>
        <v/>
      </c>
      <c r="B6369" s="50" t="e">
        <f>Weighting!$C$9</f>
        <v>#DIV/0!</v>
      </c>
      <c r="C6369" t="e">
        <f>Weighting!$F$9</f>
        <v>#NUM!</v>
      </c>
      <c r="D6369" t="e">
        <f>IF(C6369=1,'Data Transformation'!$G$3+0.5*'Data Transformation'!$W$25,IF(C6370=1,D6370-'Data Transformation'!$W$25,FALSE))</f>
        <v>#NUM!</v>
      </c>
      <c r="E6369">
        <f t="array" ref="E6369">IF(ISLOGICAL(D6369),"",FREQUENCY(IF('Data Transformation'!$B$425:$B$8425='Bin Analysis'!$B6363,'Data Transformation'!$G$425:$G$8425),D6369))</f>
        <v>2001</v>
      </c>
      <c r="F6369">
        <f t="shared" si="795"/>
        <v>0</v>
      </c>
      <c r="G6369">
        <f>Weighting!$H$9</f>
        <v>0</v>
      </c>
      <c r="H6369">
        <f t="array" ref="H6369">FREQUENCY(IF('Data Transformation'!$B$4:$B$8425=B6363,'Data Transformation'!$G$4:$G$8425),'Bin Analysis'!$B6369)</f>
        <v>2073</v>
      </c>
      <c r="I6369">
        <f t="shared" si="796"/>
        <v>0</v>
      </c>
      <c r="J6369">
        <f t="shared" si="797"/>
        <v>0</v>
      </c>
      <c r="K6369">
        <f>J6369*Weighting!$W$9</f>
        <v>0</v>
      </c>
      <c r="M6369" s="14"/>
    </row>
    <row r="6370" spans="1:13" x14ac:dyDescent="0.25">
      <c r="A6370" s="32" t="str">
        <f>IF(Weighting!$P$10&gt;0,B6370,"")</f>
        <v/>
      </c>
      <c r="B6370" t="e">
        <f>Weighting!$C$10</f>
        <v>#DIV/0!</v>
      </c>
      <c r="C6370" t="e">
        <f>Weighting!$F$10</f>
        <v>#NUM!</v>
      </c>
      <c r="D6370" t="e">
        <f>IF(C6370=1,'Data Transformation'!$G$3+0.5*'Data Transformation'!$W$25,IF(C6371=1,D6371-'Data Transformation'!$W$25,FALSE))</f>
        <v>#NUM!</v>
      </c>
      <c r="E6370">
        <f t="array" ref="E6370">IF(ISLOGICAL(D6370),"",FREQUENCY(IF('Data Transformation'!$B$425:$B$8425='Bin Analysis'!$B6363,'Data Transformation'!$G$425:$G$8425),D6370))</f>
        <v>2001</v>
      </c>
      <c r="F6370">
        <f t="shared" si="795"/>
        <v>0</v>
      </c>
      <c r="G6370">
        <f>Weighting!$H$10</f>
        <v>0</v>
      </c>
      <c r="H6370">
        <f t="array" ref="H6370">FREQUENCY(IF('Data Transformation'!$B$4:$B$8425=B6363,'Data Transformation'!$G$4:$G$8425),'Bin Analysis'!$B6370)</f>
        <v>2073</v>
      </c>
      <c r="I6370">
        <f t="shared" si="796"/>
        <v>0</v>
      </c>
      <c r="J6370">
        <f t="shared" si="797"/>
        <v>0</v>
      </c>
      <c r="K6370">
        <f>J6370*Weighting!$W$10</f>
        <v>0</v>
      </c>
      <c r="M6370" s="14"/>
    </row>
    <row r="6371" spans="1:13" x14ac:dyDescent="0.25">
      <c r="A6371" s="32" t="str">
        <f>IF(Weighting!$P$11&gt;0,B6371,"")</f>
        <v/>
      </c>
      <c r="B6371" t="e">
        <f>Weighting!$C$11</f>
        <v>#DIV/0!</v>
      </c>
      <c r="C6371" t="e">
        <f>Weighting!$F$11</f>
        <v>#NUM!</v>
      </c>
      <c r="D6371" t="e">
        <f>IF(C6371=1,'Data Transformation'!$G$3+0.5*'Data Transformation'!$W$25,IF(C6372=1,D6372-'Data Transformation'!$W$25,FALSE))</f>
        <v>#NUM!</v>
      </c>
      <c r="E6371">
        <f t="array" ref="E6371">IF(ISLOGICAL(D6371),"",FREQUENCY(IF('Data Transformation'!$B$425:$B$8425='Bin Analysis'!$B6363,'Data Transformation'!$G$425:$G$8425),D6371))</f>
        <v>2001</v>
      </c>
      <c r="F6371">
        <f t="shared" si="795"/>
        <v>0</v>
      </c>
      <c r="G6371">
        <f>Weighting!$H$11</f>
        <v>0</v>
      </c>
      <c r="H6371">
        <f t="array" ref="H6371">FREQUENCY(IF('Data Transformation'!$B$4:$B$8425=B6363,'Data Transformation'!$G$4:$G$8425),'Bin Analysis'!$B6371)</f>
        <v>2073</v>
      </c>
      <c r="I6371">
        <f t="shared" si="796"/>
        <v>0</v>
      </c>
      <c r="J6371">
        <f t="shared" si="797"/>
        <v>0</v>
      </c>
      <c r="K6371">
        <f>J6371*Weighting!$W$11</f>
        <v>0</v>
      </c>
      <c r="M6371" s="14"/>
    </row>
    <row r="6372" spans="1:13" x14ac:dyDescent="0.25">
      <c r="A6372" s="32" t="str">
        <f>IF(Weighting!$P$12&gt;0,B6372,"")</f>
        <v/>
      </c>
      <c r="B6372" t="e">
        <f>Weighting!$C$12</f>
        <v>#DIV/0!</v>
      </c>
      <c r="C6372" t="e">
        <f>Weighting!$F$12</f>
        <v>#NUM!</v>
      </c>
      <c r="D6372" t="e">
        <f>IF(C6372=1,'Data Transformation'!$G$3+0.5*'Data Transformation'!$W$25,IF(C6373=1,D6373-'Data Transformation'!$W$25,FALSE))</f>
        <v>#NUM!</v>
      </c>
      <c r="E6372">
        <f t="array" ref="E6372">IF(ISLOGICAL(D6372),"",FREQUENCY(IF('Data Transformation'!$B$425:$B$8425='Bin Analysis'!$B6363,'Data Transformation'!$G$425:$G$8425),D6372))</f>
        <v>2001</v>
      </c>
      <c r="F6372">
        <f t="shared" si="795"/>
        <v>0</v>
      </c>
      <c r="G6372">
        <f>Weighting!$H$12</f>
        <v>0</v>
      </c>
      <c r="H6372">
        <f t="array" ref="H6372">FREQUENCY(IF('Data Transformation'!$B$4:$B$8425=B6363,'Data Transformation'!$G$4:$G$8425),'Bin Analysis'!$B6372)</f>
        <v>2073</v>
      </c>
      <c r="I6372">
        <f t="shared" si="796"/>
        <v>0</v>
      </c>
      <c r="J6372">
        <f t="shared" si="797"/>
        <v>0</v>
      </c>
      <c r="K6372">
        <f>J6372*Weighting!$W$12</f>
        <v>0</v>
      </c>
      <c r="M6372" s="14"/>
    </row>
    <row r="6373" spans="1:13" x14ac:dyDescent="0.25">
      <c r="A6373" s="32" t="str">
        <f>IF(Weighting!$P$13&gt;0,B6373,"")</f>
        <v/>
      </c>
      <c r="B6373" t="e">
        <f>Weighting!$C$13</f>
        <v>#DIV/0!</v>
      </c>
      <c r="C6373" t="e">
        <f>Weighting!$F$13</f>
        <v>#NUM!</v>
      </c>
      <c r="D6373" t="e">
        <f>IF(C6373=1,'Data Transformation'!$G$3+0.5*'Data Transformation'!$W$25,IF(C6374=1,D6374-'Data Transformation'!$W$25,FALSE))</f>
        <v>#NUM!</v>
      </c>
      <c r="E6373">
        <f t="array" ref="E6373">IF(ISLOGICAL(D6373),"",FREQUENCY(IF('Data Transformation'!$B$425:$B$8425='Bin Analysis'!$B6363,'Data Transformation'!$G$425:$G$8425),D6373))</f>
        <v>2001</v>
      </c>
      <c r="F6373">
        <f t="shared" si="795"/>
        <v>0</v>
      </c>
      <c r="G6373">
        <f>Weighting!$H$13</f>
        <v>0</v>
      </c>
      <c r="H6373">
        <f t="array" ref="H6373">FREQUENCY(IF('Data Transformation'!$B$4:$B$8425=B6363,'Data Transformation'!$G$4:$G$8425),'Bin Analysis'!$B6373)</f>
        <v>2073</v>
      </c>
      <c r="I6373">
        <f t="shared" si="796"/>
        <v>0</v>
      </c>
      <c r="J6373">
        <f t="shared" si="797"/>
        <v>0</v>
      </c>
      <c r="K6373">
        <f>J6373*Weighting!$W$13</f>
        <v>0</v>
      </c>
      <c r="M6373" s="14"/>
    </row>
    <row r="6374" spans="1:13" x14ac:dyDescent="0.25">
      <c r="A6374" s="32" t="str">
        <f>IF(Weighting!$P$14&gt;0,B6374,"")</f>
        <v/>
      </c>
      <c r="B6374" t="e">
        <f>Weighting!$C$14</f>
        <v>#DIV/0!</v>
      </c>
      <c r="C6374" t="e">
        <f>Weighting!$F$14</f>
        <v>#NUM!</v>
      </c>
      <c r="D6374" t="e">
        <f>IF(C6374=1,'Data Transformation'!$G$3+0.5*'Data Transformation'!$W$25,IF(C6375=1,D6375-'Data Transformation'!$W$25,FALSE))</f>
        <v>#NUM!</v>
      </c>
      <c r="E6374">
        <f t="array" ref="E6374">IF(ISLOGICAL(D6374),"",FREQUENCY(IF('Data Transformation'!$B$425:$B$8425='Bin Analysis'!$B6363,'Data Transformation'!$G$425:$G$8425),D6374))</f>
        <v>2001</v>
      </c>
      <c r="F6374">
        <f t="shared" si="795"/>
        <v>0</v>
      </c>
      <c r="G6374">
        <f>Weighting!$H$14</f>
        <v>0</v>
      </c>
      <c r="H6374">
        <f t="array" ref="H6374">FREQUENCY(IF('Data Transformation'!$B$4:$B$8425=B6363,'Data Transformation'!$G$4:$G$8425),'Bin Analysis'!$B6374)</f>
        <v>2073</v>
      </c>
      <c r="I6374">
        <f t="shared" si="796"/>
        <v>0</v>
      </c>
      <c r="J6374">
        <f t="shared" si="797"/>
        <v>0</v>
      </c>
      <c r="K6374">
        <f>J6374*Weighting!$W$14</f>
        <v>0</v>
      </c>
      <c r="M6374" s="14"/>
    </row>
    <row r="6375" spans="1:13" x14ac:dyDescent="0.25">
      <c r="A6375" s="32" t="str">
        <f>IF(Weighting!$P$15&gt;0,B6375,"")</f>
        <v/>
      </c>
      <c r="B6375" t="e">
        <f>Weighting!$C$15</f>
        <v>#DIV/0!</v>
      </c>
      <c r="C6375" t="e">
        <f>Weighting!$F$15</f>
        <v>#NUM!</v>
      </c>
      <c r="D6375" t="e">
        <f>IF(C6375=1,'Data Transformation'!$G$3+0.5*'Data Transformation'!$W$25,IF(C6376=1,D6376-'Data Transformation'!$W$25,FALSE))</f>
        <v>#NUM!</v>
      </c>
      <c r="E6375">
        <f t="array" ref="E6375">IF(ISLOGICAL(D6375),"",FREQUENCY(IF('Data Transformation'!$B$425:$B$8425='Bin Analysis'!$B6363,'Data Transformation'!$G$425:$G$8425),D6375))</f>
        <v>2001</v>
      </c>
      <c r="F6375">
        <f t="shared" si="795"/>
        <v>0</v>
      </c>
      <c r="G6375">
        <f>Weighting!$H$15</f>
        <v>0</v>
      </c>
      <c r="H6375">
        <f t="array" ref="H6375">FREQUENCY(IF('Data Transformation'!$B$4:$B$8425=B6363,'Data Transformation'!$G$4:$G$8425),'Bin Analysis'!$B6375)</f>
        <v>2073</v>
      </c>
      <c r="I6375">
        <f t="shared" si="796"/>
        <v>0</v>
      </c>
      <c r="J6375">
        <f t="shared" si="797"/>
        <v>0</v>
      </c>
      <c r="K6375">
        <f>J6375*Weighting!$W$15</f>
        <v>0</v>
      </c>
      <c r="M6375" s="14"/>
    </row>
    <row r="6376" spans="1:13" x14ac:dyDescent="0.25">
      <c r="A6376" s="32" t="str">
        <f>IF(Weighting!$P$16&gt;0,B6376,"")</f>
        <v/>
      </c>
      <c r="B6376" t="e">
        <f>Weighting!$C$16</f>
        <v>#DIV/0!</v>
      </c>
      <c r="C6376" t="e">
        <f>Weighting!$F$16</f>
        <v>#NUM!</v>
      </c>
      <c r="D6376" t="e">
        <f>IF(C6376=1,'Data Transformation'!$G$3+0.5*'Data Transformation'!$W$25,IF(C6377=1,D6377-'Data Transformation'!$W$25,FALSE))</f>
        <v>#NUM!</v>
      </c>
      <c r="E6376">
        <f t="array" ref="E6376">IF(ISLOGICAL(D6376),"",FREQUENCY(IF('Data Transformation'!$B$425:$B$8425='Bin Analysis'!$B6363,'Data Transformation'!$G$425:$G$8425),D6376))</f>
        <v>2001</v>
      </c>
      <c r="F6376">
        <f t="shared" si="795"/>
        <v>0</v>
      </c>
      <c r="G6376">
        <f>Weighting!$H$16</f>
        <v>0</v>
      </c>
      <c r="H6376">
        <f t="array" ref="H6376">FREQUENCY(IF('Data Transformation'!$B$4:$B$8425=B6363,'Data Transformation'!$G$4:$G$8425),'Bin Analysis'!$B6376)</f>
        <v>2073</v>
      </c>
      <c r="I6376">
        <f t="shared" si="796"/>
        <v>0</v>
      </c>
      <c r="J6376">
        <f t="shared" si="797"/>
        <v>0</v>
      </c>
      <c r="K6376">
        <f>J6376*Weighting!$W$16</f>
        <v>0</v>
      </c>
      <c r="M6376" s="14"/>
    </row>
    <row r="6377" spans="1:13" x14ac:dyDescent="0.25">
      <c r="A6377" s="32" t="str">
        <f>IF(Weighting!$P$17&gt;0,B6377,"")</f>
        <v/>
      </c>
      <c r="B6377" t="e">
        <f>Weighting!$C$17</f>
        <v>#DIV/0!</v>
      </c>
      <c r="C6377" t="e">
        <f>Weighting!$F$17</f>
        <v>#NUM!</v>
      </c>
      <c r="D6377" t="e">
        <f>IF(C6377=1,'Data Transformation'!$G$3+0.5*'Data Transformation'!$W$25,IF(C6378=1,D6378-'Data Transformation'!$W$25,FALSE))</f>
        <v>#NUM!</v>
      </c>
      <c r="E6377">
        <f t="array" ref="E6377">IF(ISLOGICAL(D6377),"",FREQUENCY(IF('Data Transformation'!$B$425:$B$8425='Bin Analysis'!$B6363,'Data Transformation'!$G$425:$G$8425),D6377))</f>
        <v>2001</v>
      </c>
      <c r="F6377">
        <f t="shared" si="795"/>
        <v>0</v>
      </c>
      <c r="G6377">
        <f>Weighting!$H$17</f>
        <v>0</v>
      </c>
      <c r="H6377">
        <f t="array" ref="H6377">FREQUENCY(IF('Data Transformation'!$B$4:$B$8425=B6363,'Data Transformation'!$G$4:$G$8425),'Bin Analysis'!$B6377)</f>
        <v>2073</v>
      </c>
      <c r="I6377">
        <f t="shared" si="796"/>
        <v>0</v>
      </c>
      <c r="J6377">
        <f t="shared" si="797"/>
        <v>0</v>
      </c>
      <c r="K6377">
        <f>J6377*Weighting!$W$17</f>
        <v>0</v>
      </c>
      <c r="M6377" s="14"/>
    </row>
    <row r="6378" spans="1:13" x14ac:dyDescent="0.25">
      <c r="A6378" s="32" t="str">
        <f>IF(Weighting!$P$18&gt;0,B6378,"")</f>
        <v/>
      </c>
      <c r="B6378" t="e">
        <f>Weighting!$C$18</f>
        <v>#DIV/0!</v>
      </c>
      <c r="C6378" t="e">
        <f>Weighting!$F$18</f>
        <v>#NUM!</v>
      </c>
      <c r="D6378" t="e">
        <f>IF(C6378=1,'Data Transformation'!$G$3+0.5*'Data Transformation'!$W$25,IF(C6379=1,D6379-'Data Transformation'!$W$25,FALSE))</f>
        <v>#NUM!</v>
      </c>
      <c r="E6378">
        <f t="array" ref="E6378">IF(ISLOGICAL(D6378),"",FREQUENCY(IF('Data Transformation'!$B$425:$B$8425='Bin Analysis'!$B6363,'Data Transformation'!$G$425:$G$8425),D6378))</f>
        <v>2001</v>
      </c>
      <c r="F6378">
        <f t="shared" si="795"/>
        <v>0</v>
      </c>
      <c r="G6378">
        <f>Weighting!$H$18</f>
        <v>0</v>
      </c>
      <c r="H6378">
        <f t="array" ref="H6378">FREQUENCY(IF('Data Transformation'!$B$4:$B$8425=B6363,'Data Transformation'!$G$4:$G$8425),'Bin Analysis'!$B6378)</f>
        <v>2073</v>
      </c>
      <c r="I6378">
        <f t="shared" si="796"/>
        <v>0</v>
      </c>
      <c r="J6378">
        <f t="shared" si="797"/>
        <v>0</v>
      </c>
      <c r="K6378">
        <f>J6378*Weighting!$W$18</f>
        <v>0</v>
      </c>
      <c r="M6378" s="14"/>
    </row>
    <row r="6379" spans="1:13" x14ac:dyDescent="0.25">
      <c r="A6379" s="32" t="str">
        <f>IF(Weighting!$P$19&gt;0,B6379,"")</f>
        <v/>
      </c>
      <c r="B6379" t="e">
        <f>Weighting!$C$19</f>
        <v>#DIV/0!</v>
      </c>
      <c r="C6379" t="e">
        <f>Weighting!$F$19</f>
        <v>#NUM!</v>
      </c>
      <c r="D6379" t="e">
        <f>IF(C6379=1,'Data Transformation'!$G$3+0.5*'Data Transformation'!$W$25,IF(C6380=1,D6380-'Data Transformation'!$W$25,FALSE))</f>
        <v>#NUM!</v>
      </c>
      <c r="E6379">
        <f t="array" ref="E6379">IF(ISLOGICAL(D6379),"",FREQUENCY(IF('Data Transformation'!$B$425:$B$8425='Bin Analysis'!$B6363,'Data Transformation'!$G$425:$G$8425),D6379))</f>
        <v>2001</v>
      </c>
      <c r="F6379">
        <f t="shared" si="795"/>
        <v>0</v>
      </c>
      <c r="G6379">
        <f>Weighting!$H$19</f>
        <v>0</v>
      </c>
      <c r="H6379">
        <f t="array" ref="H6379">FREQUENCY(IF('Data Transformation'!$B$4:$B$8425=B6363,'Data Transformation'!$G$4:$G$8425),'Bin Analysis'!$B6379)</f>
        <v>2073</v>
      </c>
      <c r="I6379">
        <f t="shared" si="796"/>
        <v>0</v>
      </c>
      <c r="J6379">
        <f t="shared" si="797"/>
        <v>0</v>
      </c>
      <c r="K6379">
        <f>J6379*Weighting!$W$19</f>
        <v>0</v>
      </c>
      <c r="M6379" s="14"/>
    </row>
    <row r="6380" spans="1:13" x14ac:dyDescent="0.25">
      <c r="A6380" s="32" t="str">
        <f>IF(Weighting!$P$20&gt;0,B6380,"")</f>
        <v/>
      </c>
      <c r="B6380" t="e">
        <f>Weighting!$C$20</f>
        <v>#DIV/0!</v>
      </c>
      <c r="C6380" t="e">
        <f>Weighting!$F$20</f>
        <v>#NUM!</v>
      </c>
      <c r="D6380" t="e">
        <f>IF(C6380=1,'Data Transformation'!$G$3+0.5*'Data Transformation'!$W$25,IF(C6381=1,D6381-'Data Transformation'!$W$25,FALSE))</f>
        <v>#NUM!</v>
      </c>
      <c r="E6380">
        <f t="array" ref="E6380">IF(ISLOGICAL(D6380),"",FREQUENCY(IF('Data Transformation'!$B$425:$B$8425='Bin Analysis'!$B6363,'Data Transformation'!$G$425:$G$8425),D6380))</f>
        <v>2001</v>
      </c>
      <c r="F6380">
        <f t="shared" si="795"/>
        <v>0</v>
      </c>
      <c r="G6380">
        <f>Weighting!$H$20</f>
        <v>0</v>
      </c>
      <c r="H6380">
        <f t="array" ref="H6380">FREQUENCY(IF('Data Transformation'!$B$4:$B$8425=B6363,'Data Transformation'!$G$4:$G$8425),'Bin Analysis'!$B6380)</f>
        <v>2073</v>
      </c>
      <c r="I6380">
        <f t="shared" si="796"/>
        <v>0</v>
      </c>
      <c r="J6380">
        <f t="shared" si="797"/>
        <v>0</v>
      </c>
      <c r="K6380">
        <f>J6380*Weighting!$W$20</f>
        <v>0</v>
      </c>
      <c r="M6380" s="14"/>
    </row>
    <row r="6381" spans="1:13" x14ac:dyDescent="0.25">
      <c r="A6381" s="32" t="str">
        <f>IF(Weighting!$P$21&gt;0,B6381,"")</f>
        <v/>
      </c>
      <c r="B6381" t="e">
        <f>Weighting!$C$21</f>
        <v>#DIV/0!</v>
      </c>
      <c r="C6381" t="e">
        <f>Weighting!$F$21</f>
        <v>#NUM!</v>
      </c>
      <c r="D6381" t="e">
        <f>IF(C6381=1,'Data Transformation'!$G$3+0.5*'Data Transformation'!$W$25,IF(C6382=1,D6382-'Data Transformation'!$W$25,FALSE))</f>
        <v>#NUM!</v>
      </c>
      <c r="E6381">
        <f t="array" ref="E6381">IF(ISLOGICAL(D6381),"",FREQUENCY(IF('Data Transformation'!$B$425:$B$8425='Bin Analysis'!$B6363,'Data Transformation'!$G$425:$G$8425),D6381))</f>
        <v>2001</v>
      </c>
      <c r="F6381">
        <f t="shared" si="795"/>
        <v>0</v>
      </c>
      <c r="G6381">
        <f>Weighting!$H$21</f>
        <v>0</v>
      </c>
      <c r="H6381">
        <f t="array" ref="H6381">FREQUENCY(IF('Data Transformation'!$B$4:$B$8425=B6363,'Data Transformation'!$G$4:$G$8425),'Bin Analysis'!$B6381)</f>
        <v>2073</v>
      </c>
      <c r="I6381">
        <f t="shared" si="796"/>
        <v>0</v>
      </c>
      <c r="J6381">
        <f t="shared" si="797"/>
        <v>0</v>
      </c>
      <c r="K6381">
        <f>J6381*Weighting!$W$21</f>
        <v>0</v>
      </c>
      <c r="M6381" s="14"/>
    </row>
    <row r="6382" spans="1:13" x14ac:dyDescent="0.25">
      <c r="A6382" s="32" t="str">
        <f>IF(Weighting!$P$22&gt;0,B6382,"")</f>
        <v/>
      </c>
      <c r="B6382" t="e">
        <f>Weighting!$C$22</f>
        <v>#DIV/0!</v>
      </c>
      <c r="C6382" t="e">
        <f>Weighting!$F$22</f>
        <v>#NUM!</v>
      </c>
      <c r="D6382" t="e">
        <f>IF(C6382=1,'Data Transformation'!$G$3+0.5*'Data Transformation'!$W$25,IF(C6383=1,D6383-'Data Transformation'!$W$25,FALSE))</f>
        <v>#NUM!</v>
      </c>
      <c r="E6382">
        <f t="array" ref="E6382">IF(ISLOGICAL(D6382),"",FREQUENCY(IF('Data Transformation'!$B$425:$B$8425='Bin Analysis'!$B6363,'Data Transformation'!$G$425:$G$8425),D6382))</f>
        <v>2001</v>
      </c>
      <c r="F6382">
        <f t="shared" si="795"/>
        <v>0</v>
      </c>
      <c r="G6382">
        <f>Weighting!$H$22</f>
        <v>0</v>
      </c>
      <c r="H6382">
        <f t="array" ref="H6382">FREQUENCY(IF('Data Transformation'!$B$4:$B$8425=B6363,'Data Transformation'!$G$4:$G$8425),'Bin Analysis'!$B6382)</f>
        <v>2073</v>
      </c>
      <c r="I6382">
        <f t="shared" si="796"/>
        <v>0</v>
      </c>
      <c r="J6382">
        <f t="shared" si="797"/>
        <v>0</v>
      </c>
      <c r="K6382">
        <f>J6382*Weighting!$W$22</f>
        <v>0</v>
      </c>
      <c r="M6382" s="14"/>
    </row>
    <row r="6383" spans="1:13" x14ac:dyDescent="0.25">
      <c r="A6383" s="32" t="str">
        <f>IF(Weighting!$P$23&gt;0,B6383,"")</f>
        <v/>
      </c>
      <c r="B6383" t="e">
        <f>Weighting!$C$23</f>
        <v>#DIV/0!</v>
      </c>
      <c r="C6383" t="e">
        <f>Weighting!$F$23</f>
        <v>#NUM!</v>
      </c>
      <c r="D6383" t="e">
        <f>IF(C6383=1,'Data Transformation'!$G$3+0.5*'Data Transformation'!$W$25,IF(C6384=1,D6384-'Data Transformation'!$W$25,FALSE))</f>
        <v>#NUM!</v>
      </c>
      <c r="E6383">
        <f t="array" ref="E6383">IF(ISLOGICAL(D6383),"",FREQUENCY(IF('Data Transformation'!$B$425:$B$8425='Bin Analysis'!$B6363,'Data Transformation'!$G$425:$G$8425),D6383))</f>
        <v>2001</v>
      </c>
      <c r="F6383">
        <f t="shared" si="795"/>
        <v>0</v>
      </c>
      <c r="G6383">
        <f>Weighting!$H$23</f>
        <v>0</v>
      </c>
      <c r="H6383">
        <f t="array" ref="H6383">FREQUENCY(IF('Data Transformation'!$B$4:$B$8425=B6363,'Data Transformation'!$G$4:$G$8425),'Bin Analysis'!$B6383)</f>
        <v>2073</v>
      </c>
      <c r="I6383">
        <f t="shared" si="796"/>
        <v>0</v>
      </c>
      <c r="J6383">
        <f t="shared" si="797"/>
        <v>0</v>
      </c>
      <c r="K6383">
        <f>J6383*Weighting!$W$23</f>
        <v>0</v>
      </c>
      <c r="M6383" s="14"/>
    </row>
    <row r="6384" spans="1:13" x14ac:dyDescent="0.25">
      <c r="A6384" s="32" t="str">
        <f>IF(Weighting!$P$24&gt;0,B6384,"")</f>
        <v/>
      </c>
      <c r="B6384" t="e">
        <f>Weighting!$C$24</f>
        <v>#DIV/0!</v>
      </c>
      <c r="C6384" t="e">
        <f>Weighting!$F$24</f>
        <v>#NUM!</v>
      </c>
      <c r="D6384" t="e">
        <f>IF(C6384=1,'Data Transformation'!$G$3+0.5*'Data Transformation'!$W$25,IF(C6385=1,D6385-'Data Transformation'!$W$25,FALSE))</f>
        <v>#NUM!</v>
      </c>
      <c r="E6384">
        <f t="array" ref="E6384">IF(ISLOGICAL(D6384),"",FREQUENCY(IF('Data Transformation'!$B$425:$B$8425='Bin Analysis'!$B6363,'Data Transformation'!$G$425:$G$8425),D6384))</f>
        <v>2001</v>
      </c>
      <c r="F6384">
        <f t="shared" si="795"/>
        <v>0</v>
      </c>
      <c r="G6384">
        <f>Weighting!$H$24</f>
        <v>0</v>
      </c>
      <c r="H6384">
        <f t="array" ref="H6384">FREQUENCY(IF('Data Transformation'!$B$4:$B$8425=B6363,'Data Transformation'!$G$4:$G$8425),'Bin Analysis'!$B6384)</f>
        <v>2073</v>
      </c>
      <c r="I6384">
        <f t="shared" si="796"/>
        <v>0</v>
      </c>
      <c r="J6384">
        <f t="shared" si="797"/>
        <v>0</v>
      </c>
      <c r="K6384">
        <f>J6384*Weighting!$W$24</f>
        <v>0</v>
      </c>
      <c r="M6384" s="14"/>
    </row>
    <row r="6385" spans="1:25" x14ac:dyDescent="0.25">
      <c r="A6385" s="32" t="str">
        <f>IF(Weighting!$P$25&gt;0,B6385,"")</f>
        <v/>
      </c>
      <c r="B6385" t="e">
        <f>Weighting!$C$25</f>
        <v>#DIV/0!</v>
      </c>
      <c r="C6385" t="e">
        <f>Weighting!$F$25</f>
        <v>#NUM!</v>
      </c>
      <c r="D6385" t="e">
        <f>IF(C6385=1,'Data Transformation'!$G$3+0.5*'Data Transformation'!$W$25,IF(C6386=1,D6386-'Data Transformation'!$W$25,FALSE))</f>
        <v>#NUM!</v>
      </c>
      <c r="E6385">
        <f t="array" ref="E6385">IF(ISLOGICAL(D6385),"",FREQUENCY(IF('Data Transformation'!$B$425:$B$8425='Bin Analysis'!$B6363,'Data Transformation'!$G$425:$G$8425),D6385))</f>
        <v>2001</v>
      </c>
      <c r="F6385">
        <f t="shared" si="795"/>
        <v>0</v>
      </c>
      <c r="G6385">
        <f>Weighting!$H$25</f>
        <v>0</v>
      </c>
      <c r="H6385">
        <f t="array" ref="H6385">FREQUENCY(IF('Data Transformation'!$B$4:$B$8425=B6363,'Data Transformation'!$G$4:$G$8425),'Bin Analysis'!$B6385)</f>
        <v>2073</v>
      </c>
      <c r="I6385">
        <f t="shared" si="796"/>
        <v>0</v>
      </c>
      <c r="J6385">
        <f t="shared" si="797"/>
        <v>0</v>
      </c>
      <c r="K6385">
        <f>J6385*Weighting!$W$25</f>
        <v>0</v>
      </c>
      <c r="M6385" s="14"/>
    </row>
    <row r="6386" spans="1:25" x14ac:dyDescent="0.25">
      <c r="O6386"/>
      <c r="P6386"/>
      <c r="Q6386"/>
      <c r="R6386"/>
    </row>
    <row r="6387" spans="1:25" ht="23.25" x14ac:dyDescent="0.35">
      <c r="A6387" s="21" t="s">
        <v>0</v>
      </c>
      <c r="B6387" s="21" t="str">
        <f>IFERROR(VLOOKUP(C6387,'Data Transformation'!$L$6:$M$426,2,FALSE),"")</f>
        <v/>
      </c>
      <c r="C6387" s="21">
        <f>C6363+1</f>
        <v>266</v>
      </c>
      <c r="D6387" s="21"/>
      <c r="E6387" s="21"/>
      <c r="F6387" s="21"/>
      <c r="G6387" s="21"/>
      <c r="H6387" s="22"/>
      <c r="I6387" s="22"/>
      <c r="J6387" s="22"/>
      <c r="K6387" s="21"/>
      <c r="L6387" s="21" t="str">
        <f>B6387</f>
        <v/>
      </c>
      <c r="M6387" s="23" t="e">
        <f>INDEX('Data Transformation'!$O$4:$O$424,MATCH($B6387,'Data Transformation'!$M$4:$M$424,0),MATCH($M$2,'Data Transformation'!$O$3,0))</f>
        <v>#N/A</v>
      </c>
      <c r="N6387" s="27" t="e">
        <f>IF('Input and Summary Results'!$J$16="minimum",'Bin Analysis'!X6388/(M6387-1),'Bin Analysis'!Y6387/('Bin Analysis'!M6387-1))</f>
        <v>#N/A</v>
      </c>
      <c r="O6387" s="27" t="e">
        <f>IF(M6387=FALSE,NA(),(VLOOKUP(1,C6390:K6409,4,FALSE))/(M6387-1))</f>
        <v>#N/A</v>
      </c>
      <c r="P6387" s="27" t="e">
        <f>IF(M6387=FALSE,NA(),SUM(J6390:J6409)/Weighting!$S$5)</f>
        <v>#N/A</v>
      </c>
      <c r="Q6387" s="27" t="e">
        <f>IF(M6387=FALSE,NA(),SUM(K6390:K6409)/Weighting!$S$6)</f>
        <v>#N/A</v>
      </c>
      <c r="R6387" s="27" t="e">
        <f>IF(M6387=FALSE,NA(),(VLOOKUP(1,G6390:K6409,3,FALSE))/(M6387-1))</f>
        <v>#N/A</v>
      </c>
      <c r="S6387" s="22" t="e">
        <f>IF(M6387=FALSE,NA(),IF(SUM(J6390:J6409)=2,"yes","no"))</f>
        <v>#N/A</v>
      </c>
      <c r="X6387" s="2" cm="2">
        <f t="array" ref="X6387:X6388">FREQUENCY(IF('Data Transformation'!$B$425:$B$6424='Bin Analysis'!L6387,'Data Transformation'!$G$425:$G$6424),'Data Transformation'!$U$11)</f>
        <v>0</v>
      </c>
      <c r="Y6387" s="2" cm="2">
        <f t="array" ref="Y6387:Y6388">FREQUENCY(IF('Data Transformation'!$B$425:$B$6424='Bin Analysis'!L6387,'Data Transformation'!$G$425:$G$6424),'Data Transformation'!$U$12)</f>
        <v>0</v>
      </c>
    </row>
    <row r="6388" spans="1:25" x14ac:dyDescent="0.25">
      <c r="A6388" s="14" t="s">
        <v>67</v>
      </c>
      <c r="B6388" t="s">
        <v>47</v>
      </c>
      <c r="C6388" t="s">
        <v>5</v>
      </c>
      <c r="D6388" t="s">
        <v>100</v>
      </c>
      <c r="E6388" t="s">
        <v>101</v>
      </c>
      <c r="F6388" t="s">
        <v>102</v>
      </c>
      <c r="G6388" t="s">
        <v>70</v>
      </c>
      <c r="H6388" t="s">
        <v>31</v>
      </c>
      <c r="I6388" t="s">
        <v>32</v>
      </c>
      <c r="J6388" t="s">
        <v>46</v>
      </c>
      <c r="K6388" s="14" t="s">
        <v>45</v>
      </c>
      <c r="M6388" s="14"/>
      <c r="X6388" s="2">
        <v>0</v>
      </c>
      <c r="Y6388" s="2">
        <v>0</v>
      </c>
    </row>
    <row r="6389" spans="1:25" x14ac:dyDescent="0.25">
      <c r="A6389" s="32"/>
      <c r="D6389" t="e">
        <f>IF(C6389=1,'Data Transformation'!$G$3+0.5*'Data Transformation'!$W$25,IF(C6390=1,D6390-'Data Transformation'!$W$25,FALSE))</f>
        <v>#NUM!</v>
      </c>
      <c r="E6389">
        <f t="array" ref="E6389">IF(ISLOGICAL(D6389),"",FREQUENCY(IF('Data Transformation'!$B$425:$B$8425='Bin Analysis'!$B6387,'Data Transformation'!$G$425:$G$8425),D6389))</f>
        <v>2001</v>
      </c>
      <c r="F6389" t="e">
        <f>IF(ISLOGICAL(D6389),"",E6389-E6388)</f>
        <v>#VALUE!</v>
      </c>
      <c r="M6389" s="14"/>
    </row>
    <row r="6390" spans="1:25" x14ac:dyDescent="0.25">
      <c r="A6390" s="32" t="e">
        <f>IF(Weighting!$P$6&gt;0,B6390,"")</f>
        <v>#NUM!</v>
      </c>
      <c r="B6390" t="e">
        <f>Weighting!$C$6</f>
        <v>#DIV/0!</v>
      </c>
      <c r="C6390" t="e">
        <f>Weighting!$F$6</f>
        <v>#NUM!</v>
      </c>
      <c r="D6390" t="e">
        <f>IF(C6390=1,'Data Transformation'!$G$3+0.5*'Data Transformation'!$W$25,IF(C6391=1,D6391-'Data Transformation'!$W$25,FALSE))</f>
        <v>#NUM!</v>
      </c>
      <c r="E6390">
        <f t="array" ref="E6390">IF(ISLOGICAL(D6390),"",FREQUENCY(IF('Data Transformation'!$B$425:$B$8425='Bin Analysis'!$B6387,'Data Transformation'!$G$425:$G$8425),D6390))</f>
        <v>2001</v>
      </c>
      <c r="F6390">
        <f>IF(ISLOGICAL(D6390),"",E6390-E6389)</f>
        <v>0</v>
      </c>
      <c r="G6390">
        <f>Weighting!$H$6</f>
        <v>1</v>
      </c>
      <c r="H6390">
        <f t="array" ref="H6390">FREQUENCY(IF('Data Transformation'!$B$4:$B$8425=B6387,'Data Transformation'!$G$4:$G$8425),'Bin Analysis'!$B6390)</f>
        <v>2073</v>
      </c>
      <c r="I6390">
        <f>H6390-H6389</f>
        <v>2073</v>
      </c>
      <c r="J6390">
        <f>IF(I6390=0,0,1)</f>
        <v>1</v>
      </c>
      <c r="K6390" t="e">
        <f>J6390*Weighting!$W$6</f>
        <v>#NUM!</v>
      </c>
      <c r="M6390" s="14"/>
    </row>
    <row r="6391" spans="1:25" x14ac:dyDescent="0.25">
      <c r="A6391" s="32" t="str">
        <f>IF(Weighting!$P$7&gt;0,B6391,"")</f>
        <v/>
      </c>
      <c r="B6391" t="e">
        <f>Weighting!$C$7</f>
        <v>#DIV/0!</v>
      </c>
      <c r="C6391" t="e">
        <f>Weighting!$F$7</f>
        <v>#NUM!</v>
      </c>
      <c r="D6391" t="e">
        <f>IF(C6391=1,'Data Transformation'!$G$3+0.5*'Data Transformation'!$W$25,IF(C6392=1,D6392-'Data Transformation'!$W$25,FALSE))</f>
        <v>#NUM!</v>
      </c>
      <c r="E6391">
        <f t="array" ref="E6391">IF(ISLOGICAL(D6391),"",FREQUENCY(IF('Data Transformation'!$B$425:$B$8425='Bin Analysis'!$B6387,'Data Transformation'!$G$425:$G$8425),D6391))</f>
        <v>2001</v>
      </c>
      <c r="F6391">
        <f t="shared" ref="F6391:F6409" si="798">IF(ISLOGICAL(D6391),"",E6391-E6390)</f>
        <v>0</v>
      </c>
      <c r="G6391">
        <f>Weighting!$H$7</f>
        <v>0</v>
      </c>
      <c r="H6391">
        <f t="array" ref="H6391">FREQUENCY(IF('Data Transformation'!$B$4:$B$8425=B6387,'Data Transformation'!$G$4:$G$8425),'Bin Analysis'!$B6391)</f>
        <v>2073</v>
      </c>
      <c r="I6391">
        <f t="shared" ref="I6391:I6409" si="799">H6391-H6390</f>
        <v>0</v>
      </c>
      <c r="J6391">
        <f>IF(I6391=0,0,1)</f>
        <v>0</v>
      </c>
      <c r="K6391">
        <f>J6391*Weighting!$W$7</f>
        <v>0</v>
      </c>
      <c r="M6391" s="14"/>
    </row>
    <row r="6392" spans="1:25" x14ac:dyDescent="0.25">
      <c r="A6392" s="32" t="str">
        <f>IF(Weighting!$P$8&gt;0,B6392,"")</f>
        <v/>
      </c>
      <c r="B6392" t="e">
        <f>Weighting!$C$8</f>
        <v>#DIV/0!</v>
      </c>
      <c r="C6392" t="e">
        <f>Weighting!$F$8</f>
        <v>#NUM!</v>
      </c>
      <c r="D6392" t="e">
        <f>IF(C6392=1,'Data Transformation'!$G$3+0.5*'Data Transformation'!$W$25,IF(C6393=1,D6393-'Data Transformation'!$W$25,FALSE))</f>
        <v>#NUM!</v>
      </c>
      <c r="E6392">
        <f t="array" ref="E6392">IF(ISLOGICAL(D6392),"",FREQUENCY(IF('Data Transformation'!$B$425:$B$8425='Bin Analysis'!$B6387,'Data Transformation'!$G$425:$G$8425),D6392))</f>
        <v>2001</v>
      </c>
      <c r="F6392">
        <f t="shared" si="798"/>
        <v>0</v>
      </c>
      <c r="G6392">
        <f>Weighting!$H$8</f>
        <v>0</v>
      </c>
      <c r="H6392">
        <f t="array" ref="H6392">FREQUENCY(IF('Data Transformation'!$B$4:$B$8425=B6387,'Data Transformation'!$G$4:$G$8425),'Bin Analysis'!$B6392)</f>
        <v>2073</v>
      </c>
      <c r="I6392">
        <f t="shared" si="799"/>
        <v>0</v>
      </c>
      <c r="J6392">
        <f t="shared" ref="J6392:J6409" si="800">IF(I6392=0,0,1)</f>
        <v>0</v>
      </c>
      <c r="K6392">
        <f>J6392*Weighting!$W$8</f>
        <v>0</v>
      </c>
      <c r="M6392" s="14"/>
    </row>
    <row r="6393" spans="1:25" x14ac:dyDescent="0.25">
      <c r="A6393" s="32" t="str">
        <f>IF(Weighting!$P$9&gt;0,B6393,"")</f>
        <v/>
      </c>
      <c r="B6393" s="50" t="e">
        <f>Weighting!$C$9</f>
        <v>#DIV/0!</v>
      </c>
      <c r="C6393" t="e">
        <f>Weighting!$F$9</f>
        <v>#NUM!</v>
      </c>
      <c r="D6393" t="e">
        <f>IF(C6393=1,'Data Transformation'!$G$3+0.5*'Data Transformation'!$W$25,IF(C6394=1,D6394-'Data Transformation'!$W$25,FALSE))</f>
        <v>#NUM!</v>
      </c>
      <c r="E6393">
        <f t="array" ref="E6393">IF(ISLOGICAL(D6393),"",FREQUENCY(IF('Data Transformation'!$B$425:$B$8425='Bin Analysis'!$B6387,'Data Transformation'!$G$425:$G$8425),D6393))</f>
        <v>2001</v>
      </c>
      <c r="F6393">
        <f t="shared" si="798"/>
        <v>0</v>
      </c>
      <c r="G6393">
        <f>Weighting!$H$9</f>
        <v>0</v>
      </c>
      <c r="H6393">
        <f t="array" ref="H6393">FREQUENCY(IF('Data Transformation'!$B$4:$B$8425=B6387,'Data Transformation'!$G$4:$G$8425),'Bin Analysis'!$B6393)</f>
        <v>2073</v>
      </c>
      <c r="I6393">
        <f t="shared" si="799"/>
        <v>0</v>
      </c>
      <c r="J6393">
        <f t="shared" si="800"/>
        <v>0</v>
      </c>
      <c r="K6393">
        <f>J6393*Weighting!$W$9</f>
        <v>0</v>
      </c>
      <c r="M6393" s="14"/>
    </row>
    <row r="6394" spans="1:25" x14ac:dyDescent="0.25">
      <c r="A6394" s="32" t="str">
        <f>IF(Weighting!$P$10&gt;0,B6394,"")</f>
        <v/>
      </c>
      <c r="B6394" t="e">
        <f>Weighting!$C$10</f>
        <v>#DIV/0!</v>
      </c>
      <c r="C6394" t="e">
        <f>Weighting!$F$10</f>
        <v>#NUM!</v>
      </c>
      <c r="D6394" t="e">
        <f>IF(C6394=1,'Data Transformation'!$G$3+0.5*'Data Transformation'!$W$25,IF(C6395=1,D6395-'Data Transformation'!$W$25,FALSE))</f>
        <v>#NUM!</v>
      </c>
      <c r="E6394">
        <f t="array" ref="E6394">IF(ISLOGICAL(D6394),"",FREQUENCY(IF('Data Transformation'!$B$425:$B$8425='Bin Analysis'!$B6387,'Data Transformation'!$G$425:$G$8425),D6394))</f>
        <v>2001</v>
      </c>
      <c r="F6394">
        <f t="shared" si="798"/>
        <v>0</v>
      </c>
      <c r="G6394">
        <f>Weighting!$H$10</f>
        <v>0</v>
      </c>
      <c r="H6394">
        <f t="array" ref="H6394">FREQUENCY(IF('Data Transformation'!$B$4:$B$8425=B6387,'Data Transformation'!$G$4:$G$8425),'Bin Analysis'!$B6394)</f>
        <v>2073</v>
      </c>
      <c r="I6394">
        <f t="shared" si="799"/>
        <v>0</v>
      </c>
      <c r="J6394">
        <f t="shared" si="800"/>
        <v>0</v>
      </c>
      <c r="K6394">
        <f>J6394*Weighting!$W$10</f>
        <v>0</v>
      </c>
      <c r="M6394" s="14"/>
    </row>
    <row r="6395" spans="1:25" x14ac:dyDescent="0.25">
      <c r="A6395" s="32" t="str">
        <f>IF(Weighting!$P$11&gt;0,B6395,"")</f>
        <v/>
      </c>
      <c r="B6395" t="e">
        <f>Weighting!$C$11</f>
        <v>#DIV/0!</v>
      </c>
      <c r="C6395" t="e">
        <f>Weighting!$F$11</f>
        <v>#NUM!</v>
      </c>
      <c r="D6395" t="e">
        <f>IF(C6395=1,'Data Transformation'!$G$3+0.5*'Data Transformation'!$W$25,IF(C6396=1,D6396-'Data Transformation'!$W$25,FALSE))</f>
        <v>#NUM!</v>
      </c>
      <c r="E6395">
        <f t="array" ref="E6395">IF(ISLOGICAL(D6395),"",FREQUENCY(IF('Data Transformation'!$B$425:$B$8425='Bin Analysis'!$B6387,'Data Transformation'!$G$425:$G$8425),D6395))</f>
        <v>2001</v>
      </c>
      <c r="F6395">
        <f t="shared" si="798"/>
        <v>0</v>
      </c>
      <c r="G6395">
        <f>Weighting!$H$11</f>
        <v>0</v>
      </c>
      <c r="H6395">
        <f t="array" ref="H6395">FREQUENCY(IF('Data Transformation'!$B$4:$B$8425=B6387,'Data Transformation'!$G$4:$G$8425),'Bin Analysis'!$B6395)</f>
        <v>2073</v>
      </c>
      <c r="I6395">
        <f t="shared" si="799"/>
        <v>0</v>
      </c>
      <c r="J6395">
        <f t="shared" si="800"/>
        <v>0</v>
      </c>
      <c r="K6395">
        <f>J6395*Weighting!$W$11</f>
        <v>0</v>
      </c>
      <c r="M6395" s="14"/>
    </row>
    <row r="6396" spans="1:25" x14ac:dyDescent="0.25">
      <c r="A6396" s="32" t="str">
        <f>IF(Weighting!$P$12&gt;0,B6396,"")</f>
        <v/>
      </c>
      <c r="B6396" t="e">
        <f>Weighting!$C$12</f>
        <v>#DIV/0!</v>
      </c>
      <c r="C6396" t="e">
        <f>Weighting!$F$12</f>
        <v>#NUM!</v>
      </c>
      <c r="D6396" t="e">
        <f>IF(C6396=1,'Data Transformation'!$G$3+0.5*'Data Transformation'!$W$25,IF(C6397=1,D6397-'Data Transformation'!$W$25,FALSE))</f>
        <v>#NUM!</v>
      </c>
      <c r="E6396">
        <f t="array" ref="E6396">IF(ISLOGICAL(D6396),"",FREQUENCY(IF('Data Transformation'!$B$425:$B$8425='Bin Analysis'!$B6387,'Data Transformation'!$G$425:$G$8425),D6396))</f>
        <v>2001</v>
      </c>
      <c r="F6396">
        <f t="shared" si="798"/>
        <v>0</v>
      </c>
      <c r="G6396">
        <f>Weighting!$H$12</f>
        <v>0</v>
      </c>
      <c r="H6396">
        <f t="array" ref="H6396">FREQUENCY(IF('Data Transformation'!$B$4:$B$8425=B6387,'Data Transformation'!$G$4:$G$8425),'Bin Analysis'!$B6396)</f>
        <v>2073</v>
      </c>
      <c r="I6396">
        <f t="shared" si="799"/>
        <v>0</v>
      </c>
      <c r="J6396">
        <f t="shared" si="800"/>
        <v>0</v>
      </c>
      <c r="K6396">
        <f>J6396*Weighting!$W$12</f>
        <v>0</v>
      </c>
      <c r="M6396" s="14"/>
    </row>
    <row r="6397" spans="1:25" x14ac:dyDescent="0.25">
      <c r="A6397" s="32" t="str">
        <f>IF(Weighting!$P$13&gt;0,B6397,"")</f>
        <v/>
      </c>
      <c r="B6397" t="e">
        <f>Weighting!$C$13</f>
        <v>#DIV/0!</v>
      </c>
      <c r="C6397" t="e">
        <f>Weighting!$F$13</f>
        <v>#NUM!</v>
      </c>
      <c r="D6397" t="e">
        <f>IF(C6397=1,'Data Transformation'!$G$3+0.5*'Data Transformation'!$W$25,IF(C6398=1,D6398-'Data Transformation'!$W$25,FALSE))</f>
        <v>#NUM!</v>
      </c>
      <c r="E6397">
        <f t="array" ref="E6397">IF(ISLOGICAL(D6397),"",FREQUENCY(IF('Data Transformation'!$B$425:$B$8425='Bin Analysis'!$B6387,'Data Transformation'!$G$425:$G$8425),D6397))</f>
        <v>2001</v>
      </c>
      <c r="F6397">
        <f t="shared" si="798"/>
        <v>0</v>
      </c>
      <c r="G6397">
        <f>Weighting!$H$13</f>
        <v>0</v>
      </c>
      <c r="H6397">
        <f t="array" ref="H6397">FREQUENCY(IF('Data Transformation'!$B$4:$B$8425=B6387,'Data Transformation'!$G$4:$G$8425),'Bin Analysis'!$B6397)</f>
        <v>2073</v>
      </c>
      <c r="I6397">
        <f t="shared" si="799"/>
        <v>0</v>
      </c>
      <c r="J6397">
        <f t="shared" si="800"/>
        <v>0</v>
      </c>
      <c r="K6397">
        <f>J6397*Weighting!$W$13</f>
        <v>0</v>
      </c>
      <c r="M6397" s="14"/>
    </row>
    <row r="6398" spans="1:25" x14ac:dyDescent="0.25">
      <c r="A6398" s="32" t="str">
        <f>IF(Weighting!$P$14&gt;0,B6398,"")</f>
        <v/>
      </c>
      <c r="B6398" t="e">
        <f>Weighting!$C$14</f>
        <v>#DIV/0!</v>
      </c>
      <c r="C6398" t="e">
        <f>Weighting!$F$14</f>
        <v>#NUM!</v>
      </c>
      <c r="D6398" t="e">
        <f>IF(C6398=1,'Data Transformation'!$G$3+0.5*'Data Transformation'!$W$25,IF(C6399=1,D6399-'Data Transformation'!$W$25,FALSE))</f>
        <v>#NUM!</v>
      </c>
      <c r="E6398">
        <f t="array" ref="E6398">IF(ISLOGICAL(D6398),"",FREQUENCY(IF('Data Transformation'!$B$425:$B$8425='Bin Analysis'!$B6387,'Data Transformation'!$G$425:$G$8425),D6398))</f>
        <v>2001</v>
      </c>
      <c r="F6398">
        <f t="shared" si="798"/>
        <v>0</v>
      </c>
      <c r="G6398">
        <f>Weighting!$H$14</f>
        <v>0</v>
      </c>
      <c r="H6398">
        <f t="array" ref="H6398">FREQUENCY(IF('Data Transformation'!$B$4:$B$8425=B6387,'Data Transformation'!$G$4:$G$8425),'Bin Analysis'!$B6398)</f>
        <v>2073</v>
      </c>
      <c r="I6398">
        <f t="shared" si="799"/>
        <v>0</v>
      </c>
      <c r="J6398">
        <f t="shared" si="800"/>
        <v>0</v>
      </c>
      <c r="K6398">
        <f>J6398*Weighting!$W$14</f>
        <v>0</v>
      </c>
      <c r="M6398" s="14"/>
    </row>
    <row r="6399" spans="1:25" x14ac:dyDescent="0.25">
      <c r="A6399" s="32" t="str">
        <f>IF(Weighting!$P$15&gt;0,B6399,"")</f>
        <v/>
      </c>
      <c r="B6399" t="e">
        <f>Weighting!$C$15</f>
        <v>#DIV/0!</v>
      </c>
      <c r="C6399" t="e">
        <f>Weighting!$F$15</f>
        <v>#NUM!</v>
      </c>
      <c r="D6399" t="e">
        <f>IF(C6399=1,'Data Transformation'!$G$3+0.5*'Data Transformation'!$W$25,IF(C6400=1,D6400-'Data Transformation'!$W$25,FALSE))</f>
        <v>#NUM!</v>
      </c>
      <c r="E6399">
        <f t="array" ref="E6399">IF(ISLOGICAL(D6399),"",FREQUENCY(IF('Data Transformation'!$B$425:$B$8425='Bin Analysis'!$B6387,'Data Transformation'!$G$425:$G$8425),D6399))</f>
        <v>2001</v>
      </c>
      <c r="F6399">
        <f t="shared" si="798"/>
        <v>0</v>
      </c>
      <c r="G6399">
        <f>Weighting!$H$15</f>
        <v>0</v>
      </c>
      <c r="H6399">
        <f t="array" ref="H6399">FREQUENCY(IF('Data Transformation'!$B$4:$B$8425=B6387,'Data Transformation'!$G$4:$G$8425),'Bin Analysis'!$B6399)</f>
        <v>2073</v>
      </c>
      <c r="I6399">
        <f t="shared" si="799"/>
        <v>0</v>
      </c>
      <c r="J6399">
        <f t="shared" si="800"/>
        <v>0</v>
      </c>
      <c r="K6399">
        <f>J6399*Weighting!$W$15</f>
        <v>0</v>
      </c>
      <c r="M6399" s="14"/>
    </row>
    <row r="6400" spans="1:25" x14ac:dyDescent="0.25">
      <c r="A6400" s="32" t="str">
        <f>IF(Weighting!$P$16&gt;0,B6400,"")</f>
        <v/>
      </c>
      <c r="B6400" t="e">
        <f>Weighting!$C$16</f>
        <v>#DIV/0!</v>
      </c>
      <c r="C6400" t="e">
        <f>Weighting!$F$16</f>
        <v>#NUM!</v>
      </c>
      <c r="D6400" t="e">
        <f>IF(C6400=1,'Data Transformation'!$G$3+0.5*'Data Transformation'!$W$25,IF(C6401=1,D6401-'Data Transformation'!$W$25,FALSE))</f>
        <v>#NUM!</v>
      </c>
      <c r="E6400">
        <f t="array" ref="E6400">IF(ISLOGICAL(D6400),"",FREQUENCY(IF('Data Transformation'!$B$425:$B$8425='Bin Analysis'!$B6387,'Data Transformation'!$G$425:$G$8425),D6400))</f>
        <v>2001</v>
      </c>
      <c r="F6400">
        <f t="shared" si="798"/>
        <v>0</v>
      </c>
      <c r="G6400">
        <f>Weighting!$H$16</f>
        <v>0</v>
      </c>
      <c r="H6400">
        <f t="array" ref="H6400">FREQUENCY(IF('Data Transformation'!$B$4:$B$8425=B6387,'Data Transformation'!$G$4:$G$8425),'Bin Analysis'!$B6400)</f>
        <v>2073</v>
      </c>
      <c r="I6400">
        <f t="shared" si="799"/>
        <v>0</v>
      </c>
      <c r="J6400">
        <f t="shared" si="800"/>
        <v>0</v>
      </c>
      <c r="K6400">
        <f>J6400*Weighting!$W$16</f>
        <v>0</v>
      </c>
      <c r="M6400" s="14"/>
    </row>
    <row r="6401" spans="1:25" x14ac:dyDescent="0.25">
      <c r="A6401" s="32" t="str">
        <f>IF(Weighting!$P$17&gt;0,B6401,"")</f>
        <v/>
      </c>
      <c r="B6401" t="e">
        <f>Weighting!$C$17</f>
        <v>#DIV/0!</v>
      </c>
      <c r="C6401" t="e">
        <f>Weighting!$F$17</f>
        <v>#NUM!</v>
      </c>
      <c r="D6401" t="e">
        <f>IF(C6401=1,'Data Transformation'!$G$3+0.5*'Data Transformation'!$W$25,IF(C6402=1,D6402-'Data Transformation'!$W$25,FALSE))</f>
        <v>#NUM!</v>
      </c>
      <c r="E6401">
        <f t="array" ref="E6401">IF(ISLOGICAL(D6401),"",FREQUENCY(IF('Data Transformation'!$B$425:$B$8425='Bin Analysis'!$B6387,'Data Transformation'!$G$425:$G$8425),D6401))</f>
        <v>2001</v>
      </c>
      <c r="F6401">
        <f t="shared" si="798"/>
        <v>0</v>
      </c>
      <c r="G6401">
        <f>Weighting!$H$17</f>
        <v>0</v>
      </c>
      <c r="H6401">
        <f t="array" ref="H6401">FREQUENCY(IF('Data Transformation'!$B$4:$B$8425=B6387,'Data Transformation'!$G$4:$G$8425),'Bin Analysis'!$B6401)</f>
        <v>2073</v>
      </c>
      <c r="I6401">
        <f t="shared" si="799"/>
        <v>0</v>
      </c>
      <c r="J6401">
        <f t="shared" si="800"/>
        <v>0</v>
      </c>
      <c r="K6401">
        <f>J6401*Weighting!$W$17</f>
        <v>0</v>
      </c>
      <c r="M6401" s="14"/>
    </row>
    <row r="6402" spans="1:25" x14ac:dyDescent="0.25">
      <c r="A6402" s="32" t="str">
        <f>IF(Weighting!$P$18&gt;0,B6402,"")</f>
        <v/>
      </c>
      <c r="B6402" t="e">
        <f>Weighting!$C$18</f>
        <v>#DIV/0!</v>
      </c>
      <c r="C6402" t="e">
        <f>Weighting!$F$18</f>
        <v>#NUM!</v>
      </c>
      <c r="D6402" t="e">
        <f>IF(C6402=1,'Data Transformation'!$G$3+0.5*'Data Transformation'!$W$25,IF(C6403=1,D6403-'Data Transformation'!$W$25,FALSE))</f>
        <v>#NUM!</v>
      </c>
      <c r="E6402">
        <f t="array" ref="E6402">IF(ISLOGICAL(D6402),"",FREQUENCY(IF('Data Transformation'!$B$425:$B$8425='Bin Analysis'!$B6387,'Data Transformation'!$G$425:$G$8425),D6402))</f>
        <v>2001</v>
      </c>
      <c r="F6402">
        <f t="shared" si="798"/>
        <v>0</v>
      </c>
      <c r="G6402">
        <f>Weighting!$H$18</f>
        <v>0</v>
      </c>
      <c r="H6402">
        <f t="array" ref="H6402">FREQUENCY(IF('Data Transformation'!$B$4:$B$8425=B6387,'Data Transformation'!$G$4:$G$8425),'Bin Analysis'!$B6402)</f>
        <v>2073</v>
      </c>
      <c r="I6402">
        <f t="shared" si="799"/>
        <v>0</v>
      </c>
      <c r="J6402">
        <f t="shared" si="800"/>
        <v>0</v>
      </c>
      <c r="K6402">
        <f>J6402*Weighting!$W$18</f>
        <v>0</v>
      </c>
      <c r="M6402" s="14"/>
    </row>
    <row r="6403" spans="1:25" x14ac:dyDescent="0.25">
      <c r="A6403" s="32" t="str">
        <f>IF(Weighting!$P$19&gt;0,B6403,"")</f>
        <v/>
      </c>
      <c r="B6403" t="e">
        <f>Weighting!$C$19</f>
        <v>#DIV/0!</v>
      </c>
      <c r="C6403" t="e">
        <f>Weighting!$F$19</f>
        <v>#NUM!</v>
      </c>
      <c r="D6403" t="e">
        <f>IF(C6403=1,'Data Transformation'!$G$3+0.5*'Data Transformation'!$W$25,IF(C6404=1,D6404-'Data Transformation'!$W$25,FALSE))</f>
        <v>#NUM!</v>
      </c>
      <c r="E6403">
        <f t="array" ref="E6403">IF(ISLOGICAL(D6403),"",FREQUENCY(IF('Data Transformation'!$B$425:$B$8425='Bin Analysis'!$B6387,'Data Transformation'!$G$425:$G$8425),D6403))</f>
        <v>2001</v>
      </c>
      <c r="F6403">
        <f t="shared" si="798"/>
        <v>0</v>
      </c>
      <c r="G6403">
        <f>Weighting!$H$19</f>
        <v>0</v>
      </c>
      <c r="H6403">
        <f t="array" ref="H6403">FREQUENCY(IF('Data Transformation'!$B$4:$B$8425=B6387,'Data Transformation'!$G$4:$G$8425),'Bin Analysis'!$B6403)</f>
        <v>2073</v>
      </c>
      <c r="I6403">
        <f t="shared" si="799"/>
        <v>0</v>
      </c>
      <c r="J6403">
        <f t="shared" si="800"/>
        <v>0</v>
      </c>
      <c r="K6403">
        <f>J6403*Weighting!$W$19</f>
        <v>0</v>
      </c>
      <c r="M6403" s="14"/>
    </row>
    <row r="6404" spans="1:25" x14ac:dyDescent="0.25">
      <c r="A6404" s="32" t="str">
        <f>IF(Weighting!$P$20&gt;0,B6404,"")</f>
        <v/>
      </c>
      <c r="B6404" t="e">
        <f>Weighting!$C$20</f>
        <v>#DIV/0!</v>
      </c>
      <c r="C6404" t="e">
        <f>Weighting!$F$20</f>
        <v>#NUM!</v>
      </c>
      <c r="D6404" t="e">
        <f>IF(C6404=1,'Data Transformation'!$G$3+0.5*'Data Transformation'!$W$25,IF(C6405=1,D6405-'Data Transformation'!$W$25,FALSE))</f>
        <v>#NUM!</v>
      </c>
      <c r="E6404">
        <f t="array" ref="E6404">IF(ISLOGICAL(D6404),"",FREQUENCY(IF('Data Transformation'!$B$425:$B$8425='Bin Analysis'!$B6387,'Data Transformation'!$G$425:$G$8425),D6404))</f>
        <v>2001</v>
      </c>
      <c r="F6404">
        <f t="shared" si="798"/>
        <v>0</v>
      </c>
      <c r="G6404">
        <f>Weighting!$H$20</f>
        <v>0</v>
      </c>
      <c r="H6404">
        <f t="array" ref="H6404">FREQUENCY(IF('Data Transformation'!$B$4:$B$8425=B6387,'Data Transformation'!$G$4:$G$8425),'Bin Analysis'!$B6404)</f>
        <v>2073</v>
      </c>
      <c r="I6404">
        <f t="shared" si="799"/>
        <v>0</v>
      </c>
      <c r="J6404">
        <f t="shared" si="800"/>
        <v>0</v>
      </c>
      <c r="K6404">
        <f>J6404*Weighting!$W$20</f>
        <v>0</v>
      </c>
      <c r="M6404" s="14"/>
    </row>
    <row r="6405" spans="1:25" x14ac:dyDescent="0.25">
      <c r="A6405" s="32" t="str">
        <f>IF(Weighting!$P$21&gt;0,B6405,"")</f>
        <v/>
      </c>
      <c r="B6405" t="e">
        <f>Weighting!$C$21</f>
        <v>#DIV/0!</v>
      </c>
      <c r="C6405" t="e">
        <f>Weighting!$F$21</f>
        <v>#NUM!</v>
      </c>
      <c r="D6405" t="e">
        <f>IF(C6405=1,'Data Transformation'!$G$3+0.5*'Data Transformation'!$W$25,IF(C6406=1,D6406-'Data Transformation'!$W$25,FALSE))</f>
        <v>#NUM!</v>
      </c>
      <c r="E6405">
        <f t="array" ref="E6405">IF(ISLOGICAL(D6405),"",FREQUENCY(IF('Data Transformation'!$B$425:$B$8425='Bin Analysis'!$B6387,'Data Transformation'!$G$425:$G$8425),D6405))</f>
        <v>2001</v>
      </c>
      <c r="F6405">
        <f t="shared" si="798"/>
        <v>0</v>
      </c>
      <c r="G6405">
        <f>Weighting!$H$21</f>
        <v>0</v>
      </c>
      <c r="H6405">
        <f t="array" ref="H6405">FREQUENCY(IF('Data Transformation'!$B$4:$B$8425=B6387,'Data Transformation'!$G$4:$G$8425),'Bin Analysis'!$B6405)</f>
        <v>2073</v>
      </c>
      <c r="I6405">
        <f t="shared" si="799"/>
        <v>0</v>
      </c>
      <c r="J6405">
        <f t="shared" si="800"/>
        <v>0</v>
      </c>
      <c r="K6405">
        <f>J6405*Weighting!$W$21</f>
        <v>0</v>
      </c>
      <c r="M6405" s="14"/>
    </row>
    <row r="6406" spans="1:25" x14ac:dyDescent="0.25">
      <c r="A6406" s="32" t="str">
        <f>IF(Weighting!$P$22&gt;0,B6406,"")</f>
        <v/>
      </c>
      <c r="B6406" t="e">
        <f>Weighting!$C$22</f>
        <v>#DIV/0!</v>
      </c>
      <c r="C6406" t="e">
        <f>Weighting!$F$22</f>
        <v>#NUM!</v>
      </c>
      <c r="D6406" t="e">
        <f>IF(C6406=1,'Data Transformation'!$G$3+0.5*'Data Transformation'!$W$25,IF(C6407=1,D6407-'Data Transformation'!$W$25,FALSE))</f>
        <v>#NUM!</v>
      </c>
      <c r="E6406">
        <f t="array" ref="E6406">IF(ISLOGICAL(D6406),"",FREQUENCY(IF('Data Transformation'!$B$425:$B$8425='Bin Analysis'!$B6387,'Data Transformation'!$G$425:$G$8425),D6406))</f>
        <v>2001</v>
      </c>
      <c r="F6406">
        <f t="shared" si="798"/>
        <v>0</v>
      </c>
      <c r="G6406">
        <f>Weighting!$H$22</f>
        <v>0</v>
      </c>
      <c r="H6406">
        <f t="array" ref="H6406">FREQUENCY(IF('Data Transformation'!$B$4:$B$8425=B6387,'Data Transformation'!$G$4:$G$8425),'Bin Analysis'!$B6406)</f>
        <v>2073</v>
      </c>
      <c r="I6406">
        <f t="shared" si="799"/>
        <v>0</v>
      </c>
      <c r="J6406">
        <f t="shared" si="800"/>
        <v>0</v>
      </c>
      <c r="K6406">
        <f>J6406*Weighting!$W$22</f>
        <v>0</v>
      </c>
      <c r="M6406" s="14"/>
    </row>
    <row r="6407" spans="1:25" x14ac:dyDescent="0.25">
      <c r="A6407" s="32" t="str">
        <f>IF(Weighting!$P$23&gt;0,B6407,"")</f>
        <v/>
      </c>
      <c r="B6407" t="e">
        <f>Weighting!$C$23</f>
        <v>#DIV/0!</v>
      </c>
      <c r="C6407" t="e">
        <f>Weighting!$F$23</f>
        <v>#NUM!</v>
      </c>
      <c r="D6407" t="e">
        <f>IF(C6407=1,'Data Transformation'!$G$3+0.5*'Data Transformation'!$W$25,IF(C6408=1,D6408-'Data Transformation'!$W$25,FALSE))</f>
        <v>#NUM!</v>
      </c>
      <c r="E6407">
        <f t="array" ref="E6407">IF(ISLOGICAL(D6407),"",FREQUENCY(IF('Data Transformation'!$B$425:$B$8425='Bin Analysis'!$B6387,'Data Transformation'!$G$425:$G$8425),D6407))</f>
        <v>2001</v>
      </c>
      <c r="F6407">
        <f t="shared" si="798"/>
        <v>0</v>
      </c>
      <c r="G6407">
        <f>Weighting!$H$23</f>
        <v>0</v>
      </c>
      <c r="H6407">
        <f t="array" ref="H6407">FREQUENCY(IF('Data Transformation'!$B$4:$B$8425=B6387,'Data Transformation'!$G$4:$G$8425),'Bin Analysis'!$B6407)</f>
        <v>2073</v>
      </c>
      <c r="I6407">
        <f t="shared" si="799"/>
        <v>0</v>
      </c>
      <c r="J6407">
        <f t="shared" si="800"/>
        <v>0</v>
      </c>
      <c r="K6407">
        <f>J6407*Weighting!$W$23</f>
        <v>0</v>
      </c>
      <c r="M6407" s="14"/>
    </row>
    <row r="6408" spans="1:25" x14ac:dyDescent="0.25">
      <c r="A6408" s="32" t="str">
        <f>IF(Weighting!$P$24&gt;0,B6408,"")</f>
        <v/>
      </c>
      <c r="B6408" t="e">
        <f>Weighting!$C$24</f>
        <v>#DIV/0!</v>
      </c>
      <c r="C6408" t="e">
        <f>Weighting!$F$24</f>
        <v>#NUM!</v>
      </c>
      <c r="D6408" t="e">
        <f>IF(C6408=1,'Data Transformation'!$G$3+0.5*'Data Transformation'!$W$25,IF(C6409=1,D6409-'Data Transformation'!$W$25,FALSE))</f>
        <v>#NUM!</v>
      </c>
      <c r="E6408">
        <f t="array" ref="E6408">IF(ISLOGICAL(D6408),"",FREQUENCY(IF('Data Transformation'!$B$425:$B$8425='Bin Analysis'!$B6387,'Data Transformation'!$G$425:$G$8425),D6408))</f>
        <v>2001</v>
      </c>
      <c r="F6408">
        <f t="shared" si="798"/>
        <v>0</v>
      </c>
      <c r="G6408">
        <f>Weighting!$H$24</f>
        <v>0</v>
      </c>
      <c r="H6408">
        <f t="array" ref="H6408">FREQUENCY(IF('Data Transformation'!$B$4:$B$8425=B6387,'Data Transformation'!$G$4:$G$8425),'Bin Analysis'!$B6408)</f>
        <v>2073</v>
      </c>
      <c r="I6408">
        <f t="shared" si="799"/>
        <v>0</v>
      </c>
      <c r="J6408">
        <f t="shared" si="800"/>
        <v>0</v>
      </c>
      <c r="K6408">
        <f>J6408*Weighting!$W$24</f>
        <v>0</v>
      </c>
      <c r="M6408" s="14"/>
    </row>
    <row r="6409" spans="1:25" x14ac:dyDescent="0.25">
      <c r="A6409" s="32" t="str">
        <f>IF(Weighting!$P$25&gt;0,B6409,"")</f>
        <v/>
      </c>
      <c r="B6409" t="e">
        <f>Weighting!$C$25</f>
        <v>#DIV/0!</v>
      </c>
      <c r="C6409" t="e">
        <f>Weighting!$F$25</f>
        <v>#NUM!</v>
      </c>
      <c r="D6409" t="e">
        <f>IF(C6409=1,'Data Transformation'!$G$3+0.5*'Data Transformation'!$W$25,IF(C6410=1,D6410-'Data Transformation'!$W$25,FALSE))</f>
        <v>#NUM!</v>
      </c>
      <c r="E6409">
        <f t="array" ref="E6409">IF(ISLOGICAL(D6409),"",FREQUENCY(IF('Data Transformation'!$B$425:$B$8425='Bin Analysis'!$B6387,'Data Transformation'!$G$425:$G$8425),D6409))</f>
        <v>2001</v>
      </c>
      <c r="F6409">
        <f t="shared" si="798"/>
        <v>0</v>
      </c>
      <c r="G6409">
        <f>Weighting!$H$25</f>
        <v>0</v>
      </c>
      <c r="H6409">
        <f t="array" ref="H6409">FREQUENCY(IF('Data Transformation'!$B$4:$B$8425=B6387,'Data Transformation'!$G$4:$G$8425),'Bin Analysis'!$B6409)</f>
        <v>2073</v>
      </c>
      <c r="I6409">
        <f t="shared" si="799"/>
        <v>0</v>
      </c>
      <c r="J6409">
        <f t="shared" si="800"/>
        <v>0</v>
      </c>
      <c r="K6409">
        <f>J6409*Weighting!$W$25</f>
        <v>0</v>
      </c>
      <c r="M6409" s="14"/>
    </row>
    <row r="6410" spans="1:25" x14ac:dyDescent="0.25">
      <c r="O6410"/>
      <c r="P6410"/>
      <c r="Q6410"/>
      <c r="R6410"/>
    </row>
    <row r="6411" spans="1:25" ht="23.25" x14ac:dyDescent="0.35">
      <c r="A6411" s="21" t="s">
        <v>0</v>
      </c>
      <c r="B6411" s="21" t="str">
        <f>IFERROR(VLOOKUP(C6411,'Data Transformation'!$L$6:$M$426,2,FALSE),"")</f>
        <v/>
      </c>
      <c r="C6411" s="21">
        <f>C6387+1</f>
        <v>267</v>
      </c>
      <c r="D6411" s="21"/>
      <c r="E6411" s="21"/>
      <c r="F6411" s="21"/>
      <c r="G6411" s="21"/>
      <c r="H6411" s="22"/>
      <c r="I6411" s="22"/>
      <c r="J6411" s="22"/>
      <c r="K6411" s="21"/>
      <c r="L6411" s="21" t="str">
        <f>B6411</f>
        <v/>
      </c>
      <c r="M6411" s="23" t="e">
        <f>INDEX('Data Transformation'!$O$4:$O$424,MATCH($B6411,'Data Transformation'!$M$4:$M$424,0),MATCH($M$2,'Data Transformation'!$O$3,0))</f>
        <v>#N/A</v>
      </c>
      <c r="N6411" s="27" t="e">
        <f>IF('Input and Summary Results'!$J$16="minimum",'Bin Analysis'!X6412/(M6411-1),'Bin Analysis'!Y6411/('Bin Analysis'!M6411-1))</f>
        <v>#N/A</v>
      </c>
      <c r="O6411" s="27" t="e">
        <f>IF(M6411=FALSE,NA(),(VLOOKUP(1,C6414:K6433,4,FALSE))/(M6411-1))</f>
        <v>#N/A</v>
      </c>
      <c r="P6411" s="27" t="e">
        <f>IF(M6411=FALSE,NA(),SUM(J6414:J6433)/Weighting!$S$5)</f>
        <v>#N/A</v>
      </c>
      <c r="Q6411" s="27" t="e">
        <f>IF(M6411=FALSE,NA(),SUM(K6414:K6433)/Weighting!$S$6)</f>
        <v>#N/A</v>
      </c>
      <c r="R6411" s="27" t="e">
        <f>IF(M6411=FALSE,NA(),(VLOOKUP(1,G6414:K6433,3,FALSE))/(M6411-1))</f>
        <v>#N/A</v>
      </c>
      <c r="S6411" s="22" t="e">
        <f>IF(M6411=FALSE,NA(),IF(SUM(J6414:J6433)=2,"yes","no"))</f>
        <v>#N/A</v>
      </c>
      <c r="X6411" s="2" cm="2">
        <f t="array" ref="X6411:X6412">FREQUENCY(IF('Data Transformation'!$B$425:$B$6424='Bin Analysis'!L6411,'Data Transformation'!$G$425:$G$6424),'Data Transformation'!$U$11)</f>
        <v>0</v>
      </c>
      <c r="Y6411" s="2" cm="2">
        <f t="array" ref="Y6411:Y6412">FREQUENCY(IF('Data Transformation'!$B$425:$B$6424='Bin Analysis'!L6411,'Data Transformation'!$G$425:$G$6424),'Data Transformation'!$U$12)</f>
        <v>0</v>
      </c>
    </row>
    <row r="6412" spans="1:25" x14ac:dyDescent="0.25">
      <c r="A6412" s="14" t="s">
        <v>67</v>
      </c>
      <c r="B6412" t="s">
        <v>47</v>
      </c>
      <c r="C6412" t="s">
        <v>5</v>
      </c>
      <c r="D6412" t="s">
        <v>100</v>
      </c>
      <c r="E6412" t="s">
        <v>101</v>
      </c>
      <c r="F6412" t="s">
        <v>102</v>
      </c>
      <c r="G6412" t="s">
        <v>70</v>
      </c>
      <c r="H6412" t="s">
        <v>31</v>
      </c>
      <c r="I6412" t="s">
        <v>32</v>
      </c>
      <c r="J6412" t="s">
        <v>46</v>
      </c>
      <c r="K6412" s="14" t="s">
        <v>45</v>
      </c>
      <c r="M6412" s="14"/>
      <c r="X6412" s="2">
        <v>0</v>
      </c>
      <c r="Y6412" s="2">
        <v>0</v>
      </c>
    </row>
    <row r="6413" spans="1:25" x14ac:dyDescent="0.25">
      <c r="A6413" s="32"/>
      <c r="D6413" t="e">
        <f>IF(C6413=1,'Data Transformation'!$G$3+0.5*'Data Transformation'!$W$25,IF(C6414=1,D6414-'Data Transformation'!$W$25,FALSE))</f>
        <v>#NUM!</v>
      </c>
      <c r="E6413">
        <f t="array" ref="E6413">IF(ISLOGICAL(D6413),"",FREQUENCY(IF('Data Transformation'!$B$425:$B$8425='Bin Analysis'!$B6411,'Data Transformation'!$G$425:$G$8425),D6413))</f>
        <v>2001</v>
      </c>
      <c r="F6413" t="e">
        <f>IF(ISLOGICAL(D6413),"",E6413-E6412)</f>
        <v>#VALUE!</v>
      </c>
      <c r="M6413" s="14"/>
    </row>
    <row r="6414" spans="1:25" x14ac:dyDescent="0.25">
      <c r="A6414" s="32" t="e">
        <f>IF(Weighting!$P$6&gt;0,B6414,"")</f>
        <v>#NUM!</v>
      </c>
      <c r="B6414" t="e">
        <f>Weighting!$C$6</f>
        <v>#DIV/0!</v>
      </c>
      <c r="C6414" t="e">
        <f>Weighting!$F$6</f>
        <v>#NUM!</v>
      </c>
      <c r="D6414" t="e">
        <f>IF(C6414=1,'Data Transformation'!$G$3+0.5*'Data Transformation'!$W$25,IF(C6415=1,D6415-'Data Transformation'!$W$25,FALSE))</f>
        <v>#NUM!</v>
      </c>
      <c r="E6414">
        <f t="array" ref="E6414">IF(ISLOGICAL(D6414),"",FREQUENCY(IF('Data Transformation'!$B$425:$B$8425='Bin Analysis'!$B6411,'Data Transformation'!$G$425:$G$8425),D6414))</f>
        <v>2001</v>
      </c>
      <c r="F6414">
        <f>IF(ISLOGICAL(D6414),"",E6414-E6413)</f>
        <v>0</v>
      </c>
      <c r="G6414">
        <f>Weighting!$H$6</f>
        <v>1</v>
      </c>
      <c r="H6414">
        <f t="array" ref="H6414">FREQUENCY(IF('Data Transformation'!$B$4:$B$8425=B6411,'Data Transformation'!$G$4:$G$8425),'Bin Analysis'!$B6414)</f>
        <v>2073</v>
      </c>
      <c r="I6414">
        <f>H6414-H6413</f>
        <v>2073</v>
      </c>
      <c r="J6414">
        <f>IF(I6414=0,0,1)</f>
        <v>1</v>
      </c>
      <c r="K6414" t="e">
        <f>J6414*Weighting!$W$6</f>
        <v>#NUM!</v>
      </c>
      <c r="M6414" s="14"/>
    </row>
    <row r="6415" spans="1:25" x14ac:dyDescent="0.25">
      <c r="A6415" s="32" t="str">
        <f>IF(Weighting!$P$7&gt;0,B6415,"")</f>
        <v/>
      </c>
      <c r="B6415" t="e">
        <f>Weighting!$C$7</f>
        <v>#DIV/0!</v>
      </c>
      <c r="C6415" t="e">
        <f>Weighting!$F$7</f>
        <v>#NUM!</v>
      </c>
      <c r="D6415" t="e">
        <f>IF(C6415=1,'Data Transformation'!$G$3+0.5*'Data Transformation'!$W$25,IF(C6416=1,D6416-'Data Transformation'!$W$25,FALSE))</f>
        <v>#NUM!</v>
      </c>
      <c r="E6415">
        <f t="array" ref="E6415">IF(ISLOGICAL(D6415),"",FREQUENCY(IF('Data Transformation'!$B$425:$B$8425='Bin Analysis'!$B6411,'Data Transformation'!$G$425:$G$8425),D6415))</f>
        <v>2001</v>
      </c>
      <c r="F6415">
        <f t="shared" ref="F6415:F6433" si="801">IF(ISLOGICAL(D6415),"",E6415-E6414)</f>
        <v>0</v>
      </c>
      <c r="G6415">
        <f>Weighting!$H$7</f>
        <v>0</v>
      </c>
      <c r="H6415">
        <f t="array" ref="H6415">FREQUENCY(IF('Data Transformation'!$B$4:$B$8425=B6411,'Data Transformation'!$G$4:$G$8425),'Bin Analysis'!$B6415)</f>
        <v>2073</v>
      </c>
      <c r="I6415">
        <f t="shared" ref="I6415:I6433" si="802">H6415-H6414</f>
        <v>0</v>
      </c>
      <c r="J6415">
        <f>IF(I6415=0,0,1)</f>
        <v>0</v>
      </c>
      <c r="K6415">
        <f>J6415*Weighting!$W$7</f>
        <v>0</v>
      </c>
      <c r="M6415" s="14"/>
    </row>
    <row r="6416" spans="1:25" x14ac:dyDescent="0.25">
      <c r="A6416" s="32" t="str">
        <f>IF(Weighting!$P$8&gt;0,B6416,"")</f>
        <v/>
      </c>
      <c r="B6416" t="e">
        <f>Weighting!$C$8</f>
        <v>#DIV/0!</v>
      </c>
      <c r="C6416" t="e">
        <f>Weighting!$F$8</f>
        <v>#NUM!</v>
      </c>
      <c r="D6416" t="e">
        <f>IF(C6416=1,'Data Transformation'!$G$3+0.5*'Data Transformation'!$W$25,IF(C6417=1,D6417-'Data Transformation'!$W$25,FALSE))</f>
        <v>#NUM!</v>
      </c>
      <c r="E6416">
        <f t="array" ref="E6416">IF(ISLOGICAL(D6416),"",FREQUENCY(IF('Data Transformation'!$B$425:$B$8425='Bin Analysis'!$B6411,'Data Transformation'!$G$425:$G$8425),D6416))</f>
        <v>2001</v>
      </c>
      <c r="F6416">
        <f t="shared" si="801"/>
        <v>0</v>
      </c>
      <c r="G6416">
        <f>Weighting!$H$8</f>
        <v>0</v>
      </c>
      <c r="H6416">
        <f t="array" ref="H6416">FREQUENCY(IF('Data Transformation'!$B$4:$B$8425=B6411,'Data Transformation'!$G$4:$G$8425),'Bin Analysis'!$B6416)</f>
        <v>2073</v>
      </c>
      <c r="I6416">
        <f t="shared" si="802"/>
        <v>0</v>
      </c>
      <c r="J6416">
        <f t="shared" ref="J6416:J6433" si="803">IF(I6416=0,0,1)</f>
        <v>0</v>
      </c>
      <c r="K6416">
        <f>J6416*Weighting!$W$8</f>
        <v>0</v>
      </c>
      <c r="M6416" s="14"/>
    </row>
    <row r="6417" spans="1:13" x14ac:dyDescent="0.25">
      <c r="A6417" s="32" t="str">
        <f>IF(Weighting!$P$9&gt;0,B6417,"")</f>
        <v/>
      </c>
      <c r="B6417" s="50" t="e">
        <f>Weighting!$C$9</f>
        <v>#DIV/0!</v>
      </c>
      <c r="C6417" t="e">
        <f>Weighting!$F$9</f>
        <v>#NUM!</v>
      </c>
      <c r="D6417" t="e">
        <f>IF(C6417=1,'Data Transformation'!$G$3+0.5*'Data Transformation'!$W$25,IF(C6418=1,D6418-'Data Transformation'!$W$25,FALSE))</f>
        <v>#NUM!</v>
      </c>
      <c r="E6417">
        <f t="array" ref="E6417">IF(ISLOGICAL(D6417),"",FREQUENCY(IF('Data Transformation'!$B$425:$B$8425='Bin Analysis'!$B6411,'Data Transformation'!$G$425:$G$8425),D6417))</f>
        <v>2001</v>
      </c>
      <c r="F6417">
        <f t="shared" si="801"/>
        <v>0</v>
      </c>
      <c r="G6417">
        <f>Weighting!$H$9</f>
        <v>0</v>
      </c>
      <c r="H6417">
        <f t="array" ref="H6417">FREQUENCY(IF('Data Transformation'!$B$4:$B$8425=B6411,'Data Transformation'!$G$4:$G$8425),'Bin Analysis'!$B6417)</f>
        <v>2073</v>
      </c>
      <c r="I6417">
        <f t="shared" si="802"/>
        <v>0</v>
      </c>
      <c r="J6417">
        <f t="shared" si="803"/>
        <v>0</v>
      </c>
      <c r="K6417">
        <f>J6417*Weighting!$W$9</f>
        <v>0</v>
      </c>
      <c r="M6417" s="14"/>
    </row>
    <row r="6418" spans="1:13" x14ac:dyDescent="0.25">
      <c r="A6418" s="32" t="str">
        <f>IF(Weighting!$P$10&gt;0,B6418,"")</f>
        <v/>
      </c>
      <c r="B6418" t="e">
        <f>Weighting!$C$10</f>
        <v>#DIV/0!</v>
      </c>
      <c r="C6418" t="e">
        <f>Weighting!$F$10</f>
        <v>#NUM!</v>
      </c>
      <c r="D6418" t="e">
        <f>IF(C6418=1,'Data Transformation'!$G$3+0.5*'Data Transformation'!$W$25,IF(C6419=1,D6419-'Data Transformation'!$W$25,FALSE))</f>
        <v>#NUM!</v>
      </c>
      <c r="E6418">
        <f t="array" ref="E6418">IF(ISLOGICAL(D6418),"",FREQUENCY(IF('Data Transformation'!$B$425:$B$8425='Bin Analysis'!$B6411,'Data Transformation'!$G$425:$G$8425),D6418))</f>
        <v>2001</v>
      </c>
      <c r="F6418">
        <f t="shared" si="801"/>
        <v>0</v>
      </c>
      <c r="G6418">
        <f>Weighting!$H$10</f>
        <v>0</v>
      </c>
      <c r="H6418">
        <f t="array" ref="H6418">FREQUENCY(IF('Data Transformation'!$B$4:$B$8425=B6411,'Data Transformation'!$G$4:$G$8425),'Bin Analysis'!$B6418)</f>
        <v>2073</v>
      </c>
      <c r="I6418">
        <f t="shared" si="802"/>
        <v>0</v>
      </c>
      <c r="J6418">
        <f t="shared" si="803"/>
        <v>0</v>
      </c>
      <c r="K6418">
        <f>J6418*Weighting!$W$10</f>
        <v>0</v>
      </c>
      <c r="M6418" s="14"/>
    </row>
    <row r="6419" spans="1:13" x14ac:dyDescent="0.25">
      <c r="A6419" s="32" t="str">
        <f>IF(Weighting!$P$11&gt;0,B6419,"")</f>
        <v/>
      </c>
      <c r="B6419" t="e">
        <f>Weighting!$C$11</f>
        <v>#DIV/0!</v>
      </c>
      <c r="C6419" t="e">
        <f>Weighting!$F$11</f>
        <v>#NUM!</v>
      </c>
      <c r="D6419" t="e">
        <f>IF(C6419=1,'Data Transformation'!$G$3+0.5*'Data Transformation'!$W$25,IF(C6420=1,D6420-'Data Transformation'!$W$25,FALSE))</f>
        <v>#NUM!</v>
      </c>
      <c r="E6419">
        <f t="array" ref="E6419">IF(ISLOGICAL(D6419),"",FREQUENCY(IF('Data Transformation'!$B$425:$B$8425='Bin Analysis'!$B6411,'Data Transformation'!$G$425:$G$8425),D6419))</f>
        <v>2001</v>
      </c>
      <c r="F6419">
        <f t="shared" si="801"/>
        <v>0</v>
      </c>
      <c r="G6419">
        <f>Weighting!$H$11</f>
        <v>0</v>
      </c>
      <c r="H6419">
        <f t="array" ref="H6419">FREQUENCY(IF('Data Transformation'!$B$4:$B$8425=B6411,'Data Transformation'!$G$4:$G$8425),'Bin Analysis'!$B6419)</f>
        <v>2073</v>
      </c>
      <c r="I6419">
        <f t="shared" si="802"/>
        <v>0</v>
      </c>
      <c r="J6419">
        <f t="shared" si="803"/>
        <v>0</v>
      </c>
      <c r="K6419">
        <f>J6419*Weighting!$W$11</f>
        <v>0</v>
      </c>
      <c r="M6419" s="14"/>
    </row>
    <row r="6420" spans="1:13" x14ac:dyDescent="0.25">
      <c r="A6420" s="32" t="str">
        <f>IF(Weighting!$P$12&gt;0,B6420,"")</f>
        <v/>
      </c>
      <c r="B6420" t="e">
        <f>Weighting!$C$12</f>
        <v>#DIV/0!</v>
      </c>
      <c r="C6420" t="e">
        <f>Weighting!$F$12</f>
        <v>#NUM!</v>
      </c>
      <c r="D6420" t="e">
        <f>IF(C6420=1,'Data Transformation'!$G$3+0.5*'Data Transformation'!$W$25,IF(C6421=1,D6421-'Data Transformation'!$W$25,FALSE))</f>
        <v>#NUM!</v>
      </c>
      <c r="E6420">
        <f t="array" ref="E6420">IF(ISLOGICAL(D6420),"",FREQUENCY(IF('Data Transformation'!$B$425:$B$8425='Bin Analysis'!$B6411,'Data Transformation'!$G$425:$G$8425),D6420))</f>
        <v>2001</v>
      </c>
      <c r="F6420">
        <f t="shared" si="801"/>
        <v>0</v>
      </c>
      <c r="G6420">
        <f>Weighting!$H$12</f>
        <v>0</v>
      </c>
      <c r="H6420">
        <f t="array" ref="H6420">FREQUENCY(IF('Data Transformation'!$B$4:$B$8425=B6411,'Data Transformation'!$G$4:$G$8425),'Bin Analysis'!$B6420)</f>
        <v>2073</v>
      </c>
      <c r="I6420">
        <f t="shared" si="802"/>
        <v>0</v>
      </c>
      <c r="J6420">
        <f t="shared" si="803"/>
        <v>0</v>
      </c>
      <c r="K6420">
        <f>J6420*Weighting!$W$12</f>
        <v>0</v>
      </c>
      <c r="M6420" s="14"/>
    </row>
    <row r="6421" spans="1:13" x14ac:dyDescent="0.25">
      <c r="A6421" s="32" t="str">
        <f>IF(Weighting!$P$13&gt;0,B6421,"")</f>
        <v/>
      </c>
      <c r="B6421" t="e">
        <f>Weighting!$C$13</f>
        <v>#DIV/0!</v>
      </c>
      <c r="C6421" t="e">
        <f>Weighting!$F$13</f>
        <v>#NUM!</v>
      </c>
      <c r="D6421" t="e">
        <f>IF(C6421=1,'Data Transformation'!$G$3+0.5*'Data Transformation'!$W$25,IF(C6422=1,D6422-'Data Transformation'!$W$25,FALSE))</f>
        <v>#NUM!</v>
      </c>
      <c r="E6421">
        <f t="array" ref="E6421">IF(ISLOGICAL(D6421),"",FREQUENCY(IF('Data Transformation'!$B$425:$B$8425='Bin Analysis'!$B6411,'Data Transformation'!$G$425:$G$8425),D6421))</f>
        <v>2001</v>
      </c>
      <c r="F6421">
        <f t="shared" si="801"/>
        <v>0</v>
      </c>
      <c r="G6421">
        <f>Weighting!$H$13</f>
        <v>0</v>
      </c>
      <c r="H6421">
        <f t="array" ref="H6421">FREQUENCY(IF('Data Transformation'!$B$4:$B$8425=B6411,'Data Transformation'!$G$4:$G$8425),'Bin Analysis'!$B6421)</f>
        <v>2073</v>
      </c>
      <c r="I6421">
        <f t="shared" si="802"/>
        <v>0</v>
      </c>
      <c r="J6421">
        <f t="shared" si="803"/>
        <v>0</v>
      </c>
      <c r="K6421">
        <f>J6421*Weighting!$W$13</f>
        <v>0</v>
      </c>
      <c r="M6421" s="14"/>
    </row>
    <row r="6422" spans="1:13" x14ac:dyDescent="0.25">
      <c r="A6422" s="32" t="str">
        <f>IF(Weighting!$P$14&gt;0,B6422,"")</f>
        <v/>
      </c>
      <c r="B6422" t="e">
        <f>Weighting!$C$14</f>
        <v>#DIV/0!</v>
      </c>
      <c r="C6422" t="e">
        <f>Weighting!$F$14</f>
        <v>#NUM!</v>
      </c>
      <c r="D6422" t="e">
        <f>IF(C6422=1,'Data Transformation'!$G$3+0.5*'Data Transformation'!$W$25,IF(C6423=1,D6423-'Data Transformation'!$W$25,FALSE))</f>
        <v>#NUM!</v>
      </c>
      <c r="E6422">
        <f t="array" ref="E6422">IF(ISLOGICAL(D6422),"",FREQUENCY(IF('Data Transformation'!$B$425:$B$8425='Bin Analysis'!$B6411,'Data Transformation'!$G$425:$G$8425),D6422))</f>
        <v>2001</v>
      </c>
      <c r="F6422">
        <f t="shared" si="801"/>
        <v>0</v>
      </c>
      <c r="G6422">
        <f>Weighting!$H$14</f>
        <v>0</v>
      </c>
      <c r="H6422">
        <f t="array" ref="H6422">FREQUENCY(IF('Data Transformation'!$B$4:$B$8425=B6411,'Data Transformation'!$G$4:$G$8425),'Bin Analysis'!$B6422)</f>
        <v>2073</v>
      </c>
      <c r="I6422">
        <f t="shared" si="802"/>
        <v>0</v>
      </c>
      <c r="J6422">
        <f t="shared" si="803"/>
        <v>0</v>
      </c>
      <c r="K6422">
        <f>J6422*Weighting!$W$14</f>
        <v>0</v>
      </c>
      <c r="M6422" s="14"/>
    </row>
    <row r="6423" spans="1:13" x14ac:dyDescent="0.25">
      <c r="A6423" s="32" t="str">
        <f>IF(Weighting!$P$15&gt;0,B6423,"")</f>
        <v/>
      </c>
      <c r="B6423" t="e">
        <f>Weighting!$C$15</f>
        <v>#DIV/0!</v>
      </c>
      <c r="C6423" t="e">
        <f>Weighting!$F$15</f>
        <v>#NUM!</v>
      </c>
      <c r="D6423" t="e">
        <f>IF(C6423=1,'Data Transformation'!$G$3+0.5*'Data Transformation'!$W$25,IF(C6424=1,D6424-'Data Transformation'!$W$25,FALSE))</f>
        <v>#NUM!</v>
      </c>
      <c r="E6423">
        <f t="array" ref="E6423">IF(ISLOGICAL(D6423),"",FREQUENCY(IF('Data Transformation'!$B$425:$B$8425='Bin Analysis'!$B6411,'Data Transformation'!$G$425:$G$8425),D6423))</f>
        <v>2001</v>
      </c>
      <c r="F6423">
        <f t="shared" si="801"/>
        <v>0</v>
      </c>
      <c r="G6423">
        <f>Weighting!$H$15</f>
        <v>0</v>
      </c>
      <c r="H6423">
        <f t="array" ref="H6423">FREQUENCY(IF('Data Transformation'!$B$4:$B$8425=B6411,'Data Transformation'!$G$4:$G$8425),'Bin Analysis'!$B6423)</f>
        <v>2073</v>
      </c>
      <c r="I6423">
        <f t="shared" si="802"/>
        <v>0</v>
      </c>
      <c r="J6423">
        <f t="shared" si="803"/>
        <v>0</v>
      </c>
      <c r="K6423">
        <f>J6423*Weighting!$W$15</f>
        <v>0</v>
      </c>
      <c r="M6423" s="14"/>
    </row>
    <row r="6424" spans="1:13" x14ac:dyDescent="0.25">
      <c r="A6424" s="32" t="str">
        <f>IF(Weighting!$P$16&gt;0,B6424,"")</f>
        <v/>
      </c>
      <c r="B6424" t="e">
        <f>Weighting!$C$16</f>
        <v>#DIV/0!</v>
      </c>
      <c r="C6424" t="e">
        <f>Weighting!$F$16</f>
        <v>#NUM!</v>
      </c>
      <c r="D6424" t="e">
        <f>IF(C6424=1,'Data Transformation'!$G$3+0.5*'Data Transformation'!$W$25,IF(C6425=1,D6425-'Data Transformation'!$W$25,FALSE))</f>
        <v>#NUM!</v>
      </c>
      <c r="E6424">
        <f t="array" ref="E6424">IF(ISLOGICAL(D6424),"",FREQUENCY(IF('Data Transformation'!$B$425:$B$8425='Bin Analysis'!$B6411,'Data Transformation'!$G$425:$G$8425),D6424))</f>
        <v>2001</v>
      </c>
      <c r="F6424">
        <f t="shared" si="801"/>
        <v>0</v>
      </c>
      <c r="G6424">
        <f>Weighting!$H$16</f>
        <v>0</v>
      </c>
      <c r="H6424">
        <f t="array" ref="H6424">FREQUENCY(IF('Data Transformation'!$B$4:$B$8425=B6411,'Data Transformation'!$G$4:$G$8425),'Bin Analysis'!$B6424)</f>
        <v>2073</v>
      </c>
      <c r="I6424">
        <f t="shared" si="802"/>
        <v>0</v>
      </c>
      <c r="J6424">
        <f t="shared" si="803"/>
        <v>0</v>
      </c>
      <c r="K6424">
        <f>J6424*Weighting!$W$16</f>
        <v>0</v>
      </c>
      <c r="M6424" s="14"/>
    </row>
    <row r="6425" spans="1:13" x14ac:dyDescent="0.25">
      <c r="A6425" s="32" t="str">
        <f>IF(Weighting!$P$17&gt;0,B6425,"")</f>
        <v/>
      </c>
      <c r="B6425" t="e">
        <f>Weighting!$C$17</f>
        <v>#DIV/0!</v>
      </c>
      <c r="C6425" t="e">
        <f>Weighting!$F$17</f>
        <v>#NUM!</v>
      </c>
      <c r="D6425" t="e">
        <f>IF(C6425=1,'Data Transformation'!$G$3+0.5*'Data Transformation'!$W$25,IF(C6426=1,D6426-'Data Transformation'!$W$25,FALSE))</f>
        <v>#NUM!</v>
      </c>
      <c r="E6425">
        <f t="array" ref="E6425">IF(ISLOGICAL(D6425),"",FREQUENCY(IF('Data Transformation'!$B$425:$B$8425='Bin Analysis'!$B6411,'Data Transformation'!$G$425:$G$8425),D6425))</f>
        <v>2001</v>
      </c>
      <c r="F6425">
        <f t="shared" si="801"/>
        <v>0</v>
      </c>
      <c r="G6425">
        <f>Weighting!$H$17</f>
        <v>0</v>
      </c>
      <c r="H6425">
        <f t="array" ref="H6425">FREQUENCY(IF('Data Transformation'!$B$4:$B$8425=B6411,'Data Transformation'!$G$4:$G$8425),'Bin Analysis'!$B6425)</f>
        <v>2073</v>
      </c>
      <c r="I6425">
        <f t="shared" si="802"/>
        <v>0</v>
      </c>
      <c r="J6425">
        <f t="shared" si="803"/>
        <v>0</v>
      </c>
      <c r="K6425">
        <f>J6425*Weighting!$W$17</f>
        <v>0</v>
      </c>
      <c r="M6425" s="14"/>
    </row>
    <row r="6426" spans="1:13" x14ac:dyDescent="0.25">
      <c r="A6426" s="32" t="str">
        <f>IF(Weighting!$P$18&gt;0,B6426,"")</f>
        <v/>
      </c>
      <c r="B6426" t="e">
        <f>Weighting!$C$18</f>
        <v>#DIV/0!</v>
      </c>
      <c r="C6426" t="e">
        <f>Weighting!$F$18</f>
        <v>#NUM!</v>
      </c>
      <c r="D6426" t="e">
        <f>IF(C6426=1,'Data Transformation'!$G$3+0.5*'Data Transformation'!$W$25,IF(C6427=1,D6427-'Data Transformation'!$W$25,FALSE))</f>
        <v>#NUM!</v>
      </c>
      <c r="E6426">
        <f t="array" ref="E6426">IF(ISLOGICAL(D6426),"",FREQUENCY(IF('Data Transformation'!$B$425:$B$8425='Bin Analysis'!$B6411,'Data Transformation'!$G$425:$G$8425),D6426))</f>
        <v>2001</v>
      </c>
      <c r="F6426">
        <f t="shared" si="801"/>
        <v>0</v>
      </c>
      <c r="G6426">
        <f>Weighting!$H$18</f>
        <v>0</v>
      </c>
      <c r="H6426">
        <f t="array" ref="H6426">FREQUENCY(IF('Data Transformation'!$B$4:$B$8425=B6411,'Data Transformation'!$G$4:$G$8425),'Bin Analysis'!$B6426)</f>
        <v>2073</v>
      </c>
      <c r="I6426">
        <f t="shared" si="802"/>
        <v>0</v>
      </c>
      <c r="J6426">
        <f t="shared" si="803"/>
        <v>0</v>
      </c>
      <c r="K6426">
        <f>J6426*Weighting!$W$18</f>
        <v>0</v>
      </c>
      <c r="M6426" s="14"/>
    </row>
    <row r="6427" spans="1:13" x14ac:dyDescent="0.25">
      <c r="A6427" s="32" t="str">
        <f>IF(Weighting!$P$19&gt;0,B6427,"")</f>
        <v/>
      </c>
      <c r="B6427" t="e">
        <f>Weighting!$C$19</f>
        <v>#DIV/0!</v>
      </c>
      <c r="C6427" t="e">
        <f>Weighting!$F$19</f>
        <v>#NUM!</v>
      </c>
      <c r="D6427" t="e">
        <f>IF(C6427=1,'Data Transformation'!$G$3+0.5*'Data Transformation'!$W$25,IF(C6428=1,D6428-'Data Transformation'!$W$25,FALSE))</f>
        <v>#NUM!</v>
      </c>
      <c r="E6427">
        <f t="array" ref="E6427">IF(ISLOGICAL(D6427),"",FREQUENCY(IF('Data Transformation'!$B$425:$B$8425='Bin Analysis'!$B6411,'Data Transformation'!$G$425:$G$8425),D6427))</f>
        <v>2001</v>
      </c>
      <c r="F6427">
        <f t="shared" si="801"/>
        <v>0</v>
      </c>
      <c r="G6427">
        <f>Weighting!$H$19</f>
        <v>0</v>
      </c>
      <c r="H6427">
        <f t="array" ref="H6427">FREQUENCY(IF('Data Transformation'!$B$4:$B$8425=B6411,'Data Transformation'!$G$4:$G$8425),'Bin Analysis'!$B6427)</f>
        <v>2073</v>
      </c>
      <c r="I6427">
        <f t="shared" si="802"/>
        <v>0</v>
      </c>
      <c r="J6427">
        <f t="shared" si="803"/>
        <v>0</v>
      </c>
      <c r="K6427">
        <f>J6427*Weighting!$W$19</f>
        <v>0</v>
      </c>
      <c r="M6427" s="14"/>
    </row>
    <row r="6428" spans="1:13" x14ac:dyDescent="0.25">
      <c r="A6428" s="32" t="str">
        <f>IF(Weighting!$P$20&gt;0,B6428,"")</f>
        <v/>
      </c>
      <c r="B6428" t="e">
        <f>Weighting!$C$20</f>
        <v>#DIV/0!</v>
      </c>
      <c r="C6428" t="e">
        <f>Weighting!$F$20</f>
        <v>#NUM!</v>
      </c>
      <c r="D6428" t="e">
        <f>IF(C6428=1,'Data Transformation'!$G$3+0.5*'Data Transformation'!$W$25,IF(C6429=1,D6429-'Data Transformation'!$W$25,FALSE))</f>
        <v>#NUM!</v>
      </c>
      <c r="E6428">
        <f t="array" ref="E6428">IF(ISLOGICAL(D6428),"",FREQUENCY(IF('Data Transformation'!$B$425:$B$8425='Bin Analysis'!$B6411,'Data Transformation'!$G$425:$G$8425),D6428))</f>
        <v>2001</v>
      </c>
      <c r="F6428">
        <f t="shared" si="801"/>
        <v>0</v>
      </c>
      <c r="G6428">
        <f>Weighting!$H$20</f>
        <v>0</v>
      </c>
      <c r="H6428">
        <f t="array" ref="H6428">FREQUENCY(IF('Data Transformation'!$B$4:$B$8425=B6411,'Data Transformation'!$G$4:$G$8425),'Bin Analysis'!$B6428)</f>
        <v>2073</v>
      </c>
      <c r="I6428">
        <f t="shared" si="802"/>
        <v>0</v>
      </c>
      <c r="J6428">
        <f t="shared" si="803"/>
        <v>0</v>
      </c>
      <c r="K6428">
        <f>J6428*Weighting!$W$20</f>
        <v>0</v>
      </c>
      <c r="M6428" s="14"/>
    </row>
    <row r="6429" spans="1:13" x14ac:dyDescent="0.25">
      <c r="A6429" s="32" t="str">
        <f>IF(Weighting!$P$21&gt;0,B6429,"")</f>
        <v/>
      </c>
      <c r="B6429" t="e">
        <f>Weighting!$C$21</f>
        <v>#DIV/0!</v>
      </c>
      <c r="C6429" t="e">
        <f>Weighting!$F$21</f>
        <v>#NUM!</v>
      </c>
      <c r="D6429" t="e">
        <f>IF(C6429=1,'Data Transformation'!$G$3+0.5*'Data Transformation'!$W$25,IF(C6430=1,D6430-'Data Transformation'!$W$25,FALSE))</f>
        <v>#NUM!</v>
      </c>
      <c r="E6429">
        <f t="array" ref="E6429">IF(ISLOGICAL(D6429),"",FREQUENCY(IF('Data Transformation'!$B$425:$B$8425='Bin Analysis'!$B6411,'Data Transformation'!$G$425:$G$8425),D6429))</f>
        <v>2001</v>
      </c>
      <c r="F6429">
        <f t="shared" si="801"/>
        <v>0</v>
      </c>
      <c r="G6429">
        <f>Weighting!$H$21</f>
        <v>0</v>
      </c>
      <c r="H6429">
        <f t="array" ref="H6429">FREQUENCY(IF('Data Transformation'!$B$4:$B$8425=B6411,'Data Transformation'!$G$4:$G$8425),'Bin Analysis'!$B6429)</f>
        <v>2073</v>
      </c>
      <c r="I6429">
        <f t="shared" si="802"/>
        <v>0</v>
      </c>
      <c r="J6429">
        <f t="shared" si="803"/>
        <v>0</v>
      </c>
      <c r="K6429">
        <f>J6429*Weighting!$W$21</f>
        <v>0</v>
      </c>
      <c r="M6429" s="14"/>
    </row>
    <row r="6430" spans="1:13" x14ac:dyDescent="0.25">
      <c r="A6430" s="32" t="str">
        <f>IF(Weighting!$P$22&gt;0,B6430,"")</f>
        <v/>
      </c>
      <c r="B6430" t="e">
        <f>Weighting!$C$22</f>
        <v>#DIV/0!</v>
      </c>
      <c r="C6430" t="e">
        <f>Weighting!$F$22</f>
        <v>#NUM!</v>
      </c>
      <c r="D6430" t="e">
        <f>IF(C6430=1,'Data Transformation'!$G$3+0.5*'Data Transformation'!$W$25,IF(C6431=1,D6431-'Data Transformation'!$W$25,FALSE))</f>
        <v>#NUM!</v>
      </c>
      <c r="E6430">
        <f t="array" ref="E6430">IF(ISLOGICAL(D6430),"",FREQUENCY(IF('Data Transformation'!$B$425:$B$8425='Bin Analysis'!$B6411,'Data Transformation'!$G$425:$G$8425),D6430))</f>
        <v>2001</v>
      </c>
      <c r="F6430">
        <f t="shared" si="801"/>
        <v>0</v>
      </c>
      <c r="G6430">
        <f>Weighting!$H$22</f>
        <v>0</v>
      </c>
      <c r="H6430">
        <f t="array" ref="H6430">FREQUENCY(IF('Data Transformation'!$B$4:$B$8425=B6411,'Data Transformation'!$G$4:$G$8425),'Bin Analysis'!$B6430)</f>
        <v>2073</v>
      </c>
      <c r="I6430">
        <f t="shared" si="802"/>
        <v>0</v>
      </c>
      <c r="J6430">
        <f t="shared" si="803"/>
        <v>0</v>
      </c>
      <c r="K6430">
        <f>J6430*Weighting!$W$22</f>
        <v>0</v>
      </c>
      <c r="M6430" s="14"/>
    </row>
    <row r="6431" spans="1:13" x14ac:dyDescent="0.25">
      <c r="A6431" s="32" t="str">
        <f>IF(Weighting!$P$23&gt;0,B6431,"")</f>
        <v/>
      </c>
      <c r="B6431" t="e">
        <f>Weighting!$C$23</f>
        <v>#DIV/0!</v>
      </c>
      <c r="C6431" t="e">
        <f>Weighting!$F$23</f>
        <v>#NUM!</v>
      </c>
      <c r="D6431" t="e">
        <f>IF(C6431=1,'Data Transformation'!$G$3+0.5*'Data Transformation'!$W$25,IF(C6432=1,D6432-'Data Transformation'!$W$25,FALSE))</f>
        <v>#NUM!</v>
      </c>
      <c r="E6431">
        <f t="array" ref="E6431">IF(ISLOGICAL(D6431),"",FREQUENCY(IF('Data Transformation'!$B$425:$B$8425='Bin Analysis'!$B6411,'Data Transformation'!$G$425:$G$8425),D6431))</f>
        <v>2001</v>
      </c>
      <c r="F6431">
        <f t="shared" si="801"/>
        <v>0</v>
      </c>
      <c r="G6431">
        <f>Weighting!$H$23</f>
        <v>0</v>
      </c>
      <c r="H6431">
        <f t="array" ref="H6431">FREQUENCY(IF('Data Transformation'!$B$4:$B$8425=B6411,'Data Transformation'!$G$4:$G$8425),'Bin Analysis'!$B6431)</f>
        <v>2073</v>
      </c>
      <c r="I6431">
        <f t="shared" si="802"/>
        <v>0</v>
      </c>
      <c r="J6431">
        <f t="shared" si="803"/>
        <v>0</v>
      </c>
      <c r="K6431">
        <f>J6431*Weighting!$W$23</f>
        <v>0</v>
      </c>
      <c r="M6431" s="14"/>
    </row>
    <row r="6432" spans="1:13" x14ac:dyDescent="0.25">
      <c r="A6432" s="32" t="str">
        <f>IF(Weighting!$P$24&gt;0,B6432,"")</f>
        <v/>
      </c>
      <c r="B6432" t="e">
        <f>Weighting!$C$24</f>
        <v>#DIV/0!</v>
      </c>
      <c r="C6432" t="e">
        <f>Weighting!$F$24</f>
        <v>#NUM!</v>
      </c>
      <c r="D6432" t="e">
        <f>IF(C6432=1,'Data Transformation'!$G$3+0.5*'Data Transformation'!$W$25,IF(C6433=1,D6433-'Data Transformation'!$W$25,FALSE))</f>
        <v>#NUM!</v>
      </c>
      <c r="E6432">
        <f t="array" ref="E6432">IF(ISLOGICAL(D6432),"",FREQUENCY(IF('Data Transformation'!$B$425:$B$8425='Bin Analysis'!$B6411,'Data Transformation'!$G$425:$G$8425),D6432))</f>
        <v>2001</v>
      </c>
      <c r="F6432">
        <f t="shared" si="801"/>
        <v>0</v>
      </c>
      <c r="G6432">
        <f>Weighting!$H$24</f>
        <v>0</v>
      </c>
      <c r="H6432">
        <f t="array" ref="H6432">FREQUENCY(IF('Data Transformation'!$B$4:$B$8425=B6411,'Data Transformation'!$G$4:$G$8425),'Bin Analysis'!$B6432)</f>
        <v>2073</v>
      </c>
      <c r="I6432">
        <f t="shared" si="802"/>
        <v>0</v>
      </c>
      <c r="J6432">
        <f t="shared" si="803"/>
        <v>0</v>
      </c>
      <c r="K6432">
        <f>J6432*Weighting!$W$24</f>
        <v>0</v>
      </c>
      <c r="M6432" s="14"/>
    </row>
    <row r="6433" spans="1:25" x14ac:dyDescent="0.25">
      <c r="A6433" s="32" t="str">
        <f>IF(Weighting!$P$25&gt;0,B6433,"")</f>
        <v/>
      </c>
      <c r="B6433" t="e">
        <f>Weighting!$C$25</f>
        <v>#DIV/0!</v>
      </c>
      <c r="C6433" t="e">
        <f>Weighting!$F$25</f>
        <v>#NUM!</v>
      </c>
      <c r="D6433" t="e">
        <f>IF(C6433=1,'Data Transformation'!$G$3+0.5*'Data Transformation'!$W$25,IF(C6434=1,D6434-'Data Transformation'!$W$25,FALSE))</f>
        <v>#NUM!</v>
      </c>
      <c r="E6433">
        <f t="array" ref="E6433">IF(ISLOGICAL(D6433),"",FREQUENCY(IF('Data Transformation'!$B$425:$B$8425='Bin Analysis'!$B6411,'Data Transformation'!$G$425:$G$8425),D6433))</f>
        <v>2001</v>
      </c>
      <c r="F6433">
        <f t="shared" si="801"/>
        <v>0</v>
      </c>
      <c r="G6433">
        <f>Weighting!$H$25</f>
        <v>0</v>
      </c>
      <c r="H6433">
        <f t="array" ref="H6433">FREQUENCY(IF('Data Transformation'!$B$4:$B$8425=B6411,'Data Transformation'!$G$4:$G$8425),'Bin Analysis'!$B6433)</f>
        <v>2073</v>
      </c>
      <c r="I6433">
        <f t="shared" si="802"/>
        <v>0</v>
      </c>
      <c r="J6433">
        <f t="shared" si="803"/>
        <v>0</v>
      </c>
      <c r="K6433">
        <f>J6433*Weighting!$W$25</f>
        <v>0</v>
      </c>
      <c r="M6433" s="14"/>
    </row>
    <row r="6434" spans="1:25" x14ac:dyDescent="0.25">
      <c r="O6434"/>
      <c r="P6434"/>
      <c r="Q6434"/>
      <c r="R6434"/>
    </row>
    <row r="6435" spans="1:25" ht="23.25" x14ac:dyDescent="0.35">
      <c r="A6435" s="21" t="s">
        <v>0</v>
      </c>
      <c r="B6435" s="21" t="str">
        <f>IFERROR(VLOOKUP(C6435,'Data Transformation'!$L$6:$M$426,2,FALSE),"")</f>
        <v/>
      </c>
      <c r="C6435" s="21">
        <f>C6411+1</f>
        <v>268</v>
      </c>
      <c r="D6435" s="21"/>
      <c r="E6435" s="21"/>
      <c r="F6435" s="21"/>
      <c r="G6435" s="21"/>
      <c r="H6435" s="22"/>
      <c r="I6435" s="22"/>
      <c r="J6435" s="22"/>
      <c r="K6435" s="21"/>
      <c r="L6435" s="21" t="str">
        <f>B6435</f>
        <v/>
      </c>
      <c r="M6435" s="23" t="e">
        <f>INDEX('Data Transformation'!$O$4:$O$424,MATCH($B6435,'Data Transformation'!$M$4:$M$424,0),MATCH($M$2,'Data Transformation'!$O$3,0))</f>
        <v>#N/A</v>
      </c>
      <c r="N6435" s="27" t="e">
        <f>IF('Input and Summary Results'!$J$16="minimum",'Bin Analysis'!X6436/(M6435-1),'Bin Analysis'!Y6435/('Bin Analysis'!M6435-1))</f>
        <v>#N/A</v>
      </c>
      <c r="O6435" s="27" t="e">
        <f>IF(M6435=FALSE,NA(),(VLOOKUP(1,C6438:K6457,4,FALSE))/(M6435-1))</f>
        <v>#N/A</v>
      </c>
      <c r="P6435" s="27" t="e">
        <f>IF(M6435=FALSE,NA(),SUM(J6438:J6457)/Weighting!$S$5)</f>
        <v>#N/A</v>
      </c>
      <c r="Q6435" s="27" t="e">
        <f>IF(M6435=FALSE,NA(),SUM(K6438:K6457)/Weighting!$S$6)</f>
        <v>#N/A</v>
      </c>
      <c r="R6435" s="27" t="e">
        <f>IF(M6435=FALSE,NA(),(VLOOKUP(1,G6438:K6457,3,FALSE))/(M6435-1))</f>
        <v>#N/A</v>
      </c>
      <c r="S6435" s="22" t="e">
        <f>IF(M6435=FALSE,NA(),IF(SUM(J6438:J6457)=2,"yes","no"))</f>
        <v>#N/A</v>
      </c>
      <c r="X6435" s="2" cm="2">
        <f t="array" ref="X6435:X6436">FREQUENCY(IF('Data Transformation'!$B$425:$B$6424='Bin Analysis'!L6435,'Data Transformation'!$G$425:$G$6424),'Data Transformation'!$U$11)</f>
        <v>0</v>
      </c>
      <c r="Y6435" s="2" cm="2">
        <f t="array" ref="Y6435:Y6436">FREQUENCY(IF('Data Transformation'!$B$425:$B$6424='Bin Analysis'!L6435,'Data Transformation'!$G$425:$G$6424),'Data Transformation'!$U$12)</f>
        <v>0</v>
      </c>
    </row>
    <row r="6436" spans="1:25" x14ac:dyDescent="0.25">
      <c r="A6436" s="14" t="s">
        <v>67</v>
      </c>
      <c r="B6436" t="s">
        <v>47</v>
      </c>
      <c r="C6436" t="s">
        <v>5</v>
      </c>
      <c r="D6436" t="s">
        <v>100</v>
      </c>
      <c r="E6436" t="s">
        <v>101</v>
      </c>
      <c r="F6436" t="s">
        <v>102</v>
      </c>
      <c r="G6436" t="s">
        <v>70</v>
      </c>
      <c r="H6436" t="s">
        <v>31</v>
      </c>
      <c r="I6436" t="s">
        <v>32</v>
      </c>
      <c r="J6436" t="s">
        <v>46</v>
      </c>
      <c r="K6436" s="14" t="s">
        <v>45</v>
      </c>
      <c r="M6436" s="14"/>
      <c r="X6436" s="2">
        <v>0</v>
      </c>
      <c r="Y6436" s="2">
        <v>0</v>
      </c>
    </row>
    <row r="6437" spans="1:25" x14ac:dyDescent="0.25">
      <c r="A6437" s="32"/>
      <c r="D6437" t="e">
        <f>IF(C6437=1,'Data Transformation'!$G$3+0.5*'Data Transformation'!$W$25,IF(C6438=1,D6438-'Data Transformation'!$W$25,FALSE))</f>
        <v>#NUM!</v>
      </c>
      <c r="E6437">
        <f t="array" ref="E6437">IF(ISLOGICAL(D6437),"",FREQUENCY(IF('Data Transformation'!$B$425:$B$8425='Bin Analysis'!$B6435,'Data Transformation'!$G$425:$G$8425),D6437))</f>
        <v>2001</v>
      </c>
      <c r="F6437" t="e">
        <f>IF(ISLOGICAL(D6437),"",E6437-E6436)</f>
        <v>#VALUE!</v>
      </c>
      <c r="M6437" s="14"/>
    </row>
    <row r="6438" spans="1:25" x14ac:dyDescent="0.25">
      <c r="A6438" s="32" t="e">
        <f>IF(Weighting!$P$6&gt;0,B6438,"")</f>
        <v>#NUM!</v>
      </c>
      <c r="B6438" t="e">
        <f>Weighting!$C$6</f>
        <v>#DIV/0!</v>
      </c>
      <c r="C6438" t="e">
        <f>Weighting!$F$6</f>
        <v>#NUM!</v>
      </c>
      <c r="D6438" t="e">
        <f>IF(C6438=1,'Data Transformation'!$G$3+0.5*'Data Transformation'!$W$25,IF(C6439=1,D6439-'Data Transformation'!$W$25,FALSE))</f>
        <v>#NUM!</v>
      </c>
      <c r="E6438">
        <f t="array" ref="E6438">IF(ISLOGICAL(D6438),"",FREQUENCY(IF('Data Transformation'!$B$425:$B$8425='Bin Analysis'!$B6435,'Data Transformation'!$G$425:$G$8425),D6438))</f>
        <v>2001</v>
      </c>
      <c r="F6438">
        <f>IF(ISLOGICAL(D6438),"",E6438-E6437)</f>
        <v>0</v>
      </c>
      <c r="G6438">
        <f>Weighting!$H$6</f>
        <v>1</v>
      </c>
      <c r="H6438">
        <f t="array" ref="H6438">FREQUENCY(IF('Data Transformation'!$B$4:$B$8425=B6435,'Data Transformation'!$G$4:$G$8425),'Bin Analysis'!$B6438)</f>
        <v>2073</v>
      </c>
      <c r="I6438">
        <f>H6438-H6437</f>
        <v>2073</v>
      </c>
      <c r="J6438">
        <f>IF(I6438=0,0,1)</f>
        <v>1</v>
      </c>
      <c r="K6438" t="e">
        <f>J6438*Weighting!$W$6</f>
        <v>#NUM!</v>
      </c>
      <c r="M6438" s="14"/>
    </row>
    <row r="6439" spans="1:25" x14ac:dyDescent="0.25">
      <c r="A6439" s="32" t="str">
        <f>IF(Weighting!$P$7&gt;0,B6439,"")</f>
        <v/>
      </c>
      <c r="B6439" t="e">
        <f>Weighting!$C$7</f>
        <v>#DIV/0!</v>
      </c>
      <c r="C6439" t="e">
        <f>Weighting!$F$7</f>
        <v>#NUM!</v>
      </c>
      <c r="D6439" t="e">
        <f>IF(C6439=1,'Data Transformation'!$G$3+0.5*'Data Transformation'!$W$25,IF(C6440=1,D6440-'Data Transformation'!$W$25,FALSE))</f>
        <v>#NUM!</v>
      </c>
      <c r="E6439">
        <f t="array" ref="E6439">IF(ISLOGICAL(D6439),"",FREQUENCY(IF('Data Transformation'!$B$425:$B$8425='Bin Analysis'!$B6435,'Data Transformation'!$G$425:$G$8425),D6439))</f>
        <v>2001</v>
      </c>
      <c r="F6439">
        <f t="shared" ref="F6439:F6457" si="804">IF(ISLOGICAL(D6439),"",E6439-E6438)</f>
        <v>0</v>
      </c>
      <c r="G6439">
        <f>Weighting!$H$7</f>
        <v>0</v>
      </c>
      <c r="H6439">
        <f t="array" ref="H6439">FREQUENCY(IF('Data Transformation'!$B$4:$B$8425=B6435,'Data Transformation'!$G$4:$G$8425),'Bin Analysis'!$B6439)</f>
        <v>2073</v>
      </c>
      <c r="I6439">
        <f t="shared" ref="I6439:I6457" si="805">H6439-H6438</f>
        <v>0</v>
      </c>
      <c r="J6439">
        <f>IF(I6439=0,0,1)</f>
        <v>0</v>
      </c>
      <c r="K6439">
        <f>J6439*Weighting!$W$7</f>
        <v>0</v>
      </c>
      <c r="M6439" s="14"/>
    </row>
    <row r="6440" spans="1:25" x14ac:dyDescent="0.25">
      <c r="A6440" s="32" t="str">
        <f>IF(Weighting!$P$8&gt;0,B6440,"")</f>
        <v/>
      </c>
      <c r="B6440" t="e">
        <f>Weighting!$C$8</f>
        <v>#DIV/0!</v>
      </c>
      <c r="C6440" t="e">
        <f>Weighting!$F$8</f>
        <v>#NUM!</v>
      </c>
      <c r="D6440" t="e">
        <f>IF(C6440=1,'Data Transformation'!$G$3+0.5*'Data Transformation'!$W$25,IF(C6441=1,D6441-'Data Transformation'!$W$25,FALSE))</f>
        <v>#NUM!</v>
      </c>
      <c r="E6440">
        <f t="array" ref="E6440">IF(ISLOGICAL(D6440),"",FREQUENCY(IF('Data Transformation'!$B$425:$B$8425='Bin Analysis'!$B6435,'Data Transformation'!$G$425:$G$8425),D6440))</f>
        <v>2001</v>
      </c>
      <c r="F6440">
        <f t="shared" si="804"/>
        <v>0</v>
      </c>
      <c r="G6440">
        <f>Weighting!$H$8</f>
        <v>0</v>
      </c>
      <c r="H6440">
        <f t="array" ref="H6440">FREQUENCY(IF('Data Transformation'!$B$4:$B$8425=B6435,'Data Transformation'!$G$4:$G$8425),'Bin Analysis'!$B6440)</f>
        <v>2073</v>
      </c>
      <c r="I6440">
        <f t="shared" si="805"/>
        <v>0</v>
      </c>
      <c r="J6440">
        <f t="shared" ref="J6440:J6457" si="806">IF(I6440=0,0,1)</f>
        <v>0</v>
      </c>
      <c r="K6440">
        <f>J6440*Weighting!$W$8</f>
        <v>0</v>
      </c>
      <c r="M6440" s="14"/>
    </row>
    <row r="6441" spans="1:25" x14ac:dyDescent="0.25">
      <c r="A6441" s="32" t="str">
        <f>IF(Weighting!$P$9&gt;0,B6441,"")</f>
        <v/>
      </c>
      <c r="B6441" s="50" t="e">
        <f>Weighting!$C$9</f>
        <v>#DIV/0!</v>
      </c>
      <c r="C6441" t="e">
        <f>Weighting!$F$9</f>
        <v>#NUM!</v>
      </c>
      <c r="D6441" t="e">
        <f>IF(C6441=1,'Data Transformation'!$G$3+0.5*'Data Transformation'!$W$25,IF(C6442=1,D6442-'Data Transformation'!$W$25,FALSE))</f>
        <v>#NUM!</v>
      </c>
      <c r="E6441">
        <f t="array" ref="E6441">IF(ISLOGICAL(D6441),"",FREQUENCY(IF('Data Transformation'!$B$425:$B$8425='Bin Analysis'!$B6435,'Data Transformation'!$G$425:$G$8425),D6441))</f>
        <v>2001</v>
      </c>
      <c r="F6441">
        <f t="shared" si="804"/>
        <v>0</v>
      </c>
      <c r="G6441">
        <f>Weighting!$H$9</f>
        <v>0</v>
      </c>
      <c r="H6441">
        <f t="array" ref="H6441">FREQUENCY(IF('Data Transformation'!$B$4:$B$8425=B6435,'Data Transformation'!$G$4:$G$8425),'Bin Analysis'!$B6441)</f>
        <v>2073</v>
      </c>
      <c r="I6441">
        <f t="shared" si="805"/>
        <v>0</v>
      </c>
      <c r="J6441">
        <f t="shared" si="806"/>
        <v>0</v>
      </c>
      <c r="K6441">
        <f>J6441*Weighting!$W$9</f>
        <v>0</v>
      </c>
      <c r="M6441" s="14"/>
    </row>
    <row r="6442" spans="1:25" x14ac:dyDescent="0.25">
      <c r="A6442" s="32" t="str">
        <f>IF(Weighting!$P$10&gt;0,B6442,"")</f>
        <v/>
      </c>
      <c r="B6442" t="e">
        <f>Weighting!$C$10</f>
        <v>#DIV/0!</v>
      </c>
      <c r="C6442" t="e">
        <f>Weighting!$F$10</f>
        <v>#NUM!</v>
      </c>
      <c r="D6442" t="e">
        <f>IF(C6442=1,'Data Transformation'!$G$3+0.5*'Data Transformation'!$W$25,IF(C6443=1,D6443-'Data Transformation'!$W$25,FALSE))</f>
        <v>#NUM!</v>
      </c>
      <c r="E6442">
        <f t="array" ref="E6442">IF(ISLOGICAL(D6442),"",FREQUENCY(IF('Data Transformation'!$B$425:$B$8425='Bin Analysis'!$B6435,'Data Transformation'!$G$425:$G$8425),D6442))</f>
        <v>2001</v>
      </c>
      <c r="F6442">
        <f t="shared" si="804"/>
        <v>0</v>
      </c>
      <c r="G6442">
        <f>Weighting!$H$10</f>
        <v>0</v>
      </c>
      <c r="H6442">
        <f t="array" ref="H6442">FREQUENCY(IF('Data Transformation'!$B$4:$B$8425=B6435,'Data Transformation'!$G$4:$G$8425),'Bin Analysis'!$B6442)</f>
        <v>2073</v>
      </c>
      <c r="I6442">
        <f t="shared" si="805"/>
        <v>0</v>
      </c>
      <c r="J6442">
        <f t="shared" si="806"/>
        <v>0</v>
      </c>
      <c r="K6442">
        <f>J6442*Weighting!$W$10</f>
        <v>0</v>
      </c>
      <c r="M6442" s="14"/>
    </row>
    <row r="6443" spans="1:25" x14ac:dyDescent="0.25">
      <c r="A6443" s="32" t="str">
        <f>IF(Weighting!$P$11&gt;0,B6443,"")</f>
        <v/>
      </c>
      <c r="B6443" t="e">
        <f>Weighting!$C$11</f>
        <v>#DIV/0!</v>
      </c>
      <c r="C6443" t="e">
        <f>Weighting!$F$11</f>
        <v>#NUM!</v>
      </c>
      <c r="D6443" t="e">
        <f>IF(C6443=1,'Data Transformation'!$G$3+0.5*'Data Transformation'!$W$25,IF(C6444=1,D6444-'Data Transformation'!$W$25,FALSE))</f>
        <v>#NUM!</v>
      </c>
      <c r="E6443">
        <f t="array" ref="E6443">IF(ISLOGICAL(D6443),"",FREQUENCY(IF('Data Transformation'!$B$425:$B$8425='Bin Analysis'!$B6435,'Data Transformation'!$G$425:$G$8425),D6443))</f>
        <v>2001</v>
      </c>
      <c r="F6443">
        <f t="shared" si="804"/>
        <v>0</v>
      </c>
      <c r="G6443">
        <f>Weighting!$H$11</f>
        <v>0</v>
      </c>
      <c r="H6443">
        <f t="array" ref="H6443">FREQUENCY(IF('Data Transformation'!$B$4:$B$8425=B6435,'Data Transformation'!$G$4:$G$8425),'Bin Analysis'!$B6443)</f>
        <v>2073</v>
      </c>
      <c r="I6443">
        <f t="shared" si="805"/>
        <v>0</v>
      </c>
      <c r="J6443">
        <f t="shared" si="806"/>
        <v>0</v>
      </c>
      <c r="K6443">
        <f>J6443*Weighting!$W$11</f>
        <v>0</v>
      </c>
      <c r="M6443" s="14"/>
    </row>
    <row r="6444" spans="1:25" x14ac:dyDescent="0.25">
      <c r="A6444" s="32" t="str">
        <f>IF(Weighting!$P$12&gt;0,B6444,"")</f>
        <v/>
      </c>
      <c r="B6444" t="e">
        <f>Weighting!$C$12</f>
        <v>#DIV/0!</v>
      </c>
      <c r="C6444" t="e">
        <f>Weighting!$F$12</f>
        <v>#NUM!</v>
      </c>
      <c r="D6444" t="e">
        <f>IF(C6444=1,'Data Transformation'!$G$3+0.5*'Data Transformation'!$W$25,IF(C6445=1,D6445-'Data Transformation'!$W$25,FALSE))</f>
        <v>#NUM!</v>
      </c>
      <c r="E6444">
        <f t="array" ref="E6444">IF(ISLOGICAL(D6444),"",FREQUENCY(IF('Data Transformation'!$B$425:$B$8425='Bin Analysis'!$B6435,'Data Transformation'!$G$425:$G$8425),D6444))</f>
        <v>2001</v>
      </c>
      <c r="F6444">
        <f t="shared" si="804"/>
        <v>0</v>
      </c>
      <c r="G6444">
        <f>Weighting!$H$12</f>
        <v>0</v>
      </c>
      <c r="H6444">
        <f t="array" ref="H6444">FREQUENCY(IF('Data Transformation'!$B$4:$B$8425=B6435,'Data Transformation'!$G$4:$G$8425),'Bin Analysis'!$B6444)</f>
        <v>2073</v>
      </c>
      <c r="I6444">
        <f t="shared" si="805"/>
        <v>0</v>
      </c>
      <c r="J6444">
        <f t="shared" si="806"/>
        <v>0</v>
      </c>
      <c r="K6444">
        <f>J6444*Weighting!$W$12</f>
        <v>0</v>
      </c>
      <c r="M6444" s="14"/>
    </row>
    <row r="6445" spans="1:25" x14ac:dyDescent="0.25">
      <c r="A6445" s="32" t="str">
        <f>IF(Weighting!$P$13&gt;0,B6445,"")</f>
        <v/>
      </c>
      <c r="B6445" t="e">
        <f>Weighting!$C$13</f>
        <v>#DIV/0!</v>
      </c>
      <c r="C6445" t="e">
        <f>Weighting!$F$13</f>
        <v>#NUM!</v>
      </c>
      <c r="D6445" t="e">
        <f>IF(C6445=1,'Data Transformation'!$G$3+0.5*'Data Transformation'!$W$25,IF(C6446=1,D6446-'Data Transformation'!$W$25,FALSE))</f>
        <v>#NUM!</v>
      </c>
      <c r="E6445">
        <f t="array" ref="E6445">IF(ISLOGICAL(D6445),"",FREQUENCY(IF('Data Transformation'!$B$425:$B$8425='Bin Analysis'!$B6435,'Data Transformation'!$G$425:$G$8425),D6445))</f>
        <v>2001</v>
      </c>
      <c r="F6445">
        <f t="shared" si="804"/>
        <v>0</v>
      </c>
      <c r="G6445">
        <f>Weighting!$H$13</f>
        <v>0</v>
      </c>
      <c r="H6445">
        <f t="array" ref="H6445">FREQUENCY(IF('Data Transformation'!$B$4:$B$8425=B6435,'Data Transformation'!$G$4:$G$8425),'Bin Analysis'!$B6445)</f>
        <v>2073</v>
      </c>
      <c r="I6445">
        <f t="shared" si="805"/>
        <v>0</v>
      </c>
      <c r="J6445">
        <f t="shared" si="806"/>
        <v>0</v>
      </c>
      <c r="K6445">
        <f>J6445*Weighting!$W$13</f>
        <v>0</v>
      </c>
      <c r="M6445" s="14"/>
    </row>
    <row r="6446" spans="1:25" x14ac:dyDescent="0.25">
      <c r="A6446" s="32" t="str">
        <f>IF(Weighting!$P$14&gt;0,B6446,"")</f>
        <v/>
      </c>
      <c r="B6446" t="e">
        <f>Weighting!$C$14</f>
        <v>#DIV/0!</v>
      </c>
      <c r="C6446" t="e">
        <f>Weighting!$F$14</f>
        <v>#NUM!</v>
      </c>
      <c r="D6446" t="e">
        <f>IF(C6446=1,'Data Transformation'!$G$3+0.5*'Data Transformation'!$W$25,IF(C6447=1,D6447-'Data Transformation'!$W$25,FALSE))</f>
        <v>#NUM!</v>
      </c>
      <c r="E6446">
        <f t="array" ref="E6446">IF(ISLOGICAL(D6446),"",FREQUENCY(IF('Data Transformation'!$B$425:$B$8425='Bin Analysis'!$B6435,'Data Transformation'!$G$425:$G$8425),D6446))</f>
        <v>2001</v>
      </c>
      <c r="F6446">
        <f t="shared" si="804"/>
        <v>0</v>
      </c>
      <c r="G6446">
        <f>Weighting!$H$14</f>
        <v>0</v>
      </c>
      <c r="H6446">
        <f t="array" ref="H6446">FREQUENCY(IF('Data Transformation'!$B$4:$B$8425=B6435,'Data Transformation'!$G$4:$G$8425),'Bin Analysis'!$B6446)</f>
        <v>2073</v>
      </c>
      <c r="I6446">
        <f t="shared" si="805"/>
        <v>0</v>
      </c>
      <c r="J6446">
        <f t="shared" si="806"/>
        <v>0</v>
      </c>
      <c r="K6446">
        <f>J6446*Weighting!$W$14</f>
        <v>0</v>
      </c>
      <c r="M6446" s="14"/>
    </row>
    <row r="6447" spans="1:25" x14ac:dyDescent="0.25">
      <c r="A6447" s="32" t="str">
        <f>IF(Weighting!$P$15&gt;0,B6447,"")</f>
        <v/>
      </c>
      <c r="B6447" t="e">
        <f>Weighting!$C$15</f>
        <v>#DIV/0!</v>
      </c>
      <c r="C6447" t="e">
        <f>Weighting!$F$15</f>
        <v>#NUM!</v>
      </c>
      <c r="D6447" t="e">
        <f>IF(C6447=1,'Data Transformation'!$G$3+0.5*'Data Transformation'!$W$25,IF(C6448=1,D6448-'Data Transformation'!$W$25,FALSE))</f>
        <v>#NUM!</v>
      </c>
      <c r="E6447">
        <f t="array" ref="E6447">IF(ISLOGICAL(D6447),"",FREQUENCY(IF('Data Transformation'!$B$425:$B$8425='Bin Analysis'!$B6435,'Data Transformation'!$G$425:$G$8425),D6447))</f>
        <v>2001</v>
      </c>
      <c r="F6447">
        <f t="shared" si="804"/>
        <v>0</v>
      </c>
      <c r="G6447">
        <f>Weighting!$H$15</f>
        <v>0</v>
      </c>
      <c r="H6447">
        <f t="array" ref="H6447">FREQUENCY(IF('Data Transformation'!$B$4:$B$8425=B6435,'Data Transformation'!$G$4:$G$8425),'Bin Analysis'!$B6447)</f>
        <v>2073</v>
      </c>
      <c r="I6447">
        <f t="shared" si="805"/>
        <v>0</v>
      </c>
      <c r="J6447">
        <f t="shared" si="806"/>
        <v>0</v>
      </c>
      <c r="K6447">
        <f>J6447*Weighting!$W$15</f>
        <v>0</v>
      </c>
      <c r="M6447" s="14"/>
    </row>
    <row r="6448" spans="1:25" x14ac:dyDescent="0.25">
      <c r="A6448" s="32" t="str">
        <f>IF(Weighting!$P$16&gt;0,B6448,"")</f>
        <v/>
      </c>
      <c r="B6448" t="e">
        <f>Weighting!$C$16</f>
        <v>#DIV/0!</v>
      </c>
      <c r="C6448" t="e">
        <f>Weighting!$F$16</f>
        <v>#NUM!</v>
      </c>
      <c r="D6448" t="e">
        <f>IF(C6448=1,'Data Transformation'!$G$3+0.5*'Data Transformation'!$W$25,IF(C6449=1,D6449-'Data Transformation'!$W$25,FALSE))</f>
        <v>#NUM!</v>
      </c>
      <c r="E6448">
        <f t="array" ref="E6448">IF(ISLOGICAL(D6448),"",FREQUENCY(IF('Data Transformation'!$B$425:$B$8425='Bin Analysis'!$B6435,'Data Transformation'!$G$425:$G$8425),D6448))</f>
        <v>2001</v>
      </c>
      <c r="F6448">
        <f t="shared" si="804"/>
        <v>0</v>
      </c>
      <c r="G6448">
        <f>Weighting!$H$16</f>
        <v>0</v>
      </c>
      <c r="H6448">
        <f t="array" ref="H6448">FREQUENCY(IF('Data Transformation'!$B$4:$B$8425=B6435,'Data Transformation'!$G$4:$G$8425),'Bin Analysis'!$B6448)</f>
        <v>2073</v>
      </c>
      <c r="I6448">
        <f t="shared" si="805"/>
        <v>0</v>
      </c>
      <c r="J6448">
        <f t="shared" si="806"/>
        <v>0</v>
      </c>
      <c r="K6448">
        <f>J6448*Weighting!$W$16</f>
        <v>0</v>
      </c>
      <c r="M6448" s="14"/>
    </row>
    <row r="6449" spans="1:25" x14ac:dyDescent="0.25">
      <c r="A6449" s="32" t="str">
        <f>IF(Weighting!$P$17&gt;0,B6449,"")</f>
        <v/>
      </c>
      <c r="B6449" t="e">
        <f>Weighting!$C$17</f>
        <v>#DIV/0!</v>
      </c>
      <c r="C6449" t="e">
        <f>Weighting!$F$17</f>
        <v>#NUM!</v>
      </c>
      <c r="D6449" t="e">
        <f>IF(C6449=1,'Data Transformation'!$G$3+0.5*'Data Transformation'!$W$25,IF(C6450=1,D6450-'Data Transformation'!$W$25,FALSE))</f>
        <v>#NUM!</v>
      </c>
      <c r="E6449">
        <f t="array" ref="E6449">IF(ISLOGICAL(D6449),"",FREQUENCY(IF('Data Transformation'!$B$425:$B$8425='Bin Analysis'!$B6435,'Data Transformation'!$G$425:$G$8425),D6449))</f>
        <v>2001</v>
      </c>
      <c r="F6449">
        <f t="shared" si="804"/>
        <v>0</v>
      </c>
      <c r="G6449">
        <f>Weighting!$H$17</f>
        <v>0</v>
      </c>
      <c r="H6449">
        <f t="array" ref="H6449">FREQUENCY(IF('Data Transformation'!$B$4:$B$8425=B6435,'Data Transformation'!$G$4:$G$8425),'Bin Analysis'!$B6449)</f>
        <v>2073</v>
      </c>
      <c r="I6449">
        <f t="shared" si="805"/>
        <v>0</v>
      </c>
      <c r="J6449">
        <f t="shared" si="806"/>
        <v>0</v>
      </c>
      <c r="K6449">
        <f>J6449*Weighting!$W$17</f>
        <v>0</v>
      </c>
      <c r="M6449" s="14"/>
    </row>
    <row r="6450" spans="1:25" x14ac:dyDescent="0.25">
      <c r="A6450" s="32" t="str">
        <f>IF(Weighting!$P$18&gt;0,B6450,"")</f>
        <v/>
      </c>
      <c r="B6450" t="e">
        <f>Weighting!$C$18</f>
        <v>#DIV/0!</v>
      </c>
      <c r="C6450" t="e">
        <f>Weighting!$F$18</f>
        <v>#NUM!</v>
      </c>
      <c r="D6450" t="e">
        <f>IF(C6450=1,'Data Transformation'!$G$3+0.5*'Data Transformation'!$W$25,IF(C6451=1,D6451-'Data Transformation'!$W$25,FALSE))</f>
        <v>#NUM!</v>
      </c>
      <c r="E6450">
        <f t="array" ref="E6450">IF(ISLOGICAL(D6450),"",FREQUENCY(IF('Data Transformation'!$B$425:$B$8425='Bin Analysis'!$B6435,'Data Transformation'!$G$425:$G$8425),D6450))</f>
        <v>2001</v>
      </c>
      <c r="F6450">
        <f t="shared" si="804"/>
        <v>0</v>
      </c>
      <c r="G6450">
        <f>Weighting!$H$18</f>
        <v>0</v>
      </c>
      <c r="H6450">
        <f t="array" ref="H6450">FREQUENCY(IF('Data Transformation'!$B$4:$B$8425=B6435,'Data Transformation'!$G$4:$G$8425),'Bin Analysis'!$B6450)</f>
        <v>2073</v>
      </c>
      <c r="I6450">
        <f t="shared" si="805"/>
        <v>0</v>
      </c>
      <c r="J6450">
        <f t="shared" si="806"/>
        <v>0</v>
      </c>
      <c r="K6450">
        <f>J6450*Weighting!$W$18</f>
        <v>0</v>
      </c>
      <c r="M6450" s="14"/>
    </row>
    <row r="6451" spans="1:25" x14ac:dyDescent="0.25">
      <c r="A6451" s="32" t="str">
        <f>IF(Weighting!$P$19&gt;0,B6451,"")</f>
        <v/>
      </c>
      <c r="B6451" t="e">
        <f>Weighting!$C$19</f>
        <v>#DIV/0!</v>
      </c>
      <c r="C6451" t="e">
        <f>Weighting!$F$19</f>
        <v>#NUM!</v>
      </c>
      <c r="D6451" t="e">
        <f>IF(C6451=1,'Data Transformation'!$G$3+0.5*'Data Transformation'!$W$25,IF(C6452=1,D6452-'Data Transformation'!$W$25,FALSE))</f>
        <v>#NUM!</v>
      </c>
      <c r="E6451">
        <f t="array" ref="E6451">IF(ISLOGICAL(D6451),"",FREQUENCY(IF('Data Transformation'!$B$425:$B$8425='Bin Analysis'!$B6435,'Data Transformation'!$G$425:$G$8425),D6451))</f>
        <v>2001</v>
      </c>
      <c r="F6451">
        <f t="shared" si="804"/>
        <v>0</v>
      </c>
      <c r="G6451">
        <f>Weighting!$H$19</f>
        <v>0</v>
      </c>
      <c r="H6451">
        <f t="array" ref="H6451">FREQUENCY(IF('Data Transformation'!$B$4:$B$8425=B6435,'Data Transformation'!$G$4:$G$8425),'Bin Analysis'!$B6451)</f>
        <v>2073</v>
      </c>
      <c r="I6451">
        <f t="shared" si="805"/>
        <v>0</v>
      </c>
      <c r="J6451">
        <f t="shared" si="806"/>
        <v>0</v>
      </c>
      <c r="K6451">
        <f>J6451*Weighting!$W$19</f>
        <v>0</v>
      </c>
      <c r="M6451" s="14"/>
    </row>
    <row r="6452" spans="1:25" x14ac:dyDescent="0.25">
      <c r="A6452" s="32" t="str">
        <f>IF(Weighting!$P$20&gt;0,B6452,"")</f>
        <v/>
      </c>
      <c r="B6452" t="e">
        <f>Weighting!$C$20</f>
        <v>#DIV/0!</v>
      </c>
      <c r="C6452" t="e">
        <f>Weighting!$F$20</f>
        <v>#NUM!</v>
      </c>
      <c r="D6452" t="e">
        <f>IF(C6452=1,'Data Transformation'!$G$3+0.5*'Data Transformation'!$W$25,IF(C6453=1,D6453-'Data Transformation'!$W$25,FALSE))</f>
        <v>#NUM!</v>
      </c>
      <c r="E6452">
        <f t="array" ref="E6452">IF(ISLOGICAL(D6452),"",FREQUENCY(IF('Data Transformation'!$B$425:$B$8425='Bin Analysis'!$B6435,'Data Transformation'!$G$425:$G$8425),D6452))</f>
        <v>2001</v>
      </c>
      <c r="F6452">
        <f t="shared" si="804"/>
        <v>0</v>
      </c>
      <c r="G6452">
        <f>Weighting!$H$20</f>
        <v>0</v>
      </c>
      <c r="H6452">
        <f t="array" ref="H6452">FREQUENCY(IF('Data Transformation'!$B$4:$B$8425=B6435,'Data Transformation'!$G$4:$G$8425),'Bin Analysis'!$B6452)</f>
        <v>2073</v>
      </c>
      <c r="I6452">
        <f t="shared" si="805"/>
        <v>0</v>
      </c>
      <c r="J6452">
        <f t="shared" si="806"/>
        <v>0</v>
      </c>
      <c r="K6452">
        <f>J6452*Weighting!$W$20</f>
        <v>0</v>
      </c>
      <c r="M6452" s="14"/>
    </row>
    <row r="6453" spans="1:25" x14ac:dyDescent="0.25">
      <c r="A6453" s="32" t="str">
        <f>IF(Weighting!$P$21&gt;0,B6453,"")</f>
        <v/>
      </c>
      <c r="B6453" t="e">
        <f>Weighting!$C$21</f>
        <v>#DIV/0!</v>
      </c>
      <c r="C6453" t="e">
        <f>Weighting!$F$21</f>
        <v>#NUM!</v>
      </c>
      <c r="D6453" t="e">
        <f>IF(C6453=1,'Data Transformation'!$G$3+0.5*'Data Transformation'!$W$25,IF(C6454=1,D6454-'Data Transformation'!$W$25,FALSE))</f>
        <v>#NUM!</v>
      </c>
      <c r="E6453">
        <f t="array" ref="E6453">IF(ISLOGICAL(D6453),"",FREQUENCY(IF('Data Transformation'!$B$425:$B$8425='Bin Analysis'!$B6435,'Data Transformation'!$G$425:$G$8425),D6453))</f>
        <v>2001</v>
      </c>
      <c r="F6453">
        <f t="shared" si="804"/>
        <v>0</v>
      </c>
      <c r="G6453">
        <f>Weighting!$H$21</f>
        <v>0</v>
      </c>
      <c r="H6453">
        <f t="array" ref="H6453">FREQUENCY(IF('Data Transformation'!$B$4:$B$8425=B6435,'Data Transformation'!$G$4:$G$8425),'Bin Analysis'!$B6453)</f>
        <v>2073</v>
      </c>
      <c r="I6453">
        <f t="shared" si="805"/>
        <v>0</v>
      </c>
      <c r="J6453">
        <f t="shared" si="806"/>
        <v>0</v>
      </c>
      <c r="K6453">
        <f>J6453*Weighting!$W$21</f>
        <v>0</v>
      </c>
      <c r="M6453" s="14"/>
    </row>
    <row r="6454" spans="1:25" x14ac:dyDescent="0.25">
      <c r="A6454" s="32" t="str">
        <f>IF(Weighting!$P$22&gt;0,B6454,"")</f>
        <v/>
      </c>
      <c r="B6454" t="e">
        <f>Weighting!$C$22</f>
        <v>#DIV/0!</v>
      </c>
      <c r="C6454" t="e">
        <f>Weighting!$F$22</f>
        <v>#NUM!</v>
      </c>
      <c r="D6454" t="e">
        <f>IF(C6454=1,'Data Transformation'!$G$3+0.5*'Data Transformation'!$W$25,IF(C6455=1,D6455-'Data Transformation'!$W$25,FALSE))</f>
        <v>#NUM!</v>
      </c>
      <c r="E6454">
        <f t="array" ref="E6454">IF(ISLOGICAL(D6454),"",FREQUENCY(IF('Data Transformation'!$B$425:$B$8425='Bin Analysis'!$B6435,'Data Transformation'!$G$425:$G$8425),D6454))</f>
        <v>2001</v>
      </c>
      <c r="F6454">
        <f t="shared" si="804"/>
        <v>0</v>
      </c>
      <c r="G6454">
        <f>Weighting!$H$22</f>
        <v>0</v>
      </c>
      <c r="H6454">
        <f t="array" ref="H6454">FREQUENCY(IF('Data Transformation'!$B$4:$B$8425=B6435,'Data Transformation'!$G$4:$G$8425),'Bin Analysis'!$B6454)</f>
        <v>2073</v>
      </c>
      <c r="I6454">
        <f t="shared" si="805"/>
        <v>0</v>
      </c>
      <c r="J6454">
        <f t="shared" si="806"/>
        <v>0</v>
      </c>
      <c r="K6454">
        <f>J6454*Weighting!$W$22</f>
        <v>0</v>
      </c>
      <c r="M6454" s="14"/>
    </row>
    <row r="6455" spans="1:25" x14ac:dyDescent="0.25">
      <c r="A6455" s="32" t="str">
        <f>IF(Weighting!$P$23&gt;0,B6455,"")</f>
        <v/>
      </c>
      <c r="B6455" t="e">
        <f>Weighting!$C$23</f>
        <v>#DIV/0!</v>
      </c>
      <c r="C6455" t="e">
        <f>Weighting!$F$23</f>
        <v>#NUM!</v>
      </c>
      <c r="D6455" t="e">
        <f>IF(C6455=1,'Data Transformation'!$G$3+0.5*'Data Transformation'!$W$25,IF(C6456=1,D6456-'Data Transformation'!$W$25,FALSE))</f>
        <v>#NUM!</v>
      </c>
      <c r="E6455">
        <f t="array" ref="E6455">IF(ISLOGICAL(D6455),"",FREQUENCY(IF('Data Transformation'!$B$425:$B$8425='Bin Analysis'!$B6435,'Data Transformation'!$G$425:$G$8425),D6455))</f>
        <v>2001</v>
      </c>
      <c r="F6455">
        <f t="shared" si="804"/>
        <v>0</v>
      </c>
      <c r="G6455">
        <f>Weighting!$H$23</f>
        <v>0</v>
      </c>
      <c r="H6455">
        <f t="array" ref="H6455">FREQUENCY(IF('Data Transformation'!$B$4:$B$8425=B6435,'Data Transformation'!$G$4:$G$8425),'Bin Analysis'!$B6455)</f>
        <v>2073</v>
      </c>
      <c r="I6455">
        <f t="shared" si="805"/>
        <v>0</v>
      </c>
      <c r="J6455">
        <f t="shared" si="806"/>
        <v>0</v>
      </c>
      <c r="K6455">
        <f>J6455*Weighting!$W$23</f>
        <v>0</v>
      </c>
      <c r="M6455" s="14"/>
    </row>
    <row r="6456" spans="1:25" x14ac:dyDescent="0.25">
      <c r="A6456" s="32" t="str">
        <f>IF(Weighting!$P$24&gt;0,B6456,"")</f>
        <v/>
      </c>
      <c r="B6456" t="e">
        <f>Weighting!$C$24</f>
        <v>#DIV/0!</v>
      </c>
      <c r="C6456" t="e">
        <f>Weighting!$F$24</f>
        <v>#NUM!</v>
      </c>
      <c r="D6456" t="e">
        <f>IF(C6456=1,'Data Transformation'!$G$3+0.5*'Data Transformation'!$W$25,IF(C6457=1,D6457-'Data Transformation'!$W$25,FALSE))</f>
        <v>#NUM!</v>
      </c>
      <c r="E6456">
        <f t="array" ref="E6456">IF(ISLOGICAL(D6456),"",FREQUENCY(IF('Data Transformation'!$B$425:$B$8425='Bin Analysis'!$B6435,'Data Transformation'!$G$425:$G$8425),D6456))</f>
        <v>2001</v>
      </c>
      <c r="F6456">
        <f t="shared" si="804"/>
        <v>0</v>
      </c>
      <c r="G6456">
        <f>Weighting!$H$24</f>
        <v>0</v>
      </c>
      <c r="H6456">
        <f t="array" ref="H6456">FREQUENCY(IF('Data Transformation'!$B$4:$B$8425=B6435,'Data Transformation'!$G$4:$G$8425),'Bin Analysis'!$B6456)</f>
        <v>2073</v>
      </c>
      <c r="I6456">
        <f t="shared" si="805"/>
        <v>0</v>
      </c>
      <c r="J6456">
        <f t="shared" si="806"/>
        <v>0</v>
      </c>
      <c r="K6456">
        <f>J6456*Weighting!$W$24</f>
        <v>0</v>
      </c>
      <c r="M6456" s="14"/>
    </row>
    <row r="6457" spans="1:25" x14ac:dyDescent="0.25">
      <c r="A6457" s="32" t="str">
        <f>IF(Weighting!$P$25&gt;0,B6457,"")</f>
        <v/>
      </c>
      <c r="B6457" t="e">
        <f>Weighting!$C$25</f>
        <v>#DIV/0!</v>
      </c>
      <c r="C6457" t="e">
        <f>Weighting!$F$25</f>
        <v>#NUM!</v>
      </c>
      <c r="D6457" t="e">
        <f>IF(C6457=1,'Data Transformation'!$G$3+0.5*'Data Transformation'!$W$25,IF(C6458=1,D6458-'Data Transformation'!$W$25,FALSE))</f>
        <v>#NUM!</v>
      </c>
      <c r="E6457">
        <f t="array" ref="E6457">IF(ISLOGICAL(D6457),"",FREQUENCY(IF('Data Transformation'!$B$425:$B$8425='Bin Analysis'!$B6435,'Data Transformation'!$G$425:$G$8425),D6457))</f>
        <v>2001</v>
      </c>
      <c r="F6457">
        <f t="shared" si="804"/>
        <v>0</v>
      </c>
      <c r="G6457">
        <f>Weighting!$H$25</f>
        <v>0</v>
      </c>
      <c r="H6457">
        <f t="array" ref="H6457">FREQUENCY(IF('Data Transformation'!$B$4:$B$8425=B6435,'Data Transformation'!$G$4:$G$8425),'Bin Analysis'!$B6457)</f>
        <v>2073</v>
      </c>
      <c r="I6457">
        <f t="shared" si="805"/>
        <v>0</v>
      </c>
      <c r="J6457">
        <f t="shared" si="806"/>
        <v>0</v>
      </c>
      <c r="K6457">
        <f>J6457*Weighting!$W$25</f>
        <v>0</v>
      </c>
      <c r="M6457" s="14"/>
    </row>
    <row r="6458" spans="1:25" x14ac:dyDescent="0.25">
      <c r="O6458"/>
      <c r="P6458"/>
      <c r="Q6458"/>
      <c r="R6458"/>
    </row>
    <row r="6459" spans="1:25" ht="23.25" x14ac:dyDescent="0.35">
      <c r="A6459" s="21" t="s">
        <v>0</v>
      </c>
      <c r="B6459" s="21" t="str">
        <f>IFERROR(VLOOKUP(C6459,'Data Transformation'!$L$6:$M$426,2,FALSE),"")</f>
        <v/>
      </c>
      <c r="C6459" s="21">
        <f>C6435+1</f>
        <v>269</v>
      </c>
      <c r="D6459" s="21"/>
      <c r="E6459" s="21"/>
      <c r="F6459" s="21"/>
      <c r="G6459" s="21"/>
      <c r="H6459" s="22"/>
      <c r="I6459" s="22"/>
      <c r="J6459" s="22"/>
      <c r="K6459" s="21"/>
      <c r="L6459" s="21" t="str">
        <f>B6459</f>
        <v/>
      </c>
      <c r="M6459" s="23" t="e">
        <f>INDEX('Data Transformation'!$O$4:$O$424,MATCH($B6459,'Data Transformation'!$M$4:$M$424,0),MATCH($M$2,'Data Transformation'!$O$3,0))</f>
        <v>#N/A</v>
      </c>
      <c r="N6459" s="27" t="e">
        <f>IF('Input and Summary Results'!$J$16="minimum",'Bin Analysis'!X6460/(M6459-1),'Bin Analysis'!Y6459/('Bin Analysis'!M6459-1))</f>
        <v>#N/A</v>
      </c>
      <c r="O6459" s="27" t="e">
        <f>IF(M6459=FALSE,NA(),(VLOOKUP(1,C6462:K6481,4,FALSE))/(M6459-1))</f>
        <v>#N/A</v>
      </c>
      <c r="P6459" s="27" t="e">
        <f>IF(M6459=FALSE,NA(),SUM(J6462:J6481)/Weighting!$S$5)</f>
        <v>#N/A</v>
      </c>
      <c r="Q6459" s="27" t="e">
        <f>IF(M6459=FALSE,NA(),SUM(K6462:K6481)/Weighting!$S$6)</f>
        <v>#N/A</v>
      </c>
      <c r="R6459" s="27" t="e">
        <f>IF(M6459=FALSE,NA(),(VLOOKUP(1,G6462:K6481,3,FALSE))/(M6459-1))</f>
        <v>#N/A</v>
      </c>
      <c r="S6459" s="22" t="e">
        <f>IF(M6459=FALSE,NA(),IF(SUM(J6462:J6481)=2,"yes","no"))</f>
        <v>#N/A</v>
      </c>
      <c r="X6459" s="2" cm="2">
        <f t="array" ref="X6459:X6460">FREQUENCY(IF('Data Transformation'!$B$425:$B$6424='Bin Analysis'!L6459,'Data Transformation'!$G$425:$G$6424),'Data Transformation'!$U$11)</f>
        <v>0</v>
      </c>
      <c r="Y6459" s="2" cm="2">
        <f t="array" ref="Y6459:Y6460">FREQUENCY(IF('Data Transformation'!$B$425:$B$6424='Bin Analysis'!L6459,'Data Transformation'!$G$425:$G$6424),'Data Transformation'!$U$12)</f>
        <v>0</v>
      </c>
    </row>
    <row r="6460" spans="1:25" x14ac:dyDescent="0.25">
      <c r="A6460" s="14" t="s">
        <v>67</v>
      </c>
      <c r="B6460" t="s">
        <v>47</v>
      </c>
      <c r="C6460" t="s">
        <v>5</v>
      </c>
      <c r="D6460" t="s">
        <v>100</v>
      </c>
      <c r="E6460" t="s">
        <v>101</v>
      </c>
      <c r="F6460" t="s">
        <v>102</v>
      </c>
      <c r="G6460" t="s">
        <v>70</v>
      </c>
      <c r="H6460" t="s">
        <v>31</v>
      </c>
      <c r="I6460" t="s">
        <v>32</v>
      </c>
      <c r="J6460" t="s">
        <v>46</v>
      </c>
      <c r="K6460" s="14" t="s">
        <v>45</v>
      </c>
      <c r="M6460" s="14"/>
      <c r="X6460" s="2">
        <v>0</v>
      </c>
      <c r="Y6460" s="2">
        <v>0</v>
      </c>
    </row>
    <row r="6461" spans="1:25" x14ac:dyDescent="0.25">
      <c r="A6461" s="32"/>
      <c r="D6461" t="e">
        <f>IF(C6461=1,'Data Transformation'!$G$3+0.5*'Data Transformation'!$W$25,IF(C6462=1,D6462-'Data Transformation'!$W$25,FALSE))</f>
        <v>#NUM!</v>
      </c>
      <c r="E6461">
        <f t="array" ref="E6461">IF(ISLOGICAL(D6461),"",FREQUENCY(IF('Data Transformation'!$B$425:$B$8425='Bin Analysis'!$B6459,'Data Transformation'!$G$425:$G$8425),D6461))</f>
        <v>2001</v>
      </c>
      <c r="F6461" t="e">
        <f>IF(ISLOGICAL(D6461),"",E6461-E6460)</f>
        <v>#VALUE!</v>
      </c>
      <c r="M6461" s="14"/>
    </row>
    <row r="6462" spans="1:25" x14ac:dyDescent="0.25">
      <c r="A6462" s="32" t="e">
        <f>IF(Weighting!$P$6&gt;0,B6462,"")</f>
        <v>#NUM!</v>
      </c>
      <c r="B6462" t="e">
        <f>Weighting!$C$6</f>
        <v>#DIV/0!</v>
      </c>
      <c r="C6462" t="e">
        <f>Weighting!$F$6</f>
        <v>#NUM!</v>
      </c>
      <c r="D6462" t="e">
        <f>IF(C6462=1,'Data Transformation'!$G$3+0.5*'Data Transformation'!$W$25,IF(C6463=1,D6463-'Data Transformation'!$W$25,FALSE))</f>
        <v>#NUM!</v>
      </c>
      <c r="E6462">
        <f t="array" ref="E6462">IF(ISLOGICAL(D6462),"",FREQUENCY(IF('Data Transformation'!$B$425:$B$8425='Bin Analysis'!$B6459,'Data Transformation'!$G$425:$G$8425),D6462))</f>
        <v>2001</v>
      </c>
      <c r="F6462">
        <f>IF(ISLOGICAL(D6462),"",E6462-E6461)</f>
        <v>0</v>
      </c>
      <c r="G6462">
        <f>Weighting!$H$6</f>
        <v>1</v>
      </c>
      <c r="H6462">
        <f t="array" ref="H6462">FREQUENCY(IF('Data Transformation'!$B$4:$B$8425=B6459,'Data Transformation'!$G$4:$G$8425),'Bin Analysis'!$B6462)</f>
        <v>2073</v>
      </c>
      <c r="I6462">
        <f>H6462-H6461</f>
        <v>2073</v>
      </c>
      <c r="J6462">
        <f>IF(I6462=0,0,1)</f>
        <v>1</v>
      </c>
      <c r="K6462" t="e">
        <f>J6462*Weighting!$W$6</f>
        <v>#NUM!</v>
      </c>
      <c r="M6462" s="14"/>
    </row>
    <row r="6463" spans="1:25" x14ac:dyDescent="0.25">
      <c r="A6463" s="32" t="str">
        <f>IF(Weighting!$P$7&gt;0,B6463,"")</f>
        <v/>
      </c>
      <c r="B6463" t="e">
        <f>Weighting!$C$7</f>
        <v>#DIV/0!</v>
      </c>
      <c r="C6463" t="e">
        <f>Weighting!$F$7</f>
        <v>#NUM!</v>
      </c>
      <c r="D6463" t="e">
        <f>IF(C6463=1,'Data Transformation'!$G$3+0.5*'Data Transformation'!$W$25,IF(C6464=1,D6464-'Data Transformation'!$W$25,FALSE))</f>
        <v>#NUM!</v>
      </c>
      <c r="E6463">
        <f t="array" ref="E6463">IF(ISLOGICAL(D6463),"",FREQUENCY(IF('Data Transformation'!$B$425:$B$8425='Bin Analysis'!$B6459,'Data Transformation'!$G$425:$G$8425),D6463))</f>
        <v>2001</v>
      </c>
      <c r="F6463">
        <f t="shared" ref="F6463:F6481" si="807">IF(ISLOGICAL(D6463),"",E6463-E6462)</f>
        <v>0</v>
      </c>
      <c r="G6463">
        <f>Weighting!$H$7</f>
        <v>0</v>
      </c>
      <c r="H6463">
        <f t="array" ref="H6463">FREQUENCY(IF('Data Transformation'!$B$4:$B$8425=B6459,'Data Transformation'!$G$4:$G$8425),'Bin Analysis'!$B6463)</f>
        <v>2073</v>
      </c>
      <c r="I6463">
        <f t="shared" ref="I6463:I6481" si="808">H6463-H6462</f>
        <v>0</v>
      </c>
      <c r="J6463">
        <f>IF(I6463=0,0,1)</f>
        <v>0</v>
      </c>
      <c r="K6463">
        <f>J6463*Weighting!$W$7</f>
        <v>0</v>
      </c>
      <c r="M6463" s="14"/>
    </row>
    <row r="6464" spans="1:25" x14ac:dyDescent="0.25">
      <c r="A6464" s="32" t="str">
        <f>IF(Weighting!$P$8&gt;0,B6464,"")</f>
        <v/>
      </c>
      <c r="B6464" t="e">
        <f>Weighting!$C$8</f>
        <v>#DIV/0!</v>
      </c>
      <c r="C6464" t="e">
        <f>Weighting!$F$8</f>
        <v>#NUM!</v>
      </c>
      <c r="D6464" t="e">
        <f>IF(C6464=1,'Data Transformation'!$G$3+0.5*'Data Transformation'!$W$25,IF(C6465=1,D6465-'Data Transformation'!$W$25,FALSE))</f>
        <v>#NUM!</v>
      </c>
      <c r="E6464">
        <f t="array" ref="E6464">IF(ISLOGICAL(D6464),"",FREQUENCY(IF('Data Transformation'!$B$425:$B$8425='Bin Analysis'!$B6459,'Data Transformation'!$G$425:$G$8425),D6464))</f>
        <v>2001</v>
      </c>
      <c r="F6464">
        <f t="shared" si="807"/>
        <v>0</v>
      </c>
      <c r="G6464">
        <f>Weighting!$H$8</f>
        <v>0</v>
      </c>
      <c r="H6464">
        <f t="array" ref="H6464">FREQUENCY(IF('Data Transformation'!$B$4:$B$8425=B6459,'Data Transformation'!$G$4:$G$8425),'Bin Analysis'!$B6464)</f>
        <v>2073</v>
      </c>
      <c r="I6464">
        <f t="shared" si="808"/>
        <v>0</v>
      </c>
      <c r="J6464">
        <f t="shared" ref="J6464:J6481" si="809">IF(I6464=0,0,1)</f>
        <v>0</v>
      </c>
      <c r="K6464">
        <f>J6464*Weighting!$W$8</f>
        <v>0</v>
      </c>
      <c r="M6464" s="14"/>
    </row>
    <row r="6465" spans="1:13" x14ac:dyDescent="0.25">
      <c r="A6465" s="32" t="str">
        <f>IF(Weighting!$P$9&gt;0,B6465,"")</f>
        <v/>
      </c>
      <c r="B6465" s="50" t="e">
        <f>Weighting!$C$9</f>
        <v>#DIV/0!</v>
      </c>
      <c r="C6465" t="e">
        <f>Weighting!$F$9</f>
        <v>#NUM!</v>
      </c>
      <c r="D6465" t="e">
        <f>IF(C6465=1,'Data Transformation'!$G$3+0.5*'Data Transformation'!$W$25,IF(C6466=1,D6466-'Data Transformation'!$W$25,FALSE))</f>
        <v>#NUM!</v>
      </c>
      <c r="E6465">
        <f t="array" ref="E6465">IF(ISLOGICAL(D6465),"",FREQUENCY(IF('Data Transformation'!$B$425:$B$8425='Bin Analysis'!$B6459,'Data Transformation'!$G$425:$G$8425),D6465))</f>
        <v>2001</v>
      </c>
      <c r="F6465">
        <f t="shared" si="807"/>
        <v>0</v>
      </c>
      <c r="G6465">
        <f>Weighting!$H$9</f>
        <v>0</v>
      </c>
      <c r="H6465">
        <f t="array" ref="H6465">FREQUENCY(IF('Data Transformation'!$B$4:$B$8425=B6459,'Data Transformation'!$G$4:$G$8425),'Bin Analysis'!$B6465)</f>
        <v>2073</v>
      </c>
      <c r="I6465">
        <f t="shared" si="808"/>
        <v>0</v>
      </c>
      <c r="J6465">
        <f t="shared" si="809"/>
        <v>0</v>
      </c>
      <c r="K6465">
        <f>J6465*Weighting!$W$9</f>
        <v>0</v>
      </c>
      <c r="M6465" s="14"/>
    </row>
    <row r="6466" spans="1:13" x14ac:dyDescent="0.25">
      <c r="A6466" s="32" t="str">
        <f>IF(Weighting!$P$10&gt;0,B6466,"")</f>
        <v/>
      </c>
      <c r="B6466" t="e">
        <f>Weighting!$C$10</f>
        <v>#DIV/0!</v>
      </c>
      <c r="C6466" t="e">
        <f>Weighting!$F$10</f>
        <v>#NUM!</v>
      </c>
      <c r="D6466" t="e">
        <f>IF(C6466=1,'Data Transformation'!$G$3+0.5*'Data Transformation'!$W$25,IF(C6467=1,D6467-'Data Transformation'!$W$25,FALSE))</f>
        <v>#NUM!</v>
      </c>
      <c r="E6466">
        <f t="array" ref="E6466">IF(ISLOGICAL(D6466),"",FREQUENCY(IF('Data Transformation'!$B$425:$B$8425='Bin Analysis'!$B6459,'Data Transformation'!$G$425:$G$8425),D6466))</f>
        <v>2001</v>
      </c>
      <c r="F6466">
        <f t="shared" si="807"/>
        <v>0</v>
      </c>
      <c r="G6466">
        <f>Weighting!$H$10</f>
        <v>0</v>
      </c>
      <c r="H6466">
        <f t="array" ref="H6466">FREQUENCY(IF('Data Transformation'!$B$4:$B$8425=B6459,'Data Transformation'!$G$4:$G$8425),'Bin Analysis'!$B6466)</f>
        <v>2073</v>
      </c>
      <c r="I6466">
        <f t="shared" si="808"/>
        <v>0</v>
      </c>
      <c r="J6466">
        <f t="shared" si="809"/>
        <v>0</v>
      </c>
      <c r="K6466">
        <f>J6466*Weighting!$W$10</f>
        <v>0</v>
      </c>
      <c r="M6466" s="14"/>
    </row>
    <row r="6467" spans="1:13" x14ac:dyDescent="0.25">
      <c r="A6467" s="32" t="str">
        <f>IF(Weighting!$P$11&gt;0,B6467,"")</f>
        <v/>
      </c>
      <c r="B6467" t="e">
        <f>Weighting!$C$11</f>
        <v>#DIV/0!</v>
      </c>
      <c r="C6467" t="e">
        <f>Weighting!$F$11</f>
        <v>#NUM!</v>
      </c>
      <c r="D6467" t="e">
        <f>IF(C6467=1,'Data Transformation'!$G$3+0.5*'Data Transformation'!$W$25,IF(C6468=1,D6468-'Data Transformation'!$W$25,FALSE))</f>
        <v>#NUM!</v>
      </c>
      <c r="E6467">
        <f t="array" ref="E6467">IF(ISLOGICAL(D6467),"",FREQUENCY(IF('Data Transformation'!$B$425:$B$8425='Bin Analysis'!$B6459,'Data Transformation'!$G$425:$G$8425),D6467))</f>
        <v>2001</v>
      </c>
      <c r="F6467">
        <f t="shared" si="807"/>
        <v>0</v>
      </c>
      <c r="G6467">
        <f>Weighting!$H$11</f>
        <v>0</v>
      </c>
      <c r="H6467">
        <f t="array" ref="H6467">FREQUENCY(IF('Data Transformation'!$B$4:$B$8425=B6459,'Data Transformation'!$G$4:$G$8425),'Bin Analysis'!$B6467)</f>
        <v>2073</v>
      </c>
      <c r="I6467">
        <f t="shared" si="808"/>
        <v>0</v>
      </c>
      <c r="J6467">
        <f t="shared" si="809"/>
        <v>0</v>
      </c>
      <c r="K6467">
        <f>J6467*Weighting!$W$11</f>
        <v>0</v>
      </c>
      <c r="M6467" s="14"/>
    </row>
    <row r="6468" spans="1:13" x14ac:dyDescent="0.25">
      <c r="A6468" s="32" t="str">
        <f>IF(Weighting!$P$12&gt;0,B6468,"")</f>
        <v/>
      </c>
      <c r="B6468" t="e">
        <f>Weighting!$C$12</f>
        <v>#DIV/0!</v>
      </c>
      <c r="C6468" t="e">
        <f>Weighting!$F$12</f>
        <v>#NUM!</v>
      </c>
      <c r="D6468" t="e">
        <f>IF(C6468=1,'Data Transformation'!$G$3+0.5*'Data Transformation'!$W$25,IF(C6469=1,D6469-'Data Transformation'!$W$25,FALSE))</f>
        <v>#NUM!</v>
      </c>
      <c r="E6468">
        <f t="array" ref="E6468">IF(ISLOGICAL(D6468),"",FREQUENCY(IF('Data Transformation'!$B$425:$B$8425='Bin Analysis'!$B6459,'Data Transformation'!$G$425:$G$8425),D6468))</f>
        <v>2001</v>
      </c>
      <c r="F6468">
        <f t="shared" si="807"/>
        <v>0</v>
      </c>
      <c r="G6468">
        <f>Weighting!$H$12</f>
        <v>0</v>
      </c>
      <c r="H6468">
        <f t="array" ref="H6468">FREQUENCY(IF('Data Transformation'!$B$4:$B$8425=B6459,'Data Transformation'!$G$4:$G$8425),'Bin Analysis'!$B6468)</f>
        <v>2073</v>
      </c>
      <c r="I6468">
        <f t="shared" si="808"/>
        <v>0</v>
      </c>
      <c r="J6468">
        <f t="shared" si="809"/>
        <v>0</v>
      </c>
      <c r="K6468">
        <f>J6468*Weighting!$W$12</f>
        <v>0</v>
      </c>
      <c r="M6468" s="14"/>
    </row>
    <row r="6469" spans="1:13" x14ac:dyDescent="0.25">
      <c r="A6469" s="32" t="str">
        <f>IF(Weighting!$P$13&gt;0,B6469,"")</f>
        <v/>
      </c>
      <c r="B6469" t="e">
        <f>Weighting!$C$13</f>
        <v>#DIV/0!</v>
      </c>
      <c r="C6469" t="e">
        <f>Weighting!$F$13</f>
        <v>#NUM!</v>
      </c>
      <c r="D6469" t="e">
        <f>IF(C6469=1,'Data Transformation'!$G$3+0.5*'Data Transformation'!$W$25,IF(C6470=1,D6470-'Data Transformation'!$W$25,FALSE))</f>
        <v>#NUM!</v>
      </c>
      <c r="E6469">
        <f t="array" ref="E6469">IF(ISLOGICAL(D6469),"",FREQUENCY(IF('Data Transformation'!$B$425:$B$8425='Bin Analysis'!$B6459,'Data Transformation'!$G$425:$G$8425),D6469))</f>
        <v>2001</v>
      </c>
      <c r="F6469">
        <f t="shared" si="807"/>
        <v>0</v>
      </c>
      <c r="G6469">
        <f>Weighting!$H$13</f>
        <v>0</v>
      </c>
      <c r="H6469">
        <f t="array" ref="H6469">FREQUENCY(IF('Data Transformation'!$B$4:$B$8425=B6459,'Data Transformation'!$G$4:$G$8425),'Bin Analysis'!$B6469)</f>
        <v>2073</v>
      </c>
      <c r="I6469">
        <f t="shared" si="808"/>
        <v>0</v>
      </c>
      <c r="J6469">
        <f t="shared" si="809"/>
        <v>0</v>
      </c>
      <c r="K6469">
        <f>J6469*Weighting!$W$13</f>
        <v>0</v>
      </c>
      <c r="M6469" s="14"/>
    </row>
    <row r="6470" spans="1:13" x14ac:dyDescent="0.25">
      <c r="A6470" s="32" t="str">
        <f>IF(Weighting!$P$14&gt;0,B6470,"")</f>
        <v/>
      </c>
      <c r="B6470" t="e">
        <f>Weighting!$C$14</f>
        <v>#DIV/0!</v>
      </c>
      <c r="C6470" t="e">
        <f>Weighting!$F$14</f>
        <v>#NUM!</v>
      </c>
      <c r="D6470" t="e">
        <f>IF(C6470=1,'Data Transformation'!$G$3+0.5*'Data Transformation'!$W$25,IF(C6471=1,D6471-'Data Transformation'!$W$25,FALSE))</f>
        <v>#NUM!</v>
      </c>
      <c r="E6470">
        <f t="array" ref="E6470">IF(ISLOGICAL(D6470),"",FREQUENCY(IF('Data Transformation'!$B$425:$B$8425='Bin Analysis'!$B6459,'Data Transformation'!$G$425:$G$8425),D6470))</f>
        <v>2001</v>
      </c>
      <c r="F6470">
        <f t="shared" si="807"/>
        <v>0</v>
      </c>
      <c r="G6470">
        <f>Weighting!$H$14</f>
        <v>0</v>
      </c>
      <c r="H6470">
        <f t="array" ref="H6470">FREQUENCY(IF('Data Transformation'!$B$4:$B$8425=B6459,'Data Transformation'!$G$4:$G$8425),'Bin Analysis'!$B6470)</f>
        <v>2073</v>
      </c>
      <c r="I6470">
        <f t="shared" si="808"/>
        <v>0</v>
      </c>
      <c r="J6470">
        <f t="shared" si="809"/>
        <v>0</v>
      </c>
      <c r="K6470">
        <f>J6470*Weighting!$W$14</f>
        <v>0</v>
      </c>
      <c r="M6470" s="14"/>
    </row>
    <row r="6471" spans="1:13" x14ac:dyDescent="0.25">
      <c r="A6471" s="32" t="str">
        <f>IF(Weighting!$P$15&gt;0,B6471,"")</f>
        <v/>
      </c>
      <c r="B6471" t="e">
        <f>Weighting!$C$15</f>
        <v>#DIV/0!</v>
      </c>
      <c r="C6471" t="e">
        <f>Weighting!$F$15</f>
        <v>#NUM!</v>
      </c>
      <c r="D6471" t="e">
        <f>IF(C6471=1,'Data Transformation'!$G$3+0.5*'Data Transformation'!$W$25,IF(C6472=1,D6472-'Data Transformation'!$W$25,FALSE))</f>
        <v>#NUM!</v>
      </c>
      <c r="E6471">
        <f t="array" ref="E6471">IF(ISLOGICAL(D6471),"",FREQUENCY(IF('Data Transformation'!$B$425:$B$8425='Bin Analysis'!$B6459,'Data Transformation'!$G$425:$G$8425),D6471))</f>
        <v>2001</v>
      </c>
      <c r="F6471">
        <f t="shared" si="807"/>
        <v>0</v>
      </c>
      <c r="G6471">
        <f>Weighting!$H$15</f>
        <v>0</v>
      </c>
      <c r="H6471">
        <f t="array" ref="H6471">FREQUENCY(IF('Data Transformation'!$B$4:$B$8425=B6459,'Data Transformation'!$G$4:$G$8425),'Bin Analysis'!$B6471)</f>
        <v>2073</v>
      </c>
      <c r="I6471">
        <f t="shared" si="808"/>
        <v>0</v>
      </c>
      <c r="J6471">
        <f t="shared" si="809"/>
        <v>0</v>
      </c>
      <c r="K6471">
        <f>J6471*Weighting!$W$15</f>
        <v>0</v>
      </c>
      <c r="M6471" s="14"/>
    </row>
    <row r="6472" spans="1:13" x14ac:dyDescent="0.25">
      <c r="A6472" s="32" t="str">
        <f>IF(Weighting!$P$16&gt;0,B6472,"")</f>
        <v/>
      </c>
      <c r="B6472" t="e">
        <f>Weighting!$C$16</f>
        <v>#DIV/0!</v>
      </c>
      <c r="C6472" t="e">
        <f>Weighting!$F$16</f>
        <v>#NUM!</v>
      </c>
      <c r="D6472" t="e">
        <f>IF(C6472=1,'Data Transformation'!$G$3+0.5*'Data Transformation'!$W$25,IF(C6473=1,D6473-'Data Transformation'!$W$25,FALSE))</f>
        <v>#NUM!</v>
      </c>
      <c r="E6472">
        <f t="array" ref="E6472">IF(ISLOGICAL(D6472),"",FREQUENCY(IF('Data Transformation'!$B$425:$B$8425='Bin Analysis'!$B6459,'Data Transformation'!$G$425:$G$8425),D6472))</f>
        <v>2001</v>
      </c>
      <c r="F6472">
        <f t="shared" si="807"/>
        <v>0</v>
      </c>
      <c r="G6472">
        <f>Weighting!$H$16</f>
        <v>0</v>
      </c>
      <c r="H6472">
        <f t="array" ref="H6472">FREQUENCY(IF('Data Transformation'!$B$4:$B$8425=B6459,'Data Transformation'!$G$4:$G$8425),'Bin Analysis'!$B6472)</f>
        <v>2073</v>
      </c>
      <c r="I6472">
        <f t="shared" si="808"/>
        <v>0</v>
      </c>
      <c r="J6472">
        <f t="shared" si="809"/>
        <v>0</v>
      </c>
      <c r="K6472">
        <f>J6472*Weighting!$W$16</f>
        <v>0</v>
      </c>
      <c r="M6472" s="14"/>
    </row>
    <row r="6473" spans="1:13" x14ac:dyDescent="0.25">
      <c r="A6473" s="32" t="str">
        <f>IF(Weighting!$P$17&gt;0,B6473,"")</f>
        <v/>
      </c>
      <c r="B6473" t="e">
        <f>Weighting!$C$17</f>
        <v>#DIV/0!</v>
      </c>
      <c r="C6473" t="e">
        <f>Weighting!$F$17</f>
        <v>#NUM!</v>
      </c>
      <c r="D6473" t="e">
        <f>IF(C6473=1,'Data Transformation'!$G$3+0.5*'Data Transformation'!$W$25,IF(C6474=1,D6474-'Data Transformation'!$W$25,FALSE))</f>
        <v>#NUM!</v>
      </c>
      <c r="E6473">
        <f t="array" ref="E6473">IF(ISLOGICAL(D6473),"",FREQUENCY(IF('Data Transformation'!$B$425:$B$8425='Bin Analysis'!$B6459,'Data Transformation'!$G$425:$G$8425),D6473))</f>
        <v>2001</v>
      </c>
      <c r="F6473">
        <f t="shared" si="807"/>
        <v>0</v>
      </c>
      <c r="G6473">
        <f>Weighting!$H$17</f>
        <v>0</v>
      </c>
      <c r="H6473">
        <f t="array" ref="H6473">FREQUENCY(IF('Data Transformation'!$B$4:$B$8425=B6459,'Data Transformation'!$G$4:$G$8425),'Bin Analysis'!$B6473)</f>
        <v>2073</v>
      </c>
      <c r="I6473">
        <f t="shared" si="808"/>
        <v>0</v>
      </c>
      <c r="J6473">
        <f t="shared" si="809"/>
        <v>0</v>
      </c>
      <c r="K6473">
        <f>J6473*Weighting!$W$17</f>
        <v>0</v>
      </c>
      <c r="M6473" s="14"/>
    </row>
    <row r="6474" spans="1:13" x14ac:dyDescent="0.25">
      <c r="A6474" s="32" t="str">
        <f>IF(Weighting!$P$18&gt;0,B6474,"")</f>
        <v/>
      </c>
      <c r="B6474" t="e">
        <f>Weighting!$C$18</f>
        <v>#DIV/0!</v>
      </c>
      <c r="C6474" t="e">
        <f>Weighting!$F$18</f>
        <v>#NUM!</v>
      </c>
      <c r="D6474" t="e">
        <f>IF(C6474=1,'Data Transformation'!$G$3+0.5*'Data Transformation'!$W$25,IF(C6475=1,D6475-'Data Transformation'!$W$25,FALSE))</f>
        <v>#NUM!</v>
      </c>
      <c r="E6474">
        <f t="array" ref="E6474">IF(ISLOGICAL(D6474),"",FREQUENCY(IF('Data Transformation'!$B$425:$B$8425='Bin Analysis'!$B6459,'Data Transformation'!$G$425:$G$8425),D6474))</f>
        <v>2001</v>
      </c>
      <c r="F6474">
        <f t="shared" si="807"/>
        <v>0</v>
      </c>
      <c r="G6474">
        <f>Weighting!$H$18</f>
        <v>0</v>
      </c>
      <c r="H6474">
        <f t="array" ref="H6474">FREQUENCY(IF('Data Transformation'!$B$4:$B$8425=B6459,'Data Transformation'!$G$4:$G$8425),'Bin Analysis'!$B6474)</f>
        <v>2073</v>
      </c>
      <c r="I6474">
        <f t="shared" si="808"/>
        <v>0</v>
      </c>
      <c r="J6474">
        <f t="shared" si="809"/>
        <v>0</v>
      </c>
      <c r="K6474">
        <f>J6474*Weighting!$W$18</f>
        <v>0</v>
      </c>
      <c r="M6474" s="14"/>
    </row>
    <row r="6475" spans="1:13" x14ac:dyDescent="0.25">
      <c r="A6475" s="32" t="str">
        <f>IF(Weighting!$P$19&gt;0,B6475,"")</f>
        <v/>
      </c>
      <c r="B6475" t="e">
        <f>Weighting!$C$19</f>
        <v>#DIV/0!</v>
      </c>
      <c r="C6475" t="e">
        <f>Weighting!$F$19</f>
        <v>#NUM!</v>
      </c>
      <c r="D6475" t="e">
        <f>IF(C6475=1,'Data Transformation'!$G$3+0.5*'Data Transformation'!$W$25,IF(C6476=1,D6476-'Data Transformation'!$W$25,FALSE))</f>
        <v>#NUM!</v>
      </c>
      <c r="E6475">
        <f t="array" ref="E6475">IF(ISLOGICAL(D6475),"",FREQUENCY(IF('Data Transformation'!$B$425:$B$8425='Bin Analysis'!$B6459,'Data Transformation'!$G$425:$G$8425),D6475))</f>
        <v>2001</v>
      </c>
      <c r="F6475">
        <f t="shared" si="807"/>
        <v>0</v>
      </c>
      <c r="G6475">
        <f>Weighting!$H$19</f>
        <v>0</v>
      </c>
      <c r="H6475">
        <f t="array" ref="H6475">FREQUENCY(IF('Data Transformation'!$B$4:$B$8425=B6459,'Data Transformation'!$G$4:$G$8425),'Bin Analysis'!$B6475)</f>
        <v>2073</v>
      </c>
      <c r="I6475">
        <f t="shared" si="808"/>
        <v>0</v>
      </c>
      <c r="J6475">
        <f t="shared" si="809"/>
        <v>0</v>
      </c>
      <c r="K6475">
        <f>J6475*Weighting!$W$19</f>
        <v>0</v>
      </c>
      <c r="M6475" s="14"/>
    </row>
    <row r="6476" spans="1:13" x14ac:dyDescent="0.25">
      <c r="A6476" s="32" t="str">
        <f>IF(Weighting!$P$20&gt;0,B6476,"")</f>
        <v/>
      </c>
      <c r="B6476" t="e">
        <f>Weighting!$C$20</f>
        <v>#DIV/0!</v>
      </c>
      <c r="C6476" t="e">
        <f>Weighting!$F$20</f>
        <v>#NUM!</v>
      </c>
      <c r="D6476" t="e">
        <f>IF(C6476=1,'Data Transformation'!$G$3+0.5*'Data Transformation'!$W$25,IF(C6477=1,D6477-'Data Transformation'!$W$25,FALSE))</f>
        <v>#NUM!</v>
      </c>
      <c r="E6476">
        <f t="array" ref="E6476">IF(ISLOGICAL(D6476),"",FREQUENCY(IF('Data Transformation'!$B$425:$B$8425='Bin Analysis'!$B6459,'Data Transformation'!$G$425:$G$8425),D6476))</f>
        <v>2001</v>
      </c>
      <c r="F6476">
        <f t="shared" si="807"/>
        <v>0</v>
      </c>
      <c r="G6476">
        <f>Weighting!$H$20</f>
        <v>0</v>
      </c>
      <c r="H6476">
        <f t="array" ref="H6476">FREQUENCY(IF('Data Transformation'!$B$4:$B$8425=B6459,'Data Transformation'!$G$4:$G$8425),'Bin Analysis'!$B6476)</f>
        <v>2073</v>
      </c>
      <c r="I6476">
        <f t="shared" si="808"/>
        <v>0</v>
      </c>
      <c r="J6476">
        <f t="shared" si="809"/>
        <v>0</v>
      </c>
      <c r="K6476">
        <f>J6476*Weighting!$W$20</f>
        <v>0</v>
      </c>
      <c r="M6476" s="14"/>
    </row>
    <row r="6477" spans="1:13" x14ac:dyDescent="0.25">
      <c r="A6477" s="32" t="str">
        <f>IF(Weighting!$P$21&gt;0,B6477,"")</f>
        <v/>
      </c>
      <c r="B6477" t="e">
        <f>Weighting!$C$21</f>
        <v>#DIV/0!</v>
      </c>
      <c r="C6477" t="e">
        <f>Weighting!$F$21</f>
        <v>#NUM!</v>
      </c>
      <c r="D6477" t="e">
        <f>IF(C6477=1,'Data Transformation'!$G$3+0.5*'Data Transformation'!$W$25,IF(C6478=1,D6478-'Data Transformation'!$W$25,FALSE))</f>
        <v>#NUM!</v>
      </c>
      <c r="E6477">
        <f t="array" ref="E6477">IF(ISLOGICAL(D6477),"",FREQUENCY(IF('Data Transformation'!$B$425:$B$8425='Bin Analysis'!$B6459,'Data Transformation'!$G$425:$G$8425),D6477))</f>
        <v>2001</v>
      </c>
      <c r="F6477">
        <f t="shared" si="807"/>
        <v>0</v>
      </c>
      <c r="G6477">
        <f>Weighting!$H$21</f>
        <v>0</v>
      </c>
      <c r="H6477">
        <f t="array" ref="H6477">FREQUENCY(IF('Data Transformation'!$B$4:$B$8425=B6459,'Data Transformation'!$G$4:$G$8425),'Bin Analysis'!$B6477)</f>
        <v>2073</v>
      </c>
      <c r="I6477">
        <f t="shared" si="808"/>
        <v>0</v>
      </c>
      <c r="J6477">
        <f t="shared" si="809"/>
        <v>0</v>
      </c>
      <c r="K6477">
        <f>J6477*Weighting!$W$21</f>
        <v>0</v>
      </c>
      <c r="M6477" s="14"/>
    </row>
    <row r="6478" spans="1:13" x14ac:dyDescent="0.25">
      <c r="A6478" s="32" t="str">
        <f>IF(Weighting!$P$22&gt;0,B6478,"")</f>
        <v/>
      </c>
      <c r="B6478" t="e">
        <f>Weighting!$C$22</f>
        <v>#DIV/0!</v>
      </c>
      <c r="C6478" t="e">
        <f>Weighting!$F$22</f>
        <v>#NUM!</v>
      </c>
      <c r="D6478" t="e">
        <f>IF(C6478=1,'Data Transformation'!$G$3+0.5*'Data Transformation'!$W$25,IF(C6479=1,D6479-'Data Transformation'!$W$25,FALSE))</f>
        <v>#NUM!</v>
      </c>
      <c r="E6478">
        <f t="array" ref="E6478">IF(ISLOGICAL(D6478),"",FREQUENCY(IF('Data Transformation'!$B$425:$B$8425='Bin Analysis'!$B6459,'Data Transformation'!$G$425:$G$8425),D6478))</f>
        <v>2001</v>
      </c>
      <c r="F6478">
        <f t="shared" si="807"/>
        <v>0</v>
      </c>
      <c r="G6478">
        <f>Weighting!$H$22</f>
        <v>0</v>
      </c>
      <c r="H6478">
        <f t="array" ref="H6478">FREQUENCY(IF('Data Transformation'!$B$4:$B$8425=B6459,'Data Transformation'!$G$4:$G$8425),'Bin Analysis'!$B6478)</f>
        <v>2073</v>
      </c>
      <c r="I6478">
        <f t="shared" si="808"/>
        <v>0</v>
      </c>
      <c r="J6478">
        <f t="shared" si="809"/>
        <v>0</v>
      </c>
      <c r="K6478">
        <f>J6478*Weighting!$W$22</f>
        <v>0</v>
      </c>
      <c r="M6478" s="14"/>
    </row>
    <row r="6479" spans="1:13" x14ac:dyDescent="0.25">
      <c r="A6479" s="32" t="str">
        <f>IF(Weighting!$P$23&gt;0,B6479,"")</f>
        <v/>
      </c>
      <c r="B6479" t="e">
        <f>Weighting!$C$23</f>
        <v>#DIV/0!</v>
      </c>
      <c r="C6479" t="e">
        <f>Weighting!$F$23</f>
        <v>#NUM!</v>
      </c>
      <c r="D6479" t="e">
        <f>IF(C6479=1,'Data Transformation'!$G$3+0.5*'Data Transformation'!$W$25,IF(C6480=1,D6480-'Data Transformation'!$W$25,FALSE))</f>
        <v>#NUM!</v>
      </c>
      <c r="E6479">
        <f t="array" ref="E6479">IF(ISLOGICAL(D6479),"",FREQUENCY(IF('Data Transformation'!$B$425:$B$8425='Bin Analysis'!$B6459,'Data Transformation'!$G$425:$G$8425),D6479))</f>
        <v>2001</v>
      </c>
      <c r="F6479">
        <f t="shared" si="807"/>
        <v>0</v>
      </c>
      <c r="G6479">
        <f>Weighting!$H$23</f>
        <v>0</v>
      </c>
      <c r="H6479">
        <f t="array" ref="H6479">FREQUENCY(IF('Data Transformation'!$B$4:$B$8425=B6459,'Data Transformation'!$G$4:$G$8425),'Bin Analysis'!$B6479)</f>
        <v>2073</v>
      </c>
      <c r="I6479">
        <f t="shared" si="808"/>
        <v>0</v>
      </c>
      <c r="J6479">
        <f t="shared" si="809"/>
        <v>0</v>
      </c>
      <c r="K6479">
        <f>J6479*Weighting!$W$23</f>
        <v>0</v>
      </c>
      <c r="M6479" s="14"/>
    </row>
    <row r="6480" spans="1:13" x14ac:dyDescent="0.25">
      <c r="A6480" s="32" t="str">
        <f>IF(Weighting!$P$24&gt;0,B6480,"")</f>
        <v/>
      </c>
      <c r="B6480" t="e">
        <f>Weighting!$C$24</f>
        <v>#DIV/0!</v>
      </c>
      <c r="C6480" t="e">
        <f>Weighting!$F$24</f>
        <v>#NUM!</v>
      </c>
      <c r="D6480" t="e">
        <f>IF(C6480=1,'Data Transformation'!$G$3+0.5*'Data Transformation'!$W$25,IF(C6481=1,D6481-'Data Transformation'!$W$25,FALSE))</f>
        <v>#NUM!</v>
      </c>
      <c r="E6480">
        <f t="array" ref="E6480">IF(ISLOGICAL(D6480),"",FREQUENCY(IF('Data Transformation'!$B$425:$B$8425='Bin Analysis'!$B6459,'Data Transformation'!$G$425:$G$8425),D6480))</f>
        <v>2001</v>
      </c>
      <c r="F6480">
        <f t="shared" si="807"/>
        <v>0</v>
      </c>
      <c r="G6480">
        <f>Weighting!$H$24</f>
        <v>0</v>
      </c>
      <c r="H6480">
        <f t="array" ref="H6480">FREQUENCY(IF('Data Transformation'!$B$4:$B$8425=B6459,'Data Transformation'!$G$4:$G$8425),'Bin Analysis'!$B6480)</f>
        <v>2073</v>
      </c>
      <c r="I6480">
        <f t="shared" si="808"/>
        <v>0</v>
      </c>
      <c r="J6480">
        <f t="shared" si="809"/>
        <v>0</v>
      </c>
      <c r="K6480">
        <f>J6480*Weighting!$W$24</f>
        <v>0</v>
      </c>
      <c r="M6480" s="14"/>
    </row>
    <row r="6481" spans="1:25" x14ac:dyDescent="0.25">
      <c r="A6481" s="32" t="str">
        <f>IF(Weighting!$P$25&gt;0,B6481,"")</f>
        <v/>
      </c>
      <c r="B6481" t="e">
        <f>Weighting!$C$25</f>
        <v>#DIV/0!</v>
      </c>
      <c r="C6481" t="e">
        <f>Weighting!$F$25</f>
        <v>#NUM!</v>
      </c>
      <c r="D6481" t="e">
        <f>IF(C6481=1,'Data Transformation'!$G$3+0.5*'Data Transformation'!$W$25,IF(C6482=1,D6482-'Data Transformation'!$W$25,FALSE))</f>
        <v>#NUM!</v>
      </c>
      <c r="E6481">
        <f t="array" ref="E6481">IF(ISLOGICAL(D6481),"",FREQUENCY(IF('Data Transformation'!$B$425:$B$8425='Bin Analysis'!$B6459,'Data Transformation'!$G$425:$G$8425),D6481))</f>
        <v>2001</v>
      </c>
      <c r="F6481">
        <f t="shared" si="807"/>
        <v>0</v>
      </c>
      <c r="G6481">
        <f>Weighting!$H$25</f>
        <v>0</v>
      </c>
      <c r="H6481">
        <f t="array" ref="H6481">FREQUENCY(IF('Data Transformation'!$B$4:$B$8425=B6459,'Data Transformation'!$G$4:$G$8425),'Bin Analysis'!$B6481)</f>
        <v>2073</v>
      </c>
      <c r="I6481">
        <f t="shared" si="808"/>
        <v>0</v>
      </c>
      <c r="J6481">
        <f t="shared" si="809"/>
        <v>0</v>
      </c>
      <c r="K6481">
        <f>J6481*Weighting!$W$25</f>
        <v>0</v>
      </c>
      <c r="M6481" s="14"/>
    </row>
    <row r="6482" spans="1:25" x14ac:dyDescent="0.25">
      <c r="N6482" s="57"/>
      <c r="O6482"/>
      <c r="P6482"/>
      <c r="Q6482"/>
      <c r="R6482"/>
    </row>
    <row r="6483" spans="1:25" ht="23.25" x14ac:dyDescent="0.35">
      <c r="A6483" s="21" t="s">
        <v>0</v>
      </c>
      <c r="B6483" s="21" t="str">
        <f>IFERROR(VLOOKUP(C6483,'Data Transformation'!$L$6:$M$426,2,FALSE),"")</f>
        <v/>
      </c>
      <c r="C6483" s="21">
        <f>C6459+1</f>
        <v>270</v>
      </c>
      <c r="D6483" s="21"/>
      <c r="E6483" s="21"/>
      <c r="F6483" s="21"/>
      <c r="G6483" s="21"/>
      <c r="H6483" s="22"/>
      <c r="I6483" s="22"/>
      <c r="J6483" s="22"/>
      <c r="K6483" s="21"/>
      <c r="L6483" s="21" t="str">
        <f>B6483</f>
        <v/>
      </c>
      <c r="M6483" s="23" t="e">
        <f>INDEX('Data Transformation'!$O$4:$O$424,MATCH($B6483,'Data Transformation'!$M$4:$M$424,0),MATCH($M$2,'Data Transformation'!$O$3,0))</f>
        <v>#N/A</v>
      </c>
      <c r="N6483" s="27" t="e">
        <f>IF('Input and Summary Results'!$J$16="minimum",'Bin Analysis'!X6484/(M6483-1),'Bin Analysis'!Y6483/('Bin Analysis'!M6483-1))</f>
        <v>#N/A</v>
      </c>
      <c r="O6483" s="27" t="e">
        <f>IF(M6483=FALSE,NA(),(VLOOKUP(1,C6486:K6505,4,FALSE))/(M6483-1))</f>
        <v>#N/A</v>
      </c>
      <c r="P6483" s="27" t="e">
        <f>IF(M6483=FALSE,NA(),SUM(J6486:J6505)/Weighting!$S$5)</f>
        <v>#N/A</v>
      </c>
      <c r="Q6483" s="27" t="e">
        <f>IF(M6483=FALSE,NA(),SUM(K6486:K6505)/Weighting!$S$6)</f>
        <v>#N/A</v>
      </c>
      <c r="R6483" s="27" t="e">
        <f>IF(M6483=FALSE,NA(),(VLOOKUP(1,G6486:K6505,3,FALSE))/(M6483-1))</f>
        <v>#N/A</v>
      </c>
      <c r="S6483" s="22" t="e">
        <f>IF(M6483=FALSE,NA(),IF(SUM(J6486:J6505)=2,"yes","no"))</f>
        <v>#N/A</v>
      </c>
      <c r="X6483" s="2" cm="2">
        <f t="array" ref="X6483:X6484">FREQUENCY(IF('Data Transformation'!$B$425:$B$6424='Bin Analysis'!L6483,'Data Transformation'!$G$425:$G$6424),'Data Transformation'!$U$11)</f>
        <v>0</v>
      </c>
      <c r="Y6483" s="2" cm="2">
        <f t="array" ref="Y6483:Y6484">FREQUENCY(IF('Data Transformation'!$B$425:$B$6424='Bin Analysis'!L6483,'Data Transformation'!$G$425:$G$6424),'Data Transformation'!$U$12)</f>
        <v>0</v>
      </c>
    </row>
    <row r="6484" spans="1:25" x14ac:dyDescent="0.25">
      <c r="A6484" s="14" t="s">
        <v>67</v>
      </c>
      <c r="B6484" t="s">
        <v>47</v>
      </c>
      <c r="C6484" t="s">
        <v>5</v>
      </c>
      <c r="D6484" t="s">
        <v>100</v>
      </c>
      <c r="E6484" t="s">
        <v>101</v>
      </c>
      <c r="F6484" t="s">
        <v>102</v>
      </c>
      <c r="G6484" t="s">
        <v>70</v>
      </c>
      <c r="H6484" t="s">
        <v>31</v>
      </c>
      <c r="I6484" t="s">
        <v>32</v>
      </c>
      <c r="J6484" t="s">
        <v>46</v>
      </c>
      <c r="K6484" s="14" t="s">
        <v>45</v>
      </c>
      <c r="M6484" s="14"/>
      <c r="X6484" s="2">
        <v>0</v>
      </c>
      <c r="Y6484" s="2">
        <v>0</v>
      </c>
    </row>
    <row r="6485" spans="1:25" x14ac:dyDescent="0.25">
      <c r="A6485" s="32"/>
      <c r="D6485" t="e">
        <f>IF(C6485=1,'Data Transformation'!$G$3+0.5*'Data Transformation'!$W$25,IF(C6486=1,D6486-'Data Transformation'!$W$25,FALSE))</f>
        <v>#NUM!</v>
      </c>
      <c r="E6485">
        <f t="array" ref="E6485">IF(ISLOGICAL(D6485),"",FREQUENCY(IF('Data Transformation'!$B$425:$B$8425='Bin Analysis'!$B6483,'Data Transformation'!$G$425:$G$8425),D6485))</f>
        <v>2001</v>
      </c>
      <c r="F6485" t="e">
        <f>IF(ISLOGICAL(D6485),"",E6485-E6484)</f>
        <v>#VALUE!</v>
      </c>
      <c r="M6485" s="14"/>
    </row>
    <row r="6486" spans="1:25" x14ac:dyDescent="0.25">
      <c r="A6486" s="32" t="e">
        <f>IF(Weighting!$P$6&gt;0,B6486,"")</f>
        <v>#NUM!</v>
      </c>
      <c r="B6486" t="e">
        <f>Weighting!$C$6</f>
        <v>#DIV/0!</v>
      </c>
      <c r="C6486" t="e">
        <f>Weighting!$F$6</f>
        <v>#NUM!</v>
      </c>
      <c r="D6486" t="e">
        <f>IF(C6486=1,'Data Transformation'!$G$3+0.5*'Data Transformation'!$W$25,IF(C6487=1,D6487-'Data Transformation'!$W$25,FALSE))</f>
        <v>#NUM!</v>
      </c>
      <c r="E6486">
        <f t="array" ref="E6486">IF(ISLOGICAL(D6486),"",FREQUENCY(IF('Data Transformation'!$B$425:$B$8425='Bin Analysis'!$B6483,'Data Transformation'!$G$425:$G$8425),D6486))</f>
        <v>2001</v>
      </c>
      <c r="F6486">
        <f>IF(ISLOGICAL(D6486),"",E6486-E6485)</f>
        <v>0</v>
      </c>
      <c r="G6486">
        <f>Weighting!$H$6</f>
        <v>1</v>
      </c>
      <c r="H6486">
        <f t="array" ref="H6486">FREQUENCY(IF('Data Transformation'!$B$4:$B$8425=B6483,'Data Transformation'!$G$4:$G$8425),'Bin Analysis'!$B6486)</f>
        <v>2073</v>
      </c>
      <c r="I6486">
        <f>H6486-H6485</f>
        <v>2073</v>
      </c>
      <c r="J6486">
        <f>IF(I6486=0,0,1)</f>
        <v>1</v>
      </c>
      <c r="K6486" t="e">
        <f>J6486*Weighting!$W$6</f>
        <v>#NUM!</v>
      </c>
      <c r="M6486" s="14"/>
    </row>
    <row r="6487" spans="1:25" x14ac:dyDescent="0.25">
      <c r="A6487" s="32" t="str">
        <f>IF(Weighting!$P$7&gt;0,B6487,"")</f>
        <v/>
      </c>
      <c r="B6487" t="e">
        <f>Weighting!$C$7</f>
        <v>#DIV/0!</v>
      </c>
      <c r="C6487" t="e">
        <f>Weighting!$F$7</f>
        <v>#NUM!</v>
      </c>
      <c r="D6487" t="e">
        <f>IF(C6487=1,'Data Transformation'!$G$3+0.5*'Data Transformation'!$W$25,IF(C6488=1,D6488-'Data Transformation'!$W$25,FALSE))</f>
        <v>#NUM!</v>
      </c>
      <c r="E6487">
        <f t="array" ref="E6487">IF(ISLOGICAL(D6487),"",FREQUENCY(IF('Data Transformation'!$B$425:$B$8425='Bin Analysis'!$B6483,'Data Transformation'!$G$425:$G$8425),D6487))</f>
        <v>2001</v>
      </c>
      <c r="F6487">
        <f t="shared" ref="F6487:F6505" si="810">IF(ISLOGICAL(D6487),"",E6487-E6486)</f>
        <v>0</v>
      </c>
      <c r="G6487">
        <f>Weighting!$H$7</f>
        <v>0</v>
      </c>
      <c r="H6487">
        <f t="array" ref="H6487">FREQUENCY(IF('Data Transformation'!$B$4:$B$8425=B6483,'Data Transformation'!$G$4:$G$8425),'Bin Analysis'!$B6487)</f>
        <v>2073</v>
      </c>
      <c r="I6487">
        <f t="shared" ref="I6487:I6505" si="811">H6487-H6486</f>
        <v>0</v>
      </c>
      <c r="J6487">
        <f>IF(I6487=0,0,1)</f>
        <v>0</v>
      </c>
      <c r="K6487">
        <f>J6487*Weighting!$W$7</f>
        <v>0</v>
      </c>
      <c r="M6487" s="14"/>
    </row>
    <row r="6488" spans="1:25" x14ac:dyDescent="0.25">
      <c r="A6488" s="32" t="str">
        <f>IF(Weighting!$P$8&gt;0,B6488,"")</f>
        <v/>
      </c>
      <c r="B6488" t="e">
        <f>Weighting!$C$8</f>
        <v>#DIV/0!</v>
      </c>
      <c r="C6488" t="e">
        <f>Weighting!$F$8</f>
        <v>#NUM!</v>
      </c>
      <c r="D6488" t="e">
        <f>IF(C6488=1,'Data Transformation'!$G$3+0.5*'Data Transformation'!$W$25,IF(C6489=1,D6489-'Data Transformation'!$W$25,FALSE))</f>
        <v>#NUM!</v>
      </c>
      <c r="E6488">
        <f t="array" ref="E6488">IF(ISLOGICAL(D6488),"",FREQUENCY(IF('Data Transformation'!$B$425:$B$8425='Bin Analysis'!$B6483,'Data Transformation'!$G$425:$G$8425),D6488))</f>
        <v>2001</v>
      </c>
      <c r="F6488">
        <f t="shared" si="810"/>
        <v>0</v>
      </c>
      <c r="G6488">
        <f>Weighting!$H$8</f>
        <v>0</v>
      </c>
      <c r="H6488">
        <f t="array" ref="H6488">FREQUENCY(IF('Data Transformation'!$B$4:$B$8425=B6483,'Data Transformation'!$G$4:$G$8425),'Bin Analysis'!$B6488)</f>
        <v>2073</v>
      </c>
      <c r="I6488">
        <f t="shared" si="811"/>
        <v>0</v>
      </c>
      <c r="J6488">
        <f t="shared" ref="J6488:J6505" si="812">IF(I6488=0,0,1)</f>
        <v>0</v>
      </c>
      <c r="K6488">
        <f>J6488*Weighting!$W$8</f>
        <v>0</v>
      </c>
      <c r="M6488" s="14"/>
    </row>
    <row r="6489" spans="1:25" x14ac:dyDescent="0.25">
      <c r="A6489" s="32" t="str">
        <f>IF(Weighting!$P$9&gt;0,B6489,"")</f>
        <v/>
      </c>
      <c r="B6489" s="50" t="e">
        <f>Weighting!$C$9</f>
        <v>#DIV/0!</v>
      </c>
      <c r="C6489" t="e">
        <f>Weighting!$F$9</f>
        <v>#NUM!</v>
      </c>
      <c r="D6489" t="e">
        <f>IF(C6489=1,'Data Transformation'!$G$3+0.5*'Data Transformation'!$W$25,IF(C6490=1,D6490-'Data Transformation'!$W$25,FALSE))</f>
        <v>#NUM!</v>
      </c>
      <c r="E6489">
        <f t="array" ref="E6489">IF(ISLOGICAL(D6489),"",FREQUENCY(IF('Data Transformation'!$B$425:$B$8425='Bin Analysis'!$B6483,'Data Transformation'!$G$425:$G$8425),D6489))</f>
        <v>2001</v>
      </c>
      <c r="F6489">
        <f t="shared" si="810"/>
        <v>0</v>
      </c>
      <c r="G6489">
        <f>Weighting!$H$9</f>
        <v>0</v>
      </c>
      <c r="H6489">
        <f t="array" ref="H6489">FREQUENCY(IF('Data Transformation'!$B$4:$B$8425=B6483,'Data Transformation'!$G$4:$G$8425),'Bin Analysis'!$B6489)</f>
        <v>2073</v>
      </c>
      <c r="I6489">
        <f t="shared" si="811"/>
        <v>0</v>
      </c>
      <c r="J6489">
        <f t="shared" si="812"/>
        <v>0</v>
      </c>
      <c r="K6489">
        <f>J6489*Weighting!$W$9</f>
        <v>0</v>
      </c>
      <c r="M6489" s="14"/>
    </row>
    <row r="6490" spans="1:25" x14ac:dyDescent="0.25">
      <c r="A6490" s="32" t="str">
        <f>IF(Weighting!$P$10&gt;0,B6490,"")</f>
        <v/>
      </c>
      <c r="B6490" t="e">
        <f>Weighting!$C$10</f>
        <v>#DIV/0!</v>
      </c>
      <c r="C6490" t="e">
        <f>Weighting!$F$10</f>
        <v>#NUM!</v>
      </c>
      <c r="D6490" t="e">
        <f>IF(C6490=1,'Data Transformation'!$G$3+0.5*'Data Transformation'!$W$25,IF(C6491=1,D6491-'Data Transformation'!$W$25,FALSE))</f>
        <v>#NUM!</v>
      </c>
      <c r="E6490">
        <f t="array" ref="E6490">IF(ISLOGICAL(D6490),"",FREQUENCY(IF('Data Transformation'!$B$425:$B$8425='Bin Analysis'!$B6483,'Data Transformation'!$G$425:$G$8425),D6490))</f>
        <v>2001</v>
      </c>
      <c r="F6490">
        <f t="shared" si="810"/>
        <v>0</v>
      </c>
      <c r="G6490">
        <f>Weighting!$H$10</f>
        <v>0</v>
      </c>
      <c r="H6490">
        <f t="array" ref="H6490">FREQUENCY(IF('Data Transformation'!$B$4:$B$8425=B6483,'Data Transformation'!$G$4:$G$8425),'Bin Analysis'!$B6490)</f>
        <v>2073</v>
      </c>
      <c r="I6490">
        <f t="shared" si="811"/>
        <v>0</v>
      </c>
      <c r="J6490">
        <f t="shared" si="812"/>
        <v>0</v>
      </c>
      <c r="K6490">
        <f>J6490*Weighting!$W$10</f>
        <v>0</v>
      </c>
      <c r="M6490" s="14"/>
    </row>
    <row r="6491" spans="1:25" x14ac:dyDescent="0.25">
      <c r="A6491" s="32" t="str">
        <f>IF(Weighting!$P$11&gt;0,B6491,"")</f>
        <v/>
      </c>
      <c r="B6491" t="e">
        <f>Weighting!$C$11</f>
        <v>#DIV/0!</v>
      </c>
      <c r="C6491" t="e">
        <f>Weighting!$F$11</f>
        <v>#NUM!</v>
      </c>
      <c r="D6491" t="e">
        <f>IF(C6491=1,'Data Transformation'!$G$3+0.5*'Data Transformation'!$W$25,IF(C6492=1,D6492-'Data Transformation'!$W$25,FALSE))</f>
        <v>#NUM!</v>
      </c>
      <c r="E6491">
        <f t="array" ref="E6491">IF(ISLOGICAL(D6491),"",FREQUENCY(IF('Data Transformation'!$B$425:$B$8425='Bin Analysis'!$B6483,'Data Transformation'!$G$425:$G$8425),D6491))</f>
        <v>2001</v>
      </c>
      <c r="F6491">
        <f t="shared" si="810"/>
        <v>0</v>
      </c>
      <c r="G6491">
        <f>Weighting!$H$11</f>
        <v>0</v>
      </c>
      <c r="H6491">
        <f t="array" ref="H6491">FREQUENCY(IF('Data Transformation'!$B$4:$B$8425=B6483,'Data Transformation'!$G$4:$G$8425),'Bin Analysis'!$B6491)</f>
        <v>2073</v>
      </c>
      <c r="I6491">
        <f t="shared" si="811"/>
        <v>0</v>
      </c>
      <c r="J6491">
        <f t="shared" si="812"/>
        <v>0</v>
      </c>
      <c r="K6491">
        <f>J6491*Weighting!$W$11</f>
        <v>0</v>
      </c>
      <c r="M6491" s="14"/>
    </row>
    <row r="6492" spans="1:25" x14ac:dyDescent="0.25">
      <c r="A6492" s="32" t="str">
        <f>IF(Weighting!$P$12&gt;0,B6492,"")</f>
        <v/>
      </c>
      <c r="B6492" t="e">
        <f>Weighting!$C$12</f>
        <v>#DIV/0!</v>
      </c>
      <c r="C6492" t="e">
        <f>Weighting!$F$12</f>
        <v>#NUM!</v>
      </c>
      <c r="D6492" t="e">
        <f>IF(C6492=1,'Data Transformation'!$G$3+0.5*'Data Transformation'!$W$25,IF(C6493=1,D6493-'Data Transformation'!$W$25,FALSE))</f>
        <v>#NUM!</v>
      </c>
      <c r="E6492">
        <f t="array" ref="E6492">IF(ISLOGICAL(D6492),"",FREQUENCY(IF('Data Transformation'!$B$425:$B$8425='Bin Analysis'!$B6483,'Data Transformation'!$G$425:$G$8425),D6492))</f>
        <v>2001</v>
      </c>
      <c r="F6492">
        <f t="shared" si="810"/>
        <v>0</v>
      </c>
      <c r="G6492">
        <f>Weighting!$H$12</f>
        <v>0</v>
      </c>
      <c r="H6492">
        <f t="array" ref="H6492">FREQUENCY(IF('Data Transformation'!$B$4:$B$8425=B6483,'Data Transformation'!$G$4:$G$8425),'Bin Analysis'!$B6492)</f>
        <v>2073</v>
      </c>
      <c r="I6492">
        <f t="shared" si="811"/>
        <v>0</v>
      </c>
      <c r="J6492">
        <f t="shared" si="812"/>
        <v>0</v>
      </c>
      <c r="K6492">
        <f>J6492*Weighting!$W$12</f>
        <v>0</v>
      </c>
      <c r="M6492" s="14"/>
    </row>
    <row r="6493" spans="1:25" x14ac:dyDescent="0.25">
      <c r="A6493" s="32" t="str">
        <f>IF(Weighting!$P$13&gt;0,B6493,"")</f>
        <v/>
      </c>
      <c r="B6493" t="e">
        <f>Weighting!$C$13</f>
        <v>#DIV/0!</v>
      </c>
      <c r="C6493" t="e">
        <f>Weighting!$F$13</f>
        <v>#NUM!</v>
      </c>
      <c r="D6493" t="e">
        <f>IF(C6493=1,'Data Transformation'!$G$3+0.5*'Data Transformation'!$W$25,IF(C6494=1,D6494-'Data Transformation'!$W$25,FALSE))</f>
        <v>#NUM!</v>
      </c>
      <c r="E6493">
        <f t="array" ref="E6493">IF(ISLOGICAL(D6493),"",FREQUENCY(IF('Data Transformation'!$B$425:$B$8425='Bin Analysis'!$B6483,'Data Transformation'!$G$425:$G$8425),D6493))</f>
        <v>2001</v>
      </c>
      <c r="F6493">
        <f t="shared" si="810"/>
        <v>0</v>
      </c>
      <c r="G6493">
        <f>Weighting!$H$13</f>
        <v>0</v>
      </c>
      <c r="H6493">
        <f t="array" ref="H6493">FREQUENCY(IF('Data Transformation'!$B$4:$B$8425=B6483,'Data Transformation'!$G$4:$G$8425),'Bin Analysis'!$B6493)</f>
        <v>2073</v>
      </c>
      <c r="I6493">
        <f t="shared" si="811"/>
        <v>0</v>
      </c>
      <c r="J6493">
        <f t="shared" si="812"/>
        <v>0</v>
      </c>
      <c r="K6493">
        <f>J6493*Weighting!$W$13</f>
        <v>0</v>
      </c>
      <c r="M6493" s="14"/>
    </row>
    <row r="6494" spans="1:25" x14ac:dyDescent="0.25">
      <c r="A6494" s="32" t="str">
        <f>IF(Weighting!$P$14&gt;0,B6494,"")</f>
        <v/>
      </c>
      <c r="B6494" t="e">
        <f>Weighting!$C$14</f>
        <v>#DIV/0!</v>
      </c>
      <c r="C6494" t="e">
        <f>Weighting!$F$14</f>
        <v>#NUM!</v>
      </c>
      <c r="D6494" t="e">
        <f>IF(C6494=1,'Data Transformation'!$G$3+0.5*'Data Transformation'!$W$25,IF(C6495=1,D6495-'Data Transformation'!$W$25,FALSE))</f>
        <v>#NUM!</v>
      </c>
      <c r="E6494">
        <f t="array" ref="E6494">IF(ISLOGICAL(D6494),"",FREQUENCY(IF('Data Transformation'!$B$425:$B$8425='Bin Analysis'!$B6483,'Data Transformation'!$G$425:$G$8425),D6494))</f>
        <v>2001</v>
      </c>
      <c r="F6494">
        <f t="shared" si="810"/>
        <v>0</v>
      </c>
      <c r="G6494">
        <f>Weighting!$H$14</f>
        <v>0</v>
      </c>
      <c r="H6494">
        <f t="array" ref="H6494">FREQUENCY(IF('Data Transformation'!$B$4:$B$8425=B6483,'Data Transformation'!$G$4:$G$8425),'Bin Analysis'!$B6494)</f>
        <v>2073</v>
      </c>
      <c r="I6494">
        <f t="shared" si="811"/>
        <v>0</v>
      </c>
      <c r="J6494">
        <f t="shared" si="812"/>
        <v>0</v>
      </c>
      <c r="K6494">
        <f>J6494*Weighting!$W$14</f>
        <v>0</v>
      </c>
      <c r="M6494" s="14"/>
    </row>
    <row r="6495" spans="1:25" x14ac:dyDescent="0.25">
      <c r="A6495" s="32" t="str">
        <f>IF(Weighting!$P$15&gt;0,B6495,"")</f>
        <v/>
      </c>
      <c r="B6495" t="e">
        <f>Weighting!$C$15</f>
        <v>#DIV/0!</v>
      </c>
      <c r="C6495" t="e">
        <f>Weighting!$F$15</f>
        <v>#NUM!</v>
      </c>
      <c r="D6495" t="e">
        <f>IF(C6495=1,'Data Transformation'!$G$3+0.5*'Data Transformation'!$W$25,IF(C6496=1,D6496-'Data Transformation'!$W$25,FALSE))</f>
        <v>#NUM!</v>
      </c>
      <c r="E6495">
        <f t="array" ref="E6495">IF(ISLOGICAL(D6495),"",FREQUENCY(IF('Data Transformation'!$B$425:$B$8425='Bin Analysis'!$B6483,'Data Transformation'!$G$425:$G$8425),D6495))</f>
        <v>2001</v>
      </c>
      <c r="F6495">
        <f t="shared" si="810"/>
        <v>0</v>
      </c>
      <c r="G6495">
        <f>Weighting!$H$15</f>
        <v>0</v>
      </c>
      <c r="H6495">
        <f t="array" ref="H6495">FREQUENCY(IF('Data Transformation'!$B$4:$B$8425=B6483,'Data Transformation'!$G$4:$G$8425),'Bin Analysis'!$B6495)</f>
        <v>2073</v>
      </c>
      <c r="I6495">
        <f t="shared" si="811"/>
        <v>0</v>
      </c>
      <c r="J6495">
        <f t="shared" si="812"/>
        <v>0</v>
      </c>
      <c r="K6495">
        <f>J6495*Weighting!$W$15</f>
        <v>0</v>
      </c>
      <c r="M6495" s="14"/>
    </row>
    <row r="6496" spans="1:25" x14ac:dyDescent="0.25">
      <c r="A6496" s="32" t="str">
        <f>IF(Weighting!$P$16&gt;0,B6496,"")</f>
        <v/>
      </c>
      <c r="B6496" t="e">
        <f>Weighting!$C$16</f>
        <v>#DIV/0!</v>
      </c>
      <c r="C6496" t="e">
        <f>Weighting!$F$16</f>
        <v>#NUM!</v>
      </c>
      <c r="D6496" t="e">
        <f>IF(C6496=1,'Data Transformation'!$G$3+0.5*'Data Transformation'!$W$25,IF(C6497=1,D6497-'Data Transformation'!$W$25,FALSE))</f>
        <v>#NUM!</v>
      </c>
      <c r="E6496">
        <f t="array" ref="E6496">IF(ISLOGICAL(D6496),"",FREQUENCY(IF('Data Transformation'!$B$425:$B$8425='Bin Analysis'!$B6483,'Data Transformation'!$G$425:$G$8425),D6496))</f>
        <v>2001</v>
      </c>
      <c r="F6496">
        <f t="shared" si="810"/>
        <v>0</v>
      </c>
      <c r="G6496">
        <f>Weighting!$H$16</f>
        <v>0</v>
      </c>
      <c r="H6496">
        <f t="array" ref="H6496">FREQUENCY(IF('Data Transformation'!$B$4:$B$8425=B6483,'Data Transformation'!$G$4:$G$8425),'Bin Analysis'!$B6496)</f>
        <v>2073</v>
      </c>
      <c r="I6496">
        <f t="shared" si="811"/>
        <v>0</v>
      </c>
      <c r="J6496">
        <f t="shared" si="812"/>
        <v>0</v>
      </c>
      <c r="K6496">
        <f>J6496*Weighting!$W$16</f>
        <v>0</v>
      </c>
      <c r="M6496" s="14"/>
    </row>
    <row r="6497" spans="1:25" x14ac:dyDescent="0.25">
      <c r="A6497" s="32" t="str">
        <f>IF(Weighting!$P$17&gt;0,B6497,"")</f>
        <v/>
      </c>
      <c r="B6497" t="e">
        <f>Weighting!$C$17</f>
        <v>#DIV/0!</v>
      </c>
      <c r="C6497" t="e">
        <f>Weighting!$F$17</f>
        <v>#NUM!</v>
      </c>
      <c r="D6497" t="e">
        <f>IF(C6497=1,'Data Transformation'!$G$3+0.5*'Data Transformation'!$W$25,IF(C6498=1,D6498-'Data Transformation'!$W$25,FALSE))</f>
        <v>#NUM!</v>
      </c>
      <c r="E6497">
        <f t="array" ref="E6497">IF(ISLOGICAL(D6497),"",FREQUENCY(IF('Data Transformation'!$B$425:$B$8425='Bin Analysis'!$B6483,'Data Transformation'!$G$425:$G$8425),D6497))</f>
        <v>2001</v>
      </c>
      <c r="F6497">
        <f t="shared" si="810"/>
        <v>0</v>
      </c>
      <c r="G6497">
        <f>Weighting!$H$17</f>
        <v>0</v>
      </c>
      <c r="H6497">
        <f t="array" ref="H6497">FREQUENCY(IF('Data Transformation'!$B$4:$B$8425=B6483,'Data Transformation'!$G$4:$G$8425),'Bin Analysis'!$B6497)</f>
        <v>2073</v>
      </c>
      <c r="I6497">
        <f t="shared" si="811"/>
        <v>0</v>
      </c>
      <c r="J6497">
        <f t="shared" si="812"/>
        <v>0</v>
      </c>
      <c r="K6497">
        <f>J6497*Weighting!$W$17</f>
        <v>0</v>
      </c>
      <c r="M6497" s="14"/>
    </row>
    <row r="6498" spans="1:25" x14ac:dyDescent="0.25">
      <c r="A6498" s="32" t="str">
        <f>IF(Weighting!$P$18&gt;0,B6498,"")</f>
        <v/>
      </c>
      <c r="B6498" t="e">
        <f>Weighting!$C$18</f>
        <v>#DIV/0!</v>
      </c>
      <c r="C6498" t="e">
        <f>Weighting!$F$18</f>
        <v>#NUM!</v>
      </c>
      <c r="D6498" t="e">
        <f>IF(C6498=1,'Data Transformation'!$G$3+0.5*'Data Transformation'!$W$25,IF(C6499=1,D6499-'Data Transformation'!$W$25,FALSE))</f>
        <v>#NUM!</v>
      </c>
      <c r="E6498">
        <f t="array" ref="E6498">IF(ISLOGICAL(D6498),"",FREQUENCY(IF('Data Transformation'!$B$425:$B$8425='Bin Analysis'!$B6483,'Data Transformation'!$G$425:$G$8425),D6498))</f>
        <v>2001</v>
      </c>
      <c r="F6498">
        <f t="shared" si="810"/>
        <v>0</v>
      </c>
      <c r="G6498">
        <f>Weighting!$H$18</f>
        <v>0</v>
      </c>
      <c r="H6498">
        <f t="array" ref="H6498">FREQUENCY(IF('Data Transformation'!$B$4:$B$8425=B6483,'Data Transformation'!$G$4:$G$8425),'Bin Analysis'!$B6498)</f>
        <v>2073</v>
      </c>
      <c r="I6498">
        <f t="shared" si="811"/>
        <v>0</v>
      </c>
      <c r="J6498">
        <f t="shared" si="812"/>
        <v>0</v>
      </c>
      <c r="K6498">
        <f>J6498*Weighting!$W$18</f>
        <v>0</v>
      </c>
      <c r="M6498" s="14"/>
    </row>
    <row r="6499" spans="1:25" x14ac:dyDescent="0.25">
      <c r="A6499" s="32" t="str">
        <f>IF(Weighting!$P$19&gt;0,B6499,"")</f>
        <v/>
      </c>
      <c r="B6499" t="e">
        <f>Weighting!$C$19</f>
        <v>#DIV/0!</v>
      </c>
      <c r="C6499" t="e">
        <f>Weighting!$F$19</f>
        <v>#NUM!</v>
      </c>
      <c r="D6499" t="e">
        <f>IF(C6499=1,'Data Transformation'!$G$3+0.5*'Data Transformation'!$W$25,IF(C6500=1,D6500-'Data Transformation'!$W$25,FALSE))</f>
        <v>#NUM!</v>
      </c>
      <c r="E6499">
        <f t="array" ref="E6499">IF(ISLOGICAL(D6499),"",FREQUENCY(IF('Data Transformation'!$B$425:$B$8425='Bin Analysis'!$B6483,'Data Transformation'!$G$425:$G$8425),D6499))</f>
        <v>2001</v>
      </c>
      <c r="F6499">
        <f t="shared" si="810"/>
        <v>0</v>
      </c>
      <c r="G6499">
        <f>Weighting!$H$19</f>
        <v>0</v>
      </c>
      <c r="H6499">
        <f t="array" ref="H6499">FREQUENCY(IF('Data Transformation'!$B$4:$B$8425=B6483,'Data Transformation'!$G$4:$G$8425),'Bin Analysis'!$B6499)</f>
        <v>2073</v>
      </c>
      <c r="I6499">
        <f t="shared" si="811"/>
        <v>0</v>
      </c>
      <c r="J6499">
        <f t="shared" si="812"/>
        <v>0</v>
      </c>
      <c r="K6499">
        <f>J6499*Weighting!$W$19</f>
        <v>0</v>
      </c>
      <c r="M6499" s="14"/>
    </row>
    <row r="6500" spans="1:25" x14ac:dyDescent="0.25">
      <c r="A6500" s="32" t="str">
        <f>IF(Weighting!$P$20&gt;0,B6500,"")</f>
        <v/>
      </c>
      <c r="B6500" t="e">
        <f>Weighting!$C$20</f>
        <v>#DIV/0!</v>
      </c>
      <c r="C6500" t="e">
        <f>Weighting!$F$20</f>
        <v>#NUM!</v>
      </c>
      <c r="D6500" t="e">
        <f>IF(C6500=1,'Data Transformation'!$G$3+0.5*'Data Transformation'!$W$25,IF(C6501=1,D6501-'Data Transformation'!$W$25,FALSE))</f>
        <v>#NUM!</v>
      </c>
      <c r="E6500">
        <f t="array" ref="E6500">IF(ISLOGICAL(D6500),"",FREQUENCY(IF('Data Transformation'!$B$425:$B$8425='Bin Analysis'!$B6483,'Data Transformation'!$G$425:$G$8425),D6500))</f>
        <v>2001</v>
      </c>
      <c r="F6500">
        <f t="shared" si="810"/>
        <v>0</v>
      </c>
      <c r="G6500">
        <f>Weighting!$H$20</f>
        <v>0</v>
      </c>
      <c r="H6500">
        <f t="array" ref="H6500">FREQUENCY(IF('Data Transformation'!$B$4:$B$8425=B6483,'Data Transformation'!$G$4:$G$8425),'Bin Analysis'!$B6500)</f>
        <v>2073</v>
      </c>
      <c r="I6500">
        <f t="shared" si="811"/>
        <v>0</v>
      </c>
      <c r="J6500">
        <f t="shared" si="812"/>
        <v>0</v>
      </c>
      <c r="K6500">
        <f>J6500*Weighting!$W$20</f>
        <v>0</v>
      </c>
      <c r="M6500" s="14"/>
    </row>
    <row r="6501" spans="1:25" x14ac:dyDescent="0.25">
      <c r="A6501" s="32" t="str">
        <f>IF(Weighting!$P$21&gt;0,B6501,"")</f>
        <v/>
      </c>
      <c r="B6501" t="e">
        <f>Weighting!$C$21</f>
        <v>#DIV/0!</v>
      </c>
      <c r="C6501" t="e">
        <f>Weighting!$F$21</f>
        <v>#NUM!</v>
      </c>
      <c r="D6501" t="e">
        <f>IF(C6501=1,'Data Transformation'!$G$3+0.5*'Data Transformation'!$W$25,IF(C6502=1,D6502-'Data Transformation'!$W$25,FALSE))</f>
        <v>#NUM!</v>
      </c>
      <c r="E6501">
        <f t="array" ref="E6501">IF(ISLOGICAL(D6501),"",FREQUENCY(IF('Data Transformation'!$B$425:$B$8425='Bin Analysis'!$B6483,'Data Transformation'!$G$425:$G$8425),D6501))</f>
        <v>2001</v>
      </c>
      <c r="F6501">
        <f t="shared" si="810"/>
        <v>0</v>
      </c>
      <c r="G6501">
        <f>Weighting!$H$21</f>
        <v>0</v>
      </c>
      <c r="H6501">
        <f t="array" ref="H6501">FREQUENCY(IF('Data Transformation'!$B$4:$B$8425=B6483,'Data Transformation'!$G$4:$G$8425),'Bin Analysis'!$B6501)</f>
        <v>2073</v>
      </c>
      <c r="I6501">
        <f t="shared" si="811"/>
        <v>0</v>
      </c>
      <c r="J6501">
        <f t="shared" si="812"/>
        <v>0</v>
      </c>
      <c r="K6501">
        <f>J6501*Weighting!$W$21</f>
        <v>0</v>
      </c>
      <c r="M6501" s="14"/>
    </row>
    <row r="6502" spans="1:25" x14ac:dyDescent="0.25">
      <c r="A6502" s="32" t="str">
        <f>IF(Weighting!$P$22&gt;0,B6502,"")</f>
        <v/>
      </c>
      <c r="B6502" t="e">
        <f>Weighting!$C$22</f>
        <v>#DIV/0!</v>
      </c>
      <c r="C6502" t="e">
        <f>Weighting!$F$22</f>
        <v>#NUM!</v>
      </c>
      <c r="D6502" t="e">
        <f>IF(C6502=1,'Data Transformation'!$G$3+0.5*'Data Transformation'!$W$25,IF(C6503=1,D6503-'Data Transformation'!$W$25,FALSE))</f>
        <v>#NUM!</v>
      </c>
      <c r="E6502">
        <f t="array" ref="E6502">IF(ISLOGICAL(D6502),"",FREQUENCY(IF('Data Transformation'!$B$425:$B$8425='Bin Analysis'!$B6483,'Data Transformation'!$G$425:$G$8425),D6502))</f>
        <v>2001</v>
      </c>
      <c r="F6502">
        <f t="shared" si="810"/>
        <v>0</v>
      </c>
      <c r="G6502">
        <f>Weighting!$H$22</f>
        <v>0</v>
      </c>
      <c r="H6502">
        <f t="array" ref="H6502">FREQUENCY(IF('Data Transformation'!$B$4:$B$8425=B6483,'Data Transformation'!$G$4:$G$8425),'Bin Analysis'!$B6502)</f>
        <v>2073</v>
      </c>
      <c r="I6502">
        <f t="shared" si="811"/>
        <v>0</v>
      </c>
      <c r="J6502">
        <f t="shared" si="812"/>
        <v>0</v>
      </c>
      <c r="K6502">
        <f>J6502*Weighting!$W$22</f>
        <v>0</v>
      </c>
      <c r="M6502" s="14"/>
    </row>
    <row r="6503" spans="1:25" x14ac:dyDescent="0.25">
      <c r="A6503" s="32" t="str">
        <f>IF(Weighting!$P$23&gt;0,B6503,"")</f>
        <v/>
      </c>
      <c r="B6503" t="e">
        <f>Weighting!$C$23</f>
        <v>#DIV/0!</v>
      </c>
      <c r="C6503" t="e">
        <f>Weighting!$F$23</f>
        <v>#NUM!</v>
      </c>
      <c r="D6503" t="e">
        <f>IF(C6503=1,'Data Transformation'!$G$3+0.5*'Data Transformation'!$W$25,IF(C6504=1,D6504-'Data Transformation'!$W$25,FALSE))</f>
        <v>#NUM!</v>
      </c>
      <c r="E6503">
        <f t="array" ref="E6503">IF(ISLOGICAL(D6503),"",FREQUENCY(IF('Data Transformation'!$B$425:$B$8425='Bin Analysis'!$B6483,'Data Transformation'!$G$425:$G$8425),D6503))</f>
        <v>2001</v>
      </c>
      <c r="F6503">
        <f t="shared" si="810"/>
        <v>0</v>
      </c>
      <c r="G6503">
        <f>Weighting!$H$23</f>
        <v>0</v>
      </c>
      <c r="H6503">
        <f t="array" ref="H6503">FREQUENCY(IF('Data Transformation'!$B$4:$B$8425=B6483,'Data Transformation'!$G$4:$G$8425),'Bin Analysis'!$B6503)</f>
        <v>2073</v>
      </c>
      <c r="I6503">
        <f t="shared" si="811"/>
        <v>0</v>
      </c>
      <c r="J6503">
        <f t="shared" si="812"/>
        <v>0</v>
      </c>
      <c r="K6503">
        <f>J6503*Weighting!$W$23</f>
        <v>0</v>
      </c>
      <c r="M6503" s="14"/>
    </row>
    <row r="6504" spans="1:25" x14ac:dyDescent="0.25">
      <c r="A6504" s="32" t="str">
        <f>IF(Weighting!$P$24&gt;0,B6504,"")</f>
        <v/>
      </c>
      <c r="B6504" t="e">
        <f>Weighting!$C$24</f>
        <v>#DIV/0!</v>
      </c>
      <c r="C6504" t="e">
        <f>Weighting!$F$24</f>
        <v>#NUM!</v>
      </c>
      <c r="D6504" t="e">
        <f>IF(C6504=1,'Data Transformation'!$G$3+0.5*'Data Transformation'!$W$25,IF(C6505=1,D6505-'Data Transformation'!$W$25,FALSE))</f>
        <v>#NUM!</v>
      </c>
      <c r="E6504">
        <f t="array" ref="E6504">IF(ISLOGICAL(D6504),"",FREQUENCY(IF('Data Transformation'!$B$425:$B$8425='Bin Analysis'!$B6483,'Data Transformation'!$G$425:$G$8425),D6504))</f>
        <v>2001</v>
      </c>
      <c r="F6504">
        <f t="shared" si="810"/>
        <v>0</v>
      </c>
      <c r="G6504">
        <f>Weighting!$H$24</f>
        <v>0</v>
      </c>
      <c r="H6504">
        <f t="array" ref="H6504">FREQUENCY(IF('Data Transformation'!$B$4:$B$8425=B6483,'Data Transformation'!$G$4:$G$8425),'Bin Analysis'!$B6504)</f>
        <v>2073</v>
      </c>
      <c r="I6504">
        <f t="shared" si="811"/>
        <v>0</v>
      </c>
      <c r="J6504">
        <f t="shared" si="812"/>
        <v>0</v>
      </c>
      <c r="K6504">
        <f>J6504*Weighting!$W$24</f>
        <v>0</v>
      </c>
      <c r="M6504" s="14"/>
    </row>
    <row r="6505" spans="1:25" x14ac:dyDescent="0.25">
      <c r="A6505" s="32" t="str">
        <f>IF(Weighting!$P$25&gt;0,B6505,"")</f>
        <v/>
      </c>
      <c r="B6505" t="e">
        <f>Weighting!$C$25</f>
        <v>#DIV/0!</v>
      </c>
      <c r="C6505" t="e">
        <f>Weighting!$F$25</f>
        <v>#NUM!</v>
      </c>
      <c r="D6505" t="e">
        <f>IF(C6505=1,'Data Transformation'!$G$3+0.5*'Data Transformation'!$W$25,IF(C6506=1,D6506-'Data Transformation'!$W$25,FALSE))</f>
        <v>#NUM!</v>
      </c>
      <c r="E6505">
        <f t="array" ref="E6505">IF(ISLOGICAL(D6505),"",FREQUENCY(IF('Data Transformation'!$B$425:$B$8425='Bin Analysis'!$B6483,'Data Transformation'!$G$425:$G$8425),D6505))</f>
        <v>2001</v>
      </c>
      <c r="F6505">
        <f t="shared" si="810"/>
        <v>0</v>
      </c>
      <c r="G6505">
        <f>Weighting!$H$25</f>
        <v>0</v>
      </c>
      <c r="H6505">
        <f t="array" ref="H6505">FREQUENCY(IF('Data Transformation'!$B$4:$B$8425=B6483,'Data Transformation'!$G$4:$G$8425),'Bin Analysis'!$B6505)</f>
        <v>2073</v>
      </c>
      <c r="I6505">
        <f t="shared" si="811"/>
        <v>0</v>
      </c>
      <c r="J6505">
        <f t="shared" si="812"/>
        <v>0</v>
      </c>
      <c r="K6505">
        <f>J6505*Weighting!$W$25</f>
        <v>0</v>
      </c>
      <c r="M6505" s="14"/>
    </row>
    <row r="6506" spans="1:25" x14ac:dyDescent="0.25">
      <c r="O6506"/>
      <c r="P6506"/>
      <c r="Q6506"/>
      <c r="R6506"/>
    </row>
    <row r="6507" spans="1:25" ht="23.25" x14ac:dyDescent="0.35">
      <c r="A6507" s="21" t="s">
        <v>0</v>
      </c>
      <c r="B6507" s="21" t="str">
        <f>IFERROR(VLOOKUP(C6507,'Data Transformation'!$L$6:$M$426,2,FALSE),"")</f>
        <v/>
      </c>
      <c r="C6507" s="21">
        <f>C6483+1</f>
        <v>271</v>
      </c>
      <c r="D6507" s="21"/>
      <c r="E6507" s="21"/>
      <c r="F6507" s="21"/>
      <c r="G6507" s="21"/>
      <c r="H6507" s="22"/>
      <c r="I6507" s="22"/>
      <c r="J6507" s="22"/>
      <c r="K6507" s="21"/>
      <c r="L6507" s="21" t="str">
        <f>B6507</f>
        <v/>
      </c>
      <c r="M6507" s="23" t="e">
        <f>INDEX('Data Transformation'!$O$4:$O$424,MATCH($B6507,'Data Transformation'!$M$4:$M$424,0),MATCH($M$2,'Data Transformation'!$O$3,0))</f>
        <v>#N/A</v>
      </c>
      <c r="N6507" s="27" t="e">
        <f>IF('Input and Summary Results'!$J$16="minimum",'Bin Analysis'!X6508/(M6507-1),'Bin Analysis'!Y6507/('Bin Analysis'!M6507-1))</f>
        <v>#N/A</v>
      </c>
      <c r="O6507" s="27" t="e">
        <f>IF(M6507=FALSE,NA(),(VLOOKUP(1,C6510:K6529,4,FALSE))/(M6507-1))</f>
        <v>#N/A</v>
      </c>
      <c r="P6507" s="27" t="e">
        <f>IF(M6507=FALSE,NA(),SUM(J6510:J6529)/Weighting!$S$5)</f>
        <v>#N/A</v>
      </c>
      <c r="Q6507" s="27" t="e">
        <f>IF(M6507=FALSE,NA(),SUM(K6510:K6529)/Weighting!$S$6)</f>
        <v>#N/A</v>
      </c>
      <c r="R6507" s="27" t="e">
        <f>IF(M6507=FALSE,NA(),(VLOOKUP(1,G6510:K6529,3,FALSE))/(M6507-1))</f>
        <v>#N/A</v>
      </c>
      <c r="S6507" s="22" t="e">
        <f>IF(M6507=FALSE,NA(),IF(SUM(J6510:J6529)=2,"yes","no"))</f>
        <v>#N/A</v>
      </c>
      <c r="X6507" s="2" cm="2">
        <f t="array" ref="X6507:X6508">FREQUENCY(IF('Data Transformation'!$B$425:$B$6424='Bin Analysis'!L6507,'Data Transformation'!$G$425:$G$6424),'Data Transformation'!$U$11)</f>
        <v>0</v>
      </c>
      <c r="Y6507" s="2" cm="2">
        <f t="array" ref="Y6507:Y6508">FREQUENCY(IF('Data Transformation'!$B$425:$B$6424='Bin Analysis'!L6507,'Data Transformation'!$G$425:$G$6424),'Data Transformation'!$U$12)</f>
        <v>0</v>
      </c>
    </row>
    <row r="6508" spans="1:25" x14ac:dyDescent="0.25">
      <c r="A6508" s="14" t="s">
        <v>67</v>
      </c>
      <c r="B6508" t="s">
        <v>47</v>
      </c>
      <c r="C6508" t="s">
        <v>5</v>
      </c>
      <c r="D6508" t="s">
        <v>100</v>
      </c>
      <c r="E6508" t="s">
        <v>101</v>
      </c>
      <c r="F6508" t="s">
        <v>102</v>
      </c>
      <c r="G6508" t="s">
        <v>70</v>
      </c>
      <c r="H6508" t="s">
        <v>31</v>
      </c>
      <c r="I6508" t="s">
        <v>32</v>
      </c>
      <c r="J6508" t="s">
        <v>46</v>
      </c>
      <c r="K6508" s="14" t="s">
        <v>45</v>
      </c>
      <c r="M6508" s="14"/>
      <c r="X6508" s="2">
        <v>0</v>
      </c>
      <c r="Y6508" s="2">
        <v>0</v>
      </c>
    </row>
    <row r="6509" spans="1:25" x14ac:dyDescent="0.25">
      <c r="A6509" s="32"/>
      <c r="D6509" t="e">
        <f>IF(C6509=1,'Data Transformation'!$G$3+0.5*'Data Transformation'!$W$25,IF(C6510=1,D6510-'Data Transformation'!$W$25,FALSE))</f>
        <v>#NUM!</v>
      </c>
      <c r="E6509">
        <f t="array" ref="E6509">IF(ISLOGICAL(D6509),"",FREQUENCY(IF('Data Transformation'!$B$425:$B$8425='Bin Analysis'!$B6507,'Data Transformation'!$G$425:$G$8425),D6509))</f>
        <v>2001</v>
      </c>
      <c r="F6509" t="e">
        <f>IF(ISLOGICAL(D6509),"",E6509-E6508)</f>
        <v>#VALUE!</v>
      </c>
      <c r="M6509" s="14"/>
    </row>
    <row r="6510" spans="1:25" x14ac:dyDescent="0.25">
      <c r="A6510" s="32" t="e">
        <f>IF(Weighting!$P$6&gt;0,B6510,"")</f>
        <v>#NUM!</v>
      </c>
      <c r="B6510" t="e">
        <f>Weighting!$C$6</f>
        <v>#DIV/0!</v>
      </c>
      <c r="C6510" t="e">
        <f>Weighting!$F$6</f>
        <v>#NUM!</v>
      </c>
      <c r="D6510" t="e">
        <f>IF(C6510=1,'Data Transformation'!$G$3+0.5*'Data Transformation'!$W$25,IF(C6511=1,D6511-'Data Transformation'!$W$25,FALSE))</f>
        <v>#NUM!</v>
      </c>
      <c r="E6510">
        <f t="array" ref="E6510">IF(ISLOGICAL(D6510),"",FREQUENCY(IF('Data Transformation'!$B$425:$B$8425='Bin Analysis'!$B6507,'Data Transformation'!$G$425:$G$8425),D6510))</f>
        <v>2001</v>
      </c>
      <c r="F6510">
        <f>IF(ISLOGICAL(D6510),"",E6510-E6509)</f>
        <v>0</v>
      </c>
      <c r="G6510">
        <f>Weighting!$H$6</f>
        <v>1</v>
      </c>
      <c r="H6510">
        <f t="array" ref="H6510">FREQUENCY(IF('Data Transformation'!$B$4:$B$8425=B6507,'Data Transformation'!$G$4:$G$8425),'Bin Analysis'!$B6510)</f>
        <v>2073</v>
      </c>
      <c r="I6510">
        <f>H6510-H6509</f>
        <v>2073</v>
      </c>
      <c r="J6510">
        <f>IF(I6510=0,0,1)</f>
        <v>1</v>
      </c>
      <c r="K6510" t="e">
        <f>J6510*Weighting!$W$6</f>
        <v>#NUM!</v>
      </c>
      <c r="M6510" s="14"/>
    </row>
    <row r="6511" spans="1:25" x14ac:dyDescent="0.25">
      <c r="A6511" s="32" t="str">
        <f>IF(Weighting!$P$7&gt;0,B6511,"")</f>
        <v/>
      </c>
      <c r="B6511" t="e">
        <f>Weighting!$C$7</f>
        <v>#DIV/0!</v>
      </c>
      <c r="C6511" t="e">
        <f>Weighting!$F$7</f>
        <v>#NUM!</v>
      </c>
      <c r="D6511" t="e">
        <f>IF(C6511=1,'Data Transformation'!$G$3+0.5*'Data Transformation'!$W$25,IF(C6512=1,D6512-'Data Transformation'!$W$25,FALSE))</f>
        <v>#NUM!</v>
      </c>
      <c r="E6511">
        <f t="array" ref="E6511">IF(ISLOGICAL(D6511),"",FREQUENCY(IF('Data Transformation'!$B$425:$B$8425='Bin Analysis'!$B6507,'Data Transformation'!$G$425:$G$8425),D6511))</f>
        <v>2001</v>
      </c>
      <c r="F6511">
        <f t="shared" ref="F6511:F6529" si="813">IF(ISLOGICAL(D6511),"",E6511-E6510)</f>
        <v>0</v>
      </c>
      <c r="G6511">
        <f>Weighting!$H$7</f>
        <v>0</v>
      </c>
      <c r="H6511">
        <f t="array" ref="H6511">FREQUENCY(IF('Data Transformation'!$B$4:$B$8425=B6507,'Data Transformation'!$G$4:$G$8425),'Bin Analysis'!$B6511)</f>
        <v>2073</v>
      </c>
      <c r="I6511">
        <f t="shared" ref="I6511:I6529" si="814">H6511-H6510</f>
        <v>0</v>
      </c>
      <c r="J6511">
        <f>IF(I6511=0,0,1)</f>
        <v>0</v>
      </c>
      <c r="K6511">
        <f>J6511*Weighting!$W$7</f>
        <v>0</v>
      </c>
      <c r="M6511" s="14"/>
    </row>
    <row r="6512" spans="1:25" x14ac:dyDescent="0.25">
      <c r="A6512" s="32" t="str">
        <f>IF(Weighting!$P$8&gt;0,B6512,"")</f>
        <v/>
      </c>
      <c r="B6512" t="e">
        <f>Weighting!$C$8</f>
        <v>#DIV/0!</v>
      </c>
      <c r="C6512" t="e">
        <f>Weighting!$F$8</f>
        <v>#NUM!</v>
      </c>
      <c r="D6512" t="e">
        <f>IF(C6512=1,'Data Transformation'!$G$3+0.5*'Data Transformation'!$W$25,IF(C6513=1,D6513-'Data Transformation'!$W$25,FALSE))</f>
        <v>#NUM!</v>
      </c>
      <c r="E6512">
        <f t="array" ref="E6512">IF(ISLOGICAL(D6512),"",FREQUENCY(IF('Data Transformation'!$B$425:$B$8425='Bin Analysis'!$B6507,'Data Transformation'!$G$425:$G$8425),D6512))</f>
        <v>2001</v>
      </c>
      <c r="F6512">
        <f t="shared" si="813"/>
        <v>0</v>
      </c>
      <c r="G6512">
        <f>Weighting!$H$8</f>
        <v>0</v>
      </c>
      <c r="H6512">
        <f t="array" ref="H6512">FREQUENCY(IF('Data Transformation'!$B$4:$B$8425=B6507,'Data Transformation'!$G$4:$G$8425),'Bin Analysis'!$B6512)</f>
        <v>2073</v>
      </c>
      <c r="I6512">
        <f t="shared" si="814"/>
        <v>0</v>
      </c>
      <c r="J6512">
        <f t="shared" ref="J6512:J6529" si="815">IF(I6512=0,0,1)</f>
        <v>0</v>
      </c>
      <c r="K6512">
        <f>J6512*Weighting!$W$8</f>
        <v>0</v>
      </c>
      <c r="M6512" s="14"/>
    </row>
    <row r="6513" spans="1:13" x14ac:dyDescent="0.25">
      <c r="A6513" s="32" t="str">
        <f>IF(Weighting!$P$9&gt;0,B6513,"")</f>
        <v/>
      </c>
      <c r="B6513" s="50" t="e">
        <f>Weighting!$C$9</f>
        <v>#DIV/0!</v>
      </c>
      <c r="C6513" t="e">
        <f>Weighting!$F$9</f>
        <v>#NUM!</v>
      </c>
      <c r="D6513" t="e">
        <f>IF(C6513=1,'Data Transformation'!$G$3+0.5*'Data Transformation'!$W$25,IF(C6514=1,D6514-'Data Transformation'!$W$25,FALSE))</f>
        <v>#NUM!</v>
      </c>
      <c r="E6513">
        <f t="array" ref="E6513">IF(ISLOGICAL(D6513),"",FREQUENCY(IF('Data Transformation'!$B$425:$B$8425='Bin Analysis'!$B6507,'Data Transformation'!$G$425:$G$8425),D6513))</f>
        <v>2001</v>
      </c>
      <c r="F6513">
        <f t="shared" si="813"/>
        <v>0</v>
      </c>
      <c r="G6513">
        <f>Weighting!$H$9</f>
        <v>0</v>
      </c>
      <c r="H6513">
        <f t="array" ref="H6513">FREQUENCY(IF('Data Transformation'!$B$4:$B$8425=B6507,'Data Transformation'!$G$4:$G$8425),'Bin Analysis'!$B6513)</f>
        <v>2073</v>
      </c>
      <c r="I6513">
        <f t="shared" si="814"/>
        <v>0</v>
      </c>
      <c r="J6513">
        <f t="shared" si="815"/>
        <v>0</v>
      </c>
      <c r="K6513">
        <f>J6513*Weighting!$W$9</f>
        <v>0</v>
      </c>
      <c r="M6513" s="14"/>
    </row>
    <row r="6514" spans="1:13" x14ac:dyDescent="0.25">
      <c r="A6514" s="32" t="str">
        <f>IF(Weighting!$P$10&gt;0,B6514,"")</f>
        <v/>
      </c>
      <c r="B6514" t="e">
        <f>Weighting!$C$10</f>
        <v>#DIV/0!</v>
      </c>
      <c r="C6514" t="e">
        <f>Weighting!$F$10</f>
        <v>#NUM!</v>
      </c>
      <c r="D6514" t="e">
        <f>IF(C6514=1,'Data Transformation'!$G$3+0.5*'Data Transformation'!$W$25,IF(C6515=1,D6515-'Data Transformation'!$W$25,FALSE))</f>
        <v>#NUM!</v>
      </c>
      <c r="E6514">
        <f t="array" ref="E6514">IF(ISLOGICAL(D6514),"",FREQUENCY(IF('Data Transformation'!$B$425:$B$8425='Bin Analysis'!$B6507,'Data Transformation'!$G$425:$G$8425),D6514))</f>
        <v>2001</v>
      </c>
      <c r="F6514">
        <f t="shared" si="813"/>
        <v>0</v>
      </c>
      <c r="G6514">
        <f>Weighting!$H$10</f>
        <v>0</v>
      </c>
      <c r="H6514">
        <f t="array" ref="H6514">FREQUENCY(IF('Data Transformation'!$B$4:$B$8425=B6507,'Data Transformation'!$G$4:$G$8425),'Bin Analysis'!$B6514)</f>
        <v>2073</v>
      </c>
      <c r="I6514">
        <f t="shared" si="814"/>
        <v>0</v>
      </c>
      <c r="J6514">
        <f t="shared" si="815"/>
        <v>0</v>
      </c>
      <c r="K6514">
        <f>J6514*Weighting!$W$10</f>
        <v>0</v>
      </c>
      <c r="M6514" s="14"/>
    </row>
    <row r="6515" spans="1:13" x14ac:dyDescent="0.25">
      <c r="A6515" s="32" t="str">
        <f>IF(Weighting!$P$11&gt;0,B6515,"")</f>
        <v/>
      </c>
      <c r="B6515" t="e">
        <f>Weighting!$C$11</f>
        <v>#DIV/0!</v>
      </c>
      <c r="C6515" t="e">
        <f>Weighting!$F$11</f>
        <v>#NUM!</v>
      </c>
      <c r="D6515" t="e">
        <f>IF(C6515=1,'Data Transformation'!$G$3+0.5*'Data Transformation'!$W$25,IF(C6516=1,D6516-'Data Transformation'!$W$25,FALSE))</f>
        <v>#NUM!</v>
      </c>
      <c r="E6515">
        <f t="array" ref="E6515">IF(ISLOGICAL(D6515),"",FREQUENCY(IF('Data Transformation'!$B$425:$B$8425='Bin Analysis'!$B6507,'Data Transformation'!$G$425:$G$8425),D6515))</f>
        <v>2001</v>
      </c>
      <c r="F6515">
        <f t="shared" si="813"/>
        <v>0</v>
      </c>
      <c r="G6515">
        <f>Weighting!$H$11</f>
        <v>0</v>
      </c>
      <c r="H6515">
        <f t="array" ref="H6515">FREQUENCY(IF('Data Transformation'!$B$4:$B$8425=B6507,'Data Transformation'!$G$4:$G$8425),'Bin Analysis'!$B6515)</f>
        <v>2073</v>
      </c>
      <c r="I6515">
        <f t="shared" si="814"/>
        <v>0</v>
      </c>
      <c r="J6515">
        <f t="shared" si="815"/>
        <v>0</v>
      </c>
      <c r="K6515">
        <f>J6515*Weighting!$W$11</f>
        <v>0</v>
      </c>
      <c r="M6515" s="14"/>
    </row>
    <row r="6516" spans="1:13" x14ac:dyDescent="0.25">
      <c r="A6516" s="32" t="str">
        <f>IF(Weighting!$P$12&gt;0,B6516,"")</f>
        <v/>
      </c>
      <c r="B6516" t="e">
        <f>Weighting!$C$12</f>
        <v>#DIV/0!</v>
      </c>
      <c r="C6516" t="e">
        <f>Weighting!$F$12</f>
        <v>#NUM!</v>
      </c>
      <c r="D6516" t="e">
        <f>IF(C6516=1,'Data Transformation'!$G$3+0.5*'Data Transformation'!$W$25,IF(C6517=1,D6517-'Data Transformation'!$W$25,FALSE))</f>
        <v>#NUM!</v>
      </c>
      <c r="E6516">
        <f t="array" ref="E6516">IF(ISLOGICAL(D6516),"",FREQUENCY(IF('Data Transformation'!$B$425:$B$8425='Bin Analysis'!$B6507,'Data Transformation'!$G$425:$G$8425),D6516))</f>
        <v>2001</v>
      </c>
      <c r="F6516">
        <f t="shared" si="813"/>
        <v>0</v>
      </c>
      <c r="G6516">
        <f>Weighting!$H$12</f>
        <v>0</v>
      </c>
      <c r="H6516">
        <f t="array" ref="H6516">FREQUENCY(IF('Data Transformation'!$B$4:$B$8425=B6507,'Data Transformation'!$G$4:$G$8425),'Bin Analysis'!$B6516)</f>
        <v>2073</v>
      </c>
      <c r="I6516">
        <f t="shared" si="814"/>
        <v>0</v>
      </c>
      <c r="J6516">
        <f t="shared" si="815"/>
        <v>0</v>
      </c>
      <c r="K6516">
        <f>J6516*Weighting!$W$12</f>
        <v>0</v>
      </c>
      <c r="M6516" s="14"/>
    </row>
    <row r="6517" spans="1:13" x14ac:dyDescent="0.25">
      <c r="A6517" s="32" t="str">
        <f>IF(Weighting!$P$13&gt;0,B6517,"")</f>
        <v/>
      </c>
      <c r="B6517" t="e">
        <f>Weighting!$C$13</f>
        <v>#DIV/0!</v>
      </c>
      <c r="C6517" t="e">
        <f>Weighting!$F$13</f>
        <v>#NUM!</v>
      </c>
      <c r="D6517" t="e">
        <f>IF(C6517=1,'Data Transformation'!$G$3+0.5*'Data Transformation'!$W$25,IF(C6518=1,D6518-'Data Transformation'!$W$25,FALSE))</f>
        <v>#NUM!</v>
      </c>
      <c r="E6517">
        <f t="array" ref="E6517">IF(ISLOGICAL(D6517),"",FREQUENCY(IF('Data Transformation'!$B$425:$B$8425='Bin Analysis'!$B6507,'Data Transformation'!$G$425:$G$8425),D6517))</f>
        <v>2001</v>
      </c>
      <c r="F6517">
        <f t="shared" si="813"/>
        <v>0</v>
      </c>
      <c r="G6517">
        <f>Weighting!$H$13</f>
        <v>0</v>
      </c>
      <c r="H6517">
        <f t="array" ref="H6517">FREQUENCY(IF('Data Transformation'!$B$4:$B$8425=B6507,'Data Transformation'!$G$4:$G$8425),'Bin Analysis'!$B6517)</f>
        <v>2073</v>
      </c>
      <c r="I6517">
        <f t="shared" si="814"/>
        <v>0</v>
      </c>
      <c r="J6517">
        <f t="shared" si="815"/>
        <v>0</v>
      </c>
      <c r="K6517">
        <f>J6517*Weighting!$W$13</f>
        <v>0</v>
      </c>
      <c r="M6517" s="14"/>
    </row>
    <row r="6518" spans="1:13" x14ac:dyDescent="0.25">
      <c r="A6518" s="32" t="str">
        <f>IF(Weighting!$P$14&gt;0,B6518,"")</f>
        <v/>
      </c>
      <c r="B6518" t="e">
        <f>Weighting!$C$14</f>
        <v>#DIV/0!</v>
      </c>
      <c r="C6518" t="e">
        <f>Weighting!$F$14</f>
        <v>#NUM!</v>
      </c>
      <c r="D6518" t="e">
        <f>IF(C6518=1,'Data Transformation'!$G$3+0.5*'Data Transformation'!$W$25,IF(C6519=1,D6519-'Data Transformation'!$W$25,FALSE))</f>
        <v>#NUM!</v>
      </c>
      <c r="E6518">
        <f t="array" ref="E6518">IF(ISLOGICAL(D6518),"",FREQUENCY(IF('Data Transformation'!$B$425:$B$8425='Bin Analysis'!$B6507,'Data Transformation'!$G$425:$G$8425),D6518))</f>
        <v>2001</v>
      </c>
      <c r="F6518">
        <f t="shared" si="813"/>
        <v>0</v>
      </c>
      <c r="G6518">
        <f>Weighting!$H$14</f>
        <v>0</v>
      </c>
      <c r="H6518">
        <f t="array" ref="H6518">FREQUENCY(IF('Data Transformation'!$B$4:$B$8425=B6507,'Data Transformation'!$G$4:$G$8425),'Bin Analysis'!$B6518)</f>
        <v>2073</v>
      </c>
      <c r="I6518">
        <f t="shared" si="814"/>
        <v>0</v>
      </c>
      <c r="J6518">
        <f t="shared" si="815"/>
        <v>0</v>
      </c>
      <c r="K6518">
        <f>J6518*Weighting!$W$14</f>
        <v>0</v>
      </c>
      <c r="M6518" s="14"/>
    </row>
    <row r="6519" spans="1:13" x14ac:dyDescent="0.25">
      <c r="A6519" s="32" t="str">
        <f>IF(Weighting!$P$15&gt;0,B6519,"")</f>
        <v/>
      </c>
      <c r="B6519" t="e">
        <f>Weighting!$C$15</f>
        <v>#DIV/0!</v>
      </c>
      <c r="C6519" t="e">
        <f>Weighting!$F$15</f>
        <v>#NUM!</v>
      </c>
      <c r="D6519" t="e">
        <f>IF(C6519=1,'Data Transformation'!$G$3+0.5*'Data Transformation'!$W$25,IF(C6520=1,D6520-'Data Transformation'!$W$25,FALSE))</f>
        <v>#NUM!</v>
      </c>
      <c r="E6519">
        <f t="array" ref="E6519">IF(ISLOGICAL(D6519),"",FREQUENCY(IF('Data Transformation'!$B$425:$B$8425='Bin Analysis'!$B6507,'Data Transformation'!$G$425:$G$8425),D6519))</f>
        <v>2001</v>
      </c>
      <c r="F6519">
        <f t="shared" si="813"/>
        <v>0</v>
      </c>
      <c r="G6519">
        <f>Weighting!$H$15</f>
        <v>0</v>
      </c>
      <c r="H6519">
        <f t="array" ref="H6519">FREQUENCY(IF('Data Transformation'!$B$4:$B$8425=B6507,'Data Transformation'!$G$4:$G$8425),'Bin Analysis'!$B6519)</f>
        <v>2073</v>
      </c>
      <c r="I6519">
        <f t="shared" si="814"/>
        <v>0</v>
      </c>
      <c r="J6519">
        <f t="shared" si="815"/>
        <v>0</v>
      </c>
      <c r="K6519">
        <f>J6519*Weighting!$W$15</f>
        <v>0</v>
      </c>
      <c r="M6519" s="14"/>
    </row>
    <row r="6520" spans="1:13" x14ac:dyDescent="0.25">
      <c r="A6520" s="32" t="str">
        <f>IF(Weighting!$P$16&gt;0,B6520,"")</f>
        <v/>
      </c>
      <c r="B6520" t="e">
        <f>Weighting!$C$16</f>
        <v>#DIV/0!</v>
      </c>
      <c r="C6520" t="e">
        <f>Weighting!$F$16</f>
        <v>#NUM!</v>
      </c>
      <c r="D6520" t="e">
        <f>IF(C6520=1,'Data Transformation'!$G$3+0.5*'Data Transformation'!$W$25,IF(C6521=1,D6521-'Data Transformation'!$W$25,FALSE))</f>
        <v>#NUM!</v>
      </c>
      <c r="E6520">
        <f t="array" ref="E6520">IF(ISLOGICAL(D6520),"",FREQUENCY(IF('Data Transformation'!$B$425:$B$8425='Bin Analysis'!$B6507,'Data Transformation'!$G$425:$G$8425),D6520))</f>
        <v>2001</v>
      </c>
      <c r="F6520">
        <f t="shared" si="813"/>
        <v>0</v>
      </c>
      <c r="G6520">
        <f>Weighting!$H$16</f>
        <v>0</v>
      </c>
      <c r="H6520">
        <f t="array" ref="H6520">FREQUENCY(IF('Data Transformation'!$B$4:$B$8425=B6507,'Data Transformation'!$G$4:$G$8425),'Bin Analysis'!$B6520)</f>
        <v>2073</v>
      </c>
      <c r="I6520">
        <f t="shared" si="814"/>
        <v>0</v>
      </c>
      <c r="J6520">
        <f t="shared" si="815"/>
        <v>0</v>
      </c>
      <c r="K6520">
        <f>J6520*Weighting!$W$16</f>
        <v>0</v>
      </c>
      <c r="M6520" s="14"/>
    </row>
    <row r="6521" spans="1:13" x14ac:dyDescent="0.25">
      <c r="A6521" s="32" t="str">
        <f>IF(Weighting!$P$17&gt;0,B6521,"")</f>
        <v/>
      </c>
      <c r="B6521" t="e">
        <f>Weighting!$C$17</f>
        <v>#DIV/0!</v>
      </c>
      <c r="C6521" t="e">
        <f>Weighting!$F$17</f>
        <v>#NUM!</v>
      </c>
      <c r="D6521" t="e">
        <f>IF(C6521=1,'Data Transformation'!$G$3+0.5*'Data Transformation'!$W$25,IF(C6522=1,D6522-'Data Transformation'!$W$25,FALSE))</f>
        <v>#NUM!</v>
      </c>
      <c r="E6521">
        <f t="array" ref="E6521">IF(ISLOGICAL(D6521),"",FREQUENCY(IF('Data Transformation'!$B$425:$B$8425='Bin Analysis'!$B6507,'Data Transformation'!$G$425:$G$8425),D6521))</f>
        <v>2001</v>
      </c>
      <c r="F6521">
        <f t="shared" si="813"/>
        <v>0</v>
      </c>
      <c r="G6521">
        <f>Weighting!$H$17</f>
        <v>0</v>
      </c>
      <c r="H6521">
        <f t="array" ref="H6521">FREQUENCY(IF('Data Transformation'!$B$4:$B$8425=B6507,'Data Transformation'!$G$4:$G$8425),'Bin Analysis'!$B6521)</f>
        <v>2073</v>
      </c>
      <c r="I6521">
        <f t="shared" si="814"/>
        <v>0</v>
      </c>
      <c r="J6521">
        <f t="shared" si="815"/>
        <v>0</v>
      </c>
      <c r="K6521">
        <f>J6521*Weighting!$W$17</f>
        <v>0</v>
      </c>
      <c r="M6521" s="14"/>
    </row>
    <row r="6522" spans="1:13" x14ac:dyDescent="0.25">
      <c r="A6522" s="32" t="str">
        <f>IF(Weighting!$P$18&gt;0,B6522,"")</f>
        <v/>
      </c>
      <c r="B6522" t="e">
        <f>Weighting!$C$18</f>
        <v>#DIV/0!</v>
      </c>
      <c r="C6522" t="e">
        <f>Weighting!$F$18</f>
        <v>#NUM!</v>
      </c>
      <c r="D6522" t="e">
        <f>IF(C6522=1,'Data Transformation'!$G$3+0.5*'Data Transformation'!$W$25,IF(C6523=1,D6523-'Data Transformation'!$W$25,FALSE))</f>
        <v>#NUM!</v>
      </c>
      <c r="E6522">
        <f t="array" ref="E6522">IF(ISLOGICAL(D6522),"",FREQUENCY(IF('Data Transformation'!$B$425:$B$8425='Bin Analysis'!$B6507,'Data Transformation'!$G$425:$G$8425),D6522))</f>
        <v>2001</v>
      </c>
      <c r="F6522">
        <f t="shared" si="813"/>
        <v>0</v>
      </c>
      <c r="G6522">
        <f>Weighting!$H$18</f>
        <v>0</v>
      </c>
      <c r="H6522">
        <f t="array" ref="H6522">FREQUENCY(IF('Data Transformation'!$B$4:$B$8425=B6507,'Data Transformation'!$G$4:$G$8425),'Bin Analysis'!$B6522)</f>
        <v>2073</v>
      </c>
      <c r="I6522">
        <f t="shared" si="814"/>
        <v>0</v>
      </c>
      <c r="J6522">
        <f t="shared" si="815"/>
        <v>0</v>
      </c>
      <c r="K6522">
        <f>J6522*Weighting!$W$18</f>
        <v>0</v>
      </c>
      <c r="M6522" s="14"/>
    </row>
    <row r="6523" spans="1:13" x14ac:dyDescent="0.25">
      <c r="A6523" s="32" t="str">
        <f>IF(Weighting!$P$19&gt;0,B6523,"")</f>
        <v/>
      </c>
      <c r="B6523" t="e">
        <f>Weighting!$C$19</f>
        <v>#DIV/0!</v>
      </c>
      <c r="C6523" t="e">
        <f>Weighting!$F$19</f>
        <v>#NUM!</v>
      </c>
      <c r="D6523" t="e">
        <f>IF(C6523=1,'Data Transformation'!$G$3+0.5*'Data Transformation'!$W$25,IF(C6524=1,D6524-'Data Transformation'!$W$25,FALSE))</f>
        <v>#NUM!</v>
      </c>
      <c r="E6523">
        <f t="array" ref="E6523">IF(ISLOGICAL(D6523),"",FREQUENCY(IF('Data Transformation'!$B$425:$B$8425='Bin Analysis'!$B6507,'Data Transformation'!$G$425:$G$8425),D6523))</f>
        <v>2001</v>
      </c>
      <c r="F6523">
        <f t="shared" si="813"/>
        <v>0</v>
      </c>
      <c r="G6523">
        <f>Weighting!$H$19</f>
        <v>0</v>
      </c>
      <c r="H6523">
        <f t="array" ref="H6523">FREQUENCY(IF('Data Transformation'!$B$4:$B$8425=B6507,'Data Transformation'!$G$4:$G$8425),'Bin Analysis'!$B6523)</f>
        <v>2073</v>
      </c>
      <c r="I6523">
        <f t="shared" si="814"/>
        <v>0</v>
      </c>
      <c r="J6523">
        <f t="shared" si="815"/>
        <v>0</v>
      </c>
      <c r="K6523">
        <f>J6523*Weighting!$W$19</f>
        <v>0</v>
      </c>
      <c r="M6523" s="14"/>
    </row>
    <row r="6524" spans="1:13" x14ac:dyDescent="0.25">
      <c r="A6524" s="32" t="str">
        <f>IF(Weighting!$P$20&gt;0,B6524,"")</f>
        <v/>
      </c>
      <c r="B6524" t="e">
        <f>Weighting!$C$20</f>
        <v>#DIV/0!</v>
      </c>
      <c r="C6524" t="e">
        <f>Weighting!$F$20</f>
        <v>#NUM!</v>
      </c>
      <c r="D6524" t="e">
        <f>IF(C6524=1,'Data Transformation'!$G$3+0.5*'Data Transformation'!$W$25,IF(C6525=1,D6525-'Data Transformation'!$W$25,FALSE))</f>
        <v>#NUM!</v>
      </c>
      <c r="E6524">
        <f t="array" ref="E6524">IF(ISLOGICAL(D6524),"",FREQUENCY(IF('Data Transformation'!$B$425:$B$8425='Bin Analysis'!$B6507,'Data Transformation'!$G$425:$G$8425),D6524))</f>
        <v>2001</v>
      </c>
      <c r="F6524">
        <f t="shared" si="813"/>
        <v>0</v>
      </c>
      <c r="G6524">
        <f>Weighting!$H$20</f>
        <v>0</v>
      </c>
      <c r="H6524">
        <f t="array" ref="H6524">FREQUENCY(IF('Data Transformation'!$B$4:$B$8425=B6507,'Data Transformation'!$G$4:$G$8425),'Bin Analysis'!$B6524)</f>
        <v>2073</v>
      </c>
      <c r="I6524">
        <f t="shared" si="814"/>
        <v>0</v>
      </c>
      <c r="J6524">
        <f t="shared" si="815"/>
        <v>0</v>
      </c>
      <c r="K6524">
        <f>J6524*Weighting!$W$20</f>
        <v>0</v>
      </c>
      <c r="M6524" s="14"/>
    </row>
    <row r="6525" spans="1:13" x14ac:dyDescent="0.25">
      <c r="A6525" s="32" t="str">
        <f>IF(Weighting!$P$21&gt;0,B6525,"")</f>
        <v/>
      </c>
      <c r="B6525" t="e">
        <f>Weighting!$C$21</f>
        <v>#DIV/0!</v>
      </c>
      <c r="C6525" t="e">
        <f>Weighting!$F$21</f>
        <v>#NUM!</v>
      </c>
      <c r="D6525" t="e">
        <f>IF(C6525=1,'Data Transformation'!$G$3+0.5*'Data Transformation'!$W$25,IF(C6526=1,D6526-'Data Transformation'!$W$25,FALSE))</f>
        <v>#NUM!</v>
      </c>
      <c r="E6525">
        <f t="array" ref="E6525">IF(ISLOGICAL(D6525),"",FREQUENCY(IF('Data Transformation'!$B$425:$B$8425='Bin Analysis'!$B6507,'Data Transformation'!$G$425:$G$8425),D6525))</f>
        <v>2001</v>
      </c>
      <c r="F6525">
        <f t="shared" si="813"/>
        <v>0</v>
      </c>
      <c r="G6525">
        <f>Weighting!$H$21</f>
        <v>0</v>
      </c>
      <c r="H6525">
        <f t="array" ref="H6525">FREQUENCY(IF('Data Transformation'!$B$4:$B$8425=B6507,'Data Transformation'!$G$4:$G$8425),'Bin Analysis'!$B6525)</f>
        <v>2073</v>
      </c>
      <c r="I6525">
        <f t="shared" si="814"/>
        <v>0</v>
      </c>
      <c r="J6525">
        <f t="shared" si="815"/>
        <v>0</v>
      </c>
      <c r="K6525">
        <f>J6525*Weighting!$W$21</f>
        <v>0</v>
      </c>
      <c r="M6525" s="14"/>
    </row>
    <row r="6526" spans="1:13" x14ac:dyDescent="0.25">
      <c r="A6526" s="32" t="str">
        <f>IF(Weighting!$P$22&gt;0,B6526,"")</f>
        <v/>
      </c>
      <c r="B6526" t="e">
        <f>Weighting!$C$22</f>
        <v>#DIV/0!</v>
      </c>
      <c r="C6526" t="e">
        <f>Weighting!$F$22</f>
        <v>#NUM!</v>
      </c>
      <c r="D6526" t="e">
        <f>IF(C6526=1,'Data Transformation'!$G$3+0.5*'Data Transformation'!$W$25,IF(C6527=1,D6527-'Data Transformation'!$W$25,FALSE))</f>
        <v>#NUM!</v>
      </c>
      <c r="E6526">
        <f t="array" ref="E6526">IF(ISLOGICAL(D6526),"",FREQUENCY(IF('Data Transformation'!$B$425:$B$8425='Bin Analysis'!$B6507,'Data Transformation'!$G$425:$G$8425),D6526))</f>
        <v>2001</v>
      </c>
      <c r="F6526">
        <f t="shared" si="813"/>
        <v>0</v>
      </c>
      <c r="G6526">
        <f>Weighting!$H$22</f>
        <v>0</v>
      </c>
      <c r="H6526">
        <f t="array" ref="H6526">FREQUENCY(IF('Data Transformation'!$B$4:$B$8425=B6507,'Data Transformation'!$G$4:$G$8425),'Bin Analysis'!$B6526)</f>
        <v>2073</v>
      </c>
      <c r="I6526">
        <f t="shared" si="814"/>
        <v>0</v>
      </c>
      <c r="J6526">
        <f t="shared" si="815"/>
        <v>0</v>
      </c>
      <c r="K6526">
        <f>J6526*Weighting!$W$22</f>
        <v>0</v>
      </c>
      <c r="M6526" s="14"/>
    </row>
    <row r="6527" spans="1:13" x14ac:dyDescent="0.25">
      <c r="A6527" s="32" t="str">
        <f>IF(Weighting!$P$23&gt;0,B6527,"")</f>
        <v/>
      </c>
      <c r="B6527" t="e">
        <f>Weighting!$C$23</f>
        <v>#DIV/0!</v>
      </c>
      <c r="C6527" t="e">
        <f>Weighting!$F$23</f>
        <v>#NUM!</v>
      </c>
      <c r="D6527" t="e">
        <f>IF(C6527=1,'Data Transformation'!$G$3+0.5*'Data Transformation'!$W$25,IF(C6528=1,D6528-'Data Transformation'!$W$25,FALSE))</f>
        <v>#NUM!</v>
      </c>
      <c r="E6527">
        <f t="array" ref="E6527">IF(ISLOGICAL(D6527),"",FREQUENCY(IF('Data Transformation'!$B$425:$B$8425='Bin Analysis'!$B6507,'Data Transformation'!$G$425:$G$8425),D6527))</f>
        <v>2001</v>
      </c>
      <c r="F6527">
        <f t="shared" si="813"/>
        <v>0</v>
      </c>
      <c r="G6527">
        <f>Weighting!$H$23</f>
        <v>0</v>
      </c>
      <c r="H6527">
        <f t="array" ref="H6527">FREQUENCY(IF('Data Transformation'!$B$4:$B$8425=B6507,'Data Transformation'!$G$4:$G$8425),'Bin Analysis'!$B6527)</f>
        <v>2073</v>
      </c>
      <c r="I6527">
        <f t="shared" si="814"/>
        <v>0</v>
      </c>
      <c r="J6527">
        <f t="shared" si="815"/>
        <v>0</v>
      </c>
      <c r="K6527">
        <f>J6527*Weighting!$W$23</f>
        <v>0</v>
      </c>
      <c r="M6527" s="14"/>
    </row>
    <row r="6528" spans="1:13" x14ac:dyDescent="0.25">
      <c r="A6528" s="32" t="str">
        <f>IF(Weighting!$P$24&gt;0,B6528,"")</f>
        <v/>
      </c>
      <c r="B6528" t="e">
        <f>Weighting!$C$24</f>
        <v>#DIV/0!</v>
      </c>
      <c r="C6528" t="e">
        <f>Weighting!$F$24</f>
        <v>#NUM!</v>
      </c>
      <c r="D6528" t="e">
        <f>IF(C6528=1,'Data Transformation'!$G$3+0.5*'Data Transformation'!$W$25,IF(C6529=1,D6529-'Data Transformation'!$W$25,FALSE))</f>
        <v>#NUM!</v>
      </c>
      <c r="E6528">
        <f t="array" ref="E6528">IF(ISLOGICAL(D6528),"",FREQUENCY(IF('Data Transformation'!$B$425:$B$8425='Bin Analysis'!$B6507,'Data Transformation'!$G$425:$G$8425),D6528))</f>
        <v>2001</v>
      </c>
      <c r="F6528">
        <f t="shared" si="813"/>
        <v>0</v>
      </c>
      <c r="G6528">
        <f>Weighting!$H$24</f>
        <v>0</v>
      </c>
      <c r="H6528">
        <f t="array" ref="H6528">FREQUENCY(IF('Data Transformation'!$B$4:$B$8425=B6507,'Data Transformation'!$G$4:$G$8425),'Bin Analysis'!$B6528)</f>
        <v>2073</v>
      </c>
      <c r="I6528">
        <f t="shared" si="814"/>
        <v>0</v>
      </c>
      <c r="J6528">
        <f t="shared" si="815"/>
        <v>0</v>
      </c>
      <c r="K6528">
        <f>J6528*Weighting!$W$24</f>
        <v>0</v>
      </c>
      <c r="M6528" s="14"/>
    </row>
    <row r="6529" spans="1:25" x14ac:dyDescent="0.25">
      <c r="A6529" s="32" t="str">
        <f>IF(Weighting!$P$25&gt;0,B6529,"")</f>
        <v/>
      </c>
      <c r="B6529" t="e">
        <f>Weighting!$C$25</f>
        <v>#DIV/0!</v>
      </c>
      <c r="C6529" t="e">
        <f>Weighting!$F$25</f>
        <v>#NUM!</v>
      </c>
      <c r="D6529" t="e">
        <f>IF(C6529=1,'Data Transformation'!$G$3+0.5*'Data Transformation'!$W$25,IF(C6530=1,D6530-'Data Transformation'!$W$25,FALSE))</f>
        <v>#NUM!</v>
      </c>
      <c r="E6529">
        <f t="array" ref="E6529">IF(ISLOGICAL(D6529),"",FREQUENCY(IF('Data Transformation'!$B$425:$B$8425='Bin Analysis'!$B6507,'Data Transformation'!$G$425:$G$8425),D6529))</f>
        <v>2001</v>
      </c>
      <c r="F6529">
        <f t="shared" si="813"/>
        <v>0</v>
      </c>
      <c r="G6529">
        <f>Weighting!$H$25</f>
        <v>0</v>
      </c>
      <c r="H6529">
        <f t="array" ref="H6529">FREQUENCY(IF('Data Transformation'!$B$4:$B$8425=B6507,'Data Transformation'!$G$4:$G$8425),'Bin Analysis'!$B6529)</f>
        <v>2073</v>
      </c>
      <c r="I6529">
        <f t="shared" si="814"/>
        <v>0</v>
      </c>
      <c r="J6529">
        <f t="shared" si="815"/>
        <v>0</v>
      </c>
      <c r="K6529">
        <f>J6529*Weighting!$W$25</f>
        <v>0</v>
      </c>
      <c r="M6529" s="14"/>
    </row>
    <row r="6530" spans="1:25" x14ac:dyDescent="0.25">
      <c r="O6530"/>
      <c r="P6530"/>
      <c r="Q6530"/>
      <c r="R6530"/>
    </row>
    <row r="6531" spans="1:25" ht="23.25" x14ac:dyDescent="0.35">
      <c r="A6531" s="21" t="s">
        <v>0</v>
      </c>
      <c r="B6531" s="21" t="str">
        <f>IFERROR(VLOOKUP(C6531,'Data Transformation'!$L$6:$M$426,2,FALSE),"")</f>
        <v/>
      </c>
      <c r="C6531" s="21">
        <f>C6507+1</f>
        <v>272</v>
      </c>
      <c r="D6531" s="21"/>
      <c r="E6531" s="21"/>
      <c r="F6531" s="21"/>
      <c r="G6531" s="21"/>
      <c r="H6531" s="22"/>
      <c r="I6531" s="22"/>
      <c r="J6531" s="22"/>
      <c r="K6531" s="21"/>
      <c r="L6531" s="21" t="str">
        <f>B6531</f>
        <v/>
      </c>
      <c r="M6531" s="23" t="e">
        <f>INDEX('Data Transformation'!$O$4:$O$424,MATCH($B6531,'Data Transformation'!$M$4:$M$424,0),MATCH($M$2,'Data Transformation'!$O$3,0))</f>
        <v>#N/A</v>
      </c>
      <c r="N6531" s="27" t="e">
        <f>IF('Input and Summary Results'!$J$16="minimum",'Bin Analysis'!X6532/(M6531-1),'Bin Analysis'!Y6531/('Bin Analysis'!M6531-1))</f>
        <v>#N/A</v>
      </c>
      <c r="O6531" s="27" t="e">
        <f>IF(M6531=FALSE,NA(),(VLOOKUP(1,C6534:K6553,4,FALSE))/(M6531-1))</f>
        <v>#N/A</v>
      </c>
      <c r="P6531" s="27" t="e">
        <f>IF(M6531=FALSE,NA(),SUM(J6534:J6553)/Weighting!$S$5)</f>
        <v>#N/A</v>
      </c>
      <c r="Q6531" s="27" t="e">
        <f>IF(M6531=FALSE,NA(),SUM(K6534:K6553)/Weighting!$S$6)</f>
        <v>#N/A</v>
      </c>
      <c r="R6531" s="27" t="e">
        <f>IF(M6531=FALSE,NA(),(VLOOKUP(1,G6534:K6553,3,FALSE))/(M6531-1))</f>
        <v>#N/A</v>
      </c>
      <c r="S6531" s="22" t="e">
        <f>IF(M6531=FALSE,NA(),IF(SUM(J6534:J6553)=2,"yes","no"))</f>
        <v>#N/A</v>
      </c>
      <c r="X6531" s="2" cm="2">
        <f t="array" ref="X6531:X6532">FREQUENCY(IF('Data Transformation'!$B$425:$B$6424='Bin Analysis'!L6531,'Data Transformation'!$G$425:$G$6424),'Data Transformation'!$U$11)</f>
        <v>0</v>
      </c>
      <c r="Y6531" s="2" cm="2">
        <f t="array" ref="Y6531:Y6532">FREQUENCY(IF('Data Transformation'!$B$425:$B$6424='Bin Analysis'!L6531,'Data Transformation'!$G$425:$G$6424),'Data Transformation'!$U$12)</f>
        <v>0</v>
      </c>
    </row>
    <row r="6532" spans="1:25" x14ac:dyDescent="0.25">
      <c r="A6532" s="14" t="s">
        <v>67</v>
      </c>
      <c r="B6532" t="s">
        <v>47</v>
      </c>
      <c r="C6532" t="s">
        <v>5</v>
      </c>
      <c r="D6532" t="s">
        <v>100</v>
      </c>
      <c r="E6532" t="s">
        <v>101</v>
      </c>
      <c r="F6532" t="s">
        <v>102</v>
      </c>
      <c r="G6532" t="s">
        <v>70</v>
      </c>
      <c r="H6532" t="s">
        <v>31</v>
      </c>
      <c r="I6532" t="s">
        <v>32</v>
      </c>
      <c r="J6532" t="s">
        <v>46</v>
      </c>
      <c r="K6532" s="14" t="s">
        <v>45</v>
      </c>
      <c r="M6532" s="14"/>
      <c r="X6532" s="2">
        <v>0</v>
      </c>
      <c r="Y6532" s="2">
        <v>0</v>
      </c>
    </row>
    <row r="6533" spans="1:25" x14ac:dyDescent="0.25">
      <c r="A6533" s="32"/>
      <c r="D6533" t="e">
        <f>IF(C6533=1,'Data Transformation'!$G$3+0.5*'Data Transformation'!$W$25,IF(C6534=1,D6534-'Data Transformation'!$W$25,FALSE))</f>
        <v>#NUM!</v>
      </c>
      <c r="E6533">
        <f t="array" ref="E6533">IF(ISLOGICAL(D6533),"",FREQUENCY(IF('Data Transformation'!$B$425:$B$8425='Bin Analysis'!$B6531,'Data Transformation'!$G$425:$G$8425),D6533))</f>
        <v>2001</v>
      </c>
      <c r="F6533" t="e">
        <f>IF(ISLOGICAL(D6533),"",E6533-E6532)</f>
        <v>#VALUE!</v>
      </c>
      <c r="M6533" s="14"/>
    </row>
    <row r="6534" spans="1:25" x14ac:dyDescent="0.25">
      <c r="A6534" s="32" t="e">
        <f>IF(Weighting!$P$6&gt;0,B6534,"")</f>
        <v>#NUM!</v>
      </c>
      <c r="B6534" t="e">
        <f>Weighting!$C$6</f>
        <v>#DIV/0!</v>
      </c>
      <c r="C6534" t="e">
        <f>Weighting!$F$6</f>
        <v>#NUM!</v>
      </c>
      <c r="D6534" t="e">
        <f>IF(C6534=1,'Data Transformation'!$G$3+0.5*'Data Transformation'!$W$25,IF(C6535=1,D6535-'Data Transformation'!$W$25,FALSE))</f>
        <v>#NUM!</v>
      </c>
      <c r="E6534">
        <f t="array" ref="E6534">IF(ISLOGICAL(D6534),"",FREQUENCY(IF('Data Transformation'!$B$425:$B$8425='Bin Analysis'!$B6531,'Data Transformation'!$G$425:$G$8425),D6534))</f>
        <v>2001</v>
      </c>
      <c r="F6534">
        <f>IF(ISLOGICAL(D6534),"",E6534-E6533)</f>
        <v>0</v>
      </c>
      <c r="G6534">
        <f>Weighting!$H$6</f>
        <v>1</v>
      </c>
      <c r="H6534">
        <f t="array" ref="H6534">FREQUENCY(IF('Data Transformation'!$B$4:$B$8425=B6531,'Data Transformation'!$G$4:$G$8425),'Bin Analysis'!$B6534)</f>
        <v>2073</v>
      </c>
      <c r="I6534">
        <f>H6534-H6533</f>
        <v>2073</v>
      </c>
      <c r="J6534">
        <f>IF(I6534=0,0,1)</f>
        <v>1</v>
      </c>
      <c r="K6534" t="e">
        <f>J6534*Weighting!$W$6</f>
        <v>#NUM!</v>
      </c>
      <c r="M6534" s="14"/>
    </row>
    <row r="6535" spans="1:25" x14ac:dyDescent="0.25">
      <c r="A6535" s="32" t="str">
        <f>IF(Weighting!$P$7&gt;0,B6535,"")</f>
        <v/>
      </c>
      <c r="B6535" t="e">
        <f>Weighting!$C$7</f>
        <v>#DIV/0!</v>
      </c>
      <c r="C6535" t="e">
        <f>Weighting!$F$7</f>
        <v>#NUM!</v>
      </c>
      <c r="D6535" t="e">
        <f>IF(C6535=1,'Data Transformation'!$G$3+0.5*'Data Transformation'!$W$25,IF(C6536=1,D6536-'Data Transformation'!$W$25,FALSE))</f>
        <v>#NUM!</v>
      </c>
      <c r="E6535">
        <f t="array" ref="E6535">IF(ISLOGICAL(D6535),"",FREQUENCY(IF('Data Transformation'!$B$425:$B$8425='Bin Analysis'!$B6531,'Data Transformation'!$G$425:$G$8425),D6535))</f>
        <v>2001</v>
      </c>
      <c r="F6535">
        <f t="shared" ref="F6535:F6553" si="816">IF(ISLOGICAL(D6535),"",E6535-E6534)</f>
        <v>0</v>
      </c>
      <c r="G6535">
        <f>Weighting!$H$7</f>
        <v>0</v>
      </c>
      <c r="H6535">
        <f t="array" ref="H6535">FREQUENCY(IF('Data Transformation'!$B$4:$B$8425=B6531,'Data Transformation'!$G$4:$G$8425),'Bin Analysis'!$B6535)</f>
        <v>2073</v>
      </c>
      <c r="I6535">
        <f t="shared" ref="I6535:I6553" si="817">H6535-H6534</f>
        <v>0</v>
      </c>
      <c r="J6535">
        <f>IF(I6535=0,0,1)</f>
        <v>0</v>
      </c>
      <c r="K6535">
        <f>J6535*Weighting!$W$7</f>
        <v>0</v>
      </c>
      <c r="M6535" s="14"/>
    </row>
    <row r="6536" spans="1:25" x14ac:dyDescent="0.25">
      <c r="A6536" s="32" t="str">
        <f>IF(Weighting!$P$8&gt;0,B6536,"")</f>
        <v/>
      </c>
      <c r="B6536" t="e">
        <f>Weighting!$C$8</f>
        <v>#DIV/0!</v>
      </c>
      <c r="C6536" t="e">
        <f>Weighting!$F$8</f>
        <v>#NUM!</v>
      </c>
      <c r="D6536" t="e">
        <f>IF(C6536=1,'Data Transformation'!$G$3+0.5*'Data Transformation'!$W$25,IF(C6537=1,D6537-'Data Transformation'!$W$25,FALSE))</f>
        <v>#NUM!</v>
      </c>
      <c r="E6536">
        <f t="array" ref="E6536">IF(ISLOGICAL(D6536),"",FREQUENCY(IF('Data Transformation'!$B$425:$B$8425='Bin Analysis'!$B6531,'Data Transformation'!$G$425:$G$8425),D6536))</f>
        <v>2001</v>
      </c>
      <c r="F6536">
        <f t="shared" si="816"/>
        <v>0</v>
      </c>
      <c r="G6536">
        <f>Weighting!$H$8</f>
        <v>0</v>
      </c>
      <c r="H6536">
        <f t="array" ref="H6536">FREQUENCY(IF('Data Transformation'!$B$4:$B$8425=B6531,'Data Transformation'!$G$4:$G$8425),'Bin Analysis'!$B6536)</f>
        <v>2073</v>
      </c>
      <c r="I6536">
        <f t="shared" si="817"/>
        <v>0</v>
      </c>
      <c r="J6536">
        <f t="shared" ref="J6536:J6553" si="818">IF(I6536=0,0,1)</f>
        <v>0</v>
      </c>
      <c r="K6536">
        <f>J6536*Weighting!$W$8</f>
        <v>0</v>
      </c>
      <c r="M6536" s="14"/>
    </row>
    <row r="6537" spans="1:25" x14ac:dyDescent="0.25">
      <c r="A6537" s="32" t="str">
        <f>IF(Weighting!$P$9&gt;0,B6537,"")</f>
        <v/>
      </c>
      <c r="B6537" s="50" t="e">
        <f>Weighting!$C$9</f>
        <v>#DIV/0!</v>
      </c>
      <c r="C6537" t="e">
        <f>Weighting!$F$9</f>
        <v>#NUM!</v>
      </c>
      <c r="D6537" t="e">
        <f>IF(C6537=1,'Data Transformation'!$G$3+0.5*'Data Transformation'!$W$25,IF(C6538=1,D6538-'Data Transformation'!$W$25,FALSE))</f>
        <v>#NUM!</v>
      </c>
      <c r="E6537">
        <f t="array" ref="E6537">IF(ISLOGICAL(D6537),"",FREQUENCY(IF('Data Transformation'!$B$425:$B$8425='Bin Analysis'!$B6531,'Data Transformation'!$G$425:$G$8425),D6537))</f>
        <v>2001</v>
      </c>
      <c r="F6537">
        <f t="shared" si="816"/>
        <v>0</v>
      </c>
      <c r="G6537">
        <f>Weighting!$H$9</f>
        <v>0</v>
      </c>
      <c r="H6537">
        <f t="array" ref="H6537">FREQUENCY(IF('Data Transformation'!$B$4:$B$8425=B6531,'Data Transformation'!$G$4:$G$8425),'Bin Analysis'!$B6537)</f>
        <v>2073</v>
      </c>
      <c r="I6537">
        <f t="shared" si="817"/>
        <v>0</v>
      </c>
      <c r="J6537">
        <f t="shared" si="818"/>
        <v>0</v>
      </c>
      <c r="K6537">
        <f>J6537*Weighting!$W$9</f>
        <v>0</v>
      </c>
      <c r="M6537" s="14"/>
    </row>
    <row r="6538" spans="1:25" x14ac:dyDescent="0.25">
      <c r="A6538" s="32" t="str">
        <f>IF(Weighting!$P$10&gt;0,B6538,"")</f>
        <v/>
      </c>
      <c r="B6538" t="e">
        <f>Weighting!$C$10</f>
        <v>#DIV/0!</v>
      </c>
      <c r="C6538" t="e">
        <f>Weighting!$F$10</f>
        <v>#NUM!</v>
      </c>
      <c r="D6538" t="e">
        <f>IF(C6538=1,'Data Transformation'!$G$3+0.5*'Data Transformation'!$W$25,IF(C6539=1,D6539-'Data Transformation'!$W$25,FALSE))</f>
        <v>#NUM!</v>
      </c>
      <c r="E6538">
        <f t="array" ref="E6538">IF(ISLOGICAL(D6538),"",FREQUENCY(IF('Data Transformation'!$B$425:$B$8425='Bin Analysis'!$B6531,'Data Transformation'!$G$425:$G$8425),D6538))</f>
        <v>2001</v>
      </c>
      <c r="F6538">
        <f t="shared" si="816"/>
        <v>0</v>
      </c>
      <c r="G6538">
        <f>Weighting!$H$10</f>
        <v>0</v>
      </c>
      <c r="H6538">
        <f t="array" ref="H6538">FREQUENCY(IF('Data Transformation'!$B$4:$B$8425=B6531,'Data Transformation'!$G$4:$G$8425),'Bin Analysis'!$B6538)</f>
        <v>2073</v>
      </c>
      <c r="I6538">
        <f t="shared" si="817"/>
        <v>0</v>
      </c>
      <c r="J6538">
        <f t="shared" si="818"/>
        <v>0</v>
      </c>
      <c r="K6538">
        <f>J6538*Weighting!$W$10</f>
        <v>0</v>
      </c>
      <c r="M6538" s="14"/>
    </row>
    <row r="6539" spans="1:25" x14ac:dyDescent="0.25">
      <c r="A6539" s="32" t="str">
        <f>IF(Weighting!$P$11&gt;0,B6539,"")</f>
        <v/>
      </c>
      <c r="B6539" t="e">
        <f>Weighting!$C$11</f>
        <v>#DIV/0!</v>
      </c>
      <c r="C6539" t="e">
        <f>Weighting!$F$11</f>
        <v>#NUM!</v>
      </c>
      <c r="D6539" t="e">
        <f>IF(C6539=1,'Data Transformation'!$G$3+0.5*'Data Transformation'!$W$25,IF(C6540=1,D6540-'Data Transformation'!$W$25,FALSE))</f>
        <v>#NUM!</v>
      </c>
      <c r="E6539">
        <f t="array" ref="E6539">IF(ISLOGICAL(D6539),"",FREQUENCY(IF('Data Transformation'!$B$425:$B$8425='Bin Analysis'!$B6531,'Data Transformation'!$G$425:$G$8425),D6539))</f>
        <v>2001</v>
      </c>
      <c r="F6539">
        <f t="shared" si="816"/>
        <v>0</v>
      </c>
      <c r="G6539">
        <f>Weighting!$H$11</f>
        <v>0</v>
      </c>
      <c r="H6539">
        <f t="array" ref="H6539">FREQUENCY(IF('Data Transformation'!$B$4:$B$8425=B6531,'Data Transformation'!$G$4:$G$8425),'Bin Analysis'!$B6539)</f>
        <v>2073</v>
      </c>
      <c r="I6539">
        <f t="shared" si="817"/>
        <v>0</v>
      </c>
      <c r="J6539">
        <f t="shared" si="818"/>
        <v>0</v>
      </c>
      <c r="K6539">
        <f>J6539*Weighting!$W$11</f>
        <v>0</v>
      </c>
      <c r="M6539" s="14"/>
    </row>
    <row r="6540" spans="1:25" x14ac:dyDescent="0.25">
      <c r="A6540" s="32" t="str">
        <f>IF(Weighting!$P$12&gt;0,B6540,"")</f>
        <v/>
      </c>
      <c r="B6540" t="e">
        <f>Weighting!$C$12</f>
        <v>#DIV/0!</v>
      </c>
      <c r="C6540" t="e">
        <f>Weighting!$F$12</f>
        <v>#NUM!</v>
      </c>
      <c r="D6540" t="e">
        <f>IF(C6540=1,'Data Transformation'!$G$3+0.5*'Data Transformation'!$W$25,IF(C6541=1,D6541-'Data Transformation'!$W$25,FALSE))</f>
        <v>#NUM!</v>
      </c>
      <c r="E6540">
        <f t="array" ref="E6540">IF(ISLOGICAL(D6540),"",FREQUENCY(IF('Data Transformation'!$B$425:$B$8425='Bin Analysis'!$B6531,'Data Transformation'!$G$425:$G$8425),D6540))</f>
        <v>2001</v>
      </c>
      <c r="F6540">
        <f t="shared" si="816"/>
        <v>0</v>
      </c>
      <c r="G6540">
        <f>Weighting!$H$12</f>
        <v>0</v>
      </c>
      <c r="H6540">
        <f t="array" ref="H6540">FREQUENCY(IF('Data Transformation'!$B$4:$B$8425=B6531,'Data Transformation'!$G$4:$G$8425),'Bin Analysis'!$B6540)</f>
        <v>2073</v>
      </c>
      <c r="I6540">
        <f t="shared" si="817"/>
        <v>0</v>
      </c>
      <c r="J6540">
        <f t="shared" si="818"/>
        <v>0</v>
      </c>
      <c r="K6540">
        <f>J6540*Weighting!$W$12</f>
        <v>0</v>
      </c>
      <c r="M6540" s="14"/>
    </row>
    <row r="6541" spans="1:25" x14ac:dyDescent="0.25">
      <c r="A6541" s="32" t="str">
        <f>IF(Weighting!$P$13&gt;0,B6541,"")</f>
        <v/>
      </c>
      <c r="B6541" t="e">
        <f>Weighting!$C$13</f>
        <v>#DIV/0!</v>
      </c>
      <c r="C6541" t="e">
        <f>Weighting!$F$13</f>
        <v>#NUM!</v>
      </c>
      <c r="D6541" t="e">
        <f>IF(C6541=1,'Data Transformation'!$G$3+0.5*'Data Transformation'!$W$25,IF(C6542=1,D6542-'Data Transformation'!$W$25,FALSE))</f>
        <v>#NUM!</v>
      </c>
      <c r="E6541">
        <f t="array" ref="E6541">IF(ISLOGICAL(D6541),"",FREQUENCY(IF('Data Transformation'!$B$425:$B$8425='Bin Analysis'!$B6531,'Data Transformation'!$G$425:$G$8425),D6541))</f>
        <v>2001</v>
      </c>
      <c r="F6541">
        <f t="shared" si="816"/>
        <v>0</v>
      </c>
      <c r="G6541">
        <f>Weighting!$H$13</f>
        <v>0</v>
      </c>
      <c r="H6541">
        <f t="array" ref="H6541">FREQUENCY(IF('Data Transformation'!$B$4:$B$8425=B6531,'Data Transformation'!$G$4:$G$8425),'Bin Analysis'!$B6541)</f>
        <v>2073</v>
      </c>
      <c r="I6541">
        <f t="shared" si="817"/>
        <v>0</v>
      </c>
      <c r="J6541">
        <f t="shared" si="818"/>
        <v>0</v>
      </c>
      <c r="K6541">
        <f>J6541*Weighting!$W$13</f>
        <v>0</v>
      </c>
      <c r="M6541" s="14"/>
    </row>
    <row r="6542" spans="1:25" x14ac:dyDescent="0.25">
      <c r="A6542" s="32" t="str">
        <f>IF(Weighting!$P$14&gt;0,B6542,"")</f>
        <v/>
      </c>
      <c r="B6542" t="e">
        <f>Weighting!$C$14</f>
        <v>#DIV/0!</v>
      </c>
      <c r="C6542" t="e">
        <f>Weighting!$F$14</f>
        <v>#NUM!</v>
      </c>
      <c r="D6542" t="e">
        <f>IF(C6542=1,'Data Transformation'!$G$3+0.5*'Data Transformation'!$W$25,IF(C6543=1,D6543-'Data Transformation'!$W$25,FALSE))</f>
        <v>#NUM!</v>
      </c>
      <c r="E6542">
        <f t="array" ref="E6542">IF(ISLOGICAL(D6542),"",FREQUENCY(IF('Data Transformation'!$B$425:$B$8425='Bin Analysis'!$B6531,'Data Transformation'!$G$425:$G$8425),D6542))</f>
        <v>2001</v>
      </c>
      <c r="F6542">
        <f t="shared" si="816"/>
        <v>0</v>
      </c>
      <c r="G6542">
        <f>Weighting!$H$14</f>
        <v>0</v>
      </c>
      <c r="H6542">
        <f t="array" ref="H6542">FREQUENCY(IF('Data Transformation'!$B$4:$B$8425=B6531,'Data Transformation'!$G$4:$G$8425),'Bin Analysis'!$B6542)</f>
        <v>2073</v>
      </c>
      <c r="I6542">
        <f t="shared" si="817"/>
        <v>0</v>
      </c>
      <c r="J6542">
        <f t="shared" si="818"/>
        <v>0</v>
      </c>
      <c r="K6542">
        <f>J6542*Weighting!$W$14</f>
        <v>0</v>
      </c>
      <c r="M6542" s="14"/>
    </row>
    <row r="6543" spans="1:25" x14ac:dyDescent="0.25">
      <c r="A6543" s="32" t="str">
        <f>IF(Weighting!$P$15&gt;0,B6543,"")</f>
        <v/>
      </c>
      <c r="B6543" t="e">
        <f>Weighting!$C$15</f>
        <v>#DIV/0!</v>
      </c>
      <c r="C6543" t="e">
        <f>Weighting!$F$15</f>
        <v>#NUM!</v>
      </c>
      <c r="D6543" t="e">
        <f>IF(C6543=1,'Data Transformation'!$G$3+0.5*'Data Transformation'!$W$25,IF(C6544=1,D6544-'Data Transformation'!$W$25,FALSE))</f>
        <v>#NUM!</v>
      </c>
      <c r="E6543">
        <f t="array" ref="E6543">IF(ISLOGICAL(D6543),"",FREQUENCY(IF('Data Transformation'!$B$425:$B$8425='Bin Analysis'!$B6531,'Data Transformation'!$G$425:$G$8425),D6543))</f>
        <v>2001</v>
      </c>
      <c r="F6543">
        <f t="shared" si="816"/>
        <v>0</v>
      </c>
      <c r="G6543">
        <f>Weighting!$H$15</f>
        <v>0</v>
      </c>
      <c r="H6543">
        <f t="array" ref="H6543">FREQUENCY(IF('Data Transformation'!$B$4:$B$8425=B6531,'Data Transformation'!$G$4:$G$8425),'Bin Analysis'!$B6543)</f>
        <v>2073</v>
      </c>
      <c r="I6543">
        <f t="shared" si="817"/>
        <v>0</v>
      </c>
      <c r="J6543">
        <f t="shared" si="818"/>
        <v>0</v>
      </c>
      <c r="K6543">
        <f>J6543*Weighting!$W$15</f>
        <v>0</v>
      </c>
      <c r="M6543" s="14"/>
    </row>
    <row r="6544" spans="1:25" x14ac:dyDescent="0.25">
      <c r="A6544" s="32" t="str">
        <f>IF(Weighting!$P$16&gt;0,B6544,"")</f>
        <v/>
      </c>
      <c r="B6544" t="e">
        <f>Weighting!$C$16</f>
        <v>#DIV/0!</v>
      </c>
      <c r="C6544" t="e">
        <f>Weighting!$F$16</f>
        <v>#NUM!</v>
      </c>
      <c r="D6544" t="e">
        <f>IF(C6544=1,'Data Transformation'!$G$3+0.5*'Data Transformation'!$W$25,IF(C6545=1,D6545-'Data Transformation'!$W$25,FALSE))</f>
        <v>#NUM!</v>
      </c>
      <c r="E6544">
        <f t="array" ref="E6544">IF(ISLOGICAL(D6544),"",FREQUENCY(IF('Data Transformation'!$B$425:$B$8425='Bin Analysis'!$B6531,'Data Transformation'!$G$425:$G$8425),D6544))</f>
        <v>2001</v>
      </c>
      <c r="F6544">
        <f t="shared" si="816"/>
        <v>0</v>
      </c>
      <c r="G6544">
        <f>Weighting!$H$16</f>
        <v>0</v>
      </c>
      <c r="H6544">
        <f t="array" ref="H6544">FREQUENCY(IF('Data Transformation'!$B$4:$B$8425=B6531,'Data Transformation'!$G$4:$G$8425),'Bin Analysis'!$B6544)</f>
        <v>2073</v>
      </c>
      <c r="I6544">
        <f t="shared" si="817"/>
        <v>0</v>
      </c>
      <c r="J6544">
        <f t="shared" si="818"/>
        <v>0</v>
      </c>
      <c r="K6544">
        <f>J6544*Weighting!$W$16</f>
        <v>0</v>
      </c>
      <c r="M6544" s="14"/>
    </row>
    <row r="6545" spans="1:25" x14ac:dyDescent="0.25">
      <c r="A6545" s="32" t="str">
        <f>IF(Weighting!$P$17&gt;0,B6545,"")</f>
        <v/>
      </c>
      <c r="B6545" t="e">
        <f>Weighting!$C$17</f>
        <v>#DIV/0!</v>
      </c>
      <c r="C6545" t="e">
        <f>Weighting!$F$17</f>
        <v>#NUM!</v>
      </c>
      <c r="D6545" t="e">
        <f>IF(C6545=1,'Data Transformation'!$G$3+0.5*'Data Transformation'!$W$25,IF(C6546=1,D6546-'Data Transformation'!$W$25,FALSE))</f>
        <v>#NUM!</v>
      </c>
      <c r="E6545">
        <f t="array" ref="E6545">IF(ISLOGICAL(D6545),"",FREQUENCY(IF('Data Transformation'!$B$425:$B$8425='Bin Analysis'!$B6531,'Data Transformation'!$G$425:$G$8425),D6545))</f>
        <v>2001</v>
      </c>
      <c r="F6545">
        <f t="shared" si="816"/>
        <v>0</v>
      </c>
      <c r="G6545">
        <f>Weighting!$H$17</f>
        <v>0</v>
      </c>
      <c r="H6545">
        <f t="array" ref="H6545">FREQUENCY(IF('Data Transformation'!$B$4:$B$8425=B6531,'Data Transformation'!$G$4:$G$8425),'Bin Analysis'!$B6545)</f>
        <v>2073</v>
      </c>
      <c r="I6545">
        <f t="shared" si="817"/>
        <v>0</v>
      </c>
      <c r="J6545">
        <f t="shared" si="818"/>
        <v>0</v>
      </c>
      <c r="K6545">
        <f>J6545*Weighting!$W$17</f>
        <v>0</v>
      </c>
      <c r="M6545" s="14"/>
    </row>
    <row r="6546" spans="1:25" x14ac:dyDescent="0.25">
      <c r="A6546" s="32" t="str">
        <f>IF(Weighting!$P$18&gt;0,B6546,"")</f>
        <v/>
      </c>
      <c r="B6546" t="e">
        <f>Weighting!$C$18</f>
        <v>#DIV/0!</v>
      </c>
      <c r="C6546" t="e">
        <f>Weighting!$F$18</f>
        <v>#NUM!</v>
      </c>
      <c r="D6546" t="e">
        <f>IF(C6546=1,'Data Transformation'!$G$3+0.5*'Data Transformation'!$W$25,IF(C6547=1,D6547-'Data Transformation'!$W$25,FALSE))</f>
        <v>#NUM!</v>
      </c>
      <c r="E6546">
        <f t="array" ref="E6546">IF(ISLOGICAL(D6546),"",FREQUENCY(IF('Data Transformation'!$B$425:$B$8425='Bin Analysis'!$B6531,'Data Transformation'!$G$425:$G$8425),D6546))</f>
        <v>2001</v>
      </c>
      <c r="F6546">
        <f t="shared" si="816"/>
        <v>0</v>
      </c>
      <c r="G6546">
        <f>Weighting!$H$18</f>
        <v>0</v>
      </c>
      <c r="H6546">
        <f t="array" ref="H6546">FREQUENCY(IF('Data Transformation'!$B$4:$B$8425=B6531,'Data Transformation'!$G$4:$G$8425),'Bin Analysis'!$B6546)</f>
        <v>2073</v>
      </c>
      <c r="I6546">
        <f t="shared" si="817"/>
        <v>0</v>
      </c>
      <c r="J6546">
        <f t="shared" si="818"/>
        <v>0</v>
      </c>
      <c r="K6546">
        <f>J6546*Weighting!$W$18</f>
        <v>0</v>
      </c>
      <c r="M6546" s="14"/>
    </row>
    <row r="6547" spans="1:25" x14ac:dyDescent="0.25">
      <c r="A6547" s="32" t="str">
        <f>IF(Weighting!$P$19&gt;0,B6547,"")</f>
        <v/>
      </c>
      <c r="B6547" t="e">
        <f>Weighting!$C$19</f>
        <v>#DIV/0!</v>
      </c>
      <c r="C6547" t="e">
        <f>Weighting!$F$19</f>
        <v>#NUM!</v>
      </c>
      <c r="D6547" t="e">
        <f>IF(C6547=1,'Data Transformation'!$G$3+0.5*'Data Transformation'!$W$25,IF(C6548=1,D6548-'Data Transformation'!$W$25,FALSE))</f>
        <v>#NUM!</v>
      </c>
      <c r="E6547">
        <f t="array" ref="E6547">IF(ISLOGICAL(D6547),"",FREQUENCY(IF('Data Transformation'!$B$425:$B$8425='Bin Analysis'!$B6531,'Data Transformation'!$G$425:$G$8425),D6547))</f>
        <v>2001</v>
      </c>
      <c r="F6547">
        <f t="shared" si="816"/>
        <v>0</v>
      </c>
      <c r="G6547">
        <f>Weighting!$H$19</f>
        <v>0</v>
      </c>
      <c r="H6547">
        <f t="array" ref="H6547">FREQUENCY(IF('Data Transformation'!$B$4:$B$8425=B6531,'Data Transformation'!$G$4:$G$8425),'Bin Analysis'!$B6547)</f>
        <v>2073</v>
      </c>
      <c r="I6547">
        <f t="shared" si="817"/>
        <v>0</v>
      </c>
      <c r="J6547">
        <f t="shared" si="818"/>
        <v>0</v>
      </c>
      <c r="K6547">
        <f>J6547*Weighting!$W$19</f>
        <v>0</v>
      </c>
      <c r="M6547" s="14"/>
    </row>
    <row r="6548" spans="1:25" x14ac:dyDescent="0.25">
      <c r="A6548" s="32" t="str">
        <f>IF(Weighting!$P$20&gt;0,B6548,"")</f>
        <v/>
      </c>
      <c r="B6548" t="e">
        <f>Weighting!$C$20</f>
        <v>#DIV/0!</v>
      </c>
      <c r="C6548" t="e">
        <f>Weighting!$F$20</f>
        <v>#NUM!</v>
      </c>
      <c r="D6548" t="e">
        <f>IF(C6548=1,'Data Transformation'!$G$3+0.5*'Data Transformation'!$W$25,IF(C6549=1,D6549-'Data Transformation'!$W$25,FALSE))</f>
        <v>#NUM!</v>
      </c>
      <c r="E6548">
        <f t="array" ref="E6548">IF(ISLOGICAL(D6548),"",FREQUENCY(IF('Data Transformation'!$B$425:$B$8425='Bin Analysis'!$B6531,'Data Transformation'!$G$425:$G$8425),D6548))</f>
        <v>2001</v>
      </c>
      <c r="F6548">
        <f t="shared" si="816"/>
        <v>0</v>
      </c>
      <c r="G6548">
        <f>Weighting!$H$20</f>
        <v>0</v>
      </c>
      <c r="H6548">
        <f t="array" ref="H6548">FREQUENCY(IF('Data Transformation'!$B$4:$B$8425=B6531,'Data Transformation'!$G$4:$G$8425),'Bin Analysis'!$B6548)</f>
        <v>2073</v>
      </c>
      <c r="I6548">
        <f t="shared" si="817"/>
        <v>0</v>
      </c>
      <c r="J6548">
        <f t="shared" si="818"/>
        <v>0</v>
      </c>
      <c r="K6548">
        <f>J6548*Weighting!$W$20</f>
        <v>0</v>
      </c>
      <c r="M6548" s="14"/>
    </row>
    <row r="6549" spans="1:25" x14ac:dyDescent="0.25">
      <c r="A6549" s="32" t="str">
        <f>IF(Weighting!$P$21&gt;0,B6549,"")</f>
        <v/>
      </c>
      <c r="B6549" t="e">
        <f>Weighting!$C$21</f>
        <v>#DIV/0!</v>
      </c>
      <c r="C6549" t="e">
        <f>Weighting!$F$21</f>
        <v>#NUM!</v>
      </c>
      <c r="D6549" t="e">
        <f>IF(C6549=1,'Data Transformation'!$G$3+0.5*'Data Transformation'!$W$25,IF(C6550=1,D6550-'Data Transformation'!$W$25,FALSE))</f>
        <v>#NUM!</v>
      </c>
      <c r="E6549">
        <f t="array" ref="E6549">IF(ISLOGICAL(D6549),"",FREQUENCY(IF('Data Transformation'!$B$425:$B$8425='Bin Analysis'!$B6531,'Data Transformation'!$G$425:$G$8425),D6549))</f>
        <v>2001</v>
      </c>
      <c r="F6549">
        <f t="shared" si="816"/>
        <v>0</v>
      </c>
      <c r="G6549">
        <f>Weighting!$H$21</f>
        <v>0</v>
      </c>
      <c r="H6549">
        <f t="array" ref="H6549">FREQUENCY(IF('Data Transformation'!$B$4:$B$8425=B6531,'Data Transformation'!$G$4:$G$8425),'Bin Analysis'!$B6549)</f>
        <v>2073</v>
      </c>
      <c r="I6549">
        <f t="shared" si="817"/>
        <v>0</v>
      </c>
      <c r="J6549">
        <f t="shared" si="818"/>
        <v>0</v>
      </c>
      <c r="K6549">
        <f>J6549*Weighting!$W$21</f>
        <v>0</v>
      </c>
      <c r="M6549" s="14"/>
    </row>
    <row r="6550" spans="1:25" x14ac:dyDescent="0.25">
      <c r="A6550" s="32" t="str">
        <f>IF(Weighting!$P$22&gt;0,B6550,"")</f>
        <v/>
      </c>
      <c r="B6550" t="e">
        <f>Weighting!$C$22</f>
        <v>#DIV/0!</v>
      </c>
      <c r="C6550" t="e">
        <f>Weighting!$F$22</f>
        <v>#NUM!</v>
      </c>
      <c r="D6550" t="e">
        <f>IF(C6550=1,'Data Transformation'!$G$3+0.5*'Data Transformation'!$W$25,IF(C6551=1,D6551-'Data Transformation'!$W$25,FALSE))</f>
        <v>#NUM!</v>
      </c>
      <c r="E6550">
        <f t="array" ref="E6550">IF(ISLOGICAL(D6550),"",FREQUENCY(IF('Data Transformation'!$B$425:$B$8425='Bin Analysis'!$B6531,'Data Transformation'!$G$425:$G$8425),D6550))</f>
        <v>2001</v>
      </c>
      <c r="F6550">
        <f t="shared" si="816"/>
        <v>0</v>
      </c>
      <c r="G6550">
        <f>Weighting!$H$22</f>
        <v>0</v>
      </c>
      <c r="H6550">
        <f t="array" ref="H6550">FREQUENCY(IF('Data Transformation'!$B$4:$B$8425=B6531,'Data Transformation'!$G$4:$G$8425),'Bin Analysis'!$B6550)</f>
        <v>2073</v>
      </c>
      <c r="I6550">
        <f t="shared" si="817"/>
        <v>0</v>
      </c>
      <c r="J6550">
        <f t="shared" si="818"/>
        <v>0</v>
      </c>
      <c r="K6550">
        <f>J6550*Weighting!$W$22</f>
        <v>0</v>
      </c>
      <c r="M6550" s="14"/>
    </row>
    <row r="6551" spans="1:25" x14ac:dyDescent="0.25">
      <c r="A6551" s="32" t="str">
        <f>IF(Weighting!$P$23&gt;0,B6551,"")</f>
        <v/>
      </c>
      <c r="B6551" t="e">
        <f>Weighting!$C$23</f>
        <v>#DIV/0!</v>
      </c>
      <c r="C6551" t="e">
        <f>Weighting!$F$23</f>
        <v>#NUM!</v>
      </c>
      <c r="D6551" t="e">
        <f>IF(C6551=1,'Data Transformation'!$G$3+0.5*'Data Transformation'!$W$25,IF(C6552=1,D6552-'Data Transformation'!$W$25,FALSE))</f>
        <v>#NUM!</v>
      </c>
      <c r="E6551">
        <f t="array" ref="E6551">IF(ISLOGICAL(D6551),"",FREQUENCY(IF('Data Transformation'!$B$425:$B$8425='Bin Analysis'!$B6531,'Data Transformation'!$G$425:$G$8425),D6551))</f>
        <v>2001</v>
      </c>
      <c r="F6551">
        <f t="shared" si="816"/>
        <v>0</v>
      </c>
      <c r="G6551">
        <f>Weighting!$H$23</f>
        <v>0</v>
      </c>
      <c r="H6551">
        <f t="array" ref="H6551">FREQUENCY(IF('Data Transformation'!$B$4:$B$8425=B6531,'Data Transformation'!$G$4:$G$8425),'Bin Analysis'!$B6551)</f>
        <v>2073</v>
      </c>
      <c r="I6551">
        <f t="shared" si="817"/>
        <v>0</v>
      </c>
      <c r="J6551">
        <f t="shared" si="818"/>
        <v>0</v>
      </c>
      <c r="K6551">
        <f>J6551*Weighting!$W$23</f>
        <v>0</v>
      </c>
      <c r="M6551" s="14"/>
    </row>
    <row r="6552" spans="1:25" x14ac:dyDescent="0.25">
      <c r="A6552" s="32" t="str">
        <f>IF(Weighting!$P$24&gt;0,B6552,"")</f>
        <v/>
      </c>
      <c r="B6552" t="e">
        <f>Weighting!$C$24</f>
        <v>#DIV/0!</v>
      </c>
      <c r="C6552" t="e">
        <f>Weighting!$F$24</f>
        <v>#NUM!</v>
      </c>
      <c r="D6552" t="e">
        <f>IF(C6552=1,'Data Transformation'!$G$3+0.5*'Data Transformation'!$W$25,IF(C6553=1,D6553-'Data Transformation'!$W$25,FALSE))</f>
        <v>#NUM!</v>
      </c>
      <c r="E6552">
        <f t="array" ref="E6552">IF(ISLOGICAL(D6552),"",FREQUENCY(IF('Data Transformation'!$B$425:$B$8425='Bin Analysis'!$B6531,'Data Transformation'!$G$425:$G$8425),D6552))</f>
        <v>2001</v>
      </c>
      <c r="F6552">
        <f t="shared" si="816"/>
        <v>0</v>
      </c>
      <c r="G6552">
        <f>Weighting!$H$24</f>
        <v>0</v>
      </c>
      <c r="H6552">
        <f t="array" ref="H6552">FREQUENCY(IF('Data Transformation'!$B$4:$B$8425=B6531,'Data Transformation'!$G$4:$G$8425),'Bin Analysis'!$B6552)</f>
        <v>2073</v>
      </c>
      <c r="I6552">
        <f t="shared" si="817"/>
        <v>0</v>
      </c>
      <c r="J6552">
        <f t="shared" si="818"/>
        <v>0</v>
      </c>
      <c r="K6552">
        <f>J6552*Weighting!$W$24</f>
        <v>0</v>
      </c>
      <c r="M6552" s="14"/>
    </row>
    <row r="6553" spans="1:25" x14ac:dyDescent="0.25">
      <c r="A6553" s="32" t="str">
        <f>IF(Weighting!$P$25&gt;0,B6553,"")</f>
        <v/>
      </c>
      <c r="B6553" t="e">
        <f>Weighting!$C$25</f>
        <v>#DIV/0!</v>
      </c>
      <c r="C6553" t="e">
        <f>Weighting!$F$25</f>
        <v>#NUM!</v>
      </c>
      <c r="D6553" t="e">
        <f>IF(C6553=1,'Data Transformation'!$G$3+0.5*'Data Transformation'!$W$25,IF(C6554=1,D6554-'Data Transformation'!$W$25,FALSE))</f>
        <v>#NUM!</v>
      </c>
      <c r="E6553">
        <f t="array" ref="E6553">IF(ISLOGICAL(D6553),"",FREQUENCY(IF('Data Transformation'!$B$425:$B$8425='Bin Analysis'!$B6531,'Data Transformation'!$G$425:$G$8425),D6553))</f>
        <v>2001</v>
      </c>
      <c r="F6553">
        <f t="shared" si="816"/>
        <v>0</v>
      </c>
      <c r="G6553">
        <f>Weighting!$H$25</f>
        <v>0</v>
      </c>
      <c r="H6553">
        <f t="array" ref="H6553">FREQUENCY(IF('Data Transformation'!$B$4:$B$8425=B6531,'Data Transformation'!$G$4:$G$8425),'Bin Analysis'!$B6553)</f>
        <v>2073</v>
      </c>
      <c r="I6553">
        <f t="shared" si="817"/>
        <v>0</v>
      </c>
      <c r="J6553">
        <f t="shared" si="818"/>
        <v>0</v>
      </c>
      <c r="K6553">
        <f>J6553*Weighting!$W$25</f>
        <v>0</v>
      </c>
      <c r="M6553" s="14"/>
    </row>
    <row r="6554" spans="1:25" x14ac:dyDescent="0.25">
      <c r="O6554"/>
      <c r="P6554"/>
      <c r="Q6554"/>
      <c r="R6554"/>
    </row>
    <row r="6555" spans="1:25" ht="23.25" x14ac:dyDescent="0.35">
      <c r="A6555" s="21" t="s">
        <v>0</v>
      </c>
      <c r="B6555" s="21" t="str">
        <f>IFERROR(VLOOKUP(C6555,'Data Transformation'!$L$6:$M$426,2,FALSE),"")</f>
        <v/>
      </c>
      <c r="C6555" s="21">
        <f>C6531+1</f>
        <v>273</v>
      </c>
      <c r="D6555" s="21"/>
      <c r="E6555" s="21"/>
      <c r="F6555" s="21"/>
      <c r="G6555" s="21"/>
      <c r="H6555" s="22"/>
      <c r="I6555" s="22"/>
      <c r="J6555" s="22"/>
      <c r="K6555" s="21"/>
      <c r="L6555" s="21" t="str">
        <f>B6555</f>
        <v/>
      </c>
      <c r="M6555" s="23" t="e">
        <f>INDEX('Data Transformation'!$O$4:$O$424,MATCH($B6555,'Data Transformation'!$M$4:$M$424,0),MATCH($M$2,'Data Transformation'!$O$3,0))</f>
        <v>#N/A</v>
      </c>
      <c r="N6555" s="27" t="e">
        <f>IF('Input and Summary Results'!$J$16="minimum",'Bin Analysis'!X6556/(M6555-1),'Bin Analysis'!Y6555/('Bin Analysis'!M6555-1))</f>
        <v>#N/A</v>
      </c>
      <c r="O6555" s="27" t="e">
        <f>IF(M6555=FALSE,NA(),(VLOOKUP(1,C6558:K6577,4,FALSE))/(M6555-1))</f>
        <v>#N/A</v>
      </c>
      <c r="P6555" s="27" t="e">
        <f>IF(M6555=FALSE,NA(),SUM(J6558:J6577)/Weighting!$S$5)</f>
        <v>#N/A</v>
      </c>
      <c r="Q6555" s="27" t="e">
        <f>IF(M6555=FALSE,NA(),SUM(K6558:K6577)/Weighting!$S$6)</f>
        <v>#N/A</v>
      </c>
      <c r="R6555" s="27" t="e">
        <f>IF(M6555=FALSE,NA(),(VLOOKUP(1,G6558:K6577,3,FALSE))/(M6555-1))</f>
        <v>#N/A</v>
      </c>
      <c r="S6555" s="22" t="e">
        <f>IF(M6555=FALSE,NA(),IF(SUM(J6558:J6577)=2,"yes","no"))</f>
        <v>#N/A</v>
      </c>
      <c r="X6555" s="2" cm="2">
        <f t="array" ref="X6555:X6556">FREQUENCY(IF('Data Transformation'!$B$425:$B$6424='Bin Analysis'!L6555,'Data Transformation'!$G$425:$G$6424),'Data Transformation'!$U$11)</f>
        <v>0</v>
      </c>
      <c r="Y6555" s="2" cm="2">
        <f t="array" ref="Y6555:Y6556">FREQUENCY(IF('Data Transformation'!$B$425:$B$6424='Bin Analysis'!L6555,'Data Transformation'!$G$425:$G$6424),'Data Transformation'!$U$12)</f>
        <v>0</v>
      </c>
    </row>
    <row r="6556" spans="1:25" x14ac:dyDescent="0.25">
      <c r="A6556" s="14" t="s">
        <v>67</v>
      </c>
      <c r="B6556" t="s">
        <v>47</v>
      </c>
      <c r="C6556" t="s">
        <v>5</v>
      </c>
      <c r="D6556" t="s">
        <v>100</v>
      </c>
      <c r="E6556" t="s">
        <v>101</v>
      </c>
      <c r="F6556" t="s">
        <v>102</v>
      </c>
      <c r="G6556" t="s">
        <v>70</v>
      </c>
      <c r="H6556" t="s">
        <v>31</v>
      </c>
      <c r="I6556" t="s">
        <v>32</v>
      </c>
      <c r="J6556" t="s">
        <v>46</v>
      </c>
      <c r="K6556" s="14" t="s">
        <v>45</v>
      </c>
      <c r="M6556" s="14"/>
      <c r="X6556" s="2">
        <v>0</v>
      </c>
      <c r="Y6556" s="2">
        <v>0</v>
      </c>
    </row>
    <row r="6557" spans="1:25" x14ac:dyDescent="0.25">
      <c r="A6557" s="32"/>
      <c r="D6557" t="e">
        <f>IF(C6557=1,'Data Transformation'!$G$3+0.5*'Data Transformation'!$W$25,IF(C6558=1,D6558-'Data Transformation'!$W$25,FALSE))</f>
        <v>#NUM!</v>
      </c>
      <c r="E6557">
        <f t="array" ref="E6557">IF(ISLOGICAL(D6557),"",FREQUENCY(IF('Data Transformation'!$B$425:$B$8425='Bin Analysis'!$B6555,'Data Transformation'!$G$425:$G$8425),D6557))</f>
        <v>2001</v>
      </c>
      <c r="F6557" t="e">
        <f>IF(ISLOGICAL(D6557),"",E6557-E6556)</f>
        <v>#VALUE!</v>
      </c>
      <c r="M6557" s="14"/>
    </row>
    <row r="6558" spans="1:25" x14ac:dyDescent="0.25">
      <c r="A6558" s="32" t="e">
        <f>IF(Weighting!$P$6&gt;0,B6558,"")</f>
        <v>#NUM!</v>
      </c>
      <c r="B6558" t="e">
        <f>Weighting!$C$6</f>
        <v>#DIV/0!</v>
      </c>
      <c r="C6558" t="e">
        <f>Weighting!$F$6</f>
        <v>#NUM!</v>
      </c>
      <c r="D6558" t="e">
        <f>IF(C6558=1,'Data Transformation'!$G$3+0.5*'Data Transformation'!$W$25,IF(C6559=1,D6559-'Data Transformation'!$W$25,FALSE))</f>
        <v>#NUM!</v>
      </c>
      <c r="E6558">
        <f t="array" ref="E6558">IF(ISLOGICAL(D6558),"",FREQUENCY(IF('Data Transformation'!$B$425:$B$8425='Bin Analysis'!$B6555,'Data Transformation'!$G$425:$G$8425),D6558))</f>
        <v>2001</v>
      </c>
      <c r="F6558">
        <f>IF(ISLOGICAL(D6558),"",E6558-E6557)</f>
        <v>0</v>
      </c>
      <c r="G6558">
        <f>Weighting!$H$6</f>
        <v>1</v>
      </c>
      <c r="H6558">
        <f t="array" ref="H6558">FREQUENCY(IF('Data Transformation'!$B$4:$B$8425=B6555,'Data Transformation'!$G$4:$G$8425),'Bin Analysis'!$B6558)</f>
        <v>2073</v>
      </c>
      <c r="I6558">
        <f>H6558-H6557</f>
        <v>2073</v>
      </c>
      <c r="J6558">
        <f>IF(I6558=0,0,1)</f>
        <v>1</v>
      </c>
      <c r="K6558" t="e">
        <f>J6558*Weighting!$W$6</f>
        <v>#NUM!</v>
      </c>
      <c r="M6558" s="14"/>
    </row>
    <row r="6559" spans="1:25" x14ac:dyDescent="0.25">
      <c r="A6559" s="32" t="str">
        <f>IF(Weighting!$P$7&gt;0,B6559,"")</f>
        <v/>
      </c>
      <c r="B6559" t="e">
        <f>Weighting!$C$7</f>
        <v>#DIV/0!</v>
      </c>
      <c r="C6559" t="e">
        <f>Weighting!$F$7</f>
        <v>#NUM!</v>
      </c>
      <c r="D6559" t="e">
        <f>IF(C6559=1,'Data Transformation'!$G$3+0.5*'Data Transformation'!$W$25,IF(C6560=1,D6560-'Data Transformation'!$W$25,FALSE))</f>
        <v>#NUM!</v>
      </c>
      <c r="E6559">
        <f t="array" ref="E6559">IF(ISLOGICAL(D6559),"",FREQUENCY(IF('Data Transformation'!$B$425:$B$8425='Bin Analysis'!$B6555,'Data Transformation'!$G$425:$G$8425),D6559))</f>
        <v>2001</v>
      </c>
      <c r="F6559">
        <f t="shared" ref="F6559:F6577" si="819">IF(ISLOGICAL(D6559),"",E6559-E6558)</f>
        <v>0</v>
      </c>
      <c r="G6559">
        <f>Weighting!$H$7</f>
        <v>0</v>
      </c>
      <c r="H6559">
        <f t="array" ref="H6559">FREQUENCY(IF('Data Transformation'!$B$4:$B$8425=B6555,'Data Transformation'!$G$4:$G$8425),'Bin Analysis'!$B6559)</f>
        <v>2073</v>
      </c>
      <c r="I6559">
        <f t="shared" ref="I6559:I6577" si="820">H6559-H6558</f>
        <v>0</v>
      </c>
      <c r="J6559">
        <f>IF(I6559=0,0,1)</f>
        <v>0</v>
      </c>
      <c r="K6559">
        <f>J6559*Weighting!$W$7</f>
        <v>0</v>
      </c>
      <c r="M6559" s="14"/>
    </row>
    <row r="6560" spans="1:25" x14ac:dyDescent="0.25">
      <c r="A6560" s="32" t="str">
        <f>IF(Weighting!$P$8&gt;0,B6560,"")</f>
        <v/>
      </c>
      <c r="B6560" t="e">
        <f>Weighting!$C$8</f>
        <v>#DIV/0!</v>
      </c>
      <c r="C6560" t="e">
        <f>Weighting!$F$8</f>
        <v>#NUM!</v>
      </c>
      <c r="D6560" t="e">
        <f>IF(C6560=1,'Data Transformation'!$G$3+0.5*'Data Transformation'!$W$25,IF(C6561=1,D6561-'Data Transformation'!$W$25,FALSE))</f>
        <v>#NUM!</v>
      </c>
      <c r="E6560">
        <f t="array" ref="E6560">IF(ISLOGICAL(D6560),"",FREQUENCY(IF('Data Transformation'!$B$425:$B$8425='Bin Analysis'!$B6555,'Data Transformation'!$G$425:$G$8425),D6560))</f>
        <v>2001</v>
      </c>
      <c r="F6560">
        <f t="shared" si="819"/>
        <v>0</v>
      </c>
      <c r="G6560">
        <f>Weighting!$H$8</f>
        <v>0</v>
      </c>
      <c r="H6560">
        <f t="array" ref="H6560">FREQUENCY(IF('Data Transformation'!$B$4:$B$8425=B6555,'Data Transformation'!$G$4:$G$8425),'Bin Analysis'!$B6560)</f>
        <v>2073</v>
      </c>
      <c r="I6560">
        <f t="shared" si="820"/>
        <v>0</v>
      </c>
      <c r="J6560">
        <f t="shared" ref="J6560:J6577" si="821">IF(I6560=0,0,1)</f>
        <v>0</v>
      </c>
      <c r="K6560">
        <f>J6560*Weighting!$W$8</f>
        <v>0</v>
      </c>
      <c r="M6560" s="14"/>
    </row>
    <row r="6561" spans="1:13" x14ac:dyDescent="0.25">
      <c r="A6561" s="32" t="str">
        <f>IF(Weighting!$P$9&gt;0,B6561,"")</f>
        <v/>
      </c>
      <c r="B6561" s="50" t="e">
        <f>Weighting!$C$9</f>
        <v>#DIV/0!</v>
      </c>
      <c r="C6561" t="e">
        <f>Weighting!$F$9</f>
        <v>#NUM!</v>
      </c>
      <c r="D6561" t="e">
        <f>IF(C6561=1,'Data Transformation'!$G$3+0.5*'Data Transformation'!$W$25,IF(C6562=1,D6562-'Data Transformation'!$W$25,FALSE))</f>
        <v>#NUM!</v>
      </c>
      <c r="E6561">
        <f t="array" ref="E6561">IF(ISLOGICAL(D6561),"",FREQUENCY(IF('Data Transformation'!$B$425:$B$8425='Bin Analysis'!$B6555,'Data Transformation'!$G$425:$G$8425),D6561))</f>
        <v>2001</v>
      </c>
      <c r="F6561">
        <f t="shared" si="819"/>
        <v>0</v>
      </c>
      <c r="G6561">
        <f>Weighting!$H$9</f>
        <v>0</v>
      </c>
      <c r="H6561">
        <f t="array" ref="H6561">FREQUENCY(IF('Data Transformation'!$B$4:$B$8425=B6555,'Data Transformation'!$G$4:$G$8425),'Bin Analysis'!$B6561)</f>
        <v>2073</v>
      </c>
      <c r="I6561">
        <f t="shared" si="820"/>
        <v>0</v>
      </c>
      <c r="J6561">
        <f t="shared" si="821"/>
        <v>0</v>
      </c>
      <c r="K6561">
        <f>J6561*Weighting!$W$9</f>
        <v>0</v>
      </c>
      <c r="M6561" s="14"/>
    </row>
    <row r="6562" spans="1:13" x14ac:dyDescent="0.25">
      <c r="A6562" s="32" t="str">
        <f>IF(Weighting!$P$10&gt;0,B6562,"")</f>
        <v/>
      </c>
      <c r="B6562" t="e">
        <f>Weighting!$C$10</f>
        <v>#DIV/0!</v>
      </c>
      <c r="C6562" t="e">
        <f>Weighting!$F$10</f>
        <v>#NUM!</v>
      </c>
      <c r="D6562" t="e">
        <f>IF(C6562=1,'Data Transformation'!$G$3+0.5*'Data Transformation'!$W$25,IF(C6563=1,D6563-'Data Transformation'!$W$25,FALSE))</f>
        <v>#NUM!</v>
      </c>
      <c r="E6562">
        <f t="array" ref="E6562">IF(ISLOGICAL(D6562),"",FREQUENCY(IF('Data Transformation'!$B$425:$B$8425='Bin Analysis'!$B6555,'Data Transformation'!$G$425:$G$8425),D6562))</f>
        <v>2001</v>
      </c>
      <c r="F6562">
        <f t="shared" si="819"/>
        <v>0</v>
      </c>
      <c r="G6562">
        <f>Weighting!$H$10</f>
        <v>0</v>
      </c>
      <c r="H6562">
        <f t="array" ref="H6562">FREQUENCY(IF('Data Transformation'!$B$4:$B$8425=B6555,'Data Transformation'!$G$4:$G$8425),'Bin Analysis'!$B6562)</f>
        <v>2073</v>
      </c>
      <c r="I6562">
        <f t="shared" si="820"/>
        <v>0</v>
      </c>
      <c r="J6562">
        <f t="shared" si="821"/>
        <v>0</v>
      </c>
      <c r="K6562">
        <f>J6562*Weighting!$W$10</f>
        <v>0</v>
      </c>
      <c r="M6562" s="14"/>
    </row>
    <row r="6563" spans="1:13" x14ac:dyDescent="0.25">
      <c r="A6563" s="32" t="str">
        <f>IF(Weighting!$P$11&gt;0,B6563,"")</f>
        <v/>
      </c>
      <c r="B6563" t="e">
        <f>Weighting!$C$11</f>
        <v>#DIV/0!</v>
      </c>
      <c r="C6563" t="e">
        <f>Weighting!$F$11</f>
        <v>#NUM!</v>
      </c>
      <c r="D6563" t="e">
        <f>IF(C6563=1,'Data Transformation'!$G$3+0.5*'Data Transformation'!$W$25,IF(C6564=1,D6564-'Data Transformation'!$W$25,FALSE))</f>
        <v>#NUM!</v>
      </c>
      <c r="E6563">
        <f t="array" ref="E6563">IF(ISLOGICAL(D6563),"",FREQUENCY(IF('Data Transformation'!$B$425:$B$8425='Bin Analysis'!$B6555,'Data Transformation'!$G$425:$G$8425),D6563))</f>
        <v>2001</v>
      </c>
      <c r="F6563">
        <f t="shared" si="819"/>
        <v>0</v>
      </c>
      <c r="G6563">
        <f>Weighting!$H$11</f>
        <v>0</v>
      </c>
      <c r="H6563">
        <f t="array" ref="H6563">FREQUENCY(IF('Data Transformation'!$B$4:$B$8425=B6555,'Data Transformation'!$G$4:$G$8425),'Bin Analysis'!$B6563)</f>
        <v>2073</v>
      </c>
      <c r="I6563">
        <f t="shared" si="820"/>
        <v>0</v>
      </c>
      <c r="J6563">
        <f t="shared" si="821"/>
        <v>0</v>
      </c>
      <c r="K6563">
        <f>J6563*Weighting!$W$11</f>
        <v>0</v>
      </c>
      <c r="M6563" s="14"/>
    </row>
    <row r="6564" spans="1:13" x14ac:dyDescent="0.25">
      <c r="A6564" s="32" t="str">
        <f>IF(Weighting!$P$12&gt;0,B6564,"")</f>
        <v/>
      </c>
      <c r="B6564" t="e">
        <f>Weighting!$C$12</f>
        <v>#DIV/0!</v>
      </c>
      <c r="C6564" t="e">
        <f>Weighting!$F$12</f>
        <v>#NUM!</v>
      </c>
      <c r="D6564" t="e">
        <f>IF(C6564=1,'Data Transformation'!$G$3+0.5*'Data Transformation'!$W$25,IF(C6565=1,D6565-'Data Transformation'!$W$25,FALSE))</f>
        <v>#NUM!</v>
      </c>
      <c r="E6564">
        <f t="array" ref="E6564">IF(ISLOGICAL(D6564),"",FREQUENCY(IF('Data Transformation'!$B$425:$B$8425='Bin Analysis'!$B6555,'Data Transformation'!$G$425:$G$8425),D6564))</f>
        <v>2001</v>
      </c>
      <c r="F6564">
        <f t="shared" si="819"/>
        <v>0</v>
      </c>
      <c r="G6564">
        <f>Weighting!$H$12</f>
        <v>0</v>
      </c>
      <c r="H6564">
        <f t="array" ref="H6564">FREQUENCY(IF('Data Transformation'!$B$4:$B$8425=B6555,'Data Transformation'!$G$4:$G$8425),'Bin Analysis'!$B6564)</f>
        <v>2073</v>
      </c>
      <c r="I6564">
        <f t="shared" si="820"/>
        <v>0</v>
      </c>
      <c r="J6564">
        <f t="shared" si="821"/>
        <v>0</v>
      </c>
      <c r="K6564">
        <f>J6564*Weighting!$W$12</f>
        <v>0</v>
      </c>
      <c r="M6564" s="14"/>
    </row>
    <row r="6565" spans="1:13" x14ac:dyDescent="0.25">
      <c r="A6565" s="32" t="str">
        <f>IF(Weighting!$P$13&gt;0,B6565,"")</f>
        <v/>
      </c>
      <c r="B6565" t="e">
        <f>Weighting!$C$13</f>
        <v>#DIV/0!</v>
      </c>
      <c r="C6565" t="e">
        <f>Weighting!$F$13</f>
        <v>#NUM!</v>
      </c>
      <c r="D6565" t="e">
        <f>IF(C6565=1,'Data Transformation'!$G$3+0.5*'Data Transformation'!$W$25,IF(C6566=1,D6566-'Data Transformation'!$W$25,FALSE))</f>
        <v>#NUM!</v>
      </c>
      <c r="E6565">
        <f t="array" ref="E6565">IF(ISLOGICAL(D6565),"",FREQUENCY(IF('Data Transformation'!$B$425:$B$8425='Bin Analysis'!$B6555,'Data Transformation'!$G$425:$G$8425),D6565))</f>
        <v>2001</v>
      </c>
      <c r="F6565">
        <f t="shared" si="819"/>
        <v>0</v>
      </c>
      <c r="G6565">
        <f>Weighting!$H$13</f>
        <v>0</v>
      </c>
      <c r="H6565">
        <f t="array" ref="H6565">FREQUENCY(IF('Data Transformation'!$B$4:$B$8425=B6555,'Data Transformation'!$G$4:$G$8425),'Bin Analysis'!$B6565)</f>
        <v>2073</v>
      </c>
      <c r="I6565">
        <f t="shared" si="820"/>
        <v>0</v>
      </c>
      <c r="J6565">
        <f t="shared" si="821"/>
        <v>0</v>
      </c>
      <c r="K6565">
        <f>J6565*Weighting!$W$13</f>
        <v>0</v>
      </c>
      <c r="M6565" s="14"/>
    </row>
    <row r="6566" spans="1:13" x14ac:dyDescent="0.25">
      <c r="A6566" s="32" t="str">
        <f>IF(Weighting!$P$14&gt;0,B6566,"")</f>
        <v/>
      </c>
      <c r="B6566" t="e">
        <f>Weighting!$C$14</f>
        <v>#DIV/0!</v>
      </c>
      <c r="C6566" t="e">
        <f>Weighting!$F$14</f>
        <v>#NUM!</v>
      </c>
      <c r="D6566" t="e">
        <f>IF(C6566=1,'Data Transformation'!$G$3+0.5*'Data Transformation'!$W$25,IF(C6567=1,D6567-'Data Transformation'!$W$25,FALSE))</f>
        <v>#NUM!</v>
      </c>
      <c r="E6566">
        <f t="array" ref="E6566">IF(ISLOGICAL(D6566),"",FREQUENCY(IF('Data Transformation'!$B$425:$B$8425='Bin Analysis'!$B6555,'Data Transformation'!$G$425:$G$8425),D6566))</f>
        <v>2001</v>
      </c>
      <c r="F6566">
        <f t="shared" si="819"/>
        <v>0</v>
      </c>
      <c r="G6566">
        <f>Weighting!$H$14</f>
        <v>0</v>
      </c>
      <c r="H6566">
        <f t="array" ref="H6566">FREQUENCY(IF('Data Transformation'!$B$4:$B$8425=B6555,'Data Transformation'!$G$4:$G$8425),'Bin Analysis'!$B6566)</f>
        <v>2073</v>
      </c>
      <c r="I6566">
        <f t="shared" si="820"/>
        <v>0</v>
      </c>
      <c r="J6566">
        <f t="shared" si="821"/>
        <v>0</v>
      </c>
      <c r="K6566">
        <f>J6566*Weighting!$W$14</f>
        <v>0</v>
      </c>
      <c r="M6566" s="14"/>
    </row>
    <row r="6567" spans="1:13" x14ac:dyDescent="0.25">
      <c r="A6567" s="32" t="str">
        <f>IF(Weighting!$P$15&gt;0,B6567,"")</f>
        <v/>
      </c>
      <c r="B6567" t="e">
        <f>Weighting!$C$15</f>
        <v>#DIV/0!</v>
      </c>
      <c r="C6567" t="e">
        <f>Weighting!$F$15</f>
        <v>#NUM!</v>
      </c>
      <c r="D6567" t="e">
        <f>IF(C6567=1,'Data Transformation'!$G$3+0.5*'Data Transformation'!$W$25,IF(C6568=1,D6568-'Data Transformation'!$W$25,FALSE))</f>
        <v>#NUM!</v>
      </c>
      <c r="E6567">
        <f t="array" ref="E6567">IF(ISLOGICAL(D6567),"",FREQUENCY(IF('Data Transformation'!$B$425:$B$8425='Bin Analysis'!$B6555,'Data Transformation'!$G$425:$G$8425),D6567))</f>
        <v>2001</v>
      </c>
      <c r="F6567">
        <f t="shared" si="819"/>
        <v>0</v>
      </c>
      <c r="G6567">
        <f>Weighting!$H$15</f>
        <v>0</v>
      </c>
      <c r="H6567">
        <f t="array" ref="H6567">FREQUENCY(IF('Data Transformation'!$B$4:$B$8425=B6555,'Data Transformation'!$G$4:$G$8425),'Bin Analysis'!$B6567)</f>
        <v>2073</v>
      </c>
      <c r="I6567">
        <f t="shared" si="820"/>
        <v>0</v>
      </c>
      <c r="J6567">
        <f t="shared" si="821"/>
        <v>0</v>
      </c>
      <c r="K6567">
        <f>J6567*Weighting!$W$15</f>
        <v>0</v>
      </c>
      <c r="M6567" s="14"/>
    </row>
    <row r="6568" spans="1:13" x14ac:dyDescent="0.25">
      <c r="A6568" s="32" t="str">
        <f>IF(Weighting!$P$16&gt;0,B6568,"")</f>
        <v/>
      </c>
      <c r="B6568" t="e">
        <f>Weighting!$C$16</f>
        <v>#DIV/0!</v>
      </c>
      <c r="C6568" t="e">
        <f>Weighting!$F$16</f>
        <v>#NUM!</v>
      </c>
      <c r="D6568" t="e">
        <f>IF(C6568=1,'Data Transformation'!$G$3+0.5*'Data Transformation'!$W$25,IF(C6569=1,D6569-'Data Transformation'!$W$25,FALSE))</f>
        <v>#NUM!</v>
      </c>
      <c r="E6568">
        <f t="array" ref="E6568">IF(ISLOGICAL(D6568),"",FREQUENCY(IF('Data Transformation'!$B$425:$B$8425='Bin Analysis'!$B6555,'Data Transformation'!$G$425:$G$8425),D6568))</f>
        <v>2001</v>
      </c>
      <c r="F6568">
        <f t="shared" si="819"/>
        <v>0</v>
      </c>
      <c r="G6568">
        <f>Weighting!$H$16</f>
        <v>0</v>
      </c>
      <c r="H6568">
        <f t="array" ref="H6568">FREQUENCY(IF('Data Transformation'!$B$4:$B$8425=B6555,'Data Transformation'!$G$4:$G$8425),'Bin Analysis'!$B6568)</f>
        <v>2073</v>
      </c>
      <c r="I6568">
        <f t="shared" si="820"/>
        <v>0</v>
      </c>
      <c r="J6568">
        <f t="shared" si="821"/>
        <v>0</v>
      </c>
      <c r="K6568">
        <f>J6568*Weighting!$W$16</f>
        <v>0</v>
      </c>
      <c r="M6568" s="14"/>
    </row>
    <row r="6569" spans="1:13" x14ac:dyDescent="0.25">
      <c r="A6569" s="32" t="str">
        <f>IF(Weighting!$P$17&gt;0,B6569,"")</f>
        <v/>
      </c>
      <c r="B6569" t="e">
        <f>Weighting!$C$17</f>
        <v>#DIV/0!</v>
      </c>
      <c r="C6569" t="e">
        <f>Weighting!$F$17</f>
        <v>#NUM!</v>
      </c>
      <c r="D6569" t="e">
        <f>IF(C6569=1,'Data Transformation'!$G$3+0.5*'Data Transformation'!$W$25,IF(C6570=1,D6570-'Data Transformation'!$W$25,FALSE))</f>
        <v>#NUM!</v>
      </c>
      <c r="E6569">
        <f t="array" ref="E6569">IF(ISLOGICAL(D6569),"",FREQUENCY(IF('Data Transformation'!$B$425:$B$8425='Bin Analysis'!$B6555,'Data Transformation'!$G$425:$G$8425),D6569))</f>
        <v>2001</v>
      </c>
      <c r="F6569">
        <f t="shared" si="819"/>
        <v>0</v>
      </c>
      <c r="G6569">
        <f>Weighting!$H$17</f>
        <v>0</v>
      </c>
      <c r="H6569">
        <f t="array" ref="H6569">FREQUENCY(IF('Data Transformation'!$B$4:$B$8425=B6555,'Data Transformation'!$G$4:$G$8425),'Bin Analysis'!$B6569)</f>
        <v>2073</v>
      </c>
      <c r="I6569">
        <f t="shared" si="820"/>
        <v>0</v>
      </c>
      <c r="J6569">
        <f t="shared" si="821"/>
        <v>0</v>
      </c>
      <c r="K6569">
        <f>J6569*Weighting!$W$17</f>
        <v>0</v>
      </c>
      <c r="M6569" s="14"/>
    </row>
    <row r="6570" spans="1:13" x14ac:dyDescent="0.25">
      <c r="A6570" s="32" t="str">
        <f>IF(Weighting!$P$18&gt;0,B6570,"")</f>
        <v/>
      </c>
      <c r="B6570" t="e">
        <f>Weighting!$C$18</f>
        <v>#DIV/0!</v>
      </c>
      <c r="C6570" t="e">
        <f>Weighting!$F$18</f>
        <v>#NUM!</v>
      </c>
      <c r="D6570" t="e">
        <f>IF(C6570=1,'Data Transformation'!$G$3+0.5*'Data Transformation'!$W$25,IF(C6571=1,D6571-'Data Transformation'!$W$25,FALSE))</f>
        <v>#NUM!</v>
      </c>
      <c r="E6570">
        <f t="array" ref="E6570">IF(ISLOGICAL(D6570),"",FREQUENCY(IF('Data Transformation'!$B$425:$B$8425='Bin Analysis'!$B6555,'Data Transformation'!$G$425:$G$8425),D6570))</f>
        <v>2001</v>
      </c>
      <c r="F6570">
        <f t="shared" si="819"/>
        <v>0</v>
      </c>
      <c r="G6570">
        <f>Weighting!$H$18</f>
        <v>0</v>
      </c>
      <c r="H6570">
        <f t="array" ref="H6570">FREQUENCY(IF('Data Transformation'!$B$4:$B$8425=B6555,'Data Transformation'!$G$4:$G$8425),'Bin Analysis'!$B6570)</f>
        <v>2073</v>
      </c>
      <c r="I6570">
        <f t="shared" si="820"/>
        <v>0</v>
      </c>
      <c r="J6570">
        <f t="shared" si="821"/>
        <v>0</v>
      </c>
      <c r="K6570">
        <f>J6570*Weighting!$W$18</f>
        <v>0</v>
      </c>
      <c r="M6570" s="14"/>
    </row>
    <row r="6571" spans="1:13" x14ac:dyDescent="0.25">
      <c r="A6571" s="32" t="str">
        <f>IF(Weighting!$P$19&gt;0,B6571,"")</f>
        <v/>
      </c>
      <c r="B6571" t="e">
        <f>Weighting!$C$19</f>
        <v>#DIV/0!</v>
      </c>
      <c r="C6571" t="e">
        <f>Weighting!$F$19</f>
        <v>#NUM!</v>
      </c>
      <c r="D6571" t="e">
        <f>IF(C6571=1,'Data Transformation'!$G$3+0.5*'Data Transformation'!$W$25,IF(C6572=1,D6572-'Data Transformation'!$W$25,FALSE))</f>
        <v>#NUM!</v>
      </c>
      <c r="E6571">
        <f t="array" ref="E6571">IF(ISLOGICAL(D6571),"",FREQUENCY(IF('Data Transformation'!$B$425:$B$8425='Bin Analysis'!$B6555,'Data Transformation'!$G$425:$G$8425),D6571))</f>
        <v>2001</v>
      </c>
      <c r="F6571">
        <f t="shared" si="819"/>
        <v>0</v>
      </c>
      <c r="G6571">
        <f>Weighting!$H$19</f>
        <v>0</v>
      </c>
      <c r="H6571">
        <f t="array" ref="H6571">FREQUENCY(IF('Data Transformation'!$B$4:$B$8425=B6555,'Data Transformation'!$G$4:$G$8425),'Bin Analysis'!$B6571)</f>
        <v>2073</v>
      </c>
      <c r="I6571">
        <f t="shared" si="820"/>
        <v>0</v>
      </c>
      <c r="J6571">
        <f t="shared" si="821"/>
        <v>0</v>
      </c>
      <c r="K6571">
        <f>J6571*Weighting!$W$19</f>
        <v>0</v>
      </c>
      <c r="M6571" s="14"/>
    </row>
    <row r="6572" spans="1:13" x14ac:dyDescent="0.25">
      <c r="A6572" s="32" t="str">
        <f>IF(Weighting!$P$20&gt;0,B6572,"")</f>
        <v/>
      </c>
      <c r="B6572" t="e">
        <f>Weighting!$C$20</f>
        <v>#DIV/0!</v>
      </c>
      <c r="C6572" t="e">
        <f>Weighting!$F$20</f>
        <v>#NUM!</v>
      </c>
      <c r="D6572" t="e">
        <f>IF(C6572=1,'Data Transformation'!$G$3+0.5*'Data Transformation'!$W$25,IF(C6573=1,D6573-'Data Transformation'!$W$25,FALSE))</f>
        <v>#NUM!</v>
      </c>
      <c r="E6572">
        <f t="array" ref="E6572">IF(ISLOGICAL(D6572),"",FREQUENCY(IF('Data Transformation'!$B$425:$B$8425='Bin Analysis'!$B6555,'Data Transformation'!$G$425:$G$8425),D6572))</f>
        <v>2001</v>
      </c>
      <c r="F6572">
        <f t="shared" si="819"/>
        <v>0</v>
      </c>
      <c r="G6572">
        <f>Weighting!$H$20</f>
        <v>0</v>
      </c>
      <c r="H6572">
        <f t="array" ref="H6572">FREQUENCY(IF('Data Transformation'!$B$4:$B$8425=B6555,'Data Transformation'!$G$4:$G$8425),'Bin Analysis'!$B6572)</f>
        <v>2073</v>
      </c>
      <c r="I6572">
        <f t="shared" si="820"/>
        <v>0</v>
      </c>
      <c r="J6572">
        <f t="shared" si="821"/>
        <v>0</v>
      </c>
      <c r="K6572">
        <f>J6572*Weighting!$W$20</f>
        <v>0</v>
      </c>
      <c r="M6572" s="14"/>
    </row>
    <row r="6573" spans="1:13" x14ac:dyDescent="0.25">
      <c r="A6573" s="32" t="str">
        <f>IF(Weighting!$P$21&gt;0,B6573,"")</f>
        <v/>
      </c>
      <c r="B6573" t="e">
        <f>Weighting!$C$21</f>
        <v>#DIV/0!</v>
      </c>
      <c r="C6573" t="e">
        <f>Weighting!$F$21</f>
        <v>#NUM!</v>
      </c>
      <c r="D6573" t="e">
        <f>IF(C6573=1,'Data Transformation'!$G$3+0.5*'Data Transformation'!$W$25,IF(C6574=1,D6574-'Data Transformation'!$W$25,FALSE))</f>
        <v>#NUM!</v>
      </c>
      <c r="E6573">
        <f t="array" ref="E6573">IF(ISLOGICAL(D6573),"",FREQUENCY(IF('Data Transformation'!$B$425:$B$8425='Bin Analysis'!$B6555,'Data Transformation'!$G$425:$G$8425),D6573))</f>
        <v>2001</v>
      </c>
      <c r="F6573">
        <f t="shared" si="819"/>
        <v>0</v>
      </c>
      <c r="G6573">
        <f>Weighting!$H$21</f>
        <v>0</v>
      </c>
      <c r="H6573">
        <f t="array" ref="H6573">FREQUENCY(IF('Data Transformation'!$B$4:$B$8425=B6555,'Data Transformation'!$G$4:$G$8425),'Bin Analysis'!$B6573)</f>
        <v>2073</v>
      </c>
      <c r="I6573">
        <f t="shared" si="820"/>
        <v>0</v>
      </c>
      <c r="J6573">
        <f t="shared" si="821"/>
        <v>0</v>
      </c>
      <c r="K6573">
        <f>J6573*Weighting!$W$21</f>
        <v>0</v>
      </c>
      <c r="M6573" s="14"/>
    </row>
    <row r="6574" spans="1:13" x14ac:dyDescent="0.25">
      <c r="A6574" s="32" t="str">
        <f>IF(Weighting!$P$22&gt;0,B6574,"")</f>
        <v/>
      </c>
      <c r="B6574" t="e">
        <f>Weighting!$C$22</f>
        <v>#DIV/0!</v>
      </c>
      <c r="C6574" t="e">
        <f>Weighting!$F$22</f>
        <v>#NUM!</v>
      </c>
      <c r="D6574" t="e">
        <f>IF(C6574=1,'Data Transformation'!$G$3+0.5*'Data Transformation'!$W$25,IF(C6575=1,D6575-'Data Transformation'!$W$25,FALSE))</f>
        <v>#NUM!</v>
      </c>
      <c r="E6574">
        <f t="array" ref="E6574">IF(ISLOGICAL(D6574),"",FREQUENCY(IF('Data Transformation'!$B$425:$B$8425='Bin Analysis'!$B6555,'Data Transformation'!$G$425:$G$8425),D6574))</f>
        <v>2001</v>
      </c>
      <c r="F6574">
        <f t="shared" si="819"/>
        <v>0</v>
      </c>
      <c r="G6574">
        <f>Weighting!$H$22</f>
        <v>0</v>
      </c>
      <c r="H6574">
        <f t="array" ref="H6574">FREQUENCY(IF('Data Transformation'!$B$4:$B$8425=B6555,'Data Transformation'!$G$4:$G$8425),'Bin Analysis'!$B6574)</f>
        <v>2073</v>
      </c>
      <c r="I6574">
        <f t="shared" si="820"/>
        <v>0</v>
      </c>
      <c r="J6574">
        <f t="shared" si="821"/>
        <v>0</v>
      </c>
      <c r="K6574">
        <f>J6574*Weighting!$W$22</f>
        <v>0</v>
      </c>
      <c r="M6574" s="14"/>
    </row>
    <row r="6575" spans="1:13" x14ac:dyDescent="0.25">
      <c r="A6575" s="32" t="str">
        <f>IF(Weighting!$P$23&gt;0,B6575,"")</f>
        <v/>
      </c>
      <c r="B6575" t="e">
        <f>Weighting!$C$23</f>
        <v>#DIV/0!</v>
      </c>
      <c r="C6575" t="e">
        <f>Weighting!$F$23</f>
        <v>#NUM!</v>
      </c>
      <c r="D6575" t="e">
        <f>IF(C6575=1,'Data Transformation'!$G$3+0.5*'Data Transformation'!$W$25,IF(C6576=1,D6576-'Data Transformation'!$W$25,FALSE))</f>
        <v>#NUM!</v>
      </c>
      <c r="E6575">
        <f t="array" ref="E6575">IF(ISLOGICAL(D6575),"",FREQUENCY(IF('Data Transformation'!$B$425:$B$8425='Bin Analysis'!$B6555,'Data Transformation'!$G$425:$G$8425),D6575))</f>
        <v>2001</v>
      </c>
      <c r="F6575">
        <f t="shared" si="819"/>
        <v>0</v>
      </c>
      <c r="G6575">
        <f>Weighting!$H$23</f>
        <v>0</v>
      </c>
      <c r="H6575">
        <f t="array" ref="H6575">FREQUENCY(IF('Data Transformation'!$B$4:$B$8425=B6555,'Data Transformation'!$G$4:$G$8425),'Bin Analysis'!$B6575)</f>
        <v>2073</v>
      </c>
      <c r="I6575">
        <f t="shared" si="820"/>
        <v>0</v>
      </c>
      <c r="J6575">
        <f t="shared" si="821"/>
        <v>0</v>
      </c>
      <c r="K6575">
        <f>J6575*Weighting!$W$23</f>
        <v>0</v>
      </c>
      <c r="M6575" s="14"/>
    </row>
    <row r="6576" spans="1:13" x14ac:dyDescent="0.25">
      <c r="A6576" s="32" t="str">
        <f>IF(Weighting!$P$24&gt;0,B6576,"")</f>
        <v/>
      </c>
      <c r="B6576" t="e">
        <f>Weighting!$C$24</f>
        <v>#DIV/0!</v>
      </c>
      <c r="C6576" t="e">
        <f>Weighting!$F$24</f>
        <v>#NUM!</v>
      </c>
      <c r="D6576" t="e">
        <f>IF(C6576=1,'Data Transformation'!$G$3+0.5*'Data Transformation'!$W$25,IF(C6577=1,D6577-'Data Transformation'!$W$25,FALSE))</f>
        <v>#NUM!</v>
      </c>
      <c r="E6576">
        <f t="array" ref="E6576">IF(ISLOGICAL(D6576),"",FREQUENCY(IF('Data Transformation'!$B$425:$B$8425='Bin Analysis'!$B6555,'Data Transformation'!$G$425:$G$8425),D6576))</f>
        <v>2001</v>
      </c>
      <c r="F6576">
        <f t="shared" si="819"/>
        <v>0</v>
      </c>
      <c r="G6576">
        <f>Weighting!$H$24</f>
        <v>0</v>
      </c>
      <c r="H6576">
        <f t="array" ref="H6576">FREQUENCY(IF('Data Transformation'!$B$4:$B$8425=B6555,'Data Transformation'!$G$4:$G$8425),'Bin Analysis'!$B6576)</f>
        <v>2073</v>
      </c>
      <c r="I6576">
        <f t="shared" si="820"/>
        <v>0</v>
      </c>
      <c r="J6576">
        <f t="shared" si="821"/>
        <v>0</v>
      </c>
      <c r="K6576">
        <f>J6576*Weighting!$W$24</f>
        <v>0</v>
      </c>
      <c r="M6576" s="14"/>
    </row>
    <row r="6577" spans="1:25" x14ac:dyDescent="0.25">
      <c r="A6577" s="32" t="str">
        <f>IF(Weighting!$P$25&gt;0,B6577,"")</f>
        <v/>
      </c>
      <c r="B6577" t="e">
        <f>Weighting!$C$25</f>
        <v>#DIV/0!</v>
      </c>
      <c r="C6577" t="e">
        <f>Weighting!$F$25</f>
        <v>#NUM!</v>
      </c>
      <c r="D6577" t="e">
        <f>IF(C6577=1,'Data Transformation'!$G$3+0.5*'Data Transformation'!$W$25,IF(C6578=1,D6578-'Data Transformation'!$W$25,FALSE))</f>
        <v>#NUM!</v>
      </c>
      <c r="E6577">
        <f t="array" ref="E6577">IF(ISLOGICAL(D6577),"",FREQUENCY(IF('Data Transformation'!$B$425:$B$8425='Bin Analysis'!$B6555,'Data Transformation'!$G$425:$G$8425),D6577))</f>
        <v>2001</v>
      </c>
      <c r="F6577">
        <f t="shared" si="819"/>
        <v>0</v>
      </c>
      <c r="G6577">
        <f>Weighting!$H$25</f>
        <v>0</v>
      </c>
      <c r="H6577">
        <f t="array" ref="H6577">FREQUENCY(IF('Data Transformation'!$B$4:$B$8425=B6555,'Data Transformation'!$G$4:$G$8425),'Bin Analysis'!$B6577)</f>
        <v>2073</v>
      </c>
      <c r="I6577">
        <f t="shared" si="820"/>
        <v>0</v>
      </c>
      <c r="J6577">
        <f t="shared" si="821"/>
        <v>0</v>
      </c>
      <c r="K6577">
        <f>J6577*Weighting!$W$25</f>
        <v>0</v>
      </c>
      <c r="M6577" s="14"/>
    </row>
    <row r="6578" spans="1:25" x14ac:dyDescent="0.25">
      <c r="O6578"/>
      <c r="P6578"/>
      <c r="Q6578"/>
      <c r="R6578"/>
    </row>
    <row r="6579" spans="1:25" ht="23.25" x14ac:dyDescent="0.35">
      <c r="A6579" s="21" t="s">
        <v>0</v>
      </c>
      <c r="B6579" s="21" t="str">
        <f>IFERROR(VLOOKUP(C6579,'Data Transformation'!$L$6:$M$426,2,FALSE),"")</f>
        <v/>
      </c>
      <c r="C6579" s="21">
        <f>C6555+1</f>
        <v>274</v>
      </c>
      <c r="D6579" s="21"/>
      <c r="E6579" s="21"/>
      <c r="F6579" s="21"/>
      <c r="G6579" s="21"/>
      <c r="H6579" s="22"/>
      <c r="I6579" s="22"/>
      <c r="J6579" s="22"/>
      <c r="K6579" s="21"/>
      <c r="L6579" s="21" t="str">
        <f>B6579</f>
        <v/>
      </c>
      <c r="M6579" s="23" t="e">
        <f>INDEX('Data Transformation'!$O$4:$O$424,MATCH($B6579,'Data Transformation'!$M$4:$M$424,0),MATCH($M$2,'Data Transformation'!$O$3,0))</f>
        <v>#N/A</v>
      </c>
      <c r="N6579" s="27" t="e">
        <f>IF('Input and Summary Results'!$J$16="minimum",'Bin Analysis'!X6580/(M6579-1),'Bin Analysis'!Y6579/('Bin Analysis'!M6579-1))</f>
        <v>#N/A</v>
      </c>
      <c r="O6579" s="27" t="e">
        <f>IF(M6579=FALSE,NA(),(VLOOKUP(1,C6582:K6601,4,FALSE))/(M6579-1))</f>
        <v>#N/A</v>
      </c>
      <c r="P6579" s="27" t="e">
        <f>IF(M6579=FALSE,NA(),SUM(J6582:J6601)/Weighting!$S$5)</f>
        <v>#N/A</v>
      </c>
      <c r="Q6579" s="27" t="e">
        <f>IF(M6579=FALSE,NA(),SUM(K6582:K6601)/Weighting!$S$6)</f>
        <v>#N/A</v>
      </c>
      <c r="R6579" s="27" t="e">
        <f>IF(M6579=FALSE,NA(),(VLOOKUP(1,G6582:K6601,3,FALSE))/(M6579-1))</f>
        <v>#N/A</v>
      </c>
      <c r="S6579" s="22" t="e">
        <f>IF(M6579=FALSE,NA(),IF(SUM(J6582:J6601)=2,"yes","no"))</f>
        <v>#N/A</v>
      </c>
      <c r="X6579" s="2" cm="2">
        <f t="array" ref="X6579:X6580">FREQUENCY(IF('Data Transformation'!$B$425:$B$6424='Bin Analysis'!L6579,'Data Transformation'!$G$425:$G$6424),'Data Transformation'!$U$11)</f>
        <v>0</v>
      </c>
      <c r="Y6579" s="2" cm="2">
        <f t="array" ref="Y6579:Y6580">FREQUENCY(IF('Data Transformation'!$B$425:$B$6424='Bin Analysis'!L6579,'Data Transformation'!$G$425:$G$6424),'Data Transformation'!$U$12)</f>
        <v>0</v>
      </c>
    </row>
    <row r="6580" spans="1:25" x14ac:dyDescent="0.25">
      <c r="A6580" s="14" t="s">
        <v>67</v>
      </c>
      <c r="B6580" t="s">
        <v>47</v>
      </c>
      <c r="C6580" t="s">
        <v>5</v>
      </c>
      <c r="D6580" t="s">
        <v>100</v>
      </c>
      <c r="E6580" t="s">
        <v>101</v>
      </c>
      <c r="F6580" t="s">
        <v>102</v>
      </c>
      <c r="G6580" t="s">
        <v>70</v>
      </c>
      <c r="H6580" t="s">
        <v>31</v>
      </c>
      <c r="I6580" t="s">
        <v>32</v>
      </c>
      <c r="J6580" t="s">
        <v>46</v>
      </c>
      <c r="K6580" s="14" t="s">
        <v>45</v>
      </c>
      <c r="M6580" s="14"/>
      <c r="X6580" s="2">
        <v>0</v>
      </c>
      <c r="Y6580" s="2">
        <v>0</v>
      </c>
    </row>
    <row r="6581" spans="1:25" x14ac:dyDescent="0.25">
      <c r="A6581" s="32"/>
      <c r="D6581" t="e">
        <f>IF(C6581=1,'Data Transformation'!$G$3+0.5*'Data Transformation'!$W$25,IF(C6582=1,D6582-'Data Transformation'!$W$25,FALSE))</f>
        <v>#NUM!</v>
      </c>
      <c r="E6581">
        <f t="array" ref="E6581">IF(ISLOGICAL(D6581),"",FREQUENCY(IF('Data Transformation'!$B$425:$B$8425='Bin Analysis'!$B6579,'Data Transformation'!$G$425:$G$8425),D6581))</f>
        <v>2001</v>
      </c>
      <c r="F6581" t="e">
        <f>IF(ISLOGICAL(D6581),"",E6581-E6580)</f>
        <v>#VALUE!</v>
      </c>
      <c r="M6581" s="14"/>
    </row>
    <row r="6582" spans="1:25" x14ac:dyDescent="0.25">
      <c r="A6582" s="32" t="e">
        <f>IF(Weighting!$P$6&gt;0,B6582,"")</f>
        <v>#NUM!</v>
      </c>
      <c r="B6582" t="e">
        <f>Weighting!$C$6</f>
        <v>#DIV/0!</v>
      </c>
      <c r="C6582" t="e">
        <f>Weighting!$F$6</f>
        <v>#NUM!</v>
      </c>
      <c r="D6582" t="e">
        <f>IF(C6582=1,'Data Transformation'!$G$3+0.5*'Data Transformation'!$W$25,IF(C6583=1,D6583-'Data Transformation'!$W$25,FALSE))</f>
        <v>#NUM!</v>
      </c>
      <c r="E6582">
        <f t="array" ref="E6582">IF(ISLOGICAL(D6582),"",FREQUENCY(IF('Data Transformation'!$B$425:$B$8425='Bin Analysis'!$B6579,'Data Transformation'!$G$425:$G$8425),D6582))</f>
        <v>2001</v>
      </c>
      <c r="F6582">
        <f>IF(ISLOGICAL(D6582),"",E6582-E6581)</f>
        <v>0</v>
      </c>
      <c r="G6582">
        <f>Weighting!$H$6</f>
        <v>1</v>
      </c>
      <c r="H6582">
        <f t="array" ref="H6582">FREQUENCY(IF('Data Transformation'!$B$4:$B$8425=B6579,'Data Transformation'!$G$4:$G$8425),'Bin Analysis'!$B6582)</f>
        <v>2073</v>
      </c>
      <c r="I6582">
        <f>H6582-H6581</f>
        <v>2073</v>
      </c>
      <c r="J6582">
        <f>IF(I6582=0,0,1)</f>
        <v>1</v>
      </c>
      <c r="K6582" t="e">
        <f>J6582*Weighting!$W$6</f>
        <v>#NUM!</v>
      </c>
      <c r="M6582" s="14"/>
    </row>
    <row r="6583" spans="1:25" x14ac:dyDescent="0.25">
      <c r="A6583" s="32" t="str">
        <f>IF(Weighting!$P$7&gt;0,B6583,"")</f>
        <v/>
      </c>
      <c r="B6583" t="e">
        <f>Weighting!$C$7</f>
        <v>#DIV/0!</v>
      </c>
      <c r="C6583" t="e">
        <f>Weighting!$F$7</f>
        <v>#NUM!</v>
      </c>
      <c r="D6583" t="e">
        <f>IF(C6583=1,'Data Transformation'!$G$3+0.5*'Data Transformation'!$W$25,IF(C6584=1,D6584-'Data Transformation'!$W$25,FALSE))</f>
        <v>#NUM!</v>
      </c>
      <c r="E6583">
        <f t="array" ref="E6583">IF(ISLOGICAL(D6583),"",FREQUENCY(IF('Data Transformation'!$B$425:$B$8425='Bin Analysis'!$B6579,'Data Transformation'!$G$425:$G$8425),D6583))</f>
        <v>2001</v>
      </c>
      <c r="F6583">
        <f t="shared" ref="F6583:F6601" si="822">IF(ISLOGICAL(D6583),"",E6583-E6582)</f>
        <v>0</v>
      </c>
      <c r="G6583">
        <f>Weighting!$H$7</f>
        <v>0</v>
      </c>
      <c r="H6583">
        <f t="array" ref="H6583">FREQUENCY(IF('Data Transformation'!$B$4:$B$8425=B6579,'Data Transformation'!$G$4:$G$8425),'Bin Analysis'!$B6583)</f>
        <v>2073</v>
      </c>
      <c r="I6583">
        <f t="shared" ref="I6583:I6601" si="823">H6583-H6582</f>
        <v>0</v>
      </c>
      <c r="J6583">
        <f>IF(I6583=0,0,1)</f>
        <v>0</v>
      </c>
      <c r="K6583">
        <f>J6583*Weighting!$W$7</f>
        <v>0</v>
      </c>
      <c r="M6583" s="14"/>
    </row>
    <row r="6584" spans="1:25" x14ac:dyDescent="0.25">
      <c r="A6584" s="32" t="str">
        <f>IF(Weighting!$P$8&gt;0,B6584,"")</f>
        <v/>
      </c>
      <c r="B6584" t="e">
        <f>Weighting!$C$8</f>
        <v>#DIV/0!</v>
      </c>
      <c r="C6584" t="e">
        <f>Weighting!$F$8</f>
        <v>#NUM!</v>
      </c>
      <c r="D6584" t="e">
        <f>IF(C6584=1,'Data Transformation'!$G$3+0.5*'Data Transformation'!$W$25,IF(C6585=1,D6585-'Data Transformation'!$W$25,FALSE))</f>
        <v>#NUM!</v>
      </c>
      <c r="E6584">
        <f t="array" ref="E6584">IF(ISLOGICAL(D6584),"",FREQUENCY(IF('Data Transformation'!$B$425:$B$8425='Bin Analysis'!$B6579,'Data Transformation'!$G$425:$G$8425),D6584))</f>
        <v>2001</v>
      </c>
      <c r="F6584">
        <f t="shared" si="822"/>
        <v>0</v>
      </c>
      <c r="G6584">
        <f>Weighting!$H$8</f>
        <v>0</v>
      </c>
      <c r="H6584">
        <f t="array" ref="H6584">FREQUENCY(IF('Data Transformation'!$B$4:$B$8425=B6579,'Data Transformation'!$G$4:$G$8425),'Bin Analysis'!$B6584)</f>
        <v>2073</v>
      </c>
      <c r="I6584">
        <f t="shared" si="823"/>
        <v>0</v>
      </c>
      <c r="J6584">
        <f t="shared" ref="J6584:J6601" si="824">IF(I6584=0,0,1)</f>
        <v>0</v>
      </c>
      <c r="K6584">
        <f>J6584*Weighting!$W$8</f>
        <v>0</v>
      </c>
      <c r="M6584" s="14"/>
    </row>
    <row r="6585" spans="1:25" x14ac:dyDescent="0.25">
      <c r="A6585" s="32" t="str">
        <f>IF(Weighting!$P$9&gt;0,B6585,"")</f>
        <v/>
      </c>
      <c r="B6585" s="50" t="e">
        <f>Weighting!$C$9</f>
        <v>#DIV/0!</v>
      </c>
      <c r="C6585" t="e">
        <f>Weighting!$F$9</f>
        <v>#NUM!</v>
      </c>
      <c r="D6585" t="e">
        <f>IF(C6585=1,'Data Transformation'!$G$3+0.5*'Data Transformation'!$W$25,IF(C6586=1,D6586-'Data Transformation'!$W$25,FALSE))</f>
        <v>#NUM!</v>
      </c>
      <c r="E6585">
        <f t="array" ref="E6585">IF(ISLOGICAL(D6585),"",FREQUENCY(IF('Data Transformation'!$B$425:$B$8425='Bin Analysis'!$B6579,'Data Transformation'!$G$425:$G$8425),D6585))</f>
        <v>2001</v>
      </c>
      <c r="F6585">
        <f t="shared" si="822"/>
        <v>0</v>
      </c>
      <c r="G6585">
        <f>Weighting!$H$9</f>
        <v>0</v>
      </c>
      <c r="H6585">
        <f t="array" ref="H6585">FREQUENCY(IF('Data Transformation'!$B$4:$B$8425=B6579,'Data Transformation'!$G$4:$G$8425),'Bin Analysis'!$B6585)</f>
        <v>2073</v>
      </c>
      <c r="I6585">
        <f t="shared" si="823"/>
        <v>0</v>
      </c>
      <c r="J6585">
        <f t="shared" si="824"/>
        <v>0</v>
      </c>
      <c r="K6585">
        <f>J6585*Weighting!$W$9</f>
        <v>0</v>
      </c>
      <c r="M6585" s="14"/>
    </row>
    <row r="6586" spans="1:25" x14ac:dyDescent="0.25">
      <c r="A6586" s="32" t="str">
        <f>IF(Weighting!$P$10&gt;0,B6586,"")</f>
        <v/>
      </c>
      <c r="B6586" t="e">
        <f>Weighting!$C$10</f>
        <v>#DIV/0!</v>
      </c>
      <c r="C6586" t="e">
        <f>Weighting!$F$10</f>
        <v>#NUM!</v>
      </c>
      <c r="D6586" t="e">
        <f>IF(C6586=1,'Data Transformation'!$G$3+0.5*'Data Transformation'!$W$25,IF(C6587=1,D6587-'Data Transformation'!$W$25,FALSE))</f>
        <v>#NUM!</v>
      </c>
      <c r="E6586">
        <f t="array" ref="E6586">IF(ISLOGICAL(D6586),"",FREQUENCY(IF('Data Transformation'!$B$425:$B$8425='Bin Analysis'!$B6579,'Data Transformation'!$G$425:$G$8425),D6586))</f>
        <v>2001</v>
      </c>
      <c r="F6586">
        <f t="shared" si="822"/>
        <v>0</v>
      </c>
      <c r="G6586">
        <f>Weighting!$H$10</f>
        <v>0</v>
      </c>
      <c r="H6586">
        <f t="array" ref="H6586">FREQUENCY(IF('Data Transformation'!$B$4:$B$8425=B6579,'Data Transformation'!$G$4:$G$8425),'Bin Analysis'!$B6586)</f>
        <v>2073</v>
      </c>
      <c r="I6586">
        <f t="shared" si="823"/>
        <v>0</v>
      </c>
      <c r="J6586">
        <f t="shared" si="824"/>
        <v>0</v>
      </c>
      <c r="K6586">
        <f>J6586*Weighting!$W$10</f>
        <v>0</v>
      </c>
      <c r="M6586" s="14"/>
    </row>
    <row r="6587" spans="1:25" x14ac:dyDescent="0.25">
      <c r="A6587" s="32" t="str">
        <f>IF(Weighting!$P$11&gt;0,B6587,"")</f>
        <v/>
      </c>
      <c r="B6587" t="e">
        <f>Weighting!$C$11</f>
        <v>#DIV/0!</v>
      </c>
      <c r="C6587" t="e">
        <f>Weighting!$F$11</f>
        <v>#NUM!</v>
      </c>
      <c r="D6587" t="e">
        <f>IF(C6587=1,'Data Transformation'!$G$3+0.5*'Data Transformation'!$W$25,IF(C6588=1,D6588-'Data Transformation'!$W$25,FALSE))</f>
        <v>#NUM!</v>
      </c>
      <c r="E6587">
        <f t="array" ref="E6587">IF(ISLOGICAL(D6587),"",FREQUENCY(IF('Data Transformation'!$B$425:$B$8425='Bin Analysis'!$B6579,'Data Transformation'!$G$425:$G$8425),D6587))</f>
        <v>2001</v>
      </c>
      <c r="F6587">
        <f t="shared" si="822"/>
        <v>0</v>
      </c>
      <c r="G6587">
        <f>Weighting!$H$11</f>
        <v>0</v>
      </c>
      <c r="H6587">
        <f t="array" ref="H6587">FREQUENCY(IF('Data Transformation'!$B$4:$B$8425=B6579,'Data Transformation'!$G$4:$G$8425),'Bin Analysis'!$B6587)</f>
        <v>2073</v>
      </c>
      <c r="I6587">
        <f t="shared" si="823"/>
        <v>0</v>
      </c>
      <c r="J6587">
        <f t="shared" si="824"/>
        <v>0</v>
      </c>
      <c r="K6587">
        <f>J6587*Weighting!$W$11</f>
        <v>0</v>
      </c>
      <c r="M6587" s="14"/>
    </row>
    <row r="6588" spans="1:25" x14ac:dyDescent="0.25">
      <c r="A6588" s="32" t="str">
        <f>IF(Weighting!$P$12&gt;0,B6588,"")</f>
        <v/>
      </c>
      <c r="B6588" t="e">
        <f>Weighting!$C$12</f>
        <v>#DIV/0!</v>
      </c>
      <c r="C6588" t="e">
        <f>Weighting!$F$12</f>
        <v>#NUM!</v>
      </c>
      <c r="D6588" t="e">
        <f>IF(C6588=1,'Data Transformation'!$G$3+0.5*'Data Transformation'!$W$25,IF(C6589=1,D6589-'Data Transformation'!$W$25,FALSE))</f>
        <v>#NUM!</v>
      </c>
      <c r="E6588">
        <f t="array" ref="E6588">IF(ISLOGICAL(D6588),"",FREQUENCY(IF('Data Transformation'!$B$425:$B$8425='Bin Analysis'!$B6579,'Data Transformation'!$G$425:$G$8425),D6588))</f>
        <v>2001</v>
      </c>
      <c r="F6588">
        <f t="shared" si="822"/>
        <v>0</v>
      </c>
      <c r="G6588">
        <f>Weighting!$H$12</f>
        <v>0</v>
      </c>
      <c r="H6588">
        <f t="array" ref="H6588">FREQUENCY(IF('Data Transformation'!$B$4:$B$8425=B6579,'Data Transformation'!$G$4:$G$8425),'Bin Analysis'!$B6588)</f>
        <v>2073</v>
      </c>
      <c r="I6588">
        <f t="shared" si="823"/>
        <v>0</v>
      </c>
      <c r="J6588">
        <f t="shared" si="824"/>
        <v>0</v>
      </c>
      <c r="K6588">
        <f>J6588*Weighting!$W$12</f>
        <v>0</v>
      </c>
      <c r="M6588" s="14"/>
    </row>
    <row r="6589" spans="1:25" x14ac:dyDescent="0.25">
      <c r="A6589" s="32" t="str">
        <f>IF(Weighting!$P$13&gt;0,B6589,"")</f>
        <v/>
      </c>
      <c r="B6589" t="e">
        <f>Weighting!$C$13</f>
        <v>#DIV/0!</v>
      </c>
      <c r="C6589" t="e">
        <f>Weighting!$F$13</f>
        <v>#NUM!</v>
      </c>
      <c r="D6589" t="e">
        <f>IF(C6589=1,'Data Transformation'!$G$3+0.5*'Data Transformation'!$W$25,IF(C6590=1,D6590-'Data Transformation'!$W$25,FALSE))</f>
        <v>#NUM!</v>
      </c>
      <c r="E6589">
        <f t="array" ref="E6589">IF(ISLOGICAL(D6589),"",FREQUENCY(IF('Data Transformation'!$B$425:$B$8425='Bin Analysis'!$B6579,'Data Transformation'!$G$425:$G$8425),D6589))</f>
        <v>2001</v>
      </c>
      <c r="F6589">
        <f t="shared" si="822"/>
        <v>0</v>
      </c>
      <c r="G6589">
        <f>Weighting!$H$13</f>
        <v>0</v>
      </c>
      <c r="H6589">
        <f t="array" ref="H6589">FREQUENCY(IF('Data Transformation'!$B$4:$B$8425=B6579,'Data Transformation'!$G$4:$G$8425),'Bin Analysis'!$B6589)</f>
        <v>2073</v>
      </c>
      <c r="I6589">
        <f t="shared" si="823"/>
        <v>0</v>
      </c>
      <c r="J6589">
        <f t="shared" si="824"/>
        <v>0</v>
      </c>
      <c r="K6589">
        <f>J6589*Weighting!$W$13</f>
        <v>0</v>
      </c>
      <c r="M6589" s="14"/>
    </row>
    <row r="6590" spans="1:25" x14ac:dyDescent="0.25">
      <c r="A6590" s="32" t="str">
        <f>IF(Weighting!$P$14&gt;0,B6590,"")</f>
        <v/>
      </c>
      <c r="B6590" t="e">
        <f>Weighting!$C$14</f>
        <v>#DIV/0!</v>
      </c>
      <c r="C6590" t="e">
        <f>Weighting!$F$14</f>
        <v>#NUM!</v>
      </c>
      <c r="D6590" t="e">
        <f>IF(C6590=1,'Data Transformation'!$G$3+0.5*'Data Transformation'!$W$25,IF(C6591=1,D6591-'Data Transformation'!$W$25,FALSE))</f>
        <v>#NUM!</v>
      </c>
      <c r="E6590">
        <f t="array" ref="E6590">IF(ISLOGICAL(D6590),"",FREQUENCY(IF('Data Transformation'!$B$425:$B$8425='Bin Analysis'!$B6579,'Data Transformation'!$G$425:$G$8425),D6590))</f>
        <v>2001</v>
      </c>
      <c r="F6590">
        <f t="shared" si="822"/>
        <v>0</v>
      </c>
      <c r="G6590">
        <f>Weighting!$H$14</f>
        <v>0</v>
      </c>
      <c r="H6590">
        <f t="array" ref="H6590">FREQUENCY(IF('Data Transformation'!$B$4:$B$8425=B6579,'Data Transformation'!$G$4:$G$8425),'Bin Analysis'!$B6590)</f>
        <v>2073</v>
      </c>
      <c r="I6590">
        <f t="shared" si="823"/>
        <v>0</v>
      </c>
      <c r="J6590">
        <f t="shared" si="824"/>
        <v>0</v>
      </c>
      <c r="K6590">
        <f>J6590*Weighting!$W$14</f>
        <v>0</v>
      </c>
      <c r="M6590" s="14"/>
    </row>
    <row r="6591" spans="1:25" x14ac:dyDescent="0.25">
      <c r="A6591" s="32" t="str">
        <f>IF(Weighting!$P$15&gt;0,B6591,"")</f>
        <v/>
      </c>
      <c r="B6591" t="e">
        <f>Weighting!$C$15</f>
        <v>#DIV/0!</v>
      </c>
      <c r="C6591" t="e">
        <f>Weighting!$F$15</f>
        <v>#NUM!</v>
      </c>
      <c r="D6591" t="e">
        <f>IF(C6591=1,'Data Transformation'!$G$3+0.5*'Data Transformation'!$W$25,IF(C6592=1,D6592-'Data Transformation'!$W$25,FALSE))</f>
        <v>#NUM!</v>
      </c>
      <c r="E6591">
        <f t="array" ref="E6591">IF(ISLOGICAL(D6591),"",FREQUENCY(IF('Data Transformation'!$B$425:$B$8425='Bin Analysis'!$B6579,'Data Transformation'!$G$425:$G$8425),D6591))</f>
        <v>2001</v>
      </c>
      <c r="F6591">
        <f t="shared" si="822"/>
        <v>0</v>
      </c>
      <c r="G6591">
        <f>Weighting!$H$15</f>
        <v>0</v>
      </c>
      <c r="H6591">
        <f t="array" ref="H6591">FREQUENCY(IF('Data Transformation'!$B$4:$B$8425=B6579,'Data Transformation'!$G$4:$G$8425),'Bin Analysis'!$B6591)</f>
        <v>2073</v>
      </c>
      <c r="I6591">
        <f t="shared" si="823"/>
        <v>0</v>
      </c>
      <c r="J6591">
        <f t="shared" si="824"/>
        <v>0</v>
      </c>
      <c r="K6591">
        <f>J6591*Weighting!$W$15</f>
        <v>0</v>
      </c>
      <c r="M6591" s="14"/>
    </row>
    <row r="6592" spans="1:25" x14ac:dyDescent="0.25">
      <c r="A6592" s="32" t="str">
        <f>IF(Weighting!$P$16&gt;0,B6592,"")</f>
        <v/>
      </c>
      <c r="B6592" t="e">
        <f>Weighting!$C$16</f>
        <v>#DIV/0!</v>
      </c>
      <c r="C6592" t="e">
        <f>Weighting!$F$16</f>
        <v>#NUM!</v>
      </c>
      <c r="D6592" t="e">
        <f>IF(C6592=1,'Data Transformation'!$G$3+0.5*'Data Transformation'!$W$25,IF(C6593=1,D6593-'Data Transformation'!$W$25,FALSE))</f>
        <v>#NUM!</v>
      </c>
      <c r="E6592">
        <f t="array" ref="E6592">IF(ISLOGICAL(D6592),"",FREQUENCY(IF('Data Transformation'!$B$425:$B$8425='Bin Analysis'!$B6579,'Data Transformation'!$G$425:$G$8425),D6592))</f>
        <v>2001</v>
      </c>
      <c r="F6592">
        <f t="shared" si="822"/>
        <v>0</v>
      </c>
      <c r="G6592">
        <f>Weighting!$H$16</f>
        <v>0</v>
      </c>
      <c r="H6592">
        <f t="array" ref="H6592">FREQUENCY(IF('Data Transformation'!$B$4:$B$8425=B6579,'Data Transformation'!$G$4:$G$8425),'Bin Analysis'!$B6592)</f>
        <v>2073</v>
      </c>
      <c r="I6592">
        <f t="shared" si="823"/>
        <v>0</v>
      </c>
      <c r="J6592">
        <f t="shared" si="824"/>
        <v>0</v>
      </c>
      <c r="K6592">
        <f>J6592*Weighting!$W$16</f>
        <v>0</v>
      </c>
      <c r="M6592" s="14"/>
    </row>
    <row r="6593" spans="1:25" x14ac:dyDescent="0.25">
      <c r="A6593" s="32" t="str">
        <f>IF(Weighting!$P$17&gt;0,B6593,"")</f>
        <v/>
      </c>
      <c r="B6593" t="e">
        <f>Weighting!$C$17</f>
        <v>#DIV/0!</v>
      </c>
      <c r="C6593" t="e">
        <f>Weighting!$F$17</f>
        <v>#NUM!</v>
      </c>
      <c r="D6593" t="e">
        <f>IF(C6593=1,'Data Transformation'!$G$3+0.5*'Data Transformation'!$W$25,IF(C6594=1,D6594-'Data Transformation'!$W$25,FALSE))</f>
        <v>#NUM!</v>
      </c>
      <c r="E6593">
        <f t="array" ref="E6593">IF(ISLOGICAL(D6593),"",FREQUENCY(IF('Data Transformation'!$B$425:$B$8425='Bin Analysis'!$B6579,'Data Transformation'!$G$425:$G$8425),D6593))</f>
        <v>2001</v>
      </c>
      <c r="F6593">
        <f t="shared" si="822"/>
        <v>0</v>
      </c>
      <c r="G6593">
        <f>Weighting!$H$17</f>
        <v>0</v>
      </c>
      <c r="H6593">
        <f t="array" ref="H6593">FREQUENCY(IF('Data Transformation'!$B$4:$B$8425=B6579,'Data Transformation'!$G$4:$G$8425),'Bin Analysis'!$B6593)</f>
        <v>2073</v>
      </c>
      <c r="I6593">
        <f t="shared" si="823"/>
        <v>0</v>
      </c>
      <c r="J6593">
        <f t="shared" si="824"/>
        <v>0</v>
      </c>
      <c r="K6593">
        <f>J6593*Weighting!$W$17</f>
        <v>0</v>
      </c>
      <c r="M6593" s="14"/>
    </row>
    <row r="6594" spans="1:25" x14ac:dyDescent="0.25">
      <c r="A6594" s="32" t="str">
        <f>IF(Weighting!$P$18&gt;0,B6594,"")</f>
        <v/>
      </c>
      <c r="B6594" t="e">
        <f>Weighting!$C$18</f>
        <v>#DIV/0!</v>
      </c>
      <c r="C6594" t="e">
        <f>Weighting!$F$18</f>
        <v>#NUM!</v>
      </c>
      <c r="D6594" t="e">
        <f>IF(C6594=1,'Data Transformation'!$G$3+0.5*'Data Transformation'!$W$25,IF(C6595=1,D6595-'Data Transformation'!$W$25,FALSE))</f>
        <v>#NUM!</v>
      </c>
      <c r="E6594">
        <f t="array" ref="E6594">IF(ISLOGICAL(D6594),"",FREQUENCY(IF('Data Transformation'!$B$425:$B$8425='Bin Analysis'!$B6579,'Data Transformation'!$G$425:$G$8425),D6594))</f>
        <v>2001</v>
      </c>
      <c r="F6594">
        <f t="shared" si="822"/>
        <v>0</v>
      </c>
      <c r="G6594">
        <f>Weighting!$H$18</f>
        <v>0</v>
      </c>
      <c r="H6594">
        <f t="array" ref="H6594">FREQUENCY(IF('Data Transformation'!$B$4:$B$8425=B6579,'Data Transformation'!$G$4:$G$8425),'Bin Analysis'!$B6594)</f>
        <v>2073</v>
      </c>
      <c r="I6594">
        <f t="shared" si="823"/>
        <v>0</v>
      </c>
      <c r="J6594">
        <f t="shared" si="824"/>
        <v>0</v>
      </c>
      <c r="K6594">
        <f>J6594*Weighting!$W$18</f>
        <v>0</v>
      </c>
      <c r="M6594" s="14"/>
    </row>
    <row r="6595" spans="1:25" x14ac:dyDescent="0.25">
      <c r="A6595" s="32" t="str">
        <f>IF(Weighting!$P$19&gt;0,B6595,"")</f>
        <v/>
      </c>
      <c r="B6595" t="e">
        <f>Weighting!$C$19</f>
        <v>#DIV/0!</v>
      </c>
      <c r="C6595" t="e">
        <f>Weighting!$F$19</f>
        <v>#NUM!</v>
      </c>
      <c r="D6595" t="e">
        <f>IF(C6595=1,'Data Transformation'!$G$3+0.5*'Data Transformation'!$W$25,IF(C6596=1,D6596-'Data Transformation'!$W$25,FALSE))</f>
        <v>#NUM!</v>
      </c>
      <c r="E6595">
        <f t="array" ref="E6595">IF(ISLOGICAL(D6595),"",FREQUENCY(IF('Data Transformation'!$B$425:$B$8425='Bin Analysis'!$B6579,'Data Transformation'!$G$425:$G$8425),D6595))</f>
        <v>2001</v>
      </c>
      <c r="F6595">
        <f t="shared" si="822"/>
        <v>0</v>
      </c>
      <c r="G6595">
        <f>Weighting!$H$19</f>
        <v>0</v>
      </c>
      <c r="H6595">
        <f t="array" ref="H6595">FREQUENCY(IF('Data Transformation'!$B$4:$B$8425=B6579,'Data Transformation'!$G$4:$G$8425),'Bin Analysis'!$B6595)</f>
        <v>2073</v>
      </c>
      <c r="I6595">
        <f t="shared" si="823"/>
        <v>0</v>
      </c>
      <c r="J6595">
        <f t="shared" si="824"/>
        <v>0</v>
      </c>
      <c r="K6595">
        <f>J6595*Weighting!$W$19</f>
        <v>0</v>
      </c>
      <c r="M6595" s="14"/>
    </row>
    <row r="6596" spans="1:25" x14ac:dyDescent="0.25">
      <c r="A6596" s="32" t="str">
        <f>IF(Weighting!$P$20&gt;0,B6596,"")</f>
        <v/>
      </c>
      <c r="B6596" t="e">
        <f>Weighting!$C$20</f>
        <v>#DIV/0!</v>
      </c>
      <c r="C6596" t="e">
        <f>Weighting!$F$20</f>
        <v>#NUM!</v>
      </c>
      <c r="D6596" t="e">
        <f>IF(C6596=1,'Data Transformation'!$G$3+0.5*'Data Transformation'!$W$25,IF(C6597=1,D6597-'Data Transformation'!$W$25,FALSE))</f>
        <v>#NUM!</v>
      </c>
      <c r="E6596">
        <f t="array" ref="E6596">IF(ISLOGICAL(D6596),"",FREQUENCY(IF('Data Transformation'!$B$425:$B$8425='Bin Analysis'!$B6579,'Data Transformation'!$G$425:$G$8425),D6596))</f>
        <v>2001</v>
      </c>
      <c r="F6596">
        <f t="shared" si="822"/>
        <v>0</v>
      </c>
      <c r="G6596">
        <f>Weighting!$H$20</f>
        <v>0</v>
      </c>
      <c r="H6596">
        <f t="array" ref="H6596">FREQUENCY(IF('Data Transformation'!$B$4:$B$8425=B6579,'Data Transformation'!$G$4:$G$8425),'Bin Analysis'!$B6596)</f>
        <v>2073</v>
      </c>
      <c r="I6596">
        <f t="shared" si="823"/>
        <v>0</v>
      </c>
      <c r="J6596">
        <f t="shared" si="824"/>
        <v>0</v>
      </c>
      <c r="K6596">
        <f>J6596*Weighting!$W$20</f>
        <v>0</v>
      </c>
      <c r="M6596" s="14"/>
    </row>
    <row r="6597" spans="1:25" x14ac:dyDescent="0.25">
      <c r="A6597" s="32" t="str">
        <f>IF(Weighting!$P$21&gt;0,B6597,"")</f>
        <v/>
      </c>
      <c r="B6597" t="e">
        <f>Weighting!$C$21</f>
        <v>#DIV/0!</v>
      </c>
      <c r="C6597" t="e">
        <f>Weighting!$F$21</f>
        <v>#NUM!</v>
      </c>
      <c r="D6597" t="e">
        <f>IF(C6597=1,'Data Transformation'!$G$3+0.5*'Data Transformation'!$W$25,IF(C6598=1,D6598-'Data Transformation'!$W$25,FALSE))</f>
        <v>#NUM!</v>
      </c>
      <c r="E6597">
        <f t="array" ref="E6597">IF(ISLOGICAL(D6597),"",FREQUENCY(IF('Data Transformation'!$B$425:$B$8425='Bin Analysis'!$B6579,'Data Transformation'!$G$425:$G$8425),D6597))</f>
        <v>2001</v>
      </c>
      <c r="F6597">
        <f t="shared" si="822"/>
        <v>0</v>
      </c>
      <c r="G6597">
        <f>Weighting!$H$21</f>
        <v>0</v>
      </c>
      <c r="H6597">
        <f t="array" ref="H6597">FREQUENCY(IF('Data Transformation'!$B$4:$B$8425=B6579,'Data Transformation'!$G$4:$G$8425),'Bin Analysis'!$B6597)</f>
        <v>2073</v>
      </c>
      <c r="I6597">
        <f t="shared" si="823"/>
        <v>0</v>
      </c>
      <c r="J6597">
        <f t="shared" si="824"/>
        <v>0</v>
      </c>
      <c r="K6597">
        <f>J6597*Weighting!$W$21</f>
        <v>0</v>
      </c>
      <c r="M6597" s="14"/>
    </row>
    <row r="6598" spans="1:25" x14ac:dyDescent="0.25">
      <c r="A6598" s="32" t="str">
        <f>IF(Weighting!$P$22&gt;0,B6598,"")</f>
        <v/>
      </c>
      <c r="B6598" t="e">
        <f>Weighting!$C$22</f>
        <v>#DIV/0!</v>
      </c>
      <c r="C6598" t="e">
        <f>Weighting!$F$22</f>
        <v>#NUM!</v>
      </c>
      <c r="D6598" t="e">
        <f>IF(C6598=1,'Data Transformation'!$G$3+0.5*'Data Transformation'!$W$25,IF(C6599=1,D6599-'Data Transformation'!$W$25,FALSE))</f>
        <v>#NUM!</v>
      </c>
      <c r="E6598">
        <f t="array" ref="E6598">IF(ISLOGICAL(D6598),"",FREQUENCY(IF('Data Transformation'!$B$425:$B$8425='Bin Analysis'!$B6579,'Data Transformation'!$G$425:$G$8425),D6598))</f>
        <v>2001</v>
      </c>
      <c r="F6598">
        <f t="shared" si="822"/>
        <v>0</v>
      </c>
      <c r="G6598">
        <f>Weighting!$H$22</f>
        <v>0</v>
      </c>
      <c r="H6598">
        <f t="array" ref="H6598">FREQUENCY(IF('Data Transformation'!$B$4:$B$8425=B6579,'Data Transformation'!$G$4:$G$8425),'Bin Analysis'!$B6598)</f>
        <v>2073</v>
      </c>
      <c r="I6598">
        <f t="shared" si="823"/>
        <v>0</v>
      </c>
      <c r="J6598">
        <f t="shared" si="824"/>
        <v>0</v>
      </c>
      <c r="K6598">
        <f>J6598*Weighting!$W$22</f>
        <v>0</v>
      </c>
      <c r="M6598" s="14"/>
    </row>
    <row r="6599" spans="1:25" x14ac:dyDescent="0.25">
      <c r="A6599" s="32" t="str">
        <f>IF(Weighting!$P$23&gt;0,B6599,"")</f>
        <v/>
      </c>
      <c r="B6599" t="e">
        <f>Weighting!$C$23</f>
        <v>#DIV/0!</v>
      </c>
      <c r="C6599" t="e">
        <f>Weighting!$F$23</f>
        <v>#NUM!</v>
      </c>
      <c r="D6599" t="e">
        <f>IF(C6599=1,'Data Transformation'!$G$3+0.5*'Data Transformation'!$W$25,IF(C6600=1,D6600-'Data Transformation'!$W$25,FALSE))</f>
        <v>#NUM!</v>
      </c>
      <c r="E6599">
        <f t="array" ref="E6599">IF(ISLOGICAL(D6599),"",FREQUENCY(IF('Data Transformation'!$B$425:$B$8425='Bin Analysis'!$B6579,'Data Transformation'!$G$425:$G$8425),D6599))</f>
        <v>2001</v>
      </c>
      <c r="F6599">
        <f t="shared" si="822"/>
        <v>0</v>
      </c>
      <c r="G6599">
        <f>Weighting!$H$23</f>
        <v>0</v>
      </c>
      <c r="H6599">
        <f t="array" ref="H6599">FREQUENCY(IF('Data Transformation'!$B$4:$B$8425=B6579,'Data Transformation'!$G$4:$G$8425),'Bin Analysis'!$B6599)</f>
        <v>2073</v>
      </c>
      <c r="I6599">
        <f t="shared" si="823"/>
        <v>0</v>
      </c>
      <c r="J6599">
        <f t="shared" si="824"/>
        <v>0</v>
      </c>
      <c r="K6599">
        <f>J6599*Weighting!$W$23</f>
        <v>0</v>
      </c>
      <c r="M6599" s="14"/>
    </row>
    <row r="6600" spans="1:25" x14ac:dyDescent="0.25">
      <c r="A6600" s="32" t="str">
        <f>IF(Weighting!$P$24&gt;0,B6600,"")</f>
        <v/>
      </c>
      <c r="B6600" t="e">
        <f>Weighting!$C$24</f>
        <v>#DIV/0!</v>
      </c>
      <c r="C6600" t="e">
        <f>Weighting!$F$24</f>
        <v>#NUM!</v>
      </c>
      <c r="D6600" t="e">
        <f>IF(C6600=1,'Data Transformation'!$G$3+0.5*'Data Transformation'!$W$25,IF(C6601=1,D6601-'Data Transformation'!$W$25,FALSE))</f>
        <v>#NUM!</v>
      </c>
      <c r="E6600">
        <f t="array" ref="E6600">IF(ISLOGICAL(D6600),"",FREQUENCY(IF('Data Transformation'!$B$425:$B$8425='Bin Analysis'!$B6579,'Data Transformation'!$G$425:$G$8425),D6600))</f>
        <v>2001</v>
      </c>
      <c r="F6600">
        <f t="shared" si="822"/>
        <v>0</v>
      </c>
      <c r="G6600">
        <f>Weighting!$H$24</f>
        <v>0</v>
      </c>
      <c r="H6600">
        <f t="array" ref="H6600">FREQUENCY(IF('Data Transformation'!$B$4:$B$8425=B6579,'Data Transformation'!$G$4:$G$8425),'Bin Analysis'!$B6600)</f>
        <v>2073</v>
      </c>
      <c r="I6600">
        <f t="shared" si="823"/>
        <v>0</v>
      </c>
      <c r="J6600">
        <f t="shared" si="824"/>
        <v>0</v>
      </c>
      <c r="K6600">
        <f>J6600*Weighting!$W$24</f>
        <v>0</v>
      </c>
      <c r="M6600" s="14"/>
    </row>
    <row r="6601" spans="1:25" x14ac:dyDescent="0.25">
      <c r="A6601" s="32" t="str">
        <f>IF(Weighting!$P$25&gt;0,B6601,"")</f>
        <v/>
      </c>
      <c r="B6601" t="e">
        <f>Weighting!$C$25</f>
        <v>#DIV/0!</v>
      </c>
      <c r="C6601" t="e">
        <f>Weighting!$F$25</f>
        <v>#NUM!</v>
      </c>
      <c r="D6601" t="e">
        <f>IF(C6601=1,'Data Transformation'!$G$3+0.5*'Data Transformation'!$W$25,IF(C6602=1,D6602-'Data Transformation'!$W$25,FALSE))</f>
        <v>#NUM!</v>
      </c>
      <c r="E6601">
        <f t="array" ref="E6601">IF(ISLOGICAL(D6601),"",FREQUENCY(IF('Data Transformation'!$B$425:$B$8425='Bin Analysis'!$B6579,'Data Transformation'!$G$425:$G$8425),D6601))</f>
        <v>2001</v>
      </c>
      <c r="F6601">
        <f t="shared" si="822"/>
        <v>0</v>
      </c>
      <c r="G6601">
        <f>Weighting!$H$25</f>
        <v>0</v>
      </c>
      <c r="H6601">
        <f t="array" ref="H6601">FREQUENCY(IF('Data Transformation'!$B$4:$B$8425=B6579,'Data Transformation'!$G$4:$G$8425),'Bin Analysis'!$B6601)</f>
        <v>2073</v>
      </c>
      <c r="I6601">
        <f t="shared" si="823"/>
        <v>0</v>
      </c>
      <c r="J6601">
        <f t="shared" si="824"/>
        <v>0</v>
      </c>
      <c r="K6601">
        <f>J6601*Weighting!$W$25</f>
        <v>0</v>
      </c>
      <c r="M6601" s="14"/>
    </row>
    <row r="6602" spans="1:25" x14ac:dyDescent="0.25">
      <c r="A6602" s="32"/>
      <c r="M6602" s="14"/>
      <c r="N6602" s="57"/>
    </row>
    <row r="6603" spans="1:25" ht="23.25" x14ac:dyDescent="0.35">
      <c r="A6603" s="21" t="s">
        <v>0</v>
      </c>
      <c r="B6603" s="21" t="str">
        <f>IFERROR(VLOOKUP(C6603,'Data Transformation'!$L$6:$M$426,2,FALSE),"")</f>
        <v/>
      </c>
      <c r="C6603" s="21">
        <f>C6579+1</f>
        <v>275</v>
      </c>
      <c r="D6603" s="21"/>
      <c r="E6603" s="21"/>
      <c r="F6603" s="21"/>
      <c r="G6603" s="21"/>
      <c r="H6603" s="22"/>
      <c r="I6603" s="22"/>
      <c r="J6603" s="22"/>
      <c r="K6603" s="21"/>
      <c r="L6603" s="21" t="str">
        <f>B6603</f>
        <v/>
      </c>
      <c r="M6603" s="23" t="e">
        <f>INDEX('Data Transformation'!$O$4:$O$424,MATCH($B6603,'Data Transformation'!$M$4:$M$424,0),MATCH($M$2,'Data Transformation'!$O$3,0))</f>
        <v>#N/A</v>
      </c>
      <c r="N6603" s="27" t="e">
        <f>IF('Input and Summary Results'!$J$16="minimum",'Bin Analysis'!X6604/(M6603-1),'Bin Analysis'!Y6603/('Bin Analysis'!M6603-1))</f>
        <v>#N/A</v>
      </c>
      <c r="O6603" s="27" t="e">
        <f>IF(M6603=FALSE,NA(),(VLOOKUP(1,C6606:K6625,4,FALSE))/(M6603-1))</f>
        <v>#N/A</v>
      </c>
      <c r="P6603" s="27" t="e">
        <f>IF(M6603=FALSE,NA(),SUM(J6606:J6625)/Weighting!$S$5)</f>
        <v>#N/A</v>
      </c>
      <c r="Q6603" s="27" t="e">
        <f>IF(M6603=FALSE,NA(),SUM(K6606:K6625)/Weighting!$S$6)</f>
        <v>#N/A</v>
      </c>
      <c r="R6603" s="27" t="e">
        <f>IF(M6603=FALSE,NA(),(VLOOKUP(1,G6606:K6625,3,FALSE))/(M6603-1))</f>
        <v>#N/A</v>
      </c>
      <c r="S6603" s="22" t="e">
        <f>IF(M6603=FALSE,NA(),IF(SUM(J6606:J6625)=2,"yes","no"))</f>
        <v>#N/A</v>
      </c>
      <c r="X6603" s="2" cm="2">
        <f t="array" ref="X6603:X6604">FREQUENCY(IF('Data Transformation'!$B$425:$B$6424='Bin Analysis'!L6603,'Data Transformation'!$G$425:$G$6424),'Data Transformation'!$U$11)</f>
        <v>0</v>
      </c>
      <c r="Y6603" s="2" cm="2">
        <f t="array" ref="Y6603:Y6604">FREQUENCY(IF('Data Transformation'!$B$425:$B$6424='Bin Analysis'!L6603,'Data Transformation'!$G$425:$G$6424),'Data Transformation'!$U$12)</f>
        <v>0</v>
      </c>
    </row>
    <row r="6604" spans="1:25" x14ac:dyDescent="0.25">
      <c r="A6604" s="14" t="s">
        <v>67</v>
      </c>
      <c r="B6604" t="s">
        <v>47</v>
      </c>
      <c r="C6604" t="s">
        <v>5</v>
      </c>
      <c r="D6604" t="s">
        <v>100</v>
      </c>
      <c r="E6604" t="s">
        <v>101</v>
      </c>
      <c r="F6604" t="s">
        <v>102</v>
      </c>
      <c r="G6604" t="s">
        <v>70</v>
      </c>
      <c r="H6604" t="s">
        <v>31</v>
      </c>
      <c r="I6604" t="s">
        <v>32</v>
      </c>
      <c r="J6604" t="s">
        <v>46</v>
      </c>
      <c r="K6604" s="14" t="s">
        <v>45</v>
      </c>
      <c r="M6604" s="14"/>
      <c r="X6604" s="2">
        <v>0</v>
      </c>
      <c r="Y6604" s="2">
        <v>0</v>
      </c>
    </row>
    <row r="6605" spans="1:25" x14ac:dyDescent="0.25">
      <c r="A6605" s="32"/>
      <c r="D6605" t="e">
        <f>IF(C6605=1,'Data Transformation'!$G$3+0.5*'Data Transformation'!$W$25,IF(C6606=1,D6606-'Data Transformation'!$W$25,FALSE))</f>
        <v>#NUM!</v>
      </c>
      <c r="E6605">
        <f t="array" ref="E6605">IF(ISLOGICAL(D6605),"",FREQUENCY(IF('Data Transformation'!$B$425:$B$8425='Bin Analysis'!$B6603,'Data Transformation'!$G$425:$G$8425),D6605))</f>
        <v>2001</v>
      </c>
      <c r="F6605" t="e">
        <f>IF(ISLOGICAL(D6605),"",E6605-E6604)</f>
        <v>#VALUE!</v>
      </c>
      <c r="M6605" s="14"/>
    </row>
    <row r="6606" spans="1:25" x14ac:dyDescent="0.25">
      <c r="A6606" s="32" t="e">
        <f>IF(Weighting!$P$6&gt;0,B6606,"")</f>
        <v>#NUM!</v>
      </c>
      <c r="B6606" t="e">
        <f>Weighting!$C$6</f>
        <v>#DIV/0!</v>
      </c>
      <c r="C6606" t="e">
        <f>Weighting!$F$6</f>
        <v>#NUM!</v>
      </c>
      <c r="D6606" t="e">
        <f>IF(C6606=1,'Data Transformation'!$G$3+0.5*'Data Transformation'!$W$25,IF(C6607=1,D6607-'Data Transformation'!$W$25,FALSE))</f>
        <v>#NUM!</v>
      </c>
      <c r="E6606">
        <f t="array" ref="E6606">IF(ISLOGICAL(D6606),"",FREQUENCY(IF('Data Transformation'!$B$425:$B$8425='Bin Analysis'!$B6603,'Data Transformation'!$G$425:$G$8425),D6606))</f>
        <v>2001</v>
      </c>
      <c r="F6606">
        <f>IF(ISLOGICAL(D6606),"",E6606-E6605)</f>
        <v>0</v>
      </c>
      <c r="G6606">
        <f>Weighting!$H$6</f>
        <v>1</v>
      </c>
      <c r="H6606">
        <f t="array" ref="H6606">FREQUENCY(IF('Data Transformation'!$B$4:$B$8425=B6603,'Data Transformation'!$G$4:$G$8425),'Bin Analysis'!$B6606)</f>
        <v>2073</v>
      </c>
      <c r="I6606">
        <f>H6606-H6605</f>
        <v>2073</v>
      </c>
      <c r="J6606">
        <f>IF(I6606=0,0,1)</f>
        <v>1</v>
      </c>
      <c r="K6606" t="e">
        <f>J6606*Weighting!$W$6</f>
        <v>#NUM!</v>
      </c>
      <c r="M6606" s="14"/>
    </row>
    <row r="6607" spans="1:25" x14ac:dyDescent="0.25">
      <c r="A6607" s="32" t="str">
        <f>IF(Weighting!$P$7&gt;0,B6607,"")</f>
        <v/>
      </c>
      <c r="B6607" t="e">
        <f>Weighting!$C$7</f>
        <v>#DIV/0!</v>
      </c>
      <c r="C6607" t="e">
        <f>Weighting!$F$7</f>
        <v>#NUM!</v>
      </c>
      <c r="D6607" t="e">
        <f>IF(C6607=1,'Data Transformation'!$G$3+0.5*'Data Transformation'!$W$25,IF(C6608=1,D6608-'Data Transformation'!$W$25,FALSE))</f>
        <v>#NUM!</v>
      </c>
      <c r="E6607">
        <f t="array" ref="E6607">IF(ISLOGICAL(D6607),"",FREQUENCY(IF('Data Transformation'!$B$425:$B$8425='Bin Analysis'!$B6603,'Data Transformation'!$G$425:$G$8425),D6607))</f>
        <v>2001</v>
      </c>
      <c r="F6607">
        <f t="shared" ref="F6607:F6625" si="825">IF(ISLOGICAL(D6607),"",E6607-E6606)</f>
        <v>0</v>
      </c>
      <c r="G6607">
        <f>Weighting!$H$7</f>
        <v>0</v>
      </c>
      <c r="H6607">
        <f t="array" ref="H6607">FREQUENCY(IF('Data Transformation'!$B$4:$B$8425=B6603,'Data Transformation'!$G$4:$G$8425),'Bin Analysis'!$B6607)</f>
        <v>2073</v>
      </c>
      <c r="I6607">
        <f t="shared" ref="I6607:I6625" si="826">H6607-H6606</f>
        <v>0</v>
      </c>
      <c r="J6607">
        <f>IF(I6607=0,0,1)</f>
        <v>0</v>
      </c>
      <c r="K6607">
        <f>J6607*Weighting!$W$7</f>
        <v>0</v>
      </c>
      <c r="M6607" s="14"/>
    </row>
    <row r="6608" spans="1:25" x14ac:dyDescent="0.25">
      <c r="A6608" s="32" t="str">
        <f>IF(Weighting!$P$8&gt;0,B6608,"")</f>
        <v/>
      </c>
      <c r="B6608" t="e">
        <f>Weighting!$C$8</f>
        <v>#DIV/0!</v>
      </c>
      <c r="C6608" t="e">
        <f>Weighting!$F$8</f>
        <v>#NUM!</v>
      </c>
      <c r="D6608" t="e">
        <f>IF(C6608=1,'Data Transformation'!$G$3+0.5*'Data Transformation'!$W$25,IF(C6609=1,D6609-'Data Transformation'!$W$25,FALSE))</f>
        <v>#NUM!</v>
      </c>
      <c r="E6608">
        <f t="array" ref="E6608">IF(ISLOGICAL(D6608),"",FREQUENCY(IF('Data Transformation'!$B$425:$B$8425='Bin Analysis'!$B6603,'Data Transformation'!$G$425:$G$8425),D6608))</f>
        <v>2001</v>
      </c>
      <c r="F6608">
        <f t="shared" si="825"/>
        <v>0</v>
      </c>
      <c r="G6608">
        <f>Weighting!$H$8</f>
        <v>0</v>
      </c>
      <c r="H6608">
        <f t="array" ref="H6608">FREQUENCY(IF('Data Transformation'!$B$4:$B$8425=B6603,'Data Transformation'!$G$4:$G$8425),'Bin Analysis'!$B6608)</f>
        <v>2073</v>
      </c>
      <c r="I6608">
        <f t="shared" si="826"/>
        <v>0</v>
      </c>
      <c r="J6608">
        <f t="shared" ref="J6608:J6625" si="827">IF(I6608=0,0,1)</f>
        <v>0</v>
      </c>
      <c r="K6608">
        <f>J6608*Weighting!$W$8</f>
        <v>0</v>
      </c>
      <c r="M6608" s="14"/>
    </row>
    <row r="6609" spans="1:13" x14ac:dyDescent="0.25">
      <c r="A6609" s="32" t="str">
        <f>IF(Weighting!$P$9&gt;0,B6609,"")</f>
        <v/>
      </c>
      <c r="B6609" s="50" t="e">
        <f>Weighting!$C$9</f>
        <v>#DIV/0!</v>
      </c>
      <c r="C6609" t="e">
        <f>Weighting!$F$9</f>
        <v>#NUM!</v>
      </c>
      <c r="D6609" t="e">
        <f>IF(C6609=1,'Data Transformation'!$G$3+0.5*'Data Transformation'!$W$25,IF(C6610=1,D6610-'Data Transformation'!$W$25,FALSE))</f>
        <v>#NUM!</v>
      </c>
      <c r="E6609">
        <f t="array" ref="E6609">IF(ISLOGICAL(D6609),"",FREQUENCY(IF('Data Transformation'!$B$425:$B$8425='Bin Analysis'!$B6603,'Data Transformation'!$G$425:$G$8425),D6609))</f>
        <v>2001</v>
      </c>
      <c r="F6609">
        <f t="shared" si="825"/>
        <v>0</v>
      </c>
      <c r="G6609">
        <f>Weighting!$H$9</f>
        <v>0</v>
      </c>
      <c r="H6609">
        <f t="array" ref="H6609">FREQUENCY(IF('Data Transformation'!$B$4:$B$8425=B6603,'Data Transformation'!$G$4:$G$8425),'Bin Analysis'!$B6609)</f>
        <v>2073</v>
      </c>
      <c r="I6609">
        <f t="shared" si="826"/>
        <v>0</v>
      </c>
      <c r="J6609">
        <f t="shared" si="827"/>
        <v>0</v>
      </c>
      <c r="K6609">
        <f>J6609*Weighting!$W$9</f>
        <v>0</v>
      </c>
      <c r="M6609" s="14"/>
    </row>
    <row r="6610" spans="1:13" x14ac:dyDescent="0.25">
      <c r="A6610" s="32" t="str">
        <f>IF(Weighting!$P$10&gt;0,B6610,"")</f>
        <v/>
      </c>
      <c r="B6610" t="e">
        <f>Weighting!$C$10</f>
        <v>#DIV/0!</v>
      </c>
      <c r="C6610" t="e">
        <f>Weighting!$F$10</f>
        <v>#NUM!</v>
      </c>
      <c r="D6610" t="e">
        <f>IF(C6610=1,'Data Transformation'!$G$3+0.5*'Data Transformation'!$W$25,IF(C6611=1,D6611-'Data Transformation'!$W$25,FALSE))</f>
        <v>#NUM!</v>
      </c>
      <c r="E6610">
        <f t="array" ref="E6610">IF(ISLOGICAL(D6610),"",FREQUENCY(IF('Data Transformation'!$B$425:$B$8425='Bin Analysis'!$B6603,'Data Transformation'!$G$425:$G$8425),D6610))</f>
        <v>2001</v>
      </c>
      <c r="F6610">
        <f t="shared" si="825"/>
        <v>0</v>
      </c>
      <c r="G6610">
        <f>Weighting!$H$10</f>
        <v>0</v>
      </c>
      <c r="H6610">
        <f t="array" ref="H6610">FREQUENCY(IF('Data Transformation'!$B$4:$B$8425=B6603,'Data Transformation'!$G$4:$G$8425),'Bin Analysis'!$B6610)</f>
        <v>2073</v>
      </c>
      <c r="I6610">
        <f t="shared" si="826"/>
        <v>0</v>
      </c>
      <c r="J6610">
        <f t="shared" si="827"/>
        <v>0</v>
      </c>
      <c r="K6610">
        <f>J6610*Weighting!$W$10</f>
        <v>0</v>
      </c>
      <c r="M6610" s="14"/>
    </row>
    <row r="6611" spans="1:13" x14ac:dyDescent="0.25">
      <c r="A6611" s="32" t="str">
        <f>IF(Weighting!$P$11&gt;0,B6611,"")</f>
        <v/>
      </c>
      <c r="B6611" t="e">
        <f>Weighting!$C$11</f>
        <v>#DIV/0!</v>
      </c>
      <c r="C6611" t="e">
        <f>Weighting!$F$11</f>
        <v>#NUM!</v>
      </c>
      <c r="D6611" t="e">
        <f>IF(C6611=1,'Data Transformation'!$G$3+0.5*'Data Transformation'!$W$25,IF(C6612=1,D6612-'Data Transformation'!$W$25,FALSE))</f>
        <v>#NUM!</v>
      </c>
      <c r="E6611">
        <f t="array" ref="E6611">IF(ISLOGICAL(D6611),"",FREQUENCY(IF('Data Transformation'!$B$425:$B$8425='Bin Analysis'!$B6603,'Data Transformation'!$G$425:$G$8425),D6611))</f>
        <v>2001</v>
      </c>
      <c r="F6611">
        <f t="shared" si="825"/>
        <v>0</v>
      </c>
      <c r="G6611">
        <f>Weighting!$H$11</f>
        <v>0</v>
      </c>
      <c r="H6611">
        <f t="array" ref="H6611">FREQUENCY(IF('Data Transformation'!$B$4:$B$8425=B6603,'Data Transformation'!$G$4:$G$8425),'Bin Analysis'!$B6611)</f>
        <v>2073</v>
      </c>
      <c r="I6611">
        <f t="shared" si="826"/>
        <v>0</v>
      </c>
      <c r="J6611">
        <f t="shared" si="827"/>
        <v>0</v>
      </c>
      <c r="K6611">
        <f>J6611*Weighting!$W$11</f>
        <v>0</v>
      </c>
      <c r="M6611" s="14"/>
    </row>
    <row r="6612" spans="1:13" x14ac:dyDescent="0.25">
      <c r="A6612" s="32" t="str">
        <f>IF(Weighting!$P$12&gt;0,B6612,"")</f>
        <v/>
      </c>
      <c r="B6612" t="e">
        <f>Weighting!$C$12</f>
        <v>#DIV/0!</v>
      </c>
      <c r="C6612" t="e">
        <f>Weighting!$F$12</f>
        <v>#NUM!</v>
      </c>
      <c r="D6612" t="e">
        <f>IF(C6612=1,'Data Transformation'!$G$3+0.5*'Data Transformation'!$W$25,IF(C6613=1,D6613-'Data Transformation'!$W$25,FALSE))</f>
        <v>#NUM!</v>
      </c>
      <c r="E6612">
        <f t="array" ref="E6612">IF(ISLOGICAL(D6612),"",FREQUENCY(IF('Data Transformation'!$B$425:$B$8425='Bin Analysis'!$B6603,'Data Transformation'!$G$425:$G$8425),D6612))</f>
        <v>2001</v>
      </c>
      <c r="F6612">
        <f t="shared" si="825"/>
        <v>0</v>
      </c>
      <c r="G6612">
        <f>Weighting!$H$12</f>
        <v>0</v>
      </c>
      <c r="H6612">
        <f t="array" ref="H6612">FREQUENCY(IF('Data Transformation'!$B$4:$B$8425=B6603,'Data Transformation'!$G$4:$G$8425),'Bin Analysis'!$B6612)</f>
        <v>2073</v>
      </c>
      <c r="I6612">
        <f t="shared" si="826"/>
        <v>0</v>
      </c>
      <c r="J6612">
        <f t="shared" si="827"/>
        <v>0</v>
      </c>
      <c r="K6612">
        <f>J6612*Weighting!$W$12</f>
        <v>0</v>
      </c>
      <c r="M6612" s="14"/>
    </row>
    <row r="6613" spans="1:13" x14ac:dyDescent="0.25">
      <c r="A6613" s="32" t="str">
        <f>IF(Weighting!$P$13&gt;0,B6613,"")</f>
        <v/>
      </c>
      <c r="B6613" t="e">
        <f>Weighting!$C$13</f>
        <v>#DIV/0!</v>
      </c>
      <c r="C6613" t="e">
        <f>Weighting!$F$13</f>
        <v>#NUM!</v>
      </c>
      <c r="D6613" t="e">
        <f>IF(C6613=1,'Data Transformation'!$G$3+0.5*'Data Transformation'!$W$25,IF(C6614=1,D6614-'Data Transformation'!$W$25,FALSE))</f>
        <v>#NUM!</v>
      </c>
      <c r="E6613">
        <f t="array" ref="E6613">IF(ISLOGICAL(D6613),"",FREQUENCY(IF('Data Transformation'!$B$425:$B$8425='Bin Analysis'!$B6603,'Data Transformation'!$G$425:$G$8425),D6613))</f>
        <v>2001</v>
      </c>
      <c r="F6613">
        <f t="shared" si="825"/>
        <v>0</v>
      </c>
      <c r="G6613">
        <f>Weighting!$H$13</f>
        <v>0</v>
      </c>
      <c r="H6613">
        <f t="array" ref="H6613">FREQUENCY(IF('Data Transformation'!$B$4:$B$8425=B6603,'Data Transformation'!$G$4:$G$8425),'Bin Analysis'!$B6613)</f>
        <v>2073</v>
      </c>
      <c r="I6613">
        <f t="shared" si="826"/>
        <v>0</v>
      </c>
      <c r="J6613">
        <f t="shared" si="827"/>
        <v>0</v>
      </c>
      <c r="K6613">
        <f>J6613*Weighting!$W$13</f>
        <v>0</v>
      </c>
      <c r="M6613" s="14"/>
    </row>
    <row r="6614" spans="1:13" x14ac:dyDescent="0.25">
      <c r="A6614" s="32" t="str">
        <f>IF(Weighting!$P$14&gt;0,B6614,"")</f>
        <v/>
      </c>
      <c r="B6614" t="e">
        <f>Weighting!$C$14</f>
        <v>#DIV/0!</v>
      </c>
      <c r="C6614" t="e">
        <f>Weighting!$F$14</f>
        <v>#NUM!</v>
      </c>
      <c r="D6614" t="e">
        <f>IF(C6614=1,'Data Transformation'!$G$3+0.5*'Data Transformation'!$W$25,IF(C6615=1,D6615-'Data Transformation'!$W$25,FALSE))</f>
        <v>#NUM!</v>
      </c>
      <c r="E6614">
        <f t="array" ref="E6614">IF(ISLOGICAL(D6614),"",FREQUENCY(IF('Data Transformation'!$B$425:$B$8425='Bin Analysis'!$B6603,'Data Transformation'!$G$425:$G$8425),D6614))</f>
        <v>2001</v>
      </c>
      <c r="F6614">
        <f t="shared" si="825"/>
        <v>0</v>
      </c>
      <c r="G6614">
        <f>Weighting!$H$14</f>
        <v>0</v>
      </c>
      <c r="H6614">
        <f t="array" ref="H6614">FREQUENCY(IF('Data Transformation'!$B$4:$B$8425=B6603,'Data Transformation'!$G$4:$G$8425),'Bin Analysis'!$B6614)</f>
        <v>2073</v>
      </c>
      <c r="I6614">
        <f t="shared" si="826"/>
        <v>0</v>
      </c>
      <c r="J6614">
        <f t="shared" si="827"/>
        <v>0</v>
      </c>
      <c r="K6614">
        <f>J6614*Weighting!$W$14</f>
        <v>0</v>
      </c>
      <c r="M6614" s="14"/>
    </row>
    <row r="6615" spans="1:13" x14ac:dyDescent="0.25">
      <c r="A6615" s="32" t="str">
        <f>IF(Weighting!$P$15&gt;0,B6615,"")</f>
        <v/>
      </c>
      <c r="B6615" t="e">
        <f>Weighting!$C$15</f>
        <v>#DIV/0!</v>
      </c>
      <c r="C6615" t="e">
        <f>Weighting!$F$15</f>
        <v>#NUM!</v>
      </c>
      <c r="D6615" t="e">
        <f>IF(C6615=1,'Data Transformation'!$G$3+0.5*'Data Transformation'!$W$25,IF(C6616=1,D6616-'Data Transformation'!$W$25,FALSE))</f>
        <v>#NUM!</v>
      </c>
      <c r="E6615">
        <f t="array" ref="E6615">IF(ISLOGICAL(D6615),"",FREQUENCY(IF('Data Transformation'!$B$425:$B$8425='Bin Analysis'!$B6603,'Data Transformation'!$G$425:$G$8425),D6615))</f>
        <v>2001</v>
      </c>
      <c r="F6615">
        <f t="shared" si="825"/>
        <v>0</v>
      </c>
      <c r="G6615">
        <f>Weighting!$H$15</f>
        <v>0</v>
      </c>
      <c r="H6615">
        <f t="array" ref="H6615">FREQUENCY(IF('Data Transformation'!$B$4:$B$8425=B6603,'Data Transformation'!$G$4:$G$8425),'Bin Analysis'!$B6615)</f>
        <v>2073</v>
      </c>
      <c r="I6615">
        <f t="shared" si="826"/>
        <v>0</v>
      </c>
      <c r="J6615">
        <f t="shared" si="827"/>
        <v>0</v>
      </c>
      <c r="K6615">
        <f>J6615*Weighting!$W$15</f>
        <v>0</v>
      </c>
      <c r="M6615" s="14"/>
    </row>
    <row r="6616" spans="1:13" x14ac:dyDescent="0.25">
      <c r="A6616" s="32" t="str">
        <f>IF(Weighting!$P$16&gt;0,B6616,"")</f>
        <v/>
      </c>
      <c r="B6616" t="e">
        <f>Weighting!$C$16</f>
        <v>#DIV/0!</v>
      </c>
      <c r="C6616" t="e">
        <f>Weighting!$F$16</f>
        <v>#NUM!</v>
      </c>
      <c r="D6616" t="e">
        <f>IF(C6616=1,'Data Transformation'!$G$3+0.5*'Data Transformation'!$W$25,IF(C6617=1,D6617-'Data Transformation'!$W$25,FALSE))</f>
        <v>#NUM!</v>
      </c>
      <c r="E6616">
        <f t="array" ref="E6616">IF(ISLOGICAL(D6616),"",FREQUENCY(IF('Data Transformation'!$B$425:$B$8425='Bin Analysis'!$B6603,'Data Transformation'!$G$425:$G$8425),D6616))</f>
        <v>2001</v>
      </c>
      <c r="F6616">
        <f t="shared" si="825"/>
        <v>0</v>
      </c>
      <c r="G6616">
        <f>Weighting!$H$16</f>
        <v>0</v>
      </c>
      <c r="H6616">
        <f t="array" ref="H6616">FREQUENCY(IF('Data Transformation'!$B$4:$B$8425=B6603,'Data Transformation'!$G$4:$G$8425),'Bin Analysis'!$B6616)</f>
        <v>2073</v>
      </c>
      <c r="I6616">
        <f t="shared" si="826"/>
        <v>0</v>
      </c>
      <c r="J6616">
        <f t="shared" si="827"/>
        <v>0</v>
      </c>
      <c r="K6616">
        <f>J6616*Weighting!$W$16</f>
        <v>0</v>
      </c>
      <c r="M6616" s="14"/>
    </row>
    <row r="6617" spans="1:13" x14ac:dyDescent="0.25">
      <c r="A6617" s="32" t="str">
        <f>IF(Weighting!$P$17&gt;0,B6617,"")</f>
        <v/>
      </c>
      <c r="B6617" t="e">
        <f>Weighting!$C$17</f>
        <v>#DIV/0!</v>
      </c>
      <c r="C6617" t="e">
        <f>Weighting!$F$17</f>
        <v>#NUM!</v>
      </c>
      <c r="D6617" t="e">
        <f>IF(C6617=1,'Data Transformation'!$G$3+0.5*'Data Transformation'!$W$25,IF(C6618=1,D6618-'Data Transformation'!$W$25,FALSE))</f>
        <v>#NUM!</v>
      </c>
      <c r="E6617">
        <f t="array" ref="E6617">IF(ISLOGICAL(D6617),"",FREQUENCY(IF('Data Transformation'!$B$425:$B$8425='Bin Analysis'!$B6603,'Data Transformation'!$G$425:$G$8425),D6617))</f>
        <v>2001</v>
      </c>
      <c r="F6617">
        <f t="shared" si="825"/>
        <v>0</v>
      </c>
      <c r="G6617">
        <f>Weighting!$H$17</f>
        <v>0</v>
      </c>
      <c r="H6617">
        <f t="array" ref="H6617">FREQUENCY(IF('Data Transformation'!$B$4:$B$8425=B6603,'Data Transformation'!$G$4:$G$8425),'Bin Analysis'!$B6617)</f>
        <v>2073</v>
      </c>
      <c r="I6617">
        <f t="shared" si="826"/>
        <v>0</v>
      </c>
      <c r="J6617">
        <f t="shared" si="827"/>
        <v>0</v>
      </c>
      <c r="K6617">
        <f>J6617*Weighting!$W$17</f>
        <v>0</v>
      </c>
      <c r="M6617" s="14"/>
    </row>
    <row r="6618" spans="1:13" x14ac:dyDescent="0.25">
      <c r="A6618" s="32" t="str">
        <f>IF(Weighting!$P$18&gt;0,B6618,"")</f>
        <v/>
      </c>
      <c r="B6618" t="e">
        <f>Weighting!$C$18</f>
        <v>#DIV/0!</v>
      </c>
      <c r="C6618" t="e">
        <f>Weighting!$F$18</f>
        <v>#NUM!</v>
      </c>
      <c r="D6618" t="e">
        <f>IF(C6618=1,'Data Transformation'!$G$3+0.5*'Data Transformation'!$W$25,IF(C6619=1,D6619-'Data Transformation'!$W$25,FALSE))</f>
        <v>#NUM!</v>
      </c>
      <c r="E6618">
        <f t="array" ref="E6618">IF(ISLOGICAL(D6618),"",FREQUENCY(IF('Data Transformation'!$B$425:$B$8425='Bin Analysis'!$B6603,'Data Transformation'!$G$425:$G$8425),D6618))</f>
        <v>2001</v>
      </c>
      <c r="F6618">
        <f t="shared" si="825"/>
        <v>0</v>
      </c>
      <c r="G6618">
        <f>Weighting!$H$18</f>
        <v>0</v>
      </c>
      <c r="H6618">
        <f t="array" ref="H6618">FREQUENCY(IF('Data Transformation'!$B$4:$B$8425=B6603,'Data Transformation'!$G$4:$G$8425),'Bin Analysis'!$B6618)</f>
        <v>2073</v>
      </c>
      <c r="I6618">
        <f t="shared" si="826"/>
        <v>0</v>
      </c>
      <c r="J6618">
        <f t="shared" si="827"/>
        <v>0</v>
      </c>
      <c r="K6618">
        <f>J6618*Weighting!$W$18</f>
        <v>0</v>
      </c>
      <c r="M6618" s="14"/>
    </row>
    <row r="6619" spans="1:13" x14ac:dyDescent="0.25">
      <c r="A6619" s="32" t="str">
        <f>IF(Weighting!$P$19&gt;0,B6619,"")</f>
        <v/>
      </c>
      <c r="B6619" t="e">
        <f>Weighting!$C$19</f>
        <v>#DIV/0!</v>
      </c>
      <c r="C6619" t="e">
        <f>Weighting!$F$19</f>
        <v>#NUM!</v>
      </c>
      <c r="D6619" t="e">
        <f>IF(C6619=1,'Data Transformation'!$G$3+0.5*'Data Transformation'!$W$25,IF(C6620=1,D6620-'Data Transformation'!$W$25,FALSE))</f>
        <v>#NUM!</v>
      </c>
      <c r="E6619">
        <f t="array" ref="E6619">IF(ISLOGICAL(D6619),"",FREQUENCY(IF('Data Transformation'!$B$425:$B$8425='Bin Analysis'!$B6603,'Data Transformation'!$G$425:$G$8425),D6619))</f>
        <v>2001</v>
      </c>
      <c r="F6619">
        <f t="shared" si="825"/>
        <v>0</v>
      </c>
      <c r="G6619">
        <f>Weighting!$H$19</f>
        <v>0</v>
      </c>
      <c r="H6619">
        <f t="array" ref="H6619">FREQUENCY(IF('Data Transformation'!$B$4:$B$8425=B6603,'Data Transformation'!$G$4:$G$8425),'Bin Analysis'!$B6619)</f>
        <v>2073</v>
      </c>
      <c r="I6619">
        <f t="shared" si="826"/>
        <v>0</v>
      </c>
      <c r="J6619">
        <f t="shared" si="827"/>
        <v>0</v>
      </c>
      <c r="K6619">
        <f>J6619*Weighting!$W$19</f>
        <v>0</v>
      </c>
      <c r="M6619" s="14"/>
    </row>
    <row r="6620" spans="1:13" x14ac:dyDescent="0.25">
      <c r="A6620" s="32" t="str">
        <f>IF(Weighting!$P$20&gt;0,B6620,"")</f>
        <v/>
      </c>
      <c r="B6620" t="e">
        <f>Weighting!$C$20</f>
        <v>#DIV/0!</v>
      </c>
      <c r="C6620" t="e">
        <f>Weighting!$F$20</f>
        <v>#NUM!</v>
      </c>
      <c r="D6620" t="e">
        <f>IF(C6620=1,'Data Transformation'!$G$3+0.5*'Data Transformation'!$W$25,IF(C6621=1,D6621-'Data Transformation'!$W$25,FALSE))</f>
        <v>#NUM!</v>
      </c>
      <c r="E6620">
        <f t="array" ref="E6620">IF(ISLOGICAL(D6620),"",FREQUENCY(IF('Data Transformation'!$B$425:$B$8425='Bin Analysis'!$B6603,'Data Transformation'!$G$425:$G$8425),D6620))</f>
        <v>2001</v>
      </c>
      <c r="F6620">
        <f t="shared" si="825"/>
        <v>0</v>
      </c>
      <c r="G6620">
        <f>Weighting!$H$20</f>
        <v>0</v>
      </c>
      <c r="H6620">
        <f t="array" ref="H6620">FREQUENCY(IF('Data Transformation'!$B$4:$B$8425=B6603,'Data Transformation'!$G$4:$G$8425),'Bin Analysis'!$B6620)</f>
        <v>2073</v>
      </c>
      <c r="I6620">
        <f t="shared" si="826"/>
        <v>0</v>
      </c>
      <c r="J6620">
        <f t="shared" si="827"/>
        <v>0</v>
      </c>
      <c r="K6620">
        <f>J6620*Weighting!$W$20</f>
        <v>0</v>
      </c>
      <c r="M6620" s="14"/>
    </row>
    <row r="6621" spans="1:13" x14ac:dyDescent="0.25">
      <c r="A6621" s="32" t="str">
        <f>IF(Weighting!$P$21&gt;0,B6621,"")</f>
        <v/>
      </c>
      <c r="B6621" t="e">
        <f>Weighting!$C$21</f>
        <v>#DIV/0!</v>
      </c>
      <c r="C6621" t="e">
        <f>Weighting!$F$21</f>
        <v>#NUM!</v>
      </c>
      <c r="D6621" t="e">
        <f>IF(C6621=1,'Data Transformation'!$G$3+0.5*'Data Transformation'!$W$25,IF(C6622=1,D6622-'Data Transformation'!$W$25,FALSE))</f>
        <v>#NUM!</v>
      </c>
      <c r="E6621">
        <f t="array" ref="E6621">IF(ISLOGICAL(D6621),"",FREQUENCY(IF('Data Transformation'!$B$425:$B$8425='Bin Analysis'!$B6603,'Data Transformation'!$G$425:$G$8425),D6621))</f>
        <v>2001</v>
      </c>
      <c r="F6621">
        <f t="shared" si="825"/>
        <v>0</v>
      </c>
      <c r="G6621">
        <f>Weighting!$H$21</f>
        <v>0</v>
      </c>
      <c r="H6621">
        <f t="array" ref="H6621">FREQUENCY(IF('Data Transformation'!$B$4:$B$8425=B6603,'Data Transformation'!$G$4:$G$8425),'Bin Analysis'!$B6621)</f>
        <v>2073</v>
      </c>
      <c r="I6621">
        <f t="shared" si="826"/>
        <v>0</v>
      </c>
      <c r="J6621">
        <f t="shared" si="827"/>
        <v>0</v>
      </c>
      <c r="K6621">
        <f>J6621*Weighting!$W$21</f>
        <v>0</v>
      </c>
      <c r="M6621" s="14"/>
    </row>
    <row r="6622" spans="1:13" x14ac:dyDescent="0.25">
      <c r="A6622" s="32" t="str">
        <f>IF(Weighting!$P$22&gt;0,B6622,"")</f>
        <v/>
      </c>
      <c r="B6622" t="e">
        <f>Weighting!$C$22</f>
        <v>#DIV/0!</v>
      </c>
      <c r="C6622" t="e">
        <f>Weighting!$F$22</f>
        <v>#NUM!</v>
      </c>
      <c r="D6622" t="e">
        <f>IF(C6622=1,'Data Transformation'!$G$3+0.5*'Data Transformation'!$W$25,IF(C6623=1,D6623-'Data Transformation'!$W$25,FALSE))</f>
        <v>#NUM!</v>
      </c>
      <c r="E6622">
        <f t="array" ref="E6622">IF(ISLOGICAL(D6622),"",FREQUENCY(IF('Data Transformation'!$B$425:$B$8425='Bin Analysis'!$B6603,'Data Transformation'!$G$425:$G$8425),D6622))</f>
        <v>2001</v>
      </c>
      <c r="F6622">
        <f t="shared" si="825"/>
        <v>0</v>
      </c>
      <c r="G6622">
        <f>Weighting!$H$22</f>
        <v>0</v>
      </c>
      <c r="H6622">
        <f t="array" ref="H6622">FREQUENCY(IF('Data Transformation'!$B$4:$B$8425=B6603,'Data Transformation'!$G$4:$G$8425),'Bin Analysis'!$B6622)</f>
        <v>2073</v>
      </c>
      <c r="I6622">
        <f t="shared" si="826"/>
        <v>0</v>
      </c>
      <c r="J6622">
        <f t="shared" si="827"/>
        <v>0</v>
      </c>
      <c r="K6622">
        <f>J6622*Weighting!$W$22</f>
        <v>0</v>
      </c>
      <c r="M6622" s="14"/>
    </row>
    <row r="6623" spans="1:13" x14ac:dyDescent="0.25">
      <c r="A6623" s="32" t="str">
        <f>IF(Weighting!$P$23&gt;0,B6623,"")</f>
        <v/>
      </c>
      <c r="B6623" t="e">
        <f>Weighting!$C$23</f>
        <v>#DIV/0!</v>
      </c>
      <c r="C6623" t="e">
        <f>Weighting!$F$23</f>
        <v>#NUM!</v>
      </c>
      <c r="D6623" t="e">
        <f>IF(C6623=1,'Data Transformation'!$G$3+0.5*'Data Transformation'!$W$25,IF(C6624=1,D6624-'Data Transformation'!$W$25,FALSE))</f>
        <v>#NUM!</v>
      </c>
      <c r="E6623">
        <f t="array" ref="E6623">IF(ISLOGICAL(D6623),"",FREQUENCY(IF('Data Transformation'!$B$425:$B$8425='Bin Analysis'!$B6603,'Data Transformation'!$G$425:$G$8425),D6623))</f>
        <v>2001</v>
      </c>
      <c r="F6623">
        <f t="shared" si="825"/>
        <v>0</v>
      </c>
      <c r="G6623">
        <f>Weighting!$H$23</f>
        <v>0</v>
      </c>
      <c r="H6623">
        <f t="array" ref="H6623">FREQUENCY(IF('Data Transformation'!$B$4:$B$8425=B6603,'Data Transformation'!$G$4:$G$8425),'Bin Analysis'!$B6623)</f>
        <v>2073</v>
      </c>
      <c r="I6623">
        <f t="shared" si="826"/>
        <v>0</v>
      </c>
      <c r="J6623">
        <f t="shared" si="827"/>
        <v>0</v>
      </c>
      <c r="K6623">
        <f>J6623*Weighting!$W$23</f>
        <v>0</v>
      </c>
      <c r="M6623" s="14"/>
    </row>
    <row r="6624" spans="1:13" x14ac:dyDescent="0.25">
      <c r="A6624" s="32" t="str">
        <f>IF(Weighting!$P$24&gt;0,B6624,"")</f>
        <v/>
      </c>
      <c r="B6624" t="e">
        <f>Weighting!$C$24</f>
        <v>#DIV/0!</v>
      </c>
      <c r="C6624" t="e">
        <f>Weighting!$F$24</f>
        <v>#NUM!</v>
      </c>
      <c r="D6624" t="e">
        <f>IF(C6624=1,'Data Transformation'!$G$3+0.5*'Data Transformation'!$W$25,IF(C6625=1,D6625-'Data Transformation'!$W$25,FALSE))</f>
        <v>#NUM!</v>
      </c>
      <c r="E6624">
        <f t="array" ref="E6624">IF(ISLOGICAL(D6624),"",FREQUENCY(IF('Data Transformation'!$B$425:$B$8425='Bin Analysis'!$B6603,'Data Transformation'!$G$425:$G$8425),D6624))</f>
        <v>2001</v>
      </c>
      <c r="F6624">
        <f t="shared" si="825"/>
        <v>0</v>
      </c>
      <c r="G6624">
        <f>Weighting!$H$24</f>
        <v>0</v>
      </c>
      <c r="H6624">
        <f t="array" ref="H6624">FREQUENCY(IF('Data Transformation'!$B$4:$B$8425=B6603,'Data Transformation'!$G$4:$G$8425),'Bin Analysis'!$B6624)</f>
        <v>2073</v>
      </c>
      <c r="I6624">
        <f t="shared" si="826"/>
        <v>0</v>
      </c>
      <c r="J6624">
        <f t="shared" si="827"/>
        <v>0</v>
      </c>
      <c r="K6624">
        <f>J6624*Weighting!$W$24</f>
        <v>0</v>
      </c>
      <c r="M6624" s="14"/>
    </row>
    <row r="6625" spans="1:25" x14ac:dyDescent="0.25">
      <c r="A6625" s="32" t="str">
        <f>IF(Weighting!$P$25&gt;0,B6625,"")</f>
        <v/>
      </c>
      <c r="B6625" t="e">
        <f>Weighting!$C$25</f>
        <v>#DIV/0!</v>
      </c>
      <c r="C6625" t="e">
        <f>Weighting!$F$25</f>
        <v>#NUM!</v>
      </c>
      <c r="D6625" t="e">
        <f>IF(C6625=1,'Data Transformation'!$G$3+0.5*'Data Transformation'!$W$25,IF(C6626=1,D6626-'Data Transformation'!$W$25,FALSE))</f>
        <v>#NUM!</v>
      </c>
      <c r="E6625">
        <f t="array" ref="E6625">IF(ISLOGICAL(D6625),"",FREQUENCY(IF('Data Transformation'!$B$425:$B$8425='Bin Analysis'!$B6603,'Data Transformation'!$G$425:$G$8425),D6625))</f>
        <v>2001</v>
      </c>
      <c r="F6625">
        <f t="shared" si="825"/>
        <v>0</v>
      </c>
      <c r="G6625">
        <f>Weighting!$H$25</f>
        <v>0</v>
      </c>
      <c r="H6625">
        <f t="array" ref="H6625">FREQUENCY(IF('Data Transformation'!$B$4:$B$8425=B6603,'Data Transformation'!$G$4:$G$8425),'Bin Analysis'!$B6625)</f>
        <v>2073</v>
      </c>
      <c r="I6625">
        <f t="shared" si="826"/>
        <v>0</v>
      </c>
      <c r="J6625">
        <f t="shared" si="827"/>
        <v>0</v>
      </c>
      <c r="K6625">
        <f>J6625*Weighting!$W$25</f>
        <v>0</v>
      </c>
      <c r="M6625" s="14"/>
    </row>
    <row r="6626" spans="1:25" x14ac:dyDescent="0.25">
      <c r="O6626"/>
      <c r="P6626"/>
      <c r="Q6626"/>
      <c r="R6626"/>
    </row>
    <row r="6627" spans="1:25" ht="23.25" x14ac:dyDescent="0.35">
      <c r="A6627" s="21" t="s">
        <v>0</v>
      </c>
      <c r="B6627" s="21" t="str">
        <f>IFERROR(VLOOKUP(C6627,'Data Transformation'!$L$6:$M$426,2,FALSE),"")</f>
        <v/>
      </c>
      <c r="C6627" s="21">
        <f>C6603+1</f>
        <v>276</v>
      </c>
      <c r="D6627" s="21"/>
      <c r="E6627" s="21"/>
      <c r="F6627" s="21"/>
      <c r="G6627" s="21"/>
      <c r="H6627" s="22"/>
      <c r="I6627" s="22"/>
      <c r="J6627" s="22"/>
      <c r="K6627" s="21"/>
      <c r="L6627" s="21" t="str">
        <f>B6627</f>
        <v/>
      </c>
      <c r="M6627" s="23" t="e">
        <f>INDEX('Data Transformation'!$O$4:$O$424,MATCH($B6627,'Data Transformation'!$M$4:$M$424,0),MATCH($M$2,'Data Transformation'!$O$3,0))</f>
        <v>#N/A</v>
      </c>
      <c r="N6627" s="27" t="e">
        <f>IF('Input and Summary Results'!$J$16="minimum",'Bin Analysis'!X6628/(M6627-1),'Bin Analysis'!Y6627/('Bin Analysis'!M6627-1))</f>
        <v>#N/A</v>
      </c>
      <c r="O6627" s="27" t="e">
        <f>IF(M6627=FALSE,NA(),(VLOOKUP(1,C6630:K6649,4,FALSE))/(M6627-1))</f>
        <v>#N/A</v>
      </c>
      <c r="P6627" s="27" t="e">
        <f>IF(M6627=FALSE,NA(),SUM(J6630:J6649)/Weighting!$S$5)</f>
        <v>#N/A</v>
      </c>
      <c r="Q6627" s="27" t="e">
        <f>IF(M6627=FALSE,NA(),SUM(K6630:K6649)/Weighting!$S$6)</f>
        <v>#N/A</v>
      </c>
      <c r="R6627" s="27" t="e">
        <f>IF(M6627=FALSE,NA(),(VLOOKUP(1,G6630:K6649,3,FALSE))/(M6627-1))</f>
        <v>#N/A</v>
      </c>
      <c r="S6627" s="22" t="e">
        <f>IF(M6627=FALSE,NA(),IF(SUM(J6630:J6649)=2,"yes","no"))</f>
        <v>#N/A</v>
      </c>
      <c r="X6627" s="2" cm="2">
        <f t="array" ref="X6627:X6628">FREQUENCY(IF('Data Transformation'!$B$425:$B$6424='Bin Analysis'!L6627,'Data Transformation'!$G$425:$G$6424),'Data Transformation'!$U$11)</f>
        <v>0</v>
      </c>
      <c r="Y6627" s="2" cm="2">
        <f t="array" ref="Y6627:Y6628">FREQUENCY(IF('Data Transformation'!$B$425:$B$6424='Bin Analysis'!L6627,'Data Transformation'!$G$425:$G$6424),'Data Transformation'!$U$12)</f>
        <v>0</v>
      </c>
    </row>
    <row r="6628" spans="1:25" x14ac:dyDescent="0.25">
      <c r="A6628" s="14" t="s">
        <v>67</v>
      </c>
      <c r="B6628" t="s">
        <v>47</v>
      </c>
      <c r="C6628" t="s">
        <v>5</v>
      </c>
      <c r="D6628" t="s">
        <v>100</v>
      </c>
      <c r="E6628" t="s">
        <v>101</v>
      </c>
      <c r="F6628" t="s">
        <v>102</v>
      </c>
      <c r="G6628" t="s">
        <v>70</v>
      </c>
      <c r="H6628" t="s">
        <v>31</v>
      </c>
      <c r="I6628" t="s">
        <v>32</v>
      </c>
      <c r="J6628" t="s">
        <v>46</v>
      </c>
      <c r="K6628" s="14" t="s">
        <v>45</v>
      </c>
      <c r="M6628" s="14"/>
      <c r="X6628" s="2">
        <v>0</v>
      </c>
      <c r="Y6628" s="2">
        <v>0</v>
      </c>
    </row>
    <row r="6629" spans="1:25" x14ac:dyDescent="0.25">
      <c r="A6629" s="32"/>
      <c r="D6629" t="e">
        <f>IF(C6629=1,'Data Transformation'!$G$3+0.5*'Data Transformation'!$W$25,IF(C6630=1,D6630-'Data Transformation'!$W$25,FALSE))</f>
        <v>#NUM!</v>
      </c>
      <c r="E6629">
        <f t="array" ref="E6629">IF(ISLOGICAL(D6629),"",FREQUENCY(IF('Data Transformation'!$B$425:$B$8425='Bin Analysis'!$B6627,'Data Transformation'!$G$425:$G$8425),D6629))</f>
        <v>2001</v>
      </c>
      <c r="F6629" t="e">
        <f>IF(ISLOGICAL(D6629),"",E6629-E6628)</f>
        <v>#VALUE!</v>
      </c>
      <c r="M6629" s="14"/>
    </row>
    <row r="6630" spans="1:25" x14ac:dyDescent="0.25">
      <c r="A6630" s="32" t="e">
        <f>IF(Weighting!$P$6&gt;0,B6630,"")</f>
        <v>#NUM!</v>
      </c>
      <c r="B6630" t="e">
        <f>Weighting!$C$6</f>
        <v>#DIV/0!</v>
      </c>
      <c r="C6630" t="e">
        <f>Weighting!$F$6</f>
        <v>#NUM!</v>
      </c>
      <c r="D6630" t="e">
        <f>IF(C6630=1,'Data Transformation'!$G$3+0.5*'Data Transformation'!$W$25,IF(C6631=1,D6631-'Data Transformation'!$W$25,FALSE))</f>
        <v>#NUM!</v>
      </c>
      <c r="E6630">
        <f t="array" ref="E6630">IF(ISLOGICAL(D6630),"",FREQUENCY(IF('Data Transformation'!$B$425:$B$8425='Bin Analysis'!$B6627,'Data Transformation'!$G$425:$G$8425),D6630))</f>
        <v>2001</v>
      </c>
      <c r="F6630">
        <f>IF(ISLOGICAL(D6630),"",E6630-E6629)</f>
        <v>0</v>
      </c>
      <c r="G6630">
        <f>Weighting!$H$6</f>
        <v>1</v>
      </c>
      <c r="H6630">
        <f t="array" ref="H6630">FREQUENCY(IF('Data Transformation'!$B$4:$B$8425=B6627,'Data Transformation'!$G$4:$G$8425),'Bin Analysis'!$B6630)</f>
        <v>2073</v>
      </c>
      <c r="I6630">
        <f>H6630-H6629</f>
        <v>2073</v>
      </c>
      <c r="J6630">
        <f>IF(I6630=0,0,1)</f>
        <v>1</v>
      </c>
      <c r="K6630" t="e">
        <f>J6630*Weighting!$W$6</f>
        <v>#NUM!</v>
      </c>
      <c r="M6630" s="14"/>
    </row>
    <row r="6631" spans="1:25" x14ac:dyDescent="0.25">
      <c r="A6631" s="32" t="str">
        <f>IF(Weighting!$P$7&gt;0,B6631,"")</f>
        <v/>
      </c>
      <c r="B6631" t="e">
        <f>Weighting!$C$7</f>
        <v>#DIV/0!</v>
      </c>
      <c r="C6631" t="e">
        <f>Weighting!$F$7</f>
        <v>#NUM!</v>
      </c>
      <c r="D6631" t="e">
        <f>IF(C6631=1,'Data Transformation'!$G$3+0.5*'Data Transformation'!$W$25,IF(C6632=1,D6632-'Data Transformation'!$W$25,FALSE))</f>
        <v>#NUM!</v>
      </c>
      <c r="E6631">
        <f t="array" ref="E6631">IF(ISLOGICAL(D6631),"",FREQUENCY(IF('Data Transformation'!$B$425:$B$8425='Bin Analysis'!$B6627,'Data Transformation'!$G$425:$G$8425),D6631))</f>
        <v>2001</v>
      </c>
      <c r="F6631">
        <f t="shared" ref="F6631:F6649" si="828">IF(ISLOGICAL(D6631),"",E6631-E6630)</f>
        <v>0</v>
      </c>
      <c r="G6631">
        <f>Weighting!$H$7</f>
        <v>0</v>
      </c>
      <c r="H6631">
        <f t="array" ref="H6631">FREQUENCY(IF('Data Transformation'!$B$4:$B$8425=B6627,'Data Transformation'!$G$4:$G$8425),'Bin Analysis'!$B6631)</f>
        <v>2073</v>
      </c>
      <c r="I6631">
        <f t="shared" ref="I6631:I6649" si="829">H6631-H6630</f>
        <v>0</v>
      </c>
      <c r="J6631">
        <f>IF(I6631=0,0,1)</f>
        <v>0</v>
      </c>
      <c r="K6631">
        <f>J6631*Weighting!$W$7</f>
        <v>0</v>
      </c>
      <c r="M6631" s="14"/>
    </row>
    <row r="6632" spans="1:25" x14ac:dyDescent="0.25">
      <c r="A6632" s="32" t="str">
        <f>IF(Weighting!$P$8&gt;0,B6632,"")</f>
        <v/>
      </c>
      <c r="B6632" t="e">
        <f>Weighting!$C$8</f>
        <v>#DIV/0!</v>
      </c>
      <c r="C6632" t="e">
        <f>Weighting!$F$8</f>
        <v>#NUM!</v>
      </c>
      <c r="D6632" t="e">
        <f>IF(C6632=1,'Data Transformation'!$G$3+0.5*'Data Transformation'!$W$25,IF(C6633=1,D6633-'Data Transformation'!$W$25,FALSE))</f>
        <v>#NUM!</v>
      </c>
      <c r="E6632">
        <f t="array" ref="E6632">IF(ISLOGICAL(D6632),"",FREQUENCY(IF('Data Transformation'!$B$425:$B$8425='Bin Analysis'!$B6627,'Data Transformation'!$G$425:$G$8425),D6632))</f>
        <v>2001</v>
      </c>
      <c r="F6632">
        <f t="shared" si="828"/>
        <v>0</v>
      </c>
      <c r="G6632">
        <f>Weighting!$H$8</f>
        <v>0</v>
      </c>
      <c r="H6632">
        <f t="array" ref="H6632">FREQUENCY(IF('Data Transformation'!$B$4:$B$8425=B6627,'Data Transformation'!$G$4:$G$8425),'Bin Analysis'!$B6632)</f>
        <v>2073</v>
      </c>
      <c r="I6632">
        <f t="shared" si="829"/>
        <v>0</v>
      </c>
      <c r="J6632">
        <f t="shared" ref="J6632:J6649" si="830">IF(I6632=0,0,1)</f>
        <v>0</v>
      </c>
      <c r="K6632">
        <f>J6632*Weighting!$W$8</f>
        <v>0</v>
      </c>
      <c r="M6632" s="14"/>
    </row>
    <row r="6633" spans="1:25" x14ac:dyDescent="0.25">
      <c r="A6633" s="32" t="str">
        <f>IF(Weighting!$P$9&gt;0,B6633,"")</f>
        <v/>
      </c>
      <c r="B6633" s="50" t="e">
        <f>Weighting!$C$9</f>
        <v>#DIV/0!</v>
      </c>
      <c r="C6633" t="e">
        <f>Weighting!$F$9</f>
        <v>#NUM!</v>
      </c>
      <c r="D6633" t="e">
        <f>IF(C6633=1,'Data Transformation'!$G$3+0.5*'Data Transformation'!$W$25,IF(C6634=1,D6634-'Data Transformation'!$W$25,FALSE))</f>
        <v>#NUM!</v>
      </c>
      <c r="E6633">
        <f t="array" ref="E6633">IF(ISLOGICAL(D6633),"",FREQUENCY(IF('Data Transformation'!$B$425:$B$8425='Bin Analysis'!$B6627,'Data Transformation'!$G$425:$G$8425),D6633))</f>
        <v>2001</v>
      </c>
      <c r="F6633">
        <f t="shared" si="828"/>
        <v>0</v>
      </c>
      <c r="G6633">
        <f>Weighting!$H$9</f>
        <v>0</v>
      </c>
      <c r="H6633">
        <f t="array" ref="H6633">FREQUENCY(IF('Data Transformation'!$B$4:$B$8425=B6627,'Data Transformation'!$G$4:$G$8425),'Bin Analysis'!$B6633)</f>
        <v>2073</v>
      </c>
      <c r="I6633">
        <f t="shared" si="829"/>
        <v>0</v>
      </c>
      <c r="J6633">
        <f t="shared" si="830"/>
        <v>0</v>
      </c>
      <c r="K6633">
        <f>J6633*Weighting!$W$9</f>
        <v>0</v>
      </c>
      <c r="M6633" s="14"/>
    </row>
    <row r="6634" spans="1:25" x14ac:dyDescent="0.25">
      <c r="A6634" s="32" t="str">
        <f>IF(Weighting!$P$10&gt;0,B6634,"")</f>
        <v/>
      </c>
      <c r="B6634" t="e">
        <f>Weighting!$C$10</f>
        <v>#DIV/0!</v>
      </c>
      <c r="C6634" t="e">
        <f>Weighting!$F$10</f>
        <v>#NUM!</v>
      </c>
      <c r="D6634" t="e">
        <f>IF(C6634=1,'Data Transformation'!$G$3+0.5*'Data Transformation'!$W$25,IF(C6635=1,D6635-'Data Transformation'!$W$25,FALSE))</f>
        <v>#NUM!</v>
      </c>
      <c r="E6634">
        <f t="array" ref="E6634">IF(ISLOGICAL(D6634),"",FREQUENCY(IF('Data Transformation'!$B$425:$B$8425='Bin Analysis'!$B6627,'Data Transformation'!$G$425:$G$8425),D6634))</f>
        <v>2001</v>
      </c>
      <c r="F6634">
        <f t="shared" si="828"/>
        <v>0</v>
      </c>
      <c r="G6634">
        <f>Weighting!$H$10</f>
        <v>0</v>
      </c>
      <c r="H6634">
        <f t="array" ref="H6634">FREQUENCY(IF('Data Transformation'!$B$4:$B$8425=B6627,'Data Transformation'!$G$4:$G$8425),'Bin Analysis'!$B6634)</f>
        <v>2073</v>
      </c>
      <c r="I6634">
        <f t="shared" si="829"/>
        <v>0</v>
      </c>
      <c r="J6634">
        <f t="shared" si="830"/>
        <v>0</v>
      </c>
      <c r="K6634">
        <f>J6634*Weighting!$W$10</f>
        <v>0</v>
      </c>
      <c r="M6634" s="14"/>
    </row>
    <row r="6635" spans="1:25" x14ac:dyDescent="0.25">
      <c r="A6635" s="32" t="str">
        <f>IF(Weighting!$P$11&gt;0,B6635,"")</f>
        <v/>
      </c>
      <c r="B6635" t="e">
        <f>Weighting!$C$11</f>
        <v>#DIV/0!</v>
      </c>
      <c r="C6635" t="e">
        <f>Weighting!$F$11</f>
        <v>#NUM!</v>
      </c>
      <c r="D6635" t="e">
        <f>IF(C6635=1,'Data Transformation'!$G$3+0.5*'Data Transformation'!$W$25,IF(C6636=1,D6636-'Data Transformation'!$W$25,FALSE))</f>
        <v>#NUM!</v>
      </c>
      <c r="E6635">
        <f t="array" ref="E6635">IF(ISLOGICAL(D6635),"",FREQUENCY(IF('Data Transformation'!$B$425:$B$8425='Bin Analysis'!$B6627,'Data Transformation'!$G$425:$G$8425),D6635))</f>
        <v>2001</v>
      </c>
      <c r="F6635">
        <f t="shared" si="828"/>
        <v>0</v>
      </c>
      <c r="G6635">
        <f>Weighting!$H$11</f>
        <v>0</v>
      </c>
      <c r="H6635">
        <f t="array" ref="H6635">FREQUENCY(IF('Data Transformation'!$B$4:$B$8425=B6627,'Data Transformation'!$G$4:$G$8425),'Bin Analysis'!$B6635)</f>
        <v>2073</v>
      </c>
      <c r="I6635">
        <f t="shared" si="829"/>
        <v>0</v>
      </c>
      <c r="J6635">
        <f t="shared" si="830"/>
        <v>0</v>
      </c>
      <c r="K6635">
        <f>J6635*Weighting!$W$11</f>
        <v>0</v>
      </c>
      <c r="M6635" s="14"/>
    </row>
    <row r="6636" spans="1:25" x14ac:dyDescent="0.25">
      <c r="A6636" s="32" t="str">
        <f>IF(Weighting!$P$12&gt;0,B6636,"")</f>
        <v/>
      </c>
      <c r="B6636" t="e">
        <f>Weighting!$C$12</f>
        <v>#DIV/0!</v>
      </c>
      <c r="C6636" t="e">
        <f>Weighting!$F$12</f>
        <v>#NUM!</v>
      </c>
      <c r="D6636" t="e">
        <f>IF(C6636=1,'Data Transformation'!$G$3+0.5*'Data Transformation'!$W$25,IF(C6637=1,D6637-'Data Transformation'!$W$25,FALSE))</f>
        <v>#NUM!</v>
      </c>
      <c r="E6636">
        <f t="array" ref="E6636">IF(ISLOGICAL(D6636),"",FREQUENCY(IF('Data Transformation'!$B$425:$B$8425='Bin Analysis'!$B6627,'Data Transformation'!$G$425:$G$8425),D6636))</f>
        <v>2001</v>
      </c>
      <c r="F6636">
        <f t="shared" si="828"/>
        <v>0</v>
      </c>
      <c r="G6636">
        <f>Weighting!$H$12</f>
        <v>0</v>
      </c>
      <c r="H6636">
        <f t="array" ref="H6636">FREQUENCY(IF('Data Transformation'!$B$4:$B$8425=B6627,'Data Transformation'!$G$4:$G$8425),'Bin Analysis'!$B6636)</f>
        <v>2073</v>
      </c>
      <c r="I6636">
        <f t="shared" si="829"/>
        <v>0</v>
      </c>
      <c r="J6636">
        <f t="shared" si="830"/>
        <v>0</v>
      </c>
      <c r="K6636">
        <f>J6636*Weighting!$W$12</f>
        <v>0</v>
      </c>
      <c r="M6636" s="14"/>
    </row>
    <row r="6637" spans="1:25" x14ac:dyDescent="0.25">
      <c r="A6637" s="32" t="str">
        <f>IF(Weighting!$P$13&gt;0,B6637,"")</f>
        <v/>
      </c>
      <c r="B6637" t="e">
        <f>Weighting!$C$13</f>
        <v>#DIV/0!</v>
      </c>
      <c r="C6637" t="e">
        <f>Weighting!$F$13</f>
        <v>#NUM!</v>
      </c>
      <c r="D6637" t="e">
        <f>IF(C6637=1,'Data Transformation'!$G$3+0.5*'Data Transformation'!$W$25,IF(C6638=1,D6638-'Data Transformation'!$W$25,FALSE))</f>
        <v>#NUM!</v>
      </c>
      <c r="E6637">
        <f t="array" ref="E6637">IF(ISLOGICAL(D6637),"",FREQUENCY(IF('Data Transformation'!$B$425:$B$8425='Bin Analysis'!$B6627,'Data Transformation'!$G$425:$G$8425),D6637))</f>
        <v>2001</v>
      </c>
      <c r="F6637">
        <f t="shared" si="828"/>
        <v>0</v>
      </c>
      <c r="G6637">
        <f>Weighting!$H$13</f>
        <v>0</v>
      </c>
      <c r="H6637">
        <f t="array" ref="H6637">FREQUENCY(IF('Data Transformation'!$B$4:$B$8425=B6627,'Data Transformation'!$G$4:$G$8425),'Bin Analysis'!$B6637)</f>
        <v>2073</v>
      </c>
      <c r="I6637">
        <f t="shared" si="829"/>
        <v>0</v>
      </c>
      <c r="J6637">
        <f t="shared" si="830"/>
        <v>0</v>
      </c>
      <c r="K6637">
        <f>J6637*Weighting!$W$13</f>
        <v>0</v>
      </c>
      <c r="M6637" s="14"/>
    </row>
    <row r="6638" spans="1:25" x14ac:dyDescent="0.25">
      <c r="A6638" s="32" t="str">
        <f>IF(Weighting!$P$14&gt;0,B6638,"")</f>
        <v/>
      </c>
      <c r="B6638" t="e">
        <f>Weighting!$C$14</f>
        <v>#DIV/0!</v>
      </c>
      <c r="C6638" t="e">
        <f>Weighting!$F$14</f>
        <v>#NUM!</v>
      </c>
      <c r="D6638" t="e">
        <f>IF(C6638=1,'Data Transformation'!$G$3+0.5*'Data Transformation'!$W$25,IF(C6639=1,D6639-'Data Transformation'!$W$25,FALSE))</f>
        <v>#NUM!</v>
      </c>
      <c r="E6638">
        <f t="array" ref="E6638">IF(ISLOGICAL(D6638),"",FREQUENCY(IF('Data Transformation'!$B$425:$B$8425='Bin Analysis'!$B6627,'Data Transformation'!$G$425:$G$8425),D6638))</f>
        <v>2001</v>
      </c>
      <c r="F6638">
        <f t="shared" si="828"/>
        <v>0</v>
      </c>
      <c r="G6638">
        <f>Weighting!$H$14</f>
        <v>0</v>
      </c>
      <c r="H6638">
        <f t="array" ref="H6638">FREQUENCY(IF('Data Transformation'!$B$4:$B$8425=B6627,'Data Transformation'!$G$4:$G$8425),'Bin Analysis'!$B6638)</f>
        <v>2073</v>
      </c>
      <c r="I6638">
        <f t="shared" si="829"/>
        <v>0</v>
      </c>
      <c r="J6638">
        <f t="shared" si="830"/>
        <v>0</v>
      </c>
      <c r="K6638">
        <f>J6638*Weighting!$W$14</f>
        <v>0</v>
      </c>
      <c r="M6638" s="14"/>
    </row>
    <row r="6639" spans="1:25" x14ac:dyDescent="0.25">
      <c r="A6639" s="32" t="str">
        <f>IF(Weighting!$P$15&gt;0,B6639,"")</f>
        <v/>
      </c>
      <c r="B6639" t="e">
        <f>Weighting!$C$15</f>
        <v>#DIV/0!</v>
      </c>
      <c r="C6639" t="e">
        <f>Weighting!$F$15</f>
        <v>#NUM!</v>
      </c>
      <c r="D6639" t="e">
        <f>IF(C6639=1,'Data Transformation'!$G$3+0.5*'Data Transformation'!$W$25,IF(C6640=1,D6640-'Data Transformation'!$W$25,FALSE))</f>
        <v>#NUM!</v>
      </c>
      <c r="E6639">
        <f t="array" ref="E6639">IF(ISLOGICAL(D6639),"",FREQUENCY(IF('Data Transformation'!$B$425:$B$8425='Bin Analysis'!$B6627,'Data Transformation'!$G$425:$G$8425),D6639))</f>
        <v>2001</v>
      </c>
      <c r="F6639">
        <f t="shared" si="828"/>
        <v>0</v>
      </c>
      <c r="G6639">
        <f>Weighting!$H$15</f>
        <v>0</v>
      </c>
      <c r="H6639">
        <f t="array" ref="H6639">FREQUENCY(IF('Data Transformation'!$B$4:$B$8425=B6627,'Data Transformation'!$G$4:$G$8425),'Bin Analysis'!$B6639)</f>
        <v>2073</v>
      </c>
      <c r="I6639">
        <f t="shared" si="829"/>
        <v>0</v>
      </c>
      <c r="J6639">
        <f t="shared" si="830"/>
        <v>0</v>
      </c>
      <c r="K6639">
        <f>J6639*Weighting!$W$15</f>
        <v>0</v>
      </c>
      <c r="M6639" s="14"/>
    </row>
    <row r="6640" spans="1:25" x14ac:dyDescent="0.25">
      <c r="A6640" s="32" t="str">
        <f>IF(Weighting!$P$16&gt;0,B6640,"")</f>
        <v/>
      </c>
      <c r="B6640" t="e">
        <f>Weighting!$C$16</f>
        <v>#DIV/0!</v>
      </c>
      <c r="C6640" t="e">
        <f>Weighting!$F$16</f>
        <v>#NUM!</v>
      </c>
      <c r="D6640" t="e">
        <f>IF(C6640=1,'Data Transformation'!$G$3+0.5*'Data Transformation'!$W$25,IF(C6641=1,D6641-'Data Transformation'!$W$25,FALSE))</f>
        <v>#NUM!</v>
      </c>
      <c r="E6640">
        <f t="array" ref="E6640">IF(ISLOGICAL(D6640),"",FREQUENCY(IF('Data Transformation'!$B$425:$B$8425='Bin Analysis'!$B6627,'Data Transformation'!$G$425:$G$8425),D6640))</f>
        <v>2001</v>
      </c>
      <c r="F6640">
        <f t="shared" si="828"/>
        <v>0</v>
      </c>
      <c r="G6640">
        <f>Weighting!$H$16</f>
        <v>0</v>
      </c>
      <c r="H6640">
        <f t="array" ref="H6640">FREQUENCY(IF('Data Transformation'!$B$4:$B$8425=B6627,'Data Transformation'!$G$4:$G$8425),'Bin Analysis'!$B6640)</f>
        <v>2073</v>
      </c>
      <c r="I6640">
        <f t="shared" si="829"/>
        <v>0</v>
      </c>
      <c r="J6640">
        <f t="shared" si="830"/>
        <v>0</v>
      </c>
      <c r="K6640">
        <f>J6640*Weighting!$W$16</f>
        <v>0</v>
      </c>
      <c r="M6640" s="14"/>
    </row>
    <row r="6641" spans="1:25" x14ac:dyDescent="0.25">
      <c r="A6641" s="32" t="str">
        <f>IF(Weighting!$P$17&gt;0,B6641,"")</f>
        <v/>
      </c>
      <c r="B6641" t="e">
        <f>Weighting!$C$17</f>
        <v>#DIV/0!</v>
      </c>
      <c r="C6641" t="e">
        <f>Weighting!$F$17</f>
        <v>#NUM!</v>
      </c>
      <c r="D6641" t="e">
        <f>IF(C6641=1,'Data Transformation'!$G$3+0.5*'Data Transformation'!$W$25,IF(C6642=1,D6642-'Data Transformation'!$W$25,FALSE))</f>
        <v>#NUM!</v>
      </c>
      <c r="E6641">
        <f t="array" ref="E6641">IF(ISLOGICAL(D6641),"",FREQUENCY(IF('Data Transformation'!$B$425:$B$8425='Bin Analysis'!$B6627,'Data Transformation'!$G$425:$G$8425),D6641))</f>
        <v>2001</v>
      </c>
      <c r="F6641">
        <f t="shared" si="828"/>
        <v>0</v>
      </c>
      <c r="G6641">
        <f>Weighting!$H$17</f>
        <v>0</v>
      </c>
      <c r="H6641">
        <f t="array" ref="H6641">FREQUENCY(IF('Data Transformation'!$B$4:$B$8425=B6627,'Data Transformation'!$G$4:$G$8425),'Bin Analysis'!$B6641)</f>
        <v>2073</v>
      </c>
      <c r="I6641">
        <f t="shared" si="829"/>
        <v>0</v>
      </c>
      <c r="J6641">
        <f t="shared" si="830"/>
        <v>0</v>
      </c>
      <c r="K6641">
        <f>J6641*Weighting!$W$17</f>
        <v>0</v>
      </c>
      <c r="M6641" s="14"/>
    </row>
    <row r="6642" spans="1:25" x14ac:dyDescent="0.25">
      <c r="A6642" s="32" t="str">
        <f>IF(Weighting!$P$18&gt;0,B6642,"")</f>
        <v/>
      </c>
      <c r="B6642" t="e">
        <f>Weighting!$C$18</f>
        <v>#DIV/0!</v>
      </c>
      <c r="C6642" t="e">
        <f>Weighting!$F$18</f>
        <v>#NUM!</v>
      </c>
      <c r="D6642" t="e">
        <f>IF(C6642=1,'Data Transformation'!$G$3+0.5*'Data Transformation'!$W$25,IF(C6643=1,D6643-'Data Transformation'!$W$25,FALSE))</f>
        <v>#NUM!</v>
      </c>
      <c r="E6642">
        <f t="array" ref="E6642">IF(ISLOGICAL(D6642),"",FREQUENCY(IF('Data Transformation'!$B$425:$B$8425='Bin Analysis'!$B6627,'Data Transformation'!$G$425:$G$8425),D6642))</f>
        <v>2001</v>
      </c>
      <c r="F6642">
        <f t="shared" si="828"/>
        <v>0</v>
      </c>
      <c r="G6642">
        <f>Weighting!$H$18</f>
        <v>0</v>
      </c>
      <c r="H6642">
        <f t="array" ref="H6642">FREQUENCY(IF('Data Transformation'!$B$4:$B$8425=B6627,'Data Transformation'!$G$4:$G$8425),'Bin Analysis'!$B6642)</f>
        <v>2073</v>
      </c>
      <c r="I6642">
        <f t="shared" si="829"/>
        <v>0</v>
      </c>
      <c r="J6642">
        <f t="shared" si="830"/>
        <v>0</v>
      </c>
      <c r="K6642">
        <f>J6642*Weighting!$W$18</f>
        <v>0</v>
      </c>
      <c r="M6642" s="14"/>
    </row>
    <row r="6643" spans="1:25" x14ac:dyDescent="0.25">
      <c r="A6643" s="32" t="str">
        <f>IF(Weighting!$P$19&gt;0,B6643,"")</f>
        <v/>
      </c>
      <c r="B6643" t="e">
        <f>Weighting!$C$19</f>
        <v>#DIV/0!</v>
      </c>
      <c r="C6643" t="e">
        <f>Weighting!$F$19</f>
        <v>#NUM!</v>
      </c>
      <c r="D6643" t="e">
        <f>IF(C6643=1,'Data Transformation'!$G$3+0.5*'Data Transformation'!$W$25,IF(C6644=1,D6644-'Data Transformation'!$W$25,FALSE))</f>
        <v>#NUM!</v>
      </c>
      <c r="E6643">
        <f t="array" ref="E6643">IF(ISLOGICAL(D6643),"",FREQUENCY(IF('Data Transformation'!$B$425:$B$8425='Bin Analysis'!$B6627,'Data Transformation'!$G$425:$G$8425),D6643))</f>
        <v>2001</v>
      </c>
      <c r="F6643">
        <f t="shared" si="828"/>
        <v>0</v>
      </c>
      <c r="G6643">
        <f>Weighting!$H$19</f>
        <v>0</v>
      </c>
      <c r="H6643">
        <f t="array" ref="H6643">FREQUENCY(IF('Data Transformation'!$B$4:$B$8425=B6627,'Data Transformation'!$G$4:$G$8425),'Bin Analysis'!$B6643)</f>
        <v>2073</v>
      </c>
      <c r="I6643">
        <f t="shared" si="829"/>
        <v>0</v>
      </c>
      <c r="J6643">
        <f t="shared" si="830"/>
        <v>0</v>
      </c>
      <c r="K6643">
        <f>J6643*Weighting!$W$19</f>
        <v>0</v>
      </c>
      <c r="M6643" s="14"/>
    </row>
    <row r="6644" spans="1:25" x14ac:dyDescent="0.25">
      <c r="A6644" s="32" t="str">
        <f>IF(Weighting!$P$20&gt;0,B6644,"")</f>
        <v/>
      </c>
      <c r="B6644" t="e">
        <f>Weighting!$C$20</f>
        <v>#DIV/0!</v>
      </c>
      <c r="C6644" t="e">
        <f>Weighting!$F$20</f>
        <v>#NUM!</v>
      </c>
      <c r="D6644" t="e">
        <f>IF(C6644=1,'Data Transformation'!$G$3+0.5*'Data Transformation'!$W$25,IF(C6645=1,D6645-'Data Transformation'!$W$25,FALSE))</f>
        <v>#NUM!</v>
      </c>
      <c r="E6644">
        <f t="array" ref="E6644">IF(ISLOGICAL(D6644),"",FREQUENCY(IF('Data Transformation'!$B$425:$B$8425='Bin Analysis'!$B6627,'Data Transformation'!$G$425:$G$8425),D6644))</f>
        <v>2001</v>
      </c>
      <c r="F6644">
        <f t="shared" si="828"/>
        <v>0</v>
      </c>
      <c r="G6644">
        <f>Weighting!$H$20</f>
        <v>0</v>
      </c>
      <c r="H6644">
        <f t="array" ref="H6644">FREQUENCY(IF('Data Transformation'!$B$4:$B$8425=B6627,'Data Transformation'!$G$4:$G$8425),'Bin Analysis'!$B6644)</f>
        <v>2073</v>
      </c>
      <c r="I6644">
        <f t="shared" si="829"/>
        <v>0</v>
      </c>
      <c r="J6644">
        <f t="shared" si="830"/>
        <v>0</v>
      </c>
      <c r="K6644">
        <f>J6644*Weighting!$W$20</f>
        <v>0</v>
      </c>
      <c r="M6644" s="14"/>
    </row>
    <row r="6645" spans="1:25" x14ac:dyDescent="0.25">
      <c r="A6645" s="32" t="str">
        <f>IF(Weighting!$P$21&gt;0,B6645,"")</f>
        <v/>
      </c>
      <c r="B6645" t="e">
        <f>Weighting!$C$21</f>
        <v>#DIV/0!</v>
      </c>
      <c r="C6645" t="e">
        <f>Weighting!$F$21</f>
        <v>#NUM!</v>
      </c>
      <c r="D6645" t="e">
        <f>IF(C6645=1,'Data Transformation'!$G$3+0.5*'Data Transformation'!$W$25,IF(C6646=1,D6646-'Data Transformation'!$W$25,FALSE))</f>
        <v>#NUM!</v>
      </c>
      <c r="E6645">
        <f t="array" ref="E6645">IF(ISLOGICAL(D6645),"",FREQUENCY(IF('Data Transformation'!$B$425:$B$8425='Bin Analysis'!$B6627,'Data Transformation'!$G$425:$G$8425),D6645))</f>
        <v>2001</v>
      </c>
      <c r="F6645">
        <f t="shared" si="828"/>
        <v>0</v>
      </c>
      <c r="G6645">
        <f>Weighting!$H$21</f>
        <v>0</v>
      </c>
      <c r="H6645">
        <f t="array" ref="H6645">FREQUENCY(IF('Data Transformation'!$B$4:$B$8425=B6627,'Data Transformation'!$G$4:$G$8425),'Bin Analysis'!$B6645)</f>
        <v>2073</v>
      </c>
      <c r="I6645">
        <f t="shared" si="829"/>
        <v>0</v>
      </c>
      <c r="J6645">
        <f t="shared" si="830"/>
        <v>0</v>
      </c>
      <c r="K6645">
        <f>J6645*Weighting!$W$21</f>
        <v>0</v>
      </c>
      <c r="M6645" s="14"/>
    </row>
    <row r="6646" spans="1:25" x14ac:dyDescent="0.25">
      <c r="A6646" s="32" t="str">
        <f>IF(Weighting!$P$22&gt;0,B6646,"")</f>
        <v/>
      </c>
      <c r="B6646" t="e">
        <f>Weighting!$C$22</f>
        <v>#DIV/0!</v>
      </c>
      <c r="C6646" t="e">
        <f>Weighting!$F$22</f>
        <v>#NUM!</v>
      </c>
      <c r="D6646" t="e">
        <f>IF(C6646=1,'Data Transformation'!$G$3+0.5*'Data Transformation'!$W$25,IF(C6647=1,D6647-'Data Transformation'!$W$25,FALSE))</f>
        <v>#NUM!</v>
      </c>
      <c r="E6646">
        <f t="array" ref="E6646">IF(ISLOGICAL(D6646),"",FREQUENCY(IF('Data Transformation'!$B$425:$B$8425='Bin Analysis'!$B6627,'Data Transformation'!$G$425:$G$8425),D6646))</f>
        <v>2001</v>
      </c>
      <c r="F6646">
        <f t="shared" si="828"/>
        <v>0</v>
      </c>
      <c r="G6646">
        <f>Weighting!$H$22</f>
        <v>0</v>
      </c>
      <c r="H6646">
        <f t="array" ref="H6646">FREQUENCY(IF('Data Transformation'!$B$4:$B$8425=B6627,'Data Transformation'!$G$4:$G$8425),'Bin Analysis'!$B6646)</f>
        <v>2073</v>
      </c>
      <c r="I6646">
        <f t="shared" si="829"/>
        <v>0</v>
      </c>
      <c r="J6646">
        <f t="shared" si="830"/>
        <v>0</v>
      </c>
      <c r="K6646">
        <f>J6646*Weighting!$W$22</f>
        <v>0</v>
      </c>
      <c r="M6646" s="14"/>
    </row>
    <row r="6647" spans="1:25" x14ac:dyDescent="0.25">
      <c r="A6647" s="32" t="str">
        <f>IF(Weighting!$P$23&gt;0,B6647,"")</f>
        <v/>
      </c>
      <c r="B6647" t="e">
        <f>Weighting!$C$23</f>
        <v>#DIV/0!</v>
      </c>
      <c r="C6647" t="e">
        <f>Weighting!$F$23</f>
        <v>#NUM!</v>
      </c>
      <c r="D6647" t="e">
        <f>IF(C6647=1,'Data Transformation'!$G$3+0.5*'Data Transformation'!$W$25,IF(C6648=1,D6648-'Data Transformation'!$W$25,FALSE))</f>
        <v>#NUM!</v>
      </c>
      <c r="E6647">
        <f t="array" ref="E6647">IF(ISLOGICAL(D6647),"",FREQUENCY(IF('Data Transformation'!$B$425:$B$8425='Bin Analysis'!$B6627,'Data Transformation'!$G$425:$G$8425),D6647))</f>
        <v>2001</v>
      </c>
      <c r="F6647">
        <f t="shared" si="828"/>
        <v>0</v>
      </c>
      <c r="G6647">
        <f>Weighting!$H$23</f>
        <v>0</v>
      </c>
      <c r="H6647">
        <f t="array" ref="H6647">FREQUENCY(IF('Data Transformation'!$B$4:$B$8425=B6627,'Data Transformation'!$G$4:$G$8425),'Bin Analysis'!$B6647)</f>
        <v>2073</v>
      </c>
      <c r="I6647">
        <f t="shared" si="829"/>
        <v>0</v>
      </c>
      <c r="J6647">
        <f t="shared" si="830"/>
        <v>0</v>
      </c>
      <c r="K6647">
        <f>J6647*Weighting!$W$23</f>
        <v>0</v>
      </c>
      <c r="M6647" s="14"/>
    </row>
    <row r="6648" spans="1:25" x14ac:dyDescent="0.25">
      <c r="A6648" s="32" t="str">
        <f>IF(Weighting!$P$24&gt;0,B6648,"")</f>
        <v/>
      </c>
      <c r="B6648" t="e">
        <f>Weighting!$C$24</f>
        <v>#DIV/0!</v>
      </c>
      <c r="C6648" t="e">
        <f>Weighting!$F$24</f>
        <v>#NUM!</v>
      </c>
      <c r="D6648" t="e">
        <f>IF(C6648=1,'Data Transformation'!$G$3+0.5*'Data Transformation'!$W$25,IF(C6649=1,D6649-'Data Transformation'!$W$25,FALSE))</f>
        <v>#NUM!</v>
      </c>
      <c r="E6648">
        <f t="array" ref="E6648">IF(ISLOGICAL(D6648),"",FREQUENCY(IF('Data Transformation'!$B$425:$B$8425='Bin Analysis'!$B6627,'Data Transformation'!$G$425:$G$8425),D6648))</f>
        <v>2001</v>
      </c>
      <c r="F6648">
        <f t="shared" si="828"/>
        <v>0</v>
      </c>
      <c r="G6648">
        <f>Weighting!$H$24</f>
        <v>0</v>
      </c>
      <c r="H6648">
        <f t="array" ref="H6648">FREQUENCY(IF('Data Transformation'!$B$4:$B$8425=B6627,'Data Transformation'!$G$4:$G$8425),'Bin Analysis'!$B6648)</f>
        <v>2073</v>
      </c>
      <c r="I6648">
        <f t="shared" si="829"/>
        <v>0</v>
      </c>
      <c r="J6648">
        <f t="shared" si="830"/>
        <v>0</v>
      </c>
      <c r="K6648">
        <f>J6648*Weighting!$W$24</f>
        <v>0</v>
      </c>
      <c r="M6648" s="14"/>
    </row>
    <row r="6649" spans="1:25" x14ac:dyDescent="0.25">
      <c r="A6649" s="32" t="str">
        <f>IF(Weighting!$P$25&gt;0,B6649,"")</f>
        <v/>
      </c>
      <c r="B6649" t="e">
        <f>Weighting!$C$25</f>
        <v>#DIV/0!</v>
      </c>
      <c r="C6649" t="e">
        <f>Weighting!$F$25</f>
        <v>#NUM!</v>
      </c>
      <c r="D6649" t="e">
        <f>IF(C6649=1,'Data Transformation'!$G$3+0.5*'Data Transformation'!$W$25,IF(C6650=1,D6650-'Data Transformation'!$W$25,FALSE))</f>
        <v>#NUM!</v>
      </c>
      <c r="E6649">
        <f t="array" ref="E6649">IF(ISLOGICAL(D6649),"",FREQUENCY(IF('Data Transformation'!$B$425:$B$8425='Bin Analysis'!$B6627,'Data Transformation'!$G$425:$G$8425),D6649))</f>
        <v>2001</v>
      </c>
      <c r="F6649">
        <f t="shared" si="828"/>
        <v>0</v>
      </c>
      <c r="G6649">
        <f>Weighting!$H$25</f>
        <v>0</v>
      </c>
      <c r="H6649">
        <f t="array" ref="H6649">FREQUENCY(IF('Data Transformation'!$B$4:$B$8425=B6627,'Data Transformation'!$G$4:$G$8425),'Bin Analysis'!$B6649)</f>
        <v>2073</v>
      </c>
      <c r="I6649">
        <f t="shared" si="829"/>
        <v>0</v>
      </c>
      <c r="J6649">
        <f t="shared" si="830"/>
        <v>0</v>
      </c>
      <c r="K6649">
        <f>J6649*Weighting!$W$25</f>
        <v>0</v>
      </c>
      <c r="M6649" s="14"/>
    </row>
    <row r="6650" spans="1:25" x14ac:dyDescent="0.25">
      <c r="O6650"/>
      <c r="P6650"/>
      <c r="Q6650"/>
      <c r="R6650"/>
    </row>
    <row r="6651" spans="1:25" ht="23.25" x14ac:dyDescent="0.35">
      <c r="A6651" s="21" t="s">
        <v>0</v>
      </c>
      <c r="B6651" s="21" t="str">
        <f>IFERROR(VLOOKUP(C6651,'Data Transformation'!$L$6:$M$426,2,FALSE),"")</f>
        <v/>
      </c>
      <c r="C6651" s="21">
        <f>C6627+1</f>
        <v>277</v>
      </c>
      <c r="D6651" s="21"/>
      <c r="E6651" s="21"/>
      <c r="F6651" s="21"/>
      <c r="G6651" s="21"/>
      <c r="H6651" s="22"/>
      <c r="I6651" s="22"/>
      <c r="J6651" s="22"/>
      <c r="K6651" s="21"/>
      <c r="L6651" s="21" t="str">
        <f>B6651</f>
        <v/>
      </c>
      <c r="M6651" s="23" t="e">
        <f>INDEX('Data Transformation'!$O$4:$O$424,MATCH($B6651,'Data Transformation'!$M$4:$M$424,0),MATCH($M$2,'Data Transformation'!$O$3,0))</f>
        <v>#N/A</v>
      </c>
      <c r="N6651" s="27" t="e">
        <f>IF('Input and Summary Results'!$J$16="minimum",'Bin Analysis'!X6652/(M6651-1),'Bin Analysis'!Y6651/('Bin Analysis'!M6651-1))</f>
        <v>#N/A</v>
      </c>
      <c r="O6651" s="27" t="e">
        <f>IF(M6651=FALSE,NA(),(VLOOKUP(1,C6654:K6673,4,FALSE))/(M6651-1))</f>
        <v>#N/A</v>
      </c>
      <c r="P6651" s="27" t="e">
        <f>IF(M6651=FALSE,NA(),SUM(J6654:J6673)/Weighting!$S$5)</f>
        <v>#N/A</v>
      </c>
      <c r="Q6651" s="27" t="e">
        <f>IF(M6651=FALSE,NA(),SUM(K6654:K6673)/Weighting!$S$6)</f>
        <v>#N/A</v>
      </c>
      <c r="R6651" s="27" t="e">
        <f>IF(M6651=FALSE,NA(),(VLOOKUP(1,G6654:K6673,3,FALSE))/(M6651-1))</f>
        <v>#N/A</v>
      </c>
      <c r="S6651" s="22" t="e">
        <f>IF(M6651=FALSE,NA(),IF(SUM(J6654:J6673)=2,"yes","no"))</f>
        <v>#N/A</v>
      </c>
      <c r="X6651" s="2" cm="2">
        <f t="array" ref="X6651:X6652">FREQUENCY(IF('Data Transformation'!$B$425:$B$6424='Bin Analysis'!L6651,'Data Transformation'!$G$425:$G$6424),'Data Transformation'!$U$11)</f>
        <v>0</v>
      </c>
      <c r="Y6651" s="2" cm="2">
        <f t="array" ref="Y6651:Y6652">FREQUENCY(IF('Data Transformation'!$B$425:$B$6424='Bin Analysis'!L6651,'Data Transformation'!$G$425:$G$6424),'Data Transformation'!$U$12)</f>
        <v>0</v>
      </c>
    </row>
    <row r="6652" spans="1:25" x14ac:dyDescent="0.25">
      <c r="A6652" s="14" t="s">
        <v>67</v>
      </c>
      <c r="B6652" t="s">
        <v>47</v>
      </c>
      <c r="C6652" t="s">
        <v>5</v>
      </c>
      <c r="D6652" t="s">
        <v>100</v>
      </c>
      <c r="E6652" t="s">
        <v>101</v>
      </c>
      <c r="F6652" t="s">
        <v>102</v>
      </c>
      <c r="G6652" t="s">
        <v>70</v>
      </c>
      <c r="H6652" t="s">
        <v>31</v>
      </c>
      <c r="I6652" t="s">
        <v>32</v>
      </c>
      <c r="J6652" t="s">
        <v>46</v>
      </c>
      <c r="K6652" s="14" t="s">
        <v>45</v>
      </c>
      <c r="M6652" s="14"/>
      <c r="X6652" s="2">
        <v>0</v>
      </c>
      <c r="Y6652" s="2">
        <v>0</v>
      </c>
    </row>
    <row r="6653" spans="1:25" x14ac:dyDescent="0.25">
      <c r="A6653" s="32"/>
      <c r="D6653" t="e">
        <f>IF(C6653=1,'Data Transformation'!$G$3+0.5*'Data Transformation'!$W$25,IF(C6654=1,D6654-'Data Transformation'!$W$25,FALSE))</f>
        <v>#NUM!</v>
      </c>
      <c r="E6653">
        <f t="array" ref="E6653">IF(ISLOGICAL(D6653),"",FREQUENCY(IF('Data Transformation'!$B$425:$B$8425='Bin Analysis'!$B6651,'Data Transformation'!$G$425:$G$8425),D6653))</f>
        <v>2001</v>
      </c>
      <c r="F6653" t="e">
        <f>IF(ISLOGICAL(D6653),"",E6653-E6652)</f>
        <v>#VALUE!</v>
      </c>
      <c r="M6653" s="14"/>
    </row>
    <row r="6654" spans="1:25" x14ac:dyDescent="0.25">
      <c r="A6654" s="32" t="e">
        <f>IF(Weighting!$P$6&gt;0,B6654,"")</f>
        <v>#NUM!</v>
      </c>
      <c r="B6654" t="e">
        <f>Weighting!$C$6</f>
        <v>#DIV/0!</v>
      </c>
      <c r="C6654" t="e">
        <f>Weighting!$F$6</f>
        <v>#NUM!</v>
      </c>
      <c r="D6654" t="e">
        <f>IF(C6654=1,'Data Transformation'!$G$3+0.5*'Data Transformation'!$W$25,IF(C6655=1,D6655-'Data Transformation'!$W$25,FALSE))</f>
        <v>#NUM!</v>
      </c>
      <c r="E6654">
        <f t="array" ref="E6654">IF(ISLOGICAL(D6654),"",FREQUENCY(IF('Data Transformation'!$B$425:$B$8425='Bin Analysis'!$B6651,'Data Transformation'!$G$425:$G$8425),D6654))</f>
        <v>2001</v>
      </c>
      <c r="F6654">
        <f>IF(ISLOGICAL(D6654),"",E6654-E6653)</f>
        <v>0</v>
      </c>
      <c r="G6654">
        <f>Weighting!$H$6</f>
        <v>1</v>
      </c>
      <c r="H6654">
        <f t="array" ref="H6654">FREQUENCY(IF('Data Transformation'!$B$4:$B$8425=B6651,'Data Transformation'!$G$4:$G$8425),'Bin Analysis'!$B6654)</f>
        <v>2073</v>
      </c>
      <c r="I6654">
        <f>H6654-H6653</f>
        <v>2073</v>
      </c>
      <c r="J6654">
        <f>IF(I6654=0,0,1)</f>
        <v>1</v>
      </c>
      <c r="K6654" t="e">
        <f>J6654*Weighting!$W$6</f>
        <v>#NUM!</v>
      </c>
      <c r="M6654" s="14"/>
    </row>
    <row r="6655" spans="1:25" x14ac:dyDescent="0.25">
      <c r="A6655" s="32" t="str">
        <f>IF(Weighting!$P$7&gt;0,B6655,"")</f>
        <v/>
      </c>
      <c r="B6655" t="e">
        <f>Weighting!$C$7</f>
        <v>#DIV/0!</v>
      </c>
      <c r="C6655" t="e">
        <f>Weighting!$F$7</f>
        <v>#NUM!</v>
      </c>
      <c r="D6655" t="e">
        <f>IF(C6655=1,'Data Transformation'!$G$3+0.5*'Data Transformation'!$W$25,IF(C6656=1,D6656-'Data Transformation'!$W$25,FALSE))</f>
        <v>#NUM!</v>
      </c>
      <c r="E6655">
        <f t="array" ref="E6655">IF(ISLOGICAL(D6655),"",FREQUENCY(IF('Data Transformation'!$B$425:$B$8425='Bin Analysis'!$B6651,'Data Transformation'!$G$425:$G$8425),D6655))</f>
        <v>2001</v>
      </c>
      <c r="F6655">
        <f t="shared" ref="F6655:F6673" si="831">IF(ISLOGICAL(D6655),"",E6655-E6654)</f>
        <v>0</v>
      </c>
      <c r="G6655">
        <f>Weighting!$H$7</f>
        <v>0</v>
      </c>
      <c r="H6655">
        <f t="array" ref="H6655">FREQUENCY(IF('Data Transformation'!$B$4:$B$8425=B6651,'Data Transformation'!$G$4:$G$8425),'Bin Analysis'!$B6655)</f>
        <v>2073</v>
      </c>
      <c r="I6655">
        <f t="shared" ref="I6655:I6673" si="832">H6655-H6654</f>
        <v>0</v>
      </c>
      <c r="J6655">
        <f>IF(I6655=0,0,1)</f>
        <v>0</v>
      </c>
      <c r="K6655">
        <f>J6655*Weighting!$W$7</f>
        <v>0</v>
      </c>
      <c r="M6655" s="14"/>
    </row>
    <row r="6656" spans="1:25" x14ac:dyDescent="0.25">
      <c r="A6656" s="32" t="str">
        <f>IF(Weighting!$P$8&gt;0,B6656,"")</f>
        <v/>
      </c>
      <c r="B6656" t="e">
        <f>Weighting!$C$8</f>
        <v>#DIV/0!</v>
      </c>
      <c r="C6656" t="e">
        <f>Weighting!$F$8</f>
        <v>#NUM!</v>
      </c>
      <c r="D6656" t="e">
        <f>IF(C6656=1,'Data Transformation'!$G$3+0.5*'Data Transformation'!$W$25,IF(C6657=1,D6657-'Data Transformation'!$W$25,FALSE))</f>
        <v>#NUM!</v>
      </c>
      <c r="E6656">
        <f t="array" ref="E6656">IF(ISLOGICAL(D6656),"",FREQUENCY(IF('Data Transformation'!$B$425:$B$8425='Bin Analysis'!$B6651,'Data Transformation'!$G$425:$G$8425),D6656))</f>
        <v>2001</v>
      </c>
      <c r="F6656">
        <f t="shared" si="831"/>
        <v>0</v>
      </c>
      <c r="G6656">
        <f>Weighting!$H$8</f>
        <v>0</v>
      </c>
      <c r="H6656">
        <f t="array" ref="H6656">FREQUENCY(IF('Data Transformation'!$B$4:$B$8425=B6651,'Data Transformation'!$G$4:$G$8425),'Bin Analysis'!$B6656)</f>
        <v>2073</v>
      </c>
      <c r="I6656">
        <f t="shared" si="832"/>
        <v>0</v>
      </c>
      <c r="J6656">
        <f t="shared" ref="J6656:J6673" si="833">IF(I6656=0,0,1)</f>
        <v>0</v>
      </c>
      <c r="K6656">
        <f>J6656*Weighting!$W$8</f>
        <v>0</v>
      </c>
      <c r="M6656" s="14"/>
    </row>
    <row r="6657" spans="1:13" x14ac:dyDescent="0.25">
      <c r="A6657" s="32" t="str">
        <f>IF(Weighting!$P$9&gt;0,B6657,"")</f>
        <v/>
      </c>
      <c r="B6657" s="50" t="e">
        <f>Weighting!$C$9</f>
        <v>#DIV/0!</v>
      </c>
      <c r="C6657" t="e">
        <f>Weighting!$F$9</f>
        <v>#NUM!</v>
      </c>
      <c r="D6657" t="e">
        <f>IF(C6657=1,'Data Transformation'!$G$3+0.5*'Data Transformation'!$W$25,IF(C6658=1,D6658-'Data Transformation'!$W$25,FALSE))</f>
        <v>#NUM!</v>
      </c>
      <c r="E6657">
        <f t="array" ref="E6657">IF(ISLOGICAL(D6657),"",FREQUENCY(IF('Data Transformation'!$B$425:$B$8425='Bin Analysis'!$B6651,'Data Transformation'!$G$425:$G$8425),D6657))</f>
        <v>2001</v>
      </c>
      <c r="F6657">
        <f t="shared" si="831"/>
        <v>0</v>
      </c>
      <c r="G6657">
        <f>Weighting!$H$9</f>
        <v>0</v>
      </c>
      <c r="H6657">
        <f t="array" ref="H6657">FREQUENCY(IF('Data Transformation'!$B$4:$B$8425=B6651,'Data Transformation'!$G$4:$G$8425),'Bin Analysis'!$B6657)</f>
        <v>2073</v>
      </c>
      <c r="I6657">
        <f t="shared" si="832"/>
        <v>0</v>
      </c>
      <c r="J6657">
        <f t="shared" si="833"/>
        <v>0</v>
      </c>
      <c r="K6657">
        <f>J6657*Weighting!$W$9</f>
        <v>0</v>
      </c>
      <c r="M6657" s="14"/>
    </row>
    <row r="6658" spans="1:13" x14ac:dyDescent="0.25">
      <c r="A6658" s="32" t="str">
        <f>IF(Weighting!$P$10&gt;0,B6658,"")</f>
        <v/>
      </c>
      <c r="B6658" t="e">
        <f>Weighting!$C$10</f>
        <v>#DIV/0!</v>
      </c>
      <c r="C6658" t="e">
        <f>Weighting!$F$10</f>
        <v>#NUM!</v>
      </c>
      <c r="D6658" t="e">
        <f>IF(C6658=1,'Data Transformation'!$G$3+0.5*'Data Transformation'!$W$25,IF(C6659=1,D6659-'Data Transformation'!$W$25,FALSE))</f>
        <v>#NUM!</v>
      </c>
      <c r="E6658">
        <f t="array" ref="E6658">IF(ISLOGICAL(D6658),"",FREQUENCY(IF('Data Transformation'!$B$425:$B$8425='Bin Analysis'!$B6651,'Data Transformation'!$G$425:$G$8425),D6658))</f>
        <v>2001</v>
      </c>
      <c r="F6658">
        <f t="shared" si="831"/>
        <v>0</v>
      </c>
      <c r="G6658">
        <f>Weighting!$H$10</f>
        <v>0</v>
      </c>
      <c r="H6658">
        <f t="array" ref="H6658">FREQUENCY(IF('Data Transformation'!$B$4:$B$8425=B6651,'Data Transformation'!$G$4:$G$8425),'Bin Analysis'!$B6658)</f>
        <v>2073</v>
      </c>
      <c r="I6658">
        <f t="shared" si="832"/>
        <v>0</v>
      </c>
      <c r="J6658">
        <f t="shared" si="833"/>
        <v>0</v>
      </c>
      <c r="K6658">
        <f>J6658*Weighting!$W$10</f>
        <v>0</v>
      </c>
      <c r="M6658" s="14"/>
    </row>
    <row r="6659" spans="1:13" x14ac:dyDescent="0.25">
      <c r="A6659" s="32" t="str">
        <f>IF(Weighting!$P$11&gt;0,B6659,"")</f>
        <v/>
      </c>
      <c r="B6659" t="e">
        <f>Weighting!$C$11</f>
        <v>#DIV/0!</v>
      </c>
      <c r="C6659" t="e">
        <f>Weighting!$F$11</f>
        <v>#NUM!</v>
      </c>
      <c r="D6659" t="e">
        <f>IF(C6659=1,'Data Transformation'!$G$3+0.5*'Data Transformation'!$W$25,IF(C6660=1,D6660-'Data Transformation'!$W$25,FALSE))</f>
        <v>#NUM!</v>
      </c>
      <c r="E6659">
        <f t="array" ref="E6659">IF(ISLOGICAL(D6659),"",FREQUENCY(IF('Data Transformation'!$B$425:$B$8425='Bin Analysis'!$B6651,'Data Transformation'!$G$425:$G$8425),D6659))</f>
        <v>2001</v>
      </c>
      <c r="F6659">
        <f t="shared" si="831"/>
        <v>0</v>
      </c>
      <c r="G6659">
        <f>Weighting!$H$11</f>
        <v>0</v>
      </c>
      <c r="H6659">
        <f t="array" ref="H6659">FREQUENCY(IF('Data Transformation'!$B$4:$B$8425=B6651,'Data Transformation'!$G$4:$G$8425),'Bin Analysis'!$B6659)</f>
        <v>2073</v>
      </c>
      <c r="I6659">
        <f t="shared" si="832"/>
        <v>0</v>
      </c>
      <c r="J6659">
        <f t="shared" si="833"/>
        <v>0</v>
      </c>
      <c r="K6659">
        <f>J6659*Weighting!$W$11</f>
        <v>0</v>
      </c>
      <c r="M6659" s="14"/>
    </row>
    <row r="6660" spans="1:13" x14ac:dyDescent="0.25">
      <c r="A6660" s="32" t="str">
        <f>IF(Weighting!$P$12&gt;0,B6660,"")</f>
        <v/>
      </c>
      <c r="B6660" t="e">
        <f>Weighting!$C$12</f>
        <v>#DIV/0!</v>
      </c>
      <c r="C6660" t="e">
        <f>Weighting!$F$12</f>
        <v>#NUM!</v>
      </c>
      <c r="D6660" t="e">
        <f>IF(C6660=1,'Data Transformation'!$G$3+0.5*'Data Transformation'!$W$25,IF(C6661=1,D6661-'Data Transformation'!$W$25,FALSE))</f>
        <v>#NUM!</v>
      </c>
      <c r="E6660">
        <f t="array" ref="E6660">IF(ISLOGICAL(D6660),"",FREQUENCY(IF('Data Transformation'!$B$425:$B$8425='Bin Analysis'!$B6651,'Data Transformation'!$G$425:$G$8425),D6660))</f>
        <v>2001</v>
      </c>
      <c r="F6660">
        <f t="shared" si="831"/>
        <v>0</v>
      </c>
      <c r="G6660">
        <f>Weighting!$H$12</f>
        <v>0</v>
      </c>
      <c r="H6660">
        <f t="array" ref="H6660">FREQUENCY(IF('Data Transformation'!$B$4:$B$8425=B6651,'Data Transformation'!$G$4:$G$8425),'Bin Analysis'!$B6660)</f>
        <v>2073</v>
      </c>
      <c r="I6660">
        <f t="shared" si="832"/>
        <v>0</v>
      </c>
      <c r="J6660">
        <f t="shared" si="833"/>
        <v>0</v>
      </c>
      <c r="K6660">
        <f>J6660*Weighting!$W$12</f>
        <v>0</v>
      </c>
      <c r="M6660" s="14"/>
    </row>
    <row r="6661" spans="1:13" x14ac:dyDescent="0.25">
      <c r="A6661" s="32" t="str">
        <f>IF(Weighting!$P$13&gt;0,B6661,"")</f>
        <v/>
      </c>
      <c r="B6661" t="e">
        <f>Weighting!$C$13</f>
        <v>#DIV/0!</v>
      </c>
      <c r="C6661" t="e">
        <f>Weighting!$F$13</f>
        <v>#NUM!</v>
      </c>
      <c r="D6661" t="e">
        <f>IF(C6661=1,'Data Transformation'!$G$3+0.5*'Data Transformation'!$W$25,IF(C6662=1,D6662-'Data Transformation'!$W$25,FALSE))</f>
        <v>#NUM!</v>
      </c>
      <c r="E6661">
        <f t="array" ref="E6661">IF(ISLOGICAL(D6661),"",FREQUENCY(IF('Data Transformation'!$B$425:$B$8425='Bin Analysis'!$B6651,'Data Transformation'!$G$425:$G$8425),D6661))</f>
        <v>2001</v>
      </c>
      <c r="F6661">
        <f t="shared" si="831"/>
        <v>0</v>
      </c>
      <c r="G6661">
        <f>Weighting!$H$13</f>
        <v>0</v>
      </c>
      <c r="H6661">
        <f t="array" ref="H6661">FREQUENCY(IF('Data Transformation'!$B$4:$B$8425=B6651,'Data Transformation'!$G$4:$G$8425),'Bin Analysis'!$B6661)</f>
        <v>2073</v>
      </c>
      <c r="I6661">
        <f t="shared" si="832"/>
        <v>0</v>
      </c>
      <c r="J6661">
        <f t="shared" si="833"/>
        <v>0</v>
      </c>
      <c r="K6661">
        <f>J6661*Weighting!$W$13</f>
        <v>0</v>
      </c>
      <c r="M6661" s="14"/>
    </row>
    <row r="6662" spans="1:13" x14ac:dyDescent="0.25">
      <c r="A6662" s="32" t="str">
        <f>IF(Weighting!$P$14&gt;0,B6662,"")</f>
        <v/>
      </c>
      <c r="B6662" t="e">
        <f>Weighting!$C$14</f>
        <v>#DIV/0!</v>
      </c>
      <c r="C6662" t="e">
        <f>Weighting!$F$14</f>
        <v>#NUM!</v>
      </c>
      <c r="D6662" t="e">
        <f>IF(C6662=1,'Data Transformation'!$G$3+0.5*'Data Transformation'!$W$25,IF(C6663=1,D6663-'Data Transformation'!$W$25,FALSE))</f>
        <v>#NUM!</v>
      </c>
      <c r="E6662">
        <f t="array" ref="E6662">IF(ISLOGICAL(D6662),"",FREQUENCY(IF('Data Transformation'!$B$425:$B$8425='Bin Analysis'!$B6651,'Data Transformation'!$G$425:$G$8425),D6662))</f>
        <v>2001</v>
      </c>
      <c r="F6662">
        <f t="shared" si="831"/>
        <v>0</v>
      </c>
      <c r="G6662">
        <f>Weighting!$H$14</f>
        <v>0</v>
      </c>
      <c r="H6662">
        <f t="array" ref="H6662">FREQUENCY(IF('Data Transformation'!$B$4:$B$8425=B6651,'Data Transformation'!$G$4:$G$8425),'Bin Analysis'!$B6662)</f>
        <v>2073</v>
      </c>
      <c r="I6662">
        <f t="shared" si="832"/>
        <v>0</v>
      </c>
      <c r="J6662">
        <f t="shared" si="833"/>
        <v>0</v>
      </c>
      <c r="K6662">
        <f>J6662*Weighting!$W$14</f>
        <v>0</v>
      </c>
      <c r="M6662" s="14"/>
    </row>
    <row r="6663" spans="1:13" x14ac:dyDescent="0.25">
      <c r="A6663" s="32" t="str">
        <f>IF(Weighting!$P$15&gt;0,B6663,"")</f>
        <v/>
      </c>
      <c r="B6663" t="e">
        <f>Weighting!$C$15</f>
        <v>#DIV/0!</v>
      </c>
      <c r="C6663" t="e">
        <f>Weighting!$F$15</f>
        <v>#NUM!</v>
      </c>
      <c r="D6663" t="e">
        <f>IF(C6663=1,'Data Transformation'!$G$3+0.5*'Data Transformation'!$W$25,IF(C6664=1,D6664-'Data Transformation'!$W$25,FALSE))</f>
        <v>#NUM!</v>
      </c>
      <c r="E6663">
        <f t="array" ref="E6663">IF(ISLOGICAL(D6663),"",FREQUENCY(IF('Data Transformation'!$B$425:$B$8425='Bin Analysis'!$B6651,'Data Transformation'!$G$425:$G$8425),D6663))</f>
        <v>2001</v>
      </c>
      <c r="F6663">
        <f t="shared" si="831"/>
        <v>0</v>
      </c>
      <c r="G6663">
        <f>Weighting!$H$15</f>
        <v>0</v>
      </c>
      <c r="H6663">
        <f t="array" ref="H6663">FREQUENCY(IF('Data Transformation'!$B$4:$B$8425=B6651,'Data Transformation'!$G$4:$G$8425),'Bin Analysis'!$B6663)</f>
        <v>2073</v>
      </c>
      <c r="I6663">
        <f t="shared" si="832"/>
        <v>0</v>
      </c>
      <c r="J6663">
        <f t="shared" si="833"/>
        <v>0</v>
      </c>
      <c r="K6663">
        <f>J6663*Weighting!$W$15</f>
        <v>0</v>
      </c>
      <c r="M6663" s="14"/>
    </row>
    <row r="6664" spans="1:13" x14ac:dyDescent="0.25">
      <c r="A6664" s="32" t="str">
        <f>IF(Weighting!$P$16&gt;0,B6664,"")</f>
        <v/>
      </c>
      <c r="B6664" t="e">
        <f>Weighting!$C$16</f>
        <v>#DIV/0!</v>
      </c>
      <c r="C6664" t="e">
        <f>Weighting!$F$16</f>
        <v>#NUM!</v>
      </c>
      <c r="D6664" t="e">
        <f>IF(C6664=1,'Data Transformation'!$G$3+0.5*'Data Transformation'!$W$25,IF(C6665=1,D6665-'Data Transformation'!$W$25,FALSE))</f>
        <v>#NUM!</v>
      </c>
      <c r="E6664">
        <f t="array" ref="E6664">IF(ISLOGICAL(D6664),"",FREQUENCY(IF('Data Transformation'!$B$425:$B$8425='Bin Analysis'!$B6651,'Data Transformation'!$G$425:$G$8425),D6664))</f>
        <v>2001</v>
      </c>
      <c r="F6664">
        <f t="shared" si="831"/>
        <v>0</v>
      </c>
      <c r="G6664">
        <f>Weighting!$H$16</f>
        <v>0</v>
      </c>
      <c r="H6664">
        <f t="array" ref="H6664">FREQUENCY(IF('Data Transformation'!$B$4:$B$8425=B6651,'Data Transformation'!$G$4:$G$8425),'Bin Analysis'!$B6664)</f>
        <v>2073</v>
      </c>
      <c r="I6664">
        <f t="shared" si="832"/>
        <v>0</v>
      </c>
      <c r="J6664">
        <f t="shared" si="833"/>
        <v>0</v>
      </c>
      <c r="K6664">
        <f>J6664*Weighting!$W$16</f>
        <v>0</v>
      </c>
      <c r="M6664" s="14"/>
    </row>
    <row r="6665" spans="1:13" x14ac:dyDescent="0.25">
      <c r="A6665" s="32" t="str">
        <f>IF(Weighting!$P$17&gt;0,B6665,"")</f>
        <v/>
      </c>
      <c r="B6665" t="e">
        <f>Weighting!$C$17</f>
        <v>#DIV/0!</v>
      </c>
      <c r="C6665" t="e">
        <f>Weighting!$F$17</f>
        <v>#NUM!</v>
      </c>
      <c r="D6665" t="e">
        <f>IF(C6665=1,'Data Transformation'!$G$3+0.5*'Data Transformation'!$W$25,IF(C6666=1,D6666-'Data Transformation'!$W$25,FALSE))</f>
        <v>#NUM!</v>
      </c>
      <c r="E6665">
        <f t="array" ref="E6665">IF(ISLOGICAL(D6665),"",FREQUENCY(IF('Data Transformation'!$B$425:$B$8425='Bin Analysis'!$B6651,'Data Transformation'!$G$425:$G$8425),D6665))</f>
        <v>2001</v>
      </c>
      <c r="F6665">
        <f t="shared" si="831"/>
        <v>0</v>
      </c>
      <c r="G6665">
        <f>Weighting!$H$17</f>
        <v>0</v>
      </c>
      <c r="H6665">
        <f t="array" ref="H6665">FREQUENCY(IF('Data Transformation'!$B$4:$B$8425=B6651,'Data Transformation'!$G$4:$G$8425),'Bin Analysis'!$B6665)</f>
        <v>2073</v>
      </c>
      <c r="I6665">
        <f t="shared" si="832"/>
        <v>0</v>
      </c>
      <c r="J6665">
        <f t="shared" si="833"/>
        <v>0</v>
      </c>
      <c r="K6665">
        <f>J6665*Weighting!$W$17</f>
        <v>0</v>
      </c>
      <c r="M6665" s="14"/>
    </row>
    <row r="6666" spans="1:13" x14ac:dyDescent="0.25">
      <c r="A6666" s="32" t="str">
        <f>IF(Weighting!$P$18&gt;0,B6666,"")</f>
        <v/>
      </c>
      <c r="B6666" t="e">
        <f>Weighting!$C$18</f>
        <v>#DIV/0!</v>
      </c>
      <c r="C6666" t="e">
        <f>Weighting!$F$18</f>
        <v>#NUM!</v>
      </c>
      <c r="D6666" t="e">
        <f>IF(C6666=1,'Data Transformation'!$G$3+0.5*'Data Transformation'!$W$25,IF(C6667=1,D6667-'Data Transformation'!$W$25,FALSE))</f>
        <v>#NUM!</v>
      </c>
      <c r="E6666">
        <f t="array" ref="E6666">IF(ISLOGICAL(D6666),"",FREQUENCY(IF('Data Transformation'!$B$425:$B$8425='Bin Analysis'!$B6651,'Data Transformation'!$G$425:$G$8425),D6666))</f>
        <v>2001</v>
      </c>
      <c r="F6666">
        <f t="shared" si="831"/>
        <v>0</v>
      </c>
      <c r="G6666">
        <f>Weighting!$H$18</f>
        <v>0</v>
      </c>
      <c r="H6666">
        <f t="array" ref="H6666">FREQUENCY(IF('Data Transformation'!$B$4:$B$8425=B6651,'Data Transformation'!$G$4:$G$8425),'Bin Analysis'!$B6666)</f>
        <v>2073</v>
      </c>
      <c r="I6666">
        <f t="shared" si="832"/>
        <v>0</v>
      </c>
      <c r="J6666">
        <f t="shared" si="833"/>
        <v>0</v>
      </c>
      <c r="K6666">
        <f>J6666*Weighting!$W$18</f>
        <v>0</v>
      </c>
      <c r="M6666" s="14"/>
    </row>
    <row r="6667" spans="1:13" x14ac:dyDescent="0.25">
      <c r="A6667" s="32" t="str">
        <f>IF(Weighting!$P$19&gt;0,B6667,"")</f>
        <v/>
      </c>
      <c r="B6667" t="e">
        <f>Weighting!$C$19</f>
        <v>#DIV/0!</v>
      </c>
      <c r="C6667" t="e">
        <f>Weighting!$F$19</f>
        <v>#NUM!</v>
      </c>
      <c r="D6667" t="e">
        <f>IF(C6667=1,'Data Transformation'!$G$3+0.5*'Data Transformation'!$W$25,IF(C6668=1,D6668-'Data Transformation'!$W$25,FALSE))</f>
        <v>#NUM!</v>
      </c>
      <c r="E6667">
        <f t="array" ref="E6667">IF(ISLOGICAL(D6667),"",FREQUENCY(IF('Data Transformation'!$B$425:$B$8425='Bin Analysis'!$B6651,'Data Transformation'!$G$425:$G$8425),D6667))</f>
        <v>2001</v>
      </c>
      <c r="F6667">
        <f t="shared" si="831"/>
        <v>0</v>
      </c>
      <c r="G6667">
        <f>Weighting!$H$19</f>
        <v>0</v>
      </c>
      <c r="H6667">
        <f t="array" ref="H6667">FREQUENCY(IF('Data Transformation'!$B$4:$B$8425=B6651,'Data Transformation'!$G$4:$G$8425),'Bin Analysis'!$B6667)</f>
        <v>2073</v>
      </c>
      <c r="I6667">
        <f t="shared" si="832"/>
        <v>0</v>
      </c>
      <c r="J6667">
        <f t="shared" si="833"/>
        <v>0</v>
      </c>
      <c r="K6667">
        <f>J6667*Weighting!$W$19</f>
        <v>0</v>
      </c>
      <c r="M6667" s="14"/>
    </row>
    <row r="6668" spans="1:13" x14ac:dyDescent="0.25">
      <c r="A6668" s="32" t="str">
        <f>IF(Weighting!$P$20&gt;0,B6668,"")</f>
        <v/>
      </c>
      <c r="B6668" t="e">
        <f>Weighting!$C$20</f>
        <v>#DIV/0!</v>
      </c>
      <c r="C6668" t="e">
        <f>Weighting!$F$20</f>
        <v>#NUM!</v>
      </c>
      <c r="D6668" t="e">
        <f>IF(C6668=1,'Data Transformation'!$G$3+0.5*'Data Transformation'!$W$25,IF(C6669=1,D6669-'Data Transformation'!$W$25,FALSE))</f>
        <v>#NUM!</v>
      </c>
      <c r="E6668">
        <f t="array" ref="E6668">IF(ISLOGICAL(D6668),"",FREQUENCY(IF('Data Transformation'!$B$425:$B$8425='Bin Analysis'!$B6651,'Data Transformation'!$G$425:$G$8425),D6668))</f>
        <v>2001</v>
      </c>
      <c r="F6668">
        <f t="shared" si="831"/>
        <v>0</v>
      </c>
      <c r="G6668">
        <f>Weighting!$H$20</f>
        <v>0</v>
      </c>
      <c r="H6668">
        <f t="array" ref="H6668">FREQUENCY(IF('Data Transformation'!$B$4:$B$8425=B6651,'Data Transformation'!$G$4:$G$8425),'Bin Analysis'!$B6668)</f>
        <v>2073</v>
      </c>
      <c r="I6668">
        <f t="shared" si="832"/>
        <v>0</v>
      </c>
      <c r="J6668">
        <f t="shared" si="833"/>
        <v>0</v>
      </c>
      <c r="K6668">
        <f>J6668*Weighting!$W$20</f>
        <v>0</v>
      </c>
      <c r="M6668" s="14"/>
    </row>
    <row r="6669" spans="1:13" x14ac:dyDescent="0.25">
      <c r="A6669" s="32" t="str">
        <f>IF(Weighting!$P$21&gt;0,B6669,"")</f>
        <v/>
      </c>
      <c r="B6669" t="e">
        <f>Weighting!$C$21</f>
        <v>#DIV/0!</v>
      </c>
      <c r="C6669" t="e">
        <f>Weighting!$F$21</f>
        <v>#NUM!</v>
      </c>
      <c r="D6669" t="e">
        <f>IF(C6669=1,'Data Transformation'!$G$3+0.5*'Data Transformation'!$W$25,IF(C6670=1,D6670-'Data Transformation'!$W$25,FALSE))</f>
        <v>#NUM!</v>
      </c>
      <c r="E6669">
        <f t="array" ref="E6669">IF(ISLOGICAL(D6669),"",FREQUENCY(IF('Data Transformation'!$B$425:$B$8425='Bin Analysis'!$B6651,'Data Transformation'!$G$425:$G$8425),D6669))</f>
        <v>2001</v>
      </c>
      <c r="F6669">
        <f t="shared" si="831"/>
        <v>0</v>
      </c>
      <c r="G6669">
        <f>Weighting!$H$21</f>
        <v>0</v>
      </c>
      <c r="H6669">
        <f t="array" ref="H6669">FREQUENCY(IF('Data Transformation'!$B$4:$B$8425=B6651,'Data Transformation'!$G$4:$G$8425),'Bin Analysis'!$B6669)</f>
        <v>2073</v>
      </c>
      <c r="I6669">
        <f t="shared" si="832"/>
        <v>0</v>
      </c>
      <c r="J6669">
        <f t="shared" si="833"/>
        <v>0</v>
      </c>
      <c r="K6669">
        <f>J6669*Weighting!$W$21</f>
        <v>0</v>
      </c>
      <c r="M6669" s="14"/>
    </row>
    <row r="6670" spans="1:13" x14ac:dyDescent="0.25">
      <c r="A6670" s="32" t="str">
        <f>IF(Weighting!$P$22&gt;0,B6670,"")</f>
        <v/>
      </c>
      <c r="B6670" t="e">
        <f>Weighting!$C$22</f>
        <v>#DIV/0!</v>
      </c>
      <c r="C6670" t="e">
        <f>Weighting!$F$22</f>
        <v>#NUM!</v>
      </c>
      <c r="D6670" t="e">
        <f>IF(C6670=1,'Data Transformation'!$G$3+0.5*'Data Transformation'!$W$25,IF(C6671=1,D6671-'Data Transformation'!$W$25,FALSE))</f>
        <v>#NUM!</v>
      </c>
      <c r="E6670">
        <f t="array" ref="E6670">IF(ISLOGICAL(D6670),"",FREQUENCY(IF('Data Transformation'!$B$425:$B$8425='Bin Analysis'!$B6651,'Data Transformation'!$G$425:$G$8425),D6670))</f>
        <v>2001</v>
      </c>
      <c r="F6670">
        <f t="shared" si="831"/>
        <v>0</v>
      </c>
      <c r="G6670">
        <f>Weighting!$H$22</f>
        <v>0</v>
      </c>
      <c r="H6670">
        <f t="array" ref="H6670">FREQUENCY(IF('Data Transformation'!$B$4:$B$8425=B6651,'Data Transformation'!$G$4:$G$8425),'Bin Analysis'!$B6670)</f>
        <v>2073</v>
      </c>
      <c r="I6670">
        <f t="shared" si="832"/>
        <v>0</v>
      </c>
      <c r="J6670">
        <f t="shared" si="833"/>
        <v>0</v>
      </c>
      <c r="K6670">
        <f>J6670*Weighting!$W$22</f>
        <v>0</v>
      </c>
      <c r="M6670" s="14"/>
    </row>
    <row r="6671" spans="1:13" x14ac:dyDescent="0.25">
      <c r="A6671" s="32" t="str">
        <f>IF(Weighting!$P$23&gt;0,B6671,"")</f>
        <v/>
      </c>
      <c r="B6671" t="e">
        <f>Weighting!$C$23</f>
        <v>#DIV/0!</v>
      </c>
      <c r="C6671" t="e">
        <f>Weighting!$F$23</f>
        <v>#NUM!</v>
      </c>
      <c r="D6671" t="e">
        <f>IF(C6671=1,'Data Transformation'!$G$3+0.5*'Data Transformation'!$W$25,IF(C6672=1,D6672-'Data Transformation'!$W$25,FALSE))</f>
        <v>#NUM!</v>
      </c>
      <c r="E6671">
        <f t="array" ref="E6671">IF(ISLOGICAL(D6671),"",FREQUENCY(IF('Data Transformation'!$B$425:$B$8425='Bin Analysis'!$B6651,'Data Transformation'!$G$425:$G$8425),D6671))</f>
        <v>2001</v>
      </c>
      <c r="F6671">
        <f t="shared" si="831"/>
        <v>0</v>
      </c>
      <c r="G6671">
        <f>Weighting!$H$23</f>
        <v>0</v>
      </c>
      <c r="H6671">
        <f t="array" ref="H6671">FREQUENCY(IF('Data Transformation'!$B$4:$B$8425=B6651,'Data Transformation'!$G$4:$G$8425),'Bin Analysis'!$B6671)</f>
        <v>2073</v>
      </c>
      <c r="I6671">
        <f t="shared" si="832"/>
        <v>0</v>
      </c>
      <c r="J6671">
        <f t="shared" si="833"/>
        <v>0</v>
      </c>
      <c r="K6671">
        <f>J6671*Weighting!$W$23</f>
        <v>0</v>
      </c>
      <c r="M6671" s="14"/>
    </row>
    <row r="6672" spans="1:13" x14ac:dyDescent="0.25">
      <c r="A6672" s="32" t="str">
        <f>IF(Weighting!$P$24&gt;0,B6672,"")</f>
        <v/>
      </c>
      <c r="B6672" t="e">
        <f>Weighting!$C$24</f>
        <v>#DIV/0!</v>
      </c>
      <c r="C6672" t="e">
        <f>Weighting!$F$24</f>
        <v>#NUM!</v>
      </c>
      <c r="D6672" t="e">
        <f>IF(C6672=1,'Data Transformation'!$G$3+0.5*'Data Transformation'!$W$25,IF(C6673=1,D6673-'Data Transformation'!$W$25,FALSE))</f>
        <v>#NUM!</v>
      </c>
      <c r="E6672">
        <f t="array" ref="E6672">IF(ISLOGICAL(D6672),"",FREQUENCY(IF('Data Transformation'!$B$425:$B$8425='Bin Analysis'!$B6651,'Data Transformation'!$G$425:$G$8425),D6672))</f>
        <v>2001</v>
      </c>
      <c r="F6672">
        <f t="shared" si="831"/>
        <v>0</v>
      </c>
      <c r="G6672">
        <f>Weighting!$H$24</f>
        <v>0</v>
      </c>
      <c r="H6672">
        <f t="array" ref="H6672">FREQUENCY(IF('Data Transformation'!$B$4:$B$8425=B6651,'Data Transformation'!$G$4:$G$8425),'Bin Analysis'!$B6672)</f>
        <v>2073</v>
      </c>
      <c r="I6672">
        <f t="shared" si="832"/>
        <v>0</v>
      </c>
      <c r="J6672">
        <f t="shared" si="833"/>
        <v>0</v>
      </c>
      <c r="K6672">
        <f>J6672*Weighting!$W$24</f>
        <v>0</v>
      </c>
      <c r="M6672" s="14"/>
    </row>
    <row r="6673" spans="1:25" x14ac:dyDescent="0.25">
      <c r="A6673" s="32" t="str">
        <f>IF(Weighting!$P$25&gt;0,B6673,"")</f>
        <v/>
      </c>
      <c r="B6673" t="e">
        <f>Weighting!$C$25</f>
        <v>#DIV/0!</v>
      </c>
      <c r="C6673" t="e">
        <f>Weighting!$F$25</f>
        <v>#NUM!</v>
      </c>
      <c r="D6673" t="e">
        <f>IF(C6673=1,'Data Transformation'!$G$3+0.5*'Data Transformation'!$W$25,IF(C6674=1,D6674-'Data Transformation'!$W$25,FALSE))</f>
        <v>#NUM!</v>
      </c>
      <c r="E6673">
        <f t="array" ref="E6673">IF(ISLOGICAL(D6673),"",FREQUENCY(IF('Data Transformation'!$B$425:$B$8425='Bin Analysis'!$B6651,'Data Transformation'!$G$425:$G$8425),D6673))</f>
        <v>2001</v>
      </c>
      <c r="F6673">
        <f t="shared" si="831"/>
        <v>0</v>
      </c>
      <c r="G6673">
        <f>Weighting!$H$25</f>
        <v>0</v>
      </c>
      <c r="H6673">
        <f t="array" ref="H6673">FREQUENCY(IF('Data Transformation'!$B$4:$B$8425=B6651,'Data Transformation'!$G$4:$G$8425),'Bin Analysis'!$B6673)</f>
        <v>2073</v>
      </c>
      <c r="I6673">
        <f t="shared" si="832"/>
        <v>0</v>
      </c>
      <c r="J6673">
        <f t="shared" si="833"/>
        <v>0</v>
      </c>
      <c r="K6673">
        <f>J6673*Weighting!$W$25</f>
        <v>0</v>
      </c>
      <c r="M6673" s="14"/>
    </row>
    <row r="6674" spans="1:25" x14ac:dyDescent="0.25">
      <c r="O6674"/>
      <c r="P6674"/>
      <c r="Q6674"/>
      <c r="R6674"/>
    </row>
    <row r="6675" spans="1:25" ht="23.25" x14ac:dyDescent="0.35">
      <c r="A6675" s="21" t="s">
        <v>0</v>
      </c>
      <c r="B6675" s="21" t="str">
        <f>IFERROR(VLOOKUP(C6675,'Data Transformation'!$L$6:$M$426,2,FALSE),"")</f>
        <v/>
      </c>
      <c r="C6675" s="21">
        <f>C6651+1</f>
        <v>278</v>
      </c>
      <c r="D6675" s="21"/>
      <c r="E6675" s="21"/>
      <c r="F6675" s="21"/>
      <c r="G6675" s="21"/>
      <c r="H6675" s="22"/>
      <c r="I6675" s="22"/>
      <c r="J6675" s="22"/>
      <c r="K6675" s="21"/>
      <c r="L6675" s="21" t="str">
        <f>B6675</f>
        <v/>
      </c>
      <c r="M6675" s="23" t="e">
        <f>INDEX('Data Transformation'!$O$4:$O$424,MATCH($B6675,'Data Transformation'!$M$4:$M$424,0),MATCH($M$2,'Data Transformation'!$O$3,0))</f>
        <v>#N/A</v>
      </c>
      <c r="N6675" s="27" t="e">
        <f>IF('Input and Summary Results'!$J$16="minimum",'Bin Analysis'!X6676/(M6675-1),'Bin Analysis'!Y6675/('Bin Analysis'!M6675-1))</f>
        <v>#N/A</v>
      </c>
      <c r="O6675" s="27" t="e">
        <f>IF(M6675=FALSE,NA(),(VLOOKUP(1,C6678:K6697,4,FALSE))/(M6675-1))</f>
        <v>#N/A</v>
      </c>
      <c r="P6675" s="27" t="e">
        <f>IF(M6675=FALSE,NA(),SUM(J6678:J6697)/Weighting!$S$5)</f>
        <v>#N/A</v>
      </c>
      <c r="Q6675" s="27" t="e">
        <f>IF(M6675=FALSE,NA(),SUM(K6678:K6697)/Weighting!$S$6)</f>
        <v>#N/A</v>
      </c>
      <c r="R6675" s="27" t="e">
        <f>IF(M6675=FALSE,NA(),(VLOOKUP(1,G6678:K6697,3,FALSE))/(M6675-1))</f>
        <v>#N/A</v>
      </c>
      <c r="S6675" s="22" t="e">
        <f>IF(M6675=FALSE,NA(),IF(SUM(J6678:J6697)=2,"yes","no"))</f>
        <v>#N/A</v>
      </c>
      <c r="X6675" s="2" cm="2">
        <f t="array" ref="X6675:X6676">FREQUENCY(IF('Data Transformation'!$B$425:$B$6424='Bin Analysis'!L6675,'Data Transformation'!$G$425:$G$6424),'Data Transformation'!$U$11)</f>
        <v>0</v>
      </c>
      <c r="Y6675" s="2" cm="2">
        <f t="array" ref="Y6675:Y6676">FREQUENCY(IF('Data Transformation'!$B$425:$B$6424='Bin Analysis'!L6675,'Data Transformation'!$G$425:$G$6424),'Data Transformation'!$U$12)</f>
        <v>0</v>
      </c>
    </row>
    <row r="6676" spans="1:25" x14ac:dyDescent="0.25">
      <c r="A6676" s="14" t="s">
        <v>67</v>
      </c>
      <c r="B6676" t="s">
        <v>47</v>
      </c>
      <c r="C6676" t="s">
        <v>5</v>
      </c>
      <c r="D6676" t="s">
        <v>100</v>
      </c>
      <c r="E6676" t="s">
        <v>101</v>
      </c>
      <c r="F6676" t="s">
        <v>102</v>
      </c>
      <c r="G6676" t="s">
        <v>70</v>
      </c>
      <c r="H6676" t="s">
        <v>31</v>
      </c>
      <c r="I6676" t="s">
        <v>32</v>
      </c>
      <c r="J6676" t="s">
        <v>46</v>
      </c>
      <c r="K6676" s="14" t="s">
        <v>45</v>
      </c>
      <c r="M6676" s="14"/>
      <c r="X6676" s="2">
        <v>0</v>
      </c>
      <c r="Y6676" s="2">
        <v>0</v>
      </c>
    </row>
    <row r="6677" spans="1:25" x14ac:dyDescent="0.25">
      <c r="A6677" s="32"/>
      <c r="D6677" t="e">
        <f>IF(C6677=1,'Data Transformation'!$G$3+0.5*'Data Transformation'!$W$25,IF(C6678=1,D6678-'Data Transformation'!$W$25,FALSE))</f>
        <v>#NUM!</v>
      </c>
      <c r="E6677">
        <f t="array" ref="E6677">IF(ISLOGICAL(D6677),"",FREQUENCY(IF('Data Transformation'!$B$425:$B$8425='Bin Analysis'!$B6675,'Data Transformation'!$G$425:$G$8425),D6677))</f>
        <v>2001</v>
      </c>
      <c r="F6677" t="e">
        <f>IF(ISLOGICAL(D6677),"",E6677-E6676)</f>
        <v>#VALUE!</v>
      </c>
      <c r="M6677" s="14"/>
    </row>
    <row r="6678" spans="1:25" x14ac:dyDescent="0.25">
      <c r="A6678" s="32" t="e">
        <f>IF(Weighting!$P$6&gt;0,B6678,"")</f>
        <v>#NUM!</v>
      </c>
      <c r="B6678" t="e">
        <f>Weighting!$C$6</f>
        <v>#DIV/0!</v>
      </c>
      <c r="C6678" t="e">
        <f>Weighting!$F$6</f>
        <v>#NUM!</v>
      </c>
      <c r="D6678" t="e">
        <f>IF(C6678=1,'Data Transformation'!$G$3+0.5*'Data Transformation'!$W$25,IF(C6679=1,D6679-'Data Transformation'!$W$25,FALSE))</f>
        <v>#NUM!</v>
      </c>
      <c r="E6678">
        <f t="array" ref="E6678">IF(ISLOGICAL(D6678),"",FREQUENCY(IF('Data Transformation'!$B$425:$B$8425='Bin Analysis'!$B6675,'Data Transformation'!$G$425:$G$8425),D6678))</f>
        <v>2001</v>
      </c>
      <c r="F6678">
        <f>IF(ISLOGICAL(D6678),"",E6678-E6677)</f>
        <v>0</v>
      </c>
      <c r="G6678">
        <f>Weighting!$H$6</f>
        <v>1</v>
      </c>
      <c r="H6678">
        <f t="array" ref="H6678">FREQUENCY(IF('Data Transformation'!$B$4:$B$8425=B6675,'Data Transformation'!$G$4:$G$8425),'Bin Analysis'!$B6678)</f>
        <v>2073</v>
      </c>
      <c r="I6678">
        <f>H6678-H6677</f>
        <v>2073</v>
      </c>
      <c r="J6678">
        <f>IF(I6678=0,0,1)</f>
        <v>1</v>
      </c>
      <c r="K6678" t="e">
        <f>J6678*Weighting!$W$6</f>
        <v>#NUM!</v>
      </c>
      <c r="M6678" s="14"/>
    </row>
    <row r="6679" spans="1:25" x14ac:dyDescent="0.25">
      <c r="A6679" s="32" t="str">
        <f>IF(Weighting!$P$7&gt;0,B6679,"")</f>
        <v/>
      </c>
      <c r="B6679" t="e">
        <f>Weighting!$C$7</f>
        <v>#DIV/0!</v>
      </c>
      <c r="C6679" t="e">
        <f>Weighting!$F$7</f>
        <v>#NUM!</v>
      </c>
      <c r="D6679" t="e">
        <f>IF(C6679=1,'Data Transformation'!$G$3+0.5*'Data Transformation'!$W$25,IF(C6680=1,D6680-'Data Transformation'!$W$25,FALSE))</f>
        <v>#NUM!</v>
      </c>
      <c r="E6679">
        <f t="array" ref="E6679">IF(ISLOGICAL(D6679),"",FREQUENCY(IF('Data Transformation'!$B$425:$B$8425='Bin Analysis'!$B6675,'Data Transformation'!$G$425:$G$8425),D6679))</f>
        <v>2001</v>
      </c>
      <c r="F6679">
        <f t="shared" ref="F6679:F6697" si="834">IF(ISLOGICAL(D6679),"",E6679-E6678)</f>
        <v>0</v>
      </c>
      <c r="G6679">
        <f>Weighting!$H$7</f>
        <v>0</v>
      </c>
      <c r="H6679">
        <f t="array" ref="H6679">FREQUENCY(IF('Data Transformation'!$B$4:$B$8425=B6675,'Data Transformation'!$G$4:$G$8425),'Bin Analysis'!$B6679)</f>
        <v>2073</v>
      </c>
      <c r="I6679">
        <f t="shared" ref="I6679:I6697" si="835">H6679-H6678</f>
        <v>0</v>
      </c>
      <c r="J6679">
        <f>IF(I6679=0,0,1)</f>
        <v>0</v>
      </c>
      <c r="K6679">
        <f>J6679*Weighting!$W$7</f>
        <v>0</v>
      </c>
      <c r="M6679" s="14"/>
    </row>
    <row r="6680" spans="1:25" x14ac:dyDescent="0.25">
      <c r="A6680" s="32" t="str">
        <f>IF(Weighting!$P$8&gt;0,B6680,"")</f>
        <v/>
      </c>
      <c r="B6680" t="e">
        <f>Weighting!$C$8</f>
        <v>#DIV/0!</v>
      </c>
      <c r="C6680" t="e">
        <f>Weighting!$F$8</f>
        <v>#NUM!</v>
      </c>
      <c r="D6680" t="e">
        <f>IF(C6680=1,'Data Transformation'!$G$3+0.5*'Data Transformation'!$W$25,IF(C6681=1,D6681-'Data Transformation'!$W$25,FALSE))</f>
        <v>#NUM!</v>
      </c>
      <c r="E6680">
        <f t="array" ref="E6680">IF(ISLOGICAL(D6680),"",FREQUENCY(IF('Data Transformation'!$B$425:$B$8425='Bin Analysis'!$B6675,'Data Transformation'!$G$425:$G$8425),D6680))</f>
        <v>2001</v>
      </c>
      <c r="F6680">
        <f t="shared" si="834"/>
        <v>0</v>
      </c>
      <c r="G6680">
        <f>Weighting!$H$8</f>
        <v>0</v>
      </c>
      <c r="H6680">
        <f t="array" ref="H6680">FREQUENCY(IF('Data Transformation'!$B$4:$B$8425=B6675,'Data Transformation'!$G$4:$G$8425),'Bin Analysis'!$B6680)</f>
        <v>2073</v>
      </c>
      <c r="I6680">
        <f t="shared" si="835"/>
        <v>0</v>
      </c>
      <c r="J6680">
        <f t="shared" ref="J6680:J6697" si="836">IF(I6680=0,0,1)</f>
        <v>0</v>
      </c>
      <c r="K6680">
        <f>J6680*Weighting!$W$8</f>
        <v>0</v>
      </c>
      <c r="M6680" s="14"/>
    </row>
    <row r="6681" spans="1:25" x14ac:dyDescent="0.25">
      <c r="A6681" s="32" t="str">
        <f>IF(Weighting!$P$9&gt;0,B6681,"")</f>
        <v/>
      </c>
      <c r="B6681" s="50" t="e">
        <f>Weighting!$C$9</f>
        <v>#DIV/0!</v>
      </c>
      <c r="C6681" t="e">
        <f>Weighting!$F$9</f>
        <v>#NUM!</v>
      </c>
      <c r="D6681" t="e">
        <f>IF(C6681=1,'Data Transformation'!$G$3+0.5*'Data Transformation'!$W$25,IF(C6682=1,D6682-'Data Transformation'!$W$25,FALSE))</f>
        <v>#NUM!</v>
      </c>
      <c r="E6681">
        <f t="array" ref="E6681">IF(ISLOGICAL(D6681),"",FREQUENCY(IF('Data Transformation'!$B$425:$B$8425='Bin Analysis'!$B6675,'Data Transformation'!$G$425:$G$8425),D6681))</f>
        <v>2001</v>
      </c>
      <c r="F6681">
        <f t="shared" si="834"/>
        <v>0</v>
      </c>
      <c r="G6681">
        <f>Weighting!$H$9</f>
        <v>0</v>
      </c>
      <c r="H6681">
        <f t="array" ref="H6681">FREQUENCY(IF('Data Transformation'!$B$4:$B$8425=B6675,'Data Transformation'!$G$4:$G$8425),'Bin Analysis'!$B6681)</f>
        <v>2073</v>
      </c>
      <c r="I6681">
        <f t="shared" si="835"/>
        <v>0</v>
      </c>
      <c r="J6681">
        <f t="shared" si="836"/>
        <v>0</v>
      </c>
      <c r="K6681">
        <f>J6681*Weighting!$W$9</f>
        <v>0</v>
      </c>
      <c r="M6681" s="14"/>
    </row>
    <row r="6682" spans="1:25" x14ac:dyDescent="0.25">
      <c r="A6682" s="32" t="str">
        <f>IF(Weighting!$P$10&gt;0,B6682,"")</f>
        <v/>
      </c>
      <c r="B6682" t="e">
        <f>Weighting!$C$10</f>
        <v>#DIV/0!</v>
      </c>
      <c r="C6682" t="e">
        <f>Weighting!$F$10</f>
        <v>#NUM!</v>
      </c>
      <c r="D6682" t="e">
        <f>IF(C6682=1,'Data Transformation'!$G$3+0.5*'Data Transformation'!$W$25,IF(C6683=1,D6683-'Data Transformation'!$W$25,FALSE))</f>
        <v>#NUM!</v>
      </c>
      <c r="E6682">
        <f t="array" ref="E6682">IF(ISLOGICAL(D6682),"",FREQUENCY(IF('Data Transformation'!$B$425:$B$8425='Bin Analysis'!$B6675,'Data Transformation'!$G$425:$G$8425),D6682))</f>
        <v>2001</v>
      </c>
      <c r="F6682">
        <f t="shared" si="834"/>
        <v>0</v>
      </c>
      <c r="G6682">
        <f>Weighting!$H$10</f>
        <v>0</v>
      </c>
      <c r="H6682">
        <f t="array" ref="H6682">FREQUENCY(IF('Data Transformation'!$B$4:$B$8425=B6675,'Data Transformation'!$G$4:$G$8425),'Bin Analysis'!$B6682)</f>
        <v>2073</v>
      </c>
      <c r="I6682">
        <f t="shared" si="835"/>
        <v>0</v>
      </c>
      <c r="J6682">
        <f t="shared" si="836"/>
        <v>0</v>
      </c>
      <c r="K6682">
        <f>J6682*Weighting!$W$10</f>
        <v>0</v>
      </c>
      <c r="M6682" s="14"/>
    </row>
    <row r="6683" spans="1:25" x14ac:dyDescent="0.25">
      <c r="A6683" s="32" t="str">
        <f>IF(Weighting!$P$11&gt;0,B6683,"")</f>
        <v/>
      </c>
      <c r="B6683" t="e">
        <f>Weighting!$C$11</f>
        <v>#DIV/0!</v>
      </c>
      <c r="C6683" t="e">
        <f>Weighting!$F$11</f>
        <v>#NUM!</v>
      </c>
      <c r="D6683" t="e">
        <f>IF(C6683=1,'Data Transformation'!$G$3+0.5*'Data Transformation'!$W$25,IF(C6684=1,D6684-'Data Transformation'!$W$25,FALSE))</f>
        <v>#NUM!</v>
      </c>
      <c r="E6683">
        <f t="array" ref="E6683">IF(ISLOGICAL(D6683),"",FREQUENCY(IF('Data Transformation'!$B$425:$B$8425='Bin Analysis'!$B6675,'Data Transformation'!$G$425:$G$8425),D6683))</f>
        <v>2001</v>
      </c>
      <c r="F6683">
        <f t="shared" si="834"/>
        <v>0</v>
      </c>
      <c r="G6683">
        <f>Weighting!$H$11</f>
        <v>0</v>
      </c>
      <c r="H6683">
        <f t="array" ref="H6683">FREQUENCY(IF('Data Transformation'!$B$4:$B$8425=B6675,'Data Transformation'!$G$4:$G$8425),'Bin Analysis'!$B6683)</f>
        <v>2073</v>
      </c>
      <c r="I6683">
        <f t="shared" si="835"/>
        <v>0</v>
      </c>
      <c r="J6683">
        <f t="shared" si="836"/>
        <v>0</v>
      </c>
      <c r="K6683">
        <f>J6683*Weighting!$W$11</f>
        <v>0</v>
      </c>
      <c r="M6683" s="14"/>
    </row>
    <row r="6684" spans="1:25" x14ac:dyDescent="0.25">
      <c r="A6684" s="32" t="str">
        <f>IF(Weighting!$P$12&gt;0,B6684,"")</f>
        <v/>
      </c>
      <c r="B6684" t="e">
        <f>Weighting!$C$12</f>
        <v>#DIV/0!</v>
      </c>
      <c r="C6684" t="e">
        <f>Weighting!$F$12</f>
        <v>#NUM!</v>
      </c>
      <c r="D6684" t="e">
        <f>IF(C6684=1,'Data Transformation'!$G$3+0.5*'Data Transformation'!$W$25,IF(C6685=1,D6685-'Data Transformation'!$W$25,FALSE))</f>
        <v>#NUM!</v>
      </c>
      <c r="E6684">
        <f t="array" ref="E6684">IF(ISLOGICAL(D6684),"",FREQUENCY(IF('Data Transformation'!$B$425:$B$8425='Bin Analysis'!$B6675,'Data Transformation'!$G$425:$G$8425),D6684))</f>
        <v>2001</v>
      </c>
      <c r="F6684">
        <f t="shared" si="834"/>
        <v>0</v>
      </c>
      <c r="G6684">
        <f>Weighting!$H$12</f>
        <v>0</v>
      </c>
      <c r="H6684">
        <f t="array" ref="H6684">FREQUENCY(IF('Data Transformation'!$B$4:$B$8425=B6675,'Data Transformation'!$G$4:$G$8425),'Bin Analysis'!$B6684)</f>
        <v>2073</v>
      </c>
      <c r="I6684">
        <f t="shared" si="835"/>
        <v>0</v>
      </c>
      <c r="J6684">
        <f t="shared" si="836"/>
        <v>0</v>
      </c>
      <c r="K6684">
        <f>J6684*Weighting!$W$12</f>
        <v>0</v>
      </c>
      <c r="M6684" s="14"/>
    </row>
    <row r="6685" spans="1:25" x14ac:dyDescent="0.25">
      <c r="A6685" s="32" t="str">
        <f>IF(Weighting!$P$13&gt;0,B6685,"")</f>
        <v/>
      </c>
      <c r="B6685" t="e">
        <f>Weighting!$C$13</f>
        <v>#DIV/0!</v>
      </c>
      <c r="C6685" t="e">
        <f>Weighting!$F$13</f>
        <v>#NUM!</v>
      </c>
      <c r="D6685" t="e">
        <f>IF(C6685=1,'Data Transformation'!$G$3+0.5*'Data Transformation'!$W$25,IF(C6686=1,D6686-'Data Transformation'!$W$25,FALSE))</f>
        <v>#NUM!</v>
      </c>
      <c r="E6685">
        <f t="array" ref="E6685">IF(ISLOGICAL(D6685),"",FREQUENCY(IF('Data Transformation'!$B$425:$B$8425='Bin Analysis'!$B6675,'Data Transformation'!$G$425:$G$8425),D6685))</f>
        <v>2001</v>
      </c>
      <c r="F6685">
        <f t="shared" si="834"/>
        <v>0</v>
      </c>
      <c r="G6685">
        <f>Weighting!$H$13</f>
        <v>0</v>
      </c>
      <c r="H6685">
        <f t="array" ref="H6685">FREQUENCY(IF('Data Transformation'!$B$4:$B$8425=B6675,'Data Transformation'!$G$4:$G$8425),'Bin Analysis'!$B6685)</f>
        <v>2073</v>
      </c>
      <c r="I6685">
        <f t="shared" si="835"/>
        <v>0</v>
      </c>
      <c r="J6685">
        <f t="shared" si="836"/>
        <v>0</v>
      </c>
      <c r="K6685">
        <f>J6685*Weighting!$W$13</f>
        <v>0</v>
      </c>
      <c r="M6685" s="14"/>
    </row>
    <row r="6686" spans="1:25" x14ac:dyDescent="0.25">
      <c r="A6686" s="32" t="str">
        <f>IF(Weighting!$P$14&gt;0,B6686,"")</f>
        <v/>
      </c>
      <c r="B6686" t="e">
        <f>Weighting!$C$14</f>
        <v>#DIV/0!</v>
      </c>
      <c r="C6686" t="e">
        <f>Weighting!$F$14</f>
        <v>#NUM!</v>
      </c>
      <c r="D6686" t="e">
        <f>IF(C6686=1,'Data Transformation'!$G$3+0.5*'Data Transformation'!$W$25,IF(C6687=1,D6687-'Data Transformation'!$W$25,FALSE))</f>
        <v>#NUM!</v>
      </c>
      <c r="E6686">
        <f t="array" ref="E6686">IF(ISLOGICAL(D6686),"",FREQUENCY(IF('Data Transformation'!$B$425:$B$8425='Bin Analysis'!$B6675,'Data Transformation'!$G$425:$G$8425),D6686))</f>
        <v>2001</v>
      </c>
      <c r="F6686">
        <f t="shared" si="834"/>
        <v>0</v>
      </c>
      <c r="G6686">
        <f>Weighting!$H$14</f>
        <v>0</v>
      </c>
      <c r="H6686">
        <f t="array" ref="H6686">FREQUENCY(IF('Data Transformation'!$B$4:$B$8425=B6675,'Data Transformation'!$G$4:$G$8425),'Bin Analysis'!$B6686)</f>
        <v>2073</v>
      </c>
      <c r="I6686">
        <f t="shared" si="835"/>
        <v>0</v>
      </c>
      <c r="J6686">
        <f t="shared" si="836"/>
        <v>0</v>
      </c>
      <c r="K6686">
        <f>J6686*Weighting!$W$14</f>
        <v>0</v>
      </c>
      <c r="M6686" s="14"/>
    </row>
    <row r="6687" spans="1:25" x14ac:dyDescent="0.25">
      <c r="A6687" s="32" t="str">
        <f>IF(Weighting!$P$15&gt;0,B6687,"")</f>
        <v/>
      </c>
      <c r="B6687" t="e">
        <f>Weighting!$C$15</f>
        <v>#DIV/0!</v>
      </c>
      <c r="C6687" t="e">
        <f>Weighting!$F$15</f>
        <v>#NUM!</v>
      </c>
      <c r="D6687" t="e">
        <f>IF(C6687=1,'Data Transformation'!$G$3+0.5*'Data Transformation'!$W$25,IF(C6688=1,D6688-'Data Transformation'!$W$25,FALSE))</f>
        <v>#NUM!</v>
      </c>
      <c r="E6687">
        <f t="array" ref="E6687">IF(ISLOGICAL(D6687),"",FREQUENCY(IF('Data Transformation'!$B$425:$B$8425='Bin Analysis'!$B6675,'Data Transformation'!$G$425:$G$8425),D6687))</f>
        <v>2001</v>
      </c>
      <c r="F6687">
        <f t="shared" si="834"/>
        <v>0</v>
      </c>
      <c r="G6687">
        <f>Weighting!$H$15</f>
        <v>0</v>
      </c>
      <c r="H6687">
        <f t="array" ref="H6687">FREQUENCY(IF('Data Transformation'!$B$4:$B$8425=B6675,'Data Transformation'!$G$4:$G$8425),'Bin Analysis'!$B6687)</f>
        <v>2073</v>
      </c>
      <c r="I6687">
        <f t="shared" si="835"/>
        <v>0</v>
      </c>
      <c r="J6687">
        <f t="shared" si="836"/>
        <v>0</v>
      </c>
      <c r="K6687">
        <f>J6687*Weighting!$W$15</f>
        <v>0</v>
      </c>
      <c r="M6687" s="14"/>
    </row>
    <row r="6688" spans="1:25" x14ac:dyDescent="0.25">
      <c r="A6688" s="32" t="str">
        <f>IF(Weighting!$P$16&gt;0,B6688,"")</f>
        <v/>
      </c>
      <c r="B6688" t="e">
        <f>Weighting!$C$16</f>
        <v>#DIV/0!</v>
      </c>
      <c r="C6688" t="e">
        <f>Weighting!$F$16</f>
        <v>#NUM!</v>
      </c>
      <c r="D6688" t="e">
        <f>IF(C6688=1,'Data Transformation'!$G$3+0.5*'Data Transformation'!$W$25,IF(C6689=1,D6689-'Data Transformation'!$W$25,FALSE))</f>
        <v>#NUM!</v>
      </c>
      <c r="E6688">
        <f t="array" ref="E6688">IF(ISLOGICAL(D6688),"",FREQUENCY(IF('Data Transformation'!$B$425:$B$8425='Bin Analysis'!$B6675,'Data Transformation'!$G$425:$G$8425),D6688))</f>
        <v>2001</v>
      </c>
      <c r="F6688">
        <f t="shared" si="834"/>
        <v>0</v>
      </c>
      <c r="G6688">
        <f>Weighting!$H$16</f>
        <v>0</v>
      </c>
      <c r="H6688">
        <f t="array" ref="H6688">FREQUENCY(IF('Data Transformation'!$B$4:$B$8425=B6675,'Data Transformation'!$G$4:$G$8425),'Bin Analysis'!$B6688)</f>
        <v>2073</v>
      </c>
      <c r="I6688">
        <f t="shared" si="835"/>
        <v>0</v>
      </c>
      <c r="J6688">
        <f t="shared" si="836"/>
        <v>0</v>
      </c>
      <c r="K6688">
        <f>J6688*Weighting!$W$16</f>
        <v>0</v>
      </c>
      <c r="M6688" s="14"/>
    </row>
    <row r="6689" spans="1:25" x14ac:dyDescent="0.25">
      <c r="A6689" s="32" t="str">
        <f>IF(Weighting!$P$17&gt;0,B6689,"")</f>
        <v/>
      </c>
      <c r="B6689" t="e">
        <f>Weighting!$C$17</f>
        <v>#DIV/0!</v>
      </c>
      <c r="C6689" t="e">
        <f>Weighting!$F$17</f>
        <v>#NUM!</v>
      </c>
      <c r="D6689" t="e">
        <f>IF(C6689=1,'Data Transformation'!$G$3+0.5*'Data Transformation'!$W$25,IF(C6690=1,D6690-'Data Transformation'!$W$25,FALSE))</f>
        <v>#NUM!</v>
      </c>
      <c r="E6689">
        <f t="array" ref="E6689">IF(ISLOGICAL(D6689),"",FREQUENCY(IF('Data Transformation'!$B$425:$B$8425='Bin Analysis'!$B6675,'Data Transformation'!$G$425:$G$8425),D6689))</f>
        <v>2001</v>
      </c>
      <c r="F6689">
        <f t="shared" si="834"/>
        <v>0</v>
      </c>
      <c r="G6689">
        <f>Weighting!$H$17</f>
        <v>0</v>
      </c>
      <c r="H6689">
        <f t="array" ref="H6689">FREQUENCY(IF('Data Transformation'!$B$4:$B$8425=B6675,'Data Transformation'!$G$4:$G$8425),'Bin Analysis'!$B6689)</f>
        <v>2073</v>
      </c>
      <c r="I6689">
        <f t="shared" si="835"/>
        <v>0</v>
      </c>
      <c r="J6689">
        <f t="shared" si="836"/>
        <v>0</v>
      </c>
      <c r="K6689">
        <f>J6689*Weighting!$W$17</f>
        <v>0</v>
      </c>
      <c r="M6689" s="14"/>
    </row>
    <row r="6690" spans="1:25" x14ac:dyDescent="0.25">
      <c r="A6690" s="32" t="str">
        <f>IF(Weighting!$P$18&gt;0,B6690,"")</f>
        <v/>
      </c>
      <c r="B6690" t="e">
        <f>Weighting!$C$18</f>
        <v>#DIV/0!</v>
      </c>
      <c r="C6690" t="e">
        <f>Weighting!$F$18</f>
        <v>#NUM!</v>
      </c>
      <c r="D6690" t="e">
        <f>IF(C6690=1,'Data Transformation'!$G$3+0.5*'Data Transformation'!$W$25,IF(C6691=1,D6691-'Data Transformation'!$W$25,FALSE))</f>
        <v>#NUM!</v>
      </c>
      <c r="E6690">
        <f t="array" ref="E6690">IF(ISLOGICAL(D6690),"",FREQUENCY(IF('Data Transformation'!$B$425:$B$8425='Bin Analysis'!$B6675,'Data Transformation'!$G$425:$G$8425),D6690))</f>
        <v>2001</v>
      </c>
      <c r="F6690">
        <f t="shared" si="834"/>
        <v>0</v>
      </c>
      <c r="G6690">
        <f>Weighting!$H$18</f>
        <v>0</v>
      </c>
      <c r="H6690">
        <f t="array" ref="H6690">FREQUENCY(IF('Data Transformation'!$B$4:$B$8425=B6675,'Data Transformation'!$G$4:$G$8425),'Bin Analysis'!$B6690)</f>
        <v>2073</v>
      </c>
      <c r="I6690">
        <f t="shared" si="835"/>
        <v>0</v>
      </c>
      <c r="J6690">
        <f t="shared" si="836"/>
        <v>0</v>
      </c>
      <c r="K6690">
        <f>J6690*Weighting!$W$18</f>
        <v>0</v>
      </c>
      <c r="M6690" s="14"/>
    </row>
    <row r="6691" spans="1:25" x14ac:dyDescent="0.25">
      <c r="A6691" s="32" t="str">
        <f>IF(Weighting!$P$19&gt;0,B6691,"")</f>
        <v/>
      </c>
      <c r="B6691" t="e">
        <f>Weighting!$C$19</f>
        <v>#DIV/0!</v>
      </c>
      <c r="C6691" t="e">
        <f>Weighting!$F$19</f>
        <v>#NUM!</v>
      </c>
      <c r="D6691" t="e">
        <f>IF(C6691=1,'Data Transformation'!$G$3+0.5*'Data Transformation'!$W$25,IF(C6692=1,D6692-'Data Transformation'!$W$25,FALSE))</f>
        <v>#NUM!</v>
      </c>
      <c r="E6691">
        <f t="array" ref="E6691">IF(ISLOGICAL(D6691),"",FREQUENCY(IF('Data Transformation'!$B$425:$B$8425='Bin Analysis'!$B6675,'Data Transformation'!$G$425:$G$8425),D6691))</f>
        <v>2001</v>
      </c>
      <c r="F6691">
        <f t="shared" si="834"/>
        <v>0</v>
      </c>
      <c r="G6691">
        <f>Weighting!$H$19</f>
        <v>0</v>
      </c>
      <c r="H6691">
        <f t="array" ref="H6691">FREQUENCY(IF('Data Transformation'!$B$4:$B$8425=B6675,'Data Transformation'!$G$4:$G$8425),'Bin Analysis'!$B6691)</f>
        <v>2073</v>
      </c>
      <c r="I6691">
        <f t="shared" si="835"/>
        <v>0</v>
      </c>
      <c r="J6691">
        <f t="shared" si="836"/>
        <v>0</v>
      </c>
      <c r="K6691">
        <f>J6691*Weighting!$W$19</f>
        <v>0</v>
      </c>
      <c r="M6691" s="14"/>
    </row>
    <row r="6692" spans="1:25" x14ac:dyDescent="0.25">
      <c r="A6692" s="32" t="str">
        <f>IF(Weighting!$P$20&gt;0,B6692,"")</f>
        <v/>
      </c>
      <c r="B6692" t="e">
        <f>Weighting!$C$20</f>
        <v>#DIV/0!</v>
      </c>
      <c r="C6692" t="e">
        <f>Weighting!$F$20</f>
        <v>#NUM!</v>
      </c>
      <c r="D6692" t="e">
        <f>IF(C6692=1,'Data Transformation'!$G$3+0.5*'Data Transformation'!$W$25,IF(C6693=1,D6693-'Data Transformation'!$W$25,FALSE))</f>
        <v>#NUM!</v>
      </c>
      <c r="E6692">
        <f t="array" ref="E6692">IF(ISLOGICAL(D6692),"",FREQUENCY(IF('Data Transformation'!$B$425:$B$8425='Bin Analysis'!$B6675,'Data Transformation'!$G$425:$G$8425),D6692))</f>
        <v>2001</v>
      </c>
      <c r="F6692">
        <f t="shared" si="834"/>
        <v>0</v>
      </c>
      <c r="G6692">
        <f>Weighting!$H$20</f>
        <v>0</v>
      </c>
      <c r="H6692">
        <f t="array" ref="H6692">FREQUENCY(IF('Data Transformation'!$B$4:$B$8425=B6675,'Data Transformation'!$G$4:$G$8425),'Bin Analysis'!$B6692)</f>
        <v>2073</v>
      </c>
      <c r="I6692">
        <f t="shared" si="835"/>
        <v>0</v>
      </c>
      <c r="J6692">
        <f t="shared" si="836"/>
        <v>0</v>
      </c>
      <c r="K6692">
        <f>J6692*Weighting!$W$20</f>
        <v>0</v>
      </c>
      <c r="M6692" s="14"/>
    </row>
    <row r="6693" spans="1:25" x14ac:dyDescent="0.25">
      <c r="A6693" s="32" t="str">
        <f>IF(Weighting!$P$21&gt;0,B6693,"")</f>
        <v/>
      </c>
      <c r="B6693" t="e">
        <f>Weighting!$C$21</f>
        <v>#DIV/0!</v>
      </c>
      <c r="C6693" t="e">
        <f>Weighting!$F$21</f>
        <v>#NUM!</v>
      </c>
      <c r="D6693" t="e">
        <f>IF(C6693=1,'Data Transformation'!$G$3+0.5*'Data Transformation'!$W$25,IF(C6694=1,D6694-'Data Transformation'!$W$25,FALSE))</f>
        <v>#NUM!</v>
      </c>
      <c r="E6693">
        <f t="array" ref="E6693">IF(ISLOGICAL(D6693),"",FREQUENCY(IF('Data Transformation'!$B$425:$B$8425='Bin Analysis'!$B6675,'Data Transformation'!$G$425:$G$8425),D6693))</f>
        <v>2001</v>
      </c>
      <c r="F6693">
        <f t="shared" si="834"/>
        <v>0</v>
      </c>
      <c r="G6693">
        <f>Weighting!$H$21</f>
        <v>0</v>
      </c>
      <c r="H6693">
        <f t="array" ref="H6693">FREQUENCY(IF('Data Transformation'!$B$4:$B$8425=B6675,'Data Transformation'!$G$4:$G$8425),'Bin Analysis'!$B6693)</f>
        <v>2073</v>
      </c>
      <c r="I6693">
        <f t="shared" si="835"/>
        <v>0</v>
      </c>
      <c r="J6693">
        <f t="shared" si="836"/>
        <v>0</v>
      </c>
      <c r="K6693">
        <f>J6693*Weighting!$W$21</f>
        <v>0</v>
      </c>
      <c r="M6693" s="14"/>
    </row>
    <row r="6694" spans="1:25" x14ac:dyDescent="0.25">
      <c r="A6694" s="32" t="str">
        <f>IF(Weighting!$P$22&gt;0,B6694,"")</f>
        <v/>
      </c>
      <c r="B6694" t="e">
        <f>Weighting!$C$22</f>
        <v>#DIV/0!</v>
      </c>
      <c r="C6694" t="e">
        <f>Weighting!$F$22</f>
        <v>#NUM!</v>
      </c>
      <c r="D6694" t="e">
        <f>IF(C6694=1,'Data Transformation'!$G$3+0.5*'Data Transformation'!$W$25,IF(C6695=1,D6695-'Data Transformation'!$W$25,FALSE))</f>
        <v>#NUM!</v>
      </c>
      <c r="E6694">
        <f t="array" ref="E6694">IF(ISLOGICAL(D6694),"",FREQUENCY(IF('Data Transformation'!$B$425:$B$8425='Bin Analysis'!$B6675,'Data Transformation'!$G$425:$G$8425),D6694))</f>
        <v>2001</v>
      </c>
      <c r="F6694">
        <f t="shared" si="834"/>
        <v>0</v>
      </c>
      <c r="G6694">
        <f>Weighting!$H$22</f>
        <v>0</v>
      </c>
      <c r="H6694">
        <f t="array" ref="H6694">FREQUENCY(IF('Data Transformation'!$B$4:$B$8425=B6675,'Data Transformation'!$G$4:$G$8425),'Bin Analysis'!$B6694)</f>
        <v>2073</v>
      </c>
      <c r="I6694">
        <f t="shared" si="835"/>
        <v>0</v>
      </c>
      <c r="J6694">
        <f t="shared" si="836"/>
        <v>0</v>
      </c>
      <c r="K6694">
        <f>J6694*Weighting!$W$22</f>
        <v>0</v>
      </c>
      <c r="M6694" s="14"/>
    </row>
    <row r="6695" spans="1:25" x14ac:dyDescent="0.25">
      <c r="A6695" s="32" t="str">
        <f>IF(Weighting!$P$23&gt;0,B6695,"")</f>
        <v/>
      </c>
      <c r="B6695" t="e">
        <f>Weighting!$C$23</f>
        <v>#DIV/0!</v>
      </c>
      <c r="C6695" t="e">
        <f>Weighting!$F$23</f>
        <v>#NUM!</v>
      </c>
      <c r="D6695" t="e">
        <f>IF(C6695=1,'Data Transformation'!$G$3+0.5*'Data Transformation'!$W$25,IF(C6696=1,D6696-'Data Transformation'!$W$25,FALSE))</f>
        <v>#NUM!</v>
      </c>
      <c r="E6695">
        <f t="array" ref="E6695">IF(ISLOGICAL(D6695),"",FREQUENCY(IF('Data Transformation'!$B$425:$B$8425='Bin Analysis'!$B6675,'Data Transformation'!$G$425:$G$8425),D6695))</f>
        <v>2001</v>
      </c>
      <c r="F6695">
        <f t="shared" si="834"/>
        <v>0</v>
      </c>
      <c r="G6695">
        <f>Weighting!$H$23</f>
        <v>0</v>
      </c>
      <c r="H6695">
        <f t="array" ref="H6695">FREQUENCY(IF('Data Transformation'!$B$4:$B$8425=B6675,'Data Transformation'!$G$4:$G$8425),'Bin Analysis'!$B6695)</f>
        <v>2073</v>
      </c>
      <c r="I6695">
        <f t="shared" si="835"/>
        <v>0</v>
      </c>
      <c r="J6695">
        <f t="shared" si="836"/>
        <v>0</v>
      </c>
      <c r="K6695">
        <f>J6695*Weighting!$W$23</f>
        <v>0</v>
      </c>
      <c r="M6695" s="14"/>
    </row>
    <row r="6696" spans="1:25" x14ac:dyDescent="0.25">
      <c r="A6696" s="32" t="str">
        <f>IF(Weighting!$P$24&gt;0,B6696,"")</f>
        <v/>
      </c>
      <c r="B6696" t="e">
        <f>Weighting!$C$24</f>
        <v>#DIV/0!</v>
      </c>
      <c r="C6696" t="e">
        <f>Weighting!$F$24</f>
        <v>#NUM!</v>
      </c>
      <c r="D6696" t="e">
        <f>IF(C6696=1,'Data Transformation'!$G$3+0.5*'Data Transformation'!$W$25,IF(C6697=1,D6697-'Data Transformation'!$W$25,FALSE))</f>
        <v>#NUM!</v>
      </c>
      <c r="E6696">
        <f t="array" ref="E6696">IF(ISLOGICAL(D6696),"",FREQUENCY(IF('Data Transformation'!$B$425:$B$8425='Bin Analysis'!$B6675,'Data Transformation'!$G$425:$G$8425),D6696))</f>
        <v>2001</v>
      </c>
      <c r="F6696">
        <f t="shared" si="834"/>
        <v>0</v>
      </c>
      <c r="G6696">
        <f>Weighting!$H$24</f>
        <v>0</v>
      </c>
      <c r="H6696">
        <f t="array" ref="H6696">FREQUENCY(IF('Data Transformation'!$B$4:$B$8425=B6675,'Data Transformation'!$G$4:$G$8425),'Bin Analysis'!$B6696)</f>
        <v>2073</v>
      </c>
      <c r="I6696">
        <f t="shared" si="835"/>
        <v>0</v>
      </c>
      <c r="J6696">
        <f t="shared" si="836"/>
        <v>0</v>
      </c>
      <c r="K6696">
        <f>J6696*Weighting!$W$24</f>
        <v>0</v>
      </c>
      <c r="M6696" s="14"/>
    </row>
    <row r="6697" spans="1:25" x14ac:dyDescent="0.25">
      <c r="A6697" s="32" t="str">
        <f>IF(Weighting!$P$25&gt;0,B6697,"")</f>
        <v/>
      </c>
      <c r="B6697" t="e">
        <f>Weighting!$C$25</f>
        <v>#DIV/0!</v>
      </c>
      <c r="C6697" t="e">
        <f>Weighting!$F$25</f>
        <v>#NUM!</v>
      </c>
      <c r="D6697" t="e">
        <f>IF(C6697=1,'Data Transformation'!$G$3+0.5*'Data Transformation'!$W$25,IF(C6698=1,D6698-'Data Transformation'!$W$25,FALSE))</f>
        <v>#NUM!</v>
      </c>
      <c r="E6697">
        <f t="array" ref="E6697">IF(ISLOGICAL(D6697),"",FREQUENCY(IF('Data Transformation'!$B$425:$B$8425='Bin Analysis'!$B6675,'Data Transformation'!$G$425:$G$8425),D6697))</f>
        <v>2001</v>
      </c>
      <c r="F6697">
        <f t="shared" si="834"/>
        <v>0</v>
      </c>
      <c r="G6697">
        <f>Weighting!$H$25</f>
        <v>0</v>
      </c>
      <c r="H6697">
        <f t="array" ref="H6697">FREQUENCY(IF('Data Transformation'!$B$4:$B$8425=B6675,'Data Transformation'!$G$4:$G$8425),'Bin Analysis'!$B6697)</f>
        <v>2073</v>
      </c>
      <c r="I6697">
        <f t="shared" si="835"/>
        <v>0</v>
      </c>
      <c r="J6697">
        <f t="shared" si="836"/>
        <v>0</v>
      </c>
      <c r="K6697">
        <f>J6697*Weighting!$W$25</f>
        <v>0</v>
      </c>
      <c r="M6697" s="14"/>
    </row>
    <row r="6698" spans="1:25" x14ac:dyDescent="0.25">
      <c r="O6698"/>
      <c r="P6698"/>
      <c r="Q6698"/>
      <c r="R6698"/>
    </row>
    <row r="6699" spans="1:25" ht="23.25" x14ac:dyDescent="0.35">
      <c r="A6699" s="21" t="s">
        <v>0</v>
      </c>
      <c r="B6699" s="21" t="str">
        <f>IFERROR(VLOOKUP(C6699,'Data Transformation'!$L$6:$M$426,2,FALSE),"")</f>
        <v/>
      </c>
      <c r="C6699" s="21">
        <f>C6675+1</f>
        <v>279</v>
      </c>
      <c r="D6699" s="21"/>
      <c r="E6699" s="21"/>
      <c r="F6699" s="21"/>
      <c r="G6699" s="21"/>
      <c r="H6699" s="22"/>
      <c r="I6699" s="22"/>
      <c r="J6699" s="22"/>
      <c r="K6699" s="21"/>
      <c r="L6699" s="21" t="str">
        <f>B6699</f>
        <v/>
      </c>
      <c r="M6699" s="23" t="e">
        <f>INDEX('Data Transformation'!$O$4:$O$424,MATCH($B6699,'Data Transformation'!$M$4:$M$424,0),MATCH($M$2,'Data Transformation'!$O$3,0))</f>
        <v>#N/A</v>
      </c>
      <c r="N6699" s="27" t="e">
        <f>IF('Input and Summary Results'!$J$16="minimum",'Bin Analysis'!X6700/(M6699-1),'Bin Analysis'!Y6699/('Bin Analysis'!M6699-1))</f>
        <v>#N/A</v>
      </c>
      <c r="O6699" s="27" t="e">
        <f>IF(M6699=FALSE,NA(),(VLOOKUP(1,C6702:K6721,4,FALSE))/(M6699-1))</f>
        <v>#N/A</v>
      </c>
      <c r="P6699" s="27" t="e">
        <f>IF(M6699=FALSE,NA(),SUM(J6702:J6721)/Weighting!$S$5)</f>
        <v>#N/A</v>
      </c>
      <c r="Q6699" s="27" t="e">
        <f>IF(M6699=FALSE,NA(),SUM(K6702:K6721)/Weighting!$S$6)</f>
        <v>#N/A</v>
      </c>
      <c r="R6699" s="27" t="e">
        <f>IF(M6699=FALSE,NA(),(VLOOKUP(1,G6702:K6721,3,FALSE))/(M6699-1))</f>
        <v>#N/A</v>
      </c>
      <c r="S6699" s="22" t="e">
        <f>IF(M6699=FALSE,NA(),IF(SUM(J6702:J6721)=2,"yes","no"))</f>
        <v>#N/A</v>
      </c>
      <c r="X6699" s="2" cm="2">
        <f t="array" ref="X6699:X6700">FREQUENCY(IF('Data Transformation'!$B$425:$B$6424='Bin Analysis'!L6699,'Data Transformation'!$G$425:$G$6424),'Data Transformation'!$U$11)</f>
        <v>0</v>
      </c>
      <c r="Y6699" s="2" cm="2">
        <f t="array" ref="Y6699:Y6700">FREQUENCY(IF('Data Transformation'!$B$425:$B$6424='Bin Analysis'!L6699,'Data Transformation'!$G$425:$G$6424),'Data Transformation'!$U$12)</f>
        <v>0</v>
      </c>
    </row>
    <row r="6700" spans="1:25" x14ac:dyDescent="0.25">
      <c r="A6700" s="14" t="s">
        <v>67</v>
      </c>
      <c r="B6700" t="s">
        <v>47</v>
      </c>
      <c r="C6700" t="s">
        <v>5</v>
      </c>
      <c r="D6700" t="s">
        <v>100</v>
      </c>
      <c r="E6700" t="s">
        <v>101</v>
      </c>
      <c r="F6700" t="s">
        <v>102</v>
      </c>
      <c r="G6700" t="s">
        <v>70</v>
      </c>
      <c r="H6700" t="s">
        <v>31</v>
      </c>
      <c r="I6700" t="s">
        <v>32</v>
      </c>
      <c r="J6700" t="s">
        <v>46</v>
      </c>
      <c r="K6700" s="14" t="s">
        <v>45</v>
      </c>
      <c r="M6700" s="14"/>
      <c r="X6700" s="2">
        <v>0</v>
      </c>
      <c r="Y6700" s="2">
        <v>0</v>
      </c>
    </row>
    <row r="6701" spans="1:25" x14ac:dyDescent="0.25">
      <c r="A6701" s="32"/>
      <c r="D6701" t="e">
        <f>IF(C6701=1,'Data Transformation'!$G$3+0.5*'Data Transformation'!$W$25,IF(C6702=1,D6702-'Data Transformation'!$W$25,FALSE))</f>
        <v>#NUM!</v>
      </c>
      <c r="E6701">
        <f t="array" ref="E6701">IF(ISLOGICAL(D6701),"",FREQUENCY(IF('Data Transformation'!$B$425:$B$8425='Bin Analysis'!$B6699,'Data Transformation'!$G$425:$G$8425),D6701))</f>
        <v>2001</v>
      </c>
      <c r="F6701" t="e">
        <f>IF(ISLOGICAL(D6701),"",E6701-E6700)</f>
        <v>#VALUE!</v>
      </c>
      <c r="M6701" s="14"/>
    </row>
    <row r="6702" spans="1:25" x14ac:dyDescent="0.25">
      <c r="A6702" s="32" t="e">
        <f>IF(Weighting!$P$6&gt;0,B6702,"")</f>
        <v>#NUM!</v>
      </c>
      <c r="B6702" t="e">
        <f>Weighting!$C$6</f>
        <v>#DIV/0!</v>
      </c>
      <c r="C6702" t="e">
        <f>Weighting!$F$6</f>
        <v>#NUM!</v>
      </c>
      <c r="D6702" t="e">
        <f>IF(C6702=1,'Data Transformation'!$G$3+0.5*'Data Transformation'!$W$25,IF(C6703=1,D6703-'Data Transformation'!$W$25,FALSE))</f>
        <v>#NUM!</v>
      </c>
      <c r="E6702">
        <f t="array" ref="E6702">IF(ISLOGICAL(D6702),"",FREQUENCY(IF('Data Transformation'!$B$425:$B$8425='Bin Analysis'!$B6699,'Data Transformation'!$G$425:$G$8425),D6702))</f>
        <v>2001</v>
      </c>
      <c r="F6702">
        <f>IF(ISLOGICAL(D6702),"",E6702-E6701)</f>
        <v>0</v>
      </c>
      <c r="G6702">
        <f>Weighting!$H$6</f>
        <v>1</v>
      </c>
      <c r="H6702">
        <f t="array" ref="H6702">FREQUENCY(IF('Data Transformation'!$B$4:$B$8425=B6699,'Data Transformation'!$G$4:$G$8425),'Bin Analysis'!$B6702)</f>
        <v>2073</v>
      </c>
      <c r="I6702">
        <f>H6702-H6701</f>
        <v>2073</v>
      </c>
      <c r="J6702">
        <f>IF(I6702=0,0,1)</f>
        <v>1</v>
      </c>
      <c r="K6702" t="e">
        <f>J6702*Weighting!$W$6</f>
        <v>#NUM!</v>
      </c>
      <c r="M6702" s="14"/>
    </row>
    <row r="6703" spans="1:25" x14ac:dyDescent="0.25">
      <c r="A6703" s="32" t="str">
        <f>IF(Weighting!$P$7&gt;0,B6703,"")</f>
        <v/>
      </c>
      <c r="B6703" t="e">
        <f>Weighting!$C$7</f>
        <v>#DIV/0!</v>
      </c>
      <c r="C6703" t="e">
        <f>Weighting!$F$7</f>
        <v>#NUM!</v>
      </c>
      <c r="D6703" t="e">
        <f>IF(C6703=1,'Data Transformation'!$G$3+0.5*'Data Transformation'!$W$25,IF(C6704=1,D6704-'Data Transformation'!$W$25,FALSE))</f>
        <v>#NUM!</v>
      </c>
      <c r="E6703">
        <f t="array" ref="E6703">IF(ISLOGICAL(D6703),"",FREQUENCY(IF('Data Transformation'!$B$425:$B$8425='Bin Analysis'!$B6699,'Data Transformation'!$G$425:$G$8425),D6703))</f>
        <v>2001</v>
      </c>
      <c r="F6703">
        <f t="shared" ref="F6703:F6721" si="837">IF(ISLOGICAL(D6703),"",E6703-E6702)</f>
        <v>0</v>
      </c>
      <c r="G6703">
        <f>Weighting!$H$7</f>
        <v>0</v>
      </c>
      <c r="H6703">
        <f t="array" ref="H6703">FREQUENCY(IF('Data Transformation'!$B$4:$B$8425=B6699,'Data Transformation'!$G$4:$G$8425),'Bin Analysis'!$B6703)</f>
        <v>2073</v>
      </c>
      <c r="I6703">
        <f t="shared" ref="I6703:I6721" si="838">H6703-H6702</f>
        <v>0</v>
      </c>
      <c r="J6703">
        <f>IF(I6703=0,0,1)</f>
        <v>0</v>
      </c>
      <c r="K6703">
        <f>J6703*Weighting!$W$7</f>
        <v>0</v>
      </c>
      <c r="M6703" s="14"/>
    </row>
    <row r="6704" spans="1:25" x14ac:dyDescent="0.25">
      <c r="A6704" s="32" t="str">
        <f>IF(Weighting!$P$8&gt;0,B6704,"")</f>
        <v/>
      </c>
      <c r="B6704" t="e">
        <f>Weighting!$C$8</f>
        <v>#DIV/0!</v>
      </c>
      <c r="C6704" t="e">
        <f>Weighting!$F$8</f>
        <v>#NUM!</v>
      </c>
      <c r="D6704" t="e">
        <f>IF(C6704=1,'Data Transformation'!$G$3+0.5*'Data Transformation'!$W$25,IF(C6705=1,D6705-'Data Transformation'!$W$25,FALSE))</f>
        <v>#NUM!</v>
      </c>
      <c r="E6704">
        <f t="array" ref="E6704">IF(ISLOGICAL(D6704),"",FREQUENCY(IF('Data Transformation'!$B$425:$B$8425='Bin Analysis'!$B6699,'Data Transformation'!$G$425:$G$8425),D6704))</f>
        <v>2001</v>
      </c>
      <c r="F6704">
        <f t="shared" si="837"/>
        <v>0</v>
      </c>
      <c r="G6704">
        <f>Weighting!$H$8</f>
        <v>0</v>
      </c>
      <c r="H6704">
        <f t="array" ref="H6704">FREQUENCY(IF('Data Transformation'!$B$4:$B$8425=B6699,'Data Transformation'!$G$4:$G$8425),'Bin Analysis'!$B6704)</f>
        <v>2073</v>
      </c>
      <c r="I6704">
        <f t="shared" si="838"/>
        <v>0</v>
      </c>
      <c r="J6704">
        <f t="shared" ref="J6704:J6721" si="839">IF(I6704=0,0,1)</f>
        <v>0</v>
      </c>
      <c r="K6704">
        <f>J6704*Weighting!$W$8</f>
        <v>0</v>
      </c>
      <c r="M6704" s="14"/>
    </row>
    <row r="6705" spans="1:13" x14ac:dyDescent="0.25">
      <c r="A6705" s="32" t="str">
        <f>IF(Weighting!$P$9&gt;0,B6705,"")</f>
        <v/>
      </c>
      <c r="B6705" s="50" t="e">
        <f>Weighting!$C$9</f>
        <v>#DIV/0!</v>
      </c>
      <c r="C6705" t="e">
        <f>Weighting!$F$9</f>
        <v>#NUM!</v>
      </c>
      <c r="D6705" t="e">
        <f>IF(C6705=1,'Data Transformation'!$G$3+0.5*'Data Transformation'!$W$25,IF(C6706=1,D6706-'Data Transformation'!$W$25,FALSE))</f>
        <v>#NUM!</v>
      </c>
      <c r="E6705">
        <f t="array" ref="E6705">IF(ISLOGICAL(D6705),"",FREQUENCY(IF('Data Transformation'!$B$425:$B$8425='Bin Analysis'!$B6699,'Data Transformation'!$G$425:$G$8425),D6705))</f>
        <v>2001</v>
      </c>
      <c r="F6705">
        <f t="shared" si="837"/>
        <v>0</v>
      </c>
      <c r="G6705">
        <f>Weighting!$H$9</f>
        <v>0</v>
      </c>
      <c r="H6705">
        <f t="array" ref="H6705">FREQUENCY(IF('Data Transformation'!$B$4:$B$8425=B6699,'Data Transformation'!$G$4:$G$8425),'Bin Analysis'!$B6705)</f>
        <v>2073</v>
      </c>
      <c r="I6705">
        <f t="shared" si="838"/>
        <v>0</v>
      </c>
      <c r="J6705">
        <f t="shared" si="839"/>
        <v>0</v>
      </c>
      <c r="K6705">
        <f>J6705*Weighting!$W$9</f>
        <v>0</v>
      </c>
      <c r="M6705" s="14"/>
    </row>
    <row r="6706" spans="1:13" x14ac:dyDescent="0.25">
      <c r="A6706" s="32" t="str">
        <f>IF(Weighting!$P$10&gt;0,B6706,"")</f>
        <v/>
      </c>
      <c r="B6706" t="e">
        <f>Weighting!$C$10</f>
        <v>#DIV/0!</v>
      </c>
      <c r="C6706" t="e">
        <f>Weighting!$F$10</f>
        <v>#NUM!</v>
      </c>
      <c r="D6706" t="e">
        <f>IF(C6706=1,'Data Transformation'!$G$3+0.5*'Data Transformation'!$W$25,IF(C6707=1,D6707-'Data Transformation'!$W$25,FALSE))</f>
        <v>#NUM!</v>
      </c>
      <c r="E6706">
        <f t="array" ref="E6706">IF(ISLOGICAL(D6706),"",FREQUENCY(IF('Data Transformation'!$B$425:$B$8425='Bin Analysis'!$B6699,'Data Transformation'!$G$425:$G$8425),D6706))</f>
        <v>2001</v>
      </c>
      <c r="F6706">
        <f t="shared" si="837"/>
        <v>0</v>
      </c>
      <c r="G6706">
        <f>Weighting!$H$10</f>
        <v>0</v>
      </c>
      <c r="H6706">
        <f t="array" ref="H6706">FREQUENCY(IF('Data Transformation'!$B$4:$B$8425=B6699,'Data Transformation'!$G$4:$G$8425),'Bin Analysis'!$B6706)</f>
        <v>2073</v>
      </c>
      <c r="I6706">
        <f t="shared" si="838"/>
        <v>0</v>
      </c>
      <c r="J6706">
        <f t="shared" si="839"/>
        <v>0</v>
      </c>
      <c r="K6706">
        <f>J6706*Weighting!$W$10</f>
        <v>0</v>
      </c>
      <c r="M6706" s="14"/>
    </row>
    <row r="6707" spans="1:13" x14ac:dyDescent="0.25">
      <c r="A6707" s="32" t="str">
        <f>IF(Weighting!$P$11&gt;0,B6707,"")</f>
        <v/>
      </c>
      <c r="B6707" t="e">
        <f>Weighting!$C$11</f>
        <v>#DIV/0!</v>
      </c>
      <c r="C6707" t="e">
        <f>Weighting!$F$11</f>
        <v>#NUM!</v>
      </c>
      <c r="D6707" t="e">
        <f>IF(C6707=1,'Data Transformation'!$G$3+0.5*'Data Transformation'!$W$25,IF(C6708=1,D6708-'Data Transformation'!$W$25,FALSE))</f>
        <v>#NUM!</v>
      </c>
      <c r="E6707">
        <f t="array" ref="E6707">IF(ISLOGICAL(D6707),"",FREQUENCY(IF('Data Transformation'!$B$425:$B$8425='Bin Analysis'!$B6699,'Data Transformation'!$G$425:$G$8425),D6707))</f>
        <v>2001</v>
      </c>
      <c r="F6707">
        <f t="shared" si="837"/>
        <v>0</v>
      </c>
      <c r="G6707">
        <f>Weighting!$H$11</f>
        <v>0</v>
      </c>
      <c r="H6707">
        <f t="array" ref="H6707">FREQUENCY(IF('Data Transformation'!$B$4:$B$8425=B6699,'Data Transformation'!$G$4:$G$8425),'Bin Analysis'!$B6707)</f>
        <v>2073</v>
      </c>
      <c r="I6707">
        <f t="shared" si="838"/>
        <v>0</v>
      </c>
      <c r="J6707">
        <f t="shared" si="839"/>
        <v>0</v>
      </c>
      <c r="K6707">
        <f>J6707*Weighting!$W$11</f>
        <v>0</v>
      </c>
      <c r="M6707" s="14"/>
    </row>
    <row r="6708" spans="1:13" x14ac:dyDescent="0.25">
      <c r="A6708" s="32" t="str">
        <f>IF(Weighting!$P$12&gt;0,B6708,"")</f>
        <v/>
      </c>
      <c r="B6708" t="e">
        <f>Weighting!$C$12</f>
        <v>#DIV/0!</v>
      </c>
      <c r="C6708" t="e">
        <f>Weighting!$F$12</f>
        <v>#NUM!</v>
      </c>
      <c r="D6708" t="e">
        <f>IF(C6708=1,'Data Transformation'!$G$3+0.5*'Data Transformation'!$W$25,IF(C6709=1,D6709-'Data Transformation'!$W$25,FALSE))</f>
        <v>#NUM!</v>
      </c>
      <c r="E6708">
        <f t="array" ref="E6708">IF(ISLOGICAL(D6708),"",FREQUENCY(IF('Data Transformation'!$B$425:$B$8425='Bin Analysis'!$B6699,'Data Transformation'!$G$425:$G$8425),D6708))</f>
        <v>2001</v>
      </c>
      <c r="F6708">
        <f t="shared" si="837"/>
        <v>0</v>
      </c>
      <c r="G6708">
        <f>Weighting!$H$12</f>
        <v>0</v>
      </c>
      <c r="H6708">
        <f t="array" ref="H6708">FREQUENCY(IF('Data Transformation'!$B$4:$B$8425=B6699,'Data Transformation'!$G$4:$G$8425),'Bin Analysis'!$B6708)</f>
        <v>2073</v>
      </c>
      <c r="I6708">
        <f t="shared" si="838"/>
        <v>0</v>
      </c>
      <c r="J6708">
        <f t="shared" si="839"/>
        <v>0</v>
      </c>
      <c r="K6708">
        <f>J6708*Weighting!$W$12</f>
        <v>0</v>
      </c>
      <c r="M6708" s="14"/>
    </row>
    <row r="6709" spans="1:13" x14ac:dyDescent="0.25">
      <c r="A6709" s="32" t="str">
        <f>IF(Weighting!$P$13&gt;0,B6709,"")</f>
        <v/>
      </c>
      <c r="B6709" t="e">
        <f>Weighting!$C$13</f>
        <v>#DIV/0!</v>
      </c>
      <c r="C6709" t="e">
        <f>Weighting!$F$13</f>
        <v>#NUM!</v>
      </c>
      <c r="D6709" t="e">
        <f>IF(C6709=1,'Data Transformation'!$G$3+0.5*'Data Transformation'!$W$25,IF(C6710=1,D6710-'Data Transformation'!$W$25,FALSE))</f>
        <v>#NUM!</v>
      </c>
      <c r="E6709">
        <f t="array" ref="E6709">IF(ISLOGICAL(D6709),"",FREQUENCY(IF('Data Transformation'!$B$425:$B$8425='Bin Analysis'!$B6699,'Data Transformation'!$G$425:$G$8425),D6709))</f>
        <v>2001</v>
      </c>
      <c r="F6709">
        <f t="shared" si="837"/>
        <v>0</v>
      </c>
      <c r="G6709">
        <f>Weighting!$H$13</f>
        <v>0</v>
      </c>
      <c r="H6709">
        <f t="array" ref="H6709">FREQUENCY(IF('Data Transformation'!$B$4:$B$8425=B6699,'Data Transformation'!$G$4:$G$8425),'Bin Analysis'!$B6709)</f>
        <v>2073</v>
      </c>
      <c r="I6709">
        <f t="shared" si="838"/>
        <v>0</v>
      </c>
      <c r="J6709">
        <f t="shared" si="839"/>
        <v>0</v>
      </c>
      <c r="K6709">
        <f>J6709*Weighting!$W$13</f>
        <v>0</v>
      </c>
      <c r="M6709" s="14"/>
    </row>
    <row r="6710" spans="1:13" x14ac:dyDescent="0.25">
      <c r="A6710" s="32" t="str">
        <f>IF(Weighting!$P$14&gt;0,B6710,"")</f>
        <v/>
      </c>
      <c r="B6710" t="e">
        <f>Weighting!$C$14</f>
        <v>#DIV/0!</v>
      </c>
      <c r="C6710" t="e">
        <f>Weighting!$F$14</f>
        <v>#NUM!</v>
      </c>
      <c r="D6710" t="e">
        <f>IF(C6710=1,'Data Transformation'!$G$3+0.5*'Data Transformation'!$W$25,IF(C6711=1,D6711-'Data Transformation'!$W$25,FALSE))</f>
        <v>#NUM!</v>
      </c>
      <c r="E6710">
        <f t="array" ref="E6710">IF(ISLOGICAL(D6710),"",FREQUENCY(IF('Data Transformation'!$B$425:$B$8425='Bin Analysis'!$B6699,'Data Transformation'!$G$425:$G$8425),D6710))</f>
        <v>2001</v>
      </c>
      <c r="F6710">
        <f t="shared" si="837"/>
        <v>0</v>
      </c>
      <c r="G6710">
        <f>Weighting!$H$14</f>
        <v>0</v>
      </c>
      <c r="H6710">
        <f t="array" ref="H6710">FREQUENCY(IF('Data Transformation'!$B$4:$B$8425=B6699,'Data Transformation'!$G$4:$G$8425),'Bin Analysis'!$B6710)</f>
        <v>2073</v>
      </c>
      <c r="I6710">
        <f t="shared" si="838"/>
        <v>0</v>
      </c>
      <c r="J6710">
        <f t="shared" si="839"/>
        <v>0</v>
      </c>
      <c r="K6710">
        <f>J6710*Weighting!$W$14</f>
        <v>0</v>
      </c>
      <c r="M6710" s="14"/>
    </row>
    <row r="6711" spans="1:13" x14ac:dyDescent="0.25">
      <c r="A6711" s="32" t="str">
        <f>IF(Weighting!$P$15&gt;0,B6711,"")</f>
        <v/>
      </c>
      <c r="B6711" t="e">
        <f>Weighting!$C$15</f>
        <v>#DIV/0!</v>
      </c>
      <c r="C6711" t="e">
        <f>Weighting!$F$15</f>
        <v>#NUM!</v>
      </c>
      <c r="D6711" t="e">
        <f>IF(C6711=1,'Data Transformation'!$G$3+0.5*'Data Transformation'!$W$25,IF(C6712=1,D6712-'Data Transformation'!$W$25,FALSE))</f>
        <v>#NUM!</v>
      </c>
      <c r="E6711">
        <f t="array" ref="E6711">IF(ISLOGICAL(D6711),"",FREQUENCY(IF('Data Transformation'!$B$425:$B$8425='Bin Analysis'!$B6699,'Data Transformation'!$G$425:$G$8425),D6711))</f>
        <v>2001</v>
      </c>
      <c r="F6711">
        <f t="shared" si="837"/>
        <v>0</v>
      </c>
      <c r="G6711">
        <f>Weighting!$H$15</f>
        <v>0</v>
      </c>
      <c r="H6711">
        <f t="array" ref="H6711">FREQUENCY(IF('Data Transformation'!$B$4:$B$8425=B6699,'Data Transformation'!$G$4:$G$8425),'Bin Analysis'!$B6711)</f>
        <v>2073</v>
      </c>
      <c r="I6711">
        <f t="shared" si="838"/>
        <v>0</v>
      </c>
      <c r="J6711">
        <f t="shared" si="839"/>
        <v>0</v>
      </c>
      <c r="K6711">
        <f>J6711*Weighting!$W$15</f>
        <v>0</v>
      </c>
      <c r="M6711" s="14"/>
    </row>
    <row r="6712" spans="1:13" x14ac:dyDescent="0.25">
      <c r="A6712" s="32" t="str">
        <f>IF(Weighting!$P$16&gt;0,B6712,"")</f>
        <v/>
      </c>
      <c r="B6712" t="e">
        <f>Weighting!$C$16</f>
        <v>#DIV/0!</v>
      </c>
      <c r="C6712" t="e">
        <f>Weighting!$F$16</f>
        <v>#NUM!</v>
      </c>
      <c r="D6712" t="e">
        <f>IF(C6712=1,'Data Transformation'!$G$3+0.5*'Data Transformation'!$W$25,IF(C6713=1,D6713-'Data Transformation'!$W$25,FALSE))</f>
        <v>#NUM!</v>
      </c>
      <c r="E6712">
        <f t="array" ref="E6712">IF(ISLOGICAL(D6712),"",FREQUENCY(IF('Data Transformation'!$B$425:$B$8425='Bin Analysis'!$B6699,'Data Transformation'!$G$425:$G$8425),D6712))</f>
        <v>2001</v>
      </c>
      <c r="F6712">
        <f t="shared" si="837"/>
        <v>0</v>
      </c>
      <c r="G6712">
        <f>Weighting!$H$16</f>
        <v>0</v>
      </c>
      <c r="H6712">
        <f t="array" ref="H6712">FREQUENCY(IF('Data Transformation'!$B$4:$B$8425=B6699,'Data Transformation'!$G$4:$G$8425),'Bin Analysis'!$B6712)</f>
        <v>2073</v>
      </c>
      <c r="I6712">
        <f t="shared" si="838"/>
        <v>0</v>
      </c>
      <c r="J6712">
        <f t="shared" si="839"/>
        <v>0</v>
      </c>
      <c r="K6712">
        <f>J6712*Weighting!$W$16</f>
        <v>0</v>
      </c>
      <c r="M6712" s="14"/>
    </row>
    <row r="6713" spans="1:13" x14ac:dyDescent="0.25">
      <c r="A6713" s="32" t="str">
        <f>IF(Weighting!$P$17&gt;0,B6713,"")</f>
        <v/>
      </c>
      <c r="B6713" t="e">
        <f>Weighting!$C$17</f>
        <v>#DIV/0!</v>
      </c>
      <c r="C6713" t="e">
        <f>Weighting!$F$17</f>
        <v>#NUM!</v>
      </c>
      <c r="D6713" t="e">
        <f>IF(C6713=1,'Data Transformation'!$G$3+0.5*'Data Transformation'!$W$25,IF(C6714=1,D6714-'Data Transformation'!$W$25,FALSE))</f>
        <v>#NUM!</v>
      </c>
      <c r="E6713">
        <f t="array" ref="E6713">IF(ISLOGICAL(D6713),"",FREQUENCY(IF('Data Transformation'!$B$425:$B$8425='Bin Analysis'!$B6699,'Data Transformation'!$G$425:$G$8425),D6713))</f>
        <v>2001</v>
      </c>
      <c r="F6713">
        <f t="shared" si="837"/>
        <v>0</v>
      </c>
      <c r="G6713">
        <f>Weighting!$H$17</f>
        <v>0</v>
      </c>
      <c r="H6713">
        <f t="array" ref="H6713">FREQUENCY(IF('Data Transformation'!$B$4:$B$8425=B6699,'Data Transformation'!$G$4:$G$8425),'Bin Analysis'!$B6713)</f>
        <v>2073</v>
      </c>
      <c r="I6713">
        <f t="shared" si="838"/>
        <v>0</v>
      </c>
      <c r="J6713">
        <f t="shared" si="839"/>
        <v>0</v>
      </c>
      <c r="K6713">
        <f>J6713*Weighting!$W$17</f>
        <v>0</v>
      </c>
      <c r="M6713" s="14"/>
    </row>
    <row r="6714" spans="1:13" x14ac:dyDescent="0.25">
      <c r="A6714" s="32" t="str">
        <f>IF(Weighting!$P$18&gt;0,B6714,"")</f>
        <v/>
      </c>
      <c r="B6714" t="e">
        <f>Weighting!$C$18</f>
        <v>#DIV/0!</v>
      </c>
      <c r="C6714" t="e">
        <f>Weighting!$F$18</f>
        <v>#NUM!</v>
      </c>
      <c r="D6714" t="e">
        <f>IF(C6714=1,'Data Transformation'!$G$3+0.5*'Data Transformation'!$W$25,IF(C6715=1,D6715-'Data Transformation'!$W$25,FALSE))</f>
        <v>#NUM!</v>
      </c>
      <c r="E6714">
        <f t="array" ref="E6714">IF(ISLOGICAL(D6714),"",FREQUENCY(IF('Data Transformation'!$B$425:$B$8425='Bin Analysis'!$B6699,'Data Transformation'!$G$425:$G$8425),D6714))</f>
        <v>2001</v>
      </c>
      <c r="F6714">
        <f t="shared" si="837"/>
        <v>0</v>
      </c>
      <c r="G6714">
        <f>Weighting!$H$18</f>
        <v>0</v>
      </c>
      <c r="H6714">
        <f t="array" ref="H6714">FREQUENCY(IF('Data Transformation'!$B$4:$B$8425=B6699,'Data Transformation'!$G$4:$G$8425),'Bin Analysis'!$B6714)</f>
        <v>2073</v>
      </c>
      <c r="I6714">
        <f t="shared" si="838"/>
        <v>0</v>
      </c>
      <c r="J6714">
        <f t="shared" si="839"/>
        <v>0</v>
      </c>
      <c r="K6714">
        <f>J6714*Weighting!$W$18</f>
        <v>0</v>
      </c>
      <c r="M6714" s="14"/>
    </row>
    <row r="6715" spans="1:13" x14ac:dyDescent="0.25">
      <c r="A6715" s="32" t="str">
        <f>IF(Weighting!$P$19&gt;0,B6715,"")</f>
        <v/>
      </c>
      <c r="B6715" t="e">
        <f>Weighting!$C$19</f>
        <v>#DIV/0!</v>
      </c>
      <c r="C6715" t="e">
        <f>Weighting!$F$19</f>
        <v>#NUM!</v>
      </c>
      <c r="D6715" t="e">
        <f>IF(C6715=1,'Data Transformation'!$G$3+0.5*'Data Transformation'!$W$25,IF(C6716=1,D6716-'Data Transformation'!$W$25,FALSE))</f>
        <v>#NUM!</v>
      </c>
      <c r="E6715">
        <f t="array" ref="E6715">IF(ISLOGICAL(D6715),"",FREQUENCY(IF('Data Transformation'!$B$425:$B$8425='Bin Analysis'!$B6699,'Data Transformation'!$G$425:$G$8425),D6715))</f>
        <v>2001</v>
      </c>
      <c r="F6715">
        <f t="shared" si="837"/>
        <v>0</v>
      </c>
      <c r="G6715">
        <f>Weighting!$H$19</f>
        <v>0</v>
      </c>
      <c r="H6715">
        <f t="array" ref="H6715">FREQUENCY(IF('Data Transformation'!$B$4:$B$8425=B6699,'Data Transformation'!$G$4:$G$8425),'Bin Analysis'!$B6715)</f>
        <v>2073</v>
      </c>
      <c r="I6715">
        <f t="shared" si="838"/>
        <v>0</v>
      </c>
      <c r="J6715">
        <f t="shared" si="839"/>
        <v>0</v>
      </c>
      <c r="K6715">
        <f>J6715*Weighting!$W$19</f>
        <v>0</v>
      </c>
      <c r="M6715" s="14"/>
    </row>
    <row r="6716" spans="1:13" x14ac:dyDescent="0.25">
      <c r="A6716" s="32" t="str">
        <f>IF(Weighting!$P$20&gt;0,B6716,"")</f>
        <v/>
      </c>
      <c r="B6716" t="e">
        <f>Weighting!$C$20</f>
        <v>#DIV/0!</v>
      </c>
      <c r="C6716" t="e">
        <f>Weighting!$F$20</f>
        <v>#NUM!</v>
      </c>
      <c r="D6716" t="e">
        <f>IF(C6716=1,'Data Transformation'!$G$3+0.5*'Data Transformation'!$W$25,IF(C6717=1,D6717-'Data Transformation'!$W$25,FALSE))</f>
        <v>#NUM!</v>
      </c>
      <c r="E6716">
        <f t="array" ref="E6716">IF(ISLOGICAL(D6716),"",FREQUENCY(IF('Data Transformation'!$B$425:$B$8425='Bin Analysis'!$B6699,'Data Transformation'!$G$425:$G$8425),D6716))</f>
        <v>2001</v>
      </c>
      <c r="F6716">
        <f t="shared" si="837"/>
        <v>0</v>
      </c>
      <c r="G6716">
        <f>Weighting!$H$20</f>
        <v>0</v>
      </c>
      <c r="H6716">
        <f t="array" ref="H6716">FREQUENCY(IF('Data Transformation'!$B$4:$B$8425=B6699,'Data Transformation'!$G$4:$G$8425),'Bin Analysis'!$B6716)</f>
        <v>2073</v>
      </c>
      <c r="I6716">
        <f t="shared" si="838"/>
        <v>0</v>
      </c>
      <c r="J6716">
        <f t="shared" si="839"/>
        <v>0</v>
      </c>
      <c r="K6716">
        <f>J6716*Weighting!$W$20</f>
        <v>0</v>
      </c>
      <c r="M6716" s="14"/>
    </row>
    <row r="6717" spans="1:13" x14ac:dyDescent="0.25">
      <c r="A6717" s="32" t="str">
        <f>IF(Weighting!$P$21&gt;0,B6717,"")</f>
        <v/>
      </c>
      <c r="B6717" t="e">
        <f>Weighting!$C$21</f>
        <v>#DIV/0!</v>
      </c>
      <c r="C6717" t="e">
        <f>Weighting!$F$21</f>
        <v>#NUM!</v>
      </c>
      <c r="D6717" t="e">
        <f>IF(C6717=1,'Data Transformation'!$G$3+0.5*'Data Transformation'!$W$25,IF(C6718=1,D6718-'Data Transformation'!$W$25,FALSE))</f>
        <v>#NUM!</v>
      </c>
      <c r="E6717">
        <f t="array" ref="E6717">IF(ISLOGICAL(D6717),"",FREQUENCY(IF('Data Transformation'!$B$425:$B$8425='Bin Analysis'!$B6699,'Data Transformation'!$G$425:$G$8425),D6717))</f>
        <v>2001</v>
      </c>
      <c r="F6717">
        <f t="shared" si="837"/>
        <v>0</v>
      </c>
      <c r="G6717">
        <f>Weighting!$H$21</f>
        <v>0</v>
      </c>
      <c r="H6717">
        <f t="array" ref="H6717">FREQUENCY(IF('Data Transformation'!$B$4:$B$8425=B6699,'Data Transformation'!$G$4:$G$8425),'Bin Analysis'!$B6717)</f>
        <v>2073</v>
      </c>
      <c r="I6717">
        <f t="shared" si="838"/>
        <v>0</v>
      </c>
      <c r="J6717">
        <f t="shared" si="839"/>
        <v>0</v>
      </c>
      <c r="K6717">
        <f>J6717*Weighting!$W$21</f>
        <v>0</v>
      </c>
      <c r="M6717" s="14"/>
    </row>
    <row r="6718" spans="1:13" x14ac:dyDescent="0.25">
      <c r="A6718" s="32" t="str">
        <f>IF(Weighting!$P$22&gt;0,B6718,"")</f>
        <v/>
      </c>
      <c r="B6718" t="e">
        <f>Weighting!$C$22</f>
        <v>#DIV/0!</v>
      </c>
      <c r="C6718" t="e">
        <f>Weighting!$F$22</f>
        <v>#NUM!</v>
      </c>
      <c r="D6718" t="e">
        <f>IF(C6718=1,'Data Transformation'!$G$3+0.5*'Data Transformation'!$W$25,IF(C6719=1,D6719-'Data Transformation'!$W$25,FALSE))</f>
        <v>#NUM!</v>
      </c>
      <c r="E6718">
        <f t="array" ref="E6718">IF(ISLOGICAL(D6718),"",FREQUENCY(IF('Data Transformation'!$B$425:$B$8425='Bin Analysis'!$B6699,'Data Transformation'!$G$425:$G$8425),D6718))</f>
        <v>2001</v>
      </c>
      <c r="F6718">
        <f t="shared" si="837"/>
        <v>0</v>
      </c>
      <c r="G6718">
        <f>Weighting!$H$22</f>
        <v>0</v>
      </c>
      <c r="H6718">
        <f t="array" ref="H6718">FREQUENCY(IF('Data Transformation'!$B$4:$B$8425=B6699,'Data Transformation'!$G$4:$G$8425),'Bin Analysis'!$B6718)</f>
        <v>2073</v>
      </c>
      <c r="I6718">
        <f t="shared" si="838"/>
        <v>0</v>
      </c>
      <c r="J6718">
        <f t="shared" si="839"/>
        <v>0</v>
      </c>
      <c r="K6718">
        <f>J6718*Weighting!$W$22</f>
        <v>0</v>
      </c>
      <c r="M6718" s="14"/>
    </row>
    <row r="6719" spans="1:13" x14ac:dyDescent="0.25">
      <c r="A6719" s="32" t="str">
        <f>IF(Weighting!$P$23&gt;0,B6719,"")</f>
        <v/>
      </c>
      <c r="B6719" t="e">
        <f>Weighting!$C$23</f>
        <v>#DIV/0!</v>
      </c>
      <c r="C6719" t="e">
        <f>Weighting!$F$23</f>
        <v>#NUM!</v>
      </c>
      <c r="D6719" t="e">
        <f>IF(C6719=1,'Data Transformation'!$G$3+0.5*'Data Transformation'!$W$25,IF(C6720=1,D6720-'Data Transformation'!$W$25,FALSE))</f>
        <v>#NUM!</v>
      </c>
      <c r="E6719">
        <f t="array" ref="E6719">IF(ISLOGICAL(D6719),"",FREQUENCY(IF('Data Transformation'!$B$425:$B$8425='Bin Analysis'!$B6699,'Data Transformation'!$G$425:$G$8425),D6719))</f>
        <v>2001</v>
      </c>
      <c r="F6719">
        <f t="shared" si="837"/>
        <v>0</v>
      </c>
      <c r="G6719">
        <f>Weighting!$H$23</f>
        <v>0</v>
      </c>
      <c r="H6719">
        <f t="array" ref="H6719">FREQUENCY(IF('Data Transformation'!$B$4:$B$8425=B6699,'Data Transformation'!$G$4:$G$8425),'Bin Analysis'!$B6719)</f>
        <v>2073</v>
      </c>
      <c r="I6719">
        <f t="shared" si="838"/>
        <v>0</v>
      </c>
      <c r="J6719">
        <f t="shared" si="839"/>
        <v>0</v>
      </c>
      <c r="K6719">
        <f>J6719*Weighting!$W$23</f>
        <v>0</v>
      </c>
      <c r="M6719" s="14"/>
    </row>
    <row r="6720" spans="1:13" x14ac:dyDescent="0.25">
      <c r="A6720" s="32" t="str">
        <f>IF(Weighting!$P$24&gt;0,B6720,"")</f>
        <v/>
      </c>
      <c r="B6720" t="e">
        <f>Weighting!$C$24</f>
        <v>#DIV/0!</v>
      </c>
      <c r="C6720" t="e">
        <f>Weighting!$F$24</f>
        <v>#NUM!</v>
      </c>
      <c r="D6720" t="e">
        <f>IF(C6720=1,'Data Transformation'!$G$3+0.5*'Data Transformation'!$W$25,IF(C6721=1,D6721-'Data Transformation'!$W$25,FALSE))</f>
        <v>#NUM!</v>
      </c>
      <c r="E6720">
        <f t="array" ref="E6720">IF(ISLOGICAL(D6720),"",FREQUENCY(IF('Data Transformation'!$B$425:$B$8425='Bin Analysis'!$B6699,'Data Transformation'!$G$425:$G$8425),D6720))</f>
        <v>2001</v>
      </c>
      <c r="F6720">
        <f t="shared" si="837"/>
        <v>0</v>
      </c>
      <c r="G6720">
        <f>Weighting!$H$24</f>
        <v>0</v>
      </c>
      <c r="H6720">
        <f t="array" ref="H6720">FREQUENCY(IF('Data Transformation'!$B$4:$B$8425=B6699,'Data Transformation'!$G$4:$G$8425),'Bin Analysis'!$B6720)</f>
        <v>2073</v>
      </c>
      <c r="I6720">
        <f t="shared" si="838"/>
        <v>0</v>
      </c>
      <c r="J6720">
        <f t="shared" si="839"/>
        <v>0</v>
      </c>
      <c r="K6720">
        <f>J6720*Weighting!$W$24</f>
        <v>0</v>
      </c>
      <c r="M6720" s="14"/>
    </row>
    <row r="6721" spans="1:25" x14ac:dyDescent="0.25">
      <c r="A6721" s="32" t="str">
        <f>IF(Weighting!$P$25&gt;0,B6721,"")</f>
        <v/>
      </c>
      <c r="B6721" t="e">
        <f>Weighting!$C$25</f>
        <v>#DIV/0!</v>
      </c>
      <c r="C6721" t="e">
        <f>Weighting!$F$25</f>
        <v>#NUM!</v>
      </c>
      <c r="D6721" t="e">
        <f>IF(C6721=1,'Data Transformation'!$G$3+0.5*'Data Transformation'!$W$25,IF(C6722=1,D6722-'Data Transformation'!$W$25,FALSE))</f>
        <v>#NUM!</v>
      </c>
      <c r="E6721">
        <f t="array" ref="E6721">IF(ISLOGICAL(D6721),"",FREQUENCY(IF('Data Transformation'!$B$425:$B$8425='Bin Analysis'!$B6699,'Data Transformation'!$G$425:$G$8425),D6721))</f>
        <v>2001</v>
      </c>
      <c r="F6721">
        <f t="shared" si="837"/>
        <v>0</v>
      </c>
      <c r="G6721">
        <f>Weighting!$H$25</f>
        <v>0</v>
      </c>
      <c r="H6721">
        <f t="array" ref="H6721">FREQUENCY(IF('Data Transformation'!$B$4:$B$8425=B6699,'Data Transformation'!$G$4:$G$8425),'Bin Analysis'!$B6721)</f>
        <v>2073</v>
      </c>
      <c r="I6721">
        <f t="shared" si="838"/>
        <v>0</v>
      </c>
      <c r="J6721">
        <f t="shared" si="839"/>
        <v>0</v>
      </c>
      <c r="K6721">
        <f>J6721*Weighting!$W$25</f>
        <v>0</v>
      </c>
      <c r="M6721" s="14"/>
    </row>
    <row r="6722" spans="1:25" x14ac:dyDescent="0.25">
      <c r="N6722" s="57"/>
      <c r="O6722"/>
      <c r="P6722"/>
      <c r="Q6722"/>
      <c r="R6722"/>
    </row>
    <row r="6723" spans="1:25" ht="23.25" x14ac:dyDescent="0.35">
      <c r="A6723" s="21" t="s">
        <v>0</v>
      </c>
      <c r="B6723" s="21" t="str">
        <f>IFERROR(VLOOKUP(C6723,'Data Transformation'!$L$6:$M$426,2,FALSE),"")</f>
        <v/>
      </c>
      <c r="C6723" s="21">
        <f>C6699+1</f>
        <v>280</v>
      </c>
      <c r="D6723" s="21"/>
      <c r="E6723" s="21"/>
      <c r="F6723" s="21"/>
      <c r="G6723" s="21"/>
      <c r="H6723" s="22"/>
      <c r="I6723" s="22"/>
      <c r="J6723" s="22"/>
      <c r="K6723" s="21"/>
      <c r="L6723" s="21" t="str">
        <f>B6723</f>
        <v/>
      </c>
      <c r="M6723" s="23" t="e">
        <f>INDEX('Data Transformation'!$O$4:$O$424,MATCH($B6723,'Data Transformation'!$M$4:$M$424,0),MATCH($M$2,'Data Transformation'!$O$3,0))</f>
        <v>#N/A</v>
      </c>
      <c r="N6723" s="27" t="e">
        <f>IF('Input and Summary Results'!$J$16="minimum",'Bin Analysis'!X6724/(M6723-1),'Bin Analysis'!Y6723/('Bin Analysis'!M6723-1))</f>
        <v>#N/A</v>
      </c>
      <c r="O6723" s="27" t="e">
        <f>IF(M6723=FALSE,NA(),(VLOOKUP(1,C6726:K6745,4,FALSE))/(M6723-1))</f>
        <v>#N/A</v>
      </c>
      <c r="P6723" s="27" t="e">
        <f>IF(M6723=FALSE,NA(),SUM(J6726:J6745)/Weighting!$S$5)</f>
        <v>#N/A</v>
      </c>
      <c r="Q6723" s="27" t="e">
        <f>IF(M6723=FALSE,NA(),SUM(K6726:K6745)/Weighting!$S$6)</f>
        <v>#N/A</v>
      </c>
      <c r="R6723" s="27" t="e">
        <f>IF(M6723=FALSE,NA(),(VLOOKUP(1,G6726:K6745,3,FALSE))/(M6723-1))</f>
        <v>#N/A</v>
      </c>
      <c r="S6723" s="22" t="e">
        <f>IF(M6723=FALSE,NA(),IF(SUM(J6726:J6745)=2,"yes","no"))</f>
        <v>#N/A</v>
      </c>
      <c r="X6723" s="2" cm="2">
        <f t="array" ref="X6723:X6724">FREQUENCY(IF('Data Transformation'!$B$425:$B$6424='Bin Analysis'!L6723,'Data Transformation'!$G$425:$G$6424),'Data Transformation'!$U$11)</f>
        <v>0</v>
      </c>
      <c r="Y6723" s="2" cm="2">
        <f t="array" ref="Y6723:Y6724">FREQUENCY(IF('Data Transformation'!$B$425:$B$6424='Bin Analysis'!L6723,'Data Transformation'!$G$425:$G$6424),'Data Transformation'!$U$12)</f>
        <v>0</v>
      </c>
    </row>
    <row r="6724" spans="1:25" x14ac:dyDescent="0.25">
      <c r="A6724" s="14" t="s">
        <v>67</v>
      </c>
      <c r="B6724" t="s">
        <v>47</v>
      </c>
      <c r="C6724" t="s">
        <v>5</v>
      </c>
      <c r="D6724" t="s">
        <v>100</v>
      </c>
      <c r="E6724" t="s">
        <v>101</v>
      </c>
      <c r="F6724" t="s">
        <v>102</v>
      </c>
      <c r="G6724" t="s">
        <v>70</v>
      </c>
      <c r="H6724" t="s">
        <v>31</v>
      </c>
      <c r="I6724" t="s">
        <v>32</v>
      </c>
      <c r="J6724" t="s">
        <v>46</v>
      </c>
      <c r="K6724" s="14" t="s">
        <v>45</v>
      </c>
      <c r="M6724" s="14"/>
      <c r="X6724" s="2">
        <v>0</v>
      </c>
      <c r="Y6724" s="2">
        <v>0</v>
      </c>
    </row>
    <row r="6725" spans="1:25" x14ac:dyDescent="0.25">
      <c r="A6725" s="32"/>
      <c r="D6725" t="e">
        <f>IF(C6725=1,'Data Transformation'!$G$3+0.5*'Data Transformation'!$W$25,IF(C6726=1,D6726-'Data Transformation'!$W$25,FALSE))</f>
        <v>#NUM!</v>
      </c>
      <c r="E6725">
        <f t="array" ref="E6725">IF(ISLOGICAL(D6725),"",FREQUENCY(IF('Data Transformation'!$B$425:$B$8425='Bin Analysis'!$B6723,'Data Transformation'!$G$425:$G$8425),D6725))</f>
        <v>2001</v>
      </c>
      <c r="F6725" t="e">
        <f>IF(ISLOGICAL(D6725),"",E6725-E6724)</f>
        <v>#VALUE!</v>
      </c>
      <c r="M6725" s="14"/>
    </row>
    <row r="6726" spans="1:25" x14ac:dyDescent="0.25">
      <c r="A6726" s="32" t="e">
        <f>IF(Weighting!$P$6&gt;0,B6726,"")</f>
        <v>#NUM!</v>
      </c>
      <c r="B6726" t="e">
        <f>Weighting!$C$6</f>
        <v>#DIV/0!</v>
      </c>
      <c r="C6726" t="e">
        <f>Weighting!$F$6</f>
        <v>#NUM!</v>
      </c>
      <c r="D6726" t="e">
        <f>IF(C6726=1,'Data Transformation'!$G$3+0.5*'Data Transformation'!$W$25,IF(C6727=1,D6727-'Data Transformation'!$W$25,FALSE))</f>
        <v>#NUM!</v>
      </c>
      <c r="E6726">
        <f t="array" ref="E6726">IF(ISLOGICAL(D6726),"",FREQUENCY(IF('Data Transformation'!$B$425:$B$8425='Bin Analysis'!$B6723,'Data Transformation'!$G$425:$G$8425),D6726))</f>
        <v>2001</v>
      </c>
      <c r="F6726">
        <f>IF(ISLOGICAL(D6726),"",E6726-E6725)</f>
        <v>0</v>
      </c>
      <c r="G6726">
        <f>Weighting!$H$6</f>
        <v>1</v>
      </c>
      <c r="H6726">
        <f t="array" ref="H6726">FREQUENCY(IF('Data Transformation'!$B$4:$B$8425=B6723,'Data Transformation'!$G$4:$G$8425),'Bin Analysis'!$B6726)</f>
        <v>2073</v>
      </c>
      <c r="I6726">
        <f>H6726-H6725</f>
        <v>2073</v>
      </c>
      <c r="J6726">
        <f>IF(I6726=0,0,1)</f>
        <v>1</v>
      </c>
      <c r="K6726" t="e">
        <f>J6726*Weighting!$W$6</f>
        <v>#NUM!</v>
      </c>
      <c r="M6726" s="14"/>
    </row>
    <row r="6727" spans="1:25" x14ac:dyDescent="0.25">
      <c r="A6727" s="32" t="str">
        <f>IF(Weighting!$P$7&gt;0,B6727,"")</f>
        <v/>
      </c>
      <c r="B6727" t="e">
        <f>Weighting!$C$7</f>
        <v>#DIV/0!</v>
      </c>
      <c r="C6727" t="e">
        <f>Weighting!$F$7</f>
        <v>#NUM!</v>
      </c>
      <c r="D6727" t="e">
        <f>IF(C6727=1,'Data Transformation'!$G$3+0.5*'Data Transformation'!$W$25,IF(C6728=1,D6728-'Data Transformation'!$W$25,FALSE))</f>
        <v>#NUM!</v>
      </c>
      <c r="E6727">
        <f t="array" ref="E6727">IF(ISLOGICAL(D6727),"",FREQUENCY(IF('Data Transformation'!$B$425:$B$8425='Bin Analysis'!$B6723,'Data Transformation'!$G$425:$G$8425),D6727))</f>
        <v>2001</v>
      </c>
      <c r="F6727">
        <f t="shared" ref="F6727:F6745" si="840">IF(ISLOGICAL(D6727),"",E6727-E6726)</f>
        <v>0</v>
      </c>
      <c r="G6727">
        <f>Weighting!$H$7</f>
        <v>0</v>
      </c>
      <c r="H6727">
        <f t="array" ref="H6727">FREQUENCY(IF('Data Transformation'!$B$4:$B$8425=B6723,'Data Transformation'!$G$4:$G$8425),'Bin Analysis'!$B6727)</f>
        <v>2073</v>
      </c>
      <c r="I6727">
        <f t="shared" ref="I6727:I6745" si="841">H6727-H6726</f>
        <v>0</v>
      </c>
      <c r="J6727">
        <f>IF(I6727=0,0,1)</f>
        <v>0</v>
      </c>
      <c r="K6727">
        <f>J6727*Weighting!$W$7</f>
        <v>0</v>
      </c>
      <c r="M6727" s="14"/>
    </row>
    <row r="6728" spans="1:25" x14ac:dyDescent="0.25">
      <c r="A6728" s="32" t="str">
        <f>IF(Weighting!$P$8&gt;0,B6728,"")</f>
        <v/>
      </c>
      <c r="B6728" t="e">
        <f>Weighting!$C$8</f>
        <v>#DIV/0!</v>
      </c>
      <c r="C6728" t="e">
        <f>Weighting!$F$8</f>
        <v>#NUM!</v>
      </c>
      <c r="D6728" t="e">
        <f>IF(C6728=1,'Data Transformation'!$G$3+0.5*'Data Transformation'!$W$25,IF(C6729=1,D6729-'Data Transformation'!$W$25,FALSE))</f>
        <v>#NUM!</v>
      </c>
      <c r="E6728">
        <f t="array" ref="E6728">IF(ISLOGICAL(D6728),"",FREQUENCY(IF('Data Transformation'!$B$425:$B$8425='Bin Analysis'!$B6723,'Data Transformation'!$G$425:$G$8425),D6728))</f>
        <v>2001</v>
      </c>
      <c r="F6728">
        <f t="shared" si="840"/>
        <v>0</v>
      </c>
      <c r="G6728">
        <f>Weighting!$H$8</f>
        <v>0</v>
      </c>
      <c r="H6728">
        <f t="array" ref="H6728">FREQUENCY(IF('Data Transformation'!$B$4:$B$8425=B6723,'Data Transformation'!$G$4:$G$8425),'Bin Analysis'!$B6728)</f>
        <v>2073</v>
      </c>
      <c r="I6728">
        <f t="shared" si="841"/>
        <v>0</v>
      </c>
      <c r="J6728">
        <f t="shared" ref="J6728:J6745" si="842">IF(I6728=0,0,1)</f>
        <v>0</v>
      </c>
      <c r="K6728">
        <f>J6728*Weighting!$W$8</f>
        <v>0</v>
      </c>
      <c r="M6728" s="14"/>
    </row>
    <row r="6729" spans="1:25" x14ac:dyDescent="0.25">
      <c r="A6729" s="32" t="str">
        <f>IF(Weighting!$P$9&gt;0,B6729,"")</f>
        <v/>
      </c>
      <c r="B6729" s="50" t="e">
        <f>Weighting!$C$9</f>
        <v>#DIV/0!</v>
      </c>
      <c r="C6729" t="e">
        <f>Weighting!$F$9</f>
        <v>#NUM!</v>
      </c>
      <c r="D6729" t="e">
        <f>IF(C6729=1,'Data Transformation'!$G$3+0.5*'Data Transformation'!$W$25,IF(C6730=1,D6730-'Data Transformation'!$W$25,FALSE))</f>
        <v>#NUM!</v>
      </c>
      <c r="E6729">
        <f t="array" ref="E6729">IF(ISLOGICAL(D6729),"",FREQUENCY(IF('Data Transformation'!$B$425:$B$8425='Bin Analysis'!$B6723,'Data Transformation'!$G$425:$G$8425),D6729))</f>
        <v>2001</v>
      </c>
      <c r="F6729">
        <f t="shared" si="840"/>
        <v>0</v>
      </c>
      <c r="G6729">
        <f>Weighting!$H$9</f>
        <v>0</v>
      </c>
      <c r="H6729">
        <f t="array" ref="H6729">FREQUENCY(IF('Data Transformation'!$B$4:$B$8425=B6723,'Data Transformation'!$G$4:$G$8425),'Bin Analysis'!$B6729)</f>
        <v>2073</v>
      </c>
      <c r="I6729">
        <f t="shared" si="841"/>
        <v>0</v>
      </c>
      <c r="J6729">
        <f t="shared" si="842"/>
        <v>0</v>
      </c>
      <c r="K6729">
        <f>J6729*Weighting!$W$9</f>
        <v>0</v>
      </c>
      <c r="M6729" s="14"/>
    </row>
    <row r="6730" spans="1:25" x14ac:dyDescent="0.25">
      <c r="A6730" s="32" t="str">
        <f>IF(Weighting!$P$10&gt;0,B6730,"")</f>
        <v/>
      </c>
      <c r="B6730" t="e">
        <f>Weighting!$C$10</f>
        <v>#DIV/0!</v>
      </c>
      <c r="C6730" t="e">
        <f>Weighting!$F$10</f>
        <v>#NUM!</v>
      </c>
      <c r="D6730" t="e">
        <f>IF(C6730=1,'Data Transformation'!$G$3+0.5*'Data Transformation'!$W$25,IF(C6731=1,D6731-'Data Transformation'!$W$25,FALSE))</f>
        <v>#NUM!</v>
      </c>
      <c r="E6730">
        <f t="array" ref="E6730">IF(ISLOGICAL(D6730),"",FREQUENCY(IF('Data Transformation'!$B$425:$B$8425='Bin Analysis'!$B6723,'Data Transformation'!$G$425:$G$8425),D6730))</f>
        <v>2001</v>
      </c>
      <c r="F6730">
        <f t="shared" si="840"/>
        <v>0</v>
      </c>
      <c r="G6730">
        <f>Weighting!$H$10</f>
        <v>0</v>
      </c>
      <c r="H6730">
        <f t="array" ref="H6730">FREQUENCY(IF('Data Transformation'!$B$4:$B$8425=B6723,'Data Transformation'!$G$4:$G$8425),'Bin Analysis'!$B6730)</f>
        <v>2073</v>
      </c>
      <c r="I6730">
        <f t="shared" si="841"/>
        <v>0</v>
      </c>
      <c r="J6730">
        <f t="shared" si="842"/>
        <v>0</v>
      </c>
      <c r="K6730">
        <f>J6730*Weighting!$W$10</f>
        <v>0</v>
      </c>
      <c r="M6730" s="14"/>
    </row>
    <row r="6731" spans="1:25" x14ac:dyDescent="0.25">
      <c r="A6731" s="32" t="str">
        <f>IF(Weighting!$P$11&gt;0,B6731,"")</f>
        <v/>
      </c>
      <c r="B6731" t="e">
        <f>Weighting!$C$11</f>
        <v>#DIV/0!</v>
      </c>
      <c r="C6731" t="e">
        <f>Weighting!$F$11</f>
        <v>#NUM!</v>
      </c>
      <c r="D6731" t="e">
        <f>IF(C6731=1,'Data Transformation'!$G$3+0.5*'Data Transformation'!$W$25,IF(C6732=1,D6732-'Data Transformation'!$W$25,FALSE))</f>
        <v>#NUM!</v>
      </c>
      <c r="E6731">
        <f t="array" ref="E6731">IF(ISLOGICAL(D6731),"",FREQUENCY(IF('Data Transformation'!$B$425:$B$8425='Bin Analysis'!$B6723,'Data Transformation'!$G$425:$G$8425),D6731))</f>
        <v>2001</v>
      </c>
      <c r="F6731">
        <f t="shared" si="840"/>
        <v>0</v>
      </c>
      <c r="G6731">
        <f>Weighting!$H$11</f>
        <v>0</v>
      </c>
      <c r="H6731">
        <f t="array" ref="H6731">FREQUENCY(IF('Data Transformation'!$B$4:$B$8425=B6723,'Data Transformation'!$G$4:$G$8425),'Bin Analysis'!$B6731)</f>
        <v>2073</v>
      </c>
      <c r="I6731">
        <f t="shared" si="841"/>
        <v>0</v>
      </c>
      <c r="J6731">
        <f t="shared" si="842"/>
        <v>0</v>
      </c>
      <c r="K6731">
        <f>J6731*Weighting!$W$11</f>
        <v>0</v>
      </c>
      <c r="M6731" s="14"/>
    </row>
    <row r="6732" spans="1:25" x14ac:dyDescent="0.25">
      <c r="A6732" s="32" t="str">
        <f>IF(Weighting!$P$12&gt;0,B6732,"")</f>
        <v/>
      </c>
      <c r="B6732" t="e">
        <f>Weighting!$C$12</f>
        <v>#DIV/0!</v>
      </c>
      <c r="C6732" t="e">
        <f>Weighting!$F$12</f>
        <v>#NUM!</v>
      </c>
      <c r="D6732" t="e">
        <f>IF(C6732=1,'Data Transformation'!$G$3+0.5*'Data Transformation'!$W$25,IF(C6733=1,D6733-'Data Transformation'!$W$25,FALSE))</f>
        <v>#NUM!</v>
      </c>
      <c r="E6732">
        <f t="array" ref="E6732">IF(ISLOGICAL(D6732),"",FREQUENCY(IF('Data Transformation'!$B$425:$B$8425='Bin Analysis'!$B6723,'Data Transformation'!$G$425:$G$8425),D6732))</f>
        <v>2001</v>
      </c>
      <c r="F6732">
        <f t="shared" si="840"/>
        <v>0</v>
      </c>
      <c r="G6732">
        <f>Weighting!$H$12</f>
        <v>0</v>
      </c>
      <c r="H6732">
        <f t="array" ref="H6732">FREQUENCY(IF('Data Transformation'!$B$4:$B$8425=B6723,'Data Transformation'!$G$4:$G$8425),'Bin Analysis'!$B6732)</f>
        <v>2073</v>
      </c>
      <c r="I6732">
        <f t="shared" si="841"/>
        <v>0</v>
      </c>
      <c r="J6732">
        <f t="shared" si="842"/>
        <v>0</v>
      </c>
      <c r="K6732">
        <f>J6732*Weighting!$W$12</f>
        <v>0</v>
      </c>
      <c r="M6732" s="14"/>
    </row>
    <row r="6733" spans="1:25" x14ac:dyDescent="0.25">
      <c r="A6733" s="32" t="str">
        <f>IF(Weighting!$P$13&gt;0,B6733,"")</f>
        <v/>
      </c>
      <c r="B6733" t="e">
        <f>Weighting!$C$13</f>
        <v>#DIV/0!</v>
      </c>
      <c r="C6733" t="e">
        <f>Weighting!$F$13</f>
        <v>#NUM!</v>
      </c>
      <c r="D6733" t="e">
        <f>IF(C6733=1,'Data Transformation'!$G$3+0.5*'Data Transformation'!$W$25,IF(C6734=1,D6734-'Data Transformation'!$W$25,FALSE))</f>
        <v>#NUM!</v>
      </c>
      <c r="E6733">
        <f t="array" ref="E6733">IF(ISLOGICAL(D6733),"",FREQUENCY(IF('Data Transformation'!$B$425:$B$8425='Bin Analysis'!$B6723,'Data Transformation'!$G$425:$G$8425),D6733))</f>
        <v>2001</v>
      </c>
      <c r="F6733">
        <f t="shared" si="840"/>
        <v>0</v>
      </c>
      <c r="G6733">
        <f>Weighting!$H$13</f>
        <v>0</v>
      </c>
      <c r="H6733">
        <f t="array" ref="H6733">FREQUENCY(IF('Data Transformation'!$B$4:$B$8425=B6723,'Data Transformation'!$G$4:$G$8425),'Bin Analysis'!$B6733)</f>
        <v>2073</v>
      </c>
      <c r="I6733">
        <f t="shared" si="841"/>
        <v>0</v>
      </c>
      <c r="J6733">
        <f t="shared" si="842"/>
        <v>0</v>
      </c>
      <c r="K6733">
        <f>J6733*Weighting!$W$13</f>
        <v>0</v>
      </c>
      <c r="M6733" s="14"/>
    </row>
    <row r="6734" spans="1:25" x14ac:dyDescent="0.25">
      <c r="A6734" s="32" t="str">
        <f>IF(Weighting!$P$14&gt;0,B6734,"")</f>
        <v/>
      </c>
      <c r="B6734" t="e">
        <f>Weighting!$C$14</f>
        <v>#DIV/0!</v>
      </c>
      <c r="C6734" t="e">
        <f>Weighting!$F$14</f>
        <v>#NUM!</v>
      </c>
      <c r="D6734" t="e">
        <f>IF(C6734=1,'Data Transformation'!$G$3+0.5*'Data Transformation'!$W$25,IF(C6735=1,D6735-'Data Transformation'!$W$25,FALSE))</f>
        <v>#NUM!</v>
      </c>
      <c r="E6734">
        <f t="array" ref="E6734">IF(ISLOGICAL(D6734),"",FREQUENCY(IF('Data Transformation'!$B$425:$B$8425='Bin Analysis'!$B6723,'Data Transformation'!$G$425:$G$8425),D6734))</f>
        <v>2001</v>
      </c>
      <c r="F6734">
        <f t="shared" si="840"/>
        <v>0</v>
      </c>
      <c r="G6734">
        <f>Weighting!$H$14</f>
        <v>0</v>
      </c>
      <c r="H6734">
        <f t="array" ref="H6734">FREQUENCY(IF('Data Transformation'!$B$4:$B$8425=B6723,'Data Transformation'!$G$4:$G$8425),'Bin Analysis'!$B6734)</f>
        <v>2073</v>
      </c>
      <c r="I6734">
        <f t="shared" si="841"/>
        <v>0</v>
      </c>
      <c r="J6734">
        <f t="shared" si="842"/>
        <v>0</v>
      </c>
      <c r="K6734">
        <f>J6734*Weighting!$W$14</f>
        <v>0</v>
      </c>
      <c r="M6734" s="14"/>
    </row>
    <row r="6735" spans="1:25" x14ac:dyDescent="0.25">
      <c r="A6735" s="32" t="str">
        <f>IF(Weighting!$P$15&gt;0,B6735,"")</f>
        <v/>
      </c>
      <c r="B6735" t="e">
        <f>Weighting!$C$15</f>
        <v>#DIV/0!</v>
      </c>
      <c r="C6735" t="e">
        <f>Weighting!$F$15</f>
        <v>#NUM!</v>
      </c>
      <c r="D6735" t="e">
        <f>IF(C6735=1,'Data Transformation'!$G$3+0.5*'Data Transformation'!$W$25,IF(C6736=1,D6736-'Data Transformation'!$W$25,FALSE))</f>
        <v>#NUM!</v>
      </c>
      <c r="E6735">
        <f t="array" ref="E6735">IF(ISLOGICAL(D6735),"",FREQUENCY(IF('Data Transformation'!$B$425:$B$8425='Bin Analysis'!$B6723,'Data Transformation'!$G$425:$G$8425),D6735))</f>
        <v>2001</v>
      </c>
      <c r="F6735">
        <f t="shared" si="840"/>
        <v>0</v>
      </c>
      <c r="G6735">
        <f>Weighting!$H$15</f>
        <v>0</v>
      </c>
      <c r="H6735">
        <f t="array" ref="H6735">FREQUENCY(IF('Data Transformation'!$B$4:$B$8425=B6723,'Data Transformation'!$G$4:$G$8425),'Bin Analysis'!$B6735)</f>
        <v>2073</v>
      </c>
      <c r="I6735">
        <f t="shared" si="841"/>
        <v>0</v>
      </c>
      <c r="J6735">
        <f t="shared" si="842"/>
        <v>0</v>
      </c>
      <c r="K6735">
        <f>J6735*Weighting!$W$15</f>
        <v>0</v>
      </c>
      <c r="M6735" s="14"/>
    </row>
    <row r="6736" spans="1:25" x14ac:dyDescent="0.25">
      <c r="A6736" s="32" t="str">
        <f>IF(Weighting!$P$16&gt;0,B6736,"")</f>
        <v/>
      </c>
      <c r="B6736" t="e">
        <f>Weighting!$C$16</f>
        <v>#DIV/0!</v>
      </c>
      <c r="C6736" t="e">
        <f>Weighting!$F$16</f>
        <v>#NUM!</v>
      </c>
      <c r="D6736" t="e">
        <f>IF(C6736=1,'Data Transformation'!$G$3+0.5*'Data Transformation'!$W$25,IF(C6737=1,D6737-'Data Transformation'!$W$25,FALSE))</f>
        <v>#NUM!</v>
      </c>
      <c r="E6736">
        <f t="array" ref="E6736">IF(ISLOGICAL(D6736),"",FREQUENCY(IF('Data Transformation'!$B$425:$B$8425='Bin Analysis'!$B6723,'Data Transformation'!$G$425:$G$8425),D6736))</f>
        <v>2001</v>
      </c>
      <c r="F6736">
        <f t="shared" si="840"/>
        <v>0</v>
      </c>
      <c r="G6736">
        <f>Weighting!$H$16</f>
        <v>0</v>
      </c>
      <c r="H6736">
        <f t="array" ref="H6736">FREQUENCY(IF('Data Transformation'!$B$4:$B$8425=B6723,'Data Transformation'!$G$4:$G$8425),'Bin Analysis'!$B6736)</f>
        <v>2073</v>
      </c>
      <c r="I6736">
        <f t="shared" si="841"/>
        <v>0</v>
      </c>
      <c r="J6736">
        <f t="shared" si="842"/>
        <v>0</v>
      </c>
      <c r="K6736">
        <f>J6736*Weighting!$W$16</f>
        <v>0</v>
      </c>
      <c r="M6736" s="14"/>
    </row>
    <row r="6737" spans="1:25" x14ac:dyDescent="0.25">
      <c r="A6737" s="32" t="str">
        <f>IF(Weighting!$P$17&gt;0,B6737,"")</f>
        <v/>
      </c>
      <c r="B6737" t="e">
        <f>Weighting!$C$17</f>
        <v>#DIV/0!</v>
      </c>
      <c r="C6737" t="e">
        <f>Weighting!$F$17</f>
        <v>#NUM!</v>
      </c>
      <c r="D6737" t="e">
        <f>IF(C6737=1,'Data Transformation'!$G$3+0.5*'Data Transformation'!$W$25,IF(C6738=1,D6738-'Data Transformation'!$W$25,FALSE))</f>
        <v>#NUM!</v>
      </c>
      <c r="E6737">
        <f t="array" ref="E6737">IF(ISLOGICAL(D6737),"",FREQUENCY(IF('Data Transformation'!$B$425:$B$8425='Bin Analysis'!$B6723,'Data Transformation'!$G$425:$G$8425),D6737))</f>
        <v>2001</v>
      </c>
      <c r="F6737">
        <f t="shared" si="840"/>
        <v>0</v>
      </c>
      <c r="G6737">
        <f>Weighting!$H$17</f>
        <v>0</v>
      </c>
      <c r="H6737">
        <f t="array" ref="H6737">FREQUENCY(IF('Data Transformation'!$B$4:$B$8425=B6723,'Data Transformation'!$G$4:$G$8425),'Bin Analysis'!$B6737)</f>
        <v>2073</v>
      </c>
      <c r="I6737">
        <f t="shared" si="841"/>
        <v>0</v>
      </c>
      <c r="J6737">
        <f t="shared" si="842"/>
        <v>0</v>
      </c>
      <c r="K6737">
        <f>J6737*Weighting!$W$17</f>
        <v>0</v>
      </c>
      <c r="M6737" s="14"/>
    </row>
    <row r="6738" spans="1:25" x14ac:dyDescent="0.25">
      <c r="A6738" s="32" t="str">
        <f>IF(Weighting!$P$18&gt;0,B6738,"")</f>
        <v/>
      </c>
      <c r="B6738" t="e">
        <f>Weighting!$C$18</f>
        <v>#DIV/0!</v>
      </c>
      <c r="C6738" t="e">
        <f>Weighting!$F$18</f>
        <v>#NUM!</v>
      </c>
      <c r="D6738" t="e">
        <f>IF(C6738=1,'Data Transformation'!$G$3+0.5*'Data Transformation'!$W$25,IF(C6739=1,D6739-'Data Transformation'!$W$25,FALSE))</f>
        <v>#NUM!</v>
      </c>
      <c r="E6738">
        <f t="array" ref="E6738">IF(ISLOGICAL(D6738),"",FREQUENCY(IF('Data Transformation'!$B$425:$B$8425='Bin Analysis'!$B6723,'Data Transformation'!$G$425:$G$8425),D6738))</f>
        <v>2001</v>
      </c>
      <c r="F6738">
        <f t="shared" si="840"/>
        <v>0</v>
      </c>
      <c r="G6738">
        <f>Weighting!$H$18</f>
        <v>0</v>
      </c>
      <c r="H6738">
        <f t="array" ref="H6738">FREQUENCY(IF('Data Transformation'!$B$4:$B$8425=B6723,'Data Transformation'!$G$4:$G$8425),'Bin Analysis'!$B6738)</f>
        <v>2073</v>
      </c>
      <c r="I6738">
        <f t="shared" si="841"/>
        <v>0</v>
      </c>
      <c r="J6738">
        <f t="shared" si="842"/>
        <v>0</v>
      </c>
      <c r="K6738">
        <f>J6738*Weighting!$W$18</f>
        <v>0</v>
      </c>
      <c r="M6738" s="14"/>
    </row>
    <row r="6739" spans="1:25" x14ac:dyDescent="0.25">
      <c r="A6739" s="32" t="str">
        <f>IF(Weighting!$P$19&gt;0,B6739,"")</f>
        <v/>
      </c>
      <c r="B6739" t="e">
        <f>Weighting!$C$19</f>
        <v>#DIV/0!</v>
      </c>
      <c r="C6739" t="e">
        <f>Weighting!$F$19</f>
        <v>#NUM!</v>
      </c>
      <c r="D6739" t="e">
        <f>IF(C6739=1,'Data Transformation'!$G$3+0.5*'Data Transformation'!$W$25,IF(C6740=1,D6740-'Data Transformation'!$W$25,FALSE))</f>
        <v>#NUM!</v>
      </c>
      <c r="E6739">
        <f t="array" ref="E6739">IF(ISLOGICAL(D6739),"",FREQUENCY(IF('Data Transformation'!$B$425:$B$8425='Bin Analysis'!$B6723,'Data Transformation'!$G$425:$G$8425),D6739))</f>
        <v>2001</v>
      </c>
      <c r="F6739">
        <f t="shared" si="840"/>
        <v>0</v>
      </c>
      <c r="G6739">
        <f>Weighting!$H$19</f>
        <v>0</v>
      </c>
      <c r="H6739">
        <f t="array" ref="H6739">FREQUENCY(IF('Data Transformation'!$B$4:$B$8425=B6723,'Data Transformation'!$G$4:$G$8425),'Bin Analysis'!$B6739)</f>
        <v>2073</v>
      </c>
      <c r="I6739">
        <f t="shared" si="841"/>
        <v>0</v>
      </c>
      <c r="J6739">
        <f t="shared" si="842"/>
        <v>0</v>
      </c>
      <c r="K6739">
        <f>J6739*Weighting!$W$19</f>
        <v>0</v>
      </c>
      <c r="M6739" s="14"/>
    </row>
    <row r="6740" spans="1:25" x14ac:dyDescent="0.25">
      <c r="A6740" s="32" t="str">
        <f>IF(Weighting!$P$20&gt;0,B6740,"")</f>
        <v/>
      </c>
      <c r="B6740" t="e">
        <f>Weighting!$C$20</f>
        <v>#DIV/0!</v>
      </c>
      <c r="C6740" t="e">
        <f>Weighting!$F$20</f>
        <v>#NUM!</v>
      </c>
      <c r="D6740" t="e">
        <f>IF(C6740=1,'Data Transformation'!$G$3+0.5*'Data Transformation'!$W$25,IF(C6741=1,D6741-'Data Transformation'!$W$25,FALSE))</f>
        <v>#NUM!</v>
      </c>
      <c r="E6740">
        <f t="array" ref="E6740">IF(ISLOGICAL(D6740),"",FREQUENCY(IF('Data Transformation'!$B$425:$B$8425='Bin Analysis'!$B6723,'Data Transformation'!$G$425:$G$8425),D6740))</f>
        <v>2001</v>
      </c>
      <c r="F6740">
        <f t="shared" si="840"/>
        <v>0</v>
      </c>
      <c r="G6740">
        <f>Weighting!$H$20</f>
        <v>0</v>
      </c>
      <c r="H6740">
        <f t="array" ref="H6740">FREQUENCY(IF('Data Transformation'!$B$4:$B$8425=B6723,'Data Transformation'!$G$4:$G$8425),'Bin Analysis'!$B6740)</f>
        <v>2073</v>
      </c>
      <c r="I6740">
        <f t="shared" si="841"/>
        <v>0</v>
      </c>
      <c r="J6740">
        <f t="shared" si="842"/>
        <v>0</v>
      </c>
      <c r="K6740">
        <f>J6740*Weighting!$W$20</f>
        <v>0</v>
      </c>
      <c r="M6740" s="14"/>
    </row>
    <row r="6741" spans="1:25" x14ac:dyDescent="0.25">
      <c r="A6741" s="32" t="str">
        <f>IF(Weighting!$P$21&gt;0,B6741,"")</f>
        <v/>
      </c>
      <c r="B6741" t="e">
        <f>Weighting!$C$21</f>
        <v>#DIV/0!</v>
      </c>
      <c r="C6741" t="e">
        <f>Weighting!$F$21</f>
        <v>#NUM!</v>
      </c>
      <c r="D6741" t="e">
        <f>IF(C6741=1,'Data Transformation'!$G$3+0.5*'Data Transformation'!$W$25,IF(C6742=1,D6742-'Data Transformation'!$W$25,FALSE))</f>
        <v>#NUM!</v>
      </c>
      <c r="E6741">
        <f t="array" ref="E6741">IF(ISLOGICAL(D6741),"",FREQUENCY(IF('Data Transformation'!$B$425:$B$8425='Bin Analysis'!$B6723,'Data Transformation'!$G$425:$G$8425),D6741))</f>
        <v>2001</v>
      </c>
      <c r="F6741">
        <f t="shared" si="840"/>
        <v>0</v>
      </c>
      <c r="G6741">
        <f>Weighting!$H$21</f>
        <v>0</v>
      </c>
      <c r="H6741">
        <f t="array" ref="H6741">FREQUENCY(IF('Data Transformation'!$B$4:$B$8425=B6723,'Data Transformation'!$G$4:$G$8425),'Bin Analysis'!$B6741)</f>
        <v>2073</v>
      </c>
      <c r="I6741">
        <f t="shared" si="841"/>
        <v>0</v>
      </c>
      <c r="J6741">
        <f t="shared" si="842"/>
        <v>0</v>
      </c>
      <c r="K6741">
        <f>J6741*Weighting!$W$21</f>
        <v>0</v>
      </c>
      <c r="M6741" s="14"/>
    </row>
    <row r="6742" spans="1:25" x14ac:dyDescent="0.25">
      <c r="A6742" s="32" t="str">
        <f>IF(Weighting!$P$22&gt;0,B6742,"")</f>
        <v/>
      </c>
      <c r="B6742" t="e">
        <f>Weighting!$C$22</f>
        <v>#DIV/0!</v>
      </c>
      <c r="C6742" t="e">
        <f>Weighting!$F$22</f>
        <v>#NUM!</v>
      </c>
      <c r="D6742" t="e">
        <f>IF(C6742=1,'Data Transformation'!$G$3+0.5*'Data Transformation'!$W$25,IF(C6743=1,D6743-'Data Transformation'!$W$25,FALSE))</f>
        <v>#NUM!</v>
      </c>
      <c r="E6742">
        <f t="array" ref="E6742">IF(ISLOGICAL(D6742),"",FREQUENCY(IF('Data Transformation'!$B$425:$B$8425='Bin Analysis'!$B6723,'Data Transformation'!$G$425:$G$8425),D6742))</f>
        <v>2001</v>
      </c>
      <c r="F6742">
        <f t="shared" si="840"/>
        <v>0</v>
      </c>
      <c r="G6742">
        <f>Weighting!$H$22</f>
        <v>0</v>
      </c>
      <c r="H6742">
        <f t="array" ref="H6742">FREQUENCY(IF('Data Transformation'!$B$4:$B$8425=B6723,'Data Transformation'!$G$4:$G$8425),'Bin Analysis'!$B6742)</f>
        <v>2073</v>
      </c>
      <c r="I6742">
        <f t="shared" si="841"/>
        <v>0</v>
      </c>
      <c r="J6742">
        <f t="shared" si="842"/>
        <v>0</v>
      </c>
      <c r="K6742">
        <f>J6742*Weighting!$W$22</f>
        <v>0</v>
      </c>
      <c r="M6742" s="14"/>
    </row>
    <row r="6743" spans="1:25" x14ac:dyDescent="0.25">
      <c r="A6743" s="32" t="str">
        <f>IF(Weighting!$P$23&gt;0,B6743,"")</f>
        <v/>
      </c>
      <c r="B6743" t="e">
        <f>Weighting!$C$23</f>
        <v>#DIV/0!</v>
      </c>
      <c r="C6743" t="e">
        <f>Weighting!$F$23</f>
        <v>#NUM!</v>
      </c>
      <c r="D6743" t="e">
        <f>IF(C6743=1,'Data Transformation'!$G$3+0.5*'Data Transformation'!$W$25,IF(C6744=1,D6744-'Data Transformation'!$W$25,FALSE))</f>
        <v>#NUM!</v>
      </c>
      <c r="E6743">
        <f t="array" ref="E6743">IF(ISLOGICAL(D6743),"",FREQUENCY(IF('Data Transformation'!$B$425:$B$8425='Bin Analysis'!$B6723,'Data Transformation'!$G$425:$G$8425),D6743))</f>
        <v>2001</v>
      </c>
      <c r="F6743">
        <f t="shared" si="840"/>
        <v>0</v>
      </c>
      <c r="G6743">
        <f>Weighting!$H$23</f>
        <v>0</v>
      </c>
      <c r="H6743">
        <f t="array" ref="H6743">FREQUENCY(IF('Data Transformation'!$B$4:$B$8425=B6723,'Data Transformation'!$G$4:$G$8425),'Bin Analysis'!$B6743)</f>
        <v>2073</v>
      </c>
      <c r="I6743">
        <f t="shared" si="841"/>
        <v>0</v>
      </c>
      <c r="J6743">
        <f t="shared" si="842"/>
        <v>0</v>
      </c>
      <c r="K6743">
        <f>J6743*Weighting!$W$23</f>
        <v>0</v>
      </c>
      <c r="M6743" s="14"/>
    </row>
    <row r="6744" spans="1:25" x14ac:dyDescent="0.25">
      <c r="A6744" s="32" t="str">
        <f>IF(Weighting!$P$24&gt;0,B6744,"")</f>
        <v/>
      </c>
      <c r="B6744" t="e">
        <f>Weighting!$C$24</f>
        <v>#DIV/0!</v>
      </c>
      <c r="C6744" t="e">
        <f>Weighting!$F$24</f>
        <v>#NUM!</v>
      </c>
      <c r="D6744" t="e">
        <f>IF(C6744=1,'Data Transformation'!$G$3+0.5*'Data Transformation'!$W$25,IF(C6745=1,D6745-'Data Transformation'!$W$25,FALSE))</f>
        <v>#NUM!</v>
      </c>
      <c r="E6744">
        <f t="array" ref="E6744">IF(ISLOGICAL(D6744),"",FREQUENCY(IF('Data Transformation'!$B$425:$B$8425='Bin Analysis'!$B6723,'Data Transformation'!$G$425:$G$8425),D6744))</f>
        <v>2001</v>
      </c>
      <c r="F6744">
        <f t="shared" si="840"/>
        <v>0</v>
      </c>
      <c r="G6744">
        <f>Weighting!$H$24</f>
        <v>0</v>
      </c>
      <c r="H6744">
        <f t="array" ref="H6744">FREQUENCY(IF('Data Transformation'!$B$4:$B$8425=B6723,'Data Transformation'!$G$4:$G$8425),'Bin Analysis'!$B6744)</f>
        <v>2073</v>
      </c>
      <c r="I6744">
        <f t="shared" si="841"/>
        <v>0</v>
      </c>
      <c r="J6744">
        <f t="shared" si="842"/>
        <v>0</v>
      </c>
      <c r="K6744">
        <f>J6744*Weighting!$W$24</f>
        <v>0</v>
      </c>
      <c r="M6744" s="14"/>
    </row>
    <row r="6745" spans="1:25" x14ac:dyDescent="0.25">
      <c r="A6745" s="32" t="str">
        <f>IF(Weighting!$P$25&gt;0,B6745,"")</f>
        <v/>
      </c>
      <c r="B6745" t="e">
        <f>Weighting!$C$25</f>
        <v>#DIV/0!</v>
      </c>
      <c r="C6745" t="e">
        <f>Weighting!$F$25</f>
        <v>#NUM!</v>
      </c>
      <c r="D6745" t="e">
        <f>IF(C6745=1,'Data Transformation'!$G$3+0.5*'Data Transformation'!$W$25,IF(C6746=1,D6746-'Data Transformation'!$W$25,FALSE))</f>
        <v>#NUM!</v>
      </c>
      <c r="E6745">
        <f t="array" ref="E6745">IF(ISLOGICAL(D6745),"",FREQUENCY(IF('Data Transformation'!$B$425:$B$8425='Bin Analysis'!$B6723,'Data Transformation'!$G$425:$G$8425),D6745))</f>
        <v>2001</v>
      </c>
      <c r="F6745">
        <f t="shared" si="840"/>
        <v>0</v>
      </c>
      <c r="G6745">
        <f>Weighting!$H$25</f>
        <v>0</v>
      </c>
      <c r="H6745">
        <f t="array" ref="H6745">FREQUENCY(IF('Data Transformation'!$B$4:$B$8425=B6723,'Data Transformation'!$G$4:$G$8425),'Bin Analysis'!$B6745)</f>
        <v>2073</v>
      </c>
      <c r="I6745">
        <f t="shared" si="841"/>
        <v>0</v>
      </c>
      <c r="J6745">
        <f t="shared" si="842"/>
        <v>0</v>
      </c>
      <c r="K6745">
        <f>J6745*Weighting!$W$25</f>
        <v>0</v>
      </c>
      <c r="M6745" s="14"/>
    </row>
    <row r="6746" spans="1:25" x14ac:dyDescent="0.25">
      <c r="O6746"/>
      <c r="P6746"/>
      <c r="Q6746"/>
      <c r="R6746"/>
    </row>
    <row r="6747" spans="1:25" ht="23.25" x14ac:dyDescent="0.35">
      <c r="A6747" s="21" t="s">
        <v>0</v>
      </c>
      <c r="B6747" s="21" t="str">
        <f>IFERROR(VLOOKUP(C6747,'Data Transformation'!$L$6:$M$426,2,FALSE),"")</f>
        <v/>
      </c>
      <c r="C6747" s="21">
        <f>C6723+1</f>
        <v>281</v>
      </c>
      <c r="D6747" s="21"/>
      <c r="E6747" s="21"/>
      <c r="F6747" s="21"/>
      <c r="G6747" s="21"/>
      <c r="H6747" s="22"/>
      <c r="I6747" s="22"/>
      <c r="J6747" s="22"/>
      <c r="K6747" s="21"/>
      <c r="L6747" s="21" t="str">
        <f>B6747</f>
        <v/>
      </c>
      <c r="M6747" s="23" t="e">
        <f>INDEX('Data Transformation'!$O$4:$O$424,MATCH($B6747,'Data Transformation'!$M$4:$M$424,0),MATCH($M$2,'Data Transformation'!$O$3,0))</f>
        <v>#N/A</v>
      </c>
      <c r="N6747" s="27" t="e">
        <f>IF('Input and Summary Results'!$J$16="minimum",'Bin Analysis'!X6748/(M6747-1),'Bin Analysis'!Y6747/('Bin Analysis'!M6747-1))</f>
        <v>#N/A</v>
      </c>
      <c r="O6747" s="27" t="e">
        <f>IF(M6747=FALSE,NA(),(VLOOKUP(1,C6750:K6769,4,FALSE))/(M6747-1))</f>
        <v>#N/A</v>
      </c>
      <c r="P6747" s="27" t="e">
        <f>IF(M6747=FALSE,NA(),SUM(J6750:J6769)/Weighting!$S$5)</f>
        <v>#N/A</v>
      </c>
      <c r="Q6747" s="27" t="e">
        <f>IF(M6747=FALSE,NA(),SUM(K6750:K6769)/Weighting!$S$6)</f>
        <v>#N/A</v>
      </c>
      <c r="R6747" s="27" t="e">
        <f>IF(M6747=FALSE,NA(),(VLOOKUP(1,G6750:K6769,3,FALSE))/(M6747-1))</f>
        <v>#N/A</v>
      </c>
      <c r="S6747" s="22" t="e">
        <f>IF(M6747=FALSE,NA(),IF(SUM(J6750:J6769)=2,"yes","no"))</f>
        <v>#N/A</v>
      </c>
      <c r="X6747" s="2" cm="2">
        <f t="array" ref="X6747:X6748">FREQUENCY(IF('Data Transformation'!$B$425:$B$6424='Bin Analysis'!L6747,'Data Transformation'!$G$425:$G$6424),'Data Transformation'!$U$11)</f>
        <v>0</v>
      </c>
      <c r="Y6747" s="2" cm="2">
        <f t="array" ref="Y6747:Y6748">FREQUENCY(IF('Data Transformation'!$B$425:$B$6424='Bin Analysis'!L6747,'Data Transformation'!$G$425:$G$6424),'Data Transformation'!$U$12)</f>
        <v>0</v>
      </c>
    </row>
    <row r="6748" spans="1:25" x14ac:dyDescent="0.25">
      <c r="A6748" s="14" t="s">
        <v>67</v>
      </c>
      <c r="B6748" t="s">
        <v>47</v>
      </c>
      <c r="C6748" t="s">
        <v>5</v>
      </c>
      <c r="D6748" t="s">
        <v>100</v>
      </c>
      <c r="E6748" t="s">
        <v>101</v>
      </c>
      <c r="F6748" t="s">
        <v>102</v>
      </c>
      <c r="G6748" t="s">
        <v>70</v>
      </c>
      <c r="H6748" t="s">
        <v>31</v>
      </c>
      <c r="I6748" t="s">
        <v>32</v>
      </c>
      <c r="J6748" t="s">
        <v>46</v>
      </c>
      <c r="K6748" s="14" t="s">
        <v>45</v>
      </c>
      <c r="M6748" s="14"/>
      <c r="X6748" s="2">
        <v>0</v>
      </c>
      <c r="Y6748" s="2">
        <v>0</v>
      </c>
    </row>
    <row r="6749" spans="1:25" x14ac:dyDescent="0.25">
      <c r="A6749" s="32"/>
      <c r="D6749" t="e">
        <f>IF(C6749=1,'Data Transformation'!$G$3+0.5*'Data Transformation'!$W$25,IF(C6750=1,D6750-'Data Transformation'!$W$25,FALSE))</f>
        <v>#NUM!</v>
      </c>
      <c r="E6749">
        <f t="array" ref="E6749">IF(ISLOGICAL(D6749),"",FREQUENCY(IF('Data Transformation'!$B$425:$B$8425='Bin Analysis'!$B6747,'Data Transformation'!$G$425:$G$8425),D6749))</f>
        <v>2001</v>
      </c>
      <c r="F6749" t="e">
        <f>IF(ISLOGICAL(D6749),"",E6749-E6748)</f>
        <v>#VALUE!</v>
      </c>
      <c r="M6749" s="14"/>
    </row>
    <row r="6750" spans="1:25" x14ac:dyDescent="0.25">
      <c r="A6750" s="32" t="e">
        <f>IF(Weighting!$P$6&gt;0,B6750,"")</f>
        <v>#NUM!</v>
      </c>
      <c r="B6750" t="e">
        <f>Weighting!$C$6</f>
        <v>#DIV/0!</v>
      </c>
      <c r="C6750" t="e">
        <f>Weighting!$F$6</f>
        <v>#NUM!</v>
      </c>
      <c r="D6750" t="e">
        <f>IF(C6750=1,'Data Transformation'!$G$3+0.5*'Data Transformation'!$W$25,IF(C6751=1,D6751-'Data Transformation'!$W$25,FALSE))</f>
        <v>#NUM!</v>
      </c>
      <c r="E6750">
        <f t="array" ref="E6750">IF(ISLOGICAL(D6750),"",FREQUENCY(IF('Data Transformation'!$B$425:$B$8425='Bin Analysis'!$B6747,'Data Transformation'!$G$425:$G$8425),D6750))</f>
        <v>2001</v>
      </c>
      <c r="F6750">
        <f>IF(ISLOGICAL(D6750),"",E6750-E6749)</f>
        <v>0</v>
      </c>
      <c r="G6750">
        <f>Weighting!$H$6</f>
        <v>1</v>
      </c>
      <c r="H6750">
        <f t="array" ref="H6750">FREQUENCY(IF('Data Transformation'!$B$4:$B$8425=B6747,'Data Transformation'!$G$4:$G$8425),'Bin Analysis'!$B6750)</f>
        <v>2073</v>
      </c>
      <c r="I6750">
        <f>H6750-H6749</f>
        <v>2073</v>
      </c>
      <c r="J6750">
        <f>IF(I6750=0,0,1)</f>
        <v>1</v>
      </c>
      <c r="K6750" t="e">
        <f>J6750*Weighting!$W$6</f>
        <v>#NUM!</v>
      </c>
      <c r="M6750" s="14"/>
    </row>
    <row r="6751" spans="1:25" x14ac:dyDescent="0.25">
      <c r="A6751" s="32" t="str">
        <f>IF(Weighting!$P$7&gt;0,B6751,"")</f>
        <v/>
      </c>
      <c r="B6751" t="e">
        <f>Weighting!$C$7</f>
        <v>#DIV/0!</v>
      </c>
      <c r="C6751" t="e">
        <f>Weighting!$F$7</f>
        <v>#NUM!</v>
      </c>
      <c r="D6751" t="e">
        <f>IF(C6751=1,'Data Transformation'!$G$3+0.5*'Data Transformation'!$W$25,IF(C6752=1,D6752-'Data Transformation'!$W$25,FALSE))</f>
        <v>#NUM!</v>
      </c>
      <c r="E6751">
        <f t="array" ref="E6751">IF(ISLOGICAL(D6751),"",FREQUENCY(IF('Data Transformation'!$B$425:$B$8425='Bin Analysis'!$B6747,'Data Transformation'!$G$425:$G$8425),D6751))</f>
        <v>2001</v>
      </c>
      <c r="F6751">
        <f t="shared" ref="F6751:F6769" si="843">IF(ISLOGICAL(D6751),"",E6751-E6750)</f>
        <v>0</v>
      </c>
      <c r="G6751">
        <f>Weighting!$H$7</f>
        <v>0</v>
      </c>
      <c r="H6751">
        <f t="array" ref="H6751">FREQUENCY(IF('Data Transformation'!$B$4:$B$8425=B6747,'Data Transformation'!$G$4:$G$8425),'Bin Analysis'!$B6751)</f>
        <v>2073</v>
      </c>
      <c r="I6751">
        <f t="shared" ref="I6751:I6769" si="844">H6751-H6750</f>
        <v>0</v>
      </c>
      <c r="J6751">
        <f>IF(I6751=0,0,1)</f>
        <v>0</v>
      </c>
      <c r="K6751">
        <f>J6751*Weighting!$W$7</f>
        <v>0</v>
      </c>
      <c r="M6751" s="14"/>
    </row>
    <row r="6752" spans="1:25" x14ac:dyDescent="0.25">
      <c r="A6752" s="32" t="str">
        <f>IF(Weighting!$P$8&gt;0,B6752,"")</f>
        <v/>
      </c>
      <c r="B6752" t="e">
        <f>Weighting!$C$8</f>
        <v>#DIV/0!</v>
      </c>
      <c r="C6752" t="e">
        <f>Weighting!$F$8</f>
        <v>#NUM!</v>
      </c>
      <c r="D6752" t="e">
        <f>IF(C6752=1,'Data Transformation'!$G$3+0.5*'Data Transformation'!$W$25,IF(C6753=1,D6753-'Data Transformation'!$W$25,FALSE))</f>
        <v>#NUM!</v>
      </c>
      <c r="E6752">
        <f t="array" ref="E6752">IF(ISLOGICAL(D6752),"",FREQUENCY(IF('Data Transformation'!$B$425:$B$8425='Bin Analysis'!$B6747,'Data Transformation'!$G$425:$G$8425),D6752))</f>
        <v>2001</v>
      </c>
      <c r="F6752">
        <f t="shared" si="843"/>
        <v>0</v>
      </c>
      <c r="G6752">
        <f>Weighting!$H$8</f>
        <v>0</v>
      </c>
      <c r="H6752">
        <f t="array" ref="H6752">FREQUENCY(IF('Data Transformation'!$B$4:$B$8425=B6747,'Data Transformation'!$G$4:$G$8425),'Bin Analysis'!$B6752)</f>
        <v>2073</v>
      </c>
      <c r="I6752">
        <f t="shared" si="844"/>
        <v>0</v>
      </c>
      <c r="J6752">
        <f t="shared" ref="J6752:J6769" si="845">IF(I6752=0,0,1)</f>
        <v>0</v>
      </c>
      <c r="K6752">
        <f>J6752*Weighting!$W$8</f>
        <v>0</v>
      </c>
      <c r="M6752" s="14"/>
    </row>
    <row r="6753" spans="1:13" x14ac:dyDescent="0.25">
      <c r="A6753" s="32" t="str">
        <f>IF(Weighting!$P$9&gt;0,B6753,"")</f>
        <v/>
      </c>
      <c r="B6753" s="50" t="e">
        <f>Weighting!$C$9</f>
        <v>#DIV/0!</v>
      </c>
      <c r="C6753" t="e">
        <f>Weighting!$F$9</f>
        <v>#NUM!</v>
      </c>
      <c r="D6753" t="e">
        <f>IF(C6753=1,'Data Transformation'!$G$3+0.5*'Data Transformation'!$W$25,IF(C6754=1,D6754-'Data Transformation'!$W$25,FALSE))</f>
        <v>#NUM!</v>
      </c>
      <c r="E6753">
        <f t="array" ref="E6753">IF(ISLOGICAL(D6753),"",FREQUENCY(IF('Data Transformation'!$B$425:$B$8425='Bin Analysis'!$B6747,'Data Transformation'!$G$425:$G$8425),D6753))</f>
        <v>2001</v>
      </c>
      <c r="F6753">
        <f t="shared" si="843"/>
        <v>0</v>
      </c>
      <c r="G6753">
        <f>Weighting!$H$9</f>
        <v>0</v>
      </c>
      <c r="H6753">
        <f t="array" ref="H6753">FREQUENCY(IF('Data Transformation'!$B$4:$B$8425=B6747,'Data Transformation'!$G$4:$G$8425),'Bin Analysis'!$B6753)</f>
        <v>2073</v>
      </c>
      <c r="I6753">
        <f t="shared" si="844"/>
        <v>0</v>
      </c>
      <c r="J6753">
        <f t="shared" si="845"/>
        <v>0</v>
      </c>
      <c r="K6753">
        <f>J6753*Weighting!$W$9</f>
        <v>0</v>
      </c>
      <c r="M6753" s="14"/>
    </row>
    <row r="6754" spans="1:13" x14ac:dyDescent="0.25">
      <c r="A6754" s="32" t="str">
        <f>IF(Weighting!$P$10&gt;0,B6754,"")</f>
        <v/>
      </c>
      <c r="B6754" t="e">
        <f>Weighting!$C$10</f>
        <v>#DIV/0!</v>
      </c>
      <c r="C6754" t="e">
        <f>Weighting!$F$10</f>
        <v>#NUM!</v>
      </c>
      <c r="D6754" t="e">
        <f>IF(C6754=1,'Data Transformation'!$G$3+0.5*'Data Transformation'!$W$25,IF(C6755=1,D6755-'Data Transformation'!$W$25,FALSE))</f>
        <v>#NUM!</v>
      </c>
      <c r="E6754">
        <f t="array" ref="E6754">IF(ISLOGICAL(D6754),"",FREQUENCY(IF('Data Transformation'!$B$425:$B$8425='Bin Analysis'!$B6747,'Data Transformation'!$G$425:$G$8425),D6754))</f>
        <v>2001</v>
      </c>
      <c r="F6754">
        <f t="shared" si="843"/>
        <v>0</v>
      </c>
      <c r="G6754">
        <f>Weighting!$H$10</f>
        <v>0</v>
      </c>
      <c r="H6754">
        <f t="array" ref="H6754">FREQUENCY(IF('Data Transformation'!$B$4:$B$8425=B6747,'Data Transformation'!$G$4:$G$8425),'Bin Analysis'!$B6754)</f>
        <v>2073</v>
      </c>
      <c r="I6754">
        <f t="shared" si="844"/>
        <v>0</v>
      </c>
      <c r="J6754">
        <f t="shared" si="845"/>
        <v>0</v>
      </c>
      <c r="K6754">
        <f>J6754*Weighting!$W$10</f>
        <v>0</v>
      </c>
      <c r="M6754" s="14"/>
    </row>
    <row r="6755" spans="1:13" x14ac:dyDescent="0.25">
      <c r="A6755" s="32" t="str">
        <f>IF(Weighting!$P$11&gt;0,B6755,"")</f>
        <v/>
      </c>
      <c r="B6755" t="e">
        <f>Weighting!$C$11</f>
        <v>#DIV/0!</v>
      </c>
      <c r="C6755" t="e">
        <f>Weighting!$F$11</f>
        <v>#NUM!</v>
      </c>
      <c r="D6755" t="e">
        <f>IF(C6755=1,'Data Transformation'!$G$3+0.5*'Data Transformation'!$W$25,IF(C6756=1,D6756-'Data Transformation'!$W$25,FALSE))</f>
        <v>#NUM!</v>
      </c>
      <c r="E6755">
        <f t="array" ref="E6755">IF(ISLOGICAL(D6755),"",FREQUENCY(IF('Data Transformation'!$B$425:$B$8425='Bin Analysis'!$B6747,'Data Transformation'!$G$425:$G$8425),D6755))</f>
        <v>2001</v>
      </c>
      <c r="F6755">
        <f t="shared" si="843"/>
        <v>0</v>
      </c>
      <c r="G6755">
        <f>Weighting!$H$11</f>
        <v>0</v>
      </c>
      <c r="H6755">
        <f t="array" ref="H6755">FREQUENCY(IF('Data Transformation'!$B$4:$B$8425=B6747,'Data Transformation'!$G$4:$G$8425),'Bin Analysis'!$B6755)</f>
        <v>2073</v>
      </c>
      <c r="I6755">
        <f t="shared" si="844"/>
        <v>0</v>
      </c>
      <c r="J6755">
        <f t="shared" si="845"/>
        <v>0</v>
      </c>
      <c r="K6755">
        <f>J6755*Weighting!$W$11</f>
        <v>0</v>
      </c>
      <c r="M6755" s="14"/>
    </row>
    <row r="6756" spans="1:13" x14ac:dyDescent="0.25">
      <c r="A6756" s="32" t="str">
        <f>IF(Weighting!$P$12&gt;0,B6756,"")</f>
        <v/>
      </c>
      <c r="B6756" t="e">
        <f>Weighting!$C$12</f>
        <v>#DIV/0!</v>
      </c>
      <c r="C6756" t="e">
        <f>Weighting!$F$12</f>
        <v>#NUM!</v>
      </c>
      <c r="D6756" t="e">
        <f>IF(C6756=1,'Data Transformation'!$G$3+0.5*'Data Transformation'!$W$25,IF(C6757=1,D6757-'Data Transformation'!$W$25,FALSE))</f>
        <v>#NUM!</v>
      </c>
      <c r="E6756">
        <f t="array" ref="E6756">IF(ISLOGICAL(D6756),"",FREQUENCY(IF('Data Transformation'!$B$425:$B$8425='Bin Analysis'!$B6747,'Data Transformation'!$G$425:$G$8425),D6756))</f>
        <v>2001</v>
      </c>
      <c r="F6756">
        <f t="shared" si="843"/>
        <v>0</v>
      </c>
      <c r="G6756">
        <f>Weighting!$H$12</f>
        <v>0</v>
      </c>
      <c r="H6756">
        <f t="array" ref="H6756">FREQUENCY(IF('Data Transformation'!$B$4:$B$8425=B6747,'Data Transformation'!$G$4:$G$8425),'Bin Analysis'!$B6756)</f>
        <v>2073</v>
      </c>
      <c r="I6756">
        <f t="shared" si="844"/>
        <v>0</v>
      </c>
      <c r="J6756">
        <f t="shared" si="845"/>
        <v>0</v>
      </c>
      <c r="K6756">
        <f>J6756*Weighting!$W$12</f>
        <v>0</v>
      </c>
      <c r="M6756" s="14"/>
    </row>
    <row r="6757" spans="1:13" x14ac:dyDescent="0.25">
      <c r="A6757" s="32" t="str">
        <f>IF(Weighting!$P$13&gt;0,B6757,"")</f>
        <v/>
      </c>
      <c r="B6757" t="e">
        <f>Weighting!$C$13</f>
        <v>#DIV/0!</v>
      </c>
      <c r="C6757" t="e">
        <f>Weighting!$F$13</f>
        <v>#NUM!</v>
      </c>
      <c r="D6757" t="e">
        <f>IF(C6757=1,'Data Transformation'!$G$3+0.5*'Data Transformation'!$W$25,IF(C6758=1,D6758-'Data Transformation'!$W$25,FALSE))</f>
        <v>#NUM!</v>
      </c>
      <c r="E6757">
        <f t="array" ref="E6757">IF(ISLOGICAL(D6757),"",FREQUENCY(IF('Data Transformation'!$B$425:$B$8425='Bin Analysis'!$B6747,'Data Transformation'!$G$425:$G$8425),D6757))</f>
        <v>2001</v>
      </c>
      <c r="F6757">
        <f t="shared" si="843"/>
        <v>0</v>
      </c>
      <c r="G6757">
        <f>Weighting!$H$13</f>
        <v>0</v>
      </c>
      <c r="H6757">
        <f t="array" ref="H6757">FREQUENCY(IF('Data Transformation'!$B$4:$B$8425=B6747,'Data Transformation'!$G$4:$G$8425),'Bin Analysis'!$B6757)</f>
        <v>2073</v>
      </c>
      <c r="I6757">
        <f t="shared" si="844"/>
        <v>0</v>
      </c>
      <c r="J6757">
        <f t="shared" si="845"/>
        <v>0</v>
      </c>
      <c r="K6757">
        <f>J6757*Weighting!$W$13</f>
        <v>0</v>
      </c>
      <c r="M6757" s="14"/>
    </row>
    <row r="6758" spans="1:13" x14ac:dyDescent="0.25">
      <c r="A6758" s="32" t="str">
        <f>IF(Weighting!$P$14&gt;0,B6758,"")</f>
        <v/>
      </c>
      <c r="B6758" t="e">
        <f>Weighting!$C$14</f>
        <v>#DIV/0!</v>
      </c>
      <c r="C6758" t="e">
        <f>Weighting!$F$14</f>
        <v>#NUM!</v>
      </c>
      <c r="D6758" t="e">
        <f>IF(C6758=1,'Data Transformation'!$G$3+0.5*'Data Transformation'!$W$25,IF(C6759=1,D6759-'Data Transformation'!$W$25,FALSE))</f>
        <v>#NUM!</v>
      </c>
      <c r="E6758">
        <f t="array" ref="E6758">IF(ISLOGICAL(D6758),"",FREQUENCY(IF('Data Transformation'!$B$425:$B$8425='Bin Analysis'!$B6747,'Data Transformation'!$G$425:$G$8425),D6758))</f>
        <v>2001</v>
      </c>
      <c r="F6758">
        <f t="shared" si="843"/>
        <v>0</v>
      </c>
      <c r="G6758">
        <f>Weighting!$H$14</f>
        <v>0</v>
      </c>
      <c r="H6758">
        <f t="array" ref="H6758">FREQUENCY(IF('Data Transformation'!$B$4:$B$8425=B6747,'Data Transformation'!$G$4:$G$8425),'Bin Analysis'!$B6758)</f>
        <v>2073</v>
      </c>
      <c r="I6758">
        <f t="shared" si="844"/>
        <v>0</v>
      </c>
      <c r="J6758">
        <f t="shared" si="845"/>
        <v>0</v>
      </c>
      <c r="K6758">
        <f>J6758*Weighting!$W$14</f>
        <v>0</v>
      </c>
      <c r="M6758" s="14"/>
    </row>
    <row r="6759" spans="1:13" x14ac:dyDescent="0.25">
      <c r="A6759" s="32" t="str">
        <f>IF(Weighting!$P$15&gt;0,B6759,"")</f>
        <v/>
      </c>
      <c r="B6759" t="e">
        <f>Weighting!$C$15</f>
        <v>#DIV/0!</v>
      </c>
      <c r="C6759" t="e">
        <f>Weighting!$F$15</f>
        <v>#NUM!</v>
      </c>
      <c r="D6759" t="e">
        <f>IF(C6759=1,'Data Transformation'!$G$3+0.5*'Data Transformation'!$W$25,IF(C6760=1,D6760-'Data Transformation'!$W$25,FALSE))</f>
        <v>#NUM!</v>
      </c>
      <c r="E6759">
        <f t="array" ref="E6759">IF(ISLOGICAL(D6759),"",FREQUENCY(IF('Data Transformation'!$B$425:$B$8425='Bin Analysis'!$B6747,'Data Transformation'!$G$425:$G$8425),D6759))</f>
        <v>2001</v>
      </c>
      <c r="F6759">
        <f t="shared" si="843"/>
        <v>0</v>
      </c>
      <c r="G6759">
        <f>Weighting!$H$15</f>
        <v>0</v>
      </c>
      <c r="H6759">
        <f t="array" ref="H6759">FREQUENCY(IF('Data Transformation'!$B$4:$B$8425=B6747,'Data Transformation'!$G$4:$G$8425),'Bin Analysis'!$B6759)</f>
        <v>2073</v>
      </c>
      <c r="I6759">
        <f t="shared" si="844"/>
        <v>0</v>
      </c>
      <c r="J6759">
        <f t="shared" si="845"/>
        <v>0</v>
      </c>
      <c r="K6759">
        <f>J6759*Weighting!$W$15</f>
        <v>0</v>
      </c>
      <c r="M6759" s="14"/>
    </row>
    <row r="6760" spans="1:13" x14ac:dyDescent="0.25">
      <c r="A6760" s="32" t="str">
        <f>IF(Weighting!$P$16&gt;0,B6760,"")</f>
        <v/>
      </c>
      <c r="B6760" t="e">
        <f>Weighting!$C$16</f>
        <v>#DIV/0!</v>
      </c>
      <c r="C6760" t="e">
        <f>Weighting!$F$16</f>
        <v>#NUM!</v>
      </c>
      <c r="D6760" t="e">
        <f>IF(C6760=1,'Data Transformation'!$G$3+0.5*'Data Transformation'!$W$25,IF(C6761=1,D6761-'Data Transformation'!$W$25,FALSE))</f>
        <v>#NUM!</v>
      </c>
      <c r="E6760">
        <f t="array" ref="E6760">IF(ISLOGICAL(D6760),"",FREQUENCY(IF('Data Transformation'!$B$425:$B$8425='Bin Analysis'!$B6747,'Data Transformation'!$G$425:$G$8425),D6760))</f>
        <v>2001</v>
      </c>
      <c r="F6760">
        <f t="shared" si="843"/>
        <v>0</v>
      </c>
      <c r="G6760">
        <f>Weighting!$H$16</f>
        <v>0</v>
      </c>
      <c r="H6760">
        <f t="array" ref="H6760">FREQUENCY(IF('Data Transformation'!$B$4:$B$8425=B6747,'Data Transformation'!$G$4:$G$8425),'Bin Analysis'!$B6760)</f>
        <v>2073</v>
      </c>
      <c r="I6760">
        <f t="shared" si="844"/>
        <v>0</v>
      </c>
      <c r="J6760">
        <f t="shared" si="845"/>
        <v>0</v>
      </c>
      <c r="K6760">
        <f>J6760*Weighting!$W$16</f>
        <v>0</v>
      </c>
      <c r="M6760" s="14"/>
    </row>
    <row r="6761" spans="1:13" x14ac:dyDescent="0.25">
      <c r="A6761" s="32" t="str">
        <f>IF(Weighting!$P$17&gt;0,B6761,"")</f>
        <v/>
      </c>
      <c r="B6761" t="e">
        <f>Weighting!$C$17</f>
        <v>#DIV/0!</v>
      </c>
      <c r="C6761" t="e">
        <f>Weighting!$F$17</f>
        <v>#NUM!</v>
      </c>
      <c r="D6761" t="e">
        <f>IF(C6761=1,'Data Transformation'!$G$3+0.5*'Data Transformation'!$W$25,IF(C6762=1,D6762-'Data Transformation'!$W$25,FALSE))</f>
        <v>#NUM!</v>
      </c>
      <c r="E6761">
        <f t="array" ref="E6761">IF(ISLOGICAL(D6761),"",FREQUENCY(IF('Data Transformation'!$B$425:$B$8425='Bin Analysis'!$B6747,'Data Transformation'!$G$425:$G$8425),D6761))</f>
        <v>2001</v>
      </c>
      <c r="F6761">
        <f t="shared" si="843"/>
        <v>0</v>
      </c>
      <c r="G6761">
        <f>Weighting!$H$17</f>
        <v>0</v>
      </c>
      <c r="H6761">
        <f t="array" ref="H6761">FREQUENCY(IF('Data Transformation'!$B$4:$B$8425=B6747,'Data Transformation'!$G$4:$G$8425),'Bin Analysis'!$B6761)</f>
        <v>2073</v>
      </c>
      <c r="I6761">
        <f t="shared" si="844"/>
        <v>0</v>
      </c>
      <c r="J6761">
        <f t="shared" si="845"/>
        <v>0</v>
      </c>
      <c r="K6761">
        <f>J6761*Weighting!$W$17</f>
        <v>0</v>
      </c>
      <c r="M6761" s="14"/>
    </row>
    <row r="6762" spans="1:13" x14ac:dyDescent="0.25">
      <c r="A6762" s="32" t="str">
        <f>IF(Weighting!$P$18&gt;0,B6762,"")</f>
        <v/>
      </c>
      <c r="B6762" t="e">
        <f>Weighting!$C$18</f>
        <v>#DIV/0!</v>
      </c>
      <c r="C6762" t="e">
        <f>Weighting!$F$18</f>
        <v>#NUM!</v>
      </c>
      <c r="D6762" t="e">
        <f>IF(C6762=1,'Data Transformation'!$G$3+0.5*'Data Transformation'!$W$25,IF(C6763=1,D6763-'Data Transformation'!$W$25,FALSE))</f>
        <v>#NUM!</v>
      </c>
      <c r="E6762">
        <f t="array" ref="E6762">IF(ISLOGICAL(D6762),"",FREQUENCY(IF('Data Transformation'!$B$425:$B$8425='Bin Analysis'!$B6747,'Data Transformation'!$G$425:$G$8425),D6762))</f>
        <v>2001</v>
      </c>
      <c r="F6762">
        <f t="shared" si="843"/>
        <v>0</v>
      </c>
      <c r="G6762">
        <f>Weighting!$H$18</f>
        <v>0</v>
      </c>
      <c r="H6762">
        <f t="array" ref="H6762">FREQUENCY(IF('Data Transformation'!$B$4:$B$8425=B6747,'Data Transformation'!$G$4:$G$8425),'Bin Analysis'!$B6762)</f>
        <v>2073</v>
      </c>
      <c r="I6762">
        <f t="shared" si="844"/>
        <v>0</v>
      </c>
      <c r="J6762">
        <f t="shared" si="845"/>
        <v>0</v>
      </c>
      <c r="K6762">
        <f>J6762*Weighting!$W$18</f>
        <v>0</v>
      </c>
      <c r="M6762" s="14"/>
    </row>
    <row r="6763" spans="1:13" x14ac:dyDescent="0.25">
      <c r="A6763" s="32" t="str">
        <f>IF(Weighting!$P$19&gt;0,B6763,"")</f>
        <v/>
      </c>
      <c r="B6763" t="e">
        <f>Weighting!$C$19</f>
        <v>#DIV/0!</v>
      </c>
      <c r="C6763" t="e">
        <f>Weighting!$F$19</f>
        <v>#NUM!</v>
      </c>
      <c r="D6763" t="e">
        <f>IF(C6763=1,'Data Transformation'!$G$3+0.5*'Data Transformation'!$W$25,IF(C6764=1,D6764-'Data Transformation'!$W$25,FALSE))</f>
        <v>#NUM!</v>
      </c>
      <c r="E6763">
        <f t="array" ref="E6763">IF(ISLOGICAL(D6763),"",FREQUENCY(IF('Data Transformation'!$B$425:$B$8425='Bin Analysis'!$B6747,'Data Transformation'!$G$425:$G$8425),D6763))</f>
        <v>2001</v>
      </c>
      <c r="F6763">
        <f t="shared" si="843"/>
        <v>0</v>
      </c>
      <c r="G6763">
        <f>Weighting!$H$19</f>
        <v>0</v>
      </c>
      <c r="H6763">
        <f t="array" ref="H6763">FREQUENCY(IF('Data Transformation'!$B$4:$B$8425=B6747,'Data Transformation'!$G$4:$G$8425),'Bin Analysis'!$B6763)</f>
        <v>2073</v>
      </c>
      <c r="I6763">
        <f t="shared" si="844"/>
        <v>0</v>
      </c>
      <c r="J6763">
        <f t="shared" si="845"/>
        <v>0</v>
      </c>
      <c r="K6763">
        <f>J6763*Weighting!$W$19</f>
        <v>0</v>
      </c>
      <c r="M6763" s="14"/>
    </row>
    <row r="6764" spans="1:13" x14ac:dyDescent="0.25">
      <c r="A6764" s="32" t="str">
        <f>IF(Weighting!$P$20&gt;0,B6764,"")</f>
        <v/>
      </c>
      <c r="B6764" t="e">
        <f>Weighting!$C$20</f>
        <v>#DIV/0!</v>
      </c>
      <c r="C6764" t="e">
        <f>Weighting!$F$20</f>
        <v>#NUM!</v>
      </c>
      <c r="D6764" t="e">
        <f>IF(C6764=1,'Data Transformation'!$G$3+0.5*'Data Transformation'!$W$25,IF(C6765=1,D6765-'Data Transformation'!$W$25,FALSE))</f>
        <v>#NUM!</v>
      </c>
      <c r="E6764">
        <f t="array" ref="E6764">IF(ISLOGICAL(D6764),"",FREQUENCY(IF('Data Transformation'!$B$425:$B$8425='Bin Analysis'!$B6747,'Data Transformation'!$G$425:$G$8425),D6764))</f>
        <v>2001</v>
      </c>
      <c r="F6764">
        <f t="shared" si="843"/>
        <v>0</v>
      </c>
      <c r="G6764">
        <f>Weighting!$H$20</f>
        <v>0</v>
      </c>
      <c r="H6764">
        <f t="array" ref="H6764">FREQUENCY(IF('Data Transformation'!$B$4:$B$8425=B6747,'Data Transformation'!$G$4:$G$8425),'Bin Analysis'!$B6764)</f>
        <v>2073</v>
      </c>
      <c r="I6764">
        <f t="shared" si="844"/>
        <v>0</v>
      </c>
      <c r="J6764">
        <f t="shared" si="845"/>
        <v>0</v>
      </c>
      <c r="K6764">
        <f>J6764*Weighting!$W$20</f>
        <v>0</v>
      </c>
      <c r="M6764" s="14"/>
    </row>
    <row r="6765" spans="1:13" x14ac:dyDescent="0.25">
      <c r="A6765" s="32" t="str">
        <f>IF(Weighting!$P$21&gt;0,B6765,"")</f>
        <v/>
      </c>
      <c r="B6765" t="e">
        <f>Weighting!$C$21</f>
        <v>#DIV/0!</v>
      </c>
      <c r="C6765" t="e">
        <f>Weighting!$F$21</f>
        <v>#NUM!</v>
      </c>
      <c r="D6765" t="e">
        <f>IF(C6765=1,'Data Transformation'!$G$3+0.5*'Data Transformation'!$W$25,IF(C6766=1,D6766-'Data Transformation'!$W$25,FALSE))</f>
        <v>#NUM!</v>
      </c>
      <c r="E6765">
        <f t="array" ref="E6765">IF(ISLOGICAL(D6765),"",FREQUENCY(IF('Data Transformation'!$B$425:$B$8425='Bin Analysis'!$B6747,'Data Transformation'!$G$425:$G$8425),D6765))</f>
        <v>2001</v>
      </c>
      <c r="F6765">
        <f t="shared" si="843"/>
        <v>0</v>
      </c>
      <c r="G6765">
        <f>Weighting!$H$21</f>
        <v>0</v>
      </c>
      <c r="H6765">
        <f t="array" ref="H6765">FREQUENCY(IF('Data Transformation'!$B$4:$B$8425=B6747,'Data Transformation'!$G$4:$G$8425),'Bin Analysis'!$B6765)</f>
        <v>2073</v>
      </c>
      <c r="I6765">
        <f t="shared" si="844"/>
        <v>0</v>
      </c>
      <c r="J6765">
        <f t="shared" si="845"/>
        <v>0</v>
      </c>
      <c r="K6765">
        <f>J6765*Weighting!$W$21</f>
        <v>0</v>
      </c>
      <c r="M6765" s="14"/>
    </row>
    <row r="6766" spans="1:13" x14ac:dyDescent="0.25">
      <c r="A6766" s="32" t="str">
        <f>IF(Weighting!$P$22&gt;0,B6766,"")</f>
        <v/>
      </c>
      <c r="B6766" t="e">
        <f>Weighting!$C$22</f>
        <v>#DIV/0!</v>
      </c>
      <c r="C6766" t="e">
        <f>Weighting!$F$22</f>
        <v>#NUM!</v>
      </c>
      <c r="D6766" t="e">
        <f>IF(C6766=1,'Data Transformation'!$G$3+0.5*'Data Transformation'!$W$25,IF(C6767=1,D6767-'Data Transformation'!$W$25,FALSE))</f>
        <v>#NUM!</v>
      </c>
      <c r="E6766">
        <f t="array" ref="E6766">IF(ISLOGICAL(D6766),"",FREQUENCY(IF('Data Transformation'!$B$425:$B$8425='Bin Analysis'!$B6747,'Data Transformation'!$G$425:$G$8425),D6766))</f>
        <v>2001</v>
      </c>
      <c r="F6766">
        <f t="shared" si="843"/>
        <v>0</v>
      </c>
      <c r="G6766">
        <f>Weighting!$H$22</f>
        <v>0</v>
      </c>
      <c r="H6766">
        <f t="array" ref="H6766">FREQUENCY(IF('Data Transformation'!$B$4:$B$8425=B6747,'Data Transformation'!$G$4:$G$8425),'Bin Analysis'!$B6766)</f>
        <v>2073</v>
      </c>
      <c r="I6766">
        <f t="shared" si="844"/>
        <v>0</v>
      </c>
      <c r="J6766">
        <f t="shared" si="845"/>
        <v>0</v>
      </c>
      <c r="K6766">
        <f>J6766*Weighting!$W$22</f>
        <v>0</v>
      </c>
      <c r="M6766" s="14"/>
    </row>
    <row r="6767" spans="1:13" x14ac:dyDescent="0.25">
      <c r="A6767" s="32" t="str">
        <f>IF(Weighting!$P$23&gt;0,B6767,"")</f>
        <v/>
      </c>
      <c r="B6767" t="e">
        <f>Weighting!$C$23</f>
        <v>#DIV/0!</v>
      </c>
      <c r="C6767" t="e">
        <f>Weighting!$F$23</f>
        <v>#NUM!</v>
      </c>
      <c r="D6767" t="e">
        <f>IF(C6767=1,'Data Transformation'!$G$3+0.5*'Data Transformation'!$W$25,IF(C6768=1,D6768-'Data Transformation'!$W$25,FALSE))</f>
        <v>#NUM!</v>
      </c>
      <c r="E6767">
        <f t="array" ref="E6767">IF(ISLOGICAL(D6767),"",FREQUENCY(IF('Data Transformation'!$B$425:$B$8425='Bin Analysis'!$B6747,'Data Transformation'!$G$425:$G$8425),D6767))</f>
        <v>2001</v>
      </c>
      <c r="F6767">
        <f t="shared" si="843"/>
        <v>0</v>
      </c>
      <c r="G6767">
        <f>Weighting!$H$23</f>
        <v>0</v>
      </c>
      <c r="H6767">
        <f t="array" ref="H6767">FREQUENCY(IF('Data Transformation'!$B$4:$B$8425=B6747,'Data Transformation'!$G$4:$G$8425),'Bin Analysis'!$B6767)</f>
        <v>2073</v>
      </c>
      <c r="I6767">
        <f t="shared" si="844"/>
        <v>0</v>
      </c>
      <c r="J6767">
        <f t="shared" si="845"/>
        <v>0</v>
      </c>
      <c r="K6767">
        <f>J6767*Weighting!$W$23</f>
        <v>0</v>
      </c>
      <c r="M6767" s="14"/>
    </row>
    <row r="6768" spans="1:13" x14ac:dyDescent="0.25">
      <c r="A6768" s="32" t="str">
        <f>IF(Weighting!$P$24&gt;0,B6768,"")</f>
        <v/>
      </c>
      <c r="B6768" t="e">
        <f>Weighting!$C$24</f>
        <v>#DIV/0!</v>
      </c>
      <c r="C6768" t="e">
        <f>Weighting!$F$24</f>
        <v>#NUM!</v>
      </c>
      <c r="D6768" t="e">
        <f>IF(C6768=1,'Data Transformation'!$G$3+0.5*'Data Transformation'!$W$25,IF(C6769=1,D6769-'Data Transformation'!$W$25,FALSE))</f>
        <v>#NUM!</v>
      </c>
      <c r="E6768">
        <f t="array" ref="E6768">IF(ISLOGICAL(D6768),"",FREQUENCY(IF('Data Transformation'!$B$425:$B$8425='Bin Analysis'!$B6747,'Data Transformation'!$G$425:$G$8425),D6768))</f>
        <v>2001</v>
      </c>
      <c r="F6768">
        <f t="shared" si="843"/>
        <v>0</v>
      </c>
      <c r="G6768">
        <f>Weighting!$H$24</f>
        <v>0</v>
      </c>
      <c r="H6768">
        <f t="array" ref="H6768">FREQUENCY(IF('Data Transformation'!$B$4:$B$8425=B6747,'Data Transformation'!$G$4:$G$8425),'Bin Analysis'!$B6768)</f>
        <v>2073</v>
      </c>
      <c r="I6768">
        <f t="shared" si="844"/>
        <v>0</v>
      </c>
      <c r="J6768">
        <f t="shared" si="845"/>
        <v>0</v>
      </c>
      <c r="K6768">
        <f>J6768*Weighting!$W$24</f>
        <v>0</v>
      </c>
      <c r="M6768" s="14"/>
    </row>
    <row r="6769" spans="1:25" x14ac:dyDescent="0.25">
      <c r="A6769" s="32" t="str">
        <f>IF(Weighting!$P$25&gt;0,B6769,"")</f>
        <v/>
      </c>
      <c r="B6769" t="e">
        <f>Weighting!$C$25</f>
        <v>#DIV/0!</v>
      </c>
      <c r="C6769" t="e">
        <f>Weighting!$F$25</f>
        <v>#NUM!</v>
      </c>
      <c r="D6769" t="e">
        <f>IF(C6769=1,'Data Transformation'!$G$3+0.5*'Data Transformation'!$W$25,IF(C6770=1,D6770-'Data Transformation'!$W$25,FALSE))</f>
        <v>#NUM!</v>
      </c>
      <c r="E6769">
        <f t="array" ref="E6769">IF(ISLOGICAL(D6769),"",FREQUENCY(IF('Data Transformation'!$B$425:$B$8425='Bin Analysis'!$B6747,'Data Transformation'!$G$425:$G$8425),D6769))</f>
        <v>2001</v>
      </c>
      <c r="F6769">
        <f t="shared" si="843"/>
        <v>0</v>
      </c>
      <c r="G6769">
        <f>Weighting!$H$25</f>
        <v>0</v>
      </c>
      <c r="H6769">
        <f t="array" ref="H6769">FREQUENCY(IF('Data Transformation'!$B$4:$B$8425=B6747,'Data Transformation'!$G$4:$G$8425),'Bin Analysis'!$B6769)</f>
        <v>2073</v>
      </c>
      <c r="I6769">
        <f t="shared" si="844"/>
        <v>0</v>
      </c>
      <c r="J6769">
        <f t="shared" si="845"/>
        <v>0</v>
      </c>
      <c r="K6769">
        <f>J6769*Weighting!$W$25</f>
        <v>0</v>
      </c>
      <c r="M6769" s="14"/>
    </row>
    <row r="6770" spans="1:25" x14ac:dyDescent="0.25">
      <c r="O6770"/>
      <c r="P6770"/>
      <c r="Q6770"/>
      <c r="R6770"/>
    </row>
    <row r="6771" spans="1:25" ht="23.25" x14ac:dyDescent="0.35">
      <c r="A6771" s="21" t="s">
        <v>0</v>
      </c>
      <c r="B6771" s="21" t="str">
        <f>IFERROR(VLOOKUP(C6771,'Data Transformation'!$L$6:$M$426,2,FALSE),"")</f>
        <v/>
      </c>
      <c r="C6771" s="21">
        <f>C6747+1</f>
        <v>282</v>
      </c>
      <c r="D6771" s="21"/>
      <c r="E6771" s="21"/>
      <c r="F6771" s="21"/>
      <c r="G6771" s="21"/>
      <c r="H6771" s="22"/>
      <c r="I6771" s="22"/>
      <c r="J6771" s="22"/>
      <c r="K6771" s="21"/>
      <c r="L6771" s="21" t="str">
        <f>B6771</f>
        <v/>
      </c>
      <c r="M6771" s="23" t="e">
        <f>INDEX('Data Transformation'!$O$4:$O$424,MATCH($B6771,'Data Transformation'!$M$4:$M$424,0),MATCH($M$2,'Data Transformation'!$O$3,0))</f>
        <v>#N/A</v>
      </c>
      <c r="N6771" s="27" t="e">
        <f>IF('Input and Summary Results'!$J$16="minimum",'Bin Analysis'!X6772/(M6771-1),'Bin Analysis'!Y6771/('Bin Analysis'!M6771-1))</f>
        <v>#N/A</v>
      </c>
      <c r="O6771" s="27" t="e">
        <f>IF(M6771=FALSE,NA(),(VLOOKUP(1,C6774:K6793,4,FALSE))/(M6771-1))</f>
        <v>#N/A</v>
      </c>
      <c r="P6771" s="27" t="e">
        <f>IF(M6771=FALSE,NA(),SUM(J6774:J6793)/Weighting!$S$5)</f>
        <v>#N/A</v>
      </c>
      <c r="Q6771" s="27" t="e">
        <f>IF(M6771=FALSE,NA(),SUM(K6774:K6793)/Weighting!$S$6)</f>
        <v>#N/A</v>
      </c>
      <c r="R6771" s="27" t="e">
        <f>IF(M6771=FALSE,NA(),(VLOOKUP(1,G6774:K6793,3,FALSE))/(M6771-1))</f>
        <v>#N/A</v>
      </c>
      <c r="S6771" s="22" t="e">
        <f>IF(M6771=FALSE,NA(),IF(SUM(J6774:J6793)=2,"yes","no"))</f>
        <v>#N/A</v>
      </c>
      <c r="X6771" s="2" cm="2">
        <f t="array" ref="X6771:X6772">FREQUENCY(IF('Data Transformation'!$B$425:$B$6424='Bin Analysis'!L6771,'Data Transformation'!$G$425:$G$6424),'Data Transformation'!$U$11)</f>
        <v>0</v>
      </c>
      <c r="Y6771" s="2" cm="2">
        <f t="array" ref="Y6771:Y6772">FREQUENCY(IF('Data Transformation'!$B$425:$B$6424='Bin Analysis'!L6771,'Data Transformation'!$G$425:$G$6424),'Data Transformation'!$U$12)</f>
        <v>0</v>
      </c>
    </row>
    <row r="6772" spans="1:25" x14ac:dyDescent="0.25">
      <c r="A6772" s="14" t="s">
        <v>67</v>
      </c>
      <c r="B6772" t="s">
        <v>47</v>
      </c>
      <c r="C6772" t="s">
        <v>5</v>
      </c>
      <c r="D6772" t="s">
        <v>100</v>
      </c>
      <c r="E6772" t="s">
        <v>101</v>
      </c>
      <c r="F6772" t="s">
        <v>102</v>
      </c>
      <c r="G6772" t="s">
        <v>70</v>
      </c>
      <c r="H6772" t="s">
        <v>31</v>
      </c>
      <c r="I6772" t="s">
        <v>32</v>
      </c>
      <c r="J6772" t="s">
        <v>46</v>
      </c>
      <c r="K6772" s="14" t="s">
        <v>45</v>
      </c>
      <c r="M6772" s="14"/>
      <c r="X6772" s="2">
        <v>0</v>
      </c>
      <c r="Y6772" s="2">
        <v>0</v>
      </c>
    </row>
    <row r="6773" spans="1:25" x14ac:dyDescent="0.25">
      <c r="A6773" s="32"/>
      <c r="D6773" t="e">
        <f>IF(C6773=1,'Data Transformation'!$G$3+0.5*'Data Transformation'!$W$25,IF(C6774=1,D6774-'Data Transformation'!$W$25,FALSE))</f>
        <v>#NUM!</v>
      </c>
      <c r="E6773">
        <f t="array" ref="E6773">IF(ISLOGICAL(D6773),"",FREQUENCY(IF('Data Transformation'!$B$425:$B$8425='Bin Analysis'!$B6771,'Data Transformation'!$G$425:$G$8425),D6773))</f>
        <v>2001</v>
      </c>
      <c r="F6773" t="e">
        <f>IF(ISLOGICAL(D6773),"",E6773-E6772)</f>
        <v>#VALUE!</v>
      </c>
      <c r="M6773" s="14"/>
    </row>
    <row r="6774" spans="1:25" x14ac:dyDescent="0.25">
      <c r="A6774" s="32" t="e">
        <f>IF(Weighting!$P$6&gt;0,B6774,"")</f>
        <v>#NUM!</v>
      </c>
      <c r="B6774" t="e">
        <f>Weighting!$C$6</f>
        <v>#DIV/0!</v>
      </c>
      <c r="C6774" t="e">
        <f>Weighting!$F$6</f>
        <v>#NUM!</v>
      </c>
      <c r="D6774" t="e">
        <f>IF(C6774=1,'Data Transformation'!$G$3+0.5*'Data Transformation'!$W$25,IF(C6775=1,D6775-'Data Transformation'!$W$25,FALSE))</f>
        <v>#NUM!</v>
      </c>
      <c r="E6774">
        <f t="array" ref="E6774">IF(ISLOGICAL(D6774),"",FREQUENCY(IF('Data Transformation'!$B$425:$B$8425='Bin Analysis'!$B6771,'Data Transformation'!$G$425:$G$8425),D6774))</f>
        <v>2001</v>
      </c>
      <c r="F6774">
        <f>IF(ISLOGICAL(D6774),"",E6774-E6773)</f>
        <v>0</v>
      </c>
      <c r="G6774">
        <f>Weighting!$H$6</f>
        <v>1</v>
      </c>
      <c r="H6774">
        <f t="array" ref="H6774">FREQUENCY(IF('Data Transformation'!$B$4:$B$8425=B6771,'Data Transformation'!$G$4:$G$8425),'Bin Analysis'!$B6774)</f>
        <v>2073</v>
      </c>
      <c r="I6774">
        <f>H6774-H6773</f>
        <v>2073</v>
      </c>
      <c r="J6774">
        <f>IF(I6774=0,0,1)</f>
        <v>1</v>
      </c>
      <c r="K6774" t="e">
        <f>J6774*Weighting!$W$6</f>
        <v>#NUM!</v>
      </c>
      <c r="M6774" s="14"/>
    </row>
    <row r="6775" spans="1:25" x14ac:dyDescent="0.25">
      <c r="A6775" s="32" t="str">
        <f>IF(Weighting!$P$7&gt;0,B6775,"")</f>
        <v/>
      </c>
      <c r="B6775" t="e">
        <f>Weighting!$C$7</f>
        <v>#DIV/0!</v>
      </c>
      <c r="C6775" t="e">
        <f>Weighting!$F$7</f>
        <v>#NUM!</v>
      </c>
      <c r="D6775" t="e">
        <f>IF(C6775=1,'Data Transformation'!$G$3+0.5*'Data Transformation'!$W$25,IF(C6776=1,D6776-'Data Transformation'!$W$25,FALSE))</f>
        <v>#NUM!</v>
      </c>
      <c r="E6775">
        <f t="array" ref="E6775">IF(ISLOGICAL(D6775),"",FREQUENCY(IF('Data Transformation'!$B$425:$B$8425='Bin Analysis'!$B6771,'Data Transformation'!$G$425:$G$8425),D6775))</f>
        <v>2001</v>
      </c>
      <c r="F6775">
        <f t="shared" ref="F6775:F6793" si="846">IF(ISLOGICAL(D6775),"",E6775-E6774)</f>
        <v>0</v>
      </c>
      <c r="G6775">
        <f>Weighting!$H$7</f>
        <v>0</v>
      </c>
      <c r="H6775">
        <f t="array" ref="H6775">FREQUENCY(IF('Data Transformation'!$B$4:$B$8425=B6771,'Data Transformation'!$G$4:$G$8425),'Bin Analysis'!$B6775)</f>
        <v>2073</v>
      </c>
      <c r="I6775">
        <f t="shared" ref="I6775:I6793" si="847">H6775-H6774</f>
        <v>0</v>
      </c>
      <c r="J6775">
        <f>IF(I6775=0,0,1)</f>
        <v>0</v>
      </c>
      <c r="K6775">
        <f>J6775*Weighting!$W$7</f>
        <v>0</v>
      </c>
      <c r="M6775" s="14"/>
    </row>
    <row r="6776" spans="1:25" x14ac:dyDescent="0.25">
      <c r="A6776" s="32" t="str">
        <f>IF(Weighting!$P$8&gt;0,B6776,"")</f>
        <v/>
      </c>
      <c r="B6776" t="e">
        <f>Weighting!$C$8</f>
        <v>#DIV/0!</v>
      </c>
      <c r="C6776" t="e">
        <f>Weighting!$F$8</f>
        <v>#NUM!</v>
      </c>
      <c r="D6776" t="e">
        <f>IF(C6776=1,'Data Transformation'!$G$3+0.5*'Data Transformation'!$W$25,IF(C6777=1,D6777-'Data Transformation'!$W$25,FALSE))</f>
        <v>#NUM!</v>
      </c>
      <c r="E6776">
        <f t="array" ref="E6776">IF(ISLOGICAL(D6776),"",FREQUENCY(IF('Data Transformation'!$B$425:$B$8425='Bin Analysis'!$B6771,'Data Transformation'!$G$425:$G$8425),D6776))</f>
        <v>2001</v>
      </c>
      <c r="F6776">
        <f t="shared" si="846"/>
        <v>0</v>
      </c>
      <c r="G6776">
        <f>Weighting!$H$8</f>
        <v>0</v>
      </c>
      <c r="H6776">
        <f t="array" ref="H6776">FREQUENCY(IF('Data Transformation'!$B$4:$B$8425=B6771,'Data Transformation'!$G$4:$G$8425),'Bin Analysis'!$B6776)</f>
        <v>2073</v>
      </c>
      <c r="I6776">
        <f t="shared" si="847"/>
        <v>0</v>
      </c>
      <c r="J6776">
        <f t="shared" ref="J6776:J6793" si="848">IF(I6776=0,0,1)</f>
        <v>0</v>
      </c>
      <c r="K6776">
        <f>J6776*Weighting!$W$8</f>
        <v>0</v>
      </c>
      <c r="M6776" s="14"/>
    </row>
    <row r="6777" spans="1:25" x14ac:dyDescent="0.25">
      <c r="A6777" s="32" t="str">
        <f>IF(Weighting!$P$9&gt;0,B6777,"")</f>
        <v/>
      </c>
      <c r="B6777" s="50" t="e">
        <f>Weighting!$C$9</f>
        <v>#DIV/0!</v>
      </c>
      <c r="C6777" t="e">
        <f>Weighting!$F$9</f>
        <v>#NUM!</v>
      </c>
      <c r="D6777" t="e">
        <f>IF(C6777=1,'Data Transformation'!$G$3+0.5*'Data Transformation'!$W$25,IF(C6778=1,D6778-'Data Transformation'!$W$25,FALSE))</f>
        <v>#NUM!</v>
      </c>
      <c r="E6777">
        <f t="array" ref="E6777">IF(ISLOGICAL(D6777),"",FREQUENCY(IF('Data Transformation'!$B$425:$B$8425='Bin Analysis'!$B6771,'Data Transformation'!$G$425:$G$8425),D6777))</f>
        <v>2001</v>
      </c>
      <c r="F6777">
        <f t="shared" si="846"/>
        <v>0</v>
      </c>
      <c r="G6777">
        <f>Weighting!$H$9</f>
        <v>0</v>
      </c>
      <c r="H6777">
        <f t="array" ref="H6777">FREQUENCY(IF('Data Transformation'!$B$4:$B$8425=B6771,'Data Transformation'!$G$4:$G$8425),'Bin Analysis'!$B6777)</f>
        <v>2073</v>
      </c>
      <c r="I6777">
        <f t="shared" si="847"/>
        <v>0</v>
      </c>
      <c r="J6777">
        <f t="shared" si="848"/>
        <v>0</v>
      </c>
      <c r="K6777">
        <f>J6777*Weighting!$W$9</f>
        <v>0</v>
      </c>
      <c r="M6777" s="14"/>
    </row>
    <row r="6778" spans="1:25" x14ac:dyDescent="0.25">
      <c r="A6778" s="32" t="str">
        <f>IF(Weighting!$P$10&gt;0,B6778,"")</f>
        <v/>
      </c>
      <c r="B6778" t="e">
        <f>Weighting!$C$10</f>
        <v>#DIV/0!</v>
      </c>
      <c r="C6778" t="e">
        <f>Weighting!$F$10</f>
        <v>#NUM!</v>
      </c>
      <c r="D6778" t="e">
        <f>IF(C6778=1,'Data Transformation'!$G$3+0.5*'Data Transformation'!$W$25,IF(C6779=1,D6779-'Data Transformation'!$W$25,FALSE))</f>
        <v>#NUM!</v>
      </c>
      <c r="E6778">
        <f t="array" ref="E6778">IF(ISLOGICAL(D6778),"",FREQUENCY(IF('Data Transformation'!$B$425:$B$8425='Bin Analysis'!$B6771,'Data Transformation'!$G$425:$G$8425),D6778))</f>
        <v>2001</v>
      </c>
      <c r="F6778">
        <f t="shared" si="846"/>
        <v>0</v>
      </c>
      <c r="G6778">
        <f>Weighting!$H$10</f>
        <v>0</v>
      </c>
      <c r="H6778">
        <f t="array" ref="H6778">FREQUENCY(IF('Data Transformation'!$B$4:$B$8425=B6771,'Data Transformation'!$G$4:$G$8425),'Bin Analysis'!$B6778)</f>
        <v>2073</v>
      </c>
      <c r="I6778">
        <f t="shared" si="847"/>
        <v>0</v>
      </c>
      <c r="J6778">
        <f t="shared" si="848"/>
        <v>0</v>
      </c>
      <c r="K6778">
        <f>J6778*Weighting!$W$10</f>
        <v>0</v>
      </c>
      <c r="M6778" s="14"/>
    </row>
    <row r="6779" spans="1:25" x14ac:dyDescent="0.25">
      <c r="A6779" s="32" t="str">
        <f>IF(Weighting!$P$11&gt;0,B6779,"")</f>
        <v/>
      </c>
      <c r="B6779" t="e">
        <f>Weighting!$C$11</f>
        <v>#DIV/0!</v>
      </c>
      <c r="C6779" t="e">
        <f>Weighting!$F$11</f>
        <v>#NUM!</v>
      </c>
      <c r="D6779" t="e">
        <f>IF(C6779=1,'Data Transformation'!$G$3+0.5*'Data Transformation'!$W$25,IF(C6780=1,D6780-'Data Transformation'!$W$25,FALSE))</f>
        <v>#NUM!</v>
      </c>
      <c r="E6779">
        <f t="array" ref="E6779">IF(ISLOGICAL(D6779),"",FREQUENCY(IF('Data Transformation'!$B$425:$B$8425='Bin Analysis'!$B6771,'Data Transformation'!$G$425:$G$8425),D6779))</f>
        <v>2001</v>
      </c>
      <c r="F6779">
        <f t="shared" si="846"/>
        <v>0</v>
      </c>
      <c r="G6779">
        <f>Weighting!$H$11</f>
        <v>0</v>
      </c>
      <c r="H6779">
        <f t="array" ref="H6779">FREQUENCY(IF('Data Transformation'!$B$4:$B$8425=B6771,'Data Transformation'!$G$4:$G$8425),'Bin Analysis'!$B6779)</f>
        <v>2073</v>
      </c>
      <c r="I6779">
        <f t="shared" si="847"/>
        <v>0</v>
      </c>
      <c r="J6779">
        <f t="shared" si="848"/>
        <v>0</v>
      </c>
      <c r="K6779">
        <f>J6779*Weighting!$W$11</f>
        <v>0</v>
      </c>
      <c r="M6779" s="14"/>
    </row>
    <row r="6780" spans="1:25" x14ac:dyDescent="0.25">
      <c r="A6780" s="32" t="str">
        <f>IF(Weighting!$P$12&gt;0,B6780,"")</f>
        <v/>
      </c>
      <c r="B6780" t="e">
        <f>Weighting!$C$12</f>
        <v>#DIV/0!</v>
      </c>
      <c r="C6780" t="e">
        <f>Weighting!$F$12</f>
        <v>#NUM!</v>
      </c>
      <c r="D6780" t="e">
        <f>IF(C6780=1,'Data Transformation'!$G$3+0.5*'Data Transformation'!$W$25,IF(C6781=1,D6781-'Data Transformation'!$W$25,FALSE))</f>
        <v>#NUM!</v>
      </c>
      <c r="E6780">
        <f t="array" ref="E6780">IF(ISLOGICAL(D6780),"",FREQUENCY(IF('Data Transformation'!$B$425:$B$8425='Bin Analysis'!$B6771,'Data Transformation'!$G$425:$G$8425),D6780))</f>
        <v>2001</v>
      </c>
      <c r="F6780">
        <f t="shared" si="846"/>
        <v>0</v>
      </c>
      <c r="G6780">
        <f>Weighting!$H$12</f>
        <v>0</v>
      </c>
      <c r="H6780">
        <f t="array" ref="H6780">FREQUENCY(IF('Data Transformation'!$B$4:$B$8425=B6771,'Data Transformation'!$G$4:$G$8425),'Bin Analysis'!$B6780)</f>
        <v>2073</v>
      </c>
      <c r="I6780">
        <f t="shared" si="847"/>
        <v>0</v>
      </c>
      <c r="J6780">
        <f t="shared" si="848"/>
        <v>0</v>
      </c>
      <c r="K6780">
        <f>J6780*Weighting!$W$12</f>
        <v>0</v>
      </c>
      <c r="M6780" s="14"/>
    </row>
    <row r="6781" spans="1:25" x14ac:dyDescent="0.25">
      <c r="A6781" s="32" t="str">
        <f>IF(Weighting!$P$13&gt;0,B6781,"")</f>
        <v/>
      </c>
      <c r="B6781" t="e">
        <f>Weighting!$C$13</f>
        <v>#DIV/0!</v>
      </c>
      <c r="C6781" t="e">
        <f>Weighting!$F$13</f>
        <v>#NUM!</v>
      </c>
      <c r="D6781" t="e">
        <f>IF(C6781=1,'Data Transformation'!$G$3+0.5*'Data Transformation'!$W$25,IF(C6782=1,D6782-'Data Transformation'!$W$25,FALSE))</f>
        <v>#NUM!</v>
      </c>
      <c r="E6781">
        <f t="array" ref="E6781">IF(ISLOGICAL(D6781),"",FREQUENCY(IF('Data Transformation'!$B$425:$B$8425='Bin Analysis'!$B6771,'Data Transformation'!$G$425:$G$8425),D6781))</f>
        <v>2001</v>
      </c>
      <c r="F6781">
        <f t="shared" si="846"/>
        <v>0</v>
      </c>
      <c r="G6781">
        <f>Weighting!$H$13</f>
        <v>0</v>
      </c>
      <c r="H6781">
        <f t="array" ref="H6781">FREQUENCY(IF('Data Transformation'!$B$4:$B$8425=B6771,'Data Transformation'!$G$4:$G$8425),'Bin Analysis'!$B6781)</f>
        <v>2073</v>
      </c>
      <c r="I6781">
        <f t="shared" si="847"/>
        <v>0</v>
      </c>
      <c r="J6781">
        <f t="shared" si="848"/>
        <v>0</v>
      </c>
      <c r="K6781">
        <f>J6781*Weighting!$W$13</f>
        <v>0</v>
      </c>
      <c r="M6781" s="14"/>
    </row>
    <row r="6782" spans="1:25" x14ac:dyDescent="0.25">
      <c r="A6782" s="32" t="str">
        <f>IF(Weighting!$P$14&gt;0,B6782,"")</f>
        <v/>
      </c>
      <c r="B6782" t="e">
        <f>Weighting!$C$14</f>
        <v>#DIV/0!</v>
      </c>
      <c r="C6782" t="e">
        <f>Weighting!$F$14</f>
        <v>#NUM!</v>
      </c>
      <c r="D6782" t="e">
        <f>IF(C6782=1,'Data Transformation'!$G$3+0.5*'Data Transformation'!$W$25,IF(C6783=1,D6783-'Data Transformation'!$W$25,FALSE))</f>
        <v>#NUM!</v>
      </c>
      <c r="E6782">
        <f t="array" ref="E6782">IF(ISLOGICAL(D6782),"",FREQUENCY(IF('Data Transformation'!$B$425:$B$8425='Bin Analysis'!$B6771,'Data Transformation'!$G$425:$G$8425),D6782))</f>
        <v>2001</v>
      </c>
      <c r="F6782">
        <f t="shared" si="846"/>
        <v>0</v>
      </c>
      <c r="G6782">
        <f>Weighting!$H$14</f>
        <v>0</v>
      </c>
      <c r="H6782">
        <f t="array" ref="H6782">FREQUENCY(IF('Data Transformation'!$B$4:$B$8425=B6771,'Data Transformation'!$G$4:$G$8425),'Bin Analysis'!$B6782)</f>
        <v>2073</v>
      </c>
      <c r="I6782">
        <f t="shared" si="847"/>
        <v>0</v>
      </c>
      <c r="J6782">
        <f t="shared" si="848"/>
        <v>0</v>
      </c>
      <c r="K6782">
        <f>J6782*Weighting!$W$14</f>
        <v>0</v>
      </c>
      <c r="M6782" s="14"/>
    </row>
    <row r="6783" spans="1:25" x14ac:dyDescent="0.25">
      <c r="A6783" s="32" t="str">
        <f>IF(Weighting!$P$15&gt;0,B6783,"")</f>
        <v/>
      </c>
      <c r="B6783" t="e">
        <f>Weighting!$C$15</f>
        <v>#DIV/0!</v>
      </c>
      <c r="C6783" t="e">
        <f>Weighting!$F$15</f>
        <v>#NUM!</v>
      </c>
      <c r="D6783" t="e">
        <f>IF(C6783=1,'Data Transformation'!$G$3+0.5*'Data Transformation'!$W$25,IF(C6784=1,D6784-'Data Transformation'!$W$25,FALSE))</f>
        <v>#NUM!</v>
      </c>
      <c r="E6783">
        <f t="array" ref="E6783">IF(ISLOGICAL(D6783),"",FREQUENCY(IF('Data Transformation'!$B$425:$B$8425='Bin Analysis'!$B6771,'Data Transformation'!$G$425:$G$8425),D6783))</f>
        <v>2001</v>
      </c>
      <c r="F6783">
        <f t="shared" si="846"/>
        <v>0</v>
      </c>
      <c r="G6783">
        <f>Weighting!$H$15</f>
        <v>0</v>
      </c>
      <c r="H6783">
        <f t="array" ref="H6783">FREQUENCY(IF('Data Transformation'!$B$4:$B$8425=B6771,'Data Transformation'!$G$4:$G$8425),'Bin Analysis'!$B6783)</f>
        <v>2073</v>
      </c>
      <c r="I6783">
        <f t="shared" si="847"/>
        <v>0</v>
      </c>
      <c r="J6783">
        <f t="shared" si="848"/>
        <v>0</v>
      </c>
      <c r="K6783">
        <f>J6783*Weighting!$W$15</f>
        <v>0</v>
      </c>
      <c r="M6783" s="14"/>
    </row>
    <row r="6784" spans="1:25" x14ac:dyDescent="0.25">
      <c r="A6784" s="32" t="str">
        <f>IF(Weighting!$P$16&gt;0,B6784,"")</f>
        <v/>
      </c>
      <c r="B6784" t="e">
        <f>Weighting!$C$16</f>
        <v>#DIV/0!</v>
      </c>
      <c r="C6784" t="e">
        <f>Weighting!$F$16</f>
        <v>#NUM!</v>
      </c>
      <c r="D6784" t="e">
        <f>IF(C6784=1,'Data Transformation'!$G$3+0.5*'Data Transformation'!$W$25,IF(C6785=1,D6785-'Data Transformation'!$W$25,FALSE))</f>
        <v>#NUM!</v>
      </c>
      <c r="E6784">
        <f t="array" ref="E6784">IF(ISLOGICAL(D6784),"",FREQUENCY(IF('Data Transformation'!$B$425:$B$8425='Bin Analysis'!$B6771,'Data Transformation'!$G$425:$G$8425),D6784))</f>
        <v>2001</v>
      </c>
      <c r="F6784">
        <f t="shared" si="846"/>
        <v>0</v>
      </c>
      <c r="G6784">
        <f>Weighting!$H$16</f>
        <v>0</v>
      </c>
      <c r="H6784">
        <f t="array" ref="H6784">FREQUENCY(IF('Data Transformation'!$B$4:$B$8425=B6771,'Data Transformation'!$G$4:$G$8425),'Bin Analysis'!$B6784)</f>
        <v>2073</v>
      </c>
      <c r="I6784">
        <f t="shared" si="847"/>
        <v>0</v>
      </c>
      <c r="J6784">
        <f t="shared" si="848"/>
        <v>0</v>
      </c>
      <c r="K6784">
        <f>J6784*Weighting!$W$16</f>
        <v>0</v>
      </c>
      <c r="M6784" s="14"/>
    </row>
    <row r="6785" spans="1:25" x14ac:dyDescent="0.25">
      <c r="A6785" s="32" t="str">
        <f>IF(Weighting!$P$17&gt;0,B6785,"")</f>
        <v/>
      </c>
      <c r="B6785" t="e">
        <f>Weighting!$C$17</f>
        <v>#DIV/0!</v>
      </c>
      <c r="C6785" t="e">
        <f>Weighting!$F$17</f>
        <v>#NUM!</v>
      </c>
      <c r="D6785" t="e">
        <f>IF(C6785=1,'Data Transformation'!$G$3+0.5*'Data Transformation'!$W$25,IF(C6786=1,D6786-'Data Transformation'!$W$25,FALSE))</f>
        <v>#NUM!</v>
      </c>
      <c r="E6785">
        <f t="array" ref="E6785">IF(ISLOGICAL(D6785),"",FREQUENCY(IF('Data Transformation'!$B$425:$B$8425='Bin Analysis'!$B6771,'Data Transformation'!$G$425:$G$8425),D6785))</f>
        <v>2001</v>
      </c>
      <c r="F6785">
        <f t="shared" si="846"/>
        <v>0</v>
      </c>
      <c r="G6785">
        <f>Weighting!$H$17</f>
        <v>0</v>
      </c>
      <c r="H6785">
        <f t="array" ref="H6785">FREQUENCY(IF('Data Transformation'!$B$4:$B$8425=B6771,'Data Transformation'!$G$4:$G$8425),'Bin Analysis'!$B6785)</f>
        <v>2073</v>
      </c>
      <c r="I6785">
        <f t="shared" si="847"/>
        <v>0</v>
      </c>
      <c r="J6785">
        <f t="shared" si="848"/>
        <v>0</v>
      </c>
      <c r="K6785">
        <f>J6785*Weighting!$W$17</f>
        <v>0</v>
      </c>
      <c r="M6785" s="14"/>
    </row>
    <row r="6786" spans="1:25" x14ac:dyDescent="0.25">
      <c r="A6786" s="32" t="str">
        <f>IF(Weighting!$P$18&gt;0,B6786,"")</f>
        <v/>
      </c>
      <c r="B6786" t="e">
        <f>Weighting!$C$18</f>
        <v>#DIV/0!</v>
      </c>
      <c r="C6786" t="e">
        <f>Weighting!$F$18</f>
        <v>#NUM!</v>
      </c>
      <c r="D6786" t="e">
        <f>IF(C6786=1,'Data Transformation'!$G$3+0.5*'Data Transformation'!$W$25,IF(C6787=1,D6787-'Data Transformation'!$W$25,FALSE))</f>
        <v>#NUM!</v>
      </c>
      <c r="E6786">
        <f t="array" ref="E6786">IF(ISLOGICAL(D6786),"",FREQUENCY(IF('Data Transformation'!$B$425:$B$8425='Bin Analysis'!$B6771,'Data Transformation'!$G$425:$G$8425),D6786))</f>
        <v>2001</v>
      </c>
      <c r="F6786">
        <f t="shared" si="846"/>
        <v>0</v>
      </c>
      <c r="G6786">
        <f>Weighting!$H$18</f>
        <v>0</v>
      </c>
      <c r="H6786">
        <f t="array" ref="H6786">FREQUENCY(IF('Data Transformation'!$B$4:$B$8425=B6771,'Data Transformation'!$G$4:$G$8425),'Bin Analysis'!$B6786)</f>
        <v>2073</v>
      </c>
      <c r="I6786">
        <f t="shared" si="847"/>
        <v>0</v>
      </c>
      <c r="J6786">
        <f t="shared" si="848"/>
        <v>0</v>
      </c>
      <c r="K6786">
        <f>J6786*Weighting!$W$18</f>
        <v>0</v>
      </c>
      <c r="M6786" s="14"/>
    </row>
    <row r="6787" spans="1:25" x14ac:dyDescent="0.25">
      <c r="A6787" s="32" t="str">
        <f>IF(Weighting!$P$19&gt;0,B6787,"")</f>
        <v/>
      </c>
      <c r="B6787" t="e">
        <f>Weighting!$C$19</f>
        <v>#DIV/0!</v>
      </c>
      <c r="C6787" t="e">
        <f>Weighting!$F$19</f>
        <v>#NUM!</v>
      </c>
      <c r="D6787" t="e">
        <f>IF(C6787=1,'Data Transformation'!$G$3+0.5*'Data Transformation'!$W$25,IF(C6788=1,D6788-'Data Transformation'!$W$25,FALSE))</f>
        <v>#NUM!</v>
      </c>
      <c r="E6787">
        <f t="array" ref="E6787">IF(ISLOGICAL(D6787),"",FREQUENCY(IF('Data Transformation'!$B$425:$B$8425='Bin Analysis'!$B6771,'Data Transformation'!$G$425:$G$8425),D6787))</f>
        <v>2001</v>
      </c>
      <c r="F6787">
        <f t="shared" si="846"/>
        <v>0</v>
      </c>
      <c r="G6787">
        <f>Weighting!$H$19</f>
        <v>0</v>
      </c>
      <c r="H6787">
        <f t="array" ref="H6787">FREQUENCY(IF('Data Transformation'!$B$4:$B$8425=B6771,'Data Transformation'!$G$4:$G$8425),'Bin Analysis'!$B6787)</f>
        <v>2073</v>
      </c>
      <c r="I6787">
        <f t="shared" si="847"/>
        <v>0</v>
      </c>
      <c r="J6787">
        <f t="shared" si="848"/>
        <v>0</v>
      </c>
      <c r="K6787">
        <f>J6787*Weighting!$W$19</f>
        <v>0</v>
      </c>
      <c r="M6787" s="14"/>
    </row>
    <row r="6788" spans="1:25" x14ac:dyDescent="0.25">
      <c r="A6788" s="32" t="str">
        <f>IF(Weighting!$P$20&gt;0,B6788,"")</f>
        <v/>
      </c>
      <c r="B6788" t="e">
        <f>Weighting!$C$20</f>
        <v>#DIV/0!</v>
      </c>
      <c r="C6788" t="e">
        <f>Weighting!$F$20</f>
        <v>#NUM!</v>
      </c>
      <c r="D6788" t="e">
        <f>IF(C6788=1,'Data Transformation'!$G$3+0.5*'Data Transformation'!$W$25,IF(C6789=1,D6789-'Data Transformation'!$W$25,FALSE))</f>
        <v>#NUM!</v>
      </c>
      <c r="E6788">
        <f t="array" ref="E6788">IF(ISLOGICAL(D6788),"",FREQUENCY(IF('Data Transformation'!$B$425:$B$8425='Bin Analysis'!$B6771,'Data Transformation'!$G$425:$G$8425),D6788))</f>
        <v>2001</v>
      </c>
      <c r="F6788">
        <f t="shared" si="846"/>
        <v>0</v>
      </c>
      <c r="G6788">
        <f>Weighting!$H$20</f>
        <v>0</v>
      </c>
      <c r="H6788">
        <f t="array" ref="H6788">FREQUENCY(IF('Data Transformation'!$B$4:$B$8425=B6771,'Data Transformation'!$G$4:$G$8425),'Bin Analysis'!$B6788)</f>
        <v>2073</v>
      </c>
      <c r="I6788">
        <f t="shared" si="847"/>
        <v>0</v>
      </c>
      <c r="J6788">
        <f t="shared" si="848"/>
        <v>0</v>
      </c>
      <c r="K6788">
        <f>J6788*Weighting!$W$20</f>
        <v>0</v>
      </c>
      <c r="M6788" s="14"/>
    </row>
    <row r="6789" spans="1:25" x14ac:dyDescent="0.25">
      <c r="A6789" s="32" t="str">
        <f>IF(Weighting!$P$21&gt;0,B6789,"")</f>
        <v/>
      </c>
      <c r="B6789" t="e">
        <f>Weighting!$C$21</f>
        <v>#DIV/0!</v>
      </c>
      <c r="C6789" t="e">
        <f>Weighting!$F$21</f>
        <v>#NUM!</v>
      </c>
      <c r="D6789" t="e">
        <f>IF(C6789=1,'Data Transformation'!$G$3+0.5*'Data Transformation'!$W$25,IF(C6790=1,D6790-'Data Transformation'!$W$25,FALSE))</f>
        <v>#NUM!</v>
      </c>
      <c r="E6789">
        <f t="array" ref="E6789">IF(ISLOGICAL(D6789),"",FREQUENCY(IF('Data Transformation'!$B$425:$B$8425='Bin Analysis'!$B6771,'Data Transformation'!$G$425:$G$8425),D6789))</f>
        <v>2001</v>
      </c>
      <c r="F6789">
        <f t="shared" si="846"/>
        <v>0</v>
      </c>
      <c r="G6789">
        <f>Weighting!$H$21</f>
        <v>0</v>
      </c>
      <c r="H6789">
        <f t="array" ref="H6789">FREQUENCY(IF('Data Transformation'!$B$4:$B$8425=B6771,'Data Transformation'!$G$4:$G$8425),'Bin Analysis'!$B6789)</f>
        <v>2073</v>
      </c>
      <c r="I6789">
        <f t="shared" si="847"/>
        <v>0</v>
      </c>
      <c r="J6789">
        <f t="shared" si="848"/>
        <v>0</v>
      </c>
      <c r="K6789">
        <f>J6789*Weighting!$W$21</f>
        <v>0</v>
      </c>
      <c r="M6789" s="14"/>
    </row>
    <row r="6790" spans="1:25" x14ac:dyDescent="0.25">
      <c r="A6790" s="32" t="str">
        <f>IF(Weighting!$P$22&gt;0,B6790,"")</f>
        <v/>
      </c>
      <c r="B6790" t="e">
        <f>Weighting!$C$22</f>
        <v>#DIV/0!</v>
      </c>
      <c r="C6790" t="e">
        <f>Weighting!$F$22</f>
        <v>#NUM!</v>
      </c>
      <c r="D6790" t="e">
        <f>IF(C6790=1,'Data Transformation'!$G$3+0.5*'Data Transformation'!$W$25,IF(C6791=1,D6791-'Data Transformation'!$W$25,FALSE))</f>
        <v>#NUM!</v>
      </c>
      <c r="E6790">
        <f t="array" ref="E6790">IF(ISLOGICAL(D6790),"",FREQUENCY(IF('Data Transformation'!$B$425:$B$8425='Bin Analysis'!$B6771,'Data Transformation'!$G$425:$G$8425),D6790))</f>
        <v>2001</v>
      </c>
      <c r="F6790">
        <f t="shared" si="846"/>
        <v>0</v>
      </c>
      <c r="G6790">
        <f>Weighting!$H$22</f>
        <v>0</v>
      </c>
      <c r="H6790">
        <f t="array" ref="H6790">FREQUENCY(IF('Data Transformation'!$B$4:$B$8425=B6771,'Data Transformation'!$G$4:$G$8425),'Bin Analysis'!$B6790)</f>
        <v>2073</v>
      </c>
      <c r="I6790">
        <f t="shared" si="847"/>
        <v>0</v>
      </c>
      <c r="J6790">
        <f t="shared" si="848"/>
        <v>0</v>
      </c>
      <c r="K6790">
        <f>J6790*Weighting!$W$22</f>
        <v>0</v>
      </c>
      <c r="M6790" s="14"/>
    </row>
    <row r="6791" spans="1:25" x14ac:dyDescent="0.25">
      <c r="A6791" s="32" t="str">
        <f>IF(Weighting!$P$23&gt;0,B6791,"")</f>
        <v/>
      </c>
      <c r="B6791" t="e">
        <f>Weighting!$C$23</f>
        <v>#DIV/0!</v>
      </c>
      <c r="C6791" t="e">
        <f>Weighting!$F$23</f>
        <v>#NUM!</v>
      </c>
      <c r="D6791" t="e">
        <f>IF(C6791=1,'Data Transformation'!$G$3+0.5*'Data Transformation'!$W$25,IF(C6792=1,D6792-'Data Transformation'!$W$25,FALSE))</f>
        <v>#NUM!</v>
      </c>
      <c r="E6791">
        <f t="array" ref="E6791">IF(ISLOGICAL(D6791),"",FREQUENCY(IF('Data Transformation'!$B$425:$B$8425='Bin Analysis'!$B6771,'Data Transformation'!$G$425:$G$8425),D6791))</f>
        <v>2001</v>
      </c>
      <c r="F6791">
        <f t="shared" si="846"/>
        <v>0</v>
      </c>
      <c r="G6791">
        <f>Weighting!$H$23</f>
        <v>0</v>
      </c>
      <c r="H6791">
        <f t="array" ref="H6791">FREQUENCY(IF('Data Transformation'!$B$4:$B$8425=B6771,'Data Transformation'!$G$4:$G$8425),'Bin Analysis'!$B6791)</f>
        <v>2073</v>
      </c>
      <c r="I6791">
        <f t="shared" si="847"/>
        <v>0</v>
      </c>
      <c r="J6791">
        <f t="shared" si="848"/>
        <v>0</v>
      </c>
      <c r="K6791">
        <f>J6791*Weighting!$W$23</f>
        <v>0</v>
      </c>
      <c r="M6791" s="14"/>
    </row>
    <row r="6792" spans="1:25" x14ac:dyDescent="0.25">
      <c r="A6792" s="32" t="str">
        <f>IF(Weighting!$P$24&gt;0,B6792,"")</f>
        <v/>
      </c>
      <c r="B6792" t="e">
        <f>Weighting!$C$24</f>
        <v>#DIV/0!</v>
      </c>
      <c r="C6792" t="e">
        <f>Weighting!$F$24</f>
        <v>#NUM!</v>
      </c>
      <c r="D6792" t="e">
        <f>IF(C6792=1,'Data Transformation'!$G$3+0.5*'Data Transformation'!$W$25,IF(C6793=1,D6793-'Data Transformation'!$W$25,FALSE))</f>
        <v>#NUM!</v>
      </c>
      <c r="E6792">
        <f t="array" ref="E6792">IF(ISLOGICAL(D6792),"",FREQUENCY(IF('Data Transformation'!$B$425:$B$8425='Bin Analysis'!$B6771,'Data Transformation'!$G$425:$G$8425),D6792))</f>
        <v>2001</v>
      </c>
      <c r="F6792">
        <f t="shared" si="846"/>
        <v>0</v>
      </c>
      <c r="G6792">
        <f>Weighting!$H$24</f>
        <v>0</v>
      </c>
      <c r="H6792">
        <f t="array" ref="H6792">FREQUENCY(IF('Data Transformation'!$B$4:$B$8425=B6771,'Data Transformation'!$G$4:$G$8425),'Bin Analysis'!$B6792)</f>
        <v>2073</v>
      </c>
      <c r="I6792">
        <f t="shared" si="847"/>
        <v>0</v>
      </c>
      <c r="J6792">
        <f t="shared" si="848"/>
        <v>0</v>
      </c>
      <c r="K6792">
        <f>J6792*Weighting!$W$24</f>
        <v>0</v>
      </c>
      <c r="M6792" s="14"/>
    </row>
    <row r="6793" spans="1:25" x14ac:dyDescent="0.25">
      <c r="A6793" s="32" t="str">
        <f>IF(Weighting!$P$25&gt;0,B6793,"")</f>
        <v/>
      </c>
      <c r="B6793" t="e">
        <f>Weighting!$C$25</f>
        <v>#DIV/0!</v>
      </c>
      <c r="C6793" t="e">
        <f>Weighting!$F$25</f>
        <v>#NUM!</v>
      </c>
      <c r="D6793" t="e">
        <f>IF(C6793=1,'Data Transformation'!$G$3+0.5*'Data Transformation'!$W$25,IF(C6794=1,D6794-'Data Transformation'!$W$25,FALSE))</f>
        <v>#NUM!</v>
      </c>
      <c r="E6793">
        <f t="array" ref="E6793">IF(ISLOGICAL(D6793),"",FREQUENCY(IF('Data Transformation'!$B$425:$B$8425='Bin Analysis'!$B6771,'Data Transformation'!$G$425:$G$8425),D6793))</f>
        <v>2001</v>
      </c>
      <c r="F6793">
        <f t="shared" si="846"/>
        <v>0</v>
      </c>
      <c r="G6793">
        <f>Weighting!$H$25</f>
        <v>0</v>
      </c>
      <c r="H6793">
        <f t="array" ref="H6793">FREQUENCY(IF('Data Transformation'!$B$4:$B$8425=B6771,'Data Transformation'!$G$4:$G$8425),'Bin Analysis'!$B6793)</f>
        <v>2073</v>
      </c>
      <c r="I6793">
        <f t="shared" si="847"/>
        <v>0</v>
      </c>
      <c r="J6793">
        <f t="shared" si="848"/>
        <v>0</v>
      </c>
      <c r="K6793">
        <f>J6793*Weighting!$W$25</f>
        <v>0</v>
      </c>
      <c r="M6793" s="14"/>
    </row>
    <row r="6794" spans="1:25" x14ac:dyDescent="0.25">
      <c r="O6794"/>
      <c r="P6794"/>
      <c r="Q6794"/>
      <c r="R6794"/>
    </row>
    <row r="6795" spans="1:25" ht="23.25" x14ac:dyDescent="0.35">
      <c r="A6795" s="21" t="s">
        <v>0</v>
      </c>
      <c r="B6795" s="21" t="str">
        <f>IFERROR(VLOOKUP(C6795,'Data Transformation'!$L$6:$M$426,2,FALSE),"")</f>
        <v/>
      </c>
      <c r="C6795" s="21">
        <f>C6771+1</f>
        <v>283</v>
      </c>
      <c r="D6795" s="21"/>
      <c r="E6795" s="21"/>
      <c r="F6795" s="21"/>
      <c r="G6795" s="21"/>
      <c r="H6795" s="22"/>
      <c r="I6795" s="22"/>
      <c r="J6795" s="22"/>
      <c r="K6795" s="21"/>
      <c r="L6795" s="21" t="str">
        <f>B6795</f>
        <v/>
      </c>
      <c r="M6795" s="23" t="e">
        <f>INDEX('Data Transformation'!$O$4:$O$424,MATCH($B6795,'Data Transformation'!$M$4:$M$424,0),MATCH($M$2,'Data Transformation'!$O$3,0))</f>
        <v>#N/A</v>
      </c>
      <c r="N6795" s="27" t="e">
        <f>IF('Input and Summary Results'!$J$16="minimum",'Bin Analysis'!X6796/(M6795-1),'Bin Analysis'!Y6795/('Bin Analysis'!M6795-1))</f>
        <v>#N/A</v>
      </c>
      <c r="O6795" s="27" t="e">
        <f>IF(M6795=FALSE,NA(),(VLOOKUP(1,C6798:K6817,4,FALSE))/(M6795-1))</f>
        <v>#N/A</v>
      </c>
      <c r="P6795" s="27" t="e">
        <f>IF(M6795=FALSE,NA(),SUM(J6798:J6817)/Weighting!$S$5)</f>
        <v>#N/A</v>
      </c>
      <c r="Q6795" s="27" t="e">
        <f>IF(M6795=FALSE,NA(),SUM(K6798:K6817)/Weighting!$S$6)</f>
        <v>#N/A</v>
      </c>
      <c r="R6795" s="27" t="e">
        <f>IF(M6795=FALSE,NA(),(VLOOKUP(1,G6798:K6817,3,FALSE))/(M6795-1))</f>
        <v>#N/A</v>
      </c>
      <c r="S6795" s="22" t="e">
        <f>IF(M6795=FALSE,NA(),IF(SUM(J6798:J6817)=2,"yes","no"))</f>
        <v>#N/A</v>
      </c>
      <c r="X6795" s="2" cm="2">
        <f t="array" ref="X6795:X6796">FREQUENCY(IF('Data Transformation'!$B$425:$B$6424='Bin Analysis'!L6795,'Data Transformation'!$G$425:$G$6424),'Data Transformation'!$U$11)</f>
        <v>0</v>
      </c>
      <c r="Y6795" s="2" cm="2">
        <f t="array" ref="Y6795:Y6796">FREQUENCY(IF('Data Transformation'!$B$425:$B$6424='Bin Analysis'!L6795,'Data Transformation'!$G$425:$G$6424),'Data Transformation'!$U$12)</f>
        <v>0</v>
      </c>
    </row>
    <row r="6796" spans="1:25" x14ac:dyDescent="0.25">
      <c r="A6796" s="14" t="s">
        <v>67</v>
      </c>
      <c r="B6796" t="s">
        <v>47</v>
      </c>
      <c r="C6796" t="s">
        <v>5</v>
      </c>
      <c r="D6796" t="s">
        <v>100</v>
      </c>
      <c r="E6796" t="s">
        <v>101</v>
      </c>
      <c r="F6796" t="s">
        <v>102</v>
      </c>
      <c r="G6796" t="s">
        <v>70</v>
      </c>
      <c r="H6796" t="s">
        <v>31</v>
      </c>
      <c r="I6796" t="s">
        <v>32</v>
      </c>
      <c r="J6796" t="s">
        <v>46</v>
      </c>
      <c r="K6796" s="14" t="s">
        <v>45</v>
      </c>
      <c r="M6796" s="14"/>
      <c r="X6796" s="2">
        <v>0</v>
      </c>
      <c r="Y6796" s="2">
        <v>0</v>
      </c>
    </row>
    <row r="6797" spans="1:25" x14ac:dyDescent="0.25">
      <c r="A6797" s="32"/>
      <c r="D6797" t="e">
        <f>IF(C6797=1,'Data Transformation'!$G$3+0.5*'Data Transformation'!$W$25,IF(C6798=1,D6798-'Data Transformation'!$W$25,FALSE))</f>
        <v>#NUM!</v>
      </c>
      <c r="E6797">
        <f t="array" ref="E6797">IF(ISLOGICAL(D6797),"",FREQUENCY(IF('Data Transformation'!$B$425:$B$8425='Bin Analysis'!$B6795,'Data Transformation'!$G$425:$G$8425),D6797))</f>
        <v>2001</v>
      </c>
      <c r="F6797" t="e">
        <f>IF(ISLOGICAL(D6797),"",E6797-E6796)</f>
        <v>#VALUE!</v>
      </c>
      <c r="M6797" s="14"/>
    </row>
    <row r="6798" spans="1:25" x14ac:dyDescent="0.25">
      <c r="A6798" s="32" t="e">
        <f>IF(Weighting!$P$6&gt;0,B6798,"")</f>
        <v>#NUM!</v>
      </c>
      <c r="B6798" t="e">
        <f>Weighting!$C$6</f>
        <v>#DIV/0!</v>
      </c>
      <c r="C6798" t="e">
        <f>Weighting!$F$6</f>
        <v>#NUM!</v>
      </c>
      <c r="D6798" t="e">
        <f>IF(C6798=1,'Data Transformation'!$G$3+0.5*'Data Transformation'!$W$25,IF(C6799=1,D6799-'Data Transformation'!$W$25,FALSE))</f>
        <v>#NUM!</v>
      </c>
      <c r="E6798">
        <f t="array" ref="E6798">IF(ISLOGICAL(D6798),"",FREQUENCY(IF('Data Transformation'!$B$425:$B$8425='Bin Analysis'!$B6795,'Data Transformation'!$G$425:$G$8425),D6798))</f>
        <v>2001</v>
      </c>
      <c r="F6798">
        <f>IF(ISLOGICAL(D6798),"",E6798-E6797)</f>
        <v>0</v>
      </c>
      <c r="G6798">
        <f>Weighting!$H$6</f>
        <v>1</v>
      </c>
      <c r="H6798">
        <f t="array" ref="H6798">FREQUENCY(IF('Data Transformation'!$B$4:$B$8425=B6795,'Data Transformation'!$G$4:$G$8425),'Bin Analysis'!$B6798)</f>
        <v>2073</v>
      </c>
      <c r="I6798">
        <f>H6798-H6797</f>
        <v>2073</v>
      </c>
      <c r="J6798">
        <f>IF(I6798=0,0,1)</f>
        <v>1</v>
      </c>
      <c r="K6798" t="e">
        <f>J6798*Weighting!$W$6</f>
        <v>#NUM!</v>
      </c>
      <c r="M6798" s="14"/>
    </row>
    <row r="6799" spans="1:25" x14ac:dyDescent="0.25">
      <c r="A6799" s="32" t="str">
        <f>IF(Weighting!$P$7&gt;0,B6799,"")</f>
        <v/>
      </c>
      <c r="B6799" t="e">
        <f>Weighting!$C$7</f>
        <v>#DIV/0!</v>
      </c>
      <c r="C6799" t="e">
        <f>Weighting!$F$7</f>
        <v>#NUM!</v>
      </c>
      <c r="D6799" t="e">
        <f>IF(C6799=1,'Data Transformation'!$G$3+0.5*'Data Transformation'!$W$25,IF(C6800=1,D6800-'Data Transformation'!$W$25,FALSE))</f>
        <v>#NUM!</v>
      </c>
      <c r="E6799">
        <f t="array" ref="E6799">IF(ISLOGICAL(D6799),"",FREQUENCY(IF('Data Transformation'!$B$425:$B$8425='Bin Analysis'!$B6795,'Data Transformation'!$G$425:$G$8425),D6799))</f>
        <v>2001</v>
      </c>
      <c r="F6799">
        <f t="shared" ref="F6799:F6817" si="849">IF(ISLOGICAL(D6799),"",E6799-E6798)</f>
        <v>0</v>
      </c>
      <c r="G6799">
        <f>Weighting!$H$7</f>
        <v>0</v>
      </c>
      <c r="H6799">
        <f t="array" ref="H6799">FREQUENCY(IF('Data Transformation'!$B$4:$B$8425=B6795,'Data Transformation'!$G$4:$G$8425),'Bin Analysis'!$B6799)</f>
        <v>2073</v>
      </c>
      <c r="I6799">
        <f t="shared" ref="I6799:I6817" si="850">H6799-H6798</f>
        <v>0</v>
      </c>
      <c r="J6799">
        <f>IF(I6799=0,0,1)</f>
        <v>0</v>
      </c>
      <c r="K6799">
        <f>J6799*Weighting!$W$7</f>
        <v>0</v>
      </c>
      <c r="M6799" s="14"/>
    </row>
    <row r="6800" spans="1:25" x14ac:dyDescent="0.25">
      <c r="A6800" s="32" t="str">
        <f>IF(Weighting!$P$8&gt;0,B6800,"")</f>
        <v/>
      </c>
      <c r="B6800" t="e">
        <f>Weighting!$C$8</f>
        <v>#DIV/0!</v>
      </c>
      <c r="C6800" t="e">
        <f>Weighting!$F$8</f>
        <v>#NUM!</v>
      </c>
      <c r="D6800" t="e">
        <f>IF(C6800=1,'Data Transformation'!$G$3+0.5*'Data Transformation'!$W$25,IF(C6801=1,D6801-'Data Transformation'!$W$25,FALSE))</f>
        <v>#NUM!</v>
      </c>
      <c r="E6800">
        <f t="array" ref="E6800">IF(ISLOGICAL(D6800),"",FREQUENCY(IF('Data Transformation'!$B$425:$B$8425='Bin Analysis'!$B6795,'Data Transformation'!$G$425:$G$8425),D6800))</f>
        <v>2001</v>
      </c>
      <c r="F6800">
        <f t="shared" si="849"/>
        <v>0</v>
      </c>
      <c r="G6800">
        <f>Weighting!$H$8</f>
        <v>0</v>
      </c>
      <c r="H6800">
        <f t="array" ref="H6800">FREQUENCY(IF('Data Transformation'!$B$4:$B$8425=B6795,'Data Transformation'!$G$4:$G$8425),'Bin Analysis'!$B6800)</f>
        <v>2073</v>
      </c>
      <c r="I6800">
        <f t="shared" si="850"/>
        <v>0</v>
      </c>
      <c r="J6800">
        <f t="shared" ref="J6800:J6817" si="851">IF(I6800=0,0,1)</f>
        <v>0</v>
      </c>
      <c r="K6800">
        <f>J6800*Weighting!$W$8</f>
        <v>0</v>
      </c>
      <c r="M6800" s="14"/>
    </row>
    <row r="6801" spans="1:13" x14ac:dyDescent="0.25">
      <c r="A6801" s="32" t="str">
        <f>IF(Weighting!$P$9&gt;0,B6801,"")</f>
        <v/>
      </c>
      <c r="B6801" s="50" t="e">
        <f>Weighting!$C$9</f>
        <v>#DIV/0!</v>
      </c>
      <c r="C6801" t="e">
        <f>Weighting!$F$9</f>
        <v>#NUM!</v>
      </c>
      <c r="D6801" t="e">
        <f>IF(C6801=1,'Data Transformation'!$G$3+0.5*'Data Transformation'!$W$25,IF(C6802=1,D6802-'Data Transformation'!$W$25,FALSE))</f>
        <v>#NUM!</v>
      </c>
      <c r="E6801">
        <f t="array" ref="E6801">IF(ISLOGICAL(D6801),"",FREQUENCY(IF('Data Transformation'!$B$425:$B$8425='Bin Analysis'!$B6795,'Data Transformation'!$G$425:$G$8425),D6801))</f>
        <v>2001</v>
      </c>
      <c r="F6801">
        <f t="shared" si="849"/>
        <v>0</v>
      </c>
      <c r="G6801">
        <f>Weighting!$H$9</f>
        <v>0</v>
      </c>
      <c r="H6801">
        <f t="array" ref="H6801">FREQUENCY(IF('Data Transformation'!$B$4:$B$8425=B6795,'Data Transformation'!$G$4:$G$8425),'Bin Analysis'!$B6801)</f>
        <v>2073</v>
      </c>
      <c r="I6801">
        <f t="shared" si="850"/>
        <v>0</v>
      </c>
      <c r="J6801">
        <f t="shared" si="851"/>
        <v>0</v>
      </c>
      <c r="K6801">
        <f>J6801*Weighting!$W$9</f>
        <v>0</v>
      </c>
      <c r="M6801" s="14"/>
    </row>
    <row r="6802" spans="1:13" x14ac:dyDescent="0.25">
      <c r="A6802" s="32" t="str">
        <f>IF(Weighting!$P$10&gt;0,B6802,"")</f>
        <v/>
      </c>
      <c r="B6802" t="e">
        <f>Weighting!$C$10</f>
        <v>#DIV/0!</v>
      </c>
      <c r="C6802" t="e">
        <f>Weighting!$F$10</f>
        <v>#NUM!</v>
      </c>
      <c r="D6802" t="e">
        <f>IF(C6802=1,'Data Transformation'!$G$3+0.5*'Data Transformation'!$W$25,IF(C6803=1,D6803-'Data Transformation'!$W$25,FALSE))</f>
        <v>#NUM!</v>
      </c>
      <c r="E6802">
        <f t="array" ref="E6802">IF(ISLOGICAL(D6802),"",FREQUENCY(IF('Data Transformation'!$B$425:$B$8425='Bin Analysis'!$B6795,'Data Transformation'!$G$425:$G$8425),D6802))</f>
        <v>2001</v>
      </c>
      <c r="F6802">
        <f t="shared" si="849"/>
        <v>0</v>
      </c>
      <c r="G6802">
        <f>Weighting!$H$10</f>
        <v>0</v>
      </c>
      <c r="H6802">
        <f t="array" ref="H6802">FREQUENCY(IF('Data Transformation'!$B$4:$B$8425=B6795,'Data Transformation'!$G$4:$G$8425),'Bin Analysis'!$B6802)</f>
        <v>2073</v>
      </c>
      <c r="I6802">
        <f t="shared" si="850"/>
        <v>0</v>
      </c>
      <c r="J6802">
        <f t="shared" si="851"/>
        <v>0</v>
      </c>
      <c r="K6802">
        <f>J6802*Weighting!$W$10</f>
        <v>0</v>
      </c>
      <c r="M6802" s="14"/>
    </row>
    <row r="6803" spans="1:13" x14ac:dyDescent="0.25">
      <c r="A6803" s="32" t="str">
        <f>IF(Weighting!$P$11&gt;0,B6803,"")</f>
        <v/>
      </c>
      <c r="B6803" t="e">
        <f>Weighting!$C$11</f>
        <v>#DIV/0!</v>
      </c>
      <c r="C6803" t="e">
        <f>Weighting!$F$11</f>
        <v>#NUM!</v>
      </c>
      <c r="D6803" t="e">
        <f>IF(C6803=1,'Data Transformation'!$G$3+0.5*'Data Transformation'!$W$25,IF(C6804=1,D6804-'Data Transformation'!$W$25,FALSE))</f>
        <v>#NUM!</v>
      </c>
      <c r="E6803">
        <f t="array" ref="E6803">IF(ISLOGICAL(D6803),"",FREQUENCY(IF('Data Transformation'!$B$425:$B$8425='Bin Analysis'!$B6795,'Data Transformation'!$G$425:$G$8425),D6803))</f>
        <v>2001</v>
      </c>
      <c r="F6803">
        <f t="shared" si="849"/>
        <v>0</v>
      </c>
      <c r="G6803">
        <f>Weighting!$H$11</f>
        <v>0</v>
      </c>
      <c r="H6803">
        <f t="array" ref="H6803">FREQUENCY(IF('Data Transformation'!$B$4:$B$8425=B6795,'Data Transformation'!$G$4:$G$8425),'Bin Analysis'!$B6803)</f>
        <v>2073</v>
      </c>
      <c r="I6803">
        <f t="shared" si="850"/>
        <v>0</v>
      </c>
      <c r="J6803">
        <f t="shared" si="851"/>
        <v>0</v>
      </c>
      <c r="K6803">
        <f>J6803*Weighting!$W$11</f>
        <v>0</v>
      </c>
      <c r="M6803" s="14"/>
    </row>
    <row r="6804" spans="1:13" x14ac:dyDescent="0.25">
      <c r="A6804" s="32" t="str">
        <f>IF(Weighting!$P$12&gt;0,B6804,"")</f>
        <v/>
      </c>
      <c r="B6804" t="e">
        <f>Weighting!$C$12</f>
        <v>#DIV/0!</v>
      </c>
      <c r="C6804" t="e">
        <f>Weighting!$F$12</f>
        <v>#NUM!</v>
      </c>
      <c r="D6804" t="e">
        <f>IF(C6804=1,'Data Transformation'!$G$3+0.5*'Data Transformation'!$W$25,IF(C6805=1,D6805-'Data Transformation'!$W$25,FALSE))</f>
        <v>#NUM!</v>
      </c>
      <c r="E6804">
        <f t="array" ref="E6804">IF(ISLOGICAL(D6804),"",FREQUENCY(IF('Data Transformation'!$B$425:$B$8425='Bin Analysis'!$B6795,'Data Transformation'!$G$425:$G$8425),D6804))</f>
        <v>2001</v>
      </c>
      <c r="F6804">
        <f t="shared" si="849"/>
        <v>0</v>
      </c>
      <c r="G6804">
        <f>Weighting!$H$12</f>
        <v>0</v>
      </c>
      <c r="H6804">
        <f t="array" ref="H6804">FREQUENCY(IF('Data Transformation'!$B$4:$B$8425=B6795,'Data Transformation'!$G$4:$G$8425),'Bin Analysis'!$B6804)</f>
        <v>2073</v>
      </c>
      <c r="I6804">
        <f t="shared" si="850"/>
        <v>0</v>
      </c>
      <c r="J6804">
        <f t="shared" si="851"/>
        <v>0</v>
      </c>
      <c r="K6804">
        <f>J6804*Weighting!$W$12</f>
        <v>0</v>
      </c>
      <c r="M6804" s="14"/>
    </row>
    <row r="6805" spans="1:13" x14ac:dyDescent="0.25">
      <c r="A6805" s="32" t="str">
        <f>IF(Weighting!$P$13&gt;0,B6805,"")</f>
        <v/>
      </c>
      <c r="B6805" t="e">
        <f>Weighting!$C$13</f>
        <v>#DIV/0!</v>
      </c>
      <c r="C6805" t="e">
        <f>Weighting!$F$13</f>
        <v>#NUM!</v>
      </c>
      <c r="D6805" t="e">
        <f>IF(C6805=1,'Data Transformation'!$G$3+0.5*'Data Transformation'!$W$25,IF(C6806=1,D6806-'Data Transformation'!$W$25,FALSE))</f>
        <v>#NUM!</v>
      </c>
      <c r="E6805">
        <f t="array" ref="E6805">IF(ISLOGICAL(D6805),"",FREQUENCY(IF('Data Transformation'!$B$425:$B$8425='Bin Analysis'!$B6795,'Data Transformation'!$G$425:$G$8425),D6805))</f>
        <v>2001</v>
      </c>
      <c r="F6805">
        <f t="shared" si="849"/>
        <v>0</v>
      </c>
      <c r="G6805">
        <f>Weighting!$H$13</f>
        <v>0</v>
      </c>
      <c r="H6805">
        <f t="array" ref="H6805">FREQUENCY(IF('Data Transformation'!$B$4:$B$8425=B6795,'Data Transformation'!$G$4:$G$8425),'Bin Analysis'!$B6805)</f>
        <v>2073</v>
      </c>
      <c r="I6805">
        <f t="shared" si="850"/>
        <v>0</v>
      </c>
      <c r="J6805">
        <f t="shared" si="851"/>
        <v>0</v>
      </c>
      <c r="K6805">
        <f>J6805*Weighting!$W$13</f>
        <v>0</v>
      </c>
      <c r="M6805" s="14"/>
    </row>
    <row r="6806" spans="1:13" x14ac:dyDescent="0.25">
      <c r="A6806" s="32" t="str">
        <f>IF(Weighting!$P$14&gt;0,B6806,"")</f>
        <v/>
      </c>
      <c r="B6806" t="e">
        <f>Weighting!$C$14</f>
        <v>#DIV/0!</v>
      </c>
      <c r="C6806" t="e">
        <f>Weighting!$F$14</f>
        <v>#NUM!</v>
      </c>
      <c r="D6806" t="e">
        <f>IF(C6806=1,'Data Transformation'!$G$3+0.5*'Data Transformation'!$W$25,IF(C6807=1,D6807-'Data Transformation'!$W$25,FALSE))</f>
        <v>#NUM!</v>
      </c>
      <c r="E6806">
        <f t="array" ref="E6806">IF(ISLOGICAL(D6806),"",FREQUENCY(IF('Data Transformation'!$B$425:$B$8425='Bin Analysis'!$B6795,'Data Transformation'!$G$425:$G$8425),D6806))</f>
        <v>2001</v>
      </c>
      <c r="F6806">
        <f t="shared" si="849"/>
        <v>0</v>
      </c>
      <c r="G6806">
        <f>Weighting!$H$14</f>
        <v>0</v>
      </c>
      <c r="H6806">
        <f t="array" ref="H6806">FREQUENCY(IF('Data Transformation'!$B$4:$B$8425=B6795,'Data Transformation'!$G$4:$G$8425),'Bin Analysis'!$B6806)</f>
        <v>2073</v>
      </c>
      <c r="I6806">
        <f t="shared" si="850"/>
        <v>0</v>
      </c>
      <c r="J6806">
        <f t="shared" si="851"/>
        <v>0</v>
      </c>
      <c r="K6806">
        <f>J6806*Weighting!$W$14</f>
        <v>0</v>
      </c>
      <c r="M6806" s="14"/>
    </row>
    <row r="6807" spans="1:13" x14ac:dyDescent="0.25">
      <c r="A6807" s="32" t="str">
        <f>IF(Weighting!$P$15&gt;0,B6807,"")</f>
        <v/>
      </c>
      <c r="B6807" t="e">
        <f>Weighting!$C$15</f>
        <v>#DIV/0!</v>
      </c>
      <c r="C6807" t="e">
        <f>Weighting!$F$15</f>
        <v>#NUM!</v>
      </c>
      <c r="D6807" t="e">
        <f>IF(C6807=1,'Data Transformation'!$G$3+0.5*'Data Transformation'!$W$25,IF(C6808=1,D6808-'Data Transformation'!$W$25,FALSE))</f>
        <v>#NUM!</v>
      </c>
      <c r="E6807">
        <f t="array" ref="E6807">IF(ISLOGICAL(D6807),"",FREQUENCY(IF('Data Transformation'!$B$425:$B$8425='Bin Analysis'!$B6795,'Data Transformation'!$G$425:$G$8425),D6807))</f>
        <v>2001</v>
      </c>
      <c r="F6807">
        <f t="shared" si="849"/>
        <v>0</v>
      </c>
      <c r="G6807">
        <f>Weighting!$H$15</f>
        <v>0</v>
      </c>
      <c r="H6807">
        <f t="array" ref="H6807">FREQUENCY(IF('Data Transformation'!$B$4:$B$8425=B6795,'Data Transformation'!$G$4:$G$8425),'Bin Analysis'!$B6807)</f>
        <v>2073</v>
      </c>
      <c r="I6807">
        <f t="shared" si="850"/>
        <v>0</v>
      </c>
      <c r="J6807">
        <f t="shared" si="851"/>
        <v>0</v>
      </c>
      <c r="K6807">
        <f>J6807*Weighting!$W$15</f>
        <v>0</v>
      </c>
      <c r="M6807" s="14"/>
    </row>
    <row r="6808" spans="1:13" x14ac:dyDescent="0.25">
      <c r="A6808" s="32" t="str">
        <f>IF(Weighting!$P$16&gt;0,B6808,"")</f>
        <v/>
      </c>
      <c r="B6808" t="e">
        <f>Weighting!$C$16</f>
        <v>#DIV/0!</v>
      </c>
      <c r="C6808" t="e">
        <f>Weighting!$F$16</f>
        <v>#NUM!</v>
      </c>
      <c r="D6808" t="e">
        <f>IF(C6808=1,'Data Transformation'!$G$3+0.5*'Data Transformation'!$W$25,IF(C6809=1,D6809-'Data Transformation'!$W$25,FALSE))</f>
        <v>#NUM!</v>
      </c>
      <c r="E6808">
        <f t="array" ref="E6808">IF(ISLOGICAL(D6808),"",FREQUENCY(IF('Data Transformation'!$B$425:$B$8425='Bin Analysis'!$B6795,'Data Transformation'!$G$425:$G$8425),D6808))</f>
        <v>2001</v>
      </c>
      <c r="F6808">
        <f t="shared" si="849"/>
        <v>0</v>
      </c>
      <c r="G6808">
        <f>Weighting!$H$16</f>
        <v>0</v>
      </c>
      <c r="H6808">
        <f t="array" ref="H6808">FREQUENCY(IF('Data Transformation'!$B$4:$B$8425=B6795,'Data Transformation'!$G$4:$G$8425),'Bin Analysis'!$B6808)</f>
        <v>2073</v>
      </c>
      <c r="I6808">
        <f t="shared" si="850"/>
        <v>0</v>
      </c>
      <c r="J6808">
        <f t="shared" si="851"/>
        <v>0</v>
      </c>
      <c r="K6808">
        <f>J6808*Weighting!$W$16</f>
        <v>0</v>
      </c>
      <c r="M6808" s="14"/>
    </row>
    <row r="6809" spans="1:13" x14ac:dyDescent="0.25">
      <c r="A6809" s="32" t="str">
        <f>IF(Weighting!$P$17&gt;0,B6809,"")</f>
        <v/>
      </c>
      <c r="B6809" t="e">
        <f>Weighting!$C$17</f>
        <v>#DIV/0!</v>
      </c>
      <c r="C6809" t="e">
        <f>Weighting!$F$17</f>
        <v>#NUM!</v>
      </c>
      <c r="D6809" t="e">
        <f>IF(C6809=1,'Data Transformation'!$G$3+0.5*'Data Transformation'!$W$25,IF(C6810=1,D6810-'Data Transformation'!$W$25,FALSE))</f>
        <v>#NUM!</v>
      </c>
      <c r="E6809">
        <f t="array" ref="E6809">IF(ISLOGICAL(D6809),"",FREQUENCY(IF('Data Transformation'!$B$425:$B$8425='Bin Analysis'!$B6795,'Data Transformation'!$G$425:$G$8425),D6809))</f>
        <v>2001</v>
      </c>
      <c r="F6809">
        <f t="shared" si="849"/>
        <v>0</v>
      </c>
      <c r="G6809">
        <f>Weighting!$H$17</f>
        <v>0</v>
      </c>
      <c r="H6809">
        <f t="array" ref="H6809">FREQUENCY(IF('Data Transformation'!$B$4:$B$8425=B6795,'Data Transformation'!$G$4:$G$8425),'Bin Analysis'!$B6809)</f>
        <v>2073</v>
      </c>
      <c r="I6809">
        <f t="shared" si="850"/>
        <v>0</v>
      </c>
      <c r="J6809">
        <f t="shared" si="851"/>
        <v>0</v>
      </c>
      <c r="K6809">
        <f>J6809*Weighting!$W$17</f>
        <v>0</v>
      </c>
      <c r="M6809" s="14"/>
    </row>
    <row r="6810" spans="1:13" x14ac:dyDescent="0.25">
      <c r="A6810" s="32" t="str">
        <f>IF(Weighting!$P$18&gt;0,B6810,"")</f>
        <v/>
      </c>
      <c r="B6810" t="e">
        <f>Weighting!$C$18</f>
        <v>#DIV/0!</v>
      </c>
      <c r="C6810" t="e">
        <f>Weighting!$F$18</f>
        <v>#NUM!</v>
      </c>
      <c r="D6810" t="e">
        <f>IF(C6810=1,'Data Transformation'!$G$3+0.5*'Data Transformation'!$W$25,IF(C6811=1,D6811-'Data Transformation'!$W$25,FALSE))</f>
        <v>#NUM!</v>
      </c>
      <c r="E6810">
        <f t="array" ref="E6810">IF(ISLOGICAL(D6810),"",FREQUENCY(IF('Data Transformation'!$B$425:$B$8425='Bin Analysis'!$B6795,'Data Transformation'!$G$425:$G$8425),D6810))</f>
        <v>2001</v>
      </c>
      <c r="F6810">
        <f t="shared" si="849"/>
        <v>0</v>
      </c>
      <c r="G6810">
        <f>Weighting!$H$18</f>
        <v>0</v>
      </c>
      <c r="H6810">
        <f t="array" ref="H6810">FREQUENCY(IF('Data Transformation'!$B$4:$B$8425=B6795,'Data Transformation'!$G$4:$G$8425),'Bin Analysis'!$B6810)</f>
        <v>2073</v>
      </c>
      <c r="I6810">
        <f t="shared" si="850"/>
        <v>0</v>
      </c>
      <c r="J6810">
        <f t="shared" si="851"/>
        <v>0</v>
      </c>
      <c r="K6810">
        <f>J6810*Weighting!$W$18</f>
        <v>0</v>
      </c>
      <c r="M6810" s="14"/>
    </row>
    <row r="6811" spans="1:13" x14ac:dyDescent="0.25">
      <c r="A6811" s="32" t="str">
        <f>IF(Weighting!$P$19&gt;0,B6811,"")</f>
        <v/>
      </c>
      <c r="B6811" t="e">
        <f>Weighting!$C$19</f>
        <v>#DIV/0!</v>
      </c>
      <c r="C6811" t="e">
        <f>Weighting!$F$19</f>
        <v>#NUM!</v>
      </c>
      <c r="D6811" t="e">
        <f>IF(C6811=1,'Data Transformation'!$G$3+0.5*'Data Transformation'!$W$25,IF(C6812=1,D6812-'Data Transformation'!$W$25,FALSE))</f>
        <v>#NUM!</v>
      </c>
      <c r="E6811">
        <f t="array" ref="E6811">IF(ISLOGICAL(D6811),"",FREQUENCY(IF('Data Transformation'!$B$425:$B$8425='Bin Analysis'!$B6795,'Data Transformation'!$G$425:$G$8425),D6811))</f>
        <v>2001</v>
      </c>
      <c r="F6811">
        <f t="shared" si="849"/>
        <v>0</v>
      </c>
      <c r="G6811">
        <f>Weighting!$H$19</f>
        <v>0</v>
      </c>
      <c r="H6811">
        <f t="array" ref="H6811">FREQUENCY(IF('Data Transformation'!$B$4:$B$8425=B6795,'Data Transformation'!$G$4:$G$8425),'Bin Analysis'!$B6811)</f>
        <v>2073</v>
      </c>
      <c r="I6811">
        <f t="shared" si="850"/>
        <v>0</v>
      </c>
      <c r="J6811">
        <f t="shared" si="851"/>
        <v>0</v>
      </c>
      <c r="K6811">
        <f>J6811*Weighting!$W$19</f>
        <v>0</v>
      </c>
      <c r="M6811" s="14"/>
    </row>
    <row r="6812" spans="1:13" x14ac:dyDescent="0.25">
      <c r="A6812" s="32" t="str">
        <f>IF(Weighting!$P$20&gt;0,B6812,"")</f>
        <v/>
      </c>
      <c r="B6812" t="e">
        <f>Weighting!$C$20</f>
        <v>#DIV/0!</v>
      </c>
      <c r="C6812" t="e">
        <f>Weighting!$F$20</f>
        <v>#NUM!</v>
      </c>
      <c r="D6812" t="e">
        <f>IF(C6812=1,'Data Transformation'!$G$3+0.5*'Data Transformation'!$W$25,IF(C6813=1,D6813-'Data Transformation'!$W$25,FALSE))</f>
        <v>#NUM!</v>
      </c>
      <c r="E6812">
        <f t="array" ref="E6812">IF(ISLOGICAL(D6812),"",FREQUENCY(IF('Data Transformation'!$B$425:$B$8425='Bin Analysis'!$B6795,'Data Transformation'!$G$425:$G$8425),D6812))</f>
        <v>2001</v>
      </c>
      <c r="F6812">
        <f t="shared" si="849"/>
        <v>0</v>
      </c>
      <c r="G6812">
        <f>Weighting!$H$20</f>
        <v>0</v>
      </c>
      <c r="H6812">
        <f t="array" ref="H6812">FREQUENCY(IF('Data Transformation'!$B$4:$B$8425=B6795,'Data Transformation'!$G$4:$G$8425),'Bin Analysis'!$B6812)</f>
        <v>2073</v>
      </c>
      <c r="I6812">
        <f t="shared" si="850"/>
        <v>0</v>
      </c>
      <c r="J6812">
        <f t="shared" si="851"/>
        <v>0</v>
      </c>
      <c r="K6812">
        <f>J6812*Weighting!$W$20</f>
        <v>0</v>
      </c>
      <c r="M6812" s="14"/>
    </row>
    <row r="6813" spans="1:13" x14ac:dyDescent="0.25">
      <c r="A6813" s="32" t="str">
        <f>IF(Weighting!$P$21&gt;0,B6813,"")</f>
        <v/>
      </c>
      <c r="B6813" t="e">
        <f>Weighting!$C$21</f>
        <v>#DIV/0!</v>
      </c>
      <c r="C6813" t="e">
        <f>Weighting!$F$21</f>
        <v>#NUM!</v>
      </c>
      <c r="D6813" t="e">
        <f>IF(C6813=1,'Data Transformation'!$G$3+0.5*'Data Transformation'!$W$25,IF(C6814=1,D6814-'Data Transformation'!$W$25,FALSE))</f>
        <v>#NUM!</v>
      </c>
      <c r="E6813">
        <f t="array" ref="E6813">IF(ISLOGICAL(D6813),"",FREQUENCY(IF('Data Transformation'!$B$425:$B$8425='Bin Analysis'!$B6795,'Data Transformation'!$G$425:$G$8425),D6813))</f>
        <v>2001</v>
      </c>
      <c r="F6813">
        <f t="shared" si="849"/>
        <v>0</v>
      </c>
      <c r="G6813">
        <f>Weighting!$H$21</f>
        <v>0</v>
      </c>
      <c r="H6813">
        <f t="array" ref="H6813">FREQUENCY(IF('Data Transformation'!$B$4:$B$8425=B6795,'Data Transformation'!$G$4:$G$8425),'Bin Analysis'!$B6813)</f>
        <v>2073</v>
      </c>
      <c r="I6813">
        <f t="shared" si="850"/>
        <v>0</v>
      </c>
      <c r="J6813">
        <f t="shared" si="851"/>
        <v>0</v>
      </c>
      <c r="K6813">
        <f>J6813*Weighting!$W$21</f>
        <v>0</v>
      </c>
      <c r="M6813" s="14"/>
    </row>
    <row r="6814" spans="1:13" x14ac:dyDescent="0.25">
      <c r="A6814" s="32" t="str">
        <f>IF(Weighting!$P$22&gt;0,B6814,"")</f>
        <v/>
      </c>
      <c r="B6814" t="e">
        <f>Weighting!$C$22</f>
        <v>#DIV/0!</v>
      </c>
      <c r="C6814" t="e">
        <f>Weighting!$F$22</f>
        <v>#NUM!</v>
      </c>
      <c r="D6814" t="e">
        <f>IF(C6814=1,'Data Transformation'!$G$3+0.5*'Data Transformation'!$W$25,IF(C6815=1,D6815-'Data Transformation'!$W$25,FALSE))</f>
        <v>#NUM!</v>
      </c>
      <c r="E6814">
        <f t="array" ref="E6814">IF(ISLOGICAL(D6814),"",FREQUENCY(IF('Data Transformation'!$B$425:$B$8425='Bin Analysis'!$B6795,'Data Transformation'!$G$425:$G$8425),D6814))</f>
        <v>2001</v>
      </c>
      <c r="F6814">
        <f t="shared" si="849"/>
        <v>0</v>
      </c>
      <c r="G6814">
        <f>Weighting!$H$22</f>
        <v>0</v>
      </c>
      <c r="H6814">
        <f t="array" ref="H6814">FREQUENCY(IF('Data Transformation'!$B$4:$B$8425=B6795,'Data Transformation'!$G$4:$G$8425),'Bin Analysis'!$B6814)</f>
        <v>2073</v>
      </c>
      <c r="I6814">
        <f t="shared" si="850"/>
        <v>0</v>
      </c>
      <c r="J6814">
        <f t="shared" si="851"/>
        <v>0</v>
      </c>
      <c r="K6814">
        <f>J6814*Weighting!$W$22</f>
        <v>0</v>
      </c>
      <c r="M6814" s="14"/>
    </row>
    <row r="6815" spans="1:13" x14ac:dyDescent="0.25">
      <c r="A6815" s="32" t="str">
        <f>IF(Weighting!$P$23&gt;0,B6815,"")</f>
        <v/>
      </c>
      <c r="B6815" t="e">
        <f>Weighting!$C$23</f>
        <v>#DIV/0!</v>
      </c>
      <c r="C6815" t="e">
        <f>Weighting!$F$23</f>
        <v>#NUM!</v>
      </c>
      <c r="D6815" t="e">
        <f>IF(C6815=1,'Data Transformation'!$G$3+0.5*'Data Transformation'!$W$25,IF(C6816=1,D6816-'Data Transformation'!$W$25,FALSE))</f>
        <v>#NUM!</v>
      </c>
      <c r="E6815">
        <f t="array" ref="E6815">IF(ISLOGICAL(D6815),"",FREQUENCY(IF('Data Transformation'!$B$425:$B$8425='Bin Analysis'!$B6795,'Data Transformation'!$G$425:$G$8425),D6815))</f>
        <v>2001</v>
      </c>
      <c r="F6815">
        <f t="shared" si="849"/>
        <v>0</v>
      </c>
      <c r="G6815">
        <f>Weighting!$H$23</f>
        <v>0</v>
      </c>
      <c r="H6815">
        <f t="array" ref="H6815">FREQUENCY(IF('Data Transformation'!$B$4:$B$8425=B6795,'Data Transformation'!$G$4:$G$8425),'Bin Analysis'!$B6815)</f>
        <v>2073</v>
      </c>
      <c r="I6815">
        <f t="shared" si="850"/>
        <v>0</v>
      </c>
      <c r="J6815">
        <f t="shared" si="851"/>
        <v>0</v>
      </c>
      <c r="K6815">
        <f>J6815*Weighting!$W$23</f>
        <v>0</v>
      </c>
      <c r="M6815" s="14"/>
    </row>
    <row r="6816" spans="1:13" x14ac:dyDescent="0.25">
      <c r="A6816" s="32" t="str">
        <f>IF(Weighting!$P$24&gt;0,B6816,"")</f>
        <v/>
      </c>
      <c r="B6816" t="e">
        <f>Weighting!$C$24</f>
        <v>#DIV/0!</v>
      </c>
      <c r="C6816" t="e">
        <f>Weighting!$F$24</f>
        <v>#NUM!</v>
      </c>
      <c r="D6816" t="e">
        <f>IF(C6816=1,'Data Transformation'!$G$3+0.5*'Data Transformation'!$W$25,IF(C6817=1,D6817-'Data Transformation'!$W$25,FALSE))</f>
        <v>#NUM!</v>
      </c>
      <c r="E6816">
        <f t="array" ref="E6816">IF(ISLOGICAL(D6816),"",FREQUENCY(IF('Data Transformation'!$B$425:$B$8425='Bin Analysis'!$B6795,'Data Transformation'!$G$425:$G$8425),D6816))</f>
        <v>2001</v>
      </c>
      <c r="F6816">
        <f t="shared" si="849"/>
        <v>0</v>
      </c>
      <c r="G6816">
        <f>Weighting!$H$24</f>
        <v>0</v>
      </c>
      <c r="H6816">
        <f t="array" ref="H6816">FREQUENCY(IF('Data Transformation'!$B$4:$B$8425=B6795,'Data Transformation'!$G$4:$G$8425),'Bin Analysis'!$B6816)</f>
        <v>2073</v>
      </c>
      <c r="I6816">
        <f t="shared" si="850"/>
        <v>0</v>
      </c>
      <c r="J6816">
        <f t="shared" si="851"/>
        <v>0</v>
      </c>
      <c r="K6816">
        <f>J6816*Weighting!$W$24</f>
        <v>0</v>
      </c>
      <c r="M6816" s="14"/>
    </row>
    <row r="6817" spans="1:25" x14ac:dyDescent="0.25">
      <c r="A6817" s="32" t="str">
        <f>IF(Weighting!$P$25&gt;0,B6817,"")</f>
        <v/>
      </c>
      <c r="B6817" t="e">
        <f>Weighting!$C$25</f>
        <v>#DIV/0!</v>
      </c>
      <c r="C6817" t="e">
        <f>Weighting!$F$25</f>
        <v>#NUM!</v>
      </c>
      <c r="D6817" t="e">
        <f>IF(C6817=1,'Data Transformation'!$G$3+0.5*'Data Transformation'!$W$25,IF(C6818=1,D6818-'Data Transformation'!$W$25,FALSE))</f>
        <v>#NUM!</v>
      </c>
      <c r="E6817">
        <f t="array" ref="E6817">IF(ISLOGICAL(D6817),"",FREQUENCY(IF('Data Transformation'!$B$425:$B$8425='Bin Analysis'!$B6795,'Data Transformation'!$G$425:$G$8425),D6817))</f>
        <v>2001</v>
      </c>
      <c r="F6817">
        <f t="shared" si="849"/>
        <v>0</v>
      </c>
      <c r="G6817">
        <f>Weighting!$H$25</f>
        <v>0</v>
      </c>
      <c r="H6817">
        <f t="array" ref="H6817">FREQUENCY(IF('Data Transformation'!$B$4:$B$8425=B6795,'Data Transformation'!$G$4:$G$8425),'Bin Analysis'!$B6817)</f>
        <v>2073</v>
      </c>
      <c r="I6817">
        <f t="shared" si="850"/>
        <v>0</v>
      </c>
      <c r="J6817">
        <f t="shared" si="851"/>
        <v>0</v>
      </c>
      <c r="K6817">
        <f>J6817*Weighting!$W$25</f>
        <v>0</v>
      </c>
      <c r="M6817" s="14"/>
    </row>
    <row r="6818" spans="1:25" x14ac:dyDescent="0.25">
      <c r="O6818"/>
      <c r="P6818"/>
      <c r="Q6818"/>
      <c r="R6818"/>
    </row>
    <row r="6819" spans="1:25" ht="23.25" x14ac:dyDescent="0.35">
      <c r="A6819" s="21" t="s">
        <v>0</v>
      </c>
      <c r="B6819" s="21" t="str">
        <f>IFERROR(VLOOKUP(C6819,'Data Transformation'!$L$6:$M$426,2,FALSE),"")</f>
        <v/>
      </c>
      <c r="C6819" s="21">
        <f>C6795+1</f>
        <v>284</v>
      </c>
      <c r="D6819" s="21"/>
      <c r="E6819" s="21"/>
      <c r="F6819" s="21"/>
      <c r="G6819" s="21"/>
      <c r="H6819" s="22"/>
      <c r="I6819" s="22"/>
      <c r="J6819" s="22"/>
      <c r="K6819" s="21"/>
      <c r="L6819" s="21" t="str">
        <f>B6819</f>
        <v/>
      </c>
      <c r="M6819" s="23" t="e">
        <f>INDEX('Data Transformation'!$O$4:$O$424,MATCH($B6819,'Data Transformation'!$M$4:$M$424,0),MATCH($M$2,'Data Transformation'!$O$3,0))</f>
        <v>#N/A</v>
      </c>
      <c r="N6819" s="27" t="e">
        <f>IF('Input and Summary Results'!$J$16="minimum",'Bin Analysis'!X6820/(M6819-1),'Bin Analysis'!Y6819/('Bin Analysis'!M6819-1))</f>
        <v>#N/A</v>
      </c>
      <c r="O6819" s="27" t="e">
        <f>IF(M6819=FALSE,NA(),(VLOOKUP(1,C6822:K6841,4,FALSE))/(M6819-1))</f>
        <v>#N/A</v>
      </c>
      <c r="P6819" s="27" t="e">
        <f>IF(M6819=FALSE,NA(),SUM(J6822:J6841)/Weighting!$S$5)</f>
        <v>#N/A</v>
      </c>
      <c r="Q6819" s="27" t="e">
        <f>IF(M6819=FALSE,NA(),SUM(K6822:K6841)/Weighting!$S$6)</f>
        <v>#N/A</v>
      </c>
      <c r="R6819" s="27" t="e">
        <f>IF(M6819=FALSE,NA(),(VLOOKUP(1,G6822:K6841,3,FALSE))/(M6819-1))</f>
        <v>#N/A</v>
      </c>
      <c r="S6819" s="22" t="e">
        <f>IF(M6819=FALSE,NA(),IF(SUM(J6822:J6841)=2,"yes","no"))</f>
        <v>#N/A</v>
      </c>
      <c r="X6819" s="2" cm="2">
        <f t="array" ref="X6819:X6820">FREQUENCY(IF('Data Transformation'!$B$425:$B$6424='Bin Analysis'!L6819,'Data Transformation'!$G$425:$G$6424),'Data Transformation'!$U$11)</f>
        <v>0</v>
      </c>
      <c r="Y6819" s="2" cm="2">
        <f t="array" ref="Y6819:Y6820">FREQUENCY(IF('Data Transformation'!$B$425:$B$6424='Bin Analysis'!L6819,'Data Transformation'!$G$425:$G$6424),'Data Transformation'!$U$12)</f>
        <v>0</v>
      </c>
    </row>
    <row r="6820" spans="1:25" x14ac:dyDescent="0.25">
      <c r="A6820" s="14" t="s">
        <v>67</v>
      </c>
      <c r="B6820" t="s">
        <v>47</v>
      </c>
      <c r="C6820" t="s">
        <v>5</v>
      </c>
      <c r="D6820" t="s">
        <v>100</v>
      </c>
      <c r="E6820" t="s">
        <v>101</v>
      </c>
      <c r="F6820" t="s">
        <v>102</v>
      </c>
      <c r="G6820" t="s">
        <v>70</v>
      </c>
      <c r="H6820" t="s">
        <v>31</v>
      </c>
      <c r="I6820" t="s">
        <v>32</v>
      </c>
      <c r="J6820" t="s">
        <v>46</v>
      </c>
      <c r="K6820" s="14" t="s">
        <v>45</v>
      </c>
      <c r="M6820" s="14"/>
      <c r="X6820" s="2">
        <v>0</v>
      </c>
      <c r="Y6820" s="2">
        <v>0</v>
      </c>
    </row>
    <row r="6821" spans="1:25" x14ac:dyDescent="0.25">
      <c r="A6821" s="32"/>
      <c r="D6821" t="e">
        <f>IF(C6821=1,'Data Transformation'!$G$3+0.5*'Data Transformation'!$W$25,IF(C6822=1,D6822-'Data Transformation'!$W$25,FALSE))</f>
        <v>#NUM!</v>
      </c>
      <c r="E6821">
        <f t="array" ref="E6821">IF(ISLOGICAL(D6821),"",FREQUENCY(IF('Data Transformation'!$B$425:$B$8425='Bin Analysis'!$B6819,'Data Transformation'!$G$425:$G$8425),D6821))</f>
        <v>2001</v>
      </c>
      <c r="F6821" t="e">
        <f>IF(ISLOGICAL(D6821),"",E6821-E6820)</f>
        <v>#VALUE!</v>
      </c>
      <c r="M6821" s="14"/>
    </row>
    <row r="6822" spans="1:25" x14ac:dyDescent="0.25">
      <c r="A6822" s="32" t="e">
        <f>IF(Weighting!$P$6&gt;0,B6822,"")</f>
        <v>#NUM!</v>
      </c>
      <c r="B6822" t="e">
        <f>Weighting!$C$6</f>
        <v>#DIV/0!</v>
      </c>
      <c r="C6822" t="e">
        <f>Weighting!$F$6</f>
        <v>#NUM!</v>
      </c>
      <c r="D6822" t="e">
        <f>IF(C6822=1,'Data Transformation'!$G$3+0.5*'Data Transformation'!$W$25,IF(C6823=1,D6823-'Data Transformation'!$W$25,FALSE))</f>
        <v>#NUM!</v>
      </c>
      <c r="E6822">
        <f t="array" ref="E6822">IF(ISLOGICAL(D6822),"",FREQUENCY(IF('Data Transformation'!$B$425:$B$8425='Bin Analysis'!$B6819,'Data Transformation'!$G$425:$G$8425),D6822))</f>
        <v>2001</v>
      </c>
      <c r="F6822">
        <f>IF(ISLOGICAL(D6822),"",E6822-E6821)</f>
        <v>0</v>
      </c>
      <c r="G6822">
        <f>Weighting!$H$6</f>
        <v>1</v>
      </c>
      <c r="H6822">
        <f t="array" ref="H6822">FREQUENCY(IF('Data Transformation'!$B$4:$B$8425=B6819,'Data Transformation'!$G$4:$G$8425),'Bin Analysis'!$B6822)</f>
        <v>2073</v>
      </c>
      <c r="I6822">
        <f>H6822-H6821</f>
        <v>2073</v>
      </c>
      <c r="J6822">
        <f>IF(I6822=0,0,1)</f>
        <v>1</v>
      </c>
      <c r="K6822" t="e">
        <f>J6822*Weighting!$W$6</f>
        <v>#NUM!</v>
      </c>
      <c r="M6822" s="14"/>
    </row>
    <row r="6823" spans="1:25" x14ac:dyDescent="0.25">
      <c r="A6823" s="32" t="str">
        <f>IF(Weighting!$P$7&gt;0,B6823,"")</f>
        <v/>
      </c>
      <c r="B6823" t="e">
        <f>Weighting!$C$7</f>
        <v>#DIV/0!</v>
      </c>
      <c r="C6823" t="e">
        <f>Weighting!$F$7</f>
        <v>#NUM!</v>
      </c>
      <c r="D6823" t="e">
        <f>IF(C6823=1,'Data Transformation'!$G$3+0.5*'Data Transformation'!$W$25,IF(C6824=1,D6824-'Data Transformation'!$W$25,FALSE))</f>
        <v>#NUM!</v>
      </c>
      <c r="E6823">
        <f t="array" ref="E6823">IF(ISLOGICAL(D6823),"",FREQUENCY(IF('Data Transformation'!$B$425:$B$8425='Bin Analysis'!$B6819,'Data Transformation'!$G$425:$G$8425),D6823))</f>
        <v>2001</v>
      </c>
      <c r="F6823">
        <f t="shared" ref="F6823:F6841" si="852">IF(ISLOGICAL(D6823),"",E6823-E6822)</f>
        <v>0</v>
      </c>
      <c r="G6823">
        <f>Weighting!$H$7</f>
        <v>0</v>
      </c>
      <c r="H6823">
        <f t="array" ref="H6823">FREQUENCY(IF('Data Transformation'!$B$4:$B$8425=B6819,'Data Transformation'!$G$4:$G$8425),'Bin Analysis'!$B6823)</f>
        <v>2073</v>
      </c>
      <c r="I6823">
        <f t="shared" ref="I6823:I6841" si="853">H6823-H6822</f>
        <v>0</v>
      </c>
      <c r="J6823">
        <f>IF(I6823=0,0,1)</f>
        <v>0</v>
      </c>
      <c r="K6823">
        <f>J6823*Weighting!$W$7</f>
        <v>0</v>
      </c>
      <c r="M6823" s="14"/>
    </row>
    <row r="6824" spans="1:25" x14ac:dyDescent="0.25">
      <c r="A6824" s="32" t="str">
        <f>IF(Weighting!$P$8&gt;0,B6824,"")</f>
        <v/>
      </c>
      <c r="B6824" t="e">
        <f>Weighting!$C$8</f>
        <v>#DIV/0!</v>
      </c>
      <c r="C6824" t="e">
        <f>Weighting!$F$8</f>
        <v>#NUM!</v>
      </c>
      <c r="D6824" t="e">
        <f>IF(C6824=1,'Data Transformation'!$G$3+0.5*'Data Transformation'!$W$25,IF(C6825=1,D6825-'Data Transformation'!$W$25,FALSE))</f>
        <v>#NUM!</v>
      </c>
      <c r="E6824">
        <f t="array" ref="E6824">IF(ISLOGICAL(D6824),"",FREQUENCY(IF('Data Transformation'!$B$425:$B$8425='Bin Analysis'!$B6819,'Data Transformation'!$G$425:$G$8425),D6824))</f>
        <v>2001</v>
      </c>
      <c r="F6824">
        <f t="shared" si="852"/>
        <v>0</v>
      </c>
      <c r="G6824">
        <f>Weighting!$H$8</f>
        <v>0</v>
      </c>
      <c r="H6824">
        <f t="array" ref="H6824">FREQUENCY(IF('Data Transformation'!$B$4:$B$8425=B6819,'Data Transformation'!$G$4:$G$8425),'Bin Analysis'!$B6824)</f>
        <v>2073</v>
      </c>
      <c r="I6824">
        <f t="shared" si="853"/>
        <v>0</v>
      </c>
      <c r="J6824">
        <f t="shared" ref="J6824:J6841" si="854">IF(I6824=0,0,1)</f>
        <v>0</v>
      </c>
      <c r="K6824">
        <f>J6824*Weighting!$W$8</f>
        <v>0</v>
      </c>
      <c r="M6824" s="14"/>
    </row>
    <row r="6825" spans="1:25" x14ac:dyDescent="0.25">
      <c r="A6825" s="32" t="str">
        <f>IF(Weighting!$P$9&gt;0,B6825,"")</f>
        <v/>
      </c>
      <c r="B6825" s="50" t="e">
        <f>Weighting!$C$9</f>
        <v>#DIV/0!</v>
      </c>
      <c r="C6825" t="e">
        <f>Weighting!$F$9</f>
        <v>#NUM!</v>
      </c>
      <c r="D6825" t="e">
        <f>IF(C6825=1,'Data Transformation'!$G$3+0.5*'Data Transformation'!$W$25,IF(C6826=1,D6826-'Data Transformation'!$W$25,FALSE))</f>
        <v>#NUM!</v>
      </c>
      <c r="E6825">
        <f t="array" ref="E6825">IF(ISLOGICAL(D6825),"",FREQUENCY(IF('Data Transformation'!$B$425:$B$8425='Bin Analysis'!$B6819,'Data Transformation'!$G$425:$G$8425),D6825))</f>
        <v>2001</v>
      </c>
      <c r="F6825">
        <f t="shared" si="852"/>
        <v>0</v>
      </c>
      <c r="G6825">
        <f>Weighting!$H$9</f>
        <v>0</v>
      </c>
      <c r="H6825">
        <f t="array" ref="H6825">FREQUENCY(IF('Data Transformation'!$B$4:$B$8425=B6819,'Data Transformation'!$G$4:$G$8425),'Bin Analysis'!$B6825)</f>
        <v>2073</v>
      </c>
      <c r="I6825">
        <f t="shared" si="853"/>
        <v>0</v>
      </c>
      <c r="J6825">
        <f t="shared" si="854"/>
        <v>0</v>
      </c>
      <c r="K6825">
        <f>J6825*Weighting!$W$9</f>
        <v>0</v>
      </c>
      <c r="M6825" s="14"/>
    </row>
    <row r="6826" spans="1:25" x14ac:dyDescent="0.25">
      <c r="A6826" s="32" t="str">
        <f>IF(Weighting!$P$10&gt;0,B6826,"")</f>
        <v/>
      </c>
      <c r="B6826" t="e">
        <f>Weighting!$C$10</f>
        <v>#DIV/0!</v>
      </c>
      <c r="C6826" t="e">
        <f>Weighting!$F$10</f>
        <v>#NUM!</v>
      </c>
      <c r="D6826" t="e">
        <f>IF(C6826=1,'Data Transformation'!$G$3+0.5*'Data Transformation'!$W$25,IF(C6827=1,D6827-'Data Transformation'!$W$25,FALSE))</f>
        <v>#NUM!</v>
      </c>
      <c r="E6826">
        <f t="array" ref="E6826">IF(ISLOGICAL(D6826),"",FREQUENCY(IF('Data Transformation'!$B$425:$B$8425='Bin Analysis'!$B6819,'Data Transformation'!$G$425:$G$8425),D6826))</f>
        <v>2001</v>
      </c>
      <c r="F6826">
        <f t="shared" si="852"/>
        <v>0</v>
      </c>
      <c r="G6826">
        <f>Weighting!$H$10</f>
        <v>0</v>
      </c>
      <c r="H6826">
        <f t="array" ref="H6826">FREQUENCY(IF('Data Transformation'!$B$4:$B$8425=B6819,'Data Transformation'!$G$4:$G$8425),'Bin Analysis'!$B6826)</f>
        <v>2073</v>
      </c>
      <c r="I6826">
        <f t="shared" si="853"/>
        <v>0</v>
      </c>
      <c r="J6826">
        <f t="shared" si="854"/>
        <v>0</v>
      </c>
      <c r="K6826">
        <f>J6826*Weighting!$W$10</f>
        <v>0</v>
      </c>
      <c r="M6826" s="14"/>
    </row>
    <row r="6827" spans="1:25" x14ac:dyDescent="0.25">
      <c r="A6827" s="32" t="str">
        <f>IF(Weighting!$P$11&gt;0,B6827,"")</f>
        <v/>
      </c>
      <c r="B6827" t="e">
        <f>Weighting!$C$11</f>
        <v>#DIV/0!</v>
      </c>
      <c r="C6827" t="e">
        <f>Weighting!$F$11</f>
        <v>#NUM!</v>
      </c>
      <c r="D6827" t="e">
        <f>IF(C6827=1,'Data Transformation'!$G$3+0.5*'Data Transformation'!$W$25,IF(C6828=1,D6828-'Data Transformation'!$W$25,FALSE))</f>
        <v>#NUM!</v>
      </c>
      <c r="E6827">
        <f t="array" ref="E6827">IF(ISLOGICAL(D6827),"",FREQUENCY(IF('Data Transformation'!$B$425:$B$8425='Bin Analysis'!$B6819,'Data Transformation'!$G$425:$G$8425),D6827))</f>
        <v>2001</v>
      </c>
      <c r="F6827">
        <f t="shared" si="852"/>
        <v>0</v>
      </c>
      <c r="G6827">
        <f>Weighting!$H$11</f>
        <v>0</v>
      </c>
      <c r="H6827">
        <f t="array" ref="H6827">FREQUENCY(IF('Data Transformation'!$B$4:$B$8425=B6819,'Data Transformation'!$G$4:$G$8425),'Bin Analysis'!$B6827)</f>
        <v>2073</v>
      </c>
      <c r="I6827">
        <f t="shared" si="853"/>
        <v>0</v>
      </c>
      <c r="J6827">
        <f t="shared" si="854"/>
        <v>0</v>
      </c>
      <c r="K6827">
        <f>J6827*Weighting!$W$11</f>
        <v>0</v>
      </c>
      <c r="M6827" s="14"/>
    </row>
    <row r="6828" spans="1:25" x14ac:dyDescent="0.25">
      <c r="A6828" s="32" t="str">
        <f>IF(Weighting!$P$12&gt;0,B6828,"")</f>
        <v/>
      </c>
      <c r="B6828" t="e">
        <f>Weighting!$C$12</f>
        <v>#DIV/0!</v>
      </c>
      <c r="C6828" t="e">
        <f>Weighting!$F$12</f>
        <v>#NUM!</v>
      </c>
      <c r="D6828" t="e">
        <f>IF(C6828=1,'Data Transformation'!$G$3+0.5*'Data Transformation'!$W$25,IF(C6829=1,D6829-'Data Transformation'!$W$25,FALSE))</f>
        <v>#NUM!</v>
      </c>
      <c r="E6828">
        <f t="array" ref="E6828">IF(ISLOGICAL(D6828),"",FREQUENCY(IF('Data Transformation'!$B$425:$B$8425='Bin Analysis'!$B6819,'Data Transformation'!$G$425:$G$8425),D6828))</f>
        <v>2001</v>
      </c>
      <c r="F6828">
        <f t="shared" si="852"/>
        <v>0</v>
      </c>
      <c r="G6828">
        <f>Weighting!$H$12</f>
        <v>0</v>
      </c>
      <c r="H6828">
        <f t="array" ref="H6828">FREQUENCY(IF('Data Transformation'!$B$4:$B$8425=B6819,'Data Transformation'!$G$4:$G$8425),'Bin Analysis'!$B6828)</f>
        <v>2073</v>
      </c>
      <c r="I6828">
        <f t="shared" si="853"/>
        <v>0</v>
      </c>
      <c r="J6828">
        <f t="shared" si="854"/>
        <v>0</v>
      </c>
      <c r="K6828">
        <f>J6828*Weighting!$W$12</f>
        <v>0</v>
      </c>
      <c r="M6828" s="14"/>
    </row>
    <row r="6829" spans="1:25" x14ac:dyDescent="0.25">
      <c r="A6829" s="32" t="str">
        <f>IF(Weighting!$P$13&gt;0,B6829,"")</f>
        <v/>
      </c>
      <c r="B6829" t="e">
        <f>Weighting!$C$13</f>
        <v>#DIV/0!</v>
      </c>
      <c r="C6829" t="e">
        <f>Weighting!$F$13</f>
        <v>#NUM!</v>
      </c>
      <c r="D6829" t="e">
        <f>IF(C6829=1,'Data Transformation'!$G$3+0.5*'Data Transformation'!$W$25,IF(C6830=1,D6830-'Data Transformation'!$W$25,FALSE))</f>
        <v>#NUM!</v>
      </c>
      <c r="E6829">
        <f t="array" ref="E6829">IF(ISLOGICAL(D6829),"",FREQUENCY(IF('Data Transformation'!$B$425:$B$8425='Bin Analysis'!$B6819,'Data Transformation'!$G$425:$G$8425),D6829))</f>
        <v>2001</v>
      </c>
      <c r="F6829">
        <f t="shared" si="852"/>
        <v>0</v>
      </c>
      <c r="G6829">
        <f>Weighting!$H$13</f>
        <v>0</v>
      </c>
      <c r="H6829">
        <f t="array" ref="H6829">FREQUENCY(IF('Data Transformation'!$B$4:$B$8425=B6819,'Data Transformation'!$G$4:$G$8425),'Bin Analysis'!$B6829)</f>
        <v>2073</v>
      </c>
      <c r="I6829">
        <f t="shared" si="853"/>
        <v>0</v>
      </c>
      <c r="J6829">
        <f t="shared" si="854"/>
        <v>0</v>
      </c>
      <c r="K6829">
        <f>J6829*Weighting!$W$13</f>
        <v>0</v>
      </c>
      <c r="M6829" s="14"/>
    </row>
    <row r="6830" spans="1:25" x14ac:dyDescent="0.25">
      <c r="A6830" s="32" t="str">
        <f>IF(Weighting!$P$14&gt;0,B6830,"")</f>
        <v/>
      </c>
      <c r="B6830" t="e">
        <f>Weighting!$C$14</f>
        <v>#DIV/0!</v>
      </c>
      <c r="C6830" t="e">
        <f>Weighting!$F$14</f>
        <v>#NUM!</v>
      </c>
      <c r="D6830" t="e">
        <f>IF(C6830=1,'Data Transformation'!$G$3+0.5*'Data Transformation'!$W$25,IF(C6831=1,D6831-'Data Transformation'!$W$25,FALSE))</f>
        <v>#NUM!</v>
      </c>
      <c r="E6830">
        <f t="array" ref="E6830">IF(ISLOGICAL(D6830),"",FREQUENCY(IF('Data Transformation'!$B$425:$B$8425='Bin Analysis'!$B6819,'Data Transformation'!$G$425:$G$8425),D6830))</f>
        <v>2001</v>
      </c>
      <c r="F6830">
        <f t="shared" si="852"/>
        <v>0</v>
      </c>
      <c r="G6830">
        <f>Weighting!$H$14</f>
        <v>0</v>
      </c>
      <c r="H6830">
        <f t="array" ref="H6830">FREQUENCY(IF('Data Transformation'!$B$4:$B$8425=B6819,'Data Transformation'!$G$4:$G$8425),'Bin Analysis'!$B6830)</f>
        <v>2073</v>
      </c>
      <c r="I6830">
        <f t="shared" si="853"/>
        <v>0</v>
      </c>
      <c r="J6830">
        <f t="shared" si="854"/>
        <v>0</v>
      </c>
      <c r="K6830">
        <f>J6830*Weighting!$W$14</f>
        <v>0</v>
      </c>
      <c r="M6830" s="14"/>
    </row>
    <row r="6831" spans="1:25" x14ac:dyDescent="0.25">
      <c r="A6831" s="32" t="str">
        <f>IF(Weighting!$P$15&gt;0,B6831,"")</f>
        <v/>
      </c>
      <c r="B6831" t="e">
        <f>Weighting!$C$15</f>
        <v>#DIV/0!</v>
      </c>
      <c r="C6831" t="e">
        <f>Weighting!$F$15</f>
        <v>#NUM!</v>
      </c>
      <c r="D6831" t="e">
        <f>IF(C6831=1,'Data Transformation'!$G$3+0.5*'Data Transformation'!$W$25,IF(C6832=1,D6832-'Data Transformation'!$W$25,FALSE))</f>
        <v>#NUM!</v>
      </c>
      <c r="E6831">
        <f t="array" ref="E6831">IF(ISLOGICAL(D6831),"",FREQUENCY(IF('Data Transformation'!$B$425:$B$8425='Bin Analysis'!$B6819,'Data Transformation'!$G$425:$G$8425),D6831))</f>
        <v>2001</v>
      </c>
      <c r="F6831">
        <f t="shared" si="852"/>
        <v>0</v>
      </c>
      <c r="G6831">
        <f>Weighting!$H$15</f>
        <v>0</v>
      </c>
      <c r="H6831">
        <f t="array" ref="H6831">FREQUENCY(IF('Data Transformation'!$B$4:$B$8425=B6819,'Data Transformation'!$G$4:$G$8425),'Bin Analysis'!$B6831)</f>
        <v>2073</v>
      </c>
      <c r="I6831">
        <f t="shared" si="853"/>
        <v>0</v>
      </c>
      <c r="J6831">
        <f t="shared" si="854"/>
        <v>0</v>
      </c>
      <c r="K6831">
        <f>J6831*Weighting!$W$15</f>
        <v>0</v>
      </c>
      <c r="M6831" s="14"/>
    </row>
    <row r="6832" spans="1:25" x14ac:dyDescent="0.25">
      <c r="A6832" s="32" t="str">
        <f>IF(Weighting!$P$16&gt;0,B6832,"")</f>
        <v/>
      </c>
      <c r="B6832" t="e">
        <f>Weighting!$C$16</f>
        <v>#DIV/0!</v>
      </c>
      <c r="C6832" t="e">
        <f>Weighting!$F$16</f>
        <v>#NUM!</v>
      </c>
      <c r="D6832" t="e">
        <f>IF(C6832=1,'Data Transformation'!$G$3+0.5*'Data Transformation'!$W$25,IF(C6833=1,D6833-'Data Transformation'!$W$25,FALSE))</f>
        <v>#NUM!</v>
      </c>
      <c r="E6832">
        <f t="array" ref="E6832">IF(ISLOGICAL(D6832),"",FREQUENCY(IF('Data Transformation'!$B$425:$B$8425='Bin Analysis'!$B6819,'Data Transformation'!$G$425:$G$8425),D6832))</f>
        <v>2001</v>
      </c>
      <c r="F6832">
        <f t="shared" si="852"/>
        <v>0</v>
      </c>
      <c r="G6832">
        <f>Weighting!$H$16</f>
        <v>0</v>
      </c>
      <c r="H6832">
        <f t="array" ref="H6832">FREQUENCY(IF('Data Transformation'!$B$4:$B$8425=B6819,'Data Transformation'!$G$4:$G$8425),'Bin Analysis'!$B6832)</f>
        <v>2073</v>
      </c>
      <c r="I6832">
        <f t="shared" si="853"/>
        <v>0</v>
      </c>
      <c r="J6832">
        <f t="shared" si="854"/>
        <v>0</v>
      </c>
      <c r="K6832">
        <f>J6832*Weighting!$W$16</f>
        <v>0</v>
      </c>
      <c r="M6832" s="14"/>
    </row>
    <row r="6833" spans="1:25" x14ac:dyDescent="0.25">
      <c r="A6833" s="32" t="str">
        <f>IF(Weighting!$P$17&gt;0,B6833,"")</f>
        <v/>
      </c>
      <c r="B6833" t="e">
        <f>Weighting!$C$17</f>
        <v>#DIV/0!</v>
      </c>
      <c r="C6833" t="e">
        <f>Weighting!$F$17</f>
        <v>#NUM!</v>
      </c>
      <c r="D6833" t="e">
        <f>IF(C6833=1,'Data Transformation'!$G$3+0.5*'Data Transformation'!$W$25,IF(C6834=1,D6834-'Data Transformation'!$W$25,FALSE))</f>
        <v>#NUM!</v>
      </c>
      <c r="E6833">
        <f t="array" ref="E6833">IF(ISLOGICAL(D6833),"",FREQUENCY(IF('Data Transformation'!$B$425:$B$8425='Bin Analysis'!$B6819,'Data Transformation'!$G$425:$G$8425),D6833))</f>
        <v>2001</v>
      </c>
      <c r="F6833">
        <f t="shared" si="852"/>
        <v>0</v>
      </c>
      <c r="G6833">
        <f>Weighting!$H$17</f>
        <v>0</v>
      </c>
      <c r="H6833">
        <f t="array" ref="H6833">FREQUENCY(IF('Data Transformation'!$B$4:$B$8425=B6819,'Data Transformation'!$G$4:$G$8425),'Bin Analysis'!$B6833)</f>
        <v>2073</v>
      </c>
      <c r="I6833">
        <f t="shared" si="853"/>
        <v>0</v>
      </c>
      <c r="J6833">
        <f t="shared" si="854"/>
        <v>0</v>
      </c>
      <c r="K6833">
        <f>J6833*Weighting!$W$17</f>
        <v>0</v>
      </c>
      <c r="M6833" s="14"/>
    </row>
    <row r="6834" spans="1:25" x14ac:dyDescent="0.25">
      <c r="A6834" s="32" t="str">
        <f>IF(Weighting!$P$18&gt;0,B6834,"")</f>
        <v/>
      </c>
      <c r="B6834" t="e">
        <f>Weighting!$C$18</f>
        <v>#DIV/0!</v>
      </c>
      <c r="C6834" t="e">
        <f>Weighting!$F$18</f>
        <v>#NUM!</v>
      </c>
      <c r="D6834" t="e">
        <f>IF(C6834=1,'Data Transformation'!$G$3+0.5*'Data Transformation'!$W$25,IF(C6835=1,D6835-'Data Transformation'!$W$25,FALSE))</f>
        <v>#NUM!</v>
      </c>
      <c r="E6834">
        <f t="array" ref="E6834">IF(ISLOGICAL(D6834),"",FREQUENCY(IF('Data Transformation'!$B$425:$B$8425='Bin Analysis'!$B6819,'Data Transformation'!$G$425:$G$8425),D6834))</f>
        <v>2001</v>
      </c>
      <c r="F6834">
        <f t="shared" si="852"/>
        <v>0</v>
      </c>
      <c r="G6834">
        <f>Weighting!$H$18</f>
        <v>0</v>
      </c>
      <c r="H6834">
        <f t="array" ref="H6834">FREQUENCY(IF('Data Transformation'!$B$4:$B$8425=B6819,'Data Transformation'!$G$4:$G$8425),'Bin Analysis'!$B6834)</f>
        <v>2073</v>
      </c>
      <c r="I6834">
        <f t="shared" si="853"/>
        <v>0</v>
      </c>
      <c r="J6834">
        <f t="shared" si="854"/>
        <v>0</v>
      </c>
      <c r="K6834">
        <f>J6834*Weighting!$W$18</f>
        <v>0</v>
      </c>
      <c r="M6834" s="14"/>
    </row>
    <row r="6835" spans="1:25" x14ac:dyDescent="0.25">
      <c r="A6835" s="32" t="str">
        <f>IF(Weighting!$P$19&gt;0,B6835,"")</f>
        <v/>
      </c>
      <c r="B6835" t="e">
        <f>Weighting!$C$19</f>
        <v>#DIV/0!</v>
      </c>
      <c r="C6835" t="e">
        <f>Weighting!$F$19</f>
        <v>#NUM!</v>
      </c>
      <c r="D6835" t="e">
        <f>IF(C6835=1,'Data Transformation'!$G$3+0.5*'Data Transformation'!$W$25,IF(C6836=1,D6836-'Data Transformation'!$W$25,FALSE))</f>
        <v>#NUM!</v>
      </c>
      <c r="E6835">
        <f t="array" ref="E6835">IF(ISLOGICAL(D6835),"",FREQUENCY(IF('Data Transformation'!$B$425:$B$8425='Bin Analysis'!$B6819,'Data Transformation'!$G$425:$G$8425),D6835))</f>
        <v>2001</v>
      </c>
      <c r="F6835">
        <f t="shared" si="852"/>
        <v>0</v>
      </c>
      <c r="G6835">
        <f>Weighting!$H$19</f>
        <v>0</v>
      </c>
      <c r="H6835">
        <f t="array" ref="H6835">FREQUENCY(IF('Data Transformation'!$B$4:$B$8425=B6819,'Data Transformation'!$G$4:$G$8425),'Bin Analysis'!$B6835)</f>
        <v>2073</v>
      </c>
      <c r="I6835">
        <f t="shared" si="853"/>
        <v>0</v>
      </c>
      <c r="J6835">
        <f t="shared" si="854"/>
        <v>0</v>
      </c>
      <c r="K6835">
        <f>J6835*Weighting!$W$19</f>
        <v>0</v>
      </c>
      <c r="M6835" s="14"/>
    </row>
    <row r="6836" spans="1:25" x14ac:dyDescent="0.25">
      <c r="A6836" s="32" t="str">
        <f>IF(Weighting!$P$20&gt;0,B6836,"")</f>
        <v/>
      </c>
      <c r="B6836" t="e">
        <f>Weighting!$C$20</f>
        <v>#DIV/0!</v>
      </c>
      <c r="C6836" t="e">
        <f>Weighting!$F$20</f>
        <v>#NUM!</v>
      </c>
      <c r="D6836" t="e">
        <f>IF(C6836=1,'Data Transformation'!$G$3+0.5*'Data Transformation'!$W$25,IF(C6837=1,D6837-'Data Transformation'!$W$25,FALSE))</f>
        <v>#NUM!</v>
      </c>
      <c r="E6836">
        <f t="array" ref="E6836">IF(ISLOGICAL(D6836),"",FREQUENCY(IF('Data Transformation'!$B$425:$B$8425='Bin Analysis'!$B6819,'Data Transformation'!$G$425:$G$8425),D6836))</f>
        <v>2001</v>
      </c>
      <c r="F6836">
        <f t="shared" si="852"/>
        <v>0</v>
      </c>
      <c r="G6836">
        <f>Weighting!$H$20</f>
        <v>0</v>
      </c>
      <c r="H6836">
        <f t="array" ref="H6836">FREQUENCY(IF('Data Transformation'!$B$4:$B$8425=B6819,'Data Transformation'!$G$4:$G$8425),'Bin Analysis'!$B6836)</f>
        <v>2073</v>
      </c>
      <c r="I6836">
        <f t="shared" si="853"/>
        <v>0</v>
      </c>
      <c r="J6836">
        <f t="shared" si="854"/>
        <v>0</v>
      </c>
      <c r="K6836">
        <f>J6836*Weighting!$W$20</f>
        <v>0</v>
      </c>
      <c r="M6836" s="14"/>
    </row>
    <row r="6837" spans="1:25" x14ac:dyDescent="0.25">
      <c r="A6837" s="32" t="str">
        <f>IF(Weighting!$P$21&gt;0,B6837,"")</f>
        <v/>
      </c>
      <c r="B6837" t="e">
        <f>Weighting!$C$21</f>
        <v>#DIV/0!</v>
      </c>
      <c r="C6837" t="e">
        <f>Weighting!$F$21</f>
        <v>#NUM!</v>
      </c>
      <c r="D6837" t="e">
        <f>IF(C6837=1,'Data Transformation'!$G$3+0.5*'Data Transformation'!$W$25,IF(C6838=1,D6838-'Data Transformation'!$W$25,FALSE))</f>
        <v>#NUM!</v>
      </c>
      <c r="E6837">
        <f t="array" ref="E6837">IF(ISLOGICAL(D6837),"",FREQUENCY(IF('Data Transformation'!$B$425:$B$8425='Bin Analysis'!$B6819,'Data Transformation'!$G$425:$G$8425),D6837))</f>
        <v>2001</v>
      </c>
      <c r="F6837">
        <f t="shared" si="852"/>
        <v>0</v>
      </c>
      <c r="G6837">
        <f>Weighting!$H$21</f>
        <v>0</v>
      </c>
      <c r="H6837">
        <f t="array" ref="H6837">FREQUENCY(IF('Data Transformation'!$B$4:$B$8425=B6819,'Data Transformation'!$G$4:$G$8425),'Bin Analysis'!$B6837)</f>
        <v>2073</v>
      </c>
      <c r="I6837">
        <f t="shared" si="853"/>
        <v>0</v>
      </c>
      <c r="J6837">
        <f t="shared" si="854"/>
        <v>0</v>
      </c>
      <c r="K6837">
        <f>J6837*Weighting!$W$21</f>
        <v>0</v>
      </c>
      <c r="M6837" s="14"/>
    </row>
    <row r="6838" spans="1:25" x14ac:dyDescent="0.25">
      <c r="A6838" s="32" t="str">
        <f>IF(Weighting!$P$22&gt;0,B6838,"")</f>
        <v/>
      </c>
      <c r="B6838" t="e">
        <f>Weighting!$C$22</f>
        <v>#DIV/0!</v>
      </c>
      <c r="C6838" t="e">
        <f>Weighting!$F$22</f>
        <v>#NUM!</v>
      </c>
      <c r="D6838" t="e">
        <f>IF(C6838=1,'Data Transformation'!$G$3+0.5*'Data Transformation'!$W$25,IF(C6839=1,D6839-'Data Transformation'!$W$25,FALSE))</f>
        <v>#NUM!</v>
      </c>
      <c r="E6838">
        <f t="array" ref="E6838">IF(ISLOGICAL(D6838),"",FREQUENCY(IF('Data Transformation'!$B$425:$B$8425='Bin Analysis'!$B6819,'Data Transformation'!$G$425:$G$8425),D6838))</f>
        <v>2001</v>
      </c>
      <c r="F6838">
        <f t="shared" si="852"/>
        <v>0</v>
      </c>
      <c r="G6838">
        <f>Weighting!$H$22</f>
        <v>0</v>
      </c>
      <c r="H6838">
        <f t="array" ref="H6838">FREQUENCY(IF('Data Transformation'!$B$4:$B$8425=B6819,'Data Transformation'!$G$4:$G$8425),'Bin Analysis'!$B6838)</f>
        <v>2073</v>
      </c>
      <c r="I6838">
        <f t="shared" si="853"/>
        <v>0</v>
      </c>
      <c r="J6838">
        <f t="shared" si="854"/>
        <v>0</v>
      </c>
      <c r="K6838">
        <f>J6838*Weighting!$W$22</f>
        <v>0</v>
      </c>
      <c r="M6838" s="14"/>
    </row>
    <row r="6839" spans="1:25" x14ac:dyDescent="0.25">
      <c r="A6839" s="32" t="str">
        <f>IF(Weighting!$P$23&gt;0,B6839,"")</f>
        <v/>
      </c>
      <c r="B6839" t="e">
        <f>Weighting!$C$23</f>
        <v>#DIV/0!</v>
      </c>
      <c r="C6839" t="e">
        <f>Weighting!$F$23</f>
        <v>#NUM!</v>
      </c>
      <c r="D6839" t="e">
        <f>IF(C6839=1,'Data Transformation'!$G$3+0.5*'Data Transformation'!$W$25,IF(C6840=1,D6840-'Data Transformation'!$W$25,FALSE))</f>
        <v>#NUM!</v>
      </c>
      <c r="E6839">
        <f t="array" ref="E6839">IF(ISLOGICAL(D6839),"",FREQUENCY(IF('Data Transformation'!$B$425:$B$8425='Bin Analysis'!$B6819,'Data Transformation'!$G$425:$G$8425),D6839))</f>
        <v>2001</v>
      </c>
      <c r="F6839">
        <f t="shared" si="852"/>
        <v>0</v>
      </c>
      <c r="G6839">
        <f>Weighting!$H$23</f>
        <v>0</v>
      </c>
      <c r="H6839">
        <f t="array" ref="H6839">FREQUENCY(IF('Data Transformation'!$B$4:$B$8425=B6819,'Data Transformation'!$G$4:$G$8425),'Bin Analysis'!$B6839)</f>
        <v>2073</v>
      </c>
      <c r="I6839">
        <f t="shared" si="853"/>
        <v>0</v>
      </c>
      <c r="J6839">
        <f t="shared" si="854"/>
        <v>0</v>
      </c>
      <c r="K6839">
        <f>J6839*Weighting!$W$23</f>
        <v>0</v>
      </c>
      <c r="M6839" s="14"/>
    </row>
    <row r="6840" spans="1:25" x14ac:dyDescent="0.25">
      <c r="A6840" s="32" t="str">
        <f>IF(Weighting!$P$24&gt;0,B6840,"")</f>
        <v/>
      </c>
      <c r="B6840" t="e">
        <f>Weighting!$C$24</f>
        <v>#DIV/0!</v>
      </c>
      <c r="C6840" t="e">
        <f>Weighting!$F$24</f>
        <v>#NUM!</v>
      </c>
      <c r="D6840" t="e">
        <f>IF(C6840=1,'Data Transformation'!$G$3+0.5*'Data Transformation'!$W$25,IF(C6841=1,D6841-'Data Transformation'!$W$25,FALSE))</f>
        <v>#NUM!</v>
      </c>
      <c r="E6840">
        <f t="array" ref="E6840">IF(ISLOGICAL(D6840),"",FREQUENCY(IF('Data Transformation'!$B$425:$B$8425='Bin Analysis'!$B6819,'Data Transformation'!$G$425:$G$8425),D6840))</f>
        <v>2001</v>
      </c>
      <c r="F6840">
        <f t="shared" si="852"/>
        <v>0</v>
      </c>
      <c r="G6840">
        <f>Weighting!$H$24</f>
        <v>0</v>
      </c>
      <c r="H6840">
        <f t="array" ref="H6840">FREQUENCY(IF('Data Transformation'!$B$4:$B$8425=B6819,'Data Transformation'!$G$4:$G$8425),'Bin Analysis'!$B6840)</f>
        <v>2073</v>
      </c>
      <c r="I6840">
        <f t="shared" si="853"/>
        <v>0</v>
      </c>
      <c r="J6840">
        <f t="shared" si="854"/>
        <v>0</v>
      </c>
      <c r="K6840">
        <f>J6840*Weighting!$W$24</f>
        <v>0</v>
      </c>
      <c r="M6840" s="14"/>
    </row>
    <row r="6841" spans="1:25" x14ac:dyDescent="0.25">
      <c r="A6841" s="32" t="str">
        <f>IF(Weighting!$P$25&gt;0,B6841,"")</f>
        <v/>
      </c>
      <c r="B6841" t="e">
        <f>Weighting!$C$25</f>
        <v>#DIV/0!</v>
      </c>
      <c r="C6841" t="e">
        <f>Weighting!$F$25</f>
        <v>#NUM!</v>
      </c>
      <c r="D6841" t="e">
        <f>IF(C6841=1,'Data Transformation'!$G$3+0.5*'Data Transformation'!$W$25,IF(C6842=1,D6842-'Data Transformation'!$W$25,FALSE))</f>
        <v>#NUM!</v>
      </c>
      <c r="E6841">
        <f t="array" ref="E6841">IF(ISLOGICAL(D6841),"",FREQUENCY(IF('Data Transformation'!$B$425:$B$8425='Bin Analysis'!$B6819,'Data Transformation'!$G$425:$G$8425),D6841))</f>
        <v>2001</v>
      </c>
      <c r="F6841">
        <f t="shared" si="852"/>
        <v>0</v>
      </c>
      <c r="G6841">
        <f>Weighting!$H$25</f>
        <v>0</v>
      </c>
      <c r="H6841">
        <f t="array" ref="H6841">FREQUENCY(IF('Data Transformation'!$B$4:$B$8425=B6819,'Data Transformation'!$G$4:$G$8425),'Bin Analysis'!$B6841)</f>
        <v>2073</v>
      </c>
      <c r="I6841">
        <f t="shared" si="853"/>
        <v>0</v>
      </c>
      <c r="J6841">
        <f t="shared" si="854"/>
        <v>0</v>
      </c>
      <c r="K6841">
        <f>J6841*Weighting!$W$25</f>
        <v>0</v>
      </c>
      <c r="M6841" s="14"/>
    </row>
    <row r="6842" spans="1:25" x14ac:dyDescent="0.25">
      <c r="N6842" s="57"/>
      <c r="O6842"/>
      <c r="P6842"/>
      <c r="Q6842"/>
      <c r="R6842"/>
    </row>
    <row r="6843" spans="1:25" ht="23.25" x14ac:dyDescent="0.35">
      <c r="A6843" s="21" t="s">
        <v>0</v>
      </c>
      <c r="B6843" s="21" t="str">
        <f>IFERROR(VLOOKUP(C6843,'Data Transformation'!$L$6:$M$426,2,FALSE),"")</f>
        <v/>
      </c>
      <c r="C6843" s="21">
        <f>C6819+1</f>
        <v>285</v>
      </c>
      <c r="D6843" s="21"/>
      <c r="E6843" s="21"/>
      <c r="F6843" s="21"/>
      <c r="G6843" s="21"/>
      <c r="H6843" s="22"/>
      <c r="I6843" s="22"/>
      <c r="J6843" s="22"/>
      <c r="K6843" s="21"/>
      <c r="L6843" s="21" t="str">
        <f>B6843</f>
        <v/>
      </c>
      <c r="M6843" s="23" t="e">
        <f>INDEX('Data Transformation'!$O$4:$O$424,MATCH($B6843,'Data Transformation'!$M$4:$M$424,0),MATCH($M$2,'Data Transformation'!$O$3,0))</f>
        <v>#N/A</v>
      </c>
      <c r="N6843" s="27" t="e">
        <f>IF('Input and Summary Results'!$J$16="minimum",'Bin Analysis'!X6844/(M6843-1),'Bin Analysis'!Y6843/('Bin Analysis'!M6843-1))</f>
        <v>#N/A</v>
      </c>
      <c r="O6843" s="27" t="e">
        <f>IF(M6843=FALSE,NA(),(VLOOKUP(1,C6846:K6865,4,FALSE))/(M6843-1))</f>
        <v>#N/A</v>
      </c>
      <c r="P6843" s="27" t="e">
        <f>IF(M6843=FALSE,NA(),SUM(J6846:J6865)/Weighting!$S$5)</f>
        <v>#N/A</v>
      </c>
      <c r="Q6843" s="27" t="e">
        <f>IF(M6843=FALSE,NA(),SUM(K6846:K6865)/Weighting!$S$6)</f>
        <v>#N/A</v>
      </c>
      <c r="R6843" s="27" t="e">
        <f>IF(M6843=FALSE,NA(),(VLOOKUP(1,G6846:K6865,3,FALSE))/(M6843-1))</f>
        <v>#N/A</v>
      </c>
      <c r="S6843" s="22" t="e">
        <f>IF(M6843=FALSE,NA(),IF(SUM(J6846:J6865)=2,"yes","no"))</f>
        <v>#N/A</v>
      </c>
      <c r="X6843" s="2" cm="2">
        <f t="array" ref="X6843:X6844">FREQUENCY(IF('Data Transformation'!$B$425:$B$6424='Bin Analysis'!L6843,'Data Transformation'!$G$425:$G$6424),'Data Transformation'!$U$11)</f>
        <v>0</v>
      </c>
      <c r="Y6843" s="2" cm="2">
        <f t="array" ref="Y6843:Y6844">FREQUENCY(IF('Data Transformation'!$B$425:$B$6424='Bin Analysis'!L6843,'Data Transformation'!$G$425:$G$6424),'Data Transformation'!$U$12)</f>
        <v>0</v>
      </c>
    </row>
    <row r="6844" spans="1:25" x14ac:dyDescent="0.25">
      <c r="A6844" s="14" t="s">
        <v>67</v>
      </c>
      <c r="B6844" t="s">
        <v>47</v>
      </c>
      <c r="C6844" t="s">
        <v>5</v>
      </c>
      <c r="D6844" t="s">
        <v>100</v>
      </c>
      <c r="E6844" t="s">
        <v>101</v>
      </c>
      <c r="F6844" t="s">
        <v>102</v>
      </c>
      <c r="G6844" t="s">
        <v>70</v>
      </c>
      <c r="H6844" t="s">
        <v>31</v>
      </c>
      <c r="I6844" t="s">
        <v>32</v>
      </c>
      <c r="J6844" t="s">
        <v>46</v>
      </c>
      <c r="K6844" s="14" t="s">
        <v>45</v>
      </c>
      <c r="M6844" s="14"/>
      <c r="X6844" s="2">
        <v>0</v>
      </c>
      <c r="Y6844" s="2">
        <v>0</v>
      </c>
    </row>
    <row r="6845" spans="1:25" x14ac:dyDescent="0.25">
      <c r="A6845" s="32"/>
      <c r="D6845" t="e">
        <f>IF(C6845=1,'Data Transformation'!$G$3+0.5*'Data Transformation'!$W$25,IF(C6846=1,D6846-'Data Transformation'!$W$25,FALSE))</f>
        <v>#NUM!</v>
      </c>
      <c r="E6845">
        <f t="array" ref="E6845">IF(ISLOGICAL(D6845),"",FREQUENCY(IF('Data Transformation'!$B$425:$B$8425='Bin Analysis'!$B6843,'Data Transformation'!$G$425:$G$8425),D6845))</f>
        <v>2001</v>
      </c>
      <c r="F6845" t="e">
        <f>IF(ISLOGICAL(D6845),"",E6845-E6844)</f>
        <v>#VALUE!</v>
      </c>
      <c r="M6845" s="14"/>
    </row>
    <row r="6846" spans="1:25" x14ac:dyDescent="0.25">
      <c r="A6846" s="32" t="e">
        <f>IF(Weighting!$P$6&gt;0,B6846,"")</f>
        <v>#NUM!</v>
      </c>
      <c r="B6846" t="e">
        <f>Weighting!$C$6</f>
        <v>#DIV/0!</v>
      </c>
      <c r="C6846" t="e">
        <f>Weighting!$F$6</f>
        <v>#NUM!</v>
      </c>
      <c r="D6846" t="e">
        <f>IF(C6846=1,'Data Transformation'!$G$3+0.5*'Data Transformation'!$W$25,IF(C6847=1,D6847-'Data Transformation'!$W$25,FALSE))</f>
        <v>#NUM!</v>
      </c>
      <c r="E6846">
        <f t="array" ref="E6846">IF(ISLOGICAL(D6846),"",FREQUENCY(IF('Data Transformation'!$B$425:$B$8425='Bin Analysis'!$B6843,'Data Transformation'!$G$425:$G$8425),D6846))</f>
        <v>2001</v>
      </c>
      <c r="F6846">
        <f>IF(ISLOGICAL(D6846),"",E6846-E6845)</f>
        <v>0</v>
      </c>
      <c r="G6846">
        <f>Weighting!$H$6</f>
        <v>1</v>
      </c>
      <c r="H6846">
        <f t="array" ref="H6846">FREQUENCY(IF('Data Transformation'!$B$4:$B$8425=B6843,'Data Transformation'!$G$4:$G$8425),'Bin Analysis'!$B6846)</f>
        <v>2073</v>
      </c>
      <c r="I6846">
        <f>H6846-H6845</f>
        <v>2073</v>
      </c>
      <c r="J6846">
        <f>IF(I6846=0,0,1)</f>
        <v>1</v>
      </c>
      <c r="K6846" t="e">
        <f>J6846*Weighting!$W$6</f>
        <v>#NUM!</v>
      </c>
      <c r="M6846" s="14"/>
    </row>
    <row r="6847" spans="1:25" x14ac:dyDescent="0.25">
      <c r="A6847" s="32" t="str">
        <f>IF(Weighting!$P$7&gt;0,B6847,"")</f>
        <v/>
      </c>
      <c r="B6847" t="e">
        <f>Weighting!$C$7</f>
        <v>#DIV/0!</v>
      </c>
      <c r="C6847" t="e">
        <f>Weighting!$F$7</f>
        <v>#NUM!</v>
      </c>
      <c r="D6847" t="e">
        <f>IF(C6847=1,'Data Transformation'!$G$3+0.5*'Data Transformation'!$W$25,IF(C6848=1,D6848-'Data Transformation'!$W$25,FALSE))</f>
        <v>#NUM!</v>
      </c>
      <c r="E6847">
        <f t="array" ref="E6847">IF(ISLOGICAL(D6847),"",FREQUENCY(IF('Data Transformation'!$B$425:$B$8425='Bin Analysis'!$B6843,'Data Transformation'!$G$425:$G$8425),D6847))</f>
        <v>2001</v>
      </c>
      <c r="F6847">
        <f t="shared" ref="F6847:F6865" si="855">IF(ISLOGICAL(D6847),"",E6847-E6846)</f>
        <v>0</v>
      </c>
      <c r="G6847">
        <f>Weighting!$H$7</f>
        <v>0</v>
      </c>
      <c r="H6847">
        <f t="array" ref="H6847">FREQUENCY(IF('Data Transformation'!$B$4:$B$8425=B6843,'Data Transformation'!$G$4:$G$8425),'Bin Analysis'!$B6847)</f>
        <v>2073</v>
      </c>
      <c r="I6847">
        <f t="shared" ref="I6847:I6865" si="856">H6847-H6846</f>
        <v>0</v>
      </c>
      <c r="J6847">
        <f>IF(I6847=0,0,1)</f>
        <v>0</v>
      </c>
      <c r="K6847">
        <f>J6847*Weighting!$W$7</f>
        <v>0</v>
      </c>
      <c r="M6847" s="14"/>
    </row>
    <row r="6848" spans="1:25" x14ac:dyDescent="0.25">
      <c r="A6848" s="32" t="str">
        <f>IF(Weighting!$P$8&gt;0,B6848,"")</f>
        <v/>
      </c>
      <c r="B6848" t="e">
        <f>Weighting!$C$8</f>
        <v>#DIV/0!</v>
      </c>
      <c r="C6848" t="e">
        <f>Weighting!$F$8</f>
        <v>#NUM!</v>
      </c>
      <c r="D6848" t="e">
        <f>IF(C6848=1,'Data Transformation'!$G$3+0.5*'Data Transformation'!$W$25,IF(C6849=1,D6849-'Data Transformation'!$W$25,FALSE))</f>
        <v>#NUM!</v>
      </c>
      <c r="E6848">
        <f t="array" ref="E6848">IF(ISLOGICAL(D6848),"",FREQUENCY(IF('Data Transformation'!$B$425:$B$8425='Bin Analysis'!$B6843,'Data Transformation'!$G$425:$G$8425),D6848))</f>
        <v>2001</v>
      </c>
      <c r="F6848">
        <f t="shared" si="855"/>
        <v>0</v>
      </c>
      <c r="G6848">
        <f>Weighting!$H$8</f>
        <v>0</v>
      </c>
      <c r="H6848">
        <f t="array" ref="H6848">FREQUENCY(IF('Data Transformation'!$B$4:$B$8425=B6843,'Data Transformation'!$G$4:$G$8425),'Bin Analysis'!$B6848)</f>
        <v>2073</v>
      </c>
      <c r="I6848">
        <f t="shared" si="856"/>
        <v>0</v>
      </c>
      <c r="J6848">
        <f t="shared" ref="J6848:J6865" si="857">IF(I6848=0,0,1)</f>
        <v>0</v>
      </c>
      <c r="K6848">
        <f>J6848*Weighting!$W$8</f>
        <v>0</v>
      </c>
      <c r="M6848" s="14"/>
    </row>
    <row r="6849" spans="1:13" x14ac:dyDescent="0.25">
      <c r="A6849" s="32" t="str">
        <f>IF(Weighting!$P$9&gt;0,B6849,"")</f>
        <v/>
      </c>
      <c r="B6849" s="50" t="e">
        <f>Weighting!$C$9</f>
        <v>#DIV/0!</v>
      </c>
      <c r="C6849" t="e">
        <f>Weighting!$F$9</f>
        <v>#NUM!</v>
      </c>
      <c r="D6849" t="e">
        <f>IF(C6849=1,'Data Transformation'!$G$3+0.5*'Data Transformation'!$W$25,IF(C6850=1,D6850-'Data Transformation'!$W$25,FALSE))</f>
        <v>#NUM!</v>
      </c>
      <c r="E6849">
        <f t="array" ref="E6849">IF(ISLOGICAL(D6849),"",FREQUENCY(IF('Data Transformation'!$B$425:$B$8425='Bin Analysis'!$B6843,'Data Transformation'!$G$425:$G$8425),D6849))</f>
        <v>2001</v>
      </c>
      <c r="F6849">
        <f t="shared" si="855"/>
        <v>0</v>
      </c>
      <c r="G6849">
        <f>Weighting!$H$9</f>
        <v>0</v>
      </c>
      <c r="H6849">
        <f t="array" ref="H6849">FREQUENCY(IF('Data Transformation'!$B$4:$B$8425=B6843,'Data Transformation'!$G$4:$G$8425),'Bin Analysis'!$B6849)</f>
        <v>2073</v>
      </c>
      <c r="I6849">
        <f t="shared" si="856"/>
        <v>0</v>
      </c>
      <c r="J6849">
        <f t="shared" si="857"/>
        <v>0</v>
      </c>
      <c r="K6849">
        <f>J6849*Weighting!$W$9</f>
        <v>0</v>
      </c>
      <c r="M6849" s="14"/>
    </row>
    <row r="6850" spans="1:13" x14ac:dyDescent="0.25">
      <c r="A6850" s="32" t="str">
        <f>IF(Weighting!$P$10&gt;0,B6850,"")</f>
        <v/>
      </c>
      <c r="B6850" t="e">
        <f>Weighting!$C$10</f>
        <v>#DIV/0!</v>
      </c>
      <c r="C6850" t="e">
        <f>Weighting!$F$10</f>
        <v>#NUM!</v>
      </c>
      <c r="D6850" t="e">
        <f>IF(C6850=1,'Data Transformation'!$G$3+0.5*'Data Transformation'!$W$25,IF(C6851=1,D6851-'Data Transformation'!$W$25,FALSE))</f>
        <v>#NUM!</v>
      </c>
      <c r="E6850">
        <f t="array" ref="E6850">IF(ISLOGICAL(D6850),"",FREQUENCY(IF('Data Transformation'!$B$425:$B$8425='Bin Analysis'!$B6843,'Data Transformation'!$G$425:$G$8425),D6850))</f>
        <v>2001</v>
      </c>
      <c r="F6850">
        <f t="shared" si="855"/>
        <v>0</v>
      </c>
      <c r="G6850">
        <f>Weighting!$H$10</f>
        <v>0</v>
      </c>
      <c r="H6850">
        <f t="array" ref="H6850">FREQUENCY(IF('Data Transformation'!$B$4:$B$8425=B6843,'Data Transformation'!$G$4:$G$8425),'Bin Analysis'!$B6850)</f>
        <v>2073</v>
      </c>
      <c r="I6850">
        <f t="shared" si="856"/>
        <v>0</v>
      </c>
      <c r="J6850">
        <f t="shared" si="857"/>
        <v>0</v>
      </c>
      <c r="K6850">
        <f>J6850*Weighting!$W$10</f>
        <v>0</v>
      </c>
      <c r="M6850" s="14"/>
    </row>
    <row r="6851" spans="1:13" x14ac:dyDescent="0.25">
      <c r="A6851" s="32" t="str">
        <f>IF(Weighting!$P$11&gt;0,B6851,"")</f>
        <v/>
      </c>
      <c r="B6851" t="e">
        <f>Weighting!$C$11</f>
        <v>#DIV/0!</v>
      </c>
      <c r="C6851" t="e">
        <f>Weighting!$F$11</f>
        <v>#NUM!</v>
      </c>
      <c r="D6851" t="e">
        <f>IF(C6851=1,'Data Transformation'!$G$3+0.5*'Data Transformation'!$W$25,IF(C6852=1,D6852-'Data Transformation'!$W$25,FALSE))</f>
        <v>#NUM!</v>
      </c>
      <c r="E6851">
        <f t="array" ref="E6851">IF(ISLOGICAL(D6851),"",FREQUENCY(IF('Data Transformation'!$B$425:$B$8425='Bin Analysis'!$B6843,'Data Transformation'!$G$425:$G$8425),D6851))</f>
        <v>2001</v>
      </c>
      <c r="F6851">
        <f t="shared" si="855"/>
        <v>0</v>
      </c>
      <c r="G6851">
        <f>Weighting!$H$11</f>
        <v>0</v>
      </c>
      <c r="H6851">
        <f t="array" ref="H6851">FREQUENCY(IF('Data Transformation'!$B$4:$B$8425=B6843,'Data Transformation'!$G$4:$G$8425),'Bin Analysis'!$B6851)</f>
        <v>2073</v>
      </c>
      <c r="I6851">
        <f t="shared" si="856"/>
        <v>0</v>
      </c>
      <c r="J6851">
        <f t="shared" si="857"/>
        <v>0</v>
      </c>
      <c r="K6851">
        <f>J6851*Weighting!$W$11</f>
        <v>0</v>
      </c>
      <c r="M6851" s="14"/>
    </row>
    <row r="6852" spans="1:13" x14ac:dyDescent="0.25">
      <c r="A6852" s="32" t="str">
        <f>IF(Weighting!$P$12&gt;0,B6852,"")</f>
        <v/>
      </c>
      <c r="B6852" t="e">
        <f>Weighting!$C$12</f>
        <v>#DIV/0!</v>
      </c>
      <c r="C6852" t="e">
        <f>Weighting!$F$12</f>
        <v>#NUM!</v>
      </c>
      <c r="D6852" t="e">
        <f>IF(C6852=1,'Data Transformation'!$G$3+0.5*'Data Transformation'!$W$25,IF(C6853=1,D6853-'Data Transformation'!$W$25,FALSE))</f>
        <v>#NUM!</v>
      </c>
      <c r="E6852">
        <f t="array" ref="E6852">IF(ISLOGICAL(D6852),"",FREQUENCY(IF('Data Transformation'!$B$425:$B$8425='Bin Analysis'!$B6843,'Data Transformation'!$G$425:$G$8425),D6852))</f>
        <v>2001</v>
      </c>
      <c r="F6852">
        <f t="shared" si="855"/>
        <v>0</v>
      </c>
      <c r="G6852">
        <f>Weighting!$H$12</f>
        <v>0</v>
      </c>
      <c r="H6852">
        <f t="array" ref="H6852">FREQUENCY(IF('Data Transformation'!$B$4:$B$8425=B6843,'Data Transformation'!$G$4:$G$8425),'Bin Analysis'!$B6852)</f>
        <v>2073</v>
      </c>
      <c r="I6852">
        <f t="shared" si="856"/>
        <v>0</v>
      </c>
      <c r="J6852">
        <f t="shared" si="857"/>
        <v>0</v>
      </c>
      <c r="K6852">
        <f>J6852*Weighting!$W$12</f>
        <v>0</v>
      </c>
      <c r="M6852" s="14"/>
    </row>
    <row r="6853" spans="1:13" x14ac:dyDescent="0.25">
      <c r="A6853" s="32" t="str">
        <f>IF(Weighting!$P$13&gt;0,B6853,"")</f>
        <v/>
      </c>
      <c r="B6853" t="e">
        <f>Weighting!$C$13</f>
        <v>#DIV/0!</v>
      </c>
      <c r="C6853" t="e">
        <f>Weighting!$F$13</f>
        <v>#NUM!</v>
      </c>
      <c r="D6853" t="e">
        <f>IF(C6853=1,'Data Transformation'!$G$3+0.5*'Data Transformation'!$W$25,IF(C6854=1,D6854-'Data Transformation'!$W$25,FALSE))</f>
        <v>#NUM!</v>
      </c>
      <c r="E6853">
        <f t="array" ref="E6853">IF(ISLOGICAL(D6853),"",FREQUENCY(IF('Data Transformation'!$B$425:$B$8425='Bin Analysis'!$B6843,'Data Transformation'!$G$425:$G$8425),D6853))</f>
        <v>2001</v>
      </c>
      <c r="F6853">
        <f t="shared" si="855"/>
        <v>0</v>
      </c>
      <c r="G6853">
        <f>Weighting!$H$13</f>
        <v>0</v>
      </c>
      <c r="H6853">
        <f t="array" ref="H6853">FREQUENCY(IF('Data Transformation'!$B$4:$B$8425=B6843,'Data Transformation'!$G$4:$G$8425),'Bin Analysis'!$B6853)</f>
        <v>2073</v>
      </c>
      <c r="I6853">
        <f t="shared" si="856"/>
        <v>0</v>
      </c>
      <c r="J6853">
        <f t="shared" si="857"/>
        <v>0</v>
      </c>
      <c r="K6853">
        <f>J6853*Weighting!$W$13</f>
        <v>0</v>
      </c>
      <c r="M6853" s="14"/>
    </row>
    <row r="6854" spans="1:13" x14ac:dyDescent="0.25">
      <c r="A6854" s="32" t="str">
        <f>IF(Weighting!$P$14&gt;0,B6854,"")</f>
        <v/>
      </c>
      <c r="B6854" t="e">
        <f>Weighting!$C$14</f>
        <v>#DIV/0!</v>
      </c>
      <c r="C6854" t="e">
        <f>Weighting!$F$14</f>
        <v>#NUM!</v>
      </c>
      <c r="D6854" t="e">
        <f>IF(C6854=1,'Data Transformation'!$G$3+0.5*'Data Transformation'!$W$25,IF(C6855=1,D6855-'Data Transformation'!$W$25,FALSE))</f>
        <v>#NUM!</v>
      </c>
      <c r="E6854">
        <f t="array" ref="E6854">IF(ISLOGICAL(D6854),"",FREQUENCY(IF('Data Transformation'!$B$425:$B$8425='Bin Analysis'!$B6843,'Data Transformation'!$G$425:$G$8425),D6854))</f>
        <v>2001</v>
      </c>
      <c r="F6854">
        <f t="shared" si="855"/>
        <v>0</v>
      </c>
      <c r="G6854">
        <f>Weighting!$H$14</f>
        <v>0</v>
      </c>
      <c r="H6854">
        <f t="array" ref="H6854">FREQUENCY(IF('Data Transformation'!$B$4:$B$8425=B6843,'Data Transformation'!$G$4:$G$8425),'Bin Analysis'!$B6854)</f>
        <v>2073</v>
      </c>
      <c r="I6854">
        <f t="shared" si="856"/>
        <v>0</v>
      </c>
      <c r="J6854">
        <f t="shared" si="857"/>
        <v>0</v>
      </c>
      <c r="K6854">
        <f>J6854*Weighting!$W$14</f>
        <v>0</v>
      </c>
      <c r="M6854" s="14"/>
    </row>
    <row r="6855" spans="1:13" x14ac:dyDescent="0.25">
      <c r="A6855" s="32" t="str">
        <f>IF(Weighting!$P$15&gt;0,B6855,"")</f>
        <v/>
      </c>
      <c r="B6855" t="e">
        <f>Weighting!$C$15</f>
        <v>#DIV/0!</v>
      </c>
      <c r="C6855" t="e">
        <f>Weighting!$F$15</f>
        <v>#NUM!</v>
      </c>
      <c r="D6855" t="e">
        <f>IF(C6855=1,'Data Transformation'!$G$3+0.5*'Data Transformation'!$W$25,IF(C6856=1,D6856-'Data Transformation'!$W$25,FALSE))</f>
        <v>#NUM!</v>
      </c>
      <c r="E6855">
        <f t="array" ref="E6855">IF(ISLOGICAL(D6855),"",FREQUENCY(IF('Data Transformation'!$B$425:$B$8425='Bin Analysis'!$B6843,'Data Transformation'!$G$425:$G$8425),D6855))</f>
        <v>2001</v>
      </c>
      <c r="F6855">
        <f t="shared" si="855"/>
        <v>0</v>
      </c>
      <c r="G6855">
        <f>Weighting!$H$15</f>
        <v>0</v>
      </c>
      <c r="H6855">
        <f t="array" ref="H6855">FREQUENCY(IF('Data Transformation'!$B$4:$B$8425=B6843,'Data Transformation'!$G$4:$G$8425),'Bin Analysis'!$B6855)</f>
        <v>2073</v>
      </c>
      <c r="I6855">
        <f t="shared" si="856"/>
        <v>0</v>
      </c>
      <c r="J6855">
        <f t="shared" si="857"/>
        <v>0</v>
      </c>
      <c r="K6855">
        <f>J6855*Weighting!$W$15</f>
        <v>0</v>
      </c>
      <c r="M6855" s="14"/>
    </row>
    <row r="6856" spans="1:13" x14ac:dyDescent="0.25">
      <c r="A6856" s="32" t="str">
        <f>IF(Weighting!$P$16&gt;0,B6856,"")</f>
        <v/>
      </c>
      <c r="B6856" t="e">
        <f>Weighting!$C$16</f>
        <v>#DIV/0!</v>
      </c>
      <c r="C6856" t="e">
        <f>Weighting!$F$16</f>
        <v>#NUM!</v>
      </c>
      <c r="D6856" t="e">
        <f>IF(C6856=1,'Data Transformation'!$G$3+0.5*'Data Transformation'!$W$25,IF(C6857=1,D6857-'Data Transformation'!$W$25,FALSE))</f>
        <v>#NUM!</v>
      </c>
      <c r="E6856">
        <f t="array" ref="E6856">IF(ISLOGICAL(D6856),"",FREQUENCY(IF('Data Transformation'!$B$425:$B$8425='Bin Analysis'!$B6843,'Data Transformation'!$G$425:$G$8425),D6856))</f>
        <v>2001</v>
      </c>
      <c r="F6856">
        <f t="shared" si="855"/>
        <v>0</v>
      </c>
      <c r="G6856">
        <f>Weighting!$H$16</f>
        <v>0</v>
      </c>
      <c r="H6856">
        <f t="array" ref="H6856">FREQUENCY(IF('Data Transformation'!$B$4:$B$8425=B6843,'Data Transformation'!$G$4:$G$8425),'Bin Analysis'!$B6856)</f>
        <v>2073</v>
      </c>
      <c r="I6856">
        <f t="shared" si="856"/>
        <v>0</v>
      </c>
      <c r="J6856">
        <f t="shared" si="857"/>
        <v>0</v>
      </c>
      <c r="K6856">
        <f>J6856*Weighting!$W$16</f>
        <v>0</v>
      </c>
      <c r="M6856" s="14"/>
    </row>
    <row r="6857" spans="1:13" x14ac:dyDescent="0.25">
      <c r="A6857" s="32" t="str">
        <f>IF(Weighting!$P$17&gt;0,B6857,"")</f>
        <v/>
      </c>
      <c r="B6857" t="e">
        <f>Weighting!$C$17</f>
        <v>#DIV/0!</v>
      </c>
      <c r="C6857" t="e">
        <f>Weighting!$F$17</f>
        <v>#NUM!</v>
      </c>
      <c r="D6857" t="e">
        <f>IF(C6857=1,'Data Transformation'!$G$3+0.5*'Data Transformation'!$W$25,IF(C6858=1,D6858-'Data Transformation'!$W$25,FALSE))</f>
        <v>#NUM!</v>
      </c>
      <c r="E6857">
        <f t="array" ref="E6857">IF(ISLOGICAL(D6857),"",FREQUENCY(IF('Data Transformation'!$B$425:$B$8425='Bin Analysis'!$B6843,'Data Transformation'!$G$425:$G$8425),D6857))</f>
        <v>2001</v>
      </c>
      <c r="F6857">
        <f t="shared" si="855"/>
        <v>0</v>
      </c>
      <c r="G6857">
        <f>Weighting!$H$17</f>
        <v>0</v>
      </c>
      <c r="H6857">
        <f t="array" ref="H6857">FREQUENCY(IF('Data Transformation'!$B$4:$B$8425=B6843,'Data Transformation'!$G$4:$G$8425),'Bin Analysis'!$B6857)</f>
        <v>2073</v>
      </c>
      <c r="I6857">
        <f t="shared" si="856"/>
        <v>0</v>
      </c>
      <c r="J6857">
        <f t="shared" si="857"/>
        <v>0</v>
      </c>
      <c r="K6857">
        <f>J6857*Weighting!$W$17</f>
        <v>0</v>
      </c>
      <c r="M6857" s="14"/>
    </row>
    <row r="6858" spans="1:13" x14ac:dyDescent="0.25">
      <c r="A6858" s="32" t="str">
        <f>IF(Weighting!$P$18&gt;0,B6858,"")</f>
        <v/>
      </c>
      <c r="B6858" t="e">
        <f>Weighting!$C$18</f>
        <v>#DIV/0!</v>
      </c>
      <c r="C6858" t="e">
        <f>Weighting!$F$18</f>
        <v>#NUM!</v>
      </c>
      <c r="D6858" t="e">
        <f>IF(C6858=1,'Data Transformation'!$G$3+0.5*'Data Transformation'!$W$25,IF(C6859=1,D6859-'Data Transformation'!$W$25,FALSE))</f>
        <v>#NUM!</v>
      </c>
      <c r="E6858">
        <f t="array" ref="E6858">IF(ISLOGICAL(D6858),"",FREQUENCY(IF('Data Transformation'!$B$425:$B$8425='Bin Analysis'!$B6843,'Data Transformation'!$G$425:$G$8425),D6858))</f>
        <v>2001</v>
      </c>
      <c r="F6858">
        <f t="shared" si="855"/>
        <v>0</v>
      </c>
      <c r="G6858">
        <f>Weighting!$H$18</f>
        <v>0</v>
      </c>
      <c r="H6858">
        <f t="array" ref="H6858">FREQUENCY(IF('Data Transformation'!$B$4:$B$8425=B6843,'Data Transformation'!$G$4:$G$8425),'Bin Analysis'!$B6858)</f>
        <v>2073</v>
      </c>
      <c r="I6858">
        <f t="shared" si="856"/>
        <v>0</v>
      </c>
      <c r="J6858">
        <f t="shared" si="857"/>
        <v>0</v>
      </c>
      <c r="K6858">
        <f>J6858*Weighting!$W$18</f>
        <v>0</v>
      </c>
      <c r="M6858" s="14"/>
    </row>
    <row r="6859" spans="1:13" x14ac:dyDescent="0.25">
      <c r="A6859" s="32" t="str">
        <f>IF(Weighting!$P$19&gt;0,B6859,"")</f>
        <v/>
      </c>
      <c r="B6859" t="e">
        <f>Weighting!$C$19</f>
        <v>#DIV/0!</v>
      </c>
      <c r="C6859" t="e">
        <f>Weighting!$F$19</f>
        <v>#NUM!</v>
      </c>
      <c r="D6859" t="e">
        <f>IF(C6859=1,'Data Transformation'!$G$3+0.5*'Data Transformation'!$W$25,IF(C6860=1,D6860-'Data Transformation'!$W$25,FALSE))</f>
        <v>#NUM!</v>
      </c>
      <c r="E6859">
        <f t="array" ref="E6859">IF(ISLOGICAL(D6859),"",FREQUENCY(IF('Data Transformation'!$B$425:$B$8425='Bin Analysis'!$B6843,'Data Transformation'!$G$425:$G$8425),D6859))</f>
        <v>2001</v>
      </c>
      <c r="F6859">
        <f t="shared" si="855"/>
        <v>0</v>
      </c>
      <c r="G6859">
        <f>Weighting!$H$19</f>
        <v>0</v>
      </c>
      <c r="H6859">
        <f t="array" ref="H6859">FREQUENCY(IF('Data Transformation'!$B$4:$B$8425=B6843,'Data Transformation'!$G$4:$G$8425),'Bin Analysis'!$B6859)</f>
        <v>2073</v>
      </c>
      <c r="I6859">
        <f t="shared" si="856"/>
        <v>0</v>
      </c>
      <c r="J6859">
        <f t="shared" si="857"/>
        <v>0</v>
      </c>
      <c r="K6859">
        <f>J6859*Weighting!$W$19</f>
        <v>0</v>
      </c>
      <c r="M6859" s="14"/>
    </row>
    <row r="6860" spans="1:13" x14ac:dyDescent="0.25">
      <c r="A6860" s="32" t="str">
        <f>IF(Weighting!$P$20&gt;0,B6860,"")</f>
        <v/>
      </c>
      <c r="B6860" t="e">
        <f>Weighting!$C$20</f>
        <v>#DIV/0!</v>
      </c>
      <c r="C6860" t="e">
        <f>Weighting!$F$20</f>
        <v>#NUM!</v>
      </c>
      <c r="D6860" t="e">
        <f>IF(C6860=1,'Data Transformation'!$G$3+0.5*'Data Transformation'!$W$25,IF(C6861=1,D6861-'Data Transformation'!$W$25,FALSE))</f>
        <v>#NUM!</v>
      </c>
      <c r="E6860">
        <f t="array" ref="E6860">IF(ISLOGICAL(D6860),"",FREQUENCY(IF('Data Transformation'!$B$425:$B$8425='Bin Analysis'!$B6843,'Data Transformation'!$G$425:$G$8425),D6860))</f>
        <v>2001</v>
      </c>
      <c r="F6860">
        <f t="shared" si="855"/>
        <v>0</v>
      </c>
      <c r="G6860">
        <f>Weighting!$H$20</f>
        <v>0</v>
      </c>
      <c r="H6860">
        <f t="array" ref="H6860">FREQUENCY(IF('Data Transformation'!$B$4:$B$8425=B6843,'Data Transformation'!$G$4:$G$8425),'Bin Analysis'!$B6860)</f>
        <v>2073</v>
      </c>
      <c r="I6860">
        <f t="shared" si="856"/>
        <v>0</v>
      </c>
      <c r="J6860">
        <f t="shared" si="857"/>
        <v>0</v>
      </c>
      <c r="K6860">
        <f>J6860*Weighting!$W$20</f>
        <v>0</v>
      </c>
      <c r="M6860" s="14"/>
    </row>
    <row r="6861" spans="1:13" x14ac:dyDescent="0.25">
      <c r="A6861" s="32" t="str">
        <f>IF(Weighting!$P$21&gt;0,B6861,"")</f>
        <v/>
      </c>
      <c r="B6861" t="e">
        <f>Weighting!$C$21</f>
        <v>#DIV/0!</v>
      </c>
      <c r="C6861" t="e">
        <f>Weighting!$F$21</f>
        <v>#NUM!</v>
      </c>
      <c r="D6861" t="e">
        <f>IF(C6861=1,'Data Transformation'!$G$3+0.5*'Data Transformation'!$W$25,IF(C6862=1,D6862-'Data Transformation'!$W$25,FALSE))</f>
        <v>#NUM!</v>
      </c>
      <c r="E6861">
        <f t="array" ref="E6861">IF(ISLOGICAL(D6861),"",FREQUENCY(IF('Data Transformation'!$B$425:$B$8425='Bin Analysis'!$B6843,'Data Transformation'!$G$425:$G$8425),D6861))</f>
        <v>2001</v>
      </c>
      <c r="F6861">
        <f t="shared" si="855"/>
        <v>0</v>
      </c>
      <c r="G6861">
        <f>Weighting!$H$21</f>
        <v>0</v>
      </c>
      <c r="H6861">
        <f t="array" ref="H6861">FREQUENCY(IF('Data Transformation'!$B$4:$B$8425=B6843,'Data Transformation'!$G$4:$G$8425),'Bin Analysis'!$B6861)</f>
        <v>2073</v>
      </c>
      <c r="I6861">
        <f t="shared" si="856"/>
        <v>0</v>
      </c>
      <c r="J6861">
        <f t="shared" si="857"/>
        <v>0</v>
      </c>
      <c r="K6861">
        <f>J6861*Weighting!$W$21</f>
        <v>0</v>
      </c>
      <c r="M6861" s="14"/>
    </row>
    <row r="6862" spans="1:13" x14ac:dyDescent="0.25">
      <c r="A6862" s="32" t="str">
        <f>IF(Weighting!$P$22&gt;0,B6862,"")</f>
        <v/>
      </c>
      <c r="B6862" t="e">
        <f>Weighting!$C$22</f>
        <v>#DIV/0!</v>
      </c>
      <c r="C6862" t="e">
        <f>Weighting!$F$22</f>
        <v>#NUM!</v>
      </c>
      <c r="D6862" t="e">
        <f>IF(C6862=1,'Data Transformation'!$G$3+0.5*'Data Transformation'!$W$25,IF(C6863=1,D6863-'Data Transformation'!$W$25,FALSE))</f>
        <v>#NUM!</v>
      </c>
      <c r="E6862">
        <f t="array" ref="E6862">IF(ISLOGICAL(D6862),"",FREQUENCY(IF('Data Transformation'!$B$425:$B$8425='Bin Analysis'!$B6843,'Data Transformation'!$G$425:$G$8425),D6862))</f>
        <v>2001</v>
      </c>
      <c r="F6862">
        <f t="shared" si="855"/>
        <v>0</v>
      </c>
      <c r="G6862">
        <f>Weighting!$H$22</f>
        <v>0</v>
      </c>
      <c r="H6862">
        <f t="array" ref="H6862">FREQUENCY(IF('Data Transformation'!$B$4:$B$8425=B6843,'Data Transformation'!$G$4:$G$8425),'Bin Analysis'!$B6862)</f>
        <v>2073</v>
      </c>
      <c r="I6862">
        <f t="shared" si="856"/>
        <v>0</v>
      </c>
      <c r="J6862">
        <f t="shared" si="857"/>
        <v>0</v>
      </c>
      <c r="K6862">
        <f>J6862*Weighting!$W$22</f>
        <v>0</v>
      </c>
      <c r="M6862" s="14"/>
    </row>
    <row r="6863" spans="1:13" x14ac:dyDescent="0.25">
      <c r="A6863" s="32" t="str">
        <f>IF(Weighting!$P$23&gt;0,B6863,"")</f>
        <v/>
      </c>
      <c r="B6863" t="e">
        <f>Weighting!$C$23</f>
        <v>#DIV/0!</v>
      </c>
      <c r="C6863" t="e">
        <f>Weighting!$F$23</f>
        <v>#NUM!</v>
      </c>
      <c r="D6863" t="e">
        <f>IF(C6863=1,'Data Transformation'!$G$3+0.5*'Data Transformation'!$W$25,IF(C6864=1,D6864-'Data Transformation'!$W$25,FALSE))</f>
        <v>#NUM!</v>
      </c>
      <c r="E6863">
        <f t="array" ref="E6863">IF(ISLOGICAL(D6863),"",FREQUENCY(IF('Data Transformation'!$B$425:$B$8425='Bin Analysis'!$B6843,'Data Transformation'!$G$425:$G$8425),D6863))</f>
        <v>2001</v>
      </c>
      <c r="F6863">
        <f t="shared" si="855"/>
        <v>0</v>
      </c>
      <c r="G6863">
        <f>Weighting!$H$23</f>
        <v>0</v>
      </c>
      <c r="H6863">
        <f t="array" ref="H6863">FREQUENCY(IF('Data Transformation'!$B$4:$B$8425=B6843,'Data Transformation'!$G$4:$G$8425),'Bin Analysis'!$B6863)</f>
        <v>2073</v>
      </c>
      <c r="I6863">
        <f t="shared" si="856"/>
        <v>0</v>
      </c>
      <c r="J6863">
        <f t="shared" si="857"/>
        <v>0</v>
      </c>
      <c r="K6863">
        <f>J6863*Weighting!$W$23</f>
        <v>0</v>
      </c>
      <c r="M6863" s="14"/>
    </row>
    <row r="6864" spans="1:13" x14ac:dyDescent="0.25">
      <c r="A6864" s="32" t="str">
        <f>IF(Weighting!$P$24&gt;0,B6864,"")</f>
        <v/>
      </c>
      <c r="B6864" t="e">
        <f>Weighting!$C$24</f>
        <v>#DIV/0!</v>
      </c>
      <c r="C6864" t="e">
        <f>Weighting!$F$24</f>
        <v>#NUM!</v>
      </c>
      <c r="D6864" t="e">
        <f>IF(C6864=1,'Data Transformation'!$G$3+0.5*'Data Transformation'!$W$25,IF(C6865=1,D6865-'Data Transformation'!$W$25,FALSE))</f>
        <v>#NUM!</v>
      </c>
      <c r="E6864">
        <f t="array" ref="E6864">IF(ISLOGICAL(D6864),"",FREQUENCY(IF('Data Transformation'!$B$425:$B$8425='Bin Analysis'!$B6843,'Data Transformation'!$G$425:$G$8425),D6864))</f>
        <v>2001</v>
      </c>
      <c r="F6864">
        <f t="shared" si="855"/>
        <v>0</v>
      </c>
      <c r="G6864">
        <f>Weighting!$H$24</f>
        <v>0</v>
      </c>
      <c r="H6864">
        <f t="array" ref="H6864">FREQUENCY(IF('Data Transformation'!$B$4:$B$8425=B6843,'Data Transformation'!$G$4:$G$8425),'Bin Analysis'!$B6864)</f>
        <v>2073</v>
      </c>
      <c r="I6864">
        <f t="shared" si="856"/>
        <v>0</v>
      </c>
      <c r="J6864">
        <f t="shared" si="857"/>
        <v>0</v>
      </c>
      <c r="K6864">
        <f>J6864*Weighting!$W$24</f>
        <v>0</v>
      </c>
      <c r="M6864" s="14"/>
    </row>
    <row r="6865" spans="1:25" x14ac:dyDescent="0.25">
      <c r="A6865" s="32" t="str">
        <f>IF(Weighting!$P$25&gt;0,B6865,"")</f>
        <v/>
      </c>
      <c r="B6865" t="e">
        <f>Weighting!$C$25</f>
        <v>#DIV/0!</v>
      </c>
      <c r="C6865" t="e">
        <f>Weighting!$F$25</f>
        <v>#NUM!</v>
      </c>
      <c r="D6865" t="e">
        <f>IF(C6865=1,'Data Transformation'!$G$3+0.5*'Data Transformation'!$W$25,IF(C6866=1,D6866-'Data Transformation'!$W$25,FALSE))</f>
        <v>#NUM!</v>
      </c>
      <c r="E6865">
        <f t="array" ref="E6865">IF(ISLOGICAL(D6865),"",FREQUENCY(IF('Data Transformation'!$B$425:$B$8425='Bin Analysis'!$B6843,'Data Transformation'!$G$425:$G$8425),D6865))</f>
        <v>2001</v>
      </c>
      <c r="F6865">
        <f t="shared" si="855"/>
        <v>0</v>
      </c>
      <c r="G6865">
        <f>Weighting!$H$25</f>
        <v>0</v>
      </c>
      <c r="H6865">
        <f t="array" ref="H6865">FREQUENCY(IF('Data Transformation'!$B$4:$B$8425=B6843,'Data Transformation'!$G$4:$G$8425),'Bin Analysis'!$B6865)</f>
        <v>2073</v>
      </c>
      <c r="I6865">
        <f t="shared" si="856"/>
        <v>0</v>
      </c>
      <c r="J6865">
        <f t="shared" si="857"/>
        <v>0</v>
      </c>
      <c r="K6865">
        <f>J6865*Weighting!$W$25</f>
        <v>0</v>
      </c>
      <c r="M6865" s="14"/>
    </row>
    <row r="6866" spans="1:25" x14ac:dyDescent="0.25">
      <c r="O6866"/>
      <c r="P6866"/>
      <c r="Q6866"/>
      <c r="R6866"/>
    </row>
    <row r="6867" spans="1:25" ht="23.25" x14ac:dyDescent="0.35">
      <c r="A6867" s="21" t="s">
        <v>0</v>
      </c>
      <c r="B6867" s="21" t="str">
        <f>IFERROR(VLOOKUP(C6867,'Data Transformation'!$L$6:$M$426,2,FALSE),"")</f>
        <v/>
      </c>
      <c r="C6867" s="21">
        <f>C6843+1</f>
        <v>286</v>
      </c>
      <c r="D6867" s="21"/>
      <c r="E6867" s="21"/>
      <c r="F6867" s="21"/>
      <c r="G6867" s="21"/>
      <c r="H6867" s="22"/>
      <c r="I6867" s="22"/>
      <c r="J6867" s="22"/>
      <c r="K6867" s="21"/>
      <c r="L6867" s="21" t="str">
        <f>B6867</f>
        <v/>
      </c>
      <c r="M6867" s="23" t="e">
        <f>INDEX('Data Transformation'!$O$4:$O$424,MATCH($B6867,'Data Transformation'!$M$4:$M$424,0),MATCH($M$2,'Data Transformation'!$O$3,0))</f>
        <v>#N/A</v>
      </c>
      <c r="N6867" s="27" t="e">
        <f>IF('Input and Summary Results'!$J$16="minimum",'Bin Analysis'!X6868/(M6867-1),'Bin Analysis'!Y6867/('Bin Analysis'!M6867-1))</f>
        <v>#N/A</v>
      </c>
      <c r="O6867" s="27" t="e">
        <f>IF(M6867=FALSE,NA(),(VLOOKUP(1,C6870:K6889,4,FALSE))/(M6867-1))</f>
        <v>#N/A</v>
      </c>
      <c r="P6867" s="27" t="e">
        <f>IF(M6867=FALSE,NA(),SUM(J6870:J6889)/Weighting!$S$5)</f>
        <v>#N/A</v>
      </c>
      <c r="Q6867" s="27" t="e">
        <f>IF(M6867=FALSE,NA(),SUM(K6870:K6889)/Weighting!$S$6)</f>
        <v>#N/A</v>
      </c>
      <c r="R6867" s="27" t="e">
        <f>IF(M6867=FALSE,NA(),(VLOOKUP(1,G6870:K6889,3,FALSE))/(M6867-1))</f>
        <v>#N/A</v>
      </c>
      <c r="S6867" s="22" t="e">
        <f>IF(M6867=FALSE,NA(),IF(SUM(J6870:J6889)=2,"yes","no"))</f>
        <v>#N/A</v>
      </c>
      <c r="X6867" s="2" cm="2">
        <f t="array" ref="X6867:X6868">FREQUENCY(IF('Data Transformation'!$B$425:$B$6424='Bin Analysis'!L6867,'Data Transformation'!$G$425:$G$6424),'Data Transformation'!$U$11)</f>
        <v>0</v>
      </c>
      <c r="Y6867" s="2" cm="2">
        <f t="array" ref="Y6867:Y6868">FREQUENCY(IF('Data Transformation'!$B$425:$B$6424='Bin Analysis'!L6867,'Data Transformation'!$G$425:$G$6424),'Data Transformation'!$U$12)</f>
        <v>0</v>
      </c>
    </row>
    <row r="6868" spans="1:25" x14ac:dyDescent="0.25">
      <c r="A6868" s="14" t="s">
        <v>67</v>
      </c>
      <c r="B6868" t="s">
        <v>47</v>
      </c>
      <c r="C6868" t="s">
        <v>5</v>
      </c>
      <c r="D6868" t="s">
        <v>100</v>
      </c>
      <c r="E6868" t="s">
        <v>101</v>
      </c>
      <c r="F6868" t="s">
        <v>102</v>
      </c>
      <c r="G6868" t="s">
        <v>70</v>
      </c>
      <c r="H6868" t="s">
        <v>31</v>
      </c>
      <c r="I6868" t="s">
        <v>32</v>
      </c>
      <c r="J6868" t="s">
        <v>46</v>
      </c>
      <c r="K6868" s="14" t="s">
        <v>45</v>
      </c>
      <c r="M6868" s="14"/>
      <c r="X6868" s="2">
        <v>0</v>
      </c>
      <c r="Y6868" s="2">
        <v>0</v>
      </c>
    </row>
    <row r="6869" spans="1:25" x14ac:dyDescent="0.25">
      <c r="A6869" s="32"/>
      <c r="D6869" t="e">
        <f>IF(C6869=1,'Data Transformation'!$G$3+0.5*'Data Transformation'!$W$25,IF(C6870=1,D6870-'Data Transformation'!$W$25,FALSE))</f>
        <v>#NUM!</v>
      </c>
      <c r="E6869">
        <f t="array" ref="E6869">IF(ISLOGICAL(D6869),"",FREQUENCY(IF('Data Transformation'!$B$425:$B$8425='Bin Analysis'!$B6867,'Data Transformation'!$G$425:$G$8425),D6869))</f>
        <v>2001</v>
      </c>
      <c r="F6869" t="e">
        <f>IF(ISLOGICAL(D6869),"",E6869-E6868)</f>
        <v>#VALUE!</v>
      </c>
      <c r="M6869" s="14"/>
    </row>
    <row r="6870" spans="1:25" x14ac:dyDescent="0.25">
      <c r="A6870" s="32" t="e">
        <f>IF(Weighting!$P$6&gt;0,B6870,"")</f>
        <v>#NUM!</v>
      </c>
      <c r="B6870" t="e">
        <f>Weighting!$C$6</f>
        <v>#DIV/0!</v>
      </c>
      <c r="C6870" t="e">
        <f>Weighting!$F$6</f>
        <v>#NUM!</v>
      </c>
      <c r="D6870" t="e">
        <f>IF(C6870=1,'Data Transformation'!$G$3+0.5*'Data Transformation'!$W$25,IF(C6871=1,D6871-'Data Transformation'!$W$25,FALSE))</f>
        <v>#NUM!</v>
      </c>
      <c r="E6870">
        <f t="array" ref="E6870">IF(ISLOGICAL(D6870),"",FREQUENCY(IF('Data Transformation'!$B$425:$B$8425='Bin Analysis'!$B6867,'Data Transformation'!$G$425:$G$8425),D6870))</f>
        <v>2001</v>
      </c>
      <c r="F6870">
        <f>IF(ISLOGICAL(D6870),"",E6870-E6869)</f>
        <v>0</v>
      </c>
      <c r="G6870">
        <f>Weighting!$H$6</f>
        <v>1</v>
      </c>
      <c r="H6870">
        <f t="array" ref="H6870">FREQUENCY(IF('Data Transformation'!$B$4:$B$8425=B6867,'Data Transformation'!$G$4:$G$8425),'Bin Analysis'!$B6870)</f>
        <v>2073</v>
      </c>
      <c r="I6870">
        <f>H6870-H6869</f>
        <v>2073</v>
      </c>
      <c r="J6870">
        <f>IF(I6870=0,0,1)</f>
        <v>1</v>
      </c>
      <c r="K6870" t="e">
        <f>J6870*Weighting!$W$6</f>
        <v>#NUM!</v>
      </c>
      <c r="M6870" s="14"/>
    </row>
    <row r="6871" spans="1:25" x14ac:dyDescent="0.25">
      <c r="A6871" s="32" t="str">
        <f>IF(Weighting!$P$7&gt;0,B6871,"")</f>
        <v/>
      </c>
      <c r="B6871" t="e">
        <f>Weighting!$C$7</f>
        <v>#DIV/0!</v>
      </c>
      <c r="C6871" t="e">
        <f>Weighting!$F$7</f>
        <v>#NUM!</v>
      </c>
      <c r="D6871" t="e">
        <f>IF(C6871=1,'Data Transformation'!$G$3+0.5*'Data Transformation'!$W$25,IF(C6872=1,D6872-'Data Transformation'!$W$25,FALSE))</f>
        <v>#NUM!</v>
      </c>
      <c r="E6871">
        <f t="array" ref="E6871">IF(ISLOGICAL(D6871),"",FREQUENCY(IF('Data Transformation'!$B$425:$B$8425='Bin Analysis'!$B6867,'Data Transformation'!$G$425:$G$8425),D6871))</f>
        <v>2001</v>
      </c>
      <c r="F6871">
        <f t="shared" ref="F6871:F6889" si="858">IF(ISLOGICAL(D6871),"",E6871-E6870)</f>
        <v>0</v>
      </c>
      <c r="G6871">
        <f>Weighting!$H$7</f>
        <v>0</v>
      </c>
      <c r="H6871">
        <f t="array" ref="H6871">FREQUENCY(IF('Data Transformation'!$B$4:$B$8425=B6867,'Data Transformation'!$G$4:$G$8425),'Bin Analysis'!$B6871)</f>
        <v>2073</v>
      </c>
      <c r="I6871">
        <f t="shared" ref="I6871:I6889" si="859">H6871-H6870</f>
        <v>0</v>
      </c>
      <c r="J6871">
        <f>IF(I6871=0,0,1)</f>
        <v>0</v>
      </c>
      <c r="K6871">
        <f>J6871*Weighting!$W$7</f>
        <v>0</v>
      </c>
      <c r="M6871" s="14"/>
    </row>
    <row r="6872" spans="1:25" x14ac:dyDescent="0.25">
      <c r="A6872" s="32" t="str">
        <f>IF(Weighting!$P$8&gt;0,B6872,"")</f>
        <v/>
      </c>
      <c r="B6872" t="e">
        <f>Weighting!$C$8</f>
        <v>#DIV/0!</v>
      </c>
      <c r="C6872" t="e">
        <f>Weighting!$F$8</f>
        <v>#NUM!</v>
      </c>
      <c r="D6872" t="e">
        <f>IF(C6872=1,'Data Transformation'!$G$3+0.5*'Data Transformation'!$W$25,IF(C6873=1,D6873-'Data Transformation'!$W$25,FALSE))</f>
        <v>#NUM!</v>
      </c>
      <c r="E6872">
        <f t="array" ref="E6872">IF(ISLOGICAL(D6872),"",FREQUENCY(IF('Data Transformation'!$B$425:$B$8425='Bin Analysis'!$B6867,'Data Transformation'!$G$425:$G$8425),D6872))</f>
        <v>2001</v>
      </c>
      <c r="F6872">
        <f t="shared" si="858"/>
        <v>0</v>
      </c>
      <c r="G6872">
        <f>Weighting!$H$8</f>
        <v>0</v>
      </c>
      <c r="H6872">
        <f t="array" ref="H6872">FREQUENCY(IF('Data Transformation'!$B$4:$B$8425=B6867,'Data Transformation'!$G$4:$G$8425),'Bin Analysis'!$B6872)</f>
        <v>2073</v>
      </c>
      <c r="I6872">
        <f t="shared" si="859"/>
        <v>0</v>
      </c>
      <c r="J6872">
        <f t="shared" ref="J6872:J6889" si="860">IF(I6872=0,0,1)</f>
        <v>0</v>
      </c>
      <c r="K6872">
        <f>J6872*Weighting!$W$8</f>
        <v>0</v>
      </c>
      <c r="M6872" s="14"/>
    </row>
    <row r="6873" spans="1:25" x14ac:dyDescent="0.25">
      <c r="A6873" s="32" t="str">
        <f>IF(Weighting!$P$9&gt;0,B6873,"")</f>
        <v/>
      </c>
      <c r="B6873" s="50" t="e">
        <f>Weighting!$C$9</f>
        <v>#DIV/0!</v>
      </c>
      <c r="C6873" t="e">
        <f>Weighting!$F$9</f>
        <v>#NUM!</v>
      </c>
      <c r="D6873" t="e">
        <f>IF(C6873=1,'Data Transformation'!$G$3+0.5*'Data Transformation'!$W$25,IF(C6874=1,D6874-'Data Transformation'!$W$25,FALSE))</f>
        <v>#NUM!</v>
      </c>
      <c r="E6873">
        <f t="array" ref="E6873">IF(ISLOGICAL(D6873),"",FREQUENCY(IF('Data Transformation'!$B$425:$B$8425='Bin Analysis'!$B6867,'Data Transformation'!$G$425:$G$8425),D6873))</f>
        <v>2001</v>
      </c>
      <c r="F6873">
        <f t="shared" si="858"/>
        <v>0</v>
      </c>
      <c r="G6873">
        <f>Weighting!$H$9</f>
        <v>0</v>
      </c>
      <c r="H6873">
        <f t="array" ref="H6873">FREQUENCY(IF('Data Transformation'!$B$4:$B$8425=B6867,'Data Transformation'!$G$4:$G$8425),'Bin Analysis'!$B6873)</f>
        <v>2073</v>
      </c>
      <c r="I6873">
        <f t="shared" si="859"/>
        <v>0</v>
      </c>
      <c r="J6873">
        <f t="shared" si="860"/>
        <v>0</v>
      </c>
      <c r="K6873">
        <f>J6873*Weighting!$W$9</f>
        <v>0</v>
      </c>
      <c r="M6873" s="14"/>
    </row>
    <row r="6874" spans="1:25" x14ac:dyDescent="0.25">
      <c r="A6874" s="32" t="str">
        <f>IF(Weighting!$P$10&gt;0,B6874,"")</f>
        <v/>
      </c>
      <c r="B6874" t="e">
        <f>Weighting!$C$10</f>
        <v>#DIV/0!</v>
      </c>
      <c r="C6874" t="e">
        <f>Weighting!$F$10</f>
        <v>#NUM!</v>
      </c>
      <c r="D6874" t="e">
        <f>IF(C6874=1,'Data Transformation'!$G$3+0.5*'Data Transformation'!$W$25,IF(C6875=1,D6875-'Data Transformation'!$W$25,FALSE))</f>
        <v>#NUM!</v>
      </c>
      <c r="E6874">
        <f t="array" ref="E6874">IF(ISLOGICAL(D6874),"",FREQUENCY(IF('Data Transformation'!$B$425:$B$8425='Bin Analysis'!$B6867,'Data Transformation'!$G$425:$G$8425),D6874))</f>
        <v>2001</v>
      </c>
      <c r="F6874">
        <f t="shared" si="858"/>
        <v>0</v>
      </c>
      <c r="G6874">
        <f>Weighting!$H$10</f>
        <v>0</v>
      </c>
      <c r="H6874">
        <f t="array" ref="H6874">FREQUENCY(IF('Data Transformation'!$B$4:$B$8425=B6867,'Data Transformation'!$G$4:$G$8425),'Bin Analysis'!$B6874)</f>
        <v>2073</v>
      </c>
      <c r="I6874">
        <f t="shared" si="859"/>
        <v>0</v>
      </c>
      <c r="J6874">
        <f t="shared" si="860"/>
        <v>0</v>
      </c>
      <c r="K6874">
        <f>J6874*Weighting!$W$10</f>
        <v>0</v>
      </c>
      <c r="M6874" s="14"/>
    </row>
    <row r="6875" spans="1:25" x14ac:dyDescent="0.25">
      <c r="A6875" s="32" t="str">
        <f>IF(Weighting!$P$11&gt;0,B6875,"")</f>
        <v/>
      </c>
      <c r="B6875" t="e">
        <f>Weighting!$C$11</f>
        <v>#DIV/0!</v>
      </c>
      <c r="C6875" t="e">
        <f>Weighting!$F$11</f>
        <v>#NUM!</v>
      </c>
      <c r="D6875" t="e">
        <f>IF(C6875=1,'Data Transformation'!$G$3+0.5*'Data Transformation'!$W$25,IF(C6876=1,D6876-'Data Transformation'!$W$25,FALSE))</f>
        <v>#NUM!</v>
      </c>
      <c r="E6875">
        <f t="array" ref="E6875">IF(ISLOGICAL(D6875),"",FREQUENCY(IF('Data Transformation'!$B$425:$B$8425='Bin Analysis'!$B6867,'Data Transformation'!$G$425:$G$8425),D6875))</f>
        <v>2001</v>
      </c>
      <c r="F6875">
        <f t="shared" si="858"/>
        <v>0</v>
      </c>
      <c r="G6875">
        <f>Weighting!$H$11</f>
        <v>0</v>
      </c>
      <c r="H6875">
        <f t="array" ref="H6875">FREQUENCY(IF('Data Transformation'!$B$4:$B$8425=B6867,'Data Transformation'!$G$4:$G$8425),'Bin Analysis'!$B6875)</f>
        <v>2073</v>
      </c>
      <c r="I6875">
        <f t="shared" si="859"/>
        <v>0</v>
      </c>
      <c r="J6875">
        <f t="shared" si="860"/>
        <v>0</v>
      </c>
      <c r="K6875">
        <f>J6875*Weighting!$W$11</f>
        <v>0</v>
      </c>
      <c r="M6875" s="14"/>
    </row>
    <row r="6876" spans="1:25" x14ac:dyDescent="0.25">
      <c r="A6876" s="32" t="str">
        <f>IF(Weighting!$P$12&gt;0,B6876,"")</f>
        <v/>
      </c>
      <c r="B6876" t="e">
        <f>Weighting!$C$12</f>
        <v>#DIV/0!</v>
      </c>
      <c r="C6876" t="e">
        <f>Weighting!$F$12</f>
        <v>#NUM!</v>
      </c>
      <c r="D6876" t="e">
        <f>IF(C6876=1,'Data Transformation'!$G$3+0.5*'Data Transformation'!$W$25,IF(C6877=1,D6877-'Data Transformation'!$W$25,FALSE))</f>
        <v>#NUM!</v>
      </c>
      <c r="E6876">
        <f t="array" ref="E6876">IF(ISLOGICAL(D6876),"",FREQUENCY(IF('Data Transformation'!$B$425:$B$8425='Bin Analysis'!$B6867,'Data Transformation'!$G$425:$G$8425),D6876))</f>
        <v>2001</v>
      </c>
      <c r="F6876">
        <f t="shared" si="858"/>
        <v>0</v>
      </c>
      <c r="G6876">
        <f>Weighting!$H$12</f>
        <v>0</v>
      </c>
      <c r="H6876">
        <f t="array" ref="H6876">FREQUENCY(IF('Data Transformation'!$B$4:$B$8425=B6867,'Data Transformation'!$G$4:$G$8425),'Bin Analysis'!$B6876)</f>
        <v>2073</v>
      </c>
      <c r="I6876">
        <f t="shared" si="859"/>
        <v>0</v>
      </c>
      <c r="J6876">
        <f t="shared" si="860"/>
        <v>0</v>
      </c>
      <c r="K6876">
        <f>J6876*Weighting!$W$12</f>
        <v>0</v>
      </c>
      <c r="M6876" s="14"/>
    </row>
    <row r="6877" spans="1:25" x14ac:dyDescent="0.25">
      <c r="A6877" s="32" t="str">
        <f>IF(Weighting!$P$13&gt;0,B6877,"")</f>
        <v/>
      </c>
      <c r="B6877" t="e">
        <f>Weighting!$C$13</f>
        <v>#DIV/0!</v>
      </c>
      <c r="C6877" t="e">
        <f>Weighting!$F$13</f>
        <v>#NUM!</v>
      </c>
      <c r="D6877" t="e">
        <f>IF(C6877=1,'Data Transformation'!$G$3+0.5*'Data Transformation'!$W$25,IF(C6878=1,D6878-'Data Transformation'!$W$25,FALSE))</f>
        <v>#NUM!</v>
      </c>
      <c r="E6877">
        <f t="array" ref="E6877">IF(ISLOGICAL(D6877),"",FREQUENCY(IF('Data Transformation'!$B$425:$B$8425='Bin Analysis'!$B6867,'Data Transformation'!$G$425:$G$8425),D6877))</f>
        <v>2001</v>
      </c>
      <c r="F6877">
        <f t="shared" si="858"/>
        <v>0</v>
      </c>
      <c r="G6877">
        <f>Weighting!$H$13</f>
        <v>0</v>
      </c>
      <c r="H6877">
        <f t="array" ref="H6877">FREQUENCY(IF('Data Transformation'!$B$4:$B$8425=B6867,'Data Transformation'!$G$4:$G$8425),'Bin Analysis'!$B6877)</f>
        <v>2073</v>
      </c>
      <c r="I6877">
        <f t="shared" si="859"/>
        <v>0</v>
      </c>
      <c r="J6877">
        <f t="shared" si="860"/>
        <v>0</v>
      </c>
      <c r="K6877">
        <f>J6877*Weighting!$W$13</f>
        <v>0</v>
      </c>
      <c r="M6877" s="14"/>
    </row>
    <row r="6878" spans="1:25" x14ac:dyDescent="0.25">
      <c r="A6878" s="32" t="str">
        <f>IF(Weighting!$P$14&gt;0,B6878,"")</f>
        <v/>
      </c>
      <c r="B6878" t="e">
        <f>Weighting!$C$14</f>
        <v>#DIV/0!</v>
      </c>
      <c r="C6878" t="e">
        <f>Weighting!$F$14</f>
        <v>#NUM!</v>
      </c>
      <c r="D6878" t="e">
        <f>IF(C6878=1,'Data Transformation'!$G$3+0.5*'Data Transformation'!$W$25,IF(C6879=1,D6879-'Data Transformation'!$W$25,FALSE))</f>
        <v>#NUM!</v>
      </c>
      <c r="E6878">
        <f t="array" ref="E6878">IF(ISLOGICAL(D6878),"",FREQUENCY(IF('Data Transformation'!$B$425:$B$8425='Bin Analysis'!$B6867,'Data Transformation'!$G$425:$G$8425),D6878))</f>
        <v>2001</v>
      </c>
      <c r="F6878">
        <f t="shared" si="858"/>
        <v>0</v>
      </c>
      <c r="G6878">
        <f>Weighting!$H$14</f>
        <v>0</v>
      </c>
      <c r="H6878">
        <f t="array" ref="H6878">FREQUENCY(IF('Data Transformation'!$B$4:$B$8425=B6867,'Data Transformation'!$G$4:$G$8425),'Bin Analysis'!$B6878)</f>
        <v>2073</v>
      </c>
      <c r="I6878">
        <f t="shared" si="859"/>
        <v>0</v>
      </c>
      <c r="J6878">
        <f t="shared" si="860"/>
        <v>0</v>
      </c>
      <c r="K6878">
        <f>J6878*Weighting!$W$14</f>
        <v>0</v>
      </c>
      <c r="M6878" s="14"/>
    </row>
    <row r="6879" spans="1:25" x14ac:dyDescent="0.25">
      <c r="A6879" s="32" t="str">
        <f>IF(Weighting!$P$15&gt;0,B6879,"")</f>
        <v/>
      </c>
      <c r="B6879" t="e">
        <f>Weighting!$C$15</f>
        <v>#DIV/0!</v>
      </c>
      <c r="C6879" t="e">
        <f>Weighting!$F$15</f>
        <v>#NUM!</v>
      </c>
      <c r="D6879" t="e">
        <f>IF(C6879=1,'Data Transformation'!$G$3+0.5*'Data Transformation'!$W$25,IF(C6880=1,D6880-'Data Transformation'!$W$25,FALSE))</f>
        <v>#NUM!</v>
      </c>
      <c r="E6879">
        <f t="array" ref="E6879">IF(ISLOGICAL(D6879),"",FREQUENCY(IF('Data Transformation'!$B$425:$B$8425='Bin Analysis'!$B6867,'Data Transformation'!$G$425:$G$8425),D6879))</f>
        <v>2001</v>
      </c>
      <c r="F6879">
        <f t="shared" si="858"/>
        <v>0</v>
      </c>
      <c r="G6879">
        <f>Weighting!$H$15</f>
        <v>0</v>
      </c>
      <c r="H6879">
        <f t="array" ref="H6879">FREQUENCY(IF('Data Transformation'!$B$4:$B$8425=B6867,'Data Transformation'!$G$4:$G$8425),'Bin Analysis'!$B6879)</f>
        <v>2073</v>
      </c>
      <c r="I6879">
        <f t="shared" si="859"/>
        <v>0</v>
      </c>
      <c r="J6879">
        <f t="shared" si="860"/>
        <v>0</v>
      </c>
      <c r="K6879">
        <f>J6879*Weighting!$W$15</f>
        <v>0</v>
      </c>
      <c r="M6879" s="14"/>
    </row>
    <row r="6880" spans="1:25" x14ac:dyDescent="0.25">
      <c r="A6880" s="32" t="str">
        <f>IF(Weighting!$P$16&gt;0,B6880,"")</f>
        <v/>
      </c>
      <c r="B6880" t="e">
        <f>Weighting!$C$16</f>
        <v>#DIV/0!</v>
      </c>
      <c r="C6880" t="e">
        <f>Weighting!$F$16</f>
        <v>#NUM!</v>
      </c>
      <c r="D6880" t="e">
        <f>IF(C6880=1,'Data Transformation'!$G$3+0.5*'Data Transformation'!$W$25,IF(C6881=1,D6881-'Data Transformation'!$W$25,FALSE))</f>
        <v>#NUM!</v>
      </c>
      <c r="E6880">
        <f t="array" ref="E6880">IF(ISLOGICAL(D6880),"",FREQUENCY(IF('Data Transformation'!$B$425:$B$8425='Bin Analysis'!$B6867,'Data Transformation'!$G$425:$G$8425),D6880))</f>
        <v>2001</v>
      </c>
      <c r="F6880">
        <f t="shared" si="858"/>
        <v>0</v>
      </c>
      <c r="G6880">
        <f>Weighting!$H$16</f>
        <v>0</v>
      </c>
      <c r="H6880">
        <f t="array" ref="H6880">FREQUENCY(IF('Data Transformation'!$B$4:$B$8425=B6867,'Data Transformation'!$G$4:$G$8425),'Bin Analysis'!$B6880)</f>
        <v>2073</v>
      </c>
      <c r="I6880">
        <f t="shared" si="859"/>
        <v>0</v>
      </c>
      <c r="J6880">
        <f t="shared" si="860"/>
        <v>0</v>
      </c>
      <c r="K6880">
        <f>J6880*Weighting!$W$16</f>
        <v>0</v>
      </c>
      <c r="M6880" s="14"/>
    </row>
    <row r="6881" spans="1:25" x14ac:dyDescent="0.25">
      <c r="A6881" s="32" t="str">
        <f>IF(Weighting!$P$17&gt;0,B6881,"")</f>
        <v/>
      </c>
      <c r="B6881" t="e">
        <f>Weighting!$C$17</f>
        <v>#DIV/0!</v>
      </c>
      <c r="C6881" t="e">
        <f>Weighting!$F$17</f>
        <v>#NUM!</v>
      </c>
      <c r="D6881" t="e">
        <f>IF(C6881=1,'Data Transformation'!$G$3+0.5*'Data Transformation'!$W$25,IF(C6882=1,D6882-'Data Transformation'!$W$25,FALSE))</f>
        <v>#NUM!</v>
      </c>
      <c r="E6881">
        <f t="array" ref="E6881">IF(ISLOGICAL(D6881),"",FREQUENCY(IF('Data Transformation'!$B$425:$B$8425='Bin Analysis'!$B6867,'Data Transformation'!$G$425:$G$8425),D6881))</f>
        <v>2001</v>
      </c>
      <c r="F6881">
        <f t="shared" si="858"/>
        <v>0</v>
      </c>
      <c r="G6881">
        <f>Weighting!$H$17</f>
        <v>0</v>
      </c>
      <c r="H6881">
        <f t="array" ref="H6881">FREQUENCY(IF('Data Transformation'!$B$4:$B$8425=B6867,'Data Transformation'!$G$4:$G$8425),'Bin Analysis'!$B6881)</f>
        <v>2073</v>
      </c>
      <c r="I6881">
        <f t="shared" si="859"/>
        <v>0</v>
      </c>
      <c r="J6881">
        <f t="shared" si="860"/>
        <v>0</v>
      </c>
      <c r="K6881">
        <f>J6881*Weighting!$W$17</f>
        <v>0</v>
      </c>
      <c r="M6881" s="14"/>
    </row>
    <row r="6882" spans="1:25" x14ac:dyDescent="0.25">
      <c r="A6882" s="32" t="str">
        <f>IF(Weighting!$P$18&gt;0,B6882,"")</f>
        <v/>
      </c>
      <c r="B6882" t="e">
        <f>Weighting!$C$18</f>
        <v>#DIV/0!</v>
      </c>
      <c r="C6882" t="e">
        <f>Weighting!$F$18</f>
        <v>#NUM!</v>
      </c>
      <c r="D6882" t="e">
        <f>IF(C6882=1,'Data Transformation'!$G$3+0.5*'Data Transformation'!$W$25,IF(C6883=1,D6883-'Data Transformation'!$W$25,FALSE))</f>
        <v>#NUM!</v>
      </c>
      <c r="E6882">
        <f t="array" ref="E6882">IF(ISLOGICAL(D6882),"",FREQUENCY(IF('Data Transformation'!$B$425:$B$8425='Bin Analysis'!$B6867,'Data Transformation'!$G$425:$G$8425),D6882))</f>
        <v>2001</v>
      </c>
      <c r="F6882">
        <f t="shared" si="858"/>
        <v>0</v>
      </c>
      <c r="G6882">
        <f>Weighting!$H$18</f>
        <v>0</v>
      </c>
      <c r="H6882">
        <f t="array" ref="H6882">FREQUENCY(IF('Data Transformation'!$B$4:$B$8425=B6867,'Data Transformation'!$G$4:$G$8425),'Bin Analysis'!$B6882)</f>
        <v>2073</v>
      </c>
      <c r="I6882">
        <f t="shared" si="859"/>
        <v>0</v>
      </c>
      <c r="J6882">
        <f t="shared" si="860"/>
        <v>0</v>
      </c>
      <c r="K6882">
        <f>J6882*Weighting!$W$18</f>
        <v>0</v>
      </c>
      <c r="M6882" s="14"/>
    </row>
    <row r="6883" spans="1:25" x14ac:dyDescent="0.25">
      <c r="A6883" s="32" t="str">
        <f>IF(Weighting!$P$19&gt;0,B6883,"")</f>
        <v/>
      </c>
      <c r="B6883" t="e">
        <f>Weighting!$C$19</f>
        <v>#DIV/0!</v>
      </c>
      <c r="C6883" t="e">
        <f>Weighting!$F$19</f>
        <v>#NUM!</v>
      </c>
      <c r="D6883" t="e">
        <f>IF(C6883=1,'Data Transformation'!$G$3+0.5*'Data Transformation'!$W$25,IF(C6884=1,D6884-'Data Transformation'!$W$25,FALSE))</f>
        <v>#NUM!</v>
      </c>
      <c r="E6883">
        <f t="array" ref="E6883">IF(ISLOGICAL(D6883),"",FREQUENCY(IF('Data Transformation'!$B$425:$B$8425='Bin Analysis'!$B6867,'Data Transformation'!$G$425:$G$8425),D6883))</f>
        <v>2001</v>
      </c>
      <c r="F6883">
        <f t="shared" si="858"/>
        <v>0</v>
      </c>
      <c r="G6883">
        <f>Weighting!$H$19</f>
        <v>0</v>
      </c>
      <c r="H6883">
        <f t="array" ref="H6883">FREQUENCY(IF('Data Transformation'!$B$4:$B$8425=B6867,'Data Transformation'!$G$4:$G$8425),'Bin Analysis'!$B6883)</f>
        <v>2073</v>
      </c>
      <c r="I6883">
        <f t="shared" si="859"/>
        <v>0</v>
      </c>
      <c r="J6883">
        <f t="shared" si="860"/>
        <v>0</v>
      </c>
      <c r="K6883">
        <f>J6883*Weighting!$W$19</f>
        <v>0</v>
      </c>
      <c r="M6883" s="14"/>
    </row>
    <row r="6884" spans="1:25" x14ac:dyDescent="0.25">
      <c r="A6884" s="32" t="str">
        <f>IF(Weighting!$P$20&gt;0,B6884,"")</f>
        <v/>
      </c>
      <c r="B6884" t="e">
        <f>Weighting!$C$20</f>
        <v>#DIV/0!</v>
      </c>
      <c r="C6884" t="e">
        <f>Weighting!$F$20</f>
        <v>#NUM!</v>
      </c>
      <c r="D6884" t="e">
        <f>IF(C6884=1,'Data Transformation'!$G$3+0.5*'Data Transformation'!$W$25,IF(C6885=1,D6885-'Data Transformation'!$W$25,FALSE))</f>
        <v>#NUM!</v>
      </c>
      <c r="E6884">
        <f t="array" ref="E6884">IF(ISLOGICAL(D6884),"",FREQUENCY(IF('Data Transformation'!$B$425:$B$8425='Bin Analysis'!$B6867,'Data Transformation'!$G$425:$G$8425),D6884))</f>
        <v>2001</v>
      </c>
      <c r="F6884">
        <f t="shared" si="858"/>
        <v>0</v>
      </c>
      <c r="G6884">
        <f>Weighting!$H$20</f>
        <v>0</v>
      </c>
      <c r="H6884">
        <f t="array" ref="H6884">FREQUENCY(IF('Data Transformation'!$B$4:$B$8425=B6867,'Data Transformation'!$G$4:$G$8425),'Bin Analysis'!$B6884)</f>
        <v>2073</v>
      </c>
      <c r="I6884">
        <f t="shared" si="859"/>
        <v>0</v>
      </c>
      <c r="J6884">
        <f t="shared" si="860"/>
        <v>0</v>
      </c>
      <c r="K6884">
        <f>J6884*Weighting!$W$20</f>
        <v>0</v>
      </c>
      <c r="M6884" s="14"/>
    </row>
    <row r="6885" spans="1:25" x14ac:dyDescent="0.25">
      <c r="A6885" s="32" t="str">
        <f>IF(Weighting!$P$21&gt;0,B6885,"")</f>
        <v/>
      </c>
      <c r="B6885" t="e">
        <f>Weighting!$C$21</f>
        <v>#DIV/0!</v>
      </c>
      <c r="C6885" t="e">
        <f>Weighting!$F$21</f>
        <v>#NUM!</v>
      </c>
      <c r="D6885" t="e">
        <f>IF(C6885=1,'Data Transformation'!$G$3+0.5*'Data Transformation'!$W$25,IF(C6886=1,D6886-'Data Transformation'!$W$25,FALSE))</f>
        <v>#NUM!</v>
      </c>
      <c r="E6885">
        <f t="array" ref="E6885">IF(ISLOGICAL(D6885),"",FREQUENCY(IF('Data Transformation'!$B$425:$B$8425='Bin Analysis'!$B6867,'Data Transformation'!$G$425:$G$8425),D6885))</f>
        <v>2001</v>
      </c>
      <c r="F6885">
        <f t="shared" si="858"/>
        <v>0</v>
      </c>
      <c r="G6885">
        <f>Weighting!$H$21</f>
        <v>0</v>
      </c>
      <c r="H6885">
        <f t="array" ref="H6885">FREQUENCY(IF('Data Transformation'!$B$4:$B$8425=B6867,'Data Transformation'!$G$4:$G$8425),'Bin Analysis'!$B6885)</f>
        <v>2073</v>
      </c>
      <c r="I6885">
        <f t="shared" si="859"/>
        <v>0</v>
      </c>
      <c r="J6885">
        <f t="shared" si="860"/>
        <v>0</v>
      </c>
      <c r="K6885">
        <f>J6885*Weighting!$W$21</f>
        <v>0</v>
      </c>
      <c r="M6885" s="14"/>
    </row>
    <row r="6886" spans="1:25" x14ac:dyDescent="0.25">
      <c r="A6886" s="32" t="str">
        <f>IF(Weighting!$P$22&gt;0,B6886,"")</f>
        <v/>
      </c>
      <c r="B6886" t="e">
        <f>Weighting!$C$22</f>
        <v>#DIV/0!</v>
      </c>
      <c r="C6886" t="e">
        <f>Weighting!$F$22</f>
        <v>#NUM!</v>
      </c>
      <c r="D6886" t="e">
        <f>IF(C6886=1,'Data Transformation'!$G$3+0.5*'Data Transformation'!$W$25,IF(C6887=1,D6887-'Data Transformation'!$W$25,FALSE))</f>
        <v>#NUM!</v>
      </c>
      <c r="E6886">
        <f t="array" ref="E6886">IF(ISLOGICAL(D6886),"",FREQUENCY(IF('Data Transformation'!$B$425:$B$8425='Bin Analysis'!$B6867,'Data Transformation'!$G$425:$G$8425),D6886))</f>
        <v>2001</v>
      </c>
      <c r="F6886">
        <f t="shared" si="858"/>
        <v>0</v>
      </c>
      <c r="G6886">
        <f>Weighting!$H$22</f>
        <v>0</v>
      </c>
      <c r="H6886">
        <f t="array" ref="H6886">FREQUENCY(IF('Data Transformation'!$B$4:$B$8425=B6867,'Data Transformation'!$G$4:$G$8425),'Bin Analysis'!$B6886)</f>
        <v>2073</v>
      </c>
      <c r="I6886">
        <f t="shared" si="859"/>
        <v>0</v>
      </c>
      <c r="J6886">
        <f t="shared" si="860"/>
        <v>0</v>
      </c>
      <c r="K6886">
        <f>J6886*Weighting!$W$22</f>
        <v>0</v>
      </c>
      <c r="M6886" s="14"/>
    </row>
    <row r="6887" spans="1:25" x14ac:dyDescent="0.25">
      <c r="A6887" s="32" t="str">
        <f>IF(Weighting!$P$23&gt;0,B6887,"")</f>
        <v/>
      </c>
      <c r="B6887" t="e">
        <f>Weighting!$C$23</f>
        <v>#DIV/0!</v>
      </c>
      <c r="C6887" t="e">
        <f>Weighting!$F$23</f>
        <v>#NUM!</v>
      </c>
      <c r="D6887" t="e">
        <f>IF(C6887=1,'Data Transformation'!$G$3+0.5*'Data Transformation'!$W$25,IF(C6888=1,D6888-'Data Transformation'!$W$25,FALSE))</f>
        <v>#NUM!</v>
      </c>
      <c r="E6887">
        <f t="array" ref="E6887">IF(ISLOGICAL(D6887),"",FREQUENCY(IF('Data Transformation'!$B$425:$B$8425='Bin Analysis'!$B6867,'Data Transformation'!$G$425:$G$8425),D6887))</f>
        <v>2001</v>
      </c>
      <c r="F6887">
        <f t="shared" si="858"/>
        <v>0</v>
      </c>
      <c r="G6887">
        <f>Weighting!$H$23</f>
        <v>0</v>
      </c>
      <c r="H6887">
        <f t="array" ref="H6887">FREQUENCY(IF('Data Transformation'!$B$4:$B$8425=B6867,'Data Transformation'!$G$4:$G$8425),'Bin Analysis'!$B6887)</f>
        <v>2073</v>
      </c>
      <c r="I6887">
        <f t="shared" si="859"/>
        <v>0</v>
      </c>
      <c r="J6887">
        <f t="shared" si="860"/>
        <v>0</v>
      </c>
      <c r="K6887">
        <f>J6887*Weighting!$W$23</f>
        <v>0</v>
      </c>
      <c r="M6887" s="14"/>
    </row>
    <row r="6888" spans="1:25" x14ac:dyDescent="0.25">
      <c r="A6888" s="32" t="str">
        <f>IF(Weighting!$P$24&gt;0,B6888,"")</f>
        <v/>
      </c>
      <c r="B6888" t="e">
        <f>Weighting!$C$24</f>
        <v>#DIV/0!</v>
      </c>
      <c r="C6888" t="e">
        <f>Weighting!$F$24</f>
        <v>#NUM!</v>
      </c>
      <c r="D6888" t="e">
        <f>IF(C6888=1,'Data Transformation'!$G$3+0.5*'Data Transformation'!$W$25,IF(C6889=1,D6889-'Data Transformation'!$W$25,FALSE))</f>
        <v>#NUM!</v>
      </c>
      <c r="E6888">
        <f t="array" ref="E6888">IF(ISLOGICAL(D6888),"",FREQUENCY(IF('Data Transformation'!$B$425:$B$8425='Bin Analysis'!$B6867,'Data Transformation'!$G$425:$G$8425),D6888))</f>
        <v>2001</v>
      </c>
      <c r="F6888">
        <f t="shared" si="858"/>
        <v>0</v>
      </c>
      <c r="G6888">
        <f>Weighting!$H$24</f>
        <v>0</v>
      </c>
      <c r="H6888">
        <f t="array" ref="H6888">FREQUENCY(IF('Data Transformation'!$B$4:$B$8425=B6867,'Data Transformation'!$G$4:$G$8425),'Bin Analysis'!$B6888)</f>
        <v>2073</v>
      </c>
      <c r="I6888">
        <f t="shared" si="859"/>
        <v>0</v>
      </c>
      <c r="J6888">
        <f t="shared" si="860"/>
        <v>0</v>
      </c>
      <c r="K6888">
        <f>J6888*Weighting!$W$24</f>
        <v>0</v>
      </c>
      <c r="M6888" s="14"/>
    </row>
    <row r="6889" spans="1:25" x14ac:dyDescent="0.25">
      <c r="A6889" s="32" t="str">
        <f>IF(Weighting!$P$25&gt;0,B6889,"")</f>
        <v/>
      </c>
      <c r="B6889" t="e">
        <f>Weighting!$C$25</f>
        <v>#DIV/0!</v>
      </c>
      <c r="C6889" t="e">
        <f>Weighting!$F$25</f>
        <v>#NUM!</v>
      </c>
      <c r="D6889" t="e">
        <f>IF(C6889=1,'Data Transformation'!$G$3+0.5*'Data Transformation'!$W$25,IF(C6890=1,D6890-'Data Transformation'!$W$25,FALSE))</f>
        <v>#NUM!</v>
      </c>
      <c r="E6889">
        <f t="array" ref="E6889">IF(ISLOGICAL(D6889),"",FREQUENCY(IF('Data Transformation'!$B$425:$B$8425='Bin Analysis'!$B6867,'Data Transformation'!$G$425:$G$8425),D6889))</f>
        <v>2001</v>
      </c>
      <c r="F6889">
        <f t="shared" si="858"/>
        <v>0</v>
      </c>
      <c r="G6889">
        <f>Weighting!$H$25</f>
        <v>0</v>
      </c>
      <c r="H6889">
        <f t="array" ref="H6889">FREQUENCY(IF('Data Transformation'!$B$4:$B$8425=B6867,'Data Transformation'!$G$4:$G$8425),'Bin Analysis'!$B6889)</f>
        <v>2073</v>
      </c>
      <c r="I6889">
        <f t="shared" si="859"/>
        <v>0</v>
      </c>
      <c r="J6889">
        <f t="shared" si="860"/>
        <v>0</v>
      </c>
      <c r="K6889">
        <f>J6889*Weighting!$W$25</f>
        <v>0</v>
      </c>
      <c r="M6889" s="14"/>
    </row>
    <row r="6890" spans="1:25" x14ac:dyDescent="0.25">
      <c r="O6890"/>
      <c r="P6890"/>
      <c r="Q6890"/>
      <c r="R6890"/>
    </row>
    <row r="6891" spans="1:25" ht="23.25" x14ac:dyDescent="0.35">
      <c r="A6891" s="21" t="s">
        <v>0</v>
      </c>
      <c r="B6891" s="21" t="str">
        <f>IFERROR(VLOOKUP(C6891,'Data Transformation'!$L$6:$M$426,2,FALSE),"")</f>
        <v/>
      </c>
      <c r="C6891" s="21">
        <f>C6867+1</f>
        <v>287</v>
      </c>
      <c r="D6891" s="21"/>
      <c r="E6891" s="21"/>
      <c r="F6891" s="21"/>
      <c r="G6891" s="21"/>
      <c r="H6891" s="22"/>
      <c r="I6891" s="22"/>
      <c r="J6891" s="22"/>
      <c r="K6891" s="21"/>
      <c r="L6891" s="21" t="str">
        <f>B6891</f>
        <v/>
      </c>
      <c r="M6891" s="23" t="e">
        <f>INDEX('Data Transformation'!$O$4:$O$424,MATCH($B6891,'Data Transformation'!$M$4:$M$424,0),MATCH($M$2,'Data Transformation'!$O$3,0))</f>
        <v>#N/A</v>
      </c>
      <c r="N6891" s="27" t="e">
        <f>IF('Input and Summary Results'!$J$16="minimum",'Bin Analysis'!X6892/(M6891-1),'Bin Analysis'!Y6891/('Bin Analysis'!M6891-1))</f>
        <v>#N/A</v>
      </c>
      <c r="O6891" s="27" t="e">
        <f>IF(M6891=FALSE,NA(),(VLOOKUP(1,C6894:K6913,4,FALSE))/(M6891-1))</f>
        <v>#N/A</v>
      </c>
      <c r="P6891" s="27" t="e">
        <f>IF(M6891=FALSE,NA(),SUM(J6894:J6913)/Weighting!$S$5)</f>
        <v>#N/A</v>
      </c>
      <c r="Q6891" s="27" t="e">
        <f>IF(M6891=FALSE,NA(),SUM(K6894:K6913)/Weighting!$S$6)</f>
        <v>#N/A</v>
      </c>
      <c r="R6891" s="27" t="e">
        <f>IF(M6891=FALSE,NA(),(VLOOKUP(1,G6894:K6913,3,FALSE))/(M6891-1))</f>
        <v>#N/A</v>
      </c>
      <c r="S6891" s="22" t="e">
        <f>IF(M6891=FALSE,NA(),IF(SUM(J6894:J6913)=2,"yes","no"))</f>
        <v>#N/A</v>
      </c>
      <c r="X6891" s="2" cm="2">
        <f t="array" ref="X6891:X6892">FREQUENCY(IF('Data Transformation'!$B$425:$B$6424='Bin Analysis'!L6891,'Data Transformation'!$G$425:$G$6424),'Data Transformation'!$U$11)</f>
        <v>0</v>
      </c>
      <c r="Y6891" s="2" cm="2">
        <f t="array" ref="Y6891:Y6892">FREQUENCY(IF('Data Transformation'!$B$425:$B$6424='Bin Analysis'!L6891,'Data Transformation'!$G$425:$G$6424),'Data Transformation'!$U$12)</f>
        <v>0</v>
      </c>
    </row>
    <row r="6892" spans="1:25" x14ac:dyDescent="0.25">
      <c r="A6892" s="14" t="s">
        <v>67</v>
      </c>
      <c r="B6892" t="s">
        <v>47</v>
      </c>
      <c r="C6892" t="s">
        <v>5</v>
      </c>
      <c r="D6892" t="s">
        <v>100</v>
      </c>
      <c r="E6892" t="s">
        <v>101</v>
      </c>
      <c r="F6892" t="s">
        <v>102</v>
      </c>
      <c r="G6892" t="s">
        <v>70</v>
      </c>
      <c r="H6892" t="s">
        <v>31</v>
      </c>
      <c r="I6892" t="s">
        <v>32</v>
      </c>
      <c r="J6892" t="s">
        <v>46</v>
      </c>
      <c r="K6892" s="14" t="s">
        <v>45</v>
      </c>
      <c r="M6892" s="14"/>
      <c r="X6892" s="2">
        <v>0</v>
      </c>
      <c r="Y6892" s="2">
        <v>0</v>
      </c>
    </row>
    <row r="6893" spans="1:25" x14ac:dyDescent="0.25">
      <c r="A6893" s="32"/>
      <c r="D6893" t="e">
        <f>IF(C6893=1,'Data Transformation'!$G$3+0.5*'Data Transformation'!$W$25,IF(C6894=1,D6894-'Data Transformation'!$W$25,FALSE))</f>
        <v>#NUM!</v>
      </c>
      <c r="E6893">
        <f t="array" ref="E6893">IF(ISLOGICAL(D6893),"",FREQUENCY(IF('Data Transformation'!$B$425:$B$8425='Bin Analysis'!$B6891,'Data Transformation'!$G$425:$G$8425),D6893))</f>
        <v>2001</v>
      </c>
      <c r="F6893" t="e">
        <f>IF(ISLOGICAL(D6893),"",E6893-E6892)</f>
        <v>#VALUE!</v>
      </c>
      <c r="M6893" s="14"/>
    </row>
    <row r="6894" spans="1:25" x14ac:dyDescent="0.25">
      <c r="A6894" s="32" t="e">
        <f>IF(Weighting!$P$6&gt;0,B6894,"")</f>
        <v>#NUM!</v>
      </c>
      <c r="B6894" t="e">
        <f>Weighting!$C$6</f>
        <v>#DIV/0!</v>
      </c>
      <c r="C6894" t="e">
        <f>Weighting!$F$6</f>
        <v>#NUM!</v>
      </c>
      <c r="D6894" t="e">
        <f>IF(C6894=1,'Data Transformation'!$G$3+0.5*'Data Transformation'!$W$25,IF(C6895=1,D6895-'Data Transformation'!$W$25,FALSE))</f>
        <v>#NUM!</v>
      </c>
      <c r="E6894">
        <f t="array" ref="E6894">IF(ISLOGICAL(D6894),"",FREQUENCY(IF('Data Transformation'!$B$425:$B$8425='Bin Analysis'!$B6891,'Data Transformation'!$G$425:$G$8425),D6894))</f>
        <v>2001</v>
      </c>
      <c r="F6894">
        <f>IF(ISLOGICAL(D6894),"",E6894-E6893)</f>
        <v>0</v>
      </c>
      <c r="G6894">
        <f>Weighting!$H$6</f>
        <v>1</v>
      </c>
      <c r="H6894">
        <f t="array" ref="H6894">FREQUENCY(IF('Data Transformation'!$B$4:$B$8425=B6891,'Data Transformation'!$G$4:$G$8425),'Bin Analysis'!$B6894)</f>
        <v>2073</v>
      </c>
      <c r="I6894">
        <f>H6894-H6893</f>
        <v>2073</v>
      </c>
      <c r="J6894">
        <f>IF(I6894=0,0,1)</f>
        <v>1</v>
      </c>
      <c r="K6894" t="e">
        <f>J6894*Weighting!$W$6</f>
        <v>#NUM!</v>
      </c>
      <c r="M6894" s="14"/>
    </row>
    <row r="6895" spans="1:25" x14ac:dyDescent="0.25">
      <c r="A6895" s="32" t="str">
        <f>IF(Weighting!$P$7&gt;0,B6895,"")</f>
        <v/>
      </c>
      <c r="B6895" t="e">
        <f>Weighting!$C$7</f>
        <v>#DIV/0!</v>
      </c>
      <c r="C6895" t="e">
        <f>Weighting!$F$7</f>
        <v>#NUM!</v>
      </c>
      <c r="D6895" t="e">
        <f>IF(C6895=1,'Data Transformation'!$G$3+0.5*'Data Transformation'!$W$25,IF(C6896=1,D6896-'Data Transformation'!$W$25,FALSE))</f>
        <v>#NUM!</v>
      </c>
      <c r="E6895">
        <f t="array" ref="E6895">IF(ISLOGICAL(D6895),"",FREQUENCY(IF('Data Transformation'!$B$425:$B$8425='Bin Analysis'!$B6891,'Data Transformation'!$G$425:$G$8425),D6895))</f>
        <v>2001</v>
      </c>
      <c r="F6895">
        <f t="shared" ref="F6895:F6913" si="861">IF(ISLOGICAL(D6895),"",E6895-E6894)</f>
        <v>0</v>
      </c>
      <c r="G6895">
        <f>Weighting!$H$7</f>
        <v>0</v>
      </c>
      <c r="H6895">
        <f t="array" ref="H6895">FREQUENCY(IF('Data Transformation'!$B$4:$B$8425=B6891,'Data Transformation'!$G$4:$G$8425),'Bin Analysis'!$B6895)</f>
        <v>2073</v>
      </c>
      <c r="I6895">
        <f t="shared" ref="I6895:I6913" si="862">H6895-H6894</f>
        <v>0</v>
      </c>
      <c r="J6895">
        <f>IF(I6895=0,0,1)</f>
        <v>0</v>
      </c>
      <c r="K6895">
        <f>J6895*Weighting!$W$7</f>
        <v>0</v>
      </c>
      <c r="M6895" s="14"/>
    </row>
    <row r="6896" spans="1:25" x14ac:dyDescent="0.25">
      <c r="A6896" s="32" t="str">
        <f>IF(Weighting!$P$8&gt;0,B6896,"")</f>
        <v/>
      </c>
      <c r="B6896" t="e">
        <f>Weighting!$C$8</f>
        <v>#DIV/0!</v>
      </c>
      <c r="C6896" t="e">
        <f>Weighting!$F$8</f>
        <v>#NUM!</v>
      </c>
      <c r="D6896" t="e">
        <f>IF(C6896=1,'Data Transformation'!$G$3+0.5*'Data Transformation'!$W$25,IF(C6897=1,D6897-'Data Transformation'!$W$25,FALSE))</f>
        <v>#NUM!</v>
      </c>
      <c r="E6896">
        <f t="array" ref="E6896">IF(ISLOGICAL(D6896),"",FREQUENCY(IF('Data Transformation'!$B$425:$B$8425='Bin Analysis'!$B6891,'Data Transformation'!$G$425:$G$8425),D6896))</f>
        <v>2001</v>
      </c>
      <c r="F6896">
        <f t="shared" si="861"/>
        <v>0</v>
      </c>
      <c r="G6896">
        <f>Weighting!$H$8</f>
        <v>0</v>
      </c>
      <c r="H6896">
        <f t="array" ref="H6896">FREQUENCY(IF('Data Transformation'!$B$4:$B$8425=B6891,'Data Transformation'!$G$4:$G$8425),'Bin Analysis'!$B6896)</f>
        <v>2073</v>
      </c>
      <c r="I6896">
        <f t="shared" si="862"/>
        <v>0</v>
      </c>
      <c r="J6896">
        <f t="shared" ref="J6896:J6913" si="863">IF(I6896=0,0,1)</f>
        <v>0</v>
      </c>
      <c r="K6896">
        <f>J6896*Weighting!$W$8</f>
        <v>0</v>
      </c>
      <c r="M6896" s="14"/>
    </row>
    <row r="6897" spans="1:13" x14ac:dyDescent="0.25">
      <c r="A6897" s="32" t="str">
        <f>IF(Weighting!$P$9&gt;0,B6897,"")</f>
        <v/>
      </c>
      <c r="B6897" s="50" t="e">
        <f>Weighting!$C$9</f>
        <v>#DIV/0!</v>
      </c>
      <c r="C6897" t="e">
        <f>Weighting!$F$9</f>
        <v>#NUM!</v>
      </c>
      <c r="D6897" t="e">
        <f>IF(C6897=1,'Data Transformation'!$G$3+0.5*'Data Transformation'!$W$25,IF(C6898=1,D6898-'Data Transformation'!$W$25,FALSE))</f>
        <v>#NUM!</v>
      </c>
      <c r="E6897">
        <f t="array" ref="E6897">IF(ISLOGICAL(D6897),"",FREQUENCY(IF('Data Transformation'!$B$425:$B$8425='Bin Analysis'!$B6891,'Data Transformation'!$G$425:$G$8425),D6897))</f>
        <v>2001</v>
      </c>
      <c r="F6897">
        <f t="shared" si="861"/>
        <v>0</v>
      </c>
      <c r="G6897">
        <f>Weighting!$H$9</f>
        <v>0</v>
      </c>
      <c r="H6897">
        <f t="array" ref="H6897">FREQUENCY(IF('Data Transformation'!$B$4:$B$8425=B6891,'Data Transformation'!$G$4:$G$8425),'Bin Analysis'!$B6897)</f>
        <v>2073</v>
      </c>
      <c r="I6897">
        <f t="shared" si="862"/>
        <v>0</v>
      </c>
      <c r="J6897">
        <f t="shared" si="863"/>
        <v>0</v>
      </c>
      <c r="K6897">
        <f>J6897*Weighting!$W$9</f>
        <v>0</v>
      </c>
      <c r="M6897" s="14"/>
    </row>
    <row r="6898" spans="1:13" x14ac:dyDescent="0.25">
      <c r="A6898" s="32" t="str">
        <f>IF(Weighting!$P$10&gt;0,B6898,"")</f>
        <v/>
      </c>
      <c r="B6898" t="e">
        <f>Weighting!$C$10</f>
        <v>#DIV/0!</v>
      </c>
      <c r="C6898" t="e">
        <f>Weighting!$F$10</f>
        <v>#NUM!</v>
      </c>
      <c r="D6898" t="e">
        <f>IF(C6898=1,'Data Transformation'!$G$3+0.5*'Data Transformation'!$W$25,IF(C6899=1,D6899-'Data Transformation'!$W$25,FALSE))</f>
        <v>#NUM!</v>
      </c>
      <c r="E6898">
        <f t="array" ref="E6898">IF(ISLOGICAL(D6898),"",FREQUENCY(IF('Data Transformation'!$B$425:$B$8425='Bin Analysis'!$B6891,'Data Transformation'!$G$425:$G$8425),D6898))</f>
        <v>2001</v>
      </c>
      <c r="F6898">
        <f t="shared" si="861"/>
        <v>0</v>
      </c>
      <c r="G6898">
        <f>Weighting!$H$10</f>
        <v>0</v>
      </c>
      <c r="H6898">
        <f t="array" ref="H6898">FREQUENCY(IF('Data Transformation'!$B$4:$B$8425=B6891,'Data Transformation'!$G$4:$G$8425),'Bin Analysis'!$B6898)</f>
        <v>2073</v>
      </c>
      <c r="I6898">
        <f t="shared" si="862"/>
        <v>0</v>
      </c>
      <c r="J6898">
        <f t="shared" si="863"/>
        <v>0</v>
      </c>
      <c r="K6898">
        <f>J6898*Weighting!$W$10</f>
        <v>0</v>
      </c>
      <c r="M6898" s="14"/>
    </row>
    <row r="6899" spans="1:13" x14ac:dyDescent="0.25">
      <c r="A6899" s="32" t="str">
        <f>IF(Weighting!$P$11&gt;0,B6899,"")</f>
        <v/>
      </c>
      <c r="B6899" t="e">
        <f>Weighting!$C$11</f>
        <v>#DIV/0!</v>
      </c>
      <c r="C6899" t="e">
        <f>Weighting!$F$11</f>
        <v>#NUM!</v>
      </c>
      <c r="D6899" t="e">
        <f>IF(C6899=1,'Data Transformation'!$G$3+0.5*'Data Transformation'!$W$25,IF(C6900=1,D6900-'Data Transformation'!$W$25,FALSE))</f>
        <v>#NUM!</v>
      </c>
      <c r="E6899">
        <f t="array" ref="E6899">IF(ISLOGICAL(D6899),"",FREQUENCY(IF('Data Transformation'!$B$425:$B$8425='Bin Analysis'!$B6891,'Data Transformation'!$G$425:$G$8425),D6899))</f>
        <v>2001</v>
      </c>
      <c r="F6899">
        <f t="shared" si="861"/>
        <v>0</v>
      </c>
      <c r="G6899">
        <f>Weighting!$H$11</f>
        <v>0</v>
      </c>
      <c r="H6899">
        <f t="array" ref="H6899">FREQUENCY(IF('Data Transformation'!$B$4:$B$8425=B6891,'Data Transformation'!$G$4:$G$8425),'Bin Analysis'!$B6899)</f>
        <v>2073</v>
      </c>
      <c r="I6899">
        <f t="shared" si="862"/>
        <v>0</v>
      </c>
      <c r="J6899">
        <f t="shared" si="863"/>
        <v>0</v>
      </c>
      <c r="K6899">
        <f>J6899*Weighting!$W$11</f>
        <v>0</v>
      </c>
      <c r="M6899" s="14"/>
    </row>
    <row r="6900" spans="1:13" x14ac:dyDescent="0.25">
      <c r="A6900" s="32" t="str">
        <f>IF(Weighting!$P$12&gt;0,B6900,"")</f>
        <v/>
      </c>
      <c r="B6900" t="e">
        <f>Weighting!$C$12</f>
        <v>#DIV/0!</v>
      </c>
      <c r="C6900" t="e">
        <f>Weighting!$F$12</f>
        <v>#NUM!</v>
      </c>
      <c r="D6900" t="e">
        <f>IF(C6900=1,'Data Transformation'!$G$3+0.5*'Data Transformation'!$W$25,IF(C6901=1,D6901-'Data Transformation'!$W$25,FALSE))</f>
        <v>#NUM!</v>
      </c>
      <c r="E6900">
        <f t="array" ref="E6900">IF(ISLOGICAL(D6900),"",FREQUENCY(IF('Data Transformation'!$B$425:$B$8425='Bin Analysis'!$B6891,'Data Transformation'!$G$425:$G$8425),D6900))</f>
        <v>2001</v>
      </c>
      <c r="F6900">
        <f t="shared" si="861"/>
        <v>0</v>
      </c>
      <c r="G6900">
        <f>Weighting!$H$12</f>
        <v>0</v>
      </c>
      <c r="H6900">
        <f t="array" ref="H6900">FREQUENCY(IF('Data Transformation'!$B$4:$B$8425=B6891,'Data Transformation'!$G$4:$G$8425),'Bin Analysis'!$B6900)</f>
        <v>2073</v>
      </c>
      <c r="I6900">
        <f t="shared" si="862"/>
        <v>0</v>
      </c>
      <c r="J6900">
        <f t="shared" si="863"/>
        <v>0</v>
      </c>
      <c r="K6900">
        <f>J6900*Weighting!$W$12</f>
        <v>0</v>
      </c>
      <c r="M6900" s="14"/>
    </row>
    <row r="6901" spans="1:13" x14ac:dyDescent="0.25">
      <c r="A6901" s="32" t="str">
        <f>IF(Weighting!$P$13&gt;0,B6901,"")</f>
        <v/>
      </c>
      <c r="B6901" t="e">
        <f>Weighting!$C$13</f>
        <v>#DIV/0!</v>
      </c>
      <c r="C6901" t="e">
        <f>Weighting!$F$13</f>
        <v>#NUM!</v>
      </c>
      <c r="D6901" t="e">
        <f>IF(C6901=1,'Data Transformation'!$G$3+0.5*'Data Transformation'!$W$25,IF(C6902=1,D6902-'Data Transformation'!$W$25,FALSE))</f>
        <v>#NUM!</v>
      </c>
      <c r="E6901">
        <f t="array" ref="E6901">IF(ISLOGICAL(D6901),"",FREQUENCY(IF('Data Transformation'!$B$425:$B$8425='Bin Analysis'!$B6891,'Data Transformation'!$G$425:$G$8425),D6901))</f>
        <v>2001</v>
      </c>
      <c r="F6901">
        <f t="shared" si="861"/>
        <v>0</v>
      </c>
      <c r="G6901">
        <f>Weighting!$H$13</f>
        <v>0</v>
      </c>
      <c r="H6901">
        <f t="array" ref="H6901">FREQUENCY(IF('Data Transformation'!$B$4:$B$8425=B6891,'Data Transformation'!$G$4:$G$8425),'Bin Analysis'!$B6901)</f>
        <v>2073</v>
      </c>
      <c r="I6901">
        <f t="shared" si="862"/>
        <v>0</v>
      </c>
      <c r="J6901">
        <f t="shared" si="863"/>
        <v>0</v>
      </c>
      <c r="K6901">
        <f>J6901*Weighting!$W$13</f>
        <v>0</v>
      </c>
      <c r="M6901" s="14"/>
    </row>
    <row r="6902" spans="1:13" x14ac:dyDescent="0.25">
      <c r="A6902" s="32" t="str">
        <f>IF(Weighting!$P$14&gt;0,B6902,"")</f>
        <v/>
      </c>
      <c r="B6902" t="e">
        <f>Weighting!$C$14</f>
        <v>#DIV/0!</v>
      </c>
      <c r="C6902" t="e">
        <f>Weighting!$F$14</f>
        <v>#NUM!</v>
      </c>
      <c r="D6902" t="e">
        <f>IF(C6902=1,'Data Transformation'!$G$3+0.5*'Data Transformation'!$W$25,IF(C6903=1,D6903-'Data Transformation'!$W$25,FALSE))</f>
        <v>#NUM!</v>
      </c>
      <c r="E6902">
        <f t="array" ref="E6902">IF(ISLOGICAL(D6902),"",FREQUENCY(IF('Data Transformation'!$B$425:$B$8425='Bin Analysis'!$B6891,'Data Transformation'!$G$425:$G$8425),D6902))</f>
        <v>2001</v>
      </c>
      <c r="F6902">
        <f t="shared" si="861"/>
        <v>0</v>
      </c>
      <c r="G6902">
        <f>Weighting!$H$14</f>
        <v>0</v>
      </c>
      <c r="H6902">
        <f t="array" ref="H6902">FREQUENCY(IF('Data Transformation'!$B$4:$B$8425=B6891,'Data Transformation'!$G$4:$G$8425),'Bin Analysis'!$B6902)</f>
        <v>2073</v>
      </c>
      <c r="I6902">
        <f t="shared" si="862"/>
        <v>0</v>
      </c>
      <c r="J6902">
        <f t="shared" si="863"/>
        <v>0</v>
      </c>
      <c r="K6902">
        <f>J6902*Weighting!$W$14</f>
        <v>0</v>
      </c>
      <c r="M6902" s="14"/>
    </row>
    <row r="6903" spans="1:13" x14ac:dyDescent="0.25">
      <c r="A6903" s="32" t="str">
        <f>IF(Weighting!$P$15&gt;0,B6903,"")</f>
        <v/>
      </c>
      <c r="B6903" t="e">
        <f>Weighting!$C$15</f>
        <v>#DIV/0!</v>
      </c>
      <c r="C6903" t="e">
        <f>Weighting!$F$15</f>
        <v>#NUM!</v>
      </c>
      <c r="D6903" t="e">
        <f>IF(C6903=1,'Data Transformation'!$G$3+0.5*'Data Transformation'!$W$25,IF(C6904=1,D6904-'Data Transformation'!$W$25,FALSE))</f>
        <v>#NUM!</v>
      </c>
      <c r="E6903">
        <f t="array" ref="E6903">IF(ISLOGICAL(D6903),"",FREQUENCY(IF('Data Transformation'!$B$425:$B$8425='Bin Analysis'!$B6891,'Data Transformation'!$G$425:$G$8425),D6903))</f>
        <v>2001</v>
      </c>
      <c r="F6903">
        <f t="shared" si="861"/>
        <v>0</v>
      </c>
      <c r="G6903">
        <f>Weighting!$H$15</f>
        <v>0</v>
      </c>
      <c r="H6903">
        <f t="array" ref="H6903">FREQUENCY(IF('Data Transformation'!$B$4:$B$8425=B6891,'Data Transformation'!$G$4:$G$8425),'Bin Analysis'!$B6903)</f>
        <v>2073</v>
      </c>
      <c r="I6903">
        <f t="shared" si="862"/>
        <v>0</v>
      </c>
      <c r="J6903">
        <f t="shared" si="863"/>
        <v>0</v>
      </c>
      <c r="K6903">
        <f>J6903*Weighting!$W$15</f>
        <v>0</v>
      </c>
      <c r="M6903" s="14"/>
    </row>
    <row r="6904" spans="1:13" x14ac:dyDescent="0.25">
      <c r="A6904" s="32" t="str">
        <f>IF(Weighting!$P$16&gt;0,B6904,"")</f>
        <v/>
      </c>
      <c r="B6904" t="e">
        <f>Weighting!$C$16</f>
        <v>#DIV/0!</v>
      </c>
      <c r="C6904" t="e">
        <f>Weighting!$F$16</f>
        <v>#NUM!</v>
      </c>
      <c r="D6904" t="e">
        <f>IF(C6904=1,'Data Transformation'!$G$3+0.5*'Data Transformation'!$W$25,IF(C6905=1,D6905-'Data Transformation'!$W$25,FALSE))</f>
        <v>#NUM!</v>
      </c>
      <c r="E6904">
        <f t="array" ref="E6904">IF(ISLOGICAL(D6904),"",FREQUENCY(IF('Data Transformation'!$B$425:$B$8425='Bin Analysis'!$B6891,'Data Transformation'!$G$425:$G$8425),D6904))</f>
        <v>2001</v>
      </c>
      <c r="F6904">
        <f t="shared" si="861"/>
        <v>0</v>
      </c>
      <c r="G6904">
        <f>Weighting!$H$16</f>
        <v>0</v>
      </c>
      <c r="H6904">
        <f t="array" ref="H6904">FREQUENCY(IF('Data Transformation'!$B$4:$B$8425=B6891,'Data Transformation'!$G$4:$G$8425),'Bin Analysis'!$B6904)</f>
        <v>2073</v>
      </c>
      <c r="I6904">
        <f t="shared" si="862"/>
        <v>0</v>
      </c>
      <c r="J6904">
        <f t="shared" si="863"/>
        <v>0</v>
      </c>
      <c r="K6904">
        <f>J6904*Weighting!$W$16</f>
        <v>0</v>
      </c>
      <c r="M6904" s="14"/>
    </row>
    <row r="6905" spans="1:13" x14ac:dyDescent="0.25">
      <c r="A6905" s="32" t="str">
        <f>IF(Weighting!$P$17&gt;0,B6905,"")</f>
        <v/>
      </c>
      <c r="B6905" t="e">
        <f>Weighting!$C$17</f>
        <v>#DIV/0!</v>
      </c>
      <c r="C6905" t="e">
        <f>Weighting!$F$17</f>
        <v>#NUM!</v>
      </c>
      <c r="D6905" t="e">
        <f>IF(C6905=1,'Data Transformation'!$G$3+0.5*'Data Transformation'!$W$25,IF(C6906=1,D6906-'Data Transformation'!$W$25,FALSE))</f>
        <v>#NUM!</v>
      </c>
      <c r="E6905">
        <f t="array" ref="E6905">IF(ISLOGICAL(D6905),"",FREQUENCY(IF('Data Transformation'!$B$425:$B$8425='Bin Analysis'!$B6891,'Data Transformation'!$G$425:$G$8425),D6905))</f>
        <v>2001</v>
      </c>
      <c r="F6905">
        <f t="shared" si="861"/>
        <v>0</v>
      </c>
      <c r="G6905">
        <f>Weighting!$H$17</f>
        <v>0</v>
      </c>
      <c r="H6905">
        <f t="array" ref="H6905">FREQUENCY(IF('Data Transformation'!$B$4:$B$8425=B6891,'Data Transformation'!$G$4:$G$8425),'Bin Analysis'!$B6905)</f>
        <v>2073</v>
      </c>
      <c r="I6905">
        <f t="shared" si="862"/>
        <v>0</v>
      </c>
      <c r="J6905">
        <f t="shared" si="863"/>
        <v>0</v>
      </c>
      <c r="K6905">
        <f>J6905*Weighting!$W$17</f>
        <v>0</v>
      </c>
      <c r="M6905" s="14"/>
    </row>
    <row r="6906" spans="1:13" x14ac:dyDescent="0.25">
      <c r="A6906" s="32" t="str">
        <f>IF(Weighting!$P$18&gt;0,B6906,"")</f>
        <v/>
      </c>
      <c r="B6906" t="e">
        <f>Weighting!$C$18</f>
        <v>#DIV/0!</v>
      </c>
      <c r="C6906" t="e">
        <f>Weighting!$F$18</f>
        <v>#NUM!</v>
      </c>
      <c r="D6906" t="e">
        <f>IF(C6906=1,'Data Transformation'!$G$3+0.5*'Data Transformation'!$W$25,IF(C6907=1,D6907-'Data Transformation'!$W$25,FALSE))</f>
        <v>#NUM!</v>
      </c>
      <c r="E6906">
        <f t="array" ref="E6906">IF(ISLOGICAL(D6906),"",FREQUENCY(IF('Data Transformation'!$B$425:$B$8425='Bin Analysis'!$B6891,'Data Transformation'!$G$425:$G$8425),D6906))</f>
        <v>2001</v>
      </c>
      <c r="F6906">
        <f t="shared" si="861"/>
        <v>0</v>
      </c>
      <c r="G6906">
        <f>Weighting!$H$18</f>
        <v>0</v>
      </c>
      <c r="H6906">
        <f t="array" ref="H6906">FREQUENCY(IF('Data Transformation'!$B$4:$B$8425=B6891,'Data Transformation'!$G$4:$G$8425),'Bin Analysis'!$B6906)</f>
        <v>2073</v>
      </c>
      <c r="I6906">
        <f t="shared" si="862"/>
        <v>0</v>
      </c>
      <c r="J6906">
        <f t="shared" si="863"/>
        <v>0</v>
      </c>
      <c r="K6906">
        <f>J6906*Weighting!$W$18</f>
        <v>0</v>
      </c>
      <c r="M6906" s="14"/>
    </row>
    <row r="6907" spans="1:13" x14ac:dyDescent="0.25">
      <c r="A6907" s="32" t="str">
        <f>IF(Weighting!$P$19&gt;0,B6907,"")</f>
        <v/>
      </c>
      <c r="B6907" t="e">
        <f>Weighting!$C$19</f>
        <v>#DIV/0!</v>
      </c>
      <c r="C6907" t="e">
        <f>Weighting!$F$19</f>
        <v>#NUM!</v>
      </c>
      <c r="D6907" t="e">
        <f>IF(C6907=1,'Data Transformation'!$G$3+0.5*'Data Transformation'!$W$25,IF(C6908=1,D6908-'Data Transformation'!$W$25,FALSE))</f>
        <v>#NUM!</v>
      </c>
      <c r="E6907">
        <f t="array" ref="E6907">IF(ISLOGICAL(D6907),"",FREQUENCY(IF('Data Transformation'!$B$425:$B$8425='Bin Analysis'!$B6891,'Data Transformation'!$G$425:$G$8425),D6907))</f>
        <v>2001</v>
      </c>
      <c r="F6907">
        <f t="shared" si="861"/>
        <v>0</v>
      </c>
      <c r="G6907">
        <f>Weighting!$H$19</f>
        <v>0</v>
      </c>
      <c r="H6907">
        <f t="array" ref="H6907">FREQUENCY(IF('Data Transformation'!$B$4:$B$8425=B6891,'Data Transformation'!$G$4:$G$8425),'Bin Analysis'!$B6907)</f>
        <v>2073</v>
      </c>
      <c r="I6907">
        <f t="shared" si="862"/>
        <v>0</v>
      </c>
      <c r="J6907">
        <f t="shared" si="863"/>
        <v>0</v>
      </c>
      <c r="K6907">
        <f>J6907*Weighting!$W$19</f>
        <v>0</v>
      </c>
      <c r="M6907" s="14"/>
    </row>
    <row r="6908" spans="1:13" x14ac:dyDescent="0.25">
      <c r="A6908" s="32" t="str">
        <f>IF(Weighting!$P$20&gt;0,B6908,"")</f>
        <v/>
      </c>
      <c r="B6908" t="e">
        <f>Weighting!$C$20</f>
        <v>#DIV/0!</v>
      </c>
      <c r="C6908" t="e">
        <f>Weighting!$F$20</f>
        <v>#NUM!</v>
      </c>
      <c r="D6908" t="e">
        <f>IF(C6908=1,'Data Transformation'!$G$3+0.5*'Data Transformation'!$W$25,IF(C6909=1,D6909-'Data Transformation'!$W$25,FALSE))</f>
        <v>#NUM!</v>
      </c>
      <c r="E6908">
        <f t="array" ref="E6908">IF(ISLOGICAL(D6908),"",FREQUENCY(IF('Data Transformation'!$B$425:$B$8425='Bin Analysis'!$B6891,'Data Transformation'!$G$425:$G$8425),D6908))</f>
        <v>2001</v>
      </c>
      <c r="F6908">
        <f t="shared" si="861"/>
        <v>0</v>
      </c>
      <c r="G6908">
        <f>Weighting!$H$20</f>
        <v>0</v>
      </c>
      <c r="H6908">
        <f t="array" ref="H6908">FREQUENCY(IF('Data Transformation'!$B$4:$B$8425=B6891,'Data Transformation'!$G$4:$G$8425),'Bin Analysis'!$B6908)</f>
        <v>2073</v>
      </c>
      <c r="I6908">
        <f t="shared" si="862"/>
        <v>0</v>
      </c>
      <c r="J6908">
        <f t="shared" si="863"/>
        <v>0</v>
      </c>
      <c r="K6908">
        <f>J6908*Weighting!$W$20</f>
        <v>0</v>
      </c>
      <c r="M6908" s="14"/>
    </row>
    <row r="6909" spans="1:13" x14ac:dyDescent="0.25">
      <c r="A6909" s="32" t="str">
        <f>IF(Weighting!$P$21&gt;0,B6909,"")</f>
        <v/>
      </c>
      <c r="B6909" t="e">
        <f>Weighting!$C$21</f>
        <v>#DIV/0!</v>
      </c>
      <c r="C6909" t="e">
        <f>Weighting!$F$21</f>
        <v>#NUM!</v>
      </c>
      <c r="D6909" t="e">
        <f>IF(C6909=1,'Data Transformation'!$G$3+0.5*'Data Transformation'!$W$25,IF(C6910=1,D6910-'Data Transformation'!$W$25,FALSE))</f>
        <v>#NUM!</v>
      </c>
      <c r="E6909">
        <f t="array" ref="E6909">IF(ISLOGICAL(D6909),"",FREQUENCY(IF('Data Transformation'!$B$425:$B$8425='Bin Analysis'!$B6891,'Data Transformation'!$G$425:$G$8425),D6909))</f>
        <v>2001</v>
      </c>
      <c r="F6909">
        <f t="shared" si="861"/>
        <v>0</v>
      </c>
      <c r="G6909">
        <f>Weighting!$H$21</f>
        <v>0</v>
      </c>
      <c r="H6909">
        <f t="array" ref="H6909">FREQUENCY(IF('Data Transformation'!$B$4:$B$8425=B6891,'Data Transformation'!$G$4:$G$8425),'Bin Analysis'!$B6909)</f>
        <v>2073</v>
      </c>
      <c r="I6909">
        <f t="shared" si="862"/>
        <v>0</v>
      </c>
      <c r="J6909">
        <f t="shared" si="863"/>
        <v>0</v>
      </c>
      <c r="K6909">
        <f>J6909*Weighting!$W$21</f>
        <v>0</v>
      </c>
      <c r="M6909" s="14"/>
    </row>
    <row r="6910" spans="1:13" x14ac:dyDescent="0.25">
      <c r="A6910" s="32" t="str">
        <f>IF(Weighting!$P$22&gt;0,B6910,"")</f>
        <v/>
      </c>
      <c r="B6910" t="e">
        <f>Weighting!$C$22</f>
        <v>#DIV/0!</v>
      </c>
      <c r="C6910" t="e">
        <f>Weighting!$F$22</f>
        <v>#NUM!</v>
      </c>
      <c r="D6910" t="e">
        <f>IF(C6910=1,'Data Transformation'!$G$3+0.5*'Data Transformation'!$W$25,IF(C6911=1,D6911-'Data Transformation'!$W$25,FALSE))</f>
        <v>#NUM!</v>
      </c>
      <c r="E6910">
        <f t="array" ref="E6910">IF(ISLOGICAL(D6910),"",FREQUENCY(IF('Data Transformation'!$B$425:$B$8425='Bin Analysis'!$B6891,'Data Transformation'!$G$425:$G$8425),D6910))</f>
        <v>2001</v>
      </c>
      <c r="F6910">
        <f t="shared" si="861"/>
        <v>0</v>
      </c>
      <c r="G6910">
        <f>Weighting!$H$22</f>
        <v>0</v>
      </c>
      <c r="H6910">
        <f t="array" ref="H6910">FREQUENCY(IF('Data Transformation'!$B$4:$B$8425=B6891,'Data Transformation'!$G$4:$G$8425),'Bin Analysis'!$B6910)</f>
        <v>2073</v>
      </c>
      <c r="I6910">
        <f t="shared" si="862"/>
        <v>0</v>
      </c>
      <c r="J6910">
        <f t="shared" si="863"/>
        <v>0</v>
      </c>
      <c r="K6910">
        <f>J6910*Weighting!$W$22</f>
        <v>0</v>
      </c>
      <c r="M6910" s="14"/>
    </row>
    <row r="6911" spans="1:13" x14ac:dyDescent="0.25">
      <c r="A6911" s="32" t="str">
        <f>IF(Weighting!$P$23&gt;0,B6911,"")</f>
        <v/>
      </c>
      <c r="B6911" t="e">
        <f>Weighting!$C$23</f>
        <v>#DIV/0!</v>
      </c>
      <c r="C6911" t="e">
        <f>Weighting!$F$23</f>
        <v>#NUM!</v>
      </c>
      <c r="D6911" t="e">
        <f>IF(C6911=1,'Data Transformation'!$G$3+0.5*'Data Transformation'!$W$25,IF(C6912=1,D6912-'Data Transformation'!$W$25,FALSE))</f>
        <v>#NUM!</v>
      </c>
      <c r="E6911">
        <f t="array" ref="E6911">IF(ISLOGICAL(D6911),"",FREQUENCY(IF('Data Transformation'!$B$425:$B$8425='Bin Analysis'!$B6891,'Data Transformation'!$G$425:$G$8425),D6911))</f>
        <v>2001</v>
      </c>
      <c r="F6911">
        <f t="shared" si="861"/>
        <v>0</v>
      </c>
      <c r="G6911">
        <f>Weighting!$H$23</f>
        <v>0</v>
      </c>
      <c r="H6911">
        <f t="array" ref="H6911">FREQUENCY(IF('Data Transformation'!$B$4:$B$8425=B6891,'Data Transformation'!$G$4:$G$8425),'Bin Analysis'!$B6911)</f>
        <v>2073</v>
      </c>
      <c r="I6911">
        <f t="shared" si="862"/>
        <v>0</v>
      </c>
      <c r="J6911">
        <f t="shared" si="863"/>
        <v>0</v>
      </c>
      <c r="K6911">
        <f>J6911*Weighting!$W$23</f>
        <v>0</v>
      </c>
      <c r="M6911" s="14"/>
    </row>
    <row r="6912" spans="1:13" x14ac:dyDescent="0.25">
      <c r="A6912" s="32" t="str">
        <f>IF(Weighting!$P$24&gt;0,B6912,"")</f>
        <v/>
      </c>
      <c r="B6912" t="e">
        <f>Weighting!$C$24</f>
        <v>#DIV/0!</v>
      </c>
      <c r="C6912" t="e">
        <f>Weighting!$F$24</f>
        <v>#NUM!</v>
      </c>
      <c r="D6912" t="e">
        <f>IF(C6912=1,'Data Transformation'!$G$3+0.5*'Data Transformation'!$W$25,IF(C6913=1,D6913-'Data Transformation'!$W$25,FALSE))</f>
        <v>#NUM!</v>
      </c>
      <c r="E6912">
        <f t="array" ref="E6912">IF(ISLOGICAL(D6912),"",FREQUENCY(IF('Data Transformation'!$B$425:$B$8425='Bin Analysis'!$B6891,'Data Transformation'!$G$425:$G$8425),D6912))</f>
        <v>2001</v>
      </c>
      <c r="F6912">
        <f t="shared" si="861"/>
        <v>0</v>
      </c>
      <c r="G6912">
        <f>Weighting!$H$24</f>
        <v>0</v>
      </c>
      <c r="H6912">
        <f t="array" ref="H6912">FREQUENCY(IF('Data Transformation'!$B$4:$B$8425=B6891,'Data Transformation'!$G$4:$G$8425),'Bin Analysis'!$B6912)</f>
        <v>2073</v>
      </c>
      <c r="I6912">
        <f t="shared" si="862"/>
        <v>0</v>
      </c>
      <c r="J6912">
        <f t="shared" si="863"/>
        <v>0</v>
      </c>
      <c r="K6912">
        <f>J6912*Weighting!$W$24</f>
        <v>0</v>
      </c>
      <c r="M6912" s="14"/>
    </row>
    <row r="6913" spans="1:25" x14ac:dyDescent="0.25">
      <c r="A6913" s="32" t="str">
        <f>IF(Weighting!$P$25&gt;0,B6913,"")</f>
        <v/>
      </c>
      <c r="B6913" t="e">
        <f>Weighting!$C$25</f>
        <v>#DIV/0!</v>
      </c>
      <c r="C6913" t="e">
        <f>Weighting!$F$25</f>
        <v>#NUM!</v>
      </c>
      <c r="D6913" t="e">
        <f>IF(C6913=1,'Data Transformation'!$G$3+0.5*'Data Transformation'!$W$25,IF(C6914=1,D6914-'Data Transformation'!$W$25,FALSE))</f>
        <v>#NUM!</v>
      </c>
      <c r="E6913">
        <f t="array" ref="E6913">IF(ISLOGICAL(D6913),"",FREQUENCY(IF('Data Transformation'!$B$425:$B$8425='Bin Analysis'!$B6891,'Data Transformation'!$G$425:$G$8425),D6913))</f>
        <v>2001</v>
      </c>
      <c r="F6913">
        <f t="shared" si="861"/>
        <v>0</v>
      </c>
      <c r="G6913">
        <f>Weighting!$H$25</f>
        <v>0</v>
      </c>
      <c r="H6913">
        <f t="array" ref="H6913">FREQUENCY(IF('Data Transformation'!$B$4:$B$8425=B6891,'Data Transformation'!$G$4:$G$8425),'Bin Analysis'!$B6913)</f>
        <v>2073</v>
      </c>
      <c r="I6913">
        <f t="shared" si="862"/>
        <v>0</v>
      </c>
      <c r="J6913">
        <f t="shared" si="863"/>
        <v>0</v>
      </c>
      <c r="K6913">
        <f>J6913*Weighting!$W$25</f>
        <v>0</v>
      </c>
      <c r="M6913" s="14"/>
    </row>
    <row r="6914" spans="1:25" x14ac:dyDescent="0.25">
      <c r="O6914"/>
      <c r="P6914"/>
      <c r="Q6914"/>
      <c r="R6914"/>
    </row>
    <row r="6915" spans="1:25" ht="23.25" x14ac:dyDescent="0.35">
      <c r="A6915" s="21" t="s">
        <v>0</v>
      </c>
      <c r="B6915" s="21" t="str">
        <f>IFERROR(VLOOKUP(C6915,'Data Transformation'!$L$6:$M$426,2,FALSE),"")</f>
        <v/>
      </c>
      <c r="C6915" s="21">
        <f>C6891+1</f>
        <v>288</v>
      </c>
      <c r="D6915" s="21"/>
      <c r="E6915" s="21"/>
      <c r="F6915" s="21"/>
      <c r="G6915" s="21"/>
      <c r="H6915" s="22"/>
      <c r="I6915" s="22"/>
      <c r="J6915" s="22"/>
      <c r="K6915" s="21"/>
      <c r="L6915" s="21" t="str">
        <f>B6915</f>
        <v/>
      </c>
      <c r="M6915" s="23" t="e">
        <f>INDEX('Data Transformation'!$O$4:$O$424,MATCH($B6915,'Data Transformation'!$M$4:$M$424,0),MATCH($M$2,'Data Transformation'!$O$3,0))</f>
        <v>#N/A</v>
      </c>
      <c r="N6915" s="27" t="e">
        <f>IF('Input and Summary Results'!$J$16="minimum",'Bin Analysis'!X6916/(M6915-1),'Bin Analysis'!Y6915/('Bin Analysis'!M6915-1))</f>
        <v>#N/A</v>
      </c>
      <c r="O6915" s="27" t="e">
        <f>IF(M6915=FALSE,NA(),(VLOOKUP(1,C6918:K6937,4,FALSE))/(M6915-1))</f>
        <v>#N/A</v>
      </c>
      <c r="P6915" s="27" t="e">
        <f>IF(M6915=FALSE,NA(),SUM(J6918:J6937)/Weighting!$S$5)</f>
        <v>#N/A</v>
      </c>
      <c r="Q6915" s="27" t="e">
        <f>IF(M6915=FALSE,NA(),SUM(K6918:K6937)/Weighting!$S$6)</f>
        <v>#N/A</v>
      </c>
      <c r="R6915" s="27" t="e">
        <f>IF(M6915=FALSE,NA(),(VLOOKUP(1,G6918:K6937,3,FALSE))/(M6915-1))</f>
        <v>#N/A</v>
      </c>
      <c r="S6915" s="22" t="e">
        <f>IF(M6915=FALSE,NA(),IF(SUM(J6918:J6937)=2,"yes","no"))</f>
        <v>#N/A</v>
      </c>
      <c r="X6915" s="2" cm="2">
        <f t="array" ref="X6915:X6916">FREQUENCY(IF('Data Transformation'!$B$425:$B$6424='Bin Analysis'!L6915,'Data Transformation'!$G$425:$G$6424),'Data Transformation'!$U$11)</f>
        <v>0</v>
      </c>
      <c r="Y6915" s="2" cm="2">
        <f t="array" ref="Y6915:Y6916">FREQUENCY(IF('Data Transformation'!$B$425:$B$6424='Bin Analysis'!L6915,'Data Transformation'!$G$425:$G$6424),'Data Transformation'!$U$12)</f>
        <v>0</v>
      </c>
    </row>
    <row r="6916" spans="1:25" x14ac:dyDescent="0.25">
      <c r="A6916" s="14" t="s">
        <v>67</v>
      </c>
      <c r="B6916" t="s">
        <v>47</v>
      </c>
      <c r="C6916" t="s">
        <v>5</v>
      </c>
      <c r="D6916" t="s">
        <v>100</v>
      </c>
      <c r="E6916" t="s">
        <v>101</v>
      </c>
      <c r="F6916" t="s">
        <v>102</v>
      </c>
      <c r="G6916" t="s">
        <v>70</v>
      </c>
      <c r="H6916" t="s">
        <v>31</v>
      </c>
      <c r="I6916" t="s">
        <v>32</v>
      </c>
      <c r="J6916" t="s">
        <v>46</v>
      </c>
      <c r="K6916" s="14" t="s">
        <v>45</v>
      </c>
      <c r="M6916" s="14"/>
      <c r="X6916" s="2">
        <v>0</v>
      </c>
      <c r="Y6916" s="2">
        <v>0</v>
      </c>
    </row>
    <row r="6917" spans="1:25" x14ac:dyDescent="0.25">
      <c r="A6917" s="32"/>
      <c r="D6917" t="e">
        <f>IF(C6917=1,'Data Transformation'!$G$3+0.5*'Data Transformation'!$W$25,IF(C6918=1,D6918-'Data Transformation'!$W$25,FALSE))</f>
        <v>#NUM!</v>
      </c>
      <c r="E6917">
        <f t="array" ref="E6917">IF(ISLOGICAL(D6917),"",FREQUENCY(IF('Data Transformation'!$B$425:$B$8425='Bin Analysis'!$B6915,'Data Transformation'!$G$425:$G$8425),D6917))</f>
        <v>2001</v>
      </c>
      <c r="F6917" t="e">
        <f>IF(ISLOGICAL(D6917),"",E6917-E6916)</f>
        <v>#VALUE!</v>
      </c>
      <c r="M6917" s="14"/>
    </row>
    <row r="6918" spans="1:25" x14ac:dyDescent="0.25">
      <c r="A6918" s="32" t="e">
        <f>IF(Weighting!$P$6&gt;0,B6918,"")</f>
        <v>#NUM!</v>
      </c>
      <c r="B6918" t="e">
        <f>Weighting!$C$6</f>
        <v>#DIV/0!</v>
      </c>
      <c r="C6918" t="e">
        <f>Weighting!$F$6</f>
        <v>#NUM!</v>
      </c>
      <c r="D6918" t="e">
        <f>IF(C6918=1,'Data Transformation'!$G$3+0.5*'Data Transformation'!$W$25,IF(C6919=1,D6919-'Data Transformation'!$W$25,FALSE))</f>
        <v>#NUM!</v>
      </c>
      <c r="E6918">
        <f t="array" ref="E6918">IF(ISLOGICAL(D6918),"",FREQUENCY(IF('Data Transformation'!$B$425:$B$8425='Bin Analysis'!$B6915,'Data Transformation'!$G$425:$G$8425),D6918))</f>
        <v>2001</v>
      </c>
      <c r="F6918">
        <f>IF(ISLOGICAL(D6918),"",E6918-E6917)</f>
        <v>0</v>
      </c>
      <c r="G6918">
        <f>Weighting!$H$6</f>
        <v>1</v>
      </c>
      <c r="H6918">
        <f t="array" ref="H6918">FREQUENCY(IF('Data Transformation'!$B$4:$B$8425=B6915,'Data Transformation'!$G$4:$G$8425),'Bin Analysis'!$B6918)</f>
        <v>2073</v>
      </c>
      <c r="I6918">
        <f>H6918-H6917</f>
        <v>2073</v>
      </c>
      <c r="J6918">
        <f>IF(I6918=0,0,1)</f>
        <v>1</v>
      </c>
      <c r="K6918" t="e">
        <f>J6918*Weighting!$W$6</f>
        <v>#NUM!</v>
      </c>
      <c r="M6918" s="14"/>
    </row>
    <row r="6919" spans="1:25" x14ac:dyDescent="0.25">
      <c r="A6919" s="32" t="str">
        <f>IF(Weighting!$P$7&gt;0,B6919,"")</f>
        <v/>
      </c>
      <c r="B6919" t="e">
        <f>Weighting!$C$7</f>
        <v>#DIV/0!</v>
      </c>
      <c r="C6919" t="e">
        <f>Weighting!$F$7</f>
        <v>#NUM!</v>
      </c>
      <c r="D6919" t="e">
        <f>IF(C6919=1,'Data Transformation'!$G$3+0.5*'Data Transformation'!$W$25,IF(C6920=1,D6920-'Data Transformation'!$W$25,FALSE))</f>
        <v>#NUM!</v>
      </c>
      <c r="E6919">
        <f t="array" ref="E6919">IF(ISLOGICAL(D6919),"",FREQUENCY(IF('Data Transformation'!$B$425:$B$8425='Bin Analysis'!$B6915,'Data Transformation'!$G$425:$G$8425),D6919))</f>
        <v>2001</v>
      </c>
      <c r="F6919">
        <f t="shared" ref="F6919:F6937" si="864">IF(ISLOGICAL(D6919),"",E6919-E6918)</f>
        <v>0</v>
      </c>
      <c r="G6919">
        <f>Weighting!$H$7</f>
        <v>0</v>
      </c>
      <c r="H6919">
        <f t="array" ref="H6919">FREQUENCY(IF('Data Transformation'!$B$4:$B$8425=B6915,'Data Transformation'!$G$4:$G$8425),'Bin Analysis'!$B6919)</f>
        <v>2073</v>
      </c>
      <c r="I6919">
        <f t="shared" ref="I6919:I6937" si="865">H6919-H6918</f>
        <v>0</v>
      </c>
      <c r="J6919">
        <f>IF(I6919=0,0,1)</f>
        <v>0</v>
      </c>
      <c r="K6919">
        <f>J6919*Weighting!$W$7</f>
        <v>0</v>
      </c>
      <c r="M6919" s="14"/>
    </row>
    <row r="6920" spans="1:25" x14ac:dyDescent="0.25">
      <c r="A6920" s="32" t="str">
        <f>IF(Weighting!$P$8&gt;0,B6920,"")</f>
        <v/>
      </c>
      <c r="B6920" t="e">
        <f>Weighting!$C$8</f>
        <v>#DIV/0!</v>
      </c>
      <c r="C6920" t="e">
        <f>Weighting!$F$8</f>
        <v>#NUM!</v>
      </c>
      <c r="D6920" t="e">
        <f>IF(C6920=1,'Data Transformation'!$G$3+0.5*'Data Transformation'!$W$25,IF(C6921=1,D6921-'Data Transformation'!$W$25,FALSE))</f>
        <v>#NUM!</v>
      </c>
      <c r="E6920">
        <f t="array" ref="E6920">IF(ISLOGICAL(D6920),"",FREQUENCY(IF('Data Transformation'!$B$425:$B$8425='Bin Analysis'!$B6915,'Data Transformation'!$G$425:$G$8425),D6920))</f>
        <v>2001</v>
      </c>
      <c r="F6920">
        <f t="shared" si="864"/>
        <v>0</v>
      </c>
      <c r="G6920">
        <f>Weighting!$H$8</f>
        <v>0</v>
      </c>
      <c r="H6920">
        <f t="array" ref="H6920">FREQUENCY(IF('Data Transformation'!$B$4:$B$8425=B6915,'Data Transformation'!$G$4:$G$8425),'Bin Analysis'!$B6920)</f>
        <v>2073</v>
      </c>
      <c r="I6920">
        <f t="shared" si="865"/>
        <v>0</v>
      </c>
      <c r="J6920">
        <f t="shared" ref="J6920:J6937" si="866">IF(I6920=0,0,1)</f>
        <v>0</v>
      </c>
      <c r="K6920">
        <f>J6920*Weighting!$W$8</f>
        <v>0</v>
      </c>
      <c r="M6920" s="14"/>
    </row>
    <row r="6921" spans="1:25" x14ac:dyDescent="0.25">
      <c r="A6921" s="32" t="str">
        <f>IF(Weighting!$P$9&gt;0,B6921,"")</f>
        <v/>
      </c>
      <c r="B6921" s="50" t="e">
        <f>Weighting!$C$9</f>
        <v>#DIV/0!</v>
      </c>
      <c r="C6921" t="e">
        <f>Weighting!$F$9</f>
        <v>#NUM!</v>
      </c>
      <c r="D6921" t="e">
        <f>IF(C6921=1,'Data Transformation'!$G$3+0.5*'Data Transformation'!$W$25,IF(C6922=1,D6922-'Data Transformation'!$W$25,FALSE))</f>
        <v>#NUM!</v>
      </c>
      <c r="E6921">
        <f t="array" ref="E6921">IF(ISLOGICAL(D6921),"",FREQUENCY(IF('Data Transformation'!$B$425:$B$8425='Bin Analysis'!$B6915,'Data Transformation'!$G$425:$G$8425),D6921))</f>
        <v>2001</v>
      </c>
      <c r="F6921">
        <f t="shared" si="864"/>
        <v>0</v>
      </c>
      <c r="G6921">
        <f>Weighting!$H$9</f>
        <v>0</v>
      </c>
      <c r="H6921">
        <f t="array" ref="H6921">FREQUENCY(IF('Data Transformation'!$B$4:$B$8425=B6915,'Data Transformation'!$G$4:$G$8425),'Bin Analysis'!$B6921)</f>
        <v>2073</v>
      </c>
      <c r="I6921">
        <f t="shared" si="865"/>
        <v>0</v>
      </c>
      <c r="J6921">
        <f t="shared" si="866"/>
        <v>0</v>
      </c>
      <c r="K6921">
        <f>J6921*Weighting!$W$9</f>
        <v>0</v>
      </c>
      <c r="M6921" s="14"/>
    </row>
    <row r="6922" spans="1:25" x14ac:dyDescent="0.25">
      <c r="A6922" s="32" t="str">
        <f>IF(Weighting!$P$10&gt;0,B6922,"")</f>
        <v/>
      </c>
      <c r="B6922" t="e">
        <f>Weighting!$C$10</f>
        <v>#DIV/0!</v>
      </c>
      <c r="C6922" t="e">
        <f>Weighting!$F$10</f>
        <v>#NUM!</v>
      </c>
      <c r="D6922" t="e">
        <f>IF(C6922=1,'Data Transformation'!$G$3+0.5*'Data Transformation'!$W$25,IF(C6923=1,D6923-'Data Transformation'!$W$25,FALSE))</f>
        <v>#NUM!</v>
      </c>
      <c r="E6922">
        <f t="array" ref="E6922">IF(ISLOGICAL(D6922),"",FREQUENCY(IF('Data Transformation'!$B$425:$B$8425='Bin Analysis'!$B6915,'Data Transformation'!$G$425:$G$8425),D6922))</f>
        <v>2001</v>
      </c>
      <c r="F6922">
        <f t="shared" si="864"/>
        <v>0</v>
      </c>
      <c r="G6922">
        <f>Weighting!$H$10</f>
        <v>0</v>
      </c>
      <c r="H6922">
        <f t="array" ref="H6922">FREQUENCY(IF('Data Transformation'!$B$4:$B$8425=B6915,'Data Transformation'!$G$4:$G$8425),'Bin Analysis'!$B6922)</f>
        <v>2073</v>
      </c>
      <c r="I6922">
        <f t="shared" si="865"/>
        <v>0</v>
      </c>
      <c r="J6922">
        <f t="shared" si="866"/>
        <v>0</v>
      </c>
      <c r="K6922">
        <f>J6922*Weighting!$W$10</f>
        <v>0</v>
      </c>
      <c r="M6922" s="14"/>
    </row>
    <row r="6923" spans="1:25" x14ac:dyDescent="0.25">
      <c r="A6923" s="32" t="str">
        <f>IF(Weighting!$P$11&gt;0,B6923,"")</f>
        <v/>
      </c>
      <c r="B6923" t="e">
        <f>Weighting!$C$11</f>
        <v>#DIV/0!</v>
      </c>
      <c r="C6923" t="e">
        <f>Weighting!$F$11</f>
        <v>#NUM!</v>
      </c>
      <c r="D6923" t="e">
        <f>IF(C6923=1,'Data Transformation'!$G$3+0.5*'Data Transformation'!$W$25,IF(C6924=1,D6924-'Data Transformation'!$W$25,FALSE))</f>
        <v>#NUM!</v>
      </c>
      <c r="E6923">
        <f t="array" ref="E6923">IF(ISLOGICAL(D6923),"",FREQUENCY(IF('Data Transformation'!$B$425:$B$8425='Bin Analysis'!$B6915,'Data Transformation'!$G$425:$G$8425),D6923))</f>
        <v>2001</v>
      </c>
      <c r="F6923">
        <f t="shared" si="864"/>
        <v>0</v>
      </c>
      <c r="G6923">
        <f>Weighting!$H$11</f>
        <v>0</v>
      </c>
      <c r="H6923">
        <f t="array" ref="H6923">FREQUENCY(IF('Data Transformation'!$B$4:$B$8425=B6915,'Data Transformation'!$G$4:$G$8425),'Bin Analysis'!$B6923)</f>
        <v>2073</v>
      </c>
      <c r="I6923">
        <f t="shared" si="865"/>
        <v>0</v>
      </c>
      <c r="J6923">
        <f t="shared" si="866"/>
        <v>0</v>
      </c>
      <c r="K6923">
        <f>J6923*Weighting!$W$11</f>
        <v>0</v>
      </c>
      <c r="M6923" s="14"/>
    </row>
    <row r="6924" spans="1:25" x14ac:dyDescent="0.25">
      <c r="A6924" s="32" t="str">
        <f>IF(Weighting!$P$12&gt;0,B6924,"")</f>
        <v/>
      </c>
      <c r="B6924" t="e">
        <f>Weighting!$C$12</f>
        <v>#DIV/0!</v>
      </c>
      <c r="C6924" t="e">
        <f>Weighting!$F$12</f>
        <v>#NUM!</v>
      </c>
      <c r="D6924" t="e">
        <f>IF(C6924=1,'Data Transformation'!$G$3+0.5*'Data Transformation'!$W$25,IF(C6925=1,D6925-'Data Transformation'!$W$25,FALSE))</f>
        <v>#NUM!</v>
      </c>
      <c r="E6924">
        <f t="array" ref="E6924">IF(ISLOGICAL(D6924),"",FREQUENCY(IF('Data Transformation'!$B$425:$B$8425='Bin Analysis'!$B6915,'Data Transformation'!$G$425:$G$8425),D6924))</f>
        <v>2001</v>
      </c>
      <c r="F6924">
        <f t="shared" si="864"/>
        <v>0</v>
      </c>
      <c r="G6924">
        <f>Weighting!$H$12</f>
        <v>0</v>
      </c>
      <c r="H6924">
        <f t="array" ref="H6924">FREQUENCY(IF('Data Transformation'!$B$4:$B$8425=B6915,'Data Transformation'!$G$4:$G$8425),'Bin Analysis'!$B6924)</f>
        <v>2073</v>
      </c>
      <c r="I6924">
        <f t="shared" si="865"/>
        <v>0</v>
      </c>
      <c r="J6924">
        <f t="shared" si="866"/>
        <v>0</v>
      </c>
      <c r="K6924">
        <f>J6924*Weighting!$W$12</f>
        <v>0</v>
      </c>
      <c r="M6924" s="14"/>
    </row>
    <row r="6925" spans="1:25" x14ac:dyDescent="0.25">
      <c r="A6925" s="32" t="str">
        <f>IF(Weighting!$P$13&gt;0,B6925,"")</f>
        <v/>
      </c>
      <c r="B6925" t="e">
        <f>Weighting!$C$13</f>
        <v>#DIV/0!</v>
      </c>
      <c r="C6925" t="e">
        <f>Weighting!$F$13</f>
        <v>#NUM!</v>
      </c>
      <c r="D6925" t="e">
        <f>IF(C6925=1,'Data Transformation'!$G$3+0.5*'Data Transformation'!$W$25,IF(C6926=1,D6926-'Data Transformation'!$W$25,FALSE))</f>
        <v>#NUM!</v>
      </c>
      <c r="E6925">
        <f t="array" ref="E6925">IF(ISLOGICAL(D6925),"",FREQUENCY(IF('Data Transformation'!$B$425:$B$8425='Bin Analysis'!$B6915,'Data Transformation'!$G$425:$G$8425),D6925))</f>
        <v>2001</v>
      </c>
      <c r="F6925">
        <f t="shared" si="864"/>
        <v>0</v>
      </c>
      <c r="G6925">
        <f>Weighting!$H$13</f>
        <v>0</v>
      </c>
      <c r="H6925">
        <f t="array" ref="H6925">FREQUENCY(IF('Data Transformation'!$B$4:$B$8425=B6915,'Data Transformation'!$G$4:$G$8425),'Bin Analysis'!$B6925)</f>
        <v>2073</v>
      </c>
      <c r="I6925">
        <f t="shared" si="865"/>
        <v>0</v>
      </c>
      <c r="J6925">
        <f t="shared" si="866"/>
        <v>0</v>
      </c>
      <c r="K6925">
        <f>J6925*Weighting!$W$13</f>
        <v>0</v>
      </c>
      <c r="M6925" s="14"/>
    </row>
    <row r="6926" spans="1:25" x14ac:dyDescent="0.25">
      <c r="A6926" s="32" t="str">
        <f>IF(Weighting!$P$14&gt;0,B6926,"")</f>
        <v/>
      </c>
      <c r="B6926" t="e">
        <f>Weighting!$C$14</f>
        <v>#DIV/0!</v>
      </c>
      <c r="C6926" t="e">
        <f>Weighting!$F$14</f>
        <v>#NUM!</v>
      </c>
      <c r="D6926" t="e">
        <f>IF(C6926=1,'Data Transformation'!$G$3+0.5*'Data Transformation'!$W$25,IF(C6927=1,D6927-'Data Transformation'!$W$25,FALSE))</f>
        <v>#NUM!</v>
      </c>
      <c r="E6926">
        <f t="array" ref="E6926">IF(ISLOGICAL(D6926),"",FREQUENCY(IF('Data Transformation'!$B$425:$B$8425='Bin Analysis'!$B6915,'Data Transformation'!$G$425:$G$8425),D6926))</f>
        <v>2001</v>
      </c>
      <c r="F6926">
        <f t="shared" si="864"/>
        <v>0</v>
      </c>
      <c r="G6926">
        <f>Weighting!$H$14</f>
        <v>0</v>
      </c>
      <c r="H6926">
        <f t="array" ref="H6926">FREQUENCY(IF('Data Transformation'!$B$4:$B$8425=B6915,'Data Transformation'!$G$4:$G$8425),'Bin Analysis'!$B6926)</f>
        <v>2073</v>
      </c>
      <c r="I6926">
        <f t="shared" si="865"/>
        <v>0</v>
      </c>
      <c r="J6926">
        <f t="shared" si="866"/>
        <v>0</v>
      </c>
      <c r="K6926">
        <f>J6926*Weighting!$W$14</f>
        <v>0</v>
      </c>
      <c r="M6926" s="14"/>
    </row>
    <row r="6927" spans="1:25" x14ac:dyDescent="0.25">
      <c r="A6927" s="32" t="str">
        <f>IF(Weighting!$P$15&gt;0,B6927,"")</f>
        <v/>
      </c>
      <c r="B6927" t="e">
        <f>Weighting!$C$15</f>
        <v>#DIV/0!</v>
      </c>
      <c r="C6927" t="e">
        <f>Weighting!$F$15</f>
        <v>#NUM!</v>
      </c>
      <c r="D6927" t="e">
        <f>IF(C6927=1,'Data Transformation'!$G$3+0.5*'Data Transformation'!$W$25,IF(C6928=1,D6928-'Data Transformation'!$W$25,FALSE))</f>
        <v>#NUM!</v>
      </c>
      <c r="E6927">
        <f t="array" ref="E6927">IF(ISLOGICAL(D6927),"",FREQUENCY(IF('Data Transformation'!$B$425:$B$8425='Bin Analysis'!$B6915,'Data Transformation'!$G$425:$G$8425),D6927))</f>
        <v>2001</v>
      </c>
      <c r="F6927">
        <f t="shared" si="864"/>
        <v>0</v>
      </c>
      <c r="G6927">
        <f>Weighting!$H$15</f>
        <v>0</v>
      </c>
      <c r="H6927">
        <f t="array" ref="H6927">FREQUENCY(IF('Data Transformation'!$B$4:$B$8425=B6915,'Data Transformation'!$G$4:$G$8425),'Bin Analysis'!$B6927)</f>
        <v>2073</v>
      </c>
      <c r="I6927">
        <f t="shared" si="865"/>
        <v>0</v>
      </c>
      <c r="J6927">
        <f t="shared" si="866"/>
        <v>0</v>
      </c>
      <c r="K6927">
        <f>J6927*Weighting!$W$15</f>
        <v>0</v>
      </c>
      <c r="M6927" s="14"/>
    </row>
    <row r="6928" spans="1:25" x14ac:dyDescent="0.25">
      <c r="A6928" s="32" t="str">
        <f>IF(Weighting!$P$16&gt;0,B6928,"")</f>
        <v/>
      </c>
      <c r="B6928" t="e">
        <f>Weighting!$C$16</f>
        <v>#DIV/0!</v>
      </c>
      <c r="C6928" t="e">
        <f>Weighting!$F$16</f>
        <v>#NUM!</v>
      </c>
      <c r="D6928" t="e">
        <f>IF(C6928=1,'Data Transformation'!$G$3+0.5*'Data Transformation'!$W$25,IF(C6929=1,D6929-'Data Transformation'!$W$25,FALSE))</f>
        <v>#NUM!</v>
      </c>
      <c r="E6928">
        <f t="array" ref="E6928">IF(ISLOGICAL(D6928),"",FREQUENCY(IF('Data Transformation'!$B$425:$B$8425='Bin Analysis'!$B6915,'Data Transformation'!$G$425:$G$8425),D6928))</f>
        <v>2001</v>
      </c>
      <c r="F6928">
        <f t="shared" si="864"/>
        <v>0</v>
      </c>
      <c r="G6928">
        <f>Weighting!$H$16</f>
        <v>0</v>
      </c>
      <c r="H6928">
        <f t="array" ref="H6928">FREQUENCY(IF('Data Transformation'!$B$4:$B$8425=B6915,'Data Transformation'!$G$4:$G$8425),'Bin Analysis'!$B6928)</f>
        <v>2073</v>
      </c>
      <c r="I6928">
        <f t="shared" si="865"/>
        <v>0</v>
      </c>
      <c r="J6928">
        <f t="shared" si="866"/>
        <v>0</v>
      </c>
      <c r="K6928">
        <f>J6928*Weighting!$W$16</f>
        <v>0</v>
      </c>
      <c r="M6928" s="14"/>
    </row>
    <row r="6929" spans="1:25" x14ac:dyDescent="0.25">
      <c r="A6929" s="32" t="str">
        <f>IF(Weighting!$P$17&gt;0,B6929,"")</f>
        <v/>
      </c>
      <c r="B6929" t="e">
        <f>Weighting!$C$17</f>
        <v>#DIV/0!</v>
      </c>
      <c r="C6929" t="e">
        <f>Weighting!$F$17</f>
        <v>#NUM!</v>
      </c>
      <c r="D6929" t="e">
        <f>IF(C6929=1,'Data Transformation'!$G$3+0.5*'Data Transformation'!$W$25,IF(C6930=1,D6930-'Data Transformation'!$W$25,FALSE))</f>
        <v>#NUM!</v>
      </c>
      <c r="E6929">
        <f t="array" ref="E6929">IF(ISLOGICAL(D6929),"",FREQUENCY(IF('Data Transformation'!$B$425:$B$8425='Bin Analysis'!$B6915,'Data Transformation'!$G$425:$G$8425),D6929))</f>
        <v>2001</v>
      </c>
      <c r="F6929">
        <f t="shared" si="864"/>
        <v>0</v>
      </c>
      <c r="G6929">
        <f>Weighting!$H$17</f>
        <v>0</v>
      </c>
      <c r="H6929">
        <f t="array" ref="H6929">FREQUENCY(IF('Data Transformation'!$B$4:$B$8425=B6915,'Data Transformation'!$G$4:$G$8425),'Bin Analysis'!$B6929)</f>
        <v>2073</v>
      </c>
      <c r="I6929">
        <f t="shared" si="865"/>
        <v>0</v>
      </c>
      <c r="J6929">
        <f t="shared" si="866"/>
        <v>0</v>
      </c>
      <c r="K6929">
        <f>J6929*Weighting!$W$17</f>
        <v>0</v>
      </c>
      <c r="M6929" s="14"/>
    </row>
    <row r="6930" spans="1:25" x14ac:dyDescent="0.25">
      <c r="A6930" s="32" t="str">
        <f>IF(Weighting!$P$18&gt;0,B6930,"")</f>
        <v/>
      </c>
      <c r="B6930" t="e">
        <f>Weighting!$C$18</f>
        <v>#DIV/0!</v>
      </c>
      <c r="C6930" t="e">
        <f>Weighting!$F$18</f>
        <v>#NUM!</v>
      </c>
      <c r="D6930" t="e">
        <f>IF(C6930=1,'Data Transformation'!$G$3+0.5*'Data Transformation'!$W$25,IF(C6931=1,D6931-'Data Transformation'!$W$25,FALSE))</f>
        <v>#NUM!</v>
      </c>
      <c r="E6930">
        <f t="array" ref="E6930">IF(ISLOGICAL(D6930),"",FREQUENCY(IF('Data Transformation'!$B$425:$B$8425='Bin Analysis'!$B6915,'Data Transformation'!$G$425:$G$8425),D6930))</f>
        <v>2001</v>
      </c>
      <c r="F6930">
        <f t="shared" si="864"/>
        <v>0</v>
      </c>
      <c r="G6930">
        <f>Weighting!$H$18</f>
        <v>0</v>
      </c>
      <c r="H6930">
        <f t="array" ref="H6930">FREQUENCY(IF('Data Transformation'!$B$4:$B$8425=B6915,'Data Transformation'!$G$4:$G$8425),'Bin Analysis'!$B6930)</f>
        <v>2073</v>
      </c>
      <c r="I6930">
        <f t="shared" si="865"/>
        <v>0</v>
      </c>
      <c r="J6930">
        <f t="shared" si="866"/>
        <v>0</v>
      </c>
      <c r="K6930">
        <f>J6930*Weighting!$W$18</f>
        <v>0</v>
      </c>
      <c r="M6930" s="14"/>
    </row>
    <row r="6931" spans="1:25" x14ac:dyDescent="0.25">
      <c r="A6931" s="32" t="str">
        <f>IF(Weighting!$P$19&gt;0,B6931,"")</f>
        <v/>
      </c>
      <c r="B6931" t="e">
        <f>Weighting!$C$19</f>
        <v>#DIV/0!</v>
      </c>
      <c r="C6931" t="e">
        <f>Weighting!$F$19</f>
        <v>#NUM!</v>
      </c>
      <c r="D6931" t="e">
        <f>IF(C6931=1,'Data Transformation'!$G$3+0.5*'Data Transformation'!$W$25,IF(C6932=1,D6932-'Data Transformation'!$W$25,FALSE))</f>
        <v>#NUM!</v>
      </c>
      <c r="E6931">
        <f t="array" ref="E6931">IF(ISLOGICAL(D6931),"",FREQUENCY(IF('Data Transformation'!$B$425:$B$8425='Bin Analysis'!$B6915,'Data Transformation'!$G$425:$G$8425),D6931))</f>
        <v>2001</v>
      </c>
      <c r="F6931">
        <f t="shared" si="864"/>
        <v>0</v>
      </c>
      <c r="G6931">
        <f>Weighting!$H$19</f>
        <v>0</v>
      </c>
      <c r="H6931">
        <f t="array" ref="H6931">FREQUENCY(IF('Data Transformation'!$B$4:$B$8425=B6915,'Data Transformation'!$G$4:$G$8425),'Bin Analysis'!$B6931)</f>
        <v>2073</v>
      </c>
      <c r="I6931">
        <f t="shared" si="865"/>
        <v>0</v>
      </c>
      <c r="J6931">
        <f t="shared" si="866"/>
        <v>0</v>
      </c>
      <c r="K6931">
        <f>J6931*Weighting!$W$19</f>
        <v>0</v>
      </c>
      <c r="M6931" s="14"/>
    </row>
    <row r="6932" spans="1:25" x14ac:dyDescent="0.25">
      <c r="A6932" s="32" t="str">
        <f>IF(Weighting!$P$20&gt;0,B6932,"")</f>
        <v/>
      </c>
      <c r="B6932" t="e">
        <f>Weighting!$C$20</f>
        <v>#DIV/0!</v>
      </c>
      <c r="C6932" t="e">
        <f>Weighting!$F$20</f>
        <v>#NUM!</v>
      </c>
      <c r="D6932" t="e">
        <f>IF(C6932=1,'Data Transformation'!$G$3+0.5*'Data Transformation'!$W$25,IF(C6933=1,D6933-'Data Transformation'!$W$25,FALSE))</f>
        <v>#NUM!</v>
      </c>
      <c r="E6932">
        <f t="array" ref="E6932">IF(ISLOGICAL(D6932),"",FREQUENCY(IF('Data Transformation'!$B$425:$B$8425='Bin Analysis'!$B6915,'Data Transformation'!$G$425:$G$8425),D6932))</f>
        <v>2001</v>
      </c>
      <c r="F6932">
        <f t="shared" si="864"/>
        <v>0</v>
      </c>
      <c r="G6932">
        <f>Weighting!$H$20</f>
        <v>0</v>
      </c>
      <c r="H6932">
        <f t="array" ref="H6932">FREQUENCY(IF('Data Transformation'!$B$4:$B$8425=B6915,'Data Transformation'!$G$4:$G$8425),'Bin Analysis'!$B6932)</f>
        <v>2073</v>
      </c>
      <c r="I6932">
        <f t="shared" si="865"/>
        <v>0</v>
      </c>
      <c r="J6932">
        <f t="shared" si="866"/>
        <v>0</v>
      </c>
      <c r="K6932">
        <f>J6932*Weighting!$W$20</f>
        <v>0</v>
      </c>
      <c r="M6932" s="14"/>
    </row>
    <row r="6933" spans="1:25" x14ac:dyDescent="0.25">
      <c r="A6933" s="32" t="str">
        <f>IF(Weighting!$P$21&gt;0,B6933,"")</f>
        <v/>
      </c>
      <c r="B6933" t="e">
        <f>Weighting!$C$21</f>
        <v>#DIV/0!</v>
      </c>
      <c r="C6933" t="e">
        <f>Weighting!$F$21</f>
        <v>#NUM!</v>
      </c>
      <c r="D6933" t="e">
        <f>IF(C6933=1,'Data Transformation'!$G$3+0.5*'Data Transformation'!$W$25,IF(C6934=1,D6934-'Data Transformation'!$W$25,FALSE))</f>
        <v>#NUM!</v>
      </c>
      <c r="E6933">
        <f t="array" ref="E6933">IF(ISLOGICAL(D6933),"",FREQUENCY(IF('Data Transformation'!$B$425:$B$8425='Bin Analysis'!$B6915,'Data Transformation'!$G$425:$G$8425),D6933))</f>
        <v>2001</v>
      </c>
      <c r="F6933">
        <f t="shared" si="864"/>
        <v>0</v>
      </c>
      <c r="G6933">
        <f>Weighting!$H$21</f>
        <v>0</v>
      </c>
      <c r="H6933">
        <f t="array" ref="H6933">FREQUENCY(IF('Data Transformation'!$B$4:$B$8425=B6915,'Data Transformation'!$G$4:$G$8425),'Bin Analysis'!$B6933)</f>
        <v>2073</v>
      </c>
      <c r="I6933">
        <f t="shared" si="865"/>
        <v>0</v>
      </c>
      <c r="J6933">
        <f t="shared" si="866"/>
        <v>0</v>
      </c>
      <c r="K6933">
        <f>J6933*Weighting!$W$21</f>
        <v>0</v>
      </c>
      <c r="M6933" s="14"/>
    </row>
    <row r="6934" spans="1:25" x14ac:dyDescent="0.25">
      <c r="A6934" s="32" t="str">
        <f>IF(Weighting!$P$22&gt;0,B6934,"")</f>
        <v/>
      </c>
      <c r="B6934" t="e">
        <f>Weighting!$C$22</f>
        <v>#DIV/0!</v>
      </c>
      <c r="C6934" t="e">
        <f>Weighting!$F$22</f>
        <v>#NUM!</v>
      </c>
      <c r="D6934" t="e">
        <f>IF(C6934=1,'Data Transformation'!$G$3+0.5*'Data Transformation'!$W$25,IF(C6935=1,D6935-'Data Transformation'!$W$25,FALSE))</f>
        <v>#NUM!</v>
      </c>
      <c r="E6934">
        <f t="array" ref="E6934">IF(ISLOGICAL(D6934),"",FREQUENCY(IF('Data Transformation'!$B$425:$B$8425='Bin Analysis'!$B6915,'Data Transformation'!$G$425:$G$8425),D6934))</f>
        <v>2001</v>
      </c>
      <c r="F6934">
        <f t="shared" si="864"/>
        <v>0</v>
      </c>
      <c r="G6934">
        <f>Weighting!$H$22</f>
        <v>0</v>
      </c>
      <c r="H6934">
        <f t="array" ref="H6934">FREQUENCY(IF('Data Transformation'!$B$4:$B$8425=B6915,'Data Transformation'!$G$4:$G$8425),'Bin Analysis'!$B6934)</f>
        <v>2073</v>
      </c>
      <c r="I6934">
        <f t="shared" si="865"/>
        <v>0</v>
      </c>
      <c r="J6934">
        <f t="shared" si="866"/>
        <v>0</v>
      </c>
      <c r="K6934">
        <f>J6934*Weighting!$W$22</f>
        <v>0</v>
      </c>
      <c r="M6934" s="14"/>
    </row>
    <row r="6935" spans="1:25" x14ac:dyDescent="0.25">
      <c r="A6935" s="32" t="str">
        <f>IF(Weighting!$P$23&gt;0,B6935,"")</f>
        <v/>
      </c>
      <c r="B6935" t="e">
        <f>Weighting!$C$23</f>
        <v>#DIV/0!</v>
      </c>
      <c r="C6935" t="e">
        <f>Weighting!$F$23</f>
        <v>#NUM!</v>
      </c>
      <c r="D6935" t="e">
        <f>IF(C6935=1,'Data Transformation'!$G$3+0.5*'Data Transformation'!$W$25,IF(C6936=1,D6936-'Data Transformation'!$W$25,FALSE))</f>
        <v>#NUM!</v>
      </c>
      <c r="E6935">
        <f t="array" ref="E6935">IF(ISLOGICAL(D6935),"",FREQUENCY(IF('Data Transformation'!$B$425:$B$8425='Bin Analysis'!$B6915,'Data Transformation'!$G$425:$G$8425),D6935))</f>
        <v>2001</v>
      </c>
      <c r="F6935">
        <f t="shared" si="864"/>
        <v>0</v>
      </c>
      <c r="G6935">
        <f>Weighting!$H$23</f>
        <v>0</v>
      </c>
      <c r="H6935">
        <f t="array" ref="H6935">FREQUENCY(IF('Data Transformation'!$B$4:$B$8425=B6915,'Data Transformation'!$G$4:$G$8425),'Bin Analysis'!$B6935)</f>
        <v>2073</v>
      </c>
      <c r="I6935">
        <f t="shared" si="865"/>
        <v>0</v>
      </c>
      <c r="J6935">
        <f t="shared" si="866"/>
        <v>0</v>
      </c>
      <c r="K6935">
        <f>J6935*Weighting!$W$23</f>
        <v>0</v>
      </c>
      <c r="M6935" s="14"/>
    </row>
    <row r="6936" spans="1:25" x14ac:dyDescent="0.25">
      <c r="A6936" s="32" t="str">
        <f>IF(Weighting!$P$24&gt;0,B6936,"")</f>
        <v/>
      </c>
      <c r="B6936" t="e">
        <f>Weighting!$C$24</f>
        <v>#DIV/0!</v>
      </c>
      <c r="C6936" t="e">
        <f>Weighting!$F$24</f>
        <v>#NUM!</v>
      </c>
      <c r="D6936" t="e">
        <f>IF(C6936=1,'Data Transformation'!$G$3+0.5*'Data Transformation'!$W$25,IF(C6937=1,D6937-'Data Transformation'!$W$25,FALSE))</f>
        <v>#NUM!</v>
      </c>
      <c r="E6936">
        <f t="array" ref="E6936">IF(ISLOGICAL(D6936),"",FREQUENCY(IF('Data Transformation'!$B$425:$B$8425='Bin Analysis'!$B6915,'Data Transformation'!$G$425:$G$8425),D6936))</f>
        <v>2001</v>
      </c>
      <c r="F6936">
        <f t="shared" si="864"/>
        <v>0</v>
      </c>
      <c r="G6936">
        <f>Weighting!$H$24</f>
        <v>0</v>
      </c>
      <c r="H6936">
        <f t="array" ref="H6936">FREQUENCY(IF('Data Transformation'!$B$4:$B$8425=B6915,'Data Transformation'!$G$4:$G$8425),'Bin Analysis'!$B6936)</f>
        <v>2073</v>
      </c>
      <c r="I6936">
        <f t="shared" si="865"/>
        <v>0</v>
      </c>
      <c r="J6936">
        <f t="shared" si="866"/>
        <v>0</v>
      </c>
      <c r="K6936">
        <f>J6936*Weighting!$W$24</f>
        <v>0</v>
      </c>
      <c r="M6936" s="14"/>
    </row>
    <row r="6937" spans="1:25" x14ac:dyDescent="0.25">
      <c r="A6937" s="32" t="str">
        <f>IF(Weighting!$P$25&gt;0,B6937,"")</f>
        <v/>
      </c>
      <c r="B6937" t="e">
        <f>Weighting!$C$25</f>
        <v>#DIV/0!</v>
      </c>
      <c r="C6937" t="e">
        <f>Weighting!$F$25</f>
        <v>#NUM!</v>
      </c>
      <c r="D6937" t="e">
        <f>IF(C6937=1,'Data Transformation'!$G$3+0.5*'Data Transformation'!$W$25,IF(C6938=1,D6938-'Data Transformation'!$W$25,FALSE))</f>
        <v>#NUM!</v>
      </c>
      <c r="E6937">
        <f t="array" ref="E6937">IF(ISLOGICAL(D6937),"",FREQUENCY(IF('Data Transformation'!$B$425:$B$8425='Bin Analysis'!$B6915,'Data Transformation'!$G$425:$G$8425),D6937))</f>
        <v>2001</v>
      </c>
      <c r="F6937">
        <f t="shared" si="864"/>
        <v>0</v>
      </c>
      <c r="G6937">
        <f>Weighting!$H$25</f>
        <v>0</v>
      </c>
      <c r="H6937">
        <f t="array" ref="H6937">FREQUENCY(IF('Data Transformation'!$B$4:$B$8425=B6915,'Data Transformation'!$G$4:$G$8425),'Bin Analysis'!$B6937)</f>
        <v>2073</v>
      </c>
      <c r="I6937">
        <f t="shared" si="865"/>
        <v>0</v>
      </c>
      <c r="J6937">
        <f t="shared" si="866"/>
        <v>0</v>
      </c>
      <c r="K6937">
        <f>J6937*Weighting!$W$25</f>
        <v>0</v>
      </c>
      <c r="M6937" s="14"/>
    </row>
    <row r="6938" spans="1:25" x14ac:dyDescent="0.25">
      <c r="O6938"/>
      <c r="P6938"/>
      <c r="Q6938"/>
      <c r="R6938"/>
    </row>
    <row r="6939" spans="1:25" ht="23.25" x14ac:dyDescent="0.35">
      <c r="A6939" s="21" t="s">
        <v>0</v>
      </c>
      <c r="B6939" s="21" t="str">
        <f>IFERROR(VLOOKUP(C6939,'Data Transformation'!$L$6:$M$426,2,FALSE),"")</f>
        <v/>
      </c>
      <c r="C6939" s="21">
        <f>C6915+1</f>
        <v>289</v>
      </c>
      <c r="D6939" s="21"/>
      <c r="E6939" s="21"/>
      <c r="F6939" s="21"/>
      <c r="G6939" s="21"/>
      <c r="H6939" s="22"/>
      <c r="I6939" s="22"/>
      <c r="J6939" s="22"/>
      <c r="K6939" s="21"/>
      <c r="L6939" s="21" t="str">
        <f>B6939</f>
        <v/>
      </c>
      <c r="M6939" s="23" t="e">
        <f>INDEX('Data Transformation'!$O$4:$O$424,MATCH($B6939,'Data Transformation'!$M$4:$M$424,0),MATCH($M$2,'Data Transformation'!$O$3,0))</f>
        <v>#N/A</v>
      </c>
      <c r="N6939" s="27" t="e">
        <f>IF('Input and Summary Results'!$J$16="minimum",'Bin Analysis'!X6940/(M6939-1),'Bin Analysis'!Y6939/('Bin Analysis'!M6939-1))</f>
        <v>#N/A</v>
      </c>
      <c r="O6939" s="27" t="e">
        <f>IF(M6939=FALSE,NA(),(VLOOKUP(1,C6942:K6961,4,FALSE))/(M6939-1))</f>
        <v>#N/A</v>
      </c>
      <c r="P6939" s="27" t="e">
        <f>IF(M6939=FALSE,NA(),SUM(J6942:J6961)/Weighting!$S$5)</f>
        <v>#N/A</v>
      </c>
      <c r="Q6939" s="27" t="e">
        <f>IF(M6939=FALSE,NA(),SUM(K6942:K6961)/Weighting!$S$6)</f>
        <v>#N/A</v>
      </c>
      <c r="R6939" s="27" t="e">
        <f>IF(M6939=FALSE,NA(),(VLOOKUP(1,G6942:K6961,3,FALSE))/(M6939-1))</f>
        <v>#N/A</v>
      </c>
      <c r="S6939" s="22" t="e">
        <f>IF(M6939=FALSE,NA(),IF(SUM(J6942:J6961)=2,"yes","no"))</f>
        <v>#N/A</v>
      </c>
      <c r="X6939" s="2" cm="2">
        <f t="array" ref="X6939:X6940">FREQUENCY(IF('Data Transformation'!$B$425:$B$6424='Bin Analysis'!L6939,'Data Transformation'!$G$425:$G$6424),'Data Transformation'!$U$11)</f>
        <v>0</v>
      </c>
      <c r="Y6939" s="2" cm="2">
        <f t="array" ref="Y6939:Y6940">FREQUENCY(IF('Data Transformation'!$B$425:$B$6424='Bin Analysis'!L6939,'Data Transformation'!$G$425:$G$6424),'Data Transformation'!$U$12)</f>
        <v>0</v>
      </c>
    </row>
    <row r="6940" spans="1:25" x14ac:dyDescent="0.25">
      <c r="A6940" s="14" t="s">
        <v>67</v>
      </c>
      <c r="B6940" t="s">
        <v>47</v>
      </c>
      <c r="C6940" t="s">
        <v>5</v>
      </c>
      <c r="D6940" t="s">
        <v>100</v>
      </c>
      <c r="E6940" t="s">
        <v>101</v>
      </c>
      <c r="F6940" t="s">
        <v>102</v>
      </c>
      <c r="G6940" t="s">
        <v>70</v>
      </c>
      <c r="H6940" t="s">
        <v>31</v>
      </c>
      <c r="I6940" t="s">
        <v>32</v>
      </c>
      <c r="J6940" t="s">
        <v>46</v>
      </c>
      <c r="K6940" s="14" t="s">
        <v>45</v>
      </c>
      <c r="M6940" s="14"/>
      <c r="X6940" s="2">
        <v>0</v>
      </c>
      <c r="Y6940" s="2">
        <v>0</v>
      </c>
    </row>
    <row r="6941" spans="1:25" x14ac:dyDescent="0.25">
      <c r="A6941" s="32"/>
      <c r="D6941" t="e">
        <f>IF(C6941=1,'Data Transformation'!$G$3+0.5*'Data Transformation'!$W$25,IF(C6942=1,D6942-'Data Transformation'!$W$25,FALSE))</f>
        <v>#NUM!</v>
      </c>
      <c r="E6941">
        <f t="array" ref="E6941">IF(ISLOGICAL(D6941),"",FREQUENCY(IF('Data Transformation'!$B$425:$B$8425='Bin Analysis'!$B6939,'Data Transformation'!$G$425:$G$8425),D6941))</f>
        <v>2001</v>
      </c>
      <c r="F6941" t="e">
        <f>IF(ISLOGICAL(D6941),"",E6941-E6940)</f>
        <v>#VALUE!</v>
      </c>
      <c r="M6941" s="14"/>
    </row>
    <row r="6942" spans="1:25" x14ac:dyDescent="0.25">
      <c r="A6942" s="32" t="e">
        <f>IF(Weighting!$P$6&gt;0,B6942,"")</f>
        <v>#NUM!</v>
      </c>
      <c r="B6942" t="e">
        <f>Weighting!$C$6</f>
        <v>#DIV/0!</v>
      </c>
      <c r="C6942" t="e">
        <f>Weighting!$F$6</f>
        <v>#NUM!</v>
      </c>
      <c r="D6942" t="e">
        <f>IF(C6942=1,'Data Transformation'!$G$3+0.5*'Data Transformation'!$W$25,IF(C6943=1,D6943-'Data Transformation'!$W$25,FALSE))</f>
        <v>#NUM!</v>
      </c>
      <c r="E6942">
        <f t="array" ref="E6942">IF(ISLOGICAL(D6942),"",FREQUENCY(IF('Data Transformation'!$B$425:$B$8425='Bin Analysis'!$B6939,'Data Transformation'!$G$425:$G$8425),D6942))</f>
        <v>2001</v>
      </c>
      <c r="F6942">
        <f>IF(ISLOGICAL(D6942),"",E6942-E6941)</f>
        <v>0</v>
      </c>
      <c r="G6942">
        <f>Weighting!$H$6</f>
        <v>1</v>
      </c>
      <c r="H6942">
        <f t="array" ref="H6942">FREQUENCY(IF('Data Transformation'!$B$4:$B$8425=B6939,'Data Transformation'!$G$4:$G$8425),'Bin Analysis'!$B6942)</f>
        <v>2073</v>
      </c>
      <c r="I6942">
        <f>H6942-H6941</f>
        <v>2073</v>
      </c>
      <c r="J6942">
        <f>IF(I6942=0,0,1)</f>
        <v>1</v>
      </c>
      <c r="K6942" t="e">
        <f>J6942*Weighting!$W$6</f>
        <v>#NUM!</v>
      </c>
      <c r="M6942" s="14"/>
    </row>
    <row r="6943" spans="1:25" x14ac:dyDescent="0.25">
      <c r="A6943" s="32" t="str">
        <f>IF(Weighting!$P$7&gt;0,B6943,"")</f>
        <v/>
      </c>
      <c r="B6943" t="e">
        <f>Weighting!$C$7</f>
        <v>#DIV/0!</v>
      </c>
      <c r="C6943" t="e">
        <f>Weighting!$F$7</f>
        <v>#NUM!</v>
      </c>
      <c r="D6943" t="e">
        <f>IF(C6943=1,'Data Transformation'!$G$3+0.5*'Data Transformation'!$W$25,IF(C6944=1,D6944-'Data Transformation'!$W$25,FALSE))</f>
        <v>#NUM!</v>
      </c>
      <c r="E6943">
        <f t="array" ref="E6943">IF(ISLOGICAL(D6943),"",FREQUENCY(IF('Data Transformation'!$B$425:$B$8425='Bin Analysis'!$B6939,'Data Transformation'!$G$425:$G$8425),D6943))</f>
        <v>2001</v>
      </c>
      <c r="F6943">
        <f t="shared" ref="F6943:F6961" si="867">IF(ISLOGICAL(D6943),"",E6943-E6942)</f>
        <v>0</v>
      </c>
      <c r="G6943">
        <f>Weighting!$H$7</f>
        <v>0</v>
      </c>
      <c r="H6943">
        <f t="array" ref="H6943">FREQUENCY(IF('Data Transformation'!$B$4:$B$8425=B6939,'Data Transformation'!$G$4:$G$8425),'Bin Analysis'!$B6943)</f>
        <v>2073</v>
      </c>
      <c r="I6943">
        <f t="shared" ref="I6943:I6961" si="868">H6943-H6942</f>
        <v>0</v>
      </c>
      <c r="J6943">
        <f>IF(I6943=0,0,1)</f>
        <v>0</v>
      </c>
      <c r="K6943">
        <f>J6943*Weighting!$W$7</f>
        <v>0</v>
      </c>
      <c r="M6943" s="14"/>
    </row>
    <row r="6944" spans="1:25" x14ac:dyDescent="0.25">
      <c r="A6944" s="32" t="str">
        <f>IF(Weighting!$P$8&gt;0,B6944,"")</f>
        <v/>
      </c>
      <c r="B6944" t="e">
        <f>Weighting!$C$8</f>
        <v>#DIV/0!</v>
      </c>
      <c r="C6944" t="e">
        <f>Weighting!$F$8</f>
        <v>#NUM!</v>
      </c>
      <c r="D6944" t="e">
        <f>IF(C6944=1,'Data Transformation'!$G$3+0.5*'Data Transformation'!$W$25,IF(C6945=1,D6945-'Data Transformation'!$W$25,FALSE))</f>
        <v>#NUM!</v>
      </c>
      <c r="E6944">
        <f t="array" ref="E6944">IF(ISLOGICAL(D6944),"",FREQUENCY(IF('Data Transformation'!$B$425:$B$8425='Bin Analysis'!$B6939,'Data Transformation'!$G$425:$G$8425),D6944))</f>
        <v>2001</v>
      </c>
      <c r="F6944">
        <f t="shared" si="867"/>
        <v>0</v>
      </c>
      <c r="G6944">
        <f>Weighting!$H$8</f>
        <v>0</v>
      </c>
      <c r="H6944">
        <f t="array" ref="H6944">FREQUENCY(IF('Data Transformation'!$B$4:$B$8425=B6939,'Data Transformation'!$G$4:$G$8425),'Bin Analysis'!$B6944)</f>
        <v>2073</v>
      </c>
      <c r="I6944">
        <f t="shared" si="868"/>
        <v>0</v>
      </c>
      <c r="J6944">
        <f t="shared" ref="J6944:J6961" si="869">IF(I6944=0,0,1)</f>
        <v>0</v>
      </c>
      <c r="K6944">
        <f>J6944*Weighting!$W$8</f>
        <v>0</v>
      </c>
      <c r="M6944" s="14"/>
    </row>
    <row r="6945" spans="1:13" x14ac:dyDescent="0.25">
      <c r="A6945" s="32" t="str">
        <f>IF(Weighting!$P$9&gt;0,B6945,"")</f>
        <v/>
      </c>
      <c r="B6945" s="50" t="e">
        <f>Weighting!$C$9</f>
        <v>#DIV/0!</v>
      </c>
      <c r="C6945" t="e">
        <f>Weighting!$F$9</f>
        <v>#NUM!</v>
      </c>
      <c r="D6945" t="e">
        <f>IF(C6945=1,'Data Transformation'!$G$3+0.5*'Data Transformation'!$W$25,IF(C6946=1,D6946-'Data Transformation'!$W$25,FALSE))</f>
        <v>#NUM!</v>
      </c>
      <c r="E6945">
        <f t="array" ref="E6945">IF(ISLOGICAL(D6945),"",FREQUENCY(IF('Data Transformation'!$B$425:$B$8425='Bin Analysis'!$B6939,'Data Transformation'!$G$425:$G$8425),D6945))</f>
        <v>2001</v>
      </c>
      <c r="F6945">
        <f t="shared" si="867"/>
        <v>0</v>
      </c>
      <c r="G6945">
        <f>Weighting!$H$9</f>
        <v>0</v>
      </c>
      <c r="H6945">
        <f t="array" ref="H6945">FREQUENCY(IF('Data Transformation'!$B$4:$B$8425=B6939,'Data Transformation'!$G$4:$G$8425),'Bin Analysis'!$B6945)</f>
        <v>2073</v>
      </c>
      <c r="I6945">
        <f t="shared" si="868"/>
        <v>0</v>
      </c>
      <c r="J6945">
        <f t="shared" si="869"/>
        <v>0</v>
      </c>
      <c r="K6945">
        <f>J6945*Weighting!$W$9</f>
        <v>0</v>
      </c>
      <c r="M6945" s="14"/>
    </row>
    <row r="6946" spans="1:13" x14ac:dyDescent="0.25">
      <c r="A6946" s="32" t="str">
        <f>IF(Weighting!$P$10&gt;0,B6946,"")</f>
        <v/>
      </c>
      <c r="B6946" t="e">
        <f>Weighting!$C$10</f>
        <v>#DIV/0!</v>
      </c>
      <c r="C6946" t="e">
        <f>Weighting!$F$10</f>
        <v>#NUM!</v>
      </c>
      <c r="D6946" t="e">
        <f>IF(C6946=1,'Data Transformation'!$G$3+0.5*'Data Transformation'!$W$25,IF(C6947=1,D6947-'Data Transformation'!$W$25,FALSE))</f>
        <v>#NUM!</v>
      </c>
      <c r="E6946">
        <f t="array" ref="E6946">IF(ISLOGICAL(D6946),"",FREQUENCY(IF('Data Transformation'!$B$425:$B$8425='Bin Analysis'!$B6939,'Data Transformation'!$G$425:$G$8425),D6946))</f>
        <v>2001</v>
      </c>
      <c r="F6946">
        <f t="shared" si="867"/>
        <v>0</v>
      </c>
      <c r="G6946">
        <f>Weighting!$H$10</f>
        <v>0</v>
      </c>
      <c r="H6946">
        <f t="array" ref="H6946">FREQUENCY(IF('Data Transformation'!$B$4:$B$8425=B6939,'Data Transformation'!$G$4:$G$8425),'Bin Analysis'!$B6946)</f>
        <v>2073</v>
      </c>
      <c r="I6946">
        <f t="shared" si="868"/>
        <v>0</v>
      </c>
      <c r="J6946">
        <f t="shared" si="869"/>
        <v>0</v>
      </c>
      <c r="K6946">
        <f>J6946*Weighting!$W$10</f>
        <v>0</v>
      </c>
      <c r="M6946" s="14"/>
    </row>
    <row r="6947" spans="1:13" x14ac:dyDescent="0.25">
      <c r="A6947" s="32" t="str">
        <f>IF(Weighting!$P$11&gt;0,B6947,"")</f>
        <v/>
      </c>
      <c r="B6947" t="e">
        <f>Weighting!$C$11</f>
        <v>#DIV/0!</v>
      </c>
      <c r="C6947" t="e">
        <f>Weighting!$F$11</f>
        <v>#NUM!</v>
      </c>
      <c r="D6947" t="e">
        <f>IF(C6947=1,'Data Transformation'!$G$3+0.5*'Data Transformation'!$W$25,IF(C6948=1,D6948-'Data Transformation'!$W$25,FALSE))</f>
        <v>#NUM!</v>
      </c>
      <c r="E6947">
        <f t="array" ref="E6947">IF(ISLOGICAL(D6947),"",FREQUENCY(IF('Data Transformation'!$B$425:$B$8425='Bin Analysis'!$B6939,'Data Transformation'!$G$425:$G$8425),D6947))</f>
        <v>2001</v>
      </c>
      <c r="F6947">
        <f t="shared" si="867"/>
        <v>0</v>
      </c>
      <c r="G6947">
        <f>Weighting!$H$11</f>
        <v>0</v>
      </c>
      <c r="H6947">
        <f t="array" ref="H6947">FREQUENCY(IF('Data Transformation'!$B$4:$B$8425=B6939,'Data Transformation'!$G$4:$G$8425),'Bin Analysis'!$B6947)</f>
        <v>2073</v>
      </c>
      <c r="I6947">
        <f t="shared" si="868"/>
        <v>0</v>
      </c>
      <c r="J6947">
        <f t="shared" si="869"/>
        <v>0</v>
      </c>
      <c r="K6947">
        <f>J6947*Weighting!$W$11</f>
        <v>0</v>
      </c>
      <c r="M6947" s="14"/>
    </row>
    <row r="6948" spans="1:13" x14ac:dyDescent="0.25">
      <c r="A6948" s="32" t="str">
        <f>IF(Weighting!$P$12&gt;0,B6948,"")</f>
        <v/>
      </c>
      <c r="B6948" t="e">
        <f>Weighting!$C$12</f>
        <v>#DIV/0!</v>
      </c>
      <c r="C6948" t="e">
        <f>Weighting!$F$12</f>
        <v>#NUM!</v>
      </c>
      <c r="D6948" t="e">
        <f>IF(C6948=1,'Data Transformation'!$G$3+0.5*'Data Transformation'!$W$25,IF(C6949=1,D6949-'Data Transformation'!$W$25,FALSE))</f>
        <v>#NUM!</v>
      </c>
      <c r="E6948">
        <f t="array" ref="E6948">IF(ISLOGICAL(D6948),"",FREQUENCY(IF('Data Transformation'!$B$425:$B$8425='Bin Analysis'!$B6939,'Data Transformation'!$G$425:$G$8425),D6948))</f>
        <v>2001</v>
      </c>
      <c r="F6948">
        <f t="shared" si="867"/>
        <v>0</v>
      </c>
      <c r="G6948">
        <f>Weighting!$H$12</f>
        <v>0</v>
      </c>
      <c r="H6948">
        <f t="array" ref="H6948">FREQUENCY(IF('Data Transformation'!$B$4:$B$8425=B6939,'Data Transformation'!$G$4:$G$8425),'Bin Analysis'!$B6948)</f>
        <v>2073</v>
      </c>
      <c r="I6948">
        <f t="shared" si="868"/>
        <v>0</v>
      </c>
      <c r="J6948">
        <f t="shared" si="869"/>
        <v>0</v>
      </c>
      <c r="K6948">
        <f>J6948*Weighting!$W$12</f>
        <v>0</v>
      </c>
      <c r="M6948" s="14"/>
    </row>
    <row r="6949" spans="1:13" x14ac:dyDescent="0.25">
      <c r="A6949" s="32" t="str">
        <f>IF(Weighting!$P$13&gt;0,B6949,"")</f>
        <v/>
      </c>
      <c r="B6949" t="e">
        <f>Weighting!$C$13</f>
        <v>#DIV/0!</v>
      </c>
      <c r="C6949" t="e">
        <f>Weighting!$F$13</f>
        <v>#NUM!</v>
      </c>
      <c r="D6949" t="e">
        <f>IF(C6949=1,'Data Transformation'!$G$3+0.5*'Data Transformation'!$W$25,IF(C6950=1,D6950-'Data Transformation'!$W$25,FALSE))</f>
        <v>#NUM!</v>
      </c>
      <c r="E6949">
        <f t="array" ref="E6949">IF(ISLOGICAL(D6949),"",FREQUENCY(IF('Data Transformation'!$B$425:$B$8425='Bin Analysis'!$B6939,'Data Transformation'!$G$425:$G$8425),D6949))</f>
        <v>2001</v>
      </c>
      <c r="F6949">
        <f t="shared" si="867"/>
        <v>0</v>
      </c>
      <c r="G6949">
        <f>Weighting!$H$13</f>
        <v>0</v>
      </c>
      <c r="H6949">
        <f t="array" ref="H6949">FREQUENCY(IF('Data Transformation'!$B$4:$B$8425=B6939,'Data Transformation'!$G$4:$G$8425),'Bin Analysis'!$B6949)</f>
        <v>2073</v>
      </c>
      <c r="I6949">
        <f t="shared" si="868"/>
        <v>0</v>
      </c>
      <c r="J6949">
        <f t="shared" si="869"/>
        <v>0</v>
      </c>
      <c r="K6949">
        <f>J6949*Weighting!$W$13</f>
        <v>0</v>
      </c>
      <c r="M6949" s="14"/>
    </row>
    <row r="6950" spans="1:13" x14ac:dyDescent="0.25">
      <c r="A6950" s="32" t="str">
        <f>IF(Weighting!$P$14&gt;0,B6950,"")</f>
        <v/>
      </c>
      <c r="B6950" t="e">
        <f>Weighting!$C$14</f>
        <v>#DIV/0!</v>
      </c>
      <c r="C6950" t="e">
        <f>Weighting!$F$14</f>
        <v>#NUM!</v>
      </c>
      <c r="D6950" t="e">
        <f>IF(C6950=1,'Data Transformation'!$G$3+0.5*'Data Transformation'!$W$25,IF(C6951=1,D6951-'Data Transformation'!$W$25,FALSE))</f>
        <v>#NUM!</v>
      </c>
      <c r="E6950">
        <f t="array" ref="E6950">IF(ISLOGICAL(D6950),"",FREQUENCY(IF('Data Transformation'!$B$425:$B$8425='Bin Analysis'!$B6939,'Data Transformation'!$G$425:$G$8425),D6950))</f>
        <v>2001</v>
      </c>
      <c r="F6950">
        <f t="shared" si="867"/>
        <v>0</v>
      </c>
      <c r="G6950">
        <f>Weighting!$H$14</f>
        <v>0</v>
      </c>
      <c r="H6950">
        <f t="array" ref="H6950">FREQUENCY(IF('Data Transformation'!$B$4:$B$8425=B6939,'Data Transformation'!$G$4:$G$8425),'Bin Analysis'!$B6950)</f>
        <v>2073</v>
      </c>
      <c r="I6950">
        <f t="shared" si="868"/>
        <v>0</v>
      </c>
      <c r="J6950">
        <f t="shared" si="869"/>
        <v>0</v>
      </c>
      <c r="K6950">
        <f>J6950*Weighting!$W$14</f>
        <v>0</v>
      </c>
      <c r="M6950" s="14"/>
    </row>
    <row r="6951" spans="1:13" x14ac:dyDescent="0.25">
      <c r="A6951" s="32" t="str">
        <f>IF(Weighting!$P$15&gt;0,B6951,"")</f>
        <v/>
      </c>
      <c r="B6951" t="e">
        <f>Weighting!$C$15</f>
        <v>#DIV/0!</v>
      </c>
      <c r="C6951" t="e">
        <f>Weighting!$F$15</f>
        <v>#NUM!</v>
      </c>
      <c r="D6951" t="e">
        <f>IF(C6951=1,'Data Transformation'!$G$3+0.5*'Data Transformation'!$W$25,IF(C6952=1,D6952-'Data Transformation'!$W$25,FALSE))</f>
        <v>#NUM!</v>
      </c>
      <c r="E6951">
        <f t="array" ref="E6951">IF(ISLOGICAL(D6951),"",FREQUENCY(IF('Data Transformation'!$B$425:$B$8425='Bin Analysis'!$B6939,'Data Transformation'!$G$425:$G$8425),D6951))</f>
        <v>2001</v>
      </c>
      <c r="F6951">
        <f t="shared" si="867"/>
        <v>0</v>
      </c>
      <c r="G6951">
        <f>Weighting!$H$15</f>
        <v>0</v>
      </c>
      <c r="H6951">
        <f t="array" ref="H6951">FREQUENCY(IF('Data Transformation'!$B$4:$B$8425=B6939,'Data Transformation'!$G$4:$G$8425),'Bin Analysis'!$B6951)</f>
        <v>2073</v>
      </c>
      <c r="I6951">
        <f t="shared" si="868"/>
        <v>0</v>
      </c>
      <c r="J6951">
        <f t="shared" si="869"/>
        <v>0</v>
      </c>
      <c r="K6951">
        <f>J6951*Weighting!$W$15</f>
        <v>0</v>
      </c>
      <c r="M6951" s="14"/>
    </row>
    <row r="6952" spans="1:13" x14ac:dyDescent="0.25">
      <c r="A6952" s="32" t="str">
        <f>IF(Weighting!$P$16&gt;0,B6952,"")</f>
        <v/>
      </c>
      <c r="B6952" t="e">
        <f>Weighting!$C$16</f>
        <v>#DIV/0!</v>
      </c>
      <c r="C6952" t="e">
        <f>Weighting!$F$16</f>
        <v>#NUM!</v>
      </c>
      <c r="D6952" t="e">
        <f>IF(C6952=1,'Data Transformation'!$G$3+0.5*'Data Transformation'!$W$25,IF(C6953=1,D6953-'Data Transformation'!$W$25,FALSE))</f>
        <v>#NUM!</v>
      </c>
      <c r="E6952">
        <f t="array" ref="E6952">IF(ISLOGICAL(D6952),"",FREQUENCY(IF('Data Transformation'!$B$425:$B$8425='Bin Analysis'!$B6939,'Data Transformation'!$G$425:$G$8425),D6952))</f>
        <v>2001</v>
      </c>
      <c r="F6952">
        <f t="shared" si="867"/>
        <v>0</v>
      </c>
      <c r="G6952">
        <f>Weighting!$H$16</f>
        <v>0</v>
      </c>
      <c r="H6952">
        <f t="array" ref="H6952">FREQUENCY(IF('Data Transformation'!$B$4:$B$8425=B6939,'Data Transformation'!$G$4:$G$8425),'Bin Analysis'!$B6952)</f>
        <v>2073</v>
      </c>
      <c r="I6952">
        <f t="shared" si="868"/>
        <v>0</v>
      </c>
      <c r="J6952">
        <f t="shared" si="869"/>
        <v>0</v>
      </c>
      <c r="K6952">
        <f>J6952*Weighting!$W$16</f>
        <v>0</v>
      </c>
      <c r="M6952" s="14"/>
    </row>
    <row r="6953" spans="1:13" x14ac:dyDescent="0.25">
      <c r="A6953" s="32" t="str">
        <f>IF(Weighting!$P$17&gt;0,B6953,"")</f>
        <v/>
      </c>
      <c r="B6953" t="e">
        <f>Weighting!$C$17</f>
        <v>#DIV/0!</v>
      </c>
      <c r="C6953" t="e">
        <f>Weighting!$F$17</f>
        <v>#NUM!</v>
      </c>
      <c r="D6953" t="e">
        <f>IF(C6953=1,'Data Transformation'!$G$3+0.5*'Data Transformation'!$W$25,IF(C6954=1,D6954-'Data Transformation'!$W$25,FALSE))</f>
        <v>#NUM!</v>
      </c>
      <c r="E6953">
        <f t="array" ref="E6953">IF(ISLOGICAL(D6953),"",FREQUENCY(IF('Data Transformation'!$B$425:$B$8425='Bin Analysis'!$B6939,'Data Transformation'!$G$425:$G$8425),D6953))</f>
        <v>2001</v>
      </c>
      <c r="F6953">
        <f t="shared" si="867"/>
        <v>0</v>
      </c>
      <c r="G6953">
        <f>Weighting!$H$17</f>
        <v>0</v>
      </c>
      <c r="H6953">
        <f t="array" ref="H6953">FREQUENCY(IF('Data Transformation'!$B$4:$B$8425=B6939,'Data Transformation'!$G$4:$G$8425),'Bin Analysis'!$B6953)</f>
        <v>2073</v>
      </c>
      <c r="I6953">
        <f t="shared" si="868"/>
        <v>0</v>
      </c>
      <c r="J6953">
        <f t="shared" si="869"/>
        <v>0</v>
      </c>
      <c r="K6953">
        <f>J6953*Weighting!$W$17</f>
        <v>0</v>
      </c>
      <c r="M6953" s="14"/>
    </row>
    <row r="6954" spans="1:13" x14ac:dyDescent="0.25">
      <c r="A6954" s="32" t="str">
        <f>IF(Weighting!$P$18&gt;0,B6954,"")</f>
        <v/>
      </c>
      <c r="B6954" t="e">
        <f>Weighting!$C$18</f>
        <v>#DIV/0!</v>
      </c>
      <c r="C6954" t="e">
        <f>Weighting!$F$18</f>
        <v>#NUM!</v>
      </c>
      <c r="D6954" t="e">
        <f>IF(C6954=1,'Data Transformation'!$G$3+0.5*'Data Transformation'!$W$25,IF(C6955=1,D6955-'Data Transformation'!$W$25,FALSE))</f>
        <v>#NUM!</v>
      </c>
      <c r="E6954">
        <f t="array" ref="E6954">IF(ISLOGICAL(D6954),"",FREQUENCY(IF('Data Transformation'!$B$425:$B$8425='Bin Analysis'!$B6939,'Data Transformation'!$G$425:$G$8425),D6954))</f>
        <v>2001</v>
      </c>
      <c r="F6954">
        <f t="shared" si="867"/>
        <v>0</v>
      </c>
      <c r="G6954">
        <f>Weighting!$H$18</f>
        <v>0</v>
      </c>
      <c r="H6954">
        <f t="array" ref="H6954">FREQUENCY(IF('Data Transformation'!$B$4:$B$8425=B6939,'Data Transformation'!$G$4:$G$8425),'Bin Analysis'!$B6954)</f>
        <v>2073</v>
      </c>
      <c r="I6954">
        <f t="shared" si="868"/>
        <v>0</v>
      </c>
      <c r="J6954">
        <f t="shared" si="869"/>
        <v>0</v>
      </c>
      <c r="K6954">
        <f>J6954*Weighting!$W$18</f>
        <v>0</v>
      </c>
      <c r="M6954" s="14"/>
    </row>
    <row r="6955" spans="1:13" x14ac:dyDescent="0.25">
      <c r="A6955" s="32" t="str">
        <f>IF(Weighting!$P$19&gt;0,B6955,"")</f>
        <v/>
      </c>
      <c r="B6955" t="e">
        <f>Weighting!$C$19</f>
        <v>#DIV/0!</v>
      </c>
      <c r="C6955" t="e">
        <f>Weighting!$F$19</f>
        <v>#NUM!</v>
      </c>
      <c r="D6955" t="e">
        <f>IF(C6955=1,'Data Transformation'!$G$3+0.5*'Data Transformation'!$W$25,IF(C6956=1,D6956-'Data Transformation'!$W$25,FALSE))</f>
        <v>#NUM!</v>
      </c>
      <c r="E6955">
        <f t="array" ref="E6955">IF(ISLOGICAL(D6955),"",FREQUENCY(IF('Data Transformation'!$B$425:$B$8425='Bin Analysis'!$B6939,'Data Transformation'!$G$425:$G$8425),D6955))</f>
        <v>2001</v>
      </c>
      <c r="F6955">
        <f t="shared" si="867"/>
        <v>0</v>
      </c>
      <c r="G6955">
        <f>Weighting!$H$19</f>
        <v>0</v>
      </c>
      <c r="H6955">
        <f t="array" ref="H6955">FREQUENCY(IF('Data Transformation'!$B$4:$B$8425=B6939,'Data Transformation'!$G$4:$G$8425),'Bin Analysis'!$B6955)</f>
        <v>2073</v>
      </c>
      <c r="I6955">
        <f t="shared" si="868"/>
        <v>0</v>
      </c>
      <c r="J6955">
        <f t="shared" si="869"/>
        <v>0</v>
      </c>
      <c r="K6955">
        <f>J6955*Weighting!$W$19</f>
        <v>0</v>
      </c>
      <c r="M6955" s="14"/>
    </row>
    <row r="6956" spans="1:13" x14ac:dyDescent="0.25">
      <c r="A6956" s="32" t="str">
        <f>IF(Weighting!$P$20&gt;0,B6956,"")</f>
        <v/>
      </c>
      <c r="B6956" t="e">
        <f>Weighting!$C$20</f>
        <v>#DIV/0!</v>
      </c>
      <c r="C6956" t="e">
        <f>Weighting!$F$20</f>
        <v>#NUM!</v>
      </c>
      <c r="D6956" t="e">
        <f>IF(C6956=1,'Data Transformation'!$G$3+0.5*'Data Transformation'!$W$25,IF(C6957=1,D6957-'Data Transformation'!$W$25,FALSE))</f>
        <v>#NUM!</v>
      </c>
      <c r="E6956">
        <f t="array" ref="E6956">IF(ISLOGICAL(D6956),"",FREQUENCY(IF('Data Transformation'!$B$425:$B$8425='Bin Analysis'!$B6939,'Data Transformation'!$G$425:$G$8425),D6956))</f>
        <v>2001</v>
      </c>
      <c r="F6956">
        <f t="shared" si="867"/>
        <v>0</v>
      </c>
      <c r="G6956">
        <f>Weighting!$H$20</f>
        <v>0</v>
      </c>
      <c r="H6956">
        <f t="array" ref="H6956">FREQUENCY(IF('Data Transformation'!$B$4:$B$8425=B6939,'Data Transformation'!$G$4:$G$8425),'Bin Analysis'!$B6956)</f>
        <v>2073</v>
      </c>
      <c r="I6956">
        <f t="shared" si="868"/>
        <v>0</v>
      </c>
      <c r="J6956">
        <f t="shared" si="869"/>
        <v>0</v>
      </c>
      <c r="K6956">
        <f>J6956*Weighting!$W$20</f>
        <v>0</v>
      </c>
      <c r="M6956" s="14"/>
    </row>
    <row r="6957" spans="1:13" x14ac:dyDescent="0.25">
      <c r="A6957" s="32" t="str">
        <f>IF(Weighting!$P$21&gt;0,B6957,"")</f>
        <v/>
      </c>
      <c r="B6957" t="e">
        <f>Weighting!$C$21</f>
        <v>#DIV/0!</v>
      </c>
      <c r="C6957" t="e">
        <f>Weighting!$F$21</f>
        <v>#NUM!</v>
      </c>
      <c r="D6957" t="e">
        <f>IF(C6957=1,'Data Transformation'!$G$3+0.5*'Data Transformation'!$W$25,IF(C6958=1,D6958-'Data Transformation'!$W$25,FALSE))</f>
        <v>#NUM!</v>
      </c>
      <c r="E6957">
        <f t="array" ref="E6957">IF(ISLOGICAL(D6957),"",FREQUENCY(IF('Data Transformation'!$B$425:$B$8425='Bin Analysis'!$B6939,'Data Transformation'!$G$425:$G$8425),D6957))</f>
        <v>2001</v>
      </c>
      <c r="F6957">
        <f t="shared" si="867"/>
        <v>0</v>
      </c>
      <c r="G6957">
        <f>Weighting!$H$21</f>
        <v>0</v>
      </c>
      <c r="H6957">
        <f t="array" ref="H6957">FREQUENCY(IF('Data Transformation'!$B$4:$B$8425=B6939,'Data Transformation'!$G$4:$G$8425),'Bin Analysis'!$B6957)</f>
        <v>2073</v>
      </c>
      <c r="I6957">
        <f t="shared" si="868"/>
        <v>0</v>
      </c>
      <c r="J6957">
        <f t="shared" si="869"/>
        <v>0</v>
      </c>
      <c r="K6957">
        <f>J6957*Weighting!$W$21</f>
        <v>0</v>
      </c>
      <c r="M6957" s="14"/>
    </row>
    <row r="6958" spans="1:13" x14ac:dyDescent="0.25">
      <c r="A6958" s="32" t="str">
        <f>IF(Weighting!$P$22&gt;0,B6958,"")</f>
        <v/>
      </c>
      <c r="B6958" t="e">
        <f>Weighting!$C$22</f>
        <v>#DIV/0!</v>
      </c>
      <c r="C6958" t="e">
        <f>Weighting!$F$22</f>
        <v>#NUM!</v>
      </c>
      <c r="D6958" t="e">
        <f>IF(C6958=1,'Data Transformation'!$G$3+0.5*'Data Transformation'!$W$25,IF(C6959=1,D6959-'Data Transformation'!$W$25,FALSE))</f>
        <v>#NUM!</v>
      </c>
      <c r="E6958">
        <f t="array" ref="E6958">IF(ISLOGICAL(D6958),"",FREQUENCY(IF('Data Transformation'!$B$425:$B$8425='Bin Analysis'!$B6939,'Data Transformation'!$G$425:$G$8425),D6958))</f>
        <v>2001</v>
      </c>
      <c r="F6958">
        <f t="shared" si="867"/>
        <v>0</v>
      </c>
      <c r="G6958">
        <f>Weighting!$H$22</f>
        <v>0</v>
      </c>
      <c r="H6958">
        <f t="array" ref="H6958">FREQUENCY(IF('Data Transformation'!$B$4:$B$8425=B6939,'Data Transformation'!$G$4:$G$8425),'Bin Analysis'!$B6958)</f>
        <v>2073</v>
      </c>
      <c r="I6958">
        <f t="shared" si="868"/>
        <v>0</v>
      </c>
      <c r="J6958">
        <f t="shared" si="869"/>
        <v>0</v>
      </c>
      <c r="K6958">
        <f>J6958*Weighting!$W$22</f>
        <v>0</v>
      </c>
      <c r="M6958" s="14"/>
    </row>
    <row r="6959" spans="1:13" x14ac:dyDescent="0.25">
      <c r="A6959" s="32" t="str">
        <f>IF(Weighting!$P$23&gt;0,B6959,"")</f>
        <v/>
      </c>
      <c r="B6959" t="e">
        <f>Weighting!$C$23</f>
        <v>#DIV/0!</v>
      </c>
      <c r="C6959" t="e">
        <f>Weighting!$F$23</f>
        <v>#NUM!</v>
      </c>
      <c r="D6959" t="e">
        <f>IF(C6959=1,'Data Transformation'!$G$3+0.5*'Data Transformation'!$W$25,IF(C6960=1,D6960-'Data Transformation'!$W$25,FALSE))</f>
        <v>#NUM!</v>
      </c>
      <c r="E6959">
        <f t="array" ref="E6959">IF(ISLOGICAL(D6959),"",FREQUENCY(IF('Data Transformation'!$B$425:$B$8425='Bin Analysis'!$B6939,'Data Transformation'!$G$425:$G$8425),D6959))</f>
        <v>2001</v>
      </c>
      <c r="F6959">
        <f t="shared" si="867"/>
        <v>0</v>
      </c>
      <c r="G6959">
        <f>Weighting!$H$23</f>
        <v>0</v>
      </c>
      <c r="H6959">
        <f t="array" ref="H6959">FREQUENCY(IF('Data Transformation'!$B$4:$B$8425=B6939,'Data Transformation'!$G$4:$G$8425),'Bin Analysis'!$B6959)</f>
        <v>2073</v>
      </c>
      <c r="I6959">
        <f t="shared" si="868"/>
        <v>0</v>
      </c>
      <c r="J6959">
        <f t="shared" si="869"/>
        <v>0</v>
      </c>
      <c r="K6959">
        <f>J6959*Weighting!$W$23</f>
        <v>0</v>
      </c>
      <c r="M6959" s="14"/>
    </row>
    <row r="6960" spans="1:13" x14ac:dyDescent="0.25">
      <c r="A6960" s="32" t="str">
        <f>IF(Weighting!$P$24&gt;0,B6960,"")</f>
        <v/>
      </c>
      <c r="B6960" t="e">
        <f>Weighting!$C$24</f>
        <v>#DIV/0!</v>
      </c>
      <c r="C6960" t="e">
        <f>Weighting!$F$24</f>
        <v>#NUM!</v>
      </c>
      <c r="D6960" t="e">
        <f>IF(C6960=1,'Data Transformation'!$G$3+0.5*'Data Transformation'!$W$25,IF(C6961=1,D6961-'Data Transformation'!$W$25,FALSE))</f>
        <v>#NUM!</v>
      </c>
      <c r="E6960">
        <f t="array" ref="E6960">IF(ISLOGICAL(D6960),"",FREQUENCY(IF('Data Transformation'!$B$425:$B$8425='Bin Analysis'!$B6939,'Data Transformation'!$G$425:$G$8425),D6960))</f>
        <v>2001</v>
      </c>
      <c r="F6960">
        <f t="shared" si="867"/>
        <v>0</v>
      </c>
      <c r="G6960">
        <f>Weighting!$H$24</f>
        <v>0</v>
      </c>
      <c r="H6960">
        <f t="array" ref="H6960">FREQUENCY(IF('Data Transformation'!$B$4:$B$8425=B6939,'Data Transformation'!$G$4:$G$8425),'Bin Analysis'!$B6960)</f>
        <v>2073</v>
      </c>
      <c r="I6960">
        <f t="shared" si="868"/>
        <v>0</v>
      </c>
      <c r="J6960">
        <f t="shared" si="869"/>
        <v>0</v>
      </c>
      <c r="K6960">
        <f>J6960*Weighting!$W$24</f>
        <v>0</v>
      </c>
      <c r="M6960" s="14"/>
    </row>
    <row r="6961" spans="1:25" x14ac:dyDescent="0.25">
      <c r="A6961" s="32" t="str">
        <f>IF(Weighting!$P$25&gt;0,B6961,"")</f>
        <v/>
      </c>
      <c r="B6961" t="e">
        <f>Weighting!$C$25</f>
        <v>#DIV/0!</v>
      </c>
      <c r="C6961" t="e">
        <f>Weighting!$F$25</f>
        <v>#NUM!</v>
      </c>
      <c r="D6961" t="e">
        <f>IF(C6961=1,'Data Transformation'!$G$3+0.5*'Data Transformation'!$W$25,IF(C6962=1,D6962-'Data Transformation'!$W$25,FALSE))</f>
        <v>#NUM!</v>
      </c>
      <c r="E6961">
        <f t="array" ref="E6961">IF(ISLOGICAL(D6961),"",FREQUENCY(IF('Data Transformation'!$B$425:$B$8425='Bin Analysis'!$B6939,'Data Transformation'!$G$425:$G$8425),D6961))</f>
        <v>2001</v>
      </c>
      <c r="F6961">
        <f t="shared" si="867"/>
        <v>0</v>
      </c>
      <c r="G6961">
        <f>Weighting!$H$25</f>
        <v>0</v>
      </c>
      <c r="H6961">
        <f t="array" ref="H6961">FREQUENCY(IF('Data Transformation'!$B$4:$B$8425=B6939,'Data Transformation'!$G$4:$G$8425),'Bin Analysis'!$B6961)</f>
        <v>2073</v>
      </c>
      <c r="I6961">
        <f t="shared" si="868"/>
        <v>0</v>
      </c>
      <c r="J6961">
        <f t="shared" si="869"/>
        <v>0</v>
      </c>
      <c r="K6961">
        <f>J6961*Weighting!$W$25</f>
        <v>0</v>
      </c>
      <c r="M6961" s="14"/>
    </row>
    <row r="6962" spans="1:25" x14ac:dyDescent="0.25">
      <c r="N6962" s="57"/>
      <c r="O6962"/>
      <c r="P6962"/>
      <c r="Q6962"/>
      <c r="R6962"/>
    </row>
    <row r="6963" spans="1:25" ht="23.25" x14ac:dyDescent="0.35">
      <c r="A6963" s="21" t="s">
        <v>0</v>
      </c>
      <c r="B6963" s="21" t="str">
        <f>IFERROR(VLOOKUP(C6963,'Data Transformation'!$L$6:$M$426,2,FALSE),"")</f>
        <v/>
      </c>
      <c r="C6963" s="21">
        <f>C6939+1</f>
        <v>290</v>
      </c>
      <c r="D6963" s="21"/>
      <c r="E6963" s="21"/>
      <c r="F6963" s="21"/>
      <c r="G6963" s="21"/>
      <c r="H6963" s="22"/>
      <c r="I6963" s="22"/>
      <c r="J6963" s="22"/>
      <c r="K6963" s="21"/>
      <c r="L6963" s="21" t="str">
        <f>B6963</f>
        <v/>
      </c>
      <c r="M6963" s="23" t="e">
        <f>INDEX('Data Transformation'!$O$4:$O$424,MATCH($B6963,'Data Transformation'!$M$4:$M$424,0),MATCH($M$2,'Data Transformation'!$O$3,0))</f>
        <v>#N/A</v>
      </c>
      <c r="N6963" s="27" t="e">
        <f>IF('Input and Summary Results'!$J$16="minimum",'Bin Analysis'!X6964/(M6963-1),'Bin Analysis'!Y6963/('Bin Analysis'!M6963-1))</f>
        <v>#N/A</v>
      </c>
      <c r="O6963" s="27" t="e">
        <f>IF(M6963=FALSE,NA(),(VLOOKUP(1,C6966:K6985,4,FALSE))/(M6963-1))</f>
        <v>#N/A</v>
      </c>
      <c r="P6963" s="27" t="e">
        <f>IF(M6963=FALSE,NA(),SUM(J6966:J6985)/Weighting!$S$5)</f>
        <v>#N/A</v>
      </c>
      <c r="Q6963" s="27" t="e">
        <f>IF(M6963=FALSE,NA(),SUM(K6966:K6985)/Weighting!$S$6)</f>
        <v>#N/A</v>
      </c>
      <c r="R6963" s="27" t="e">
        <f>IF(M6963=FALSE,NA(),(VLOOKUP(1,G6966:K6985,3,FALSE))/(M6963-1))</f>
        <v>#N/A</v>
      </c>
      <c r="S6963" s="22" t="e">
        <f>IF(M6963=FALSE,NA(),IF(SUM(J6966:J6985)=2,"yes","no"))</f>
        <v>#N/A</v>
      </c>
      <c r="X6963" s="2" cm="2">
        <f t="array" ref="X6963:X6964">FREQUENCY(IF('Data Transformation'!$B$425:$B$6424='Bin Analysis'!L6963,'Data Transformation'!$G$425:$G$6424),'Data Transformation'!$U$11)</f>
        <v>0</v>
      </c>
      <c r="Y6963" s="2" cm="2">
        <f t="array" ref="Y6963:Y6964">FREQUENCY(IF('Data Transformation'!$B$425:$B$6424='Bin Analysis'!L6963,'Data Transformation'!$G$425:$G$6424),'Data Transformation'!$U$12)</f>
        <v>0</v>
      </c>
    </row>
    <row r="6964" spans="1:25" x14ac:dyDescent="0.25">
      <c r="A6964" s="14" t="s">
        <v>67</v>
      </c>
      <c r="B6964" t="s">
        <v>47</v>
      </c>
      <c r="C6964" t="s">
        <v>5</v>
      </c>
      <c r="D6964" t="s">
        <v>100</v>
      </c>
      <c r="E6964" t="s">
        <v>101</v>
      </c>
      <c r="F6964" t="s">
        <v>102</v>
      </c>
      <c r="G6964" t="s">
        <v>70</v>
      </c>
      <c r="H6964" t="s">
        <v>31</v>
      </c>
      <c r="I6964" t="s">
        <v>32</v>
      </c>
      <c r="J6964" t="s">
        <v>46</v>
      </c>
      <c r="K6964" s="14" t="s">
        <v>45</v>
      </c>
      <c r="M6964" s="14"/>
      <c r="X6964" s="2">
        <v>0</v>
      </c>
      <c r="Y6964" s="2">
        <v>0</v>
      </c>
    </row>
    <row r="6965" spans="1:25" x14ac:dyDescent="0.25">
      <c r="A6965" s="32"/>
      <c r="D6965" t="e">
        <f>IF(C6965=1,'Data Transformation'!$G$3+0.5*'Data Transformation'!$W$25,IF(C6966=1,D6966-'Data Transformation'!$W$25,FALSE))</f>
        <v>#NUM!</v>
      </c>
      <c r="E6965">
        <f t="array" ref="E6965">IF(ISLOGICAL(D6965),"",FREQUENCY(IF('Data Transformation'!$B$425:$B$8425='Bin Analysis'!$B6963,'Data Transformation'!$G$425:$G$8425),D6965))</f>
        <v>2001</v>
      </c>
      <c r="F6965" t="e">
        <f>IF(ISLOGICAL(D6965),"",E6965-E6964)</f>
        <v>#VALUE!</v>
      </c>
      <c r="M6965" s="14"/>
    </row>
    <row r="6966" spans="1:25" x14ac:dyDescent="0.25">
      <c r="A6966" s="32" t="e">
        <f>IF(Weighting!$P$6&gt;0,B6966,"")</f>
        <v>#NUM!</v>
      </c>
      <c r="B6966" t="e">
        <f>Weighting!$C$6</f>
        <v>#DIV/0!</v>
      </c>
      <c r="C6966" t="e">
        <f>Weighting!$F$6</f>
        <v>#NUM!</v>
      </c>
      <c r="D6966" t="e">
        <f>IF(C6966=1,'Data Transformation'!$G$3+0.5*'Data Transformation'!$W$25,IF(C6967=1,D6967-'Data Transformation'!$W$25,FALSE))</f>
        <v>#NUM!</v>
      </c>
      <c r="E6966">
        <f t="array" ref="E6966">IF(ISLOGICAL(D6966),"",FREQUENCY(IF('Data Transformation'!$B$425:$B$8425='Bin Analysis'!$B6963,'Data Transformation'!$G$425:$G$8425),D6966))</f>
        <v>2001</v>
      </c>
      <c r="F6966">
        <f>IF(ISLOGICAL(D6966),"",E6966-E6965)</f>
        <v>0</v>
      </c>
      <c r="G6966">
        <f>Weighting!$H$6</f>
        <v>1</v>
      </c>
      <c r="H6966">
        <f t="array" ref="H6966">FREQUENCY(IF('Data Transformation'!$B$4:$B$8425=B6963,'Data Transformation'!$G$4:$G$8425),'Bin Analysis'!$B6966)</f>
        <v>2073</v>
      </c>
      <c r="I6966">
        <f>H6966-H6965</f>
        <v>2073</v>
      </c>
      <c r="J6966">
        <f>IF(I6966=0,0,1)</f>
        <v>1</v>
      </c>
      <c r="K6966" t="e">
        <f>J6966*Weighting!$W$6</f>
        <v>#NUM!</v>
      </c>
      <c r="M6966" s="14"/>
    </row>
    <row r="6967" spans="1:25" x14ac:dyDescent="0.25">
      <c r="A6967" s="32" t="str">
        <f>IF(Weighting!$P$7&gt;0,B6967,"")</f>
        <v/>
      </c>
      <c r="B6967" t="e">
        <f>Weighting!$C$7</f>
        <v>#DIV/0!</v>
      </c>
      <c r="C6967" t="e">
        <f>Weighting!$F$7</f>
        <v>#NUM!</v>
      </c>
      <c r="D6967" t="e">
        <f>IF(C6967=1,'Data Transformation'!$G$3+0.5*'Data Transformation'!$W$25,IF(C6968=1,D6968-'Data Transformation'!$W$25,FALSE))</f>
        <v>#NUM!</v>
      </c>
      <c r="E6967">
        <f t="array" ref="E6967">IF(ISLOGICAL(D6967),"",FREQUENCY(IF('Data Transformation'!$B$425:$B$8425='Bin Analysis'!$B6963,'Data Transformation'!$G$425:$G$8425),D6967))</f>
        <v>2001</v>
      </c>
      <c r="F6967">
        <f t="shared" ref="F6967:F6985" si="870">IF(ISLOGICAL(D6967),"",E6967-E6966)</f>
        <v>0</v>
      </c>
      <c r="G6967">
        <f>Weighting!$H$7</f>
        <v>0</v>
      </c>
      <c r="H6967">
        <f t="array" ref="H6967">FREQUENCY(IF('Data Transformation'!$B$4:$B$8425=B6963,'Data Transformation'!$G$4:$G$8425),'Bin Analysis'!$B6967)</f>
        <v>2073</v>
      </c>
      <c r="I6967">
        <f t="shared" ref="I6967:I6985" si="871">H6967-H6966</f>
        <v>0</v>
      </c>
      <c r="J6967">
        <f>IF(I6967=0,0,1)</f>
        <v>0</v>
      </c>
      <c r="K6967">
        <f>J6967*Weighting!$W$7</f>
        <v>0</v>
      </c>
      <c r="M6967" s="14"/>
    </row>
    <row r="6968" spans="1:25" x14ac:dyDescent="0.25">
      <c r="A6968" s="32" t="str">
        <f>IF(Weighting!$P$8&gt;0,B6968,"")</f>
        <v/>
      </c>
      <c r="B6968" t="e">
        <f>Weighting!$C$8</f>
        <v>#DIV/0!</v>
      </c>
      <c r="C6968" t="e">
        <f>Weighting!$F$8</f>
        <v>#NUM!</v>
      </c>
      <c r="D6968" t="e">
        <f>IF(C6968=1,'Data Transformation'!$G$3+0.5*'Data Transformation'!$W$25,IF(C6969=1,D6969-'Data Transformation'!$W$25,FALSE))</f>
        <v>#NUM!</v>
      </c>
      <c r="E6968">
        <f t="array" ref="E6968">IF(ISLOGICAL(D6968),"",FREQUENCY(IF('Data Transformation'!$B$425:$B$8425='Bin Analysis'!$B6963,'Data Transformation'!$G$425:$G$8425),D6968))</f>
        <v>2001</v>
      </c>
      <c r="F6968">
        <f t="shared" si="870"/>
        <v>0</v>
      </c>
      <c r="G6968">
        <f>Weighting!$H$8</f>
        <v>0</v>
      </c>
      <c r="H6968">
        <f t="array" ref="H6968">FREQUENCY(IF('Data Transformation'!$B$4:$B$8425=B6963,'Data Transformation'!$G$4:$G$8425),'Bin Analysis'!$B6968)</f>
        <v>2073</v>
      </c>
      <c r="I6968">
        <f t="shared" si="871"/>
        <v>0</v>
      </c>
      <c r="J6968">
        <f t="shared" ref="J6968:J6985" si="872">IF(I6968=0,0,1)</f>
        <v>0</v>
      </c>
      <c r="K6968">
        <f>J6968*Weighting!$W$8</f>
        <v>0</v>
      </c>
      <c r="M6968" s="14"/>
    </row>
    <row r="6969" spans="1:25" x14ac:dyDescent="0.25">
      <c r="A6969" s="32" t="str">
        <f>IF(Weighting!$P$9&gt;0,B6969,"")</f>
        <v/>
      </c>
      <c r="B6969" s="50" t="e">
        <f>Weighting!$C$9</f>
        <v>#DIV/0!</v>
      </c>
      <c r="C6969" t="e">
        <f>Weighting!$F$9</f>
        <v>#NUM!</v>
      </c>
      <c r="D6969" t="e">
        <f>IF(C6969=1,'Data Transformation'!$G$3+0.5*'Data Transformation'!$W$25,IF(C6970=1,D6970-'Data Transformation'!$W$25,FALSE))</f>
        <v>#NUM!</v>
      </c>
      <c r="E6969">
        <f t="array" ref="E6969">IF(ISLOGICAL(D6969),"",FREQUENCY(IF('Data Transformation'!$B$425:$B$8425='Bin Analysis'!$B6963,'Data Transformation'!$G$425:$G$8425),D6969))</f>
        <v>2001</v>
      </c>
      <c r="F6969">
        <f t="shared" si="870"/>
        <v>0</v>
      </c>
      <c r="G6969">
        <f>Weighting!$H$9</f>
        <v>0</v>
      </c>
      <c r="H6969">
        <f t="array" ref="H6969">FREQUENCY(IF('Data Transformation'!$B$4:$B$8425=B6963,'Data Transformation'!$G$4:$G$8425),'Bin Analysis'!$B6969)</f>
        <v>2073</v>
      </c>
      <c r="I6969">
        <f t="shared" si="871"/>
        <v>0</v>
      </c>
      <c r="J6969">
        <f t="shared" si="872"/>
        <v>0</v>
      </c>
      <c r="K6969">
        <f>J6969*Weighting!$W$9</f>
        <v>0</v>
      </c>
      <c r="M6969" s="14"/>
    </row>
    <row r="6970" spans="1:25" x14ac:dyDescent="0.25">
      <c r="A6970" s="32" t="str">
        <f>IF(Weighting!$P$10&gt;0,B6970,"")</f>
        <v/>
      </c>
      <c r="B6970" t="e">
        <f>Weighting!$C$10</f>
        <v>#DIV/0!</v>
      </c>
      <c r="C6970" t="e">
        <f>Weighting!$F$10</f>
        <v>#NUM!</v>
      </c>
      <c r="D6970" t="e">
        <f>IF(C6970=1,'Data Transformation'!$G$3+0.5*'Data Transformation'!$W$25,IF(C6971=1,D6971-'Data Transformation'!$W$25,FALSE))</f>
        <v>#NUM!</v>
      </c>
      <c r="E6970">
        <f t="array" ref="E6970">IF(ISLOGICAL(D6970),"",FREQUENCY(IF('Data Transformation'!$B$425:$B$8425='Bin Analysis'!$B6963,'Data Transformation'!$G$425:$G$8425),D6970))</f>
        <v>2001</v>
      </c>
      <c r="F6970">
        <f t="shared" si="870"/>
        <v>0</v>
      </c>
      <c r="G6970">
        <f>Weighting!$H$10</f>
        <v>0</v>
      </c>
      <c r="H6970">
        <f t="array" ref="H6970">FREQUENCY(IF('Data Transformation'!$B$4:$B$8425=B6963,'Data Transformation'!$G$4:$G$8425),'Bin Analysis'!$B6970)</f>
        <v>2073</v>
      </c>
      <c r="I6970">
        <f t="shared" si="871"/>
        <v>0</v>
      </c>
      <c r="J6970">
        <f t="shared" si="872"/>
        <v>0</v>
      </c>
      <c r="K6970">
        <f>J6970*Weighting!$W$10</f>
        <v>0</v>
      </c>
      <c r="M6970" s="14"/>
    </row>
    <row r="6971" spans="1:25" x14ac:dyDescent="0.25">
      <c r="A6971" s="32" t="str">
        <f>IF(Weighting!$P$11&gt;0,B6971,"")</f>
        <v/>
      </c>
      <c r="B6971" t="e">
        <f>Weighting!$C$11</f>
        <v>#DIV/0!</v>
      </c>
      <c r="C6971" t="e">
        <f>Weighting!$F$11</f>
        <v>#NUM!</v>
      </c>
      <c r="D6971" t="e">
        <f>IF(C6971=1,'Data Transformation'!$G$3+0.5*'Data Transformation'!$W$25,IF(C6972=1,D6972-'Data Transformation'!$W$25,FALSE))</f>
        <v>#NUM!</v>
      </c>
      <c r="E6971">
        <f t="array" ref="E6971">IF(ISLOGICAL(D6971),"",FREQUENCY(IF('Data Transformation'!$B$425:$B$8425='Bin Analysis'!$B6963,'Data Transformation'!$G$425:$G$8425),D6971))</f>
        <v>2001</v>
      </c>
      <c r="F6971">
        <f t="shared" si="870"/>
        <v>0</v>
      </c>
      <c r="G6971">
        <f>Weighting!$H$11</f>
        <v>0</v>
      </c>
      <c r="H6971">
        <f t="array" ref="H6971">FREQUENCY(IF('Data Transformation'!$B$4:$B$8425=B6963,'Data Transformation'!$G$4:$G$8425),'Bin Analysis'!$B6971)</f>
        <v>2073</v>
      </c>
      <c r="I6971">
        <f t="shared" si="871"/>
        <v>0</v>
      </c>
      <c r="J6971">
        <f t="shared" si="872"/>
        <v>0</v>
      </c>
      <c r="K6971">
        <f>J6971*Weighting!$W$11</f>
        <v>0</v>
      </c>
      <c r="M6971" s="14"/>
    </row>
    <row r="6972" spans="1:25" x14ac:dyDescent="0.25">
      <c r="A6972" s="32" t="str">
        <f>IF(Weighting!$P$12&gt;0,B6972,"")</f>
        <v/>
      </c>
      <c r="B6972" t="e">
        <f>Weighting!$C$12</f>
        <v>#DIV/0!</v>
      </c>
      <c r="C6972" t="e">
        <f>Weighting!$F$12</f>
        <v>#NUM!</v>
      </c>
      <c r="D6972" t="e">
        <f>IF(C6972=1,'Data Transformation'!$G$3+0.5*'Data Transformation'!$W$25,IF(C6973=1,D6973-'Data Transformation'!$W$25,FALSE))</f>
        <v>#NUM!</v>
      </c>
      <c r="E6972">
        <f t="array" ref="E6972">IF(ISLOGICAL(D6972),"",FREQUENCY(IF('Data Transformation'!$B$425:$B$8425='Bin Analysis'!$B6963,'Data Transformation'!$G$425:$G$8425),D6972))</f>
        <v>2001</v>
      </c>
      <c r="F6972">
        <f t="shared" si="870"/>
        <v>0</v>
      </c>
      <c r="G6972">
        <f>Weighting!$H$12</f>
        <v>0</v>
      </c>
      <c r="H6972">
        <f t="array" ref="H6972">FREQUENCY(IF('Data Transformation'!$B$4:$B$8425=B6963,'Data Transformation'!$G$4:$G$8425),'Bin Analysis'!$B6972)</f>
        <v>2073</v>
      </c>
      <c r="I6972">
        <f t="shared" si="871"/>
        <v>0</v>
      </c>
      <c r="J6972">
        <f t="shared" si="872"/>
        <v>0</v>
      </c>
      <c r="K6972">
        <f>J6972*Weighting!$W$12</f>
        <v>0</v>
      </c>
      <c r="M6972" s="14"/>
    </row>
    <row r="6973" spans="1:25" x14ac:dyDescent="0.25">
      <c r="A6973" s="32" t="str">
        <f>IF(Weighting!$P$13&gt;0,B6973,"")</f>
        <v/>
      </c>
      <c r="B6973" t="e">
        <f>Weighting!$C$13</f>
        <v>#DIV/0!</v>
      </c>
      <c r="C6973" t="e">
        <f>Weighting!$F$13</f>
        <v>#NUM!</v>
      </c>
      <c r="D6973" t="e">
        <f>IF(C6973=1,'Data Transformation'!$G$3+0.5*'Data Transformation'!$W$25,IF(C6974=1,D6974-'Data Transformation'!$W$25,FALSE))</f>
        <v>#NUM!</v>
      </c>
      <c r="E6973">
        <f t="array" ref="E6973">IF(ISLOGICAL(D6973),"",FREQUENCY(IF('Data Transformation'!$B$425:$B$8425='Bin Analysis'!$B6963,'Data Transformation'!$G$425:$G$8425),D6973))</f>
        <v>2001</v>
      </c>
      <c r="F6973">
        <f t="shared" si="870"/>
        <v>0</v>
      </c>
      <c r="G6973">
        <f>Weighting!$H$13</f>
        <v>0</v>
      </c>
      <c r="H6973">
        <f t="array" ref="H6973">FREQUENCY(IF('Data Transformation'!$B$4:$B$8425=B6963,'Data Transformation'!$G$4:$G$8425),'Bin Analysis'!$B6973)</f>
        <v>2073</v>
      </c>
      <c r="I6973">
        <f t="shared" si="871"/>
        <v>0</v>
      </c>
      <c r="J6973">
        <f t="shared" si="872"/>
        <v>0</v>
      </c>
      <c r="K6973">
        <f>J6973*Weighting!$W$13</f>
        <v>0</v>
      </c>
      <c r="M6973" s="14"/>
    </row>
    <row r="6974" spans="1:25" x14ac:dyDescent="0.25">
      <c r="A6974" s="32" t="str">
        <f>IF(Weighting!$P$14&gt;0,B6974,"")</f>
        <v/>
      </c>
      <c r="B6974" t="e">
        <f>Weighting!$C$14</f>
        <v>#DIV/0!</v>
      </c>
      <c r="C6974" t="e">
        <f>Weighting!$F$14</f>
        <v>#NUM!</v>
      </c>
      <c r="D6974" t="e">
        <f>IF(C6974=1,'Data Transformation'!$G$3+0.5*'Data Transformation'!$W$25,IF(C6975=1,D6975-'Data Transformation'!$W$25,FALSE))</f>
        <v>#NUM!</v>
      </c>
      <c r="E6974">
        <f t="array" ref="E6974">IF(ISLOGICAL(D6974),"",FREQUENCY(IF('Data Transformation'!$B$425:$B$8425='Bin Analysis'!$B6963,'Data Transformation'!$G$425:$G$8425),D6974))</f>
        <v>2001</v>
      </c>
      <c r="F6974">
        <f t="shared" si="870"/>
        <v>0</v>
      </c>
      <c r="G6974">
        <f>Weighting!$H$14</f>
        <v>0</v>
      </c>
      <c r="H6974">
        <f t="array" ref="H6974">FREQUENCY(IF('Data Transformation'!$B$4:$B$8425=B6963,'Data Transformation'!$G$4:$G$8425),'Bin Analysis'!$B6974)</f>
        <v>2073</v>
      </c>
      <c r="I6974">
        <f t="shared" si="871"/>
        <v>0</v>
      </c>
      <c r="J6974">
        <f t="shared" si="872"/>
        <v>0</v>
      </c>
      <c r="K6974">
        <f>J6974*Weighting!$W$14</f>
        <v>0</v>
      </c>
      <c r="M6974" s="14"/>
    </row>
    <row r="6975" spans="1:25" x14ac:dyDescent="0.25">
      <c r="A6975" s="32" t="str">
        <f>IF(Weighting!$P$15&gt;0,B6975,"")</f>
        <v/>
      </c>
      <c r="B6975" t="e">
        <f>Weighting!$C$15</f>
        <v>#DIV/0!</v>
      </c>
      <c r="C6975" t="e">
        <f>Weighting!$F$15</f>
        <v>#NUM!</v>
      </c>
      <c r="D6975" t="e">
        <f>IF(C6975=1,'Data Transformation'!$G$3+0.5*'Data Transformation'!$W$25,IF(C6976=1,D6976-'Data Transformation'!$W$25,FALSE))</f>
        <v>#NUM!</v>
      </c>
      <c r="E6975">
        <f t="array" ref="E6975">IF(ISLOGICAL(D6975),"",FREQUENCY(IF('Data Transformation'!$B$425:$B$8425='Bin Analysis'!$B6963,'Data Transformation'!$G$425:$G$8425),D6975))</f>
        <v>2001</v>
      </c>
      <c r="F6975">
        <f t="shared" si="870"/>
        <v>0</v>
      </c>
      <c r="G6975">
        <f>Weighting!$H$15</f>
        <v>0</v>
      </c>
      <c r="H6975">
        <f t="array" ref="H6975">FREQUENCY(IF('Data Transformation'!$B$4:$B$8425=B6963,'Data Transformation'!$G$4:$G$8425),'Bin Analysis'!$B6975)</f>
        <v>2073</v>
      </c>
      <c r="I6975">
        <f t="shared" si="871"/>
        <v>0</v>
      </c>
      <c r="J6975">
        <f t="shared" si="872"/>
        <v>0</v>
      </c>
      <c r="K6975">
        <f>J6975*Weighting!$W$15</f>
        <v>0</v>
      </c>
      <c r="M6975" s="14"/>
    </row>
    <row r="6976" spans="1:25" x14ac:dyDescent="0.25">
      <c r="A6976" s="32" t="str">
        <f>IF(Weighting!$P$16&gt;0,B6976,"")</f>
        <v/>
      </c>
      <c r="B6976" t="e">
        <f>Weighting!$C$16</f>
        <v>#DIV/0!</v>
      </c>
      <c r="C6976" t="e">
        <f>Weighting!$F$16</f>
        <v>#NUM!</v>
      </c>
      <c r="D6976" t="e">
        <f>IF(C6976=1,'Data Transformation'!$G$3+0.5*'Data Transformation'!$W$25,IF(C6977=1,D6977-'Data Transformation'!$W$25,FALSE))</f>
        <v>#NUM!</v>
      </c>
      <c r="E6976">
        <f t="array" ref="E6976">IF(ISLOGICAL(D6976),"",FREQUENCY(IF('Data Transformation'!$B$425:$B$8425='Bin Analysis'!$B6963,'Data Transformation'!$G$425:$G$8425),D6976))</f>
        <v>2001</v>
      </c>
      <c r="F6976">
        <f t="shared" si="870"/>
        <v>0</v>
      </c>
      <c r="G6976">
        <f>Weighting!$H$16</f>
        <v>0</v>
      </c>
      <c r="H6976">
        <f t="array" ref="H6976">FREQUENCY(IF('Data Transformation'!$B$4:$B$8425=B6963,'Data Transformation'!$G$4:$G$8425),'Bin Analysis'!$B6976)</f>
        <v>2073</v>
      </c>
      <c r="I6976">
        <f t="shared" si="871"/>
        <v>0</v>
      </c>
      <c r="J6976">
        <f t="shared" si="872"/>
        <v>0</v>
      </c>
      <c r="K6976">
        <f>J6976*Weighting!$W$16</f>
        <v>0</v>
      </c>
      <c r="M6976" s="14"/>
    </row>
    <row r="6977" spans="1:25" x14ac:dyDescent="0.25">
      <c r="A6977" s="32" t="str">
        <f>IF(Weighting!$P$17&gt;0,B6977,"")</f>
        <v/>
      </c>
      <c r="B6977" t="e">
        <f>Weighting!$C$17</f>
        <v>#DIV/0!</v>
      </c>
      <c r="C6977" t="e">
        <f>Weighting!$F$17</f>
        <v>#NUM!</v>
      </c>
      <c r="D6977" t="e">
        <f>IF(C6977=1,'Data Transformation'!$G$3+0.5*'Data Transformation'!$W$25,IF(C6978=1,D6978-'Data Transformation'!$W$25,FALSE))</f>
        <v>#NUM!</v>
      </c>
      <c r="E6977">
        <f t="array" ref="E6977">IF(ISLOGICAL(D6977),"",FREQUENCY(IF('Data Transformation'!$B$425:$B$8425='Bin Analysis'!$B6963,'Data Transformation'!$G$425:$G$8425),D6977))</f>
        <v>2001</v>
      </c>
      <c r="F6977">
        <f t="shared" si="870"/>
        <v>0</v>
      </c>
      <c r="G6977">
        <f>Weighting!$H$17</f>
        <v>0</v>
      </c>
      <c r="H6977">
        <f t="array" ref="H6977">FREQUENCY(IF('Data Transformation'!$B$4:$B$8425=B6963,'Data Transformation'!$G$4:$G$8425),'Bin Analysis'!$B6977)</f>
        <v>2073</v>
      </c>
      <c r="I6977">
        <f t="shared" si="871"/>
        <v>0</v>
      </c>
      <c r="J6977">
        <f t="shared" si="872"/>
        <v>0</v>
      </c>
      <c r="K6977">
        <f>J6977*Weighting!$W$17</f>
        <v>0</v>
      </c>
      <c r="M6977" s="14"/>
    </row>
    <row r="6978" spans="1:25" x14ac:dyDescent="0.25">
      <c r="A6978" s="32" t="str">
        <f>IF(Weighting!$P$18&gt;0,B6978,"")</f>
        <v/>
      </c>
      <c r="B6978" t="e">
        <f>Weighting!$C$18</f>
        <v>#DIV/0!</v>
      </c>
      <c r="C6978" t="e">
        <f>Weighting!$F$18</f>
        <v>#NUM!</v>
      </c>
      <c r="D6978" t="e">
        <f>IF(C6978=1,'Data Transformation'!$G$3+0.5*'Data Transformation'!$W$25,IF(C6979=1,D6979-'Data Transformation'!$W$25,FALSE))</f>
        <v>#NUM!</v>
      </c>
      <c r="E6978">
        <f t="array" ref="E6978">IF(ISLOGICAL(D6978),"",FREQUENCY(IF('Data Transformation'!$B$425:$B$8425='Bin Analysis'!$B6963,'Data Transformation'!$G$425:$G$8425),D6978))</f>
        <v>2001</v>
      </c>
      <c r="F6978">
        <f t="shared" si="870"/>
        <v>0</v>
      </c>
      <c r="G6978">
        <f>Weighting!$H$18</f>
        <v>0</v>
      </c>
      <c r="H6978">
        <f t="array" ref="H6978">FREQUENCY(IF('Data Transformation'!$B$4:$B$8425=B6963,'Data Transformation'!$G$4:$G$8425),'Bin Analysis'!$B6978)</f>
        <v>2073</v>
      </c>
      <c r="I6978">
        <f t="shared" si="871"/>
        <v>0</v>
      </c>
      <c r="J6978">
        <f t="shared" si="872"/>
        <v>0</v>
      </c>
      <c r="K6978">
        <f>J6978*Weighting!$W$18</f>
        <v>0</v>
      </c>
      <c r="M6978" s="14"/>
    </row>
    <row r="6979" spans="1:25" x14ac:dyDescent="0.25">
      <c r="A6979" s="32" t="str">
        <f>IF(Weighting!$P$19&gt;0,B6979,"")</f>
        <v/>
      </c>
      <c r="B6979" t="e">
        <f>Weighting!$C$19</f>
        <v>#DIV/0!</v>
      </c>
      <c r="C6979" t="e">
        <f>Weighting!$F$19</f>
        <v>#NUM!</v>
      </c>
      <c r="D6979" t="e">
        <f>IF(C6979=1,'Data Transformation'!$G$3+0.5*'Data Transformation'!$W$25,IF(C6980=1,D6980-'Data Transformation'!$W$25,FALSE))</f>
        <v>#NUM!</v>
      </c>
      <c r="E6979">
        <f t="array" ref="E6979">IF(ISLOGICAL(D6979),"",FREQUENCY(IF('Data Transformation'!$B$425:$B$8425='Bin Analysis'!$B6963,'Data Transformation'!$G$425:$G$8425),D6979))</f>
        <v>2001</v>
      </c>
      <c r="F6979">
        <f t="shared" si="870"/>
        <v>0</v>
      </c>
      <c r="G6979">
        <f>Weighting!$H$19</f>
        <v>0</v>
      </c>
      <c r="H6979">
        <f t="array" ref="H6979">FREQUENCY(IF('Data Transformation'!$B$4:$B$8425=B6963,'Data Transformation'!$G$4:$G$8425),'Bin Analysis'!$B6979)</f>
        <v>2073</v>
      </c>
      <c r="I6979">
        <f t="shared" si="871"/>
        <v>0</v>
      </c>
      <c r="J6979">
        <f t="shared" si="872"/>
        <v>0</v>
      </c>
      <c r="K6979">
        <f>J6979*Weighting!$W$19</f>
        <v>0</v>
      </c>
      <c r="M6979" s="14"/>
    </row>
    <row r="6980" spans="1:25" x14ac:dyDescent="0.25">
      <c r="A6980" s="32" t="str">
        <f>IF(Weighting!$P$20&gt;0,B6980,"")</f>
        <v/>
      </c>
      <c r="B6980" t="e">
        <f>Weighting!$C$20</f>
        <v>#DIV/0!</v>
      </c>
      <c r="C6980" t="e">
        <f>Weighting!$F$20</f>
        <v>#NUM!</v>
      </c>
      <c r="D6980" t="e">
        <f>IF(C6980=1,'Data Transformation'!$G$3+0.5*'Data Transformation'!$W$25,IF(C6981=1,D6981-'Data Transformation'!$W$25,FALSE))</f>
        <v>#NUM!</v>
      </c>
      <c r="E6980">
        <f t="array" ref="E6980">IF(ISLOGICAL(D6980),"",FREQUENCY(IF('Data Transformation'!$B$425:$B$8425='Bin Analysis'!$B6963,'Data Transformation'!$G$425:$G$8425),D6980))</f>
        <v>2001</v>
      </c>
      <c r="F6980">
        <f t="shared" si="870"/>
        <v>0</v>
      </c>
      <c r="G6980">
        <f>Weighting!$H$20</f>
        <v>0</v>
      </c>
      <c r="H6980">
        <f t="array" ref="H6980">FREQUENCY(IF('Data Transformation'!$B$4:$B$8425=B6963,'Data Transformation'!$G$4:$G$8425),'Bin Analysis'!$B6980)</f>
        <v>2073</v>
      </c>
      <c r="I6980">
        <f t="shared" si="871"/>
        <v>0</v>
      </c>
      <c r="J6980">
        <f t="shared" si="872"/>
        <v>0</v>
      </c>
      <c r="K6980">
        <f>J6980*Weighting!$W$20</f>
        <v>0</v>
      </c>
      <c r="M6980" s="14"/>
    </row>
    <row r="6981" spans="1:25" x14ac:dyDescent="0.25">
      <c r="A6981" s="32" t="str">
        <f>IF(Weighting!$P$21&gt;0,B6981,"")</f>
        <v/>
      </c>
      <c r="B6981" t="e">
        <f>Weighting!$C$21</f>
        <v>#DIV/0!</v>
      </c>
      <c r="C6981" t="e">
        <f>Weighting!$F$21</f>
        <v>#NUM!</v>
      </c>
      <c r="D6981" t="e">
        <f>IF(C6981=1,'Data Transformation'!$G$3+0.5*'Data Transformation'!$W$25,IF(C6982=1,D6982-'Data Transformation'!$W$25,FALSE))</f>
        <v>#NUM!</v>
      </c>
      <c r="E6981">
        <f t="array" ref="E6981">IF(ISLOGICAL(D6981),"",FREQUENCY(IF('Data Transformation'!$B$425:$B$8425='Bin Analysis'!$B6963,'Data Transformation'!$G$425:$G$8425),D6981))</f>
        <v>2001</v>
      </c>
      <c r="F6981">
        <f t="shared" si="870"/>
        <v>0</v>
      </c>
      <c r="G6981">
        <f>Weighting!$H$21</f>
        <v>0</v>
      </c>
      <c r="H6981">
        <f t="array" ref="H6981">FREQUENCY(IF('Data Transformation'!$B$4:$B$8425=B6963,'Data Transformation'!$G$4:$G$8425),'Bin Analysis'!$B6981)</f>
        <v>2073</v>
      </c>
      <c r="I6981">
        <f t="shared" si="871"/>
        <v>0</v>
      </c>
      <c r="J6981">
        <f t="shared" si="872"/>
        <v>0</v>
      </c>
      <c r="K6981">
        <f>J6981*Weighting!$W$21</f>
        <v>0</v>
      </c>
      <c r="M6981" s="14"/>
    </row>
    <row r="6982" spans="1:25" x14ac:dyDescent="0.25">
      <c r="A6982" s="32" t="str">
        <f>IF(Weighting!$P$22&gt;0,B6982,"")</f>
        <v/>
      </c>
      <c r="B6982" t="e">
        <f>Weighting!$C$22</f>
        <v>#DIV/0!</v>
      </c>
      <c r="C6982" t="e">
        <f>Weighting!$F$22</f>
        <v>#NUM!</v>
      </c>
      <c r="D6982" t="e">
        <f>IF(C6982=1,'Data Transformation'!$G$3+0.5*'Data Transformation'!$W$25,IF(C6983=1,D6983-'Data Transformation'!$W$25,FALSE))</f>
        <v>#NUM!</v>
      </c>
      <c r="E6982">
        <f t="array" ref="E6982">IF(ISLOGICAL(D6982),"",FREQUENCY(IF('Data Transformation'!$B$425:$B$8425='Bin Analysis'!$B6963,'Data Transformation'!$G$425:$G$8425),D6982))</f>
        <v>2001</v>
      </c>
      <c r="F6982">
        <f t="shared" si="870"/>
        <v>0</v>
      </c>
      <c r="G6982">
        <f>Weighting!$H$22</f>
        <v>0</v>
      </c>
      <c r="H6982">
        <f t="array" ref="H6982">FREQUENCY(IF('Data Transformation'!$B$4:$B$8425=B6963,'Data Transformation'!$G$4:$G$8425),'Bin Analysis'!$B6982)</f>
        <v>2073</v>
      </c>
      <c r="I6982">
        <f t="shared" si="871"/>
        <v>0</v>
      </c>
      <c r="J6982">
        <f t="shared" si="872"/>
        <v>0</v>
      </c>
      <c r="K6982">
        <f>J6982*Weighting!$W$22</f>
        <v>0</v>
      </c>
      <c r="M6982" s="14"/>
    </row>
    <row r="6983" spans="1:25" x14ac:dyDescent="0.25">
      <c r="A6983" s="32" t="str">
        <f>IF(Weighting!$P$23&gt;0,B6983,"")</f>
        <v/>
      </c>
      <c r="B6983" t="e">
        <f>Weighting!$C$23</f>
        <v>#DIV/0!</v>
      </c>
      <c r="C6983" t="e">
        <f>Weighting!$F$23</f>
        <v>#NUM!</v>
      </c>
      <c r="D6983" t="e">
        <f>IF(C6983=1,'Data Transformation'!$G$3+0.5*'Data Transformation'!$W$25,IF(C6984=1,D6984-'Data Transformation'!$W$25,FALSE))</f>
        <v>#NUM!</v>
      </c>
      <c r="E6983">
        <f t="array" ref="E6983">IF(ISLOGICAL(D6983),"",FREQUENCY(IF('Data Transformation'!$B$425:$B$8425='Bin Analysis'!$B6963,'Data Transformation'!$G$425:$G$8425),D6983))</f>
        <v>2001</v>
      </c>
      <c r="F6983">
        <f t="shared" si="870"/>
        <v>0</v>
      </c>
      <c r="G6983">
        <f>Weighting!$H$23</f>
        <v>0</v>
      </c>
      <c r="H6983">
        <f t="array" ref="H6983">FREQUENCY(IF('Data Transformation'!$B$4:$B$8425=B6963,'Data Transformation'!$G$4:$G$8425),'Bin Analysis'!$B6983)</f>
        <v>2073</v>
      </c>
      <c r="I6983">
        <f t="shared" si="871"/>
        <v>0</v>
      </c>
      <c r="J6983">
        <f t="shared" si="872"/>
        <v>0</v>
      </c>
      <c r="K6983">
        <f>J6983*Weighting!$W$23</f>
        <v>0</v>
      </c>
      <c r="M6983" s="14"/>
    </row>
    <row r="6984" spans="1:25" x14ac:dyDescent="0.25">
      <c r="A6984" s="32" t="str">
        <f>IF(Weighting!$P$24&gt;0,B6984,"")</f>
        <v/>
      </c>
      <c r="B6984" t="e">
        <f>Weighting!$C$24</f>
        <v>#DIV/0!</v>
      </c>
      <c r="C6984" t="e">
        <f>Weighting!$F$24</f>
        <v>#NUM!</v>
      </c>
      <c r="D6984" t="e">
        <f>IF(C6984=1,'Data Transformation'!$G$3+0.5*'Data Transformation'!$W$25,IF(C6985=1,D6985-'Data Transformation'!$W$25,FALSE))</f>
        <v>#NUM!</v>
      </c>
      <c r="E6984">
        <f t="array" ref="E6984">IF(ISLOGICAL(D6984),"",FREQUENCY(IF('Data Transformation'!$B$425:$B$8425='Bin Analysis'!$B6963,'Data Transformation'!$G$425:$G$8425),D6984))</f>
        <v>2001</v>
      </c>
      <c r="F6984">
        <f t="shared" si="870"/>
        <v>0</v>
      </c>
      <c r="G6984">
        <f>Weighting!$H$24</f>
        <v>0</v>
      </c>
      <c r="H6984">
        <f t="array" ref="H6984">FREQUENCY(IF('Data Transformation'!$B$4:$B$8425=B6963,'Data Transformation'!$G$4:$G$8425),'Bin Analysis'!$B6984)</f>
        <v>2073</v>
      </c>
      <c r="I6984">
        <f t="shared" si="871"/>
        <v>0</v>
      </c>
      <c r="J6984">
        <f t="shared" si="872"/>
        <v>0</v>
      </c>
      <c r="K6984">
        <f>J6984*Weighting!$W$24</f>
        <v>0</v>
      </c>
      <c r="M6984" s="14"/>
    </row>
    <row r="6985" spans="1:25" x14ac:dyDescent="0.25">
      <c r="A6985" s="32" t="str">
        <f>IF(Weighting!$P$25&gt;0,B6985,"")</f>
        <v/>
      </c>
      <c r="B6985" t="e">
        <f>Weighting!$C$25</f>
        <v>#DIV/0!</v>
      </c>
      <c r="C6985" t="e">
        <f>Weighting!$F$25</f>
        <v>#NUM!</v>
      </c>
      <c r="D6985" t="e">
        <f>IF(C6985=1,'Data Transformation'!$G$3+0.5*'Data Transformation'!$W$25,IF(C6986=1,D6986-'Data Transformation'!$W$25,FALSE))</f>
        <v>#NUM!</v>
      </c>
      <c r="E6985">
        <f t="array" ref="E6985">IF(ISLOGICAL(D6985),"",FREQUENCY(IF('Data Transformation'!$B$425:$B$8425='Bin Analysis'!$B6963,'Data Transformation'!$G$425:$G$8425),D6985))</f>
        <v>2001</v>
      </c>
      <c r="F6985">
        <f t="shared" si="870"/>
        <v>0</v>
      </c>
      <c r="G6985">
        <f>Weighting!$H$25</f>
        <v>0</v>
      </c>
      <c r="H6985">
        <f t="array" ref="H6985">FREQUENCY(IF('Data Transformation'!$B$4:$B$8425=B6963,'Data Transformation'!$G$4:$G$8425),'Bin Analysis'!$B6985)</f>
        <v>2073</v>
      </c>
      <c r="I6985">
        <f t="shared" si="871"/>
        <v>0</v>
      </c>
      <c r="J6985">
        <f t="shared" si="872"/>
        <v>0</v>
      </c>
      <c r="K6985">
        <f>J6985*Weighting!$W$25</f>
        <v>0</v>
      </c>
      <c r="M6985" s="14"/>
    </row>
    <row r="6986" spans="1:25" x14ac:dyDescent="0.25">
      <c r="O6986"/>
      <c r="P6986"/>
      <c r="Q6986"/>
      <c r="R6986"/>
    </row>
    <row r="6987" spans="1:25" ht="23.25" x14ac:dyDescent="0.35">
      <c r="A6987" s="21" t="s">
        <v>0</v>
      </c>
      <c r="B6987" s="21" t="str">
        <f>IFERROR(VLOOKUP(C6987,'Data Transformation'!$L$6:$M$426,2,FALSE),"")</f>
        <v/>
      </c>
      <c r="C6987" s="21">
        <f>C6963+1</f>
        <v>291</v>
      </c>
      <c r="D6987" s="21"/>
      <c r="E6987" s="21"/>
      <c r="F6987" s="21"/>
      <c r="G6987" s="21"/>
      <c r="H6987" s="22"/>
      <c r="I6987" s="22"/>
      <c r="J6987" s="22"/>
      <c r="K6987" s="21"/>
      <c r="L6987" s="21" t="str">
        <f>B6987</f>
        <v/>
      </c>
      <c r="M6987" s="23" t="e">
        <f>INDEX('Data Transformation'!$O$4:$O$424,MATCH($B6987,'Data Transformation'!$M$4:$M$424,0),MATCH($M$2,'Data Transformation'!$O$3,0))</f>
        <v>#N/A</v>
      </c>
      <c r="N6987" s="27" t="e">
        <f>IF('Input and Summary Results'!$J$16="minimum",'Bin Analysis'!X6988/(M6987-1),'Bin Analysis'!Y6987/('Bin Analysis'!M6987-1))</f>
        <v>#N/A</v>
      </c>
      <c r="O6987" s="27" t="e">
        <f>IF(M6987=FALSE,NA(),(VLOOKUP(1,C6990:K7009,4,FALSE))/(M6987-1))</f>
        <v>#N/A</v>
      </c>
      <c r="P6987" s="27" t="e">
        <f>IF(M6987=FALSE,NA(),SUM(J6990:J7009)/Weighting!$S$5)</f>
        <v>#N/A</v>
      </c>
      <c r="Q6987" s="27" t="e">
        <f>IF(M6987=FALSE,NA(),SUM(K6990:K7009)/Weighting!$S$6)</f>
        <v>#N/A</v>
      </c>
      <c r="R6987" s="27" t="e">
        <f>IF(M6987=FALSE,NA(),(VLOOKUP(1,G6990:K7009,3,FALSE))/(M6987-1))</f>
        <v>#N/A</v>
      </c>
      <c r="S6987" s="22" t="e">
        <f>IF(M6987=FALSE,NA(),IF(SUM(J6990:J7009)=2,"yes","no"))</f>
        <v>#N/A</v>
      </c>
      <c r="X6987" s="2" cm="2">
        <f t="array" ref="X6987:X6988">FREQUENCY(IF('Data Transformation'!$B$425:$B$6424='Bin Analysis'!L6987,'Data Transformation'!$G$425:$G$6424),'Data Transformation'!$U$11)</f>
        <v>0</v>
      </c>
      <c r="Y6987" s="2" cm="2">
        <f t="array" ref="Y6987:Y6988">FREQUENCY(IF('Data Transformation'!$B$425:$B$6424='Bin Analysis'!L6987,'Data Transformation'!$G$425:$G$6424),'Data Transformation'!$U$12)</f>
        <v>0</v>
      </c>
    </row>
    <row r="6988" spans="1:25" x14ac:dyDescent="0.25">
      <c r="A6988" s="14" t="s">
        <v>67</v>
      </c>
      <c r="B6988" t="s">
        <v>47</v>
      </c>
      <c r="C6988" t="s">
        <v>5</v>
      </c>
      <c r="D6988" t="s">
        <v>100</v>
      </c>
      <c r="E6988" t="s">
        <v>101</v>
      </c>
      <c r="F6988" t="s">
        <v>102</v>
      </c>
      <c r="G6988" t="s">
        <v>70</v>
      </c>
      <c r="H6988" t="s">
        <v>31</v>
      </c>
      <c r="I6988" t="s">
        <v>32</v>
      </c>
      <c r="J6988" t="s">
        <v>46</v>
      </c>
      <c r="K6988" s="14" t="s">
        <v>45</v>
      </c>
      <c r="M6988" s="14"/>
      <c r="X6988" s="2">
        <v>0</v>
      </c>
      <c r="Y6988" s="2">
        <v>0</v>
      </c>
    </row>
    <row r="6989" spans="1:25" x14ac:dyDescent="0.25">
      <c r="A6989" s="32"/>
      <c r="D6989" t="e">
        <f>IF(C6989=1,'Data Transformation'!$G$3+0.5*'Data Transformation'!$W$25,IF(C6990=1,D6990-'Data Transformation'!$W$25,FALSE))</f>
        <v>#NUM!</v>
      </c>
      <c r="E6989">
        <f t="array" ref="E6989">IF(ISLOGICAL(D6989),"",FREQUENCY(IF('Data Transformation'!$B$425:$B$8425='Bin Analysis'!$B6987,'Data Transformation'!$G$425:$G$8425),D6989))</f>
        <v>2001</v>
      </c>
      <c r="F6989" t="e">
        <f>IF(ISLOGICAL(D6989),"",E6989-E6988)</f>
        <v>#VALUE!</v>
      </c>
      <c r="M6989" s="14"/>
    </row>
    <row r="6990" spans="1:25" x14ac:dyDescent="0.25">
      <c r="A6990" s="32" t="e">
        <f>IF(Weighting!$P$6&gt;0,B6990,"")</f>
        <v>#NUM!</v>
      </c>
      <c r="B6990" t="e">
        <f>Weighting!$C$6</f>
        <v>#DIV/0!</v>
      </c>
      <c r="C6990" t="e">
        <f>Weighting!$F$6</f>
        <v>#NUM!</v>
      </c>
      <c r="D6990" t="e">
        <f>IF(C6990=1,'Data Transformation'!$G$3+0.5*'Data Transformation'!$W$25,IF(C6991=1,D6991-'Data Transformation'!$W$25,FALSE))</f>
        <v>#NUM!</v>
      </c>
      <c r="E6990">
        <f t="array" ref="E6990">IF(ISLOGICAL(D6990),"",FREQUENCY(IF('Data Transformation'!$B$425:$B$8425='Bin Analysis'!$B6987,'Data Transformation'!$G$425:$G$8425),D6990))</f>
        <v>2001</v>
      </c>
      <c r="F6990">
        <f>IF(ISLOGICAL(D6990),"",E6990-E6989)</f>
        <v>0</v>
      </c>
      <c r="G6990">
        <f>Weighting!$H$6</f>
        <v>1</v>
      </c>
      <c r="H6990">
        <f t="array" ref="H6990">FREQUENCY(IF('Data Transformation'!$B$4:$B$8425=B6987,'Data Transformation'!$G$4:$G$8425),'Bin Analysis'!$B6990)</f>
        <v>2073</v>
      </c>
      <c r="I6990">
        <f>H6990-H6989</f>
        <v>2073</v>
      </c>
      <c r="J6990">
        <f>IF(I6990=0,0,1)</f>
        <v>1</v>
      </c>
      <c r="K6990" t="e">
        <f>J6990*Weighting!$W$6</f>
        <v>#NUM!</v>
      </c>
      <c r="M6990" s="14"/>
    </row>
    <row r="6991" spans="1:25" x14ac:dyDescent="0.25">
      <c r="A6991" s="32" t="str">
        <f>IF(Weighting!$P$7&gt;0,B6991,"")</f>
        <v/>
      </c>
      <c r="B6991" t="e">
        <f>Weighting!$C$7</f>
        <v>#DIV/0!</v>
      </c>
      <c r="C6991" t="e">
        <f>Weighting!$F$7</f>
        <v>#NUM!</v>
      </c>
      <c r="D6991" t="e">
        <f>IF(C6991=1,'Data Transformation'!$G$3+0.5*'Data Transformation'!$W$25,IF(C6992=1,D6992-'Data Transformation'!$W$25,FALSE))</f>
        <v>#NUM!</v>
      </c>
      <c r="E6991">
        <f t="array" ref="E6991">IF(ISLOGICAL(D6991),"",FREQUENCY(IF('Data Transformation'!$B$425:$B$8425='Bin Analysis'!$B6987,'Data Transformation'!$G$425:$G$8425),D6991))</f>
        <v>2001</v>
      </c>
      <c r="F6991">
        <f t="shared" ref="F6991:F7009" si="873">IF(ISLOGICAL(D6991),"",E6991-E6990)</f>
        <v>0</v>
      </c>
      <c r="G6991">
        <f>Weighting!$H$7</f>
        <v>0</v>
      </c>
      <c r="H6991">
        <f t="array" ref="H6991">FREQUENCY(IF('Data Transformation'!$B$4:$B$8425=B6987,'Data Transformation'!$G$4:$G$8425),'Bin Analysis'!$B6991)</f>
        <v>2073</v>
      </c>
      <c r="I6991">
        <f t="shared" ref="I6991:I7009" si="874">H6991-H6990</f>
        <v>0</v>
      </c>
      <c r="J6991">
        <f>IF(I6991=0,0,1)</f>
        <v>0</v>
      </c>
      <c r="K6991">
        <f>J6991*Weighting!$W$7</f>
        <v>0</v>
      </c>
      <c r="M6991" s="14"/>
    </row>
    <row r="6992" spans="1:25" x14ac:dyDescent="0.25">
      <c r="A6992" s="32" t="str">
        <f>IF(Weighting!$P$8&gt;0,B6992,"")</f>
        <v/>
      </c>
      <c r="B6992" t="e">
        <f>Weighting!$C$8</f>
        <v>#DIV/0!</v>
      </c>
      <c r="C6992" t="e">
        <f>Weighting!$F$8</f>
        <v>#NUM!</v>
      </c>
      <c r="D6992" t="e">
        <f>IF(C6992=1,'Data Transformation'!$G$3+0.5*'Data Transformation'!$W$25,IF(C6993=1,D6993-'Data Transformation'!$W$25,FALSE))</f>
        <v>#NUM!</v>
      </c>
      <c r="E6992">
        <f t="array" ref="E6992">IF(ISLOGICAL(D6992),"",FREQUENCY(IF('Data Transformation'!$B$425:$B$8425='Bin Analysis'!$B6987,'Data Transformation'!$G$425:$G$8425),D6992))</f>
        <v>2001</v>
      </c>
      <c r="F6992">
        <f t="shared" si="873"/>
        <v>0</v>
      </c>
      <c r="G6992">
        <f>Weighting!$H$8</f>
        <v>0</v>
      </c>
      <c r="H6992">
        <f t="array" ref="H6992">FREQUENCY(IF('Data Transformation'!$B$4:$B$8425=B6987,'Data Transformation'!$G$4:$G$8425),'Bin Analysis'!$B6992)</f>
        <v>2073</v>
      </c>
      <c r="I6992">
        <f t="shared" si="874"/>
        <v>0</v>
      </c>
      <c r="J6992">
        <f t="shared" ref="J6992:J7009" si="875">IF(I6992=0,0,1)</f>
        <v>0</v>
      </c>
      <c r="K6992">
        <f>J6992*Weighting!$W$8</f>
        <v>0</v>
      </c>
      <c r="M6992" s="14"/>
    </row>
    <row r="6993" spans="1:13" x14ac:dyDescent="0.25">
      <c r="A6993" s="32" t="str">
        <f>IF(Weighting!$P$9&gt;0,B6993,"")</f>
        <v/>
      </c>
      <c r="B6993" s="50" t="e">
        <f>Weighting!$C$9</f>
        <v>#DIV/0!</v>
      </c>
      <c r="C6993" t="e">
        <f>Weighting!$F$9</f>
        <v>#NUM!</v>
      </c>
      <c r="D6993" t="e">
        <f>IF(C6993=1,'Data Transformation'!$G$3+0.5*'Data Transformation'!$W$25,IF(C6994=1,D6994-'Data Transformation'!$W$25,FALSE))</f>
        <v>#NUM!</v>
      </c>
      <c r="E6993">
        <f t="array" ref="E6993">IF(ISLOGICAL(D6993),"",FREQUENCY(IF('Data Transformation'!$B$425:$B$8425='Bin Analysis'!$B6987,'Data Transformation'!$G$425:$G$8425),D6993))</f>
        <v>2001</v>
      </c>
      <c r="F6993">
        <f t="shared" si="873"/>
        <v>0</v>
      </c>
      <c r="G6993">
        <f>Weighting!$H$9</f>
        <v>0</v>
      </c>
      <c r="H6993">
        <f t="array" ref="H6993">FREQUENCY(IF('Data Transformation'!$B$4:$B$8425=B6987,'Data Transformation'!$G$4:$G$8425),'Bin Analysis'!$B6993)</f>
        <v>2073</v>
      </c>
      <c r="I6993">
        <f t="shared" si="874"/>
        <v>0</v>
      </c>
      <c r="J6993">
        <f t="shared" si="875"/>
        <v>0</v>
      </c>
      <c r="K6993">
        <f>J6993*Weighting!$W$9</f>
        <v>0</v>
      </c>
      <c r="M6993" s="14"/>
    </row>
    <row r="6994" spans="1:13" x14ac:dyDescent="0.25">
      <c r="A6994" s="32" t="str">
        <f>IF(Weighting!$P$10&gt;0,B6994,"")</f>
        <v/>
      </c>
      <c r="B6994" t="e">
        <f>Weighting!$C$10</f>
        <v>#DIV/0!</v>
      </c>
      <c r="C6994" t="e">
        <f>Weighting!$F$10</f>
        <v>#NUM!</v>
      </c>
      <c r="D6994" t="e">
        <f>IF(C6994=1,'Data Transformation'!$G$3+0.5*'Data Transformation'!$W$25,IF(C6995=1,D6995-'Data Transformation'!$W$25,FALSE))</f>
        <v>#NUM!</v>
      </c>
      <c r="E6994">
        <f t="array" ref="E6994">IF(ISLOGICAL(D6994),"",FREQUENCY(IF('Data Transformation'!$B$425:$B$8425='Bin Analysis'!$B6987,'Data Transformation'!$G$425:$G$8425),D6994))</f>
        <v>2001</v>
      </c>
      <c r="F6994">
        <f t="shared" si="873"/>
        <v>0</v>
      </c>
      <c r="G6994">
        <f>Weighting!$H$10</f>
        <v>0</v>
      </c>
      <c r="H6994">
        <f t="array" ref="H6994">FREQUENCY(IF('Data Transformation'!$B$4:$B$8425=B6987,'Data Transformation'!$G$4:$G$8425),'Bin Analysis'!$B6994)</f>
        <v>2073</v>
      </c>
      <c r="I6994">
        <f t="shared" si="874"/>
        <v>0</v>
      </c>
      <c r="J6994">
        <f t="shared" si="875"/>
        <v>0</v>
      </c>
      <c r="K6994">
        <f>J6994*Weighting!$W$10</f>
        <v>0</v>
      </c>
      <c r="M6994" s="14"/>
    </row>
    <row r="6995" spans="1:13" x14ac:dyDescent="0.25">
      <c r="A6995" s="32" t="str">
        <f>IF(Weighting!$P$11&gt;0,B6995,"")</f>
        <v/>
      </c>
      <c r="B6995" t="e">
        <f>Weighting!$C$11</f>
        <v>#DIV/0!</v>
      </c>
      <c r="C6995" t="e">
        <f>Weighting!$F$11</f>
        <v>#NUM!</v>
      </c>
      <c r="D6995" t="e">
        <f>IF(C6995=1,'Data Transformation'!$G$3+0.5*'Data Transformation'!$W$25,IF(C6996=1,D6996-'Data Transformation'!$W$25,FALSE))</f>
        <v>#NUM!</v>
      </c>
      <c r="E6995">
        <f t="array" ref="E6995">IF(ISLOGICAL(D6995),"",FREQUENCY(IF('Data Transformation'!$B$425:$B$8425='Bin Analysis'!$B6987,'Data Transformation'!$G$425:$G$8425),D6995))</f>
        <v>2001</v>
      </c>
      <c r="F6995">
        <f t="shared" si="873"/>
        <v>0</v>
      </c>
      <c r="G6995">
        <f>Weighting!$H$11</f>
        <v>0</v>
      </c>
      <c r="H6995">
        <f t="array" ref="H6995">FREQUENCY(IF('Data Transformation'!$B$4:$B$8425=B6987,'Data Transformation'!$G$4:$G$8425),'Bin Analysis'!$B6995)</f>
        <v>2073</v>
      </c>
      <c r="I6995">
        <f t="shared" si="874"/>
        <v>0</v>
      </c>
      <c r="J6995">
        <f t="shared" si="875"/>
        <v>0</v>
      </c>
      <c r="K6995">
        <f>J6995*Weighting!$W$11</f>
        <v>0</v>
      </c>
      <c r="M6995" s="14"/>
    </row>
    <row r="6996" spans="1:13" x14ac:dyDescent="0.25">
      <c r="A6996" s="32" t="str">
        <f>IF(Weighting!$P$12&gt;0,B6996,"")</f>
        <v/>
      </c>
      <c r="B6996" t="e">
        <f>Weighting!$C$12</f>
        <v>#DIV/0!</v>
      </c>
      <c r="C6996" t="e">
        <f>Weighting!$F$12</f>
        <v>#NUM!</v>
      </c>
      <c r="D6996" t="e">
        <f>IF(C6996=1,'Data Transformation'!$G$3+0.5*'Data Transformation'!$W$25,IF(C6997=1,D6997-'Data Transformation'!$W$25,FALSE))</f>
        <v>#NUM!</v>
      </c>
      <c r="E6996">
        <f t="array" ref="E6996">IF(ISLOGICAL(D6996),"",FREQUENCY(IF('Data Transformation'!$B$425:$B$8425='Bin Analysis'!$B6987,'Data Transformation'!$G$425:$G$8425),D6996))</f>
        <v>2001</v>
      </c>
      <c r="F6996">
        <f t="shared" si="873"/>
        <v>0</v>
      </c>
      <c r="G6996">
        <f>Weighting!$H$12</f>
        <v>0</v>
      </c>
      <c r="H6996">
        <f t="array" ref="H6996">FREQUENCY(IF('Data Transformation'!$B$4:$B$8425=B6987,'Data Transformation'!$G$4:$G$8425),'Bin Analysis'!$B6996)</f>
        <v>2073</v>
      </c>
      <c r="I6996">
        <f t="shared" si="874"/>
        <v>0</v>
      </c>
      <c r="J6996">
        <f t="shared" si="875"/>
        <v>0</v>
      </c>
      <c r="K6996">
        <f>J6996*Weighting!$W$12</f>
        <v>0</v>
      </c>
      <c r="M6996" s="14"/>
    </row>
    <row r="6997" spans="1:13" x14ac:dyDescent="0.25">
      <c r="A6997" s="32" t="str">
        <f>IF(Weighting!$P$13&gt;0,B6997,"")</f>
        <v/>
      </c>
      <c r="B6997" t="e">
        <f>Weighting!$C$13</f>
        <v>#DIV/0!</v>
      </c>
      <c r="C6997" t="e">
        <f>Weighting!$F$13</f>
        <v>#NUM!</v>
      </c>
      <c r="D6997" t="e">
        <f>IF(C6997=1,'Data Transformation'!$G$3+0.5*'Data Transformation'!$W$25,IF(C6998=1,D6998-'Data Transformation'!$W$25,FALSE))</f>
        <v>#NUM!</v>
      </c>
      <c r="E6997">
        <f t="array" ref="E6997">IF(ISLOGICAL(D6997),"",FREQUENCY(IF('Data Transformation'!$B$425:$B$8425='Bin Analysis'!$B6987,'Data Transformation'!$G$425:$G$8425),D6997))</f>
        <v>2001</v>
      </c>
      <c r="F6997">
        <f t="shared" si="873"/>
        <v>0</v>
      </c>
      <c r="G6997">
        <f>Weighting!$H$13</f>
        <v>0</v>
      </c>
      <c r="H6997">
        <f t="array" ref="H6997">FREQUENCY(IF('Data Transformation'!$B$4:$B$8425=B6987,'Data Transformation'!$G$4:$G$8425),'Bin Analysis'!$B6997)</f>
        <v>2073</v>
      </c>
      <c r="I6997">
        <f t="shared" si="874"/>
        <v>0</v>
      </c>
      <c r="J6997">
        <f t="shared" si="875"/>
        <v>0</v>
      </c>
      <c r="K6997">
        <f>J6997*Weighting!$W$13</f>
        <v>0</v>
      </c>
      <c r="M6997" s="14"/>
    </row>
    <row r="6998" spans="1:13" x14ac:dyDescent="0.25">
      <c r="A6998" s="32" t="str">
        <f>IF(Weighting!$P$14&gt;0,B6998,"")</f>
        <v/>
      </c>
      <c r="B6998" t="e">
        <f>Weighting!$C$14</f>
        <v>#DIV/0!</v>
      </c>
      <c r="C6998" t="e">
        <f>Weighting!$F$14</f>
        <v>#NUM!</v>
      </c>
      <c r="D6998" t="e">
        <f>IF(C6998=1,'Data Transformation'!$G$3+0.5*'Data Transformation'!$W$25,IF(C6999=1,D6999-'Data Transformation'!$W$25,FALSE))</f>
        <v>#NUM!</v>
      </c>
      <c r="E6998">
        <f t="array" ref="E6998">IF(ISLOGICAL(D6998),"",FREQUENCY(IF('Data Transformation'!$B$425:$B$8425='Bin Analysis'!$B6987,'Data Transformation'!$G$425:$G$8425),D6998))</f>
        <v>2001</v>
      </c>
      <c r="F6998">
        <f t="shared" si="873"/>
        <v>0</v>
      </c>
      <c r="G6998">
        <f>Weighting!$H$14</f>
        <v>0</v>
      </c>
      <c r="H6998">
        <f t="array" ref="H6998">FREQUENCY(IF('Data Transformation'!$B$4:$B$8425=B6987,'Data Transformation'!$G$4:$G$8425),'Bin Analysis'!$B6998)</f>
        <v>2073</v>
      </c>
      <c r="I6998">
        <f t="shared" si="874"/>
        <v>0</v>
      </c>
      <c r="J6998">
        <f t="shared" si="875"/>
        <v>0</v>
      </c>
      <c r="K6998">
        <f>J6998*Weighting!$W$14</f>
        <v>0</v>
      </c>
      <c r="M6998" s="14"/>
    </row>
    <row r="6999" spans="1:13" x14ac:dyDescent="0.25">
      <c r="A6999" s="32" t="str">
        <f>IF(Weighting!$P$15&gt;0,B6999,"")</f>
        <v/>
      </c>
      <c r="B6999" t="e">
        <f>Weighting!$C$15</f>
        <v>#DIV/0!</v>
      </c>
      <c r="C6999" t="e">
        <f>Weighting!$F$15</f>
        <v>#NUM!</v>
      </c>
      <c r="D6999" t="e">
        <f>IF(C6999=1,'Data Transformation'!$G$3+0.5*'Data Transformation'!$W$25,IF(C7000=1,D7000-'Data Transformation'!$W$25,FALSE))</f>
        <v>#NUM!</v>
      </c>
      <c r="E6999">
        <f t="array" ref="E6999">IF(ISLOGICAL(D6999),"",FREQUENCY(IF('Data Transformation'!$B$425:$B$8425='Bin Analysis'!$B6987,'Data Transformation'!$G$425:$G$8425),D6999))</f>
        <v>2001</v>
      </c>
      <c r="F6999">
        <f t="shared" si="873"/>
        <v>0</v>
      </c>
      <c r="G6999">
        <f>Weighting!$H$15</f>
        <v>0</v>
      </c>
      <c r="H6999">
        <f t="array" ref="H6999">FREQUENCY(IF('Data Transformation'!$B$4:$B$8425=B6987,'Data Transformation'!$G$4:$G$8425),'Bin Analysis'!$B6999)</f>
        <v>2073</v>
      </c>
      <c r="I6999">
        <f t="shared" si="874"/>
        <v>0</v>
      </c>
      <c r="J6999">
        <f t="shared" si="875"/>
        <v>0</v>
      </c>
      <c r="K6999">
        <f>J6999*Weighting!$W$15</f>
        <v>0</v>
      </c>
      <c r="M6999" s="14"/>
    </row>
    <row r="7000" spans="1:13" x14ac:dyDescent="0.25">
      <c r="A7000" s="32" t="str">
        <f>IF(Weighting!$P$16&gt;0,B7000,"")</f>
        <v/>
      </c>
      <c r="B7000" t="e">
        <f>Weighting!$C$16</f>
        <v>#DIV/0!</v>
      </c>
      <c r="C7000" t="e">
        <f>Weighting!$F$16</f>
        <v>#NUM!</v>
      </c>
      <c r="D7000" t="e">
        <f>IF(C7000=1,'Data Transformation'!$G$3+0.5*'Data Transformation'!$W$25,IF(C7001=1,D7001-'Data Transformation'!$W$25,FALSE))</f>
        <v>#NUM!</v>
      </c>
      <c r="E7000">
        <f t="array" ref="E7000">IF(ISLOGICAL(D7000),"",FREQUENCY(IF('Data Transformation'!$B$425:$B$8425='Bin Analysis'!$B6987,'Data Transformation'!$G$425:$G$8425),D7000))</f>
        <v>2001</v>
      </c>
      <c r="F7000">
        <f t="shared" si="873"/>
        <v>0</v>
      </c>
      <c r="G7000">
        <f>Weighting!$H$16</f>
        <v>0</v>
      </c>
      <c r="H7000">
        <f t="array" ref="H7000">FREQUENCY(IF('Data Transformation'!$B$4:$B$8425=B6987,'Data Transformation'!$G$4:$G$8425),'Bin Analysis'!$B7000)</f>
        <v>2073</v>
      </c>
      <c r="I7000">
        <f t="shared" si="874"/>
        <v>0</v>
      </c>
      <c r="J7000">
        <f t="shared" si="875"/>
        <v>0</v>
      </c>
      <c r="K7000">
        <f>J7000*Weighting!$W$16</f>
        <v>0</v>
      </c>
      <c r="M7000" s="14"/>
    </row>
    <row r="7001" spans="1:13" x14ac:dyDescent="0.25">
      <c r="A7001" s="32" t="str">
        <f>IF(Weighting!$P$17&gt;0,B7001,"")</f>
        <v/>
      </c>
      <c r="B7001" t="e">
        <f>Weighting!$C$17</f>
        <v>#DIV/0!</v>
      </c>
      <c r="C7001" t="e">
        <f>Weighting!$F$17</f>
        <v>#NUM!</v>
      </c>
      <c r="D7001" t="e">
        <f>IF(C7001=1,'Data Transformation'!$G$3+0.5*'Data Transformation'!$W$25,IF(C7002=1,D7002-'Data Transformation'!$W$25,FALSE))</f>
        <v>#NUM!</v>
      </c>
      <c r="E7001">
        <f t="array" ref="E7001">IF(ISLOGICAL(D7001),"",FREQUENCY(IF('Data Transformation'!$B$425:$B$8425='Bin Analysis'!$B6987,'Data Transformation'!$G$425:$G$8425),D7001))</f>
        <v>2001</v>
      </c>
      <c r="F7001">
        <f t="shared" si="873"/>
        <v>0</v>
      </c>
      <c r="G7001">
        <f>Weighting!$H$17</f>
        <v>0</v>
      </c>
      <c r="H7001">
        <f t="array" ref="H7001">FREQUENCY(IF('Data Transformation'!$B$4:$B$8425=B6987,'Data Transformation'!$G$4:$G$8425),'Bin Analysis'!$B7001)</f>
        <v>2073</v>
      </c>
      <c r="I7001">
        <f t="shared" si="874"/>
        <v>0</v>
      </c>
      <c r="J7001">
        <f t="shared" si="875"/>
        <v>0</v>
      </c>
      <c r="K7001">
        <f>J7001*Weighting!$W$17</f>
        <v>0</v>
      </c>
      <c r="M7001" s="14"/>
    </row>
    <row r="7002" spans="1:13" x14ac:dyDescent="0.25">
      <c r="A7002" s="32" t="str">
        <f>IF(Weighting!$P$18&gt;0,B7002,"")</f>
        <v/>
      </c>
      <c r="B7002" t="e">
        <f>Weighting!$C$18</f>
        <v>#DIV/0!</v>
      </c>
      <c r="C7002" t="e">
        <f>Weighting!$F$18</f>
        <v>#NUM!</v>
      </c>
      <c r="D7002" t="e">
        <f>IF(C7002=1,'Data Transformation'!$G$3+0.5*'Data Transformation'!$W$25,IF(C7003=1,D7003-'Data Transformation'!$W$25,FALSE))</f>
        <v>#NUM!</v>
      </c>
      <c r="E7002">
        <f t="array" ref="E7002">IF(ISLOGICAL(D7002),"",FREQUENCY(IF('Data Transformation'!$B$425:$B$8425='Bin Analysis'!$B6987,'Data Transformation'!$G$425:$G$8425),D7002))</f>
        <v>2001</v>
      </c>
      <c r="F7002">
        <f t="shared" si="873"/>
        <v>0</v>
      </c>
      <c r="G7002">
        <f>Weighting!$H$18</f>
        <v>0</v>
      </c>
      <c r="H7002">
        <f t="array" ref="H7002">FREQUENCY(IF('Data Transformation'!$B$4:$B$8425=B6987,'Data Transformation'!$G$4:$G$8425),'Bin Analysis'!$B7002)</f>
        <v>2073</v>
      </c>
      <c r="I7002">
        <f t="shared" si="874"/>
        <v>0</v>
      </c>
      <c r="J7002">
        <f t="shared" si="875"/>
        <v>0</v>
      </c>
      <c r="K7002">
        <f>J7002*Weighting!$W$18</f>
        <v>0</v>
      </c>
      <c r="M7002" s="14"/>
    </row>
    <row r="7003" spans="1:13" x14ac:dyDescent="0.25">
      <c r="A7003" s="32" t="str">
        <f>IF(Weighting!$P$19&gt;0,B7003,"")</f>
        <v/>
      </c>
      <c r="B7003" t="e">
        <f>Weighting!$C$19</f>
        <v>#DIV/0!</v>
      </c>
      <c r="C7003" t="e">
        <f>Weighting!$F$19</f>
        <v>#NUM!</v>
      </c>
      <c r="D7003" t="e">
        <f>IF(C7003=1,'Data Transformation'!$G$3+0.5*'Data Transformation'!$W$25,IF(C7004=1,D7004-'Data Transformation'!$W$25,FALSE))</f>
        <v>#NUM!</v>
      </c>
      <c r="E7003">
        <f t="array" ref="E7003">IF(ISLOGICAL(D7003),"",FREQUENCY(IF('Data Transformation'!$B$425:$B$8425='Bin Analysis'!$B6987,'Data Transformation'!$G$425:$G$8425),D7003))</f>
        <v>2001</v>
      </c>
      <c r="F7003">
        <f t="shared" si="873"/>
        <v>0</v>
      </c>
      <c r="G7003">
        <f>Weighting!$H$19</f>
        <v>0</v>
      </c>
      <c r="H7003">
        <f t="array" ref="H7003">FREQUENCY(IF('Data Transformation'!$B$4:$B$8425=B6987,'Data Transformation'!$G$4:$G$8425),'Bin Analysis'!$B7003)</f>
        <v>2073</v>
      </c>
      <c r="I7003">
        <f t="shared" si="874"/>
        <v>0</v>
      </c>
      <c r="J7003">
        <f t="shared" si="875"/>
        <v>0</v>
      </c>
      <c r="K7003">
        <f>J7003*Weighting!$W$19</f>
        <v>0</v>
      </c>
      <c r="M7003" s="14"/>
    </row>
    <row r="7004" spans="1:13" x14ac:dyDescent="0.25">
      <c r="A7004" s="32" t="str">
        <f>IF(Weighting!$P$20&gt;0,B7004,"")</f>
        <v/>
      </c>
      <c r="B7004" t="e">
        <f>Weighting!$C$20</f>
        <v>#DIV/0!</v>
      </c>
      <c r="C7004" t="e">
        <f>Weighting!$F$20</f>
        <v>#NUM!</v>
      </c>
      <c r="D7004" t="e">
        <f>IF(C7004=1,'Data Transformation'!$G$3+0.5*'Data Transformation'!$W$25,IF(C7005=1,D7005-'Data Transformation'!$W$25,FALSE))</f>
        <v>#NUM!</v>
      </c>
      <c r="E7004">
        <f t="array" ref="E7004">IF(ISLOGICAL(D7004),"",FREQUENCY(IF('Data Transformation'!$B$425:$B$8425='Bin Analysis'!$B6987,'Data Transformation'!$G$425:$G$8425),D7004))</f>
        <v>2001</v>
      </c>
      <c r="F7004">
        <f t="shared" si="873"/>
        <v>0</v>
      </c>
      <c r="G7004">
        <f>Weighting!$H$20</f>
        <v>0</v>
      </c>
      <c r="H7004">
        <f t="array" ref="H7004">FREQUENCY(IF('Data Transformation'!$B$4:$B$8425=B6987,'Data Transformation'!$G$4:$G$8425),'Bin Analysis'!$B7004)</f>
        <v>2073</v>
      </c>
      <c r="I7004">
        <f t="shared" si="874"/>
        <v>0</v>
      </c>
      <c r="J7004">
        <f t="shared" si="875"/>
        <v>0</v>
      </c>
      <c r="K7004">
        <f>J7004*Weighting!$W$20</f>
        <v>0</v>
      </c>
      <c r="M7004" s="14"/>
    </row>
    <row r="7005" spans="1:13" x14ac:dyDescent="0.25">
      <c r="A7005" s="32" t="str">
        <f>IF(Weighting!$P$21&gt;0,B7005,"")</f>
        <v/>
      </c>
      <c r="B7005" t="e">
        <f>Weighting!$C$21</f>
        <v>#DIV/0!</v>
      </c>
      <c r="C7005" t="e">
        <f>Weighting!$F$21</f>
        <v>#NUM!</v>
      </c>
      <c r="D7005" t="e">
        <f>IF(C7005=1,'Data Transformation'!$G$3+0.5*'Data Transformation'!$W$25,IF(C7006=1,D7006-'Data Transformation'!$W$25,FALSE))</f>
        <v>#NUM!</v>
      </c>
      <c r="E7005">
        <f t="array" ref="E7005">IF(ISLOGICAL(D7005),"",FREQUENCY(IF('Data Transformation'!$B$425:$B$8425='Bin Analysis'!$B6987,'Data Transformation'!$G$425:$G$8425),D7005))</f>
        <v>2001</v>
      </c>
      <c r="F7005">
        <f t="shared" si="873"/>
        <v>0</v>
      </c>
      <c r="G7005">
        <f>Weighting!$H$21</f>
        <v>0</v>
      </c>
      <c r="H7005">
        <f t="array" ref="H7005">FREQUENCY(IF('Data Transformation'!$B$4:$B$8425=B6987,'Data Transformation'!$G$4:$G$8425),'Bin Analysis'!$B7005)</f>
        <v>2073</v>
      </c>
      <c r="I7005">
        <f t="shared" si="874"/>
        <v>0</v>
      </c>
      <c r="J7005">
        <f t="shared" si="875"/>
        <v>0</v>
      </c>
      <c r="K7005">
        <f>J7005*Weighting!$W$21</f>
        <v>0</v>
      </c>
      <c r="M7005" s="14"/>
    </row>
    <row r="7006" spans="1:13" x14ac:dyDescent="0.25">
      <c r="A7006" s="32" t="str">
        <f>IF(Weighting!$P$22&gt;0,B7006,"")</f>
        <v/>
      </c>
      <c r="B7006" t="e">
        <f>Weighting!$C$22</f>
        <v>#DIV/0!</v>
      </c>
      <c r="C7006" t="e">
        <f>Weighting!$F$22</f>
        <v>#NUM!</v>
      </c>
      <c r="D7006" t="e">
        <f>IF(C7006=1,'Data Transformation'!$G$3+0.5*'Data Transformation'!$W$25,IF(C7007=1,D7007-'Data Transformation'!$W$25,FALSE))</f>
        <v>#NUM!</v>
      </c>
      <c r="E7006">
        <f t="array" ref="E7006">IF(ISLOGICAL(D7006),"",FREQUENCY(IF('Data Transformation'!$B$425:$B$8425='Bin Analysis'!$B6987,'Data Transformation'!$G$425:$G$8425),D7006))</f>
        <v>2001</v>
      </c>
      <c r="F7006">
        <f t="shared" si="873"/>
        <v>0</v>
      </c>
      <c r="G7006">
        <f>Weighting!$H$22</f>
        <v>0</v>
      </c>
      <c r="H7006">
        <f t="array" ref="H7006">FREQUENCY(IF('Data Transformation'!$B$4:$B$8425=B6987,'Data Transformation'!$G$4:$G$8425),'Bin Analysis'!$B7006)</f>
        <v>2073</v>
      </c>
      <c r="I7006">
        <f t="shared" si="874"/>
        <v>0</v>
      </c>
      <c r="J7006">
        <f t="shared" si="875"/>
        <v>0</v>
      </c>
      <c r="K7006">
        <f>J7006*Weighting!$W$22</f>
        <v>0</v>
      </c>
      <c r="M7006" s="14"/>
    </row>
    <row r="7007" spans="1:13" x14ac:dyDescent="0.25">
      <c r="A7007" s="32" t="str">
        <f>IF(Weighting!$P$23&gt;0,B7007,"")</f>
        <v/>
      </c>
      <c r="B7007" t="e">
        <f>Weighting!$C$23</f>
        <v>#DIV/0!</v>
      </c>
      <c r="C7007" t="e">
        <f>Weighting!$F$23</f>
        <v>#NUM!</v>
      </c>
      <c r="D7007" t="e">
        <f>IF(C7007=1,'Data Transformation'!$G$3+0.5*'Data Transformation'!$W$25,IF(C7008=1,D7008-'Data Transformation'!$W$25,FALSE))</f>
        <v>#NUM!</v>
      </c>
      <c r="E7007">
        <f t="array" ref="E7007">IF(ISLOGICAL(D7007),"",FREQUENCY(IF('Data Transformation'!$B$425:$B$8425='Bin Analysis'!$B6987,'Data Transformation'!$G$425:$G$8425),D7007))</f>
        <v>2001</v>
      </c>
      <c r="F7007">
        <f t="shared" si="873"/>
        <v>0</v>
      </c>
      <c r="G7007">
        <f>Weighting!$H$23</f>
        <v>0</v>
      </c>
      <c r="H7007">
        <f t="array" ref="H7007">FREQUENCY(IF('Data Transformation'!$B$4:$B$8425=B6987,'Data Transformation'!$G$4:$G$8425),'Bin Analysis'!$B7007)</f>
        <v>2073</v>
      </c>
      <c r="I7007">
        <f t="shared" si="874"/>
        <v>0</v>
      </c>
      <c r="J7007">
        <f t="shared" si="875"/>
        <v>0</v>
      </c>
      <c r="K7007">
        <f>J7007*Weighting!$W$23</f>
        <v>0</v>
      </c>
      <c r="M7007" s="14"/>
    </row>
    <row r="7008" spans="1:13" x14ac:dyDescent="0.25">
      <c r="A7008" s="32" t="str">
        <f>IF(Weighting!$P$24&gt;0,B7008,"")</f>
        <v/>
      </c>
      <c r="B7008" t="e">
        <f>Weighting!$C$24</f>
        <v>#DIV/0!</v>
      </c>
      <c r="C7008" t="e">
        <f>Weighting!$F$24</f>
        <v>#NUM!</v>
      </c>
      <c r="D7008" t="e">
        <f>IF(C7008=1,'Data Transformation'!$G$3+0.5*'Data Transformation'!$W$25,IF(C7009=1,D7009-'Data Transformation'!$W$25,FALSE))</f>
        <v>#NUM!</v>
      </c>
      <c r="E7008">
        <f t="array" ref="E7008">IF(ISLOGICAL(D7008),"",FREQUENCY(IF('Data Transformation'!$B$425:$B$8425='Bin Analysis'!$B6987,'Data Transformation'!$G$425:$G$8425),D7008))</f>
        <v>2001</v>
      </c>
      <c r="F7008">
        <f t="shared" si="873"/>
        <v>0</v>
      </c>
      <c r="G7008">
        <f>Weighting!$H$24</f>
        <v>0</v>
      </c>
      <c r="H7008">
        <f t="array" ref="H7008">FREQUENCY(IF('Data Transformation'!$B$4:$B$8425=B6987,'Data Transformation'!$G$4:$G$8425),'Bin Analysis'!$B7008)</f>
        <v>2073</v>
      </c>
      <c r="I7008">
        <f t="shared" si="874"/>
        <v>0</v>
      </c>
      <c r="J7008">
        <f t="shared" si="875"/>
        <v>0</v>
      </c>
      <c r="K7008">
        <f>J7008*Weighting!$W$24</f>
        <v>0</v>
      </c>
      <c r="M7008" s="14"/>
    </row>
    <row r="7009" spans="1:25" x14ac:dyDescent="0.25">
      <c r="A7009" s="32" t="str">
        <f>IF(Weighting!$P$25&gt;0,B7009,"")</f>
        <v/>
      </c>
      <c r="B7009" t="e">
        <f>Weighting!$C$25</f>
        <v>#DIV/0!</v>
      </c>
      <c r="C7009" t="e">
        <f>Weighting!$F$25</f>
        <v>#NUM!</v>
      </c>
      <c r="D7009" t="e">
        <f>IF(C7009=1,'Data Transformation'!$G$3+0.5*'Data Transformation'!$W$25,IF(C7010=1,D7010-'Data Transformation'!$W$25,FALSE))</f>
        <v>#NUM!</v>
      </c>
      <c r="E7009">
        <f t="array" ref="E7009">IF(ISLOGICAL(D7009),"",FREQUENCY(IF('Data Transformation'!$B$425:$B$8425='Bin Analysis'!$B6987,'Data Transformation'!$G$425:$G$8425),D7009))</f>
        <v>2001</v>
      </c>
      <c r="F7009">
        <f t="shared" si="873"/>
        <v>0</v>
      </c>
      <c r="G7009">
        <f>Weighting!$H$25</f>
        <v>0</v>
      </c>
      <c r="H7009">
        <f t="array" ref="H7009">FREQUENCY(IF('Data Transformation'!$B$4:$B$8425=B6987,'Data Transformation'!$G$4:$G$8425),'Bin Analysis'!$B7009)</f>
        <v>2073</v>
      </c>
      <c r="I7009">
        <f t="shared" si="874"/>
        <v>0</v>
      </c>
      <c r="J7009">
        <f t="shared" si="875"/>
        <v>0</v>
      </c>
      <c r="K7009">
        <f>J7009*Weighting!$W$25</f>
        <v>0</v>
      </c>
      <c r="M7009" s="14"/>
    </row>
    <row r="7010" spans="1:25" x14ac:dyDescent="0.25">
      <c r="A7010" s="32"/>
      <c r="M7010" s="14"/>
    </row>
    <row r="7011" spans="1:25" ht="23.25" x14ac:dyDescent="0.35">
      <c r="A7011" s="21" t="s">
        <v>0</v>
      </c>
      <c r="B7011" s="21" t="str">
        <f>IFERROR(VLOOKUP(C7011,'Data Transformation'!$L$6:$M$426,2,FALSE),"")</f>
        <v/>
      </c>
      <c r="C7011" s="21">
        <f>C6987+1</f>
        <v>292</v>
      </c>
      <c r="D7011" s="21"/>
      <c r="E7011" s="21"/>
      <c r="F7011" s="21"/>
      <c r="G7011" s="21"/>
      <c r="H7011" s="22"/>
      <c r="I7011" s="22"/>
      <c r="J7011" s="22"/>
      <c r="K7011" s="21"/>
      <c r="L7011" s="21" t="str">
        <f>B7011</f>
        <v/>
      </c>
      <c r="M7011" s="23" t="e">
        <f>INDEX('Data Transformation'!$O$4:$O$424,MATCH($B7011,'Data Transformation'!$M$4:$M$424,0),MATCH($M$2,'Data Transformation'!$O$3,0))</f>
        <v>#N/A</v>
      </c>
      <c r="N7011" s="27" t="e">
        <f>IF('Input and Summary Results'!$J$16="minimum",'Bin Analysis'!X7012/(M7011-1),'Bin Analysis'!Y7011/('Bin Analysis'!M7011-1))</f>
        <v>#N/A</v>
      </c>
      <c r="O7011" s="27" t="e">
        <f>IF(M7011=FALSE,NA(),(VLOOKUP(1,C7014:K7033,4,FALSE))/(M7011-1))</f>
        <v>#N/A</v>
      </c>
      <c r="P7011" s="27" t="e">
        <f>IF(M7011=FALSE,NA(),SUM(J7014:J7033)/Weighting!$S$5)</f>
        <v>#N/A</v>
      </c>
      <c r="Q7011" s="27" t="e">
        <f>IF(M7011=FALSE,NA(),SUM(K7014:K7033)/Weighting!$S$6)</f>
        <v>#N/A</v>
      </c>
      <c r="R7011" s="27" t="e">
        <f>IF(M7011=FALSE,NA(),(VLOOKUP(1,G7014:K7033,3,FALSE))/(M7011-1))</f>
        <v>#N/A</v>
      </c>
      <c r="S7011" s="22" t="e">
        <f>IF(M7011=FALSE,NA(),IF(SUM(J7014:J7033)=2,"yes","no"))</f>
        <v>#N/A</v>
      </c>
      <c r="X7011" s="2" cm="2">
        <f t="array" ref="X7011:X7012">FREQUENCY(IF('Data Transformation'!$B$425:$B$6424='Bin Analysis'!L7011,'Data Transformation'!$G$425:$G$6424),'Data Transformation'!$U$11)</f>
        <v>0</v>
      </c>
      <c r="Y7011" s="2" cm="2">
        <f t="array" ref="Y7011:Y7012">FREQUENCY(IF('Data Transformation'!$B$425:$B$6424='Bin Analysis'!L7011,'Data Transformation'!$G$425:$G$6424),'Data Transformation'!$U$12)</f>
        <v>0</v>
      </c>
    </row>
    <row r="7012" spans="1:25" x14ac:dyDescent="0.25">
      <c r="A7012" s="14" t="s">
        <v>67</v>
      </c>
      <c r="B7012" t="s">
        <v>47</v>
      </c>
      <c r="C7012" t="s">
        <v>5</v>
      </c>
      <c r="D7012" t="s">
        <v>100</v>
      </c>
      <c r="E7012" t="s">
        <v>101</v>
      </c>
      <c r="F7012" t="s">
        <v>102</v>
      </c>
      <c r="G7012" t="s">
        <v>70</v>
      </c>
      <c r="H7012" t="s">
        <v>31</v>
      </c>
      <c r="I7012" t="s">
        <v>32</v>
      </c>
      <c r="J7012" t="s">
        <v>46</v>
      </c>
      <c r="K7012" s="14" t="s">
        <v>45</v>
      </c>
      <c r="M7012" s="14"/>
      <c r="X7012" s="2">
        <v>0</v>
      </c>
      <c r="Y7012" s="2">
        <v>0</v>
      </c>
    </row>
    <row r="7013" spans="1:25" x14ac:dyDescent="0.25">
      <c r="A7013" s="32"/>
      <c r="D7013" t="e">
        <f>IF(C7013=1,'Data Transformation'!$G$3+0.5*'Data Transformation'!$W$25,IF(C7014=1,D7014-'Data Transformation'!$W$25,FALSE))</f>
        <v>#NUM!</v>
      </c>
      <c r="E7013">
        <f t="array" ref="E7013">IF(ISLOGICAL(D7013),"",FREQUENCY(IF('Data Transformation'!$B$425:$B$8425='Bin Analysis'!$B7011,'Data Transformation'!$G$425:$G$8425),D7013))</f>
        <v>2001</v>
      </c>
      <c r="F7013" t="e">
        <f>IF(ISLOGICAL(D7013),"",E7013-E7012)</f>
        <v>#VALUE!</v>
      </c>
      <c r="M7013" s="14"/>
    </row>
    <row r="7014" spans="1:25" x14ac:dyDescent="0.25">
      <c r="A7014" s="32" t="e">
        <f>IF(Weighting!$P$6&gt;0,B7014,"")</f>
        <v>#NUM!</v>
      </c>
      <c r="B7014" t="e">
        <f>Weighting!$C$6</f>
        <v>#DIV/0!</v>
      </c>
      <c r="C7014" t="e">
        <f>Weighting!$F$6</f>
        <v>#NUM!</v>
      </c>
      <c r="D7014" t="e">
        <f>IF(C7014=1,'Data Transformation'!$G$3+0.5*'Data Transformation'!$W$25,IF(C7015=1,D7015-'Data Transformation'!$W$25,FALSE))</f>
        <v>#NUM!</v>
      </c>
      <c r="E7014">
        <f t="array" ref="E7014">IF(ISLOGICAL(D7014),"",FREQUENCY(IF('Data Transformation'!$B$425:$B$8425='Bin Analysis'!$B7011,'Data Transformation'!$G$425:$G$8425),D7014))</f>
        <v>2001</v>
      </c>
      <c r="F7014">
        <f>IF(ISLOGICAL(D7014),"",E7014-E7013)</f>
        <v>0</v>
      </c>
      <c r="G7014">
        <f>Weighting!$H$6</f>
        <v>1</v>
      </c>
      <c r="H7014">
        <f t="array" ref="H7014">FREQUENCY(IF('Data Transformation'!$B$4:$B$8425=B7011,'Data Transformation'!$G$4:$G$8425),'Bin Analysis'!$B7014)</f>
        <v>2073</v>
      </c>
      <c r="I7014">
        <f>H7014-H7013</f>
        <v>2073</v>
      </c>
      <c r="J7014">
        <f>IF(I7014=0,0,1)</f>
        <v>1</v>
      </c>
      <c r="K7014" t="e">
        <f>J7014*Weighting!$W$6</f>
        <v>#NUM!</v>
      </c>
      <c r="M7014" s="14"/>
    </row>
    <row r="7015" spans="1:25" x14ac:dyDescent="0.25">
      <c r="A7015" s="32" t="str">
        <f>IF(Weighting!$P$7&gt;0,B7015,"")</f>
        <v/>
      </c>
      <c r="B7015" t="e">
        <f>Weighting!$C$7</f>
        <v>#DIV/0!</v>
      </c>
      <c r="C7015" t="e">
        <f>Weighting!$F$7</f>
        <v>#NUM!</v>
      </c>
      <c r="D7015" t="e">
        <f>IF(C7015=1,'Data Transformation'!$G$3+0.5*'Data Transformation'!$W$25,IF(C7016=1,D7016-'Data Transformation'!$W$25,FALSE))</f>
        <v>#NUM!</v>
      </c>
      <c r="E7015">
        <f t="array" ref="E7015">IF(ISLOGICAL(D7015),"",FREQUENCY(IF('Data Transformation'!$B$425:$B$8425='Bin Analysis'!$B7011,'Data Transformation'!$G$425:$G$8425),D7015))</f>
        <v>2001</v>
      </c>
      <c r="F7015">
        <f t="shared" ref="F7015:F7033" si="876">IF(ISLOGICAL(D7015),"",E7015-E7014)</f>
        <v>0</v>
      </c>
      <c r="G7015">
        <f>Weighting!$H$7</f>
        <v>0</v>
      </c>
      <c r="H7015">
        <f t="array" ref="H7015">FREQUENCY(IF('Data Transformation'!$B$4:$B$8425=B7011,'Data Transformation'!$G$4:$G$8425),'Bin Analysis'!$B7015)</f>
        <v>2073</v>
      </c>
      <c r="I7015">
        <f t="shared" ref="I7015:I7033" si="877">H7015-H7014</f>
        <v>0</v>
      </c>
      <c r="J7015">
        <f>IF(I7015=0,0,1)</f>
        <v>0</v>
      </c>
      <c r="K7015">
        <f>J7015*Weighting!$W$7</f>
        <v>0</v>
      </c>
      <c r="M7015" s="14"/>
    </row>
    <row r="7016" spans="1:25" x14ac:dyDescent="0.25">
      <c r="A7016" s="32" t="str">
        <f>IF(Weighting!$P$8&gt;0,B7016,"")</f>
        <v/>
      </c>
      <c r="B7016" t="e">
        <f>Weighting!$C$8</f>
        <v>#DIV/0!</v>
      </c>
      <c r="C7016" t="e">
        <f>Weighting!$F$8</f>
        <v>#NUM!</v>
      </c>
      <c r="D7016" t="e">
        <f>IF(C7016=1,'Data Transformation'!$G$3+0.5*'Data Transformation'!$W$25,IF(C7017=1,D7017-'Data Transformation'!$W$25,FALSE))</f>
        <v>#NUM!</v>
      </c>
      <c r="E7016">
        <f t="array" ref="E7016">IF(ISLOGICAL(D7016),"",FREQUENCY(IF('Data Transformation'!$B$425:$B$8425='Bin Analysis'!$B7011,'Data Transformation'!$G$425:$G$8425),D7016))</f>
        <v>2001</v>
      </c>
      <c r="F7016">
        <f t="shared" si="876"/>
        <v>0</v>
      </c>
      <c r="G7016">
        <f>Weighting!$H$8</f>
        <v>0</v>
      </c>
      <c r="H7016">
        <f t="array" ref="H7016">FREQUENCY(IF('Data Transformation'!$B$4:$B$8425=B7011,'Data Transformation'!$G$4:$G$8425),'Bin Analysis'!$B7016)</f>
        <v>2073</v>
      </c>
      <c r="I7016">
        <f t="shared" si="877"/>
        <v>0</v>
      </c>
      <c r="J7016">
        <f t="shared" ref="J7016:J7033" si="878">IF(I7016=0,0,1)</f>
        <v>0</v>
      </c>
      <c r="K7016">
        <f>J7016*Weighting!$W$8</f>
        <v>0</v>
      </c>
      <c r="M7016" s="14"/>
    </row>
    <row r="7017" spans="1:25" x14ac:dyDescent="0.25">
      <c r="A7017" s="32" t="str">
        <f>IF(Weighting!$P$9&gt;0,B7017,"")</f>
        <v/>
      </c>
      <c r="B7017" s="50" t="e">
        <f>Weighting!$C$9</f>
        <v>#DIV/0!</v>
      </c>
      <c r="C7017" t="e">
        <f>Weighting!$F$9</f>
        <v>#NUM!</v>
      </c>
      <c r="D7017" t="e">
        <f>IF(C7017=1,'Data Transformation'!$G$3+0.5*'Data Transformation'!$W$25,IF(C7018=1,D7018-'Data Transformation'!$W$25,FALSE))</f>
        <v>#NUM!</v>
      </c>
      <c r="E7017">
        <f t="array" ref="E7017">IF(ISLOGICAL(D7017),"",FREQUENCY(IF('Data Transformation'!$B$425:$B$8425='Bin Analysis'!$B7011,'Data Transformation'!$G$425:$G$8425),D7017))</f>
        <v>2001</v>
      </c>
      <c r="F7017">
        <f t="shared" si="876"/>
        <v>0</v>
      </c>
      <c r="G7017">
        <f>Weighting!$H$9</f>
        <v>0</v>
      </c>
      <c r="H7017">
        <f t="array" ref="H7017">FREQUENCY(IF('Data Transformation'!$B$4:$B$8425=B7011,'Data Transformation'!$G$4:$G$8425),'Bin Analysis'!$B7017)</f>
        <v>2073</v>
      </c>
      <c r="I7017">
        <f t="shared" si="877"/>
        <v>0</v>
      </c>
      <c r="J7017">
        <f t="shared" si="878"/>
        <v>0</v>
      </c>
      <c r="K7017">
        <f>J7017*Weighting!$W$9</f>
        <v>0</v>
      </c>
      <c r="M7017" s="14"/>
    </row>
    <row r="7018" spans="1:25" x14ac:dyDescent="0.25">
      <c r="A7018" s="32" t="str">
        <f>IF(Weighting!$P$10&gt;0,B7018,"")</f>
        <v/>
      </c>
      <c r="B7018" t="e">
        <f>Weighting!$C$10</f>
        <v>#DIV/0!</v>
      </c>
      <c r="C7018" t="e">
        <f>Weighting!$F$10</f>
        <v>#NUM!</v>
      </c>
      <c r="D7018" t="e">
        <f>IF(C7018=1,'Data Transformation'!$G$3+0.5*'Data Transformation'!$W$25,IF(C7019=1,D7019-'Data Transformation'!$W$25,FALSE))</f>
        <v>#NUM!</v>
      </c>
      <c r="E7018">
        <f t="array" ref="E7018">IF(ISLOGICAL(D7018),"",FREQUENCY(IF('Data Transformation'!$B$425:$B$8425='Bin Analysis'!$B7011,'Data Transformation'!$G$425:$G$8425),D7018))</f>
        <v>2001</v>
      </c>
      <c r="F7018">
        <f t="shared" si="876"/>
        <v>0</v>
      </c>
      <c r="G7018">
        <f>Weighting!$H$10</f>
        <v>0</v>
      </c>
      <c r="H7018">
        <f t="array" ref="H7018">FREQUENCY(IF('Data Transformation'!$B$4:$B$8425=B7011,'Data Transformation'!$G$4:$G$8425),'Bin Analysis'!$B7018)</f>
        <v>2073</v>
      </c>
      <c r="I7018">
        <f t="shared" si="877"/>
        <v>0</v>
      </c>
      <c r="J7018">
        <f t="shared" si="878"/>
        <v>0</v>
      </c>
      <c r="K7018">
        <f>J7018*Weighting!$W$10</f>
        <v>0</v>
      </c>
      <c r="M7018" s="14"/>
    </row>
    <row r="7019" spans="1:25" x14ac:dyDescent="0.25">
      <c r="A7019" s="32" t="str">
        <f>IF(Weighting!$P$11&gt;0,B7019,"")</f>
        <v/>
      </c>
      <c r="B7019" t="e">
        <f>Weighting!$C$11</f>
        <v>#DIV/0!</v>
      </c>
      <c r="C7019" t="e">
        <f>Weighting!$F$11</f>
        <v>#NUM!</v>
      </c>
      <c r="D7019" t="e">
        <f>IF(C7019=1,'Data Transformation'!$G$3+0.5*'Data Transformation'!$W$25,IF(C7020=1,D7020-'Data Transformation'!$W$25,FALSE))</f>
        <v>#NUM!</v>
      </c>
      <c r="E7019">
        <f t="array" ref="E7019">IF(ISLOGICAL(D7019),"",FREQUENCY(IF('Data Transformation'!$B$425:$B$8425='Bin Analysis'!$B7011,'Data Transformation'!$G$425:$G$8425),D7019))</f>
        <v>2001</v>
      </c>
      <c r="F7019">
        <f t="shared" si="876"/>
        <v>0</v>
      </c>
      <c r="G7019">
        <f>Weighting!$H$11</f>
        <v>0</v>
      </c>
      <c r="H7019">
        <f t="array" ref="H7019">FREQUENCY(IF('Data Transformation'!$B$4:$B$8425=B7011,'Data Transformation'!$G$4:$G$8425),'Bin Analysis'!$B7019)</f>
        <v>2073</v>
      </c>
      <c r="I7019">
        <f t="shared" si="877"/>
        <v>0</v>
      </c>
      <c r="J7019">
        <f t="shared" si="878"/>
        <v>0</v>
      </c>
      <c r="K7019">
        <f>J7019*Weighting!$W$11</f>
        <v>0</v>
      </c>
      <c r="M7019" s="14"/>
    </row>
    <row r="7020" spans="1:25" x14ac:dyDescent="0.25">
      <c r="A7020" s="32" t="str">
        <f>IF(Weighting!$P$12&gt;0,B7020,"")</f>
        <v/>
      </c>
      <c r="B7020" t="e">
        <f>Weighting!$C$12</f>
        <v>#DIV/0!</v>
      </c>
      <c r="C7020" t="e">
        <f>Weighting!$F$12</f>
        <v>#NUM!</v>
      </c>
      <c r="D7020" t="e">
        <f>IF(C7020=1,'Data Transformation'!$G$3+0.5*'Data Transformation'!$W$25,IF(C7021=1,D7021-'Data Transformation'!$W$25,FALSE))</f>
        <v>#NUM!</v>
      </c>
      <c r="E7020">
        <f t="array" ref="E7020">IF(ISLOGICAL(D7020),"",FREQUENCY(IF('Data Transformation'!$B$425:$B$8425='Bin Analysis'!$B7011,'Data Transformation'!$G$425:$G$8425),D7020))</f>
        <v>2001</v>
      </c>
      <c r="F7020">
        <f t="shared" si="876"/>
        <v>0</v>
      </c>
      <c r="G7020">
        <f>Weighting!$H$12</f>
        <v>0</v>
      </c>
      <c r="H7020">
        <f t="array" ref="H7020">FREQUENCY(IF('Data Transformation'!$B$4:$B$8425=B7011,'Data Transformation'!$G$4:$G$8425),'Bin Analysis'!$B7020)</f>
        <v>2073</v>
      </c>
      <c r="I7020">
        <f t="shared" si="877"/>
        <v>0</v>
      </c>
      <c r="J7020">
        <f t="shared" si="878"/>
        <v>0</v>
      </c>
      <c r="K7020">
        <f>J7020*Weighting!$W$12</f>
        <v>0</v>
      </c>
      <c r="M7020" s="14"/>
    </row>
    <row r="7021" spans="1:25" x14ac:dyDescent="0.25">
      <c r="A7021" s="32" t="str">
        <f>IF(Weighting!$P$13&gt;0,B7021,"")</f>
        <v/>
      </c>
      <c r="B7021" t="e">
        <f>Weighting!$C$13</f>
        <v>#DIV/0!</v>
      </c>
      <c r="C7021" t="e">
        <f>Weighting!$F$13</f>
        <v>#NUM!</v>
      </c>
      <c r="D7021" t="e">
        <f>IF(C7021=1,'Data Transformation'!$G$3+0.5*'Data Transformation'!$W$25,IF(C7022=1,D7022-'Data Transformation'!$W$25,FALSE))</f>
        <v>#NUM!</v>
      </c>
      <c r="E7021">
        <f t="array" ref="E7021">IF(ISLOGICAL(D7021),"",FREQUENCY(IF('Data Transformation'!$B$425:$B$8425='Bin Analysis'!$B7011,'Data Transformation'!$G$425:$G$8425),D7021))</f>
        <v>2001</v>
      </c>
      <c r="F7021">
        <f t="shared" si="876"/>
        <v>0</v>
      </c>
      <c r="G7021">
        <f>Weighting!$H$13</f>
        <v>0</v>
      </c>
      <c r="H7021">
        <f t="array" ref="H7021">FREQUENCY(IF('Data Transformation'!$B$4:$B$8425=B7011,'Data Transformation'!$G$4:$G$8425),'Bin Analysis'!$B7021)</f>
        <v>2073</v>
      </c>
      <c r="I7021">
        <f t="shared" si="877"/>
        <v>0</v>
      </c>
      <c r="J7021">
        <f t="shared" si="878"/>
        <v>0</v>
      </c>
      <c r="K7021">
        <f>J7021*Weighting!$W$13</f>
        <v>0</v>
      </c>
      <c r="M7021" s="14"/>
    </row>
    <row r="7022" spans="1:25" x14ac:dyDescent="0.25">
      <c r="A7022" s="32" t="str">
        <f>IF(Weighting!$P$14&gt;0,B7022,"")</f>
        <v/>
      </c>
      <c r="B7022" t="e">
        <f>Weighting!$C$14</f>
        <v>#DIV/0!</v>
      </c>
      <c r="C7022" t="e">
        <f>Weighting!$F$14</f>
        <v>#NUM!</v>
      </c>
      <c r="D7022" t="e">
        <f>IF(C7022=1,'Data Transformation'!$G$3+0.5*'Data Transformation'!$W$25,IF(C7023=1,D7023-'Data Transformation'!$W$25,FALSE))</f>
        <v>#NUM!</v>
      </c>
      <c r="E7022">
        <f t="array" ref="E7022">IF(ISLOGICAL(D7022),"",FREQUENCY(IF('Data Transformation'!$B$425:$B$8425='Bin Analysis'!$B7011,'Data Transformation'!$G$425:$G$8425),D7022))</f>
        <v>2001</v>
      </c>
      <c r="F7022">
        <f t="shared" si="876"/>
        <v>0</v>
      </c>
      <c r="G7022">
        <f>Weighting!$H$14</f>
        <v>0</v>
      </c>
      <c r="H7022">
        <f t="array" ref="H7022">FREQUENCY(IF('Data Transformation'!$B$4:$B$8425=B7011,'Data Transformation'!$G$4:$G$8425),'Bin Analysis'!$B7022)</f>
        <v>2073</v>
      </c>
      <c r="I7022">
        <f t="shared" si="877"/>
        <v>0</v>
      </c>
      <c r="J7022">
        <f t="shared" si="878"/>
        <v>0</v>
      </c>
      <c r="K7022">
        <f>J7022*Weighting!$W$14</f>
        <v>0</v>
      </c>
      <c r="M7022" s="14"/>
    </row>
    <row r="7023" spans="1:25" x14ac:dyDescent="0.25">
      <c r="A7023" s="32" t="str">
        <f>IF(Weighting!$P$15&gt;0,B7023,"")</f>
        <v/>
      </c>
      <c r="B7023" t="e">
        <f>Weighting!$C$15</f>
        <v>#DIV/0!</v>
      </c>
      <c r="C7023" t="e">
        <f>Weighting!$F$15</f>
        <v>#NUM!</v>
      </c>
      <c r="D7023" t="e">
        <f>IF(C7023=1,'Data Transformation'!$G$3+0.5*'Data Transformation'!$W$25,IF(C7024=1,D7024-'Data Transformation'!$W$25,FALSE))</f>
        <v>#NUM!</v>
      </c>
      <c r="E7023">
        <f t="array" ref="E7023">IF(ISLOGICAL(D7023),"",FREQUENCY(IF('Data Transformation'!$B$425:$B$8425='Bin Analysis'!$B7011,'Data Transformation'!$G$425:$G$8425),D7023))</f>
        <v>2001</v>
      </c>
      <c r="F7023">
        <f t="shared" si="876"/>
        <v>0</v>
      </c>
      <c r="G7023">
        <f>Weighting!$H$15</f>
        <v>0</v>
      </c>
      <c r="H7023">
        <f t="array" ref="H7023">FREQUENCY(IF('Data Transformation'!$B$4:$B$8425=B7011,'Data Transformation'!$G$4:$G$8425),'Bin Analysis'!$B7023)</f>
        <v>2073</v>
      </c>
      <c r="I7023">
        <f t="shared" si="877"/>
        <v>0</v>
      </c>
      <c r="J7023">
        <f t="shared" si="878"/>
        <v>0</v>
      </c>
      <c r="K7023">
        <f>J7023*Weighting!$W$15</f>
        <v>0</v>
      </c>
      <c r="M7023" s="14"/>
    </row>
    <row r="7024" spans="1:25" x14ac:dyDescent="0.25">
      <c r="A7024" s="32" t="str">
        <f>IF(Weighting!$P$16&gt;0,B7024,"")</f>
        <v/>
      </c>
      <c r="B7024" t="e">
        <f>Weighting!$C$16</f>
        <v>#DIV/0!</v>
      </c>
      <c r="C7024" t="e">
        <f>Weighting!$F$16</f>
        <v>#NUM!</v>
      </c>
      <c r="D7024" t="e">
        <f>IF(C7024=1,'Data Transformation'!$G$3+0.5*'Data Transformation'!$W$25,IF(C7025=1,D7025-'Data Transformation'!$W$25,FALSE))</f>
        <v>#NUM!</v>
      </c>
      <c r="E7024">
        <f t="array" ref="E7024">IF(ISLOGICAL(D7024),"",FREQUENCY(IF('Data Transformation'!$B$425:$B$8425='Bin Analysis'!$B7011,'Data Transformation'!$G$425:$G$8425),D7024))</f>
        <v>2001</v>
      </c>
      <c r="F7024">
        <f t="shared" si="876"/>
        <v>0</v>
      </c>
      <c r="G7024">
        <f>Weighting!$H$16</f>
        <v>0</v>
      </c>
      <c r="H7024">
        <f t="array" ref="H7024">FREQUENCY(IF('Data Transformation'!$B$4:$B$8425=B7011,'Data Transformation'!$G$4:$G$8425),'Bin Analysis'!$B7024)</f>
        <v>2073</v>
      </c>
      <c r="I7024">
        <f t="shared" si="877"/>
        <v>0</v>
      </c>
      <c r="J7024">
        <f t="shared" si="878"/>
        <v>0</v>
      </c>
      <c r="K7024">
        <f>J7024*Weighting!$W$16</f>
        <v>0</v>
      </c>
      <c r="M7024" s="14"/>
    </row>
    <row r="7025" spans="1:25" x14ac:dyDescent="0.25">
      <c r="A7025" s="32" t="str">
        <f>IF(Weighting!$P$17&gt;0,B7025,"")</f>
        <v/>
      </c>
      <c r="B7025" t="e">
        <f>Weighting!$C$17</f>
        <v>#DIV/0!</v>
      </c>
      <c r="C7025" t="e">
        <f>Weighting!$F$17</f>
        <v>#NUM!</v>
      </c>
      <c r="D7025" t="e">
        <f>IF(C7025=1,'Data Transformation'!$G$3+0.5*'Data Transformation'!$W$25,IF(C7026=1,D7026-'Data Transformation'!$W$25,FALSE))</f>
        <v>#NUM!</v>
      </c>
      <c r="E7025">
        <f t="array" ref="E7025">IF(ISLOGICAL(D7025),"",FREQUENCY(IF('Data Transformation'!$B$425:$B$8425='Bin Analysis'!$B7011,'Data Transformation'!$G$425:$G$8425),D7025))</f>
        <v>2001</v>
      </c>
      <c r="F7025">
        <f t="shared" si="876"/>
        <v>0</v>
      </c>
      <c r="G7025">
        <f>Weighting!$H$17</f>
        <v>0</v>
      </c>
      <c r="H7025">
        <f t="array" ref="H7025">FREQUENCY(IF('Data Transformation'!$B$4:$B$8425=B7011,'Data Transformation'!$G$4:$G$8425),'Bin Analysis'!$B7025)</f>
        <v>2073</v>
      </c>
      <c r="I7025">
        <f t="shared" si="877"/>
        <v>0</v>
      </c>
      <c r="J7025">
        <f t="shared" si="878"/>
        <v>0</v>
      </c>
      <c r="K7025">
        <f>J7025*Weighting!$W$17</f>
        <v>0</v>
      </c>
      <c r="M7025" s="14"/>
    </row>
    <row r="7026" spans="1:25" x14ac:dyDescent="0.25">
      <c r="A7026" s="32" t="str">
        <f>IF(Weighting!$P$18&gt;0,B7026,"")</f>
        <v/>
      </c>
      <c r="B7026" t="e">
        <f>Weighting!$C$18</f>
        <v>#DIV/0!</v>
      </c>
      <c r="C7026" t="e">
        <f>Weighting!$F$18</f>
        <v>#NUM!</v>
      </c>
      <c r="D7026" t="e">
        <f>IF(C7026=1,'Data Transformation'!$G$3+0.5*'Data Transformation'!$W$25,IF(C7027=1,D7027-'Data Transformation'!$W$25,FALSE))</f>
        <v>#NUM!</v>
      </c>
      <c r="E7026">
        <f t="array" ref="E7026">IF(ISLOGICAL(D7026),"",FREQUENCY(IF('Data Transformation'!$B$425:$B$8425='Bin Analysis'!$B7011,'Data Transformation'!$G$425:$G$8425),D7026))</f>
        <v>2001</v>
      </c>
      <c r="F7026">
        <f t="shared" si="876"/>
        <v>0</v>
      </c>
      <c r="G7026">
        <f>Weighting!$H$18</f>
        <v>0</v>
      </c>
      <c r="H7026">
        <f t="array" ref="H7026">FREQUENCY(IF('Data Transformation'!$B$4:$B$8425=B7011,'Data Transformation'!$G$4:$G$8425),'Bin Analysis'!$B7026)</f>
        <v>2073</v>
      </c>
      <c r="I7026">
        <f t="shared" si="877"/>
        <v>0</v>
      </c>
      <c r="J7026">
        <f t="shared" si="878"/>
        <v>0</v>
      </c>
      <c r="K7026">
        <f>J7026*Weighting!$W$18</f>
        <v>0</v>
      </c>
      <c r="M7026" s="14"/>
    </row>
    <row r="7027" spans="1:25" x14ac:dyDescent="0.25">
      <c r="A7027" s="32" t="str">
        <f>IF(Weighting!$P$19&gt;0,B7027,"")</f>
        <v/>
      </c>
      <c r="B7027" t="e">
        <f>Weighting!$C$19</f>
        <v>#DIV/0!</v>
      </c>
      <c r="C7027" t="e">
        <f>Weighting!$F$19</f>
        <v>#NUM!</v>
      </c>
      <c r="D7027" t="e">
        <f>IF(C7027=1,'Data Transformation'!$G$3+0.5*'Data Transformation'!$W$25,IF(C7028=1,D7028-'Data Transformation'!$W$25,FALSE))</f>
        <v>#NUM!</v>
      </c>
      <c r="E7027">
        <f t="array" ref="E7027">IF(ISLOGICAL(D7027),"",FREQUENCY(IF('Data Transformation'!$B$425:$B$8425='Bin Analysis'!$B7011,'Data Transformation'!$G$425:$G$8425),D7027))</f>
        <v>2001</v>
      </c>
      <c r="F7027">
        <f t="shared" si="876"/>
        <v>0</v>
      </c>
      <c r="G7027">
        <f>Weighting!$H$19</f>
        <v>0</v>
      </c>
      <c r="H7027">
        <f t="array" ref="H7027">FREQUENCY(IF('Data Transformation'!$B$4:$B$8425=B7011,'Data Transformation'!$G$4:$G$8425),'Bin Analysis'!$B7027)</f>
        <v>2073</v>
      </c>
      <c r="I7027">
        <f t="shared" si="877"/>
        <v>0</v>
      </c>
      <c r="J7027">
        <f t="shared" si="878"/>
        <v>0</v>
      </c>
      <c r="K7027">
        <f>J7027*Weighting!$W$19</f>
        <v>0</v>
      </c>
      <c r="M7027" s="14"/>
    </row>
    <row r="7028" spans="1:25" x14ac:dyDescent="0.25">
      <c r="A7028" s="32" t="str">
        <f>IF(Weighting!$P$20&gt;0,B7028,"")</f>
        <v/>
      </c>
      <c r="B7028" t="e">
        <f>Weighting!$C$20</f>
        <v>#DIV/0!</v>
      </c>
      <c r="C7028" t="e">
        <f>Weighting!$F$20</f>
        <v>#NUM!</v>
      </c>
      <c r="D7028" t="e">
        <f>IF(C7028=1,'Data Transformation'!$G$3+0.5*'Data Transformation'!$W$25,IF(C7029=1,D7029-'Data Transformation'!$W$25,FALSE))</f>
        <v>#NUM!</v>
      </c>
      <c r="E7028">
        <f t="array" ref="E7028">IF(ISLOGICAL(D7028),"",FREQUENCY(IF('Data Transformation'!$B$425:$B$8425='Bin Analysis'!$B7011,'Data Transformation'!$G$425:$G$8425),D7028))</f>
        <v>2001</v>
      </c>
      <c r="F7028">
        <f t="shared" si="876"/>
        <v>0</v>
      </c>
      <c r="G7028">
        <f>Weighting!$H$20</f>
        <v>0</v>
      </c>
      <c r="H7028">
        <f t="array" ref="H7028">FREQUENCY(IF('Data Transformation'!$B$4:$B$8425=B7011,'Data Transformation'!$G$4:$G$8425),'Bin Analysis'!$B7028)</f>
        <v>2073</v>
      </c>
      <c r="I7028">
        <f t="shared" si="877"/>
        <v>0</v>
      </c>
      <c r="J7028">
        <f t="shared" si="878"/>
        <v>0</v>
      </c>
      <c r="K7028">
        <f>J7028*Weighting!$W$20</f>
        <v>0</v>
      </c>
      <c r="M7028" s="14"/>
    </row>
    <row r="7029" spans="1:25" x14ac:dyDescent="0.25">
      <c r="A7029" s="32" t="str">
        <f>IF(Weighting!$P$21&gt;0,B7029,"")</f>
        <v/>
      </c>
      <c r="B7029" t="e">
        <f>Weighting!$C$21</f>
        <v>#DIV/0!</v>
      </c>
      <c r="C7029" t="e">
        <f>Weighting!$F$21</f>
        <v>#NUM!</v>
      </c>
      <c r="D7029" t="e">
        <f>IF(C7029=1,'Data Transformation'!$G$3+0.5*'Data Transformation'!$W$25,IF(C7030=1,D7030-'Data Transformation'!$W$25,FALSE))</f>
        <v>#NUM!</v>
      </c>
      <c r="E7029">
        <f t="array" ref="E7029">IF(ISLOGICAL(D7029),"",FREQUENCY(IF('Data Transformation'!$B$425:$B$8425='Bin Analysis'!$B7011,'Data Transformation'!$G$425:$G$8425),D7029))</f>
        <v>2001</v>
      </c>
      <c r="F7029">
        <f t="shared" si="876"/>
        <v>0</v>
      </c>
      <c r="G7029">
        <f>Weighting!$H$21</f>
        <v>0</v>
      </c>
      <c r="H7029">
        <f t="array" ref="H7029">FREQUENCY(IF('Data Transformation'!$B$4:$B$8425=B7011,'Data Transformation'!$G$4:$G$8425),'Bin Analysis'!$B7029)</f>
        <v>2073</v>
      </c>
      <c r="I7029">
        <f t="shared" si="877"/>
        <v>0</v>
      </c>
      <c r="J7029">
        <f t="shared" si="878"/>
        <v>0</v>
      </c>
      <c r="K7029">
        <f>J7029*Weighting!$W$21</f>
        <v>0</v>
      </c>
      <c r="M7029" s="14"/>
    </row>
    <row r="7030" spans="1:25" x14ac:dyDescent="0.25">
      <c r="A7030" s="32" t="str">
        <f>IF(Weighting!$P$22&gt;0,B7030,"")</f>
        <v/>
      </c>
      <c r="B7030" t="e">
        <f>Weighting!$C$22</f>
        <v>#DIV/0!</v>
      </c>
      <c r="C7030" t="e">
        <f>Weighting!$F$22</f>
        <v>#NUM!</v>
      </c>
      <c r="D7030" t="e">
        <f>IF(C7030=1,'Data Transformation'!$G$3+0.5*'Data Transformation'!$W$25,IF(C7031=1,D7031-'Data Transformation'!$W$25,FALSE))</f>
        <v>#NUM!</v>
      </c>
      <c r="E7030">
        <f t="array" ref="E7030">IF(ISLOGICAL(D7030),"",FREQUENCY(IF('Data Transformation'!$B$425:$B$8425='Bin Analysis'!$B7011,'Data Transformation'!$G$425:$G$8425),D7030))</f>
        <v>2001</v>
      </c>
      <c r="F7030">
        <f t="shared" si="876"/>
        <v>0</v>
      </c>
      <c r="G7030">
        <f>Weighting!$H$22</f>
        <v>0</v>
      </c>
      <c r="H7030">
        <f t="array" ref="H7030">FREQUENCY(IF('Data Transformation'!$B$4:$B$8425=B7011,'Data Transformation'!$G$4:$G$8425),'Bin Analysis'!$B7030)</f>
        <v>2073</v>
      </c>
      <c r="I7030">
        <f t="shared" si="877"/>
        <v>0</v>
      </c>
      <c r="J7030">
        <f t="shared" si="878"/>
        <v>0</v>
      </c>
      <c r="K7030">
        <f>J7030*Weighting!$W$22</f>
        <v>0</v>
      </c>
      <c r="M7030" s="14"/>
    </row>
    <row r="7031" spans="1:25" x14ac:dyDescent="0.25">
      <c r="A7031" s="32" t="str">
        <f>IF(Weighting!$P$23&gt;0,B7031,"")</f>
        <v/>
      </c>
      <c r="B7031" t="e">
        <f>Weighting!$C$23</f>
        <v>#DIV/0!</v>
      </c>
      <c r="C7031" t="e">
        <f>Weighting!$F$23</f>
        <v>#NUM!</v>
      </c>
      <c r="D7031" t="e">
        <f>IF(C7031=1,'Data Transformation'!$G$3+0.5*'Data Transformation'!$W$25,IF(C7032=1,D7032-'Data Transformation'!$W$25,FALSE))</f>
        <v>#NUM!</v>
      </c>
      <c r="E7031">
        <f t="array" ref="E7031">IF(ISLOGICAL(D7031),"",FREQUENCY(IF('Data Transformation'!$B$425:$B$8425='Bin Analysis'!$B7011,'Data Transformation'!$G$425:$G$8425),D7031))</f>
        <v>2001</v>
      </c>
      <c r="F7031">
        <f t="shared" si="876"/>
        <v>0</v>
      </c>
      <c r="G7031">
        <f>Weighting!$H$23</f>
        <v>0</v>
      </c>
      <c r="H7031">
        <f t="array" ref="H7031">FREQUENCY(IF('Data Transformation'!$B$4:$B$8425=B7011,'Data Transformation'!$G$4:$G$8425),'Bin Analysis'!$B7031)</f>
        <v>2073</v>
      </c>
      <c r="I7031">
        <f t="shared" si="877"/>
        <v>0</v>
      </c>
      <c r="J7031">
        <f t="shared" si="878"/>
        <v>0</v>
      </c>
      <c r="K7031">
        <f>J7031*Weighting!$W$23</f>
        <v>0</v>
      </c>
      <c r="M7031" s="14"/>
    </row>
    <row r="7032" spans="1:25" x14ac:dyDescent="0.25">
      <c r="A7032" s="32" t="str">
        <f>IF(Weighting!$P$24&gt;0,B7032,"")</f>
        <v/>
      </c>
      <c r="B7032" t="e">
        <f>Weighting!$C$24</f>
        <v>#DIV/0!</v>
      </c>
      <c r="C7032" t="e">
        <f>Weighting!$F$24</f>
        <v>#NUM!</v>
      </c>
      <c r="D7032" t="e">
        <f>IF(C7032=1,'Data Transformation'!$G$3+0.5*'Data Transformation'!$W$25,IF(C7033=1,D7033-'Data Transformation'!$W$25,FALSE))</f>
        <v>#NUM!</v>
      </c>
      <c r="E7032">
        <f t="array" ref="E7032">IF(ISLOGICAL(D7032),"",FREQUENCY(IF('Data Transformation'!$B$425:$B$8425='Bin Analysis'!$B7011,'Data Transformation'!$G$425:$G$8425),D7032))</f>
        <v>2001</v>
      </c>
      <c r="F7032">
        <f t="shared" si="876"/>
        <v>0</v>
      </c>
      <c r="G7032">
        <f>Weighting!$H$24</f>
        <v>0</v>
      </c>
      <c r="H7032">
        <f t="array" ref="H7032">FREQUENCY(IF('Data Transformation'!$B$4:$B$8425=B7011,'Data Transformation'!$G$4:$G$8425),'Bin Analysis'!$B7032)</f>
        <v>2073</v>
      </c>
      <c r="I7032">
        <f t="shared" si="877"/>
        <v>0</v>
      </c>
      <c r="J7032">
        <f t="shared" si="878"/>
        <v>0</v>
      </c>
      <c r="K7032">
        <f>J7032*Weighting!$W$24</f>
        <v>0</v>
      </c>
      <c r="M7032" s="14"/>
    </row>
    <row r="7033" spans="1:25" x14ac:dyDescent="0.25">
      <c r="A7033" s="32" t="str">
        <f>IF(Weighting!$P$25&gt;0,B7033,"")</f>
        <v/>
      </c>
      <c r="B7033" t="e">
        <f>Weighting!$C$25</f>
        <v>#DIV/0!</v>
      </c>
      <c r="C7033" t="e">
        <f>Weighting!$F$25</f>
        <v>#NUM!</v>
      </c>
      <c r="D7033" t="e">
        <f>IF(C7033=1,'Data Transformation'!$G$3+0.5*'Data Transformation'!$W$25,IF(C7034=1,D7034-'Data Transformation'!$W$25,FALSE))</f>
        <v>#NUM!</v>
      </c>
      <c r="E7033">
        <f t="array" ref="E7033">IF(ISLOGICAL(D7033),"",FREQUENCY(IF('Data Transformation'!$B$425:$B$8425='Bin Analysis'!$B7011,'Data Transformation'!$G$425:$G$8425),D7033))</f>
        <v>2001</v>
      </c>
      <c r="F7033">
        <f t="shared" si="876"/>
        <v>0</v>
      </c>
      <c r="G7033">
        <f>Weighting!$H$25</f>
        <v>0</v>
      </c>
      <c r="H7033">
        <f t="array" ref="H7033">FREQUENCY(IF('Data Transformation'!$B$4:$B$8425=B7011,'Data Transformation'!$G$4:$G$8425),'Bin Analysis'!$B7033)</f>
        <v>2073</v>
      </c>
      <c r="I7033">
        <f t="shared" si="877"/>
        <v>0</v>
      </c>
      <c r="J7033">
        <f t="shared" si="878"/>
        <v>0</v>
      </c>
      <c r="K7033">
        <f>J7033*Weighting!$W$25</f>
        <v>0</v>
      </c>
      <c r="M7033" s="14"/>
    </row>
    <row r="7034" spans="1:25" x14ac:dyDescent="0.25">
      <c r="O7034"/>
      <c r="P7034"/>
      <c r="Q7034"/>
      <c r="R7034"/>
    </row>
    <row r="7035" spans="1:25" ht="23.25" x14ac:dyDescent="0.35">
      <c r="A7035" s="21" t="s">
        <v>0</v>
      </c>
      <c r="B7035" s="21" t="str">
        <f>IFERROR(VLOOKUP(C7035,'Data Transformation'!$L$6:$M$426,2,FALSE),"")</f>
        <v/>
      </c>
      <c r="C7035" s="21">
        <f>C7011+1</f>
        <v>293</v>
      </c>
      <c r="D7035" s="21"/>
      <c r="E7035" s="21"/>
      <c r="F7035" s="21"/>
      <c r="G7035" s="21"/>
      <c r="H7035" s="22"/>
      <c r="I7035" s="22"/>
      <c r="J7035" s="22"/>
      <c r="K7035" s="21"/>
      <c r="L7035" s="21" t="str">
        <f>B7035</f>
        <v/>
      </c>
      <c r="M7035" s="23" t="e">
        <f>INDEX('Data Transformation'!$O$4:$O$424,MATCH($B7035,'Data Transformation'!$M$4:$M$424,0),MATCH($M$2,'Data Transformation'!$O$3,0))</f>
        <v>#N/A</v>
      </c>
      <c r="N7035" s="27" t="e">
        <f>IF('Input and Summary Results'!$J$16="minimum",'Bin Analysis'!X7036/(M7035-1),'Bin Analysis'!Y7035/('Bin Analysis'!M7035-1))</f>
        <v>#N/A</v>
      </c>
      <c r="O7035" s="27" t="e">
        <f>IF(M7035=FALSE,NA(),(VLOOKUP(1,C7038:K7057,4,FALSE))/(M7035-1))</f>
        <v>#N/A</v>
      </c>
      <c r="P7035" s="27" t="e">
        <f>IF(M7035=FALSE,NA(),SUM(J7038:J7057)/Weighting!$S$5)</f>
        <v>#N/A</v>
      </c>
      <c r="Q7035" s="27" t="e">
        <f>IF(M7035=FALSE,NA(),SUM(K7038:K7057)/Weighting!$S$6)</f>
        <v>#N/A</v>
      </c>
      <c r="R7035" s="27" t="e">
        <f>IF(M7035=FALSE,NA(),(VLOOKUP(1,G7038:K7057,3,FALSE))/(M7035-1))</f>
        <v>#N/A</v>
      </c>
      <c r="S7035" s="22" t="e">
        <f>IF(M7035=FALSE,NA(),IF(SUM(J7038:J7057)=2,"yes","no"))</f>
        <v>#N/A</v>
      </c>
      <c r="X7035" s="2" cm="2">
        <f t="array" ref="X7035:X7036">FREQUENCY(IF('Data Transformation'!$B$425:$B$6424='Bin Analysis'!L7035,'Data Transformation'!$G$425:$G$6424),'Data Transformation'!$U$11)</f>
        <v>0</v>
      </c>
      <c r="Y7035" s="2" cm="2">
        <f t="array" ref="Y7035:Y7036">FREQUENCY(IF('Data Transformation'!$B$425:$B$6424='Bin Analysis'!L7035,'Data Transformation'!$G$425:$G$6424),'Data Transformation'!$U$12)</f>
        <v>0</v>
      </c>
    </row>
    <row r="7036" spans="1:25" x14ac:dyDescent="0.25">
      <c r="A7036" s="14" t="s">
        <v>67</v>
      </c>
      <c r="B7036" t="s">
        <v>47</v>
      </c>
      <c r="C7036" t="s">
        <v>5</v>
      </c>
      <c r="D7036" t="s">
        <v>100</v>
      </c>
      <c r="E7036" t="s">
        <v>101</v>
      </c>
      <c r="F7036" t="s">
        <v>102</v>
      </c>
      <c r="G7036" t="s">
        <v>70</v>
      </c>
      <c r="H7036" t="s">
        <v>31</v>
      </c>
      <c r="I7036" t="s">
        <v>32</v>
      </c>
      <c r="J7036" t="s">
        <v>46</v>
      </c>
      <c r="K7036" s="14" t="s">
        <v>45</v>
      </c>
      <c r="M7036" s="14"/>
      <c r="X7036" s="2">
        <v>0</v>
      </c>
      <c r="Y7036" s="2">
        <v>0</v>
      </c>
    </row>
    <row r="7037" spans="1:25" x14ac:dyDescent="0.25">
      <c r="A7037" s="32"/>
      <c r="D7037" t="e">
        <f>IF(C7037=1,'Data Transformation'!$G$3+0.5*'Data Transformation'!$W$25,IF(C7038=1,D7038-'Data Transformation'!$W$25,FALSE))</f>
        <v>#NUM!</v>
      </c>
      <c r="E7037">
        <f t="array" ref="E7037">IF(ISLOGICAL(D7037),"",FREQUENCY(IF('Data Transformation'!$B$425:$B$8425='Bin Analysis'!$B7035,'Data Transformation'!$G$425:$G$8425),D7037))</f>
        <v>2001</v>
      </c>
      <c r="F7037" t="e">
        <f>IF(ISLOGICAL(D7037),"",E7037-E7036)</f>
        <v>#VALUE!</v>
      </c>
      <c r="M7037" s="14"/>
    </row>
    <row r="7038" spans="1:25" x14ac:dyDescent="0.25">
      <c r="A7038" s="32" t="e">
        <f>IF(Weighting!$P$6&gt;0,B7038,"")</f>
        <v>#NUM!</v>
      </c>
      <c r="B7038" t="e">
        <f>Weighting!$C$6</f>
        <v>#DIV/0!</v>
      </c>
      <c r="C7038" t="e">
        <f>Weighting!$F$6</f>
        <v>#NUM!</v>
      </c>
      <c r="D7038" t="e">
        <f>IF(C7038=1,'Data Transformation'!$G$3+0.5*'Data Transformation'!$W$25,IF(C7039=1,D7039-'Data Transformation'!$W$25,FALSE))</f>
        <v>#NUM!</v>
      </c>
      <c r="E7038">
        <f t="array" ref="E7038">IF(ISLOGICAL(D7038),"",FREQUENCY(IF('Data Transformation'!$B$425:$B$8425='Bin Analysis'!$B7035,'Data Transformation'!$G$425:$G$8425),D7038))</f>
        <v>2001</v>
      </c>
      <c r="F7038">
        <f>IF(ISLOGICAL(D7038),"",E7038-E7037)</f>
        <v>0</v>
      </c>
      <c r="G7038">
        <f>Weighting!$H$6</f>
        <v>1</v>
      </c>
      <c r="H7038">
        <f t="array" ref="H7038">FREQUENCY(IF('Data Transformation'!$B$4:$B$8425=B7035,'Data Transformation'!$G$4:$G$8425),'Bin Analysis'!$B7038)</f>
        <v>2073</v>
      </c>
      <c r="I7038">
        <f>H7038-H7037</f>
        <v>2073</v>
      </c>
      <c r="J7038">
        <f>IF(I7038=0,0,1)</f>
        <v>1</v>
      </c>
      <c r="K7038" t="e">
        <f>J7038*Weighting!$W$6</f>
        <v>#NUM!</v>
      </c>
      <c r="M7038" s="14"/>
    </row>
    <row r="7039" spans="1:25" x14ac:dyDescent="0.25">
      <c r="A7039" s="32" t="str">
        <f>IF(Weighting!$P$7&gt;0,B7039,"")</f>
        <v/>
      </c>
      <c r="B7039" t="e">
        <f>Weighting!$C$7</f>
        <v>#DIV/0!</v>
      </c>
      <c r="C7039" t="e">
        <f>Weighting!$F$7</f>
        <v>#NUM!</v>
      </c>
      <c r="D7039" t="e">
        <f>IF(C7039=1,'Data Transformation'!$G$3+0.5*'Data Transformation'!$W$25,IF(C7040=1,D7040-'Data Transformation'!$W$25,FALSE))</f>
        <v>#NUM!</v>
      </c>
      <c r="E7039">
        <f t="array" ref="E7039">IF(ISLOGICAL(D7039),"",FREQUENCY(IF('Data Transformation'!$B$425:$B$8425='Bin Analysis'!$B7035,'Data Transformation'!$G$425:$G$8425),D7039))</f>
        <v>2001</v>
      </c>
      <c r="F7039">
        <f t="shared" ref="F7039:F7057" si="879">IF(ISLOGICAL(D7039),"",E7039-E7038)</f>
        <v>0</v>
      </c>
      <c r="G7039">
        <f>Weighting!$H$7</f>
        <v>0</v>
      </c>
      <c r="H7039">
        <f t="array" ref="H7039">FREQUENCY(IF('Data Transformation'!$B$4:$B$8425=B7035,'Data Transformation'!$G$4:$G$8425),'Bin Analysis'!$B7039)</f>
        <v>2073</v>
      </c>
      <c r="I7039">
        <f t="shared" ref="I7039:I7057" si="880">H7039-H7038</f>
        <v>0</v>
      </c>
      <c r="J7039">
        <f>IF(I7039=0,0,1)</f>
        <v>0</v>
      </c>
      <c r="K7039">
        <f>J7039*Weighting!$W$7</f>
        <v>0</v>
      </c>
      <c r="M7039" s="14"/>
    </row>
    <row r="7040" spans="1:25" x14ac:dyDescent="0.25">
      <c r="A7040" s="32" t="str">
        <f>IF(Weighting!$P$8&gt;0,B7040,"")</f>
        <v/>
      </c>
      <c r="B7040" t="e">
        <f>Weighting!$C$8</f>
        <v>#DIV/0!</v>
      </c>
      <c r="C7040" t="e">
        <f>Weighting!$F$8</f>
        <v>#NUM!</v>
      </c>
      <c r="D7040" t="e">
        <f>IF(C7040=1,'Data Transformation'!$G$3+0.5*'Data Transformation'!$W$25,IF(C7041=1,D7041-'Data Transformation'!$W$25,FALSE))</f>
        <v>#NUM!</v>
      </c>
      <c r="E7040">
        <f t="array" ref="E7040">IF(ISLOGICAL(D7040),"",FREQUENCY(IF('Data Transformation'!$B$425:$B$8425='Bin Analysis'!$B7035,'Data Transformation'!$G$425:$G$8425),D7040))</f>
        <v>2001</v>
      </c>
      <c r="F7040">
        <f t="shared" si="879"/>
        <v>0</v>
      </c>
      <c r="G7040">
        <f>Weighting!$H$8</f>
        <v>0</v>
      </c>
      <c r="H7040">
        <f t="array" ref="H7040">FREQUENCY(IF('Data Transformation'!$B$4:$B$8425=B7035,'Data Transformation'!$G$4:$G$8425),'Bin Analysis'!$B7040)</f>
        <v>2073</v>
      </c>
      <c r="I7040">
        <f t="shared" si="880"/>
        <v>0</v>
      </c>
      <c r="J7040">
        <f t="shared" ref="J7040:J7057" si="881">IF(I7040=0,0,1)</f>
        <v>0</v>
      </c>
      <c r="K7040">
        <f>J7040*Weighting!$W$8</f>
        <v>0</v>
      </c>
      <c r="M7040" s="14"/>
    </row>
    <row r="7041" spans="1:13" x14ac:dyDescent="0.25">
      <c r="A7041" s="32" t="str">
        <f>IF(Weighting!$P$9&gt;0,B7041,"")</f>
        <v/>
      </c>
      <c r="B7041" s="50" t="e">
        <f>Weighting!$C$9</f>
        <v>#DIV/0!</v>
      </c>
      <c r="C7041" t="e">
        <f>Weighting!$F$9</f>
        <v>#NUM!</v>
      </c>
      <c r="D7041" t="e">
        <f>IF(C7041=1,'Data Transformation'!$G$3+0.5*'Data Transformation'!$W$25,IF(C7042=1,D7042-'Data Transformation'!$W$25,FALSE))</f>
        <v>#NUM!</v>
      </c>
      <c r="E7041">
        <f t="array" ref="E7041">IF(ISLOGICAL(D7041),"",FREQUENCY(IF('Data Transformation'!$B$425:$B$8425='Bin Analysis'!$B7035,'Data Transformation'!$G$425:$G$8425),D7041))</f>
        <v>2001</v>
      </c>
      <c r="F7041">
        <f t="shared" si="879"/>
        <v>0</v>
      </c>
      <c r="G7041">
        <f>Weighting!$H$9</f>
        <v>0</v>
      </c>
      <c r="H7041">
        <f t="array" ref="H7041">FREQUENCY(IF('Data Transformation'!$B$4:$B$8425=B7035,'Data Transformation'!$G$4:$G$8425),'Bin Analysis'!$B7041)</f>
        <v>2073</v>
      </c>
      <c r="I7041">
        <f t="shared" si="880"/>
        <v>0</v>
      </c>
      <c r="J7041">
        <f t="shared" si="881"/>
        <v>0</v>
      </c>
      <c r="K7041">
        <f>J7041*Weighting!$W$9</f>
        <v>0</v>
      </c>
      <c r="M7041" s="14"/>
    </row>
    <row r="7042" spans="1:13" x14ac:dyDescent="0.25">
      <c r="A7042" s="32" t="str">
        <f>IF(Weighting!$P$10&gt;0,B7042,"")</f>
        <v/>
      </c>
      <c r="B7042" t="e">
        <f>Weighting!$C$10</f>
        <v>#DIV/0!</v>
      </c>
      <c r="C7042" t="e">
        <f>Weighting!$F$10</f>
        <v>#NUM!</v>
      </c>
      <c r="D7042" t="e">
        <f>IF(C7042=1,'Data Transformation'!$G$3+0.5*'Data Transformation'!$W$25,IF(C7043=1,D7043-'Data Transformation'!$W$25,FALSE))</f>
        <v>#NUM!</v>
      </c>
      <c r="E7042">
        <f t="array" ref="E7042">IF(ISLOGICAL(D7042),"",FREQUENCY(IF('Data Transformation'!$B$425:$B$8425='Bin Analysis'!$B7035,'Data Transformation'!$G$425:$G$8425),D7042))</f>
        <v>2001</v>
      </c>
      <c r="F7042">
        <f t="shared" si="879"/>
        <v>0</v>
      </c>
      <c r="G7042">
        <f>Weighting!$H$10</f>
        <v>0</v>
      </c>
      <c r="H7042">
        <f t="array" ref="H7042">FREQUENCY(IF('Data Transformation'!$B$4:$B$8425=B7035,'Data Transformation'!$G$4:$G$8425),'Bin Analysis'!$B7042)</f>
        <v>2073</v>
      </c>
      <c r="I7042">
        <f t="shared" si="880"/>
        <v>0</v>
      </c>
      <c r="J7042">
        <f t="shared" si="881"/>
        <v>0</v>
      </c>
      <c r="K7042">
        <f>J7042*Weighting!$W$10</f>
        <v>0</v>
      </c>
      <c r="M7042" s="14"/>
    </row>
    <row r="7043" spans="1:13" x14ac:dyDescent="0.25">
      <c r="A7043" s="32" t="str">
        <f>IF(Weighting!$P$11&gt;0,B7043,"")</f>
        <v/>
      </c>
      <c r="B7043" t="e">
        <f>Weighting!$C$11</f>
        <v>#DIV/0!</v>
      </c>
      <c r="C7043" t="e">
        <f>Weighting!$F$11</f>
        <v>#NUM!</v>
      </c>
      <c r="D7043" t="e">
        <f>IF(C7043=1,'Data Transformation'!$G$3+0.5*'Data Transformation'!$W$25,IF(C7044=1,D7044-'Data Transformation'!$W$25,FALSE))</f>
        <v>#NUM!</v>
      </c>
      <c r="E7043">
        <f t="array" ref="E7043">IF(ISLOGICAL(D7043),"",FREQUENCY(IF('Data Transformation'!$B$425:$B$8425='Bin Analysis'!$B7035,'Data Transformation'!$G$425:$G$8425),D7043))</f>
        <v>2001</v>
      </c>
      <c r="F7043">
        <f t="shared" si="879"/>
        <v>0</v>
      </c>
      <c r="G7043">
        <f>Weighting!$H$11</f>
        <v>0</v>
      </c>
      <c r="H7043">
        <f t="array" ref="H7043">FREQUENCY(IF('Data Transformation'!$B$4:$B$8425=B7035,'Data Transformation'!$G$4:$G$8425),'Bin Analysis'!$B7043)</f>
        <v>2073</v>
      </c>
      <c r="I7043">
        <f t="shared" si="880"/>
        <v>0</v>
      </c>
      <c r="J7043">
        <f t="shared" si="881"/>
        <v>0</v>
      </c>
      <c r="K7043">
        <f>J7043*Weighting!$W$11</f>
        <v>0</v>
      </c>
      <c r="M7043" s="14"/>
    </row>
    <row r="7044" spans="1:13" x14ac:dyDescent="0.25">
      <c r="A7044" s="32" t="str">
        <f>IF(Weighting!$P$12&gt;0,B7044,"")</f>
        <v/>
      </c>
      <c r="B7044" t="e">
        <f>Weighting!$C$12</f>
        <v>#DIV/0!</v>
      </c>
      <c r="C7044" t="e">
        <f>Weighting!$F$12</f>
        <v>#NUM!</v>
      </c>
      <c r="D7044" t="e">
        <f>IF(C7044=1,'Data Transformation'!$G$3+0.5*'Data Transformation'!$W$25,IF(C7045=1,D7045-'Data Transformation'!$W$25,FALSE))</f>
        <v>#NUM!</v>
      </c>
      <c r="E7044">
        <f t="array" ref="E7044">IF(ISLOGICAL(D7044),"",FREQUENCY(IF('Data Transformation'!$B$425:$B$8425='Bin Analysis'!$B7035,'Data Transformation'!$G$425:$G$8425),D7044))</f>
        <v>2001</v>
      </c>
      <c r="F7044">
        <f t="shared" si="879"/>
        <v>0</v>
      </c>
      <c r="G7044">
        <f>Weighting!$H$12</f>
        <v>0</v>
      </c>
      <c r="H7044">
        <f t="array" ref="H7044">FREQUENCY(IF('Data Transformation'!$B$4:$B$8425=B7035,'Data Transformation'!$G$4:$G$8425),'Bin Analysis'!$B7044)</f>
        <v>2073</v>
      </c>
      <c r="I7044">
        <f t="shared" si="880"/>
        <v>0</v>
      </c>
      <c r="J7044">
        <f t="shared" si="881"/>
        <v>0</v>
      </c>
      <c r="K7044">
        <f>J7044*Weighting!$W$12</f>
        <v>0</v>
      </c>
      <c r="M7044" s="14"/>
    </row>
    <row r="7045" spans="1:13" x14ac:dyDescent="0.25">
      <c r="A7045" s="32" t="str">
        <f>IF(Weighting!$P$13&gt;0,B7045,"")</f>
        <v/>
      </c>
      <c r="B7045" t="e">
        <f>Weighting!$C$13</f>
        <v>#DIV/0!</v>
      </c>
      <c r="C7045" t="e">
        <f>Weighting!$F$13</f>
        <v>#NUM!</v>
      </c>
      <c r="D7045" t="e">
        <f>IF(C7045=1,'Data Transformation'!$G$3+0.5*'Data Transformation'!$W$25,IF(C7046=1,D7046-'Data Transformation'!$W$25,FALSE))</f>
        <v>#NUM!</v>
      </c>
      <c r="E7045">
        <f t="array" ref="E7045">IF(ISLOGICAL(D7045),"",FREQUENCY(IF('Data Transformation'!$B$425:$B$8425='Bin Analysis'!$B7035,'Data Transformation'!$G$425:$G$8425),D7045))</f>
        <v>2001</v>
      </c>
      <c r="F7045">
        <f t="shared" si="879"/>
        <v>0</v>
      </c>
      <c r="G7045">
        <f>Weighting!$H$13</f>
        <v>0</v>
      </c>
      <c r="H7045">
        <f t="array" ref="H7045">FREQUENCY(IF('Data Transformation'!$B$4:$B$8425=B7035,'Data Transformation'!$G$4:$G$8425),'Bin Analysis'!$B7045)</f>
        <v>2073</v>
      </c>
      <c r="I7045">
        <f t="shared" si="880"/>
        <v>0</v>
      </c>
      <c r="J7045">
        <f t="shared" si="881"/>
        <v>0</v>
      </c>
      <c r="K7045">
        <f>J7045*Weighting!$W$13</f>
        <v>0</v>
      </c>
      <c r="M7045" s="14"/>
    </row>
    <row r="7046" spans="1:13" x14ac:dyDescent="0.25">
      <c r="A7046" s="32" t="str">
        <f>IF(Weighting!$P$14&gt;0,B7046,"")</f>
        <v/>
      </c>
      <c r="B7046" t="e">
        <f>Weighting!$C$14</f>
        <v>#DIV/0!</v>
      </c>
      <c r="C7046" t="e">
        <f>Weighting!$F$14</f>
        <v>#NUM!</v>
      </c>
      <c r="D7046" t="e">
        <f>IF(C7046=1,'Data Transformation'!$G$3+0.5*'Data Transformation'!$W$25,IF(C7047=1,D7047-'Data Transformation'!$W$25,FALSE))</f>
        <v>#NUM!</v>
      </c>
      <c r="E7046">
        <f t="array" ref="E7046">IF(ISLOGICAL(D7046),"",FREQUENCY(IF('Data Transformation'!$B$425:$B$8425='Bin Analysis'!$B7035,'Data Transformation'!$G$425:$G$8425),D7046))</f>
        <v>2001</v>
      </c>
      <c r="F7046">
        <f t="shared" si="879"/>
        <v>0</v>
      </c>
      <c r="G7046">
        <f>Weighting!$H$14</f>
        <v>0</v>
      </c>
      <c r="H7046">
        <f t="array" ref="H7046">FREQUENCY(IF('Data Transformation'!$B$4:$B$8425=B7035,'Data Transformation'!$G$4:$G$8425),'Bin Analysis'!$B7046)</f>
        <v>2073</v>
      </c>
      <c r="I7046">
        <f t="shared" si="880"/>
        <v>0</v>
      </c>
      <c r="J7046">
        <f t="shared" si="881"/>
        <v>0</v>
      </c>
      <c r="K7046">
        <f>J7046*Weighting!$W$14</f>
        <v>0</v>
      </c>
      <c r="M7046" s="14"/>
    </row>
    <row r="7047" spans="1:13" x14ac:dyDescent="0.25">
      <c r="A7047" s="32" t="str">
        <f>IF(Weighting!$P$15&gt;0,B7047,"")</f>
        <v/>
      </c>
      <c r="B7047" t="e">
        <f>Weighting!$C$15</f>
        <v>#DIV/0!</v>
      </c>
      <c r="C7047" t="e">
        <f>Weighting!$F$15</f>
        <v>#NUM!</v>
      </c>
      <c r="D7047" t="e">
        <f>IF(C7047=1,'Data Transformation'!$G$3+0.5*'Data Transformation'!$W$25,IF(C7048=1,D7048-'Data Transformation'!$W$25,FALSE))</f>
        <v>#NUM!</v>
      </c>
      <c r="E7047">
        <f t="array" ref="E7047">IF(ISLOGICAL(D7047),"",FREQUENCY(IF('Data Transformation'!$B$425:$B$8425='Bin Analysis'!$B7035,'Data Transformation'!$G$425:$G$8425),D7047))</f>
        <v>2001</v>
      </c>
      <c r="F7047">
        <f t="shared" si="879"/>
        <v>0</v>
      </c>
      <c r="G7047">
        <f>Weighting!$H$15</f>
        <v>0</v>
      </c>
      <c r="H7047">
        <f t="array" ref="H7047">FREQUENCY(IF('Data Transformation'!$B$4:$B$8425=B7035,'Data Transformation'!$G$4:$G$8425),'Bin Analysis'!$B7047)</f>
        <v>2073</v>
      </c>
      <c r="I7047">
        <f t="shared" si="880"/>
        <v>0</v>
      </c>
      <c r="J7047">
        <f t="shared" si="881"/>
        <v>0</v>
      </c>
      <c r="K7047">
        <f>J7047*Weighting!$W$15</f>
        <v>0</v>
      </c>
      <c r="M7047" s="14"/>
    </row>
    <row r="7048" spans="1:13" x14ac:dyDescent="0.25">
      <c r="A7048" s="32" t="str">
        <f>IF(Weighting!$P$16&gt;0,B7048,"")</f>
        <v/>
      </c>
      <c r="B7048" t="e">
        <f>Weighting!$C$16</f>
        <v>#DIV/0!</v>
      </c>
      <c r="C7048" t="e">
        <f>Weighting!$F$16</f>
        <v>#NUM!</v>
      </c>
      <c r="D7048" t="e">
        <f>IF(C7048=1,'Data Transformation'!$G$3+0.5*'Data Transformation'!$W$25,IF(C7049=1,D7049-'Data Transformation'!$W$25,FALSE))</f>
        <v>#NUM!</v>
      </c>
      <c r="E7048">
        <f t="array" ref="E7048">IF(ISLOGICAL(D7048),"",FREQUENCY(IF('Data Transformation'!$B$425:$B$8425='Bin Analysis'!$B7035,'Data Transformation'!$G$425:$G$8425),D7048))</f>
        <v>2001</v>
      </c>
      <c r="F7048">
        <f t="shared" si="879"/>
        <v>0</v>
      </c>
      <c r="G7048">
        <f>Weighting!$H$16</f>
        <v>0</v>
      </c>
      <c r="H7048">
        <f t="array" ref="H7048">FREQUENCY(IF('Data Transformation'!$B$4:$B$8425=B7035,'Data Transformation'!$G$4:$G$8425),'Bin Analysis'!$B7048)</f>
        <v>2073</v>
      </c>
      <c r="I7048">
        <f t="shared" si="880"/>
        <v>0</v>
      </c>
      <c r="J7048">
        <f t="shared" si="881"/>
        <v>0</v>
      </c>
      <c r="K7048">
        <f>J7048*Weighting!$W$16</f>
        <v>0</v>
      </c>
      <c r="M7048" s="14"/>
    </row>
    <row r="7049" spans="1:13" x14ac:dyDescent="0.25">
      <c r="A7049" s="32" t="str">
        <f>IF(Weighting!$P$17&gt;0,B7049,"")</f>
        <v/>
      </c>
      <c r="B7049" t="e">
        <f>Weighting!$C$17</f>
        <v>#DIV/0!</v>
      </c>
      <c r="C7049" t="e">
        <f>Weighting!$F$17</f>
        <v>#NUM!</v>
      </c>
      <c r="D7049" t="e">
        <f>IF(C7049=1,'Data Transformation'!$G$3+0.5*'Data Transformation'!$W$25,IF(C7050=1,D7050-'Data Transformation'!$W$25,FALSE))</f>
        <v>#NUM!</v>
      </c>
      <c r="E7049">
        <f t="array" ref="E7049">IF(ISLOGICAL(D7049),"",FREQUENCY(IF('Data Transformation'!$B$425:$B$8425='Bin Analysis'!$B7035,'Data Transformation'!$G$425:$G$8425),D7049))</f>
        <v>2001</v>
      </c>
      <c r="F7049">
        <f t="shared" si="879"/>
        <v>0</v>
      </c>
      <c r="G7049">
        <f>Weighting!$H$17</f>
        <v>0</v>
      </c>
      <c r="H7049">
        <f t="array" ref="H7049">FREQUENCY(IF('Data Transformation'!$B$4:$B$8425=B7035,'Data Transformation'!$G$4:$G$8425),'Bin Analysis'!$B7049)</f>
        <v>2073</v>
      </c>
      <c r="I7049">
        <f t="shared" si="880"/>
        <v>0</v>
      </c>
      <c r="J7049">
        <f t="shared" si="881"/>
        <v>0</v>
      </c>
      <c r="K7049">
        <f>J7049*Weighting!$W$17</f>
        <v>0</v>
      </c>
      <c r="M7049" s="14"/>
    </row>
    <row r="7050" spans="1:13" x14ac:dyDescent="0.25">
      <c r="A7050" s="32" t="str">
        <f>IF(Weighting!$P$18&gt;0,B7050,"")</f>
        <v/>
      </c>
      <c r="B7050" t="e">
        <f>Weighting!$C$18</f>
        <v>#DIV/0!</v>
      </c>
      <c r="C7050" t="e">
        <f>Weighting!$F$18</f>
        <v>#NUM!</v>
      </c>
      <c r="D7050" t="e">
        <f>IF(C7050=1,'Data Transformation'!$G$3+0.5*'Data Transformation'!$W$25,IF(C7051=1,D7051-'Data Transformation'!$W$25,FALSE))</f>
        <v>#NUM!</v>
      </c>
      <c r="E7050">
        <f t="array" ref="E7050">IF(ISLOGICAL(D7050),"",FREQUENCY(IF('Data Transformation'!$B$425:$B$8425='Bin Analysis'!$B7035,'Data Transformation'!$G$425:$G$8425),D7050))</f>
        <v>2001</v>
      </c>
      <c r="F7050">
        <f t="shared" si="879"/>
        <v>0</v>
      </c>
      <c r="G7050">
        <f>Weighting!$H$18</f>
        <v>0</v>
      </c>
      <c r="H7050">
        <f t="array" ref="H7050">FREQUENCY(IF('Data Transformation'!$B$4:$B$8425=B7035,'Data Transformation'!$G$4:$G$8425),'Bin Analysis'!$B7050)</f>
        <v>2073</v>
      </c>
      <c r="I7050">
        <f t="shared" si="880"/>
        <v>0</v>
      </c>
      <c r="J7050">
        <f t="shared" si="881"/>
        <v>0</v>
      </c>
      <c r="K7050">
        <f>J7050*Weighting!$W$18</f>
        <v>0</v>
      </c>
      <c r="M7050" s="14"/>
    </row>
    <row r="7051" spans="1:13" x14ac:dyDescent="0.25">
      <c r="A7051" s="32" t="str">
        <f>IF(Weighting!$P$19&gt;0,B7051,"")</f>
        <v/>
      </c>
      <c r="B7051" t="e">
        <f>Weighting!$C$19</f>
        <v>#DIV/0!</v>
      </c>
      <c r="C7051" t="e">
        <f>Weighting!$F$19</f>
        <v>#NUM!</v>
      </c>
      <c r="D7051" t="e">
        <f>IF(C7051=1,'Data Transformation'!$G$3+0.5*'Data Transformation'!$W$25,IF(C7052=1,D7052-'Data Transformation'!$W$25,FALSE))</f>
        <v>#NUM!</v>
      </c>
      <c r="E7051">
        <f t="array" ref="E7051">IF(ISLOGICAL(D7051),"",FREQUENCY(IF('Data Transformation'!$B$425:$B$8425='Bin Analysis'!$B7035,'Data Transformation'!$G$425:$G$8425),D7051))</f>
        <v>2001</v>
      </c>
      <c r="F7051">
        <f t="shared" si="879"/>
        <v>0</v>
      </c>
      <c r="G7051">
        <f>Weighting!$H$19</f>
        <v>0</v>
      </c>
      <c r="H7051">
        <f t="array" ref="H7051">FREQUENCY(IF('Data Transformation'!$B$4:$B$8425=B7035,'Data Transformation'!$G$4:$G$8425),'Bin Analysis'!$B7051)</f>
        <v>2073</v>
      </c>
      <c r="I7051">
        <f t="shared" si="880"/>
        <v>0</v>
      </c>
      <c r="J7051">
        <f t="shared" si="881"/>
        <v>0</v>
      </c>
      <c r="K7051">
        <f>J7051*Weighting!$W$19</f>
        <v>0</v>
      </c>
      <c r="M7051" s="14"/>
    </row>
    <row r="7052" spans="1:13" x14ac:dyDescent="0.25">
      <c r="A7052" s="32" t="str">
        <f>IF(Weighting!$P$20&gt;0,B7052,"")</f>
        <v/>
      </c>
      <c r="B7052" t="e">
        <f>Weighting!$C$20</f>
        <v>#DIV/0!</v>
      </c>
      <c r="C7052" t="e">
        <f>Weighting!$F$20</f>
        <v>#NUM!</v>
      </c>
      <c r="D7052" t="e">
        <f>IF(C7052=1,'Data Transformation'!$G$3+0.5*'Data Transformation'!$W$25,IF(C7053=1,D7053-'Data Transformation'!$W$25,FALSE))</f>
        <v>#NUM!</v>
      </c>
      <c r="E7052">
        <f t="array" ref="E7052">IF(ISLOGICAL(D7052),"",FREQUENCY(IF('Data Transformation'!$B$425:$B$8425='Bin Analysis'!$B7035,'Data Transformation'!$G$425:$G$8425),D7052))</f>
        <v>2001</v>
      </c>
      <c r="F7052">
        <f t="shared" si="879"/>
        <v>0</v>
      </c>
      <c r="G7052">
        <f>Weighting!$H$20</f>
        <v>0</v>
      </c>
      <c r="H7052">
        <f t="array" ref="H7052">FREQUENCY(IF('Data Transformation'!$B$4:$B$8425=B7035,'Data Transformation'!$G$4:$G$8425),'Bin Analysis'!$B7052)</f>
        <v>2073</v>
      </c>
      <c r="I7052">
        <f t="shared" si="880"/>
        <v>0</v>
      </c>
      <c r="J7052">
        <f t="shared" si="881"/>
        <v>0</v>
      </c>
      <c r="K7052">
        <f>J7052*Weighting!$W$20</f>
        <v>0</v>
      </c>
      <c r="M7052" s="14"/>
    </row>
    <row r="7053" spans="1:13" x14ac:dyDescent="0.25">
      <c r="A7053" s="32" t="str">
        <f>IF(Weighting!$P$21&gt;0,B7053,"")</f>
        <v/>
      </c>
      <c r="B7053" t="e">
        <f>Weighting!$C$21</f>
        <v>#DIV/0!</v>
      </c>
      <c r="C7053" t="e">
        <f>Weighting!$F$21</f>
        <v>#NUM!</v>
      </c>
      <c r="D7053" t="e">
        <f>IF(C7053=1,'Data Transformation'!$G$3+0.5*'Data Transformation'!$W$25,IF(C7054=1,D7054-'Data Transformation'!$W$25,FALSE))</f>
        <v>#NUM!</v>
      </c>
      <c r="E7053">
        <f t="array" ref="E7053">IF(ISLOGICAL(D7053),"",FREQUENCY(IF('Data Transformation'!$B$425:$B$8425='Bin Analysis'!$B7035,'Data Transformation'!$G$425:$G$8425),D7053))</f>
        <v>2001</v>
      </c>
      <c r="F7053">
        <f t="shared" si="879"/>
        <v>0</v>
      </c>
      <c r="G7053">
        <f>Weighting!$H$21</f>
        <v>0</v>
      </c>
      <c r="H7053">
        <f t="array" ref="H7053">FREQUENCY(IF('Data Transformation'!$B$4:$B$8425=B7035,'Data Transformation'!$G$4:$G$8425),'Bin Analysis'!$B7053)</f>
        <v>2073</v>
      </c>
      <c r="I7053">
        <f t="shared" si="880"/>
        <v>0</v>
      </c>
      <c r="J7053">
        <f t="shared" si="881"/>
        <v>0</v>
      </c>
      <c r="K7053">
        <f>J7053*Weighting!$W$21</f>
        <v>0</v>
      </c>
      <c r="M7053" s="14"/>
    </row>
    <row r="7054" spans="1:13" x14ac:dyDescent="0.25">
      <c r="A7054" s="32" t="str">
        <f>IF(Weighting!$P$22&gt;0,B7054,"")</f>
        <v/>
      </c>
      <c r="B7054" t="e">
        <f>Weighting!$C$22</f>
        <v>#DIV/0!</v>
      </c>
      <c r="C7054" t="e">
        <f>Weighting!$F$22</f>
        <v>#NUM!</v>
      </c>
      <c r="D7054" t="e">
        <f>IF(C7054=1,'Data Transformation'!$G$3+0.5*'Data Transformation'!$W$25,IF(C7055=1,D7055-'Data Transformation'!$W$25,FALSE))</f>
        <v>#NUM!</v>
      </c>
      <c r="E7054">
        <f t="array" ref="E7054">IF(ISLOGICAL(D7054),"",FREQUENCY(IF('Data Transformation'!$B$425:$B$8425='Bin Analysis'!$B7035,'Data Transformation'!$G$425:$G$8425),D7054))</f>
        <v>2001</v>
      </c>
      <c r="F7054">
        <f t="shared" si="879"/>
        <v>0</v>
      </c>
      <c r="G7054">
        <f>Weighting!$H$22</f>
        <v>0</v>
      </c>
      <c r="H7054">
        <f t="array" ref="H7054">FREQUENCY(IF('Data Transformation'!$B$4:$B$8425=B7035,'Data Transformation'!$G$4:$G$8425),'Bin Analysis'!$B7054)</f>
        <v>2073</v>
      </c>
      <c r="I7054">
        <f t="shared" si="880"/>
        <v>0</v>
      </c>
      <c r="J7054">
        <f t="shared" si="881"/>
        <v>0</v>
      </c>
      <c r="K7054">
        <f>J7054*Weighting!$W$22</f>
        <v>0</v>
      </c>
      <c r="M7054" s="14"/>
    </row>
    <row r="7055" spans="1:13" x14ac:dyDescent="0.25">
      <c r="A7055" s="32" t="str">
        <f>IF(Weighting!$P$23&gt;0,B7055,"")</f>
        <v/>
      </c>
      <c r="B7055" t="e">
        <f>Weighting!$C$23</f>
        <v>#DIV/0!</v>
      </c>
      <c r="C7055" t="e">
        <f>Weighting!$F$23</f>
        <v>#NUM!</v>
      </c>
      <c r="D7055" t="e">
        <f>IF(C7055=1,'Data Transformation'!$G$3+0.5*'Data Transformation'!$W$25,IF(C7056=1,D7056-'Data Transformation'!$W$25,FALSE))</f>
        <v>#NUM!</v>
      </c>
      <c r="E7055">
        <f t="array" ref="E7055">IF(ISLOGICAL(D7055),"",FREQUENCY(IF('Data Transformation'!$B$425:$B$8425='Bin Analysis'!$B7035,'Data Transformation'!$G$425:$G$8425),D7055))</f>
        <v>2001</v>
      </c>
      <c r="F7055">
        <f t="shared" si="879"/>
        <v>0</v>
      </c>
      <c r="G7055">
        <f>Weighting!$H$23</f>
        <v>0</v>
      </c>
      <c r="H7055">
        <f t="array" ref="H7055">FREQUENCY(IF('Data Transformation'!$B$4:$B$8425=B7035,'Data Transformation'!$G$4:$G$8425),'Bin Analysis'!$B7055)</f>
        <v>2073</v>
      </c>
      <c r="I7055">
        <f t="shared" si="880"/>
        <v>0</v>
      </c>
      <c r="J7055">
        <f t="shared" si="881"/>
        <v>0</v>
      </c>
      <c r="K7055">
        <f>J7055*Weighting!$W$23</f>
        <v>0</v>
      </c>
      <c r="M7055" s="14"/>
    </row>
    <row r="7056" spans="1:13" x14ac:dyDescent="0.25">
      <c r="A7056" s="32" t="str">
        <f>IF(Weighting!$P$24&gt;0,B7056,"")</f>
        <v/>
      </c>
      <c r="B7056" t="e">
        <f>Weighting!$C$24</f>
        <v>#DIV/0!</v>
      </c>
      <c r="C7056" t="e">
        <f>Weighting!$F$24</f>
        <v>#NUM!</v>
      </c>
      <c r="D7056" t="e">
        <f>IF(C7056=1,'Data Transformation'!$G$3+0.5*'Data Transformation'!$W$25,IF(C7057=1,D7057-'Data Transformation'!$W$25,FALSE))</f>
        <v>#NUM!</v>
      </c>
      <c r="E7056">
        <f t="array" ref="E7056">IF(ISLOGICAL(D7056),"",FREQUENCY(IF('Data Transformation'!$B$425:$B$8425='Bin Analysis'!$B7035,'Data Transformation'!$G$425:$G$8425),D7056))</f>
        <v>2001</v>
      </c>
      <c r="F7056">
        <f t="shared" si="879"/>
        <v>0</v>
      </c>
      <c r="G7056">
        <f>Weighting!$H$24</f>
        <v>0</v>
      </c>
      <c r="H7056">
        <f t="array" ref="H7056">FREQUENCY(IF('Data Transformation'!$B$4:$B$8425=B7035,'Data Transformation'!$G$4:$G$8425),'Bin Analysis'!$B7056)</f>
        <v>2073</v>
      </c>
      <c r="I7056">
        <f t="shared" si="880"/>
        <v>0</v>
      </c>
      <c r="J7056">
        <f t="shared" si="881"/>
        <v>0</v>
      </c>
      <c r="K7056">
        <f>J7056*Weighting!$W$24</f>
        <v>0</v>
      </c>
      <c r="M7056" s="14"/>
    </row>
    <row r="7057" spans="1:25" x14ac:dyDescent="0.25">
      <c r="A7057" s="32" t="str">
        <f>IF(Weighting!$P$25&gt;0,B7057,"")</f>
        <v/>
      </c>
      <c r="B7057" t="e">
        <f>Weighting!$C$25</f>
        <v>#DIV/0!</v>
      </c>
      <c r="C7057" t="e">
        <f>Weighting!$F$25</f>
        <v>#NUM!</v>
      </c>
      <c r="D7057" t="e">
        <f>IF(C7057=1,'Data Transformation'!$G$3+0.5*'Data Transformation'!$W$25,IF(C7058=1,D7058-'Data Transformation'!$W$25,FALSE))</f>
        <v>#NUM!</v>
      </c>
      <c r="E7057">
        <f t="array" ref="E7057">IF(ISLOGICAL(D7057),"",FREQUENCY(IF('Data Transformation'!$B$425:$B$8425='Bin Analysis'!$B7035,'Data Transformation'!$G$425:$G$8425),D7057))</f>
        <v>2001</v>
      </c>
      <c r="F7057">
        <f t="shared" si="879"/>
        <v>0</v>
      </c>
      <c r="G7057">
        <f>Weighting!$H$25</f>
        <v>0</v>
      </c>
      <c r="H7057">
        <f t="array" ref="H7057">FREQUENCY(IF('Data Transformation'!$B$4:$B$8425=B7035,'Data Transformation'!$G$4:$G$8425),'Bin Analysis'!$B7057)</f>
        <v>2073</v>
      </c>
      <c r="I7057">
        <f t="shared" si="880"/>
        <v>0</v>
      </c>
      <c r="J7057">
        <f t="shared" si="881"/>
        <v>0</v>
      </c>
      <c r="K7057">
        <f>J7057*Weighting!$W$25</f>
        <v>0</v>
      </c>
      <c r="M7057" s="14"/>
    </row>
    <row r="7058" spans="1:25" x14ac:dyDescent="0.25">
      <c r="O7058"/>
      <c r="P7058"/>
      <c r="Q7058"/>
      <c r="R7058"/>
    </row>
    <row r="7059" spans="1:25" ht="23.25" x14ac:dyDescent="0.35">
      <c r="A7059" s="21" t="s">
        <v>0</v>
      </c>
      <c r="B7059" s="21" t="str">
        <f>IFERROR(VLOOKUP(C7059,'Data Transformation'!$L$6:$M$426,2,FALSE),"")</f>
        <v/>
      </c>
      <c r="C7059" s="21">
        <f>C7035+1</f>
        <v>294</v>
      </c>
      <c r="D7059" s="21"/>
      <c r="E7059" s="21"/>
      <c r="F7059" s="21"/>
      <c r="G7059" s="21"/>
      <c r="H7059" s="22"/>
      <c r="I7059" s="22"/>
      <c r="J7059" s="22"/>
      <c r="K7059" s="21"/>
      <c r="L7059" s="21" t="str">
        <f>B7059</f>
        <v/>
      </c>
      <c r="M7059" s="23" t="e">
        <f>INDEX('Data Transformation'!$O$4:$O$424,MATCH($B7059,'Data Transformation'!$M$4:$M$424,0),MATCH($M$2,'Data Transformation'!$O$3,0))</f>
        <v>#N/A</v>
      </c>
      <c r="N7059" s="27" t="e">
        <f>IF('Input and Summary Results'!$J$16="minimum",'Bin Analysis'!X7060/(M7059-1),'Bin Analysis'!Y7059/('Bin Analysis'!M7059-1))</f>
        <v>#N/A</v>
      </c>
      <c r="O7059" s="27" t="e">
        <f>IF(M7059=FALSE,NA(),(VLOOKUP(1,C7062:K7081,4,FALSE))/(M7059-1))</f>
        <v>#N/A</v>
      </c>
      <c r="P7059" s="27" t="e">
        <f>IF(M7059=FALSE,NA(),SUM(J7062:J7081)/Weighting!$S$5)</f>
        <v>#N/A</v>
      </c>
      <c r="Q7059" s="27" t="e">
        <f>IF(M7059=FALSE,NA(),SUM(K7062:K7081)/Weighting!$S$6)</f>
        <v>#N/A</v>
      </c>
      <c r="R7059" s="27" t="e">
        <f>IF(M7059=FALSE,NA(),(VLOOKUP(1,G7062:K7081,3,FALSE))/(M7059-1))</f>
        <v>#N/A</v>
      </c>
      <c r="S7059" s="22" t="e">
        <f>IF(M7059=FALSE,NA(),IF(SUM(J7062:J7081)=2,"yes","no"))</f>
        <v>#N/A</v>
      </c>
      <c r="X7059" s="2" cm="2">
        <f t="array" ref="X7059:X7060">FREQUENCY(IF('Data Transformation'!$B$425:$B$6424='Bin Analysis'!L7059,'Data Transformation'!$G$425:$G$6424),'Data Transformation'!$U$11)</f>
        <v>0</v>
      </c>
      <c r="Y7059" s="2" cm="2">
        <f t="array" ref="Y7059:Y7060">FREQUENCY(IF('Data Transformation'!$B$425:$B$6424='Bin Analysis'!L7059,'Data Transformation'!$G$425:$G$6424),'Data Transformation'!$U$12)</f>
        <v>0</v>
      </c>
    </row>
    <row r="7060" spans="1:25" x14ac:dyDescent="0.25">
      <c r="A7060" s="14" t="s">
        <v>67</v>
      </c>
      <c r="B7060" t="s">
        <v>47</v>
      </c>
      <c r="C7060" t="s">
        <v>5</v>
      </c>
      <c r="D7060" t="s">
        <v>100</v>
      </c>
      <c r="E7060" t="s">
        <v>101</v>
      </c>
      <c r="F7060" t="s">
        <v>102</v>
      </c>
      <c r="G7060" t="s">
        <v>70</v>
      </c>
      <c r="H7060" t="s">
        <v>31</v>
      </c>
      <c r="I7060" t="s">
        <v>32</v>
      </c>
      <c r="J7060" t="s">
        <v>46</v>
      </c>
      <c r="K7060" s="14" t="s">
        <v>45</v>
      </c>
      <c r="M7060" s="14"/>
      <c r="X7060" s="2">
        <v>0</v>
      </c>
      <c r="Y7060" s="2">
        <v>0</v>
      </c>
    </row>
    <row r="7061" spans="1:25" x14ac:dyDescent="0.25">
      <c r="A7061" s="32"/>
      <c r="D7061" t="e">
        <f>IF(C7061=1,'Data Transformation'!$G$3+0.5*'Data Transformation'!$W$25,IF(C7062=1,D7062-'Data Transformation'!$W$25,FALSE))</f>
        <v>#NUM!</v>
      </c>
      <c r="E7061">
        <f t="array" ref="E7061">IF(ISLOGICAL(D7061),"",FREQUENCY(IF('Data Transformation'!$B$425:$B$8425='Bin Analysis'!$B7059,'Data Transformation'!$G$425:$G$8425),D7061))</f>
        <v>2001</v>
      </c>
      <c r="F7061" t="e">
        <f>IF(ISLOGICAL(D7061),"",E7061-E7060)</f>
        <v>#VALUE!</v>
      </c>
      <c r="M7061" s="14"/>
    </row>
    <row r="7062" spans="1:25" x14ac:dyDescent="0.25">
      <c r="A7062" s="32" t="e">
        <f>IF(Weighting!$P$6&gt;0,B7062,"")</f>
        <v>#NUM!</v>
      </c>
      <c r="B7062" t="e">
        <f>Weighting!$C$6</f>
        <v>#DIV/0!</v>
      </c>
      <c r="C7062" t="e">
        <f>Weighting!$F$6</f>
        <v>#NUM!</v>
      </c>
      <c r="D7062" t="e">
        <f>IF(C7062=1,'Data Transformation'!$G$3+0.5*'Data Transformation'!$W$25,IF(C7063=1,D7063-'Data Transformation'!$W$25,FALSE))</f>
        <v>#NUM!</v>
      </c>
      <c r="E7062">
        <f t="array" ref="E7062">IF(ISLOGICAL(D7062),"",FREQUENCY(IF('Data Transformation'!$B$425:$B$8425='Bin Analysis'!$B7059,'Data Transformation'!$G$425:$G$8425),D7062))</f>
        <v>2001</v>
      </c>
      <c r="F7062">
        <f>IF(ISLOGICAL(D7062),"",E7062-E7061)</f>
        <v>0</v>
      </c>
      <c r="G7062">
        <f>Weighting!$H$6</f>
        <v>1</v>
      </c>
      <c r="H7062">
        <f t="array" ref="H7062">FREQUENCY(IF('Data Transformation'!$B$4:$B$8425=B7059,'Data Transformation'!$G$4:$G$8425),'Bin Analysis'!$B7062)</f>
        <v>2073</v>
      </c>
      <c r="I7062">
        <f>H7062-H7061</f>
        <v>2073</v>
      </c>
      <c r="J7062">
        <f>IF(I7062=0,0,1)</f>
        <v>1</v>
      </c>
      <c r="K7062" t="e">
        <f>J7062*Weighting!$W$6</f>
        <v>#NUM!</v>
      </c>
      <c r="M7062" s="14"/>
    </row>
    <row r="7063" spans="1:25" x14ac:dyDescent="0.25">
      <c r="A7063" s="32" t="str">
        <f>IF(Weighting!$P$7&gt;0,B7063,"")</f>
        <v/>
      </c>
      <c r="B7063" t="e">
        <f>Weighting!$C$7</f>
        <v>#DIV/0!</v>
      </c>
      <c r="C7063" t="e">
        <f>Weighting!$F$7</f>
        <v>#NUM!</v>
      </c>
      <c r="D7063" t="e">
        <f>IF(C7063=1,'Data Transformation'!$G$3+0.5*'Data Transformation'!$W$25,IF(C7064=1,D7064-'Data Transformation'!$W$25,FALSE))</f>
        <v>#NUM!</v>
      </c>
      <c r="E7063">
        <f t="array" ref="E7063">IF(ISLOGICAL(D7063),"",FREQUENCY(IF('Data Transformation'!$B$425:$B$8425='Bin Analysis'!$B7059,'Data Transformation'!$G$425:$G$8425),D7063))</f>
        <v>2001</v>
      </c>
      <c r="F7063">
        <f t="shared" ref="F7063:F7081" si="882">IF(ISLOGICAL(D7063),"",E7063-E7062)</f>
        <v>0</v>
      </c>
      <c r="G7063">
        <f>Weighting!$H$7</f>
        <v>0</v>
      </c>
      <c r="H7063">
        <f t="array" ref="H7063">FREQUENCY(IF('Data Transformation'!$B$4:$B$8425=B7059,'Data Transformation'!$G$4:$G$8425),'Bin Analysis'!$B7063)</f>
        <v>2073</v>
      </c>
      <c r="I7063">
        <f t="shared" ref="I7063:I7081" si="883">H7063-H7062</f>
        <v>0</v>
      </c>
      <c r="J7063">
        <f>IF(I7063=0,0,1)</f>
        <v>0</v>
      </c>
      <c r="K7063">
        <f>J7063*Weighting!$W$7</f>
        <v>0</v>
      </c>
      <c r="M7063" s="14"/>
    </row>
    <row r="7064" spans="1:25" x14ac:dyDescent="0.25">
      <c r="A7064" s="32" t="str">
        <f>IF(Weighting!$P$8&gt;0,B7064,"")</f>
        <v/>
      </c>
      <c r="B7064" t="e">
        <f>Weighting!$C$8</f>
        <v>#DIV/0!</v>
      </c>
      <c r="C7064" t="e">
        <f>Weighting!$F$8</f>
        <v>#NUM!</v>
      </c>
      <c r="D7064" t="e">
        <f>IF(C7064=1,'Data Transformation'!$G$3+0.5*'Data Transformation'!$W$25,IF(C7065=1,D7065-'Data Transformation'!$W$25,FALSE))</f>
        <v>#NUM!</v>
      </c>
      <c r="E7064">
        <f t="array" ref="E7064">IF(ISLOGICAL(D7064),"",FREQUENCY(IF('Data Transformation'!$B$425:$B$8425='Bin Analysis'!$B7059,'Data Transformation'!$G$425:$G$8425),D7064))</f>
        <v>2001</v>
      </c>
      <c r="F7064">
        <f t="shared" si="882"/>
        <v>0</v>
      </c>
      <c r="G7064">
        <f>Weighting!$H$8</f>
        <v>0</v>
      </c>
      <c r="H7064">
        <f t="array" ref="H7064">FREQUENCY(IF('Data Transformation'!$B$4:$B$8425=B7059,'Data Transformation'!$G$4:$G$8425),'Bin Analysis'!$B7064)</f>
        <v>2073</v>
      </c>
      <c r="I7064">
        <f t="shared" si="883"/>
        <v>0</v>
      </c>
      <c r="J7064">
        <f t="shared" ref="J7064:J7081" si="884">IF(I7064=0,0,1)</f>
        <v>0</v>
      </c>
      <c r="K7064">
        <f>J7064*Weighting!$W$8</f>
        <v>0</v>
      </c>
      <c r="M7064" s="14"/>
    </row>
    <row r="7065" spans="1:25" x14ac:dyDescent="0.25">
      <c r="A7065" s="32" t="str">
        <f>IF(Weighting!$P$9&gt;0,B7065,"")</f>
        <v/>
      </c>
      <c r="B7065" s="50" t="e">
        <f>Weighting!$C$9</f>
        <v>#DIV/0!</v>
      </c>
      <c r="C7065" t="e">
        <f>Weighting!$F$9</f>
        <v>#NUM!</v>
      </c>
      <c r="D7065" t="e">
        <f>IF(C7065=1,'Data Transformation'!$G$3+0.5*'Data Transformation'!$W$25,IF(C7066=1,D7066-'Data Transformation'!$W$25,FALSE))</f>
        <v>#NUM!</v>
      </c>
      <c r="E7065">
        <f t="array" ref="E7065">IF(ISLOGICAL(D7065),"",FREQUENCY(IF('Data Transformation'!$B$425:$B$8425='Bin Analysis'!$B7059,'Data Transformation'!$G$425:$G$8425),D7065))</f>
        <v>2001</v>
      </c>
      <c r="F7065">
        <f t="shared" si="882"/>
        <v>0</v>
      </c>
      <c r="G7065">
        <f>Weighting!$H$9</f>
        <v>0</v>
      </c>
      <c r="H7065">
        <f t="array" ref="H7065">FREQUENCY(IF('Data Transformation'!$B$4:$B$8425=B7059,'Data Transformation'!$G$4:$G$8425),'Bin Analysis'!$B7065)</f>
        <v>2073</v>
      </c>
      <c r="I7065">
        <f t="shared" si="883"/>
        <v>0</v>
      </c>
      <c r="J7065">
        <f t="shared" si="884"/>
        <v>0</v>
      </c>
      <c r="K7065">
        <f>J7065*Weighting!$W$9</f>
        <v>0</v>
      </c>
      <c r="M7065" s="14"/>
    </row>
    <row r="7066" spans="1:25" x14ac:dyDescent="0.25">
      <c r="A7066" s="32" t="str">
        <f>IF(Weighting!$P$10&gt;0,B7066,"")</f>
        <v/>
      </c>
      <c r="B7066" t="e">
        <f>Weighting!$C$10</f>
        <v>#DIV/0!</v>
      </c>
      <c r="C7066" t="e">
        <f>Weighting!$F$10</f>
        <v>#NUM!</v>
      </c>
      <c r="D7066" t="e">
        <f>IF(C7066=1,'Data Transformation'!$G$3+0.5*'Data Transformation'!$W$25,IF(C7067=1,D7067-'Data Transformation'!$W$25,FALSE))</f>
        <v>#NUM!</v>
      </c>
      <c r="E7066">
        <f t="array" ref="E7066">IF(ISLOGICAL(D7066),"",FREQUENCY(IF('Data Transformation'!$B$425:$B$8425='Bin Analysis'!$B7059,'Data Transformation'!$G$425:$G$8425),D7066))</f>
        <v>2001</v>
      </c>
      <c r="F7066">
        <f t="shared" si="882"/>
        <v>0</v>
      </c>
      <c r="G7066">
        <f>Weighting!$H$10</f>
        <v>0</v>
      </c>
      <c r="H7066">
        <f t="array" ref="H7066">FREQUENCY(IF('Data Transformation'!$B$4:$B$8425=B7059,'Data Transformation'!$G$4:$G$8425),'Bin Analysis'!$B7066)</f>
        <v>2073</v>
      </c>
      <c r="I7066">
        <f t="shared" si="883"/>
        <v>0</v>
      </c>
      <c r="J7066">
        <f t="shared" si="884"/>
        <v>0</v>
      </c>
      <c r="K7066">
        <f>J7066*Weighting!$W$10</f>
        <v>0</v>
      </c>
      <c r="M7066" s="14"/>
    </row>
    <row r="7067" spans="1:25" x14ac:dyDescent="0.25">
      <c r="A7067" s="32" t="str">
        <f>IF(Weighting!$P$11&gt;0,B7067,"")</f>
        <v/>
      </c>
      <c r="B7067" t="e">
        <f>Weighting!$C$11</f>
        <v>#DIV/0!</v>
      </c>
      <c r="C7067" t="e">
        <f>Weighting!$F$11</f>
        <v>#NUM!</v>
      </c>
      <c r="D7067" t="e">
        <f>IF(C7067=1,'Data Transformation'!$G$3+0.5*'Data Transformation'!$W$25,IF(C7068=1,D7068-'Data Transformation'!$W$25,FALSE))</f>
        <v>#NUM!</v>
      </c>
      <c r="E7067">
        <f t="array" ref="E7067">IF(ISLOGICAL(D7067),"",FREQUENCY(IF('Data Transformation'!$B$425:$B$8425='Bin Analysis'!$B7059,'Data Transformation'!$G$425:$G$8425),D7067))</f>
        <v>2001</v>
      </c>
      <c r="F7067">
        <f t="shared" si="882"/>
        <v>0</v>
      </c>
      <c r="G7067">
        <f>Weighting!$H$11</f>
        <v>0</v>
      </c>
      <c r="H7067">
        <f t="array" ref="H7067">FREQUENCY(IF('Data Transformation'!$B$4:$B$8425=B7059,'Data Transformation'!$G$4:$G$8425),'Bin Analysis'!$B7067)</f>
        <v>2073</v>
      </c>
      <c r="I7067">
        <f t="shared" si="883"/>
        <v>0</v>
      </c>
      <c r="J7067">
        <f t="shared" si="884"/>
        <v>0</v>
      </c>
      <c r="K7067">
        <f>J7067*Weighting!$W$11</f>
        <v>0</v>
      </c>
      <c r="M7067" s="14"/>
    </row>
    <row r="7068" spans="1:25" x14ac:dyDescent="0.25">
      <c r="A7068" s="32" t="str">
        <f>IF(Weighting!$P$12&gt;0,B7068,"")</f>
        <v/>
      </c>
      <c r="B7068" t="e">
        <f>Weighting!$C$12</f>
        <v>#DIV/0!</v>
      </c>
      <c r="C7068" t="e">
        <f>Weighting!$F$12</f>
        <v>#NUM!</v>
      </c>
      <c r="D7068" t="e">
        <f>IF(C7068=1,'Data Transformation'!$G$3+0.5*'Data Transformation'!$W$25,IF(C7069=1,D7069-'Data Transformation'!$W$25,FALSE))</f>
        <v>#NUM!</v>
      </c>
      <c r="E7068">
        <f t="array" ref="E7068">IF(ISLOGICAL(D7068),"",FREQUENCY(IF('Data Transformation'!$B$425:$B$8425='Bin Analysis'!$B7059,'Data Transformation'!$G$425:$G$8425),D7068))</f>
        <v>2001</v>
      </c>
      <c r="F7068">
        <f t="shared" si="882"/>
        <v>0</v>
      </c>
      <c r="G7068">
        <f>Weighting!$H$12</f>
        <v>0</v>
      </c>
      <c r="H7068">
        <f t="array" ref="H7068">FREQUENCY(IF('Data Transformation'!$B$4:$B$8425=B7059,'Data Transformation'!$G$4:$G$8425),'Bin Analysis'!$B7068)</f>
        <v>2073</v>
      </c>
      <c r="I7068">
        <f t="shared" si="883"/>
        <v>0</v>
      </c>
      <c r="J7068">
        <f t="shared" si="884"/>
        <v>0</v>
      </c>
      <c r="K7068">
        <f>J7068*Weighting!$W$12</f>
        <v>0</v>
      </c>
      <c r="M7068" s="14"/>
    </row>
    <row r="7069" spans="1:25" x14ac:dyDescent="0.25">
      <c r="A7069" s="32" t="str">
        <f>IF(Weighting!$P$13&gt;0,B7069,"")</f>
        <v/>
      </c>
      <c r="B7069" t="e">
        <f>Weighting!$C$13</f>
        <v>#DIV/0!</v>
      </c>
      <c r="C7069" t="e">
        <f>Weighting!$F$13</f>
        <v>#NUM!</v>
      </c>
      <c r="D7069" t="e">
        <f>IF(C7069=1,'Data Transformation'!$G$3+0.5*'Data Transformation'!$W$25,IF(C7070=1,D7070-'Data Transformation'!$W$25,FALSE))</f>
        <v>#NUM!</v>
      </c>
      <c r="E7069">
        <f t="array" ref="E7069">IF(ISLOGICAL(D7069),"",FREQUENCY(IF('Data Transformation'!$B$425:$B$8425='Bin Analysis'!$B7059,'Data Transformation'!$G$425:$G$8425),D7069))</f>
        <v>2001</v>
      </c>
      <c r="F7069">
        <f t="shared" si="882"/>
        <v>0</v>
      </c>
      <c r="G7069">
        <f>Weighting!$H$13</f>
        <v>0</v>
      </c>
      <c r="H7069">
        <f t="array" ref="H7069">FREQUENCY(IF('Data Transformation'!$B$4:$B$8425=B7059,'Data Transformation'!$G$4:$G$8425),'Bin Analysis'!$B7069)</f>
        <v>2073</v>
      </c>
      <c r="I7069">
        <f t="shared" si="883"/>
        <v>0</v>
      </c>
      <c r="J7069">
        <f t="shared" si="884"/>
        <v>0</v>
      </c>
      <c r="K7069">
        <f>J7069*Weighting!$W$13</f>
        <v>0</v>
      </c>
      <c r="M7069" s="14"/>
    </row>
    <row r="7070" spans="1:25" x14ac:dyDescent="0.25">
      <c r="A7070" s="32" t="str">
        <f>IF(Weighting!$P$14&gt;0,B7070,"")</f>
        <v/>
      </c>
      <c r="B7070" t="e">
        <f>Weighting!$C$14</f>
        <v>#DIV/0!</v>
      </c>
      <c r="C7070" t="e">
        <f>Weighting!$F$14</f>
        <v>#NUM!</v>
      </c>
      <c r="D7070" t="e">
        <f>IF(C7070=1,'Data Transformation'!$G$3+0.5*'Data Transformation'!$W$25,IF(C7071=1,D7071-'Data Transformation'!$W$25,FALSE))</f>
        <v>#NUM!</v>
      </c>
      <c r="E7070">
        <f t="array" ref="E7070">IF(ISLOGICAL(D7070),"",FREQUENCY(IF('Data Transformation'!$B$425:$B$8425='Bin Analysis'!$B7059,'Data Transformation'!$G$425:$G$8425),D7070))</f>
        <v>2001</v>
      </c>
      <c r="F7070">
        <f t="shared" si="882"/>
        <v>0</v>
      </c>
      <c r="G7070">
        <f>Weighting!$H$14</f>
        <v>0</v>
      </c>
      <c r="H7070">
        <f t="array" ref="H7070">FREQUENCY(IF('Data Transformation'!$B$4:$B$8425=B7059,'Data Transformation'!$G$4:$G$8425),'Bin Analysis'!$B7070)</f>
        <v>2073</v>
      </c>
      <c r="I7070">
        <f t="shared" si="883"/>
        <v>0</v>
      </c>
      <c r="J7070">
        <f t="shared" si="884"/>
        <v>0</v>
      </c>
      <c r="K7070">
        <f>J7070*Weighting!$W$14</f>
        <v>0</v>
      </c>
      <c r="M7070" s="14"/>
    </row>
    <row r="7071" spans="1:25" x14ac:dyDescent="0.25">
      <c r="A7071" s="32" t="str">
        <f>IF(Weighting!$P$15&gt;0,B7071,"")</f>
        <v/>
      </c>
      <c r="B7071" t="e">
        <f>Weighting!$C$15</f>
        <v>#DIV/0!</v>
      </c>
      <c r="C7071" t="e">
        <f>Weighting!$F$15</f>
        <v>#NUM!</v>
      </c>
      <c r="D7071" t="e">
        <f>IF(C7071=1,'Data Transformation'!$G$3+0.5*'Data Transformation'!$W$25,IF(C7072=1,D7072-'Data Transformation'!$W$25,FALSE))</f>
        <v>#NUM!</v>
      </c>
      <c r="E7071">
        <f t="array" ref="E7071">IF(ISLOGICAL(D7071),"",FREQUENCY(IF('Data Transformation'!$B$425:$B$8425='Bin Analysis'!$B7059,'Data Transformation'!$G$425:$G$8425),D7071))</f>
        <v>2001</v>
      </c>
      <c r="F7071">
        <f t="shared" si="882"/>
        <v>0</v>
      </c>
      <c r="G7071">
        <f>Weighting!$H$15</f>
        <v>0</v>
      </c>
      <c r="H7071">
        <f t="array" ref="H7071">FREQUENCY(IF('Data Transformation'!$B$4:$B$8425=B7059,'Data Transformation'!$G$4:$G$8425),'Bin Analysis'!$B7071)</f>
        <v>2073</v>
      </c>
      <c r="I7071">
        <f t="shared" si="883"/>
        <v>0</v>
      </c>
      <c r="J7071">
        <f t="shared" si="884"/>
        <v>0</v>
      </c>
      <c r="K7071">
        <f>J7071*Weighting!$W$15</f>
        <v>0</v>
      </c>
      <c r="M7071" s="14"/>
    </row>
    <row r="7072" spans="1:25" x14ac:dyDescent="0.25">
      <c r="A7072" s="32" t="str">
        <f>IF(Weighting!$P$16&gt;0,B7072,"")</f>
        <v/>
      </c>
      <c r="B7072" t="e">
        <f>Weighting!$C$16</f>
        <v>#DIV/0!</v>
      </c>
      <c r="C7072" t="e">
        <f>Weighting!$F$16</f>
        <v>#NUM!</v>
      </c>
      <c r="D7072" t="e">
        <f>IF(C7072=1,'Data Transformation'!$G$3+0.5*'Data Transformation'!$W$25,IF(C7073=1,D7073-'Data Transformation'!$W$25,FALSE))</f>
        <v>#NUM!</v>
      </c>
      <c r="E7072">
        <f t="array" ref="E7072">IF(ISLOGICAL(D7072),"",FREQUENCY(IF('Data Transformation'!$B$425:$B$8425='Bin Analysis'!$B7059,'Data Transformation'!$G$425:$G$8425),D7072))</f>
        <v>2001</v>
      </c>
      <c r="F7072">
        <f t="shared" si="882"/>
        <v>0</v>
      </c>
      <c r="G7072">
        <f>Weighting!$H$16</f>
        <v>0</v>
      </c>
      <c r="H7072">
        <f t="array" ref="H7072">FREQUENCY(IF('Data Transformation'!$B$4:$B$8425=B7059,'Data Transformation'!$G$4:$G$8425),'Bin Analysis'!$B7072)</f>
        <v>2073</v>
      </c>
      <c r="I7072">
        <f t="shared" si="883"/>
        <v>0</v>
      </c>
      <c r="J7072">
        <f t="shared" si="884"/>
        <v>0</v>
      </c>
      <c r="K7072">
        <f>J7072*Weighting!$W$16</f>
        <v>0</v>
      </c>
      <c r="M7072" s="14"/>
    </row>
    <row r="7073" spans="1:25" x14ac:dyDescent="0.25">
      <c r="A7073" s="32" t="str">
        <f>IF(Weighting!$P$17&gt;0,B7073,"")</f>
        <v/>
      </c>
      <c r="B7073" t="e">
        <f>Weighting!$C$17</f>
        <v>#DIV/0!</v>
      </c>
      <c r="C7073" t="e">
        <f>Weighting!$F$17</f>
        <v>#NUM!</v>
      </c>
      <c r="D7073" t="e">
        <f>IF(C7073=1,'Data Transformation'!$G$3+0.5*'Data Transformation'!$W$25,IF(C7074=1,D7074-'Data Transformation'!$W$25,FALSE))</f>
        <v>#NUM!</v>
      </c>
      <c r="E7073">
        <f t="array" ref="E7073">IF(ISLOGICAL(D7073),"",FREQUENCY(IF('Data Transformation'!$B$425:$B$8425='Bin Analysis'!$B7059,'Data Transformation'!$G$425:$G$8425),D7073))</f>
        <v>2001</v>
      </c>
      <c r="F7073">
        <f t="shared" si="882"/>
        <v>0</v>
      </c>
      <c r="G7073">
        <f>Weighting!$H$17</f>
        <v>0</v>
      </c>
      <c r="H7073">
        <f t="array" ref="H7073">FREQUENCY(IF('Data Transformation'!$B$4:$B$8425=B7059,'Data Transformation'!$G$4:$G$8425),'Bin Analysis'!$B7073)</f>
        <v>2073</v>
      </c>
      <c r="I7073">
        <f t="shared" si="883"/>
        <v>0</v>
      </c>
      <c r="J7073">
        <f t="shared" si="884"/>
        <v>0</v>
      </c>
      <c r="K7073">
        <f>J7073*Weighting!$W$17</f>
        <v>0</v>
      </c>
      <c r="M7073" s="14"/>
    </row>
    <row r="7074" spans="1:25" x14ac:dyDescent="0.25">
      <c r="A7074" s="32" t="str">
        <f>IF(Weighting!$P$18&gt;0,B7074,"")</f>
        <v/>
      </c>
      <c r="B7074" t="e">
        <f>Weighting!$C$18</f>
        <v>#DIV/0!</v>
      </c>
      <c r="C7074" t="e">
        <f>Weighting!$F$18</f>
        <v>#NUM!</v>
      </c>
      <c r="D7074" t="e">
        <f>IF(C7074=1,'Data Transformation'!$G$3+0.5*'Data Transformation'!$W$25,IF(C7075=1,D7075-'Data Transformation'!$W$25,FALSE))</f>
        <v>#NUM!</v>
      </c>
      <c r="E7074">
        <f t="array" ref="E7074">IF(ISLOGICAL(D7074),"",FREQUENCY(IF('Data Transformation'!$B$425:$B$8425='Bin Analysis'!$B7059,'Data Transformation'!$G$425:$G$8425),D7074))</f>
        <v>2001</v>
      </c>
      <c r="F7074">
        <f t="shared" si="882"/>
        <v>0</v>
      </c>
      <c r="G7074">
        <f>Weighting!$H$18</f>
        <v>0</v>
      </c>
      <c r="H7074">
        <f t="array" ref="H7074">FREQUENCY(IF('Data Transformation'!$B$4:$B$8425=B7059,'Data Transformation'!$G$4:$G$8425),'Bin Analysis'!$B7074)</f>
        <v>2073</v>
      </c>
      <c r="I7074">
        <f t="shared" si="883"/>
        <v>0</v>
      </c>
      <c r="J7074">
        <f t="shared" si="884"/>
        <v>0</v>
      </c>
      <c r="K7074">
        <f>J7074*Weighting!$W$18</f>
        <v>0</v>
      </c>
      <c r="M7074" s="14"/>
    </row>
    <row r="7075" spans="1:25" x14ac:dyDescent="0.25">
      <c r="A7075" s="32" t="str">
        <f>IF(Weighting!$P$19&gt;0,B7075,"")</f>
        <v/>
      </c>
      <c r="B7075" t="e">
        <f>Weighting!$C$19</f>
        <v>#DIV/0!</v>
      </c>
      <c r="C7075" t="e">
        <f>Weighting!$F$19</f>
        <v>#NUM!</v>
      </c>
      <c r="D7075" t="e">
        <f>IF(C7075=1,'Data Transformation'!$G$3+0.5*'Data Transformation'!$W$25,IF(C7076=1,D7076-'Data Transformation'!$W$25,FALSE))</f>
        <v>#NUM!</v>
      </c>
      <c r="E7075">
        <f t="array" ref="E7075">IF(ISLOGICAL(D7075),"",FREQUENCY(IF('Data Transformation'!$B$425:$B$8425='Bin Analysis'!$B7059,'Data Transformation'!$G$425:$G$8425),D7075))</f>
        <v>2001</v>
      </c>
      <c r="F7075">
        <f t="shared" si="882"/>
        <v>0</v>
      </c>
      <c r="G7075">
        <f>Weighting!$H$19</f>
        <v>0</v>
      </c>
      <c r="H7075">
        <f t="array" ref="H7075">FREQUENCY(IF('Data Transformation'!$B$4:$B$8425=B7059,'Data Transformation'!$G$4:$G$8425),'Bin Analysis'!$B7075)</f>
        <v>2073</v>
      </c>
      <c r="I7075">
        <f t="shared" si="883"/>
        <v>0</v>
      </c>
      <c r="J7075">
        <f t="shared" si="884"/>
        <v>0</v>
      </c>
      <c r="K7075">
        <f>J7075*Weighting!$W$19</f>
        <v>0</v>
      </c>
      <c r="M7075" s="14"/>
    </row>
    <row r="7076" spans="1:25" x14ac:dyDescent="0.25">
      <c r="A7076" s="32" t="str">
        <f>IF(Weighting!$P$20&gt;0,B7076,"")</f>
        <v/>
      </c>
      <c r="B7076" t="e">
        <f>Weighting!$C$20</f>
        <v>#DIV/0!</v>
      </c>
      <c r="C7076" t="e">
        <f>Weighting!$F$20</f>
        <v>#NUM!</v>
      </c>
      <c r="D7076" t="e">
        <f>IF(C7076=1,'Data Transformation'!$G$3+0.5*'Data Transformation'!$W$25,IF(C7077=1,D7077-'Data Transformation'!$W$25,FALSE))</f>
        <v>#NUM!</v>
      </c>
      <c r="E7076">
        <f t="array" ref="E7076">IF(ISLOGICAL(D7076),"",FREQUENCY(IF('Data Transformation'!$B$425:$B$8425='Bin Analysis'!$B7059,'Data Transformation'!$G$425:$G$8425),D7076))</f>
        <v>2001</v>
      </c>
      <c r="F7076">
        <f t="shared" si="882"/>
        <v>0</v>
      </c>
      <c r="G7076">
        <f>Weighting!$H$20</f>
        <v>0</v>
      </c>
      <c r="H7076">
        <f t="array" ref="H7076">FREQUENCY(IF('Data Transformation'!$B$4:$B$8425=B7059,'Data Transformation'!$G$4:$G$8425),'Bin Analysis'!$B7076)</f>
        <v>2073</v>
      </c>
      <c r="I7076">
        <f t="shared" si="883"/>
        <v>0</v>
      </c>
      <c r="J7076">
        <f t="shared" si="884"/>
        <v>0</v>
      </c>
      <c r="K7076">
        <f>J7076*Weighting!$W$20</f>
        <v>0</v>
      </c>
      <c r="M7076" s="14"/>
    </row>
    <row r="7077" spans="1:25" x14ac:dyDescent="0.25">
      <c r="A7077" s="32" t="str">
        <f>IF(Weighting!$P$21&gt;0,B7077,"")</f>
        <v/>
      </c>
      <c r="B7077" t="e">
        <f>Weighting!$C$21</f>
        <v>#DIV/0!</v>
      </c>
      <c r="C7077" t="e">
        <f>Weighting!$F$21</f>
        <v>#NUM!</v>
      </c>
      <c r="D7077" t="e">
        <f>IF(C7077=1,'Data Transformation'!$G$3+0.5*'Data Transformation'!$W$25,IF(C7078=1,D7078-'Data Transformation'!$W$25,FALSE))</f>
        <v>#NUM!</v>
      </c>
      <c r="E7077">
        <f t="array" ref="E7077">IF(ISLOGICAL(D7077),"",FREQUENCY(IF('Data Transformation'!$B$425:$B$8425='Bin Analysis'!$B7059,'Data Transformation'!$G$425:$G$8425),D7077))</f>
        <v>2001</v>
      </c>
      <c r="F7077">
        <f t="shared" si="882"/>
        <v>0</v>
      </c>
      <c r="G7077">
        <f>Weighting!$H$21</f>
        <v>0</v>
      </c>
      <c r="H7077">
        <f t="array" ref="H7077">FREQUENCY(IF('Data Transformation'!$B$4:$B$8425=B7059,'Data Transformation'!$G$4:$G$8425),'Bin Analysis'!$B7077)</f>
        <v>2073</v>
      </c>
      <c r="I7077">
        <f t="shared" si="883"/>
        <v>0</v>
      </c>
      <c r="J7077">
        <f t="shared" si="884"/>
        <v>0</v>
      </c>
      <c r="K7077">
        <f>J7077*Weighting!$W$21</f>
        <v>0</v>
      </c>
      <c r="M7077" s="14"/>
    </row>
    <row r="7078" spans="1:25" x14ac:dyDescent="0.25">
      <c r="A7078" s="32" t="str">
        <f>IF(Weighting!$P$22&gt;0,B7078,"")</f>
        <v/>
      </c>
      <c r="B7078" t="e">
        <f>Weighting!$C$22</f>
        <v>#DIV/0!</v>
      </c>
      <c r="C7078" t="e">
        <f>Weighting!$F$22</f>
        <v>#NUM!</v>
      </c>
      <c r="D7078" t="e">
        <f>IF(C7078=1,'Data Transformation'!$G$3+0.5*'Data Transformation'!$W$25,IF(C7079=1,D7079-'Data Transformation'!$W$25,FALSE))</f>
        <v>#NUM!</v>
      </c>
      <c r="E7078">
        <f t="array" ref="E7078">IF(ISLOGICAL(D7078),"",FREQUENCY(IF('Data Transformation'!$B$425:$B$8425='Bin Analysis'!$B7059,'Data Transformation'!$G$425:$G$8425),D7078))</f>
        <v>2001</v>
      </c>
      <c r="F7078">
        <f t="shared" si="882"/>
        <v>0</v>
      </c>
      <c r="G7078">
        <f>Weighting!$H$22</f>
        <v>0</v>
      </c>
      <c r="H7078">
        <f t="array" ref="H7078">FREQUENCY(IF('Data Transformation'!$B$4:$B$8425=B7059,'Data Transformation'!$G$4:$G$8425),'Bin Analysis'!$B7078)</f>
        <v>2073</v>
      </c>
      <c r="I7078">
        <f t="shared" si="883"/>
        <v>0</v>
      </c>
      <c r="J7078">
        <f t="shared" si="884"/>
        <v>0</v>
      </c>
      <c r="K7078">
        <f>J7078*Weighting!$W$22</f>
        <v>0</v>
      </c>
      <c r="M7078" s="14"/>
    </row>
    <row r="7079" spans="1:25" x14ac:dyDescent="0.25">
      <c r="A7079" s="32" t="str">
        <f>IF(Weighting!$P$23&gt;0,B7079,"")</f>
        <v/>
      </c>
      <c r="B7079" t="e">
        <f>Weighting!$C$23</f>
        <v>#DIV/0!</v>
      </c>
      <c r="C7079" t="e">
        <f>Weighting!$F$23</f>
        <v>#NUM!</v>
      </c>
      <c r="D7079" t="e">
        <f>IF(C7079=1,'Data Transformation'!$G$3+0.5*'Data Transformation'!$W$25,IF(C7080=1,D7080-'Data Transformation'!$W$25,FALSE))</f>
        <v>#NUM!</v>
      </c>
      <c r="E7079">
        <f t="array" ref="E7079">IF(ISLOGICAL(D7079),"",FREQUENCY(IF('Data Transformation'!$B$425:$B$8425='Bin Analysis'!$B7059,'Data Transformation'!$G$425:$G$8425),D7079))</f>
        <v>2001</v>
      </c>
      <c r="F7079">
        <f t="shared" si="882"/>
        <v>0</v>
      </c>
      <c r="G7079">
        <f>Weighting!$H$23</f>
        <v>0</v>
      </c>
      <c r="H7079">
        <f t="array" ref="H7079">FREQUENCY(IF('Data Transformation'!$B$4:$B$8425=B7059,'Data Transformation'!$G$4:$G$8425),'Bin Analysis'!$B7079)</f>
        <v>2073</v>
      </c>
      <c r="I7079">
        <f t="shared" si="883"/>
        <v>0</v>
      </c>
      <c r="J7079">
        <f t="shared" si="884"/>
        <v>0</v>
      </c>
      <c r="K7079">
        <f>J7079*Weighting!$W$23</f>
        <v>0</v>
      </c>
      <c r="M7079" s="14"/>
    </row>
    <row r="7080" spans="1:25" x14ac:dyDescent="0.25">
      <c r="A7080" s="32" t="str">
        <f>IF(Weighting!$P$24&gt;0,B7080,"")</f>
        <v/>
      </c>
      <c r="B7080" t="e">
        <f>Weighting!$C$24</f>
        <v>#DIV/0!</v>
      </c>
      <c r="C7080" t="e">
        <f>Weighting!$F$24</f>
        <v>#NUM!</v>
      </c>
      <c r="D7080" t="e">
        <f>IF(C7080=1,'Data Transformation'!$G$3+0.5*'Data Transformation'!$W$25,IF(C7081=1,D7081-'Data Transformation'!$W$25,FALSE))</f>
        <v>#NUM!</v>
      </c>
      <c r="E7080">
        <f t="array" ref="E7080">IF(ISLOGICAL(D7080),"",FREQUENCY(IF('Data Transformation'!$B$425:$B$8425='Bin Analysis'!$B7059,'Data Transformation'!$G$425:$G$8425),D7080))</f>
        <v>2001</v>
      </c>
      <c r="F7080">
        <f t="shared" si="882"/>
        <v>0</v>
      </c>
      <c r="G7080">
        <f>Weighting!$H$24</f>
        <v>0</v>
      </c>
      <c r="H7080">
        <f t="array" ref="H7080">FREQUENCY(IF('Data Transformation'!$B$4:$B$8425=B7059,'Data Transformation'!$G$4:$G$8425),'Bin Analysis'!$B7080)</f>
        <v>2073</v>
      </c>
      <c r="I7080">
        <f t="shared" si="883"/>
        <v>0</v>
      </c>
      <c r="J7080">
        <f t="shared" si="884"/>
        <v>0</v>
      </c>
      <c r="K7080">
        <f>J7080*Weighting!$W$24</f>
        <v>0</v>
      </c>
      <c r="M7080" s="14"/>
    </row>
    <row r="7081" spans="1:25" x14ac:dyDescent="0.25">
      <c r="A7081" s="32" t="str">
        <f>IF(Weighting!$P$25&gt;0,B7081,"")</f>
        <v/>
      </c>
      <c r="B7081" t="e">
        <f>Weighting!$C$25</f>
        <v>#DIV/0!</v>
      </c>
      <c r="C7081" t="e">
        <f>Weighting!$F$25</f>
        <v>#NUM!</v>
      </c>
      <c r="D7081" t="e">
        <f>IF(C7081=1,'Data Transformation'!$G$3+0.5*'Data Transformation'!$W$25,IF(C7082=1,D7082-'Data Transformation'!$W$25,FALSE))</f>
        <v>#NUM!</v>
      </c>
      <c r="E7081">
        <f t="array" ref="E7081">IF(ISLOGICAL(D7081),"",FREQUENCY(IF('Data Transformation'!$B$425:$B$8425='Bin Analysis'!$B7059,'Data Transformation'!$G$425:$G$8425),D7081))</f>
        <v>2001</v>
      </c>
      <c r="F7081">
        <f t="shared" si="882"/>
        <v>0</v>
      </c>
      <c r="G7081">
        <f>Weighting!$H$25</f>
        <v>0</v>
      </c>
      <c r="H7081">
        <f t="array" ref="H7081">FREQUENCY(IF('Data Transformation'!$B$4:$B$8425=B7059,'Data Transformation'!$G$4:$G$8425),'Bin Analysis'!$B7081)</f>
        <v>2073</v>
      </c>
      <c r="I7081">
        <f t="shared" si="883"/>
        <v>0</v>
      </c>
      <c r="J7081">
        <f t="shared" si="884"/>
        <v>0</v>
      </c>
      <c r="K7081">
        <f>J7081*Weighting!$W$25</f>
        <v>0</v>
      </c>
      <c r="M7081" s="14"/>
    </row>
    <row r="7082" spans="1:25" x14ac:dyDescent="0.25">
      <c r="N7082" s="57"/>
      <c r="O7082"/>
      <c r="P7082"/>
      <c r="Q7082"/>
      <c r="R7082"/>
    </row>
    <row r="7083" spans="1:25" ht="23.25" x14ac:dyDescent="0.35">
      <c r="A7083" s="21" t="s">
        <v>0</v>
      </c>
      <c r="B7083" s="21" t="str">
        <f>IFERROR(VLOOKUP(C7083,'Data Transformation'!$L$6:$M$426,2,FALSE),"")</f>
        <v/>
      </c>
      <c r="C7083" s="21">
        <f>C7059+1</f>
        <v>295</v>
      </c>
      <c r="D7083" s="21"/>
      <c r="E7083" s="21"/>
      <c r="F7083" s="21"/>
      <c r="G7083" s="21"/>
      <c r="H7083" s="22"/>
      <c r="I7083" s="22"/>
      <c r="J7083" s="22"/>
      <c r="K7083" s="21"/>
      <c r="L7083" s="21" t="str">
        <f>B7083</f>
        <v/>
      </c>
      <c r="M7083" s="23" t="e">
        <f>INDEX('Data Transformation'!$O$4:$O$424,MATCH($B7083,'Data Transformation'!$M$4:$M$424,0),MATCH($M$2,'Data Transformation'!$O$3,0))</f>
        <v>#N/A</v>
      </c>
      <c r="N7083" s="27" t="e">
        <f>IF('Input and Summary Results'!$J$16="minimum",'Bin Analysis'!X7084/(M7083-1),'Bin Analysis'!Y7083/('Bin Analysis'!M7083-1))</f>
        <v>#N/A</v>
      </c>
      <c r="O7083" s="27" t="e">
        <f>IF(M7083=FALSE,NA(),(VLOOKUP(1,C7086:K7105,4,FALSE))/(M7083-1))</f>
        <v>#N/A</v>
      </c>
      <c r="P7083" s="27" t="e">
        <f>IF(M7083=FALSE,NA(),SUM(J7086:J7105)/Weighting!$S$5)</f>
        <v>#N/A</v>
      </c>
      <c r="Q7083" s="27" t="e">
        <f>IF(M7083=FALSE,NA(),SUM(K7086:K7105)/Weighting!$S$6)</f>
        <v>#N/A</v>
      </c>
      <c r="R7083" s="27" t="e">
        <f>IF(M7083=FALSE,NA(),(VLOOKUP(1,G7086:K7105,3,FALSE))/(M7083-1))</f>
        <v>#N/A</v>
      </c>
      <c r="S7083" s="22" t="e">
        <f>IF(M7083=FALSE,NA(),IF(SUM(J7086:J7105)=2,"yes","no"))</f>
        <v>#N/A</v>
      </c>
      <c r="X7083" s="2" cm="2">
        <f t="array" ref="X7083:X7084">FREQUENCY(IF('Data Transformation'!$B$425:$B$6424='Bin Analysis'!L7083,'Data Transformation'!$G$425:$G$6424),'Data Transformation'!$U$11)</f>
        <v>0</v>
      </c>
      <c r="Y7083" s="2" cm="2">
        <f t="array" ref="Y7083:Y7084">FREQUENCY(IF('Data Transformation'!$B$425:$B$6424='Bin Analysis'!L7083,'Data Transformation'!$G$425:$G$6424),'Data Transformation'!$U$12)</f>
        <v>0</v>
      </c>
    </row>
    <row r="7084" spans="1:25" x14ac:dyDescent="0.25">
      <c r="A7084" s="14" t="s">
        <v>67</v>
      </c>
      <c r="B7084" t="s">
        <v>47</v>
      </c>
      <c r="C7084" t="s">
        <v>5</v>
      </c>
      <c r="D7084" t="s">
        <v>100</v>
      </c>
      <c r="E7084" t="s">
        <v>101</v>
      </c>
      <c r="F7084" t="s">
        <v>102</v>
      </c>
      <c r="G7084" t="s">
        <v>70</v>
      </c>
      <c r="H7084" t="s">
        <v>31</v>
      </c>
      <c r="I7084" t="s">
        <v>32</v>
      </c>
      <c r="J7084" t="s">
        <v>46</v>
      </c>
      <c r="K7084" s="14" t="s">
        <v>45</v>
      </c>
      <c r="M7084" s="14"/>
      <c r="X7084" s="2">
        <v>0</v>
      </c>
      <c r="Y7084" s="2">
        <v>0</v>
      </c>
    </row>
    <row r="7085" spans="1:25" x14ac:dyDescent="0.25">
      <c r="A7085" s="32"/>
      <c r="D7085" t="e">
        <f>IF(C7085=1,'Data Transformation'!$G$3+0.5*'Data Transformation'!$W$25,IF(C7086=1,D7086-'Data Transformation'!$W$25,FALSE))</f>
        <v>#NUM!</v>
      </c>
      <c r="E7085">
        <f t="array" ref="E7085">IF(ISLOGICAL(D7085),"",FREQUENCY(IF('Data Transformation'!$B$425:$B$8425='Bin Analysis'!$B7083,'Data Transformation'!$G$425:$G$8425),D7085))</f>
        <v>2001</v>
      </c>
      <c r="F7085" t="e">
        <f>IF(ISLOGICAL(D7085),"",E7085-E7084)</f>
        <v>#VALUE!</v>
      </c>
      <c r="M7085" s="14"/>
    </row>
    <row r="7086" spans="1:25" x14ac:dyDescent="0.25">
      <c r="A7086" s="32" t="e">
        <f>IF(Weighting!$P$6&gt;0,B7086,"")</f>
        <v>#NUM!</v>
      </c>
      <c r="B7086" t="e">
        <f>Weighting!$C$6</f>
        <v>#DIV/0!</v>
      </c>
      <c r="C7086" t="e">
        <f>Weighting!$F$6</f>
        <v>#NUM!</v>
      </c>
      <c r="D7086" t="e">
        <f>IF(C7086=1,'Data Transformation'!$G$3+0.5*'Data Transformation'!$W$25,IF(C7087=1,D7087-'Data Transformation'!$W$25,FALSE))</f>
        <v>#NUM!</v>
      </c>
      <c r="E7086">
        <f t="array" ref="E7086">IF(ISLOGICAL(D7086),"",FREQUENCY(IF('Data Transformation'!$B$425:$B$8425='Bin Analysis'!$B7083,'Data Transformation'!$G$425:$G$8425),D7086))</f>
        <v>2001</v>
      </c>
      <c r="F7086">
        <f>IF(ISLOGICAL(D7086),"",E7086-E7085)</f>
        <v>0</v>
      </c>
      <c r="G7086">
        <f>Weighting!$H$6</f>
        <v>1</v>
      </c>
      <c r="H7086">
        <f t="array" ref="H7086">FREQUENCY(IF('Data Transformation'!$B$4:$B$8425=B7083,'Data Transformation'!$G$4:$G$8425),'Bin Analysis'!$B7086)</f>
        <v>2073</v>
      </c>
      <c r="I7086">
        <f>H7086-H7085</f>
        <v>2073</v>
      </c>
      <c r="J7086">
        <f>IF(I7086=0,0,1)</f>
        <v>1</v>
      </c>
      <c r="K7086" t="e">
        <f>J7086*Weighting!$W$6</f>
        <v>#NUM!</v>
      </c>
      <c r="M7086" s="14"/>
    </row>
    <row r="7087" spans="1:25" x14ac:dyDescent="0.25">
      <c r="A7087" s="32" t="str">
        <f>IF(Weighting!$P$7&gt;0,B7087,"")</f>
        <v/>
      </c>
      <c r="B7087" t="e">
        <f>Weighting!$C$7</f>
        <v>#DIV/0!</v>
      </c>
      <c r="C7087" t="e">
        <f>Weighting!$F$7</f>
        <v>#NUM!</v>
      </c>
      <c r="D7087" t="e">
        <f>IF(C7087=1,'Data Transformation'!$G$3+0.5*'Data Transformation'!$W$25,IF(C7088=1,D7088-'Data Transformation'!$W$25,FALSE))</f>
        <v>#NUM!</v>
      </c>
      <c r="E7087">
        <f t="array" ref="E7087">IF(ISLOGICAL(D7087),"",FREQUENCY(IF('Data Transformation'!$B$425:$B$8425='Bin Analysis'!$B7083,'Data Transformation'!$G$425:$G$8425),D7087))</f>
        <v>2001</v>
      </c>
      <c r="F7087">
        <f t="shared" ref="F7087:F7105" si="885">IF(ISLOGICAL(D7087),"",E7087-E7086)</f>
        <v>0</v>
      </c>
      <c r="G7087">
        <f>Weighting!$H$7</f>
        <v>0</v>
      </c>
      <c r="H7087">
        <f t="array" ref="H7087">FREQUENCY(IF('Data Transformation'!$B$4:$B$8425=B7083,'Data Transformation'!$G$4:$G$8425),'Bin Analysis'!$B7087)</f>
        <v>2073</v>
      </c>
      <c r="I7087">
        <f t="shared" ref="I7087:I7105" si="886">H7087-H7086</f>
        <v>0</v>
      </c>
      <c r="J7087">
        <f>IF(I7087=0,0,1)</f>
        <v>0</v>
      </c>
      <c r="K7087">
        <f>J7087*Weighting!$W$7</f>
        <v>0</v>
      </c>
      <c r="M7087" s="14"/>
    </row>
    <row r="7088" spans="1:25" x14ac:dyDescent="0.25">
      <c r="A7088" s="32" t="str">
        <f>IF(Weighting!$P$8&gt;0,B7088,"")</f>
        <v/>
      </c>
      <c r="B7088" t="e">
        <f>Weighting!$C$8</f>
        <v>#DIV/0!</v>
      </c>
      <c r="C7088" t="e">
        <f>Weighting!$F$8</f>
        <v>#NUM!</v>
      </c>
      <c r="D7088" t="e">
        <f>IF(C7088=1,'Data Transformation'!$G$3+0.5*'Data Transformation'!$W$25,IF(C7089=1,D7089-'Data Transformation'!$W$25,FALSE))</f>
        <v>#NUM!</v>
      </c>
      <c r="E7088">
        <f t="array" ref="E7088">IF(ISLOGICAL(D7088),"",FREQUENCY(IF('Data Transformation'!$B$425:$B$8425='Bin Analysis'!$B7083,'Data Transformation'!$G$425:$G$8425),D7088))</f>
        <v>2001</v>
      </c>
      <c r="F7088">
        <f t="shared" si="885"/>
        <v>0</v>
      </c>
      <c r="G7088">
        <f>Weighting!$H$8</f>
        <v>0</v>
      </c>
      <c r="H7088">
        <f t="array" ref="H7088">FREQUENCY(IF('Data Transformation'!$B$4:$B$8425=B7083,'Data Transformation'!$G$4:$G$8425),'Bin Analysis'!$B7088)</f>
        <v>2073</v>
      </c>
      <c r="I7088">
        <f t="shared" si="886"/>
        <v>0</v>
      </c>
      <c r="J7088">
        <f t="shared" ref="J7088:J7105" si="887">IF(I7088=0,0,1)</f>
        <v>0</v>
      </c>
      <c r="K7088">
        <f>J7088*Weighting!$W$8</f>
        <v>0</v>
      </c>
      <c r="M7088" s="14"/>
    </row>
    <row r="7089" spans="1:13" x14ac:dyDescent="0.25">
      <c r="A7089" s="32" t="str">
        <f>IF(Weighting!$P$9&gt;0,B7089,"")</f>
        <v/>
      </c>
      <c r="B7089" s="50" t="e">
        <f>Weighting!$C$9</f>
        <v>#DIV/0!</v>
      </c>
      <c r="C7089" t="e">
        <f>Weighting!$F$9</f>
        <v>#NUM!</v>
      </c>
      <c r="D7089" t="e">
        <f>IF(C7089=1,'Data Transformation'!$G$3+0.5*'Data Transformation'!$W$25,IF(C7090=1,D7090-'Data Transformation'!$W$25,FALSE))</f>
        <v>#NUM!</v>
      </c>
      <c r="E7089">
        <f t="array" ref="E7089">IF(ISLOGICAL(D7089),"",FREQUENCY(IF('Data Transformation'!$B$425:$B$8425='Bin Analysis'!$B7083,'Data Transformation'!$G$425:$G$8425),D7089))</f>
        <v>2001</v>
      </c>
      <c r="F7089">
        <f t="shared" si="885"/>
        <v>0</v>
      </c>
      <c r="G7089">
        <f>Weighting!$H$9</f>
        <v>0</v>
      </c>
      <c r="H7089">
        <f t="array" ref="H7089">FREQUENCY(IF('Data Transformation'!$B$4:$B$8425=B7083,'Data Transformation'!$G$4:$G$8425),'Bin Analysis'!$B7089)</f>
        <v>2073</v>
      </c>
      <c r="I7089">
        <f t="shared" si="886"/>
        <v>0</v>
      </c>
      <c r="J7089">
        <f t="shared" si="887"/>
        <v>0</v>
      </c>
      <c r="K7089">
        <f>J7089*Weighting!$W$9</f>
        <v>0</v>
      </c>
      <c r="M7089" s="14"/>
    </row>
    <row r="7090" spans="1:13" x14ac:dyDescent="0.25">
      <c r="A7090" s="32" t="str">
        <f>IF(Weighting!$P$10&gt;0,B7090,"")</f>
        <v/>
      </c>
      <c r="B7090" t="e">
        <f>Weighting!$C$10</f>
        <v>#DIV/0!</v>
      </c>
      <c r="C7090" t="e">
        <f>Weighting!$F$10</f>
        <v>#NUM!</v>
      </c>
      <c r="D7090" t="e">
        <f>IF(C7090=1,'Data Transformation'!$G$3+0.5*'Data Transformation'!$W$25,IF(C7091=1,D7091-'Data Transformation'!$W$25,FALSE))</f>
        <v>#NUM!</v>
      </c>
      <c r="E7090">
        <f t="array" ref="E7090">IF(ISLOGICAL(D7090),"",FREQUENCY(IF('Data Transformation'!$B$425:$B$8425='Bin Analysis'!$B7083,'Data Transformation'!$G$425:$G$8425),D7090))</f>
        <v>2001</v>
      </c>
      <c r="F7090">
        <f t="shared" si="885"/>
        <v>0</v>
      </c>
      <c r="G7090">
        <f>Weighting!$H$10</f>
        <v>0</v>
      </c>
      <c r="H7090">
        <f t="array" ref="H7090">FREQUENCY(IF('Data Transformation'!$B$4:$B$8425=B7083,'Data Transformation'!$G$4:$G$8425),'Bin Analysis'!$B7090)</f>
        <v>2073</v>
      </c>
      <c r="I7090">
        <f t="shared" si="886"/>
        <v>0</v>
      </c>
      <c r="J7090">
        <f t="shared" si="887"/>
        <v>0</v>
      </c>
      <c r="K7090">
        <f>J7090*Weighting!$W$10</f>
        <v>0</v>
      </c>
      <c r="M7090" s="14"/>
    </row>
    <row r="7091" spans="1:13" x14ac:dyDescent="0.25">
      <c r="A7091" s="32" t="str">
        <f>IF(Weighting!$P$11&gt;0,B7091,"")</f>
        <v/>
      </c>
      <c r="B7091" t="e">
        <f>Weighting!$C$11</f>
        <v>#DIV/0!</v>
      </c>
      <c r="C7091" t="e">
        <f>Weighting!$F$11</f>
        <v>#NUM!</v>
      </c>
      <c r="D7091" t="e">
        <f>IF(C7091=1,'Data Transformation'!$G$3+0.5*'Data Transformation'!$W$25,IF(C7092=1,D7092-'Data Transformation'!$W$25,FALSE))</f>
        <v>#NUM!</v>
      </c>
      <c r="E7091">
        <f t="array" ref="E7091">IF(ISLOGICAL(D7091),"",FREQUENCY(IF('Data Transformation'!$B$425:$B$8425='Bin Analysis'!$B7083,'Data Transformation'!$G$425:$G$8425),D7091))</f>
        <v>2001</v>
      </c>
      <c r="F7091">
        <f t="shared" si="885"/>
        <v>0</v>
      </c>
      <c r="G7091">
        <f>Weighting!$H$11</f>
        <v>0</v>
      </c>
      <c r="H7091">
        <f t="array" ref="H7091">FREQUENCY(IF('Data Transformation'!$B$4:$B$8425=B7083,'Data Transformation'!$G$4:$G$8425),'Bin Analysis'!$B7091)</f>
        <v>2073</v>
      </c>
      <c r="I7091">
        <f t="shared" si="886"/>
        <v>0</v>
      </c>
      <c r="J7091">
        <f t="shared" si="887"/>
        <v>0</v>
      </c>
      <c r="K7091">
        <f>J7091*Weighting!$W$11</f>
        <v>0</v>
      </c>
      <c r="M7091" s="14"/>
    </row>
    <row r="7092" spans="1:13" x14ac:dyDescent="0.25">
      <c r="A7092" s="32" t="str">
        <f>IF(Weighting!$P$12&gt;0,B7092,"")</f>
        <v/>
      </c>
      <c r="B7092" t="e">
        <f>Weighting!$C$12</f>
        <v>#DIV/0!</v>
      </c>
      <c r="C7092" t="e">
        <f>Weighting!$F$12</f>
        <v>#NUM!</v>
      </c>
      <c r="D7092" t="e">
        <f>IF(C7092=1,'Data Transformation'!$G$3+0.5*'Data Transformation'!$W$25,IF(C7093=1,D7093-'Data Transformation'!$W$25,FALSE))</f>
        <v>#NUM!</v>
      </c>
      <c r="E7092">
        <f t="array" ref="E7092">IF(ISLOGICAL(D7092),"",FREQUENCY(IF('Data Transformation'!$B$425:$B$8425='Bin Analysis'!$B7083,'Data Transformation'!$G$425:$G$8425),D7092))</f>
        <v>2001</v>
      </c>
      <c r="F7092">
        <f t="shared" si="885"/>
        <v>0</v>
      </c>
      <c r="G7092">
        <f>Weighting!$H$12</f>
        <v>0</v>
      </c>
      <c r="H7092">
        <f t="array" ref="H7092">FREQUENCY(IF('Data Transformation'!$B$4:$B$8425=B7083,'Data Transformation'!$G$4:$G$8425),'Bin Analysis'!$B7092)</f>
        <v>2073</v>
      </c>
      <c r="I7092">
        <f t="shared" si="886"/>
        <v>0</v>
      </c>
      <c r="J7092">
        <f t="shared" si="887"/>
        <v>0</v>
      </c>
      <c r="K7092">
        <f>J7092*Weighting!$W$12</f>
        <v>0</v>
      </c>
      <c r="M7092" s="14"/>
    </row>
    <row r="7093" spans="1:13" x14ac:dyDescent="0.25">
      <c r="A7093" s="32" t="str">
        <f>IF(Weighting!$P$13&gt;0,B7093,"")</f>
        <v/>
      </c>
      <c r="B7093" t="e">
        <f>Weighting!$C$13</f>
        <v>#DIV/0!</v>
      </c>
      <c r="C7093" t="e">
        <f>Weighting!$F$13</f>
        <v>#NUM!</v>
      </c>
      <c r="D7093" t="e">
        <f>IF(C7093=1,'Data Transformation'!$G$3+0.5*'Data Transformation'!$W$25,IF(C7094=1,D7094-'Data Transformation'!$W$25,FALSE))</f>
        <v>#NUM!</v>
      </c>
      <c r="E7093">
        <f t="array" ref="E7093">IF(ISLOGICAL(D7093),"",FREQUENCY(IF('Data Transformation'!$B$425:$B$8425='Bin Analysis'!$B7083,'Data Transformation'!$G$425:$G$8425),D7093))</f>
        <v>2001</v>
      </c>
      <c r="F7093">
        <f t="shared" si="885"/>
        <v>0</v>
      </c>
      <c r="G7093">
        <f>Weighting!$H$13</f>
        <v>0</v>
      </c>
      <c r="H7093">
        <f t="array" ref="H7093">FREQUENCY(IF('Data Transformation'!$B$4:$B$8425=B7083,'Data Transformation'!$G$4:$G$8425),'Bin Analysis'!$B7093)</f>
        <v>2073</v>
      </c>
      <c r="I7093">
        <f t="shared" si="886"/>
        <v>0</v>
      </c>
      <c r="J7093">
        <f t="shared" si="887"/>
        <v>0</v>
      </c>
      <c r="K7093">
        <f>J7093*Weighting!$W$13</f>
        <v>0</v>
      </c>
      <c r="M7093" s="14"/>
    </row>
    <row r="7094" spans="1:13" x14ac:dyDescent="0.25">
      <c r="A7094" s="32" t="str">
        <f>IF(Weighting!$P$14&gt;0,B7094,"")</f>
        <v/>
      </c>
      <c r="B7094" t="e">
        <f>Weighting!$C$14</f>
        <v>#DIV/0!</v>
      </c>
      <c r="C7094" t="e">
        <f>Weighting!$F$14</f>
        <v>#NUM!</v>
      </c>
      <c r="D7094" t="e">
        <f>IF(C7094=1,'Data Transformation'!$G$3+0.5*'Data Transformation'!$W$25,IF(C7095=1,D7095-'Data Transformation'!$W$25,FALSE))</f>
        <v>#NUM!</v>
      </c>
      <c r="E7094">
        <f t="array" ref="E7094">IF(ISLOGICAL(D7094),"",FREQUENCY(IF('Data Transformation'!$B$425:$B$8425='Bin Analysis'!$B7083,'Data Transformation'!$G$425:$G$8425),D7094))</f>
        <v>2001</v>
      </c>
      <c r="F7094">
        <f t="shared" si="885"/>
        <v>0</v>
      </c>
      <c r="G7094">
        <f>Weighting!$H$14</f>
        <v>0</v>
      </c>
      <c r="H7094">
        <f t="array" ref="H7094">FREQUENCY(IF('Data Transformation'!$B$4:$B$8425=B7083,'Data Transformation'!$G$4:$G$8425),'Bin Analysis'!$B7094)</f>
        <v>2073</v>
      </c>
      <c r="I7094">
        <f t="shared" si="886"/>
        <v>0</v>
      </c>
      <c r="J7094">
        <f t="shared" si="887"/>
        <v>0</v>
      </c>
      <c r="K7094">
        <f>J7094*Weighting!$W$14</f>
        <v>0</v>
      </c>
      <c r="M7094" s="14"/>
    </row>
    <row r="7095" spans="1:13" x14ac:dyDescent="0.25">
      <c r="A7095" s="32" t="str">
        <f>IF(Weighting!$P$15&gt;0,B7095,"")</f>
        <v/>
      </c>
      <c r="B7095" t="e">
        <f>Weighting!$C$15</f>
        <v>#DIV/0!</v>
      </c>
      <c r="C7095" t="e">
        <f>Weighting!$F$15</f>
        <v>#NUM!</v>
      </c>
      <c r="D7095" t="e">
        <f>IF(C7095=1,'Data Transformation'!$G$3+0.5*'Data Transformation'!$W$25,IF(C7096=1,D7096-'Data Transformation'!$W$25,FALSE))</f>
        <v>#NUM!</v>
      </c>
      <c r="E7095">
        <f t="array" ref="E7095">IF(ISLOGICAL(D7095),"",FREQUENCY(IF('Data Transformation'!$B$425:$B$8425='Bin Analysis'!$B7083,'Data Transformation'!$G$425:$G$8425),D7095))</f>
        <v>2001</v>
      </c>
      <c r="F7095">
        <f t="shared" si="885"/>
        <v>0</v>
      </c>
      <c r="G7095">
        <f>Weighting!$H$15</f>
        <v>0</v>
      </c>
      <c r="H7095">
        <f t="array" ref="H7095">FREQUENCY(IF('Data Transformation'!$B$4:$B$8425=B7083,'Data Transformation'!$G$4:$G$8425),'Bin Analysis'!$B7095)</f>
        <v>2073</v>
      </c>
      <c r="I7095">
        <f t="shared" si="886"/>
        <v>0</v>
      </c>
      <c r="J7095">
        <f t="shared" si="887"/>
        <v>0</v>
      </c>
      <c r="K7095">
        <f>J7095*Weighting!$W$15</f>
        <v>0</v>
      </c>
      <c r="M7095" s="14"/>
    </row>
    <row r="7096" spans="1:13" x14ac:dyDescent="0.25">
      <c r="A7096" s="32" t="str">
        <f>IF(Weighting!$P$16&gt;0,B7096,"")</f>
        <v/>
      </c>
      <c r="B7096" t="e">
        <f>Weighting!$C$16</f>
        <v>#DIV/0!</v>
      </c>
      <c r="C7096" t="e">
        <f>Weighting!$F$16</f>
        <v>#NUM!</v>
      </c>
      <c r="D7096" t="e">
        <f>IF(C7096=1,'Data Transformation'!$G$3+0.5*'Data Transformation'!$W$25,IF(C7097=1,D7097-'Data Transformation'!$W$25,FALSE))</f>
        <v>#NUM!</v>
      </c>
      <c r="E7096">
        <f t="array" ref="E7096">IF(ISLOGICAL(D7096),"",FREQUENCY(IF('Data Transformation'!$B$425:$B$8425='Bin Analysis'!$B7083,'Data Transformation'!$G$425:$G$8425),D7096))</f>
        <v>2001</v>
      </c>
      <c r="F7096">
        <f t="shared" si="885"/>
        <v>0</v>
      </c>
      <c r="G7096">
        <f>Weighting!$H$16</f>
        <v>0</v>
      </c>
      <c r="H7096">
        <f t="array" ref="H7096">FREQUENCY(IF('Data Transformation'!$B$4:$B$8425=B7083,'Data Transformation'!$G$4:$G$8425),'Bin Analysis'!$B7096)</f>
        <v>2073</v>
      </c>
      <c r="I7096">
        <f t="shared" si="886"/>
        <v>0</v>
      </c>
      <c r="J7096">
        <f t="shared" si="887"/>
        <v>0</v>
      </c>
      <c r="K7096">
        <f>J7096*Weighting!$W$16</f>
        <v>0</v>
      </c>
      <c r="M7096" s="14"/>
    </row>
    <row r="7097" spans="1:13" x14ac:dyDescent="0.25">
      <c r="A7097" s="32" t="str">
        <f>IF(Weighting!$P$17&gt;0,B7097,"")</f>
        <v/>
      </c>
      <c r="B7097" t="e">
        <f>Weighting!$C$17</f>
        <v>#DIV/0!</v>
      </c>
      <c r="C7097" t="e">
        <f>Weighting!$F$17</f>
        <v>#NUM!</v>
      </c>
      <c r="D7097" t="e">
        <f>IF(C7097=1,'Data Transformation'!$G$3+0.5*'Data Transformation'!$W$25,IF(C7098=1,D7098-'Data Transformation'!$W$25,FALSE))</f>
        <v>#NUM!</v>
      </c>
      <c r="E7097">
        <f t="array" ref="E7097">IF(ISLOGICAL(D7097),"",FREQUENCY(IF('Data Transformation'!$B$425:$B$8425='Bin Analysis'!$B7083,'Data Transformation'!$G$425:$G$8425),D7097))</f>
        <v>2001</v>
      </c>
      <c r="F7097">
        <f t="shared" si="885"/>
        <v>0</v>
      </c>
      <c r="G7097">
        <f>Weighting!$H$17</f>
        <v>0</v>
      </c>
      <c r="H7097">
        <f t="array" ref="H7097">FREQUENCY(IF('Data Transformation'!$B$4:$B$8425=B7083,'Data Transformation'!$G$4:$G$8425),'Bin Analysis'!$B7097)</f>
        <v>2073</v>
      </c>
      <c r="I7097">
        <f t="shared" si="886"/>
        <v>0</v>
      </c>
      <c r="J7097">
        <f t="shared" si="887"/>
        <v>0</v>
      </c>
      <c r="K7097">
        <f>J7097*Weighting!$W$17</f>
        <v>0</v>
      </c>
      <c r="M7097" s="14"/>
    </row>
    <row r="7098" spans="1:13" x14ac:dyDescent="0.25">
      <c r="A7098" s="32" t="str">
        <f>IF(Weighting!$P$18&gt;0,B7098,"")</f>
        <v/>
      </c>
      <c r="B7098" t="e">
        <f>Weighting!$C$18</f>
        <v>#DIV/0!</v>
      </c>
      <c r="C7098" t="e">
        <f>Weighting!$F$18</f>
        <v>#NUM!</v>
      </c>
      <c r="D7098" t="e">
        <f>IF(C7098=1,'Data Transformation'!$G$3+0.5*'Data Transformation'!$W$25,IF(C7099=1,D7099-'Data Transformation'!$W$25,FALSE))</f>
        <v>#NUM!</v>
      </c>
      <c r="E7098">
        <f t="array" ref="E7098">IF(ISLOGICAL(D7098),"",FREQUENCY(IF('Data Transformation'!$B$425:$B$8425='Bin Analysis'!$B7083,'Data Transformation'!$G$425:$G$8425),D7098))</f>
        <v>2001</v>
      </c>
      <c r="F7098">
        <f t="shared" si="885"/>
        <v>0</v>
      </c>
      <c r="G7098">
        <f>Weighting!$H$18</f>
        <v>0</v>
      </c>
      <c r="H7098">
        <f t="array" ref="H7098">FREQUENCY(IF('Data Transformation'!$B$4:$B$8425=B7083,'Data Transformation'!$G$4:$G$8425),'Bin Analysis'!$B7098)</f>
        <v>2073</v>
      </c>
      <c r="I7098">
        <f t="shared" si="886"/>
        <v>0</v>
      </c>
      <c r="J7098">
        <f t="shared" si="887"/>
        <v>0</v>
      </c>
      <c r="K7098">
        <f>J7098*Weighting!$W$18</f>
        <v>0</v>
      </c>
      <c r="M7098" s="14"/>
    </row>
    <row r="7099" spans="1:13" x14ac:dyDescent="0.25">
      <c r="A7099" s="32" t="str">
        <f>IF(Weighting!$P$19&gt;0,B7099,"")</f>
        <v/>
      </c>
      <c r="B7099" t="e">
        <f>Weighting!$C$19</f>
        <v>#DIV/0!</v>
      </c>
      <c r="C7099" t="e">
        <f>Weighting!$F$19</f>
        <v>#NUM!</v>
      </c>
      <c r="D7099" t="e">
        <f>IF(C7099=1,'Data Transformation'!$G$3+0.5*'Data Transformation'!$W$25,IF(C7100=1,D7100-'Data Transformation'!$W$25,FALSE))</f>
        <v>#NUM!</v>
      </c>
      <c r="E7099">
        <f t="array" ref="E7099">IF(ISLOGICAL(D7099),"",FREQUENCY(IF('Data Transformation'!$B$425:$B$8425='Bin Analysis'!$B7083,'Data Transformation'!$G$425:$G$8425),D7099))</f>
        <v>2001</v>
      </c>
      <c r="F7099">
        <f t="shared" si="885"/>
        <v>0</v>
      </c>
      <c r="G7099">
        <f>Weighting!$H$19</f>
        <v>0</v>
      </c>
      <c r="H7099">
        <f t="array" ref="H7099">FREQUENCY(IF('Data Transformation'!$B$4:$B$8425=B7083,'Data Transformation'!$G$4:$G$8425),'Bin Analysis'!$B7099)</f>
        <v>2073</v>
      </c>
      <c r="I7099">
        <f t="shared" si="886"/>
        <v>0</v>
      </c>
      <c r="J7099">
        <f t="shared" si="887"/>
        <v>0</v>
      </c>
      <c r="K7099">
        <f>J7099*Weighting!$W$19</f>
        <v>0</v>
      </c>
      <c r="M7099" s="14"/>
    </row>
    <row r="7100" spans="1:13" x14ac:dyDescent="0.25">
      <c r="A7100" s="32" t="str">
        <f>IF(Weighting!$P$20&gt;0,B7100,"")</f>
        <v/>
      </c>
      <c r="B7100" t="e">
        <f>Weighting!$C$20</f>
        <v>#DIV/0!</v>
      </c>
      <c r="C7100" t="e">
        <f>Weighting!$F$20</f>
        <v>#NUM!</v>
      </c>
      <c r="D7100" t="e">
        <f>IF(C7100=1,'Data Transformation'!$G$3+0.5*'Data Transformation'!$W$25,IF(C7101=1,D7101-'Data Transformation'!$W$25,FALSE))</f>
        <v>#NUM!</v>
      </c>
      <c r="E7100">
        <f t="array" ref="E7100">IF(ISLOGICAL(D7100),"",FREQUENCY(IF('Data Transformation'!$B$425:$B$8425='Bin Analysis'!$B7083,'Data Transformation'!$G$425:$G$8425),D7100))</f>
        <v>2001</v>
      </c>
      <c r="F7100">
        <f t="shared" si="885"/>
        <v>0</v>
      </c>
      <c r="G7100">
        <f>Weighting!$H$20</f>
        <v>0</v>
      </c>
      <c r="H7100">
        <f t="array" ref="H7100">FREQUENCY(IF('Data Transformation'!$B$4:$B$8425=B7083,'Data Transformation'!$G$4:$G$8425),'Bin Analysis'!$B7100)</f>
        <v>2073</v>
      </c>
      <c r="I7100">
        <f t="shared" si="886"/>
        <v>0</v>
      </c>
      <c r="J7100">
        <f t="shared" si="887"/>
        <v>0</v>
      </c>
      <c r="K7100">
        <f>J7100*Weighting!$W$20</f>
        <v>0</v>
      </c>
      <c r="M7100" s="14"/>
    </row>
    <row r="7101" spans="1:13" x14ac:dyDescent="0.25">
      <c r="A7101" s="32" t="str">
        <f>IF(Weighting!$P$21&gt;0,B7101,"")</f>
        <v/>
      </c>
      <c r="B7101" t="e">
        <f>Weighting!$C$21</f>
        <v>#DIV/0!</v>
      </c>
      <c r="C7101" t="e">
        <f>Weighting!$F$21</f>
        <v>#NUM!</v>
      </c>
      <c r="D7101" t="e">
        <f>IF(C7101=1,'Data Transformation'!$G$3+0.5*'Data Transformation'!$W$25,IF(C7102=1,D7102-'Data Transformation'!$W$25,FALSE))</f>
        <v>#NUM!</v>
      </c>
      <c r="E7101">
        <f t="array" ref="E7101">IF(ISLOGICAL(D7101),"",FREQUENCY(IF('Data Transformation'!$B$425:$B$8425='Bin Analysis'!$B7083,'Data Transformation'!$G$425:$G$8425),D7101))</f>
        <v>2001</v>
      </c>
      <c r="F7101">
        <f t="shared" si="885"/>
        <v>0</v>
      </c>
      <c r="G7101">
        <f>Weighting!$H$21</f>
        <v>0</v>
      </c>
      <c r="H7101">
        <f t="array" ref="H7101">FREQUENCY(IF('Data Transformation'!$B$4:$B$8425=B7083,'Data Transformation'!$G$4:$G$8425),'Bin Analysis'!$B7101)</f>
        <v>2073</v>
      </c>
      <c r="I7101">
        <f t="shared" si="886"/>
        <v>0</v>
      </c>
      <c r="J7101">
        <f t="shared" si="887"/>
        <v>0</v>
      </c>
      <c r="K7101">
        <f>J7101*Weighting!$W$21</f>
        <v>0</v>
      </c>
      <c r="M7101" s="14"/>
    </row>
    <row r="7102" spans="1:13" x14ac:dyDescent="0.25">
      <c r="A7102" s="32" t="str">
        <f>IF(Weighting!$P$22&gt;0,B7102,"")</f>
        <v/>
      </c>
      <c r="B7102" t="e">
        <f>Weighting!$C$22</f>
        <v>#DIV/0!</v>
      </c>
      <c r="C7102" t="e">
        <f>Weighting!$F$22</f>
        <v>#NUM!</v>
      </c>
      <c r="D7102" t="e">
        <f>IF(C7102=1,'Data Transformation'!$G$3+0.5*'Data Transformation'!$W$25,IF(C7103=1,D7103-'Data Transformation'!$W$25,FALSE))</f>
        <v>#NUM!</v>
      </c>
      <c r="E7102">
        <f t="array" ref="E7102">IF(ISLOGICAL(D7102),"",FREQUENCY(IF('Data Transformation'!$B$425:$B$8425='Bin Analysis'!$B7083,'Data Transformation'!$G$425:$G$8425),D7102))</f>
        <v>2001</v>
      </c>
      <c r="F7102">
        <f t="shared" si="885"/>
        <v>0</v>
      </c>
      <c r="G7102">
        <f>Weighting!$H$22</f>
        <v>0</v>
      </c>
      <c r="H7102">
        <f t="array" ref="H7102">FREQUENCY(IF('Data Transformation'!$B$4:$B$8425=B7083,'Data Transformation'!$G$4:$G$8425),'Bin Analysis'!$B7102)</f>
        <v>2073</v>
      </c>
      <c r="I7102">
        <f t="shared" si="886"/>
        <v>0</v>
      </c>
      <c r="J7102">
        <f t="shared" si="887"/>
        <v>0</v>
      </c>
      <c r="K7102">
        <f>J7102*Weighting!$W$22</f>
        <v>0</v>
      </c>
      <c r="M7102" s="14"/>
    </row>
    <row r="7103" spans="1:13" x14ac:dyDescent="0.25">
      <c r="A7103" s="32" t="str">
        <f>IF(Weighting!$P$23&gt;0,B7103,"")</f>
        <v/>
      </c>
      <c r="B7103" t="e">
        <f>Weighting!$C$23</f>
        <v>#DIV/0!</v>
      </c>
      <c r="C7103" t="e">
        <f>Weighting!$F$23</f>
        <v>#NUM!</v>
      </c>
      <c r="D7103" t="e">
        <f>IF(C7103=1,'Data Transformation'!$G$3+0.5*'Data Transformation'!$W$25,IF(C7104=1,D7104-'Data Transformation'!$W$25,FALSE))</f>
        <v>#NUM!</v>
      </c>
      <c r="E7103">
        <f t="array" ref="E7103">IF(ISLOGICAL(D7103),"",FREQUENCY(IF('Data Transformation'!$B$425:$B$8425='Bin Analysis'!$B7083,'Data Transformation'!$G$425:$G$8425),D7103))</f>
        <v>2001</v>
      </c>
      <c r="F7103">
        <f t="shared" si="885"/>
        <v>0</v>
      </c>
      <c r="G7103">
        <f>Weighting!$H$23</f>
        <v>0</v>
      </c>
      <c r="H7103">
        <f t="array" ref="H7103">FREQUENCY(IF('Data Transformation'!$B$4:$B$8425=B7083,'Data Transformation'!$G$4:$G$8425),'Bin Analysis'!$B7103)</f>
        <v>2073</v>
      </c>
      <c r="I7103">
        <f t="shared" si="886"/>
        <v>0</v>
      </c>
      <c r="J7103">
        <f t="shared" si="887"/>
        <v>0</v>
      </c>
      <c r="K7103">
        <f>J7103*Weighting!$W$23</f>
        <v>0</v>
      </c>
      <c r="M7103" s="14"/>
    </row>
    <row r="7104" spans="1:13" x14ac:dyDescent="0.25">
      <c r="A7104" s="32" t="str">
        <f>IF(Weighting!$P$24&gt;0,B7104,"")</f>
        <v/>
      </c>
      <c r="B7104" t="e">
        <f>Weighting!$C$24</f>
        <v>#DIV/0!</v>
      </c>
      <c r="C7104" t="e">
        <f>Weighting!$F$24</f>
        <v>#NUM!</v>
      </c>
      <c r="D7104" t="e">
        <f>IF(C7104=1,'Data Transformation'!$G$3+0.5*'Data Transformation'!$W$25,IF(C7105=1,D7105-'Data Transformation'!$W$25,FALSE))</f>
        <v>#NUM!</v>
      </c>
      <c r="E7104">
        <f t="array" ref="E7104">IF(ISLOGICAL(D7104),"",FREQUENCY(IF('Data Transformation'!$B$425:$B$8425='Bin Analysis'!$B7083,'Data Transformation'!$G$425:$G$8425),D7104))</f>
        <v>2001</v>
      </c>
      <c r="F7104">
        <f t="shared" si="885"/>
        <v>0</v>
      </c>
      <c r="G7104">
        <f>Weighting!$H$24</f>
        <v>0</v>
      </c>
      <c r="H7104">
        <f t="array" ref="H7104">FREQUENCY(IF('Data Transformation'!$B$4:$B$8425=B7083,'Data Transformation'!$G$4:$G$8425),'Bin Analysis'!$B7104)</f>
        <v>2073</v>
      </c>
      <c r="I7104">
        <f t="shared" si="886"/>
        <v>0</v>
      </c>
      <c r="J7104">
        <f t="shared" si="887"/>
        <v>0</v>
      </c>
      <c r="K7104">
        <f>J7104*Weighting!$W$24</f>
        <v>0</v>
      </c>
      <c r="M7104" s="14"/>
    </row>
    <row r="7105" spans="1:25" x14ac:dyDescent="0.25">
      <c r="A7105" s="32" t="str">
        <f>IF(Weighting!$P$25&gt;0,B7105,"")</f>
        <v/>
      </c>
      <c r="B7105" t="e">
        <f>Weighting!$C$25</f>
        <v>#DIV/0!</v>
      </c>
      <c r="C7105" t="e">
        <f>Weighting!$F$25</f>
        <v>#NUM!</v>
      </c>
      <c r="D7105" t="e">
        <f>IF(C7105=1,'Data Transformation'!$G$3+0.5*'Data Transformation'!$W$25,IF(C7106=1,D7106-'Data Transformation'!$W$25,FALSE))</f>
        <v>#NUM!</v>
      </c>
      <c r="E7105">
        <f t="array" ref="E7105">IF(ISLOGICAL(D7105),"",FREQUENCY(IF('Data Transformation'!$B$425:$B$8425='Bin Analysis'!$B7083,'Data Transformation'!$G$425:$G$8425),D7105))</f>
        <v>2001</v>
      </c>
      <c r="F7105">
        <f t="shared" si="885"/>
        <v>0</v>
      </c>
      <c r="G7105">
        <f>Weighting!$H$25</f>
        <v>0</v>
      </c>
      <c r="H7105">
        <f t="array" ref="H7105">FREQUENCY(IF('Data Transformation'!$B$4:$B$8425=B7083,'Data Transformation'!$G$4:$G$8425),'Bin Analysis'!$B7105)</f>
        <v>2073</v>
      </c>
      <c r="I7105">
        <f t="shared" si="886"/>
        <v>0</v>
      </c>
      <c r="J7105">
        <f t="shared" si="887"/>
        <v>0</v>
      </c>
      <c r="K7105">
        <f>J7105*Weighting!$W$25</f>
        <v>0</v>
      </c>
      <c r="M7105" s="14"/>
    </row>
    <row r="7106" spans="1:25" x14ac:dyDescent="0.25">
      <c r="O7106"/>
      <c r="P7106"/>
      <c r="Q7106"/>
      <c r="R7106"/>
    </row>
    <row r="7107" spans="1:25" ht="23.25" x14ac:dyDescent="0.35">
      <c r="A7107" s="21" t="s">
        <v>0</v>
      </c>
      <c r="B7107" s="21" t="str">
        <f>IFERROR(VLOOKUP(C7107,'Data Transformation'!$L$6:$M$426,2,FALSE),"")</f>
        <v/>
      </c>
      <c r="C7107" s="21">
        <f>C7083+1</f>
        <v>296</v>
      </c>
      <c r="D7107" s="21"/>
      <c r="E7107" s="21"/>
      <c r="F7107" s="21"/>
      <c r="G7107" s="21"/>
      <c r="H7107" s="22"/>
      <c r="I7107" s="22"/>
      <c r="J7107" s="22"/>
      <c r="K7107" s="21"/>
      <c r="L7107" s="21" t="str">
        <f>B7107</f>
        <v/>
      </c>
      <c r="M7107" s="23" t="e">
        <f>INDEX('Data Transformation'!$O$4:$O$424,MATCH($B7107,'Data Transformation'!$M$4:$M$424,0),MATCH($M$2,'Data Transformation'!$O$3,0))</f>
        <v>#N/A</v>
      </c>
      <c r="N7107" s="27" t="e">
        <f>IF('Input and Summary Results'!$J$16="minimum",'Bin Analysis'!X7108/(M7107-1),'Bin Analysis'!Y7107/('Bin Analysis'!M7107-1))</f>
        <v>#N/A</v>
      </c>
      <c r="O7107" s="27" t="e">
        <f>IF(M7107=FALSE,NA(),(VLOOKUP(1,C7110:K7129,4,FALSE))/(M7107-1))</f>
        <v>#N/A</v>
      </c>
      <c r="P7107" s="27" t="e">
        <f>IF(M7107=FALSE,NA(),SUM(J7110:J7129)/Weighting!$S$5)</f>
        <v>#N/A</v>
      </c>
      <c r="Q7107" s="27" t="e">
        <f>IF(M7107=FALSE,NA(),SUM(K7110:K7129)/Weighting!$S$6)</f>
        <v>#N/A</v>
      </c>
      <c r="R7107" s="27" t="e">
        <f>IF(M7107=FALSE,NA(),(VLOOKUP(1,G7110:K7129,3,FALSE))/(M7107-1))</f>
        <v>#N/A</v>
      </c>
      <c r="S7107" s="22" t="e">
        <f>IF(M7107=FALSE,NA(),IF(SUM(J7110:J7129)=2,"yes","no"))</f>
        <v>#N/A</v>
      </c>
      <c r="X7107" s="2" cm="2">
        <f t="array" ref="X7107:X7108">FREQUENCY(IF('Data Transformation'!$B$425:$B$6424='Bin Analysis'!L7107,'Data Transformation'!$G$425:$G$6424),'Data Transformation'!$U$11)</f>
        <v>0</v>
      </c>
      <c r="Y7107" s="2" cm="2">
        <f t="array" ref="Y7107:Y7108">FREQUENCY(IF('Data Transformation'!$B$425:$B$6424='Bin Analysis'!L7107,'Data Transformation'!$G$425:$G$6424),'Data Transformation'!$U$12)</f>
        <v>0</v>
      </c>
    </row>
    <row r="7108" spans="1:25" x14ac:dyDescent="0.25">
      <c r="A7108" s="14" t="s">
        <v>67</v>
      </c>
      <c r="B7108" t="s">
        <v>47</v>
      </c>
      <c r="C7108" t="s">
        <v>5</v>
      </c>
      <c r="D7108" t="s">
        <v>100</v>
      </c>
      <c r="E7108" t="s">
        <v>101</v>
      </c>
      <c r="F7108" t="s">
        <v>102</v>
      </c>
      <c r="G7108" t="s">
        <v>70</v>
      </c>
      <c r="H7108" t="s">
        <v>31</v>
      </c>
      <c r="I7108" t="s">
        <v>32</v>
      </c>
      <c r="J7108" t="s">
        <v>46</v>
      </c>
      <c r="K7108" s="14" t="s">
        <v>45</v>
      </c>
      <c r="M7108" s="14"/>
      <c r="X7108" s="2">
        <v>0</v>
      </c>
      <c r="Y7108" s="2">
        <v>0</v>
      </c>
    </row>
    <row r="7109" spans="1:25" x14ac:dyDescent="0.25">
      <c r="A7109" s="32"/>
      <c r="D7109" t="e">
        <f>IF(C7109=1,'Data Transformation'!$G$3+0.5*'Data Transformation'!$W$25,IF(C7110=1,D7110-'Data Transformation'!$W$25,FALSE))</f>
        <v>#NUM!</v>
      </c>
      <c r="E7109">
        <f t="array" ref="E7109">IF(ISLOGICAL(D7109),"",FREQUENCY(IF('Data Transformation'!$B$425:$B$8425='Bin Analysis'!$B7107,'Data Transformation'!$G$425:$G$8425),D7109))</f>
        <v>2001</v>
      </c>
      <c r="F7109" t="e">
        <f>IF(ISLOGICAL(D7109),"",E7109-E7108)</f>
        <v>#VALUE!</v>
      </c>
      <c r="M7109" s="14"/>
    </row>
    <row r="7110" spans="1:25" x14ac:dyDescent="0.25">
      <c r="A7110" s="32" t="e">
        <f>IF(Weighting!$P$6&gt;0,B7110,"")</f>
        <v>#NUM!</v>
      </c>
      <c r="B7110" t="e">
        <f>Weighting!$C$6</f>
        <v>#DIV/0!</v>
      </c>
      <c r="C7110" t="e">
        <f>Weighting!$F$6</f>
        <v>#NUM!</v>
      </c>
      <c r="D7110" t="e">
        <f>IF(C7110=1,'Data Transformation'!$G$3+0.5*'Data Transformation'!$W$25,IF(C7111=1,D7111-'Data Transformation'!$W$25,FALSE))</f>
        <v>#NUM!</v>
      </c>
      <c r="E7110">
        <f t="array" ref="E7110">IF(ISLOGICAL(D7110),"",FREQUENCY(IF('Data Transformation'!$B$425:$B$8425='Bin Analysis'!$B7107,'Data Transformation'!$G$425:$G$8425),D7110))</f>
        <v>2001</v>
      </c>
      <c r="F7110">
        <f>IF(ISLOGICAL(D7110),"",E7110-E7109)</f>
        <v>0</v>
      </c>
      <c r="G7110">
        <f>Weighting!$H$6</f>
        <v>1</v>
      </c>
      <c r="H7110">
        <f t="array" ref="H7110">FREQUENCY(IF('Data Transformation'!$B$4:$B$8425=B7107,'Data Transformation'!$G$4:$G$8425),'Bin Analysis'!$B7110)</f>
        <v>2073</v>
      </c>
      <c r="I7110">
        <f>H7110-H7109</f>
        <v>2073</v>
      </c>
      <c r="J7110">
        <f>IF(I7110=0,0,1)</f>
        <v>1</v>
      </c>
      <c r="K7110" t="e">
        <f>J7110*Weighting!$W$6</f>
        <v>#NUM!</v>
      </c>
      <c r="M7110" s="14"/>
    </row>
    <row r="7111" spans="1:25" x14ac:dyDescent="0.25">
      <c r="A7111" s="32" t="str">
        <f>IF(Weighting!$P$7&gt;0,B7111,"")</f>
        <v/>
      </c>
      <c r="B7111" t="e">
        <f>Weighting!$C$7</f>
        <v>#DIV/0!</v>
      </c>
      <c r="C7111" t="e">
        <f>Weighting!$F$7</f>
        <v>#NUM!</v>
      </c>
      <c r="D7111" t="e">
        <f>IF(C7111=1,'Data Transformation'!$G$3+0.5*'Data Transformation'!$W$25,IF(C7112=1,D7112-'Data Transformation'!$W$25,FALSE))</f>
        <v>#NUM!</v>
      </c>
      <c r="E7111">
        <f t="array" ref="E7111">IF(ISLOGICAL(D7111),"",FREQUENCY(IF('Data Transformation'!$B$425:$B$8425='Bin Analysis'!$B7107,'Data Transformation'!$G$425:$G$8425),D7111))</f>
        <v>2001</v>
      </c>
      <c r="F7111">
        <f t="shared" ref="F7111:F7129" si="888">IF(ISLOGICAL(D7111),"",E7111-E7110)</f>
        <v>0</v>
      </c>
      <c r="G7111">
        <f>Weighting!$H$7</f>
        <v>0</v>
      </c>
      <c r="H7111">
        <f t="array" ref="H7111">FREQUENCY(IF('Data Transformation'!$B$4:$B$8425=B7107,'Data Transformation'!$G$4:$G$8425),'Bin Analysis'!$B7111)</f>
        <v>2073</v>
      </c>
      <c r="I7111">
        <f t="shared" ref="I7111:I7129" si="889">H7111-H7110</f>
        <v>0</v>
      </c>
      <c r="J7111">
        <f>IF(I7111=0,0,1)</f>
        <v>0</v>
      </c>
      <c r="K7111">
        <f>J7111*Weighting!$W$7</f>
        <v>0</v>
      </c>
      <c r="M7111" s="14"/>
    </row>
    <row r="7112" spans="1:25" x14ac:dyDescent="0.25">
      <c r="A7112" s="32" t="str">
        <f>IF(Weighting!$P$8&gt;0,B7112,"")</f>
        <v/>
      </c>
      <c r="B7112" t="e">
        <f>Weighting!$C$8</f>
        <v>#DIV/0!</v>
      </c>
      <c r="C7112" t="e">
        <f>Weighting!$F$8</f>
        <v>#NUM!</v>
      </c>
      <c r="D7112" t="e">
        <f>IF(C7112=1,'Data Transformation'!$G$3+0.5*'Data Transformation'!$W$25,IF(C7113=1,D7113-'Data Transformation'!$W$25,FALSE))</f>
        <v>#NUM!</v>
      </c>
      <c r="E7112">
        <f t="array" ref="E7112">IF(ISLOGICAL(D7112),"",FREQUENCY(IF('Data Transformation'!$B$425:$B$8425='Bin Analysis'!$B7107,'Data Transformation'!$G$425:$G$8425),D7112))</f>
        <v>2001</v>
      </c>
      <c r="F7112">
        <f t="shared" si="888"/>
        <v>0</v>
      </c>
      <c r="G7112">
        <f>Weighting!$H$8</f>
        <v>0</v>
      </c>
      <c r="H7112">
        <f t="array" ref="H7112">FREQUENCY(IF('Data Transformation'!$B$4:$B$8425=B7107,'Data Transformation'!$G$4:$G$8425),'Bin Analysis'!$B7112)</f>
        <v>2073</v>
      </c>
      <c r="I7112">
        <f t="shared" si="889"/>
        <v>0</v>
      </c>
      <c r="J7112">
        <f t="shared" ref="J7112:J7129" si="890">IF(I7112=0,0,1)</f>
        <v>0</v>
      </c>
      <c r="K7112">
        <f>J7112*Weighting!$W$8</f>
        <v>0</v>
      </c>
      <c r="M7112" s="14"/>
    </row>
    <row r="7113" spans="1:25" x14ac:dyDescent="0.25">
      <c r="A7113" s="32" t="str">
        <f>IF(Weighting!$P$9&gt;0,B7113,"")</f>
        <v/>
      </c>
      <c r="B7113" s="50" t="e">
        <f>Weighting!$C$9</f>
        <v>#DIV/0!</v>
      </c>
      <c r="C7113" t="e">
        <f>Weighting!$F$9</f>
        <v>#NUM!</v>
      </c>
      <c r="D7113" t="e">
        <f>IF(C7113=1,'Data Transformation'!$G$3+0.5*'Data Transformation'!$W$25,IF(C7114=1,D7114-'Data Transformation'!$W$25,FALSE))</f>
        <v>#NUM!</v>
      </c>
      <c r="E7113">
        <f t="array" ref="E7113">IF(ISLOGICAL(D7113),"",FREQUENCY(IF('Data Transformation'!$B$425:$B$8425='Bin Analysis'!$B7107,'Data Transformation'!$G$425:$G$8425),D7113))</f>
        <v>2001</v>
      </c>
      <c r="F7113">
        <f t="shared" si="888"/>
        <v>0</v>
      </c>
      <c r="G7113">
        <f>Weighting!$H$9</f>
        <v>0</v>
      </c>
      <c r="H7113">
        <f t="array" ref="H7113">FREQUENCY(IF('Data Transformation'!$B$4:$B$8425=B7107,'Data Transformation'!$G$4:$G$8425),'Bin Analysis'!$B7113)</f>
        <v>2073</v>
      </c>
      <c r="I7113">
        <f t="shared" si="889"/>
        <v>0</v>
      </c>
      <c r="J7113">
        <f t="shared" si="890"/>
        <v>0</v>
      </c>
      <c r="K7113">
        <f>J7113*Weighting!$W$9</f>
        <v>0</v>
      </c>
      <c r="M7113" s="14"/>
    </row>
    <row r="7114" spans="1:25" x14ac:dyDescent="0.25">
      <c r="A7114" s="32" t="str">
        <f>IF(Weighting!$P$10&gt;0,B7114,"")</f>
        <v/>
      </c>
      <c r="B7114" t="e">
        <f>Weighting!$C$10</f>
        <v>#DIV/0!</v>
      </c>
      <c r="C7114" t="e">
        <f>Weighting!$F$10</f>
        <v>#NUM!</v>
      </c>
      <c r="D7114" t="e">
        <f>IF(C7114=1,'Data Transformation'!$G$3+0.5*'Data Transformation'!$W$25,IF(C7115=1,D7115-'Data Transformation'!$W$25,FALSE))</f>
        <v>#NUM!</v>
      </c>
      <c r="E7114">
        <f t="array" ref="E7114">IF(ISLOGICAL(D7114),"",FREQUENCY(IF('Data Transformation'!$B$425:$B$8425='Bin Analysis'!$B7107,'Data Transformation'!$G$425:$G$8425),D7114))</f>
        <v>2001</v>
      </c>
      <c r="F7114">
        <f t="shared" si="888"/>
        <v>0</v>
      </c>
      <c r="G7114">
        <f>Weighting!$H$10</f>
        <v>0</v>
      </c>
      <c r="H7114">
        <f t="array" ref="H7114">FREQUENCY(IF('Data Transformation'!$B$4:$B$8425=B7107,'Data Transformation'!$G$4:$G$8425),'Bin Analysis'!$B7114)</f>
        <v>2073</v>
      </c>
      <c r="I7114">
        <f t="shared" si="889"/>
        <v>0</v>
      </c>
      <c r="J7114">
        <f t="shared" si="890"/>
        <v>0</v>
      </c>
      <c r="K7114">
        <f>J7114*Weighting!$W$10</f>
        <v>0</v>
      </c>
      <c r="M7114" s="14"/>
    </row>
    <row r="7115" spans="1:25" x14ac:dyDescent="0.25">
      <c r="A7115" s="32" t="str">
        <f>IF(Weighting!$P$11&gt;0,B7115,"")</f>
        <v/>
      </c>
      <c r="B7115" t="e">
        <f>Weighting!$C$11</f>
        <v>#DIV/0!</v>
      </c>
      <c r="C7115" t="e">
        <f>Weighting!$F$11</f>
        <v>#NUM!</v>
      </c>
      <c r="D7115" t="e">
        <f>IF(C7115=1,'Data Transformation'!$G$3+0.5*'Data Transformation'!$W$25,IF(C7116=1,D7116-'Data Transformation'!$W$25,FALSE))</f>
        <v>#NUM!</v>
      </c>
      <c r="E7115">
        <f t="array" ref="E7115">IF(ISLOGICAL(D7115),"",FREQUENCY(IF('Data Transformation'!$B$425:$B$8425='Bin Analysis'!$B7107,'Data Transformation'!$G$425:$G$8425),D7115))</f>
        <v>2001</v>
      </c>
      <c r="F7115">
        <f t="shared" si="888"/>
        <v>0</v>
      </c>
      <c r="G7115">
        <f>Weighting!$H$11</f>
        <v>0</v>
      </c>
      <c r="H7115">
        <f t="array" ref="H7115">FREQUENCY(IF('Data Transformation'!$B$4:$B$8425=B7107,'Data Transformation'!$G$4:$G$8425),'Bin Analysis'!$B7115)</f>
        <v>2073</v>
      </c>
      <c r="I7115">
        <f t="shared" si="889"/>
        <v>0</v>
      </c>
      <c r="J7115">
        <f t="shared" si="890"/>
        <v>0</v>
      </c>
      <c r="K7115">
        <f>J7115*Weighting!$W$11</f>
        <v>0</v>
      </c>
      <c r="M7115" s="14"/>
    </row>
    <row r="7116" spans="1:25" x14ac:dyDescent="0.25">
      <c r="A7116" s="32" t="str">
        <f>IF(Weighting!$P$12&gt;0,B7116,"")</f>
        <v/>
      </c>
      <c r="B7116" t="e">
        <f>Weighting!$C$12</f>
        <v>#DIV/0!</v>
      </c>
      <c r="C7116" t="e">
        <f>Weighting!$F$12</f>
        <v>#NUM!</v>
      </c>
      <c r="D7116" t="e">
        <f>IF(C7116=1,'Data Transformation'!$G$3+0.5*'Data Transformation'!$W$25,IF(C7117=1,D7117-'Data Transformation'!$W$25,FALSE))</f>
        <v>#NUM!</v>
      </c>
      <c r="E7116">
        <f t="array" ref="E7116">IF(ISLOGICAL(D7116),"",FREQUENCY(IF('Data Transformation'!$B$425:$B$8425='Bin Analysis'!$B7107,'Data Transformation'!$G$425:$G$8425),D7116))</f>
        <v>2001</v>
      </c>
      <c r="F7116">
        <f t="shared" si="888"/>
        <v>0</v>
      </c>
      <c r="G7116">
        <f>Weighting!$H$12</f>
        <v>0</v>
      </c>
      <c r="H7116">
        <f t="array" ref="H7116">FREQUENCY(IF('Data Transformation'!$B$4:$B$8425=B7107,'Data Transformation'!$G$4:$G$8425),'Bin Analysis'!$B7116)</f>
        <v>2073</v>
      </c>
      <c r="I7116">
        <f t="shared" si="889"/>
        <v>0</v>
      </c>
      <c r="J7116">
        <f t="shared" si="890"/>
        <v>0</v>
      </c>
      <c r="K7116">
        <f>J7116*Weighting!$W$12</f>
        <v>0</v>
      </c>
      <c r="M7116" s="14"/>
    </row>
    <row r="7117" spans="1:25" x14ac:dyDescent="0.25">
      <c r="A7117" s="32" t="str">
        <f>IF(Weighting!$P$13&gt;0,B7117,"")</f>
        <v/>
      </c>
      <c r="B7117" t="e">
        <f>Weighting!$C$13</f>
        <v>#DIV/0!</v>
      </c>
      <c r="C7117" t="e">
        <f>Weighting!$F$13</f>
        <v>#NUM!</v>
      </c>
      <c r="D7117" t="e">
        <f>IF(C7117=1,'Data Transformation'!$G$3+0.5*'Data Transformation'!$W$25,IF(C7118=1,D7118-'Data Transformation'!$W$25,FALSE))</f>
        <v>#NUM!</v>
      </c>
      <c r="E7117">
        <f t="array" ref="E7117">IF(ISLOGICAL(D7117),"",FREQUENCY(IF('Data Transformation'!$B$425:$B$8425='Bin Analysis'!$B7107,'Data Transformation'!$G$425:$G$8425),D7117))</f>
        <v>2001</v>
      </c>
      <c r="F7117">
        <f t="shared" si="888"/>
        <v>0</v>
      </c>
      <c r="G7117">
        <f>Weighting!$H$13</f>
        <v>0</v>
      </c>
      <c r="H7117">
        <f t="array" ref="H7117">FREQUENCY(IF('Data Transformation'!$B$4:$B$8425=B7107,'Data Transformation'!$G$4:$G$8425),'Bin Analysis'!$B7117)</f>
        <v>2073</v>
      </c>
      <c r="I7117">
        <f t="shared" si="889"/>
        <v>0</v>
      </c>
      <c r="J7117">
        <f t="shared" si="890"/>
        <v>0</v>
      </c>
      <c r="K7117">
        <f>J7117*Weighting!$W$13</f>
        <v>0</v>
      </c>
      <c r="M7117" s="14"/>
    </row>
    <row r="7118" spans="1:25" x14ac:dyDescent="0.25">
      <c r="A7118" s="32" t="str">
        <f>IF(Weighting!$P$14&gt;0,B7118,"")</f>
        <v/>
      </c>
      <c r="B7118" t="e">
        <f>Weighting!$C$14</f>
        <v>#DIV/0!</v>
      </c>
      <c r="C7118" t="e">
        <f>Weighting!$F$14</f>
        <v>#NUM!</v>
      </c>
      <c r="D7118" t="e">
        <f>IF(C7118=1,'Data Transformation'!$G$3+0.5*'Data Transformation'!$W$25,IF(C7119=1,D7119-'Data Transformation'!$W$25,FALSE))</f>
        <v>#NUM!</v>
      </c>
      <c r="E7118">
        <f t="array" ref="E7118">IF(ISLOGICAL(D7118),"",FREQUENCY(IF('Data Transformation'!$B$425:$B$8425='Bin Analysis'!$B7107,'Data Transformation'!$G$425:$G$8425),D7118))</f>
        <v>2001</v>
      </c>
      <c r="F7118">
        <f t="shared" si="888"/>
        <v>0</v>
      </c>
      <c r="G7118">
        <f>Weighting!$H$14</f>
        <v>0</v>
      </c>
      <c r="H7118">
        <f t="array" ref="H7118">FREQUENCY(IF('Data Transformation'!$B$4:$B$8425=B7107,'Data Transformation'!$G$4:$G$8425),'Bin Analysis'!$B7118)</f>
        <v>2073</v>
      </c>
      <c r="I7118">
        <f t="shared" si="889"/>
        <v>0</v>
      </c>
      <c r="J7118">
        <f t="shared" si="890"/>
        <v>0</v>
      </c>
      <c r="K7118">
        <f>J7118*Weighting!$W$14</f>
        <v>0</v>
      </c>
      <c r="M7118" s="14"/>
    </row>
    <row r="7119" spans="1:25" x14ac:dyDescent="0.25">
      <c r="A7119" s="32" t="str">
        <f>IF(Weighting!$P$15&gt;0,B7119,"")</f>
        <v/>
      </c>
      <c r="B7119" t="e">
        <f>Weighting!$C$15</f>
        <v>#DIV/0!</v>
      </c>
      <c r="C7119" t="e">
        <f>Weighting!$F$15</f>
        <v>#NUM!</v>
      </c>
      <c r="D7119" t="e">
        <f>IF(C7119=1,'Data Transformation'!$G$3+0.5*'Data Transformation'!$W$25,IF(C7120=1,D7120-'Data Transformation'!$W$25,FALSE))</f>
        <v>#NUM!</v>
      </c>
      <c r="E7119">
        <f t="array" ref="E7119">IF(ISLOGICAL(D7119),"",FREQUENCY(IF('Data Transformation'!$B$425:$B$8425='Bin Analysis'!$B7107,'Data Transformation'!$G$425:$G$8425),D7119))</f>
        <v>2001</v>
      </c>
      <c r="F7119">
        <f t="shared" si="888"/>
        <v>0</v>
      </c>
      <c r="G7119">
        <f>Weighting!$H$15</f>
        <v>0</v>
      </c>
      <c r="H7119">
        <f t="array" ref="H7119">FREQUENCY(IF('Data Transformation'!$B$4:$B$8425=B7107,'Data Transformation'!$G$4:$G$8425),'Bin Analysis'!$B7119)</f>
        <v>2073</v>
      </c>
      <c r="I7119">
        <f t="shared" si="889"/>
        <v>0</v>
      </c>
      <c r="J7119">
        <f t="shared" si="890"/>
        <v>0</v>
      </c>
      <c r="K7119">
        <f>J7119*Weighting!$W$15</f>
        <v>0</v>
      </c>
      <c r="M7119" s="14"/>
    </row>
    <row r="7120" spans="1:25" x14ac:dyDescent="0.25">
      <c r="A7120" s="32" t="str">
        <f>IF(Weighting!$P$16&gt;0,B7120,"")</f>
        <v/>
      </c>
      <c r="B7120" t="e">
        <f>Weighting!$C$16</f>
        <v>#DIV/0!</v>
      </c>
      <c r="C7120" t="e">
        <f>Weighting!$F$16</f>
        <v>#NUM!</v>
      </c>
      <c r="D7120" t="e">
        <f>IF(C7120=1,'Data Transformation'!$G$3+0.5*'Data Transformation'!$W$25,IF(C7121=1,D7121-'Data Transformation'!$W$25,FALSE))</f>
        <v>#NUM!</v>
      </c>
      <c r="E7120">
        <f t="array" ref="E7120">IF(ISLOGICAL(D7120),"",FREQUENCY(IF('Data Transformation'!$B$425:$B$8425='Bin Analysis'!$B7107,'Data Transformation'!$G$425:$G$8425),D7120))</f>
        <v>2001</v>
      </c>
      <c r="F7120">
        <f t="shared" si="888"/>
        <v>0</v>
      </c>
      <c r="G7120">
        <f>Weighting!$H$16</f>
        <v>0</v>
      </c>
      <c r="H7120">
        <f t="array" ref="H7120">FREQUENCY(IF('Data Transformation'!$B$4:$B$8425=B7107,'Data Transformation'!$G$4:$G$8425),'Bin Analysis'!$B7120)</f>
        <v>2073</v>
      </c>
      <c r="I7120">
        <f t="shared" si="889"/>
        <v>0</v>
      </c>
      <c r="J7120">
        <f t="shared" si="890"/>
        <v>0</v>
      </c>
      <c r="K7120">
        <f>J7120*Weighting!$W$16</f>
        <v>0</v>
      </c>
      <c r="M7120" s="14"/>
    </row>
    <row r="7121" spans="1:25" x14ac:dyDescent="0.25">
      <c r="A7121" s="32" t="str">
        <f>IF(Weighting!$P$17&gt;0,B7121,"")</f>
        <v/>
      </c>
      <c r="B7121" t="e">
        <f>Weighting!$C$17</f>
        <v>#DIV/0!</v>
      </c>
      <c r="C7121" t="e">
        <f>Weighting!$F$17</f>
        <v>#NUM!</v>
      </c>
      <c r="D7121" t="e">
        <f>IF(C7121=1,'Data Transformation'!$G$3+0.5*'Data Transformation'!$W$25,IF(C7122=1,D7122-'Data Transformation'!$W$25,FALSE))</f>
        <v>#NUM!</v>
      </c>
      <c r="E7121">
        <f t="array" ref="E7121">IF(ISLOGICAL(D7121),"",FREQUENCY(IF('Data Transformation'!$B$425:$B$8425='Bin Analysis'!$B7107,'Data Transformation'!$G$425:$G$8425),D7121))</f>
        <v>2001</v>
      </c>
      <c r="F7121">
        <f t="shared" si="888"/>
        <v>0</v>
      </c>
      <c r="G7121">
        <f>Weighting!$H$17</f>
        <v>0</v>
      </c>
      <c r="H7121">
        <f t="array" ref="H7121">FREQUENCY(IF('Data Transformation'!$B$4:$B$8425=B7107,'Data Transformation'!$G$4:$G$8425),'Bin Analysis'!$B7121)</f>
        <v>2073</v>
      </c>
      <c r="I7121">
        <f t="shared" si="889"/>
        <v>0</v>
      </c>
      <c r="J7121">
        <f t="shared" si="890"/>
        <v>0</v>
      </c>
      <c r="K7121">
        <f>J7121*Weighting!$W$17</f>
        <v>0</v>
      </c>
      <c r="M7121" s="14"/>
    </row>
    <row r="7122" spans="1:25" x14ac:dyDescent="0.25">
      <c r="A7122" s="32" t="str">
        <f>IF(Weighting!$P$18&gt;0,B7122,"")</f>
        <v/>
      </c>
      <c r="B7122" t="e">
        <f>Weighting!$C$18</f>
        <v>#DIV/0!</v>
      </c>
      <c r="C7122" t="e">
        <f>Weighting!$F$18</f>
        <v>#NUM!</v>
      </c>
      <c r="D7122" t="e">
        <f>IF(C7122=1,'Data Transformation'!$G$3+0.5*'Data Transformation'!$W$25,IF(C7123=1,D7123-'Data Transformation'!$W$25,FALSE))</f>
        <v>#NUM!</v>
      </c>
      <c r="E7122">
        <f t="array" ref="E7122">IF(ISLOGICAL(D7122),"",FREQUENCY(IF('Data Transformation'!$B$425:$B$8425='Bin Analysis'!$B7107,'Data Transformation'!$G$425:$G$8425),D7122))</f>
        <v>2001</v>
      </c>
      <c r="F7122">
        <f t="shared" si="888"/>
        <v>0</v>
      </c>
      <c r="G7122">
        <f>Weighting!$H$18</f>
        <v>0</v>
      </c>
      <c r="H7122">
        <f t="array" ref="H7122">FREQUENCY(IF('Data Transformation'!$B$4:$B$8425=B7107,'Data Transformation'!$G$4:$G$8425),'Bin Analysis'!$B7122)</f>
        <v>2073</v>
      </c>
      <c r="I7122">
        <f t="shared" si="889"/>
        <v>0</v>
      </c>
      <c r="J7122">
        <f t="shared" si="890"/>
        <v>0</v>
      </c>
      <c r="K7122">
        <f>J7122*Weighting!$W$18</f>
        <v>0</v>
      </c>
      <c r="M7122" s="14"/>
    </row>
    <row r="7123" spans="1:25" x14ac:dyDescent="0.25">
      <c r="A7123" s="32" t="str">
        <f>IF(Weighting!$P$19&gt;0,B7123,"")</f>
        <v/>
      </c>
      <c r="B7123" t="e">
        <f>Weighting!$C$19</f>
        <v>#DIV/0!</v>
      </c>
      <c r="C7123" t="e">
        <f>Weighting!$F$19</f>
        <v>#NUM!</v>
      </c>
      <c r="D7123" t="e">
        <f>IF(C7123=1,'Data Transformation'!$G$3+0.5*'Data Transformation'!$W$25,IF(C7124=1,D7124-'Data Transformation'!$W$25,FALSE))</f>
        <v>#NUM!</v>
      </c>
      <c r="E7123">
        <f t="array" ref="E7123">IF(ISLOGICAL(D7123),"",FREQUENCY(IF('Data Transformation'!$B$425:$B$8425='Bin Analysis'!$B7107,'Data Transformation'!$G$425:$G$8425),D7123))</f>
        <v>2001</v>
      </c>
      <c r="F7123">
        <f t="shared" si="888"/>
        <v>0</v>
      </c>
      <c r="G7123">
        <f>Weighting!$H$19</f>
        <v>0</v>
      </c>
      <c r="H7123">
        <f t="array" ref="H7123">FREQUENCY(IF('Data Transformation'!$B$4:$B$8425=B7107,'Data Transformation'!$G$4:$G$8425),'Bin Analysis'!$B7123)</f>
        <v>2073</v>
      </c>
      <c r="I7123">
        <f t="shared" si="889"/>
        <v>0</v>
      </c>
      <c r="J7123">
        <f t="shared" si="890"/>
        <v>0</v>
      </c>
      <c r="K7123">
        <f>J7123*Weighting!$W$19</f>
        <v>0</v>
      </c>
      <c r="M7123" s="14"/>
    </row>
    <row r="7124" spans="1:25" x14ac:dyDescent="0.25">
      <c r="A7124" s="32" t="str">
        <f>IF(Weighting!$P$20&gt;0,B7124,"")</f>
        <v/>
      </c>
      <c r="B7124" t="e">
        <f>Weighting!$C$20</f>
        <v>#DIV/0!</v>
      </c>
      <c r="C7124" t="e">
        <f>Weighting!$F$20</f>
        <v>#NUM!</v>
      </c>
      <c r="D7124" t="e">
        <f>IF(C7124=1,'Data Transformation'!$G$3+0.5*'Data Transformation'!$W$25,IF(C7125=1,D7125-'Data Transformation'!$W$25,FALSE))</f>
        <v>#NUM!</v>
      </c>
      <c r="E7124">
        <f t="array" ref="E7124">IF(ISLOGICAL(D7124),"",FREQUENCY(IF('Data Transformation'!$B$425:$B$8425='Bin Analysis'!$B7107,'Data Transformation'!$G$425:$G$8425),D7124))</f>
        <v>2001</v>
      </c>
      <c r="F7124">
        <f t="shared" si="888"/>
        <v>0</v>
      </c>
      <c r="G7124">
        <f>Weighting!$H$20</f>
        <v>0</v>
      </c>
      <c r="H7124">
        <f t="array" ref="H7124">FREQUENCY(IF('Data Transformation'!$B$4:$B$8425=B7107,'Data Transformation'!$G$4:$G$8425),'Bin Analysis'!$B7124)</f>
        <v>2073</v>
      </c>
      <c r="I7124">
        <f t="shared" si="889"/>
        <v>0</v>
      </c>
      <c r="J7124">
        <f t="shared" si="890"/>
        <v>0</v>
      </c>
      <c r="K7124">
        <f>J7124*Weighting!$W$20</f>
        <v>0</v>
      </c>
      <c r="M7124" s="14"/>
    </row>
    <row r="7125" spans="1:25" x14ac:dyDescent="0.25">
      <c r="A7125" s="32" t="str">
        <f>IF(Weighting!$P$21&gt;0,B7125,"")</f>
        <v/>
      </c>
      <c r="B7125" t="e">
        <f>Weighting!$C$21</f>
        <v>#DIV/0!</v>
      </c>
      <c r="C7125" t="e">
        <f>Weighting!$F$21</f>
        <v>#NUM!</v>
      </c>
      <c r="D7125" t="e">
        <f>IF(C7125=1,'Data Transformation'!$G$3+0.5*'Data Transformation'!$W$25,IF(C7126=1,D7126-'Data Transformation'!$W$25,FALSE))</f>
        <v>#NUM!</v>
      </c>
      <c r="E7125">
        <f t="array" ref="E7125">IF(ISLOGICAL(D7125),"",FREQUENCY(IF('Data Transformation'!$B$425:$B$8425='Bin Analysis'!$B7107,'Data Transformation'!$G$425:$G$8425),D7125))</f>
        <v>2001</v>
      </c>
      <c r="F7125">
        <f t="shared" si="888"/>
        <v>0</v>
      </c>
      <c r="G7125">
        <f>Weighting!$H$21</f>
        <v>0</v>
      </c>
      <c r="H7125">
        <f t="array" ref="H7125">FREQUENCY(IF('Data Transformation'!$B$4:$B$8425=B7107,'Data Transformation'!$G$4:$G$8425),'Bin Analysis'!$B7125)</f>
        <v>2073</v>
      </c>
      <c r="I7125">
        <f t="shared" si="889"/>
        <v>0</v>
      </c>
      <c r="J7125">
        <f t="shared" si="890"/>
        <v>0</v>
      </c>
      <c r="K7125">
        <f>J7125*Weighting!$W$21</f>
        <v>0</v>
      </c>
      <c r="M7125" s="14"/>
    </row>
    <row r="7126" spans="1:25" x14ac:dyDescent="0.25">
      <c r="A7126" s="32" t="str">
        <f>IF(Weighting!$P$22&gt;0,B7126,"")</f>
        <v/>
      </c>
      <c r="B7126" t="e">
        <f>Weighting!$C$22</f>
        <v>#DIV/0!</v>
      </c>
      <c r="C7126" t="e">
        <f>Weighting!$F$22</f>
        <v>#NUM!</v>
      </c>
      <c r="D7126" t="e">
        <f>IF(C7126=1,'Data Transformation'!$G$3+0.5*'Data Transformation'!$W$25,IF(C7127=1,D7127-'Data Transformation'!$W$25,FALSE))</f>
        <v>#NUM!</v>
      </c>
      <c r="E7126">
        <f t="array" ref="E7126">IF(ISLOGICAL(D7126),"",FREQUENCY(IF('Data Transformation'!$B$425:$B$8425='Bin Analysis'!$B7107,'Data Transformation'!$G$425:$G$8425),D7126))</f>
        <v>2001</v>
      </c>
      <c r="F7126">
        <f t="shared" si="888"/>
        <v>0</v>
      </c>
      <c r="G7126">
        <f>Weighting!$H$22</f>
        <v>0</v>
      </c>
      <c r="H7126">
        <f t="array" ref="H7126">FREQUENCY(IF('Data Transformation'!$B$4:$B$8425=B7107,'Data Transformation'!$G$4:$G$8425),'Bin Analysis'!$B7126)</f>
        <v>2073</v>
      </c>
      <c r="I7126">
        <f t="shared" si="889"/>
        <v>0</v>
      </c>
      <c r="J7126">
        <f t="shared" si="890"/>
        <v>0</v>
      </c>
      <c r="K7126">
        <f>J7126*Weighting!$W$22</f>
        <v>0</v>
      </c>
      <c r="M7126" s="14"/>
    </row>
    <row r="7127" spans="1:25" x14ac:dyDescent="0.25">
      <c r="A7127" s="32" t="str">
        <f>IF(Weighting!$P$23&gt;0,B7127,"")</f>
        <v/>
      </c>
      <c r="B7127" t="e">
        <f>Weighting!$C$23</f>
        <v>#DIV/0!</v>
      </c>
      <c r="C7127" t="e">
        <f>Weighting!$F$23</f>
        <v>#NUM!</v>
      </c>
      <c r="D7127" t="e">
        <f>IF(C7127=1,'Data Transformation'!$G$3+0.5*'Data Transformation'!$W$25,IF(C7128=1,D7128-'Data Transformation'!$W$25,FALSE))</f>
        <v>#NUM!</v>
      </c>
      <c r="E7127">
        <f t="array" ref="E7127">IF(ISLOGICAL(D7127),"",FREQUENCY(IF('Data Transformation'!$B$425:$B$8425='Bin Analysis'!$B7107,'Data Transformation'!$G$425:$G$8425),D7127))</f>
        <v>2001</v>
      </c>
      <c r="F7127">
        <f t="shared" si="888"/>
        <v>0</v>
      </c>
      <c r="G7127">
        <f>Weighting!$H$23</f>
        <v>0</v>
      </c>
      <c r="H7127">
        <f t="array" ref="H7127">FREQUENCY(IF('Data Transformation'!$B$4:$B$8425=B7107,'Data Transformation'!$G$4:$G$8425),'Bin Analysis'!$B7127)</f>
        <v>2073</v>
      </c>
      <c r="I7127">
        <f t="shared" si="889"/>
        <v>0</v>
      </c>
      <c r="J7127">
        <f t="shared" si="890"/>
        <v>0</v>
      </c>
      <c r="K7127">
        <f>J7127*Weighting!$W$23</f>
        <v>0</v>
      </c>
      <c r="M7127" s="14"/>
    </row>
    <row r="7128" spans="1:25" x14ac:dyDescent="0.25">
      <c r="A7128" s="32" t="str">
        <f>IF(Weighting!$P$24&gt;0,B7128,"")</f>
        <v/>
      </c>
      <c r="B7128" t="e">
        <f>Weighting!$C$24</f>
        <v>#DIV/0!</v>
      </c>
      <c r="C7128" t="e">
        <f>Weighting!$F$24</f>
        <v>#NUM!</v>
      </c>
      <c r="D7128" t="e">
        <f>IF(C7128=1,'Data Transformation'!$G$3+0.5*'Data Transformation'!$W$25,IF(C7129=1,D7129-'Data Transformation'!$W$25,FALSE))</f>
        <v>#NUM!</v>
      </c>
      <c r="E7128">
        <f t="array" ref="E7128">IF(ISLOGICAL(D7128),"",FREQUENCY(IF('Data Transformation'!$B$425:$B$8425='Bin Analysis'!$B7107,'Data Transformation'!$G$425:$G$8425),D7128))</f>
        <v>2001</v>
      </c>
      <c r="F7128">
        <f t="shared" si="888"/>
        <v>0</v>
      </c>
      <c r="G7128">
        <f>Weighting!$H$24</f>
        <v>0</v>
      </c>
      <c r="H7128">
        <f t="array" ref="H7128">FREQUENCY(IF('Data Transformation'!$B$4:$B$8425=B7107,'Data Transformation'!$G$4:$G$8425),'Bin Analysis'!$B7128)</f>
        <v>2073</v>
      </c>
      <c r="I7128">
        <f t="shared" si="889"/>
        <v>0</v>
      </c>
      <c r="J7128">
        <f t="shared" si="890"/>
        <v>0</v>
      </c>
      <c r="K7128">
        <f>J7128*Weighting!$W$24</f>
        <v>0</v>
      </c>
      <c r="M7128" s="14"/>
    </row>
    <row r="7129" spans="1:25" x14ac:dyDescent="0.25">
      <c r="A7129" s="32" t="str">
        <f>IF(Weighting!$P$25&gt;0,B7129,"")</f>
        <v/>
      </c>
      <c r="B7129" t="e">
        <f>Weighting!$C$25</f>
        <v>#DIV/0!</v>
      </c>
      <c r="C7129" t="e">
        <f>Weighting!$F$25</f>
        <v>#NUM!</v>
      </c>
      <c r="D7129" t="e">
        <f>IF(C7129=1,'Data Transformation'!$G$3+0.5*'Data Transformation'!$W$25,IF(C7130=1,D7130-'Data Transformation'!$W$25,FALSE))</f>
        <v>#NUM!</v>
      </c>
      <c r="E7129">
        <f t="array" ref="E7129">IF(ISLOGICAL(D7129),"",FREQUENCY(IF('Data Transformation'!$B$425:$B$8425='Bin Analysis'!$B7107,'Data Transformation'!$G$425:$G$8425),D7129))</f>
        <v>2001</v>
      </c>
      <c r="F7129">
        <f t="shared" si="888"/>
        <v>0</v>
      </c>
      <c r="G7129">
        <f>Weighting!$H$25</f>
        <v>0</v>
      </c>
      <c r="H7129">
        <f t="array" ref="H7129">FREQUENCY(IF('Data Transformation'!$B$4:$B$8425=B7107,'Data Transformation'!$G$4:$G$8425),'Bin Analysis'!$B7129)</f>
        <v>2073</v>
      </c>
      <c r="I7129">
        <f t="shared" si="889"/>
        <v>0</v>
      </c>
      <c r="J7129">
        <f t="shared" si="890"/>
        <v>0</v>
      </c>
      <c r="K7129">
        <f>J7129*Weighting!$W$25</f>
        <v>0</v>
      </c>
      <c r="M7129" s="14"/>
    </row>
    <row r="7130" spans="1:25" x14ac:dyDescent="0.25">
      <c r="O7130"/>
      <c r="P7130"/>
      <c r="Q7130"/>
      <c r="R7130"/>
    </row>
    <row r="7131" spans="1:25" ht="23.25" x14ac:dyDescent="0.35">
      <c r="A7131" s="21" t="s">
        <v>0</v>
      </c>
      <c r="B7131" s="21" t="str">
        <f>IFERROR(VLOOKUP(C7131,'Data Transformation'!$L$6:$M$426,2,FALSE),"")</f>
        <v/>
      </c>
      <c r="C7131" s="21">
        <f>C7107+1</f>
        <v>297</v>
      </c>
      <c r="D7131" s="21"/>
      <c r="E7131" s="21"/>
      <c r="F7131" s="21"/>
      <c r="G7131" s="21"/>
      <c r="H7131" s="22"/>
      <c r="I7131" s="22"/>
      <c r="J7131" s="22"/>
      <c r="K7131" s="21"/>
      <c r="L7131" s="21" t="str">
        <f>B7131</f>
        <v/>
      </c>
      <c r="M7131" s="23" t="e">
        <f>INDEX('Data Transformation'!$O$4:$O$424,MATCH($B7131,'Data Transformation'!$M$4:$M$424,0),MATCH($M$2,'Data Transformation'!$O$3,0))</f>
        <v>#N/A</v>
      </c>
      <c r="N7131" s="27" t="e">
        <f>IF('Input and Summary Results'!$J$16="minimum",'Bin Analysis'!X7132/(M7131-1),'Bin Analysis'!Y7131/('Bin Analysis'!M7131-1))</f>
        <v>#N/A</v>
      </c>
      <c r="O7131" s="27" t="e">
        <f>IF(M7131=FALSE,NA(),(VLOOKUP(1,C7134:K7153,4,FALSE))/(M7131-1))</f>
        <v>#N/A</v>
      </c>
      <c r="P7131" s="27" t="e">
        <f>IF(M7131=FALSE,NA(),SUM(J7134:J7153)/Weighting!$S$5)</f>
        <v>#N/A</v>
      </c>
      <c r="Q7131" s="27" t="e">
        <f>IF(M7131=FALSE,NA(),SUM(K7134:K7153)/Weighting!$S$6)</f>
        <v>#N/A</v>
      </c>
      <c r="R7131" s="27" t="e">
        <f>IF(M7131=FALSE,NA(),(VLOOKUP(1,G7134:K7153,3,FALSE))/(M7131-1))</f>
        <v>#N/A</v>
      </c>
      <c r="S7131" s="22" t="e">
        <f>IF(M7131=FALSE,NA(),IF(SUM(J7134:J7153)=2,"yes","no"))</f>
        <v>#N/A</v>
      </c>
      <c r="X7131" s="2" cm="2">
        <f t="array" ref="X7131:X7132">FREQUENCY(IF('Data Transformation'!$B$425:$B$6424='Bin Analysis'!L7131,'Data Transformation'!$G$425:$G$6424),'Data Transformation'!$U$11)</f>
        <v>0</v>
      </c>
      <c r="Y7131" s="2" cm="2">
        <f t="array" ref="Y7131:Y7132">FREQUENCY(IF('Data Transformation'!$B$425:$B$6424='Bin Analysis'!L7131,'Data Transformation'!$G$425:$G$6424),'Data Transformation'!$U$12)</f>
        <v>0</v>
      </c>
    </row>
    <row r="7132" spans="1:25" x14ac:dyDescent="0.25">
      <c r="A7132" s="14" t="s">
        <v>67</v>
      </c>
      <c r="B7132" t="s">
        <v>47</v>
      </c>
      <c r="C7132" t="s">
        <v>5</v>
      </c>
      <c r="D7132" t="s">
        <v>100</v>
      </c>
      <c r="E7132" t="s">
        <v>101</v>
      </c>
      <c r="F7132" t="s">
        <v>102</v>
      </c>
      <c r="G7132" t="s">
        <v>70</v>
      </c>
      <c r="H7132" t="s">
        <v>31</v>
      </c>
      <c r="I7132" t="s">
        <v>32</v>
      </c>
      <c r="J7132" t="s">
        <v>46</v>
      </c>
      <c r="K7132" s="14" t="s">
        <v>45</v>
      </c>
      <c r="M7132" s="14"/>
      <c r="X7132" s="2">
        <v>0</v>
      </c>
      <c r="Y7132" s="2">
        <v>0</v>
      </c>
    </row>
    <row r="7133" spans="1:25" x14ac:dyDescent="0.25">
      <c r="A7133" s="32"/>
      <c r="D7133" t="e">
        <f>IF(C7133=1,'Data Transformation'!$G$3+0.5*'Data Transformation'!$W$25,IF(C7134=1,D7134-'Data Transformation'!$W$25,FALSE))</f>
        <v>#NUM!</v>
      </c>
      <c r="E7133">
        <f t="array" ref="E7133">IF(ISLOGICAL(D7133),"",FREQUENCY(IF('Data Transformation'!$B$425:$B$8425='Bin Analysis'!$B7131,'Data Transformation'!$G$425:$G$8425),D7133))</f>
        <v>2001</v>
      </c>
      <c r="F7133" t="e">
        <f>IF(ISLOGICAL(D7133),"",E7133-E7132)</f>
        <v>#VALUE!</v>
      </c>
      <c r="M7133" s="14"/>
    </row>
    <row r="7134" spans="1:25" x14ac:dyDescent="0.25">
      <c r="A7134" s="32" t="e">
        <f>IF(Weighting!$P$6&gt;0,B7134,"")</f>
        <v>#NUM!</v>
      </c>
      <c r="B7134" t="e">
        <f>Weighting!$C$6</f>
        <v>#DIV/0!</v>
      </c>
      <c r="C7134" t="e">
        <f>Weighting!$F$6</f>
        <v>#NUM!</v>
      </c>
      <c r="D7134" t="e">
        <f>IF(C7134=1,'Data Transformation'!$G$3+0.5*'Data Transformation'!$W$25,IF(C7135=1,D7135-'Data Transformation'!$W$25,FALSE))</f>
        <v>#NUM!</v>
      </c>
      <c r="E7134">
        <f t="array" ref="E7134">IF(ISLOGICAL(D7134),"",FREQUENCY(IF('Data Transformation'!$B$425:$B$8425='Bin Analysis'!$B7131,'Data Transformation'!$G$425:$G$8425),D7134))</f>
        <v>2001</v>
      </c>
      <c r="F7134">
        <f>IF(ISLOGICAL(D7134),"",E7134-E7133)</f>
        <v>0</v>
      </c>
      <c r="G7134">
        <f>Weighting!$H$6</f>
        <v>1</v>
      </c>
      <c r="H7134">
        <f t="array" ref="H7134">FREQUENCY(IF('Data Transformation'!$B$4:$B$8425=B7131,'Data Transformation'!$G$4:$G$8425),'Bin Analysis'!$B7134)</f>
        <v>2073</v>
      </c>
      <c r="I7134">
        <f>H7134-H7133</f>
        <v>2073</v>
      </c>
      <c r="J7134">
        <f>IF(I7134=0,0,1)</f>
        <v>1</v>
      </c>
      <c r="K7134" t="e">
        <f>J7134*Weighting!$W$6</f>
        <v>#NUM!</v>
      </c>
      <c r="M7134" s="14"/>
    </row>
    <row r="7135" spans="1:25" x14ac:dyDescent="0.25">
      <c r="A7135" s="32" t="str">
        <f>IF(Weighting!$P$7&gt;0,B7135,"")</f>
        <v/>
      </c>
      <c r="B7135" t="e">
        <f>Weighting!$C$7</f>
        <v>#DIV/0!</v>
      </c>
      <c r="C7135" t="e">
        <f>Weighting!$F$7</f>
        <v>#NUM!</v>
      </c>
      <c r="D7135" t="e">
        <f>IF(C7135=1,'Data Transformation'!$G$3+0.5*'Data Transformation'!$W$25,IF(C7136=1,D7136-'Data Transformation'!$W$25,FALSE))</f>
        <v>#NUM!</v>
      </c>
      <c r="E7135">
        <f t="array" ref="E7135">IF(ISLOGICAL(D7135),"",FREQUENCY(IF('Data Transformation'!$B$425:$B$8425='Bin Analysis'!$B7131,'Data Transformation'!$G$425:$G$8425),D7135))</f>
        <v>2001</v>
      </c>
      <c r="F7135">
        <f t="shared" ref="F7135:F7153" si="891">IF(ISLOGICAL(D7135),"",E7135-E7134)</f>
        <v>0</v>
      </c>
      <c r="G7135">
        <f>Weighting!$H$7</f>
        <v>0</v>
      </c>
      <c r="H7135">
        <f t="array" ref="H7135">FREQUENCY(IF('Data Transformation'!$B$4:$B$8425=B7131,'Data Transformation'!$G$4:$G$8425),'Bin Analysis'!$B7135)</f>
        <v>2073</v>
      </c>
      <c r="I7135">
        <f t="shared" ref="I7135:I7153" si="892">H7135-H7134</f>
        <v>0</v>
      </c>
      <c r="J7135">
        <f>IF(I7135=0,0,1)</f>
        <v>0</v>
      </c>
      <c r="K7135">
        <f>J7135*Weighting!$W$7</f>
        <v>0</v>
      </c>
      <c r="M7135" s="14"/>
    </row>
    <row r="7136" spans="1:25" x14ac:dyDescent="0.25">
      <c r="A7136" s="32" t="str">
        <f>IF(Weighting!$P$8&gt;0,B7136,"")</f>
        <v/>
      </c>
      <c r="B7136" t="e">
        <f>Weighting!$C$8</f>
        <v>#DIV/0!</v>
      </c>
      <c r="C7136" t="e">
        <f>Weighting!$F$8</f>
        <v>#NUM!</v>
      </c>
      <c r="D7136" t="e">
        <f>IF(C7136=1,'Data Transformation'!$G$3+0.5*'Data Transformation'!$W$25,IF(C7137=1,D7137-'Data Transformation'!$W$25,FALSE))</f>
        <v>#NUM!</v>
      </c>
      <c r="E7136">
        <f t="array" ref="E7136">IF(ISLOGICAL(D7136),"",FREQUENCY(IF('Data Transformation'!$B$425:$B$8425='Bin Analysis'!$B7131,'Data Transformation'!$G$425:$G$8425),D7136))</f>
        <v>2001</v>
      </c>
      <c r="F7136">
        <f t="shared" si="891"/>
        <v>0</v>
      </c>
      <c r="G7136">
        <f>Weighting!$H$8</f>
        <v>0</v>
      </c>
      <c r="H7136">
        <f t="array" ref="H7136">FREQUENCY(IF('Data Transformation'!$B$4:$B$8425=B7131,'Data Transformation'!$G$4:$G$8425),'Bin Analysis'!$B7136)</f>
        <v>2073</v>
      </c>
      <c r="I7136">
        <f t="shared" si="892"/>
        <v>0</v>
      </c>
      <c r="J7136">
        <f t="shared" ref="J7136:J7153" si="893">IF(I7136=0,0,1)</f>
        <v>0</v>
      </c>
      <c r="K7136">
        <f>J7136*Weighting!$W$8</f>
        <v>0</v>
      </c>
      <c r="M7136" s="14"/>
    </row>
    <row r="7137" spans="1:13" x14ac:dyDescent="0.25">
      <c r="A7137" s="32" t="str">
        <f>IF(Weighting!$P$9&gt;0,B7137,"")</f>
        <v/>
      </c>
      <c r="B7137" s="50" t="e">
        <f>Weighting!$C$9</f>
        <v>#DIV/0!</v>
      </c>
      <c r="C7137" t="e">
        <f>Weighting!$F$9</f>
        <v>#NUM!</v>
      </c>
      <c r="D7137" t="e">
        <f>IF(C7137=1,'Data Transformation'!$G$3+0.5*'Data Transformation'!$W$25,IF(C7138=1,D7138-'Data Transformation'!$W$25,FALSE))</f>
        <v>#NUM!</v>
      </c>
      <c r="E7137">
        <f t="array" ref="E7137">IF(ISLOGICAL(D7137),"",FREQUENCY(IF('Data Transformation'!$B$425:$B$8425='Bin Analysis'!$B7131,'Data Transformation'!$G$425:$G$8425),D7137))</f>
        <v>2001</v>
      </c>
      <c r="F7137">
        <f t="shared" si="891"/>
        <v>0</v>
      </c>
      <c r="G7137">
        <f>Weighting!$H$9</f>
        <v>0</v>
      </c>
      <c r="H7137">
        <f t="array" ref="H7137">FREQUENCY(IF('Data Transformation'!$B$4:$B$8425=B7131,'Data Transformation'!$G$4:$G$8425),'Bin Analysis'!$B7137)</f>
        <v>2073</v>
      </c>
      <c r="I7137">
        <f t="shared" si="892"/>
        <v>0</v>
      </c>
      <c r="J7137">
        <f t="shared" si="893"/>
        <v>0</v>
      </c>
      <c r="K7137">
        <f>J7137*Weighting!$W$9</f>
        <v>0</v>
      </c>
      <c r="M7137" s="14"/>
    </row>
    <row r="7138" spans="1:13" x14ac:dyDescent="0.25">
      <c r="A7138" s="32" t="str">
        <f>IF(Weighting!$P$10&gt;0,B7138,"")</f>
        <v/>
      </c>
      <c r="B7138" t="e">
        <f>Weighting!$C$10</f>
        <v>#DIV/0!</v>
      </c>
      <c r="C7138" t="e">
        <f>Weighting!$F$10</f>
        <v>#NUM!</v>
      </c>
      <c r="D7138" t="e">
        <f>IF(C7138=1,'Data Transformation'!$G$3+0.5*'Data Transformation'!$W$25,IF(C7139=1,D7139-'Data Transformation'!$W$25,FALSE))</f>
        <v>#NUM!</v>
      </c>
      <c r="E7138">
        <f t="array" ref="E7138">IF(ISLOGICAL(D7138),"",FREQUENCY(IF('Data Transformation'!$B$425:$B$8425='Bin Analysis'!$B7131,'Data Transformation'!$G$425:$G$8425),D7138))</f>
        <v>2001</v>
      </c>
      <c r="F7138">
        <f t="shared" si="891"/>
        <v>0</v>
      </c>
      <c r="G7138">
        <f>Weighting!$H$10</f>
        <v>0</v>
      </c>
      <c r="H7138">
        <f t="array" ref="H7138">FREQUENCY(IF('Data Transformation'!$B$4:$B$8425=B7131,'Data Transformation'!$G$4:$G$8425),'Bin Analysis'!$B7138)</f>
        <v>2073</v>
      </c>
      <c r="I7138">
        <f t="shared" si="892"/>
        <v>0</v>
      </c>
      <c r="J7138">
        <f t="shared" si="893"/>
        <v>0</v>
      </c>
      <c r="K7138">
        <f>J7138*Weighting!$W$10</f>
        <v>0</v>
      </c>
      <c r="M7138" s="14"/>
    </row>
    <row r="7139" spans="1:13" x14ac:dyDescent="0.25">
      <c r="A7139" s="32" t="str">
        <f>IF(Weighting!$P$11&gt;0,B7139,"")</f>
        <v/>
      </c>
      <c r="B7139" t="e">
        <f>Weighting!$C$11</f>
        <v>#DIV/0!</v>
      </c>
      <c r="C7139" t="e">
        <f>Weighting!$F$11</f>
        <v>#NUM!</v>
      </c>
      <c r="D7139" t="e">
        <f>IF(C7139=1,'Data Transformation'!$G$3+0.5*'Data Transformation'!$W$25,IF(C7140=1,D7140-'Data Transformation'!$W$25,FALSE))</f>
        <v>#NUM!</v>
      </c>
      <c r="E7139">
        <f t="array" ref="E7139">IF(ISLOGICAL(D7139),"",FREQUENCY(IF('Data Transformation'!$B$425:$B$8425='Bin Analysis'!$B7131,'Data Transformation'!$G$425:$G$8425),D7139))</f>
        <v>2001</v>
      </c>
      <c r="F7139">
        <f t="shared" si="891"/>
        <v>0</v>
      </c>
      <c r="G7139">
        <f>Weighting!$H$11</f>
        <v>0</v>
      </c>
      <c r="H7139">
        <f t="array" ref="H7139">FREQUENCY(IF('Data Transformation'!$B$4:$B$8425=B7131,'Data Transformation'!$G$4:$G$8425),'Bin Analysis'!$B7139)</f>
        <v>2073</v>
      </c>
      <c r="I7139">
        <f t="shared" si="892"/>
        <v>0</v>
      </c>
      <c r="J7139">
        <f t="shared" si="893"/>
        <v>0</v>
      </c>
      <c r="K7139">
        <f>J7139*Weighting!$W$11</f>
        <v>0</v>
      </c>
      <c r="M7139" s="14"/>
    </row>
    <row r="7140" spans="1:13" x14ac:dyDescent="0.25">
      <c r="A7140" s="32" t="str">
        <f>IF(Weighting!$P$12&gt;0,B7140,"")</f>
        <v/>
      </c>
      <c r="B7140" t="e">
        <f>Weighting!$C$12</f>
        <v>#DIV/0!</v>
      </c>
      <c r="C7140" t="e">
        <f>Weighting!$F$12</f>
        <v>#NUM!</v>
      </c>
      <c r="D7140" t="e">
        <f>IF(C7140=1,'Data Transformation'!$G$3+0.5*'Data Transformation'!$W$25,IF(C7141=1,D7141-'Data Transformation'!$W$25,FALSE))</f>
        <v>#NUM!</v>
      </c>
      <c r="E7140">
        <f t="array" ref="E7140">IF(ISLOGICAL(D7140),"",FREQUENCY(IF('Data Transformation'!$B$425:$B$8425='Bin Analysis'!$B7131,'Data Transformation'!$G$425:$G$8425),D7140))</f>
        <v>2001</v>
      </c>
      <c r="F7140">
        <f t="shared" si="891"/>
        <v>0</v>
      </c>
      <c r="G7140">
        <f>Weighting!$H$12</f>
        <v>0</v>
      </c>
      <c r="H7140">
        <f t="array" ref="H7140">FREQUENCY(IF('Data Transformation'!$B$4:$B$8425=B7131,'Data Transformation'!$G$4:$G$8425),'Bin Analysis'!$B7140)</f>
        <v>2073</v>
      </c>
      <c r="I7140">
        <f t="shared" si="892"/>
        <v>0</v>
      </c>
      <c r="J7140">
        <f t="shared" si="893"/>
        <v>0</v>
      </c>
      <c r="K7140">
        <f>J7140*Weighting!$W$12</f>
        <v>0</v>
      </c>
      <c r="M7140" s="14"/>
    </row>
    <row r="7141" spans="1:13" x14ac:dyDescent="0.25">
      <c r="A7141" s="32" t="str">
        <f>IF(Weighting!$P$13&gt;0,B7141,"")</f>
        <v/>
      </c>
      <c r="B7141" t="e">
        <f>Weighting!$C$13</f>
        <v>#DIV/0!</v>
      </c>
      <c r="C7141" t="e">
        <f>Weighting!$F$13</f>
        <v>#NUM!</v>
      </c>
      <c r="D7141" t="e">
        <f>IF(C7141=1,'Data Transformation'!$G$3+0.5*'Data Transformation'!$W$25,IF(C7142=1,D7142-'Data Transformation'!$W$25,FALSE))</f>
        <v>#NUM!</v>
      </c>
      <c r="E7141">
        <f t="array" ref="E7141">IF(ISLOGICAL(D7141),"",FREQUENCY(IF('Data Transformation'!$B$425:$B$8425='Bin Analysis'!$B7131,'Data Transformation'!$G$425:$G$8425),D7141))</f>
        <v>2001</v>
      </c>
      <c r="F7141">
        <f t="shared" si="891"/>
        <v>0</v>
      </c>
      <c r="G7141">
        <f>Weighting!$H$13</f>
        <v>0</v>
      </c>
      <c r="H7141">
        <f t="array" ref="H7141">FREQUENCY(IF('Data Transformation'!$B$4:$B$8425=B7131,'Data Transformation'!$G$4:$G$8425),'Bin Analysis'!$B7141)</f>
        <v>2073</v>
      </c>
      <c r="I7141">
        <f t="shared" si="892"/>
        <v>0</v>
      </c>
      <c r="J7141">
        <f t="shared" si="893"/>
        <v>0</v>
      </c>
      <c r="K7141">
        <f>J7141*Weighting!$W$13</f>
        <v>0</v>
      </c>
      <c r="M7141" s="14"/>
    </row>
    <row r="7142" spans="1:13" x14ac:dyDescent="0.25">
      <c r="A7142" s="32" t="str">
        <f>IF(Weighting!$P$14&gt;0,B7142,"")</f>
        <v/>
      </c>
      <c r="B7142" t="e">
        <f>Weighting!$C$14</f>
        <v>#DIV/0!</v>
      </c>
      <c r="C7142" t="e">
        <f>Weighting!$F$14</f>
        <v>#NUM!</v>
      </c>
      <c r="D7142" t="e">
        <f>IF(C7142=1,'Data Transformation'!$G$3+0.5*'Data Transformation'!$W$25,IF(C7143=1,D7143-'Data Transformation'!$W$25,FALSE))</f>
        <v>#NUM!</v>
      </c>
      <c r="E7142">
        <f t="array" ref="E7142">IF(ISLOGICAL(D7142),"",FREQUENCY(IF('Data Transformation'!$B$425:$B$8425='Bin Analysis'!$B7131,'Data Transformation'!$G$425:$G$8425),D7142))</f>
        <v>2001</v>
      </c>
      <c r="F7142">
        <f t="shared" si="891"/>
        <v>0</v>
      </c>
      <c r="G7142">
        <f>Weighting!$H$14</f>
        <v>0</v>
      </c>
      <c r="H7142">
        <f t="array" ref="H7142">FREQUENCY(IF('Data Transformation'!$B$4:$B$8425=B7131,'Data Transformation'!$G$4:$G$8425),'Bin Analysis'!$B7142)</f>
        <v>2073</v>
      </c>
      <c r="I7142">
        <f t="shared" si="892"/>
        <v>0</v>
      </c>
      <c r="J7142">
        <f t="shared" si="893"/>
        <v>0</v>
      </c>
      <c r="K7142">
        <f>J7142*Weighting!$W$14</f>
        <v>0</v>
      </c>
      <c r="M7142" s="14"/>
    </row>
    <row r="7143" spans="1:13" x14ac:dyDescent="0.25">
      <c r="A7143" s="32" t="str">
        <f>IF(Weighting!$P$15&gt;0,B7143,"")</f>
        <v/>
      </c>
      <c r="B7143" t="e">
        <f>Weighting!$C$15</f>
        <v>#DIV/0!</v>
      </c>
      <c r="C7143" t="e">
        <f>Weighting!$F$15</f>
        <v>#NUM!</v>
      </c>
      <c r="D7143" t="e">
        <f>IF(C7143=1,'Data Transformation'!$G$3+0.5*'Data Transformation'!$W$25,IF(C7144=1,D7144-'Data Transformation'!$W$25,FALSE))</f>
        <v>#NUM!</v>
      </c>
      <c r="E7143">
        <f t="array" ref="E7143">IF(ISLOGICAL(D7143),"",FREQUENCY(IF('Data Transformation'!$B$425:$B$8425='Bin Analysis'!$B7131,'Data Transformation'!$G$425:$G$8425),D7143))</f>
        <v>2001</v>
      </c>
      <c r="F7143">
        <f t="shared" si="891"/>
        <v>0</v>
      </c>
      <c r="G7143">
        <f>Weighting!$H$15</f>
        <v>0</v>
      </c>
      <c r="H7143">
        <f t="array" ref="H7143">FREQUENCY(IF('Data Transformation'!$B$4:$B$8425=B7131,'Data Transformation'!$G$4:$G$8425),'Bin Analysis'!$B7143)</f>
        <v>2073</v>
      </c>
      <c r="I7143">
        <f t="shared" si="892"/>
        <v>0</v>
      </c>
      <c r="J7143">
        <f t="shared" si="893"/>
        <v>0</v>
      </c>
      <c r="K7143">
        <f>J7143*Weighting!$W$15</f>
        <v>0</v>
      </c>
      <c r="M7143" s="14"/>
    </row>
    <row r="7144" spans="1:13" x14ac:dyDescent="0.25">
      <c r="A7144" s="32" t="str">
        <f>IF(Weighting!$P$16&gt;0,B7144,"")</f>
        <v/>
      </c>
      <c r="B7144" t="e">
        <f>Weighting!$C$16</f>
        <v>#DIV/0!</v>
      </c>
      <c r="C7144" t="e">
        <f>Weighting!$F$16</f>
        <v>#NUM!</v>
      </c>
      <c r="D7144" t="e">
        <f>IF(C7144=1,'Data Transformation'!$G$3+0.5*'Data Transformation'!$W$25,IF(C7145=1,D7145-'Data Transformation'!$W$25,FALSE))</f>
        <v>#NUM!</v>
      </c>
      <c r="E7144">
        <f t="array" ref="E7144">IF(ISLOGICAL(D7144),"",FREQUENCY(IF('Data Transformation'!$B$425:$B$8425='Bin Analysis'!$B7131,'Data Transformation'!$G$425:$G$8425),D7144))</f>
        <v>2001</v>
      </c>
      <c r="F7144">
        <f t="shared" si="891"/>
        <v>0</v>
      </c>
      <c r="G7144">
        <f>Weighting!$H$16</f>
        <v>0</v>
      </c>
      <c r="H7144">
        <f t="array" ref="H7144">FREQUENCY(IF('Data Transformation'!$B$4:$B$8425=B7131,'Data Transformation'!$G$4:$G$8425),'Bin Analysis'!$B7144)</f>
        <v>2073</v>
      </c>
      <c r="I7144">
        <f t="shared" si="892"/>
        <v>0</v>
      </c>
      <c r="J7144">
        <f t="shared" si="893"/>
        <v>0</v>
      </c>
      <c r="K7144">
        <f>J7144*Weighting!$W$16</f>
        <v>0</v>
      </c>
      <c r="M7144" s="14"/>
    </row>
    <row r="7145" spans="1:13" x14ac:dyDescent="0.25">
      <c r="A7145" s="32" t="str">
        <f>IF(Weighting!$P$17&gt;0,B7145,"")</f>
        <v/>
      </c>
      <c r="B7145" t="e">
        <f>Weighting!$C$17</f>
        <v>#DIV/0!</v>
      </c>
      <c r="C7145" t="e">
        <f>Weighting!$F$17</f>
        <v>#NUM!</v>
      </c>
      <c r="D7145" t="e">
        <f>IF(C7145=1,'Data Transformation'!$G$3+0.5*'Data Transformation'!$W$25,IF(C7146=1,D7146-'Data Transformation'!$W$25,FALSE))</f>
        <v>#NUM!</v>
      </c>
      <c r="E7145">
        <f t="array" ref="E7145">IF(ISLOGICAL(D7145),"",FREQUENCY(IF('Data Transformation'!$B$425:$B$8425='Bin Analysis'!$B7131,'Data Transformation'!$G$425:$G$8425),D7145))</f>
        <v>2001</v>
      </c>
      <c r="F7145">
        <f t="shared" si="891"/>
        <v>0</v>
      </c>
      <c r="G7145">
        <f>Weighting!$H$17</f>
        <v>0</v>
      </c>
      <c r="H7145">
        <f t="array" ref="H7145">FREQUENCY(IF('Data Transformation'!$B$4:$B$8425=B7131,'Data Transformation'!$G$4:$G$8425),'Bin Analysis'!$B7145)</f>
        <v>2073</v>
      </c>
      <c r="I7145">
        <f t="shared" si="892"/>
        <v>0</v>
      </c>
      <c r="J7145">
        <f t="shared" si="893"/>
        <v>0</v>
      </c>
      <c r="K7145">
        <f>J7145*Weighting!$W$17</f>
        <v>0</v>
      </c>
      <c r="M7145" s="14"/>
    </row>
    <row r="7146" spans="1:13" x14ac:dyDescent="0.25">
      <c r="A7146" s="32" t="str">
        <f>IF(Weighting!$P$18&gt;0,B7146,"")</f>
        <v/>
      </c>
      <c r="B7146" t="e">
        <f>Weighting!$C$18</f>
        <v>#DIV/0!</v>
      </c>
      <c r="C7146" t="e">
        <f>Weighting!$F$18</f>
        <v>#NUM!</v>
      </c>
      <c r="D7146" t="e">
        <f>IF(C7146=1,'Data Transformation'!$G$3+0.5*'Data Transformation'!$W$25,IF(C7147=1,D7147-'Data Transformation'!$W$25,FALSE))</f>
        <v>#NUM!</v>
      </c>
      <c r="E7146">
        <f t="array" ref="E7146">IF(ISLOGICAL(D7146),"",FREQUENCY(IF('Data Transformation'!$B$425:$B$8425='Bin Analysis'!$B7131,'Data Transformation'!$G$425:$G$8425),D7146))</f>
        <v>2001</v>
      </c>
      <c r="F7146">
        <f t="shared" si="891"/>
        <v>0</v>
      </c>
      <c r="G7146">
        <f>Weighting!$H$18</f>
        <v>0</v>
      </c>
      <c r="H7146">
        <f t="array" ref="H7146">FREQUENCY(IF('Data Transformation'!$B$4:$B$8425=B7131,'Data Transformation'!$G$4:$G$8425),'Bin Analysis'!$B7146)</f>
        <v>2073</v>
      </c>
      <c r="I7146">
        <f t="shared" si="892"/>
        <v>0</v>
      </c>
      <c r="J7146">
        <f t="shared" si="893"/>
        <v>0</v>
      </c>
      <c r="K7146">
        <f>J7146*Weighting!$W$18</f>
        <v>0</v>
      </c>
      <c r="M7146" s="14"/>
    </row>
    <row r="7147" spans="1:13" x14ac:dyDescent="0.25">
      <c r="A7147" s="32" t="str">
        <f>IF(Weighting!$P$19&gt;0,B7147,"")</f>
        <v/>
      </c>
      <c r="B7147" t="e">
        <f>Weighting!$C$19</f>
        <v>#DIV/0!</v>
      </c>
      <c r="C7147" t="e">
        <f>Weighting!$F$19</f>
        <v>#NUM!</v>
      </c>
      <c r="D7147" t="e">
        <f>IF(C7147=1,'Data Transformation'!$G$3+0.5*'Data Transformation'!$W$25,IF(C7148=1,D7148-'Data Transformation'!$W$25,FALSE))</f>
        <v>#NUM!</v>
      </c>
      <c r="E7147">
        <f t="array" ref="E7147">IF(ISLOGICAL(D7147),"",FREQUENCY(IF('Data Transformation'!$B$425:$B$8425='Bin Analysis'!$B7131,'Data Transformation'!$G$425:$G$8425),D7147))</f>
        <v>2001</v>
      </c>
      <c r="F7147">
        <f t="shared" si="891"/>
        <v>0</v>
      </c>
      <c r="G7147">
        <f>Weighting!$H$19</f>
        <v>0</v>
      </c>
      <c r="H7147">
        <f t="array" ref="H7147">FREQUENCY(IF('Data Transformation'!$B$4:$B$8425=B7131,'Data Transformation'!$G$4:$G$8425),'Bin Analysis'!$B7147)</f>
        <v>2073</v>
      </c>
      <c r="I7147">
        <f t="shared" si="892"/>
        <v>0</v>
      </c>
      <c r="J7147">
        <f t="shared" si="893"/>
        <v>0</v>
      </c>
      <c r="K7147">
        <f>J7147*Weighting!$W$19</f>
        <v>0</v>
      </c>
      <c r="M7147" s="14"/>
    </row>
    <row r="7148" spans="1:13" x14ac:dyDescent="0.25">
      <c r="A7148" s="32" t="str">
        <f>IF(Weighting!$P$20&gt;0,B7148,"")</f>
        <v/>
      </c>
      <c r="B7148" t="e">
        <f>Weighting!$C$20</f>
        <v>#DIV/0!</v>
      </c>
      <c r="C7148" t="e">
        <f>Weighting!$F$20</f>
        <v>#NUM!</v>
      </c>
      <c r="D7148" t="e">
        <f>IF(C7148=1,'Data Transformation'!$G$3+0.5*'Data Transformation'!$W$25,IF(C7149=1,D7149-'Data Transformation'!$W$25,FALSE))</f>
        <v>#NUM!</v>
      </c>
      <c r="E7148">
        <f t="array" ref="E7148">IF(ISLOGICAL(D7148),"",FREQUENCY(IF('Data Transformation'!$B$425:$B$8425='Bin Analysis'!$B7131,'Data Transformation'!$G$425:$G$8425),D7148))</f>
        <v>2001</v>
      </c>
      <c r="F7148">
        <f t="shared" si="891"/>
        <v>0</v>
      </c>
      <c r="G7148">
        <f>Weighting!$H$20</f>
        <v>0</v>
      </c>
      <c r="H7148">
        <f t="array" ref="H7148">FREQUENCY(IF('Data Transformation'!$B$4:$B$8425=B7131,'Data Transformation'!$G$4:$G$8425),'Bin Analysis'!$B7148)</f>
        <v>2073</v>
      </c>
      <c r="I7148">
        <f t="shared" si="892"/>
        <v>0</v>
      </c>
      <c r="J7148">
        <f t="shared" si="893"/>
        <v>0</v>
      </c>
      <c r="K7148">
        <f>J7148*Weighting!$W$20</f>
        <v>0</v>
      </c>
      <c r="M7148" s="14"/>
    </row>
    <row r="7149" spans="1:13" x14ac:dyDescent="0.25">
      <c r="A7149" s="32" t="str">
        <f>IF(Weighting!$P$21&gt;0,B7149,"")</f>
        <v/>
      </c>
      <c r="B7149" t="e">
        <f>Weighting!$C$21</f>
        <v>#DIV/0!</v>
      </c>
      <c r="C7149" t="e">
        <f>Weighting!$F$21</f>
        <v>#NUM!</v>
      </c>
      <c r="D7149" t="e">
        <f>IF(C7149=1,'Data Transformation'!$G$3+0.5*'Data Transformation'!$W$25,IF(C7150=1,D7150-'Data Transformation'!$W$25,FALSE))</f>
        <v>#NUM!</v>
      </c>
      <c r="E7149">
        <f t="array" ref="E7149">IF(ISLOGICAL(D7149),"",FREQUENCY(IF('Data Transformation'!$B$425:$B$8425='Bin Analysis'!$B7131,'Data Transformation'!$G$425:$G$8425),D7149))</f>
        <v>2001</v>
      </c>
      <c r="F7149">
        <f t="shared" si="891"/>
        <v>0</v>
      </c>
      <c r="G7149">
        <f>Weighting!$H$21</f>
        <v>0</v>
      </c>
      <c r="H7149">
        <f t="array" ref="H7149">FREQUENCY(IF('Data Transformation'!$B$4:$B$8425=B7131,'Data Transformation'!$G$4:$G$8425),'Bin Analysis'!$B7149)</f>
        <v>2073</v>
      </c>
      <c r="I7149">
        <f t="shared" si="892"/>
        <v>0</v>
      </c>
      <c r="J7149">
        <f t="shared" si="893"/>
        <v>0</v>
      </c>
      <c r="K7149">
        <f>J7149*Weighting!$W$21</f>
        <v>0</v>
      </c>
      <c r="M7149" s="14"/>
    </row>
    <row r="7150" spans="1:13" x14ac:dyDescent="0.25">
      <c r="A7150" s="32" t="str">
        <f>IF(Weighting!$P$22&gt;0,B7150,"")</f>
        <v/>
      </c>
      <c r="B7150" t="e">
        <f>Weighting!$C$22</f>
        <v>#DIV/0!</v>
      </c>
      <c r="C7150" t="e">
        <f>Weighting!$F$22</f>
        <v>#NUM!</v>
      </c>
      <c r="D7150" t="e">
        <f>IF(C7150=1,'Data Transformation'!$G$3+0.5*'Data Transformation'!$W$25,IF(C7151=1,D7151-'Data Transformation'!$W$25,FALSE))</f>
        <v>#NUM!</v>
      </c>
      <c r="E7150">
        <f t="array" ref="E7150">IF(ISLOGICAL(D7150),"",FREQUENCY(IF('Data Transformation'!$B$425:$B$8425='Bin Analysis'!$B7131,'Data Transformation'!$G$425:$G$8425),D7150))</f>
        <v>2001</v>
      </c>
      <c r="F7150">
        <f t="shared" si="891"/>
        <v>0</v>
      </c>
      <c r="G7150">
        <f>Weighting!$H$22</f>
        <v>0</v>
      </c>
      <c r="H7150">
        <f t="array" ref="H7150">FREQUENCY(IF('Data Transformation'!$B$4:$B$8425=B7131,'Data Transformation'!$G$4:$G$8425),'Bin Analysis'!$B7150)</f>
        <v>2073</v>
      </c>
      <c r="I7150">
        <f t="shared" si="892"/>
        <v>0</v>
      </c>
      <c r="J7150">
        <f t="shared" si="893"/>
        <v>0</v>
      </c>
      <c r="K7150">
        <f>J7150*Weighting!$W$22</f>
        <v>0</v>
      </c>
      <c r="M7150" s="14"/>
    </row>
    <row r="7151" spans="1:13" x14ac:dyDescent="0.25">
      <c r="A7151" s="32" t="str">
        <f>IF(Weighting!$P$23&gt;0,B7151,"")</f>
        <v/>
      </c>
      <c r="B7151" t="e">
        <f>Weighting!$C$23</f>
        <v>#DIV/0!</v>
      </c>
      <c r="C7151" t="e">
        <f>Weighting!$F$23</f>
        <v>#NUM!</v>
      </c>
      <c r="D7151" t="e">
        <f>IF(C7151=1,'Data Transformation'!$G$3+0.5*'Data Transformation'!$W$25,IF(C7152=1,D7152-'Data Transformation'!$W$25,FALSE))</f>
        <v>#NUM!</v>
      </c>
      <c r="E7151">
        <f t="array" ref="E7151">IF(ISLOGICAL(D7151),"",FREQUENCY(IF('Data Transformation'!$B$425:$B$8425='Bin Analysis'!$B7131,'Data Transformation'!$G$425:$G$8425),D7151))</f>
        <v>2001</v>
      </c>
      <c r="F7151">
        <f t="shared" si="891"/>
        <v>0</v>
      </c>
      <c r="G7151">
        <f>Weighting!$H$23</f>
        <v>0</v>
      </c>
      <c r="H7151">
        <f t="array" ref="H7151">FREQUENCY(IF('Data Transformation'!$B$4:$B$8425=B7131,'Data Transformation'!$G$4:$G$8425),'Bin Analysis'!$B7151)</f>
        <v>2073</v>
      </c>
      <c r="I7151">
        <f t="shared" si="892"/>
        <v>0</v>
      </c>
      <c r="J7151">
        <f t="shared" si="893"/>
        <v>0</v>
      </c>
      <c r="K7151">
        <f>J7151*Weighting!$W$23</f>
        <v>0</v>
      </c>
      <c r="M7151" s="14"/>
    </row>
    <row r="7152" spans="1:13" x14ac:dyDescent="0.25">
      <c r="A7152" s="32" t="str">
        <f>IF(Weighting!$P$24&gt;0,B7152,"")</f>
        <v/>
      </c>
      <c r="B7152" t="e">
        <f>Weighting!$C$24</f>
        <v>#DIV/0!</v>
      </c>
      <c r="C7152" t="e">
        <f>Weighting!$F$24</f>
        <v>#NUM!</v>
      </c>
      <c r="D7152" t="e">
        <f>IF(C7152=1,'Data Transformation'!$G$3+0.5*'Data Transformation'!$W$25,IF(C7153=1,D7153-'Data Transformation'!$W$25,FALSE))</f>
        <v>#NUM!</v>
      </c>
      <c r="E7152">
        <f t="array" ref="E7152">IF(ISLOGICAL(D7152),"",FREQUENCY(IF('Data Transformation'!$B$425:$B$8425='Bin Analysis'!$B7131,'Data Transformation'!$G$425:$G$8425),D7152))</f>
        <v>2001</v>
      </c>
      <c r="F7152">
        <f t="shared" si="891"/>
        <v>0</v>
      </c>
      <c r="G7152">
        <f>Weighting!$H$24</f>
        <v>0</v>
      </c>
      <c r="H7152">
        <f t="array" ref="H7152">FREQUENCY(IF('Data Transformation'!$B$4:$B$8425=B7131,'Data Transformation'!$G$4:$G$8425),'Bin Analysis'!$B7152)</f>
        <v>2073</v>
      </c>
      <c r="I7152">
        <f t="shared" si="892"/>
        <v>0</v>
      </c>
      <c r="J7152">
        <f t="shared" si="893"/>
        <v>0</v>
      </c>
      <c r="K7152">
        <f>J7152*Weighting!$W$24</f>
        <v>0</v>
      </c>
      <c r="M7152" s="14"/>
    </row>
    <row r="7153" spans="1:25" x14ac:dyDescent="0.25">
      <c r="A7153" s="32" t="str">
        <f>IF(Weighting!$P$25&gt;0,B7153,"")</f>
        <v/>
      </c>
      <c r="B7153" t="e">
        <f>Weighting!$C$25</f>
        <v>#DIV/0!</v>
      </c>
      <c r="C7153" t="e">
        <f>Weighting!$F$25</f>
        <v>#NUM!</v>
      </c>
      <c r="D7153" t="e">
        <f>IF(C7153=1,'Data Transformation'!$G$3+0.5*'Data Transformation'!$W$25,IF(C7154=1,D7154-'Data Transformation'!$W$25,FALSE))</f>
        <v>#NUM!</v>
      </c>
      <c r="E7153">
        <f t="array" ref="E7153">IF(ISLOGICAL(D7153),"",FREQUENCY(IF('Data Transformation'!$B$425:$B$8425='Bin Analysis'!$B7131,'Data Transformation'!$G$425:$G$8425),D7153))</f>
        <v>2001</v>
      </c>
      <c r="F7153">
        <f t="shared" si="891"/>
        <v>0</v>
      </c>
      <c r="G7153">
        <f>Weighting!$H$25</f>
        <v>0</v>
      </c>
      <c r="H7153">
        <f t="array" ref="H7153">FREQUENCY(IF('Data Transformation'!$B$4:$B$8425=B7131,'Data Transformation'!$G$4:$G$8425),'Bin Analysis'!$B7153)</f>
        <v>2073</v>
      </c>
      <c r="I7153">
        <f t="shared" si="892"/>
        <v>0</v>
      </c>
      <c r="J7153">
        <f t="shared" si="893"/>
        <v>0</v>
      </c>
      <c r="K7153">
        <f>J7153*Weighting!$W$25</f>
        <v>0</v>
      </c>
      <c r="M7153" s="14"/>
    </row>
    <row r="7154" spans="1:25" x14ac:dyDescent="0.25">
      <c r="O7154"/>
      <c r="P7154"/>
      <c r="Q7154"/>
      <c r="R7154"/>
    </row>
    <row r="7155" spans="1:25" ht="23.25" x14ac:dyDescent="0.35">
      <c r="A7155" s="21" t="s">
        <v>0</v>
      </c>
      <c r="B7155" s="21" t="str">
        <f>IFERROR(VLOOKUP(C7155,'Data Transformation'!$L$6:$M$426,2,FALSE),"")</f>
        <v/>
      </c>
      <c r="C7155" s="21">
        <f>C7131+1</f>
        <v>298</v>
      </c>
      <c r="D7155" s="21"/>
      <c r="E7155" s="21"/>
      <c r="F7155" s="21"/>
      <c r="G7155" s="21"/>
      <c r="H7155" s="22"/>
      <c r="I7155" s="22"/>
      <c r="J7155" s="22"/>
      <c r="K7155" s="21"/>
      <c r="L7155" s="21" t="str">
        <f>B7155</f>
        <v/>
      </c>
      <c r="M7155" s="23" t="e">
        <f>INDEX('Data Transformation'!$O$4:$O$424,MATCH($B7155,'Data Transformation'!$M$4:$M$424,0),MATCH($M$2,'Data Transformation'!$O$3,0))</f>
        <v>#N/A</v>
      </c>
      <c r="N7155" s="27" t="e">
        <f>IF('Input and Summary Results'!$J$16="minimum",'Bin Analysis'!X7156/(M7155-1),'Bin Analysis'!Y7155/('Bin Analysis'!M7155-1))</f>
        <v>#N/A</v>
      </c>
      <c r="O7155" s="27" t="e">
        <f>IF(M7155=FALSE,NA(),(VLOOKUP(1,C7158:K7177,4,FALSE))/(M7155-1))</f>
        <v>#N/A</v>
      </c>
      <c r="P7155" s="27" t="e">
        <f>IF(M7155=FALSE,NA(),SUM(J7158:J7177)/Weighting!$S$5)</f>
        <v>#N/A</v>
      </c>
      <c r="Q7155" s="27" t="e">
        <f>IF(M7155=FALSE,NA(),SUM(K7158:K7177)/Weighting!$S$6)</f>
        <v>#N/A</v>
      </c>
      <c r="R7155" s="27" t="e">
        <f>IF(M7155=FALSE,NA(),(VLOOKUP(1,G7158:K7177,3,FALSE))/(M7155-1))</f>
        <v>#N/A</v>
      </c>
      <c r="S7155" s="22" t="e">
        <f>IF(M7155=FALSE,NA(),IF(SUM(J7158:J7177)=2,"yes","no"))</f>
        <v>#N/A</v>
      </c>
      <c r="X7155" s="2" cm="2">
        <f t="array" ref="X7155:X7156">FREQUENCY(IF('Data Transformation'!$B$425:$B$6424='Bin Analysis'!L7155,'Data Transformation'!$G$425:$G$6424),'Data Transformation'!$U$11)</f>
        <v>0</v>
      </c>
      <c r="Y7155" s="2" cm="2">
        <f t="array" ref="Y7155:Y7156">FREQUENCY(IF('Data Transformation'!$B$425:$B$6424='Bin Analysis'!L7155,'Data Transformation'!$G$425:$G$6424),'Data Transformation'!$U$12)</f>
        <v>0</v>
      </c>
    </row>
    <row r="7156" spans="1:25" x14ac:dyDescent="0.25">
      <c r="A7156" s="14" t="s">
        <v>67</v>
      </c>
      <c r="B7156" t="s">
        <v>47</v>
      </c>
      <c r="C7156" t="s">
        <v>5</v>
      </c>
      <c r="D7156" t="s">
        <v>100</v>
      </c>
      <c r="E7156" t="s">
        <v>101</v>
      </c>
      <c r="F7156" t="s">
        <v>102</v>
      </c>
      <c r="G7156" t="s">
        <v>70</v>
      </c>
      <c r="H7156" t="s">
        <v>31</v>
      </c>
      <c r="I7156" t="s">
        <v>32</v>
      </c>
      <c r="J7156" t="s">
        <v>46</v>
      </c>
      <c r="K7156" s="14" t="s">
        <v>45</v>
      </c>
      <c r="M7156" s="14"/>
      <c r="X7156" s="2">
        <v>0</v>
      </c>
      <c r="Y7156" s="2">
        <v>0</v>
      </c>
    </row>
    <row r="7157" spans="1:25" x14ac:dyDescent="0.25">
      <c r="A7157" s="32"/>
      <c r="D7157" t="e">
        <f>IF(C7157=1,'Data Transformation'!$G$3+0.5*'Data Transformation'!$W$25,IF(C7158=1,D7158-'Data Transformation'!$W$25,FALSE))</f>
        <v>#NUM!</v>
      </c>
      <c r="E7157">
        <f t="array" ref="E7157">IF(ISLOGICAL(D7157),"",FREQUENCY(IF('Data Transformation'!$B$425:$B$8425='Bin Analysis'!$B7155,'Data Transformation'!$G$425:$G$8425),D7157))</f>
        <v>2001</v>
      </c>
      <c r="F7157" t="e">
        <f>IF(ISLOGICAL(D7157),"",E7157-E7156)</f>
        <v>#VALUE!</v>
      </c>
      <c r="M7157" s="14"/>
    </row>
    <row r="7158" spans="1:25" x14ac:dyDescent="0.25">
      <c r="A7158" s="32" t="e">
        <f>IF(Weighting!$P$6&gt;0,B7158,"")</f>
        <v>#NUM!</v>
      </c>
      <c r="B7158" t="e">
        <f>Weighting!$C$6</f>
        <v>#DIV/0!</v>
      </c>
      <c r="C7158" t="e">
        <f>Weighting!$F$6</f>
        <v>#NUM!</v>
      </c>
      <c r="D7158" t="e">
        <f>IF(C7158=1,'Data Transformation'!$G$3+0.5*'Data Transformation'!$W$25,IF(C7159=1,D7159-'Data Transformation'!$W$25,FALSE))</f>
        <v>#NUM!</v>
      </c>
      <c r="E7158">
        <f t="array" ref="E7158">IF(ISLOGICAL(D7158),"",FREQUENCY(IF('Data Transformation'!$B$425:$B$8425='Bin Analysis'!$B7155,'Data Transformation'!$G$425:$G$8425),D7158))</f>
        <v>2001</v>
      </c>
      <c r="F7158">
        <f>IF(ISLOGICAL(D7158),"",E7158-E7157)</f>
        <v>0</v>
      </c>
      <c r="G7158">
        <f>Weighting!$H$6</f>
        <v>1</v>
      </c>
      <c r="H7158">
        <f t="array" ref="H7158">FREQUENCY(IF('Data Transformation'!$B$4:$B$8425=B7155,'Data Transformation'!$G$4:$G$8425),'Bin Analysis'!$B7158)</f>
        <v>2073</v>
      </c>
      <c r="I7158">
        <f>H7158-H7157</f>
        <v>2073</v>
      </c>
      <c r="J7158">
        <f>IF(I7158=0,0,1)</f>
        <v>1</v>
      </c>
      <c r="K7158" t="e">
        <f>J7158*Weighting!$W$6</f>
        <v>#NUM!</v>
      </c>
      <c r="M7158" s="14"/>
    </row>
    <row r="7159" spans="1:25" x14ac:dyDescent="0.25">
      <c r="A7159" s="32" t="str">
        <f>IF(Weighting!$P$7&gt;0,B7159,"")</f>
        <v/>
      </c>
      <c r="B7159" t="e">
        <f>Weighting!$C$7</f>
        <v>#DIV/0!</v>
      </c>
      <c r="C7159" t="e">
        <f>Weighting!$F$7</f>
        <v>#NUM!</v>
      </c>
      <c r="D7159" t="e">
        <f>IF(C7159=1,'Data Transformation'!$G$3+0.5*'Data Transformation'!$W$25,IF(C7160=1,D7160-'Data Transformation'!$W$25,FALSE))</f>
        <v>#NUM!</v>
      </c>
      <c r="E7159">
        <f t="array" ref="E7159">IF(ISLOGICAL(D7159),"",FREQUENCY(IF('Data Transformation'!$B$425:$B$8425='Bin Analysis'!$B7155,'Data Transformation'!$G$425:$G$8425),D7159))</f>
        <v>2001</v>
      </c>
      <c r="F7159">
        <f t="shared" ref="F7159:F7177" si="894">IF(ISLOGICAL(D7159),"",E7159-E7158)</f>
        <v>0</v>
      </c>
      <c r="G7159">
        <f>Weighting!$H$7</f>
        <v>0</v>
      </c>
      <c r="H7159">
        <f t="array" ref="H7159">FREQUENCY(IF('Data Transformation'!$B$4:$B$8425=B7155,'Data Transformation'!$G$4:$G$8425),'Bin Analysis'!$B7159)</f>
        <v>2073</v>
      </c>
      <c r="I7159">
        <f t="shared" ref="I7159:I7177" si="895">H7159-H7158</f>
        <v>0</v>
      </c>
      <c r="J7159">
        <f>IF(I7159=0,0,1)</f>
        <v>0</v>
      </c>
      <c r="K7159">
        <f>J7159*Weighting!$W$7</f>
        <v>0</v>
      </c>
      <c r="M7159" s="14"/>
    </row>
    <row r="7160" spans="1:25" x14ac:dyDescent="0.25">
      <c r="A7160" s="32" t="str">
        <f>IF(Weighting!$P$8&gt;0,B7160,"")</f>
        <v/>
      </c>
      <c r="B7160" t="e">
        <f>Weighting!$C$8</f>
        <v>#DIV/0!</v>
      </c>
      <c r="C7160" t="e">
        <f>Weighting!$F$8</f>
        <v>#NUM!</v>
      </c>
      <c r="D7160" t="e">
        <f>IF(C7160=1,'Data Transformation'!$G$3+0.5*'Data Transformation'!$W$25,IF(C7161=1,D7161-'Data Transformation'!$W$25,FALSE))</f>
        <v>#NUM!</v>
      </c>
      <c r="E7160">
        <f t="array" ref="E7160">IF(ISLOGICAL(D7160),"",FREQUENCY(IF('Data Transformation'!$B$425:$B$8425='Bin Analysis'!$B7155,'Data Transformation'!$G$425:$G$8425),D7160))</f>
        <v>2001</v>
      </c>
      <c r="F7160">
        <f t="shared" si="894"/>
        <v>0</v>
      </c>
      <c r="G7160">
        <f>Weighting!$H$8</f>
        <v>0</v>
      </c>
      <c r="H7160">
        <f t="array" ref="H7160">FREQUENCY(IF('Data Transformation'!$B$4:$B$8425=B7155,'Data Transformation'!$G$4:$G$8425),'Bin Analysis'!$B7160)</f>
        <v>2073</v>
      </c>
      <c r="I7160">
        <f t="shared" si="895"/>
        <v>0</v>
      </c>
      <c r="J7160">
        <f t="shared" ref="J7160:J7177" si="896">IF(I7160=0,0,1)</f>
        <v>0</v>
      </c>
      <c r="K7160">
        <f>J7160*Weighting!$W$8</f>
        <v>0</v>
      </c>
      <c r="M7160" s="14"/>
    </row>
    <row r="7161" spans="1:25" x14ac:dyDescent="0.25">
      <c r="A7161" s="32" t="str">
        <f>IF(Weighting!$P$9&gt;0,B7161,"")</f>
        <v/>
      </c>
      <c r="B7161" s="50" t="e">
        <f>Weighting!$C$9</f>
        <v>#DIV/0!</v>
      </c>
      <c r="C7161" t="e">
        <f>Weighting!$F$9</f>
        <v>#NUM!</v>
      </c>
      <c r="D7161" t="e">
        <f>IF(C7161=1,'Data Transformation'!$G$3+0.5*'Data Transformation'!$W$25,IF(C7162=1,D7162-'Data Transformation'!$W$25,FALSE))</f>
        <v>#NUM!</v>
      </c>
      <c r="E7161">
        <f t="array" ref="E7161">IF(ISLOGICAL(D7161),"",FREQUENCY(IF('Data Transformation'!$B$425:$B$8425='Bin Analysis'!$B7155,'Data Transformation'!$G$425:$G$8425),D7161))</f>
        <v>2001</v>
      </c>
      <c r="F7161">
        <f t="shared" si="894"/>
        <v>0</v>
      </c>
      <c r="G7161">
        <f>Weighting!$H$9</f>
        <v>0</v>
      </c>
      <c r="H7161">
        <f t="array" ref="H7161">FREQUENCY(IF('Data Transformation'!$B$4:$B$8425=B7155,'Data Transformation'!$G$4:$G$8425),'Bin Analysis'!$B7161)</f>
        <v>2073</v>
      </c>
      <c r="I7161">
        <f t="shared" si="895"/>
        <v>0</v>
      </c>
      <c r="J7161">
        <f t="shared" si="896"/>
        <v>0</v>
      </c>
      <c r="K7161">
        <f>J7161*Weighting!$W$9</f>
        <v>0</v>
      </c>
      <c r="M7161" s="14"/>
    </row>
    <row r="7162" spans="1:25" x14ac:dyDescent="0.25">
      <c r="A7162" s="32" t="str">
        <f>IF(Weighting!$P$10&gt;0,B7162,"")</f>
        <v/>
      </c>
      <c r="B7162" t="e">
        <f>Weighting!$C$10</f>
        <v>#DIV/0!</v>
      </c>
      <c r="C7162" t="e">
        <f>Weighting!$F$10</f>
        <v>#NUM!</v>
      </c>
      <c r="D7162" t="e">
        <f>IF(C7162=1,'Data Transformation'!$G$3+0.5*'Data Transformation'!$W$25,IF(C7163=1,D7163-'Data Transformation'!$W$25,FALSE))</f>
        <v>#NUM!</v>
      </c>
      <c r="E7162">
        <f t="array" ref="E7162">IF(ISLOGICAL(D7162),"",FREQUENCY(IF('Data Transformation'!$B$425:$B$8425='Bin Analysis'!$B7155,'Data Transformation'!$G$425:$G$8425),D7162))</f>
        <v>2001</v>
      </c>
      <c r="F7162">
        <f t="shared" si="894"/>
        <v>0</v>
      </c>
      <c r="G7162">
        <f>Weighting!$H$10</f>
        <v>0</v>
      </c>
      <c r="H7162">
        <f t="array" ref="H7162">FREQUENCY(IF('Data Transformation'!$B$4:$B$8425=B7155,'Data Transformation'!$G$4:$G$8425),'Bin Analysis'!$B7162)</f>
        <v>2073</v>
      </c>
      <c r="I7162">
        <f t="shared" si="895"/>
        <v>0</v>
      </c>
      <c r="J7162">
        <f t="shared" si="896"/>
        <v>0</v>
      </c>
      <c r="K7162">
        <f>J7162*Weighting!$W$10</f>
        <v>0</v>
      </c>
      <c r="M7162" s="14"/>
    </row>
    <row r="7163" spans="1:25" x14ac:dyDescent="0.25">
      <c r="A7163" s="32" t="str">
        <f>IF(Weighting!$P$11&gt;0,B7163,"")</f>
        <v/>
      </c>
      <c r="B7163" t="e">
        <f>Weighting!$C$11</f>
        <v>#DIV/0!</v>
      </c>
      <c r="C7163" t="e">
        <f>Weighting!$F$11</f>
        <v>#NUM!</v>
      </c>
      <c r="D7163" t="e">
        <f>IF(C7163=1,'Data Transformation'!$G$3+0.5*'Data Transformation'!$W$25,IF(C7164=1,D7164-'Data Transformation'!$W$25,FALSE))</f>
        <v>#NUM!</v>
      </c>
      <c r="E7163">
        <f t="array" ref="E7163">IF(ISLOGICAL(D7163),"",FREQUENCY(IF('Data Transformation'!$B$425:$B$8425='Bin Analysis'!$B7155,'Data Transformation'!$G$425:$G$8425),D7163))</f>
        <v>2001</v>
      </c>
      <c r="F7163">
        <f t="shared" si="894"/>
        <v>0</v>
      </c>
      <c r="G7163">
        <f>Weighting!$H$11</f>
        <v>0</v>
      </c>
      <c r="H7163">
        <f t="array" ref="H7163">FREQUENCY(IF('Data Transformation'!$B$4:$B$8425=B7155,'Data Transformation'!$G$4:$G$8425),'Bin Analysis'!$B7163)</f>
        <v>2073</v>
      </c>
      <c r="I7163">
        <f t="shared" si="895"/>
        <v>0</v>
      </c>
      <c r="J7163">
        <f t="shared" si="896"/>
        <v>0</v>
      </c>
      <c r="K7163">
        <f>J7163*Weighting!$W$11</f>
        <v>0</v>
      </c>
      <c r="M7163" s="14"/>
    </row>
    <row r="7164" spans="1:25" x14ac:dyDescent="0.25">
      <c r="A7164" s="32" t="str">
        <f>IF(Weighting!$P$12&gt;0,B7164,"")</f>
        <v/>
      </c>
      <c r="B7164" t="e">
        <f>Weighting!$C$12</f>
        <v>#DIV/0!</v>
      </c>
      <c r="C7164" t="e">
        <f>Weighting!$F$12</f>
        <v>#NUM!</v>
      </c>
      <c r="D7164" t="e">
        <f>IF(C7164=1,'Data Transformation'!$G$3+0.5*'Data Transformation'!$W$25,IF(C7165=1,D7165-'Data Transformation'!$W$25,FALSE))</f>
        <v>#NUM!</v>
      </c>
      <c r="E7164">
        <f t="array" ref="E7164">IF(ISLOGICAL(D7164),"",FREQUENCY(IF('Data Transformation'!$B$425:$B$8425='Bin Analysis'!$B7155,'Data Transformation'!$G$425:$G$8425),D7164))</f>
        <v>2001</v>
      </c>
      <c r="F7164">
        <f t="shared" si="894"/>
        <v>0</v>
      </c>
      <c r="G7164">
        <f>Weighting!$H$12</f>
        <v>0</v>
      </c>
      <c r="H7164">
        <f t="array" ref="H7164">FREQUENCY(IF('Data Transformation'!$B$4:$B$8425=B7155,'Data Transformation'!$G$4:$G$8425),'Bin Analysis'!$B7164)</f>
        <v>2073</v>
      </c>
      <c r="I7164">
        <f t="shared" si="895"/>
        <v>0</v>
      </c>
      <c r="J7164">
        <f t="shared" si="896"/>
        <v>0</v>
      </c>
      <c r="K7164">
        <f>J7164*Weighting!$W$12</f>
        <v>0</v>
      </c>
      <c r="M7164" s="14"/>
    </row>
    <row r="7165" spans="1:25" x14ac:dyDescent="0.25">
      <c r="A7165" s="32" t="str">
        <f>IF(Weighting!$P$13&gt;0,B7165,"")</f>
        <v/>
      </c>
      <c r="B7165" t="e">
        <f>Weighting!$C$13</f>
        <v>#DIV/0!</v>
      </c>
      <c r="C7165" t="e">
        <f>Weighting!$F$13</f>
        <v>#NUM!</v>
      </c>
      <c r="D7165" t="e">
        <f>IF(C7165=1,'Data Transformation'!$G$3+0.5*'Data Transformation'!$W$25,IF(C7166=1,D7166-'Data Transformation'!$W$25,FALSE))</f>
        <v>#NUM!</v>
      </c>
      <c r="E7165">
        <f t="array" ref="E7165">IF(ISLOGICAL(D7165),"",FREQUENCY(IF('Data Transformation'!$B$425:$B$8425='Bin Analysis'!$B7155,'Data Transformation'!$G$425:$G$8425),D7165))</f>
        <v>2001</v>
      </c>
      <c r="F7165">
        <f t="shared" si="894"/>
        <v>0</v>
      </c>
      <c r="G7165">
        <f>Weighting!$H$13</f>
        <v>0</v>
      </c>
      <c r="H7165">
        <f t="array" ref="H7165">FREQUENCY(IF('Data Transformation'!$B$4:$B$8425=B7155,'Data Transformation'!$G$4:$G$8425),'Bin Analysis'!$B7165)</f>
        <v>2073</v>
      </c>
      <c r="I7165">
        <f t="shared" si="895"/>
        <v>0</v>
      </c>
      <c r="J7165">
        <f t="shared" si="896"/>
        <v>0</v>
      </c>
      <c r="K7165">
        <f>J7165*Weighting!$W$13</f>
        <v>0</v>
      </c>
      <c r="M7165" s="14"/>
    </row>
    <row r="7166" spans="1:25" x14ac:dyDescent="0.25">
      <c r="A7166" s="32" t="str">
        <f>IF(Weighting!$P$14&gt;0,B7166,"")</f>
        <v/>
      </c>
      <c r="B7166" t="e">
        <f>Weighting!$C$14</f>
        <v>#DIV/0!</v>
      </c>
      <c r="C7166" t="e">
        <f>Weighting!$F$14</f>
        <v>#NUM!</v>
      </c>
      <c r="D7166" t="e">
        <f>IF(C7166=1,'Data Transformation'!$G$3+0.5*'Data Transformation'!$W$25,IF(C7167=1,D7167-'Data Transformation'!$W$25,FALSE))</f>
        <v>#NUM!</v>
      </c>
      <c r="E7166">
        <f t="array" ref="E7166">IF(ISLOGICAL(D7166),"",FREQUENCY(IF('Data Transformation'!$B$425:$B$8425='Bin Analysis'!$B7155,'Data Transformation'!$G$425:$G$8425),D7166))</f>
        <v>2001</v>
      </c>
      <c r="F7166">
        <f t="shared" si="894"/>
        <v>0</v>
      </c>
      <c r="G7166">
        <f>Weighting!$H$14</f>
        <v>0</v>
      </c>
      <c r="H7166">
        <f t="array" ref="H7166">FREQUENCY(IF('Data Transformation'!$B$4:$B$8425=B7155,'Data Transformation'!$G$4:$G$8425),'Bin Analysis'!$B7166)</f>
        <v>2073</v>
      </c>
      <c r="I7166">
        <f t="shared" si="895"/>
        <v>0</v>
      </c>
      <c r="J7166">
        <f t="shared" si="896"/>
        <v>0</v>
      </c>
      <c r="K7166">
        <f>J7166*Weighting!$W$14</f>
        <v>0</v>
      </c>
      <c r="M7166" s="14"/>
    </row>
    <row r="7167" spans="1:25" x14ac:dyDescent="0.25">
      <c r="A7167" s="32" t="str">
        <f>IF(Weighting!$P$15&gt;0,B7167,"")</f>
        <v/>
      </c>
      <c r="B7167" t="e">
        <f>Weighting!$C$15</f>
        <v>#DIV/0!</v>
      </c>
      <c r="C7167" t="e">
        <f>Weighting!$F$15</f>
        <v>#NUM!</v>
      </c>
      <c r="D7167" t="e">
        <f>IF(C7167=1,'Data Transformation'!$G$3+0.5*'Data Transformation'!$W$25,IF(C7168=1,D7168-'Data Transformation'!$W$25,FALSE))</f>
        <v>#NUM!</v>
      </c>
      <c r="E7167">
        <f t="array" ref="E7167">IF(ISLOGICAL(D7167),"",FREQUENCY(IF('Data Transformation'!$B$425:$B$8425='Bin Analysis'!$B7155,'Data Transformation'!$G$425:$G$8425),D7167))</f>
        <v>2001</v>
      </c>
      <c r="F7167">
        <f t="shared" si="894"/>
        <v>0</v>
      </c>
      <c r="G7167">
        <f>Weighting!$H$15</f>
        <v>0</v>
      </c>
      <c r="H7167">
        <f t="array" ref="H7167">FREQUENCY(IF('Data Transformation'!$B$4:$B$8425=B7155,'Data Transformation'!$G$4:$G$8425),'Bin Analysis'!$B7167)</f>
        <v>2073</v>
      </c>
      <c r="I7167">
        <f t="shared" si="895"/>
        <v>0</v>
      </c>
      <c r="J7167">
        <f t="shared" si="896"/>
        <v>0</v>
      </c>
      <c r="K7167">
        <f>J7167*Weighting!$W$15</f>
        <v>0</v>
      </c>
      <c r="M7167" s="14"/>
    </row>
    <row r="7168" spans="1:25" x14ac:dyDescent="0.25">
      <c r="A7168" s="32" t="str">
        <f>IF(Weighting!$P$16&gt;0,B7168,"")</f>
        <v/>
      </c>
      <c r="B7168" t="e">
        <f>Weighting!$C$16</f>
        <v>#DIV/0!</v>
      </c>
      <c r="C7168" t="e">
        <f>Weighting!$F$16</f>
        <v>#NUM!</v>
      </c>
      <c r="D7168" t="e">
        <f>IF(C7168=1,'Data Transformation'!$G$3+0.5*'Data Transformation'!$W$25,IF(C7169=1,D7169-'Data Transformation'!$W$25,FALSE))</f>
        <v>#NUM!</v>
      </c>
      <c r="E7168">
        <f t="array" ref="E7168">IF(ISLOGICAL(D7168),"",FREQUENCY(IF('Data Transformation'!$B$425:$B$8425='Bin Analysis'!$B7155,'Data Transformation'!$G$425:$G$8425),D7168))</f>
        <v>2001</v>
      </c>
      <c r="F7168">
        <f t="shared" si="894"/>
        <v>0</v>
      </c>
      <c r="G7168">
        <f>Weighting!$H$16</f>
        <v>0</v>
      </c>
      <c r="H7168">
        <f t="array" ref="H7168">FREQUENCY(IF('Data Transformation'!$B$4:$B$8425=B7155,'Data Transformation'!$G$4:$G$8425),'Bin Analysis'!$B7168)</f>
        <v>2073</v>
      </c>
      <c r="I7168">
        <f t="shared" si="895"/>
        <v>0</v>
      </c>
      <c r="J7168">
        <f t="shared" si="896"/>
        <v>0</v>
      </c>
      <c r="K7168">
        <f>J7168*Weighting!$W$16</f>
        <v>0</v>
      </c>
      <c r="M7168" s="14"/>
    </row>
    <row r="7169" spans="1:25" x14ac:dyDescent="0.25">
      <c r="A7169" s="32" t="str">
        <f>IF(Weighting!$P$17&gt;0,B7169,"")</f>
        <v/>
      </c>
      <c r="B7169" t="e">
        <f>Weighting!$C$17</f>
        <v>#DIV/0!</v>
      </c>
      <c r="C7169" t="e">
        <f>Weighting!$F$17</f>
        <v>#NUM!</v>
      </c>
      <c r="D7169" t="e">
        <f>IF(C7169=1,'Data Transformation'!$G$3+0.5*'Data Transformation'!$W$25,IF(C7170=1,D7170-'Data Transformation'!$W$25,FALSE))</f>
        <v>#NUM!</v>
      </c>
      <c r="E7169">
        <f t="array" ref="E7169">IF(ISLOGICAL(D7169),"",FREQUENCY(IF('Data Transformation'!$B$425:$B$8425='Bin Analysis'!$B7155,'Data Transformation'!$G$425:$G$8425),D7169))</f>
        <v>2001</v>
      </c>
      <c r="F7169">
        <f t="shared" si="894"/>
        <v>0</v>
      </c>
      <c r="G7169">
        <f>Weighting!$H$17</f>
        <v>0</v>
      </c>
      <c r="H7169">
        <f t="array" ref="H7169">FREQUENCY(IF('Data Transformation'!$B$4:$B$8425=B7155,'Data Transformation'!$G$4:$G$8425),'Bin Analysis'!$B7169)</f>
        <v>2073</v>
      </c>
      <c r="I7169">
        <f t="shared" si="895"/>
        <v>0</v>
      </c>
      <c r="J7169">
        <f t="shared" si="896"/>
        <v>0</v>
      </c>
      <c r="K7169">
        <f>J7169*Weighting!$W$17</f>
        <v>0</v>
      </c>
      <c r="M7169" s="14"/>
    </row>
    <row r="7170" spans="1:25" x14ac:dyDescent="0.25">
      <c r="A7170" s="32" t="str">
        <f>IF(Weighting!$P$18&gt;0,B7170,"")</f>
        <v/>
      </c>
      <c r="B7170" t="e">
        <f>Weighting!$C$18</f>
        <v>#DIV/0!</v>
      </c>
      <c r="C7170" t="e">
        <f>Weighting!$F$18</f>
        <v>#NUM!</v>
      </c>
      <c r="D7170" t="e">
        <f>IF(C7170=1,'Data Transformation'!$G$3+0.5*'Data Transformation'!$W$25,IF(C7171=1,D7171-'Data Transformation'!$W$25,FALSE))</f>
        <v>#NUM!</v>
      </c>
      <c r="E7170">
        <f t="array" ref="E7170">IF(ISLOGICAL(D7170),"",FREQUENCY(IF('Data Transformation'!$B$425:$B$8425='Bin Analysis'!$B7155,'Data Transformation'!$G$425:$G$8425),D7170))</f>
        <v>2001</v>
      </c>
      <c r="F7170">
        <f t="shared" si="894"/>
        <v>0</v>
      </c>
      <c r="G7170">
        <f>Weighting!$H$18</f>
        <v>0</v>
      </c>
      <c r="H7170">
        <f t="array" ref="H7170">FREQUENCY(IF('Data Transformation'!$B$4:$B$8425=B7155,'Data Transformation'!$G$4:$G$8425),'Bin Analysis'!$B7170)</f>
        <v>2073</v>
      </c>
      <c r="I7170">
        <f t="shared" si="895"/>
        <v>0</v>
      </c>
      <c r="J7170">
        <f t="shared" si="896"/>
        <v>0</v>
      </c>
      <c r="K7170">
        <f>J7170*Weighting!$W$18</f>
        <v>0</v>
      </c>
      <c r="M7170" s="14"/>
    </row>
    <row r="7171" spans="1:25" x14ac:dyDescent="0.25">
      <c r="A7171" s="32" t="str">
        <f>IF(Weighting!$P$19&gt;0,B7171,"")</f>
        <v/>
      </c>
      <c r="B7171" t="e">
        <f>Weighting!$C$19</f>
        <v>#DIV/0!</v>
      </c>
      <c r="C7171" t="e">
        <f>Weighting!$F$19</f>
        <v>#NUM!</v>
      </c>
      <c r="D7171" t="e">
        <f>IF(C7171=1,'Data Transformation'!$G$3+0.5*'Data Transformation'!$W$25,IF(C7172=1,D7172-'Data Transformation'!$W$25,FALSE))</f>
        <v>#NUM!</v>
      </c>
      <c r="E7171">
        <f t="array" ref="E7171">IF(ISLOGICAL(D7171),"",FREQUENCY(IF('Data Transformation'!$B$425:$B$8425='Bin Analysis'!$B7155,'Data Transformation'!$G$425:$G$8425),D7171))</f>
        <v>2001</v>
      </c>
      <c r="F7171">
        <f t="shared" si="894"/>
        <v>0</v>
      </c>
      <c r="G7171">
        <f>Weighting!$H$19</f>
        <v>0</v>
      </c>
      <c r="H7171">
        <f t="array" ref="H7171">FREQUENCY(IF('Data Transformation'!$B$4:$B$8425=B7155,'Data Transformation'!$G$4:$G$8425),'Bin Analysis'!$B7171)</f>
        <v>2073</v>
      </c>
      <c r="I7171">
        <f t="shared" si="895"/>
        <v>0</v>
      </c>
      <c r="J7171">
        <f t="shared" si="896"/>
        <v>0</v>
      </c>
      <c r="K7171">
        <f>J7171*Weighting!$W$19</f>
        <v>0</v>
      </c>
      <c r="M7171" s="14"/>
    </row>
    <row r="7172" spans="1:25" x14ac:dyDescent="0.25">
      <c r="A7172" s="32" t="str">
        <f>IF(Weighting!$P$20&gt;0,B7172,"")</f>
        <v/>
      </c>
      <c r="B7172" t="e">
        <f>Weighting!$C$20</f>
        <v>#DIV/0!</v>
      </c>
      <c r="C7172" t="e">
        <f>Weighting!$F$20</f>
        <v>#NUM!</v>
      </c>
      <c r="D7172" t="e">
        <f>IF(C7172=1,'Data Transformation'!$G$3+0.5*'Data Transformation'!$W$25,IF(C7173=1,D7173-'Data Transformation'!$W$25,FALSE))</f>
        <v>#NUM!</v>
      </c>
      <c r="E7172">
        <f t="array" ref="E7172">IF(ISLOGICAL(D7172),"",FREQUENCY(IF('Data Transformation'!$B$425:$B$8425='Bin Analysis'!$B7155,'Data Transformation'!$G$425:$G$8425),D7172))</f>
        <v>2001</v>
      </c>
      <c r="F7172">
        <f t="shared" si="894"/>
        <v>0</v>
      </c>
      <c r="G7172">
        <f>Weighting!$H$20</f>
        <v>0</v>
      </c>
      <c r="H7172">
        <f t="array" ref="H7172">FREQUENCY(IF('Data Transformation'!$B$4:$B$8425=B7155,'Data Transformation'!$G$4:$G$8425),'Bin Analysis'!$B7172)</f>
        <v>2073</v>
      </c>
      <c r="I7172">
        <f t="shared" si="895"/>
        <v>0</v>
      </c>
      <c r="J7172">
        <f t="shared" si="896"/>
        <v>0</v>
      </c>
      <c r="K7172">
        <f>J7172*Weighting!$W$20</f>
        <v>0</v>
      </c>
      <c r="M7172" s="14"/>
    </row>
    <row r="7173" spans="1:25" x14ac:dyDescent="0.25">
      <c r="A7173" s="32" t="str">
        <f>IF(Weighting!$P$21&gt;0,B7173,"")</f>
        <v/>
      </c>
      <c r="B7173" t="e">
        <f>Weighting!$C$21</f>
        <v>#DIV/0!</v>
      </c>
      <c r="C7173" t="e">
        <f>Weighting!$F$21</f>
        <v>#NUM!</v>
      </c>
      <c r="D7173" t="e">
        <f>IF(C7173=1,'Data Transformation'!$G$3+0.5*'Data Transformation'!$W$25,IF(C7174=1,D7174-'Data Transformation'!$W$25,FALSE))</f>
        <v>#NUM!</v>
      </c>
      <c r="E7173">
        <f t="array" ref="E7173">IF(ISLOGICAL(D7173),"",FREQUENCY(IF('Data Transformation'!$B$425:$B$8425='Bin Analysis'!$B7155,'Data Transformation'!$G$425:$G$8425),D7173))</f>
        <v>2001</v>
      </c>
      <c r="F7173">
        <f t="shared" si="894"/>
        <v>0</v>
      </c>
      <c r="G7173">
        <f>Weighting!$H$21</f>
        <v>0</v>
      </c>
      <c r="H7173">
        <f t="array" ref="H7173">FREQUENCY(IF('Data Transformation'!$B$4:$B$8425=B7155,'Data Transformation'!$G$4:$G$8425),'Bin Analysis'!$B7173)</f>
        <v>2073</v>
      </c>
      <c r="I7173">
        <f t="shared" si="895"/>
        <v>0</v>
      </c>
      <c r="J7173">
        <f t="shared" si="896"/>
        <v>0</v>
      </c>
      <c r="K7173">
        <f>J7173*Weighting!$W$21</f>
        <v>0</v>
      </c>
      <c r="M7173" s="14"/>
    </row>
    <row r="7174" spans="1:25" x14ac:dyDescent="0.25">
      <c r="A7174" s="32" t="str">
        <f>IF(Weighting!$P$22&gt;0,B7174,"")</f>
        <v/>
      </c>
      <c r="B7174" t="e">
        <f>Weighting!$C$22</f>
        <v>#DIV/0!</v>
      </c>
      <c r="C7174" t="e">
        <f>Weighting!$F$22</f>
        <v>#NUM!</v>
      </c>
      <c r="D7174" t="e">
        <f>IF(C7174=1,'Data Transformation'!$G$3+0.5*'Data Transformation'!$W$25,IF(C7175=1,D7175-'Data Transformation'!$W$25,FALSE))</f>
        <v>#NUM!</v>
      </c>
      <c r="E7174">
        <f t="array" ref="E7174">IF(ISLOGICAL(D7174),"",FREQUENCY(IF('Data Transformation'!$B$425:$B$8425='Bin Analysis'!$B7155,'Data Transformation'!$G$425:$G$8425),D7174))</f>
        <v>2001</v>
      </c>
      <c r="F7174">
        <f t="shared" si="894"/>
        <v>0</v>
      </c>
      <c r="G7174">
        <f>Weighting!$H$22</f>
        <v>0</v>
      </c>
      <c r="H7174">
        <f t="array" ref="H7174">FREQUENCY(IF('Data Transformation'!$B$4:$B$8425=B7155,'Data Transformation'!$G$4:$G$8425),'Bin Analysis'!$B7174)</f>
        <v>2073</v>
      </c>
      <c r="I7174">
        <f t="shared" si="895"/>
        <v>0</v>
      </c>
      <c r="J7174">
        <f t="shared" si="896"/>
        <v>0</v>
      </c>
      <c r="K7174">
        <f>J7174*Weighting!$W$22</f>
        <v>0</v>
      </c>
      <c r="M7174" s="14"/>
    </row>
    <row r="7175" spans="1:25" x14ac:dyDescent="0.25">
      <c r="A7175" s="32" t="str">
        <f>IF(Weighting!$P$23&gt;0,B7175,"")</f>
        <v/>
      </c>
      <c r="B7175" t="e">
        <f>Weighting!$C$23</f>
        <v>#DIV/0!</v>
      </c>
      <c r="C7175" t="e">
        <f>Weighting!$F$23</f>
        <v>#NUM!</v>
      </c>
      <c r="D7175" t="e">
        <f>IF(C7175=1,'Data Transformation'!$G$3+0.5*'Data Transformation'!$W$25,IF(C7176=1,D7176-'Data Transformation'!$W$25,FALSE))</f>
        <v>#NUM!</v>
      </c>
      <c r="E7175">
        <f t="array" ref="E7175">IF(ISLOGICAL(D7175),"",FREQUENCY(IF('Data Transformation'!$B$425:$B$8425='Bin Analysis'!$B7155,'Data Transformation'!$G$425:$G$8425),D7175))</f>
        <v>2001</v>
      </c>
      <c r="F7175">
        <f t="shared" si="894"/>
        <v>0</v>
      </c>
      <c r="G7175">
        <f>Weighting!$H$23</f>
        <v>0</v>
      </c>
      <c r="H7175">
        <f t="array" ref="H7175">FREQUENCY(IF('Data Transformation'!$B$4:$B$8425=B7155,'Data Transformation'!$G$4:$G$8425),'Bin Analysis'!$B7175)</f>
        <v>2073</v>
      </c>
      <c r="I7175">
        <f t="shared" si="895"/>
        <v>0</v>
      </c>
      <c r="J7175">
        <f t="shared" si="896"/>
        <v>0</v>
      </c>
      <c r="K7175">
        <f>J7175*Weighting!$W$23</f>
        <v>0</v>
      </c>
      <c r="M7175" s="14"/>
    </row>
    <row r="7176" spans="1:25" x14ac:dyDescent="0.25">
      <c r="A7176" s="32" t="str">
        <f>IF(Weighting!$P$24&gt;0,B7176,"")</f>
        <v/>
      </c>
      <c r="B7176" t="e">
        <f>Weighting!$C$24</f>
        <v>#DIV/0!</v>
      </c>
      <c r="C7176" t="e">
        <f>Weighting!$F$24</f>
        <v>#NUM!</v>
      </c>
      <c r="D7176" t="e">
        <f>IF(C7176=1,'Data Transformation'!$G$3+0.5*'Data Transformation'!$W$25,IF(C7177=1,D7177-'Data Transformation'!$W$25,FALSE))</f>
        <v>#NUM!</v>
      </c>
      <c r="E7176">
        <f t="array" ref="E7176">IF(ISLOGICAL(D7176),"",FREQUENCY(IF('Data Transformation'!$B$425:$B$8425='Bin Analysis'!$B7155,'Data Transformation'!$G$425:$G$8425),D7176))</f>
        <v>2001</v>
      </c>
      <c r="F7176">
        <f t="shared" si="894"/>
        <v>0</v>
      </c>
      <c r="G7176">
        <f>Weighting!$H$24</f>
        <v>0</v>
      </c>
      <c r="H7176">
        <f t="array" ref="H7176">FREQUENCY(IF('Data Transformation'!$B$4:$B$8425=B7155,'Data Transformation'!$G$4:$G$8425),'Bin Analysis'!$B7176)</f>
        <v>2073</v>
      </c>
      <c r="I7176">
        <f t="shared" si="895"/>
        <v>0</v>
      </c>
      <c r="J7176">
        <f t="shared" si="896"/>
        <v>0</v>
      </c>
      <c r="K7176">
        <f>J7176*Weighting!$W$24</f>
        <v>0</v>
      </c>
      <c r="M7176" s="14"/>
    </row>
    <row r="7177" spans="1:25" x14ac:dyDescent="0.25">
      <c r="A7177" s="32" t="str">
        <f>IF(Weighting!$P$25&gt;0,B7177,"")</f>
        <v/>
      </c>
      <c r="B7177" t="e">
        <f>Weighting!$C$25</f>
        <v>#DIV/0!</v>
      </c>
      <c r="C7177" t="e">
        <f>Weighting!$F$25</f>
        <v>#NUM!</v>
      </c>
      <c r="D7177" t="e">
        <f>IF(C7177=1,'Data Transformation'!$G$3+0.5*'Data Transformation'!$W$25,IF(C7178=1,D7178-'Data Transformation'!$W$25,FALSE))</f>
        <v>#NUM!</v>
      </c>
      <c r="E7177">
        <f t="array" ref="E7177">IF(ISLOGICAL(D7177),"",FREQUENCY(IF('Data Transformation'!$B$425:$B$8425='Bin Analysis'!$B7155,'Data Transformation'!$G$425:$G$8425),D7177))</f>
        <v>2001</v>
      </c>
      <c r="F7177">
        <f t="shared" si="894"/>
        <v>0</v>
      </c>
      <c r="G7177">
        <f>Weighting!$H$25</f>
        <v>0</v>
      </c>
      <c r="H7177">
        <f t="array" ref="H7177">FREQUENCY(IF('Data Transformation'!$B$4:$B$8425=B7155,'Data Transformation'!$G$4:$G$8425),'Bin Analysis'!$B7177)</f>
        <v>2073</v>
      </c>
      <c r="I7177">
        <f t="shared" si="895"/>
        <v>0</v>
      </c>
      <c r="J7177">
        <f t="shared" si="896"/>
        <v>0</v>
      </c>
      <c r="K7177">
        <f>J7177*Weighting!$W$25</f>
        <v>0</v>
      </c>
      <c r="M7177" s="14"/>
    </row>
    <row r="7178" spans="1:25" x14ac:dyDescent="0.25">
      <c r="O7178"/>
      <c r="P7178"/>
      <c r="Q7178"/>
      <c r="R7178"/>
    </row>
    <row r="7179" spans="1:25" ht="23.25" x14ac:dyDescent="0.35">
      <c r="A7179" s="21" t="s">
        <v>0</v>
      </c>
      <c r="B7179" s="21" t="str">
        <f>IFERROR(VLOOKUP(C7179,'Data Transformation'!$L$6:$M$426,2,FALSE),"")</f>
        <v/>
      </c>
      <c r="C7179" s="21">
        <f>C7155+1</f>
        <v>299</v>
      </c>
      <c r="D7179" s="21"/>
      <c r="E7179" s="21"/>
      <c r="F7179" s="21"/>
      <c r="G7179" s="21"/>
      <c r="H7179" s="22"/>
      <c r="I7179" s="22"/>
      <c r="J7179" s="22"/>
      <c r="K7179" s="21"/>
      <c r="L7179" s="21" t="str">
        <f>B7179</f>
        <v/>
      </c>
      <c r="M7179" s="23" t="e">
        <f>INDEX('Data Transformation'!$O$4:$O$424,MATCH($B7179,'Data Transformation'!$M$4:$M$424,0),MATCH($M$2,'Data Transformation'!$O$3,0))</f>
        <v>#N/A</v>
      </c>
      <c r="N7179" s="27" t="e">
        <f>IF('Input and Summary Results'!$J$16="minimum",'Bin Analysis'!X7180/(M7179-1),'Bin Analysis'!Y7179/('Bin Analysis'!M7179-1))</f>
        <v>#N/A</v>
      </c>
      <c r="O7179" s="27" t="e">
        <f>IF(M7179=FALSE,NA(),(VLOOKUP(1,C7182:K7201,4,FALSE))/(M7179-1))</f>
        <v>#N/A</v>
      </c>
      <c r="P7179" s="27" t="e">
        <f>IF(M7179=FALSE,NA(),SUM(J7182:J7201)/Weighting!$S$5)</f>
        <v>#N/A</v>
      </c>
      <c r="Q7179" s="27" t="e">
        <f>IF(M7179=FALSE,NA(),SUM(K7182:K7201)/Weighting!$S$6)</f>
        <v>#N/A</v>
      </c>
      <c r="R7179" s="27" t="e">
        <f>IF(M7179=FALSE,NA(),(VLOOKUP(1,G7182:K7201,3,FALSE))/(M7179-1))</f>
        <v>#N/A</v>
      </c>
      <c r="S7179" s="22" t="e">
        <f>IF(M7179=FALSE,NA(),IF(SUM(J7182:J7201)=2,"yes","no"))</f>
        <v>#N/A</v>
      </c>
      <c r="X7179" s="2" cm="2">
        <f t="array" ref="X7179:X7180">FREQUENCY(IF('Data Transformation'!$B$425:$B$6424='Bin Analysis'!L7179,'Data Transformation'!$G$425:$G$6424),'Data Transformation'!$U$11)</f>
        <v>0</v>
      </c>
      <c r="Y7179" s="2" cm="2">
        <f t="array" ref="Y7179:Y7180">FREQUENCY(IF('Data Transformation'!$B$425:$B$6424='Bin Analysis'!L7179,'Data Transformation'!$G$425:$G$6424),'Data Transformation'!$U$12)</f>
        <v>0</v>
      </c>
    </row>
    <row r="7180" spans="1:25" x14ac:dyDescent="0.25">
      <c r="A7180" s="14" t="s">
        <v>67</v>
      </c>
      <c r="B7180" t="s">
        <v>47</v>
      </c>
      <c r="C7180" t="s">
        <v>5</v>
      </c>
      <c r="D7180" t="s">
        <v>100</v>
      </c>
      <c r="E7180" t="s">
        <v>101</v>
      </c>
      <c r="F7180" t="s">
        <v>102</v>
      </c>
      <c r="G7180" t="s">
        <v>70</v>
      </c>
      <c r="H7180" t="s">
        <v>31</v>
      </c>
      <c r="I7180" t="s">
        <v>32</v>
      </c>
      <c r="J7180" t="s">
        <v>46</v>
      </c>
      <c r="K7180" s="14" t="s">
        <v>45</v>
      </c>
      <c r="M7180" s="14"/>
      <c r="X7180" s="2">
        <v>0</v>
      </c>
      <c r="Y7180" s="2">
        <v>0</v>
      </c>
    </row>
    <row r="7181" spans="1:25" x14ac:dyDescent="0.25">
      <c r="A7181" s="32"/>
      <c r="D7181" t="e">
        <f>IF(C7181=1,'Data Transformation'!$G$3+0.5*'Data Transformation'!$W$25,IF(C7182=1,D7182-'Data Transformation'!$W$25,FALSE))</f>
        <v>#NUM!</v>
      </c>
      <c r="E7181">
        <f t="array" ref="E7181">IF(ISLOGICAL(D7181),"",FREQUENCY(IF('Data Transformation'!$B$425:$B$8425='Bin Analysis'!$B7179,'Data Transformation'!$G$425:$G$8425),D7181))</f>
        <v>2001</v>
      </c>
      <c r="F7181" t="e">
        <f>IF(ISLOGICAL(D7181),"",E7181-E7180)</f>
        <v>#VALUE!</v>
      </c>
      <c r="M7181" s="14"/>
    </row>
    <row r="7182" spans="1:25" x14ac:dyDescent="0.25">
      <c r="A7182" s="32" t="e">
        <f>IF(Weighting!$P$6&gt;0,B7182,"")</f>
        <v>#NUM!</v>
      </c>
      <c r="B7182" t="e">
        <f>Weighting!$C$6</f>
        <v>#DIV/0!</v>
      </c>
      <c r="C7182" t="e">
        <f>Weighting!$F$6</f>
        <v>#NUM!</v>
      </c>
      <c r="D7182" t="e">
        <f>IF(C7182=1,'Data Transformation'!$G$3+0.5*'Data Transformation'!$W$25,IF(C7183=1,D7183-'Data Transformation'!$W$25,FALSE))</f>
        <v>#NUM!</v>
      </c>
      <c r="E7182">
        <f t="array" ref="E7182">IF(ISLOGICAL(D7182),"",FREQUENCY(IF('Data Transformation'!$B$425:$B$8425='Bin Analysis'!$B7179,'Data Transformation'!$G$425:$G$8425),D7182))</f>
        <v>2001</v>
      </c>
      <c r="F7182">
        <f>IF(ISLOGICAL(D7182),"",E7182-E7181)</f>
        <v>0</v>
      </c>
      <c r="G7182">
        <f>Weighting!$H$6</f>
        <v>1</v>
      </c>
      <c r="H7182">
        <f t="array" ref="H7182">FREQUENCY(IF('Data Transformation'!$B$4:$B$8425=B7179,'Data Transformation'!$G$4:$G$8425),'Bin Analysis'!$B7182)</f>
        <v>2073</v>
      </c>
      <c r="I7182">
        <f>H7182-H7181</f>
        <v>2073</v>
      </c>
      <c r="J7182">
        <f>IF(I7182=0,0,1)</f>
        <v>1</v>
      </c>
      <c r="K7182" t="e">
        <f>J7182*Weighting!$W$6</f>
        <v>#NUM!</v>
      </c>
      <c r="M7182" s="14"/>
    </row>
    <row r="7183" spans="1:25" x14ac:dyDescent="0.25">
      <c r="A7183" s="32" t="str">
        <f>IF(Weighting!$P$7&gt;0,B7183,"")</f>
        <v/>
      </c>
      <c r="B7183" t="e">
        <f>Weighting!$C$7</f>
        <v>#DIV/0!</v>
      </c>
      <c r="C7183" t="e">
        <f>Weighting!$F$7</f>
        <v>#NUM!</v>
      </c>
      <c r="D7183" t="e">
        <f>IF(C7183=1,'Data Transformation'!$G$3+0.5*'Data Transformation'!$W$25,IF(C7184=1,D7184-'Data Transformation'!$W$25,FALSE))</f>
        <v>#NUM!</v>
      </c>
      <c r="E7183">
        <f t="array" ref="E7183">IF(ISLOGICAL(D7183),"",FREQUENCY(IF('Data Transformation'!$B$425:$B$8425='Bin Analysis'!$B7179,'Data Transformation'!$G$425:$G$8425),D7183))</f>
        <v>2001</v>
      </c>
      <c r="F7183">
        <f t="shared" ref="F7183:F7201" si="897">IF(ISLOGICAL(D7183),"",E7183-E7182)</f>
        <v>0</v>
      </c>
      <c r="G7183">
        <f>Weighting!$H$7</f>
        <v>0</v>
      </c>
      <c r="H7183">
        <f t="array" ref="H7183">FREQUENCY(IF('Data Transformation'!$B$4:$B$8425=B7179,'Data Transformation'!$G$4:$G$8425),'Bin Analysis'!$B7183)</f>
        <v>2073</v>
      </c>
      <c r="I7183">
        <f t="shared" ref="I7183:I7201" si="898">H7183-H7182</f>
        <v>0</v>
      </c>
      <c r="J7183">
        <f>IF(I7183=0,0,1)</f>
        <v>0</v>
      </c>
      <c r="K7183">
        <f>J7183*Weighting!$W$7</f>
        <v>0</v>
      </c>
      <c r="M7183" s="14"/>
    </row>
    <row r="7184" spans="1:25" x14ac:dyDescent="0.25">
      <c r="A7184" s="32" t="str">
        <f>IF(Weighting!$P$8&gt;0,B7184,"")</f>
        <v/>
      </c>
      <c r="B7184" t="e">
        <f>Weighting!$C$8</f>
        <v>#DIV/0!</v>
      </c>
      <c r="C7184" t="e">
        <f>Weighting!$F$8</f>
        <v>#NUM!</v>
      </c>
      <c r="D7184" t="e">
        <f>IF(C7184=1,'Data Transformation'!$G$3+0.5*'Data Transformation'!$W$25,IF(C7185=1,D7185-'Data Transformation'!$W$25,FALSE))</f>
        <v>#NUM!</v>
      </c>
      <c r="E7184">
        <f t="array" ref="E7184">IF(ISLOGICAL(D7184),"",FREQUENCY(IF('Data Transformation'!$B$425:$B$8425='Bin Analysis'!$B7179,'Data Transformation'!$G$425:$G$8425),D7184))</f>
        <v>2001</v>
      </c>
      <c r="F7184">
        <f t="shared" si="897"/>
        <v>0</v>
      </c>
      <c r="G7184">
        <f>Weighting!$H$8</f>
        <v>0</v>
      </c>
      <c r="H7184">
        <f t="array" ref="H7184">FREQUENCY(IF('Data Transformation'!$B$4:$B$8425=B7179,'Data Transformation'!$G$4:$G$8425),'Bin Analysis'!$B7184)</f>
        <v>2073</v>
      </c>
      <c r="I7184">
        <f t="shared" si="898"/>
        <v>0</v>
      </c>
      <c r="J7184">
        <f t="shared" ref="J7184:J7201" si="899">IF(I7184=0,0,1)</f>
        <v>0</v>
      </c>
      <c r="K7184">
        <f>J7184*Weighting!$W$8</f>
        <v>0</v>
      </c>
      <c r="M7184" s="14"/>
    </row>
    <row r="7185" spans="1:13" x14ac:dyDescent="0.25">
      <c r="A7185" s="32" t="str">
        <f>IF(Weighting!$P$9&gt;0,B7185,"")</f>
        <v/>
      </c>
      <c r="B7185" s="50" t="e">
        <f>Weighting!$C$9</f>
        <v>#DIV/0!</v>
      </c>
      <c r="C7185" t="e">
        <f>Weighting!$F$9</f>
        <v>#NUM!</v>
      </c>
      <c r="D7185" t="e">
        <f>IF(C7185=1,'Data Transformation'!$G$3+0.5*'Data Transformation'!$W$25,IF(C7186=1,D7186-'Data Transformation'!$W$25,FALSE))</f>
        <v>#NUM!</v>
      </c>
      <c r="E7185">
        <f t="array" ref="E7185">IF(ISLOGICAL(D7185),"",FREQUENCY(IF('Data Transformation'!$B$425:$B$8425='Bin Analysis'!$B7179,'Data Transformation'!$G$425:$G$8425),D7185))</f>
        <v>2001</v>
      </c>
      <c r="F7185">
        <f t="shared" si="897"/>
        <v>0</v>
      </c>
      <c r="G7185">
        <f>Weighting!$H$9</f>
        <v>0</v>
      </c>
      <c r="H7185">
        <f t="array" ref="H7185">FREQUENCY(IF('Data Transformation'!$B$4:$B$8425=B7179,'Data Transformation'!$G$4:$G$8425),'Bin Analysis'!$B7185)</f>
        <v>2073</v>
      </c>
      <c r="I7185">
        <f t="shared" si="898"/>
        <v>0</v>
      </c>
      <c r="J7185">
        <f t="shared" si="899"/>
        <v>0</v>
      </c>
      <c r="K7185">
        <f>J7185*Weighting!$W$9</f>
        <v>0</v>
      </c>
      <c r="M7185" s="14"/>
    </row>
    <row r="7186" spans="1:13" x14ac:dyDescent="0.25">
      <c r="A7186" s="32" t="str">
        <f>IF(Weighting!$P$10&gt;0,B7186,"")</f>
        <v/>
      </c>
      <c r="B7186" t="e">
        <f>Weighting!$C$10</f>
        <v>#DIV/0!</v>
      </c>
      <c r="C7186" t="e">
        <f>Weighting!$F$10</f>
        <v>#NUM!</v>
      </c>
      <c r="D7186" t="e">
        <f>IF(C7186=1,'Data Transformation'!$G$3+0.5*'Data Transformation'!$W$25,IF(C7187=1,D7187-'Data Transformation'!$W$25,FALSE))</f>
        <v>#NUM!</v>
      </c>
      <c r="E7186">
        <f t="array" ref="E7186">IF(ISLOGICAL(D7186),"",FREQUENCY(IF('Data Transformation'!$B$425:$B$8425='Bin Analysis'!$B7179,'Data Transformation'!$G$425:$G$8425),D7186))</f>
        <v>2001</v>
      </c>
      <c r="F7186">
        <f t="shared" si="897"/>
        <v>0</v>
      </c>
      <c r="G7186">
        <f>Weighting!$H$10</f>
        <v>0</v>
      </c>
      <c r="H7186">
        <f t="array" ref="H7186">FREQUENCY(IF('Data Transformation'!$B$4:$B$8425=B7179,'Data Transformation'!$G$4:$G$8425),'Bin Analysis'!$B7186)</f>
        <v>2073</v>
      </c>
      <c r="I7186">
        <f t="shared" si="898"/>
        <v>0</v>
      </c>
      <c r="J7186">
        <f t="shared" si="899"/>
        <v>0</v>
      </c>
      <c r="K7186">
        <f>J7186*Weighting!$W$10</f>
        <v>0</v>
      </c>
      <c r="M7186" s="14"/>
    </row>
    <row r="7187" spans="1:13" x14ac:dyDescent="0.25">
      <c r="A7187" s="32" t="str">
        <f>IF(Weighting!$P$11&gt;0,B7187,"")</f>
        <v/>
      </c>
      <c r="B7187" t="e">
        <f>Weighting!$C$11</f>
        <v>#DIV/0!</v>
      </c>
      <c r="C7187" t="e">
        <f>Weighting!$F$11</f>
        <v>#NUM!</v>
      </c>
      <c r="D7187" t="e">
        <f>IF(C7187=1,'Data Transformation'!$G$3+0.5*'Data Transformation'!$W$25,IF(C7188=1,D7188-'Data Transformation'!$W$25,FALSE))</f>
        <v>#NUM!</v>
      </c>
      <c r="E7187">
        <f t="array" ref="E7187">IF(ISLOGICAL(D7187),"",FREQUENCY(IF('Data Transformation'!$B$425:$B$8425='Bin Analysis'!$B7179,'Data Transformation'!$G$425:$G$8425),D7187))</f>
        <v>2001</v>
      </c>
      <c r="F7187">
        <f t="shared" si="897"/>
        <v>0</v>
      </c>
      <c r="G7187">
        <f>Weighting!$H$11</f>
        <v>0</v>
      </c>
      <c r="H7187">
        <f t="array" ref="H7187">FREQUENCY(IF('Data Transformation'!$B$4:$B$8425=B7179,'Data Transformation'!$G$4:$G$8425),'Bin Analysis'!$B7187)</f>
        <v>2073</v>
      </c>
      <c r="I7187">
        <f t="shared" si="898"/>
        <v>0</v>
      </c>
      <c r="J7187">
        <f t="shared" si="899"/>
        <v>0</v>
      </c>
      <c r="K7187">
        <f>J7187*Weighting!$W$11</f>
        <v>0</v>
      </c>
      <c r="M7187" s="14"/>
    </row>
    <row r="7188" spans="1:13" x14ac:dyDescent="0.25">
      <c r="A7188" s="32" t="str">
        <f>IF(Weighting!$P$12&gt;0,B7188,"")</f>
        <v/>
      </c>
      <c r="B7188" t="e">
        <f>Weighting!$C$12</f>
        <v>#DIV/0!</v>
      </c>
      <c r="C7188" t="e">
        <f>Weighting!$F$12</f>
        <v>#NUM!</v>
      </c>
      <c r="D7188" t="e">
        <f>IF(C7188=1,'Data Transformation'!$G$3+0.5*'Data Transformation'!$W$25,IF(C7189=1,D7189-'Data Transformation'!$W$25,FALSE))</f>
        <v>#NUM!</v>
      </c>
      <c r="E7188">
        <f t="array" ref="E7188">IF(ISLOGICAL(D7188),"",FREQUENCY(IF('Data Transformation'!$B$425:$B$8425='Bin Analysis'!$B7179,'Data Transformation'!$G$425:$G$8425),D7188))</f>
        <v>2001</v>
      </c>
      <c r="F7188">
        <f t="shared" si="897"/>
        <v>0</v>
      </c>
      <c r="G7188">
        <f>Weighting!$H$12</f>
        <v>0</v>
      </c>
      <c r="H7188">
        <f t="array" ref="H7188">FREQUENCY(IF('Data Transformation'!$B$4:$B$8425=B7179,'Data Transformation'!$G$4:$G$8425),'Bin Analysis'!$B7188)</f>
        <v>2073</v>
      </c>
      <c r="I7188">
        <f t="shared" si="898"/>
        <v>0</v>
      </c>
      <c r="J7188">
        <f t="shared" si="899"/>
        <v>0</v>
      </c>
      <c r="K7188">
        <f>J7188*Weighting!$W$12</f>
        <v>0</v>
      </c>
      <c r="M7188" s="14"/>
    </row>
    <row r="7189" spans="1:13" x14ac:dyDescent="0.25">
      <c r="A7189" s="32" t="str">
        <f>IF(Weighting!$P$13&gt;0,B7189,"")</f>
        <v/>
      </c>
      <c r="B7189" t="e">
        <f>Weighting!$C$13</f>
        <v>#DIV/0!</v>
      </c>
      <c r="C7189" t="e">
        <f>Weighting!$F$13</f>
        <v>#NUM!</v>
      </c>
      <c r="D7189" t="e">
        <f>IF(C7189=1,'Data Transformation'!$G$3+0.5*'Data Transformation'!$W$25,IF(C7190=1,D7190-'Data Transformation'!$W$25,FALSE))</f>
        <v>#NUM!</v>
      </c>
      <c r="E7189">
        <f t="array" ref="E7189">IF(ISLOGICAL(D7189),"",FREQUENCY(IF('Data Transformation'!$B$425:$B$8425='Bin Analysis'!$B7179,'Data Transformation'!$G$425:$G$8425),D7189))</f>
        <v>2001</v>
      </c>
      <c r="F7189">
        <f t="shared" si="897"/>
        <v>0</v>
      </c>
      <c r="G7189">
        <f>Weighting!$H$13</f>
        <v>0</v>
      </c>
      <c r="H7189">
        <f t="array" ref="H7189">FREQUENCY(IF('Data Transformation'!$B$4:$B$8425=B7179,'Data Transformation'!$G$4:$G$8425),'Bin Analysis'!$B7189)</f>
        <v>2073</v>
      </c>
      <c r="I7189">
        <f t="shared" si="898"/>
        <v>0</v>
      </c>
      <c r="J7189">
        <f t="shared" si="899"/>
        <v>0</v>
      </c>
      <c r="K7189">
        <f>J7189*Weighting!$W$13</f>
        <v>0</v>
      </c>
      <c r="M7189" s="14"/>
    </row>
    <row r="7190" spans="1:13" x14ac:dyDescent="0.25">
      <c r="A7190" s="32" t="str">
        <f>IF(Weighting!$P$14&gt;0,B7190,"")</f>
        <v/>
      </c>
      <c r="B7190" t="e">
        <f>Weighting!$C$14</f>
        <v>#DIV/0!</v>
      </c>
      <c r="C7190" t="e">
        <f>Weighting!$F$14</f>
        <v>#NUM!</v>
      </c>
      <c r="D7190" t="e">
        <f>IF(C7190=1,'Data Transformation'!$G$3+0.5*'Data Transformation'!$W$25,IF(C7191=1,D7191-'Data Transformation'!$W$25,FALSE))</f>
        <v>#NUM!</v>
      </c>
      <c r="E7190">
        <f t="array" ref="E7190">IF(ISLOGICAL(D7190),"",FREQUENCY(IF('Data Transformation'!$B$425:$B$8425='Bin Analysis'!$B7179,'Data Transformation'!$G$425:$G$8425),D7190))</f>
        <v>2001</v>
      </c>
      <c r="F7190">
        <f t="shared" si="897"/>
        <v>0</v>
      </c>
      <c r="G7190">
        <f>Weighting!$H$14</f>
        <v>0</v>
      </c>
      <c r="H7190">
        <f t="array" ref="H7190">FREQUENCY(IF('Data Transformation'!$B$4:$B$8425=B7179,'Data Transformation'!$G$4:$G$8425),'Bin Analysis'!$B7190)</f>
        <v>2073</v>
      </c>
      <c r="I7190">
        <f t="shared" si="898"/>
        <v>0</v>
      </c>
      <c r="J7190">
        <f t="shared" si="899"/>
        <v>0</v>
      </c>
      <c r="K7190">
        <f>J7190*Weighting!$W$14</f>
        <v>0</v>
      </c>
      <c r="M7190" s="14"/>
    </row>
    <row r="7191" spans="1:13" x14ac:dyDescent="0.25">
      <c r="A7191" s="32" t="str">
        <f>IF(Weighting!$P$15&gt;0,B7191,"")</f>
        <v/>
      </c>
      <c r="B7191" t="e">
        <f>Weighting!$C$15</f>
        <v>#DIV/0!</v>
      </c>
      <c r="C7191" t="e">
        <f>Weighting!$F$15</f>
        <v>#NUM!</v>
      </c>
      <c r="D7191" t="e">
        <f>IF(C7191=1,'Data Transformation'!$G$3+0.5*'Data Transformation'!$W$25,IF(C7192=1,D7192-'Data Transformation'!$W$25,FALSE))</f>
        <v>#NUM!</v>
      </c>
      <c r="E7191">
        <f t="array" ref="E7191">IF(ISLOGICAL(D7191),"",FREQUENCY(IF('Data Transformation'!$B$425:$B$8425='Bin Analysis'!$B7179,'Data Transformation'!$G$425:$G$8425),D7191))</f>
        <v>2001</v>
      </c>
      <c r="F7191">
        <f t="shared" si="897"/>
        <v>0</v>
      </c>
      <c r="G7191">
        <f>Weighting!$H$15</f>
        <v>0</v>
      </c>
      <c r="H7191">
        <f t="array" ref="H7191">FREQUENCY(IF('Data Transformation'!$B$4:$B$8425=B7179,'Data Transformation'!$G$4:$G$8425),'Bin Analysis'!$B7191)</f>
        <v>2073</v>
      </c>
      <c r="I7191">
        <f t="shared" si="898"/>
        <v>0</v>
      </c>
      <c r="J7191">
        <f t="shared" si="899"/>
        <v>0</v>
      </c>
      <c r="K7191">
        <f>J7191*Weighting!$W$15</f>
        <v>0</v>
      </c>
      <c r="M7191" s="14"/>
    </row>
    <row r="7192" spans="1:13" x14ac:dyDescent="0.25">
      <c r="A7192" s="32" t="str">
        <f>IF(Weighting!$P$16&gt;0,B7192,"")</f>
        <v/>
      </c>
      <c r="B7192" t="e">
        <f>Weighting!$C$16</f>
        <v>#DIV/0!</v>
      </c>
      <c r="C7192" t="e">
        <f>Weighting!$F$16</f>
        <v>#NUM!</v>
      </c>
      <c r="D7192" t="e">
        <f>IF(C7192=1,'Data Transformation'!$G$3+0.5*'Data Transformation'!$W$25,IF(C7193=1,D7193-'Data Transformation'!$W$25,FALSE))</f>
        <v>#NUM!</v>
      </c>
      <c r="E7192">
        <f t="array" ref="E7192">IF(ISLOGICAL(D7192),"",FREQUENCY(IF('Data Transformation'!$B$425:$B$8425='Bin Analysis'!$B7179,'Data Transformation'!$G$425:$G$8425),D7192))</f>
        <v>2001</v>
      </c>
      <c r="F7192">
        <f t="shared" si="897"/>
        <v>0</v>
      </c>
      <c r="G7192">
        <f>Weighting!$H$16</f>
        <v>0</v>
      </c>
      <c r="H7192">
        <f t="array" ref="H7192">FREQUENCY(IF('Data Transformation'!$B$4:$B$8425=B7179,'Data Transformation'!$G$4:$G$8425),'Bin Analysis'!$B7192)</f>
        <v>2073</v>
      </c>
      <c r="I7192">
        <f t="shared" si="898"/>
        <v>0</v>
      </c>
      <c r="J7192">
        <f t="shared" si="899"/>
        <v>0</v>
      </c>
      <c r="K7192">
        <f>J7192*Weighting!$W$16</f>
        <v>0</v>
      </c>
      <c r="M7192" s="14"/>
    </row>
    <row r="7193" spans="1:13" x14ac:dyDescent="0.25">
      <c r="A7193" s="32" t="str">
        <f>IF(Weighting!$P$17&gt;0,B7193,"")</f>
        <v/>
      </c>
      <c r="B7193" t="e">
        <f>Weighting!$C$17</f>
        <v>#DIV/0!</v>
      </c>
      <c r="C7193" t="e">
        <f>Weighting!$F$17</f>
        <v>#NUM!</v>
      </c>
      <c r="D7193" t="e">
        <f>IF(C7193=1,'Data Transformation'!$G$3+0.5*'Data Transformation'!$W$25,IF(C7194=1,D7194-'Data Transformation'!$W$25,FALSE))</f>
        <v>#NUM!</v>
      </c>
      <c r="E7193">
        <f t="array" ref="E7193">IF(ISLOGICAL(D7193),"",FREQUENCY(IF('Data Transformation'!$B$425:$B$8425='Bin Analysis'!$B7179,'Data Transformation'!$G$425:$G$8425),D7193))</f>
        <v>2001</v>
      </c>
      <c r="F7193">
        <f t="shared" si="897"/>
        <v>0</v>
      </c>
      <c r="G7193">
        <f>Weighting!$H$17</f>
        <v>0</v>
      </c>
      <c r="H7193">
        <f t="array" ref="H7193">FREQUENCY(IF('Data Transformation'!$B$4:$B$8425=B7179,'Data Transformation'!$G$4:$G$8425),'Bin Analysis'!$B7193)</f>
        <v>2073</v>
      </c>
      <c r="I7193">
        <f t="shared" si="898"/>
        <v>0</v>
      </c>
      <c r="J7193">
        <f t="shared" si="899"/>
        <v>0</v>
      </c>
      <c r="K7193">
        <f>J7193*Weighting!$W$17</f>
        <v>0</v>
      </c>
      <c r="M7193" s="14"/>
    </row>
    <row r="7194" spans="1:13" x14ac:dyDescent="0.25">
      <c r="A7194" s="32" t="str">
        <f>IF(Weighting!$P$18&gt;0,B7194,"")</f>
        <v/>
      </c>
      <c r="B7194" t="e">
        <f>Weighting!$C$18</f>
        <v>#DIV/0!</v>
      </c>
      <c r="C7194" t="e">
        <f>Weighting!$F$18</f>
        <v>#NUM!</v>
      </c>
      <c r="D7194" t="e">
        <f>IF(C7194=1,'Data Transformation'!$G$3+0.5*'Data Transformation'!$W$25,IF(C7195=1,D7195-'Data Transformation'!$W$25,FALSE))</f>
        <v>#NUM!</v>
      </c>
      <c r="E7194">
        <f t="array" ref="E7194">IF(ISLOGICAL(D7194),"",FREQUENCY(IF('Data Transformation'!$B$425:$B$8425='Bin Analysis'!$B7179,'Data Transformation'!$G$425:$G$8425),D7194))</f>
        <v>2001</v>
      </c>
      <c r="F7194">
        <f t="shared" si="897"/>
        <v>0</v>
      </c>
      <c r="G7194">
        <f>Weighting!$H$18</f>
        <v>0</v>
      </c>
      <c r="H7194">
        <f t="array" ref="H7194">FREQUENCY(IF('Data Transformation'!$B$4:$B$8425=B7179,'Data Transformation'!$G$4:$G$8425),'Bin Analysis'!$B7194)</f>
        <v>2073</v>
      </c>
      <c r="I7194">
        <f t="shared" si="898"/>
        <v>0</v>
      </c>
      <c r="J7194">
        <f t="shared" si="899"/>
        <v>0</v>
      </c>
      <c r="K7194">
        <f>J7194*Weighting!$W$18</f>
        <v>0</v>
      </c>
      <c r="M7194" s="14"/>
    </row>
    <row r="7195" spans="1:13" x14ac:dyDescent="0.25">
      <c r="A7195" s="32" t="str">
        <f>IF(Weighting!$P$19&gt;0,B7195,"")</f>
        <v/>
      </c>
      <c r="B7195" t="e">
        <f>Weighting!$C$19</f>
        <v>#DIV/0!</v>
      </c>
      <c r="C7195" t="e">
        <f>Weighting!$F$19</f>
        <v>#NUM!</v>
      </c>
      <c r="D7195" t="e">
        <f>IF(C7195=1,'Data Transformation'!$G$3+0.5*'Data Transformation'!$W$25,IF(C7196=1,D7196-'Data Transformation'!$W$25,FALSE))</f>
        <v>#NUM!</v>
      </c>
      <c r="E7195">
        <f t="array" ref="E7195">IF(ISLOGICAL(D7195),"",FREQUENCY(IF('Data Transformation'!$B$425:$B$8425='Bin Analysis'!$B7179,'Data Transformation'!$G$425:$G$8425),D7195))</f>
        <v>2001</v>
      </c>
      <c r="F7195">
        <f t="shared" si="897"/>
        <v>0</v>
      </c>
      <c r="G7195">
        <f>Weighting!$H$19</f>
        <v>0</v>
      </c>
      <c r="H7195">
        <f t="array" ref="H7195">FREQUENCY(IF('Data Transformation'!$B$4:$B$8425=B7179,'Data Transformation'!$G$4:$G$8425),'Bin Analysis'!$B7195)</f>
        <v>2073</v>
      </c>
      <c r="I7195">
        <f t="shared" si="898"/>
        <v>0</v>
      </c>
      <c r="J7195">
        <f t="shared" si="899"/>
        <v>0</v>
      </c>
      <c r="K7195">
        <f>J7195*Weighting!$W$19</f>
        <v>0</v>
      </c>
      <c r="M7195" s="14"/>
    </row>
    <row r="7196" spans="1:13" x14ac:dyDescent="0.25">
      <c r="A7196" s="32" t="str">
        <f>IF(Weighting!$P$20&gt;0,B7196,"")</f>
        <v/>
      </c>
      <c r="B7196" t="e">
        <f>Weighting!$C$20</f>
        <v>#DIV/0!</v>
      </c>
      <c r="C7196" t="e">
        <f>Weighting!$F$20</f>
        <v>#NUM!</v>
      </c>
      <c r="D7196" t="e">
        <f>IF(C7196=1,'Data Transformation'!$G$3+0.5*'Data Transformation'!$W$25,IF(C7197=1,D7197-'Data Transformation'!$W$25,FALSE))</f>
        <v>#NUM!</v>
      </c>
      <c r="E7196">
        <f t="array" ref="E7196">IF(ISLOGICAL(D7196),"",FREQUENCY(IF('Data Transformation'!$B$425:$B$8425='Bin Analysis'!$B7179,'Data Transformation'!$G$425:$G$8425),D7196))</f>
        <v>2001</v>
      </c>
      <c r="F7196">
        <f t="shared" si="897"/>
        <v>0</v>
      </c>
      <c r="G7196">
        <f>Weighting!$H$20</f>
        <v>0</v>
      </c>
      <c r="H7196">
        <f t="array" ref="H7196">FREQUENCY(IF('Data Transformation'!$B$4:$B$8425=B7179,'Data Transformation'!$G$4:$G$8425),'Bin Analysis'!$B7196)</f>
        <v>2073</v>
      </c>
      <c r="I7196">
        <f t="shared" si="898"/>
        <v>0</v>
      </c>
      <c r="J7196">
        <f t="shared" si="899"/>
        <v>0</v>
      </c>
      <c r="K7196">
        <f>J7196*Weighting!$W$20</f>
        <v>0</v>
      </c>
      <c r="M7196" s="14"/>
    </row>
    <row r="7197" spans="1:13" x14ac:dyDescent="0.25">
      <c r="A7197" s="32" t="str">
        <f>IF(Weighting!$P$21&gt;0,B7197,"")</f>
        <v/>
      </c>
      <c r="B7197" t="e">
        <f>Weighting!$C$21</f>
        <v>#DIV/0!</v>
      </c>
      <c r="C7197" t="e">
        <f>Weighting!$F$21</f>
        <v>#NUM!</v>
      </c>
      <c r="D7197" t="e">
        <f>IF(C7197=1,'Data Transformation'!$G$3+0.5*'Data Transformation'!$W$25,IF(C7198=1,D7198-'Data Transformation'!$W$25,FALSE))</f>
        <v>#NUM!</v>
      </c>
      <c r="E7197">
        <f t="array" ref="E7197">IF(ISLOGICAL(D7197),"",FREQUENCY(IF('Data Transformation'!$B$425:$B$8425='Bin Analysis'!$B7179,'Data Transformation'!$G$425:$G$8425),D7197))</f>
        <v>2001</v>
      </c>
      <c r="F7197">
        <f t="shared" si="897"/>
        <v>0</v>
      </c>
      <c r="G7197">
        <f>Weighting!$H$21</f>
        <v>0</v>
      </c>
      <c r="H7197">
        <f t="array" ref="H7197">FREQUENCY(IF('Data Transformation'!$B$4:$B$8425=B7179,'Data Transformation'!$G$4:$G$8425),'Bin Analysis'!$B7197)</f>
        <v>2073</v>
      </c>
      <c r="I7197">
        <f t="shared" si="898"/>
        <v>0</v>
      </c>
      <c r="J7197">
        <f t="shared" si="899"/>
        <v>0</v>
      </c>
      <c r="K7197">
        <f>J7197*Weighting!$W$21</f>
        <v>0</v>
      </c>
      <c r="M7197" s="14"/>
    </row>
    <row r="7198" spans="1:13" x14ac:dyDescent="0.25">
      <c r="A7198" s="32" t="str">
        <f>IF(Weighting!$P$22&gt;0,B7198,"")</f>
        <v/>
      </c>
      <c r="B7198" t="e">
        <f>Weighting!$C$22</f>
        <v>#DIV/0!</v>
      </c>
      <c r="C7198" t="e">
        <f>Weighting!$F$22</f>
        <v>#NUM!</v>
      </c>
      <c r="D7198" t="e">
        <f>IF(C7198=1,'Data Transformation'!$G$3+0.5*'Data Transformation'!$W$25,IF(C7199=1,D7199-'Data Transformation'!$W$25,FALSE))</f>
        <v>#NUM!</v>
      </c>
      <c r="E7198">
        <f t="array" ref="E7198">IF(ISLOGICAL(D7198),"",FREQUENCY(IF('Data Transformation'!$B$425:$B$8425='Bin Analysis'!$B7179,'Data Transformation'!$G$425:$G$8425),D7198))</f>
        <v>2001</v>
      </c>
      <c r="F7198">
        <f t="shared" si="897"/>
        <v>0</v>
      </c>
      <c r="G7198">
        <f>Weighting!$H$22</f>
        <v>0</v>
      </c>
      <c r="H7198">
        <f t="array" ref="H7198">FREQUENCY(IF('Data Transformation'!$B$4:$B$8425=B7179,'Data Transformation'!$G$4:$G$8425),'Bin Analysis'!$B7198)</f>
        <v>2073</v>
      </c>
      <c r="I7198">
        <f t="shared" si="898"/>
        <v>0</v>
      </c>
      <c r="J7198">
        <f t="shared" si="899"/>
        <v>0</v>
      </c>
      <c r="K7198">
        <f>J7198*Weighting!$W$22</f>
        <v>0</v>
      </c>
      <c r="M7198" s="14"/>
    </row>
    <row r="7199" spans="1:13" x14ac:dyDescent="0.25">
      <c r="A7199" s="32" t="str">
        <f>IF(Weighting!$P$23&gt;0,B7199,"")</f>
        <v/>
      </c>
      <c r="B7199" t="e">
        <f>Weighting!$C$23</f>
        <v>#DIV/0!</v>
      </c>
      <c r="C7199" t="e">
        <f>Weighting!$F$23</f>
        <v>#NUM!</v>
      </c>
      <c r="D7199" t="e">
        <f>IF(C7199=1,'Data Transformation'!$G$3+0.5*'Data Transformation'!$W$25,IF(C7200=1,D7200-'Data Transformation'!$W$25,FALSE))</f>
        <v>#NUM!</v>
      </c>
      <c r="E7199">
        <f t="array" ref="E7199">IF(ISLOGICAL(D7199),"",FREQUENCY(IF('Data Transformation'!$B$425:$B$8425='Bin Analysis'!$B7179,'Data Transformation'!$G$425:$G$8425),D7199))</f>
        <v>2001</v>
      </c>
      <c r="F7199">
        <f t="shared" si="897"/>
        <v>0</v>
      </c>
      <c r="G7199">
        <f>Weighting!$H$23</f>
        <v>0</v>
      </c>
      <c r="H7199">
        <f t="array" ref="H7199">FREQUENCY(IF('Data Transformation'!$B$4:$B$8425=B7179,'Data Transformation'!$G$4:$G$8425),'Bin Analysis'!$B7199)</f>
        <v>2073</v>
      </c>
      <c r="I7199">
        <f t="shared" si="898"/>
        <v>0</v>
      </c>
      <c r="J7199">
        <f t="shared" si="899"/>
        <v>0</v>
      </c>
      <c r="K7199">
        <f>J7199*Weighting!$W$23</f>
        <v>0</v>
      </c>
      <c r="M7199" s="14"/>
    </row>
    <row r="7200" spans="1:13" x14ac:dyDescent="0.25">
      <c r="A7200" s="32" t="str">
        <f>IF(Weighting!$P$24&gt;0,B7200,"")</f>
        <v/>
      </c>
      <c r="B7200" t="e">
        <f>Weighting!$C$24</f>
        <v>#DIV/0!</v>
      </c>
      <c r="C7200" t="e">
        <f>Weighting!$F$24</f>
        <v>#NUM!</v>
      </c>
      <c r="D7200" t="e">
        <f>IF(C7200=1,'Data Transformation'!$G$3+0.5*'Data Transformation'!$W$25,IF(C7201=1,D7201-'Data Transformation'!$W$25,FALSE))</f>
        <v>#NUM!</v>
      </c>
      <c r="E7200">
        <f t="array" ref="E7200">IF(ISLOGICAL(D7200),"",FREQUENCY(IF('Data Transformation'!$B$425:$B$8425='Bin Analysis'!$B7179,'Data Transformation'!$G$425:$G$8425),D7200))</f>
        <v>2001</v>
      </c>
      <c r="F7200">
        <f t="shared" si="897"/>
        <v>0</v>
      </c>
      <c r="G7200">
        <f>Weighting!$H$24</f>
        <v>0</v>
      </c>
      <c r="H7200">
        <f t="array" ref="H7200">FREQUENCY(IF('Data Transformation'!$B$4:$B$8425=B7179,'Data Transformation'!$G$4:$G$8425),'Bin Analysis'!$B7200)</f>
        <v>2073</v>
      </c>
      <c r="I7200">
        <f t="shared" si="898"/>
        <v>0</v>
      </c>
      <c r="J7200">
        <f t="shared" si="899"/>
        <v>0</v>
      </c>
      <c r="K7200">
        <f>J7200*Weighting!$W$24</f>
        <v>0</v>
      </c>
      <c r="M7200" s="14"/>
    </row>
    <row r="7201" spans="1:25" x14ac:dyDescent="0.25">
      <c r="A7201" s="32" t="str">
        <f>IF(Weighting!$P$25&gt;0,B7201,"")</f>
        <v/>
      </c>
      <c r="B7201" t="e">
        <f>Weighting!$C$25</f>
        <v>#DIV/0!</v>
      </c>
      <c r="C7201" t="e">
        <f>Weighting!$F$25</f>
        <v>#NUM!</v>
      </c>
      <c r="D7201" t="e">
        <f>IF(C7201=1,'Data Transformation'!$G$3+0.5*'Data Transformation'!$W$25,IF(C7202=1,D7202-'Data Transformation'!$W$25,FALSE))</f>
        <v>#NUM!</v>
      </c>
      <c r="E7201">
        <f t="array" ref="E7201">IF(ISLOGICAL(D7201),"",FREQUENCY(IF('Data Transformation'!$B$425:$B$8425='Bin Analysis'!$B7179,'Data Transformation'!$G$425:$G$8425),D7201))</f>
        <v>2001</v>
      </c>
      <c r="F7201">
        <f t="shared" si="897"/>
        <v>0</v>
      </c>
      <c r="G7201">
        <f>Weighting!$H$25</f>
        <v>0</v>
      </c>
      <c r="H7201">
        <f t="array" ref="H7201">FREQUENCY(IF('Data Transformation'!$B$4:$B$8425=B7179,'Data Transformation'!$G$4:$G$8425),'Bin Analysis'!$B7201)</f>
        <v>2073</v>
      </c>
      <c r="I7201">
        <f t="shared" si="898"/>
        <v>0</v>
      </c>
      <c r="J7201">
        <f t="shared" si="899"/>
        <v>0</v>
      </c>
      <c r="K7201">
        <f>J7201*Weighting!$W$25</f>
        <v>0</v>
      </c>
      <c r="M7201" s="14"/>
    </row>
    <row r="7202" spans="1:25" x14ac:dyDescent="0.25">
      <c r="N7202" s="57"/>
      <c r="O7202"/>
      <c r="P7202"/>
      <c r="Q7202"/>
      <c r="R7202"/>
    </row>
    <row r="7203" spans="1:25" ht="23.25" x14ac:dyDescent="0.35">
      <c r="A7203" s="21" t="s">
        <v>0</v>
      </c>
      <c r="B7203" s="21" t="str">
        <f>IFERROR(VLOOKUP(C7203,'Data Transformation'!$L$6:$M$426,2,FALSE),"")</f>
        <v/>
      </c>
      <c r="C7203" s="21">
        <f>C7179+1</f>
        <v>300</v>
      </c>
      <c r="D7203" s="21"/>
      <c r="E7203" s="21"/>
      <c r="F7203" s="21"/>
      <c r="G7203" s="21"/>
      <c r="H7203" s="22"/>
      <c r="I7203" s="22"/>
      <c r="J7203" s="22"/>
      <c r="K7203" s="21"/>
      <c r="L7203" s="21" t="str">
        <f>B7203</f>
        <v/>
      </c>
      <c r="M7203" s="23" t="e">
        <f>INDEX('Data Transformation'!$O$4:$O$424,MATCH($B7203,'Data Transformation'!$M$4:$M$424,0),MATCH($M$2,'Data Transformation'!$O$3,0))</f>
        <v>#N/A</v>
      </c>
      <c r="N7203" s="27" t="e">
        <f>IF('Input and Summary Results'!$J$16="minimum",'Bin Analysis'!X7204/(M7203-1),'Bin Analysis'!Y7203/('Bin Analysis'!M7203-1))</f>
        <v>#N/A</v>
      </c>
      <c r="O7203" s="27" t="e">
        <f>IF(M7203=FALSE,NA(),(VLOOKUP(1,C7206:K7225,4,FALSE))/(M7203-1))</f>
        <v>#N/A</v>
      </c>
      <c r="P7203" s="27" t="e">
        <f>IF(M7203=FALSE,NA(),SUM(J7206:J7225)/Weighting!$S$5)</f>
        <v>#N/A</v>
      </c>
      <c r="Q7203" s="27" t="e">
        <f>IF(M7203=FALSE,NA(),SUM(K7206:K7225)/Weighting!$S$6)</f>
        <v>#N/A</v>
      </c>
      <c r="R7203" s="27" t="e">
        <f>IF(M7203=FALSE,NA(),(VLOOKUP(1,G7206:K7225,3,FALSE))/(M7203-1))</f>
        <v>#N/A</v>
      </c>
      <c r="S7203" s="22" t="e">
        <f>IF(M7203=FALSE,NA(),IF(SUM(J7206:J7225)=2,"yes","no"))</f>
        <v>#N/A</v>
      </c>
      <c r="X7203" s="2" cm="2">
        <f t="array" ref="X7203:X7204">FREQUENCY(IF('Data Transformation'!$B$425:$B$6424='Bin Analysis'!L7203,'Data Transformation'!$G$425:$G$6424),'Data Transformation'!$U$11)</f>
        <v>0</v>
      </c>
      <c r="Y7203" s="2" cm="2">
        <f t="array" ref="Y7203:Y7204">FREQUENCY(IF('Data Transformation'!$B$425:$B$6424='Bin Analysis'!L7203,'Data Transformation'!$G$425:$G$6424),'Data Transformation'!$U$12)</f>
        <v>0</v>
      </c>
    </row>
    <row r="7204" spans="1:25" x14ac:dyDescent="0.25">
      <c r="A7204" s="14" t="s">
        <v>67</v>
      </c>
      <c r="B7204" t="s">
        <v>47</v>
      </c>
      <c r="C7204" t="s">
        <v>5</v>
      </c>
      <c r="D7204" t="s">
        <v>100</v>
      </c>
      <c r="E7204" t="s">
        <v>101</v>
      </c>
      <c r="F7204" t="s">
        <v>102</v>
      </c>
      <c r="G7204" t="s">
        <v>70</v>
      </c>
      <c r="H7204" t="s">
        <v>31</v>
      </c>
      <c r="I7204" t="s">
        <v>32</v>
      </c>
      <c r="J7204" t="s">
        <v>46</v>
      </c>
      <c r="K7204" s="14" t="s">
        <v>45</v>
      </c>
      <c r="M7204" s="14"/>
      <c r="X7204" s="2">
        <v>0</v>
      </c>
      <c r="Y7204" s="2">
        <v>0</v>
      </c>
    </row>
    <row r="7205" spans="1:25" x14ac:dyDescent="0.25">
      <c r="A7205" s="32"/>
      <c r="D7205" t="e">
        <f>IF(C7205=1,'Data Transformation'!$G$3+0.5*'Data Transformation'!$W$25,IF(C7206=1,D7206-'Data Transformation'!$W$25,FALSE))</f>
        <v>#NUM!</v>
      </c>
      <c r="E7205">
        <f t="array" ref="E7205">IF(ISLOGICAL(D7205),"",FREQUENCY(IF('Data Transformation'!$B$425:$B$8425='Bin Analysis'!$B7203,'Data Transformation'!$G$425:$G$8425),D7205))</f>
        <v>2001</v>
      </c>
      <c r="F7205" t="e">
        <f>IF(ISLOGICAL(D7205),"",E7205-E7204)</f>
        <v>#VALUE!</v>
      </c>
      <c r="M7205" s="14"/>
    </row>
    <row r="7206" spans="1:25" x14ac:dyDescent="0.25">
      <c r="A7206" s="32" t="e">
        <f>IF(Weighting!$P$6&gt;0,B7206,"")</f>
        <v>#NUM!</v>
      </c>
      <c r="B7206" t="e">
        <f>Weighting!$C$6</f>
        <v>#DIV/0!</v>
      </c>
      <c r="C7206" t="e">
        <f>Weighting!$F$6</f>
        <v>#NUM!</v>
      </c>
      <c r="D7206" t="e">
        <f>IF(C7206=1,'Data Transformation'!$G$3+0.5*'Data Transformation'!$W$25,IF(C7207=1,D7207-'Data Transformation'!$W$25,FALSE))</f>
        <v>#NUM!</v>
      </c>
      <c r="E7206">
        <f t="array" ref="E7206">IF(ISLOGICAL(D7206),"",FREQUENCY(IF('Data Transformation'!$B$425:$B$8425='Bin Analysis'!$B7203,'Data Transformation'!$G$425:$G$8425),D7206))</f>
        <v>2001</v>
      </c>
      <c r="F7206">
        <f>IF(ISLOGICAL(D7206),"",E7206-E7205)</f>
        <v>0</v>
      </c>
      <c r="G7206">
        <f>Weighting!$H$6</f>
        <v>1</v>
      </c>
      <c r="H7206">
        <f t="array" ref="H7206">FREQUENCY(IF('Data Transformation'!$B$4:$B$8425=B7203,'Data Transformation'!$G$4:$G$8425),'Bin Analysis'!$B7206)</f>
        <v>2073</v>
      </c>
      <c r="I7206">
        <f>H7206-H7205</f>
        <v>2073</v>
      </c>
      <c r="J7206">
        <f>IF(I7206=0,0,1)</f>
        <v>1</v>
      </c>
      <c r="K7206" t="e">
        <f>J7206*Weighting!$W$6</f>
        <v>#NUM!</v>
      </c>
      <c r="M7206" s="14"/>
    </row>
    <row r="7207" spans="1:25" x14ac:dyDescent="0.25">
      <c r="A7207" s="32" t="str">
        <f>IF(Weighting!$P$7&gt;0,B7207,"")</f>
        <v/>
      </c>
      <c r="B7207" t="e">
        <f>Weighting!$C$7</f>
        <v>#DIV/0!</v>
      </c>
      <c r="C7207" t="e">
        <f>Weighting!$F$7</f>
        <v>#NUM!</v>
      </c>
      <c r="D7207" t="e">
        <f>IF(C7207=1,'Data Transformation'!$G$3+0.5*'Data Transformation'!$W$25,IF(C7208=1,D7208-'Data Transformation'!$W$25,FALSE))</f>
        <v>#NUM!</v>
      </c>
      <c r="E7207">
        <f t="array" ref="E7207">IF(ISLOGICAL(D7207),"",FREQUENCY(IF('Data Transformation'!$B$425:$B$8425='Bin Analysis'!$B7203,'Data Transformation'!$G$425:$G$8425),D7207))</f>
        <v>2001</v>
      </c>
      <c r="F7207">
        <f t="shared" ref="F7207:F7225" si="900">IF(ISLOGICAL(D7207),"",E7207-E7206)</f>
        <v>0</v>
      </c>
      <c r="G7207">
        <f>Weighting!$H$7</f>
        <v>0</v>
      </c>
      <c r="H7207">
        <f t="array" ref="H7207">FREQUENCY(IF('Data Transformation'!$B$4:$B$8425=B7203,'Data Transformation'!$G$4:$G$8425),'Bin Analysis'!$B7207)</f>
        <v>2073</v>
      </c>
      <c r="I7207">
        <f t="shared" ref="I7207:I7225" si="901">H7207-H7206</f>
        <v>0</v>
      </c>
      <c r="J7207">
        <f>IF(I7207=0,0,1)</f>
        <v>0</v>
      </c>
      <c r="K7207">
        <f>J7207*Weighting!$W$7</f>
        <v>0</v>
      </c>
      <c r="M7207" s="14"/>
    </row>
    <row r="7208" spans="1:25" x14ac:dyDescent="0.25">
      <c r="A7208" s="32" t="str">
        <f>IF(Weighting!$P$8&gt;0,B7208,"")</f>
        <v/>
      </c>
      <c r="B7208" t="e">
        <f>Weighting!$C$8</f>
        <v>#DIV/0!</v>
      </c>
      <c r="C7208" t="e">
        <f>Weighting!$F$8</f>
        <v>#NUM!</v>
      </c>
      <c r="D7208" t="e">
        <f>IF(C7208=1,'Data Transformation'!$G$3+0.5*'Data Transformation'!$W$25,IF(C7209=1,D7209-'Data Transformation'!$W$25,FALSE))</f>
        <v>#NUM!</v>
      </c>
      <c r="E7208">
        <f t="array" ref="E7208">IF(ISLOGICAL(D7208),"",FREQUENCY(IF('Data Transformation'!$B$425:$B$8425='Bin Analysis'!$B7203,'Data Transformation'!$G$425:$G$8425),D7208))</f>
        <v>2001</v>
      </c>
      <c r="F7208">
        <f t="shared" si="900"/>
        <v>0</v>
      </c>
      <c r="G7208">
        <f>Weighting!$H$8</f>
        <v>0</v>
      </c>
      <c r="H7208">
        <f t="array" ref="H7208">FREQUENCY(IF('Data Transformation'!$B$4:$B$8425=B7203,'Data Transformation'!$G$4:$G$8425),'Bin Analysis'!$B7208)</f>
        <v>2073</v>
      </c>
      <c r="I7208">
        <f t="shared" si="901"/>
        <v>0</v>
      </c>
      <c r="J7208">
        <f t="shared" ref="J7208:J7225" si="902">IF(I7208=0,0,1)</f>
        <v>0</v>
      </c>
      <c r="K7208">
        <f>J7208*Weighting!$W$8</f>
        <v>0</v>
      </c>
      <c r="M7208" s="14"/>
    </row>
    <row r="7209" spans="1:25" x14ac:dyDescent="0.25">
      <c r="A7209" s="32" t="str">
        <f>IF(Weighting!$P$9&gt;0,B7209,"")</f>
        <v/>
      </c>
      <c r="B7209" s="50" t="e">
        <f>Weighting!$C$9</f>
        <v>#DIV/0!</v>
      </c>
      <c r="C7209" t="e">
        <f>Weighting!$F$9</f>
        <v>#NUM!</v>
      </c>
      <c r="D7209" t="e">
        <f>IF(C7209=1,'Data Transformation'!$G$3+0.5*'Data Transformation'!$W$25,IF(C7210=1,D7210-'Data Transformation'!$W$25,FALSE))</f>
        <v>#NUM!</v>
      </c>
      <c r="E7209">
        <f t="array" ref="E7209">IF(ISLOGICAL(D7209),"",FREQUENCY(IF('Data Transformation'!$B$425:$B$8425='Bin Analysis'!$B7203,'Data Transformation'!$G$425:$G$8425),D7209))</f>
        <v>2001</v>
      </c>
      <c r="F7209">
        <f t="shared" si="900"/>
        <v>0</v>
      </c>
      <c r="G7209">
        <f>Weighting!$H$9</f>
        <v>0</v>
      </c>
      <c r="H7209">
        <f t="array" ref="H7209">FREQUENCY(IF('Data Transformation'!$B$4:$B$8425=B7203,'Data Transformation'!$G$4:$G$8425),'Bin Analysis'!$B7209)</f>
        <v>2073</v>
      </c>
      <c r="I7209">
        <f t="shared" si="901"/>
        <v>0</v>
      </c>
      <c r="J7209">
        <f t="shared" si="902"/>
        <v>0</v>
      </c>
      <c r="K7209">
        <f>J7209*Weighting!$W$9</f>
        <v>0</v>
      </c>
      <c r="M7209" s="14"/>
    </row>
    <row r="7210" spans="1:25" x14ac:dyDescent="0.25">
      <c r="A7210" s="32" t="str">
        <f>IF(Weighting!$P$10&gt;0,B7210,"")</f>
        <v/>
      </c>
      <c r="B7210" t="e">
        <f>Weighting!$C$10</f>
        <v>#DIV/0!</v>
      </c>
      <c r="C7210" t="e">
        <f>Weighting!$F$10</f>
        <v>#NUM!</v>
      </c>
      <c r="D7210" t="e">
        <f>IF(C7210=1,'Data Transformation'!$G$3+0.5*'Data Transformation'!$W$25,IF(C7211=1,D7211-'Data Transformation'!$W$25,FALSE))</f>
        <v>#NUM!</v>
      </c>
      <c r="E7210">
        <f t="array" ref="E7210">IF(ISLOGICAL(D7210),"",FREQUENCY(IF('Data Transformation'!$B$425:$B$8425='Bin Analysis'!$B7203,'Data Transformation'!$G$425:$G$8425),D7210))</f>
        <v>2001</v>
      </c>
      <c r="F7210">
        <f t="shared" si="900"/>
        <v>0</v>
      </c>
      <c r="G7210">
        <f>Weighting!$H$10</f>
        <v>0</v>
      </c>
      <c r="H7210">
        <f t="array" ref="H7210">FREQUENCY(IF('Data Transformation'!$B$4:$B$8425=B7203,'Data Transformation'!$G$4:$G$8425),'Bin Analysis'!$B7210)</f>
        <v>2073</v>
      </c>
      <c r="I7210">
        <f t="shared" si="901"/>
        <v>0</v>
      </c>
      <c r="J7210">
        <f t="shared" si="902"/>
        <v>0</v>
      </c>
      <c r="K7210">
        <f>J7210*Weighting!$W$10</f>
        <v>0</v>
      </c>
      <c r="M7210" s="14"/>
    </row>
    <row r="7211" spans="1:25" x14ac:dyDescent="0.25">
      <c r="A7211" s="32" t="str">
        <f>IF(Weighting!$P$11&gt;0,B7211,"")</f>
        <v/>
      </c>
      <c r="B7211" t="e">
        <f>Weighting!$C$11</f>
        <v>#DIV/0!</v>
      </c>
      <c r="C7211" t="e">
        <f>Weighting!$F$11</f>
        <v>#NUM!</v>
      </c>
      <c r="D7211" t="e">
        <f>IF(C7211=1,'Data Transformation'!$G$3+0.5*'Data Transformation'!$W$25,IF(C7212=1,D7212-'Data Transformation'!$W$25,FALSE))</f>
        <v>#NUM!</v>
      </c>
      <c r="E7211">
        <f t="array" ref="E7211">IF(ISLOGICAL(D7211),"",FREQUENCY(IF('Data Transformation'!$B$425:$B$8425='Bin Analysis'!$B7203,'Data Transformation'!$G$425:$G$8425),D7211))</f>
        <v>2001</v>
      </c>
      <c r="F7211">
        <f t="shared" si="900"/>
        <v>0</v>
      </c>
      <c r="G7211">
        <f>Weighting!$H$11</f>
        <v>0</v>
      </c>
      <c r="H7211">
        <f t="array" ref="H7211">FREQUENCY(IF('Data Transformation'!$B$4:$B$8425=B7203,'Data Transformation'!$G$4:$G$8425),'Bin Analysis'!$B7211)</f>
        <v>2073</v>
      </c>
      <c r="I7211">
        <f t="shared" si="901"/>
        <v>0</v>
      </c>
      <c r="J7211">
        <f t="shared" si="902"/>
        <v>0</v>
      </c>
      <c r="K7211">
        <f>J7211*Weighting!$W$11</f>
        <v>0</v>
      </c>
      <c r="M7211" s="14"/>
    </row>
    <row r="7212" spans="1:25" x14ac:dyDescent="0.25">
      <c r="A7212" s="32" t="str">
        <f>IF(Weighting!$P$12&gt;0,B7212,"")</f>
        <v/>
      </c>
      <c r="B7212" t="e">
        <f>Weighting!$C$12</f>
        <v>#DIV/0!</v>
      </c>
      <c r="C7212" t="e">
        <f>Weighting!$F$12</f>
        <v>#NUM!</v>
      </c>
      <c r="D7212" t="e">
        <f>IF(C7212=1,'Data Transformation'!$G$3+0.5*'Data Transformation'!$W$25,IF(C7213=1,D7213-'Data Transformation'!$W$25,FALSE))</f>
        <v>#NUM!</v>
      </c>
      <c r="E7212">
        <f t="array" ref="E7212">IF(ISLOGICAL(D7212),"",FREQUENCY(IF('Data Transformation'!$B$425:$B$8425='Bin Analysis'!$B7203,'Data Transformation'!$G$425:$G$8425),D7212))</f>
        <v>2001</v>
      </c>
      <c r="F7212">
        <f t="shared" si="900"/>
        <v>0</v>
      </c>
      <c r="G7212">
        <f>Weighting!$H$12</f>
        <v>0</v>
      </c>
      <c r="H7212">
        <f t="array" ref="H7212">FREQUENCY(IF('Data Transformation'!$B$4:$B$8425=B7203,'Data Transformation'!$G$4:$G$8425),'Bin Analysis'!$B7212)</f>
        <v>2073</v>
      </c>
      <c r="I7212">
        <f t="shared" si="901"/>
        <v>0</v>
      </c>
      <c r="J7212">
        <f t="shared" si="902"/>
        <v>0</v>
      </c>
      <c r="K7212">
        <f>J7212*Weighting!$W$12</f>
        <v>0</v>
      </c>
      <c r="M7212" s="14"/>
    </row>
    <row r="7213" spans="1:25" x14ac:dyDescent="0.25">
      <c r="A7213" s="32" t="str">
        <f>IF(Weighting!$P$13&gt;0,B7213,"")</f>
        <v/>
      </c>
      <c r="B7213" t="e">
        <f>Weighting!$C$13</f>
        <v>#DIV/0!</v>
      </c>
      <c r="C7213" t="e">
        <f>Weighting!$F$13</f>
        <v>#NUM!</v>
      </c>
      <c r="D7213" t="e">
        <f>IF(C7213=1,'Data Transformation'!$G$3+0.5*'Data Transformation'!$W$25,IF(C7214=1,D7214-'Data Transformation'!$W$25,FALSE))</f>
        <v>#NUM!</v>
      </c>
      <c r="E7213">
        <f t="array" ref="E7213">IF(ISLOGICAL(D7213),"",FREQUENCY(IF('Data Transformation'!$B$425:$B$8425='Bin Analysis'!$B7203,'Data Transformation'!$G$425:$G$8425),D7213))</f>
        <v>2001</v>
      </c>
      <c r="F7213">
        <f t="shared" si="900"/>
        <v>0</v>
      </c>
      <c r="G7213">
        <f>Weighting!$H$13</f>
        <v>0</v>
      </c>
      <c r="H7213">
        <f t="array" ref="H7213">FREQUENCY(IF('Data Transformation'!$B$4:$B$8425=B7203,'Data Transformation'!$G$4:$G$8425),'Bin Analysis'!$B7213)</f>
        <v>2073</v>
      </c>
      <c r="I7213">
        <f t="shared" si="901"/>
        <v>0</v>
      </c>
      <c r="J7213">
        <f t="shared" si="902"/>
        <v>0</v>
      </c>
      <c r="K7213">
        <f>J7213*Weighting!$W$13</f>
        <v>0</v>
      </c>
      <c r="M7213" s="14"/>
    </row>
    <row r="7214" spans="1:25" x14ac:dyDescent="0.25">
      <c r="A7214" s="32" t="str">
        <f>IF(Weighting!$P$14&gt;0,B7214,"")</f>
        <v/>
      </c>
      <c r="B7214" t="e">
        <f>Weighting!$C$14</f>
        <v>#DIV/0!</v>
      </c>
      <c r="C7214" t="e">
        <f>Weighting!$F$14</f>
        <v>#NUM!</v>
      </c>
      <c r="D7214" t="e">
        <f>IF(C7214=1,'Data Transformation'!$G$3+0.5*'Data Transformation'!$W$25,IF(C7215=1,D7215-'Data Transformation'!$W$25,FALSE))</f>
        <v>#NUM!</v>
      </c>
      <c r="E7214">
        <f t="array" ref="E7214">IF(ISLOGICAL(D7214),"",FREQUENCY(IF('Data Transformation'!$B$425:$B$8425='Bin Analysis'!$B7203,'Data Transformation'!$G$425:$G$8425),D7214))</f>
        <v>2001</v>
      </c>
      <c r="F7214">
        <f t="shared" si="900"/>
        <v>0</v>
      </c>
      <c r="G7214">
        <f>Weighting!$H$14</f>
        <v>0</v>
      </c>
      <c r="H7214">
        <f t="array" ref="H7214">FREQUENCY(IF('Data Transformation'!$B$4:$B$8425=B7203,'Data Transformation'!$G$4:$G$8425),'Bin Analysis'!$B7214)</f>
        <v>2073</v>
      </c>
      <c r="I7214">
        <f t="shared" si="901"/>
        <v>0</v>
      </c>
      <c r="J7214">
        <f t="shared" si="902"/>
        <v>0</v>
      </c>
      <c r="K7214">
        <f>J7214*Weighting!$W$14</f>
        <v>0</v>
      </c>
      <c r="M7214" s="14"/>
    </row>
    <row r="7215" spans="1:25" x14ac:dyDescent="0.25">
      <c r="A7215" s="32" t="str">
        <f>IF(Weighting!$P$15&gt;0,B7215,"")</f>
        <v/>
      </c>
      <c r="B7215" t="e">
        <f>Weighting!$C$15</f>
        <v>#DIV/0!</v>
      </c>
      <c r="C7215" t="e">
        <f>Weighting!$F$15</f>
        <v>#NUM!</v>
      </c>
      <c r="D7215" t="e">
        <f>IF(C7215=1,'Data Transformation'!$G$3+0.5*'Data Transformation'!$W$25,IF(C7216=1,D7216-'Data Transformation'!$W$25,FALSE))</f>
        <v>#NUM!</v>
      </c>
      <c r="E7215">
        <f t="array" ref="E7215">IF(ISLOGICAL(D7215),"",FREQUENCY(IF('Data Transformation'!$B$425:$B$8425='Bin Analysis'!$B7203,'Data Transformation'!$G$425:$G$8425),D7215))</f>
        <v>2001</v>
      </c>
      <c r="F7215">
        <f t="shared" si="900"/>
        <v>0</v>
      </c>
      <c r="G7215">
        <f>Weighting!$H$15</f>
        <v>0</v>
      </c>
      <c r="H7215">
        <f t="array" ref="H7215">FREQUENCY(IF('Data Transformation'!$B$4:$B$8425=B7203,'Data Transformation'!$G$4:$G$8425),'Bin Analysis'!$B7215)</f>
        <v>2073</v>
      </c>
      <c r="I7215">
        <f t="shared" si="901"/>
        <v>0</v>
      </c>
      <c r="J7215">
        <f t="shared" si="902"/>
        <v>0</v>
      </c>
      <c r="K7215">
        <f>J7215*Weighting!$W$15</f>
        <v>0</v>
      </c>
      <c r="M7215" s="14"/>
    </row>
    <row r="7216" spans="1:25" x14ac:dyDescent="0.25">
      <c r="A7216" s="32" t="str">
        <f>IF(Weighting!$P$16&gt;0,B7216,"")</f>
        <v/>
      </c>
      <c r="B7216" t="e">
        <f>Weighting!$C$16</f>
        <v>#DIV/0!</v>
      </c>
      <c r="C7216" t="e">
        <f>Weighting!$F$16</f>
        <v>#NUM!</v>
      </c>
      <c r="D7216" t="e">
        <f>IF(C7216=1,'Data Transformation'!$G$3+0.5*'Data Transformation'!$W$25,IF(C7217=1,D7217-'Data Transformation'!$W$25,FALSE))</f>
        <v>#NUM!</v>
      </c>
      <c r="E7216">
        <f t="array" ref="E7216">IF(ISLOGICAL(D7216),"",FREQUENCY(IF('Data Transformation'!$B$425:$B$8425='Bin Analysis'!$B7203,'Data Transformation'!$G$425:$G$8425),D7216))</f>
        <v>2001</v>
      </c>
      <c r="F7216">
        <f t="shared" si="900"/>
        <v>0</v>
      </c>
      <c r="G7216">
        <f>Weighting!$H$16</f>
        <v>0</v>
      </c>
      <c r="H7216">
        <f t="array" ref="H7216">FREQUENCY(IF('Data Transformation'!$B$4:$B$8425=B7203,'Data Transformation'!$G$4:$G$8425),'Bin Analysis'!$B7216)</f>
        <v>2073</v>
      </c>
      <c r="I7216">
        <f t="shared" si="901"/>
        <v>0</v>
      </c>
      <c r="J7216">
        <f t="shared" si="902"/>
        <v>0</v>
      </c>
      <c r="K7216">
        <f>J7216*Weighting!$W$16</f>
        <v>0</v>
      </c>
      <c r="M7216" s="14"/>
    </row>
    <row r="7217" spans="1:25" x14ac:dyDescent="0.25">
      <c r="A7217" s="32" t="str">
        <f>IF(Weighting!$P$17&gt;0,B7217,"")</f>
        <v/>
      </c>
      <c r="B7217" t="e">
        <f>Weighting!$C$17</f>
        <v>#DIV/0!</v>
      </c>
      <c r="C7217" t="e">
        <f>Weighting!$F$17</f>
        <v>#NUM!</v>
      </c>
      <c r="D7217" t="e">
        <f>IF(C7217=1,'Data Transformation'!$G$3+0.5*'Data Transformation'!$W$25,IF(C7218=1,D7218-'Data Transformation'!$W$25,FALSE))</f>
        <v>#NUM!</v>
      </c>
      <c r="E7217">
        <f t="array" ref="E7217">IF(ISLOGICAL(D7217),"",FREQUENCY(IF('Data Transformation'!$B$425:$B$8425='Bin Analysis'!$B7203,'Data Transformation'!$G$425:$G$8425),D7217))</f>
        <v>2001</v>
      </c>
      <c r="F7217">
        <f t="shared" si="900"/>
        <v>0</v>
      </c>
      <c r="G7217">
        <f>Weighting!$H$17</f>
        <v>0</v>
      </c>
      <c r="H7217">
        <f t="array" ref="H7217">FREQUENCY(IF('Data Transformation'!$B$4:$B$8425=B7203,'Data Transformation'!$G$4:$G$8425),'Bin Analysis'!$B7217)</f>
        <v>2073</v>
      </c>
      <c r="I7217">
        <f t="shared" si="901"/>
        <v>0</v>
      </c>
      <c r="J7217">
        <f t="shared" si="902"/>
        <v>0</v>
      </c>
      <c r="K7217">
        <f>J7217*Weighting!$W$17</f>
        <v>0</v>
      </c>
      <c r="M7217" s="14"/>
    </row>
    <row r="7218" spans="1:25" x14ac:dyDescent="0.25">
      <c r="A7218" s="32" t="str">
        <f>IF(Weighting!$P$18&gt;0,B7218,"")</f>
        <v/>
      </c>
      <c r="B7218" t="e">
        <f>Weighting!$C$18</f>
        <v>#DIV/0!</v>
      </c>
      <c r="C7218" t="e">
        <f>Weighting!$F$18</f>
        <v>#NUM!</v>
      </c>
      <c r="D7218" t="e">
        <f>IF(C7218=1,'Data Transformation'!$G$3+0.5*'Data Transformation'!$W$25,IF(C7219=1,D7219-'Data Transformation'!$W$25,FALSE))</f>
        <v>#NUM!</v>
      </c>
      <c r="E7218">
        <f t="array" ref="E7218">IF(ISLOGICAL(D7218),"",FREQUENCY(IF('Data Transformation'!$B$425:$B$8425='Bin Analysis'!$B7203,'Data Transformation'!$G$425:$G$8425),D7218))</f>
        <v>2001</v>
      </c>
      <c r="F7218">
        <f t="shared" si="900"/>
        <v>0</v>
      </c>
      <c r="G7218">
        <f>Weighting!$H$18</f>
        <v>0</v>
      </c>
      <c r="H7218">
        <f t="array" ref="H7218">FREQUENCY(IF('Data Transformation'!$B$4:$B$8425=B7203,'Data Transformation'!$G$4:$G$8425),'Bin Analysis'!$B7218)</f>
        <v>2073</v>
      </c>
      <c r="I7218">
        <f t="shared" si="901"/>
        <v>0</v>
      </c>
      <c r="J7218">
        <f t="shared" si="902"/>
        <v>0</v>
      </c>
      <c r="K7218">
        <f>J7218*Weighting!$W$18</f>
        <v>0</v>
      </c>
      <c r="M7218" s="14"/>
    </row>
    <row r="7219" spans="1:25" x14ac:dyDescent="0.25">
      <c r="A7219" s="32" t="str">
        <f>IF(Weighting!$P$19&gt;0,B7219,"")</f>
        <v/>
      </c>
      <c r="B7219" t="e">
        <f>Weighting!$C$19</f>
        <v>#DIV/0!</v>
      </c>
      <c r="C7219" t="e">
        <f>Weighting!$F$19</f>
        <v>#NUM!</v>
      </c>
      <c r="D7219" t="e">
        <f>IF(C7219=1,'Data Transformation'!$G$3+0.5*'Data Transformation'!$W$25,IF(C7220=1,D7220-'Data Transformation'!$W$25,FALSE))</f>
        <v>#NUM!</v>
      </c>
      <c r="E7219">
        <f t="array" ref="E7219">IF(ISLOGICAL(D7219),"",FREQUENCY(IF('Data Transformation'!$B$425:$B$8425='Bin Analysis'!$B7203,'Data Transformation'!$G$425:$G$8425),D7219))</f>
        <v>2001</v>
      </c>
      <c r="F7219">
        <f t="shared" si="900"/>
        <v>0</v>
      </c>
      <c r="G7219">
        <f>Weighting!$H$19</f>
        <v>0</v>
      </c>
      <c r="H7219">
        <f t="array" ref="H7219">FREQUENCY(IF('Data Transformation'!$B$4:$B$8425=B7203,'Data Transformation'!$G$4:$G$8425),'Bin Analysis'!$B7219)</f>
        <v>2073</v>
      </c>
      <c r="I7219">
        <f t="shared" si="901"/>
        <v>0</v>
      </c>
      <c r="J7219">
        <f t="shared" si="902"/>
        <v>0</v>
      </c>
      <c r="K7219">
        <f>J7219*Weighting!$W$19</f>
        <v>0</v>
      </c>
      <c r="M7219" s="14"/>
    </row>
    <row r="7220" spans="1:25" x14ac:dyDescent="0.25">
      <c r="A7220" s="32" t="str">
        <f>IF(Weighting!$P$20&gt;0,B7220,"")</f>
        <v/>
      </c>
      <c r="B7220" t="e">
        <f>Weighting!$C$20</f>
        <v>#DIV/0!</v>
      </c>
      <c r="C7220" t="e">
        <f>Weighting!$F$20</f>
        <v>#NUM!</v>
      </c>
      <c r="D7220" t="e">
        <f>IF(C7220=1,'Data Transformation'!$G$3+0.5*'Data Transformation'!$W$25,IF(C7221=1,D7221-'Data Transformation'!$W$25,FALSE))</f>
        <v>#NUM!</v>
      </c>
      <c r="E7220">
        <f t="array" ref="E7220">IF(ISLOGICAL(D7220),"",FREQUENCY(IF('Data Transformation'!$B$425:$B$8425='Bin Analysis'!$B7203,'Data Transformation'!$G$425:$G$8425),D7220))</f>
        <v>2001</v>
      </c>
      <c r="F7220">
        <f t="shared" si="900"/>
        <v>0</v>
      </c>
      <c r="G7220">
        <f>Weighting!$H$20</f>
        <v>0</v>
      </c>
      <c r="H7220">
        <f t="array" ref="H7220">FREQUENCY(IF('Data Transformation'!$B$4:$B$8425=B7203,'Data Transformation'!$G$4:$G$8425),'Bin Analysis'!$B7220)</f>
        <v>2073</v>
      </c>
      <c r="I7220">
        <f t="shared" si="901"/>
        <v>0</v>
      </c>
      <c r="J7220">
        <f t="shared" si="902"/>
        <v>0</v>
      </c>
      <c r="K7220">
        <f>J7220*Weighting!$W$20</f>
        <v>0</v>
      </c>
      <c r="M7220" s="14"/>
    </row>
    <row r="7221" spans="1:25" x14ac:dyDescent="0.25">
      <c r="A7221" s="32" t="str">
        <f>IF(Weighting!$P$21&gt;0,B7221,"")</f>
        <v/>
      </c>
      <c r="B7221" t="e">
        <f>Weighting!$C$21</f>
        <v>#DIV/0!</v>
      </c>
      <c r="C7221" t="e">
        <f>Weighting!$F$21</f>
        <v>#NUM!</v>
      </c>
      <c r="D7221" t="e">
        <f>IF(C7221=1,'Data Transformation'!$G$3+0.5*'Data Transformation'!$W$25,IF(C7222=1,D7222-'Data Transformation'!$W$25,FALSE))</f>
        <v>#NUM!</v>
      </c>
      <c r="E7221">
        <f t="array" ref="E7221">IF(ISLOGICAL(D7221),"",FREQUENCY(IF('Data Transformation'!$B$425:$B$8425='Bin Analysis'!$B7203,'Data Transformation'!$G$425:$G$8425),D7221))</f>
        <v>2001</v>
      </c>
      <c r="F7221">
        <f t="shared" si="900"/>
        <v>0</v>
      </c>
      <c r="G7221">
        <f>Weighting!$H$21</f>
        <v>0</v>
      </c>
      <c r="H7221">
        <f t="array" ref="H7221">FREQUENCY(IF('Data Transformation'!$B$4:$B$8425=B7203,'Data Transformation'!$G$4:$G$8425),'Bin Analysis'!$B7221)</f>
        <v>2073</v>
      </c>
      <c r="I7221">
        <f t="shared" si="901"/>
        <v>0</v>
      </c>
      <c r="J7221">
        <f t="shared" si="902"/>
        <v>0</v>
      </c>
      <c r="K7221">
        <f>J7221*Weighting!$W$21</f>
        <v>0</v>
      </c>
      <c r="M7221" s="14"/>
    </row>
    <row r="7222" spans="1:25" x14ac:dyDescent="0.25">
      <c r="A7222" s="32" t="str">
        <f>IF(Weighting!$P$22&gt;0,B7222,"")</f>
        <v/>
      </c>
      <c r="B7222" t="e">
        <f>Weighting!$C$22</f>
        <v>#DIV/0!</v>
      </c>
      <c r="C7222" t="e">
        <f>Weighting!$F$22</f>
        <v>#NUM!</v>
      </c>
      <c r="D7222" t="e">
        <f>IF(C7222=1,'Data Transformation'!$G$3+0.5*'Data Transformation'!$W$25,IF(C7223=1,D7223-'Data Transformation'!$W$25,FALSE))</f>
        <v>#NUM!</v>
      </c>
      <c r="E7222">
        <f t="array" ref="E7222">IF(ISLOGICAL(D7222),"",FREQUENCY(IF('Data Transformation'!$B$425:$B$8425='Bin Analysis'!$B7203,'Data Transformation'!$G$425:$G$8425),D7222))</f>
        <v>2001</v>
      </c>
      <c r="F7222">
        <f t="shared" si="900"/>
        <v>0</v>
      </c>
      <c r="G7222">
        <f>Weighting!$H$22</f>
        <v>0</v>
      </c>
      <c r="H7222">
        <f t="array" ref="H7222">FREQUENCY(IF('Data Transformation'!$B$4:$B$8425=B7203,'Data Transformation'!$G$4:$G$8425),'Bin Analysis'!$B7222)</f>
        <v>2073</v>
      </c>
      <c r="I7222">
        <f t="shared" si="901"/>
        <v>0</v>
      </c>
      <c r="J7222">
        <f t="shared" si="902"/>
        <v>0</v>
      </c>
      <c r="K7222">
        <f>J7222*Weighting!$W$22</f>
        <v>0</v>
      </c>
      <c r="M7222" s="14"/>
    </row>
    <row r="7223" spans="1:25" x14ac:dyDescent="0.25">
      <c r="A7223" s="32" t="str">
        <f>IF(Weighting!$P$23&gt;0,B7223,"")</f>
        <v/>
      </c>
      <c r="B7223" t="e">
        <f>Weighting!$C$23</f>
        <v>#DIV/0!</v>
      </c>
      <c r="C7223" t="e">
        <f>Weighting!$F$23</f>
        <v>#NUM!</v>
      </c>
      <c r="D7223" t="e">
        <f>IF(C7223=1,'Data Transformation'!$G$3+0.5*'Data Transformation'!$W$25,IF(C7224=1,D7224-'Data Transformation'!$W$25,FALSE))</f>
        <v>#NUM!</v>
      </c>
      <c r="E7223">
        <f t="array" ref="E7223">IF(ISLOGICAL(D7223),"",FREQUENCY(IF('Data Transformation'!$B$425:$B$8425='Bin Analysis'!$B7203,'Data Transformation'!$G$425:$G$8425),D7223))</f>
        <v>2001</v>
      </c>
      <c r="F7223">
        <f t="shared" si="900"/>
        <v>0</v>
      </c>
      <c r="G7223">
        <f>Weighting!$H$23</f>
        <v>0</v>
      </c>
      <c r="H7223">
        <f t="array" ref="H7223">FREQUENCY(IF('Data Transformation'!$B$4:$B$8425=B7203,'Data Transformation'!$G$4:$G$8425),'Bin Analysis'!$B7223)</f>
        <v>2073</v>
      </c>
      <c r="I7223">
        <f t="shared" si="901"/>
        <v>0</v>
      </c>
      <c r="J7223">
        <f t="shared" si="902"/>
        <v>0</v>
      </c>
      <c r="K7223">
        <f>J7223*Weighting!$W$23</f>
        <v>0</v>
      </c>
      <c r="M7223" s="14"/>
    </row>
    <row r="7224" spans="1:25" x14ac:dyDescent="0.25">
      <c r="A7224" s="32" t="str">
        <f>IF(Weighting!$P$24&gt;0,B7224,"")</f>
        <v/>
      </c>
      <c r="B7224" t="e">
        <f>Weighting!$C$24</f>
        <v>#DIV/0!</v>
      </c>
      <c r="C7224" t="e">
        <f>Weighting!$F$24</f>
        <v>#NUM!</v>
      </c>
      <c r="D7224" t="e">
        <f>IF(C7224=1,'Data Transformation'!$G$3+0.5*'Data Transformation'!$W$25,IF(C7225=1,D7225-'Data Transformation'!$W$25,FALSE))</f>
        <v>#NUM!</v>
      </c>
      <c r="E7224">
        <f t="array" ref="E7224">IF(ISLOGICAL(D7224),"",FREQUENCY(IF('Data Transformation'!$B$425:$B$8425='Bin Analysis'!$B7203,'Data Transformation'!$G$425:$G$8425),D7224))</f>
        <v>2001</v>
      </c>
      <c r="F7224">
        <f t="shared" si="900"/>
        <v>0</v>
      </c>
      <c r="G7224">
        <f>Weighting!$H$24</f>
        <v>0</v>
      </c>
      <c r="H7224">
        <f t="array" ref="H7224">FREQUENCY(IF('Data Transformation'!$B$4:$B$8425=B7203,'Data Transformation'!$G$4:$G$8425),'Bin Analysis'!$B7224)</f>
        <v>2073</v>
      </c>
      <c r="I7224">
        <f t="shared" si="901"/>
        <v>0</v>
      </c>
      <c r="J7224">
        <f t="shared" si="902"/>
        <v>0</v>
      </c>
      <c r="K7224">
        <f>J7224*Weighting!$W$24</f>
        <v>0</v>
      </c>
      <c r="M7224" s="14"/>
    </row>
    <row r="7225" spans="1:25" x14ac:dyDescent="0.25">
      <c r="A7225" s="32" t="str">
        <f>IF(Weighting!$P$25&gt;0,B7225,"")</f>
        <v/>
      </c>
      <c r="B7225" t="e">
        <f>Weighting!$C$25</f>
        <v>#DIV/0!</v>
      </c>
      <c r="C7225" t="e">
        <f>Weighting!$F$25</f>
        <v>#NUM!</v>
      </c>
      <c r="D7225" t="e">
        <f>IF(C7225=1,'Data Transformation'!$G$3+0.5*'Data Transformation'!$W$25,IF(C7226=1,D7226-'Data Transformation'!$W$25,FALSE))</f>
        <v>#NUM!</v>
      </c>
      <c r="E7225">
        <f t="array" ref="E7225">IF(ISLOGICAL(D7225),"",FREQUENCY(IF('Data Transformation'!$B$425:$B$8425='Bin Analysis'!$B7203,'Data Transformation'!$G$425:$G$8425),D7225))</f>
        <v>2001</v>
      </c>
      <c r="F7225">
        <f t="shared" si="900"/>
        <v>0</v>
      </c>
      <c r="G7225">
        <f>Weighting!$H$25</f>
        <v>0</v>
      </c>
      <c r="H7225">
        <f t="array" ref="H7225">FREQUENCY(IF('Data Transformation'!$B$4:$B$8425=B7203,'Data Transformation'!$G$4:$G$8425),'Bin Analysis'!$B7225)</f>
        <v>2073</v>
      </c>
      <c r="I7225">
        <f t="shared" si="901"/>
        <v>0</v>
      </c>
      <c r="J7225">
        <f t="shared" si="902"/>
        <v>0</v>
      </c>
      <c r="K7225">
        <f>J7225*Weighting!$W$25</f>
        <v>0</v>
      </c>
      <c r="M7225" s="14"/>
    </row>
    <row r="7226" spans="1:25" x14ac:dyDescent="0.25">
      <c r="O7226"/>
      <c r="P7226"/>
      <c r="Q7226"/>
      <c r="R7226"/>
    </row>
    <row r="7227" spans="1:25" ht="23.25" x14ac:dyDescent="0.35">
      <c r="A7227" s="21" t="s">
        <v>0</v>
      </c>
      <c r="B7227" s="21" t="str">
        <f>IFERROR(VLOOKUP(C7227,'Data Transformation'!$L$6:$M$426,2,FALSE),"")</f>
        <v/>
      </c>
      <c r="C7227" s="21">
        <f>C7203+1</f>
        <v>301</v>
      </c>
      <c r="D7227" s="21"/>
      <c r="E7227" s="21"/>
      <c r="F7227" s="21"/>
      <c r="G7227" s="21"/>
      <c r="H7227" s="22"/>
      <c r="I7227" s="22"/>
      <c r="J7227" s="22"/>
      <c r="K7227" s="21"/>
      <c r="L7227" s="21" t="str">
        <f>B7227</f>
        <v/>
      </c>
      <c r="M7227" s="23" t="e">
        <f>INDEX('Data Transformation'!$O$4:$O$424,MATCH($B7227,'Data Transformation'!$M$4:$M$424,0),MATCH($M$2,'Data Transformation'!$O$3,0))</f>
        <v>#N/A</v>
      </c>
      <c r="N7227" s="27" t="e">
        <f>IF('Input and Summary Results'!$J$16="minimum",'Bin Analysis'!X7228/(M7227-1),'Bin Analysis'!Y7227/('Bin Analysis'!M7227-1))</f>
        <v>#N/A</v>
      </c>
      <c r="O7227" s="27" t="e">
        <f>IF(M7227=FALSE,NA(),(VLOOKUP(1,C7230:K7249,4,FALSE))/(M7227-1))</f>
        <v>#N/A</v>
      </c>
      <c r="P7227" s="27" t="e">
        <f>IF(M7227=FALSE,NA(),SUM(J7230:J7249)/Weighting!$S$5)</f>
        <v>#N/A</v>
      </c>
      <c r="Q7227" s="27" t="e">
        <f>IF(M7227=FALSE,NA(),SUM(K7230:K7249)/Weighting!$S$6)</f>
        <v>#N/A</v>
      </c>
      <c r="R7227" s="27" t="e">
        <f>IF(M7227=FALSE,NA(),(VLOOKUP(1,G7230:K7249,3,FALSE))/(M7227-1))</f>
        <v>#N/A</v>
      </c>
      <c r="S7227" s="22" t="e">
        <f>IF(M7227=FALSE,NA(),IF(SUM(J7230:J7249)=2,"yes","no"))</f>
        <v>#N/A</v>
      </c>
      <c r="X7227" s="2" cm="2">
        <f t="array" ref="X7227:X7228">FREQUENCY(IF('Data Transformation'!$B$425:$B$6424='Bin Analysis'!L7227,'Data Transformation'!$G$425:$G$6424),'Data Transformation'!$U$11)</f>
        <v>0</v>
      </c>
      <c r="Y7227" s="2" cm="2">
        <f t="array" ref="Y7227:Y7228">FREQUENCY(IF('Data Transformation'!$B$425:$B$6424='Bin Analysis'!L7227,'Data Transformation'!$G$425:$G$6424),'Data Transformation'!$U$12)</f>
        <v>0</v>
      </c>
    </row>
    <row r="7228" spans="1:25" x14ac:dyDescent="0.25">
      <c r="A7228" s="14" t="s">
        <v>67</v>
      </c>
      <c r="B7228" t="s">
        <v>47</v>
      </c>
      <c r="C7228" t="s">
        <v>5</v>
      </c>
      <c r="D7228" t="s">
        <v>100</v>
      </c>
      <c r="E7228" t="s">
        <v>101</v>
      </c>
      <c r="F7228" t="s">
        <v>102</v>
      </c>
      <c r="G7228" t="s">
        <v>70</v>
      </c>
      <c r="H7228" t="s">
        <v>31</v>
      </c>
      <c r="I7228" t="s">
        <v>32</v>
      </c>
      <c r="J7228" t="s">
        <v>46</v>
      </c>
      <c r="K7228" s="14" t="s">
        <v>45</v>
      </c>
      <c r="M7228" s="14"/>
      <c r="X7228" s="2">
        <v>0</v>
      </c>
      <c r="Y7228" s="2">
        <v>0</v>
      </c>
    </row>
    <row r="7229" spans="1:25" x14ac:dyDescent="0.25">
      <c r="A7229" s="32"/>
      <c r="D7229" t="e">
        <f>IF(C7229=1,'Data Transformation'!$G$3+0.5*'Data Transformation'!$W$25,IF(C7230=1,D7230-'Data Transformation'!$W$25,FALSE))</f>
        <v>#NUM!</v>
      </c>
      <c r="E7229">
        <f t="array" ref="E7229">IF(ISLOGICAL(D7229),"",FREQUENCY(IF('Data Transformation'!$B$425:$B$8425='Bin Analysis'!$B7227,'Data Transformation'!$G$425:$G$8425),D7229))</f>
        <v>2001</v>
      </c>
      <c r="F7229" t="e">
        <f>IF(ISLOGICAL(D7229),"",E7229-E7228)</f>
        <v>#VALUE!</v>
      </c>
      <c r="M7229" s="14"/>
    </row>
    <row r="7230" spans="1:25" x14ac:dyDescent="0.25">
      <c r="A7230" s="32" t="e">
        <f>IF(Weighting!$P$6&gt;0,B7230,"")</f>
        <v>#NUM!</v>
      </c>
      <c r="B7230" t="e">
        <f>Weighting!$C$6</f>
        <v>#DIV/0!</v>
      </c>
      <c r="C7230" t="e">
        <f>Weighting!$F$6</f>
        <v>#NUM!</v>
      </c>
      <c r="D7230" t="e">
        <f>IF(C7230=1,'Data Transformation'!$G$3+0.5*'Data Transformation'!$W$25,IF(C7231=1,D7231-'Data Transformation'!$W$25,FALSE))</f>
        <v>#NUM!</v>
      </c>
      <c r="E7230">
        <f t="array" ref="E7230">IF(ISLOGICAL(D7230),"",FREQUENCY(IF('Data Transformation'!$B$425:$B$8425='Bin Analysis'!$B7227,'Data Transformation'!$G$425:$G$8425),D7230))</f>
        <v>2001</v>
      </c>
      <c r="F7230">
        <f>IF(ISLOGICAL(D7230),"",E7230-E7229)</f>
        <v>0</v>
      </c>
      <c r="G7230">
        <f>Weighting!$H$6</f>
        <v>1</v>
      </c>
      <c r="H7230">
        <f t="array" ref="H7230">FREQUENCY(IF('Data Transformation'!$B$4:$B$8425=B7227,'Data Transformation'!$G$4:$G$8425),'Bin Analysis'!$B7230)</f>
        <v>2073</v>
      </c>
      <c r="I7230">
        <f>H7230-H7229</f>
        <v>2073</v>
      </c>
      <c r="J7230">
        <f>IF(I7230=0,0,1)</f>
        <v>1</v>
      </c>
      <c r="K7230" t="e">
        <f>J7230*Weighting!$W$6</f>
        <v>#NUM!</v>
      </c>
      <c r="M7230" s="14"/>
    </row>
    <row r="7231" spans="1:25" x14ac:dyDescent="0.25">
      <c r="A7231" s="32" t="str">
        <f>IF(Weighting!$P$7&gt;0,B7231,"")</f>
        <v/>
      </c>
      <c r="B7231" t="e">
        <f>Weighting!$C$7</f>
        <v>#DIV/0!</v>
      </c>
      <c r="C7231" t="e">
        <f>Weighting!$F$7</f>
        <v>#NUM!</v>
      </c>
      <c r="D7231" t="e">
        <f>IF(C7231=1,'Data Transformation'!$G$3+0.5*'Data Transformation'!$W$25,IF(C7232=1,D7232-'Data Transformation'!$W$25,FALSE))</f>
        <v>#NUM!</v>
      </c>
      <c r="E7231">
        <f t="array" ref="E7231">IF(ISLOGICAL(D7231),"",FREQUENCY(IF('Data Transformation'!$B$425:$B$8425='Bin Analysis'!$B7227,'Data Transformation'!$G$425:$G$8425),D7231))</f>
        <v>2001</v>
      </c>
      <c r="F7231">
        <f t="shared" ref="F7231:F7249" si="903">IF(ISLOGICAL(D7231),"",E7231-E7230)</f>
        <v>0</v>
      </c>
      <c r="G7231">
        <f>Weighting!$H$7</f>
        <v>0</v>
      </c>
      <c r="H7231">
        <f t="array" ref="H7231">FREQUENCY(IF('Data Transformation'!$B$4:$B$8425=B7227,'Data Transformation'!$G$4:$G$8425),'Bin Analysis'!$B7231)</f>
        <v>2073</v>
      </c>
      <c r="I7231">
        <f t="shared" ref="I7231:I7249" si="904">H7231-H7230</f>
        <v>0</v>
      </c>
      <c r="J7231">
        <f>IF(I7231=0,0,1)</f>
        <v>0</v>
      </c>
      <c r="K7231">
        <f>J7231*Weighting!$W$7</f>
        <v>0</v>
      </c>
      <c r="M7231" s="14"/>
    </row>
    <row r="7232" spans="1:25" x14ac:dyDescent="0.25">
      <c r="A7232" s="32" t="str">
        <f>IF(Weighting!$P$8&gt;0,B7232,"")</f>
        <v/>
      </c>
      <c r="B7232" t="e">
        <f>Weighting!$C$8</f>
        <v>#DIV/0!</v>
      </c>
      <c r="C7232" t="e">
        <f>Weighting!$F$8</f>
        <v>#NUM!</v>
      </c>
      <c r="D7232" t="e">
        <f>IF(C7232=1,'Data Transformation'!$G$3+0.5*'Data Transformation'!$W$25,IF(C7233=1,D7233-'Data Transformation'!$W$25,FALSE))</f>
        <v>#NUM!</v>
      </c>
      <c r="E7232">
        <f t="array" ref="E7232">IF(ISLOGICAL(D7232),"",FREQUENCY(IF('Data Transformation'!$B$425:$B$8425='Bin Analysis'!$B7227,'Data Transformation'!$G$425:$G$8425),D7232))</f>
        <v>2001</v>
      </c>
      <c r="F7232">
        <f t="shared" si="903"/>
        <v>0</v>
      </c>
      <c r="G7232">
        <f>Weighting!$H$8</f>
        <v>0</v>
      </c>
      <c r="H7232">
        <f t="array" ref="H7232">FREQUENCY(IF('Data Transformation'!$B$4:$B$8425=B7227,'Data Transformation'!$G$4:$G$8425),'Bin Analysis'!$B7232)</f>
        <v>2073</v>
      </c>
      <c r="I7232">
        <f t="shared" si="904"/>
        <v>0</v>
      </c>
      <c r="J7232">
        <f t="shared" ref="J7232:J7249" si="905">IF(I7232=0,0,1)</f>
        <v>0</v>
      </c>
      <c r="K7232">
        <f>J7232*Weighting!$W$8</f>
        <v>0</v>
      </c>
      <c r="M7232" s="14"/>
    </row>
    <row r="7233" spans="1:13" x14ac:dyDescent="0.25">
      <c r="A7233" s="32" t="str">
        <f>IF(Weighting!$P$9&gt;0,B7233,"")</f>
        <v/>
      </c>
      <c r="B7233" s="50" t="e">
        <f>Weighting!$C$9</f>
        <v>#DIV/0!</v>
      </c>
      <c r="C7233" t="e">
        <f>Weighting!$F$9</f>
        <v>#NUM!</v>
      </c>
      <c r="D7233" t="e">
        <f>IF(C7233=1,'Data Transformation'!$G$3+0.5*'Data Transformation'!$W$25,IF(C7234=1,D7234-'Data Transformation'!$W$25,FALSE))</f>
        <v>#NUM!</v>
      </c>
      <c r="E7233">
        <f t="array" ref="E7233">IF(ISLOGICAL(D7233),"",FREQUENCY(IF('Data Transformation'!$B$425:$B$8425='Bin Analysis'!$B7227,'Data Transformation'!$G$425:$G$8425),D7233))</f>
        <v>2001</v>
      </c>
      <c r="F7233">
        <f t="shared" si="903"/>
        <v>0</v>
      </c>
      <c r="G7233">
        <f>Weighting!$H$9</f>
        <v>0</v>
      </c>
      <c r="H7233">
        <f t="array" ref="H7233">FREQUENCY(IF('Data Transformation'!$B$4:$B$8425=B7227,'Data Transformation'!$G$4:$G$8425),'Bin Analysis'!$B7233)</f>
        <v>2073</v>
      </c>
      <c r="I7233">
        <f t="shared" si="904"/>
        <v>0</v>
      </c>
      <c r="J7233">
        <f t="shared" si="905"/>
        <v>0</v>
      </c>
      <c r="K7233">
        <f>J7233*Weighting!$W$9</f>
        <v>0</v>
      </c>
      <c r="M7233" s="14"/>
    </row>
    <row r="7234" spans="1:13" x14ac:dyDescent="0.25">
      <c r="A7234" s="32" t="str">
        <f>IF(Weighting!$P$10&gt;0,B7234,"")</f>
        <v/>
      </c>
      <c r="B7234" t="e">
        <f>Weighting!$C$10</f>
        <v>#DIV/0!</v>
      </c>
      <c r="C7234" t="e">
        <f>Weighting!$F$10</f>
        <v>#NUM!</v>
      </c>
      <c r="D7234" t="e">
        <f>IF(C7234=1,'Data Transformation'!$G$3+0.5*'Data Transformation'!$W$25,IF(C7235=1,D7235-'Data Transformation'!$W$25,FALSE))</f>
        <v>#NUM!</v>
      </c>
      <c r="E7234">
        <f t="array" ref="E7234">IF(ISLOGICAL(D7234),"",FREQUENCY(IF('Data Transformation'!$B$425:$B$8425='Bin Analysis'!$B7227,'Data Transformation'!$G$425:$G$8425),D7234))</f>
        <v>2001</v>
      </c>
      <c r="F7234">
        <f t="shared" si="903"/>
        <v>0</v>
      </c>
      <c r="G7234">
        <f>Weighting!$H$10</f>
        <v>0</v>
      </c>
      <c r="H7234">
        <f t="array" ref="H7234">FREQUENCY(IF('Data Transformation'!$B$4:$B$8425=B7227,'Data Transformation'!$G$4:$G$8425),'Bin Analysis'!$B7234)</f>
        <v>2073</v>
      </c>
      <c r="I7234">
        <f t="shared" si="904"/>
        <v>0</v>
      </c>
      <c r="J7234">
        <f t="shared" si="905"/>
        <v>0</v>
      </c>
      <c r="K7234">
        <f>J7234*Weighting!$W$10</f>
        <v>0</v>
      </c>
      <c r="M7234" s="14"/>
    </row>
    <row r="7235" spans="1:13" x14ac:dyDescent="0.25">
      <c r="A7235" s="32" t="str">
        <f>IF(Weighting!$P$11&gt;0,B7235,"")</f>
        <v/>
      </c>
      <c r="B7235" t="e">
        <f>Weighting!$C$11</f>
        <v>#DIV/0!</v>
      </c>
      <c r="C7235" t="e">
        <f>Weighting!$F$11</f>
        <v>#NUM!</v>
      </c>
      <c r="D7235" t="e">
        <f>IF(C7235=1,'Data Transformation'!$G$3+0.5*'Data Transformation'!$W$25,IF(C7236=1,D7236-'Data Transformation'!$W$25,FALSE))</f>
        <v>#NUM!</v>
      </c>
      <c r="E7235">
        <f t="array" ref="E7235">IF(ISLOGICAL(D7235),"",FREQUENCY(IF('Data Transformation'!$B$425:$B$8425='Bin Analysis'!$B7227,'Data Transformation'!$G$425:$G$8425),D7235))</f>
        <v>2001</v>
      </c>
      <c r="F7235">
        <f t="shared" si="903"/>
        <v>0</v>
      </c>
      <c r="G7235">
        <f>Weighting!$H$11</f>
        <v>0</v>
      </c>
      <c r="H7235">
        <f t="array" ref="H7235">FREQUENCY(IF('Data Transformation'!$B$4:$B$8425=B7227,'Data Transformation'!$G$4:$G$8425),'Bin Analysis'!$B7235)</f>
        <v>2073</v>
      </c>
      <c r="I7235">
        <f t="shared" si="904"/>
        <v>0</v>
      </c>
      <c r="J7235">
        <f t="shared" si="905"/>
        <v>0</v>
      </c>
      <c r="K7235">
        <f>J7235*Weighting!$W$11</f>
        <v>0</v>
      </c>
      <c r="M7235" s="14"/>
    </row>
    <row r="7236" spans="1:13" x14ac:dyDescent="0.25">
      <c r="A7236" s="32" t="str">
        <f>IF(Weighting!$P$12&gt;0,B7236,"")</f>
        <v/>
      </c>
      <c r="B7236" t="e">
        <f>Weighting!$C$12</f>
        <v>#DIV/0!</v>
      </c>
      <c r="C7236" t="e">
        <f>Weighting!$F$12</f>
        <v>#NUM!</v>
      </c>
      <c r="D7236" t="e">
        <f>IF(C7236=1,'Data Transformation'!$G$3+0.5*'Data Transformation'!$W$25,IF(C7237=1,D7237-'Data Transformation'!$W$25,FALSE))</f>
        <v>#NUM!</v>
      </c>
      <c r="E7236">
        <f t="array" ref="E7236">IF(ISLOGICAL(D7236),"",FREQUENCY(IF('Data Transformation'!$B$425:$B$8425='Bin Analysis'!$B7227,'Data Transformation'!$G$425:$G$8425),D7236))</f>
        <v>2001</v>
      </c>
      <c r="F7236">
        <f t="shared" si="903"/>
        <v>0</v>
      </c>
      <c r="G7236">
        <f>Weighting!$H$12</f>
        <v>0</v>
      </c>
      <c r="H7236">
        <f t="array" ref="H7236">FREQUENCY(IF('Data Transformation'!$B$4:$B$8425=B7227,'Data Transformation'!$G$4:$G$8425),'Bin Analysis'!$B7236)</f>
        <v>2073</v>
      </c>
      <c r="I7236">
        <f t="shared" si="904"/>
        <v>0</v>
      </c>
      <c r="J7236">
        <f t="shared" si="905"/>
        <v>0</v>
      </c>
      <c r="K7236">
        <f>J7236*Weighting!$W$12</f>
        <v>0</v>
      </c>
      <c r="M7236" s="14"/>
    </row>
    <row r="7237" spans="1:13" x14ac:dyDescent="0.25">
      <c r="A7237" s="32" t="str">
        <f>IF(Weighting!$P$13&gt;0,B7237,"")</f>
        <v/>
      </c>
      <c r="B7237" t="e">
        <f>Weighting!$C$13</f>
        <v>#DIV/0!</v>
      </c>
      <c r="C7237" t="e">
        <f>Weighting!$F$13</f>
        <v>#NUM!</v>
      </c>
      <c r="D7237" t="e">
        <f>IF(C7237=1,'Data Transformation'!$G$3+0.5*'Data Transformation'!$W$25,IF(C7238=1,D7238-'Data Transformation'!$W$25,FALSE))</f>
        <v>#NUM!</v>
      </c>
      <c r="E7237">
        <f t="array" ref="E7237">IF(ISLOGICAL(D7237),"",FREQUENCY(IF('Data Transformation'!$B$425:$B$8425='Bin Analysis'!$B7227,'Data Transformation'!$G$425:$G$8425),D7237))</f>
        <v>2001</v>
      </c>
      <c r="F7237">
        <f t="shared" si="903"/>
        <v>0</v>
      </c>
      <c r="G7237">
        <f>Weighting!$H$13</f>
        <v>0</v>
      </c>
      <c r="H7237">
        <f t="array" ref="H7237">FREQUENCY(IF('Data Transformation'!$B$4:$B$8425=B7227,'Data Transformation'!$G$4:$G$8425),'Bin Analysis'!$B7237)</f>
        <v>2073</v>
      </c>
      <c r="I7237">
        <f t="shared" si="904"/>
        <v>0</v>
      </c>
      <c r="J7237">
        <f t="shared" si="905"/>
        <v>0</v>
      </c>
      <c r="K7237">
        <f>J7237*Weighting!$W$13</f>
        <v>0</v>
      </c>
      <c r="M7237" s="14"/>
    </row>
    <row r="7238" spans="1:13" x14ac:dyDescent="0.25">
      <c r="A7238" s="32" t="str">
        <f>IF(Weighting!$P$14&gt;0,B7238,"")</f>
        <v/>
      </c>
      <c r="B7238" t="e">
        <f>Weighting!$C$14</f>
        <v>#DIV/0!</v>
      </c>
      <c r="C7238" t="e">
        <f>Weighting!$F$14</f>
        <v>#NUM!</v>
      </c>
      <c r="D7238" t="e">
        <f>IF(C7238=1,'Data Transformation'!$G$3+0.5*'Data Transformation'!$W$25,IF(C7239=1,D7239-'Data Transformation'!$W$25,FALSE))</f>
        <v>#NUM!</v>
      </c>
      <c r="E7238">
        <f t="array" ref="E7238">IF(ISLOGICAL(D7238),"",FREQUENCY(IF('Data Transformation'!$B$425:$B$8425='Bin Analysis'!$B7227,'Data Transformation'!$G$425:$G$8425),D7238))</f>
        <v>2001</v>
      </c>
      <c r="F7238">
        <f t="shared" si="903"/>
        <v>0</v>
      </c>
      <c r="G7238">
        <f>Weighting!$H$14</f>
        <v>0</v>
      </c>
      <c r="H7238">
        <f t="array" ref="H7238">FREQUENCY(IF('Data Transformation'!$B$4:$B$8425=B7227,'Data Transformation'!$G$4:$G$8425),'Bin Analysis'!$B7238)</f>
        <v>2073</v>
      </c>
      <c r="I7238">
        <f t="shared" si="904"/>
        <v>0</v>
      </c>
      <c r="J7238">
        <f t="shared" si="905"/>
        <v>0</v>
      </c>
      <c r="K7238">
        <f>J7238*Weighting!$W$14</f>
        <v>0</v>
      </c>
      <c r="M7238" s="14"/>
    </row>
    <row r="7239" spans="1:13" x14ac:dyDescent="0.25">
      <c r="A7239" s="32" t="str">
        <f>IF(Weighting!$P$15&gt;0,B7239,"")</f>
        <v/>
      </c>
      <c r="B7239" t="e">
        <f>Weighting!$C$15</f>
        <v>#DIV/0!</v>
      </c>
      <c r="C7239" t="e">
        <f>Weighting!$F$15</f>
        <v>#NUM!</v>
      </c>
      <c r="D7239" t="e">
        <f>IF(C7239=1,'Data Transformation'!$G$3+0.5*'Data Transformation'!$W$25,IF(C7240=1,D7240-'Data Transformation'!$W$25,FALSE))</f>
        <v>#NUM!</v>
      </c>
      <c r="E7239">
        <f t="array" ref="E7239">IF(ISLOGICAL(D7239),"",FREQUENCY(IF('Data Transformation'!$B$425:$B$8425='Bin Analysis'!$B7227,'Data Transformation'!$G$425:$G$8425),D7239))</f>
        <v>2001</v>
      </c>
      <c r="F7239">
        <f t="shared" si="903"/>
        <v>0</v>
      </c>
      <c r="G7239">
        <f>Weighting!$H$15</f>
        <v>0</v>
      </c>
      <c r="H7239">
        <f t="array" ref="H7239">FREQUENCY(IF('Data Transformation'!$B$4:$B$8425=B7227,'Data Transformation'!$G$4:$G$8425),'Bin Analysis'!$B7239)</f>
        <v>2073</v>
      </c>
      <c r="I7239">
        <f t="shared" si="904"/>
        <v>0</v>
      </c>
      <c r="J7239">
        <f t="shared" si="905"/>
        <v>0</v>
      </c>
      <c r="K7239">
        <f>J7239*Weighting!$W$15</f>
        <v>0</v>
      </c>
      <c r="M7239" s="14"/>
    </row>
    <row r="7240" spans="1:13" x14ac:dyDescent="0.25">
      <c r="A7240" s="32" t="str">
        <f>IF(Weighting!$P$16&gt;0,B7240,"")</f>
        <v/>
      </c>
      <c r="B7240" t="e">
        <f>Weighting!$C$16</f>
        <v>#DIV/0!</v>
      </c>
      <c r="C7240" t="e">
        <f>Weighting!$F$16</f>
        <v>#NUM!</v>
      </c>
      <c r="D7240" t="e">
        <f>IF(C7240=1,'Data Transformation'!$G$3+0.5*'Data Transformation'!$W$25,IF(C7241=1,D7241-'Data Transformation'!$W$25,FALSE))</f>
        <v>#NUM!</v>
      </c>
      <c r="E7240">
        <f t="array" ref="E7240">IF(ISLOGICAL(D7240),"",FREQUENCY(IF('Data Transformation'!$B$425:$B$8425='Bin Analysis'!$B7227,'Data Transformation'!$G$425:$G$8425),D7240))</f>
        <v>2001</v>
      </c>
      <c r="F7240">
        <f t="shared" si="903"/>
        <v>0</v>
      </c>
      <c r="G7240">
        <f>Weighting!$H$16</f>
        <v>0</v>
      </c>
      <c r="H7240">
        <f t="array" ref="H7240">FREQUENCY(IF('Data Transformation'!$B$4:$B$8425=B7227,'Data Transformation'!$G$4:$G$8425),'Bin Analysis'!$B7240)</f>
        <v>2073</v>
      </c>
      <c r="I7240">
        <f t="shared" si="904"/>
        <v>0</v>
      </c>
      <c r="J7240">
        <f t="shared" si="905"/>
        <v>0</v>
      </c>
      <c r="K7240">
        <f>J7240*Weighting!$W$16</f>
        <v>0</v>
      </c>
      <c r="M7240" s="14"/>
    </row>
    <row r="7241" spans="1:13" x14ac:dyDescent="0.25">
      <c r="A7241" s="32" t="str">
        <f>IF(Weighting!$P$17&gt;0,B7241,"")</f>
        <v/>
      </c>
      <c r="B7241" t="e">
        <f>Weighting!$C$17</f>
        <v>#DIV/0!</v>
      </c>
      <c r="C7241" t="e">
        <f>Weighting!$F$17</f>
        <v>#NUM!</v>
      </c>
      <c r="D7241" t="e">
        <f>IF(C7241=1,'Data Transformation'!$G$3+0.5*'Data Transformation'!$W$25,IF(C7242=1,D7242-'Data Transformation'!$W$25,FALSE))</f>
        <v>#NUM!</v>
      </c>
      <c r="E7241">
        <f t="array" ref="E7241">IF(ISLOGICAL(D7241),"",FREQUENCY(IF('Data Transformation'!$B$425:$B$8425='Bin Analysis'!$B7227,'Data Transformation'!$G$425:$G$8425),D7241))</f>
        <v>2001</v>
      </c>
      <c r="F7241">
        <f t="shared" si="903"/>
        <v>0</v>
      </c>
      <c r="G7241">
        <f>Weighting!$H$17</f>
        <v>0</v>
      </c>
      <c r="H7241">
        <f t="array" ref="H7241">FREQUENCY(IF('Data Transformation'!$B$4:$B$8425=B7227,'Data Transformation'!$G$4:$G$8425),'Bin Analysis'!$B7241)</f>
        <v>2073</v>
      </c>
      <c r="I7241">
        <f t="shared" si="904"/>
        <v>0</v>
      </c>
      <c r="J7241">
        <f t="shared" si="905"/>
        <v>0</v>
      </c>
      <c r="K7241">
        <f>J7241*Weighting!$W$17</f>
        <v>0</v>
      </c>
      <c r="M7241" s="14"/>
    </row>
    <row r="7242" spans="1:13" x14ac:dyDescent="0.25">
      <c r="A7242" s="32" t="str">
        <f>IF(Weighting!$P$18&gt;0,B7242,"")</f>
        <v/>
      </c>
      <c r="B7242" t="e">
        <f>Weighting!$C$18</f>
        <v>#DIV/0!</v>
      </c>
      <c r="C7242" t="e">
        <f>Weighting!$F$18</f>
        <v>#NUM!</v>
      </c>
      <c r="D7242" t="e">
        <f>IF(C7242=1,'Data Transformation'!$G$3+0.5*'Data Transformation'!$W$25,IF(C7243=1,D7243-'Data Transformation'!$W$25,FALSE))</f>
        <v>#NUM!</v>
      </c>
      <c r="E7242">
        <f t="array" ref="E7242">IF(ISLOGICAL(D7242),"",FREQUENCY(IF('Data Transformation'!$B$425:$B$8425='Bin Analysis'!$B7227,'Data Transformation'!$G$425:$G$8425),D7242))</f>
        <v>2001</v>
      </c>
      <c r="F7242">
        <f t="shared" si="903"/>
        <v>0</v>
      </c>
      <c r="G7242">
        <f>Weighting!$H$18</f>
        <v>0</v>
      </c>
      <c r="H7242">
        <f t="array" ref="H7242">FREQUENCY(IF('Data Transformation'!$B$4:$B$8425=B7227,'Data Transformation'!$G$4:$G$8425),'Bin Analysis'!$B7242)</f>
        <v>2073</v>
      </c>
      <c r="I7242">
        <f t="shared" si="904"/>
        <v>0</v>
      </c>
      <c r="J7242">
        <f t="shared" si="905"/>
        <v>0</v>
      </c>
      <c r="K7242">
        <f>J7242*Weighting!$W$18</f>
        <v>0</v>
      </c>
      <c r="M7242" s="14"/>
    </row>
    <row r="7243" spans="1:13" x14ac:dyDescent="0.25">
      <c r="A7243" s="32" t="str">
        <f>IF(Weighting!$P$19&gt;0,B7243,"")</f>
        <v/>
      </c>
      <c r="B7243" t="e">
        <f>Weighting!$C$19</f>
        <v>#DIV/0!</v>
      </c>
      <c r="C7243" t="e">
        <f>Weighting!$F$19</f>
        <v>#NUM!</v>
      </c>
      <c r="D7243" t="e">
        <f>IF(C7243=1,'Data Transformation'!$G$3+0.5*'Data Transformation'!$W$25,IF(C7244=1,D7244-'Data Transformation'!$W$25,FALSE))</f>
        <v>#NUM!</v>
      </c>
      <c r="E7243">
        <f t="array" ref="E7243">IF(ISLOGICAL(D7243),"",FREQUENCY(IF('Data Transformation'!$B$425:$B$8425='Bin Analysis'!$B7227,'Data Transformation'!$G$425:$G$8425),D7243))</f>
        <v>2001</v>
      </c>
      <c r="F7243">
        <f t="shared" si="903"/>
        <v>0</v>
      </c>
      <c r="G7243">
        <f>Weighting!$H$19</f>
        <v>0</v>
      </c>
      <c r="H7243">
        <f t="array" ref="H7243">FREQUENCY(IF('Data Transformation'!$B$4:$B$8425=B7227,'Data Transformation'!$G$4:$G$8425),'Bin Analysis'!$B7243)</f>
        <v>2073</v>
      </c>
      <c r="I7243">
        <f t="shared" si="904"/>
        <v>0</v>
      </c>
      <c r="J7243">
        <f t="shared" si="905"/>
        <v>0</v>
      </c>
      <c r="K7243">
        <f>J7243*Weighting!$W$19</f>
        <v>0</v>
      </c>
      <c r="M7243" s="14"/>
    </row>
    <row r="7244" spans="1:13" x14ac:dyDescent="0.25">
      <c r="A7244" s="32" t="str">
        <f>IF(Weighting!$P$20&gt;0,B7244,"")</f>
        <v/>
      </c>
      <c r="B7244" t="e">
        <f>Weighting!$C$20</f>
        <v>#DIV/0!</v>
      </c>
      <c r="C7244" t="e">
        <f>Weighting!$F$20</f>
        <v>#NUM!</v>
      </c>
      <c r="D7244" t="e">
        <f>IF(C7244=1,'Data Transformation'!$G$3+0.5*'Data Transformation'!$W$25,IF(C7245=1,D7245-'Data Transformation'!$W$25,FALSE))</f>
        <v>#NUM!</v>
      </c>
      <c r="E7244">
        <f t="array" ref="E7244">IF(ISLOGICAL(D7244),"",FREQUENCY(IF('Data Transformation'!$B$425:$B$8425='Bin Analysis'!$B7227,'Data Transformation'!$G$425:$G$8425),D7244))</f>
        <v>2001</v>
      </c>
      <c r="F7244">
        <f t="shared" si="903"/>
        <v>0</v>
      </c>
      <c r="G7244">
        <f>Weighting!$H$20</f>
        <v>0</v>
      </c>
      <c r="H7244">
        <f t="array" ref="H7244">FREQUENCY(IF('Data Transformation'!$B$4:$B$8425=B7227,'Data Transformation'!$G$4:$G$8425),'Bin Analysis'!$B7244)</f>
        <v>2073</v>
      </c>
      <c r="I7244">
        <f t="shared" si="904"/>
        <v>0</v>
      </c>
      <c r="J7244">
        <f t="shared" si="905"/>
        <v>0</v>
      </c>
      <c r="K7244">
        <f>J7244*Weighting!$W$20</f>
        <v>0</v>
      </c>
      <c r="M7244" s="14"/>
    </row>
    <row r="7245" spans="1:13" x14ac:dyDescent="0.25">
      <c r="A7245" s="32" t="str">
        <f>IF(Weighting!$P$21&gt;0,B7245,"")</f>
        <v/>
      </c>
      <c r="B7245" t="e">
        <f>Weighting!$C$21</f>
        <v>#DIV/0!</v>
      </c>
      <c r="C7245" t="e">
        <f>Weighting!$F$21</f>
        <v>#NUM!</v>
      </c>
      <c r="D7245" t="e">
        <f>IF(C7245=1,'Data Transformation'!$G$3+0.5*'Data Transformation'!$W$25,IF(C7246=1,D7246-'Data Transformation'!$W$25,FALSE))</f>
        <v>#NUM!</v>
      </c>
      <c r="E7245">
        <f t="array" ref="E7245">IF(ISLOGICAL(D7245),"",FREQUENCY(IF('Data Transformation'!$B$425:$B$8425='Bin Analysis'!$B7227,'Data Transformation'!$G$425:$G$8425),D7245))</f>
        <v>2001</v>
      </c>
      <c r="F7245">
        <f t="shared" si="903"/>
        <v>0</v>
      </c>
      <c r="G7245">
        <f>Weighting!$H$21</f>
        <v>0</v>
      </c>
      <c r="H7245">
        <f t="array" ref="H7245">FREQUENCY(IF('Data Transformation'!$B$4:$B$8425=B7227,'Data Transformation'!$G$4:$G$8425),'Bin Analysis'!$B7245)</f>
        <v>2073</v>
      </c>
      <c r="I7245">
        <f t="shared" si="904"/>
        <v>0</v>
      </c>
      <c r="J7245">
        <f t="shared" si="905"/>
        <v>0</v>
      </c>
      <c r="K7245">
        <f>J7245*Weighting!$W$21</f>
        <v>0</v>
      </c>
      <c r="M7245" s="14"/>
    </row>
    <row r="7246" spans="1:13" x14ac:dyDescent="0.25">
      <c r="A7246" s="32" t="str">
        <f>IF(Weighting!$P$22&gt;0,B7246,"")</f>
        <v/>
      </c>
      <c r="B7246" t="e">
        <f>Weighting!$C$22</f>
        <v>#DIV/0!</v>
      </c>
      <c r="C7246" t="e">
        <f>Weighting!$F$22</f>
        <v>#NUM!</v>
      </c>
      <c r="D7246" t="e">
        <f>IF(C7246=1,'Data Transformation'!$G$3+0.5*'Data Transformation'!$W$25,IF(C7247=1,D7247-'Data Transformation'!$W$25,FALSE))</f>
        <v>#NUM!</v>
      </c>
      <c r="E7246">
        <f t="array" ref="E7246">IF(ISLOGICAL(D7246),"",FREQUENCY(IF('Data Transformation'!$B$425:$B$8425='Bin Analysis'!$B7227,'Data Transformation'!$G$425:$G$8425),D7246))</f>
        <v>2001</v>
      </c>
      <c r="F7246">
        <f t="shared" si="903"/>
        <v>0</v>
      </c>
      <c r="G7246">
        <f>Weighting!$H$22</f>
        <v>0</v>
      </c>
      <c r="H7246">
        <f t="array" ref="H7246">FREQUENCY(IF('Data Transformation'!$B$4:$B$8425=B7227,'Data Transformation'!$G$4:$G$8425),'Bin Analysis'!$B7246)</f>
        <v>2073</v>
      </c>
      <c r="I7246">
        <f t="shared" si="904"/>
        <v>0</v>
      </c>
      <c r="J7246">
        <f t="shared" si="905"/>
        <v>0</v>
      </c>
      <c r="K7246">
        <f>J7246*Weighting!$W$22</f>
        <v>0</v>
      </c>
      <c r="M7246" s="14"/>
    </row>
    <row r="7247" spans="1:13" x14ac:dyDescent="0.25">
      <c r="A7247" s="32" t="str">
        <f>IF(Weighting!$P$23&gt;0,B7247,"")</f>
        <v/>
      </c>
      <c r="B7247" t="e">
        <f>Weighting!$C$23</f>
        <v>#DIV/0!</v>
      </c>
      <c r="C7247" t="e">
        <f>Weighting!$F$23</f>
        <v>#NUM!</v>
      </c>
      <c r="D7247" t="e">
        <f>IF(C7247=1,'Data Transformation'!$G$3+0.5*'Data Transformation'!$W$25,IF(C7248=1,D7248-'Data Transformation'!$W$25,FALSE))</f>
        <v>#NUM!</v>
      </c>
      <c r="E7247">
        <f t="array" ref="E7247">IF(ISLOGICAL(D7247),"",FREQUENCY(IF('Data Transformation'!$B$425:$B$8425='Bin Analysis'!$B7227,'Data Transformation'!$G$425:$G$8425),D7247))</f>
        <v>2001</v>
      </c>
      <c r="F7247">
        <f t="shared" si="903"/>
        <v>0</v>
      </c>
      <c r="G7247">
        <f>Weighting!$H$23</f>
        <v>0</v>
      </c>
      <c r="H7247">
        <f t="array" ref="H7247">FREQUENCY(IF('Data Transformation'!$B$4:$B$8425=B7227,'Data Transformation'!$G$4:$G$8425),'Bin Analysis'!$B7247)</f>
        <v>2073</v>
      </c>
      <c r="I7247">
        <f t="shared" si="904"/>
        <v>0</v>
      </c>
      <c r="J7247">
        <f t="shared" si="905"/>
        <v>0</v>
      </c>
      <c r="K7247">
        <f>J7247*Weighting!$W$23</f>
        <v>0</v>
      </c>
      <c r="M7247" s="14"/>
    </row>
    <row r="7248" spans="1:13" x14ac:dyDescent="0.25">
      <c r="A7248" s="32" t="str">
        <f>IF(Weighting!$P$24&gt;0,B7248,"")</f>
        <v/>
      </c>
      <c r="B7248" t="e">
        <f>Weighting!$C$24</f>
        <v>#DIV/0!</v>
      </c>
      <c r="C7248" t="e">
        <f>Weighting!$F$24</f>
        <v>#NUM!</v>
      </c>
      <c r="D7248" t="e">
        <f>IF(C7248=1,'Data Transformation'!$G$3+0.5*'Data Transformation'!$W$25,IF(C7249=1,D7249-'Data Transformation'!$W$25,FALSE))</f>
        <v>#NUM!</v>
      </c>
      <c r="E7248">
        <f t="array" ref="E7248">IF(ISLOGICAL(D7248),"",FREQUENCY(IF('Data Transformation'!$B$425:$B$8425='Bin Analysis'!$B7227,'Data Transformation'!$G$425:$G$8425),D7248))</f>
        <v>2001</v>
      </c>
      <c r="F7248">
        <f t="shared" si="903"/>
        <v>0</v>
      </c>
      <c r="G7248">
        <f>Weighting!$H$24</f>
        <v>0</v>
      </c>
      <c r="H7248">
        <f t="array" ref="H7248">FREQUENCY(IF('Data Transformation'!$B$4:$B$8425=B7227,'Data Transformation'!$G$4:$G$8425),'Bin Analysis'!$B7248)</f>
        <v>2073</v>
      </c>
      <c r="I7248">
        <f t="shared" si="904"/>
        <v>0</v>
      </c>
      <c r="J7248">
        <f t="shared" si="905"/>
        <v>0</v>
      </c>
      <c r="K7248">
        <f>J7248*Weighting!$W$24</f>
        <v>0</v>
      </c>
      <c r="M7248" s="14"/>
    </row>
    <row r="7249" spans="1:25" x14ac:dyDescent="0.25">
      <c r="A7249" s="32" t="str">
        <f>IF(Weighting!$P$25&gt;0,B7249,"")</f>
        <v/>
      </c>
      <c r="B7249" t="e">
        <f>Weighting!$C$25</f>
        <v>#DIV/0!</v>
      </c>
      <c r="C7249" t="e">
        <f>Weighting!$F$25</f>
        <v>#NUM!</v>
      </c>
      <c r="D7249" t="e">
        <f>IF(C7249=1,'Data Transformation'!$G$3+0.5*'Data Transformation'!$W$25,IF(C7250=1,D7250-'Data Transformation'!$W$25,FALSE))</f>
        <v>#NUM!</v>
      </c>
      <c r="E7249">
        <f t="array" ref="E7249">IF(ISLOGICAL(D7249),"",FREQUENCY(IF('Data Transformation'!$B$425:$B$8425='Bin Analysis'!$B7227,'Data Transformation'!$G$425:$G$8425),D7249))</f>
        <v>2001</v>
      </c>
      <c r="F7249">
        <f t="shared" si="903"/>
        <v>0</v>
      </c>
      <c r="G7249">
        <f>Weighting!$H$25</f>
        <v>0</v>
      </c>
      <c r="H7249">
        <f t="array" ref="H7249">FREQUENCY(IF('Data Transformation'!$B$4:$B$8425=B7227,'Data Transformation'!$G$4:$G$8425),'Bin Analysis'!$B7249)</f>
        <v>2073</v>
      </c>
      <c r="I7249">
        <f t="shared" si="904"/>
        <v>0</v>
      </c>
      <c r="J7249">
        <f t="shared" si="905"/>
        <v>0</v>
      </c>
      <c r="K7249">
        <f>J7249*Weighting!$W$25</f>
        <v>0</v>
      </c>
      <c r="M7249" s="14"/>
    </row>
    <row r="7250" spans="1:25" x14ac:dyDescent="0.25">
      <c r="O7250"/>
      <c r="P7250"/>
      <c r="Q7250"/>
      <c r="R7250"/>
    </row>
    <row r="7251" spans="1:25" ht="23.25" x14ac:dyDescent="0.35">
      <c r="A7251" s="21" t="s">
        <v>0</v>
      </c>
      <c r="B7251" s="21" t="str">
        <f>IFERROR(VLOOKUP(C7251,'Data Transformation'!$L$6:$M$426,2,FALSE),"")</f>
        <v/>
      </c>
      <c r="C7251" s="21">
        <f>C7227+1</f>
        <v>302</v>
      </c>
      <c r="D7251" s="21"/>
      <c r="E7251" s="21"/>
      <c r="F7251" s="21"/>
      <c r="G7251" s="21"/>
      <c r="H7251" s="22"/>
      <c r="I7251" s="22"/>
      <c r="J7251" s="22"/>
      <c r="K7251" s="21"/>
      <c r="L7251" s="21" t="str">
        <f>B7251</f>
        <v/>
      </c>
      <c r="M7251" s="23" t="e">
        <f>INDEX('Data Transformation'!$O$4:$O$424,MATCH($B7251,'Data Transformation'!$M$4:$M$424,0),MATCH($M$2,'Data Transformation'!$O$3,0))</f>
        <v>#N/A</v>
      </c>
      <c r="N7251" s="27" t="e">
        <f>IF('Input and Summary Results'!$J$16="minimum",'Bin Analysis'!X7252/(M7251-1),'Bin Analysis'!Y7251/('Bin Analysis'!M7251-1))</f>
        <v>#N/A</v>
      </c>
      <c r="O7251" s="27" t="e">
        <f>IF(M7251=FALSE,NA(),(VLOOKUP(1,C7254:K7273,4,FALSE))/(M7251-1))</f>
        <v>#N/A</v>
      </c>
      <c r="P7251" s="27" t="e">
        <f>IF(M7251=FALSE,NA(),SUM(J7254:J7273)/Weighting!$S$5)</f>
        <v>#N/A</v>
      </c>
      <c r="Q7251" s="27" t="e">
        <f>IF(M7251=FALSE,NA(),SUM(K7254:K7273)/Weighting!$S$6)</f>
        <v>#N/A</v>
      </c>
      <c r="R7251" s="27" t="e">
        <f>IF(M7251=FALSE,NA(),(VLOOKUP(1,G7254:K7273,3,FALSE))/(M7251-1))</f>
        <v>#N/A</v>
      </c>
      <c r="S7251" s="22" t="e">
        <f>IF(M7251=FALSE,NA(),IF(SUM(J7254:J7273)=2,"yes","no"))</f>
        <v>#N/A</v>
      </c>
      <c r="X7251" s="2" cm="2">
        <f t="array" ref="X7251:X7252">FREQUENCY(IF('Data Transformation'!$B$425:$B$6424='Bin Analysis'!L7251,'Data Transformation'!$G$425:$G$6424),'Data Transformation'!$U$11)</f>
        <v>0</v>
      </c>
      <c r="Y7251" s="2" cm="2">
        <f t="array" ref="Y7251:Y7252">FREQUENCY(IF('Data Transformation'!$B$425:$B$6424='Bin Analysis'!L7251,'Data Transformation'!$G$425:$G$6424),'Data Transformation'!$U$12)</f>
        <v>0</v>
      </c>
    </row>
    <row r="7252" spans="1:25" x14ac:dyDescent="0.25">
      <c r="A7252" s="14" t="s">
        <v>67</v>
      </c>
      <c r="B7252" t="s">
        <v>47</v>
      </c>
      <c r="C7252" t="s">
        <v>5</v>
      </c>
      <c r="D7252" t="s">
        <v>100</v>
      </c>
      <c r="E7252" t="s">
        <v>101</v>
      </c>
      <c r="F7252" t="s">
        <v>102</v>
      </c>
      <c r="G7252" t="s">
        <v>70</v>
      </c>
      <c r="H7252" t="s">
        <v>31</v>
      </c>
      <c r="I7252" t="s">
        <v>32</v>
      </c>
      <c r="J7252" t="s">
        <v>46</v>
      </c>
      <c r="K7252" s="14" t="s">
        <v>45</v>
      </c>
      <c r="M7252" s="14"/>
      <c r="X7252" s="2">
        <v>0</v>
      </c>
      <c r="Y7252" s="2">
        <v>0</v>
      </c>
    </row>
    <row r="7253" spans="1:25" x14ac:dyDescent="0.25">
      <c r="A7253" s="32"/>
      <c r="D7253" t="e">
        <f>IF(C7253=1,'Data Transformation'!$G$3+0.5*'Data Transformation'!$W$25,IF(C7254=1,D7254-'Data Transformation'!$W$25,FALSE))</f>
        <v>#NUM!</v>
      </c>
      <c r="E7253">
        <f t="array" ref="E7253">IF(ISLOGICAL(D7253),"",FREQUENCY(IF('Data Transformation'!$B$425:$B$8425='Bin Analysis'!$B7251,'Data Transformation'!$G$425:$G$8425),D7253))</f>
        <v>2001</v>
      </c>
      <c r="F7253" t="e">
        <f>IF(ISLOGICAL(D7253),"",E7253-E7252)</f>
        <v>#VALUE!</v>
      </c>
      <c r="M7253" s="14"/>
    </row>
    <row r="7254" spans="1:25" x14ac:dyDescent="0.25">
      <c r="A7254" s="32" t="e">
        <f>IF(Weighting!$P$6&gt;0,B7254,"")</f>
        <v>#NUM!</v>
      </c>
      <c r="B7254" t="e">
        <f>Weighting!$C$6</f>
        <v>#DIV/0!</v>
      </c>
      <c r="C7254" t="e">
        <f>Weighting!$F$6</f>
        <v>#NUM!</v>
      </c>
      <c r="D7254" t="e">
        <f>IF(C7254=1,'Data Transformation'!$G$3+0.5*'Data Transformation'!$W$25,IF(C7255=1,D7255-'Data Transformation'!$W$25,FALSE))</f>
        <v>#NUM!</v>
      </c>
      <c r="E7254">
        <f t="array" ref="E7254">IF(ISLOGICAL(D7254),"",FREQUENCY(IF('Data Transformation'!$B$425:$B$8425='Bin Analysis'!$B7251,'Data Transformation'!$G$425:$G$8425),D7254))</f>
        <v>2001</v>
      </c>
      <c r="F7254">
        <f>IF(ISLOGICAL(D7254),"",E7254-E7253)</f>
        <v>0</v>
      </c>
      <c r="G7254">
        <f>Weighting!$H$6</f>
        <v>1</v>
      </c>
      <c r="H7254">
        <f t="array" ref="H7254">FREQUENCY(IF('Data Transformation'!$B$4:$B$8425=B7251,'Data Transformation'!$G$4:$G$8425),'Bin Analysis'!$B7254)</f>
        <v>2073</v>
      </c>
      <c r="I7254">
        <f>H7254-H7253</f>
        <v>2073</v>
      </c>
      <c r="J7254">
        <f>IF(I7254=0,0,1)</f>
        <v>1</v>
      </c>
      <c r="K7254" t="e">
        <f>J7254*Weighting!$W$6</f>
        <v>#NUM!</v>
      </c>
      <c r="M7254" s="14"/>
    </row>
    <row r="7255" spans="1:25" x14ac:dyDescent="0.25">
      <c r="A7255" s="32" t="str">
        <f>IF(Weighting!$P$7&gt;0,B7255,"")</f>
        <v/>
      </c>
      <c r="B7255" t="e">
        <f>Weighting!$C$7</f>
        <v>#DIV/0!</v>
      </c>
      <c r="C7255" t="e">
        <f>Weighting!$F$7</f>
        <v>#NUM!</v>
      </c>
      <c r="D7255" t="e">
        <f>IF(C7255=1,'Data Transformation'!$G$3+0.5*'Data Transformation'!$W$25,IF(C7256=1,D7256-'Data Transformation'!$W$25,FALSE))</f>
        <v>#NUM!</v>
      </c>
      <c r="E7255">
        <f t="array" ref="E7255">IF(ISLOGICAL(D7255),"",FREQUENCY(IF('Data Transformation'!$B$425:$B$8425='Bin Analysis'!$B7251,'Data Transformation'!$G$425:$G$8425),D7255))</f>
        <v>2001</v>
      </c>
      <c r="F7255">
        <f t="shared" ref="F7255:F7273" si="906">IF(ISLOGICAL(D7255),"",E7255-E7254)</f>
        <v>0</v>
      </c>
      <c r="G7255">
        <f>Weighting!$H$7</f>
        <v>0</v>
      </c>
      <c r="H7255">
        <f t="array" ref="H7255">FREQUENCY(IF('Data Transformation'!$B$4:$B$8425=B7251,'Data Transformation'!$G$4:$G$8425),'Bin Analysis'!$B7255)</f>
        <v>2073</v>
      </c>
      <c r="I7255">
        <f t="shared" ref="I7255:I7273" si="907">H7255-H7254</f>
        <v>0</v>
      </c>
      <c r="J7255">
        <f>IF(I7255=0,0,1)</f>
        <v>0</v>
      </c>
      <c r="K7255">
        <f>J7255*Weighting!$W$7</f>
        <v>0</v>
      </c>
      <c r="M7255" s="14"/>
    </row>
    <row r="7256" spans="1:25" x14ac:dyDescent="0.25">
      <c r="A7256" s="32" t="str">
        <f>IF(Weighting!$P$8&gt;0,B7256,"")</f>
        <v/>
      </c>
      <c r="B7256" t="e">
        <f>Weighting!$C$8</f>
        <v>#DIV/0!</v>
      </c>
      <c r="C7256" t="e">
        <f>Weighting!$F$8</f>
        <v>#NUM!</v>
      </c>
      <c r="D7256" t="e">
        <f>IF(C7256=1,'Data Transformation'!$G$3+0.5*'Data Transformation'!$W$25,IF(C7257=1,D7257-'Data Transformation'!$W$25,FALSE))</f>
        <v>#NUM!</v>
      </c>
      <c r="E7256">
        <f t="array" ref="E7256">IF(ISLOGICAL(D7256),"",FREQUENCY(IF('Data Transformation'!$B$425:$B$8425='Bin Analysis'!$B7251,'Data Transformation'!$G$425:$G$8425),D7256))</f>
        <v>2001</v>
      </c>
      <c r="F7256">
        <f t="shared" si="906"/>
        <v>0</v>
      </c>
      <c r="G7256">
        <f>Weighting!$H$8</f>
        <v>0</v>
      </c>
      <c r="H7256">
        <f t="array" ref="H7256">FREQUENCY(IF('Data Transformation'!$B$4:$B$8425=B7251,'Data Transformation'!$G$4:$G$8425),'Bin Analysis'!$B7256)</f>
        <v>2073</v>
      </c>
      <c r="I7256">
        <f t="shared" si="907"/>
        <v>0</v>
      </c>
      <c r="J7256">
        <f t="shared" ref="J7256:J7273" si="908">IF(I7256=0,0,1)</f>
        <v>0</v>
      </c>
      <c r="K7256">
        <f>J7256*Weighting!$W$8</f>
        <v>0</v>
      </c>
      <c r="M7256" s="14"/>
    </row>
    <row r="7257" spans="1:25" x14ac:dyDescent="0.25">
      <c r="A7257" s="32" t="str">
        <f>IF(Weighting!$P$9&gt;0,B7257,"")</f>
        <v/>
      </c>
      <c r="B7257" s="50" t="e">
        <f>Weighting!$C$9</f>
        <v>#DIV/0!</v>
      </c>
      <c r="C7257" t="e">
        <f>Weighting!$F$9</f>
        <v>#NUM!</v>
      </c>
      <c r="D7257" t="e">
        <f>IF(C7257=1,'Data Transformation'!$G$3+0.5*'Data Transformation'!$W$25,IF(C7258=1,D7258-'Data Transformation'!$W$25,FALSE))</f>
        <v>#NUM!</v>
      </c>
      <c r="E7257">
        <f t="array" ref="E7257">IF(ISLOGICAL(D7257),"",FREQUENCY(IF('Data Transformation'!$B$425:$B$8425='Bin Analysis'!$B7251,'Data Transformation'!$G$425:$G$8425),D7257))</f>
        <v>2001</v>
      </c>
      <c r="F7257">
        <f t="shared" si="906"/>
        <v>0</v>
      </c>
      <c r="G7257">
        <f>Weighting!$H$9</f>
        <v>0</v>
      </c>
      <c r="H7257">
        <f t="array" ref="H7257">FREQUENCY(IF('Data Transformation'!$B$4:$B$8425=B7251,'Data Transformation'!$G$4:$G$8425),'Bin Analysis'!$B7257)</f>
        <v>2073</v>
      </c>
      <c r="I7257">
        <f t="shared" si="907"/>
        <v>0</v>
      </c>
      <c r="J7257">
        <f t="shared" si="908"/>
        <v>0</v>
      </c>
      <c r="K7257">
        <f>J7257*Weighting!$W$9</f>
        <v>0</v>
      </c>
      <c r="M7257" s="14"/>
    </row>
    <row r="7258" spans="1:25" x14ac:dyDescent="0.25">
      <c r="A7258" s="32" t="str">
        <f>IF(Weighting!$P$10&gt;0,B7258,"")</f>
        <v/>
      </c>
      <c r="B7258" t="e">
        <f>Weighting!$C$10</f>
        <v>#DIV/0!</v>
      </c>
      <c r="C7258" t="e">
        <f>Weighting!$F$10</f>
        <v>#NUM!</v>
      </c>
      <c r="D7258" t="e">
        <f>IF(C7258=1,'Data Transformation'!$G$3+0.5*'Data Transformation'!$W$25,IF(C7259=1,D7259-'Data Transformation'!$W$25,FALSE))</f>
        <v>#NUM!</v>
      </c>
      <c r="E7258">
        <f t="array" ref="E7258">IF(ISLOGICAL(D7258),"",FREQUENCY(IF('Data Transformation'!$B$425:$B$8425='Bin Analysis'!$B7251,'Data Transformation'!$G$425:$G$8425),D7258))</f>
        <v>2001</v>
      </c>
      <c r="F7258">
        <f t="shared" si="906"/>
        <v>0</v>
      </c>
      <c r="G7258">
        <f>Weighting!$H$10</f>
        <v>0</v>
      </c>
      <c r="H7258">
        <f t="array" ref="H7258">FREQUENCY(IF('Data Transformation'!$B$4:$B$8425=B7251,'Data Transformation'!$G$4:$G$8425),'Bin Analysis'!$B7258)</f>
        <v>2073</v>
      </c>
      <c r="I7258">
        <f t="shared" si="907"/>
        <v>0</v>
      </c>
      <c r="J7258">
        <f t="shared" si="908"/>
        <v>0</v>
      </c>
      <c r="K7258">
        <f>J7258*Weighting!$W$10</f>
        <v>0</v>
      </c>
      <c r="M7258" s="14"/>
    </row>
    <row r="7259" spans="1:25" x14ac:dyDescent="0.25">
      <c r="A7259" s="32" t="str">
        <f>IF(Weighting!$P$11&gt;0,B7259,"")</f>
        <v/>
      </c>
      <c r="B7259" t="e">
        <f>Weighting!$C$11</f>
        <v>#DIV/0!</v>
      </c>
      <c r="C7259" t="e">
        <f>Weighting!$F$11</f>
        <v>#NUM!</v>
      </c>
      <c r="D7259" t="e">
        <f>IF(C7259=1,'Data Transformation'!$G$3+0.5*'Data Transformation'!$W$25,IF(C7260=1,D7260-'Data Transformation'!$W$25,FALSE))</f>
        <v>#NUM!</v>
      </c>
      <c r="E7259">
        <f t="array" ref="E7259">IF(ISLOGICAL(D7259),"",FREQUENCY(IF('Data Transformation'!$B$425:$B$8425='Bin Analysis'!$B7251,'Data Transformation'!$G$425:$G$8425),D7259))</f>
        <v>2001</v>
      </c>
      <c r="F7259">
        <f t="shared" si="906"/>
        <v>0</v>
      </c>
      <c r="G7259">
        <f>Weighting!$H$11</f>
        <v>0</v>
      </c>
      <c r="H7259">
        <f t="array" ref="H7259">FREQUENCY(IF('Data Transformation'!$B$4:$B$8425=B7251,'Data Transformation'!$G$4:$G$8425),'Bin Analysis'!$B7259)</f>
        <v>2073</v>
      </c>
      <c r="I7259">
        <f t="shared" si="907"/>
        <v>0</v>
      </c>
      <c r="J7259">
        <f t="shared" si="908"/>
        <v>0</v>
      </c>
      <c r="K7259">
        <f>J7259*Weighting!$W$11</f>
        <v>0</v>
      </c>
      <c r="M7259" s="14"/>
    </row>
    <row r="7260" spans="1:25" x14ac:dyDescent="0.25">
      <c r="A7260" s="32" t="str">
        <f>IF(Weighting!$P$12&gt;0,B7260,"")</f>
        <v/>
      </c>
      <c r="B7260" t="e">
        <f>Weighting!$C$12</f>
        <v>#DIV/0!</v>
      </c>
      <c r="C7260" t="e">
        <f>Weighting!$F$12</f>
        <v>#NUM!</v>
      </c>
      <c r="D7260" t="e">
        <f>IF(C7260=1,'Data Transformation'!$G$3+0.5*'Data Transformation'!$W$25,IF(C7261=1,D7261-'Data Transformation'!$W$25,FALSE))</f>
        <v>#NUM!</v>
      </c>
      <c r="E7260">
        <f t="array" ref="E7260">IF(ISLOGICAL(D7260),"",FREQUENCY(IF('Data Transformation'!$B$425:$B$8425='Bin Analysis'!$B7251,'Data Transformation'!$G$425:$G$8425),D7260))</f>
        <v>2001</v>
      </c>
      <c r="F7260">
        <f t="shared" si="906"/>
        <v>0</v>
      </c>
      <c r="G7260">
        <f>Weighting!$H$12</f>
        <v>0</v>
      </c>
      <c r="H7260">
        <f t="array" ref="H7260">FREQUENCY(IF('Data Transformation'!$B$4:$B$8425=B7251,'Data Transformation'!$G$4:$G$8425),'Bin Analysis'!$B7260)</f>
        <v>2073</v>
      </c>
      <c r="I7260">
        <f t="shared" si="907"/>
        <v>0</v>
      </c>
      <c r="J7260">
        <f t="shared" si="908"/>
        <v>0</v>
      </c>
      <c r="K7260">
        <f>J7260*Weighting!$W$12</f>
        <v>0</v>
      </c>
      <c r="M7260" s="14"/>
    </row>
    <row r="7261" spans="1:25" x14ac:dyDescent="0.25">
      <c r="A7261" s="32" t="str">
        <f>IF(Weighting!$P$13&gt;0,B7261,"")</f>
        <v/>
      </c>
      <c r="B7261" t="e">
        <f>Weighting!$C$13</f>
        <v>#DIV/0!</v>
      </c>
      <c r="C7261" t="e">
        <f>Weighting!$F$13</f>
        <v>#NUM!</v>
      </c>
      <c r="D7261" t="e">
        <f>IF(C7261=1,'Data Transformation'!$G$3+0.5*'Data Transformation'!$W$25,IF(C7262=1,D7262-'Data Transformation'!$W$25,FALSE))</f>
        <v>#NUM!</v>
      </c>
      <c r="E7261">
        <f t="array" ref="E7261">IF(ISLOGICAL(D7261),"",FREQUENCY(IF('Data Transformation'!$B$425:$B$8425='Bin Analysis'!$B7251,'Data Transformation'!$G$425:$G$8425),D7261))</f>
        <v>2001</v>
      </c>
      <c r="F7261">
        <f t="shared" si="906"/>
        <v>0</v>
      </c>
      <c r="G7261">
        <f>Weighting!$H$13</f>
        <v>0</v>
      </c>
      <c r="H7261">
        <f t="array" ref="H7261">FREQUENCY(IF('Data Transformation'!$B$4:$B$8425=B7251,'Data Transformation'!$G$4:$G$8425),'Bin Analysis'!$B7261)</f>
        <v>2073</v>
      </c>
      <c r="I7261">
        <f t="shared" si="907"/>
        <v>0</v>
      </c>
      <c r="J7261">
        <f t="shared" si="908"/>
        <v>0</v>
      </c>
      <c r="K7261">
        <f>J7261*Weighting!$W$13</f>
        <v>0</v>
      </c>
      <c r="M7261" s="14"/>
    </row>
    <row r="7262" spans="1:25" x14ac:dyDescent="0.25">
      <c r="A7262" s="32" t="str">
        <f>IF(Weighting!$P$14&gt;0,B7262,"")</f>
        <v/>
      </c>
      <c r="B7262" t="e">
        <f>Weighting!$C$14</f>
        <v>#DIV/0!</v>
      </c>
      <c r="C7262" t="e">
        <f>Weighting!$F$14</f>
        <v>#NUM!</v>
      </c>
      <c r="D7262" t="e">
        <f>IF(C7262=1,'Data Transformation'!$G$3+0.5*'Data Transformation'!$W$25,IF(C7263=1,D7263-'Data Transformation'!$W$25,FALSE))</f>
        <v>#NUM!</v>
      </c>
      <c r="E7262">
        <f t="array" ref="E7262">IF(ISLOGICAL(D7262),"",FREQUENCY(IF('Data Transformation'!$B$425:$B$8425='Bin Analysis'!$B7251,'Data Transformation'!$G$425:$G$8425),D7262))</f>
        <v>2001</v>
      </c>
      <c r="F7262">
        <f t="shared" si="906"/>
        <v>0</v>
      </c>
      <c r="G7262">
        <f>Weighting!$H$14</f>
        <v>0</v>
      </c>
      <c r="H7262">
        <f t="array" ref="H7262">FREQUENCY(IF('Data Transformation'!$B$4:$B$8425=B7251,'Data Transformation'!$G$4:$G$8425),'Bin Analysis'!$B7262)</f>
        <v>2073</v>
      </c>
      <c r="I7262">
        <f t="shared" si="907"/>
        <v>0</v>
      </c>
      <c r="J7262">
        <f t="shared" si="908"/>
        <v>0</v>
      </c>
      <c r="K7262">
        <f>J7262*Weighting!$W$14</f>
        <v>0</v>
      </c>
      <c r="M7262" s="14"/>
    </row>
    <row r="7263" spans="1:25" x14ac:dyDescent="0.25">
      <c r="A7263" s="32" t="str">
        <f>IF(Weighting!$P$15&gt;0,B7263,"")</f>
        <v/>
      </c>
      <c r="B7263" t="e">
        <f>Weighting!$C$15</f>
        <v>#DIV/0!</v>
      </c>
      <c r="C7263" t="e">
        <f>Weighting!$F$15</f>
        <v>#NUM!</v>
      </c>
      <c r="D7263" t="e">
        <f>IF(C7263=1,'Data Transformation'!$G$3+0.5*'Data Transformation'!$W$25,IF(C7264=1,D7264-'Data Transformation'!$W$25,FALSE))</f>
        <v>#NUM!</v>
      </c>
      <c r="E7263">
        <f t="array" ref="E7263">IF(ISLOGICAL(D7263),"",FREQUENCY(IF('Data Transformation'!$B$425:$B$8425='Bin Analysis'!$B7251,'Data Transformation'!$G$425:$G$8425),D7263))</f>
        <v>2001</v>
      </c>
      <c r="F7263">
        <f t="shared" si="906"/>
        <v>0</v>
      </c>
      <c r="G7263">
        <f>Weighting!$H$15</f>
        <v>0</v>
      </c>
      <c r="H7263">
        <f t="array" ref="H7263">FREQUENCY(IF('Data Transformation'!$B$4:$B$8425=B7251,'Data Transformation'!$G$4:$G$8425),'Bin Analysis'!$B7263)</f>
        <v>2073</v>
      </c>
      <c r="I7263">
        <f t="shared" si="907"/>
        <v>0</v>
      </c>
      <c r="J7263">
        <f t="shared" si="908"/>
        <v>0</v>
      </c>
      <c r="K7263">
        <f>J7263*Weighting!$W$15</f>
        <v>0</v>
      </c>
      <c r="M7263" s="14"/>
    </row>
    <row r="7264" spans="1:25" x14ac:dyDescent="0.25">
      <c r="A7264" s="32" t="str">
        <f>IF(Weighting!$P$16&gt;0,B7264,"")</f>
        <v/>
      </c>
      <c r="B7264" t="e">
        <f>Weighting!$C$16</f>
        <v>#DIV/0!</v>
      </c>
      <c r="C7264" t="e">
        <f>Weighting!$F$16</f>
        <v>#NUM!</v>
      </c>
      <c r="D7264" t="e">
        <f>IF(C7264=1,'Data Transformation'!$G$3+0.5*'Data Transformation'!$W$25,IF(C7265=1,D7265-'Data Transformation'!$W$25,FALSE))</f>
        <v>#NUM!</v>
      </c>
      <c r="E7264">
        <f t="array" ref="E7264">IF(ISLOGICAL(D7264),"",FREQUENCY(IF('Data Transformation'!$B$425:$B$8425='Bin Analysis'!$B7251,'Data Transformation'!$G$425:$G$8425),D7264))</f>
        <v>2001</v>
      </c>
      <c r="F7264">
        <f t="shared" si="906"/>
        <v>0</v>
      </c>
      <c r="G7264">
        <f>Weighting!$H$16</f>
        <v>0</v>
      </c>
      <c r="H7264">
        <f t="array" ref="H7264">FREQUENCY(IF('Data Transformation'!$B$4:$B$8425=B7251,'Data Transformation'!$G$4:$G$8425),'Bin Analysis'!$B7264)</f>
        <v>2073</v>
      </c>
      <c r="I7264">
        <f t="shared" si="907"/>
        <v>0</v>
      </c>
      <c r="J7264">
        <f t="shared" si="908"/>
        <v>0</v>
      </c>
      <c r="K7264">
        <f>J7264*Weighting!$W$16</f>
        <v>0</v>
      </c>
      <c r="M7264" s="14"/>
    </row>
    <row r="7265" spans="1:25" x14ac:dyDescent="0.25">
      <c r="A7265" s="32" t="str">
        <f>IF(Weighting!$P$17&gt;0,B7265,"")</f>
        <v/>
      </c>
      <c r="B7265" t="e">
        <f>Weighting!$C$17</f>
        <v>#DIV/0!</v>
      </c>
      <c r="C7265" t="e">
        <f>Weighting!$F$17</f>
        <v>#NUM!</v>
      </c>
      <c r="D7265" t="e">
        <f>IF(C7265=1,'Data Transformation'!$G$3+0.5*'Data Transformation'!$W$25,IF(C7266=1,D7266-'Data Transformation'!$W$25,FALSE))</f>
        <v>#NUM!</v>
      </c>
      <c r="E7265">
        <f t="array" ref="E7265">IF(ISLOGICAL(D7265),"",FREQUENCY(IF('Data Transformation'!$B$425:$B$8425='Bin Analysis'!$B7251,'Data Transformation'!$G$425:$G$8425),D7265))</f>
        <v>2001</v>
      </c>
      <c r="F7265">
        <f t="shared" si="906"/>
        <v>0</v>
      </c>
      <c r="G7265">
        <f>Weighting!$H$17</f>
        <v>0</v>
      </c>
      <c r="H7265">
        <f t="array" ref="H7265">FREQUENCY(IF('Data Transformation'!$B$4:$B$8425=B7251,'Data Transformation'!$G$4:$G$8425),'Bin Analysis'!$B7265)</f>
        <v>2073</v>
      </c>
      <c r="I7265">
        <f t="shared" si="907"/>
        <v>0</v>
      </c>
      <c r="J7265">
        <f t="shared" si="908"/>
        <v>0</v>
      </c>
      <c r="K7265">
        <f>J7265*Weighting!$W$17</f>
        <v>0</v>
      </c>
      <c r="M7265" s="14"/>
    </row>
    <row r="7266" spans="1:25" x14ac:dyDescent="0.25">
      <c r="A7266" s="32" t="str">
        <f>IF(Weighting!$P$18&gt;0,B7266,"")</f>
        <v/>
      </c>
      <c r="B7266" t="e">
        <f>Weighting!$C$18</f>
        <v>#DIV/0!</v>
      </c>
      <c r="C7266" t="e">
        <f>Weighting!$F$18</f>
        <v>#NUM!</v>
      </c>
      <c r="D7266" t="e">
        <f>IF(C7266=1,'Data Transformation'!$G$3+0.5*'Data Transformation'!$W$25,IF(C7267=1,D7267-'Data Transformation'!$W$25,FALSE))</f>
        <v>#NUM!</v>
      </c>
      <c r="E7266">
        <f t="array" ref="E7266">IF(ISLOGICAL(D7266),"",FREQUENCY(IF('Data Transformation'!$B$425:$B$8425='Bin Analysis'!$B7251,'Data Transformation'!$G$425:$G$8425),D7266))</f>
        <v>2001</v>
      </c>
      <c r="F7266">
        <f t="shared" si="906"/>
        <v>0</v>
      </c>
      <c r="G7266">
        <f>Weighting!$H$18</f>
        <v>0</v>
      </c>
      <c r="H7266">
        <f t="array" ref="H7266">FREQUENCY(IF('Data Transformation'!$B$4:$B$8425=B7251,'Data Transformation'!$G$4:$G$8425),'Bin Analysis'!$B7266)</f>
        <v>2073</v>
      </c>
      <c r="I7266">
        <f t="shared" si="907"/>
        <v>0</v>
      </c>
      <c r="J7266">
        <f t="shared" si="908"/>
        <v>0</v>
      </c>
      <c r="K7266">
        <f>J7266*Weighting!$W$18</f>
        <v>0</v>
      </c>
      <c r="M7266" s="14"/>
    </row>
    <row r="7267" spans="1:25" x14ac:dyDescent="0.25">
      <c r="A7267" s="32" t="str">
        <f>IF(Weighting!$P$19&gt;0,B7267,"")</f>
        <v/>
      </c>
      <c r="B7267" t="e">
        <f>Weighting!$C$19</f>
        <v>#DIV/0!</v>
      </c>
      <c r="C7267" t="e">
        <f>Weighting!$F$19</f>
        <v>#NUM!</v>
      </c>
      <c r="D7267" t="e">
        <f>IF(C7267=1,'Data Transformation'!$G$3+0.5*'Data Transformation'!$W$25,IF(C7268=1,D7268-'Data Transformation'!$W$25,FALSE))</f>
        <v>#NUM!</v>
      </c>
      <c r="E7267">
        <f t="array" ref="E7267">IF(ISLOGICAL(D7267),"",FREQUENCY(IF('Data Transformation'!$B$425:$B$8425='Bin Analysis'!$B7251,'Data Transformation'!$G$425:$G$8425),D7267))</f>
        <v>2001</v>
      </c>
      <c r="F7267">
        <f t="shared" si="906"/>
        <v>0</v>
      </c>
      <c r="G7267">
        <f>Weighting!$H$19</f>
        <v>0</v>
      </c>
      <c r="H7267">
        <f t="array" ref="H7267">FREQUENCY(IF('Data Transformation'!$B$4:$B$8425=B7251,'Data Transformation'!$G$4:$G$8425),'Bin Analysis'!$B7267)</f>
        <v>2073</v>
      </c>
      <c r="I7267">
        <f t="shared" si="907"/>
        <v>0</v>
      </c>
      <c r="J7267">
        <f t="shared" si="908"/>
        <v>0</v>
      </c>
      <c r="K7267">
        <f>J7267*Weighting!$W$19</f>
        <v>0</v>
      </c>
      <c r="M7267" s="14"/>
    </row>
    <row r="7268" spans="1:25" x14ac:dyDescent="0.25">
      <c r="A7268" s="32" t="str">
        <f>IF(Weighting!$P$20&gt;0,B7268,"")</f>
        <v/>
      </c>
      <c r="B7268" t="e">
        <f>Weighting!$C$20</f>
        <v>#DIV/0!</v>
      </c>
      <c r="C7268" t="e">
        <f>Weighting!$F$20</f>
        <v>#NUM!</v>
      </c>
      <c r="D7268" t="e">
        <f>IF(C7268=1,'Data Transformation'!$G$3+0.5*'Data Transformation'!$W$25,IF(C7269=1,D7269-'Data Transformation'!$W$25,FALSE))</f>
        <v>#NUM!</v>
      </c>
      <c r="E7268">
        <f t="array" ref="E7268">IF(ISLOGICAL(D7268),"",FREQUENCY(IF('Data Transformation'!$B$425:$B$8425='Bin Analysis'!$B7251,'Data Transformation'!$G$425:$G$8425),D7268))</f>
        <v>2001</v>
      </c>
      <c r="F7268">
        <f t="shared" si="906"/>
        <v>0</v>
      </c>
      <c r="G7268">
        <f>Weighting!$H$20</f>
        <v>0</v>
      </c>
      <c r="H7268">
        <f t="array" ref="H7268">FREQUENCY(IF('Data Transformation'!$B$4:$B$8425=B7251,'Data Transformation'!$G$4:$G$8425),'Bin Analysis'!$B7268)</f>
        <v>2073</v>
      </c>
      <c r="I7268">
        <f t="shared" si="907"/>
        <v>0</v>
      </c>
      <c r="J7268">
        <f t="shared" si="908"/>
        <v>0</v>
      </c>
      <c r="K7268">
        <f>J7268*Weighting!$W$20</f>
        <v>0</v>
      </c>
      <c r="M7268" s="14"/>
    </row>
    <row r="7269" spans="1:25" x14ac:dyDescent="0.25">
      <c r="A7269" s="32" t="str">
        <f>IF(Weighting!$P$21&gt;0,B7269,"")</f>
        <v/>
      </c>
      <c r="B7269" t="e">
        <f>Weighting!$C$21</f>
        <v>#DIV/0!</v>
      </c>
      <c r="C7269" t="e">
        <f>Weighting!$F$21</f>
        <v>#NUM!</v>
      </c>
      <c r="D7269" t="e">
        <f>IF(C7269=1,'Data Transformation'!$G$3+0.5*'Data Transformation'!$W$25,IF(C7270=1,D7270-'Data Transformation'!$W$25,FALSE))</f>
        <v>#NUM!</v>
      </c>
      <c r="E7269">
        <f t="array" ref="E7269">IF(ISLOGICAL(D7269),"",FREQUENCY(IF('Data Transformation'!$B$425:$B$8425='Bin Analysis'!$B7251,'Data Transformation'!$G$425:$G$8425),D7269))</f>
        <v>2001</v>
      </c>
      <c r="F7269">
        <f t="shared" si="906"/>
        <v>0</v>
      </c>
      <c r="G7269">
        <f>Weighting!$H$21</f>
        <v>0</v>
      </c>
      <c r="H7269">
        <f t="array" ref="H7269">FREQUENCY(IF('Data Transformation'!$B$4:$B$8425=B7251,'Data Transformation'!$G$4:$G$8425),'Bin Analysis'!$B7269)</f>
        <v>2073</v>
      </c>
      <c r="I7269">
        <f t="shared" si="907"/>
        <v>0</v>
      </c>
      <c r="J7269">
        <f t="shared" si="908"/>
        <v>0</v>
      </c>
      <c r="K7269">
        <f>J7269*Weighting!$W$21</f>
        <v>0</v>
      </c>
      <c r="M7269" s="14"/>
    </row>
    <row r="7270" spans="1:25" x14ac:dyDescent="0.25">
      <c r="A7270" s="32" t="str">
        <f>IF(Weighting!$P$22&gt;0,B7270,"")</f>
        <v/>
      </c>
      <c r="B7270" t="e">
        <f>Weighting!$C$22</f>
        <v>#DIV/0!</v>
      </c>
      <c r="C7270" t="e">
        <f>Weighting!$F$22</f>
        <v>#NUM!</v>
      </c>
      <c r="D7270" t="e">
        <f>IF(C7270=1,'Data Transformation'!$G$3+0.5*'Data Transformation'!$W$25,IF(C7271=1,D7271-'Data Transformation'!$W$25,FALSE))</f>
        <v>#NUM!</v>
      </c>
      <c r="E7270">
        <f t="array" ref="E7270">IF(ISLOGICAL(D7270),"",FREQUENCY(IF('Data Transformation'!$B$425:$B$8425='Bin Analysis'!$B7251,'Data Transformation'!$G$425:$G$8425),D7270))</f>
        <v>2001</v>
      </c>
      <c r="F7270">
        <f t="shared" si="906"/>
        <v>0</v>
      </c>
      <c r="G7270">
        <f>Weighting!$H$22</f>
        <v>0</v>
      </c>
      <c r="H7270">
        <f t="array" ref="H7270">FREQUENCY(IF('Data Transformation'!$B$4:$B$8425=B7251,'Data Transformation'!$G$4:$G$8425),'Bin Analysis'!$B7270)</f>
        <v>2073</v>
      </c>
      <c r="I7270">
        <f t="shared" si="907"/>
        <v>0</v>
      </c>
      <c r="J7270">
        <f t="shared" si="908"/>
        <v>0</v>
      </c>
      <c r="K7270">
        <f>J7270*Weighting!$W$22</f>
        <v>0</v>
      </c>
      <c r="M7270" s="14"/>
    </row>
    <row r="7271" spans="1:25" x14ac:dyDescent="0.25">
      <c r="A7271" s="32" t="str">
        <f>IF(Weighting!$P$23&gt;0,B7271,"")</f>
        <v/>
      </c>
      <c r="B7271" t="e">
        <f>Weighting!$C$23</f>
        <v>#DIV/0!</v>
      </c>
      <c r="C7271" t="e">
        <f>Weighting!$F$23</f>
        <v>#NUM!</v>
      </c>
      <c r="D7271" t="e">
        <f>IF(C7271=1,'Data Transformation'!$G$3+0.5*'Data Transformation'!$W$25,IF(C7272=1,D7272-'Data Transformation'!$W$25,FALSE))</f>
        <v>#NUM!</v>
      </c>
      <c r="E7271">
        <f t="array" ref="E7271">IF(ISLOGICAL(D7271),"",FREQUENCY(IF('Data Transformation'!$B$425:$B$8425='Bin Analysis'!$B7251,'Data Transformation'!$G$425:$G$8425),D7271))</f>
        <v>2001</v>
      </c>
      <c r="F7271">
        <f t="shared" si="906"/>
        <v>0</v>
      </c>
      <c r="G7271">
        <f>Weighting!$H$23</f>
        <v>0</v>
      </c>
      <c r="H7271">
        <f t="array" ref="H7271">FREQUENCY(IF('Data Transformation'!$B$4:$B$8425=B7251,'Data Transformation'!$G$4:$G$8425),'Bin Analysis'!$B7271)</f>
        <v>2073</v>
      </c>
      <c r="I7271">
        <f t="shared" si="907"/>
        <v>0</v>
      </c>
      <c r="J7271">
        <f t="shared" si="908"/>
        <v>0</v>
      </c>
      <c r="K7271">
        <f>J7271*Weighting!$W$23</f>
        <v>0</v>
      </c>
      <c r="M7271" s="14"/>
    </row>
    <row r="7272" spans="1:25" x14ac:dyDescent="0.25">
      <c r="A7272" s="32" t="str">
        <f>IF(Weighting!$P$24&gt;0,B7272,"")</f>
        <v/>
      </c>
      <c r="B7272" t="e">
        <f>Weighting!$C$24</f>
        <v>#DIV/0!</v>
      </c>
      <c r="C7272" t="e">
        <f>Weighting!$F$24</f>
        <v>#NUM!</v>
      </c>
      <c r="D7272" t="e">
        <f>IF(C7272=1,'Data Transformation'!$G$3+0.5*'Data Transformation'!$W$25,IF(C7273=1,D7273-'Data Transformation'!$W$25,FALSE))</f>
        <v>#NUM!</v>
      </c>
      <c r="E7272">
        <f t="array" ref="E7272">IF(ISLOGICAL(D7272),"",FREQUENCY(IF('Data Transformation'!$B$425:$B$8425='Bin Analysis'!$B7251,'Data Transformation'!$G$425:$G$8425),D7272))</f>
        <v>2001</v>
      </c>
      <c r="F7272">
        <f t="shared" si="906"/>
        <v>0</v>
      </c>
      <c r="G7272">
        <f>Weighting!$H$24</f>
        <v>0</v>
      </c>
      <c r="H7272">
        <f t="array" ref="H7272">FREQUENCY(IF('Data Transformation'!$B$4:$B$8425=B7251,'Data Transformation'!$G$4:$G$8425),'Bin Analysis'!$B7272)</f>
        <v>2073</v>
      </c>
      <c r="I7272">
        <f t="shared" si="907"/>
        <v>0</v>
      </c>
      <c r="J7272">
        <f t="shared" si="908"/>
        <v>0</v>
      </c>
      <c r="K7272">
        <f>J7272*Weighting!$W$24</f>
        <v>0</v>
      </c>
      <c r="M7272" s="14"/>
    </row>
    <row r="7273" spans="1:25" x14ac:dyDescent="0.25">
      <c r="A7273" s="32" t="str">
        <f>IF(Weighting!$P$25&gt;0,B7273,"")</f>
        <v/>
      </c>
      <c r="B7273" t="e">
        <f>Weighting!$C$25</f>
        <v>#DIV/0!</v>
      </c>
      <c r="C7273" t="e">
        <f>Weighting!$F$25</f>
        <v>#NUM!</v>
      </c>
      <c r="D7273" t="e">
        <f>IF(C7273=1,'Data Transformation'!$G$3+0.5*'Data Transformation'!$W$25,IF(C7274=1,D7274-'Data Transformation'!$W$25,FALSE))</f>
        <v>#NUM!</v>
      </c>
      <c r="E7273">
        <f t="array" ref="E7273">IF(ISLOGICAL(D7273),"",FREQUENCY(IF('Data Transformation'!$B$425:$B$8425='Bin Analysis'!$B7251,'Data Transformation'!$G$425:$G$8425),D7273))</f>
        <v>2001</v>
      </c>
      <c r="F7273">
        <f t="shared" si="906"/>
        <v>0</v>
      </c>
      <c r="G7273">
        <f>Weighting!$H$25</f>
        <v>0</v>
      </c>
      <c r="H7273">
        <f t="array" ref="H7273">FREQUENCY(IF('Data Transformation'!$B$4:$B$8425=B7251,'Data Transformation'!$G$4:$G$8425),'Bin Analysis'!$B7273)</f>
        <v>2073</v>
      </c>
      <c r="I7273">
        <f t="shared" si="907"/>
        <v>0</v>
      </c>
      <c r="J7273">
        <f t="shared" si="908"/>
        <v>0</v>
      </c>
      <c r="K7273">
        <f>J7273*Weighting!$W$25</f>
        <v>0</v>
      </c>
      <c r="M7273" s="14"/>
    </row>
    <row r="7274" spans="1:25" x14ac:dyDescent="0.25">
      <c r="O7274"/>
      <c r="P7274"/>
      <c r="Q7274"/>
      <c r="R7274"/>
    </row>
    <row r="7275" spans="1:25" ht="23.25" x14ac:dyDescent="0.35">
      <c r="A7275" s="21" t="s">
        <v>0</v>
      </c>
      <c r="B7275" s="21" t="str">
        <f>IFERROR(VLOOKUP(C7275,'Data Transformation'!$L$6:$M$426,2,FALSE),"")</f>
        <v/>
      </c>
      <c r="C7275" s="21">
        <f>C7251+1</f>
        <v>303</v>
      </c>
      <c r="D7275" s="21"/>
      <c r="E7275" s="21"/>
      <c r="F7275" s="21"/>
      <c r="G7275" s="21"/>
      <c r="H7275" s="22"/>
      <c r="I7275" s="22"/>
      <c r="J7275" s="22"/>
      <c r="K7275" s="21"/>
      <c r="L7275" s="21" t="str">
        <f>B7275</f>
        <v/>
      </c>
      <c r="M7275" s="23" t="e">
        <f>INDEX('Data Transformation'!$O$4:$O$424,MATCH($B7275,'Data Transformation'!$M$4:$M$424,0),MATCH($M$2,'Data Transformation'!$O$3,0))</f>
        <v>#N/A</v>
      </c>
      <c r="N7275" s="27" t="e">
        <f>IF('Input and Summary Results'!$J$16="minimum",'Bin Analysis'!X7276/(M7275-1),'Bin Analysis'!Y7275/('Bin Analysis'!M7275-1))</f>
        <v>#N/A</v>
      </c>
      <c r="O7275" s="27" t="e">
        <f>IF(M7275=FALSE,NA(),(VLOOKUP(1,C7278:K7297,4,FALSE))/(M7275-1))</f>
        <v>#N/A</v>
      </c>
      <c r="P7275" s="27" t="e">
        <f>IF(M7275=FALSE,NA(),SUM(J7278:J7297)/Weighting!$S$5)</f>
        <v>#N/A</v>
      </c>
      <c r="Q7275" s="27" t="e">
        <f>IF(M7275=FALSE,NA(),SUM(K7278:K7297)/Weighting!$S$6)</f>
        <v>#N/A</v>
      </c>
      <c r="R7275" s="27" t="e">
        <f>IF(M7275=FALSE,NA(),(VLOOKUP(1,G7278:K7297,3,FALSE))/(M7275-1))</f>
        <v>#N/A</v>
      </c>
      <c r="S7275" s="22" t="e">
        <f>IF(M7275=FALSE,NA(),IF(SUM(J7278:J7297)=2,"yes","no"))</f>
        <v>#N/A</v>
      </c>
      <c r="X7275" s="2" cm="2">
        <f t="array" ref="X7275:X7276">FREQUENCY(IF('Data Transformation'!$B$425:$B$6424='Bin Analysis'!L7275,'Data Transformation'!$G$425:$G$6424),'Data Transformation'!$U$11)</f>
        <v>0</v>
      </c>
      <c r="Y7275" s="2" cm="2">
        <f t="array" ref="Y7275:Y7276">FREQUENCY(IF('Data Transformation'!$B$425:$B$6424='Bin Analysis'!L7275,'Data Transformation'!$G$425:$G$6424),'Data Transformation'!$U$12)</f>
        <v>0</v>
      </c>
    </row>
    <row r="7276" spans="1:25" x14ac:dyDescent="0.25">
      <c r="A7276" s="14" t="s">
        <v>67</v>
      </c>
      <c r="B7276" t="s">
        <v>47</v>
      </c>
      <c r="C7276" t="s">
        <v>5</v>
      </c>
      <c r="D7276" t="s">
        <v>100</v>
      </c>
      <c r="E7276" t="s">
        <v>101</v>
      </c>
      <c r="F7276" t="s">
        <v>102</v>
      </c>
      <c r="G7276" t="s">
        <v>70</v>
      </c>
      <c r="H7276" t="s">
        <v>31</v>
      </c>
      <c r="I7276" t="s">
        <v>32</v>
      </c>
      <c r="J7276" t="s">
        <v>46</v>
      </c>
      <c r="K7276" s="14" t="s">
        <v>45</v>
      </c>
      <c r="M7276" s="14"/>
      <c r="X7276" s="2">
        <v>0</v>
      </c>
      <c r="Y7276" s="2">
        <v>0</v>
      </c>
    </row>
    <row r="7277" spans="1:25" x14ac:dyDescent="0.25">
      <c r="A7277" s="32"/>
      <c r="D7277" t="e">
        <f>IF(C7277=1,'Data Transformation'!$G$3+0.5*'Data Transformation'!$W$25,IF(C7278=1,D7278-'Data Transformation'!$W$25,FALSE))</f>
        <v>#NUM!</v>
      </c>
      <c r="E7277">
        <f t="array" ref="E7277">IF(ISLOGICAL(D7277),"",FREQUENCY(IF('Data Transformation'!$B$425:$B$8425='Bin Analysis'!$B7275,'Data Transformation'!$G$425:$G$8425),D7277))</f>
        <v>2001</v>
      </c>
      <c r="F7277" t="e">
        <f>IF(ISLOGICAL(D7277),"",E7277-E7276)</f>
        <v>#VALUE!</v>
      </c>
      <c r="M7277" s="14"/>
    </row>
    <row r="7278" spans="1:25" x14ac:dyDescent="0.25">
      <c r="A7278" s="32" t="e">
        <f>IF(Weighting!$P$6&gt;0,B7278,"")</f>
        <v>#NUM!</v>
      </c>
      <c r="B7278" t="e">
        <f>Weighting!$C$6</f>
        <v>#DIV/0!</v>
      </c>
      <c r="C7278" t="e">
        <f>Weighting!$F$6</f>
        <v>#NUM!</v>
      </c>
      <c r="D7278" t="e">
        <f>IF(C7278=1,'Data Transformation'!$G$3+0.5*'Data Transformation'!$W$25,IF(C7279=1,D7279-'Data Transformation'!$W$25,FALSE))</f>
        <v>#NUM!</v>
      </c>
      <c r="E7278">
        <f t="array" ref="E7278">IF(ISLOGICAL(D7278),"",FREQUENCY(IF('Data Transformation'!$B$425:$B$8425='Bin Analysis'!$B7275,'Data Transformation'!$G$425:$G$8425),D7278))</f>
        <v>2001</v>
      </c>
      <c r="F7278">
        <f>IF(ISLOGICAL(D7278),"",E7278-E7277)</f>
        <v>0</v>
      </c>
      <c r="G7278">
        <f>Weighting!$H$6</f>
        <v>1</v>
      </c>
      <c r="H7278">
        <f t="array" ref="H7278">FREQUENCY(IF('Data Transformation'!$B$4:$B$8425=B7275,'Data Transformation'!$G$4:$G$8425),'Bin Analysis'!$B7278)</f>
        <v>2073</v>
      </c>
      <c r="I7278">
        <f>H7278-H7277</f>
        <v>2073</v>
      </c>
      <c r="J7278">
        <f>IF(I7278=0,0,1)</f>
        <v>1</v>
      </c>
      <c r="K7278" t="e">
        <f>J7278*Weighting!$W$6</f>
        <v>#NUM!</v>
      </c>
      <c r="M7278" s="14"/>
    </row>
    <row r="7279" spans="1:25" x14ac:dyDescent="0.25">
      <c r="A7279" s="32" t="str">
        <f>IF(Weighting!$P$7&gt;0,B7279,"")</f>
        <v/>
      </c>
      <c r="B7279" t="e">
        <f>Weighting!$C$7</f>
        <v>#DIV/0!</v>
      </c>
      <c r="C7279" t="e">
        <f>Weighting!$F$7</f>
        <v>#NUM!</v>
      </c>
      <c r="D7279" t="e">
        <f>IF(C7279=1,'Data Transformation'!$G$3+0.5*'Data Transformation'!$W$25,IF(C7280=1,D7280-'Data Transformation'!$W$25,FALSE))</f>
        <v>#NUM!</v>
      </c>
      <c r="E7279">
        <f t="array" ref="E7279">IF(ISLOGICAL(D7279),"",FREQUENCY(IF('Data Transformation'!$B$425:$B$8425='Bin Analysis'!$B7275,'Data Transformation'!$G$425:$G$8425),D7279))</f>
        <v>2001</v>
      </c>
      <c r="F7279">
        <f t="shared" ref="F7279:F7297" si="909">IF(ISLOGICAL(D7279),"",E7279-E7278)</f>
        <v>0</v>
      </c>
      <c r="G7279">
        <f>Weighting!$H$7</f>
        <v>0</v>
      </c>
      <c r="H7279">
        <f t="array" ref="H7279">FREQUENCY(IF('Data Transformation'!$B$4:$B$8425=B7275,'Data Transformation'!$G$4:$G$8425),'Bin Analysis'!$B7279)</f>
        <v>2073</v>
      </c>
      <c r="I7279">
        <f t="shared" ref="I7279:I7297" si="910">H7279-H7278</f>
        <v>0</v>
      </c>
      <c r="J7279">
        <f>IF(I7279=0,0,1)</f>
        <v>0</v>
      </c>
      <c r="K7279">
        <f>J7279*Weighting!$W$7</f>
        <v>0</v>
      </c>
      <c r="M7279" s="14"/>
    </row>
    <row r="7280" spans="1:25" x14ac:dyDescent="0.25">
      <c r="A7280" s="32" t="str">
        <f>IF(Weighting!$P$8&gt;0,B7280,"")</f>
        <v/>
      </c>
      <c r="B7280" t="e">
        <f>Weighting!$C$8</f>
        <v>#DIV/0!</v>
      </c>
      <c r="C7280" t="e">
        <f>Weighting!$F$8</f>
        <v>#NUM!</v>
      </c>
      <c r="D7280" t="e">
        <f>IF(C7280=1,'Data Transformation'!$G$3+0.5*'Data Transformation'!$W$25,IF(C7281=1,D7281-'Data Transformation'!$W$25,FALSE))</f>
        <v>#NUM!</v>
      </c>
      <c r="E7280">
        <f t="array" ref="E7280">IF(ISLOGICAL(D7280),"",FREQUENCY(IF('Data Transformation'!$B$425:$B$8425='Bin Analysis'!$B7275,'Data Transformation'!$G$425:$G$8425),D7280))</f>
        <v>2001</v>
      </c>
      <c r="F7280">
        <f t="shared" si="909"/>
        <v>0</v>
      </c>
      <c r="G7280">
        <f>Weighting!$H$8</f>
        <v>0</v>
      </c>
      <c r="H7280">
        <f t="array" ref="H7280">FREQUENCY(IF('Data Transformation'!$B$4:$B$8425=B7275,'Data Transformation'!$G$4:$G$8425),'Bin Analysis'!$B7280)</f>
        <v>2073</v>
      </c>
      <c r="I7280">
        <f t="shared" si="910"/>
        <v>0</v>
      </c>
      <c r="J7280">
        <f t="shared" ref="J7280:J7297" si="911">IF(I7280=0,0,1)</f>
        <v>0</v>
      </c>
      <c r="K7280">
        <f>J7280*Weighting!$W$8</f>
        <v>0</v>
      </c>
      <c r="M7280" s="14"/>
    </row>
    <row r="7281" spans="1:13" x14ac:dyDescent="0.25">
      <c r="A7281" s="32" t="str">
        <f>IF(Weighting!$P$9&gt;0,B7281,"")</f>
        <v/>
      </c>
      <c r="B7281" s="50" t="e">
        <f>Weighting!$C$9</f>
        <v>#DIV/0!</v>
      </c>
      <c r="C7281" t="e">
        <f>Weighting!$F$9</f>
        <v>#NUM!</v>
      </c>
      <c r="D7281" t="e">
        <f>IF(C7281=1,'Data Transformation'!$G$3+0.5*'Data Transformation'!$W$25,IF(C7282=1,D7282-'Data Transformation'!$W$25,FALSE))</f>
        <v>#NUM!</v>
      </c>
      <c r="E7281">
        <f t="array" ref="E7281">IF(ISLOGICAL(D7281),"",FREQUENCY(IF('Data Transformation'!$B$425:$B$8425='Bin Analysis'!$B7275,'Data Transformation'!$G$425:$G$8425),D7281))</f>
        <v>2001</v>
      </c>
      <c r="F7281">
        <f t="shared" si="909"/>
        <v>0</v>
      </c>
      <c r="G7281">
        <f>Weighting!$H$9</f>
        <v>0</v>
      </c>
      <c r="H7281">
        <f t="array" ref="H7281">FREQUENCY(IF('Data Transformation'!$B$4:$B$8425=B7275,'Data Transformation'!$G$4:$G$8425),'Bin Analysis'!$B7281)</f>
        <v>2073</v>
      </c>
      <c r="I7281">
        <f t="shared" si="910"/>
        <v>0</v>
      </c>
      <c r="J7281">
        <f t="shared" si="911"/>
        <v>0</v>
      </c>
      <c r="K7281">
        <f>J7281*Weighting!$W$9</f>
        <v>0</v>
      </c>
      <c r="M7281" s="14"/>
    </row>
    <row r="7282" spans="1:13" x14ac:dyDescent="0.25">
      <c r="A7282" s="32" t="str">
        <f>IF(Weighting!$P$10&gt;0,B7282,"")</f>
        <v/>
      </c>
      <c r="B7282" t="e">
        <f>Weighting!$C$10</f>
        <v>#DIV/0!</v>
      </c>
      <c r="C7282" t="e">
        <f>Weighting!$F$10</f>
        <v>#NUM!</v>
      </c>
      <c r="D7282" t="e">
        <f>IF(C7282=1,'Data Transformation'!$G$3+0.5*'Data Transformation'!$W$25,IF(C7283=1,D7283-'Data Transformation'!$W$25,FALSE))</f>
        <v>#NUM!</v>
      </c>
      <c r="E7282">
        <f t="array" ref="E7282">IF(ISLOGICAL(D7282),"",FREQUENCY(IF('Data Transformation'!$B$425:$B$8425='Bin Analysis'!$B7275,'Data Transformation'!$G$425:$G$8425),D7282))</f>
        <v>2001</v>
      </c>
      <c r="F7282">
        <f t="shared" si="909"/>
        <v>0</v>
      </c>
      <c r="G7282">
        <f>Weighting!$H$10</f>
        <v>0</v>
      </c>
      <c r="H7282">
        <f t="array" ref="H7282">FREQUENCY(IF('Data Transformation'!$B$4:$B$8425=B7275,'Data Transformation'!$G$4:$G$8425),'Bin Analysis'!$B7282)</f>
        <v>2073</v>
      </c>
      <c r="I7282">
        <f t="shared" si="910"/>
        <v>0</v>
      </c>
      <c r="J7282">
        <f t="shared" si="911"/>
        <v>0</v>
      </c>
      <c r="K7282">
        <f>J7282*Weighting!$W$10</f>
        <v>0</v>
      </c>
      <c r="M7282" s="14"/>
    </row>
    <row r="7283" spans="1:13" x14ac:dyDescent="0.25">
      <c r="A7283" s="32" t="str">
        <f>IF(Weighting!$P$11&gt;0,B7283,"")</f>
        <v/>
      </c>
      <c r="B7283" t="e">
        <f>Weighting!$C$11</f>
        <v>#DIV/0!</v>
      </c>
      <c r="C7283" t="e">
        <f>Weighting!$F$11</f>
        <v>#NUM!</v>
      </c>
      <c r="D7283" t="e">
        <f>IF(C7283=1,'Data Transformation'!$G$3+0.5*'Data Transformation'!$W$25,IF(C7284=1,D7284-'Data Transformation'!$W$25,FALSE))</f>
        <v>#NUM!</v>
      </c>
      <c r="E7283">
        <f t="array" ref="E7283">IF(ISLOGICAL(D7283),"",FREQUENCY(IF('Data Transformation'!$B$425:$B$8425='Bin Analysis'!$B7275,'Data Transformation'!$G$425:$G$8425),D7283))</f>
        <v>2001</v>
      </c>
      <c r="F7283">
        <f t="shared" si="909"/>
        <v>0</v>
      </c>
      <c r="G7283">
        <f>Weighting!$H$11</f>
        <v>0</v>
      </c>
      <c r="H7283">
        <f t="array" ref="H7283">FREQUENCY(IF('Data Transformation'!$B$4:$B$8425=B7275,'Data Transformation'!$G$4:$G$8425),'Bin Analysis'!$B7283)</f>
        <v>2073</v>
      </c>
      <c r="I7283">
        <f t="shared" si="910"/>
        <v>0</v>
      </c>
      <c r="J7283">
        <f t="shared" si="911"/>
        <v>0</v>
      </c>
      <c r="K7283">
        <f>J7283*Weighting!$W$11</f>
        <v>0</v>
      </c>
      <c r="M7283" s="14"/>
    </row>
    <row r="7284" spans="1:13" x14ac:dyDescent="0.25">
      <c r="A7284" s="32" t="str">
        <f>IF(Weighting!$P$12&gt;0,B7284,"")</f>
        <v/>
      </c>
      <c r="B7284" t="e">
        <f>Weighting!$C$12</f>
        <v>#DIV/0!</v>
      </c>
      <c r="C7284" t="e">
        <f>Weighting!$F$12</f>
        <v>#NUM!</v>
      </c>
      <c r="D7284" t="e">
        <f>IF(C7284=1,'Data Transformation'!$G$3+0.5*'Data Transformation'!$W$25,IF(C7285=1,D7285-'Data Transformation'!$W$25,FALSE))</f>
        <v>#NUM!</v>
      </c>
      <c r="E7284">
        <f t="array" ref="E7284">IF(ISLOGICAL(D7284),"",FREQUENCY(IF('Data Transformation'!$B$425:$B$8425='Bin Analysis'!$B7275,'Data Transformation'!$G$425:$G$8425),D7284))</f>
        <v>2001</v>
      </c>
      <c r="F7284">
        <f t="shared" si="909"/>
        <v>0</v>
      </c>
      <c r="G7284">
        <f>Weighting!$H$12</f>
        <v>0</v>
      </c>
      <c r="H7284">
        <f t="array" ref="H7284">FREQUENCY(IF('Data Transformation'!$B$4:$B$8425=B7275,'Data Transformation'!$G$4:$G$8425),'Bin Analysis'!$B7284)</f>
        <v>2073</v>
      </c>
      <c r="I7284">
        <f t="shared" si="910"/>
        <v>0</v>
      </c>
      <c r="J7284">
        <f t="shared" si="911"/>
        <v>0</v>
      </c>
      <c r="K7284">
        <f>J7284*Weighting!$W$12</f>
        <v>0</v>
      </c>
      <c r="M7284" s="14"/>
    </row>
    <row r="7285" spans="1:13" x14ac:dyDescent="0.25">
      <c r="A7285" s="32" t="str">
        <f>IF(Weighting!$P$13&gt;0,B7285,"")</f>
        <v/>
      </c>
      <c r="B7285" t="e">
        <f>Weighting!$C$13</f>
        <v>#DIV/0!</v>
      </c>
      <c r="C7285" t="e">
        <f>Weighting!$F$13</f>
        <v>#NUM!</v>
      </c>
      <c r="D7285" t="e">
        <f>IF(C7285=1,'Data Transformation'!$G$3+0.5*'Data Transformation'!$W$25,IF(C7286=1,D7286-'Data Transformation'!$W$25,FALSE))</f>
        <v>#NUM!</v>
      </c>
      <c r="E7285">
        <f t="array" ref="E7285">IF(ISLOGICAL(D7285),"",FREQUENCY(IF('Data Transformation'!$B$425:$B$8425='Bin Analysis'!$B7275,'Data Transformation'!$G$425:$G$8425),D7285))</f>
        <v>2001</v>
      </c>
      <c r="F7285">
        <f t="shared" si="909"/>
        <v>0</v>
      </c>
      <c r="G7285">
        <f>Weighting!$H$13</f>
        <v>0</v>
      </c>
      <c r="H7285">
        <f t="array" ref="H7285">FREQUENCY(IF('Data Transformation'!$B$4:$B$8425=B7275,'Data Transformation'!$G$4:$G$8425),'Bin Analysis'!$B7285)</f>
        <v>2073</v>
      </c>
      <c r="I7285">
        <f t="shared" si="910"/>
        <v>0</v>
      </c>
      <c r="J7285">
        <f t="shared" si="911"/>
        <v>0</v>
      </c>
      <c r="K7285">
        <f>J7285*Weighting!$W$13</f>
        <v>0</v>
      </c>
      <c r="M7285" s="14"/>
    </row>
    <row r="7286" spans="1:13" x14ac:dyDescent="0.25">
      <c r="A7286" s="32" t="str">
        <f>IF(Weighting!$P$14&gt;0,B7286,"")</f>
        <v/>
      </c>
      <c r="B7286" t="e">
        <f>Weighting!$C$14</f>
        <v>#DIV/0!</v>
      </c>
      <c r="C7286" t="e">
        <f>Weighting!$F$14</f>
        <v>#NUM!</v>
      </c>
      <c r="D7286" t="e">
        <f>IF(C7286=1,'Data Transformation'!$G$3+0.5*'Data Transformation'!$W$25,IF(C7287=1,D7287-'Data Transformation'!$W$25,FALSE))</f>
        <v>#NUM!</v>
      </c>
      <c r="E7286">
        <f t="array" ref="E7286">IF(ISLOGICAL(D7286),"",FREQUENCY(IF('Data Transformation'!$B$425:$B$8425='Bin Analysis'!$B7275,'Data Transformation'!$G$425:$G$8425),D7286))</f>
        <v>2001</v>
      </c>
      <c r="F7286">
        <f t="shared" si="909"/>
        <v>0</v>
      </c>
      <c r="G7286">
        <f>Weighting!$H$14</f>
        <v>0</v>
      </c>
      <c r="H7286">
        <f t="array" ref="H7286">FREQUENCY(IF('Data Transformation'!$B$4:$B$8425=B7275,'Data Transformation'!$G$4:$G$8425),'Bin Analysis'!$B7286)</f>
        <v>2073</v>
      </c>
      <c r="I7286">
        <f t="shared" si="910"/>
        <v>0</v>
      </c>
      <c r="J7286">
        <f t="shared" si="911"/>
        <v>0</v>
      </c>
      <c r="K7286">
        <f>J7286*Weighting!$W$14</f>
        <v>0</v>
      </c>
      <c r="M7286" s="14"/>
    </row>
    <row r="7287" spans="1:13" x14ac:dyDescent="0.25">
      <c r="A7287" s="32" t="str">
        <f>IF(Weighting!$P$15&gt;0,B7287,"")</f>
        <v/>
      </c>
      <c r="B7287" t="e">
        <f>Weighting!$C$15</f>
        <v>#DIV/0!</v>
      </c>
      <c r="C7287" t="e">
        <f>Weighting!$F$15</f>
        <v>#NUM!</v>
      </c>
      <c r="D7287" t="e">
        <f>IF(C7287=1,'Data Transformation'!$G$3+0.5*'Data Transformation'!$W$25,IF(C7288=1,D7288-'Data Transformation'!$W$25,FALSE))</f>
        <v>#NUM!</v>
      </c>
      <c r="E7287">
        <f t="array" ref="E7287">IF(ISLOGICAL(D7287),"",FREQUENCY(IF('Data Transformation'!$B$425:$B$8425='Bin Analysis'!$B7275,'Data Transformation'!$G$425:$G$8425),D7287))</f>
        <v>2001</v>
      </c>
      <c r="F7287">
        <f t="shared" si="909"/>
        <v>0</v>
      </c>
      <c r="G7287">
        <f>Weighting!$H$15</f>
        <v>0</v>
      </c>
      <c r="H7287">
        <f t="array" ref="H7287">FREQUENCY(IF('Data Transformation'!$B$4:$B$8425=B7275,'Data Transformation'!$G$4:$G$8425),'Bin Analysis'!$B7287)</f>
        <v>2073</v>
      </c>
      <c r="I7287">
        <f t="shared" si="910"/>
        <v>0</v>
      </c>
      <c r="J7287">
        <f t="shared" si="911"/>
        <v>0</v>
      </c>
      <c r="K7287">
        <f>J7287*Weighting!$W$15</f>
        <v>0</v>
      </c>
      <c r="M7287" s="14"/>
    </row>
    <row r="7288" spans="1:13" x14ac:dyDescent="0.25">
      <c r="A7288" s="32" t="str">
        <f>IF(Weighting!$P$16&gt;0,B7288,"")</f>
        <v/>
      </c>
      <c r="B7288" t="e">
        <f>Weighting!$C$16</f>
        <v>#DIV/0!</v>
      </c>
      <c r="C7288" t="e">
        <f>Weighting!$F$16</f>
        <v>#NUM!</v>
      </c>
      <c r="D7288" t="e">
        <f>IF(C7288=1,'Data Transformation'!$G$3+0.5*'Data Transformation'!$W$25,IF(C7289=1,D7289-'Data Transformation'!$W$25,FALSE))</f>
        <v>#NUM!</v>
      </c>
      <c r="E7288">
        <f t="array" ref="E7288">IF(ISLOGICAL(D7288),"",FREQUENCY(IF('Data Transformation'!$B$425:$B$8425='Bin Analysis'!$B7275,'Data Transformation'!$G$425:$G$8425),D7288))</f>
        <v>2001</v>
      </c>
      <c r="F7288">
        <f t="shared" si="909"/>
        <v>0</v>
      </c>
      <c r="G7288">
        <f>Weighting!$H$16</f>
        <v>0</v>
      </c>
      <c r="H7288">
        <f t="array" ref="H7288">FREQUENCY(IF('Data Transformation'!$B$4:$B$8425=B7275,'Data Transformation'!$G$4:$G$8425),'Bin Analysis'!$B7288)</f>
        <v>2073</v>
      </c>
      <c r="I7288">
        <f t="shared" si="910"/>
        <v>0</v>
      </c>
      <c r="J7288">
        <f t="shared" si="911"/>
        <v>0</v>
      </c>
      <c r="K7288">
        <f>J7288*Weighting!$W$16</f>
        <v>0</v>
      </c>
      <c r="M7288" s="14"/>
    </row>
    <row r="7289" spans="1:13" x14ac:dyDescent="0.25">
      <c r="A7289" s="32" t="str">
        <f>IF(Weighting!$P$17&gt;0,B7289,"")</f>
        <v/>
      </c>
      <c r="B7289" t="e">
        <f>Weighting!$C$17</f>
        <v>#DIV/0!</v>
      </c>
      <c r="C7289" t="e">
        <f>Weighting!$F$17</f>
        <v>#NUM!</v>
      </c>
      <c r="D7289" t="e">
        <f>IF(C7289=1,'Data Transformation'!$G$3+0.5*'Data Transformation'!$W$25,IF(C7290=1,D7290-'Data Transformation'!$W$25,FALSE))</f>
        <v>#NUM!</v>
      </c>
      <c r="E7289">
        <f t="array" ref="E7289">IF(ISLOGICAL(D7289),"",FREQUENCY(IF('Data Transformation'!$B$425:$B$8425='Bin Analysis'!$B7275,'Data Transformation'!$G$425:$G$8425),D7289))</f>
        <v>2001</v>
      </c>
      <c r="F7289">
        <f t="shared" si="909"/>
        <v>0</v>
      </c>
      <c r="G7289">
        <f>Weighting!$H$17</f>
        <v>0</v>
      </c>
      <c r="H7289">
        <f t="array" ref="H7289">FREQUENCY(IF('Data Transformation'!$B$4:$B$8425=B7275,'Data Transformation'!$G$4:$G$8425),'Bin Analysis'!$B7289)</f>
        <v>2073</v>
      </c>
      <c r="I7289">
        <f t="shared" si="910"/>
        <v>0</v>
      </c>
      <c r="J7289">
        <f t="shared" si="911"/>
        <v>0</v>
      </c>
      <c r="K7289">
        <f>J7289*Weighting!$W$17</f>
        <v>0</v>
      </c>
      <c r="M7289" s="14"/>
    </row>
    <row r="7290" spans="1:13" x14ac:dyDescent="0.25">
      <c r="A7290" s="32" t="str">
        <f>IF(Weighting!$P$18&gt;0,B7290,"")</f>
        <v/>
      </c>
      <c r="B7290" t="e">
        <f>Weighting!$C$18</f>
        <v>#DIV/0!</v>
      </c>
      <c r="C7290" t="e">
        <f>Weighting!$F$18</f>
        <v>#NUM!</v>
      </c>
      <c r="D7290" t="e">
        <f>IF(C7290=1,'Data Transformation'!$G$3+0.5*'Data Transformation'!$W$25,IF(C7291=1,D7291-'Data Transformation'!$W$25,FALSE))</f>
        <v>#NUM!</v>
      </c>
      <c r="E7290">
        <f t="array" ref="E7290">IF(ISLOGICAL(D7290),"",FREQUENCY(IF('Data Transformation'!$B$425:$B$8425='Bin Analysis'!$B7275,'Data Transformation'!$G$425:$G$8425),D7290))</f>
        <v>2001</v>
      </c>
      <c r="F7290">
        <f t="shared" si="909"/>
        <v>0</v>
      </c>
      <c r="G7290">
        <f>Weighting!$H$18</f>
        <v>0</v>
      </c>
      <c r="H7290">
        <f t="array" ref="H7290">FREQUENCY(IF('Data Transformation'!$B$4:$B$8425=B7275,'Data Transformation'!$G$4:$G$8425),'Bin Analysis'!$B7290)</f>
        <v>2073</v>
      </c>
      <c r="I7290">
        <f t="shared" si="910"/>
        <v>0</v>
      </c>
      <c r="J7290">
        <f t="shared" si="911"/>
        <v>0</v>
      </c>
      <c r="K7290">
        <f>J7290*Weighting!$W$18</f>
        <v>0</v>
      </c>
      <c r="M7290" s="14"/>
    </row>
    <row r="7291" spans="1:13" x14ac:dyDescent="0.25">
      <c r="A7291" s="32" t="str">
        <f>IF(Weighting!$P$19&gt;0,B7291,"")</f>
        <v/>
      </c>
      <c r="B7291" t="e">
        <f>Weighting!$C$19</f>
        <v>#DIV/0!</v>
      </c>
      <c r="C7291" t="e">
        <f>Weighting!$F$19</f>
        <v>#NUM!</v>
      </c>
      <c r="D7291" t="e">
        <f>IF(C7291=1,'Data Transformation'!$G$3+0.5*'Data Transformation'!$W$25,IF(C7292=1,D7292-'Data Transformation'!$W$25,FALSE))</f>
        <v>#NUM!</v>
      </c>
      <c r="E7291">
        <f t="array" ref="E7291">IF(ISLOGICAL(D7291),"",FREQUENCY(IF('Data Transformation'!$B$425:$B$8425='Bin Analysis'!$B7275,'Data Transformation'!$G$425:$G$8425),D7291))</f>
        <v>2001</v>
      </c>
      <c r="F7291">
        <f t="shared" si="909"/>
        <v>0</v>
      </c>
      <c r="G7291">
        <f>Weighting!$H$19</f>
        <v>0</v>
      </c>
      <c r="H7291">
        <f t="array" ref="H7291">FREQUENCY(IF('Data Transformation'!$B$4:$B$8425=B7275,'Data Transformation'!$G$4:$G$8425),'Bin Analysis'!$B7291)</f>
        <v>2073</v>
      </c>
      <c r="I7291">
        <f t="shared" si="910"/>
        <v>0</v>
      </c>
      <c r="J7291">
        <f t="shared" si="911"/>
        <v>0</v>
      </c>
      <c r="K7291">
        <f>J7291*Weighting!$W$19</f>
        <v>0</v>
      </c>
      <c r="M7291" s="14"/>
    </row>
    <row r="7292" spans="1:13" x14ac:dyDescent="0.25">
      <c r="A7292" s="32" t="str">
        <f>IF(Weighting!$P$20&gt;0,B7292,"")</f>
        <v/>
      </c>
      <c r="B7292" t="e">
        <f>Weighting!$C$20</f>
        <v>#DIV/0!</v>
      </c>
      <c r="C7292" t="e">
        <f>Weighting!$F$20</f>
        <v>#NUM!</v>
      </c>
      <c r="D7292" t="e">
        <f>IF(C7292=1,'Data Transformation'!$G$3+0.5*'Data Transformation'!$W$25,IF(C7293=1,D7293-'Data Transformation'!$W$25,FALSE))</f>
        <v>#NUM!</v>
      </c>
      <c r="E7292">
        <f t="array" ref="E7292">IF(ISLOGICAL(D7292),"",FREQUENCY(IF('Data Transformation'!$B$425:$B$8425='Bin Analysis'!$B7275,'Data Transformation'!$G$425:$G$8425),D7292))</f>
        <v>2001</v>
      </c>
      <c r="F7292">
        <f t="shared" si="909"/>
        <v>0</v>
      </c>
      <c r="G7292">
        <f>Weighting!$H$20</f>
        <v>0</v>
      </c>
      <c r="H7292">
        <f t="array" ref="H7292">FREQUENCY(IF('Data Transformation'!$B$4:$B$8425=B7275,'Data Transformation'!$G$4:$G$8425),'Bin Analysis'!$B7292)</f>
        <v>2073</v>
      </c>
      <c r="I7292">
        <f t="shared" si="910"/>
        <v>0</v>
      </c>
      <c r="J7292">
        <f t="shared" si="911"/>
        <v>0</v>
      </c>
      <c r="K7292">
        <f>J7292*Weighting!$W$20</f>
        <v>0</v>
      </c>
      <c r="M7292" s="14"/>
    </row>
    <row r="7293" spans="1:13" x14ac:dyDescent="0.25">
      <c r="A7293" s="32" t="str">
        <f>IF(Weighting!$P$21&gt;0,B7293,"")</f>
        <v/>
      </c>
      <c r="B7293" t="e">
        <f>Weighting!$C$21</f>
        <v>#DIV/0!</v>
      </c>
      <c r="C7293" t="e">
        <f>Weighting!$F$21</f>
        <v>#NUM!</v>
      </c>
      <c r="D7293" t="e">
        <f>IF(C7293=1,'Data Transformation'!$G$3+0.5*'Data Transformation'!$W$25,IF(C7294=1,D7294-'Data Transformation'!$W$25,FALSE))</f>
        <v>#NUM!</v>
      </c>
      <c r="E7293">
        <f t="array" ref="E7293">IF(ISLOGICAL(D7293),"",FREQUENCY(IF('Data Transformation'!$B$425:$B$8425='Bin Analysis'!$B7275,'Data Transformation'!$G$425:$G$8425),D7293))</f>
        <v>2001</v>
      </c>
      <c r="F7293">
        <f t="shared" si="909"/>
        <v>0</v>
      </c>
      <c r="G7293">
        <f>Weighting!$H$21</f>
        <v>0</v>
      </c>
      <c r="H7293">
        <f t="array" ref="H7293">FREQUENCY(IF('Data Transformation'!$B$4:$B$8425=B7275,'Data Transformation'!$G$4:$G$8425),'Bin Analysis'!$B7293)</f>
        <v>2073</v>
      </c>
      <c r="I7293">
        <f t="shared" si="910"/>
        <v>0</v>
      </c>
      <c r="J7293">
        <f t="shared" si="911"/>
        <v>0</v>
      </c>
      <c r="K7293">
        <f>J7293*Weighting!$W$21</f>
        <v>0</v>
      </c>
      <c r="M7293" s="14"/>
    </row>
    <row r="7294" spans="1:13" x14ac:dyDescent="0.25">
      <c r="A7294" s="32" t="str">
        <f>IF(Weighting!$P$22&gt;0,B7294,"")</f>
        <v/>
      </c>
      <c r="B7294" t="e">
        <f>Weighting!$C$22</f>
        <v>#DIV/0!</v>
      </c>
      <c r="C7294" t="e">
        <f>Weighting!$F$22</f>
        <v>#NUM!</v>
      </c>
      <c r="D7294" t="e">
        <f>IF(C7294=1,'Data Transformation'!$G$3+0.5*'Data Transformation'!$W$25,IF(C7295=1,D7295-'Data Transformation'!$W$25,FALSE))</f>
        <v>#NUM!</v>
      </c>
      <c r="E7294">
        <f t="array" ref="E7294">IF(ISLOGICAL(D7294),"",FREQUENCY(IF('Data Transformation'!$B$425:$B$8425='Bin Analysis'!$B7275,'Data Transformation'!$G$425:$G$8425),D7294))</f>
        <v>2001</v>
      </c>
      <c r="F7294">
        <f t="shared" si="909"/>
        <v>0</v>
      </c>
      <c r="G7294">
        <f>Weighting!$H$22</f>
        <v>0</v>
      </c>
      <c r="H7294">
        <f t="array" ref="H7294">FREQUENCY(IF('Data Transformation'!$B$4:$B$8425=B7275,'Data Transformation'!$G$4:$G$8425),'Bin Analysis'!$B7294)</f>
        <v>2073</v>
      </c>
      <c r="I7294">
        <f t="shared" si="910"/>
        <v>0</v>
      </c>
      <c r="J7294">
        <f t="shared" si="911"/>
        <v>0</v>
      </c>
      <c r="K7294">
        <f>J7294*Weighting!$W$22</f>
        <v>0</v>
      </c>
      <c r="M7294" s="14"/>
    </row>
    <row r="7295" spans="1:13" x14ac:dyDescent="0.25">
      <c r="A7295" s="32" t="str">
        <f>IF(Weighting!$P$23&gt;0,B7295,"")</f>
        <v/>
      </c>
      <c r="B7295" t="e">
        <f>Weighting!$C$23</f>
        <v>#DIV/0!</v>
      </c>
      <c r="C7295" t="e">
        <f>Weighting!$F$23</f>
        <v>#NUM!</v>
      </c>
      <c r="D7295" t="e">
        <f>IF(C7295=1,'Data Transformation'!$G$3+0.5*'Data Transformation'!$W$25,IF(C7296=1,D7296-'Data Transformation'!$W$25,FALSE))</f>
        <v>#NUM!</v>
      </c>
      <c r="E7295">
        <f t="array" ref="E7295">IF(ISLOGICAL(D7295),"",FREQUENCY(IF('Data Transformation'!$B$425:$B$8425='Bin Analysis'!$B7275,'Data Transformation'!$G$425:$G$8425),D7295))</f>
        <v>2001</v>
      </c>
      <c r="F7295">
        <f t="shared" si="909"/>
        <v>0</v>
      </c>
      <c r="G7295">
        <f>Weighting!$H$23</f>
        <v>0</v>
      </c>
      <c r="H7295">
        <f t="array" ref="H7295">FREQUENCY(IF('Data Transformation'!$B$4:$B$8425=B7275,'Data Transformation'!$G$4:$G$8425),'Bin Analysis'!$B7295)</f>
        <v>2073</v>
      </c>
      <c r="I7295">
        <f t="shared" si="910"/>
        <v>0</v>
      </c>
      <c r="J7295">
        <f t="shared" si="911"/>
        <v>0</v>
      </c>
      <c r="K7295">
        <f>J7295*Weighting!$W$23</f>
        <v>0</v>
      </c>
      <c r="M7295" s="14"/>
    </row>
    <row r="7296" spans="1:13" x14ac:dyDescent="0.25">
      <c r="A7296" s="32" t="str">
        <f>IF(Weighting!$P$24&gt;0,B7296,"")</f>
        <v/>
      </c>
      <c r="B7296" t="e">
        <f>Weighting!$C$24</f>
        <v>#DIV/0!</v>
      </c>
      <c r="C7296" t="e">
        <f>Weighting!$F$24</f>
        <v>#NUM!</v>
      </c>
      <c r="D7296" t="e">
        <f>IF(C7296=1,'Data Transformation'!$G$3+0.5*'Data Transformation'!$W$25,IF(C7297=1,D7297-'Data Transformation'!$W$25,FALSE))</f>
        <v>#NUM!</v>
      </c>
      <c r="E7296">
        <f t="array" ref="E7296">IF(ISLOGICAL(D7296),"",FREQUENCY(IF('Data Transformation'!$B$425:$B$8425='Bin Analysis'!$B7275,'Data Transformation'!$G$425:$G$8425),D7296))</f>
        <v>2001</v>
      </c>
      <c r="F7296">
        <f t="shared" si="909"/>
        <v>0</v>
      </c>
      <c r="G7296">
        <f>Weighting!$H$24</f>
        <v>0</v>
      </c>
      <c r="H7296">
        <f t="array" ref="H7296">FREQUENCY(IF('Data Transformation'!$B$4:$B$8425=B7275,'Data Transformation'!$G$4:$G$8425),'Bin Analysis'!$B7296)</f>
        <v>2073</v>
      </c>
      <c r="I7296">
        <f t="shared" si="910"/>
        <v>0</v>
      </c>
      <c r="J7296">
        <f t="shared" si="911"/>
        <v>0</v>
      </c>
      <c r="K7296">
        <f>J7296*Weighting!$W$24</f>
        <v>0</v>
      </c>
      <c r="M7296" s="14"/>
    </row>
    <row r="7297" spans="1:25" x14ac:dyDescent="0.25">
      <c r="A7297" s="32" t="str">
        <f>IF(Weighting!$P$25&gt;0,B7297,"")</f>
        <v/>
      </c>
      <c r="B7297" t="e">
        <f>Weighting!$C$25</f>
        <v>#DIV/0!</v>
      </c>
      <c r="C7297" t="e">
        <f>Weighting!$F$25</f>
        <v>#NUM!</v>
      </c>
      <c r="D7297" t="e">
        <f>IF(C7297=1,'Data Transformation'!$G$3+0.5*'Data Transformation'!$W$25,IF(C7298=1,D7298-'Data Transformation'!$W$25,FALSE))</f>
        <v>#NUM!</v>
      </c>
      <c r="E7297">
        <f t="array" ref="E7297">IF(ISLOGICAL(D7297),"",FREQUENCY(IF('Data Transformation'!$B$425:$B$8425='Bin Analysis'!$B7275,'Data Transformation'!$G$425:$G$8425),D7297))</f>
        <v>2001</v>
      </c>
      <c r="F7297">
        <f t="shared" si="909"/>
        <v>0</v>
      </c>
      <c r="G7297">
        <f>Weighting!$H$25</f>
        <v>0</v>
      </c>
      <c r="H7297">
        <f t="array" ref="H7297">FREQUENCY(IF('Data Transformation'!$B$4:$B$8425=B7275,'Data Transformation'!$G$4:$G$8425),'Bin Analysis'!$B7297)</f>
        <v>2073</v>
      </c>
      <c r="I7297">
        <f t="shared" si="910"/>
        <v>0</v>
      </c>
      <c r="J7297">
        <f t="shared" si="911"/>
        <v>0</v>
      </c>
      <c r="K7297">
        <f>J7297*Weighting!$W$25</f>
        <v>0</v>
      </c>
      <c r="M7297" s="14"/>
    </row>
    <row r="7298" spans="1:25" x14ac:dyDescent="0.25">
      <c r="O7298"/>
      <c r="P7298"/>
      <c r="Q7298"/>
      <c r="R7298"/>
    </row>
    <row r="7299" spans="1:25" ht="23.25" x14ac:dyDescent="0.35">
      <c r="A7299" s="21" t="s">
        <v>0</v>
      </c>
      <c r="B7299" s="21" t="str">
        <f>IFERROR(VLOOKUP(C7299,'Data Transformation'!$L$6:$M$426,2,FALSE),"")</f>
        <v/>
      </c>
      <c r="C7299" s="21">
        <f>C7275+1</f>
        <v>304</v>
      </c>
      <c r="D7299" s="21"/>
      <c r="E7299" s="21"/>
      <c r="F7299" s="21"/>
      <c r="G7299" s="21"/>
      <c r="H7299" s="22"/>
      <c r="I7299" s="22"/>
      <c r="J7299" s="22"/>
      <c r="K7299" s="21"/>
      <c r="L7299" s="21" t="str">
        <f>B7299</f>
        <v/>
      </c>
      <c r="M7299" s="23" t="e">
        <f>INDEX('Data Transformation'!$O$4:$O$424,MATCH($B7299,'Data Transformation'!$M$4:$M$424,0),MATCH($M$2,'Data Transformation'!$O$3,0))</f>
        <v>#N/A</v>
      </c>
      <c r="N7299" s="27" t="e">
        <f>IF('Input and Summary Results'!$J$16="minimum",'Bin Analysis'!X7300/(M7299-1),'Bin Analysis'!Y7299/('Bin Analysis'!M7299-1))</f>
        <v>#N/A</v>
      </c>
      <c r="O7299" s="27" t="e">
        <f>IF(M7299=FALSE,NA(),(VLOOKUP(1,C7302:K7321,4,FALSE))/(M7299-1))</f>
        <v>#N/A</v>
      </c>
      <c r="P7299" s="27" t="e">
        <f>IF(M7299=FALSE,NA(),SUM(J7302:J7321)/Weighting!$S$5)</f>
        <v>#N/A</v>
      </c>
      <c r="Q7299" s="27" t="e">
        <f>IF(M7299=FALSE,NA(),SUM(K7302:K7321)/Weighting!$S$6)</f>
        <v>#N/A</v>
      </c>
      <c r="R7299" s="27" t="e">
        <f>IF(M7299=FALSE,NA(),(VLOOKUP(1,G7302:K7321,3,FALSE))/(M7299-1))</f>
        <v>#N/A</v>
      </c>
      <c r="S7299" s="22" t="e">
        <f>IF(M7299=FALSE,NA(),IF(SUM(J7302:J7321)=2,"yes","no"))</f>
        <v>#N/A</v>
      </c>
      <c r="X7299" s="2" cm="2">
        <f t="array" ref="X7299:X7300">FREQUENCY(IF('Data Transformation'!$B$425:$B$6424='Bin Analysis'!L7299,'Data Transformation'!$G$425:$G$6424),'Data Transformation'!$U$11)</f>
        <v>0</v>
      </c>
      <c r="Y7299" s="2" cm="2">
        <f t="array" ref="Y7299:Y7300">FREQUENCY(IF('Data Transformation'!$B$425:$B$6424='Bin Analysis'!L7299,'Data Transformation'!$G$425:$G$6424),'Data Transformation'!$U$12)</f>
        <v>0</v>
      </c>
    </row>
    <row r="7300" spans="1:25" x14ac:dyDescent="0.25">
      <c r="A7300" s="14" t="s">
        <v>67</v>
      </c>
      <c r="B7300" t="s">
        <v>47</v>
      </c>
      <c r="C7300" t="s">
        <v>5</v>
      </c>
      <c r="D7300" t="s">
        <v>100</v>
      </c>
      <c r="E7300" t="s">
        <v>101</v>
      </c>
      <c r="F7300" t="s">
        <v>102</v>
      </c>
      <c r="G7300" t="s">
        <v>70</v>
      </c>
      <c r="H7300" t="s">
        <v>31</v>
      </c>
      <c r="I7300" t="s">
        <v>32</v>
      </c>
      <c r="J7300" t="s">
        <v>46</v>
      </c>
      <c r="K7300" s="14" t="s">
        <v>45</v>
      </c>
      <c r="M7300" s="14"/>
      <c r="X7300" s="2">
        <v>0</v>
      </c>
      <c r="Y7300" s="2">
        <v>0</v>
      </c>
    </row>
    <row r="7301" spans="1:25" x14ac:dyDescent="0.25">
      <c r="A7301" s="32"/>
      <c r="D7301" t="e">
        <f>IF(C7301=1,'Data Transformation'!$G$3+0.5*'Data Transformation'!$W$25,IF(C7302=1,D7302-'Data Transformation'!$W$25,FALSE))</f>
        <v>#NUM!</v>
      </c>
      <c r="E7301">
        <f t="array" ref="E7301">IF(ISLOGICAL(D7301),"",FREQUENCY(IF('Data Transformation'!$B$425:$B$8425='Bin Analysis'!$B7299,'Data Transformation'!$G$425:$G$8425),D7301))</f>
        <v>2001</v>
      </c>
      <c r="F7301" t="e">
        <f>IF(ISLOGICAL(D7301),"",E7301-E7300)</f>
        <v>#VALUE!</v>
      </c>
      <c r="M7301" s="14"/>
    </row>
    <row r="7302" spans="1:25" x14ac:dyDescent="0.25">
      <c r="A7302" s="32" t="e">
        <f>IF(Weighting!$P$6&gt;0,B7302,"")</f>
        <v>#NUM!</v>
      </c>
      <c r="B7302" t="e">
        <f>Weighting!$C$6</f>
        <v>#DIV/0!</v>
      </c>
      <c r="C7302" t="e">
        <f>Weighting!$F$6</f>
        <v>#NUM!</v>
      </c>
      <c r="D7302" t="e">
        <f>IF(C7302=1,'Data Transformation'!$G$3+0.5*'Data Transformation'!$W$25,IF(C7303=1,D7303-'Data Transformation'!$W$25,FALSE))</f>
        <v>#NUM!</v>
      </c>
      <c r="E7302">
        <f t="array" ref="E7302">IF(ISLOGICAL(D7302),"",FREQUENCY(IF('Data Transformation'!$B$425:$B$8425='Bin Analysis'!$B7299,'Data Transformation'!$G$425:$G$8425),D7302))</f>
        <v>2001</v>
      </c>
      <c r="F7302">
        <f>IF(ISLOGICAL(D7302),"",E7302-E7301)</f>
        <v>0</v>
      </c>
      <c r="G7302">
        <f>Weighting!$H$6</f>
        <v>1</v>
      </c>
      <c r="H7302">
        <f t="array" ref="H7302">FREQUENCY(IF('Data Transformation'!$B$4:$B$8425=B7299,'Data Transformation'!$G$4:$G$8425),'Bin Analysis'!$B7302)</f>
        <v>2073</v>
      </c>
      <c r="I7302">
        <f>H7302-H7301</f>
        <v>2073</v>
      </c>
      <c r="J7302">
        <f>IF(I7302=0,0,1)</f>
        <v>1</v>
      </c>
      <c r="K7302" t="e">
        <f>J7302*Weighting!$W$6</f>
        <v>#NUM!</v>
      </c>
      <c r="M7302" s="14"/>
    </row>
    <row r="7303" spans="1:25" x14ac:dyDescent="0.25">
      <c r="A7303" s="32" t="str">
        <f>IF(Weighting!$P$7&gt;0,B7303,"")</f>
        <v/>
      </c>
      <c r="B7303" t="e">
        <f>Weighting!$C$7</f>
        <v>#DIV/0!</v>
      </c>
      <c r="C7303" t="e">
        <f>Weighting!$F$7</f>
        <v>#NUM!</v>
      </c>
      <c r="D7303" t="e">
        <f>IF(C7303=1,'Data Transformation'!$G$3+0.5*'Data Transformation'!$W$25,IF(C7304=1,D7304-'Data Transformation'!$W$25,FALSE))</f>
        <v>#NUM!</v>
      </c>
      <c r="E7303">
        <f t="array" ref="E7303">IF(ISLOGICAL(D7303),"",FREQUENCY(IF('Data Transformation'!$B$425:$B$8425='Bin Analysis'!$B7299,'Data Transformation'!$G$425:$G$8425),D7303))</f>
        <v>2001</v>
      </c>
      <c r="F7303">
        <f t="shared" ref="F7303:F7321" si="912">IF(ISLOGICAL(D7303),"",E7303-E7302)</f>
        <v>0</v>
      </c>
      <c r="G7303">
        <f>Weighting!$H$7</f>
        <v>0</v>
      </c>
      <c r="H7303">
        <f t="array" ref="H7303">FREQUENCY(IF('Data Transformation'!$B$4:$B$8425=B7299,'Data Transformation'!$G$4:$G$8425),'Bin Analysis'!$B7303)</f>
        <v>2073</v>
      </c>
      <c r="I7303">
        <f t="shared" ref="I7303:I7321" si="913">H7303-H7302</f>
        <v>0</v>
      </c>
      <c r="J7303">
        <f>IF(I7303=0,0,1)</f>
        <v>0</v>
      </c>
      <c r="K7303">
        <f>J7303*Weighting!$W$7</f>
        <v>0</v>
      </c>
      <c r="M7303" s="14"/>
    </row>
    <row r="7304" spans="1:25" x14ac:dyDescent="0.25">
      <c r="A7304" s="32" t="str">
        <f>IF(Weighting!$P$8&gt;0,B7304,"")</f>
        <v/>
      </c>
      <c r="B7304" t="e">
        <f>Weighting!$C$8</f>
        <v>#DIV/0!</v>
      </c>
      <c r="C7304" t="e">
        <f>Weighting!$F$8</f>
        <v>#NUM!</v>
      </c>
      <c r="D7304" t="e">
        <f>IF(C7304=1,'Data Transformation'!$G$3+0.5*'Data Transformation'!$W$25,IF(C7305=1,D7305-'Data Transformation'!$W$25,FALSE))</f>
        <v>#NUM!</v>
      </c>
      <c r="E7304">
        <f t="array" ref="E7304">IF(ISLOGICAL(D7304),"",FREQUENCY(IF('Data Transformation'!$B$425:$B$8425='Bin Analysis'!$B7299,'Data Transformation'!$G$425:$G$8425),D7304))</f>
        <v>2001</v>
      </c>
      <c r="F7304">
        <f t="shared" si="912"/>
        <v>0</v>
      </c>
      <c r="G7304">
        <f>Weighting!$H$8</f>
        <v>0</v>
      </c>
      <c r="H7304">
        <f t="array" ref="H7304">FREQUENCY(IF('Data Transformation'!$B$4:$B$8425=B7299,'Data Transformation'!$G$4:$G$8425),'Bin Analysis'!$B7304)</f>
        <v>2073</v>
      </c>
      <c r="I7304">
        <f t="shared" si="913"/>
        <v>0</v>
      </c>
      <c r="J7304">
        <f t="shared" ref="J7304:J7321" si="914">IF(I7304=0,0,1)</f>
        <v>0</v>
      </c>
      <c r="K7304">
        <f>J7304*Weighting!$W$8</f>
        <v>0</v>
      </c>
      <c r="M7304" s="14"/>
    </row>
    <row r="7305" spans="1:25" x14ac:dyDescent="0.25">
      <c r="A7305" s="32" t="str">
        <f>IF(Weighting!$P$9&gt;0,B7305,"")</f>
        <v/>
      </c>
      <c r="B7305" s="50" t="e">
        <f>Weighting!$C$9</f>
        <v>#DIV/0!</v>
      </c>
      <c r="C7305" t="e">
        <f>Weighting!$F$9</f>
        <v>#NUM!</v>
      </c>
      <c r="D7305" t="e">
        <f>IF(C7305=1,'Data Transformation'!$G$3+0.5*'Data Transformation'!$W$25,IF(C7306=1,D7306-'Data Transformation'!$W$25,FALSE))</f>
        <v>#NUM!</v>
      </c>
      <c r="E7305">
        <f t="array" ref="E7305">IF(ISLOGICAL(D7305),"",FREQUENCY(IF('Data Transformation'!$B$425:$B$8425='Bin Analysis'!$B7299,'Data Transformation'!$G$425:$G$8425),D7305))</f>
        <v>2001</v>
      </c>
      <c r="F7305">
        <f t="shared" si="912"/>
        <v>0</v>
      </c>
      <c r="G7305">
        <f>Weighting!$H$9</f>
        <v>0</v>
      </c>
      <c r="H7305">
        <f t="array" ref="H7305">FREQUENCY(IF('Data Transformation'!$B$4:$B$8425=B7299,'Data Transformation'!$G$4:$G$8425),'Bin Analysis'!$B7305)</f>
        <v>2073</v>
      </c>
      <c r="I7305">
        <f t="shared" si="913"/>
        <v>0</v>
      </c>
      <c r="J7305">
        <f t="shared" si="914"/>
        <v>0</v>
      </c>
      <c r="K7305">
        <f>J7305*Weighting!$W$9</f>
        <v>0</v>
      </c>
      <c r="M7305" s="14"/>
    </row>
    <row r="7306" spans="1:25" x14ac:dyDescent="0.25">
      <c r="A7306" s="32" t="str">
        <f>IF(Weighting!$P$10&gt;0,B7306,"")</f>
        <v/>
      </c>
      <c r="B7306" t="e">
        <f>Weighting!$C$10</f>
        <v>#DIV/0!</v>
      </c>
      <c r="C7306" t="e">
        <f>Weighting!$F$10</f>
        <v>#NUM!</v>
      </c>
      <c r="D7306" t="e">
        <f>IF(C7306=1,'Data Transformation'!$G$3+0.5*'Data Transformation'!$W$25,IF(C7307=1,D7307-'Data Transformation'!$W$25,FALSE))</f>
        <v>#NUM!</v>
      </c>
      <c r="E7306">
        <f t="array" ref="E7306">IF(ISLOGICAL(D7306),"",FREQUENCY(IF('Data Transformation'!$B$425:$B$8425='Bin Analysis'!$B7299,'Data Transformation'!$G$425:$G$8425),D7306))</f>
        <v>2001</v>
      </c>
      <c r="F7306">
        <f t="shared" si="912"/>
        <v>0</v>
      </c>
      <c r="G7306">
        <f>Weighting!$H$10</f>
        <v>0</v>
      </c>
      <c r="H7306">
        <f t="array" ref="H7306">FREQUENCY(IF('Data Transformation'!$B$4:$B$8425=B7299,'Data Transformation'!$G$4:$G$8425),'Bin Analysis'!$B7306)</f>
        <v>2073</v>
      </c>
      <c r="I7306">
        <f t="shared" si="913"/>
        <v>0</v>
      </c>
      <c r="J7306">
        <f t="shared" si="914"/>
        <v>0</v>
      </c>
      <c r="K7306">
        <f>J7306*Weighting!$W$10</f>
        <v>0</v>
      </c>
      <c r="M7306" s="14"/>
    </row>
    <row r="7307" spans="1:25" x14ac:dyDescent="0.25">
      <c r="A7307" s="32" t="str">
        <f>IF(Weighting!$P$11&gt;0,B7307,"")</f>
        <v/>
      </c>
      <c r="B7307" t="e">
        <f>Weighting!$C$11</f>
        <v>#DIV/0!</v>
      </c>
      <c r="C7307" t="e">
        <f>Weighting!$F$11</f>
        <v>#NUM!</v>
      </c>
      <c r="D7307" t="e">
        <f>IF(C7307=1,'Data Transformation'!$G$3+0.5*'Data Transformation'!$W$25,IF(C7308=1,D7308-'Data Transformation'!$W$25,FALSE))</f>
        <v>#NUM!</v>
      </c>
      <c r="E7307">
        <f t="array" ref="E7307">IF(ISLOGICAL(D7307),"",FREQUENCY(IF('Data Transformation'!$B$425:$B$8425='Bin Analysis'!$B7299,'Data Transformation'!$G$425:$G$8425),D7307))</f>
        <v>2001</v>
      </c>
      <c r="F7307">
        <f t="shared" si="912"/>
        <v>0</v>
      </c>
      <c r="G7307">
        <f>Weighting!$H$11</f>
        <v>0</v>
      </c>
      <c r="H7307">
        <f t="array" ref="H7307">FREQUENCY(IF('Data Transformation'!$B$4:$B$8425=B7299,'Data Transformation'!$G$4:$G$8425),'Bin Analysis'!$B7307)</f>
        <v>2073</v>
      </c>
      <c r="I7307">
        <f t="shared" si="913"/>
        <v>0</v>
      </c>
      <c r="J7307">
        <f t="shared" si="914"/>
        <v>0</v>
      </c>
      <c r="K7307">
        <f>J7307*Weighting!$W$11</f>
        <v>0</v>
      </c>
      <c r="M7307" s="14"/>
    </row>
    <row r="7308" spans="1:25" x14ac:dyDescent="0.25">
      <c r="A7308" s="32" t="str">
        <f>IF(Weighting!$P$12&gt;0,B7308,"")</f>
        <v/>
      </c>
      <c r="B7308" t="e">
        <f>Weighting!$C$12</f>
        <v>#DIV/0!</v>
      </c>
      <c r="C7308" t="e">
        <f>Weighting!$F$12</f>
        <v>#NUM!</v>
      </c>
      <c r="D7308" t="e">
        <f>IF(C7308=1,'Data Transformation'!$G$3+0.5*'Data Transformation'!$W$25,IF(C7309=1,D7309-'Data Transformation'!$W$25,FALSE))</f>
        <v>#NUM!</v>
      </c>
      <c r="E7308">
        <f t="array" ref="E7308">IF(ISLOGICAL(D7308),"",FREQUENCY(IF('Data Transformation'!$B$425:$B$8425='Bin Analysis'!$B7299,'Data Transformation'!$G$425:$G$8425),D7308))</f>
        <v>2001</v>
      </c>
      <c r="F7308">
        <f t="shared" si="912"/>
        <v>0</v>
      </c>
      <c r="G7308">
        <f>Weighting!$H$12</f>
        <v>0</v>
      </c>
      <c r="H7308">
        <f t="array" ref="H7308">FREQUENCY(IF('Data Transformation'!$B$4:$B$8425=B7299,'Data Transformation'!$G$4:$G$8425),'Bin Analysis'!$B7308)</f>
        <v>2073</v>
      </c>
      <c r="I7308">
        <f t="shared" si="913"/>
        <v>0</v>
      </c>
      <c r="J7308">
        <f t="shared" si="914"/>
        <v>0</v>
      </c>
      <c r="K7308">
        <f>J7308*Weighting!$W$12</f>
        <v>0</v>
      </c>
      <c r="M7308" s="14"/>
    </row>
    <row r="7309" spans="1:25" x14ac:dyDescent="0.25">
      <c r="A7309" s="32" t="str">
        <f>IF(Weighting!$P$13&gt;0,B7309,"")</f>
        <v/>
      </c>
      <c r="B7309" t="e">
        <f>Weighting!$C$13</f>
        <v>#DIV/0!</v>
      </c>
      <c r="C7309" t="e">
        <f>Weighting!$F$13</f>
        <v>#NUM!</v>
      </c>
      <c r="D7309" t="e">
        <f>IF(C7309=1,'Data Transformation'!$G$3+0.5*'Data Transformation'!$W$25,IF(C7310=1,D7310-'Data Transformation'!$W$25,FALSE))</f>
        <v>#NUM!</v>
      </c>
      <c r="E7309">
        <f t="array" ref="E7309">IF(ISLOGICAL(D7309),"",FREQUENCY(IF('Data Transformation'!$B$425:$B$8425='Bin Analysis'!$B7299,'Data Transformation'!$G$425:$G$8425),D7309))</f>
        <v>2001</v>
      </c>
      <c r="F7309">
        <f t="shared" si="912"/>
        <v>0</v>
      </c>
      <c r="G7309">
        <f>Weighting!$H$13</f>
        <v>0</v>
      </c>
      <c r="H7309">
        <f t="array" ref="H7309">FREQUENCY(IF('Data Transformation'!$B$4:$B$8425=B7299,'Data Transformation'!$G$4:$G$8425),'Bin Analysis'!$B7309)</f>
        <v>2073</v>
      </c>
      <c r="I7309">
        <f t="shared" si="913"/>
        <v>0</v>
      </c>
      <c r="J7309">
        <f t="shared" si="914"/>
        <v>0</v>
      </c>
      <c r="K7309">
        <f>J7309*Weighting!$W$13</f>
        <v>0</v>
      </c>
      <c r="M7309" s="14"/>
    </row>
    <row r="7310" spans="1:25" x14ac:dyDescent="0.25">
      <c r="A7310" s="32" t="str">
        <f>IF(Weighting!$P$14&gt;0,B7310,"")</f>
        <v/>
      </c>
      <c r="B7310" t="e">
        <f>Weighting!$C$14</f>
        <v>#DIV/0!</v>
      </c>
      <c r="C7310" t="e">
        <f>Weighting!$F$14</f>
        <v>#NUM!</v>
      </c>
      <c r="D7310" t="e">
        <f>IF(C7310=1,'Data Transformation'!$G$3+0.5*'Data Transformation'!$W$25,IF(C7311=1,D7311-'Data Transformation'!$W$25,FALSE))</f>
        <v>#NUM!</v>
      </c>
      <c r="E7310">
        <f t="array" ref="E7310">IF(ISLOGICAL(D7310),"",FREQUENCY(IF('Data Transformation'!$B$425:$B$8425='Bin Analysis'!$B7299,'Data Transformation'!$G$425:$G$8425),D7310))</f>
        <v>2001</v>
      </c>
      <c r="F7310">
        <f t="shared" si="912"/>
        <v>0</v>
      </c>
      <c r="G7310">
        <f>Weighting!$H$14</f>
        <v>0</v>
      </c>
      <c r="H7310">
        <f t="array" ref="H7310">FREQUENCY(IF('Data Transformation'!$B$4:$B$8425=B7299,'Data Transformation'!$G$4:$G$8425),'Bin Analysis'!$B7310)</f>
        <v>2073</v>
      </c>
      <c r="I7310">
        <f t="shared" si="913"/>
        <v>0</v>
      </c>
      <c r="J7310">
        <f t="shared" si="914"/>
        <v>0</v>
      </c>
      <c r="K7310">
        <f>J7310*Weighting!$W$14</f>
        <v>0</v>
      </c>
      <c r="M7310" s="14"/>
    </row>
    <row r="7311" spans="1:25" x14ac:dyDescent="0.25">
      <c r="A7311" s="32" t="str">
        <f>IF(Weighting!$P$15&gt;0,B7311,"")</f>
        <v/>
      </c>
      <c r="B7311" t="e">
        <f>Weighting!$C$15</f>
        <v>#DIV/0!</v>
      </c>
      <c r="C7311" t="e">
        <f>Weighting!$F$15</f>
        <v>#NUM!</v>
      </c>
      <c r="D7311" t="e">
        <f>IF(C7311=1,'Data Transformation'!$G$3+0.5*'Data Transformation'!$W$25,IF(C7312=1,D7312-'Data Transformation'!$W$25,FALSE))</f>
        <v>#NUM!</v>
      </c>
      <c r="E7311">
        <f t="array" ref="E7311">IF(ISLOGICAL(D7311),"",FREQUENCY(IF('Data Transformation'!$B$425:$B$8425='Bin Analysis'!$B7299,'Data Transformation'!$G$425:$G$8425),D7311))</f>
        <v>2001</v>
      </c>
      <c r="F7311">
        <f t="shared" si="912"/>
        <v>0</v>
      </c>
      <c r="G7311">
        <f>Weighting!$H$15</f>
        <v>0</v>
      </c>
      <c r="H7311">
        <f t="array" ref="H7311">FREQUENCY(IF('Data Transformation'!$B$4:$B$8425=B7299,'Data Transformation'!$G$4:$G$8425),'Bin Analysis'!$B7311)</f>
        <v>2073</v>
      </c>
      <c r="I7311">
        <f t="shared" si="913"/>
        <v>0</v>
      </c>
      <c r="J7311">
        <f t="shared" si="914"/>
        <v>0</v>
      </c>
      <c r="K7311">
        <f>J7311*Weighting!$W$15</f>
        <v>0</v>
      </c>
      <c r="M7311" s="14"/>
    </row>
    <row r="7312" spans="1:25" x14ac:dyDescent="0.25">
      <c r="A7312" s="32" t="str">
        <f>IF(Weighting!$P$16&gt;0,B7312,"")</f>
        <v/>
      </c>
      <c r="B7312" t="e">
        <f>Weighting!$C$16</f>
        <v>#DIV/0!</v>
      </c>
      <c r="C7312" t="e">
        <f>Weighting!$F$16</f>
        <v>#NUM!</v>
      </c>
      <c r="D7312" t="e">
        <f>IF(C7312=1,'Data Transformation'!$G$3+0.5*'Data Transformation'!$W$25,IF(C7313=1,D7313-'Data Transformation'!$W$25,FALSE))</f>
        <v>#NUM!</v>
      </c>
      <c r="E7312">
        <f t="array" ref="E7312">IF(ISLOGICAL(D7312),"",FREQUENCY(IF('Data Transformation'!$B$425:$B$8425='Bin Analysis'!$B7299,'Data Transformation'!$G$425:$G$8425),D7312))</f>
        <v>2001</v>
      </c>
      <c r="F7312">
        <f t="shared" si="912"/>
        <v>0</v>
      </c>
      <c r="G7312">
        <f>Weighting!$H$16</f>
        <v>0</v>
      </c>
      <c r="H7312">
        <f t="array" ref="H7312">FREQUENCY(IF('Data Transformation'!$B$4:$B$8425=B7299,'Data Transformation'!$G$4:$G$8425),'Bin Analysis'!$B7312)</f>
        <v>2073</v>
      </c>
      <c r="I7312">
        <f t="shared" si="913"/>
        <v>0</v>
      </c>
      <c r="J7312">
        <f t="shared" si="914"/>
        <v>0</v>
      </c>
      <c r="K7312">
        <f>J7312*Weighting!$W$16</f>
        <v>0</v>
      </c>
      <c r="M7312" s="14"/>
    </row>
    <row r="7313" spans="1:25" x14ac:dyDescent="0.25">
      <c r="A7313" s="32" t="str">
        <f>IF(Weighting!$P$17&gt;0,B7313,"")</f>
        <v/>
      </c>
      <c r="B7313" t="e">
        <f>Weighting!$C$17</f>
        <v>#DIV/0!</v>
      </c>
      <c r="C7313" t="e">
        <f>Weighting!$F$17</f>
        <v>#NUM!</v>
      </c>
      <c r="D7313" t="e">
        <f>IF(C7313=1,'Data Transformation'!$G$3+0.5*'Data Transformation'!$W$25,IF(C7314=1,D7314-'Data Transformation'!$W$25,FALSE))</f>
        <v>#NUM!</v>
      </c>
      <c r="E7313">
        <f t="array" ref="E7313">IF(ISLOGICAL(D7313),"",FREQUENCY(IF('Data Transformation'!$B$425:$B$8425='Bin Analysis'!$B7299,'Data Transformation'!$G$425:$G$8425),D7313))</f>
        <v>2001</v>
      </c>
      <c r="F7313">
        <f t="shared" si="912"/>
        <v>0</v>
      </c>
      <c r="G7313">
        <f>Weighting!$H$17</f>
        <v>0</v>
      </c>
      <c r="H7313">
        <f t="array" ref="H7313">FREQUENCY(IF('Data Transformation'!$B$4:$B$8425=B7299,'Data Transformation'!$G$4:$G$8425),'Bin Analysis'!$B7313)</f>
        <v>2073</v>
      </c>
      <c r="I7313">
        <f t="shared" si="913"/>
        <v>0</v>
      </c>
      <c r="J7313">
        <f t="shared" si="914"/>
        <v>0</v>
      </c>
      <c r="K7313">
        <f>J7313*Weighting!$W$17</f>
        <v>0</v>
      </c>
      <c r="M7313" s="14"/>
    </row>
    <row r="7314" spans="1:25" x14ac:dyDescent="0.25">
      <c r="A7314" s="32" t="str">
        <f>IF(Weighting!$P$18&gt;0,B7314,"")</f>
        <v/>
      </c>
      <c r="B7314" t="e">
        <f>Weighting!$C$18</f>
        <v>#DIV/0!</v>
      </c>
      <c r="C7314" t="e">
        <f>Weighting!$F$18</f>
        <v>#NUM!</v>
      </c>
      <c r="D7314" t="e">
        <f>IF(C7314=1,'Data Transformation'!$G$3+0.5*'Data Transformation'!$W$25,IF(C7315=1,D7315-'Data Transformation'!$W$25,FALSE))</f>
        <v>#NUM!</v>
      </c>
      <c r="E7314">
        <f t="array" ref="E7314">IF(ISLOGICAL(D7314),"",FREQUENCY(IF('Data Transformation'!$B$425:$B$8425='Bin Analysis'!$B7299,'Data Transformation'!$G$425:$G$8425),D7314))</f>
        <v>2001</v>
      </c>
      <c r="F7314">
        <f t="shared" si="912"/>
        <v>0</v>
      </c>
      <c r="G7314">
        <f>Weighting!$H$18</f>
        <v>0</v>
      </c>
      <c r="H7314">
        <f t="array" ref="H7314">FREQUENCY(IF('Data Transformation'!$B$4:$B$8425=B7299,'Data Transformation'!$G$4:$G$8425),'Bin Analysis'!$B7314)</f>
        <v>2073</v>
      </c>
      <c r="I7314">
        <f t="shared" si="913"/>
        <v>0</v>
      </c>
      <c r="J7314">
        <f t="shared" si="914"/>
        <v>0</v>
      </c>
      <c r="K7314">
        <f>J7314*Weighting!$W$18</f>
        <v>0</v>
      </c>
      <c r="M7314" s="14"/>
    </row>
    <row r="7315" spans="1:25" x14ac:dyDescent="0.25">
      <c r="A7315" s="32" t="str">
        <f>IF(Weighting!$P$19&gt;0,B7315,"")</f>
        <v/>
      </c>
      <c r="B7315" t="e">
        <f>Weighting!$C$19</f>
        <v>#DIV/0!</v>
      </c>
      <c r="C7315" t="e">
        <f>Weighting!$F$19</f>
        <v>#NUM!</v>
      </c>
      <c r="D7315" t="e">
        <f>IF(C7315=1,'Data Transformation'!$G$3+0.5*'Data Transformation'!$W$25,IF(C7316=1,D7316-'Data Transformation'!$W$25,FALSE))</f>
        <v>#NUM!</v>
      </c>
      <c r="E7315">
        <f t="array" ref="E7315">IF(ISLOGICAL(D7315),"",FREQUENCY(IF('Data Transformation'!$B$425:$B$8425='Bin Analysis'!$B7299,'Data Transformation'!$G$425:$G$8425),D7315))</f>
        <v>2001</v>
      </c>
      <c r="F7315">
        <f t="shared" si="912"/>
        <v>0</v>
      </c>
      <c r="G7315">
        <f>Weighting!$H$19</f>
        <v>0</v>
      </c>
      <c r="H7315">
        <f t="array" ref="H7315">FREQUENCY(IF('Data Transformation'!$B$4:$B$8425=B7299,'Data Transformation'!$G$4:$G$8425),'Bin Analysis'!$B7315)</f>
        <v>2073</v>
      </c>
      <c r="I7315">
        <f t="shared" si="913"/>
        <v>0</v>
      </c>
      <c r="J7315">
        <f t="shared" si="914"/>
        <v>0</v>
      </c>
      <c r="K7315">
        <f>J7315*Weighting!$W$19</f>
        <v>0</v>
      </c>
      <c r="M7315" s="14"/>
    </row>
    <row r="7316" spans="1:25" x14ac:dyDescent="0.25">
      <c r="A7316" s="32" t="str">
        <f>IF(Weighting!$P$20&gt;0,B7316,"")</f>
        <v/>
      </c>
      <c r="B7316" t="e">
        <f>Weighting!$C$20</f>
        <v>#DIV/0!</v>
      </c>
      <c r="C7316" t="e">
        <f>Weighting!$F$20</f>
        <v>#NUM!</v>
      </c>
      <c r="D7316" t="e">
        <f>IF(C7316=1,'Data Transformation'!$G$3+0.5*'Data Transformation'!$W$25,IF(C7317=1,D7317-'Data Transformation'!$W$25,FALSE))</f>
        <v>#NUM!</v>
      </c>
      <c r="E7316">
        <f t="array" ref="E7316">IF(ISLOGICAL(D7316),"",FREQUENCY(IF('Data Transformation'!$B$425:$B$8425='Bin Analysis'!$B7299,'Data Transformation'!$G$425:$G$8425),D7316))</f>
        <v>2001</v>
      </c>
      <c r="F7316">
        <f t="shared" si="912"/>
        <v>0</v>
      </c>
      <c r="G7316">
        <f>Weighting!$H$20</f>
        <v>0</v>
      </c>
      <c r="H7316">
        <f t="array" ref="H7316">FREQUENCY(IF('Data Transformation'!$B$4:$B$8425=B7299,'Data Transformation'!$G$4:$G$8425),'Bin Analysis'!$B7316)</f>
        <v>2073</v>
      </c>
      <c r="I7316">
        <f t="shared" si="913"/>
        <v>0</v>
      </c>
      <c r="J7316">
        <f t="shared" si="914"/>
        <v>0</v>
      </c>
      <c r="K7316">
        <f>J7316*Weighting!$W$20</f>
        <v>0</v>
      </c>
      <c r="M7316" s="14"/>
    </row>
    <row r="7317" spans="1:25" x14ac:dyDescent="0.25">
      <c r="A7317" s="32" t="str">
        <f>IF(Weighting!$P$21&gt;0,B7317,"")</f>
        <v/>
      </c>
      <c r="B7317" t="e">
        <f>Weighting!$C$21</f>
        <v>#DIV/0!</v>
      </c>
      <c r="C7317" t="e">
        <f>Weighting!$F$21</f>
        <v>#NUM!</v>
      </c>
      <c r="D7317" t="e">
        <f>IF(C7317=1,'Data Transformation'!$G$3+0.5*'Data Transformation'!$W$25,IF(C7318=1,D7318-'Data Transformation'!$W$25,FALSE))</f>
        <v>#NUM!</v>
      </c>
      <c r="E7317">
        <f t="array" ref="E7317">IF(ISLOGICAL(D7317),"",FREQUENCY(IF('Data Transformation'!$B$425:$B$8425='Bin Analysis'!$B7299,'Data Transformation'!$G$425:$G$8425),D7317))</f>
        <v>2001</v>
      </c>
      <c r="F7317">
        <f t="shared" si="912"/>
        <v>0</v>
      </c>
      <c r="G7317">
        <f>Weighting!$H$21</f>
        <v>0</v>
      </c>
      <c r="H7317">
        <f t="array" ref="H7317">FREQUENCY(IF('Data Transformation'!$B$4:$B$8425=B7299,'Data Transformation'!$G$4:$G$8425),'Bin Analysis'!$B7317)</f>
        <v>2073</v>
      </c>
      <c r="I7317">
        <f t="shared" si="913"/>
        <v>0</v>
      </c>
      <c r="J7317">
        <f t="shared" si="914"/>
        <v>0</v>
      </c>
      <c r="K7317">
        <f>J7317*Weighting!$W$21</f>
        <v>0</v>
      </c>
      <c r="M7317" s="14"/>
    </row>
    <row r="7318" spans="1:25" x14ac:dyDescent="0.25">
      <c r="A7318" s="32" t="str">
        <f>IF(Weighting!$P$22&gt;0,B7318,"")</f>
        <v/>
      </c>
      <c r="B7318" t="e">
        <f>Weighting!$C$22</f>
        <v>#DIV/0!</v>
      </c>
      <c r="C7318" t="e">
        <f>Weighting!$F$22</f>
        <v>#NUM!</v>
      </c>
      <c r="D7318" t="e">
        <f>IF(C7318=1,'Data Transformation'!$G$3+0.5*'Data Transformation'!$W$25,IF(C7319=1,D7319-'Data Transformation'!$W$25,FALSE))</f>
        <v>#NUM!</v>
      </c>
      <c r="E7318">
        <f t="array" ref="E7318">IF(ISLOGICAL(D7318),"",FREQUENCY(IF('Data Transformation'!$B$425:$B$8425='Bin Analysis'!$B7299,'Data Transformation'!$G$425:$G$8425),D7318))</f>
        <v>2001</v>
      </c>
      <c r="F7318">
        <f t="shared" si="912"/>
        <v>0</v>
      </c>
      <c r="G7318">
        <f>Weighting!$H$22</f>
        <v>0</v>
      </c>
      <c r="H7318">
        <f t="array" ref="H7318">FREQUENCY(IF('Data Transformation'!$B$4:$B$8425=B7299,'Data Transformation'!$G$4:$G$8425),'Bin Analysis'!$B7318)</f>
        <v>2073</v>
      </c>
      <c r="I7318">
        <f t="shared" si="913"/>
        <v>0</v>
      </c>
      <c r="J7318">
        <f t="shared" si="914"/>
        <v>0</v>
      </c>
      <c r="K7318">
        <f>J7318*Weighting!$W$22</f>
        <v>0</v>
      </c>
      <c r="M7318" s="14"/>
    </row>
    <row r="7319" spans="1:25" x14ac:dyDescent="0.25">
      <c r="A7319" s="32" t="str">
        <f>IF(Weighting!$P$23&gt;0,B7319,"")</f>
        <v/>
      </c>
      <c r="B7319" t="e">
        <f>Weighting!$C$23</f>
        <v>#DIV/0!</v>
      </c>
      <c r="C7319" t="e">
        <f>Weighting!$F$23</f>
        <v>#NUM!</v>
      </c>
      <c r="D7319" t="e">
        <f>IF(C7319=1,'Data Transformation'!$G$3+0.5*'Data Transformation'!$W$25,IF(C7320=1,D7320-'Data Transformation'!$W$25,FALSE))</f>
        <v>#NUM!</v>
      </c>
      <c r="E7319">
        <f t="array" ref="E7319">IF(ISLOGICAL(D7319),"",FREQUENCY(IF('Data Transformation'!$B$425:$B$8425='Bin Analysis'!$B7299,'Data Transformation'!$G$425:$G$8425),D7319))</f>
        <v>2001</v>
      </c>
      <c r="F7319">
        <f t="shared" si="912"/>
        <v>0</v>
      </c>
      <c r="G7319">
        <f>Weighting!$H$23</f>
        <v>0</v>
      </c>
      <c r="H7319">
        <f t="array" ref="H7319">FREQUENCY(IF('Data Transformation'!$B$4:$B$8425=B7299,'Data Transformation'!$G$4:$G$8425),'Bin Analysis'!$B7319)</f>
        <v>2073</v>
      </c>
      <c r="I7319">
        <f t="shared" si="913"/>
        <v>0</v>
      </c>
      <c r="J7319">
        <f t="shared" si="914"/>
        <v>0</v>
      </c>
      <c r="K7319">
        <f>J7319*Weighting!$W$23</f>
        <v>0</v>
      </c>
      <c r="M7319" s="14"/>
    </row>
    <row r="7320" spans="1:25" x14ac:dyDescent="0.25">
      <c r="A7320" s="32" t="str">
        <f>IF(Weighting!$P$24&gt;0,B7320,"")</f>
        <v/>
      </c>
      <c r="B7320" t="e">
        <f>Weighting!$C$24</f>
        <v>#DIV/0!</v>
      </c>
      <c r="C7320" t="e">
        <f>Weighting!$F$24</f>
        <v>#NUM!</v>
      </c>
      <c r="D7320" t="e">
        <f>IF(C7320=1,'Data Transformation'!$G$3+0.5*'Data Transformation'!$W$25,IF(C7321=1,D7321-'Data Transformation'!$W$25,FALSE))</f>
        <v>#NUM!</v>
      </c>
      <c r="E7320">
        <f t="array" ref="E7320">IF(ISLOGICAL(D7320),"",FREQUENCY(IF('Data Transformation'!$B$425:$B$8425='Bin Analysis'!$B7299,'Data Transformation'!$G$425:$G$8425),D7320))</f>
        <v>2001</v>
      </c>
      <c r="F7320">
        <f t="shared" si="912"/>
        <v>0</v>
      </c>
      <c r="G7320">
        <f>Weighting!$H$24</f>
        <v>0</v>
      </c>
      <c r="H7320">
        <f t="array" ref="H7320">FREQUENCY(IF('Data Transformation'!$B$4:$B$8425=B7299,'Data Transformation'!$G$4:$G$8425),'Bin Analysis'!$B7320)</f>
        <v>2073</v>
      </c>
      <c r="I7320">
        <f t="shared" si="913"/>
        <v>0</v>
      </c>
      <c r="J7320">
        <f t="shared" si="914"/>
        <v>0</v>
      </c>
      <c r="K7320">
        <f>J7320*Weighting!$W$24</f>
        <v>0</v>
      </c>
      <c r="M7320" s="14"/>
    </row>
    <row r="7321" spans="1:25" x14ac:dyDescent="0.25">
      <c r="A7321" s="32" t="str">
        <f>IF(Weighting!$P$25&gt;0,B7321,"")</f>
        <v/>
      </c>
      <c r="B7321" t="e">
        <f>Weighting!$C$25</f>
        <v>#DIV/0!</v>
      </c>
      <c r="C7321" t="e">
        <f>Weighting!$F$25</f>
        <v>#NUM!</v>
      </c>
      <c r="D7321" t="e">
        <f>IF(C7321=1,'Data Transformation'!$G$3+0.5*'Data Transformation'!$W$25,IF(C7322=1,D7322-'Data Transformation'!$W$25,FALSE))</f>
        <v>#NUM!</v>
      </c>
      <c r="E7321">
        <f t="array" ref="E7321">IF(ISLOGICAL(D7321),"",FREQUENCY(IF('Data Transformation'!$B$425:$B$8425='Bin Analysis'!$B7299,'Data Transformation'!$G$425:$G$8425),D7321))</f>
        <v>2001</v>
      </c>
      <c r="F7321">
        <f t="shared" si="912"/>
        <v>0</v>
      </c>
      <c r="G7321">
        <f>Weighting!$H$25</f>
        <v>0</v>
      </c>
      <c r="H7321">
        <f t="array" ref="H7321">FREQUENCY(IF('Data Transformation'!$B$4:$B$8425=B7299,'Data Transformation'!$G$4:$G$8425),'Bin Analysis'!$B7321)</f>
        <v>2073</v>
      </c>
      <c r="I7321">
        <f t="shared" si="913"/>
        <v>0</v>
      </c>
      <c r="J7321">
        <f t="shared" si="914"/>
        <v>0</v>
      </c>
      <c r="K7321">
        <f>J7321*Weighting!$W$25</f>
        <v>0</v>
      </c>
      <c r="M7321" s="14"/>
    </row>
    <row r="7322" spans="1:25" x14ac:dyDescent="0.25">
      <c r="N7322" s="57"/>
      <c r="O7322"/>
      <c r="P7322"/>
      <c r="Q7322"/>
      <c r="R7322"/>
    </row>
    <row r="7323" spans="1:25" ht="23.25" x14ac:dyDescent="0.35">
      <c r="A7323" s="21" t="s">
        <v>0</v>
      </c>
      <c r="B7323" s="21" t="str">
        <f>IFERROR(VLOOKUP(C7323,'Data Transformation'!$L$6:$M$426,2,FALSE),"")</f>
        <v/>
      </c>
      <c r="C7323" s="21">
        <f>C7299+1</f>
        <v>305</v>
      </c>
      <c r="D7323" s="21"/>
      <c r="E7323" s="21"/>
      <c r="F7323" s="21"/>
      <c r="G7323" s="21"/>
      <c r="H7323" s="22"/>
      <c r="I7323" s="22"/>
      <c r="J7323" s="22"/>
      <c r="K7323" s="21"/>
      <c r="L7323" s="21" t="str">
        <f>B7323</f>
        <v/>
      </c>
      <c r="M7323" s="23" t="e">
        <f>INDEX('Data Transformation'!$O$4:$O$424,MATCH($B7323,'Data Transformation'!$M$4:$M$424,0),MATCH($M$2,'Data Transformation'!$O$3,0))</f>
        <v>#N/A</v>
      </c>
      <c r="N7323" s="27" t="e">
        <f>IF('Input and Summary Results'!$J$16="minimum",'Bin Analysis'!X7324/(M7323-1),'Bin Analysis'!Y7323/('Bin Analysis'!M7323-1))</f>
        <v>#N/A</v>
      </c>
      <c r="O7323" s="27" t="e">
        <f>IF(M7323=FALSE,NA(),(VLOOKUP(1,C7326:K7345,4,FALSE))/(M7323-1))</f>
        <v>#N/A</v>
      </c>
      <c r="P7323" s="27" t="e">
        <f>IF(M7323=FALSE,NA(),SUM(J7326:J7345)/Weighting!$S$5)</f>
        <v>#N/A</v>
      </c>
      <c r="Q7323" s="27" t="e">
        <f>IF(M7323=FALSE,NA(),SUM(K7326:K7345)/Weighting!$S$6)</f>
        <v>#N/A</v>
      </c>
      <c r="R7323" s="27" t="e">
        <f>IF(M7323=FALSE,NA(),(VLOOKUP(1,G7326:K7345,3,FALSE))/(M7323-1))</f>
        <v>#N/A</v>
      </c>
      <c r="S7323" s="22" t="e">
        <f>IF(M7323=FALSE,NA(),IF(SUM(J7326:J7345)=2,"yes","no"))</f>
        <v>#N/A</v>
      </c>
      <c r="X7323" s="2" cm="2">
        <f t="array" ref="X7323:X7324">FREQUENCY(IF('Data Transformation'!$B$425:$B$6424='Bin Analysis'!L7323,'Data Transformation'!$G$425:$G$6424),'Data Transformation'!$U$11)</f>
        <v>0</v>
      </c>
      <c r="Y7323" s="2" cm="2">
        <f t="array" ref="Y7323:Y7324">FREQUENCY(IF('Data Transformation'!$B$425:$B$6424='Bin Analysis'!L7323,'Data Transformation'!$G$425:$G$6424),'Data Transformation'!$U$12)</f>
        <v>0</v>
      </c>
    </row>
    <row r="7324" spans="1:25" x14ac:dyDescent="0.25">
      <c r="A7324" s="14" t="s">
        <v>67</v>
      </c>
      <c r="B7324" t="s">
        <v>47</v>
      </c>
      <c r="C7324" t="s">
        <v>5</v>
      </c>
      <c r="D7324" t="s">
        <v>100</v>
      </c>
      <c r="E7324" t="s">
        <v>101</v>
      </c>
      <c r="F7324" t="s">
        <v>102</v>
      </c>
      <c r="G7324" t="s">
        <v>70</v>
      </c>
      <c r="H7324" t="s">
        <v>31</v>
      </c>
      <c r="I7324" t="s">
        <v>32</v>
      </c>
      <c r="J7324" t="s">
        <v>46</v>
      </c>
      <c r="K7324" s="14" t="s">
        <v>45</v>
      </c>
      <c r="M7324" s="14"/>
      <c r="X7324" s="2">
        <v>0</v>
      </c>
      <c r="Y7324" s="2">
        <v>0</v>
      </c>
    </row>
    <row r="7325" spans="1:25" x14ac:dyDescent="0.25">
      <c r="A7325" s="32"/>
      <c r="D7325" t="e">
        <f>IF(C7325=1,'Data Transformation'!$G$3+0.5*'Data Transformation'!$W$25,IF(C7326=1,D7326-'Data Transformation'!$W$25,FALSE))</f>
        <v>#NUM!</v>
      </c>
      <c r="E7325">
        <f t="array" ref="E7325">IF(ISLOGICAL(D7325),"",FREQUENCY(IF('Data Transformation'!$B$425:$B$8425='Bin Analysis'!$B7323,'Data Transformation'!$G$425:$G$8425),D7325))</f>
        <v>2001</v>
      </c>
      <c r="F7325" t="e">
        <f>IF(ISLOGICAL(D7325),"",E7325-E7324)</f>
        <v>#VALUE!</v>
      </c>
      <c r="M7325" s="14"/>
    </row>
    <row r="7326" spans="1:25" x14ac:dyDescent="0.25">
      <c r="A7326" s="32" t="e">
        <f>IF(Weighting!$P$6&gt;0,B7326,"")</f>
        <v>#NUM!</v>
      </c>
      <c r="B7326" t="e">
        <f>Weighting!$C$6</f>
        <v>#DIV/0!</v>
      </c>
      <c r="C7326" t="e">
        <f>Weighting!$F$6</f>
        <v>#NUM!</v>
      </c>
      <c r="D7326" t="e">
        <f>IF(C7326=1,'Data Transformation'!$G$3+0.5*'Data Transformation'!$W$25,IF(C7327=1,D7327-'Data Transformation'!$W$25,FALSE))</f>
        <v>#NUM!</v>
      </c>
      <c r="E7326">
        <f t="array" ref="E7326">IF(ISLOGICAL(D7326),"",FREQUENCY(IF('Data Transformation'!$B$425:$B$8425='Bin Analysis'!$B7323,'Data Transformation'!$G$425:$G$8425),D7326))</f>
        <v>2001</v>
      </c>
      <c r="F7326">
        <f>IF(ISLOGICAL(D7326),"",E7326-E7325)</f>
        <v>0</v>
      </c>
      <c r="G7326">
        <f>Weighting!$H$6</f>
        <v>1</v>
      </c>
      <c r="H7326">
        <f t="array" ref="H7326">FREQUENCY(IF('Data Transformation'!$B$4:$B$8425=B7323,'Data Transformation'!$G$4:$G$8425),'Bin Analysis'!$B7326)</f>
        <v>2073</v>
      </c>
      <c r="I7326">
        <f>H7326-H7325</f>
        <v>2073</v>
      </c>
      <c r="J7326">
        <f>IF(I7326=0,0,1)</f>
        <v>1</v>
      </c>
      <c r="K7326" t="e">
        <f>J7326*Weighting!$W$6</f>
        <v>#NUM!</v>
      </c>
      <c r="M7326" s="14"/>
    </row>
    <row r="7327" spans="1:25" x14ac:dyDescent="0.25">
      <c r="A7327" s="32" t="str">
        <f>IF(Weighting!$P$7&gt;0,B7327,"")</f>
        <v/>
      </c>
      <c r="B7327" t="e">
        <f>Weighting!$C$7</f>
        <v>#DIV/0!</v>
      </c>
      <c r="C7327" t="e">
        <f>Weighting!$F$7</f>
        <v>#NUM!</v>
      </c>
      <c r="D7327" t="e">
        <f>IF(C7327=1,'Data Transformation'!$G$3+0.5*'Data Transformation'!$W$25,IF(C7328=1,D7328-'Data Transformation'!$W$25,FALSE))</f>
        <v>#NUM!</v>
      </c>
      <c r="E7327">
        <f t="array" ref="E7327">IF(ISLOGICAL(D7327),"",FREQUENCY(IF('Data Transformation'!$B$425:$B$8425='Bin Analysis'!$B7323,'Data Transformation'!$G$425:$G$8425),D7327))</f>
        <v>2001</v>
      </c>
      <c r="F7327">
        <f t="shared" ref="F7327:F7345" si="915">IF(ISLOGICAL(D7327),"",E7327-E7326)</f>
        <v>0</v>
      </c>
      <c r="G7327">
        <f>Weighting!$H$7</f>
        <v>0</v>
      </c>
      <c r="H7327">
        <f t="array" ref="H7327">FREQUENCY(IF('Data Transformation'!$B$4:$B$8425=B7323,'Data Transformation'!$G$4:$G$8425),'Bin Analysis'!$B7327)</f>
        <v>2073</v>
      </c>
      <c r="I7327">
        <f t="shared" ref="I7327:I7345" si="916">H7327-H7326</f>
        <v>0</v>
      </c>
      <c r="J7327">
        <f>IF(I7327=0,0,1)</f>
        <v>0</v>
      </c>
      <c r="K7327">
        <f>J7327*Weighting!$W$7</f>
        <v>0</v>
      </c>
      <c r="M7327" s="14"/>
    </row>
    <row r="7328" spans="1:25" x14ac:dyDescent="0.25">
      <c r="A7328" s="32" t="str">
        <f>IF(Weighting!$P$8&gt;0,B7328,"")</f>
        <v/>
      </c>
      <c r="B7328" t="e">
        <f>Weighting!$C$8</f>
        <v>#DIV/0!</v>
      </c>
      <c r="C7328" t="e">
        <f>Weighting!$F$8</f>
        <v>#NUM!</v>
      </c>
      <c r="D7328" t="e">
        <f>IF(C7328=1,'Data Transformation'!$G$3+0.5*'Data Transformation'!$W$25,IF(C7329=1,D7329-'Data Transformation'!$W$25,FALSE))</f>
        <v>#NUM!</v>
      </c>
      <c r="E7328">
        <f t="array" ref="E7328">IF(ISLOGICAL(D7328),"",FREQUENCY(IF('Data Transformation'!$B$425:$B$8425='Bin Analysis'!$B7323,'Data Transformation'!$G$425:$G$8425),D7328))</f>
        <v>2001</v>
      </c>
      <c r="F7328">
        <f t="shared" si="915"/>
        <v>0</v>
      </c>
      <c r="G7328">
        <f>Weighting!$H$8</f>
        <v>0</v>
      </c>
      <c r="H7328">
        <f t="array" ref="H7328">FREQUENCY(IF('Data Transformation'!$B$4:$B$8425=B7323,'Data Transformation'!$G$4:$G$8425),'Bin Analysis'!$B7328)</f>
        <v>2073</v>
      </c>
      <c r="I7328">
        <f t="shared" si="916"/>
        <v>0</v>
      </c>
      <c r="J7328">
        <f t="shared" ref="J7328:J7345" si="917">IF(I7328=0,0,1)</f>
        <v>0</v>
      </c>
      <c r="K7328">
        <f>J7328*Weighting!$W$8</f>
        <v>0</v>
      </c>
      <c r="M7328" s="14"/>
    </row>
    <row r="7329" spans="1:13" x14ac:dyDescent="0.25">
      <c r="A7329" s="32" t="str">
        <f>IF(Weighting!$P$9&gt;0,B7329,"")</f>
        <v/>
      </c>
      <c r="B7329" s="50" t="e">
        <f>Weighting!$C$9</f>
        <v>#DIV/0!</v>
      </c>
      <c r="C7329" t="e">
        <f>Weighting!$F$9</f>
        <v>#NUM!</v>
      </c>
      <c r="D7329" t="e">
        <f>IF(C7329=1,'Data Transformation'!$G$3+0.5*'Data Transformation'!$W$25,IF(C7330=1,D7330-'Data Transformation'!$W$25,FALSE))</f>
        <v>#NUM!</v>
      </c>
      <c r="E7329">
        <f t="array" ref="E7329">IF(ISLOGICAL(D7329),"",FREQUENCY(IF('Data Transformation'!$B$425:$B$8425='Bin Analysis'!$B7323,'Data Transformation'!$G$425:$G$8425),D7329))</f>
        <v>2001</v>
      </c>
      <c r="F7329">
        <f t="shared" si="915"/>
        <v>0</v>
      </c>
      <c r="G7329">
        <f>Weighting!$H$9</f>
        <v>0</v>
      </c>
      <c r="H7329">
        <f t="array" ref="H7329">FREQUENCY(IF('Data Transformation'!$B$4:$B$8425=B7323,'Data Transformation'!$G$4:$G$8425),'Bin Analysis'!$B7329)</f>
        <v>2073</v>
      </c>
      <c r="I7329">
        <f t="shared" si="916"/>
        <v>0</v>
      </c>
      <c r="J7329">
        <f t="shared" si="917"/>
        <v>0</v>
      </c>
      <c r="K7329">
        <f>J7329*Weighting!$W$9</f>
        <v>0</v>
      </c>
      <c r="M7329" s="14"/>
    </row>
    <row r="7330" spans="1:13" x14ac:dyDescent="0.25">
      <c r="A7330" s="32" t="str">
        <f>IF(Weighting!$P$10&gt;0,B7330,"")</f>
        <v/>
      </c>
      <c r="B7330" t="e">
        <f>Weighting!$C$10</f>
        <v>#DIV/0!</v>
      </c>
      <c r="C7330" t="e">
        <f>Weighting!$F$10</f>
        <v>#NUM!</v>
      </c>
      <c r="D7330" t="e">
        <f>IF(C7330=1,'Data Transformation'!$G$3+0.5*'Data Transformation'!$W$25,IF(C7331=1,D7331-'Data Transformation'!$W$25,FALSE))</f>
        <v>#NUM!</v>
      </c>
      <c r="E7330">
        <f t="array" ref="E7330">IF(ISLOGICAL(D7330),"",FREQUENCY(IF('Data Transformation'!$B$425:$B$8425='Bin Analysis'!$B7323,'Data Transformation'!$G$425:$G$8425),D7330))</f>
        <v>2001</v>
      </c>
      <c r="F7330">
        <f t="shared" si="915"/>
        <v>0</v>
      </c>
      <c r="G7330">
        <f>Weighting!$H$10</f>
        <v>0</v>
      </c>
      <c r="H7330">
        <f t="array" ref="H7330">FREQUENCY(IF('Data Transformation'!$B$4:$B$8425=B7323,'Data Transformation'!$G$4:$G$8425),'Bin Analysis'!$B7330)</f>
        <v>2073</v>
      </c>
      <c r="I7330">
        <f t="shared" si="916"/>
        <v>0</v>
      </c>
      <c r="J7330">
        <f t="shared" si="917"/>
        <v>0</v>
      </c>
      <c r="K7330">
        <f>J7330*Weighting!$W$10</f>
        <v>0</v>
      </c>
      <c r="M7330" s="14"/>
    </row>
    <row r="7331" spans="1:13" x14ac:dyDescent="0.25">
      <c r="A7331" s="32" t="str">
        <f>IF(Weighting!$P$11&gt;0,B7331,"")</f>
        <v/>
      </c>
      <c r="B7331" t="e">
        <f>Weighting!$C$11</f>
        <v>#DIV/0!</v>
      </c>
      <c r="C7331" t="e">
        <f>Weighting!$F$11</f>
        <v>#NUM!</v>
      </c>
      <c r="D7331" t="e">
        <f>IF(C7331=1,'Data Transformation'!$G$3+0.5*'Data Transformation'!$W$25,IF(C7332=1,D7332-'Data Transformation'!$W$25,FALSE))</f>
        <v>#NUM!</v>
      </c>
      <c r="E7331">
        <f t="array" ref="E7331">IF(ISLOGICAL(D7331),"",FREQUENCY(IF('Data Transformation'!$B$425:$B$8425='Bin Analysis'!$B7323,'Data Transformation'!$G$425:$G$8425),D7331))</f>
        <v>2001</v>
      </c>
      <c r="F7331">
        <f t="shared" si="915"/>
        <v>0</v>
      </c>
      <c r="G7331">
        <f>Weighting!$H$11</f>
        <v>0</v>
      </c>
      <c r="H7331">
        <f t="array" ref="H7331">FREQUENCY(IF('Data Transformation'!$B$4:$B$8425=B7323,'Data Transformation'!$G$4:$G$8425),'Bin Analysis'!$B7331)</f>
        <v>2073</v>
      </c>
      <c r="I7331">
        <f t="shared" si="916"/>
        <v>0</v>
      </c>
      <c r="J7331">
        <f t="shared" si="917"/>
        <v>0</v>
      </c>
      <c r="K7331">
        <f>J7331*Weighting!$W$11</f>
        <v>0</v>
      </c>
      <c r="M7331" s="14"/>
    </row>
    <row r="7332" spans="1:13" x14ac:dyDescent="0.25">
      <c r="A7332" s="32" t="str">
        <f>IF(Weighting!$P$12&gt;0,B7332,"")</f>
        <v/>
      </c>
      <c r="B7332" t="e">
        <f>Weighting!$C$12</f>
        <v>#DIV/0!</v>
      </c>
      <c r="C7332" t="e">
        <f>Weighting!$F$12</f>
        <v>#NUM!</v>
      </c>
      <c r="D7332" t="e">
        <f>IF(C7332=1,'Data Transformation'!$G$3+0.5*'Data Transformation'!$W$25,IF(C7333=1,D7333-'Data Transformation'!$W$25,FALSE))</f>
        <v>#NUM!</v>
      </c>
      <c r="E7332">
        <f t="array" ref="E7332">IF(ISLOGICAL(D7332),"",FREQUENCY(IF('Data Transformation'!$B$425:$B$8425='Bin Analysis'!$B7323,'Data Transformation'!$G$425:$G$8425),D7332))</f>
        <v>2001</v>
      </c>
      <c r="F7332">
        <f t="shared" si="915"/>
        <v>0</v>
      </c>
      <c r="G7332">
        <f>Weighting!$H$12</f>
        <v>0</v>
      </c>
      <c r="H7332">
        <f t="array" ref="H7332">FREQUENCY(IF('Data Transformation'!$B$4:$B$8425=B7323,'Data Transformation'!$G$4:$G$8425),'Bin Analysis'!$B7332)</f>
        <v>2073</v>
      </c>
      <c r="I7332">
        <f t="shared" si="916"/>
        <v>0</v>
      </c>
      <c r="J7332">
        <f t="shared" si="917"/>
        <v>0</v>
      </c>
      <c r="K7332">
        <f>J7332*Weighting!$W$12</f>
        <v>0</v>
      </c>
      <c r="M7332" s="14"/>
    </row>
    <row r="7333" spans="1:13" x14ac:dyDescent="0.25">
      <c r="A7333" s="32" t="str">
        <f>IF(Weighting!$P$13&gt;0,B7333,"")</f>
        <v/>
      </c>
      <c r="B7333" t="e">
        <f>Weighting!$C$13</f>
        <v>#DIV/0!</v>
      </c>
      <c r="C7333" t="e">
        <f>Weighting!$F$13</f>
        <v>#NUM!</v>
      </c>
      <c r="D7333" t="e">
        <f>IF(C7333=1,'Data Transformation'!$G$3+0.5*'Data Transformation'!$W$25,IF(C7334=1,D7334-'Data Transformation'!$W$25,FALSE))</f>
        <v>#NUM!</v>
      </c>
      <c r="E7333">
        <f t="array" ref="E7333">IF(ISLOGICAL(D7333),"",FREQUENCY(IF('Data Transformation'!$B$425:$B$8425='Bin Analysis'!$B7323,'Data Transformation'!$G$425:$G$8425),D7333))</f>
        <v>2001</v>
      </c>
      <c r="F7333">
        <f t="shared" si="915"/>
        <v>0</v>
      </c>
      <c r="G7333">
        <f>Weighting!$H$13</f>
        <v>0</v>
      </c>
      <c r="H7333">
        <f t="array" ref="H7333">FREQUENCY(IF('Data Transformation'!$B$4:$B$8425=B7323,'Data Transformation'!$G$4:$G$8425),'Bin Analysis'!$B7333)</f>
        <v>2073</v>
      </c>
      <c r="I7333">
        <f t="shared" si="916"/>
        <v>0</v>
      </c>
      <c r="J7333">
        <f t="shared" si="917"/>
        <v>0</v>
      </c>
      <c r="K7333">
        <f>J7333*Weighting!$W$13</f>
        <v>0</v>
      </c>
      <c r="M7333" s="14"/>
    </row>
    <row r="7334" spans="1:13" x14ac:dyDescent="0.25">
      <c r="A7334" s="32" t="str">
        <f>IF(Weighting!$P$14&gt;0,B7334,"")</f>
        <v/>
      </c>
      <c r="B7334" t="e">
        <f>Weighting!$C$14</f>
        <v>#DIV/0!</v>
      </c>
      <c r="C7334" t="e">
        <f>Weighting!$F$14</f>
        <v>#NUM!</v>
      </c>
      <c r="D7334" t="e">
        <f>IF(C7334=1,'Data Transformation'!$G$3+0.5*'Data Transformation'!$W$25,IF(C7335=1,D7335-'Data Transformation'!$W$25,FALSE))</f>
        <v>#NUM!</v>
      </c>
      <c r="E7334">
        <f t="array" ref="E7334">IF(ISLOGICAL(D7334),"",FREQUENCY(IF('Data Transformation'!$B$425:$B$8425='Bin Analysis'!$B7323,'Data Transformation'!$G$425:$G$8425),D7334))</f>
        <v>2001</v>
      </c>
      <c r="F7334">
        <f t="shared" si="915"/>
        <v>0</v>
      </c>
      <c r="G7334">
        <f>Weighting!$H$14</f>
        <v>0</v>
      </c>
      <c r="H7334">
        <f t="array" ref="H7334">FREQUENCY(IF('Data Transformation'!$B$4:$B$8425=B7323,'Data Transformation'!$G$4:$G$8425),'Bin Analysis'!$B7334)</f>
        <v>2073</v>
      </c>
      <c r="I7334">
        <f t="shared" si="916"/>
        <v>0</v>
      </c>
      <c r="J7334">
        <f t="shared" si="917"/>
        <v>0</v>
      </c>
      <c r="K7334">
        <f>J7334*Weighting!$W$14</f>
        <v>0</v>
      </c>
      <c r="M7334" s="14"/>
    </row>
    <row r="7335" spans="1:13" x14ac:dyDescent="0.25">
      <c r="A7335" s="32" t="str">
        <f>IF(Weighting!$P$15&gt;0,B7335,"")</f>
        <v/>
      </c>
      <c r="B7335" t="e">
        <f>Weighting!$C$15</f>
        <v>#DIV/0!</v>
      </c>
      <c r="C7335" t="e">
        <f>Weighting!$F$15</f>
        <v>#NUM!</v>
      </c>
      <c r="D7335" t="e">
        <f>IF(C7335=1,'Data Transformation'!$G$3+0.5*'Data Transformation'!$W$25,IF(C7336=1,D7336-'Data Transformation'!$W$25,FALSE))</f>
        <v>#NUM!</v>
      </c>
      <c r="E7335">
        <f t="array" ref="E7335">IF(ISLOGICAL(D7335),"",FREQUENCY(IF('Data Transformation'!$B$425:$B$8425='Bin Analysis'!$B7323,'Data Transformation'!$G$425:$G$8425),D7335))</f>
        <v>2001</v>
      </c>
      <c r="F7335">
        <f t="shared" si="915"/>
        <v>0</v>
      </c>
      <c r="G7335">
        <f>Weighting!$H$15</f>
        <v>0</v>
      </c>
      <c r="H7335">
        <f t="array" ref="H7335">FREQUENCY(IF('Data Transformation'!$B$4:$B$8425=B7323,'Data Transformation'!$G$4:$G$8425),'Bin Analysis'!$B7335)</f>
        <v>2073</v>
      </c>
      <c r="I7335">
        <f t="shared" si="916"/>
        <v>0</v>
      </c>
      <c r="J7335">
        <f t="shared" si="917"/>
        <v>0</v>
      </c>
      <c r="K7335">
        <f>J7335*Weighting!$W$15</f>
        <v>0</v>
      </c>
      <c r="M7335" s="14"/>
    </row>
    <row r="7336" spans="1:13" x14ac:dyDescent="0.25">
      <c r="A7336" s="32" t="str">
        <f>IF(Weighting!$P$16&gt;0,B7336,"")</f>
        <v/>
      </c>
      <c r="B7336" t="e">
        <f>Weighting!$C$16</f>
        <v>#DIV/0!</v>
      </c>
      <c r="C7336" t="e">
        <f>Weighting!$F$16</f>
        <v>#NUM!</v>
      </c>
      <c r="D7336" t="e">
        <f>IF(C7336=1,'Data Transformation'!$G$3+0.5*'Data Transformation'!$W$25,IF(C7337=1,D7337-'Data Transformation'!$W$25,FALSE))</f>
        <v>#NUM!</v>
      </c>
      <c r="E7336">
        <f t="array" ref="E7336">IF(ISLOGICAL(D7336),"",FREQUENCY(IF('Data Transformation'!$B$425:$B$8425='Bin Analysis'!$B7323,'Data Transformation'!$G$425:$G$8425),D7336))</f>
        <v>2001</v>
      </c>
      <c r="F7336">
        <f t="shared" si="915"/>
        <v>0</v>
      </c>
      <c r="G7336">
        <f>Weighting!$H$16</f>
        <v>0</v>
      </c>
      <c r="H7336">
        <f t="array" ref="H7336">FREQUENCY(IF('Data Transformation'!$B$4:$B$8425=B7323,'Data Transformation'!$G$4:$G$8425),'Bin Analysis'!$B7336)</f>
        <v>2073</v>
      </c>
      <c r="I7336">
        <f t="shared" si="916"/>
        <v>0</v>
      </c>
      <c r="J7336">
        <f t="shared" si="917"/>
        <v>0</v>
      </c>
      <c r="K7336">
        <f>J7336*Weighting!$W$16</f>
        <v>0</v>
      </c>
      <c r="M7336" s="14"/>
    </row>
    <row r="7337" spans="1:13" x14ac:dyDescent="0.25">
      <c r="A7337" s="32" t="str">
        <f>IF(Weighting!$P$17&gt;0,B7337,"")</f>
        <v/>
      </c>
      <c r="B7337" t="e">
        <f>Weighting!$C$17</f>
        <v>#DIV/0!</v>
      </c>
      <c r="C7337" t="e">
        <f>Weighting!$F$17</f>
        <v>#NUM!</v>
      </c>
      <c r="D7337" t="e">
        <f>IF(C7337=1,'Data Transformation'!$G$3+0.5*'Data Transformation'!$W$25,IF(C7338=1,D7338-'Data Transformation'!$W$25,FALSE))</f>
        <v>#NUM!</v>
      </c>
      <c r="E7337">
        <f t="array" ref="E7337">IF(ISLOGICAL(D7337),"",FREQUENCY(IF('Data Transformation'!$B$425:$B$8425='Bin Analysis'!$B7323,'Data Transformation'!$G$425:$G$8425),D7337))</f>
        <v>2001</v>
      </c>
      <c r="F7337">
        <f t="shared" si="915"/>
        <v>0</v>
      </c>
      <c r="G7337">
        <f>Weighting!$H$17</f>
        <v>0</v>
      </c>
      <c r="H7337">
        <f t="array" ref="H7337">FREQUENCY(IF('Data Transformation'!$B$4:$B$8425=B7323,'Data Transformation'!$G$4:$G$8425),'Bin Analysis'!$B7337)</f>
        <v>2073</v>
      </c>
      <c r="I7337">
        <f t="shared" si="916"/>
        <v>0</v>
      </c>
      <c r="J7337">
        <f t="shared" si="917"/>
        <v>0</v>
      </c>
      <c r="K7337">
        <f>J7337*Weighting!$W$17</f>
        <v>0</v>
      </c>
      <c r="M7337" s="14"/>
    </row>
    <row r="7338" spans="1:13" x14ac:dyDescent="0.25">
      <c r="A7338" s="32" t="str">
        <f>IF(Weighting!$P$18&gt;0,B7338,"")</f>
        <v/>
      </c>
      <c r="B7338" t="e">
        <f>Weighting!$C$18</f>
        <v>#DIV/0!</v>
      </c>
      <c r="C7338" t="e">
        <f>Weighting!$F$18</f>
        <v>#NUM!</v>
      </c>
      <c r="D7338" t="e">
        <f>IF(C7338=1,'Data Transformation'!$G$3+0.5*'Data Transformation'!$W$25,IF(C7339=1,D7339-'Data Transformation'!$W$25,FALSE))</f>
        <v>#NUM!</v>
      </c>
      <c r="E7338">
        <f t="array" ref="E7338">IF(ISLOGICAL(D7338),"",FREQUENCY(IF('Data Transformation'!$B$425:$B$8425='Bin Analysis'!$B7323,'Data Transformation'!$G$425:$G$8425),D7338))</f>
        <v>2001</v>
      </c>
      <c r="F7338">
        <f t="shared" si="915"/>
        <v>0</v>
      </c>
      <c r="G7338">
        <f>Weighting!$H$18</f>
        <v>0</v>
      </c>
      <c r="H7338">
        <f t="array" ref="H7338">FREQUENCY(IF('Data Transformation'!$B$4:$B$8425=B7323,'Data Transformation'!$G$4:$G$8425),'Bin Analysis'!$B7338)</f>
        <v>2073</v>
      </c>
      <c r="I7338">
        <f t="shared" si="916"/>
        <v>0</v>
      </c>
      <c r="J7338">
        <f t="shared" si="917"/>
        <v>0</v>
      </c>
      <c r="K7338">
        <f>J7338*Weighting!$W$18</f>
        <v>0</v>
      </c>
      <c r="M7338" s="14"/>
    </row>
    <row r="7339" spans="1:13" x14ac:dyDescent="0.25">
      <c r="A7339" s="32" t="str">
        <f>IF(Weighting!$P$19&gt;0,B7339,"")</f>
        <v/>
      </c>
      <c r="B7339" t="e">
        <f>Weighting!$C$19</f>
        <v>#DIV/0!</v>
      </c>
      <c r="C7339" t="e">
        <f>Weighting!$F$19</f>
        <v>#NUM!</v>
      </c>
      <c r="D7339" t="e">
        <f>IF(C7339=1,'Data Transformation'!$G$3+0.5*'Data Transformation'!$W$25,IF(C7340=1,D7340-'Data Transformation'!$W$25,FALSE))</f>
        <v>#NUM!</v>
      </c>
      <c r="E7339">
        <f t="array" ref="E7339">IF(ISLOGICAL(D7339),"",FREQUENCY(IF('Data Transformation'!$B$425:$B$8425='Bin Analysis'!$B7323,'Data Transformation'!$G$425:$G$8425),D7339))</f>
        <v>2001</v>
      </c>
      <c r="F7339">
        <f t="shared" si="915"/>
        <v>0</v>
      </c>
      <c r="G7339">
        <f>Weighting!$H$19</f>
        <v>0</v>
      </c>
      <c r="H7339">
        <f t="array" ref="H7339">FREQUENCY(IF('Data Transformation'!$B$4:$B$8425=B7323,'Data Transformation'!$G$4:$G$8425),'Bin Analysis'!$B7339)</f>
        <v>2073</v>
      </c>
      <c r="I7339">
        <f t="shared" si="916"/>
        <v>0</v>
      </c>
      <c r="J7339">
        <f t="shared" si="917"/>
        <v>0</v>
      </c>
      <c r="K7339">
        <f>J7339*Weighting!$W$19</f>
        <v>0</v>
      </c>
      <c r="M7339" s="14"/>
    </row>
    <row r="7340" spans="1:13" x14ac:dyDescent="0.25">
      <c r="A7340" s="32" t="str">
        <f>IF(Weighting!$P$20&gt;0,B7340,"")</f>
        <v/>
      </c>
      <c r="B7340" t="e">
        <f>Weighting!$C$20</f>
        <v>#DIV/0!</v>
      </c>
      <c r="C7340" t="e">
        <f>Weighting!$F$20</f>
        <v>#NUM!</v>
      </c>
      <c r="D7340" t="e">
        <f>IF(C7340=1,'Data Transformation'!$G$3+0.5*'Data Transformation'!$W$25,IF(C7341=1,D7341-'Data Transformation'!$W$25,FALSE))</f>
        <v>#NUM!</v>
      </c>
      <c r="E7340">
        <f t="array" ref="E7340">IF(ISLOGICAL(D7340),"",FREQUENCY(IF('Data Transformation'!$B$425:$B$8425='Bin Analysis'!$B7323,'Data Transformation'!$G$425:$G$8425),D7340))</f>
        <v>2001</v>
      </c>
      <c r="F7340">
        <f t="shared" si="915"/>
        <v>0</v>
      </c>
      <c r="G7340">
        <f>Weighting!$H$20</f>
        <v>0</v>
      </c>
      <c r="H7340">
        <f t="array" ref="H7340">FREQUENCY(IF('Data Transformation'!$B$4:$B$8425=B7323,'Data Transformation'!$G$4:$G$8425),'Bin Analysis'!$B7340)</f>
        <v>2073</v>
      </c>
      <c r="I7340">
        <f t="shared" si="916"/>
        <v>0</v>
      </c>
      <c r="J7340">
        <f t="shared" si="917"/>
        <v>0</v>
      </c>
      <c r="K7340">
        <f>J7340*Weighting!$W$20</f>
        <v>0</v>
      </c>
      <c r="M7340" s="14"/>
    </row>
    <row r="7341" spans="1:13" x14ac:dyDescent="0.25">
      <c r="A7341" s="32" t="str">
        <f>IF(Weighting!$P$21&gt;0,B7341,"")</f>
        <v/>
      </c>
      <c r="B7341" t="e">
        <f>Weighting!$C$21</f>
        <v>#DIV/0!</v>
      </c>
      <c r="C7341" t="e">
        <f>Weighting!$F$21</f>
        <v>#NUM!</v>
      </c>
      <c r="D7341" t="e">
        <f>IF(C7341=1,'Data Transformation'!$G$3+0.5*'Data Transformation'!$W$25,IF(C7342=1,D7342-'Data Transformation'!$W$25,FALSE))</f>
        <v>#NUM!</v>
      </c>
      <c r="E7341">
        <f t="array" ref="E7341">IF(ISLOGICAL(D7341),"",FREQUENCY(IF('Data Transformation'!$B$425:$B$8425='Bin Analysis'!$B7323,'Data Transformation'!$G$425:$G$8425),D7341))</f>
        <v>2001</v>
      </c>
      <c r="F7341">
        <f t="shared" si="915"/>
        <v>0</v>
      </c>
      <c r="G7341">
        <f>Weighting!$H$21</f>
        <v>0</v>
      </c>
      <c r="H7341">
        <f t="array" ref="H7341">FREQUENCY(IF('Data Transformation'!$B$4:$B$8425=B7323,'Data Transformation'!$G$4:$G$8425),'Bin Analysis'!$B7341)</f>
        <v>2073</v>
      </c>
      <c r="I7341">
        <f t="shared" si="916"/>
        <v>0</v>
      </c>
      <c r="J7341">
        <f t="shared" si="917"/>
        <v>0</v>
      </c>
      <c r="K7341">
        <f>J7341*Weighting!$W$21</f>
        <v>0</v>
      </c>
      <c r="M7341" s="14"/>
    </row>
    <row r="7342" spans="1:13" x14ac:dyDescent="0.25">
      <c r="A7342" s="32" t="str">
        <f>IF(Weighting!$P$22&gt;0,B7342,"")</f>
        <v/>
      </c>
      <c r="B7342" t="e">
        <f>Weighting!$C$22</f>
        <v>#DIV/0!</v>
      </c>
      <c r="C7342" t="e">
        <f>Weighting!$F$22</f>
        <v>#NUM!</v>
      </c>
      <c r="D7342" t="e">
        <f>IF(C7342=1,'Data Transformation'!$G$3+0.5*'Data Transformation'!$W$25,IF(C7343=1,D7343-'Data Transformation'!$W$25,FALSE))</f>
        <v>#NUM!</v>
      </c>
      <c r="E7342">
        <f t="array" ref="E7342">IF(ISLOGICAL(D7342),"",FREQUENCY(IF('Data Transformation'!$B$425:$B$8425='Bin Analysis'!$B7323,'Data Transformation'!$G$425:$G$8425),D7342))</f>
        <v>2001</v>
      </c>
      <c r="F7342">
        <f t="shared" si="915"/>
        <v>0</v>
      </c>
      <c r="G7342">
        <f>Weighting!$H$22</f>
        <v>0</v>
      </c>
      <c r="H7342">
        <f t="array" ref="H7342">FREQUENCY(IF('Data Transformation'!$B$4:$B$8425=B7323,'Data Transformation'!$G$4:$G$8425),'Bin Analysis'!$B7342)</f>
        <v>2073</v>
      </c>
      <c r="I7342">
        <f t="shared" si="916"/>
        <v>0</v>
      </c>
      <c r="J7342">
        <f t="shared" si="917"/>
        <v>0</v>
      </c>
      <c r="K7342">
        <f>J7342*Weighting!$W$22</f>
        <v>0</v>
      </c>
      <c r="M7342" s="14"/>
    </row>
    <row r="7343" spans="1:13" x14ac:dyDescent="0.25">
      <c r="A7343" s="32" t="str">
        <f>IF(Weighting!$P$23&gt;0,B7343,"")</f>
        <v/>
      </c>
      <c r="B7343" t="e">
        <f>Weighting!$C$23</f>
        <v>#DIV/0!</v>
      </c>
      <c r="C7343" t="e">
        <f>Weighting!$F$23</f>
        <v>#NUM!</v>
      </c>
      <c r="D7343" t="e">
        <f>IF(C7343=1,'Data Transformation'!$G$3+0.5*'Data Transformation'!$W$25,IF(C7344=1,D7344-'Data Transformation'!$W$25,FALSE))</f>
        <v>#NUM!</v>
      </c>
      <c r="E7343">
        <f t="array" ref="E7343">IF(ISLOGICAL(D7343),"",FREQUENCY(IF('Data Transformation'!$B$425:$B$8425='Bin Analysis'!$B7323,'Data Transformation'!$G$425:$G$8425),D7343))</f>
        <v>2001</v>
      </c>
      <c r="F7343">
        <f t="shared" si="915"/>
        <v>0</v>
      </c>
      <c r="G7343">
        <f>Weighting!$H$23</f>
        <v>0</v>
      </c>
      <c r="H7343">
        <f t="array" ref="H7343">FREQUENCY(IF('Data Transformation'!$B$4:$B$8425=B7323,'Data Transformation'!$G$4:$G$8425),'Bin Analysis'!$B7343)</f>
        <v>2073</v>
      </c>
      <c r="I7343">
        <f t="shared" si="916"/>
        <v>0</v>
      </c>
      <c r="J7343">
        <f t="shared" si="917"/>
        <v>0</v>
      </c>
      <c r="K7343">
        <f>J7343*Weighting!$W$23</f>
        <v>0</v>
      </c>
      <c r="M7343" s="14"/>
    </row>
    <row r="7344" spans="1:13" x14ac:dyDescent="0.25">
      <c r="A7344" s="32" t="str">
        <f>IF(Weighting!$P$24&gt;0,B7344,"")</f>
        <v/>
      </c>
      <c r="B7344" t="e">
        <f>Weighting!$C$24</f>
        <v>#DIV/0!</v>
      </c>
      <c r="C7344" t="e">
        <f>Weighting!$F$24</f>
        <v>#NUM!</v>
      </c>
      <c r="D7344" t="e">
        <f>IF(C7344=1,'Data Transformation'!$G$3+0.5*'Data Transformation'!$W$25,IF(C7345=1,D7345-'Data Transformation'!$W$25,FALSE))</f>
        <v>#NUM!</v>
      </c>
      <c r="E7344">
        <f t="array" ref="E7344">IF(ISLOGICAL(D7344),"",FREQUENCY(IF('Data Transformation'!$B$425:$B$8425='Bin Analysis'!$B7323,'Data Transformation'!$G$425:$G$8425),D7344))</f>
        <v>2001</v>
      </c>
      <c r="F7344">
        <f t="shared" si="915"/>
        <v>0</v>
      </c>
      <c r="G7344">
        <f>Weighting!$H$24</f>
        <v>0</v>
      </c>
      <c r="H7344">
        <f t="array" ref="H7344">FREQUENCY(IF('Data Transformation'!$B$4:$B$8425=B7323,'Data Transformation'!$G$4:$G$8425),'Bin Analysis'!$B7344)</f>
        <v>2073</v>
      </c>
      <c r="I7344">
        <f t="shared" si="916"/>
        <v>0</v>
      </c>
      <c r="J7344">
        <f t="shared" si="917"/>
        <v>0</v>
      </c>
      <c r="K7344">
        <f>J7344*Weighting!$W$24</f>
        <v>0</v>
      </c>
      <c r="M7344" s="14"/>
    </row>
    <row r="7345" spans="1:25" x14ac:dyDescent="0.25">
      <c r="A7345" s="32" t="str">
        <f>IF(Weighting!$P$25&gt;0,B7345,"")</f>
        <v/>
      </c>
      <c r="B7345" t="e">
        <f>Weighting!$C$25</f>
        <v>#DIV/0!</v>
      </c>
      <c r="C7345" t="e">
        <f>Weighting!$F$25</f>
        <v>#NUM!</v>
      </c>
      <c r="D7345" t="e">
        <f>IF(C7345=1,'Data Transformation'!$G$3+0.5*'Data Transformation'!$W$25,IF(C7346=1,D7346-'Data Transformation'!$W$25,FALSE))</f>
        <v>#NUM!</v>
      </c>
      <c r="E7345">
        <f t="array" ref="E7345">IF(ISLOGICAL(D7345),"",FREQUENCY(IF('Data Transformation'!$B$425:$B$8425='Bin Analysis'!$B7323,'Data Transformation'!$G$425:$G$8425),D7345))</f>
        <v>2001</v>
      </c>
      <c r="F7345">
        <f t="shared" si="915"/>
        <v>0</v>
      </c>
      <c r="G7345">
        <f>Weighting!$H$25</f>
        <v>0</v>
      </c>
      <c r="H7345">
        <f t="array" ref="H7345">FREQUENCY(IF('Data Transformation'!$B$4:$B$8425=B7323,'Data Transformation'!$G$4:$G$8425),'Bin Analysis'!$B7345)</f>
        <v>2073</v>
      </c>
      <c r="I7345">
        <f t="shared" si="916"/>
        <v>0</v>
      </c>
      <c r="J7345">
        <f t="shared" si="917"/>
        <v>0</v>
      </c>
      <c r="K7345">
        <f>J7345*Weighting!$W$25</f>
        <v>0</v>
      </c>
      <c r="M7345" s="14"/>
    </row>
    <row r="7346" spans="1:25" x14ac:dyDescent="0.25">
      <c r="O7346"/>
      <c r="P7346"/>
      <c r="Q7346"/>
      <c r="R7346"/>
    </row>
    <row r="7347" spans="1:25" ht="23.25" x14ac:dyDescent="0.35">
      <c r="A7347" s="21" t="s">
        <v>0</v>
      </c>
      <c r="B7347" s="21" t="str">
        <f>IFERROR(VLOOKUP(C7347,'Data Transformation'!$L$6:$M$426,2,FALSE),"")</f>
        <v/>
      </c>
      <c r="C7347" s="21">
        <f>C7323+1</f>
        <v>306</v>
      </c>
      <c r="D7347" s="21"/>
      <c r="E7347" s="21"/>
      <c r="F7347" s="21"/>
      <c r="G7347" s="21"/>
      <c r="H7347" s="22"/>
      <c r="I7347" s="22"/>
      <c r="J7347" s="22"/>
      <c r="K7347" s="21"/>
      <c r="L7347" s="21" t="str">
        <f>B7347</f>
        <v/>
      </c>
      <c r="M7347" s="23" t="e">
        <f>INDEX('Data Transformation'!$O$4:$O$424,MATCH($B7347,'Data Transformation'!$M$4:$M$424,0),MATCH($M$2,'Data Transformation'!$O$3,0))</f>
        <v>#N/A</v>
      </c>
      <c r="N7347" s="27" t="e">
        <f>IF('Input and Summary Results'!$J$16="minimum",'Bin Analysis'!X7348/(M7347-1),'Bin Analysis'!Y7347/('Bin Analysis'!M7347-1))</f>
        <v>#N/A</v>
      </c>
      <c r="O7347" s="27" t="e">
        <f>IF(M7347=FALSE,NA(),(VLOOKUP(1,C7350:K7369,4,FALSE))/(M7347-1))</f>
        <v>#N/A</v>
      </c>
      <c r="P7347" s="27" t="e">
        <f>IF(M7347=FALSE,NA(),SUM(J7350:J7369)/Weighting!$S$5)</f>
        <v>#N/A</v>
      </c>
      <c r="Q7347" s="27" t="e">
        <f>IF(M7347=FALSE,NA(),SUM(K7350:K7369)/Weighting!$S$6)</f>
        <v>#N/A</v>
      </c>
      <c r="R7347" s="27" t="e">
        <f>IF(M7347=FALSE,NA(),(VLOOKUP(1,G7350:K7369,3,FALSE))/(M7347-1))</f>
        <v>#N/A</v>
      </c>
      <c r="S7347" s="22" t="e">
        <f>IF(M7347=FALSE,NA(),IF(SUM(J7350:J7369)=2,"yes","no"))</f>
        <v>#N/A</v>
      </c>
      <c r="X7347" s="2" cm="2">
        <f t="array" ref="X7347:X7348">FREQUENCY(IF('Data Transformation'!$B$425:$B$6424='Bin Analysis'!L7347,'Data Transformation'!$G$425:$G$6424),'Data Transformation'!$U$11)</f>
        <v>0</v>
      </c>
      <c r="Y7347" s="2" cm="2">
        <f t="array" ref="Y7347:Y7348">FREQUENCY(IF('Data Transformation'!$B$425:$B$6424='Bin Analysis'!L7347,'Data Transformation'!$G$425:$G$6424),'Data Transformation'!$U$12)</f>
        <v>0</v>
      </c>
    </row>
    <row r="7348" spans="1:25" x14ac:dyDescent="0.25">
      <c r="A7348" s="14" t="s">
        <v>67</v>
      </c>
      <c r="B7348" t="s">
        <v>47</v>
      </c>
      <c r="C7348" t="s">
        <v>5</v>
      </c>
      <c r="D7348" t="s">
        <v>100</v>
      </c>
      <c r="E7348" t="s">
        <v>101</v>
      </c>
      <c r="F7348" t="s">
        <v>102</v>
      </c>
      <c r="G7348" t="s">
        <v>70</v>
      </c>
      <c r="H7348" t="s">
        <v>31</v>
      </c>
      <c r="I7348" t="s">
        <v>32</v>
      </c>
      <c r="J7348" t="s">
        <v>46</v>
      </c>
      <c r="K7348" s="14" t="s">
        <v>45</v>
      </c>
      <c r="M7348" s="14"/>
      <c r="X7348" s="2">
        <v>0</v>
      </c>
      <c r="Y7348" s="2">
        <v>0</v>
      </c>
    </row>
    <row r="7349" spans="1:25" x14ac:dyDescent="0.25">
      <c r="A7349" s="32"/>
      <c r="D7349" t="e">
        <f>IF(C7349=1,'Data Transformation'!$G$3+0.5*'Data Transformation'!$W$25,IF(C7350=1,D7350-'Data Transformation'!$W$25,FALSE))</f>
        <v>#NUM!</v>
      </c>
      <c r="E7349">
        <f t="array" ref="E7349">IF(ISLOGICAL(D7349),"",FREQUENCY(IF('Data Transformation'!$B$425:$B$8425='Bin Analysis'!$B7347,'Data Transformation'!$G$425:$G$8425),D7349))</f>
        <v>2001</v>
      </c>
      <c r="F7349" t="e">
        <f>IF(ISLOGICAL(D7349),"",E7349-E7348)</f>
        <v>#VALUE!</v>
      </c>
      <c r="M7349" s="14"/>
    </row>
    <row r="7350" spans="1:25" x14ac:dyDescent="0.25">
      <c r="A7350" s="32" t="e">
        <f>IF(Weighting!$P$6&gt;0,B7350,"")</f>
        <v>#NUM!</v>
      </c>
      <c r="B7350" t="e">
        <f>Weighting!$C$6</f>
        <v>#DIV/0!</v>
      </c>
      <c r="C7350" t="e">
        <f>Weighting!$F$6</f>
        <v>#NUM!</v>
      </c>
      <c r="D7350" t="e">
        <f>IF(C7350=1,'Data Transformation'!$G$3+0.5*'Data Transformation'!$W$25,IF(C7351=1,D7351-'Data Transformation'!$W$25,FALSE))</f>
        <v>#NUM!</v>
      </c>
      <c r="E7350">
        <f t="array" ref="E7350">IF(ISLOGICAL(D7350),"",FREQUENCY(IF('Data Transformation'!$B$425:$B$8425='Bin Analysis'!$B7347,'Data Transformation'!$G$425:$G$8425),D7350))</f>
        <v>2001</v>
      </c>
      <c r="F7350">
        <f>IF(ISLOGICAL(D7350),"",E7350-E7349)</f>
        <v>0</v>
      </c>
      <c r="G7350">
        <f>Weighting!$H$6</f>
        <v>1</v>
      </c>
      <c r="H7350">
        <f t="array" ref="H7350">FREQUENCY(IF('Data Transformation'!$B$4:$B$8425=B7347,'Data Transformation'!$G$4:$G$8425),'Bin Analysis'!$B7350)</f>
        <v>2073</v>
      </c>
      <c r="I7350">
        <f>H7350-H7349</f>
        <v>2073</v>
      </c>
      <c r="J7350">
        <f>IF(I7350=0,0,1)</f>
        <v>1</v>
      </c>
      <c r="K7350" t="e">
        <f>J7350*Weighting!$W$6</f>
        <v>#NUM!</v>
      </c>
      <c r="M7350" s="14"/>
    </row>
    <row r="7351" spans="1:25" x14ac:dyDescent="0.25">
      <c r="A7351" s="32" t="str">
        <f>IF(Weighting!$P$7&gt;0,B7351,"")</f>
        <v/>
      </c>
      <c r="B7351" t="e">
        <f>Weighting!$C$7</f>
        <v>#DIV/0!</v>
      </c>
      <c r="C7351" t="e">
        <f>Weighting!$F$7</f>
        <v>#NUM!</v>
      </c>
      <c r="D7351" t="e">
        <f>IF(C7351=1,'Data Transformation'!$G$3+0.5*'Data Transformation'!$W$25,IF(C7352=1,D7352-'Data Transformation'!$W$25,FALSE))</f>
        <v>#NUM!</v>
      </c>
      <c r="E7351">
        <f t="array" ref="E7351">IF(ISLOGICAL(D7351),"",FREQUENCY(IF('Data Transformation'!$B$425:$B$8425='Bin Analysis'!$B7347,'Data Transformation'!$G$425:$G$8425),D7351))</f>
        <v>2001</v>
      </c>
      <c r="F7351">
        <f t="shared" ref="F7351:F7369" si="918">IF(ISLOGICAL(D7351),"",E7351-E7350)</f>
        <v>0</v>
      </c>
      <c r="G7351">
        <f>Weighting!$H$7</f>
        <v>0</v>
      </c>
      <c r="H7351">
        <f t="array" ref="H7351">FREQUENCY(IF('Data Transformation'!$B$4:$B$8425=B7347,'Data Transformation'!$G$4:$G$8425),'Bin Analysis'!$B7351)</f>
        <v>2073</v>
      </c>
      <c r="I7351">
        <f t="shared" ref="I7351:I7369" si="919">H7351-H7350</f>
        <v>0</v>
      </c>
      <c r="J7351">
        <f>IF(I7351=0,0,1)</f>
        <v>0</v>
      </c>
      <c r="K7351">
        <f>J7351*Weighting!$W$7</f>
        <v>0</v>
      </c>
      <c r="M7351" s="14"/>
    </row>
    <row r="7352" spans="1:25" x14ac:dyDescent="0.25">
      <c r="A7352" s="32" t="str">
        <f>IF(Weighting!$P$8&gt;0,B7352,"")</f>
        <v/>
      </c>
      <c r="B7352" t="e">
        <f>Weighting!$C$8</f>
        <v>#DIV/0!</v>
      </c>
      <c r="C7352" t="e">
        <f>Weighting!$F$8</f>
        <v>#NUM!</v>
      </c>
      <c r="D7352" t="e">
        <f>IF(C7352=1,'Data Transformation'!$G$3+0.5*'Data Transformation'!$W$25,IF(C7353=1,D7353-'Data Transformation'!$W$25,FALSE))</f>
        <v>#NUM!</v>
      </c>
      <c r="E7352">
        <f t="array" ref="E7352">IF(ISLOGICAL(D7352),"",FREQUENCY(IF('Data Transformation'!$B$425:$B$8425='Bin Analysis'!$B7347,'Data Transformation'!$G$425:$G$8425),D7352))</f>
        <v>2001</v>
      </c>
      <c r="F7352">
        <f t="shared" si="918"/>
        <v>0</v>
      </c>
      <c r="G7352">
        <f>Weighting!$H$8</f>
        <v>0</v>
      </c>
      <c r="H7352">
        <f t="array" ref="H7352">FREQUENCY(IF('Data Transformation'!$B$4:$B$8425=B7347,'Data Transformation'!$G$4:$G$8425),'Bin Analysis'!$B7352)</f>
        <v>2073</v>
      </c>
      <c r="I7352">
        <f t="shared" si="919"/>
        <v>0</v>
      </c>
      <c r="J7352">
        <f t="shared" ref="J7352:J7369" si="920">IF(I7352=0,0,1)</f>
        <v>0</v>
      </c>
      <c r="K7352">
        <f>J7352*Weighting!$W$8</f>
        <v>0</v>
      </c>
      <c r="M7352" s="14"/>
    </row>
    <row r="7353" spans="1:25" x14ac:dyDescent="0.25">
      <c r="A7353" s="32" t="str">
        <f>IF(Weighting!$P$9&gt;0,B7353,"")</f>
        <v/>
      </c>
      <c r="B7353" s="50" t="e">
        <f>Weighting!$C$9</f>
        <v>#DIV/0!</v>
      </c>
      <c r="C7353" t="e">
        <f>Weighting!$F$9</f>
        <v>#NUM!</v>
      </c>
      <c r="D7353" t="e">
        <f>IF(C7353=1,'Data Transformation'!$G$3+0.5*'Data Transformation'!$W$25,IF(C7354=1,D7354-'Data Transformation'!$W$25,FALSE))</f>
        <v>#NUM!</v>
      </c>
      <c r="E7353">
        <f t="array" ref="E7353">IF(ISLOGICAL(D7353),"",FREQUENCY(IF('Data Transformation'!$B$425:$B$8425='Bin Analysis'!$B7347,'Data Transformation'!$G$425:$G$8425),D7353))</f>
        <v>2001</v>
      </c>
      <c r="F7353">
        <f t="shared" si="918"/>
        <v>0</v>
      </c>
      <c r="G7353">
        <f>Weighting!$H$9</f>
        <v>0</v>
      </c>
      <c r="H7353">
        <f t="array" ref="H7353">FREQUENCY(IF('Data Transformation'!$B$4:$B$8425=B7347,'Data Transformation'!$G$4:$G$8425),'Bin Analysis'!$B7353)</f>
        <v>2073</v>
      </c>
      <c r="I7353">
        <f t="shared" si="919"/>
        <v>0</v>
      </c>
      <c r="J7353">
        <f t="shared" si="920"/>
        <v>0</v>
      </c>
      <c r="K7353">
        <f>J7353*Weighting!$W$9</f>
        <v>0</v>
      </c>
      <c r="M7353" s="14"/>
    </row>
    <row r="7354" spans="1:25" x14ac:dyDescent="0.25">
      <c r="A7354" s="32" t="str">
        <f>IF(Weighting!$P$10&gt;0,B7354,"")</f>
        <v/>
      </c>
      <c r="B7354" t="e">
        <f>Weighting!$C$10</f>
        <v>#DIV/0!</v>
      </c>
      <c r="C7354" t="e">
        <f>Weighting!$F$10</f>
        <v>#NUM!</v>
      </c>
      <c r="D7354" t="e">
        <f>IF(C7354=1,'Data Transformation'!$G$3+0.5*'Data Transformation'!$W$25,IF(C7355=1,D7355-'Data Transformation'!$W$25,FALSE))</f>
        <v>#NUM!</v>
      </c>
      <c r="E7354">
        <f t="array" ref="E7354">IF(ISLOGICAL(D7354),"",FREQUENCY(IF('Data Transformation'!$B$425:$B$8425='Bin Analysis'!$B7347,'Data Transformation'!$G$425:$G$8425),D7354))</f>
        <v>2001</v>
      </c>
      <c r="F7354">
        <f t="shared" si="918"/>
        <v>0</v>
      </c>
      <c r="G7354">
        <f>Weighting!$H$10</f>
        <v>0</v>
      </c>
      <c r="H7354">
        <f t="array" ref="H7354">FREQUENCY(IF('Data Transformation'!$B$4:$B$8425=B7347,'Data Transformation'!$G$4:$G$8425),'Bin Analysis'!$B7354)</f>
        <v>2073</v>
      </c>
      <c r="I7354">
        <f t="shared" si="919"/>
        <v>0</v>
      </c>
      <c r="J7354">
        <f t="shared" si="920"/>
        <v>0</v>
      </c>
      <c r="K7354">
        <f>J7354*Weighting!$W$10</f>
        <v>0</v>
      </c>
      <c r="M7354" s="14"/>
    </row>
    <row r="7355" spans="1:25" x14ac:dyDescent="0.25">
      <c r="A7355" s="32" t="str">
        <f>IF(Weighting!$P$11&gt;0,B7355,"")</f>
        <v/>
      </c>
      <c r="B7355" t="e">
        <f>Weighting!$C$11</f>
        <v>#DIV/0!</v>
      </c>
      <c r="C7355" t="e">
        <f>Weighting!$F$11</f>
        <v>#NUM!</v>
      </c>
      <c r="D7355" t="e">
        <f>IF(C7355=1,'Data Transformation'!$G$3+0.5*'Data Transformation'!$W$25,IF(C7356=1,D7356-'Data Transformation'!$W$25,FALSE))</f>
        <v>#NUM!</v>
      </c>
      <c r="E7355">
        <f t="array" ref="E7355">IF(ISLOGICAL(D7355),"",FREQUENCY(IF('Data Transformation'!$B$425:$B$8425='Bin Analysis'!$B7347,'Data Transformation'!$G$425:$G$8425),D7355))</f>
        <v>2001</v>
      </c>
      <c r="F7355">
        <f t="shared" si="918"/>
        <v>0</v>
      </c>
      <c r="G7355">
        <f>Weighting!$H$11</f>
        <v>0</v>
      </c>
      <c r="H7355">
        <f t="array" ref="H7355">FREQUENCY(IF('Data Transformation'!$B$4:$B$8425=B7347,'Data Transformation'!$G$4:$G$8425),'Bin Analysis'!$B7355)</f>
        <v>2073</v>
      </c>
      <c r="I7355">
        <f t="shared" si="919"/>
        <v>0</v>
      </c>
      <c r="J7355">
        <f t="shared" si="920"/>
        <v>0</v>
      </c>
      <c r="K7355">
        <f>J7355*Weighting!$W$11</f>
        <v>0</v>
      </c>
      <c r="M7355" s="14"/>
    </row>
    <row r="7356" spans="1:25" x14ac:dyDescent="0.25">
      <c r="A7356" s="32" t="str">
        <f>IF(Weighting!$P$12&gt;0,B7356,"")</f>
        <v/>
      </c>
      <c r="B7356" t="e">
        <f>Weighting!$C$12</f>
        <v>#DIV/0!</v>
      </c>
      <c r="C7356" t="e">
        <f>Weighting!$F$12</f>
        <v>#NUM!</v>
      </c>
      <c r="D7356" t="e">
        <f>IF(C7356=1,'Data Transformation'!$G$3+0.5*'Data Transformation'!$W$25,IF(C7357=1,D7357-'Data Transformation'!$W$25,FALSE))</f>
        <v>#NUM!</v>
      </c>
      <c r="E7356">
        <f t="array" ref="E7356">IF(ISLOGICAL(D7356),"",FREQUENCY(IF('Data Transformation'!$B$425:$B$8425='Bin Analysis'!$B7347,'Data Transformation'!$G$425:$G$8425),D7356))</f>
        <v>2001</v>
      </c>
      <c r="F7356">
        <f t="shared" si="918"/>
        <v>0</v>
      </c>
      <c r="G7356">
        <f>Weighting!$H$12</f>
        <v>0</v>
      </c>
      <c r="H7356">
        <f t="array" ref="H7356">FREQUENCY(IF('Data Transformation'!$B$4:$B$8425=B7347,'Data Transformation'!$G$4:$G$8425),'Bin Analysis'!$B7356)</f>
        <v>2073</v>
      </c>
      <c r="I7356">
        <f t="shared" si="919"/>
        <v>0</v>
      </c>
      <c r="J7356">
        <f t="shared" si="920"/>
        <v>0</v>
      </c>
      <c r="K7356">
        <f>J7356*Weighting!$W$12</f>
        <v>0</v>
      </c>
      <c r="M7356" s="14"/>
    </row>
    <row r="7357" spans="1:25" x14ac:dyDescent="0.25">
      <c r="A7357" s="32" t="str">
        <f>IF(Weighting!$P$13&gt;0,B7357,"")</f>
        <v/>
      </c>
      <c r="B7357" t="e">
        <f>Weighting!$C$13</f>
        <v>#DIV/0!</v>
      </c>
      <c r="C7357" t="e">
        <f>Weighting!$F$13</f>
        <v>#NUM!</v>
      </c>
      <c r="D7357" t="e">
        <f>IF(C7357=1,'Data Transformation'!$G$3+0.5*'Data Transformation'!$W$25,IF(C7358=1,D7358-'Data Transformation'!$W$25,FALSE))</f>
        <v>#NUM!</v>
      </c>
      <c r="E7357">
        <f t="array" ref="E7357">IF(ISLOGICAL(D7357),"",FREQUENCY(IF('Data Transformation'!$B$425:$B$8425='Bin Analysis'!$B7347,'Data Transformation'!$G$425:$G$8425),D7357))</f>
        <v>2001</v>
      </c>
      <c r="F7357">
        <f t="shared" si="918"/>
        <v>0</v>
      </c>
      <c r="G7357">
        <f>Weighting!$H$13</f>
        <v>0</v>
      </c>
      <c r="H7357">
        <f t="array" ref="H7357">FREQUENCY(IF('Data Transformation'!$B$4:$B$8425=B7347,'Data Transformation'!$G$4:$G$8425),'Bin Analysis'!$B7357)</f>
        <v>2073</v>
      </c>
      <c r="I7357">
        <f t="shared" si="919"/>
        <v>0</v>
      </c>
      <c r="J7357">
        <f t="shared" si="920"/>
        <v>0</v>
      </c>
      <c r="K7357">
        <f>J7357*Weighting!$W$13</f>
        <v>0</v>
      </c>
      <c r="M7357" s="14"/>
    </row>
    <row r="7358" spans="1:25" x14ac:dyDescent="0.25">
      <c r="A7358" s="32" t="str">
        <f>IF(Weighting!$P$14&gt;0,B7358,"")</f>
        <v/>
      </c>
      <c r="B7358" t="e">
        <f>Weighting!$C$14</f>
        <v>#DIV/0!</v>
      </c>
      <c r="C7358" t="e">
        <f>Weighting!$F$14</f>
        <v>#NUM!</v>
      </c>
      <c r="D7358" t="e">
        <f>IF(C7358=1,'Data Transformation'!$G$3+0.5*'Data Transformation'!$W$25,IF(C7359=1,D7359-'Data Transformation'!$W$25,FALSE))</f>
        <v>#NUM!</v>
      </c>
      <c r="E7358">
        <f t="array" ref="E7358">IF(ISLOGICAL(D7358),"",FREQUENCY(IF('Data Transformation'!$B$425:$B$8425='Bin Analysis'!$B7347,'Data Transformation'!$G$425:$G$8425),D7358))</f>
        <v>2001</v>
      </c>
      <c r="F7358">
        <f t="shared" si="918"/>
        <v>0</v>
      </c>
      <c r="G7358">
        <f>Weighting!$H$14</f>
        <v>0</v>
      </c>
      <c r="H7358">
        <f t="array" ref="H7358">FREQUENCY(IF('Data Transformation'!$B$4:$B$8425=B7347,'Data Transformation'!$G$4:$G$8425),'Bin Analysis'!$B7358)</f>
        <v>2073</v>
      </c>
      <c r="I7358">
        <f t="shared" si="919"/>
        <v>0</v>
      </c>
      <c r="J7358">
        <f t="shared" si="920"/>
        <v>0</v>
      </c>
      <c r="K7358">
        <f>J7358*Weighting!$W$14</f>
        <v>0</v>
      </c>
      <c r="M7358" s="14"/>
    </row>
    <row r="7359" spans="1:25" x14ac:dyDescent="0.25">
      <c r="A7359" s="32" t="str">
        <f>IF(Weighting!$P$15&gt;0,B7359,"")</f>
        <v/>
      </c>
      <c r="B7359" t="e">
        <f>Weighting!$C$15</f>
        <v>#DIV/0!</v>
      </c>
      <c r="C7359" t="e">
        <f>Weighting!$F$15</f>
        <v>#NUM!</v>
      </c>
      <c r="D7359" t="e">
        <f>IF(C7359=1,'Data Transformation'!$G$3+0.5*'Data Transformation'!$W$25,IF(C7360=1,D7360-'Data Transformation'!$W$25,FALSE))</f>
        <v>#NUM!</v>
      </c>
      <c r="E7359">
        <f t="array" ref="E7359">IF(ISLOGICAL(D7359),"",FREQUENCY(IF('Data Transformation'!$B$425:$B$8425='Bin Analysis'!$B7347,'Data Transformation'!$G$425:$G$8425),D7359))</f>
        <v>2001</v>
      </c>
      <c r="F7359">
        <f t="shared" si="918"/>
        <v>0</v>
      </c>
      <c r="G7359">
        <f>Weighting!$H$15</f>
        <v>0</v>
      </c>
      <c r="H7359">
        <f t="array" ref="H7359">FREQUENCY(IF('Data Transformation'!$B$4:$B$8425=B7347,'Data Transformation'!$G$4:$G$8425),'Bin Analysis'!$B7359)</f>
        <v>2073</v>
      </c>
      <c r="I7359">
        <f t="shared" si="919"/>
        <v>0</v>
      </c>
      <c r="J7359">
        <f t="shared" si="920"/>
        <v>0</v>
      </c>
      <c r="K7359">
        <f>J7359*Weighting!$W$15</f>
        <v>0</v>
      </c>
      <c r="M7359" s="14"/>
    </row>
    <row r="7360" spans="1:25" x14ac:dyDescent="0.25">
      <c r="A7360" s="32" t="str">
        <f>IF(Weighting!$P$16&gt;0,B7360,"")</f>
        <v/>
      </c>
      <c r="B7360" t="e">
        <f>Weighting!$C$16</f>
        <v>#DIV/0!</v>
      </c>
      <c r="C7360" t="e">
        <f>Weighting!$F$16</f>
        <v>#NUM!</v>
      </c>
      <c r="D7360" t="e">
        <f>IF(C7360=1,'Data Transformation'!$G$3+0.5*'Data Transformation'!$W$25,IF(C7361=1,D7361-'Data Transformation'!$W$25,FALSE))</f>
        <v>#NUM!</v>
      </c>
      <c r="E7360">
        <f t="array" ref="E7360">IF(ISLOGICAL(D7360),"",FREQUENCY(IF('Data Transformation'!$B$425:$B$8425='Bin Analysis'!$B7347,'Data Transformation'!$G$425:$G$8425),D7360))</f>
        <v>2001</v>
      </c>
      <c r="F7360">
        <f t="shared" si="918"/>
        <v>0</v>
      </c>
      <c r="G7360">
        <f>Weighting!$H$16</f>
        <v>0</v>
      </c>
      <c r="H7360">
        <f t="array" ref="H7360">FREQUENCY(IF('Data Transformation'!$B$4:$B$8425=B7347,'Data Transformation'!$G$4:$G$8425),'Bin Analysis'!$B7360)</f>
        <v>2073</v>
      </c>
      <c r="I7360">
        <f t="shared" si="919"/>
        <v>0</v>
      </c>
      <c r="J7360">
        <f t="shared" si="920"/>
        <v>0</v>
      </c>
      <c r="K7360">
        <f>J7360*Weighting!$W$16</f>
        <v>0</v>
      </c>
      <c r="M7360" s="14"/>
    </row>
    <row r="7361" spans="1:25" x14ac:dyDescent="0.25">
      <c r="A7361" s="32" t="str">
        <f>IF(Weighting!$P$17&gt;0,B7361,"")</f>
        <v/>
      </c>
      <c r="B7361" t="e">
        <f>Weighting!$C$17</f>
        <v>#DIV/0!</v>
      </c>
      <c r="C7361" t="e">
        <f>Weighting!$F$17</f>
        <v>#NUM!</v>
      </c>
      <c r="D7361" t="e">
        <f>IF(C7361=1,'Data Transformation'!$G$3+0.5*'Data Transformation'!$W$25,IF(C7362=1,D7362-'Data Transformation'!$W$25,FALSE))</f>
        <v>#NUM!</v>
      </c>
      <c r="E7361">
        <f t="array" ref="E7361">IF(ISLOGICAL(D7361),"",FREQUENCY(IF('Data Transformation'!$B$425:$B$8425='Bin Analysis'!$B7347,'Data Transformation'!$G$425:$G$8425),D7361))</f>
        <v>2001</v>
      </c>
      <c r="F7361">
        <f t="shared" si="918"/>
        <v>0</v>
      </c>
      <c r="G7361">
        <f>Weighting!$H$17</f>
        <v>0</v>
      </c>
      <c r="H7361">
        <f t="array" ref="H7361">FREQUENCY(IF('Data Transformation'!$B$4:$B$8425=B7347,'Data Transformation'!$G$4:$G$8425),'Bin Analysis'!$B7361)</f>
        <v>2073</v>
      </c>
      <c r="I7361">
        <f t="shared" si="919"/>
        <v>0</v>
      </c>
      <c r="J7361">
        <f t="shared" si="920"/>
        <v>0</v>
      </c>
      <c r="K7361">
        <f>J7361*Weighting!$W$17</f>
        <v>0</v>
      </c>
      <c r="M7361" s="14"/>
    </row>
    <row r="7362" spans="1:25" x14ac:dyDescent="0.25">
      <c r="A7362" s="32" t="str">
        <f>IF(Weighting!$P$18&gt;0,B7362,"")</f>
        <v/>
      </c>
      <c r="B7362" t="e">
        <f>Weighting!$C$18</f>
        <v>#DIV/0!</v>
      </c>
      <c r="C7362" t="e">
        <f>Weighting!$F$18</f>
        <v>#NUM!</v>
      </c>
      <c r="D7362" t="e">
        <f>IF(C7362=1,'Data Transformation'!$G$3+0.5*'Data Transformation'!$W$25,IF(C7363=1,D7363-'Data Transformation'!$W$25,FALSE))</f>
        <v>#NUM!</v>
      </c>
      <c r="E7362">
        <f t="array" ref="E7362">IF(ISLOGICAL(D7362),"",FREQUENCY(IF('Data Transformation'!$B$425:$B$8425='Bin Analysis'!$B7347,'Data Transformation'!$G$425:$G$8425),D7362))</f>
        <v>2001</v>
      </c>
      <c r="F7362">
        <f t="shared" si="918"/>
        <v>0</v>
      </c>
      <c r="G7362">
        <f>Weighting!$H$18</f>
        <v>0</v>
      </c>
      <c r="H7362">
        <f t="array" ref="H7362">FREQUENCY(IF('Data Transformation'!$B$4:$B$8425=B7347,'Data Transformation'!$G$4:$G$8425),'Bin Analysis'!$B7362)</f>
        <v>2073</v>
      </c>
      <c r="I7362">
        <f t="shared" si="919"/>
        <v>0</v>
      </c>
      <c r="J7362">
        <f t="shared" si="920"/>
        <v>0</v>
      </c>
      <c r="K7362">
        <f>J7362*Weighting!$W$18</f>
        <v>0</v>
      </c>
      <c r="M7362" s="14"/>
    </row>
    <row r="7363" spans="1:25" x14ac:dyDescent="0.25">
      <c r="A7363" s="32" t="str">
        <f>IF(Weighting!$P$19&gt;0,B7363,"")</f>
        <v/>
      </c>
      <c r="B7363" t="e">
        <f>Weighting!$C$19</f>
        <v>#DIV/0!</v>
      </c>
      <c r="C7363" t="e">
        <f>Weighting!$F$19</f>
        <v>#NUM!</v>
      </c>
      <c r="D7363" t="e">
        <f>IF(C7363=1,'Data Transformation'!$G$3+0.5*'Data Transformation'!$W$25,IF(C7364=1,D7364-'Data Transformation'!$W$25,FALSE))</f>
        <v>#NUM!</v>
      </c>
      <c r="E7363">
        <f t="array" ref="E7363">IF(ISLOGICAL(D7363),"",FREQUENCY(IF('Data Transformation'!$B$425:$B$8425='Bin Analysis'!$B7347,'Data Transformation'!$G$425:$G$8425),D7363))</f>
        <v>2001</v>
      </c>
      <c r="F7363">
        <f t="shared" si="918"/>
        <v>0</v>
      </c>
      <c r="G7363">
        <f>Weighting!$H$19</f>
        <v>0</v>
      </c>
      <c r="H7363">
        <f t="array" ref="H7363">FREQUENCY(IF('Data Transformation'!$B$4:$B$8425=B7347,'Data Transformation'!$G$4:$G$8425),'Bin Analysis'!$B7363)</f>
        <v>2073</v>
      </c>
      <c r="I7363">
        <f t="shared" si="919"/>
        <v>0</v>
      </c>
      <c r="J7363">
        <f t="shared" si="920"/>
        <v>0</v>
      </c>
      <c r="K7363">
        <f>J7363*Weighting!$W$19</f>
        <v>0</v>
      </c>
      <c r="M7363" s="14"/>
    </row>
    <row r="7364" spans="1:25" x14ac:dyDescent="0.25">
      <c r="A7364" s="32" t="str">
        <f>IF(Weighting!$P$20&gt;0,B7364,"")</f>
        <v/>
      </c>
      <c r="B7364" t="e">
        <f>Weighting!$C$20</f>
        <v>#DIV/0!</v>
      </c>
      <c r="C7364" t="e">
        <f>Weighting!$F$20</f>
        <v>#NUM!</v>
      </c>
      <c r="D7364" t="e">
        <f>IF(C7364=1,'Data Transformation'!$G$3+0.5*'Data Transformation'!$W$25,IF(C7365=1,D7365-'Data Transformation'!$W$25,FALSE))</f>
        <v>#NUM!</v>
      </c>
      <c r="E7364">
        <f t="array" ref="E7364">IF(ISLOGICAL(D7364),"",FREQUENCY(IF('Data Transformation'!$B$425:$B$8425='Bin Analysis'!$B7347,'Data Transformation'!$G$425:$G$8425),D7364))</f>
        <v>2001</v>
      </c>
      <c r="F7364">
        <f t="shared" si="918"/>
        <v>0</v>
      </c>
      <c r="G7364">
        <f>Weighting!$H$20</f>
        <v>0</v>
      </c>
      <c r="H7364">
        <f t="array" ref="H7364">FREQUENCY(IF('Data Transformation'!$B$4:$B$8425=B7347,'Data Transformation'!$G$4:$G$8425),'Bin Analysis'!$B7364)</f>
        <v>2073</v>
      </c>
      <c r="I7364">
        <f t="shared" si="919"/>
        <v>0</v>
      </c>
      <c r="J7364">
        <f t="shared" si="920"/>
        <v>0</v>
      </c>
      <c r="K7364">
        <f>J7364*Weighting!$W$20</f>
        <v>0</v>
      </c>
      <c r="M7364" s="14"/>
    </row>
    <row r="7365" spans="1:25" x14ac:dyDescent="0.25">
      <c r="A7365" s="32" t="str">
        <f>IF(Weighting!$P$21&gt;0,B7365,"")</f>
        <v/>
      </c>
      <c r="B7365" t="e">
        <f>Weighting!$C$21</f>
        <v>#DIV/0!</v>
      </c>
      <c r="C7365" t="e">
        <f>Weighting!$F$21</f>
        <v>#NUM!</v>
      </c>
      <c r="D7365" t="e">
        <f>IF(C7365=1,'Data Transformation'!$G$3+0.5*'Data Transformation'!$W$25,IF(C7366=1,D7366-'Data Transformation'!$W$25,FALSE))</f>
        <v>#NUM!</v>
      </c>
      <c r="E7365">
        <f t="array" ref="E7365">IF(ISLOGICAL(D7365),"",FREQUENCY(IF('Data Transformation'!$B$425:$B$8425='Bin Analysis'!$B7347,'Data Transformation'!$G$425:$G$8425),D7365))</f>
        <v>2001</v>
      </c>
      <c r="F7365">
        <f t="shared" si="918"/>
        <v>0</v>
      </c>
      <c r="G7365">
        <f>Weighting!$H$21</f>
        <v>0</v>
      </c>
      <c r="H7365">
        <f t="array" ref="H7365">FREQUENCY(IF('Data Transformation'!$B$4:$B$8425=B7347,'Data Transformation'!$G$4:$G$8425),'Bin Analysis'!$B7365)</f>
        <v>2073</v>
      </c>
      <c r="I7365">
        <f t="shared" si="919"/>
        <v>0</v>
      </c>
      <c r="J7365">
        <f t="shared" si="920"/>
        <v>0</v>
      </c>
      <c r="K7365">
        <f>J7365*Weighting!$W$21</f>
        <v>0</v>
      </c>
      <c r="M7365" s="14"/>
    </row>
    <row r="7366" spans="1:25" x14ac:dyDescent="0.25">
      <c r="A7366" s="32" t="str">
        <f>IF(Weighting!$P$22&gt;0,B7366,"")</f>
        <v/>
      </c>
      <c r="B7366" t="e">
        <f>Weighting!$C$22</f>
        <v>#DIV/0!</v>
      </c>
      <c r="C7366" t="e">
        <f>Weighting!$F$22</f>
        <v>#NUM!</v>
      </c>
      <c r="D7366" t="e">
        <f>IF(C7366=1,'Data Transformation'!$G$3+0.5*'Data Transformation'!$W$25,IF(C7367=1,D7367-'Data Transformation'!$W$25,FALSE))</f>
        <v>#NUM!</v>
      </c>
      <c r="E7366">
        <f t="array" ref="E7366">IF(ISLOGICAL(D7366),"",FREQUENCY(IF('Data Transformation'!$B$425:$B$8425='Bin Analysis'!$B7347,'Data Transformation'!$G$425:$G$8425),D7366))</f>
        <v>2001</v>
      </c>
      <c r="F7366">
        <f t="shared" si="918"/>
        <v>0</v>
      </c>
      <c r="G7366">
        <f>Weighting!$H$22</f>
        <v>0</v>
      </c>
      <c r="H7366">
        <f t="array" ref="H7366">FREQUENCY(IF('Data Transformation'!$B$4:$B$8425=B7347,'Data Transformation'!$G$4:$G$8425),'Bin Analysis'!$B7366)</f>
        <v>2073</v>
      </c>
      <c r="I7366">
        <f t="shared" si="919"/>
        <v>0</v>
      </c>
      <c r="J7366">
        <f t="shared" si="920"/>
        <v>0</v>
      </c>
      <c r="K7366">
        <f>J7366*Weighting!$W$22</f>
        <v>0</v>
      </c>
      <c r="M7366" s="14"/>
    </row>
    <row r="7367" spans="1:25" x14ac:dyDescent="0.25">
      <c r="A7367" s="32" t="str">
        <f>IF(Weighting!$P$23&gt;0,B7367,"")</f>
        <v/>
      </c>
      <c r="B7367" t="e">
        <f>Weighting!$C$23</f>
        <v>#DIV/0!</v>
      </c>
      <c r="C7367" t="e">
        <f>Weighting!$F$23</f>
        <v>#NUM!</v>
      </c>
      <c r="D7367" t="e">
        <f>IF(C7367=1,'Data Transformation'!$G$3+0.5*'Data Transformation'!$W$25,IF(C7368=1,D7368-'Data Transformation'!$W$25,FALSE))</f>
        <v>#NUM!</v>
      </c>
      <c r="E7367">
        <f t="array" ref="E7367">IF(ISLOGICAL(D7367),"",FREQUENCY(IF('Data Transformation'!$B$425:$B$8425='Bin Analysis'!$B7347,'Data Transformation'!$G$425:$G$8425),D7367))</f>
        <v>2001</v>
      </c>
      <c r="F7367">
        <f t="shared" si="918"/>
        <v>0</v>
      </c>
      <c r="G7367">
        <f>Weighting!$H$23</f>
        <v>0</v>
      </c>
      <c r="H7367">
        <f t="array" ref="H7367">FREQUENCY(IF('Data Transformation'!$B$4:$B$8425=B7347,'Data Transformation'!$G$4:$G$8425),'Bin Analysis'!$B7367)</f>
        <v>2073</v>
      </c>
      <c r="I7367">
        <f t="shared" si="919"/>
        <v>0</v>
      </c>
      <c r="J7367">
        <f t="shared" si="920"/>
        <v>0</v>
      </c>
      <c r="K7367">
        <f>J7367*Weighting!$W$23</f>
        <v>0</v>
      </c>
      <c r="M7367" s="14"/>
    </row>
    <row r="7368" spans="1:25" x14ac:dyDescent="0.25">
      <c r="A7368" s="32" t="str">
        <f>IF(Weighting!$P$24&gt;0,B7368,"")</f>
        <v/>
      </c>
      <c r="B7368" t="e">
        <f>Weighting!$C$24</f>
        <v>#DIV/0!</v>
      </c>
      <c r="C7368" t="e">
        <f>Weighting!$F$24</f>
        <v>#NUM!</v>
      </c>
      <c r="D7368" t="e">
        <f>IF(C7368=1,'Data Transformation'!$G$3+0.5*'Data Transformation'!$W$25,IF(C7369=1,D7369-'Data Transformation'!$W$25,FALSE))</f>
        <v>#NUM!</v>
      </c>
      <c r="E7368">
        <f t="array" ref="E7368">IF(ISLOGICAL(D7368),"",FREQUENCY(IF('Data Transformation'!$B$425:$B$8425='Bin Analysis'!$B7347,'Data Transformation'!$G$425:$G$8425),D7368))</f>
        <v>2001</v>
      </c>
      <c r="F7368">
        <f t="shared" si="918"/>
        <v>0</v>
      </c>
      <c r="G7368">
        <f>Weighting!$H$24</f>
        <v>0</v>
      </c>
      <c r="H7368">
        <f t="array" ref="H7368">FREQUENCY(IF('Data Transformation'!$B$4:$B$8425=B7347,'Data Transformation'!$G$4:$G$8425),'Bin Analysis'!$B7368)</f>
        <v>2073</v>
      </c>
      <c r="I7368">
        <f t="shared" si="919"/>
        <v>0</v>
      </c>
      <c r="J7368">
        <f t="shared" si="920"/>
        <v>0</v>
      </c>
      <c r="K7368">
        <f>J7368*Weighting!$W$24</f>
        <v>0</v>
      </c>
      <c r="M7368" s="14"/>
    </row>
    <row r="7369" spans="1:25" x14ac:dyDescent="0.25">
      <c r="A7369" s="32" t="str">
        <f>IF(Weighting!$P$25&gt;0,B7369,"")</f>
        <v/>
      </c>
      <c r="B7369" t="e">
        <f>Weighting!$C$25</f>
        <v>#DIV/0!</v>
      </c>
      <c r="C7369" t="e">
        <f>Weighting!$F$25</f>
        <v>#NUM!</v>
      </c>
      <c r="D7369" t="e">
        <f>IF(C7369=1,'Data Transformation'!$G$3+0.5*'Data Transformation'!$W$25,IF(C7370=1,D7370-'Data Transformation'!$W$25,FALSE))</f>
        <v>#NUM!</v>
      </c>
      <c r="E7369">
        <f t="array" ref="E7369">IF(ISLOGICAL(D7369),"",FREQUENCY(IF('Data Transformation'!$B$425:$B$8425='Bin Analysis'!$B7347,'Data Transformation'!$G$425:$G$8425),D7369))</f>
        <v>2001</v>
      </c>
      <c r="F7369">
        <f t="shared" si="918"/>
        <v>0</v>
      </c>
      <c r="G7369">
        <f>Weighting!$H$25</f>
        <v>0</v>
      </c>
      <c r="H7369">
        <f t="array" ref="H7369">FREQUENCY(IF('Data Transformation'!$B$4:$B$8425=B7347,'Data Transformation'!$G$4:$G$8425),'Bin Analysis'!$B7369)</f>
        <v>2073</v>
      </c>
      <c r="I7369">
        <f t="shared" si="919"/>
        <v>0</v>
      </c>
      <c r="J7369">
        <f t="shared" si="920"/>
        <v>0</v>
      </c>
      <c r="K7369">
        <f>J7369*Weighting!$W$25</f>
        <v>0</v>
      </c>
      <c r="M7369" s="14"/>
    </row>
    <row r="7370" spans="1:25" x14ac:dyDescent="0.25">
      <c r="O7370"/>
      <c r="P7370"/>
      <c r="Q7370"/>
      <c r="R7370"/>
    </row>
    <row r="7371" spans="1:25" ht="23.25" x14ac:dyDescent="0.35">
      <c r="A7371" s="21" t="s">
        <v>0</v>
      </c>
      <c r="B7371" s="21" t="str">
        <f>IFERROR(VLOOKUP(C7371,'Data Transformation'!$L$6:$M$426,2,FALSE),"")</f>
        <v/>
      </c>
      <c r="C7371" s="21">
        <f>C7347+1</f>
        <v>307</v>
      </c>
      <c r="D7371" s="21"/>
      <c r="E7371" s="21"/>
      <c r="F7371" s="21"/>
      <c r="G7371" s="21"/>
      <c r="H7371" s="22"/>
      <c r="I7371" s="22"/>
      <c r="J7371" s="22"/>
      <c r="K7371" s="21"/>
      <c r="L7371" s="21" t="str">
        <f>B7371</f>
        <v/>
      </c>
      <c r="M7371" s="23" t="e">
        <f>INDEX('Data Transformation'!$O$4:$O$424,MATCH($B7371,'Data Transformation'!$M$4:$M$424,0),MATCH($M$2,'Data Transformation'!$O$3,0))</f>
        <v>#N/A</v>
      </c>
      <c r="N7371" s="27" t="e">
        <f>IF('Input and Summary Results'!$J$16="minimum",'Bin Analysis'!X7372/(M7371-1),'Bin Analysis'!Y7371/('Bin Analysis'!M7371-1))</f>
        <v>#N/A</v>
      </c>
      <c r="O7371" s="27" t="e">
        <f>IF(M7371=FALSE,NA(),(VLOOKUP(1,C7374:K7393,4,FALSE))/(M7371-1))</f>
        <v>#N/A</v>
      </c>
      <c r="P7371" s="27" t="e">
        <f>IF(M7371=FALSE,NA(),SUM(J7374:J7393)/Weighting!$S$5)</f>
        <v>#N/A</v>
      </c>
      <c r="Q7371" s="27" t="e">
        <f>IF(M7371=FALSE,NA(),SUM(K7374:K7393)/Weighting!$S$6)</f>
        <v>#N/A</v>
      </c>
      <c r="R7371" s="27" t="e">
        <f>IF(M7371=FALSE,NA(),(VLOOKUP(1,G7374:K7393,3,FALSE))/(M7371-1))</f>
        <v>#N/A</v>
      </c>
      <c r="S7371" s="22" t="e">
        <f>IF(M7371=FALSE,NA(),IF(SUM(J7374:J7393)=2,"yes","no"))</f>
        <v>#N/A</v>
      </c>
      <c r="X7371" s="2" cm="2">
        <f t="array" ref="X7371:X7372">FREQUENCY(IF('Data Transformation'!$B$425:$B$6424='Bin Analysis'!L7371,'Data Transformation'!$G$425:$G$6424),'Data Transformation'!$U$11)</f>
        <v>0</v>
      </c>
      <c r="Y7371" s="2" cm="2">
        <f t="array" ref="Y7371:Y7372">FREQUENCY(IF('Data Transformation'!$B$425:$B$6424='Bin Analysis'!L7371,'Data Transformation'!$G$425:$G$6424),'Data Transformation'!$U$12)</f>
        <v>0</v>
      </c>
    </row>
    <row r="7372" spans="1:25" x14ac:dyDescent="0.25">
      <c r="A7372" s="14" t="s">
        <v>67</v>
      </c>
      <c r="B7372" t="s">
        <v>47</v>
      </c>
      <c r="C7372" t="s">
        <v>5</v>
      </c>
      <c r="D7372" t="s">
        <v>100</v>
      </c>
      <c r="E7372" t="s">
        <v>101</v>
      </c>
      <c r="F7372" t="s">
        <v>102</v>
      </c>
      <c r="G7372" t="s">
        <v>70</v>
      </c>
      <c r="H7372" t="s">
        <v>31</v>
      </c>
      <c r="I7372" t="s">
        <v>32</v>
      </c>
      <c r="J7372" t="s">
        <v>46</v>
      </c>
      <c r="K7372" s="14" t="s">
        <v>45</v>
      </c>
      <c r="M7372" s="14"/>
      <c r="X7372" s="2">
        <v>0</v>
      </c>
      <c r="Y7372" s="2">
        <v>0</v>
      </c>
    </row>
    <row r="7373" spans="1:25" x14ac:dyDescent="0.25">
      <c r="A7373" s="32"/>
      <c r="D7373" t="e">
        <f>IF(C7373=1,'Data Transformation'!$G$3+0.5*'Data Transformation'!$W$25,IF(C7374=1,D7374-'Data Transformation'!$W$25,FALSE))</f>
        <v>#NUM!</v>
      </c>
      <c r="E7373">
        <f t="array" ref="E7373">IF(ISLOGICAL(D7373),"",FREQUENCY(IF('Data Transformation'!$B$425:$B$8425='Bin Analysis'!$B7371,'Data Transformation'!$G$425:$G$8425),D7373))</f>
        <v>2001</v>
      </c>
      <c r="F7373" t="e">
        <f>IF(ISLOGICAL(D7373),"",E7373-E7372)</f>
        <v>#VALUE!</v>
      </c>
      <c r="M7373" s="14"/>
    </row>
    <row r="7374" spans="1:25" x14ac:dyDescent="0.25">
      <c r="A7374" s="32" t="e">
        <f>IF(Weighting!$P$6&gt;0,B7374,"")</f>
        <v>#NUM!</v>
      </c>
      <c r="B7374" t="e">
        <f>Weighting!$C$6</f>
        <v>#DIV/0!</v>
      </c>
      <c r="C7374" t="e">
        <f>Weighting!$F$6</f>
        <v>#NUM!</v>
      </c>
      <c r="D7374" t="e">
        <f>IF(C7374=1,'Data Transformation'!$G$3+0.5*'Data Transformation'!$W$25,IF(C7375=1,D7375-'Data Transformation'!$W$25,FALSE))</f>
        <v>#NUM!</v>
      </c>
      <c r="E7374">
        <f t="array" ref="E7374">IF(ISLOGICAL(D7374),"",FREQUENCY(IF('Data Transformation'!$B$425:$B$8425='Bin Analysis'!$B7371,'Data Transformation'!$G$425:$G$8425),D7374))</f>
        <v>2001</v>
      </c>
      <c r="F7374">
        <f>IF(ISLOGICAL(D7374),"",E7374-E7373)</f>
        <v>0</v>
      </c>
      <c r="G7374">
        <f>Weighting!$H$6</f>
        <v>1</v>
      </c>
      <c r="H7374">
        <f t="array" ref="H7374">FREQUENCY(IF('Data Transformation'!$B$4:$B$8425=B7371,'Data Transformation'!$G$4:$G$8425),'Bin Analysis'!$B7374)</f>
        <v>2073</v>
      </c>
      <c r="I7374">
        <f>H7374-H7373</f>
        <v>2073</v>
      </c>
      <c r="J7374">
        <f>IF(I7374=0,0,1)</f>
        <v>1</v>
      </c>
      <c r="K7374" t="e">
        <f>J7374*Weighting!$W$6</f>
        <v>#NUM!</v>
      </c>
      <c r="M7374" s="14"/>
    </row>
    <row r="7375" spans="1:25" x14ac:dyDescent="0.25">
      <c r="A7375" s="32" t="str">
        <f>IF(Weighting!$P$7&gt;0,B7375,"")</f>
        <v/>
      </c>
      <c r="B7375" t="e">
        <f>Weighting!$C$7</f>
        <v>#DIV/0!</v>
      </c>
      <c r="C7375" t="e">
        <f>Weighting!$F$7</f>
        <v>#NUM!</v>
      </c>
      <c r="D7375" t="e">
        <f>IF(C7375=1,'Data Transformation'!$G$3+0.5*'Data Transformation'!$W$25,IF(C7376=1,D7376-'Data Transformation'!$W$25,FALSE))</f>
        <v>#NUM!</v>
      </c>
      <c r="E7375">
        <f t="array" ref="E7375">IF(ISLOGICAL(D7375),"",FREQUENCY(IF('Data Transformation'!$B$425:$B$8425='Bin Analysis'!$B7371,'Data Transformation'!$G$425:$G$8425),D7375))</f>
        <v>2001</v>
      </c>
      <c r="F7375">
        <f t="shared" ref="F7375:F7393" si="921">IF(ISLOGICAL(D7375),"",E7375-E7374)</f>
        <v>0</v>
      </c>
      <c r="G7375">
        <f>Weighting!$H$7</f>
        <v>0</v>
      </c>
      <c r="H7375">
        <f t="array" ref="H7375">FREQUENCY(IF('Data Transformation'!$B$4:$B$8425=B7371,'Data Transformation'!$G$4:$G$8425),'Bin Analysis'!$B7375)</f>
        <v>2073</v>
      </c>
      <c r="I7375">
        <f t="shared" ref="I7375:I7393" si="922">H7375-H7374</f>
        <v>0</v>
      </c>
      <c r="J7375">
        <f>IF(I7375=0,0,1)</f>
        <v>0</v>
      </c>
      <c r="K7375">
        <f>J7375*Weighting!$W$7</f>
        <v>0</v>
      </c>
      <c r="M7375" s="14"/>
    </row>
    <row r="7376" spans="1:25" x14ac:dyDescent="0.25">
      <c r="A7376" s="32" t="str">
        <f>IF(Weighting!$P$8&gt;0,B7376,"")</f>
        <v/>
      </c>
      <c r="B7376" t="e">
        <f>Weighting!$C$8</f>
        <v>#DIV/0!</v>
      </c>
      <c r="C7376" t="e">
        <f>Weighting!$F$8</f>
        <v>#NUM!</v>
      </c>
      <c r="D7376" t="e">
        <f>IF(C7376=1,'Data Transformation'!$G$3+0.5*'Data Transformation'!$W$25,IF(C7377=1,D7377-'Data Transformation'!$W$25,FALSE))</f>
        <v>#NUM!</v>
      </c>
      <c r="E7376">
        <f t="array" ref="E7376">IF(ISLOGICAL(D7376),"",FREQUENCY(IF('Data Transformation'!$B$425:$B$8425='Bin Analysis'!$B7371,'Data Transformation'!$G$425:$G$8425),D7376))</f>
        <v>2001</v>
      </c>
      <c r="F7376">
        <f t="shared" si="921"/>
        <v>0</v>
      </c>
      <c r="G7376">
        <f>Weighting!$H$8</f>
        <v>0</v>
      </c>
      <c r="H7376">
        <f t="array" ref="H7376">FREQUENCY(IF('Data Transformation'!$B$4:$B$8425=B7371,'Data Transformation'!$G$4:$G$8425),'Bin Analysis'!$B7376)</f>
        <v>2073</v>
      </c>
      <c r="I7376">
        <f t="shared" si="922"/>
        <v>0</v>
      </c>
      <c r="J7376">
        <f t="shared" ref="J7376:J7393" si="923">IF(I7376=0,0,1)</f>
        <v>0</v>
      </c>
      <c r="K7376">
        <f>J7376*Weighting!$W$8</f>
        <v>0</v>
      </c>
      <c r="M7376" s="14"/>
    </row>
    <row r="7377" spans="1:13" x14ac:dyDescent="0.25">
      <c r="A7377" s="32" t="str">
        <f>IF(Weighting!$P$9&gt;0,B7377,"")</f>
        <v/>
      </c>
      <c r="B7377" s="50" t="e">
        <f>Weighting!$C$9</f>
        <v>#DIV/0!</v>
      </c>
      <c r="C7377" t="e">
        <f>Weighting!$F$9</f>
        <v>#NUM!</v>
      </c>
      <c r="D7377" t="e">
        <f>IF(C7377=1,'Data Transformation'!$G$3+0.5*'Data Transformation'!$W$25,IF(C7378=1,D7378-'Data Transformation'!$W$25,FALSE))</f>
        <v>#NUM!</v>
      </c>
      <c r="E7377">
        <f t="array" ref="E7377">IF(ISLOGICAL(D7377),"",FREQUENCY(IF('Data Transformation'!$B$425:$B$8425='Bin Analysis'!$B7371,'Data Transformation'!$G$425:$G$8425),D7377))</f>
        <v>2001</v>
      </c>
      <c r="F7377">
        <f t="shared" si="921"/>
        <v>0</v>
      </c>
      <c r="G7377">
        <f>Weighting!$H$9</f>
        <v>0</v>
      </c>
      <c r="H7377">
        <f t="array" ref="H7377">FREQUENCY(IF('Data Transformation'!$B$4:$B$8425=B7371,'Data Transformation'!$G$4:$G$8425),'Bin Analysis'!$B7377)</f>
        <v>2073</v>
      </c>
      <c r="I7377">
        <f t="shared" si="922"/>
        <v>0</v>
      </c>
      <c r="J7377">
        <f t="shared" si="923"/>
        <v>0</v>
      </c>
      <c r="K7377">
        <f>J7377*Weighting!$W$9</f>
        <v>0</v>
      </c>
      <c r="M7377" s="14"/>
    </row>
    <row r="7378" spans="1:13" x14ac:dyDescent="0.25">
      <c r="A7378" s="32" t="str">
        <f>IF(Weighting!$P$10&gt;0,B7378,"")</f>
        <v/>
      </c>
      <c r="B7378" t="e">
        <f>Weighting!$C$10</f>
        <v>#DIV/0!</v>
      </c>
      <c r="C7378" t="e">
        <f>Weighting!$F$10</f>
        <v>#NUM!</v>
      </c>
      <c r="D7378" t="e">
        <f>IF(C7378=1,'Data Transformation'!$G$3+0.5*'Data Transformation'!$W$25,IF(C7379=1,D7379-'Data Transformation'!$W$25,FALSE))</f>
        <v>#NUM!</v>
      </c>
      <c r="E7378">
        <f t="array" ref="E7378">IF(ISLOGICAL(D7378),"",FREQUENCY(IF('Data Transformation'!$B$425:$B$8425='Bin Analysis'!$B7371,'Data Transformation'!$G$425:$G$8425),D7378))</f>
        <v>2001</v>
      </c>
      <c r="F7378">
        <f t="shared" si="921"/>
        <v>0</v>
      </c>
      <c r="G7378">
        <f>Weighting!$H$10</f>
        <v>0</v>
      </c>
      <c r="H7378">
        <f t="array" ref="H7378">FREQUENCY(IF('Data Transformation'!$B$4:$B$8425=B7371,'Data Transformation'!$G$4:$G$8425),'Bin Analysis'!$B7378)</f>
        <v>2073</v>
      </c>
      <c r="I7378">
        <f t="shared" si="922"/>
        <v>0</v>
      </c>
      <c r="J7378">
        <f t="shared" si="923"/>
        <v>0</v>
      </c>
      <c r="K7378">
        <f>J7378*Weighting!$W$10</f>
        <v>0</v>
      </c>
      <c r="M7378" s="14"/>
    </row>
    <row r="7379" spans="1:13" x14ac:dyDescent="0.25">
      <c r="A7379" s="32" t="str">
        <f>IF(Weighting!$P$11&gt;0,B7379,"")</f>
        <v/>
      </c>
      <c r="B7379" t="e">
        <f>Weighting!$C$11</f>
        <v>#DIV/0!</v>
      </c>
      <c r="C7379" t="e">
        <f>Weighting!$F$11</f>
        <v>#NUM!</v>
      </c>
      <c r="D7379" t="e">
        <f>IF(C7379=1,'Data Transformation'!$G$3+0.5*'Data Transformation'!$W$25,IF(C7380=1,D7380-'Data Transformation'!$W$25,FALSE))</f>
        <v>#NUM!</v>
      </c>
      <c r="E7379">
        <f t="array" ref="E7379">IF(ISLOGICAL(D7379),"",FREQUENCY(IF('Data Transformation'!$B$425:$B$8425='Bin Analysis'!$B7371,'Data Transformation'!$G$425:$G$8425),D7379))</f>
        <v>2001</v>
      </c>
      <c r="F7379">
        <f t="shared" si="921"/>
        <v>0</v>
      </c>
      <c r="G7379">
        <f>Weighting!$H$11</f>
        <v>0</v>
      </c>
      <c r="H7379">
        <f t="array" ref="H7379">FREQUENCY(IF('Data Transformation'!$B$4:$B$8425=B7371,'Data Transformation'!$G$4:$G$8425),'Bin Analysis'!$B7379)</f>
        <v>2073</v>
      </c>
      <c r="I7379">
        <f t="shared" si="922"/>
        <v>0</v>
      </c>
      <c r="J7379">
        <f t="shared" si="923"/>
        <v>0</v>
      </c>
      <c r="K7379">
        <f>J7379*Weighting!$W$11</f>
        <v>0</v>
      </c>
      <c r="M7379" s="14"/>
    </row>
    <row r="7380" spans="1:13" x14ac:dyDescent="0.25">
      <c r="A7380" s="32" t="str">
        <f>IF(Weighting!$P$12&gt;0,B7380,"")</f>
        <v/>
      </c>
      <c r="B7380" t="e">
        <f>Weighting!$C$12</f>
        <v>#DIV/0!</v>
      </c>
      <c r="C7380" t="e">
        <f>Weighting!$F$12</f>
        <v>#NUM!</v>
      </c>
      <c r="D7380" t="e">
        <f>IF(C7380=1,'Data Transformation'!$G$3+0.5*'Data Transformation'!$W$25,IF(C7381=1,D7381-'Data Transformation'!$W$25,FALSE))</f>
        <v>#NUM!</v>
      </c>
      <c r="E7380">
        <f t="array" ref="E7380">IF(ISLOGICAL(D7380),"",FREQUENCY(IF('Data Transformation'!$B$425:$B$8425='Bin Analysis'!$B7371,'Data Transformation'!$G$425:$G$8425),D7380))</f>
        <v>2001</v>
      </c>
      <c r="F7380">
        <f t="shared" si="921"/>
        <v>0</v>
      </c>
      <c r="G7380">
        <f>Weighting!$H$12</f>
        <v>0</v>
      </c>
      <c r="H7380">
        <f t="array" ref="H7380">FREQUENCY(IF('Data Transformation'!$B$4:$B$8425=B7371,'Data Transformation'!$G$4:$G$8425),'Bin Analysis'!$B7380)</f>
        <v>2073</v>
      </c>
      <c r="I7380">
        <f t="shared" si="922"/>
        <v>0</v>
      </c>
      <c r="J7380">
        <f t="shared" si="923"/>
        <v>0</v>
      </c>
      <c r="K7380">
        <f>J7380*Weighting!$W$12</f>
        <v>0</v>
      </c>
      <c r="M7380" s="14"/>
    </row>
    <row r="7381" spans="1:13" x14ac:dyDescent="0.25">
      <c r="A7381" s="32" t="str">
        <f>IF(Weighting!$P$13&gt;0,B7381,"")</f>
        <v/>
      </c>
      <c r="B7381" t="e">
        <f>Weighting!$C$13</f>
        <v>#DIV/0!</v>
      </c>
      <c r="C7381" t="e">
        <f>Weighting!$F$13</f>
        <v>#NUM!</v>
      </c>
      <c r="D7381" t="e">
        <f>IF(C7381=1,'Data Transformation'!$G$3+0.5*'Data Transformation'!$W$25,IF(C7382=1,D7382-'Data Transformation'!$W$25,FALSE))</f>
        <v>#NUM!</v>
      </c>
      <c r="E7381">
        <f t="array" ref="E7381">IF(ISLOGICAL(D7381),"",FREQUENCY(IF('Data Transformation'!$B$425:$B$8425='Bin Analysis'!$B7371,'Data Transformation'!$G$425:$G$8425),D7381))</f>
        <v>2001</v>
      </c>
      <c r="F7381">
        <f t="shared" si="921"/>
        <v>0</v>
      </c>
      <c r="G7381">
        <f>Weighting!$H$13</f>
        <v>0</v>
      </c>
      <c r="H7381">
        <f t="array" ref="H7381">FREQUENCY(IF('Data Transformation'!$B$4:$B$8425=B7371,'Data Transformation'!$G$4:$G$8425),'Bin Analysis'!$B7381)</f>
        <v>2073</v>
      </c>
      <c r="I7381">
        <f t="shared" si="922"/>
        <v>0</v>
      </c>
      <c r="J7381">
        <f t="shared" si="923"/>
        <v>0</v>
      </c>
      <c r="K7381">
        <f>J7381*Weighting!$W$13</f>
        <v>0</v>
      </c>
      <c r="M7381" s="14"/>
    </row>
    <row r="7382" spans="1:13" x14ac:dyDescent="0.25">
      <c r="A7382" s="32" t="str">
        <f>IF(Weighting!$P$14&gt;0,B7382,"")</f>
        <v/>
      </c>
      <c r="B7382" t="e">
        <f>Weighting!$C$14</f>
        <v>#DIV/0!</v>
      </c>
      <c r="C7382" t="e">
        <f>Weighting!$F$14</f>
        <v>#NUM!</v>
      </c>
      <c r="D7382" t="e">
        <f>IF(C7382=1,'Data Transformation'!$G$3+0.5*'Data Transformation'!$W$25,IF(C7383=1,D7383-'Data Transformation'!$W$25,FALSE))</f>
        <v>#NUM!</v>
      </c>
      <c r="E7382">
        <f t="array" ref="E7382">IF(ISLOGICAL(D7382),"",FREQUENCY(IF('Data Transformation'!$B$425:$B$8425='Bin Analysis'!$B7371,'Data Transformation'!$G$425:$G$8425),D7382))</f>
        <v>2001</v>
      </c>
      <c r="F7382">
        <f t="shared" si="921"/>
        <v>0</v>
      </c>
      <c r="G7382">
        <f>Weighting!$H$14</f>
        <v>0</v>
      </c>
      <c r="H7382">
        <f t="array" ref="H7382">FREQUENCY(IF('Data Transformation'!$B$4:$B$8425=B7371,'Data Transformation'!$G$4:$G$8425),'Bin Analysis'!$B7382)</f>
        <v>2073</v>
      </c>
      <c r="I7382">
        <f t="shared" si="922"/>
        <v>0</v>
      </c>
      <c r="J7382">
        <f t="shared" si="923"/>
        <v>0</v>
      </c>
      <c r="K7382">
        <f>J7382*Weighting!$W$14</f>
        <v>0</v>
      </c>
      <c r="M7382" s="14"/>
    </row>
    <row r="7383" spans="1:13" x14ac:dyDescent="0.25">
      <c r="A7383" s="32" t="str">
        <f>IF(Weighting!$P$15&gt;0,B7383,"")</f>
        <v/>
      </c>
      <c r="B7383" t="e">
        <f>Weighting!$C$15</f>
        <v>#DIV/0!</v>
      </c>
      <c r="C7383" t="e">
        <f>Weighting!$F$15</f>
        <v>#NUM!</v>
      </c>
      <c r="D7383" t="e">
        <f>IF(C7383=1,'Data Transformation'!$G$3+0.5*'Data Transformation'!$W$25,IF(C7384=1,D7384-'Data Transformation'!$W$25,FALSE))</f>
        <v>#NUM!</v>
      </c>
      <c r="E7383">
        <f t="array" ref="E7383">IF(ISLOGICAL(D7383),"",FREQUENCY(IF('Data Transformation'!$B$425:$B$8425='Bin Analysis'!$B7371,'Data Transformation'!$G$425:$G$8425),D7383))</f>
        <v>2001</v>
      </c>
      <c r="F7383">
        <f t="shared" si="921"/>
        <v>0</v>
      </c>
      <c r="G7383">
        <f>Weighting!$H$15</f>
        <v>0</v>
      </c>
      <c r="H7383">
        <f t="array" ref="H7383">FREQUENCY(IF('Data Transformation'!$B$4:$B$8425=B7371,'Data Transformation'!$G$4:$G$8425),'Bin Analysis'!$B7383)</f>
        <v>2073</v>
      </c>
      <c r="I7383">
        <f t="shared" si="922"/>
        <v>0</v>
      </c>
      <c r="J7383">
        <f t="shared" si="923"/>
        <v>0</v>
      </c>
      <c r="K7383">
        <f>J7383*Weighting!$W$15</f>
        <v>0</v>
      </c>
      <c r="M7383" s="14"/>
    </row>
    <row r="7384" spans="1:13" x14ac:dyDescent="0.25">
      <c r="A7384" s="32" t="str">
        <f>IF(Weighting!$P$16&gt;0,B7384,"")</f>
        <v/>
      </c>
      <c r="B7384" t="e">
        <f>Weighting!$C$16</f>
        <v>#DIV/0!</v>
      </c>
      <c r="C7384" t="e">
        <f>Weighting!$F$16</f>
        <v>#NUM!</v>
      </c>
      <c r="D7384" t="e">
        <f>IF(C7384=1,'Data Transformation'!$G$3+0.5*'Data Transformation'!$W$25,IF(C7385=1,D7385-'Data Transformation'!$W$25,FALSE))</f>
        <v>#NUM!</v>
      </c>
      <c r="E7384">
        <f t="array" ref="E7384">IF(ISLOGICAL(D7384),"",FREQUENCY(IF('Data Transformation'!$B$425:$B$8425='Bin Analysis'!$B7371,'Data Transformation'!$G$425:$G$8425),D7384))</f>
        <v>2001</v>
      </c>
      <c r="F7384">
        <f t="shared" si="921"/>
        <v>0</v>
      </c>
      <c r="G7384">
        <f>Weighting!$H$16</f>
        <v>0</v>
      </c>
      <c r="H7384">
        <f t="array" ref="H7384">FREQUENCY(IF('Data Transformation'!$B$4:$B$8425=B7371,'Data Transformation'!$G$4:$G$8425),'Bin Analysis'!$B7384)</f>
        <v>2073</v>
      </c>
      <c r="I7384">
        <f t="shared" si="922"/>
        <v>0</v>
      </c>
      <c r="J7384">
        <f t="shared" si="923"/>
        <v>0</v>
      </c>
      <c r="K7384">
        <f>J7384*Weighting!$W$16</f>
        <v>0</v>
      </c>
      <c r="M7384" s="14"/>
    </row>
    <row r="7385" spans="1:13" x14ac:dyDescent="0.25">
      <c r="A7385" s="32" t="str">
        <f>IF(Weighting!$P$17&gt;0,B7385,"")</f>
        <v/>
      </c>
      <c r="B7385" t="e">
        <f>Weighting!$C$17</f>
        <v>#DIV/0!</v>
      </c>
      <c r="C7385" t="e">
        <f>Weighting!$F$17</f>
        <v>#NUM!</v>
      </c>
      <c r="D7385" t="e">
        <f>IF(C7385=1,'Data Transformation'!$G$3+0.5*'Data Transformation'!$W$25,IF(C7386=1,D7386-'Data Transformation'!$W$25,FALSE))</f>
        <v>#NUM!</v>
      </c>
      <c r="E7385">
        <f t="array" ref="E7385">IF(ISLOGICAL(D7385),"",FREQUENCY(IF('Data Transformation'!$B$425:$B$8425='Bin Analysis'!$B7371,'Data Transformation'!$G$425:$G$8425),D7385))</f>
        <v>2001</v>
      </c>
      <c r="F7385">
        <f t="shared" si="921"/>
        <v>0</v>
      </c>
      <c r="G7385">
        <f>Weighting!$H$17</f>
        <v>0</v>
      </c>
      <c r="H7385">
        <f t="array" ref="H7385">FREQUENCY(IF('Data Transformation'!$B$4:$B$8425=B7371,'Data Transformation'!$G$4:$G$8425),'Bin Analysis'!$B7385)</f>
        <v>2073</v>
      </c>
      <c r="I7385">
        <f t="shared" si="922"/>
        <v>0</v>
      </c>
      <c r="J7385">
        <f t="shared" si="923"/>
        <v>0</v>
      </c>
      <c r="K7385">
        <f>J7385*Weighting!$W$17</f>
        <v>0</v>
      </c>
      <c r="M7385" s="14"/>
    </row>
    <row r="7386" spans="1:13" x14ac:dyDescent="0.25">
      <c r="A7386" s="32" t="str">
        <f>IF(Weighting!$P$18&gt;0,B7386,"")</f>
        <v/>
      </c>
      <c r="B7386" t="e">
        <f>Weighting!$C$18</f>
        <v>#DIV/0!</v>
      </c>
      <c r="C7386" t="e">
        <f>Weighting!$F$18</f>
        <v>#NUM!</v>
      </c>
      <c r="D7386" t="e">
        <f>IF(C7386=1,'Data Transformation'!$G$3+0.5*'Data Transformation'!$W$25,IF(C7387=1,D7387-'Data Transformation'!$W$25,FALSE))</f>
        <v>#NUM!</v>
      </c>
      <c r="E7386">
        <f t="array" ref="E7386">IF(ISLOGICAL(D7386),"",FREQUENCY(IF('Data Transformation'!$B$425:$B$8425='Bin Analysis'!$B7371,'Data Transformation'!$G$425:$G$8425),D7386))</f>
        <v>2001</v>
      </c>
      <c r="F7386">
        <f t="shared" si="921"/>
        <v>0</v>
      </c>
      <c r="G7386">
        <f>Weighting!$H$18</f>
        <v>0</v>
      </c>
      <c r="H7386">
        <f t="array" ref="H7386">FREQUENCY(IF('Data Transformation'!$B$4:$B$8425=B7371,'Data Transformation'!$G$4:$G$8425),'Bin Analysis'!$B7386)</f>
        <v>2073</v>
      </c>
      <c r="I7386">
        <f t="shared" si="922"/>
        <v>0</v>
      </c>
      <c r="J7386">
        <f t="shared" si="923"/>
        <v>0</v>
      </c>
      <c r="K7386">
        <f>J7386*Weighting!$W$18</f>
        <v>0</v>
      </c>
      <c r="M7386" s="14"/>
    </row>
    <row r="7387" spans="1:13" x14ac:dyDescent="0.25">
      <c r="A7387" s="32" t="str">
        <f>IF(Weighting!$P$19&gt;0,B7387,"")</f>
        <v/>
      </c>
      <c r="B7387" t="e">
        <f>Weighting!$C$19</f>
        <v>#DIV/0!</v>
      </c>
      <c r="C7387" t="e">
        <f>Weighting!$F$19</f>
        <v>#NUM!</v>
      </c>
      <c r="D7387" t="e">
        <f>IF(C7387=1,'Data Transformation'!$G$3+0.5*'Data Transformation'!$W$25,IF(C7388=1,D7388-'Data Transformation'!$W$25,FALSE))</f>
        <v>#NUM!</v>
      </c>
      <c r="E7387">
        <f t="array" ref="E7387">IF(ISLOGICAL(D7387),"",FREQUENCY(IF('Data Transformation'!$B$425:$B$8425='Bin Analysis'!$B7371,'Data Transformation'!$G$425:$G$8425),D7387))</f>
        <v>2001</v>
      </c>
      <c r="F7387">
        <f t="shared" si="921"/>
        <v>0</v>
      </c>
      <c r="G7387">
        <f>Weighting!$H$19</f>
        <v>0</v>
      </c>
      <c r="H7387">
        <f t="array" ref="H7387">FREQUENCY(IF('Data Transformation'!$B$4:$B$8425=B7371,'Data Transformation'!$G$4:$G$8425),'Bin Analysis'!$B7387)</f>
        <v>2073</v>
      </c>
      <c r="I7387">
        <f t="shared" si="922"/>
        <v>0</v>
      </c>
      <c r="J7387">
        <f t="shared" si="923"/>
        <v>0</v>
      </c>
      <c r="K7387">
        <f>J7387*Weighting!$W$19</f>
        <v>0</v>
      </c>
      <c r="M7387" s="14"/>
    </row>
    <row r="7388" spans="1:13" x14ac:dyDescent="0.25">
      <c r="A7388" s="32" t="str">
        <f>IF(Weighting!$P$20&gt;0,B7388,"")</f>
        <v/>
      </c>
      <c r="B7388" t="e">
        <f>Weighting!$C$20</f>
        <v>#DIV/0!</v>
      </c>
      <c r="C7388" t="e">
        <f>Weighting!$F$20</f>
        <v>#NUM!</v>
      </c>
      <c r="D7388" t="e">
        <f>IF(C7388=1,'Data Transformation'!$G$3+0.5*'Data Transformation'!$W$25,IF(C7389=1,D7389-'Data Transformation'!$W$25,FALSE))</f>
        <v>#NUM!</v>
      </c>
      <c r="E7388">
        <f t="array" ref="E7388">IF(ISLOGICAL(D7388),"",FREQUENCY(IF('Data Transformation'!$B$425:$B$8425='Bin Analysis'!$B7371,'Data Transformation'!$G$425:$G$8425),D7388))</f>
        <v>2001</v>
      </c>
      <c r="F7388">
        <f t="shared" si="921"/>
        <v>0</v>
      </c>
      <c r="G7388">
        <f>Weighting!$H$20</f>
        <v>0</v>
      </c>
      <c r="H7388">
        <f t="array" ref="H7388">FREQUENCY(IF('Data Transformation'!$B$4:$B$8425=B7371,'Data Transformation'!$G$4:$G$8425),'Bin Analysis'!$B7388)</f>
        <v>2073</v>
      </c>
      <c r="I7388">
        <f t="shared" si="922"/>
        <v>0</v>
      </c>
      <c r="J7388">
        <f t="shared" si="923"/>
        <v>0</v>
      </c>
      <c r="K7388">
        <f>J7388*Weighting!$W$20</f>
        <v>0</v>
      </c>
      <c r="M7388" s="14"/>
    </row>
    <row r="7389" spans="1:13" x14ac:dyDescent="0.25">
      <c r="A7389" s="32" t="str">
        <f>IF(Weighting!$P$21&gt;0,B7389,"")</f>
        <v/>
      </c>
      <c r="B7389" t="e">
        <f>Weighting!$C$21</f>
        <v>#DIV/0!</v>
      </c>
      <c r="C7389" t="e">
        <f>Weighting!$F$21</f>
        <v>#NUM!</v>
      </c>
      <c r="D7389" t="e">
        <f>IF(C7389=1,'Data Transformation'!$G$3+0.5*'Data Transformation'!$W$25,IF(C7390=1,D7390-'Data Transformation'!$W$25,FALSE))</f>
        <v>#NUM!</v>
      </c>
      <c r="E7389">
        <f t="array" ref="E7389">IF(ISLOGICAL(D7389),"",FREQUENCY(IF('Data Transformation'!$B$425:$B$8425='Bin Analysis'!$B7371,'Data Transformation'!$G$425:$G$8425),D7389))</f>
        <v>2001</v>
      </c>
      <c r="F7389">
        <f t="shared" si="921"/>
        <v>0</v>
      </c>
      <c r="G7389">
        <f>Weighting!$H$21</f>
        <v>0</v>
      </c>
      <c r="H7389">
        <f t="array" ref="H7389">FREQUENCY(IF('Data Transformation'!$B$4:$B$8425=B7371,'Data Transformation'!$G$4:$G$8425),'Bin Analysis'!$B7389)</f>
        <v>2073</v>
      </c>
      <c r="I7389">
        <f t="shared" si="922"/>
        <v>0</v>
      </c>
      <c r="J7389">
        <f t="shared" si="923"/>
        <v>0</v>
      </c>
      <c r="K7389">
        <f>J7389*Weighting!$W$21</f>
        <v>0</v>
      </c>
      <c r="M7389" s="14"/>
    </row>
    <row r="7390" spans="1:13" x14ac:dyDescent="0.25">
      <c r="A7390" s="32" t="str">
        <f>IF(Weighting!$P$22&gt;0,B7390,"")</f>
        <v/>
      </c>
      <c r="B7390" t="e">
        <f>Weighting!$C$22</f>
        <v>#DIV/0!</v>
      </c>
      <c r="C7390" t="e">
        <f>Weighting!$F$22</f>
        <v>#NUM!</v>
      </c>
      <c r="D7390" t="e">
        <f>IF(C7390=1,'Data Transformation'!$G$3+0.5*'Data Transformation'!$W$25,IF(C7391=1,D7391-'Data Transformation'!$W$25,FALSE))</f>
        <v>#NUM!</v>
      </c>
      <c r="E7390">
        <f t="array" ref="E7390">IF(ISLOGICAL(D7390),"",FREQUENCY(IF('Data Transformation'!$B$425:$B$8425='Bin Analysis'!$B7371,'Data Transformation'!$G$425:$G$8425),D7390))</f>
        <v>2001</v>
      </c>
      <c r="F7390">
        <f t="shared" si="921"/>
        <v>0</v>
      </c>
      <c r="G7390">
        <f>Weighting!$H$22</f>
        <v>0</v>
      </c>
      <c r="H7390">
        <f t="array" ref="H7390">FREQUENCY(IF('Data Transformation'!$B$4:$B$8425=B7371,'Data Transformation'!$G$4:$G$8425),'Bin Analysis'!$B7390)</f>
        <v>2073</v>
      </c>
      <c r="I7390">
        <f t="shared" si="922"/>
        <v>0</v>
      </c>
      <c r="J7390">
        <f t="shared" si="923"/>
        <v>0</v>
      </c>
      <c r="K7390">
        <f>J7390*Weighting!$W$22</f>
        <v>0</v>
      </c>
      <c r="M7390" s="14"/>
    </row>
    <row r="7391" spans="1:13" x14ac:dyDescent="0.25">
      <c r="A7391" s="32" t="str">
        <f>IF(Weighting!$P$23&gt;0,B7391,"")</f>
        <v/>
      </c>
      <c r="B7391" t="e">
        <f>Weighting!$C$23</f>
        <v>#DIV/0!</v>
      </c>
      <c r="C7391" t="e">
        <f>Weighting!$F$23</f>
        <v>#NUM!</v>
      </c>
      <c r="D7391" t="e">
        <f>IF(C7391=1,'Data Transformation'!$G$3+0.5*'Data Transformation'!$W$25,IF(C7392=1,D7392-'Data Transformation'!$W$25,FALSE))</f>
        <v>#NUM!</v>
      </c>
      <c r="E7391">
        <f t="array" ref="E7391">IF(ISLOGICAL(D7391),"",FREQUENCY(IF('Data Transformation'!$B$425:$B$8425='Bin Analysis'!$B7371,'Data Transformation'!$G$425:$G$8425),D7391))</f>
        <v>2001</v>
      </c>
      <c r="F7391">
        <f t="shared" si="921"/>
        <v>0</v>
      </c>
      <c r="G7391">
        <f>Weighting!$H$23</f>
        <v>0</v>
      </c>
      <c r="H7391">
        <f t="array" ref="H7391">FREQUENCY(IF('Data Transformation'!$B$4:$B$8425=B7371,'Data Transformation'!$G$4:$G$8425),'Bin Analysis'!$B7391)</f>
        <v>2073</v>
      </c>
      <c r="I7391">
        <f t="shared" si="922"/>
        <v>0</v>
      </c>
      <c r="J7391">
        <f t="shared" si="923"/>
        <v>0</v>
      </c>
      <c r="K7391">
        <f>J7391*Weighting!$W$23</f>
        <v>0</v>
      </c>
      <c r="M7391" s="14"/>
    </row>
    <row r="7392" spans="1:13" x14ac:dyDescent="0.25">
      <c r="A7392" s="32" t="str">
        <f>IF(Weighting!$P$24&gt;0,B7392,"")</f>
        <v/>
      </c>
      <c r="B7392" t="e">
        <f>Weighting!$C$24</f>
        <v>#DIV/0!</v>
      </c>
      <c r="C7392" t="e">
        <f>Weighting!$F$24</f>
        <v>#NUM!</v>
      </c>
      <c r="D7392" t="e">
        <f>IF(C7392=1,'Data Transformation'!$G$3+0.5*'Data Transformation'!$W$25,IF(C7393=1,D7393-'Data Transformation'!$W$25,FALSE))</f>
        <v>#NUM!</v>
      </c>
      <c r="E7392">
        <f t="array" ref="E7392">IF(ISLOGICAL(D7392),"",FREQUENCY(IF('Data Transformation'!$B$425:$B$8425='Bin Analysis'!$B7371,'Data Transformation'!$G$425:$G$8425),D7392))</f>
        <v>2001</v>
      </c>
      <c r="F7392">
        <f t="shared" si="921"/>
        <v>0</v>
      </c>
      <c r="G7392">
        <f>Weighting!$H$24</f>
        <v>0</v>
      </c>
      <c r="H7392">
        <f t="array" ref="H7392">FREQUENCY(IF('Data Transformation'!$B$4:$B$8425=B7371,'Data Transformation'!$G$4:$G$8425),'Bin Analysis'!$B7392)</f>
        <v>2073</v>
      </c>
      <c r="I7392">
        <f t="shared" si="922"/>
        <v>0</v>
      </c>
      <c r="J7392">
        <f t="shared" si="923"/>
        <v>0</v>
      </c>
      <c r="K7392">
        <f>J7392*Weighting!$W$24</f>
        <v>0</v>
      </c>
      <c r="M7392" s="14"/>
    </row>
    <row r="7393" spans="1:25" x14ac:dyDescent="0.25">
      <c r="A7393" s="32" t="str">
        <f>IF(Weighting!$P$25&gt;0,B7393,"")</f>
        <v/>
      </c>
      <c r="B7393" t="e">
        <f>Weighting!$C$25</f>
        <v>#DIV/0!</v>
      </c>
      <c r="C7393" t="e">
        <f>Weighting!$F$25</f>
        <v>#NUM!</v>
      </c>
      <c r="D7393" t="e">
        <f>IF(C7393=1,'Data Transformation'!$G$3+0.5*'Data Transformation'!$W$25,IF(C7394=1,D7394-'Data Transformation'!$W$25,FALSE))</f>
        <v>#NUM!</v>
      </c>
      <c r="E7393">
        <f t="array" ref="E7393">IF(ISLOGICAL(D7393),"",FREQUENCY(IF('Data Transformation'!$B$425:$B$8425='Bin Analysis'!$B7371,'Data Transformation'!$G$425:$G$8425),D7393))</f>
        <v>2001</v>
      </c>
      <c r="F7393">
        <f t="shared" si="921"/>
        <v>0</v>
      </c>
      <c r="G7393">
        <f>Weighting!$H$25</f>
        <v>0</v>
      </c>
      <c r="H7393">
        <f t="array" ref="H7393">FREQUENCY(IF('Data Transformation'!$B$4:$B$8425=B7371,'Data Transformation'!$G$4:$G$8425),'Bin Analysis'!$B7393)</f>
        <v>2073</v>
      </c>
      <c r="I7393">
        <f t="shared" si="922"/>
        <v>0</v>
      </c>
      <c r="J7393">
        <f t="shared" si="923"/>
        <v>0</v>
      </c>
      <c r="K7393">
        <f>J7393*Weighting!$W$25</f>
        <v>0</v>
      </c>
      <c r="M7393" s="14"/>
    </row>
    <row r="7394" spans="1:25" x14ac:dyDescent="0.25">
      <c r="O7394"/>
      <c r="P7394"/>
      <c r="Q7394"/>
      <c r="R7394"/>
    </row>
    <row r="7395" spans="1:25" ht="23.25" x14ac:dyDescent="0.35">
      <c r="A7395" s="21" t="s">
        <v>0</v>
      </c>
      <c r="B7395" s="21" t="str">
        <f>IFERROR(VLOOKUP(C7395,'Data Transformation'!$L$6:$M$426,2,FALSE),"")</f>
        <v/>
      </c>
      <c r="C7395" s="21">
        <f>C7371+1</f>
        <v>308</v>
      </c>
      <c r="D7395" s="21"/>
      <c r="E7395" s="21"/>
      <c r="F7395" s="21"/>
      <c r="G7395" s="21"/>
      <c r="H7395" s="22"/>
      <c r="I7395" s="22"/>
      <c r="J7395" s="22"/>
      <c r="K7395" s="21"/>
      <c r="L7395" s="21" t="str">
        <f>B7395</f>
        <v/>
      </c>
      <c r="M7395" s="23" t="e">
        <f>INDEX('Data Transformation'!$O$4:$O$424,MATCH($B7395,'Data Transformation'!$M$4:$M$424,0),MATCH($M$2,'Data Transformation'!$O$3,0))</f>
        <v>#N/A</v>
      </c>
      <c r="N7395" s="27" t="e">
        <f>IF('Input and Summary Results'!$J$16="minimum",'Bin Analysis'!X7396/(M7395-1),'Bin Analysis'!Y7395/('Bin Analysis'!M7395-1))</f>
        <v>#N/A</v>
      </c>
      <c r="O7395" s="27" t="e">
        <f>IF(M7395=FALSE,NA(),(VLOOKUP(1,C7398:K7417,4,FALSE))/(M7395-1))</f>
        <v>#N/A</v>
      </c>
      <c r="P7395" s="27" t="e">
        <f>IF(M7395=FALSE,NA(),SUM(J7398:J7417)/Weighting!$S$5)</f>
        <v>#N/A</v>
      </c>
      <c r="Q7395" s="27" t="e">
        <f>IF(M7395=FALSE,NA(),SUM(K7398:K7417)/Weighting!$S$6)</f>
        <v>#N/A</v>
      </c>
      <c r="R7395" s="27" t="e">
        <f>IF(M7395=FALSE,NA(),(VLOOKUP(1,G7398:K7417,3,FALSE))/(M7395-1))</f>
        <v>#N/A</v>
      </c>
      <c r="S7395" s="22" t="e">
        <f>IF(M7395=FALSE,NA(),IF(SUM(J7398:J7417)=2,"yes","no"))</f>
        <v>#N/A</v>
      </c>
      <c r="X7395" s="2" cm="2">
        <f t="array" ref="X7395:X7396">FREQUENCY(IF('Data Transformation'!$B$425:$B$6424='Bin Analysis'!L7395,'Data Transformation'!$G$425:$G$6424),'Data Transformation'!$U$11)</f>
        <v>0</v>
      </c>
      <c r="Y7395" s="2" cm="2">
        <f t="array" ref="Y7395:Y7396">FREQUENCY(IF('Data Transformation'!$B$425:$B$6424='Bin Analysis'!L7395,'Data Transformation'!$G$425:$G$6424),'Data Transformation'!$U$12)</f>
        <v>0</v>
      </c>
    </row>
    <row r="7396" spans="1:25" x14ac:dyDescent="0.25">
      <c r="A7396" s="14" t="s">
        <v>67</v>
      </c>
      <c r="B7396" t="s">
        <v>47</v>
      </c>
      <c r="C7396" t="s">
        <v>5</v>
      </c>
      <c r="D7396" t="s">
        <v>100</v>
      </c>
      <c r="E7396" t="s">
        <v>101</v>
      </c>
      <c r="F7396" t="s">
        <v>102</v>
      </c>
      <c r="G7396" t="s">
        <v>70</v>
      </c>
      <c r="H7396" t="s">
        <v>31</v>
      </c>
      <c r="I7396" t="s">
        <v>32</v>
      </c>
      <c r="J7396" t="s">
        <v>46</v>
      </c>
      <c r="K7396" s="14" t="s">
        <v>45</v>
      </c>
      <c r="M7396" s="14"/>
      <c r="X7396" s="2">
        <v>0</v>
      </c>
      <c r="Y7396" s="2">
        <v>0</v>
      </c>
    </row>
    <row r="7397" spans="1:25" x14ac:dyDescent="0.25">
      <c r="A7397" s="32"/>
      <c r="D7397" t="e">
        <f>IF(C7397=1,'Data Transformation'!$G$3+0.5*'Data Transformation'!$W$25,IF(C7398=1,D7398-'Data Transformation'!$W$25,FALSE))</f>
        <v>#NUM!</v>
      </c>
      <c r="E7397">
        <f t="array" ref="E7397">IF(ISLOGICAL(D7397),"",FREQUENCY(IF('Data Transformation'!$B$425:$B$8425='Bin Analysis'!$B7395,'Data Transformation'!$G$425:$G$8425),D7397))</f>
        <v>2001</v>
      </c>
      <c r="F7397" t="e">
        <f>IF(ISLOGICAL(D7397),"",E7397-E7396)</f>
        <v>#VALUE!</v>
      </c>
      <c r="M7397" s="14"/>
    </row>
    <row r="7398" spans="1:25" x14ac:dyDescent="0.25">
      <c r="A7398" s="32" t="e">
        <f>IF(Weighting!$P$6&gt;0,B7398,"")</f>
        <v>#NUM!</v>
      </c>
      <c r="B7398" t="e">
        <f>Weighting!$C$6</f>
        <v>#DIV/0!</v>
      </c>
      <c r="C7398" t="e">
        <f>Weighting!$F$6</f>
        <v>#NUM!</v>
      </c>
      <c r="D7398" t="e">
        <f>IF(C7398=1,'Data Transformation'!$G$3+0.5*'Data Transformation'!$W$25,IF(C7399=1,D7399-'Data Transformation'!$W$25,FALSE))</f>
        <v>#NUM!</v>
      </c>
      <c r="E7398">
        <f t="array" ref="E7398">IF(ISLOGICAL(D7398),"",FREQUENCY(IF('Data Transformation'!$B$425:$B$8425='Bin Analysis'!$B7395,'Data Transformation'!$G$425:$G$8425),D7398))</f>
        <v>2001</v>
      </c>
      <c r="F7398">
        <f>IF(ISLOGICAL(D7398),"",E7398-E7397)</f>
        <v>0</v>
      </c>
      <c r="G7398">
        <f>Weighting!$H$6</f>
        <v>1</v>
      </c>
      <c r="H7398">
        <f t="array" ref="H7398">FREQUENCY(IF('Data Transformation'!$B$4:$B$8425=B7395,'Data Transformation'!$G$4:$G$8425),'Bin Analysis'!$B7398)</f>
        <v>2073</v>
      </c>
      <c r="I7398">
        <f>H7398-H7397</f>
        <v>2073</v>
      </c>
      <c r="J7398">
        <f>IF(I7398=0,0,1)</f>
        <v>1</v>
      </c>
      <c r="K7398" t="e">
        <f>J7398*Weighting!$W$6</f>
        <v>#NUM!</v>
      </c>
      <c r="M7398" s="14"/>
    </row>
    <row r="7399" spans="1:25" x14ac:dyDescent="0.25">
      <c r="A7399" s="32" t="str">
        <f>IF(Weighting!$P$7&gt;0,B7399,"")</f>
        <v/>
      </c>
      <c r="B7399" t="e">
        <f>Weighting!$C$7</f>
        <v>#DIV/0!</v>
      </c>
      <c r="C7399" t="e">
        <f>Weighting!$F$7</f>
        <v>#NUM!</v>
      </c>
      <c r="D7399" t="e">
        <f>IF(C7399=1,'Data Transformation'!$G$3+0.5*'Data Transformation'!$W$25,IF(C7400=1,D7400-'Data Transformation'!$W$25,FALSE))</f>
        <v>#NUM!</v>
      </c>
      <c r="E7399">
        <f t="array" ref="E7399">IF(ISLOGICAL(D7399),"",FREQUENCY(IF('Data Transformation'!$B$425:$B$8425='Bin Analysis'!$B7395,'Data Transformation'!$G$425:$G$8425),D7399))</f>
        <v>2001</v>
      </c>
      <c r="F7399">
        <f t="shared" ref="F7399:F7417" si="924">IF(ISLOGICAL(D7399),"",E7399-E7398)</f>
        <v>0</v>
      </c>
      <c r="G7399">
        <f>Weighting!$H$7</f>
        <v>0</v>
      </c>
      <c r="H7399">
        <f t="array" ref="H7399">FREQUENCY(IF('Data Transformation'!$B$4:$B$8425=B7395,'Data Transformation'!$G$4:$G$8425),'Bin Analysis'!$B7399)</f>
        <v>2073</v>
      </c>
      <c r="I7399">
        <f t="shared" ref="I7399:I7417" si="925">H7399-H7398</f>
        <v>0</v>
      </c>
      <c r="J7399">
        <f>IF(I7399=0,0,1)</f>
        <v>0</v>
      </c>
      <c r="K7399">
        <f>J7399*Weighting!$W$7</f>
        <v>0</v>
      </c>
      <c r="M7399" s="14"/>
    </row>
    <row r="7400" spans="1:25" x14ac:dyDescent="0.25">
      <c r="A7400" s="32" t="str">
        <f>IF(Weighting!$P$8&gt;0,B7400,"")</f>
        <v/>
      </c>
      <c r="B7400" t="e">
        <f>Weighting!$C$8</f>
        <v>#DIV/0!</v>
      </c>
      <c r="C7400" t="e">
        <f>Weighting!$F$8</f>
        <v>#NUM!</v>
      </c>
      <c r="D7400" t="e">
        <f>IF(C7400=1,'Data Transformation'!$G$3+0.5*'Data Transformation'!$W$25,IF(C7401=1,D7401-'Data Transformation'!$W$25,FALSE))</f>
        <v>#NUM!</v>
      </c>
      <c r="E7400">
        <f t="array" ref="E7400">IF(ISLOGICAL(D7400),"",FREQUENCY(IF('Data Transformation'!$B$425:$B$8425='Bin Analysis'!$B7395,'Data Transformation'!$G$425:$G$8425),D7400))</f>
        <v>2001</v>
      </c>
      <c r="F7400">
        <f t="shared" si="924"/>
        <v>0</v>
      </c>
      <c r="G7400">
        <f>Weighting!$H$8</f>
        <v>0</v>
      </c>
      <c r="H7400">
        <f t="array" ref="H7400">FREQUENCY(IF('Data Transformation'!$B$4:$B$8425=B7395,'Data Transformation'!$G$4:$G$8425),'Bin Analysis'!$B7400)</f>
        <v>2073</v>
      </c>
      <c r="I7400">
        <f t="shared" si="925"/>
        <v>0</v>
      </c>
      <c r="J7400">
        <f t="shared" ref="J7400:J7417" si="926">IF(I7400=0,0,1)</f>
        <v>0</v>
      </c>
      <c r="K7400">
        <f>J7400*Weighting!$W$8</f>
        <v>0</v>
      </c>
      <c r="M7400" s="14"/>
    </row>
    <row r="7401" spans="1:25" x14ac:dyDescent="0.25">
      <c r="A7401" s="32" t="str">
        <f>IF(Weighting!$P$9&gt;0,B7401,"")</f>
        <v/>
      </c>
      <c r="B7401" s="50" t="e">
        <f>Weighting!$C$9</f>
        <v>#DIV/0!</v>
      </c>
      <c r="C7401" t="e">
        <f>Weighting!$F$9</f>
        <v>#NUM!</v>
      </c>
      <c r="D7401" t="e">
        <f>IF(C7401=1,'Data Transformation'!$G$3+0.5*'Data Transformation'!$W$25,IF(C7402=1,D7402-'Data Transformation'!$W$25,FALSE))</f>
        <v>#NUM!</v>
      </c>
      <c r="E7401">
        <f t="array" ref="E7401">IF(ISLOGICAL(D7401),"",FREQUENCY(IF('Data Transformation'!$B$425:$B$8425='Bin Analysis'!$B7395,'Data Transformation'!$G$425:$G$8425),D7401))</f>
        <v>2001</v>
      </c>
      <c r="F7401">
        <f t="shared" si="924"/>
        <v>0</v>
      </c>
      <c r="G7401">
        <f>Weighting!$H$9</f>
        <v>0</v>
      </c>
      <c r="H7401">
        <f t="array" ref="H7401">FREQUENCY(IF('Data Transformation'!$B$4:$B$8425=B7395,'Data Transformation'!$G$4:$G$8425),'Bin Analysis'!$B7401)</f>
        <v>2073</v>
      </c>
      <c r="I7401">
        <f t="shared" si="925"/>
        <v>0</v>
      </c>
      <c r="J7401">
        <f t="shared" si="926"/>
        <v>0</v>
      </c>
      <c r="K7401">
        <f>J7401*Weighting!$W$9</f>
        <v>0</v>
      </c>
      <c r="M7401" s="14"/>
    </row>
    <row r="7402" spans="1:25" x14ac:dyDescent="0.25">
      <c r="A7402" s="32" t="str">
        <f>IF(Weighting!$P$10&gt;0,B7402,"")</f>
        <v/>
      </c>
      <c r="B7402" t="e">
        <f>Weighting!$C$10</f>
        <v>#DIV/0!</v>
      </c>
      <c r="C7402" t="e">
        <f>Weighting!$F$10</f>
        <v>#NUM!</v>
      </c>
      <c r="D7402" t="e">
        <f>IF(C7402=1,'Data Transformation'!$G$3+0.5*'Data Transformation'!$W$25,IF(C7403=1,D7403-'Data Transformation'!$W$25,FALSE))</f>
        <v>#NUM!</v>
      </c>
      <c r="E7402">
        <f t="array" ref="E7402">IF(ISLOGICAL(D7402),"",FREQUENCY(IF('Data Transformation'!$B$425:$B$8425='Bin Analysis'!$B7395,'Data Transformation'!$G$425:$G$8425),D7402))</f>
        <v>2001</v>
      </c>
      <c r="F7402">
        <f t="shared" si="924"/>
        <v>0</v>
      </c>
      <c r="G7402">
        <f>Weighting!$H$10</f>
        <v>0</v>
      </c>
      <c r="H7402">
        <f t="array" ref="H7402">FREQUENCY(IF('Data Transformation'!$B$4:$B$8425=B7395,'Data Transformation'!$G$4:$G$8425),'Bin Analysis'!$B7402)</f>
        <v>2073</v>
      </c>
      <c r="I7402">
        <f t="shared" si="925"/>
        <v>0</v>
      </c>
      <c r="J7402">
        <f t="shared" si="926"/>
        <v>0</v>
      </c>
      <c r="K7402">
        <f>J7402*Weighting!$W$10</f>
        <v>0</v>
      </c>
      <c r="M7402" s="14"/>
    </row>
    <row r="7403" spans="1:25" x14ac:dyDescent="0.25">
      <c r="A7403" s="32" t="str">
        <f>IF(Weighting!$P$11&gt;0,B7403,"")</f>
        <v/>
      </c>
      <c r="B7403" t="e">
        <f>Weighting!$C$11</f>
        <v>#DIV/0!</v>
      </c>
      <c r="C7403" t="e">
        <f>Weighting!$F$11</f>
        <v>#NUM!</v>
      </c>
      <c r="D7403" t="e">
        <f>IF(C7403=1,'Data Transformation'!$G$3+0.5*'Data Transformation'!$W$25,IF(C7404=1,D7404-'Data Transformation'!$W$25,FALSE))</f>
        <v>#NUM!</v>
      </c>
      <c r="E7403">
        <f t="array" ref="E7403">IF(ISLOGICAL(D7403),"",FREQUENCY(IF('Data Transformation'!$B$425:$B$8425='Bin Analysis'!$B7395,'Data Transformation'!$G$425:$G$8425),D7403))</f>
        <v>2001</v>
      </c>
      <c r="F7403">
        <f t="shared" si="924"/>
        <v>0</v>
      </c>
      <c r="G7403">
        <f>Weighting!$H$11</f>
        <v>0</v>
      </c>
      <c r="H7403">
        <f t="array" ref="H7403">FREQUENCY(IF('Data Transformation'!$B$4:$B$8425=B7395,'Data Transformation'!$G$4:$G$8425),'Bin Analysis'!$B7403)</f>
        <v>2073</v>
      </c>
      <c r="I7403">
        <f t="shared" si="925"/>
        <v>0</v>
      </c>
      <c r="J7403">
        <f t="shared" si="926"/>
        <v>0</v>
      </c>
      <c r="K7403">
        <f>J7403*Weighting!$W$11</f>
        <v>0</v>
      </c>
      <c r="M7403" s="14"/>
    </row>
    <row r="7404" spans="1:25" x14ac:dyDescent="0.25">
      <c r="A7404" s="32" t="str">
        <f>IF(Weighting!$P$12&gt;0,B7404,"")</f>
        <v/>
      </c>
      <c r="B7404" t="e">
        <f>Weighting!$C$12</f>
        <v>#DIV/0!</v>
      </c>
      <c r="C7404" t="e">
        <f>Weighting!$F$12</f>
        <v>#NUM!</v>
      </c>
      <c r="D7404" t="e">
        <f>IF(C7404=1,'Data Transformation'!$G$3+0.5*'Data Transformation'!$W$25,IF(C7405=1,D7405-'Data Transformation'!$W$25,FALSE))</f>
        <v>#NUM!</v>
      </c>
      <c r="E7404">
        <f t="array" ref="E7404">IF(ISLOGICAL(D7404),"",FREQUENCY(IF('Data Transformation'!$B$425:$B$8425='Bin Analysis'!$B7395,'Data Transformation'!$G$425:$G$8425),D7404))</f>
        <v>2001</v>
      </c>
      <c r="F7404">
        <f t="shared" si="924"/>
        <v>0</v>
      </c>
      <c r="G7404">
        <f>Weighting!$H$12</f>
        <v>0</v>
      </c>
      <c r="H7404">
        <f t="array" ref="H7404">FREQUENCY(IF('Data Transformation'!$B$4:$B$8425=B7395,'Data Transformation'!$G$4:$G$8425),'Bin Analysis'!$B7404)</f>
        <v>2073</v>
      </c>
      <c r="I7404">
        <f t="shared" si="925"/>
        <v>0</v>
      </c>
      <c r="J7404">
        <f t="shared" si="926"/>
        <v>0</v>
      </c>
      <c r="K7404">
        <f>J7404*Weighting!$W$12</f>
        <v>0</v>
      </c>
      <c r="M7404" s="14"/>
    </row>
    <row r="7405" spans="1:25" x14ac:dyDescent="0.25">
      <c r="A7405" s="32" t="str">
        <f>IF(Weighting!$P$13&gt;0,B7405,"")</f>
        <v/>
      </c>
      <c r="B7405" t="e">
        <f>Weighting!$C$13</f>
        <v>#DIV/0!</v>
      </c>
      <c r="C7405" t="e">
        <f>Weighting!$F$13</f>
        <v>#NUM!</v>
      </c>
      <c r="D7405" t="e">
        <f>IF(C7405=1,'Data Transformation'!$G$3+0.5*'Data Transformation'!$W$25,IF(C7406=1,D7406-'Data Transformation'!$W$25,FALSE))</f>
        <v>#NUM!</v>
      </c>
      <c r="E7405">
        <f t="array" ref="E7405">IF(ISLOGICAL(D7405),"",FREQUENCY(IF('Data Transformation'!$B$425:$B$8425='Bin Analysis'!$B7395,'Data Transformation'!$G$425:$G$8425),D7405))</f>
        <v>2001</v>
      </c>
      <c r="F7405">
        <f t="shared" si="924"/>
        <v>0</v>
      </c>
      <c r="G7405">
        <f>Weighting!$H$13</f>
        <v>0</v>
      </c>
      <c r="H7405">
        <f t="array" ref="H7405">FREQUENCY(IF('Data Transformation'!$B$4:$B$8425=B7395,'Data Transformation'!$G$4:$G$8425),'Bin Analysis'!$B7405)</f>
        <v>2073</v>
      </c>
      <c r="I7405">
        <f t="shared" si="925"/>
        <v>0</v>
      </c>
      <c r="J7405">
        <f t="shared" si="926"/>
        <v>0</v>
      </c>
      <c r="K7405">
        <f>J7405*Weighting!$W$13</f>
        <v>0</v>
      </c>
      <c r="M7405" s="14"/>
    </row>
    <row r="7406" spans="1:25" x14ac:dyDescent="0.25">
      <c r="A7406" s="32" t="str">
        <f>IF(Weighting!$P$14&gt;0,B7406,"")</f>
        <v/>
      </c>
      <c r="B7406" t="e">
        <f>Weighting!$C$14</f>
        <v>#DIV/0!</v>
      </c>
      <c r="C7406" t="e">
        <f>Weighting!$F$14</f>
        <v>#NUM!</v>
      </c>
      <c r="D7406" t="e">
        <f>IF(C7406=1,'Data Transformation'!$G$3+0.5*'Data Transformation'!$W$25,IF(C7407=1,D7407-'Data Transformation'!$W$25,FALSE))</f>
        <v>#NUM!</v>
      </c>
      <c r="E7406">
        <f t="array" ref="E7406">IF(ISLOGICAL(D7406),"",FREQUENCY(IF('Data Transformation'!$B$425:$B$8425='Bin Analysis'!$B7395,'Data Transformation'!$G$425:$G$8425),D7406))</f>
        <v>2001</v>
      </c>
      <c r="F7406">
        <f t="shared" si="924"/>
        <v>0</v>
      </c>
      <c r="G7406">
        <f>Weighting!$H$14</f>
        <v>0</v>
      </c>
      <c r="H7406">
        <f t="array" ref="H7406">FREQUENCY(IF('Data Transformation'!$B$4:$B$8425=B7395,'Data Transformation'!$G$4:$G$8425),'Bin Analysis'!$B7406)</f>
        <v>2073</v>
      </c>
      <c r="I7406">
        <f t="shared" si="925"/>
        <v>0</v>
      </c>
      <c r="J7406">
        <f t="shared" si="926"/>
        <v>0</v>
      </c>
      <c r="K7406">
        <f>J7406*Weighting!$W$14</f>
        <v>0</v>
      </c>
      <c r="M7406" s="14"/>
    </row>
    <row r="7407" spans="1:25" x14ac:dyDescent="0.25">
      <c r="A7407" s="32" t="str">
        <f>IF(Weighting!$P$15&gt;0,B7407,"")</f>
        <v/>
      </c>
      <c r="B7407" t="e">
        <f>Weighting!$C$15</f>
        <v>#DIV/0!</v>
      </c>
      <c r="C7407" t="e">
        <f>Weighting!$F$15</f>
        <v>#NUM!</v>
      </c>
      <c r="D7407" t="e">
        <f>IF(C7407=1,'Data Transformation'!$G$3+0.5*'Data Transformation'!$W$25,IF(C7408=1,D7408-'Data Transformation'!$W$25,FALSE))</f>
        <v>#NUM!</v>
      </c>
      <c r="E7407">
        <f t="array" ref="E7407">IF(ISLOGICAL(D7407),"",FREQUENCY(IF('Data Transformation'!$B$425:$B$8425='Bin Analysis'!$B7395,'Data Transformation'!$G$425:$G$8425),D7407))</f>
        <v>2001</v>
      </c>
      <c r="F7407">
        <f t="shared" si="924"/>
        <v>0</v>
      </c>
      <c r="G7407">
        <f>Weighting!$H$15</f>
        <v>0</v>
      </c>
      <c r="H7407">
        <f t="array" ref="H7407">FREQUENCY(IF('Data Transformation'!$B$4:$B$8425=B7395,'Data Transformation'!$G$4:$G$8425),'Bin Analysis'!$B7407)</f>
        <v>2073</v>
      </c>
      <c r="I7407">
        <f t="shared" si="925"/>
        <v>0</v>
      </c>
      <c r="J7407">
        <f t="shared" si="926"/>
        <v>0</v>
      </c>
      <c r="K7407">
        <f>J7407*Weighting!$W$15</f>
        <v>0</v>
      </c>
      <c r="M7407" s="14"/>
    </row>
    <row r="7408" spans="1:25" x14ac:dyDescent="0.25">
      <c r="A7408" s="32" t="str">
        <f>IF(Weighting!$P$16&gt;0,B7408,"")</f>
        <v/>
      </c>
      <c r="B7408" t="e">
        <f>Weighting!$C$16</f>
        <v>#DIV/0!</v>
      </c>
      <c r="C7408" t="e">
        <f>Weighting!$F$16</f>
        <v>#NUM!</v>
      </c>
      <c r="D7408" t="e">
        <f>IF(C7408=1,'Data Transformation'!$G$3+0.5*'Data Transformation'!$W$25,IF(C7409=1,D7409-'Data Transformation'!$W$25,FALSE))</f>
        <v>#NUM!</v>
      </c>
      <c r="E7408">
        <f t="array" ref="E7408">IF(ISLOGICAL(D7408),"",FREQUENCY(IF('Data Transformation'!$B$425:$B$8425='Bin Analysis'!$B7395,'Data Transformation'!$G$425:$G$8425),D7408))</f>
        <v>2001</v>
      </c>
      <c r="F7408">
        <f t="shared" si="924"/>
        <v>0</v>
      </c>
      <c r="G7408">
        <f>Weighting!$H$16</f>
        <v>0</v>
      </c>
      <c r="H7408">
        <f t="array" ref="H7408">FREQUENCY(IF('Data Transformation'!$B$4:$B$8425=B7395,'Data Transformation'!$G$4:$G$8425),'Bin Analysis'!$B7408)</f>
        <v>2073</v>
      </c>
      <c r="I7408">
        <f t="shared" si="925"/>
        <v>0</v>
      </c>
      <c r="J7408">
        <f t="shared" si="926"/>
        <v>0</v>
      </c>
      <c r="K7408">
        <f>J7408*Weighting!$W$16</f>
        <v>0</v>
      </c>
      <c r="M7408" s="14"/>
    </row>
    <row r="7409" spans="1:25" x14ac:dyDescent="0.25">
      <c r="A7409" s="32" t="str">
        <f>IF(Weighting!$P$17&gt;0,B7409,"")</f>
        <v/>
      </c>
      <c r="B7409" t="e">
        <f>Weighting!$C$17</f>
        <v>#DIV/0!</v>
      </c>
      <c r="C7409" t="e">
        <f>Weighting!$F$17</f>
        <v>#NUM!</v>
      </c>
      <c r="D7409" t="e">
        <f>IF(C7409=1,'Data Transformation'!$G$3+0.5*'Data Transformation'!$W$25,IF(C7410=1,D7410-'Data Transformation'!$W$25,FALSE))</f>
        <v>#NUM!</v>
      </c>
      <c r="E7409">
        <f t="array" ref="E7409">IF(ISLOGICAL(D7409),"",FREQUENCY(IF('Data Transformation'!$B$425:$B$8425='Bin Analysis'!$B7395,'Data Transformation'!$G$425:$G$8425),D7409))</f>
        <v>2001</v>
      </c>
      <c r="F7409">
        <f t="shared" si="924"/>
        <v>0</v>
      </c>
      <c r="G7409">
        <f>Weighting!$H$17</f>
        <v>0</v>
      </c>
      <c r="H7409">
        <f t="array" ref="H7409">FREQUENCY(IF('Data Transformation'!$B$4:$B$8425=B7395,'Data Transformation'!$G$4:$G$8425),'Bin Analysis'!$B7409)</f>
        <v>2073</v>
      </c>
      <c r="I7409">
        <f t="shared" si="925"/>
        <v>0</v>
      </c>
      <c r="J7409">
        <f t="shared" si="926"/>
        <v>0</v>
      </c>
      <c r="K7409">
        <f>J7409*Weighting!$W$17</f>
        <v>0</v>
      </c>
      <c r="M7409" s="14"/>
    </row>
    <row r="7410" spans="1:25" x14ac:dyDescent="0.25">
      <c r="A7410" s="32" t="str">
        <f>IF(Weighting!$P$18&gt;0,B7410,"")</f>
        <v/>
      </c>
      <c r="B7410" t="e">
        <f>Weighting!$C$18</f>
        <v>#DIV/0!</v>
      </c>
      <c r="C7410" t="e">
        <f>Weighting!$F$18</f>
        <v>#NUM!</v>
      </c>
      <c r="D7410" t="e">
        <f>IF(C7410=1,'Data Transformation'!$G$3+0.5*'Data Transformation'!$W$25,IF(C7411=1,D7411-'Data Transformation'!$W$25,FALSE))</f>
        <v>#NUM!</v>
      </c>
      <c r="E7410">
        <f t="array" ref="E7410">IF(ISLOGICAL(D7410),"",FREQUENCY(IF('Data Transformation'!$B$425:$B$8425='Bin Analysis'!$B7395,'Data Transformation'!$G$425:$G$8425),D7410))</f>
        <v>2001</v>
      </c>
      <c r="F7410">
        <f t="shared" si="924"/>
        <v>0</v>
      </c>
      <c r="G7410">
        <f>Weighting!$H$18</f>
        <v>0</v>
      </c>
      <c r="H7410">
        <f t="array" ref="H7410">FREQUENCY(IF('Data Transformation'!$B$4:$B$8425=B7395,'Data Transformation'!$G$4:$G$8425),'Bin Analysis'!$B7410)</f>
        <v>2073</v>
      </c>
      <c r="I7410">
        <f t="shared" si="925"/>
        <v>0</v>
      </c>
      <c r="J7410">
        <f t="shared" si="926"/>
        <v>0</v>
      </c>
      <c r="K7410">
        <f>J7410*Weighting!$W$18</f>
        <v>0</v>
      </c>
      <c r="M7410" s="14"/>
    </row>
    <row r="7411" spans="1:25" x14ac:dyDescent="0.25">
      <c r="A7411" s="32" t="str">
        <f>IF(Weighting!$P$19&gt;0,B7411,"")</f>
        <v/>
      </c>
      <c r="B7411" t="e">
        <f>Weighting!$C$19</f>
        <v>#DIV/0!</v>
      </c>
      <c r="C7411" t="e">
        <f>Weighting!$F$19</f>
        <v>#NUM!</v>
      </c>
      <c r="D7411" t="e">
        <f>IF(C7411=1,'Data Transformation'!$G$3+0.5*'Data Transformation'!$W$25,IF(C7412=1,D7412-'Data Transformation'!$W$25,FALSE))</f>
        <v>#NUM!</v>
      </c>
      <c r="E7411">
        <f t="array" ref="E7411">IF(ISLOGICAL(D7411),"",FREQUENCY(IF('Data Transformation'!$B$425:$B$8425='Bin Analysis'!$B7395,'Data Transformation'!$G$425:$G$8425),D7411))</f>
        <v>2001</v>
      </c>
      <c r="F7411">
        <f t="shared" si="924"/>
        <v>0</v>
      </c>
      <c r="G7411">
        <f>Weighting!$H$19</f>
        <v>0</v>
      </c>
      <c r="H7411">
        <f t="array" ref="H7411">FREQUENCY(IF('Data Transformation'!$B$4:$B$8425=B7395,'Data Transformation'!$G$4:$G$8425),'Bin Analysis'!$B7411)</f>
        <v>2073</v>
      </c>
      <c r="I7411">
        <f t="shared" si="925"/>
        <v>0</v>
      </c>
      <c r="J7411">
        <f t="shared" si="926"/>
        <v>0</v>
      </c>
      <c r="K7411">
        <f>J7411*Weighting!$W$19</f>
        <v>0</v>
      </c>
      <c r="M7411" s="14"/>
    </row>
    <row r="7412" spans="1:25" x14ac:dyDescent="0.25">
      <c r="A7412" s="32" t="str">
        <f>IF(Weighting!$P$20&gt;0,B7412,"")</f>
        <v/>
      </c>
      <c r="B7412" t="e">
        <f>Weighting!$C$20</f>
        <v>#DIV/0!</v>
      </c>
      <c r="C7412" t="e">
        <f>Weighting!$F$20</f>
        <v>#NUM!</v>
      </c>
      <c r="D7412" t="e">
        <f>IF(C7412=1,'Data Transformation'!$G$3+0.5*'Data Transformation'!$W$25,IF(C7413=1,D7413-'Data Transformation'!$W$25,FALSE))</f>
        <v>#NUM!</v>
      </c>
      <c r="E7412">
        <f t="array" ref="E7412">IF(ISLOGICAL(D7412),"",FREQUENCY(IF('Data Transformation'!$B$425:$B$8425='Bin Analysis'!$B7395,'Data Transformation'!$G$425:$G$8425),D7412))</f>
        <v>2001</v>
      </c>
      <c r="F7412">
        <f t="shared" si="924"/>
        <v>0</v>
      </c>
      <c r="G7412">
        <f>Weighting!$H$20</f>
        <v>0</v>
      </c>
      <c r="H7412">
        <f t="array" ref="H7412">FREQUENCY(IF('Data Transformation'!$B$4:$B$8425=B7395,'Data Transformation'!$G$4:$G$8425),'Bin Analysis'!$B7412)</f>
        <v>2073</v>
      </c>
      <c r="I7412">
        <f t="shared" si="925"/>
        <v>0</v>
      </c>
      <c r="J7412">
        <f t="shared" si="926"/>
        <v>0</v>
      </c>
      <c r="K7412">
        <f>J7412*Weighting!$W$20</f>
        <v>0</v>
      </c>
      <c r="M7412" s="14"/>
    </row>
    <row r="7413" spans="1:25" x14ac:dyDescent="0.25">
      <c r="A7413" s="32" t="str">
        <f>IF(Weighting!$P$21&gt;0,B7413,"")</f>
        <v/>
      </c>
      <c r="B7413" t="e">
        <f>Weighting!$C$21</f>
        <v>#DIV/0!</v>
      </c>
      <c r="C7413" t="e">
        <f>Weighting!$F$21</f>
        <v>#NUM!</v>
      </c>
      <c r="D7413" t="e">
        <f>IF(C7413=1,'Data Transformation'!$G$3+0.5*'Data Transformation'!$W$25,IF(C7414=1,D7414-'Data Transformation'!$W$25,FALSE))</f>
        <v>#NUM!</v>
      </c>
      <c r="E7413">
        <f t="array" ref="E7413">IF(ISLOGICAL(D7413),"",FREQUENCY(IF('Data Transformation'!$B$425:$B$8425='Bin Analysis'!$B7395,'Data Transformation'!$G$425:$G$8425),D7413))</f>
        <v>2001</v>
      </c>
      <c r="F7413">
        <f t="shared" si="924"/>
        <v>0</v>
      </c>
      <c r="G7413">
        <f>Weighting!$H$21</f>
        <v>0</v>
      </c>
      <c r="H7413">
        <f t="array" ref="H7413">FREQUENCY(IF('Data Transformation'!$B$4:$B$8425=B7395,'Data Transformation'!$G$4:$G$8425),'Bin Analysis'!$B7413)</f>
        <v>2073</v>
      </c>
      <c r="I7413">
        <f t="shared" si="925"/>
        <v>0</v>
      </c>
      <c r="J7413">
        <f t="shared" si="926"/>
        <v>0</v>
      </c>
      <c r="K7413">
        <f>J7413*Weighting!$W$21</f>
        <v>0</v>
      </c>
      <c r="M7413" s="14"/>
    </row>
    <row r="7414" spans="1:25" x14ac:dyDescent="0.25">
      <c r="A7414" s="32" t="str">
        <f>IF(Weighting!$P$22&gt;0,B7414,"")</f>
        <v/>
      </c>
      <c r="B7414" t="e">
        <f>Weighting!$C$22</f>
        <v>#DIV/0!</v>
      </c>
      <c r="C7414" t="e">
        <f>Weighting!$F$22</f>
        <v>#NUM!</v>
      </c>
      <c r="D7414" t="e">
        <f>IF(C7414=1,'Data Transformation'!$G$3+0.5*'Data Transformation'!$W$25,IF(C7415=1,D7415-'Data Transformation'!$W$25,FALSE))</f>
        <v>#NUM!</v>
      </c>
      <c r="E7414">
        <f t="array" ref="E7414">IF(ISLOGICAL(D7414),"",FREQUENCY(IF('Data Transformation'!$B$425:$B$8425='Bin Analysis'!$B7395,'Data Transformation'!$G$425:$G$8425),D7414))</f>
        <v>2001</v>
      </c>
      <c r="F7414">
        <f t="shared" si="924"/>
        <v>0</v>
      </c>
      <c r="G7414">
        <f>Weighting!$H$22</f>
        <v>0</v>
      </c>
      <c r="H7414">
        <f t="array" ref="H7414">FREQUENCY(IF('Data Transformation'!$B$4:$B$8425=B7395,'Data Transformation'!$G$4:$G$8425),'Bin Analysis'!$B7414)</f>
        <v>2073</v>
      </c>
      <c r="I7414">
        <f t="shared" si="925"/>
        <v>0</v>
      </c>
      <c r="J7414">
        <f t="shared" si="926"/>
        <v>0</v>
      </c>
      <c r="K7414">
        <f>J7414*Weighting!$W$22</f>
        <v>0</v>
      </c>
      <c r="M7414" s="14"/>
    </row>
    <row r="7415" spans="1:25" x14ac:dyDescent="0.25">
      <c r="A7415" s="32" t="str">
        <f>IF(Weighting!$P$23&gt;0,B7415,"")</f>
        <v/>
      </c>
      <c r="B7415" t="e">
        <f>Weighting!$C$23</f>
        <v>#DIV/0!</v>
      </c>
      <c r="C7415" t="e">
        <f>Weighting!$F$23</f>
        <v>#NUM!</v>
      </c>
      <c r="D7415" t="e">
        <f>IF(C7415=1,'Data Transformation'!$G$3+0.5*'Data Transformation'!$W$25,IF(C7416=1,D7416-'Data Transformation'!$W$25,FALSE))</f>
        <v>#NUM!</v>
      </c>
      <c r="E7415">
        <f t="array" ref="E7415">IF(ISLOGICAL(D7415),"",FREQUENCY(IF('Data Transformation'!$B$425:$B$8425='Bin Analysis'!$B7395,'Data Transformation'!$G$425:$G$8425),D7415))</f>
        <v>2001</v>
      </c>
      <c r="F7415">
        <f t="shared" si="924"/>
        <v>0</v>
      </c>
      <c r="G7415">
        <f>Weighting!$H$23</f>
        <v>0</v>
      </c>
      <c r="H7415">
        <f t="array" ref="H7415">FREQUENCY(IF('Data Transformation'!$B$4:$B$8425=B7395,'Data Transformation'!$G$4:$G$8425),'Bin Analysis'!$B7415)</f>
        <v>2073</v>
      </c>
      <c r="I7415">
        <f t="shared" si="925"/>
        <v>0</v>
      </c>
      <c r="J7415">
        <f t="shared" si="926"/>
        <v>0</v>
      </c>
      <c r="K7415">
        <f>J7415*Weighting!$W$23</f>
        <v>0</v>
      </c>
      <c r="M7415" s="14"/>
    </row>
    <row r="7416" spans="1:25" x14ac:dyDescent="0.25">
      <c r="A7416" s="32" t="str">
        <f>IF(Weighting!$P$24&gt;0,B7416,"")</f>
        <v/>
      </c>
      <c r="B7416" t="e">
        <f>Weighting!$C$24</f>
        <v>#DIV/0!</v>
      </c>
      <c r="C7416" t="e">
        <f>Weighting!$F$24</f>
        <v>#NUM!</v>
      </c>
      <c r="D7416" t="e">
        <f>IF(C7416=1,'Data Transformation'!$G$3+0.5*'Data Transformation'!$W$25,IF(C7417=1,D7417-'Data Transformation'!$W$25,FALSE))</f>
        <v>#NUM!</v>
      </c>
      <c r="E7416">
        <f t="array" ref="E7416">IF(ISLOGICAL(D7416),"",FREQUENCY(IF('Data Transformation'!$B$425:$B$8425='Bin Analysis'!$B7395,'Data Transformation'!$G$425:$G$8425),D7416))</f>
        <v>2001</v>
      </c>
      <c r="F7416">
        <f t="shared" si="924"/>
        <v>0</v>
      </c>
      <c r="G7416">
        <f>Weighting!$H$24</f>
        <v>0</v>
      </c>
      <c r="H7416">
        <f t="array" ref="H7416">FREQUENCY(IF('Data Transformation'!$B$4:$B$8425=B7395,'Data Transformation'!$G$4:$G$8425),'Bin Analysis'!$B7416)</f>
        <v>2073</v>
      </c>
      <c r="I7416">
        <f t="shared" si="925"/>
        <v>0</v>
      </c>
      <c r="J7416">
        <f t="shared" si="926"/>
        <v>0</v>
      </c>
      <c r="K7416">
        <f>J7416*Weighting!$W$24</f>
        <v>0</v>
      </c>
      <c r="M7416" s="14"/>
    </row>
    <row r="7417" spans="1:25" x14ac:dyDescent="0.25">
      <c r="A7417" s="32" t="str">
        <f>IF(Weighting!$P$25&gt;0,B7417,"")</f>
        <v/>
      </c>
      <c r="B7417" t="e">
        <f>Weighting!$C$25</f>
        <v>#DIV/0!</v>
      </c>
      <c r="C7417" t="e">
        <f>Weighting!$F$25</f>
        <v>#NUM!</v>
      </c>
      <c r="D7417" t="e">
        <f>IF(C7417=1,'Data Transformation'!$G$3+0.5*'Data Transformation'!$W$25,IF(C7418=1,D7418-'Data Transformation'!$W$25,FALSE))</f>
        <v>#NUM!</v>
      </c>
      <c r="E7417">
        <f t="array" ref="E7417">IF(ISLOGICAL(D7417),"",FREQUENCY(IF('Data Transformation'!$B$425:$B$8425='Bin Analysis'!$B7395,'Data Transformation'!$G$425:$G$8425),D7417))</f>
        <v>2001</v>
      </c>
      <c r="F7417">
        <f t="shared" si="924"/>
        <v>0</v>
      </c>
      <c r="G7417">
        <f>Weighting!$H$25</f>
        <v>0</v>
      </c>
      <c r="H7417">
        <f t="array" ref="H7417">FREQUENCY(IF('Data Transformation'!$B$4:$B$8425=B7395,'Data Transformation'!$G$4:$G$8425),'Bin Analysis'!$B7417)</f>
        <v>2073</v>
      </c>
      <c r="I7417">
        <f t="shared" si="925"/>
        <v>0</v>
      </c>
      <c r="J7417">
        <f t="shared" si="926"/>
        <v>0</v>
      </c>
      <c r="K7417">
        <f>J7417*Weighting!$W$25</f>
        <v>0</v>
      </c>
      <c r="M7417" s="14"/>
    </row>
    <row r="7418" spans="1:25" x14ac:dyDescent="0.25">
      <c r="A7418" s="32"/>
      <c r="M7418" s="14"/>
    </row>
    <row r="7419" spans="1:25" ht="23.25" x14ac:dyDescent="0.35">
      <c r="A7419" s="21" t="s">
        <v>0</v>
      </c>
      <c r="B7419" s="21" t="str">
        <f>IFERROR(VLOOKUP(C7419,'Data Transformation'!$L$6:$M$426,2,FALSE),"")</f>
        <v/>
      </c>
      <c r="C7419" s="21">
        <f>C7395+1</f>
        <v>309</v>
      </c>
      <c r="D7419" s="21"/>
      <c r="E7419" s="21"/>
      <c r="F7419" s="21"/>
      <c r="G7419" s="21"/>
      <c r="H7419" s="22"/>
      <c r="I7419" s="22"/>
      <c r="J7419" s="22"/>
      <c r="K7419" s="21"/>
      <c r="L7419" s="21" t="str">
        <f>B7419</f>
        <v/>
      </c>
      <c r="M7419" s="23" t="e">
        <f>INDEX('Data Transformation'!$O$4:$O$424,MATCH($B7419,'Data Transformation'!$M$4:$M$424,0),MATCH($M$2,'Data Transformation'!$O$3,0))</f>
        <v>#N/A</v>
      </c>
      <c r="N7419" s="27" t="e">
        <f>IF('Input and Summary Results'!$J$16="minimum",'Bin Analysis'!X7420/(M7419-1),'Bin Analysis'!Y7419/('Bin Analysis'!M7419-1))</f>
        <v>#N/A</v>
      </c>
      <c r="O7419" s="27" t="e">
        <f>IF(M7419=FALSE,NA(),(VLOOKUP(1,C7422:K7441,4,FALSE))/(M7419-1))</f>
        <v>#N/A</v>
      </c>
      <c r="P7419" s="27" t="e">
        <f>IF(M7419=FALSE,NA(),SUM(J7422:J7441)/Weighting!$S$5)</f>
        <v>#N/A</v>
      </c>
      <c r="Q7419" s="27" t="e">
        <f>IF(M7419=FALSE,NA(),SUM(K7422:K7441)/Weighting!$S$6)</f>
        <v>#N/A</v>
      </c>
      <c r="R7419" s="27" t="e">
        <f>IF(M7419=FALSE,NA(),(VLOOKUP(1,G7422:K7441,3,FALSE))/(M7419-1))</f>
        <v>#N/A</v>
      </c>
      <c r="S7419" s="22" t="e">
        <f>IF(M7419=FALSE,NA(),IF(SUM(J7422:J7441)=2,"yes","no"))</f>
        <v>#N/A</v>
      </c>
      <c r="X7419" s="2" cm="2">
        <f t="array" ref="X7419:X7420">FREQUENCY(IF('Data Transformation'!$B$425:$B$6424='Bin Analysis'!L7419,'Data Transformation'!$G$425:$G$6424),'Data Transformation'!$U$11)</f>
        <v>0</v>
      </c>
      <c r="Y7419" s="2" cm="2">
        <f t="array" ref="Y7419:Y7420">FREQUENCY(IF('Data Transformation'!$B$425:$B$6424='Bin Analysis'!L7419,'Data Transformation'!$G$425:$G$6424),'Data Transformation'!$U$12)</f>
        <v>0</v>
      </c>
    </row>
    <row r="7420" spans="1:25" x14ac:dyDescent="0.25">
      <c r="A7420" s="14" t="s">
        <v>67</v>
      </c>
      <c r="B7420" t="s">
        <v>47</v>
      </c>
      <c r="C7420" t="s">
        <v>5</v>
      </c>
      <c r="D7420" t="s">
        <v>100</v>
      </c>
      <c r="E7420" t="s">
        <v>101</v>
      </c>
      <c r="F7420" t="s">
        <v>102</v>
      </c>
      <c r="G7420" t="s">
        <v>70</v>
      </c>
      <c r="H7420" t="s">
        <v>31</v>
      </c>
      <c r="I7420" t="s">
        <v>32</v>
      </c>
      <c r="J7420" t="s">
        <v>46</v>
      </c>
      <c r="K7420" s="14" t="s">
        <v>45</v>
      </c>
      <c r="M7420" s="14"/>
      <c r="X7420" s="2">
        <v>0</v>
      </c>
      <c r="Y7420" s="2">
        <v>0</v>
      </c>
    </row>
    <row r="7421" spans="1:25" x14ac:dyDescent="0.25">
      <c r="A7421" s="32"/>
      <c r="D7421" t="e">
        <f>IF(C7421=1,'Data Transformation'!$G$3+0.5*'Data Transformation'!$W$25,IF(C7422=1,D7422-'Data Transformation'!$W$25,FALSE))</f>
        <v>#NUM!</v>
      </c>
      <c r="E7421">
        <f t="array" ref="E7421">IF(ISLOGICAL(D7421),"",FREQUENCY(IF('Data Transformation'!$B$425:$B$8425='Bin Analysis'!$B7419,'Data Transformation'!$G$425:$G$8425),D7421))</f>
        <v>2001</v>
      </c>
      <c r="F7421" t="e">
        <f>IF(ISLOGICAL(D7421),"",E7421-E7420)</f>
        <v>#VALUE!</v>
      </c>
      <c r="M7421" s="14"/>
    </row>
    <row r="7422" spans="1:25" x14ac:dyDescent="0.25">
      <c r="A7422" s="32" t="e">
        <f>IF(Weighting!$P$6&gt;0,B7422,"")</f>
        <v>#NUM!</v>
      </c>
      <c r="B7422" t="e">
        <f>Weighting!$C$6</f>
        <v>#DIV/0!</v>
      </c>
      <c r="C7422" t="e">
        <f>Weighting!$F$6</f>
        <v>#NUM!</v>
      </c>
      <c r="D7422" t="e">
        <f>IF(C7422=1,'Data Transformation'!$G$3+0.5*'Data Transformation'!$W$25,IF(C7423=1,D7423-'Data Transformation'!$W$25,FALSE))</f>
        <v>#NUM!</v>
      </c>
      <c r="E7422">
        <f t="array" ref="E7422">IF(ISLOGICAL(D7422),"",FREQUENCY(IF('Data Transformation'!$B$425:$B$8425='Bin Analysis'!$B7419,'Data Transformation'!$G$425:$G$8425),D7422))</f>
        <v>2001</v>
      </c>
      <c r="F7422">
        <f>IF(ISLOGICAL(D7422),"",E7422-E7421)</f>
        <v>0</v>
      </c>
      <c r="G7422">
        <f>Weighting!$H$6</f>
        <v>1</v>
      </c>
      <c r="H7422">
        <f t="array" ref="H7422">FREQUENCY(IF('Data Transformation'!$B$4:$B$8425=B7419,'Data Transformation'!$G$4:$G$8425),'Bin Analysis'!$B7422)</f>
        <v>2073</v>
      </c>
      <c r="I7422">
        <f>H7422-H7421</f>
        <v>2073</v>
      </c>
      <c r="J7422">
        <f>IF(I7422=0,0,1)</f>
        <v>1</v>
      </c>
      <c r="K7422" t="e">
        <f>J7422*Weighting!$W$6</f>
        <v>#NUM!</v>
      </c>
      <c r="M7422" s="14"/>
    </row>
    <row r="7423" spans="1:25" x14ac:dyDescent="0.25">
      <c r="A7423" s="32" t="str">
        <f>IF(Weighting!$P$7&gt;0,B7423,"")</f>
        <v/>
      </c>
      <c r="B7423" t="e">
        <f>Weighting!$C$7</f>
        <v>#DIV/0!</v>
      </c>
      <c r="C7423" t="e">
        <f>Weighting!$F$7</f>
        <v>#NUM!</v>
      </c>
      <c r="D7423" t="e">
        <f>IF(C7423=1,'Data Transformation'!$G$3+0.5*'Data Transformation'!$W$25,IF(C7424=1,D7424-'Data Transformation'!$W$25,FALSE))</f>
        <v>#NUM!</v>
      </c>
      <c r="E7423">
        <f t="array" ref="E7423">IF(ISLOGICAL(D7423),"",FREQUENCY(IF('Data Transformation'!$B$425:$B$8425='Bin Analysis'!$B7419,'Data Transformation'!$G$425:$G$8425),D7423))</f>
        <v>2001</v>
      </c>
      <c r="F7423">
        <f t="shared" ref="F7423:F7441" si="927">IF(ISLOGICAL(D7423),"",E7423-E7422)</f>
        <v>0</v>
      </c>
      <c r="G7423">
        <f>Weighting!$H$7</f>
        <v>0</v>
      </c>
      <c r="H7423">
        <f t="array" ref="H7423">FREQUENCY(IF('Data Transformation'!$B$4:$B$8425=B7419,'Data Transformation'!$G$4:$G$8425),'Bin Analysis'!$B7423)</f>
        <v>2073</v>
      </c>
      <c r="I7423">
        <f t="shared" ref="I7423:I7441" si="928">H7423-H7422</f>
        <v>0</v>
      </c>
      <c r="J7423">
        <f>IF(I7423=0,0,1)</f>
        <v>0</v>
      </c>
      <c r="K7423">
        <f>J7423*Weighting!$W$7</f>
        <v>0</v>
      </c>
      <c r="M7423" s="14"/>
    </row>
    <row r="7424" spans="1:25" x14ac:dyDescent="0.25">
      <c r="A7424" s="32" t="str">
        <f>IF(Weighting!$P$8&gt;0,B7424,"")</f>
        <v/>
      </c>
      <c r="B7424" t="e">
        <f>Weighting!$C$8</f>
        <v>#DIV/0!</v>
      </c>
      <c r="C7424" t="e">
        <f>Weighting!$F$8</f>
        <v>#NUM!</v>
      </c>
      <c r="D7424" t="e">
        <f>IF(C7424=1,'Data Transformation'!$G$3+0.5*'Data Transformation'!$W$25,IF(C7425=1,D7425-'Data Transformation'!$W$25,FALSE))</f>
        <v>#NUM!</v>
      </c>
      <c r="E7424">
        <f t="array" ref="E7424">IF(ISLOGICAL(D7424),"",FREQUENCY(IF('Data Transformation'!$B$425:$B$8425='Bin Analysis'!$B7419,'Data Transformation'!$G$425:$G$8425),D7424))</f>
        <v>2001</v>
      </c>
      <c r="F7424">
        <f t="shared" si="927"/>
        <v>0</v>
      </c>
      <c r="G7424">
        <f>Weighting!$H$8</f>
        <v>0</v>
      </c>
      <c r="H7424">
        <f t="array" ref="H7424">FREQUENCY(IF('Data Transformation'!$B$4:$B$8425=B7419,'Data Transformation'!$G$4:$G$8425),'Bin Analysis'!$B7424)</f>
        <v>2073</v>
      </c>
      <c r="I7424">
        <f t="shared" si="928"/>
        <v>0</v>
      </c>
      <c r="J7424">
        <f t="shared" ref="J7424:J7441" si="929">IF(I7424=0,0,1)</f>
        <v>0</v>
      </c>
      <c r="K7424">
        <f>J7424*Weighting!$W$8</f>
        <v>0</v>
      </c>
      <c r="M7424" s="14"/>
    </row>
    <row r="7425" spans="1:13" x14ac:dyDescent="0.25">
      <c r="A7425" s="32" t="str">
        <f>IF(Weighting!$P$9&gt;0,B7425,"")</f>
        <v/>
      </c>
      <c r="B7425" s="50" t="e">
        <f>Weighting!$C$9</f>
        <v>#DIV/0!</v>
      </c>
      <c r="C7425" t="e">
        <f>Weighting!$F$9</f>
        <v>#NUM!</v>
      </c>
      <c r="D7425" t="e">
        <f>IF(C7425=1,'Data Transformation'!$G$3+0.5*'Data Transformation'!$W$25,IF(C7426=1,D7426-'Data Transformation'!$W$25,FALSE))</f>
        <v>#NUM!</v>
      </c>
      <c r="E7425">
        <f t="array" ref="E7425">IF(ISLOGICAL(D7425),"",FREQUENCY(IF('Data Transformation'!$B$425:$B$8425='Bin Analysis'!$B7419,'Data Transformation'!$G$425:$G$8425),D7425))</f>
        <v>2001</v>
      </c>
      <c r="F7425">
        <f t="shared" si="927"/>
        <v>0</v>
      </c>
      <c r="G7425">
        <f>Weighting!$H$9</f>
        <v>0</v>
      </c>
      <c r="H7425">
        <f t="array" ref="H7425">FREQUENCY(IF('Data Transformation'!$B$4:$B$8425=B7419,'Data Transformation'!$G$4:$G$8425),'Bin Analysis'!$B7425)</f>
        <v>2073</v>
      </c>
      <c r="I7425">
        <f t="shared" si="928"/>
        <v>0</v>
      </c>
      <c r="J7425">
        <f t="shared" si="929"/>
        <v>0</v>
      </c>
      <c r="K7425">
        <f>J7425*Weighting!$W$9</f>
        <v>0</v>
      </c>
      <c r="M7425" s="14"/>
    </row>
    <row r="7426" spans="1:13" x14ac:dyDescent="0.25">
      <c r="A7426" s="32" t="str">
        <f>IF(Weighting!$P$10&gt;0,B7426,"")</f>
        <v/>
      </c>
      <c r="B7426" t="e">
        <f>Weighting!$C$10</f>
        <v>#DIV/0!</v>
      </c>
      <c r="C7426" t="e">
        <f>Weighting!$F$10</f>
        <v>#NUM!</v>
      </c>
      <c r="D7426" t="e">
        <f>IF(C7426=1,'Data Transformation'!$G$3+0.5*'Data Transformation'!$W$25,IF(C7427=1,D7427-'Data Transformation'!$W$25,FALSE))</f>
        <v>#NUM!</v>
      </c>
      <c r="E7426">
        <f t="array" ref="E7426">IF(ISLOGICAL(D7426),"",FREQUENCY(IF('Data Transformation'!$B$425:$B$8425='Bin Analysis'!$B7419,'Data Transformation'!$G$425:$G$8425),D7426))</f>
        <v>2001</v>
      </c>
      <c r="F7426">
        <f t="shared" si="927"/>
        <v>0</v>
      </c>
      <c r="G7426">
        <f>Weighting!$H$10</f>
        <v>0</v>
      </c>
      <c r="H7426">
        <f t="array" ref="H7426">FREQUENCY(IF('Data Transformation'!$B$4:$B$8425=B7419,'Data Transformation'!$G$4:$G$8425),'Bin Analysis'!$B7426)</f>
        <v>2073</v>
      </c>
      <c r="I7426">
        <f t="shared" si="928"/>
        <v>0</v>
      </c>
      <c r="J7426">
        <f t="shared" si="929"/>
        <v>0</v>
      </c>
      <c r="K7426">
        <f>J7426*Weighting!$W$10</f>
        <v>0</v>
      </c>
      <c r="M7426" s="14"/>
    </row>
    <row r="7427" spans="1:13" x14ac:dyDescent="0.25">
      <c r="A7427" s="32" t="str">
        <f>IF(Weighting!$P$11&gt;0,B7427,"")</f>
        <v/>
      </c>
      <c r="B7427" t="e">
        <f>Weighting!$C$11</f>
        <v>#DIV/0!</v>
      </c>
      <c r="C7427" t="e">
        <f>Weighting!$F$11</f>
        <v>#NUM!</v>
      </c>
      <c r="D7427" t="e">
        <f>IF(C7427=1,'Data Transformation'!$G$3+0.5*'Data Transformation'!$W$25,IF(C7428=1,D7428-'Data Transformation'!$W$25,FALSE))</f>
        <v>#NUM!</v>
      </c>
      <c r="E7427">
        <f t="array" ref="E7427">IF(ISLOGICAL(D7427),"",FREQUENCY(IF('Data Transformation'!$B$425:$B$8425='Bin Analysis'!$B7419,'Data Transformation'!$G$425:$G$8425),D7427))</f>
        <v>2001</v>
      </c>
      <c r="F7427">
        <f t="shared" si="927"/>
        <v>0</v>
      </c>
      <c r="G7427">
        <f>Weighting!$H$11</f>
        <v>0</v>
      </c>
      <c r="H7427">
        <f t="array" ref="H7427">FREQUENCY(IF('Data Transformation'!$B$4:$B$8425=B7419,'Data Transformation'!$G$4:$G$8425),'Bin Analysis'!$B7427)</f>
        <v>2073</v>
      </c>
      <c r="I7427">
        <f t="shared" si="928"/>
        <v>0</v>
      </c>
      <c r="J7427">
        <f t="shared" si="929"/>
        <v>0</v>
      </c>
      <c r="K7427">
        <f>J7427*Weighting!$W$11</f>
        <v>0</v>
      </c>
      <c r="M7427" s="14"/>
    </row>
    <row r="7428" spans="1:13" x14ac:dyDescent="0.25">
      <c r="A7428" s="32" t="str">
        <f>IF(Weighting!$P$12&gt;0,B7428,"")</f>
        <v/>
      </c>
      <c r="B7428" t="e">
        <f>Weighting!$C$12</f>
        <v>#DIV/0!</v>
      </c>
      <c r="C7428" t="e">
        <f>Weighting!$F$12</f>
        <v>#NUM!</v>
      </c>
      <c r="D7428" t="e">
        <f>IF(C7428=1,'Data Transformation'!$G$3+0.5*'Data Transformation'!$W$25,IF(C7429=1,D7429-'Data Transformation'!$W$25,FALSE))</f>
        <v>#NUM!</v>
      </c>
      <c r="E7428">
        <f t="array" ref="E7428">IF(ISLOGICAL(D7428),"",FREQUENCY(IF('Data Transformation'!$B$425:$B$8425='Bin Analysis'!$B7419,'Data Transformation'!$G$425:$G$8425),D7428))</f>
        <v>2001</v>
      </c>
      <c r="F7428">
        <f t="shared" si="927"/>
        <v>0</v>
      </c>
      <c r="G7428">
        <f>Weighting!$H$12</f>
        <v>0</v>
      </c>
      <c r="H7428">
        <f t="array" ref="H7428">FREQUENCY(IF('Data Transformation'!$B$4:$B$8425=B7419,'Data Transformation'!$G$4:$G$8425),'Bin Analysis'!$B7428)</f>
        <v>2073</v>
      </c>
      <c r="I7428">
        <f t="shared" si="928"/>
        <v>0</v>
      </c>
      <c r="J7428">
        <f t="shared" si="929"/>
        <v>0</v>
      </c>
      <c r="K7428">
        <f>J7428*Weighting!$W$12</f>
        <v>0</v>
      </c>
      <c r="M7428" s="14"/>
    </row>
    <row r="7429" spans="1:13" x14ac:dyDescent="0.25">
      <c r="A7429" s="32" t="str">
        <f>IF(Weighting!$P$13&gt;0,B7429,"")</f>
        <v/>
      </c>
      <c r="B7429" t="e">
        <f>Weighting!$C$13</f>
        <v>#DIV/0!</v>
      </c>
      <c r="C7429" t="e">
        <f>Weighting!$F$13</f>
        <v>#NUM!</v>
      </c>
      <c r="D7429" t="e">
        <f>IF(C7429=1,'Data Transformation'!$G$3+0.5*'Data Transformation'!$W$25,IF(C7430=1,D7430-'Data Transformation'!$W$25,FALSE))</f>
        <v>#NUM!</v>
      </c>
      <c r="E7429">
        <f t="array" ref="E7429">IF(ISLOGICAL(D7429),"",FREQUENCY(IF('Data Transformation'!$B$425:$B$8425='Bin Analysis'!$B7419,'Data Transformation'!$G$425:$G$8425),D7429))</f>
        <v>2001</v>
      </c>
      <c r="F7429">
        <f t="shared" si="927"/>
        <v>0</v>
      </c>
      <c r="G7429">
        <f>Weighting!$H$13</f>
        <v>0</v>
      </c>
      <c r="H7429">
        <f t="array" ref="H7429">FREQUENCY(IF('Data Transformation'!$B$4:$B$8425=B7419,'Data Transformation'!$G$4:$G$8425),'Bin Analysis'!$B7429)</f>
        <v>2073</v>
      </c>
      <c r="I7429">
        <f t="shared" si="928"/>
        <v>0</v>
      </c>
      <c r="J7429">
        <f t="shared" si="929"/>
        <v>0</v>
      </c>
      <c r="K7429">
        <f>J7429*Weighting!$W$13</f>
        <v>0</v>
      </c>
      <c r="M7429" s="14"/>
    </row>
    <row r="7430" spans="1:13" x14ac:dyDescent="0.25">
      <c r="A7430" s="32" t="str">
        <f>IF(Weighting!$P$14&gt;0,B7430,"")</f>
        <v/>
      </c>
      <c r="B7430" t="e">
        <f>Weighting!$C$14</f>
        <v>#DIV/0!</v>
      </c>
      <c r="C7430" t="e">
        <f>Weighting!$F$14</f>
        <v>#NUM!</v>
      </c>
      <c r="D7430" t="e">
        <f>IF(C7430=1,'Data Transformation'!$G$3+0.5*'Data Transformation'!$W$25,IF(C7431=1,D7431-'Data Transformation'!$W$25,FALSE))</f>
        <v>#NUM!</v>
      </c>
      <c r="E7430">
        <f t="array" ref="E7430">IF(ISLOGICAL(D7430),"",FREQUENCY(IF('Data Transformation'!$B$425:$B$8425='Bin Analysis'!$B7419,'Data Transformation'!$G$425:$G$8425),D7430))</f>
        <v>2001</v>
      </c>
      <c r="F7430">
        <f t="shared" si="927"/>
        <v>0</v>
      </c>
      <c r="G7430">
        <f>Weighting!$H$14</f>
        <v>0</v>
      </c>
      <c r="H7430">
        <f t="array" ref="H7430">FREQUENCY(IF('Data Transformation'!$B$4:$B$8425=B7419,'Data Transformation'!$G$4:$G$8425),'Bin Analysis'!$B7430)</f>
        <v>2073</v>
      </c>
      <c r="I7430">
        <f t="shared" si="928"/>
        <v>0</v>
      </c>
      <c r="J7430">
        <f t="shared" si="929"/>
        <v>0</v>
      </c>
      <c r="K7430">
        <f>J7430*Weighting!$W$14</f>
        <v>0</v>
      </c>
      <c r="M7430" s="14"/>
    </row>
    <row r="7431" spans="1:13" x14ac:dyDescent="0.25">
      <c r="A7431" s="32" t="str">
        <f>IF(Weighting!$P$15&gt;0,B7431,"")</f>
        <v/>
      </c>
      <c r="B7431" t="e">
        <f>Weighting!$C$15</f>
        <v>#DIV/0!</v>
      </c>
      <c r="C7431" t="e">
        <f>Weighting!$F$15</f>
        <v>#NUM!</v>
      </c>
      <c r="D7431" t="e">
        <f>IF(C7431=1,'Data Transformation'!$G$3+0.5*'Data Transformation'!$W$25,IF(C7432=1,D7432-'Data Transformation'!$W$25,FALSE))</f>
        <v>#NUM!</v>
      </c>
      <c r="E7431">
        <f t="array" ref="E7431">IF(ISLOGICAL(D7431),"",FREQUENCY(IF('Data Transformation'!$B$425:$B$8425='Bin Analysis'!$B7419,'Data Transformation'!$G$425:$G$8425),D7431))</f>
        <v>2001</v>
      </c>
      <c r="F7431">
        <f t="shared" si="927"/>
        <v>0</v>
      </c>
      <c r="G7431">
        <f>Weighting!$H$15</f>
        <v>0</v>
      </c>
      <c r="H7431">
        <f t="array" ref="H7431">FREQUENCY(IF('Data Transformation'!$B$4:$B$8425=B7419,'Data Transformation'!$G$4:$G$8425),'Bin Analysis'!$B7431)</f>
        <v>2073</v>
      </c>
      <c r="I7431">
        <f t="shared" si="928"/>
        <v>0</v>
      </c>
      <c r="J7431">
        <f t="shared" si="929"/>
        <v>0</v>
      </c>
      <c r="K7431">
        <f>J7431*Weighting!$W$15</f>
        <v>0</v>
      </c>
      <c r="M7431" s="14"/>
    </row>
    <row r="7432" spans="1:13" x14ac:dyDescent="0.25">
      <c r="A7432" s="32" t="str">
        <f>IF(Weighting!$P$16&gt;0,B7432,"")</f>
        <v/>
      </c>
      <c r="B7432" t="e">
        <f>Weighting!$C$16</f>
        <v>#DIV/0!</v>
      </c>
      <c r="C7432" t="e">
        <f>Weighting!$F$16</f>
        <v>#NUM!</v>
      </c>
      <c r="D7432" t="e">
        <f>IF(C7432=1,'Data Transformation'!$G$3+0.5*'Data Transformation'!$W$25,IF(C7433=1,D7433-'Data Transformation'!$W$25,FALSE))</f>
        <v>#NUM!</v>
      </c>
      <c r="E7432">
        <f t="array" ref="E7432">IF(ISLOGICAL(D7432),"",FREQUENCY(IF('Data Transformation'!$B$425:$B$8425='Bin Analysis'!$B7419,'Data Transformation'!$G$425:$G$8425),D7432))</f>
        <v>2001</v>
      </c>
      <c r="F7432">
        <f t="shared" si="927"/>
        <v>0</v>
      </c>
      <c r="G7432">
        <f>Weighting!$H$16</f>
        <v>0</v>
      </c>
      <c r="H7432">
        <f t="array" ref="H7432">FREQUENCY(IF('Data Transformation'!$B$4:$B$8425=B7419,'Data Transformation'!$G$4:$G$8425),'Bin Analysis'!$B7432)</f>
        <v>2073</v>
      </c>
      <c r="I7432">
        <f t="shared" si="928"/>
        <v>0</v>
      </c>
      <c r="J7432">
        <f t="shared" si="929"/>
        <v>0</v>
      </c>
      <c r="K7432">
        <f>J7432*Weighting!$W$16</f>
        <v>0</v>
      </c>
      <c r="M7432" s="14"/>
    </row>
    <row r="7433" spans="1:13" x14ac:dyDescent="0.25">
      <c r="A7433" s="32" t="str">
        <f>IF(Weighting!$P$17&gt;0,B7433,"")</f>
        <v/>
      </c>
      <c r="B7433" t="e">
        <f>Weighting!$C$17</f>
        <v>#DIV/0!</v>
      </c>
      <c r="C7433" t="e">
        <f>Weighting!$F$17</f>
        <v>#NUM!</v>
      </c>
      <c r="D7433" t="e">
        <f>IF(C7433=1,'Data Transformation'!$G$3+0.5*'Data Transformation'!$W$25,IF(C7434=1,D7434-'Data Transformation'!$W$25,FALSE))</f>
        <v>#NUM!</v>
      </c>
      <c r="E7433">
        <f t="array" ref="E7433">IF(ISLOGICAL(D7433),"",FREQUENCY(IF('Data Transformation'!$B$425:$B$8425='Bin Analysis'!$B7419,'Data Transformation'!$G$425:$G$8425),D7433))</f>
        <v>2001</v>
      </c>
      <c r="F7433">
        <f t="shared" si="927"/>
        <v>0</v>
      </c>
      <c r="G7433">
        <f>Weighting!$H$17</f>
        <v>0</v>
      </c>
      <c r="H7433">
        <f t="array" ref="H7433">FREQUENCY(IF('Data Transformation'!$B$4:$B$8425=B7419,'Data Transformation'!$G$4:$G$8425),'Bin Analysis'!$B7433)</f>
        <v>2073</v>
      </c>
      <c r="I7433">
        <f t="shared" si="928"/>
        <v>0</v>
      </c>
      <c r="J7433">
        <f t="shared" si="929"/>
        <v>0</v>
      </c>
      <c r="K7433">
        <f>J7433*Weighting!$W$17</f>
        <v>0</v>
      </c>
      <c r="M7433" s="14"/>
    </row>
    <row r="7434" spans="1:13" x14ac:dyDescent="0.25">
      <c r="A7434" s="32" t="str">
        <f>IF(Weighting!$P$18&gt;0,B7434,"")</f>
        <v/>
      </c>
      <c r="B7434" t="e">
        <f>Weighting!$C$18</f>
        <v>#DIV/0!</v>
      </c>
      <c r="C7434" t="e">
        <f>Weighting!$F$18</f>
        <v>#NUM!</v>
      </c>
      <c r="D7434" t="e">
        <f>IF(C7434=1,'Data Transformation'!$G$3+0.5*'Data Transformation'!$W$25,IF(C7435=1,D7435-'Data Transformation'!$W$25,FALSE))</f>
        <v>#NUM!</v>
      </c>
      <c r="E7434">
        <f t="array" ref="E7434">IF(ISLOGICAL(D7434),"",FREQUENCY(IF('Data Transformation'!$B$425:$B$8425='Bin Analysis'!$B7419,'Data Transformation'!$G$425:$G$8425),D7434))</f>
        <v>2001</v>
      </c>
      <c r="F7434">
        <f t="shared" si="927"/>
        <v>0</v>
      </c>
      <c r="G7434">
        <f>Weighting!$H$18</f>
        <v>0</v>
      </c>
      <c r="H7434">
        <f t="array" ref="H7434">FREQUENCY(IF('Data Transformation'!$B$4:$B$8425=B7419,'Data Transformation'!$G$4:$G$8425),'Bin Analysis'!$B7434)</f>
        <v>2073</v>
      </c>
      <c r="I7434">
        <f t="shared" si="928"/>
        <v>0</v>
      </c>
      <c r="J7434">
        <f t="shared" si="929"/>
        <v>0</v>
      </c>
      <c r="K7434">
        <f>J7434*Weighting!$W$18</f>
        <v>0</v>
      </c>
      <c r="M7434" s="14"/>
    </row>
    <row r="7435" spans="1:13" x14ac:dyDescent="0.25">
      <c r="A7435" s="32" t="str">
        <f>IF(Weighting!$P$19&gt;0,B7435,"")</f>
        <v/>
      </c>
      <c r="B7435" t="e">
        <f>Weighting!$C$19</f>
        <v>#DIV/0!</v>
      </c>
      <c r="C7435" t="e">
        <f>Weighting!$F$19</f>
        <v>#NUM!</v>
      </c>
      <c r="D7435" t="e">
        <f>IF(C7435=1,'Data Transformation'!$G$3+0.5*'Data Transformation'!$W$25,IF(C7436=1,D7436-'Data Transformation'!$W$25,FALSE))</f>
        <v>#NUM!</v>
      </c>
      <c r="E7435">
        <f t="array" ref="E7435">IF(ISLOGICAL(D7435),"",FREQUENCY(IF('Data Transformation'!$B$425:$B$8425='Bin Analysis'!$B7419,'Data Transformation'!$G$425:$G$8425),D7435))</f>
        <v>2001</v>
      </c>
      <c r="F7435">
        <f t="shared" si="927"/>
        <v>0</v>
      </c>
      <c r="G7435">
        <f>Weighting!$H$19</f>
        <v>0</v>
      </c>
      <c r="H7435">
        <f t="array" ref="H7435">FREQUENCY(IF('Data Transformation'!$B$4:$B$8425=B7419,'Data Transformation'!$G$4:$G$8425),'Bin Analysis'!$B7435)</f>
        <v>2073</v>
      </c>
      <c r="I7435">
        <f t="shared" si="928"/>
        <v>0</v>
      </c>
      <c r="J7435">
        <f t="shared" si="929"/>
        <v>0</v>
      </c>
      <c r="K7435">
        <f>J7435*Weighting!$W$19</f>
        <v>0</v>
      </c>
      <c r="M7435" s="14"/>
    </row>
    <row r="7436" spans="1:13" x14ac:dyDescent="0.25">
      <c r="A7436" s="32" t="str">
        <f>IF(Weighting!$P$20&gt;0,B7436,"")</f>
        <v/>
      </c>
      <c r="B7436" t="e">
        <f>Weighting!$C$20</f>
        <v>#DIV/0!</v>
      </c>
      <c r="C7436" t="e">
        <f>Weighting!$F$20</f>
        <v>#NUM!</v>
      </c>
      <c r="D7436" t="e">
        <f>IF(C7436=1,'Data Transformation'!$G$3+0.5*'Data Transformation'!$W$25,IF(C7437=1,D7437-'Data Transformation'!$W$25,FALSE))</f>
        <v>#NUM!</v>
      </c>
      <c r="E7436">
        <f t="array" ref="E7436">IF(ISLOGICAL(D7436),"",FREQUENCY(IF('Data Transformation'!$B$425:$B$8425='Bin Analysis'!$B7419,'Data Transformation'!$G$425:$G$8425),D7436))</f>
        <v>2001</v>
      </c>
      <c r="F7436">
        <f t="shared" si="927"/>
        <v>0</v>
      </c>
      <c r="G7436">
        <f>Weighting!$H$20</f>
        <v>0</v>
      </c>
      <c r="H7436">
        <f t="array" ref="H7436">FREQUENCY(IF('Data Transformation'!$B$4:$B$8425=B7419,'Data Transformation'!$G$4:$G$8425),'Bin Analysis'!$B7436)</f>
        <v>2073</v>
      </c>
      <c r="I7436">
        <f t="shared" si="928"/>
        <v>0</v>
      </c>
      <c r="J7436">
        <f t="shared" si="929"/>
        <v>0</v>
      </c>
      <c r="K7436">
        <f>J7436*Weighting!$W$20</f>
        <v>0</v>
      </c>
      <c r="M7436" s="14"/>
    </row>
    <row r="7437" spans="1:13" x14ac:dyDescent="0.25">
      <c r="A7437" s="32" t="str">
        <f>IF(Weighting!$P$21&gt;0,B7437,"")</f>
        <v/>
      </c>
      <c r="B7437" t="e">
        <f>Weighting!$C$21</f>
        <v>#DIV/0!</v>
      </c>
      <c r="C7437" t="e">
        <f>Weighting!$F$21</f>
        <v>#NUM!</v>
      </c>
      <c r="D7437" t="e">
        <f>IF(C7437=1,'Data Transformation'!$G$3+0.5*'Data Transformation'!$W$25,IF(C7438=1,D7438-'Data Transformation'!$W$25,FALSE))</f>
        <v>#NUM!</v>
      </c>
      <c r="E7437">
        <f t="array" ref="E7437">IF(ISLOGICAL(D7437),"",FREQUENCY(IF('Data Transformation'!$B$425:$B$8425='Bin Analysis'!$B7419,'Data Transformation'!$G$425:$G$8425),D7437))</f>
        <v>2001</v>
      </c>
      <c r="F7437">
        <f t="shared" si="927"/>
        <v>0</v>
      </c>
      <c r="G7437">
        <f>Weighting!$H$21</f>
        <v>0</v>
      </c>
      <c r="H7437">
        <f t="array" ref="H7437">FREQUENCY(IF('Data Transformation'!$B$4:$B$8425=B7419,'Data Transformation'!$G$4:$G$8425),'Bin Analysis'!$B7437)</f>
        <v>2073</v>
      </c>
      <c r="I7437">
        <f t="shared" si="928"/>
        <v>0</v>
      </c>
      <c r="J7437">
        <f t="shared" si="929"/>
        <v>0</v>
      </c>
      <c r="K7437">
        <f>J7437*Weighting!$W$21</f>
        <v>0</v>
      </c>
      <c r="M7437" s="14"/>
    </row>
    <row r="7438" spans="1:13" x14ac:dyDescent="0.25">
      <c r="A7438" s="32" t="str">
        <f>IF(Weighting!$P$22&gt;0,B7438,"")</f>
        <v/>
      </c>
      <c r="B7438" t="e">
        <f>Weighting!$C$22</f>
        <v>#DIV/0!</v>
      </c>
      <c r="C7438" t="e">
        <f>Weighting!$F$22</f>
        <v>#NUM!</v>
      </c>
      <c r="D7438" t="e">
        <f>IF(C7438=1,'Data Transformation'!$G$3+0.5*'Data Transformation'!$W$25,IF(C7439=1,D7439-'Data Transformation'!$W$25,FALSE))</f>
        <v>#NUM!</v>
      </c>
      <c r="E7438">
        <f t="array" ref="E7438">IF(ISLOGICAL(D7438),"",FREQUENCY(IF('Data Transformation'!$B$425:$B$8425='Bin Analysis'!$B7419,'Data Transformation'!$G$425:$G$8425),D7438))</f>
        <v>2001</v>
      </c>
      <c r="F7438">
        <f t="shared" si="927"/>
        <v>0</v>
      </c>
      <c r="G7438">
        <f>Weighting!$H$22</f>
        <v>0</v>
      </c>
      <c r="H7438">
        <f t="array" ref="H7438">FREQUENCY(IF('Data Transformation'!$B$4:$B$8425=B7419,'Data Transformation'!$G$4:$G$8425),'Bin Analysis'!$B7438)</f>
        <v>2073</v>
      </c>
      <c r="I7438">
        <f t="shared" si="928"/>
        <v>0</v>
      </c>
      <c r="J7438">
        <f t="shared" si="929"/>
        <v>0</v>
      </c>
      <c r="K7438">
        <f>J7438*Weighting!$W$22</f>
        <v>0</v>
      </c>
      <c r="M7438" s="14"/>
    </row>
    <row r="7439" spans="1:13" x14ac:dyDescent="0.25">
      <c r="A7439" s="32" t="str">
        <f>IF(Weighting!$P$23&gt;0,B7439,"")</f>
        <v/>
      </c>
      <c r="B7439" t="e">
        <f>Weighting!$C$23</f>
        <v>#DIV/0!</v>
      </c>
      <c r="C7439" t="e">
        <f>Weighting!$F$23</f>
        <v>#NUM!</v>
      </c>
      <c r="D7439" t="e">
        <f>IF(C7439=1,'Data Transformation'!$G$3+0.5*'Data Transformation'!$W$25,IF(C7440=1,D7440-'Data Transformation'!$W$25,FALSE))</f>
        <v>#NUM!</v>
      </c>
      <c r="E7439">
        <f t="array" ref="E7439">IF(ISLOGICAL(D7439),"",FREQUENCY(IF('Data Transformation'!$B$425:$B$8425='Bin Analysis'!$B7419,'Data Transformation'!$G$425:$G$8425),D7439))</f>
        <v>2001</v>
      </c>
      <c r="F7439">
        <f t="shared" si="927"/>
        <v>0</v>
      </c>
      <c r="G7439">
        <f>Weighting!$H$23</f>
        <v>0</v>
      </c>
      <c r="H7439">
        <f t="array" ref="H7439">FREQUENCY(IF('Data Transformation'!$B$4:$B$8425=B7419,'Data Transformation'!$G$4:$G$8425),'Bin Analysis'!$B7439)</f>
        <v>2073</v>
      </c>
      <c r="I7439">
        <f t="shared" si="928"/>
        <v>0</v>
      </c>
      <c r="J7439">
        <f t="shared" si="929"/>
        <v>0</v>
      </c>
      <c r="K7439">
        <f>J7439*Weighting!$W$23</f>
        <v>0</v>
      </c>
      <c r="M7439" s="14"/>
    </row>
    <row r="7440" spans="1:13" x14ac:dyDescent="0.25">
      <c r="A7440" s="32" t="str">
        <f>IF(Weighting!$P$24&gt;0,B7440,"")</f>
        <v/>
      </c>
      <c r="B7440" t="e">
        <f>Weighting!$C$24</f>
        <v>#DIV/0!</v>
      </c>
      <c r="C7440" t="e">
        <f>Weighting!$F$24</f>
        <v>#NUM!</v>
      </c>
      <c r="D7440" t="e">
        <f>IF(C7440=1,'Data Transformation'!$G$3+0.5*'Data Transformation'!$W$25,IF(C7441=1,D7441-'Data Transformation'!$W$25,FALSE))</f>
        <v>#NUM!</v>
      </c>
      <c r="E7440">
        <f t="array" ref="E7440">IF(ISLOGICAL(D7440),"",FREQUENCY(IF('Data Transformation'!$B$425:$B$8425='Bin Analysis'!$B7419,'Data Transformation'!$G$425:$G$8425),D7440))</f>
        <v>2001</v>
      </c>
      <c r="F7440">
        <f t="shared" si="927"/>
        <v>0</v>
      </c>
      <c r="G7440">
        <f>Weighting!$H$24</f>
        <v>0</v>
      </c>
      <c r="H7440">
        <f t="array" ref="H7440">FREQUENCY(IF('Data Transformation'!$B$4:$B$8425=B7419,'Data Transformation'!$G$4:$G$8425),'Bin Analysis'!$B7440)</f>
        <v>2073</v>
      </c>
      <c r="I7440">
        <f t="shared" si="928"/>
        <v>0</v>
      </c>
      <c r="J7440">
        <f t="shared" si="929"/>
        <v>0</v>
      </c>
      <c r="K7440">
        <f>J7440*Weighting!$W$24</f>
        <v>0</v>
      </c>
      <c r="M7440" s="14"/>
    </row>
    <row r="7441" spans="1:25" x14ac:dyDescent="0.25">
      <c r="A7441" s="32" t="str">
        <f>IF(Weighting!$P$25&gt;0,B7441,"")</f>
        <v/>
      </c>
      <c r="B7441" t="e">
        <f>Weighting!$C$25</f>
        <v>#DIV/0!</v>
      </c>
      <c r="C7441" t="e">
        <f>Weighting!$F$25</f>
        <v>#NUM!</v>
      </c>
      <c r="D7441" t="e">
        <f>IF(C7441=1,'Data Transformation'!$G$3+0.5*'Data Transformation'!$W$25,IF(C7442=1,D7442-'Data Transformation'!$W$25,FALSE))</f>
        <v>#NUM!</v>
      </c>
      <c r="E7441">
        <f t="array" ref="E7441">IF(ISLOGICAL(D7441),"",FREQUENCY(IF('Data Transformation'!$B$425:$B$8425='Bin Analysis'!$B7419,'Data Transformation'!$G$425:$G$8425),D7441))</f>
        <v>2001</v>
      </c>
      <c r="F7441">
        <f t="shared" si="927"/>
        <v>0</v>
      </c>
      <c r="G7441">
        <f>Weighting!$H$25</f>
        <v>0</v>
      </c>
      <c r="H7441">
        <f t="array" ref="H7441">FREQUENCY(IF('Data Transformation'!$B$4:$B$8425=B7419,'Data Transformation'!$G$4:$G$8425),'Bin Analysis'!$B7441)</f>
        <v>2073</v>
      </c>
      <c r="I7441">
        <f t="shared" si="928"/>
        <v>0</v>
      </c>
      <c r="J7441">
        <f t="shared" si="929"/>
        <v>0</v>
      </c>
      <c r="K7441">
        <f>J7441*Weighting!$W$25</f>
        <v>0</v>
      </c>
      <c r="M7441" s="14"/>
    </row>
    <row r="7442" spans="1:25" x14ac:dyDescent="0.25">
      <c r="N7442" s="57"/>
      <c r="O7442"/>
      <c r="P7442"/>
      <c r="Q7442"/>
      <c r="R7442"/>
    </row>
    <row r="7443" spans="1:25" ht="23.25" x14ac:dyDescent="0.35">
      <c r="A7443" s="21" t="s">
        <v>0</v>
      </c>
      <c r="B7443" s="21" t="str">
        <f>IFERROR(VLOOKUP(C7443,'Data Transformation'!$L$6:$M$426,2,FALSE),"")</f>
        <v/>
      </c>
      <c r="C7443" s="21">
        <f>C7419+1</f>
        <v>310</v>
      </c>
      <c r="D7443" s="21"/>
      <c r="E7443" s="21"/>
      <c r="F7443" s="21"/>
      <c r="G7443" s="21"/>
      <c r="H7443" s="22"/>
      <c r="I7443" s="22"/>
      <c r="J7443" s="22"/>
      <c r="K7443" s="21"/>
      <c r="L7443" s="21" t="str">
        <f>B7443</f>
        <v/>
      </c>
      <c r="M7443" s="23" t="e">
        <f>INDEX('Data Transformation'!$O$4:$O$424,MATCH($B7443,'Data Transformation'!$M$4:$M$424,0),MATCH($M$2,'Data Transformation'!$O$3,0))</f>
        <v>#N/A</v>
      </c>
      <c r="N7443" s="27" t="e">
        <f>IF('Input and Summary Results'!$J$16="minimum",'Bin Analysis'!X7444/(M7443-1),'Bin Analysis'!Y7443/('Bin Analysis'!M7443-1))</f>
        <v>#N/A</v>
      </c>
      <c r="O7443" s="27" t="e">
        <f>IF(M7443=FALSE,NA(),(VLOOKUP(1,C7446:K7465,4,FALSE))/(M7443-1))</f>
        <v>#N/A</v>
      </c>
      <c r="P7443" s="27" t="e">
        <f>IF(M7443=FALSE,NA(),SUM(J7446:J7465)/Weighting!$S$5)</f>
        <v>#N/A</v>
      </c>
      <c r="Q7443" s="27" t="e">
        <f>IF(M7443=FALSE,NA(),SUM(K7446:K7465)/Weighting!$S$6)</f>
        <v>#N/A</v>
      </c>
      <c r="R7443" s="27" t="e">
        <f>IF(M7443=FALSE,NA(),(VLOOKUP(1,G7446:K7465,3,FALSE))/(M7443-1))</f>
        <v>#N/A</v>
      </c>
      <c r="S7443" s="22" t="e">
        <f>IF(M7443=FALSE,NA(),IF(SUM(J7446:J7465)=2,"yes","no"))</f>
        <v>#N/A</v>
      </c>
      <c r="X7443" s="2" cm="2">
        <f t="array" ref="X7443:X7444">FREQUENCY(IF('Data Transformation'!$B$425:$B$6424='Bin Analysis'!L7443,'Data Transformation'!$G$425:$G$6424),'Data Transformation'!$U$11)</f>
        <v>0</v>
      </c>
      <c r="Y7443" s="2" cm="2">
        <f t="array" ref="Y7443:Y7444">FREQUENCY(IF('Data Transformation'!$B$425:$B$6424='Bin Analysis'!L7443,'Data Transformation'!$G$425:$G$6424),'Data Transformation'!$U$12)</f>
        <v>0</v>
      </c>
    </row>
    <row r="7444" spans="1:25" x14ac:dyDescent="0.25">
      <c r="A7444" s="14" t="s">
        <v>67</v>
      </c>
      <c r="B7444" t="s">
        <v>47</v>
      </c>
      <c r="C7444" t="s">
        <v>5</v>
      </c>
      <c r="D7444" t="s">
        <v>100</v>
      </c>
      <c r="E7444" t="s">
        <v>101</v>
      </c>
      <c r="F7444" t="s">
        <v>102</v>
      </c>
      <c r="G7444" t="s">
        <v>70</v>
      </c>
      <c r="H7444" t="s">
        <v>31</v>
      </c>
      <c r="I7444" t="s">
        <v>32</v>
      </c>
      <c r="J7444" t="s">
        <v>46</v>
      </c>
      <c r="K7444" s="14" t="s">
        <v>45</v>
      </c>
      <c r="M7444" s="14"/>
      <c r="X7444" s="2">
        <v>0</v>
      </c>
      <c r="Y7444" s="2">
        <v>0</v>
      </c>
    </row>
    <row r="7445" spans="1:25" x14ac:dyDescent="0.25">
      <c r="A7445" s="32"/>
      <c r="D7445" t="e">
        <f>IF(C7445=1,'Data Transformation'!$G$3+0.5*'Data Transformation'!$W$25,IF(C7446=1,D7446-'Data Transformation'!$W$25,FALSE))</f>
        <v>#NUM!</v>
      </c>
      <c r="E7445">
        <f t="array" ref="E7445">IF(ISLOGICAL(D7445),"",FREQUENCY(IF('Data Transformation'!$B$425:$B$8425='Bin Analysis'!$B7443,'Data Transformation'!$G$425:$G$8425),D7445))</f>
        <v>2001</v>
      </c>
      <c r="F7445" t="e">
        <f>IF(ISLOGICAL(D7445),"",E7445-E7444)</f>
        <v>#VALUE!</v>
      </c>
      <c r="M7445" s="14"/>
    </row>
    <row r="7446" spans="1:25" x14ac:dyDescent="0.25">
      <c r="A7446" s="32" t="e">
        <f>IF(Weighting!$P$6&gt;0,B7446,"")</f>
        <v>#NUM!</v>
      </c>
      <c r="B7446" t="e">
        <f>Weighting!$C$6</f>
        <v>#DIV/0!</v>
      </c>
      <c r="C7446" t="e">
        <f>Weighting!$F$6</f>
        <v>#NUM!</v>
      </c>
      <c r="D7446" t="e">
        <f>IF(C7446=1,'Data Transformation'!$G$3+0.5*'Data Transformation'!$W$25,IF(C7447=1,D7447-'Data Transformation'!$W$25,FALSE))</f>
        <v>#NUM!</v>
      </c>
      <c r="E7446">
        <f t="array" ref="E7446">IF(ISLOGICAL(D7446),"",FREQUENCY(IF('Data Transformation'!$B$425:$B$8425='Bin Analysis'!$B7443,'Data Transformation'!$G$425:$G$8425),D7446))</f>
        <v>2001</v>
      </c>
      <c r="F7446">
        <f>IF(ISLOGICAL(D7446),"",E7446-E7445)</f>
        <v>0</v>
      </c>
      <c r="G7446">
        <f>Weighting!$H$6</f>
        <v>1</v>
      </c>
      <c r="H7446">
        <f t="array" ref="H7446">FREQUENCY(IF('Data Transformation'!$B$4:$B$8425=B7443,'Data Transformation'!$G$4:$G$8425),'Bin Analysis'!$B7446)</f>
        <v>2073</v>
      </c>
      <c r="I7446">
        <f>H7446-H7445</f>
        <v>2073</v>
      </c>
      <c r="J7446">
        <f>IF(I7446=0,0,1)</f>
        <v>1</v>
      </c>
      <c r="K7446" t="e">
        <f>J7446*Weighting!$W$6</f>
        <v>#NUM!</v>
      </c>
      <c r="M7446" s="14"/>
    </row>
    <row r="7447" spans="1:25" x14ac:dyDescent="0.25">
      <c r="A7447" s="32" t="str">
        <f>IF(Weighting!$P$7&gt;0,B7447,"")</f>
        <v/>
      </c>
      <c r="B7447" t="e">
        <f>Weighting!$C$7</f>
        <v>#DIV/0!</v>
      </c>
      <c r="C7447" t="e">
        <f>Weighting!$F$7</f>
        <v>#NUM!</v>
      </c>
      <c r="D7447" t="e">
        <f>IF(C7447=1,'Data Transformation'!$G$3+0.5*'Data Transformation'!$W$25,IF(C7448=1,D7448-'Data Transformation'!$W$25,FALSE))</f>
        <v>#NUM!</v>
      </c>
      <c r="E7447">
        <f t="array" ref="E7447">IF(ISLOGICAL(D7447),"",FREQUENCY(IF('Data Transformation'!$B$425:$B$8425='Bin Analysis'!$B7443,'Data Transformation'!$G$425:$G$8425),D7447))</f>
        <v>2001</v>
      </c>
      <c r="F7447">
        <f t="shared" ref="F7447:F7465" si="930">IF(ISLOGICAL(D7447),"",E7447-E7446)</f>
        <v>0</v>
      </c>
      <c r="G7447">
        <f>Weighting!$H$7</f>
        <v>0</v>
      </c>
      <c r="H7447">
        <f t="array" ref="H7447">FREQUENCY(IF('Data Transformation'!$B$4:$B$8425=B7443,'Data Transformation'!$G$4:$G$8425),'Bin Analysis'!$B7447)</f>
        <v>2073</v>
      </c>
      <c r="I7447">
        <f t="shared" ref="I7447:I7465" si="931">H7447-H7446</f>
        <v>0</v>
      </c>
      <c r="J7447">
        <f>IF(I7447=0,0,1)</f>
        <v>0</v>
      </c>
      <c r="K7447">
        <f>J7447*Weighting!$W$7</f>
        <v>0</v>
      </c>
      <c r="M7447" s="14"/>
    </row>
    <row r="7448" spans="1:25" x14ac:dyDescent="0.25">
      <c r="A7448" s="32" t="str">
        <f>IF(Weighting!$P$8&gt;0,B7448,"")</f>
        <v/>
      </c>
      <c r="B7448" t="e">
        <f>Weighting!$C$8</f>
        <v>#DIV/0!</v>
      </c>
      <c r="C7448" t="e">
        <f>Weighting!$F$8</f>
        <v>#NUM!</v>
      </c>
      <c r="D7448" t="e">
        <f>IF(C7448=1,'Data Transformation'!$G$3+0.5*'Data Transformation'!$W$25,IF(C7449=1,D7449-'Data Transformation'!$W$25,FALSE))</f>
        <v>#NUM!</v>
      </c>
      <c r="E7448">
        <f t="array" ref="E7448">IF(ISLOGICAL(D7448),"",FREQUENCY(IF('Data Transformation'!$B$425:$B$8425='Bin Analysis'!$B7443,'Data Transformation'!$G$425:$G$8425),D7448))</f>
        <v>2001</v>
      </c>
      <c r="F7448">
        <f t="shared" si="930"/>
        <v>0</v>
      </c>
      <c r="G7448">
        <f>Weighting!$H$8</f>
        <v>0</v>
      </c>
      <c r="H7448">
        <f t="array" ref="H7448">FREQUENCY(IF('Data Transformation'!$B$4:$B$8425=B7443,'Data Transformation'!$G$4:$G$8425),'Bin Analysis'!$B7448)</f>
        <v>2073</v>
      </c>
      <c r="I7448">
        <f t="shared" si="931"/>
        <v>0</v>
      </c>
      <c r="J7448">
        <f t="shared" ref="J7448:J7465" si="932">IF(I7448=0,0,1)</f>
        <v>0</v>
      </c>
      <c r="K7448">
        <f>J7448*Weighting!$W$8</f>
        <v>0</v>
      </c>
      <c r="M7448" s="14"/>
    </row>
    <row r="7449" spans="1:25" x14ac:dyDescent="0.25">
      <c r="A7449" s="32" t="str">
        <f>IF(Weighting!$P$9&gt;0,B7449,"")</f>
        <v/>
      </c>
      <c r="B7449" s="50" t="e">
        <f>Weighting!$C$9</f>
        <v>#DIV/0!</v>
      </c>
      <c r="C7449" t="e">
        <f>Weighting!$F$9</f>
        <v>#NUM!</v>
      </c>
      <c r="D7449" t="e">
        <f>IF(C7449=1,'Data Transformation'!$G$3+0.5*'Data Transformation'!$W$25,IF(C7450=1,D7450-'Data Transformation'!$W$25,FALSE))</f>
        <v>#NUM!</v>
      </c>
      <c r="E7449">
        <f t="array" ref="E7449">IF(ISLOGICAL(D7449),"",FREQUENCY(IF('Data Transformation'!$B$425:$B$8425='Bin Analysis'!$B7443,'Data Transformation'!$G$425:$G$8425),D7449))</f>
        <v>2001</v>
      </c>
      <c r="F7449">
        <f t="shared" si="930"/>
        <v>0</v>
      </c>
      <c r="G7449">
        <f>Weighting!$H$9</f>
        <v>0</v>
      </c>
      <c r="H7449">
        <f t="array" ref="H7449">FREQUENCY(IF('Data Transformation'!$B$4:$B$8425=B7443,'Data Transformation'!$G$4:$G$8425),'Bin Analysis'!$B7449)</f>
        <v>2073</v>
      </c>
      <c r="I7449">
        <f t="shared" si="931"/>
        <v>0</v>
      </c>
      <c r="J7449">
        <f t="shared" si="932"/>
        <v>0</v>
      </c>
      <c r="K7449">
        <f>J7449*Weighting!$W$9</f>
        <v>0</v>
      </c>
      <c r="M7449" s="14"/>
    </row>
    <row r="7450" spans="1:25" x14ac:dyDescent="0.25">
      <c r="A7450" s="32" t="str">
        <f>IF(Weighting!$P$10&gt;0,B7450,"")</f>
        <v/>
      </c>
      <c r="B7450" t="e">
        <f>Weighting!$C$10</f>
        <v>#DIV/0!</v>
      </c>
      <c r="C7450" t="e">
        <f>Weighting!$F$10</f>
        <v>#NUM!</v>
      </c>
      <c r="D7450" t="e">
        <f>IF(C7450=1,'Data Transformation'!$G$3+0.5*'Data Transformation'!$W$25,IF(C7451=1,D7451-'Data Transformation'!$W$25,FALSE))</f>
        <v>#NUM!</v>
      </c>
      <c r="E7450">
        <f t="array" ref="E7450">IF(ISLOGICAL(D7450),"",FREQUENCY(IF('Data Transformation'!$B$425:$B$8425='Bin Analysis'!$B7443,'Data Transformation'!$G$425:$G$8425),D7450))</f>
        <v>2001</v>
      </c>
      <c r="F7450">
        <f t="shared" si="930"/>
        <v>0</v>
      </c>
      <c r="G7450">
        <f>Weighting!$H$10</f>
        <v>0</v>
      </c>
      <c r="H7450">
        <f t="array" ref="H7450">FREQUENCY(IF('Data Transformation'!$B$4:$B$8425=B7443,'Data Transformation'!$G$4:$G$8425),'Bin Analysis'!$B7450)</f>
        <v>2073</v>
      </c>
      <c r="I7450">
        <f t="shared" si="931"/>
        <v>0</v>
      </c>
      <c r="J7450">
        <f t="shared" si="932"/>
        <v>0</v>
      </c>
      <c r="K7450">
        <f>J7450*Weighting!$W$10</f>
        <v>0</v>
      </c>
      <c r="M7450" s="14"/>
    </row>
    <row r="7451" spans="1:25" x14ac:dyDescent="0.25">
      <c r="A7451" s="32" t="str">
        <f>IF(Weighting!$P$11&gt;0,B7451,"")</f>
        <v/>
      </c>
      <c r="B7451" t="e">
        <f>Weighting!$C$11</f>
        <v>#DIV/0!</v>
      </c>
      <c r="C7451" t="e">
        <f>Weighting!$F$11</f>
        <v>#NUM!</v>
      </c>
      <c r="D7451" t="e">
        <f>IF(C7451=1,'Data Transformation'!$G$3+0.5*'Data Transformation'!$W$25,IF(C7452=1,D7452-'Data Transformation'!$W$25,FALSE))</f>
        <v>#NUM!</v>
      </c>
      <c r="E7451">
        <f t="array" ref="E7451">IF(ISLOGICAL(D7451),"",FREQUENCY(IF('Data Transformation'!$B$425:$B$8425='Bin Analysis'!$B7443,'Data Transformation'!$G$425:$G$8425),D7451))</f>
        <v>2001</v>
      </c>
      <c r="F7451">
        <f t="shared" si="930"/>
        <v>0</v>
      </c>
      <c r="G7451">
        <f>Weighting!$H$11</f>
        <v>0</v>
      </c>
      <c r="H7451">
        <f t="array" ref="H7451">FREQUENCY(IF('Data Transformation'!$B$4:$B$8425=B7443,'Data Transformation'!$G$4:$G$8425),'Bin Analysis'!$B7451)</f>
        <v>2073</v>
      </c>
      <c r="I7451">
        <f t="shared" si="931"/>
        <v>0</v>
      </c>
      <c r="J7451">
        <f t="shared" si="932"/>
        <v>0</v>
      </c>
      <c r="K7451">
        <f>J7451*Weighting!$W$11</f>
        <v>0</v>
      </c>
      <c r="M7451" s="14"/>
    </row>
    <row r="7452" spans="1:25" x14ac:dyDescent="0.25">
      <c r="A7452" s="32" t="str">
        <f>IF(Weighting!$P$12&gt;0,B7452,"")</f>
        <v/>
      </c>
      <c r="B7452" t="e">
        <f>Weighting!$C$12</f>
        <v>#DIV/0!</v>
      </c>
      <c r="C7452" t="e">
        <f>Weighting!$F$12</f>
        <v>#NUM!</v>
      </c>
      <c r="D7452" t="e">
        <f>IF(C7452=1,'Data Transformation'!$G$3+0.5*'Data Transformation'!$W$25,IF(C7453=1,D7453-'Data Transformation'!$W$25,FALSE))</f>
        <v>#NUM!</v>
      </c>
      <c r="E7452">
        <f t="array" ref="E7452">IF(ISLOGICAL(D7452),"",FREQUENCY(IF('Data Transformation'!$B$425:$B$8425='Bin Analysis'!$B7443,'Data Transformation'!$G$425:$G$8425),D7452))</f>
        <v>2001</v>
      </c>
      <c r="F7452">
        <f t="shared" si="930"/>
        <v>0</v>
      </c>
      <c r="G7452">
        <f>Weighting!$H$12</f>
        <v>0</v>
      </c>
      <c r="H7452">
        <f t="array" ref="H7452">FREQUENCY(IF('Data Transformation'!$B$4:$B$8425=B7443,'Data Transformation'!$G$4:$G$8425),'Bin Analysis'!$B7452)</f>
        <v>2073</v>
      </c>
      <c r="I7452">
        <f t="shared" si="931"/>
        <v>0</v>
      </c>
      <c r="J7452">
        <f t="shared" si="932"/>
        <v>0</v>
      </c>
      <c r="K7452">
        <f>J7452*Weighting!$W$12</f>
        <v>0</v>
      </c>
      <c r="M7452" s="14"/>
    </row>
    <row r="7453" spans="1:25" x14ac:dyDescent="0.25">
      <c r="A7453" s="32" t="str">
        <f>IF(Weighting!$P$13&gt;0,B7453,"")</f>
        <v/>
      </c>
      <c r="B7453" t="e">
        <f>Weighting!$C$13</f>
        <v>#DIV/0!</v>
      </c>
      <c r="C7453" t="e">
        <f>Weighting!$F$13</f>
        <v>#NUM!</v>
      </c>
      <c r="D7453" t="e">
        <f>IF(C7453=1,'Data Transformation'!$G$3+0.5*'Data Transformation'!$W$25,IF(C7454=1,D7454-'Data Transformation'!$W$25,FALSE))</f>
        <v>#NUM!</v>
      </c>
      <c r="E7453">
        <f t="array" ref="E7453">IF(ISLOGICAL(D7453),"",FREQUENCY(IF('Data Transformation'!$B$425:$B$8425='Bin Analysis'!$B7443,'Data Transformation'!$G$425:$G$8425),D7453))</f>
        <v>2001</v>
      </c>
      <c r="F7453">
        <f t="shared" si="930"/>
        <v>0</v>
      </c>
      <c r="G7453">
        <f>Weighting!$H$13</f>
        <v>0</v>
      </c>
      <c r="H7453">
        <f t="array" ref="H7453">FREQUENCY(IF('Data Transformation'!$B$4:$B$8425=B7443,'Data Transformation'!$G$4:$G$8425),'Bin Analysis'!$B7453)</f>
        <v>2073</v>
      </c>
      <c r="I7453">
        <f t="shared" si="931"/>
        <v>0</v>
      </c>
      <c r="J7453">
        <f t="shared" si="932"/>
        <v>0</v>
      </c>
      <c r="K7453">
        <f>J7453*Weighting!$W$13</f>
        <v>0</v>
      </c>
      <c r="M7453" s="14"/>
    </row>
    <row r="7454" spans="1:25" x14ac:dyDescent="0.25">
      <c r="A7454" s="32" t="str">
        <f>IF(Weighting!$P$14&gt;0,B7454,"")</f>
        <v/>
      </c>
      <c r="B7454" t="e">
        <f>Weighting!$C$14</f>
        <v>#DIV/0!</v>
      </c>
      <c r="C7454" t="e">
        <f>Weighting!$F$14</f>
        <v>#NUM!</v>
      </c>
      <c r="D7454" t="e">
        <f>IF(C7454=1,'Data Transformation'!$G$3+0.5*'Data Transformation'!$W$25,IF(C7455=1,D7455-'Data Transformation'!$W$25,FALSE))</f>
        <v>#NUM!</v>
      </c>
      <c r="E7454">
        <f t="array" ref="E7454">IF(ISLOGICAL(D7454),"",FREQUENCY(IF('Data Transformation'!$B$425:$B$8425='Bin Analysis'!$B7443,'Data Transformation'!$G$425:$G$8425),D7454))</f>
        <v>2001</v>
      </c>
      <c r="F7454">
        <f t="shared" si="930"/>
        <v>0</v>
      </c>
      <c r="G7454">
        <f>Weighting!$H$14</f>
        <v>0</v>
      </c>
      <c r="H7454">
        <f t="array" ref="H7454">FREQUENCY(IF('Data Transformation'!$B$4:$B$8425=B7443,'Data Transformation'!$G$4:$G$8425),'Bin Analysis'!$B7454)</f>
        <v>2073</v>
      </c>
      <c r="I7454">
        <f t="shared" si="931"/>
        <v>0</v>
      </c>
      <c r="J7454">
        <f t="shared" si="932"/>
        <v>0</v>
      </c>
      <c r="K7454">
        <f>J7454*Weighting!$W$14</f>
        <v>0</v>
      </c>
      <c r="M7454" s="14"/>
    </row>
    <row r="7455" spans="1:25" x14ac:dyDescent="0.25">
      <c r="A7455" s="32" t="str">
        <f>IF(Weighting!$P$15&gt;0,B7455,"")</f>
        <v/>
      </c>
      <c r="B7455" t="e">
        <f>Weighting!$C$15</f>
        <v>#DIV/0!</v>
      </c>
      <c r="C7455" t="e">
        <f>Weighting!$F$15</f>
        <v>#NUM!</v>
      </c>
      <c r="D7455" t="e">
        <f>IF(C7455=1,'Data Transformation'!$G$3+0.5*'Data Transformation'!$W$25,IF(C7456=1,D7456-'Data Transformation'!$W$25,FALSE))</f>
        <v>#NUM!</v>
      </c>
      <c r="E7455">
        <f t="array" ref="E7455">IF(ISLOGICAL(D7455),"",FREQUENCY(IF('Data Transformation'!$B$425:$B$8425='Bin Analysis'!$B7443,'Data Transformation'!$G$425:$G$8425),D7455))</f>
        <v>2001</v>
      </c>
      <c r="F7455">
        <f t="shared" si="930"/>
        <v>0</v>
      </c>
      <c r="G7455">
        <f>Weighting!$H$15</f>
        <v>0</v>
      </c>
      <c r="H7455">
        <f t="array" ref="H7455">FREQUENCY(IF('Data Transformation'!$B$4:$B$8425=B7443,'Data Transformation'!$G$4:$G$8425),'Bin Analysis'!$B7455)</f>
        <v>2073</v>
      </c>
      <c r="I7455">
        <f t="shared" si="931"/>
        <v>0</v>
      </c>
      <c r="J7455">
        <f t="shared" si="932"/>
        <v>0</v>
      </c>
      <c r="K7455">
        <f>J7455*Weighting!$W$15</f>
        <v>0</v>
      </c>
      <c r="M7455" s="14"/>
    </row>
    <row r="7456" spans="1:25" x14ac:dyDescent="0.25">
      <c r="A7456" s="32" t="str">
        <f>IF(Weighting!$P$16&gt;0,B7456,"")</f>
        <v/>
      </c>
      <c r="B7456" t="e">
        <f>Weighting!$C$16</f>
        <v>#DIV/0!</v>
      </c>
      <c r="C7456" t="e">
        <f>Weighting!$F$16</f>
        <v>#NUM!</v>
      </c>
      <c r="D7456" t="e">
        <f>IF(C7456=1,'Data Transformation'!$G$3+0.5*'Data Transformation'!$W$25,IF(C7457=1,D7457-'Data Transformation'!$W$25,FALSE))</f>
        <v>#NUM!</v>
      </c>
      <c r="E7456">
        <f t="array" ref="E7456">IF(ISLOGICAL(D7456),"",FREQUENCY(IF('Data Transformation'!$B$425:$B$8425='Bin Analysis'!$B7443,'Data Transformation'!$G$425:$G$8425),D7456))</f>
        <v>2001</v>
      </c>
      <c r="F7456">
        <f t="shared" si="930"/>
        <v>0</v>
      </c>
      <c r="G7456">
        <f>Weighting!$H$16</f>
        <v>0</v>
      </c>
      <c r="H7456">
        <f t="array" ref="H7456">FREQUENCY(IF('Data Transformation'!$B$4:$B$8425=B7443,'Data Transformation'!$G$4:$G$8425),'Bin Analysis'!$B7456)</f>
        <v>2073</v>
      </c>
      <c r="I7456">
        <f t="shared" si="931"/>
        <v>0</v>
      </c>
      <c r="J7456">
        <f t="shared" si="932"/>
        <v>0</v>
      </c>
      <c r="K7456">
        <f>J7456*Weighting!$W$16</f>
        <v>0</v>
      </c>
      <c r="M7456" s="14"/>
    </row>
    <row r="7457" spans="1:25" x14ac:dyDescent="0.25">
      <c r="A7457" s="32" t="str">
        <f>IF(Weighting!$P$17&gt;0,B7457,"")</f>
        <v/>
      </c>
      <c r="B7457" t="e">
        <f>Weighting!$C$17</f>
        <v>#DIV/0!</v>
      </c>
      <c r="C7457" t="e">
        <f>Weighting!$F$17</f>
        <v>#NUM!</v>
      </c>
      <c r="D7457" t="e">
        <f>IF(C7457=1,'Data Transformation'!$G$3+0.5*'Data Transformation'!$W$25,IF(C7458=1,D7458-'Data Transformation'!$W$25,FALSE))</f>
        <v>#NUM!</v>
      </c>
      <c r="E7457">
        <f t="array" ref="E7457">IF(ISLOGICAL(D7457),"",FREQUENCY(IF('Data Transformation'!$B$425:$B$8425='Bin Analysis'!$B7443,'Data Transformation'!$G$425:$G$8425),D7457))</f>
        <v>2001</v>
      </c>
      <c r="F7457">
        <f t="shared" si="930"/>
        <v>0</v>
      </c>
      <c r="G7457">
        <f>Weighting!$H$17</f>
        <v>0</v>
      </c>
      <c r="H7457">
        <f t="array" ref="H7457">FREQUENCY(IF('Data Transformation'!$B$4:$B$8425=B7443,'Data Transformation'!$G$4:$G$8425),'Bin Analysis'!$B7457)</f>
        <v>2073</v>
      </c>
      <c r="I7457">
        <f t="shared" si="931"/>
        <v>0</v>
      </c>
      <c r="J7457">
        <f t="shared" si="932"/>
        <v>0</v>
      </c>
      <c r="K7457">
        <f>J7457*Weighting!$W$17</f>
        <v>0</v>
      </c>
      <c r="M7457" s="14"/>
    </row>
    <row r="7458" spans="1:25" x14ac:dyDescent="0.25">
      <c r="A7458" s="32" t="str">
        <f>IF(Weighting!$P$18&gt;0,B7458,"")</f>
        <v/>
      </c>
      <c r="B7458" t="e">
        <f>Weighting!$C$18</f>
        <v>#DIV/0!</v>
      </c>
      <c r="C7458" t="e">
        <f>Weighting!$F$18</f>
        <v>#NUM!</v>
      </c>
      <c r="D7458" t="e">
        <f>IF(C7458=1,'Data Transformation'!$G$3+0.5*'Data Transformation'!$W$25,IF(C7459=1,D7459-'Data Transformation'!$W$25,FALSE))</f>
        <v>#NUM!</v>
      </c>
      <c r="E7458">
        <f t="array" ref="E7458">IF(ISLOGICAL(D7458),"",FREQUENCY(IF('Data Transformation'!$B$425:$B$8425='Bin Analysis'!$B7443,'Data Transformation'!$G$425:$G$8425),D7458))</f>
        <v>2001</v>
      </c>
      <c r="F7458">
        <f t="shared" si="930"/>
        <v>0</v>
      </c>
      <c r="G7458">
        <f>Weighting!$H$18</f>
        <v>0</v>
      </c>
      <c r="H7458">
        <f t="array" ref="H7458">FREQUENCY(IF('Data Transformation'!$B$4:$B$8425=B7443,'Data Transformation'!$G$4:$G$8425),'Bin Analysis'!$B7458)</f>
        <v>2073</v>
      </c>
      <c r="I7458">
        <f t="shared" si="931"/>
        <v>0</v>
      </c>
      <c r="J7458">
        <f t="shared" si="932"/>
        <v>0</v>
      </c>
      <c r="K7458">
        <f>J7458*Weighting!$W$18</f>
        <v>0</v>
      </c>
      <c r="M7458" s="14"/>
    </row>
    <row r="7459" spans="1:25" x14ac:dyDescent="0.25">
      <c r="A7459" s="32" t="str">
        <f>IF(Weighting!$P$19&gt;0,B7459,"")</f>
        <v/>
      </c>
      <c r="B7459" t="e">
        <f>Weighting!$C$19</f>
        <v>#DIV/0!</v>
      </c>
      <c r="C7459" t="e">
        <f>Weighting!$F$19</f>
        <v>#NUM!</v>
      </c>
      <c r="D7459" t="e">
        <f>IF(C7459=1,'Data Transformation'!$G$3+0.5*'Data Transformation'!$W$25,IF(C7460=1,D7460-'Data Transformation'!$W$25,FALSE))</f>
        <v>#NUM!</v>
      </c>
      <c r="E7459">
        <f t="array" ref="E7459">IF(ISLOGICAL(D7459),"",FREQUENCY(IF('Data Transformation'!$B$425:$B$8425='Bin Analysis'!$B7443,'Data Transformation'!$G$425:$G$8425),D7459))</f>
        <v>2001</v>
      </c>
      <c r="F7459">
        <f t="shared" si="930"/>
        <v>0</v>
      </c>
      <c r="G7459">
        <f>Weighting!$H$19</f>
        <v>0</v>
      </c>
      <c r="H7459">
        <f t="array" ref="H7459">FREQUENCY(IF('Data Transformation'!$B$4:$B$8425=B7443,'Data Transformation'!$G$4:$G$8425),'Bin Analysis'!$B7459)</f>
        <v>2073</v>
      </c>
      <c r="I7459">
        <f t="shared" si="931"/>
        <v>0</v>
      </c>
      <c r="J7459">
        <f t="shared" si="932"/>
        <v>0</v>
      </c>
      <c r="K7459">
        <f>J7459*Weighting!$W$19</f>
        <v>0</v>
      </c>
      <c r="M7459" s="14"/>
    </row>
    <row r="7460" spans="1:25" x14ac:dyDescent="0.25">
      <c r="A7460" s="32" t="str">
        <f>IF(Weighting!$P$20&gt;0,B7460,"")</f>
        <v/>
      </c>
      <c r="B7460" t="e">
        <f>Weighting!$C$20</f>
        <v>#DIV/0!</v>
      </c>
      <c r="C7460" t="e">
        <f>Weighting!$F$20</f>
        <v>#NUM!</v>
      </c>
      <c r="D7460" t="e">
        <f>IF(C7460=1,'Data Transformation'!$G$3+0.5*'Data Transformation'!$W$25,IF(C7461=1,D7461-'Data Transformation'!$W$25,FALSE))</f>
        <v>#NUM!</v>
      </c>
      <c r="E7460">
        <f t="array" ref="E7460">IF(ISLOGICAL(D7460),"",FREQUENCY(IF('Data Transformation'!$B$425:$B$8425='Bin Analysis'!$B7443,'Data Transformation'!$G$425:$G$8425),D7460))</f>
        <v>2001</v>
      </c>
      <c r="F7460">
        <f t="shared" si="930"/>
        <v>0</v>
      </c>
      <c r="G7460">
        <f>Weighting!$H$20</f>
        <v>0</v>
      </c>
      <c r="H7460">
        <f t="array" ref="H7460">FREQUENCY(IF('Data Transformation'!$B$4:$B$8425=B7443,'Data Transformation'!$G$4:$G$8425),'Bin Analysis'!$B7460)</f>
        <v>2073</v>
      </c>
      <c r="I7460">
        <f t="shared" si="931"/>
        <v>0</v>
      </c>
      <c r="J7460">
        <f t="shared" si="932"/>
        <v>0</v>
      </c>
      <c r="K7460">
        <f>J7460*Weighting!$W$20</f>
        <v>0</v>
      </c>
      <c r="M7460" s="14"/>
    </row>
    <row r="7461" spans="1:25" x14ac:dyDescent="0.25">
      <c r="A7461" s="32" t="str">
        <f>IF(Weighting!$P$21&gt;0,B7461,"")</f>
        <v/>
      </c>
      <c r="B7461" t="e">
        <f>Weighting!$C$21</f>
        <v>#DIV/0!</v>
      </c>
      <c r="C7461" t="e">
        <f>Weighting!$F$21</f>
        <v>#NUM!</v>
      </c>
      <c r="D7461" t="e">
        <f>IF(C7461=1,'Data Transformation'!$G$3+0.5*'Data Transformation'!$W$25,IF(C7462=1,D7462-'Data Transformation'!$W$25,FALSE))</f>
        <v>#NUM!</v>
      </c>
      <c r="E7461">
        <f t="array" ref="E7461">IF(ISLOGICAL(D7461),"",FREQUENCY(IF('Data Transformation'!$B$425:$B$8425='Bin Analysis'!$B7443,'Data Transformation'!$G$425:$G$8425),D7461))</f>
        <v>2001</v>
      </c>
      <c r="F7461">
        <f t="shared" si="930"/>
        <v>0</v>
      </c>
      <c r="G7461">
        <f>Weighting!$H$21</f>
        <v>0</v>
      </c>
      <c r="H7461">
        <f t="array" ref="H7461">FREQUENCY(IF('Data Transformation'!$B$4:$B$8425=B7443,'Data Transformation'!$G$4:$G$8425),'Bin Analysis'!$B7461)</f>
        <v>2073</v>
      </c>
      <c r="I7461">
        <f t="shared" si="931"/>
        <v>0</v>
      </c>
      <c r="J7461">
        <f t="shared" si="932"/>
        <v>0</v>
      </c>
      <c r="K7461">
        <f>J7461*Weighting!$W$21</f>
        <v>0</v>
      </c>
      <c r="M7461" s="14"/>
    </row>
    <row r="7462" spans="1:25" x14ac:dyDescent="0.25">
      <c r="A7462" s="32" t="str">
        <f>IF(Weighting!$P$22&gt;0,B7462,"")</f>
        <v/>
      </c>
      <c r="B7462" t="e">
        <f>Weighting!$C$22</f>
        <v>#DIV/0!</v>
      </c>
      <c r="C7462" t="e">
        <f>Weighting!$F$22</f>
        <v>#NUM!</v>
      </c>
      <c r="D7462" t="e">
        <f>IF(C7462=1,'Data Transformation'!$G$3+0.5*'Data Transformation'!$W$25,IF(C7463=1,D7463-'Data Transformation'!$W$25,FALSE))</f>
        <v>#NUM!</v>
      </c>
      <c r="E7462">
        <f t="array" ref="E7462">IF(ISLOGICAL(D7462),"",FREQUENCY(IF('Data Transformation'!$B$425:$B$8425='Bin Analysis'!$B7443,'Data Transformation'!$G$425:$G$8425),D7462))</f>
        <v>2001</v>
      </c>
      <c r="F7462">
        <f t="shared" si="930"/>
        <v>0</v>
      </c>
      <c r="G7462">
        <f>Weighting!$H$22</f>
        <v>0</v>
      </c>
      <c r="H7462">
        <f t="array" ref="H7462">FREQUENCY(IF('Data Transformation'!$B$4:$B$8425=B7443,'Data Transformation'!$G$4:$G$8425),'Bin Analysis'!$B7462)</f>
        <v>2073</v>
      </c>
      <c r="I7462">
        <f t="shared" si="931"/>
        <v>0</v>
      </c>
      <c r="J7462">
        <f t="shared" si="932"/>
        <v>0</v>
      </c>
      <c r="K7462">
        <f>J7462*Weighting!$W$22</f>
        <v>0</v>
      </c>
      <c r="M7462" s="14"/>
    </row>
    <row r="7463" spans="1:25" x14ac:dyDescent="0.25">
      <c r="A7463" s="32" t="str">
        <f>IF(Weighting!$P$23&gt;0,B7463,"")</f>
        <v/>
      </c>
      <c r="B7463" t="e">
        <f>Weighting!$C$23</f>
        <v>#DIV/0!</v>
      </c>
      <c r="C7463" t="e">
        <f>Weighting!$F$23</f>
        <v>#NUM!</v>
      </c>
      <c r="D7463" t="e">
        <f>IF(C7463=1,'Data Transformation'!$G$3+0.5*'Data Transformation'!$W$25,IF(C7464=1,D7464-'Data Transformation'!$W$25,FALSE))</f>
        <v>#NUM!</v>
      </c>
      <c r="E7463">
        <f t="array" ref="E7463">IF(ISLOGICAL(D7463),"",FREQUENCY(IF('Data Transformation'!$B$425:$B$8425='Bin Analysis'!$B7443,'Data Transformation'!$G$425:$G$8425),D7463))</f>
        <v>2001</v>
      </c>
      <c r="F7463">
        <f t="shared" si="930"/>
        <v>0</v>
      </c>
      <c r="G7463">
        <f>Weighting!$H$23</f>
        <v>0</v>
      </c>
      <c r="H7463">
        <f t="array" ref="H7463">FREQUENCY(IF('Data Transformation'!$B$4:$B$8425=B7443,'Data Transformation'!$G$4:$G$8425),'Bin Analysis'!$B7463)</f>
        <v>2073</v>
      </c>
      <c r="I7463">
        <f t="shared" si="931"/>
        <v>0</v>
      </c>
      <c r="J7463">
        <f t="shared" si="932"/>
        <v>0</v>
      </c>
      <c r="K7463">
        <f>J7463*Weighting!$W$23</f>
        <v>0</v>
      </c>
      <c r="M7463" s="14"/>
    </row>
    <row r="7464" spans="1:25" x14ac:dyDescent="0.25">
      <c r="A7464" s="32" t="str">
        <f>IF(Weighting!$P$24&gt;0,B7464,"")</f>
        <v/>
      </c>
      <c r="B7464" t="e">
        <f>Weighting!$C$24</f>
        <v>#DIV/0!</v>
      </c>
      <c r="C7464" t="e">
        <f>Weighting!$F$24</f>
        <v>#NUM!</v>
      </c>
      <c r="D7464" t="e">
        <f>IF(C7464=1,'Data Transformation'!$G$3+0.5*'Data Transformation'!$W$25,IF(C7465=1,D7465-'Data Transformation'!$W$25,FALSE))</f>
        <v>#NUM!</v>
      </c>
      <c r="E7464">
        <f t="array" ref="E7464">IF(ISLOGICAL(D7464),"",FREQUENCY(IF('Data Transformation'!$B$425:$B$8425='Bin Analysis'!$B7443,'Data Transformation'!$G$425:$G$8425),D7464))</f>
        <v>2001</v>
      </c>
      <c r="F7464">
        <f t="shared" si="930"/>
        <v>0</v>
      </c>
      <c r="G7464">
        <f>Weighting!$H$24</f>
        <v>0</v>
      </c>
      <c r="H7464">
        <f t="array" ref="H7464">FREQUENCY(IF('Data Transformation'!$B$4:$B$8425=B7443,'Data Transformation'!$G$4:$G$8425),'Bin Analysis'!$B7464)</f>
        <v>2073</v>
      </c>
      <c r="I7464">
        <f t="shared" si="931"/>
        <v>0</v>
      </c>
      <c r="J7464">
        <f t="shared" si="932"/>
        <v>0</v>
      </c>
      <c r="K7464">
        <f>J7464*Weighting!$W$24</f>
        <v>0</v>
      </c>
      <c r="M7464" s="14"/>
    </row>
    <row r="7465" spans="1:25" x14ac:dyDescent="0.25">
      <c r="A7465" s="32" t="str">
        <f>IF(Weighting!$P$25&gt;0,B7465,"")</f>
        <v/>
      </c>
      <c r="B7465" t="e">
        <f>Weighting!$C$25</f>
        <v>#DIV/0!</v>
      </c>
      <c r="C7465" t="e">
        <f>Weighting!$F$25</f>
        <v>#NUM!</v>
      </c>
      <c r="D7465" t="e">
        <f>IF(C7465=1,'Data Transformation'!$G$3+0.5*'Data Transformation'!$W$25,IF(C7466=1,D7466-'Data Transformation'!$W$25,FALSE))</f>
        <v>#NUM!</v>
      </c>
      <c r="E7465">
        <f t="array" ref="E7465">IF(ISLOGICAL(D7465),"",FREQUENCY(IF('Data Transformation'!$B$425:$B$8425='Bin Analysis'!$B7443,'Data Transformation'!$G$425:$G$8425),D7465))</f>
        <v>2001</v>
      </c>
      <c r="F7465">
        <f t="shared" si="930"/>
        <v>0</v>
      </c>
      <c r="G7465">
        <f>Weighting!$H$25</f>
        <v>0</v>
      </c>
      <c r="H7465">
        <f t="array" ref="H7465">FREQUENCY(IF('Data Transformation'!$B$4:$B$8425=B7443,'Data Transformation'!$G$4:$G$8425),'Bin Analysis'!$B7465)</f>
        <v>2073</v>
      </c>
      <c r="I7465">
        <f t="shared" si="931"/>
        <v>0</v>
      </c>
      <c r="J7465">
        <f t="shared" si="932"/>
        <v>0</v>
      </c>
      <c r="K7465">
        <f>J7465*Weighting!$W$25</f>
        <v>0</v>
      </c>
      <c r="M7465" s="14"/>
    </row>
    <row r="7466" spans="1:25" x14ac:dyDescent="0.25">
      <c r="O7466"/>
      <c r="P7466"/>
      <c r="Q7466"/>
      <c r="R7466"/>
    </row>
    <row r="7467" spans="1:25" ht="23.25" x14ac:dyDescent="0.35">
      <c r="A7467" s="21" t="s">
        <v>0</v>
      </c>
      <c r="B7467" s="21" t="str">
        <f>IFERROR(VLOOKUP(C7467,'Data Transformation'!$L$6:$M$426,2,FALSE),"")</f>
        <v/>
      </c>
      <c r="C7467" s="21">
        <f>C7443+1</f>
        <v>311</v>
      </c>
      <c r="D7467" s="21"/>
      <c r="E7467" s="21"/>
      <c r="F7467" s="21"/>
      <c r="G7467" s="21"/>
      <c r="H7467" s="22"/>
      <c r="I7467" s="22"/>
      <c r="J7467" s="22"/>
      <c r="K7467" s="21"/>
      <c r="L7467" s="21" t="str">
        <f>B7467</f>
        <v/>
      </c>
      <c r="M7467" s="23" t="e">
        <f>INDEX('Data Transformation'!$O$4:$O$424,MATCH($B7467,'Data Transformation'!$M$4:$M$424,0),MATCH($M$2,'Data Transformation'!$O$3,0))</f>
        <v>#N/A</v>
      </c>
      <c r="N7467" s="27" t="e">
        <f>IF('Input and Summary Results'!$J$16="minimum",'Bin Analysis'!X7468/(M7467-1),'Bin Analysis'!Y7467/('Bin Analysis'!M7467-1))</f>
        <v>#N/A</v>
      </c>
      <c r="O7467" s="27" t="e">
        <f>IF(M7467=FALSE,NA(),(VLOOKUP(1,C7470:K7489,4,FALSE))/(M7467-1))</f>
        <v>#N/A</v>
      </c>
      <c r="P7467" s="27" t="e">
        <f>IF(M7467=FALSE,NA(),SUM(J7470:J7489)/Weighting!$S$5)</f>
        <v>#N/A</v>
      </c>
      <c r="Q7467" s="27" t="e">
        <f>IF(M7467=FALSE,NA(),SUM(K7470:K7489)/Weighting!$S$6)</f>
        <v>#N/A</v>
      </c>
      <c r="R7467" s="27" t="e">
        <f>IF(M7467=FALSE,NA(),(VLOOKUP(1,G7470:K7489,3,FALSE))/(M7467-1))</f>
        <v>#N/A</v>
      </c>
      <c r="S7467" s="22" t="e">
        <f>IF(M7467=FALSE,NA(),IF(SUM(J7470:J7489)=2,"yes","no"))</f>
        <v>#N/A</v>
      </c>
      <c r="X7467" s="2" cm="2">
        <f t="array" ref="X7467:X7468">FREQUENCY(IF('Data Transformation'!$B$425:$B$6424='Bin Analysis'!L7467,'Data Transformation'!$G$425:$G$6424),'Data Transformation'!$U$11)</f>
        <v>0</v>
      </c>
      <c r="Y7467" s="2" cm="2">
        <f t="array" ref="Y7467:Y7468">FREQUENCY(IF('Data Transformation'!$B$425:$B$6424='Bin Analysis'!L7467,'Data Transformation'!$G$425:$G$6424),'Data Transformation'!$U$12)</f>
        <v>0</v>
      </c>
    </row>
    <row r="7468" spans="1:25" x14ac:dyDescent="0.25">
      <c r="A7468" s="14" t="s">
        <v>67</v>
      </c>
      <c r="B7468" t="s">
        <v>47</v>
      </c>
      <c r="C7468" t="s">
        <v>5</v>
      </c>
      <c r="D7468" t="s">
        <v>100</v>
      </c>
      <c r="E7468" t="s">
        <v>101</v>
      </c>
      <c r="F7468" t="s">
        <v>102</v>
      </c>
      <c r="G7468" t="s">
        <v>70</v>
      </c>
      <c r="H7468" t="s">
        <v>31</v>
      </c>
      <c r="I7468" t="s">
        <v>32</v>
      </c>
      <c r="J7468" t="s">
        <v>46</v>
      </c>
      <c r="K7468" s="14" t="s">
        <v>45</v>
      </c>
      <c r="M7468" s="14"/>
      <c r="X7468" s="2">
        <v>0</v>
      </c>
      <c r="Y7468" s="2">
        <v>0</v>
      </c>
    </row>
    <row r="7469" spans="1:25" x14ac:dyDescent="0.25">
      <c r="A7469" s="32"/>
      <c r="D7469" t="e">
        <f>IF(C7469=1,'Data Transformation'!$G$3+0.5*'Data Transformation'!$W$25,IF(C7470=1,D7470-'Data Transformation'!$W$25,FALSE))</f>
        <v>#NUM!</v>
      </c>
      <c r="E7469">
        <f t="array" ref="E7469">IF(ISLOGICAL(D7469),"",FREQUENCY(IF('Data Transformation'!$B$425:$B$8425='Bin Analysis'!$B7467,'Data Transformation'!$G$425:$G$8425),D7469))</f>
        <v>2001</v>
      </c>
      <c r="F7469" t="e">
        <f>IF(ISLOGICAL(D7469),"",E7469-E7468)</f>
        <v>#VALUE!</v>
      </c>
      <c r="M7469" s="14"/>
    </row>
    <row r="7470" spans="1:25" x14ac:dyDescent="0.25">
      <c r="A7470" s="32" t="e">
        <f>IF(Weighting!$P$6&gt;0,B7470,"")</f>
        <v>#NUM!</v>
      </c>
      <c r="B7470" t="e">
        <f>Weighting!$C$6</f>
        <v>#DIV/0!</v>
      </c>
      <c r="C7470" t="e">
        <f>Weighting!$F$6</f>
        <v>#NUM!</v>
      </c>
      <c r="D7470" t="e">
        <f>IF(C7470=1,'Data Transformation'!$G$3+0.5*'Data Transformation'!$W$25,IF(C7471=1,D7471-'Data Transformation'!$W$25,FALSE))</f>
        <v>#NUM!</v>
      </c>
      <c r="E7470">
        <f t="array" ref="E7470">IF(ISLOGICAL(D7470),"",FREQUENCY(IF('Data Transformation'!$B$425:$B$8425='Bin Analysis'!$B7467,'Data Transformation'!$G$425:$G$8425),D7470))</f>
        <v>2001</v>
      </c>
      <c r="F7470">
        <f>IF(ISLOGICAL(D7470),"",E7470-E7469)</f>
        <v>0</v>
      </c>
      <c r="G7470">
        <f>Weighting!$H$6</f>
        <v>1</v>
      </c>
      <c r="H7470">
        <f t="array" ref="H7470">FREQUENCY(IF('Data Transformation'!$B$4:$B$8425=B7467,'Data Transformation'!$G$4:$G$8425),'Bin Analysis'!$B7470)</f>
        <v>2073</v>
      </c>
      <c r="I7470">
        <f>H7470-H7469</f>
        <v>2073</v>
      </c>
      <c r="J7470">
        <f>IF(I7470=0,0,1)</f>
        <v>1</v>
      </c>
      <c r="K7470" t="e">
        <f>J7470*Weighting!$W$6</f>
        <v>#NUM!</v>
      </c>
      <c r="M7470" s="14"/>
    </row>
    <row r="7471" spans="1:25" x14ac:dyDescent="0.25">
      <c r="A7471" s="32" t="str">
        <f>IF(Weighting!$P$7&gt;0,B7471,"")</f>
        <v/>
      </c>
      <c r="B7471" t="e">
        <f>Weighting!$C$7</f>
        <v>#DIV/0!</v>
      </c>
      <c r="C7471" t="e">
        <f>Weighting!$F$7</f>
        <v>#NUM!</v>
      </c>
      <c r="D7471" t="e">
        <f>IF(C7471=1,'Data Transformation'!$G$3+0.5*'Data Transformation'!$W$25,IF(C7472=1,D7472-'Data Transformation'!$W$25,FALSE))</f>
        <v>#NUM!</v>
      </c>
      <c r="E7471">
        <f t="array" ref="E7471">IF(ISLOGICAL(D7471),"",FREQUENCY(IF('Data Transformation'!$B$425:$B$8425='Bin Analysis'!$B7467,'Data Transformation'!$G$425:$G$8425),D7471))</f>
        <v>2001</v>
      </c>
      <c r="F7471">
        <f t="shared" ref="F7471:F7489" si="933">IF(ISLOGICAL(D7471),"",E7471-E7470)</f>
        <v>0</v>
      </c>
      <c r="G7471">
        <f>Weighting!$H$7</f>
        <v>0</v>
      </c>
      <c r="H7471">
        <f t="array" ref="H7471">FREQUENCY(IF('Data Transformation'!$B$4:$B$8425=B7467,'Data Transformation'!$G$4:$G$8425),'Bin Analysis'!$B7471)</f>
        <v>2073</v>
      </c>
      <c r="I7471">
        <f t="shared" ref="I7471:I7489" si="934">H7471-H7470</f>
        <v>0</v>
      </c>
      <c r="J7471">
        <f>IF(I7471=0,0,1)</f>
        <v>0</v>
      </c>
      <c r="K7471">
        <f>J7471*Weighting!$W$7</f>
        <v>0</v>
      </c>
      <c r="M7471" s="14"/>
    </row>
    <row r="7472" spans="1:25" x14ac:dyDescent="0.25">
      <c r="A7472" s="32" t="str">
        <f>IF(Weighting!$P$8&gt;0,B7472,"")</f>
        <v/>
      </c>
      <c r="B7472" t="e">
        <f>Weighting!$C$8</f>
        <v>#DIV/0!</v>
      </c>
      <c r="C7472" t="e">
        <f>Weighting!$F$8</f>
        <v>#NUM!</v>
      </c>
      <c r="D7472" t="e">
        <f>IF(C7472=1,'Data Transformation'!$G$3+0.5*'Data Transformation'!$W$25,IF(C7473=1,D7473-'Data Transformation'!$W$25,FALSE))</f>
        <v>#NUM!</v>
      </c>
      <c r="E7472">
        <f t="array" ref="E7472">IF(ISLOGICAL(D7472),"",FREQUENCY(IF('Data Transformation'!$B$425:$B$8425='Bin Analysis'!$B7467,'Data Transformation'!$G$425:$G$8425),D7472))</f>
        <v>2001</v>
      </c>
      <c r="F7472">
        <f t="shared" si="933"/>
        <v>0</v>
      </c>
      <c r="G7472">
        <f>Weighting!$H$8</f>
        <v>0</v>
      </c>
      <c r="H7472">
        <f t="array" ref="H7472">FREQUENCY(IF('Data Transformation'!$B$4:$B$8425=B7467,'Data Transformation'!$G$4:$G$8425),'Bin Analysis'!$B7472)</f>
        <v>2073</v>
      </c>
      <c r="I7472">
        <f t="shared" si="934"/>
        <v>0</v>
      </c>
      <c r="J7472">
        <f t="shared" ref="J7472:J7489" si="935">IF(I7472=0,0,1)</f>
        <v>0</v>
      </c>
      <c r="K7472">
        <f>J7472*Weighting!$W$8</f>
        <v>0</v>
      </c>
      <c r="M7472" s="14"/>
    </row>
    <row r="7473" spans="1:13" x14ac:dyDescent="0.25">
      <c r="A7473" s="32" t="str">
        <f>IF(Weighting!$P$9&gt;0,B7473,"")</f>
        <v/>
      </c>
      <c r="B7473" s="50" t="e">
        <f>Weighting!$C$9</f>
        <v>#DIV/0!</v>
      </c>
      <c r="C7473" t="e">
        <f>Weighting!$F$9</f>
        <v>#NUM!</v>
      </c>
      <c r="D7473" t="e">
        <f>IF(C7473=1,'Data Transformation'!$G$3+0.5*'Data Transformation'!$W$25,IF(C7474=1,D7474-'Data Transformation'!$W$25,FALSE))</f>
        <v>#NUM!</v>
      </c>
      <c r="E7473">
        <f t="array" ref="E7473">IF(ISLOGICAL(D7473),"",FREQUENCY(IF('Data Transformation'!$B$425:$B$8425='Bin Analysis'!$B7467,'Data Transformation'!$G$425:$G$8425),D7473))</f>
        <v>2001</v>
      </c>
      <c r="F7473">
        <f t="shared" si="933"/>
        <v>0</v>
      </c>
      <c r="G7473">
        <f>Weighting!$H$9</f>
        <v>0</v>
      </c>
      <c r="H7473">
        <f t="array" ref="H7473">FREQUENCY(IF('Data Transformation'!$B$4:$B$8425=B7467,'Data Transformation'!$G$4:$G$8425),'Bin Analysis'!$B7473)</f>
        <v>2073</v>
      </c>
      <c r="I7473">
        <f t="shared" si="934"/>
        <v>0</v>
      </c>
      <c r="J7473">
        <f t="shared" si="935"/>
        <v>0</v>
      </c>
      <c r="K7473">
        <f>J7473*Weighting!$W$9</f>
        <v>0</v>
      </c>
      <c r="M7473" s="14"/>
    </row>
    <row r="7474" spans="1:13" x14ac:dyDescent="0.25">
      <c r="A7474" s="32" t="str">
        <f>IF(Weighting!$P$10&gt;0,B7474,"")</f>
        <v/>
      </c>
      <c r="B7474" t="e">
        <f>Weighting!$C$10</f>
        <v>#DIV/0!</v>
      </c>
      <c r="C7474" t="e">
        <f>Weighting!$F$10</f>
        <v>#NUM!</v>
      </c>
      <c r="D7474" t="e">
        <f>IF(C7474=1,'Data Transformation'!$G$3+0.5*'Data Transformation'!$W$25,IF(C7475=1,D7475-'Data Transformation'!$W$25,FALSE))</f>
        <v>#NUM!</v>
      </c>
      <c r="E7474">
        <f t="array" ref="E7474">IF(ISLOGICAL(D7474),"",FREQUENCY(IF('Data Transformation'!$B$425:$B$8425='Bin Analysis'!$B7467,'Data Transformation'!$G$425:$G$8425),D7474))</f>
        <v>2001</v>
      </c>
      <c r="F7474">
        <f t="shared" si="933"/>
        <v>0</v>
      </c>
      <c r="G7474">
        <f>Weighting!$H$10</f>
        <v>0</v>
      </c>
      <c r="H7474">
        <f t="array" ref="H7474">FREQUENCY(IF('Data Transformation'!$B$4:$B$8425=B7467,'Data Transformation'!$G$4:$G$8425),'Bin Analysis'!$B7474)</f>
        <v>2073</v>
      </c>
      <c r="I7474">
        <f t="shared" si="934"/>
        <v>0</v>
      </c>
      <c r="J7474">
        <f t="shared" si="935"/>
        <v>0</v>
      </c>
      <c r="K7474">
        <f>J7474*Weighting!$W$10</f>
        <v>0</v>
      </c>
      <c r="M7474" s="14"/>
    </row>
    <row r="7475" spans="1:13" x14ac:dyDescent="0.25">
      <c r="A7475" s="32" t="str">
        <f>IF(Weighting!$P$11&gt;0,B7475,"")</f>
        <v/>
      </c>
      <c r="B7475" t="e">
        <f>Weighting!$C$11</f>
        <v>#DIV/0!</v>
      </c>
      <c r="C7475" t="e">
        <f>Weighting!$F$11</f>
        <v>#NUM!</v>
      </c>
      <c r="D7475" t="e">
        <f>IF(C7475=1,'Data Transformation'!$G$3+0.5*'Data Transformation'!$W$25,IF(C7476=1,D7476-'Data Transformation'!$W$25,FALSE))</f>
        <v>#NUM!</v>
      </c>
      <c r="E7475">
        <f t="array" ref="E7475">IF(ISLOGICAL(D7475),"",FREQUENCY(IF('Data Transformation'!$B$425:$B$8425='Bin Analysis'!$B7467,'Data Transformation'!$G$425:$G$8425),D7475))</f>
        <v>2001</v>
      </c>
      <c r="F7475">
        <f t="shared" si="933"/>
        <v>0</v>
      </c>
      <c r="G7475">
        <f>Weighting!$H$11</f>
        <v>0</v>
      </c>
      <c r="H7475">
        <f t="array" ref="H7475">FREQUENCY(IF('Data Transformation'!$B$4:$B$8425=B7467,'Data Transformation'!$G$4:$G$8425),'Bin Analysis'!$B7475)</f>
        <v>2073</v>
      </c>
      <c r="I7475">
        <f t="shared" si="934"/>
        <v>0</v>
      </c>
      <c r="J7475">
        <f t="shared" si="935"/>
        <v>0</v>
      </c>
      <c r="K7475">
        <f>J7475*Weighting!$W$11</f>
        <v>0</v>
      </c>
      <c r="M7475" s="14"/>
    </row>
    <row r="7476" spans="1:13" x14ac:dyDescent="0.25">
      <c r="A7476" s="32" t="str">
        <f>IF(Weighting!$P$12&gt;0,B7476,"")</f>
        <v/>
      </c>
      <c r="B7476" t="e">
        <f>Weighting!$C$12</f>
        <v>#DIV/0!</v>
      </c>
      <c r="C7476" t="e">
        <f>Weighting!$F$12</f>
        <v>#NUM!</v>
      </c>
      <c r="D7476" t="e">
        <f>IF(C7476=1,'Data Transformation'!$G$3+0.5*'Data Transformation'!$W$25,IF(C7477=1,D7477-'Data Transformation'!$W$25,FALSE))</f>
        <v>#NUM!</v>
      </c>
      <c r="E7476">
        <f t="array" ref="E7476">IF(ISLOGICAL(D7476),"",FREQUENCY(IF('Data Transformation'!$B$425:$B$8425='Bin Analysis'!$B7467,'Data Transformation'!$G$425:$G$8425),D7476))</f>
        <v>2001</v>
      </c>
      <c r="F7476">
        <f t="shared" si="933"/>
        <v>0</v>
      </c>
      <c r="G7476">
        <f>Weighting!$H$12</f>
        <v>0</v>
      </c>
      <c r="H7476">
        <f t="array" ref="H7476">FREQUENCY(IF('Data Transformation'!$B$4:$B$8425=B7467,'Data Transformation'!$G$4:$G$8425),'Bin Analysis'!$B7476)</f>
        <v>2073</v>
      </c>
      <c r="I7476">
        <f t="shared" si="934"/>
        <v>0</v>
      </c>
      <c r="J7476">
        <f t="shared" si="935"/>
        <v>0</v>
      </c>
      <c r="K7476">
        <f>J7476*Weighting!$W$12</f>
        <v>0</v>
      </c>
      <c r="M7476" s="14"/>
    </row>
    <row r="7477" spans="1:13" x14ac:dyDescent="0.25">
      <c r="A7477" s="32" t="str">
        <f>IF(Weighting!$P$13&gt;0,B7477,"")</f>
        <v/>
      </c>
      <c r="B7477" t="e">
        <f>Weighting!$C$13</f>
        <v>#DIV/0!</v>
      </c>
      <c r="C7477" t="e">
        <f>Weighting!$F$13</f>
        <v>#NUM!</v>
      </c>
      <c r="D7477" t="e">
        <f>IF(C7477=1,'Data Transformation'!$G$3+0.5*'Data Transformation'!$W$25,IF(C7478=1,D7478-'Data Transformation'!$W$25,FALSE))</f>
        <v>#NUM!</v>
      </c>
      <c r="E7477">
        <f t="array" ref="E7477">IF(ISLOGICAL(D7477),"",FREQUENCY(IF('Data Transformation'!$B$425:$B$8425='Bin Analysis'!$B7467,'Data Transformation'!$G$425:$G$8425),D7477))</f>
        <v>2001</v>
      </c>
      <c r="F7477">
        <f t="shared" si="933"/>
        <v>0</v>
      </c>
      <c r="G7477">
        <f>Weighting!$H$13</f>
        <v>0</v>
      </c>
      <c r="H7477">
        <f t="array" ref="H7477">FREQUENCY(IF('Data Transformation'!$B$4:$B$8425=B7467,'Data Transformation'!$G$4:$G$8425),'Bin Analysis'!$B7477)</f>
        <v>2073</v>
      </c>
      <c r="I7477">
        <f t="shared" si="934"/>
        <v>0</v>
      </c>
      <c r="J7477">
        <f t="shared" si="935"/>
        <v>0</v>
      </c>
      <c r="K7477">
        <f>J7477*Weighting!$W$13</f>
        <v>0</v>
      </c>
      <c r="M7477" s="14"/>
    </row>
    <row r="7478" spans="1:13" x14ac:dyDescent="0.25">
      <c r="A7478" s="32" t="str">
        <f>IF(Weighting!$P$14&gt;0,B7478,"")</f>
        <v/>
      </c>
      <c r="B7478" t="e">
        <f>Weighting!$C$14</f>
        <v>#DIV/0!</v>
      </c>
      <c r="C7478" t="e">
        <f>Weighting!$F$14</f>
        <v>#NUM!</v>
      </c>
      <c r="D7478" t="e">
        <f>IF(C7478=1,'Data Transformation'!$G$3+0.5*'Data Transformation'!$W$25,IF(C7479=1,D7479-'Data Transformation'!$W$25,FALSE))</f>
        <v>#NUM!</v>
      </c>
      <c r="E7478">
        <f t="array" ref="E7478">IF(ISLOGICAL(D7478),"",FREQUENCY(IF('Data Transformation'!$B$425:$B$8425='Bin Analysis'!$B7467,'Data Transformation'!$G$425:$G$8425),D7478))</f>
        <v>2001</v>
      </c>
      <c r="F7478">
        <f t="shared" si="933"/>
        <v>0</v>
      </c>
      <c r="G7478">
        <f>Weighting!$H$14</f>
        <v>0</v>
      </c>
      <c r="H7478">
        <f t="array" ref="H7478">FREQUENCY(IF('Data Transformation'!$B$4:$B$8425=B7467,'Data Transformation'!$G$4:$G$8425),'Bin Analysis'!$B7478)</f>
        <v>2073</v>
      </c>
      <c r="I7478">
        <f t="shared" si="934"/>
        <v>0</v>
      </c>
      <c r="J7478">
        <f t="shared" si="935"/>
        <v>0</v>
      </c>
      <c r="K7478">
        <f>J7478*Weighting!$W$14</f>
        <v>0</v>
      </c>
      <c r="M7478" s="14"/>
    </row>
    <row r="7479" spans="1:13" x14ac:dyDescent="0.25">
      <c r="A7479" s="32" t="str">
        <f>IF(Weighting!$P$15&gt;0,B7479,"")</f>
        <v/>
      </c>
      <c r="B7479" t="e">
        <f>Weighting!$C$15</f>
        <v>#DIV/0!</v>
      </c>
      <c r="C7479" t="e">
        <f>Weighting!$F$15</f>
        <v>#NUM!</v>
      </c>
      <c r="D7479" t="e">
        <f>IF(C7479=1,'Data Transformation'!$G$3+0.5*'Data Transformation'!$W$25,IF(C7480=1,D7480-'Data Transformation'!$W$25,FALSE))</f>
        <v>#NUM!</v>
      </c>
      <c r="E7479">
        <f t="array" ref="E7479">IF(ISLOGICAL(D7479),"",FREQUENCY(IF('Data Transformation'!$B$425:$B$8425='Bin Analysis'!$B7467,'Data Transformation'!$G$425:$G$8425),D7479))</f>
        <v>2001</v>
      </c>
      <c r="F7479">
        <f t="shared" si="933"/>
        <v>0</v>
      </c>
      <c r="G7479">
        <f>Weighting!$H$15</f>
        <v>0</v>
      </c>
      <c r="H7479">
        <f t="array" ref="H7479">FREQUENCY(IF('Data Transformation'!$B$4:$B$8425=B7467,'Data Transformation'!$G$4:$G$8425),'Bin Analysis'!$B7479)</f>
        <v>2073</v>
      </c>
      <c r="I7479">
        <f t="shared" si="934"/>
        <v>0</v>
      </c>
      <c r="J7479">
        <f t="shared" si="935"/>
        <v>0</v>
      </c>
      <c r="K7479">
        <f>J7479*Weighting!$W$15</f>
        <v>0</v>
      </c>
      <c r="M7479" s="14"/>
    </row>
    <row r="7480" spans="1:13" x14ac:dyDescent="0.25">
      <c r="A7480" s="32" t="str">
        <f>IF(Weighting!$P$16&gt;0,B7480,"")</f>
        <v/>
      </c>
      <c r="B7480" t="e">
        <f>Weighting!$C$16</f>
        <v>#DIV/0!</v>
      </c>
      <c r="C7480" t="e">
        <f>Weighting!$F$16</f>
        <v>#NUM!</v>
      </c>
      <c r="D7480" t="e">
        <f>IF(C7480=1,'Data Transformation'!$G$3+0.5*'Data Transformation'!$W$25,IF(C7481=1,D7481-'Data Transformation'!$W$25,FALSE))</f>
        <v>#NUM!</v>
      </c>
      <c r="E7480">
        <f t="array" ref="E7480">IF(ISLOGICAL(D7480),"",FREQUENCY(IF('Data Transformation'!$B$425:$B$8425='Bin Analysis'!$B7467,'Data Transformation'!$G$425:$G$8425),D7480))</f>
        <v>2001</v>
      </c>
      <c r="F7480">
        <f t="shared" si="933"/>
        <v>0</v>
      </c>
      <c r="G7480">
        <f>Weighting!$H$16</f>
        <v>0</v>
      </c>
      <c r="H7480">
        <f t="array" ref="H7480">FREQUENCY(IF('Data Transformation'!$B$4:$B$8425=B7467,'Data Transformation'!$G$4:$G$8425),'Bin Analysis'!$B7480)</f>
        <v>2073</v>
      </c>
      <c r="I7480">
        <f t="shared" si="934"/>
        <v>0</v>
      </c>
      <c r="J7480">
        <f t="shared" si="935"/>
        <v>0</v>
      </c>
      <c r="K7480">
        <f>J7480*Weighting!$W$16</f>
        <v>0</v>
      </c>
      <c r="M7480" s="14"/>
    </row>
    <row r="7481" spans="1:13" x14ac:dyDescent="0.25">
      <c r="A7481" s="32" t="str">
        <f>IF(Weighting!$P$17&gt;0,B7481,"")</f>
        <v/>
      </c>
      <c r="B7481" t="e">
        <f>Weighting!$C$17</f>
        <v>#DIV/0!</v>
      </c>
      <c r="C7481" t="e">
        <f>Weighting!$F$17</f>
        <v>#NUM!</v>
      </c>
      <c r="D7481" t="e">
        <f>IF(C7481=1,'Data Transformation'!$G$3+0.5*'Data Transformation'!$W$25,IF(C7482=1,D7482-'Data Transformation'!$W$25,FALSE))</f>
        <v>#NUM!</v>
      </c>
      <c r="E7481">
        <f t="array" ref="E7481">IF(ISLOGICAL(D7481),"",FREQUENCY(IF('Data Transformation'!$B$425:$B$8425='Bin Analysis'!$B7467,'Data Transformation'!$G$425:$G$8425),D7481))</f>
        <v>2001</v>
      </c>
      <c r="F7481">
        <f t="shared" si="933"/>
        <v>0</v>
      </c>
      <c r="G7481">
        <f>Weighting!$H$17</f>
        <v>0</v>
      </c>
      <c r="H7481">
        <f t="array" ref="H7481">FREQUENCY(IF('Data Transformation'!$B$4:$B$8425=B7467,'Data Transformation'!$G$4:$G$8425),'Bin Analysis'!$B7481)</f>
        <v>2073</v>
      </c>
      <c r="I7481">
        <f t="shared" si="934"/>
        <v>0</v>
      </c>
      <c r="J7481">
        <f t="shared" si="935"/>
        <v>0</v>
      </c>
      <c r="K7481">
        <f>J7481*Weighting!$W$17</f>
        <v>0</v>
      </c>
      <c r="M7481" s="14"/>
    </row>
    <row r="7482" spans="1:13" x14ac:dyDescent="0.25">
      <c r="A7482" s="32" t="str">
        <f>IF(Weighting!$P$18&gt;0,B7482,"")</f>
        <v/>
      </c>
      <c r="B7482" t="e">
        <f>Weighting!$C$18</f>
        <v>#DIV/0!</v>
      </c>
      <c r="C7482" t="e">
        <f>Weighting!$F$18</f>
        <v>#NUM!</v>
      </c>
      <c r="D7482" t="e">
        <f>IF(C7482=1,'Data Transformation'!$G$3+0.5*'Data Transformation'!$W$25,IF(C7483=1,D7483-'Data Transformation'!$W$25,FALSE))</f>
        <v>#NUM!</v>
      </c>
      <c r="E7482">
        <f t="array" ref="E7482">IF(ISLOGICAL(D7482),"",FREQUENCY(IF('Data Transformation'!$B$425:$B$8425='Bin Analysis'!$B7467,'Data Transformation'!$G$425:$G$8425),D7482))</f>
        <v>2001</v>
      </c>
      <c r="F7482">
        <f t="shared" si="933"/>
        <v>0</v>
      </c>
      <c r="G7482">
        <f>Weighting!$H$18</f>
        <v>0</v>
      </c>
      <c r="H7482">
        <f t="array" ref="H7482">FREQUENCY(IF('Data Transformation'!$B$4:$B$8425=B7467,'Data Transformation'!$G$4:$G$8425),'Bin Analysis'!$B7482)</f>
        <v>2073</v>
      </c>
      <c r="I7482">
        <f t="shared" si="934"/>
        <v>0</v>
      </c>
      <c r="J7482">
        <f t="shared" si="935"/>
        <v>0</v>
      </c>
      <c r="K7482">
        <f>J7482*Weighting!$W$18</f>
        <v>0</v>
      </c>
      <c r="M7482" s="14"/>
    </row>
    <row r="7483" spans="1:13" x14ac:dyDescent="0.25">
      <c r="A7483" s="32" t="str">
        <f>IF(Weighting!$P$19&gt;0,B7483,"")</f>
        <v/>
      </c>
      <c r="B7483" t="e">
        <f>Weighting!$C$19</f>
        <v>#DIV/0!</v>
      </c>
      <c r="C7483" t="e">
        <f>Weighting!$F$19</f>
        <v>#NUM!</v>
      </c>
      <c r="D7483" t="e">
        <f>IF(C7483=1,'Data Transformation'!$G$3+0.5*'Data Transformation'!$W$25,IF(C7484=1,D7484-'Data Transformation'!$W$25,FALSE))</f>
        <v>#NUM!</v>
      </c>
      <c r="E7483">
        <f t="array" ref="E7483">IF(ISLOGICAL(D7483),"",FREQUENCY(IF('Data Transformation'!$B$425:$B$8425='Bin Analysis'!$B7467,'Data Transformation'!$G$425:$G$8425),D7483))</f>
        <v>2001</v>
      </c>
      <c r="F7483">
        <f t="shared" si="933"/>
        <v>0</v>
      </c>
      <c r="G7483">
        <f>Weighting!$H$19</f>
        <v>0</v>
      </c>
      <c r="H7483">
        <f t="array" ref="H7483">FREQUENCY(IF('Data Transformation'!$B$4:$B$8425=B7467,'Data Transformation'!$G$4:$G$8425),'Bin Analysis'!$B7483)</f>
        <v>2073</v>
      </c>
      <c r="I7483">
        <f t="shared" si="934"/>
        <v>0</v>
      </c>
      <c r="J7483">
        <f t="shared" si="935"/>
        <v>0</v>
      </c>
      <c r="K7483">
        <f>J7483*Weighting!$W$19</f>
        <v>0</v>
      </c>
      <c r="M7483" s="14"/>
    </row>
    <row r="7484" spans="1:13" x14ac:dyDescent="0.25">
      <c r="A7484" s="32" t="str">
        <f>IF(Weighting!$P$20&gt;0,B7484,"")</f>
        <v/>
      </c>
      <c r="B7484" t="e">
        <f>Weighting!$C$20</f>
        <v>#DIV/0!</v>
      </c>
      <c r="C7484" t="e">
        <f>Weighting!$F$20</f>
        <v>#NUM!</v>
      </c>
      <c r="D7484" t="e">
        <f>IF(C7484=1,'Data Transformation'!$G$3+0.5*'Data Transformation'!$W$25,IF(C7485=1,D7485-'Data Transformation'!$W$25,FALSE))</f>
        <v>#NUM!</v>
      </c>
      <c r="E7484">
        <f t="array" ref="E7484">IF(ISLOGICAL(D7484),"",FREQUENCY(IF('Data Transformation'!$B$425:$B$8425='Bin Analysis'!$B7467,'Data Transformation'!$G$425:$G$8425),D7484))</f>
        <v>2001</v>
      </c>
      <c r="F7484">
        <f t="shared" si="933"/>
        <v>0</v>
      </c>
      <c r="G7484">
        <f>Weighting!$H$20</f>
        <v>0</v>
      </c>
      <c r="H7484">
        <f t="array" ref="H7484">FREQUENCY(IF('Data Transformation'!$B$4:$B$8425=B7467,'Data Transformation'!$G$4:$G$8425),'Bin Analysis'!$B7484)</f>
        <v>2073</v>
      </c>
      <c r="I7484">
        <f t="shared" si="934"/>
        <v>0</v>
      </c>
      <c r="J7484">
        <f t="shared" si="935"/>
        <v>0</v>
      </c>
      <c r="K7484">
        <f>J7484*Weighting!$W$20</f>
        <v>0</v>
      </c>
      <c r="M7484" s="14"/>
    </row>
    <row r="7485" spans="1:13" x14ac:dyDescent="0.25">
      <c r="A7485" s="32" t="str">
        <f>IF(Weighting!$P$21&gt;0,B7485,"")</f>
        <v/>
      </c>
      <c r="B7485" t="e">
        <f>Weighting!$C$21</f>
        <v>#DIV/0!</v>
      </c>
      <c r="C7485" t="e">
        <f>Weighting!$F$21</f>
        <v>#NUM!</v>
      </c>
      <c r="D7485" t="e">
        <f>IF(C7485=1,'Data Transformation'!$G$3+0.5*'Data Transformation'!$W$25,IF(C7486=1,D7486-'Data Transformation'!$W$25,FALSE))</f>
        <v>#NUM!</v>
      </c>
      <c r="E7485">
        <f t="array" ref="E7485">IF(ISLOGICAL(D7485),"",FREQUENCY(IF('Data Transformation'!$B$425:$B$8425='Bin Analysis'!$B7467,'Data Transformation'!$G$425:$G$8425),D7485))</f>
        <v>2001</v>
      </c>
      <c r="F7485">
        <f t="shared" si="933"/>
        <v>0</v>
      </c>
      <c r="G7485">
        <f>Weighting!$H$21</f>
        <v>0</v>
      </c>
      <c r="H7485">
        <f t="array" ref="H7485">FREQUENCY(IF('Data Transformation'!$B$4:$B$8425=B7467,'Data Transformation'!$G$4:$G$8425),'Bin Analysis'!$B7485)</f>
        <v>2073</v>
      </c>
      <c r="I7485">
        <f t="shared" si="934"/>
        <v>0</v>
      </c>
      <c r="J7485">
        <f t="shared" si="935"/>
        <v>0</v>
      </c>
      <c r="K7485">
        <f>J7485*Weighting!$W$21</f>
        <v>0</v>
      </c>
      <c r="M7485" s="14"/>
    </row>
    <row r="7486" spans="1:13" x14ac:dyDescent="0.25">
      <c r="A7486" s="32" t="str">
        <f>IF(Weighting!$P$22&gt;0,B7486,"")</f>
        <v/>
      </c>
      <c r="B7486" t="e">
        <f>Weighting!$C$22</f>
        <v>#DIV/0!</v>
      </c>
      <c r="C7486" t="e">
        <f>Weighting!$F$22</f>
        <v>#NUM!</v>
      </c>
      <c r="D7486" t="e">
        <f>IF(C7486=1,'Data Transformation'!$G$3+0.5*'Data Transformation'!$W$25,IF(C7487=1,D7487-'Data Transformation'!$W$25,FALSE))</f>
        <v>#NUM!</v>
      </c>
      <c r="E7486">
        <f t="array" ref="E7486">IF(ISLOGICAL(D7486),"",FREQUENCY(IF('Data Transformation'!$B$425:$B$8425='Bin Analysis'!$B7467,'Data Transformation'!$G$425:$G$8425),D7486))</f>
        <v>2001</v>
      </c>
      <c r="F7486">
        <f t="shared" si="933"/>
        <v>0</v>
      </c>
      <c r="G7486">
        <f>Weighting!$H$22</f>
        <v>0</v>
      </c>
      <c r="H7486">
        <f t="array" ref="H7486">FREQUENCY(IF('Data Transformation'!$B$4:$B$8425=B7467,'Data Transformation'!$G$4:$G$8425),'Bin Analysis'!$B7486)</f>
        <v>2073</v>
      </c>
      <c r="I7486">
        <f t="shared" si="934"/>
        <v>0</v>
      </c>
      <c r="J7486">
        <f t="shared" si="935"/>
        <v>0</v>
      </c>
      <c r="K7486">
        <f>J7486*Weighting!$W$22</f>
        <v>0</v>
      </c>
      <c r="M7486" s="14"/>
    </row>
    <row r="7487" spans="1:13" x14ac:dyDescent="0.25">
      <c r="A7487" s="32" t="str">
        <f>IF(Weighting!$P$23&gt;0,B7487,"")</f>
        <v/>
      </c>
      <c r="B7487" t="e">
        <f>Weighting!$C$23</f>
        <v>#DIV/0!</v>
      </c>
      <c r="C7487" t="e">
        <f>Weighting!$F$23</f>
        <v>#NUM!</v>
      </c>
      <c r="D7487" t="e">
        <f>IF(C7487=1,'Data Transformation'!$G$3+0.5*'Data Transformation'!$W$25,IF(C7488=1,D7488-'Data Transformation'!$W$25,FALSE))</f>
        <v>#NUM!</v>
      </c>
      <c r="E7487">
        <f t="array" ref="E7487">IF(ISLOGICAL(D7487),"",FREQUENCY(IF('Data Transformation'!$B$425:$B$8425='Bin Analysis'!$B7467,'Data Transformation'!$G$425:$G$8425),D7487))</f>
        <v>2001</v>
      </c>
      <c r="F7487">
        <f t="shared" si="933"/>
        <v>0</v>
      </c>
      <c r="G7487">
        <f>Weighting!$H$23</f>
        <v>0</v>
      </c>
      <c r="H7487">
        <f t="array" ref="H7487">FREQUENCY(IF('Data Transformation'!$B$4:$B$8425=B7467,'Data Transformation'!$G$4:$G$8425),'Bin Analysis'!$B7487)</f>
        <v>2073</v>
      </c>
      <c r="I7487">
        <f t="shared" si="934"/>
        <v>0</v>
      </c>
      <c r="J7487">
        <f t="shared" si="935"/>
        <v>0</v>
      </c>
      <c r="K7487">
        <f>J7487*Weighting!$W$23</f>
        <v>0</v>
      </c>
      <c r="M7487" s="14"/>
    </row>
    <row r="7488" spans="1:13" x14ac:dyDescent="0.25">
      <c r="A7488" s="32" t="str">
        <f>IF(Weighting!$P$24&gt;0,B7488,"")</f>
        <v/>
      </c>
      <c r="B7488" t="e">
        <f>Weighting!$C$24</f>
        <v>#DIV/0!</v>
      </c>
      <c r="C7488" t="e">
        <f>Weighting!$F$24</f>
        <v>#NUM!</v>
      </c>
      <c r="D7488" t="e">
        <f>IF(C7488=1,'Data Transformation'!$G$3+0.5*'Data Transformation'!$W$25,IF(C7489=1,D7489-'Data Transformation'!$W$25,FALSE))</f>
        <v>#NUM!</v>
      </c>
      <c r="E7488">
        <f t="array" ref="E7488">IF(ISLOGICAL(D7488),"",FREQUENCY(IF('Data Transformation'!$B$425:$B$8425='Bin Analysis'!$B7467,'Data Transformation'!$G$425:$G$8425),D7488))</f>
        <v>2001</v>
      </c>
      <c r="F7488">
        <f t="shared" si="933"/>
        <v>0</v>
      </c>
      <c r="G7488">
        <f>Weighting!$H$24</f>
        <v>0</v>
      </c>
      <c r="H7488">
        <f t="array" ref="H7488">FREQUENCY(IF('Data Transformation'!$B$4:$B$8425=B7467,'Data Transformation'!$G$4:$G$8425),'Bin Analysis'!$B7488)</f>
        <v>2073</v>
      </c>
      <c r="I7488">
        <f t="shared" si="934"/>
        <v>0</v>
      </c>
      <c r="J7488">
        <f t="shared" si="935"/>
        <v>0</v>
      </c>
      <c r="K7488">
        <f>J7488*Weighting!$W$24</f>
        <v>0</v>
      </c>
      <c r="M7488" s="14"/>
    </row>
    <row r="7489" spans="1:25" x14ac:dyDescent="0.25">
      <c r="A7489" s="32" t="str">
        <f>IF(Weighting!$P$25&gt;0,B7489,"")</f>
        <v/>
      </c>
      <c r="B7489" t="e">
        <f>Weighting!$C$25</f>
        <v>#DIV/0!</v>
      </c>
      <c r="C7489" t="e">
        <f>Weighting!$F$25</f>
        <v>#NUM!</v>
      </c>
      <c r="D7489" t="e">
        <f>IF(C7489=1,'Data Transformation'!$G$3+0.5*'Data Transformation'!$W$25,IF(C7490=1,D7490-'Data Transformation'!$W$25,FALSE))</f>
        <v>#NUM!</v>
      </c>
      <c r="E7489">
        <f t="array" ref="E7489">IF(ISLOGICAL(D7489),"",FREQUENCY(IF('Data Transformation'!$B$425:$B$8425='Bin Analysis'!$B7467,'Data Transformation'!$G$425:$G$8425),D7489))</f>
        <v>2001</v>
      </c>
      <c r="F7489">
        <f t="shared" si="933"/>
        <v>0</v>
      </c>
      <c r="G7489">
        <f>Weighting!$H$25</f>
        <v>0</v>
      </c>
      <c r="H7489">
        <f t="array" ref="H7489">FREQUENCY(IF('Data Transformation'!$B$4:$B$8425=B7467,'Data Transformation'!$G$4:$G$8425),'Bin Analysis'!$B7489)</f>
        <v>2073</v>
      </c>
      <c r="I7489">
        <f t="shared" si="934"/>
        <v>0</v>
      </c>
      <c r="J7489">
        <f t="shared" si="935"/>
        <v>0</v>
      </c>
      <c r="K7489">
        <f>J7489*Weighting!$W$25</f>
        <v>0</v>
      </c>
      <c r="M7489" s="14"/>
    </row>
    <row r="7490" spans="1:25" x14ac:dyDescent="0.25">
      <c r="O7490"/>
      <c r="P7490"/>
      <c r="Q7490"/>
      <c r="R7490"/>
    </row>
    <row r="7491" spans="1:25" ht="23.25" x14ac:dyDescent="0.35">
      <c r="A7491" s="21" t="s">
        <v>0</v>
      </c>
      <c r="B7491" s="21" t="str">
        <f>IFERROR(VLOOKUP(C7491,'Data Transformation'!$L$6:$M$426,2,FALSE),"")</f>
        <v/>
      </c>
      <c r="C7491" s="21">
        <f>C7467+1</f>
        <v>312</v>
      </c>
      <c r="D7491" s="21"/>
      <c r="E7491" s="21"/>
      <c r="F7491" s="21"/>
      <c r="G7491" s="21"/>
      <c r="H7491" s="22"/>
      <c r="I7491" s="22"/>
      <c r="J7491" s="22"/>
      <c r="K7491" s="21"/>
      <c r="L7491" s="21" t="str">
        <f>B7491</f>
        <v/>
      </c>
      <c r="M7491" s="23" t="e">
        <f>INDEX('Data Transformation'!$O$4:$O$424,MATCH($B7491,'Data Transformation'!$M$4:$M$424,0),MATCH($M$2,'Data Transformation'!$O$3,0))</f>
        <v>#N/A</v>
      </c>
      <c r="N7491" s="27" t="e">
        <f>IF('Input and Summary Results'!$J$16="minimum",'Bin Analysis'!X7492/(M7491-1),'Bin Analysis'!Y7491/('Bin Analysis'!M7491-1))</f>
        <v>#N/A</v>
      </c>
      <c r="O7491" s="27" t="e">
        <f>IF(M7491=FALSE,NA(),(VLOOKUP(1,C7494:K7513,4,FALSE))/(M7491-1))</f>
        <v>#N/A</v>
      </c>
      <c r="P7491" s="27" t="e">
        <f>IF(M7491=FALSE,NA(),SUM(J7494:J7513)/Weighting!$S$5)</f>
        <v>#N/A</v>
      </c>
      <c r="Q7491" s="27" t="e">
        <f>IF(M7491=FALSE,NA(),SUM(K7494:K7513)/Weighting!$S$6)</f>
        <v>#N/A</v>
      </c>
      <c r="R7491" s="27" t="e">
        <f>IF(M7491=FALSE,NA(),(VLOOKUP(1,G7494:K7513,3,FALSE))/(M7491-1))</f>
        <v>#N/A</v>
      </c>
      <c r="S7491" s="22" t="e">
        <f>IF(M7491=FALSE,NA(),IF(SUM(J7494:J7513)=2,"yes","no"))</f>
        <v>#N/A</v>
      </c>
      <c r="X7491" s="2" cm="2">
        <f t="array" ref="X7491:X7492">FREQUENCY(IF('Data Transformation'!$B$425:$B$6424='Bin Analysis'!L7491,'Data Transformation'!$G$425:$G$6424),'Data Transformation'!$U$11)</f>
        <v>0</v>
      </c>
      <c r="Y7491" s="2" cm="2">
        <f t="array" ref="Y7491:Y7492">FREQUENCY(IF('Data Transformation'!$B$425:$B$6424='Bin Analysis'!L7491,'Data Transformation'!$G$425:$G$6424),'Data Transformation'!$U$12)</f>
        <v>0</v>
      </c>
    </row>
    <row r="7492" spans="1:25" x14ac:dyDescent="0.25">
      <c r="A7492" s="14" t="s">
        <v>67</v>
      </c>
      <c r="B7492" t="s">
        <v>47</v>
      </c>
      <c r="C7492" t="s">
        <v>5</v>
      </c>
      <c r="D7492" t="s">
        <v>100</v>
      </c>
      <c r="E7492" t="s">
        <v>101</v>
      </c>
      <c r="F7492" t="s">
        <v>102</v>
      </c>
      <c r="G7492" t="s">
        <v>70</v>
      </c>
      <c r="H7492" t="s">
        <v>31</v>
      </c>
      <c r="I7492" t="s">
        <v>32</v>
      </c>
      <c r="J7492" t="s">
        <v>46</v>
      </c>
      <c r="K7492" s="14" t="s">
        <v>45</v>
      </c>
      <c r="M7492" s="14"/>
      <c r="X7492" s="2">
        <v>0</v>
      </c>
      <c r="Y7492" s="2">
        <v>0</v>
      </c>
    </row>
    <row r="7493" spans="1:25" x14ac:dyDescent="0.25">
      <c r="A7493" s="32"/>
      <c r="D7493" t="e">
        <f>IF(C7493=1,'Data Transformation'!$G$3+0.5*'Data Transformation'!$W$25,IF(C7494=1,D7494-'Data Transformation'!$W$25,FALSE))</f>
        <v>#NUM!</v>
      </c>
      <c r="E7493">
        <f t="array" ref="E7493">IF(ISLOGICAL(D7493),"",FREQUENCY(IF('Data Transformation'!$B$425:$B$8425='Bin Analysis'!$B7491,'Data Transformation'!$G$425:$G$8425),D7493))</f>
        <v>2001</v>
      </c>
      <c r="F7493" t="e">
        <f>IF(ISLOGICAL(D7493),"",E7493-E7492)</f>
        <v>#VALUE!</v>
      </c>
      <c r="M7493" s="14"/>
    </row>
    <row r="7494" spans="1:25" x14ac:dyDescent="0.25">
      <c r="A7494" s="32" t="e">
        <f>IF(Weighting!$P$6&gt;0,B7494,"")</f>
        <v>#NUM!</v>
      </c>
      <c r="B7494" t="e">
        <f>Weighting!$C$6</f>
        <v>#DIV/0!</v>
      </c>
      <c r="C7494" t="e">
        <f>Weighting!$F$6</f>
        <v>#NUM!</v>
      </c>
      <c r="D7494" t="e">
        <f>IF(C7494=1,'Data Transformation'!$G$3+0.5*'Data Transformation'!$W$25,IF(C7495=1,D7495-'Data Transformation'!$W$25,FALSE))</f>
        <v>#NUM!</v>
      </c>
      <c r="E7494">
        <f t="array" ref="E7494">IF(ISLOGICAL(D7494),"",FREQUENCY(IF('Data Transformation'!$B$425:$B$8425='Bin Analysis'!$B7491,'Data Transformation'!$G$425:$G$8425),D7494))</f>
        <v>2001</v>
      </c>
      <c r="F7494">
        <f>IF(ISLOGICAL(D7494),"",E7494-E7493)</f>
        <v>0</v>
      </c>
      <c r="G7494">
        <f>Weighting!$H$6</f>
        <v>1</v>
      </c>
      <c r="H7494">
        <f t="array" ref="H7494">FREQUENCY(IF('Data Transformation'!$B$4:$B$8425=B7491,'Data Transformation'!$G$4:$G$8425),'Bin Analysis'!$B7494)</f>
        <v>2073</v>
      </c>
      <c r="I7494">
        <f>H7494-H7493</f>
        <v>2073</v>
      </c>
      <c r="J7494">
        <f>IF(I7494=0,0,1)</f>
        <v>1</v>
      </c>
      <c r="K7494" t="e">
        <f>J7494*Weighting!$W$6</f>
        <v>#NUM!</v>
      </c>
      <c r="M7494" s="14"/>
    </row>
    <row r="7495" spans="1:25" x14ac:dyDescent="0.25">
      <c r="A7495" s="32" t="str">
        <f>IF(Weighting!$P$7&gt;0,B7495,"")</f>
        <v/>
      </c>
      <c r="B7495" t="e">
        <f>Weighting!$C$7</f>
        <v>#DIV/0!</v>
      </c>
      <c r="C7495" t="e">
        <f>Weighting!$F$7</f>
        <v>#NUM!</v>
      </c>
      <c r="D7495" t="e">
        <f>IF(C7495=1,'Data Transformation'!$G$3+0.5*'Data Transformation'!$W$25,IF(C7496=1,D7496-'Data Transformation'!$W$25,FALSE))</f>
        <v>#NUM!</v>
      </c>
      <c r="E7495">
        <f t="array" ref="E7495">IF(ISLOGICAL(D7495),"",FREQUENCY(IF('Data Transformation'!$B$425:$B$8425='Bin Analysis'!$B7491,'Data Transformation'!$G$425:$G$8425),D7495))</f>
        <v>2001</v>
      </c>
      <c r="F7495">
        <f t="shared" ref="F7495:F7513" si="936">IF(ISLOGICAL(D7495),"",E7495-E7494)</f>
        <v>0</v>
      </c>
      <c r="G7495">
        <f>Weighting!$H$7</f>
        <v>0</v>
      </c>
      <c r="H7495">
        <f t="array" ref="H7495">FREQUENCY(IF('Data Transformation'!$B$4:$B$8425=B7491,'Data Transformation'!$G$4:$G$8425),'Bin Analysis'!$B7495)</f>
        <v>2073</v>
      </c>
      <c r="I7495">
        <f t="shared" ref="I7495:I7513" si="937">H7495-H7494</f>
        <v>0</v>
      </c>
      <c r="J7495">
        <f>IF(I7495=0,0,1)</f>
        <v>0</v>
      </c>
      <c r="K7495">
        <f>J7495*Weighting!$W$7</f>
        <v>0</v>
      </c>
      <c r="M7495" s="14"/>
    </row>
    <row r="7496" spans="1:25" x14ac:dyDescent="0.25">
      <c r="A7496" s="32" t="str">
        <f>IF(Weighting!$P$8&gt;0,B7496,"")</f>
        <v/>
      </c>
      <c r="B7496" t="e">
        <f>Weighting!$C$8</f>
        <v>#DIV/0!</v>
      </c>
      <c r="C7496" t="e">
        <f>Weighting!$F$8</f>
        <v>#NUM!</v>
      </c>
      <c r="D7496" t="e">
        <f>IF(C7496=1,'Data Transformation'!$G$3+0.5*'Data Transformation'!$W$25,IF(C7497=1,D7497-'Data Transformation'!$W$25,FALSE))</f>
        <v>#NUM!</v>
      </c>
      <c r="E7496">
        <f t="array" ref="E7496">IF(ISLOGICAL(D7496),"",FREQUENCY(IF('Data Transformation'!$B$425:$B$8425='Bin Analysis'!$B7491,'Data Transformation'!$G$425:$G$8425),D7496))</f>
        <v>2001</v>
      </c>
      <c r="F7496">
        <f t="shared" si="936"/>
        <v>0</v>
      </c>
      <c r="G7496">
        <f>Weighting!$H$8</f>
        <v>0</v>
      </c>
      <c r="H7496">
        <f t="array" ref="H7496">FREQUENCY(IF('Data Transformation'!$B$4:$B$8425=B7491,'Data Transformation'!$G$4:$G$8425),'Bin Analysis'!$B7496)</f>
        <v>2073</v>
      </c>
      <c r="I7496">
        <f t="shared" si="937"/>
        <v>0</v>
      </c>
      <c r="J7496">
        <f t="shared" ref="J7496:J7513" si="938">IF(I7496=0,0,1)</f>
        <v>0</v>
      </c>
      <c r="K7496">
        <f>J7496*Weighting!$W$8</f>
        <v>0</v>
      </c>
      <c r="M7496" s="14"/>
    </row>
    <row r="7497" spans="1:25" x14ac:dyDescent="0.25">
      <c r="A7497" s="32" t="str">
        <f>IF(Weighting!$P$9&gt;0,B7497,"")</f>
        <v/>
      </c>
      <c r="B7497" s="50" t="e">
        <f>Weighting!$C$9</f>
        <v>#DIV/0!</v>
      </c>
      <c r="C7497" t="e">
        <f>Weighting!$F$9</f>
        <v>#NUM!</v>
      </c>
      <c r="D7497" t="e">
        <f>IF(C7497=1,'Data Transformation'!$G$3+0.5*'Data Transformation'!$W$25,IF(C7498=1,D7498-'Data Transformation'!$W$25,FALSE))</f>
        <v>#NUM!</v>
      </c>
      <c r="E7497">
        <f t="array" ref="E7497">IF(ISLOGICAL(D7497),"",FREQUENCY(IF('Data Transformation'!$B$425:$B$8425='Bin Analysis'!$B7491,'Data Transformation'!$G$425:$G$8425),D7497))</f>
        <v>2001</v>
      </c>
      <c r="F7497">
        <f t="shared" si="936"/>
        <v>0</v>
      </c>
      <c r="G7497">
        <f>Weighting!$H$9</f>
        <v>0</v>
      </c>
      <c r="H7497">
        <f t="array" ref="H7497">FREQUENCY(IF('Data Transformation'!$B$4:$B$8425=B7491,'Data Transformation'!$G$4:$G$8425),'Bin Analysis'!$B7497)</f>
        <v>2073</v>
      </c>
      <c r="I7497">
        <f t="shared" si="937"/>
        <v>0</v>
      </c>
      <c r="J7497">
        <f t="shared" si="938"/>
        <v>0</v>
      </c>
      <c r="K7497">
        <f>J7497*Weighting!$W$9</f>
        <v>0</v>
      </c>
      <c r="M7497" s="14"/>
    </row>
    <row r="7498" spans="1:25" x14ac:dyDescent="0.25">
      <c r="A7498" s="32" t="str">
        <f>IF(Weighting!$P$10&gt;0,B7498,"")</f>
        <v/>
      </c>
      <c r="B7498" t="e">
        <f>Weighting!$C$10</f>
        <v>#DIV/0!</v>
      </c>
      <c r="C7498" t="e">
        <f>Weighting!$F$10</f>
        <v>#NUM!</v>
      </c>
      <c r="D7498" t="e">
        <f>IF(C7498=1,'Data Transformation'!$G$3+0.5*'Data Transformation'!$W$25,IF(C7499=1,D7499-'Data Transformation'!$W$25,FALSE))</f>
        <v>#NUM!</v>
      </c>
      <c r="E7498">
        <f t="array" ref="E7498">IF(ISLOGICAL(D7498),"",FREQUENCY(IF('Data Transformation'!$B$425:$B$8425='Bin Analysis'!$B7491,'Data Transformation'!$G$425:$G$8425),D7498))</f>
        <v>2001</v>
      </c>
      <c r="F7498">
        <f t="shared" si="936"/>
        <v>0</v>
      </c>
      <c r="G7498">
        <f>Weighting!$H$10</f>
        <v>0</v>
      </c>
      <c r="H7498">
        <f t="array" ref="H7498">FREQUENCY(IF('Data Transformation'!$B$4:$B$8425=B7491,'Data Transformation'!$G$4:$G$8425),'Bin Analysis'!$B7498)</f>
        <v>2073</v>
      </c>
      <c r="I7498">
        <f t="shared" si="937"/>
        <v>0</v>
      </c>
      <c r="J7498">
        <f t="shared" si="938"/>
        <v>0</v>
      </c>
      <c r="K7498">
        <f>J7498*Weighting!$W$10</f>
        <v>0</v>
      </c>
      <c r="M7498" s="14"/>
    </row>
    <row r="7499" spans="1:25" x14ac:dyDescent="0.25">
      <c r="A7499" s="32" t="str">
        <f>IF(Weighting!$P$11&gt;0,B7499,"")</f>
        <v/>
      </c>
      <c r="B7499" t="e">
        <f>Weighting!$C$11</f>
        <v>#DIV/0!</v>
      </c>
      <c r="C7499" t="e">
        <f>Weighting!$F$11</f>
        <v>#NUM!</v>
      </c>
      <c r="D7499" t="e">
        <f>IF(C7499=1,'Data Transformation'!$G$3+0.5*'Data Transformation'!$W$25,IF(C7500=1,D7500-'Data Transformation'!$W$25,FALSE))</f>
        <v>#NUM!</v>
      </c>
      <c r="E7499">
        <f t="array" ref="E7499">IF(ISLOGICAL(D7499),"",FREQUENCY(IF('Data Transformation'!$B$425:$B$8425='Bin Analysis'!$B7491,'Data Transformation'!$G$425:$G$8425),D7499))</f>
        <v>2001</v>
      </c>
      <c r="F7499">
        <f t="shared" si="936"/>
        <v>0</v>
      </c>
      <c r="G7499">
        <f>Weighting!$H$11</f>
        <v>0</v>
      </c>
      <c r="H7499">
        <f t="array" ref="H7499">FREQUENCY(IF('Data Transformation'!$B$4:$B$8425=B7491,'Data Transformation'!$G$4:$G$8425),'Bin Analysis'!$B7499)</f>
        <v>2073</v>
      </c>
      <c r="I7499">
        <f t="shared" si="937"/>
        <v>0</v>
      </c>
      <c r="J7499">
        <f t="shared" si="938"/>
        <v>0</v>
      </c>
      <c r="K7499">
        <f>J7499*Weighting!$W$11</f>
        <v>0</v>
      </c>
      <c r="M7499" s="14"/>
    </row>
    <row r="7500" spans="1:25" x14ac:dyDescent="0.25">
      <c r="A7500" s="32" t="str">
        <f>IF(Weighting!$P$12&gt;0,B7500,"")</f>
        <v/>
      </c>
      <c r="B7500" t="e">
        <f>Weighting!$C$12</f>
        <v>#DIV/0!</v>
      </c>
      <c r="C7500" t="e">
        <f>Weighting!$F$12</f>
        <v>#NUM!</v>
      </c>
      <c r="D7500" t="e">
        <f>IF(C7500=1,'Data Transformation'!$G$3+0.5*'Data Transformation'!$W$25,IF(C7501=1,D7501-'Data Transformation'!$W$25,FALSE))</f>
        <v>#NUM!</v>
      </c>
      <c r="E7500">
        <f t="array" ref="E7500">IF(ISLOGICAL(D7500),"",FREQUENCY(IF('Data Transformation'!$B$425:$B$8425='Bin Analysis'!$B7491,'Data Transformation'!$G$425:$G$8425),D7500))</f>
        <v>2001</v>
      </c>
      <c r="F7500">
        <f t="shared" si="936"/>
        <v>0</v>
      </c>
      <c r="G7500">
        <f>Weighting!$H$12</f>
        <v>0</v>
      </c>
      <c r="H7500">
        <f t="array" ref="H7500">FREQUENCY(IF('Data Transformation'!$B$4:$B$8425=B7491,'Data Transformation'!$G$4:$G$8425),'Bin Analysis'!$B7500)</f>
        <v>2073</v>
      </c>
      <c r="I7500">
        <f t="shared" si="937"/>
        <v>0</v>
      </c>
      <c r="J7500">
        <f t="shared" si="938"/>
        <v>0</v>
      </c>
      <c r="K7500">
        <f>J7500*Weighting!$W$12</f>
        <v>0</v>
      </c>
      <c r="M7500" s="14"/>
    </row>
    <row r="7501" spans="1:25" x14ac:dyDescent="0.25">
      <c r="A7501" s="32" t="str">
        <f>IF(Weighting!$P$13&gt;0,B7501,"")</f>
        <v/>
      </c>
      <c r="B7501" t="e">
        <f>Weighting!$C$13</f>
        <v>#DIV/0!</v>
      </c>
      <c r="C7501" t="e">
        <f>Weighting!$F$13</f>
        <v>#NUM!</v>
      </c>
      <c r="D7501" t="e">
        <f>IF(C7501=1,'Data Transformation'!$G$3+0.5*'Data Transformation'!$W$25,IF(C7502=1,D7502-'Data Transformation'!$W$25,FALSE))</f>
        <v>#NUM!</v>
      </c>
      <c r="E7501">
        <f t="array" ref="E7501">IF(ISLOGICAL(D7501),"",FREQUENCY(IF('Data Transformation'!$B$425:$B$8425='Bin Analysis'!$B7491,'Data Transformation'!$G$425:$G$8425),D7501))</f>
        <v>2001</v>
      </c>
      <c r="F7501">
        <f t="shared" si="936"/>
        <v>0</v>
      </c>
      <c r="G7501">
        <f>Weighting!$H$13</f>
        <v>0</v>
      </c>
      <c r="H7501">
        <f t="array" ref="H7501">FREQUENCY(IF('Data Transformation'!$B$4:$B$8425=B7491,'Data Transformation'!$G$4:$G$8425),'Bin Analysis'!$B7501)</f>
        <v>2073</v>
      </c>
      <c r="I7501">
        <f t="shared" si="937"/>
        <v>0</v>
      </c>
      <c r="J7501">
        <f t="shared" si="938"/>
        <v>0</v>
      </c>
      <c r="K7501">
        <f>J7501*Weighting!$W$13</f>
        <v>0</v>
      </c>
      <c r="M7501" s="14"/>
    </row>
    <row r="7502" spans="1:25" x14ac:dyDescent="0.25">
      <c r="A7502" s="32" t="str">
        <f>IF(Weighting!$P$14&gt;0,B7502,"")</f>
        <v/>
      </c>
      <c r="B7502" t="e">
        <f>Weighting!$C$14</f>
        <v>#DIV/0!</v>
      </c>
      <c r="C7502" t="e">
        <f>Weighting!$F$14</f>
        <v>#NUM!</v>
      </c>
      <c r="D7502" t="e">
        <f>IF(C7502=1,'Data Transformation'!$G$3+0.5*'Data Transformation'!$W$25,IF(C7503=1,D7503-'Data Transformation'!$W$25,FALSE))</f>
        <v>#NUM!</v>
      </c>
      <c r="E7502">
        <f t="array" ref="E7502">IF(ISLOGICAL(D7502),"",FREQUENCY(IF('Data Transformation'!$B$425:$B$8425='Bin Analysis'!$B7491,'Data Transformation'!$G$425:$G$8425),D7502))</f>
        <v>2001</v>
      </c>
      <c r="F7502">
        <f t="shared" si="936"/>
        <v>0</v>
      </c>
      <c r="G7502">
        <f>Weighting!$H$14</f>
        <v>0</v>
      </c>
      <c r="H7502">
        <f t="array" ref="H7502">FREQUENCY(IF('Data Transformation'!$B$4:$B$8425=B7491,'Data Transformation'!$G$4:$G$8425),'Bin Analysis'!$B7502)</f>
        <v>2073</v>
      </c>
      <c r="I7502">
        <f t="shared" si="937"/>
        <v>0</v>
      </c>
      <c r="J7502">
        <f t="shared" si="938"/>
        <v>0</v>
      </c>
      <c r="K7502">
        <f>J7502*Weighting!$W$14</f>
        <v>0</v>
      </c>
      <c r="M7502" s="14"/>
    </row>
    <row r="7503" spans="1:25" x14ac:dyDescent="0.25">
      <c r="A7503" s="32" t="str">
        <f>IF(Weighting!$P$15&gt;0,B7503,"")</f>
        <v/>
      </c>
      <c r="B7503" t="e">
        <f>Weighting!$C$15</f>
        <v>#DIV/0!</v>
      </c>
      <c r="C7503" t="e">
        <f>Weighting!$F$15</f>
        <v>#NUM!</v>
      </c>
      <c r="D7503" t="e">
        <f>IF(C7503=1,'Data Transformation'!$G$3+0.5*'Data Transformation'!$W$25,IF(C7504=1,D7504-'Data Transformation'!$W$25,FALSE))</f>
        <v>#NUM!</v>
      </c>
      <c r="E7503">
        <f t="array" ref="E7503">IF(ISLOGICAL(D7503),"",FREQUENCY(IF('Data Transformation'!$B$425:$B$8425='Bin Analysis'!$B7491,'Data Transformation'!$G$425:$G$8425),D7503))</f>
        <v>2001</v>
      </c>
      <c r="F7503">
        <f t="shared" si="936"/>
        <v>0</v>
      </c>
      <c r="G7503">
        <f>Weighting!$H$15</f>
        <v>0</v>
      </c>
      <c r="H7503">
        <f t="array" ref="H7503">FREQUENCY(IF('Data Transformation'!$B$4:$B$8425=B7491,'Data Transformation'!$G$4:$G$8425),'Bin Analysis'!$B7503)</f>
        <v>2073</v>
      </c>
      <c r="I7503">
        <f t="shared" si="937"/>
        <v>0</v>
      </c>
      <c r="J7503">
        <f t="shared" si="938"/>
        <v>0</v>
      </c>
      <c r="K7503">
        <f>J7503*Weighting!$W$15</f>
        <v>0</v>
      </c>
      <c r="M7503" s="14"/>
    </row>
    <row r="7504" spans="1:25" x14ac:dyDescent="0.25">
      <c r="A7504" s="32" t="str">
        <f>IF(Weighting!$P$16&gt;0,B7504,"")</f>
        <v/>
      </c>
      <c r="B7504" t="e">
        <f>Weighting!$C$16</f>
        <v>#DIV/0!</v>
      </c>
      <c r="C7504" t="e">
        <f>Weighting!$F$16</f>
        <v>#NUM!</v>
      </c>
      <c r="D7504" t="e">
        <f>IF(C7504=1,'Data Transformation'!$G$3+0.5*'Data Transformation'!$W$25,IF(C7505=1,D7505-'Data Transformation'!$W$25,FALSE))</f>
        <v>#NUM!</v>
      </c>
      <c r="E7504">
        <f t="array" ref="E7504">IF(ISLOGICAL(D7504),"",FREQUENCY(IF('Data Transformation'!$B$425:$B$8425='Bin Analysis'!$B7491,'Data Transformation'!$G$425:$G$8425),D7504))</f>
        <v>2001</v>
      </c>
      <c r="F7504">
        <f t="shared" si="936"/>
        <v>0</v>
      </c>
      <c r="G7504">
        <f>Weighting!$H$16</f>
        <v>0</v>
      </c>
      <c r="H7504">
        <f t="array" ref="H7504">FREQUENCY(IF('Data Transformation'!$B$4:$B$8425=B7491,'Data Transformation'!$G$4:$G$8425),'Bin Analysis'!$B7504)</f>
        <v>2073</v>
      </c>
      <c r="I7504">
        <f t="shared" si="937"/>
        <v>0</v>
      </c>
      <c r="J7504">
        <f t="shared" si="938"/>
        <v>0</v>
      </c>
      <c r="K7504">
        <f>J7504*Weighting!$W$16</f>
        <v>0</v>
      </c>
      <c r="M7504" s="14"/>
    </row>
    <row r="7505" spans="1:25" x14ac:dyDescent="0.25">
      <c r="A7505" s="32" t="str">
        <f>IF(Weighting!$P$17&gt;0,B7505,"")</f>
        <v/>
      </c>
      <c r="B7505" t="e">
        <f>Weighting!$C$17</f>
        <v>#DIV/0!</v>
      </c>
      <c r="C7505" t="e">
        <f>Weighting!$F$17</f>
        <v>#NUM!</v>
      </c>
      <c r="D7505" t="e">
        <f>IF(C7505=1,'Data Transformation'!$G$3+0.5*'Data Transformation'!$W$25,IF(C7506=1,D7506-'Data Transformation'!$W$25,FALSE))</f>
        <v>#NUM!</v>
      </c>
      <c r="E7505">
        <f t="array" ref="E7505">IF(ISLOGICAL(D7505),"",FREQUENCY(IF('Data Transformation'!$B$425:$B$8425='Bin Analysis'!$B7491,'Data Transformation'!$G$425:$G$8425),D7505))</f>
        <v>2001</v>
      </c>
      <c r="F7505">
        <f t="shared" si="936"/>
        <v>0</v>
      </c>
      <c r="G7505">
        <f>Weighting!$H$17</f>
        <v>0</v>
      </c>
      <c r="H7505">
        <f t="array" ref="H7505">FREQUENCY(IF('Data Transformation'!$B$4:$B$8425=B7491,'Data Transformation'!$G$4:$G$8425),'Bin Analysis'!$B7505)</f>
        <v>2073</v>
      </c>
      <c r="I7505">
        <f t="shared" si="937"/>
        <v>0</v>
      </c>
      <c r="J7505">
        <f t="shared" si="938"/>
        <v>0</v>
      </c>
      <c r="K7505">
        <f>J7505*Weighting!$W$17</f>
        <v>0</v>
      </c>
      <c r="M7505" s="14"/>
    </row>
    <row r="7506" spans="1:25" x14ac:dyDescent="0.25">
      <c r="A7506" s="32" t="str">
        <f>IF(Weighting!$P$18&gt;0,B7506,"")</f>
        <v/>
      </c>
      <c r="B7506" t="e">
        <f>Weighting!$C$18</f>
        <v>#DIV/0!</v>
      </c>
      <c r="C7506" t="e">
        <f>Weighting!$F$18</f>
        <v>#NUM!</v>
      </c>
      <c r="D7506" t="e">
        <f>IF(C7506=1,'Data Transformation'!$G$3+0.5*'Data Transformation'!$W$25,IF(C7507=1,D7507-'Data Transformation'!$W$25,FALSE))</f>
        <v>#NUM!</v>
      </c>
      <c r="E7506">
        <f t="array" ref="E7506">IF(ISLOGICAL(D7506),"",FREQUENCY(IF('Data Transformation'!$B$425:$B$8425='Bin Analysis'!$B7491,'Data Transformation'!$G$425:$G$8425),D7506))</f>
        <v>2001</v>
      </c>
      <c r="F7506">
        <f t="shared" si="936"/>
        <v>0</v>
      </c>
      <c r="G7506">
        <f>Weighting!$H$18</f>
        <v>0</v>
      </c>
      <c r="H7506">
        <f t="array" ref="H7506">FREQUENCY(IF('Data Transformation'!$B$4:$B$8425=B7491,'Data Transformation'!$G$4:$G$8425),'Bin Analysis'!$B7506)</f>
        <v>2073</v>
      </c>
      <c r="I7506">
        <f t="shared" si="937"/>
        <v>0</v>
      </c>
      <c r="J7506">
        <f t="shared" si="938"/>
        <v>0</v>
      </c>
      <c r="K7506">
        <f>J7506*Weighting!$W$18</f>
        <v>0</v>
      </c>
      <c r="M7506" s="14"/>
    </row>
    <row r="7507" spans="1:25" x14ac:dyDescent="0.25">
      <c r="A7507" s="32" t="str">
        <f>IF(Weighting!$P$19&gt;0,B7507,"")</f>
        <v/>
      </c>
      <c r="B7507" t="e">
        <f>Weighting!$C$19</f>
        <v>#DIV/0!</v>
      </c>
      <c r="C7507" t="e">
        <f>Weighting!$F$19</f>
        <v>#NUM!</v>
      </c>
      <c r="D7507" t="e">
        <f>IF(C7507=1,'Data Transformation'!$G$3+0.5*'Data Transformation'!$W$25,IF(C7508=1,D7508-'Data Transformation'!$W$25,FALSE))</f>
        <v>#NUM!</v>
      </c>
      <c r="E7507">
        <f t="array" ref="E7507">IF(ISLOGICAL(D7507),"",FREQUENCY(IF('Data Transformation'!$B$425:$B$8425='Bin Analysis'!$B7491,'Data Transformation'!$G$425:$G$8425),D7507))</f>
        <v>2001</v>
      </c>
      <c r="F7507">
        <f t="shared" si="936"/>
        <v>0</v>
      </c>
      <c r="G7507">
        <f>Weighting!$H$19</f>
        <v>0</v>
      </c>
      <c r="H7507">
        <f t="array" ref="H7507">FREQUENCY(IF('Data Transformation'!$B$4:$B$8425=B7491,'Data Transformation'!$G$4:$G$8425),'Bin Analysis'!$B7507)</f>
        <v>2073</v>
      </c>
      <c r="I7507">
        <f t="shared" si="937"/>
        <v>0</v>
      </c>
      <c r="J7507">
        <f t="shared" si="938"/>
        <v>0</v>
      </c>
      <c r="K7507">
        <f>J7507*Weighting!$W$19</f>
        <v>0</v>
      </c>
      <c r="M7507" s="14"/>
    </row>
    <row r="7508" spans="1:25" x14ac:dyDescent="0.25">
      <c r="A7508" s="32" t="str">
        <f>IF(Weighting!$P$20&gt;0,B7508,"")</f>
        <v/>
      </c>
      <c r="B7508" t="e">
        <f>Weighting!$C$20</f>
        <v>#DIV/0!</v>
      </c>
      <c r="C7508" t="e">
        <f>Weighting!$F$20</f>
        <v>#NUM!</v>
      </c>
      <c r="D7508" t="e">
        <f>IF(C7508=1,'Data Transformation'!$G$3+0.5*'Data Transformation'!$W$25,IF(C7509=1,D7509-'Data Transformation'!$W$25,FALSE))</f>
        <v>#NUM!</v>
      </c>
      <c r="E7508">
        <f t="array" ref="E7508">IF(ISLOGICAL(D7508),"",FREQUENCY(IF('Data Transformation'!$B$425:$B$8425='Bin Analysis'!$B7491,'Data Transformation'!$G$425:$G$8425),D7508))</f>
        <v>2001</v>
      </c>
      <c r="F7508">
        <f t="shared" si="936"/>
        <v>0</v>
      </c>
      <c r="G7508">
        <f>Weighting!$H$20</f>
        <v>0</v>
      </c>
      <c r="H7508">
        <f t="array" ref="H7508">FREQUENCY(IF('Data Transformation'!$B$4:$B$8425=B7491,'Data Transformation'!$G$4:$G$8425),'Bin Analysis'!$B7508)</f>
        <v>2073</v>
      </c>
      <c r="I7508">
        <f t="shared" si="937"/>
        <v>0</v>
      </c>
      <c r="J7508">
        <f t="shared" si="938"/>
        <v>0</v>
      </c>
      <c r="K7508">
        <f>J7508*Weighting!$W$20</f>
        <v>0</v>
      </c>
      <c r="M7508" s="14"/>
    </row>
    <row r="7509" spans="1:25" x14ac:dyDescent="0.25">
      <c r="A7509" s="32" t="str">
        <f>IF(Weighting!$P$21&gt;0,B7509,"")</f>
        <v/>
      </c>
      <c r="B7509" t="e">
        <f>Weighting!$C$21</f>
        <v>#DIV/0!</v>
      </c>
      <c r="C7509" t="e">
        <f>Weighting!$F$21</f>
        <v>#NUM!</v>
      </c>
      <c r="D7509" t="e">
        <f>IF(C7509=1,'Data Transformation'!$G$3+0.5*'Data Transformation'!$W$25,IF(C7510=1,D7510-'Data Transformation'!$W$25,FALSE))</f>
        <v>#NUM!</v>
      </c>
      <c r="E7509">
        <f t="array" ref="E7509">IF(ISLOGICAL(D7509),"",FREQUENCY(IF('Data Transformation'!$B$425:$B$8425='Bin Analysis'!$B7491,'Data Transformation'!$G$425:$G$8425),D7509))</f>
        <v>2001</v>
      </c>
      <c r="F7509">
        <f t="shared" si="936"/>
        <v>0</v>
      </c>
      <c r="G7509">
        <f>Weighting!$H$21</f>
        <v>0</v>
      </c>
      <c r="H7509">
        <f t="array" ref="H7509">FREQUENCY(IF('Data Transformation'!$B$4:$B$8425=B7491,'Data Transformation'!$G$4:$G$8425),'Bin Analysis'!$B7509)</f>
        <v>2073</v>
      </c>
      <c r="I7509">
        <f t="shared" si="937"/>
        <v>0</v>
      </c>
      <c r="J7509">
        <f t="shared" si="938"/>
        <v>0</v>
      </c>
      <c r="K7509">
        <f>J7509*Weighting!$W$21</f>
        <v>0</v>
      </c>
      <c r="M7509" s="14"/>
    </row>
    <row r="7510" spans="1:25" x14ac:dyDescent="0.25">
      <c r="A7510" s="32" t="str">
        <f>IF(Weighting!$P$22&gt;0,B7510,"")</f>
        <v/>
      </c>
      <c r="B7510" t="e">
        <f>Weighting!$C$22</f>
        <v>#DIV/0!</v>
      </c>
      <c r="C7510" t="e">
        <f>Weighting!$F$22</f>
        <v>#NUM!</v>
      </c>
      <c r="D7510" t="e">
        <f>IF(C7510=1,'Data Transformation'!$G$3+0.5*'Data Transformation'!$W$25,IF(C7511=1,D7511-'Data Transformation'!$W$25,FALSE))</f>
        <v>#NUM!</v>
      </c>
      <c r="E7510">
        <f t="array" ref="E7510">IF(ISLOGICAL(D7510),"",FREQUENCY(IF('Data Transformation'!$B$425:$B$8425='Bin Analysis'!$B7491,'Data Transformation'!$G$425:$G$8425),D7510))</f>
        <v>2001</v>
      </c>
      <c r="F7510">
        <f t="shared" si="936"/>
        <v>0</v>
      </c>
      <c r="G7510">
        <f>Weighting!$H$22</f>
        <v>0</v>
      </c>
      <c r="H7510">
        <f t="array" ref="H7510">FREQUENCY(IF('Data Transformation'!$B$4:$B$8425=B7491,'Data Transformation'!$G$4:$G$8425),'Bin Analysis'!$B7510)</f>
        <v>2073</v>
      </c>
      <c r="I7510">
        <f t="shared" si="937"/>
        <v>0</v>
      </c>
      <c r="J7510">
        <f t="shared" si="938"/>
        <v>0</v>
      </c>
      <c r="K7510">
        <f>J7510*Weighting!$W$22</f>
        <v>0</v>
      </c>
      <c r="M7510" s="14"/>
    </row>
    <row r="7511" spans="1:25" x14ac:dyDescent="0.25">
      <c r="A7511" s="32" t="str">
        <f>IF(Weighting!$P$23&gt;0,B7511,"")</f>
        <v/>
      </c>
      <c r="B7511" t="e">
        <f>Weighting!$C$23</f>
        <v>#DIV/0!</v>
      </c>
      <c r="C7511" t="e">
        <f>Weighting!$F$23</f>
        <v>#NUM!</v>
      </c>
      <c r="D7511" t="e">
        <f>IF(C7511=1,'Data Transformation'!$G$3+0.5*'Data Transformation'!$W$25,IF(C7512=1,D7512-'Data Transformation'!$W$25,FALSE))</f>
        <v>#NUM!</v>
      </c>
      <c r="E7511">
        <f t="array" ref="E7511">IF(ISLOGICAL(D7511),"",FREQUENCY(IF('Data Transformation'!$B$425:$B$8425='Bin Analysis'!$B7491,'Data Transformation'!$G$425:$G$8425),D7511))</f>
        <v>2001</v>
      </c>
      <c r="F7511">
        <f t="shared" si="936"/>
        <v>0</v>
      </c>
      <c r="G7511">
        <f>Weighting!$H$23</f>
        <v>0</v>
      </c>
      <c r="H7511">
        <f t="array" ref="H7511">FREQUENCY(IF('Data Transformation'!$B$4:$B$8425=B7491,'Data Transformation'!$G$4:$G$8425),'Bin Analysis'!$B7511)</f>
        <v>2073</v>
      </c>
      <c r="I7511">
        <f t="shared" si="937"/>
        <v>0</v>
      </c>
      <c r="J7511">
        <f t="shared" si="938"/>
        <v>0</v>
      </c>
      <c r="K7511">
        <f>J7511*Weighting!$W$23</f>
        <v>0</v>
      </c>
      <c r="M7511" s="14"/>
    </row>
    <row r="7512" spans="1:25" x14ac:dyDescent="0.25">
      <c r="A7512" s="32" t="str">
        <f>IF(Weighting!$P$24&gt;0,B7512,"")</f>
        <v/>
      </c>
      <c r="B7512" t="e">
        <f>Weighting!$C$24</f>
        <v>#DIV/0!</v>
      </c>
      <c r="C7512" t="e">
        <f>Weighting!$F$24</f>
        <v>#NUM!</v>
      </c>
      <c r="D7512" t="e">
        <f>IF(C7512=1,'Data Transformation'!$G$3+0.5*'Data Transformation'!$W$25,IF(C7513=1,D7513-'Data Transformation'!$W$25,FALSE))</f>
        <v>#NUM!</v>
      </c>
      <c r="E7512">
        <f t="array" ref="E7512">IF(ISLOGICAL(D7512),"",FREQUENCY(IF('Data Transformation'!$B$425:$B$8425='Bin Analysis'!$B7491,'Data Transformation'!$G$425:$G$8425),D7512))</f>
        <v>2001</v>
      </c>
      <c r="F7512">
        <f t="shared" si="936"/>
        <v>0</v>
      </c>
      <c r="G7512">
        <f>Weighting!$H$24</f>
        <v>0</v>
      </c>
      <c r="H7512">
        <f t="array" ref="H7512">FREQUENCY(IF('Data Transformation'!$B$4:$B$8425=B7491,'Data Transformation'!$G$4:$G$8425),'Bin Analysis'!$B7512)</f>
        <v>2073</v>
      </c>
      <c r="I7512">
        <f t="shared" si="937"/>
        <v>0</v>
      </c>
      <c r="J7512">
        <f t="shared" si="938"/>
        <v>0</v>
      </c>
      <c r="K7512">
        <f>J7512*Weighting!$W$24</f>
        <v>0</v>
      </c>
      <c r="M7512" s="14"/>
    </row>
    <row r="7513" spans="1:25" x14ac:dyDescent="0.25">
      <c r="A7513" s="32" t="str">
        <f>IF(Weighting!$P$25&gt;0,B7513,"")</f>
        <v/>
      </c>
      <c r="B7513" t="e">
        <f>Weighting!$C$25</f>
        <v>#DIV/0!</v>
      </c>
      <c r="C7513" t="e">
        <f>Weighting!$F$25</f>
        <v>#NUM!</v>
      </c>
      <c r="D7513" t="e">
        <f>IF(C7513=1,'Data Transformation'!$G$3+0.5*'Data Transformation'!$W$25,IF(C7514=1,D7514-'Data Transformation'!$W$25,FALSE))</f>
        <v>#NUM!</v>
      </c>
      <c r="E7513">
        <f t="array" ref="E7513">IF(ISLOGICAL(D7513),"",FREQUENCY(IF('Data Transformation'!$B$425:$B$8425='Bin Analysis'!$B7491,'Data Transformation'!$G$425:$G$8425),D7513))</f>
        <v>2001</v>
      </c>
      <c r="F7513">
        <f t="shared" si="936"/>
        <v>0</v>
      </c>
      <c r="G7513">
        <f>Weighting!$H$25</f>
        <v>0</v>
      </c>
      <c r="H7513">
        <f t="array" ref="H7513">FREQUENCY(IF('Data Transformation'!$B$4:$B$8425=B7491,'Data Transformation'!$G$4:$G$8425),'Bin Analysis'!$B7513)</f>
        <v>2073</v>
      </c>
      <c r="I7513">
        <f t="shared" si="937"/>
        <v>0</v>
      </c>
      <c r="J7513">
        <f t="shared" si="938"/>
        <v>0</v>
      </c>
      <c r="K7513">
        <f>J7513*Weighting!$W$25</f>
        <v>0</v>
      </c>
      <c r="M7513" s="14"/>
    </row>
    <row r="7514" spans="1:25" x14ac:dyDescent="0.25">
      <c r="O7514"/>
      <c r="P7514"/>
      <c r="Q7514"/>
      <c r="R7514"/>
    </row>
    <row r="7515" spans="1:25" ht="23.25" x14ac:dyDescent="0.35">
      <c r="A7515" s="21" t="s">
        <v>0</v>
      </c>
      <c r="B7515" s="21" t="str">
        <f>IFERROR(VLOOKUP(C7515,'Data Transformation'!$L$6:$M$426,2,FALSE),"")</f>
        <v/>
      </c>
      <c r="C7515" s="21">
        <f>C7491+1</f>
        <v>313</v>
      </c>
      <c r="D7515" s="21"/>
      <c r="E7515" s="21"/>
      <c r="F7515" s="21"/>
      <c r="G7515" s="21"/>
      <c r="H7515" s="22"/>
      <c r="I7515" s="22"/>
      <c r="J7515" s="22"/>
      <c r="K7515" s="21"/>
      <c r="L7515" s="21" t="str">
        <f>B7515</f>
        <v/>
      </c>
      <c r="M7515" s="23" t="e">
        <f>INDEX('Data Transformation'!$O$4:$O$424,MATCH($B7515,'Data Transformation'!$M$4:$M$424,0),MATCH($M$2,'Data Transformation'!$O$3,0))</f>
        <v>#N/A</v>
      </c>
      <c r="N7515" s="27" t="e">
        <f>IF('Input and Summary Results'!$J$16="minimum",'Bin Analysis'!X7516/(M7515-1),'Bin Analysis'!Y7515/('Bin Analysis'!M7515-1))</f>
        <v>#N/A</v>
      </c>
      <c r="O7515" s="27" t="e">
        <f>IF(M7515=FALSE,NA(),(VLOOKUP(1,C7518:K7537,4,FALSE))/(M7515-1))</f>
        <v>#N/A</v>
      </c>
      <c r="P7515" s="27" t="e">
        <f>IF(M7515=FALSE,NA(),SUM(J7518:J7537)/Weighting!$S$5)</f>
        <v>#N/A</v>
      </c>
      <c r="Q7515" s="27" t="e">
        <f>IF(M7515=FALSE,NA(),SUM(K7518:K7537)/Weighting!$S$6)</f>
        <v>#N/A</v>
      </c>
      <c r="R7515" s="27" t="e">
        <f>IF(M7515=FALSE,NA(),(VLOOKUP(1,G7518:K7537,3,FALSE))/(M7515-1))</f>
        <v>#N/A</v>
      </c>
      <c r="S7515" s="22" t="e">
        <f>IF(M7515=FALSE,NA(),IF(SUM(J7518:J7537)=2,"yes","no"))</f>
        <v>#N/A</v>
      </c>
      <c r="X7515" s="2" cm="2">
        <f t="array" ref="X7515:X7516">FREQUENCY(IF('Data Transformation'!$B$425:$B$6424='Bin Analysis'!L7515,'Data Transformation'!$G$425:$G$6424),'Data Transformation'!$U$11)</f>
        <v>0</v>
      </c>
      <c r="Y7515" s="2" cm="2">
        <f t="array" ref="Y7515:Y7516">FREQUENCY(IF('Data Transformation'!$B$425:$B$6424='Bin Analysis'!L7515,'Data Transformation'!$G$425:$G$6424),'Data Transformation'!$U$12)</f>
        <v>0</v>
      </c>
    </row>
    <row r="7516" spans="1:25" x14ac:dyDescent="0.25">
      <c r="A7516" s="14" t="s">
        <v>67</v>
      </c>
      <c r="B7516" t="s">
        <v>47</v>
      </c>
      <c r="C7516" t="s">
        <v>5</v>
      </c>
      <c r="D7516" t="s">
        <v>100</v>
      </c>
      <c r="E7516" t="s">
        <v>101</v>
      </c>
      <c r="F7516" t="s">
        <v>102</v>
      </c>
      <c r="G7516" t="s">
        <v>70</v>
      </c>
      <c r="H7516" t="s">
        <v>31</v>
      </c>
      <c r="I7516" t="s">
        <v>32</v>
      </c>
      <c r="J7516" t="s">
        <v>46</v>
      </c>
      <c r="K7516" s="14" t="s">
        <v>45</v>
      </c>
      <c r="M7516" s="14"/>
      <c r="X7516" s="2">
        <v>0</v>
      </c>
      <c r="Y7516" s="2">
        <v>0</v>
      </c>
    </row>
    <row r="7517" spans="1:25" x14ac:dyDescent="0.25">
      <c r="A7517" s="32"/>
      <c r="D7517" t="e">
        <f>IF(C7517=1,'Data Transformation'!$G$3+0.5*'Data Transformation'!$W$25,IF(C7518=1,D7518-'Data Transformation'!$W$25,FALSE))</f>
        <v>#NUM!</v>
      </c>
      <c r="E7517">
        <f t="array" ref="E7517">IF(ISLOGICAL(D7517),"",FREQUENCY(IF('Data Transformation'!$B$425:$B$8425='Bin Analysis'!$B7515,'Data Transformation'!$G$425:$G$8425),D7517))</f>
        <v>2001</v>
      </c>
      <c r="F7517" t="e">
        <f>IF(ISLOGICAL(D7517),"",E7517-E7516)</f>
        <v>#VALUE!</v>
      </c>
      <c r="M7517" s="14"/>
    </row>
    <row r="7518" spans="1:25" x14ac:dyDescent="0.25">
      <c r="A7518" s="32" t="e">
        <f>IF(Weighting!$P$6&gt;0,B7518,"")</f>
        <v>#NUM!</v>
      </c>
      <c r="B7518" t="e">
        <f>Weighting!$C$6</f>
        <v>#DIV/0!</v>
      </c>
      <c r="C7518" t="e">
        <f>Weighting!$F$6</f>
        <v>#NUM!</v>
      </c>
      <c r="D7518" t="e">
        <f>IF(C7518=1,'Data Transformation'!$G$3+0.5*'Data Transformation'!$W$25,IF(C7519=1,D7519-'Data Transformation'!$W$25,FALSE))</f>
        <v>#NUM!</v>
      </c>
      <c r="E7518">
        <f t="array" ref="E7518">IF(ISLOGICAL(D7518),"",FREQUENCY(IF('Data Transformation'!$B$425:$B$8425='Bin Analysis'!$B7515,'Data Transformation'!$G$425:$G$8425),D7518))</f>
        <v>2001</v>
      </c>
      <c r="F7518">
        <f>IF(ISLOGICAL(D7518),"",E7518-E7517)</f>
        <v>0</v>
      </c>
      <c r="G7518">
        <f>Weighting!$H$6</f>
        <v>1</v>
      </c>
      <c r="H7518">
        <f t="array" ref="H7518">FREQUENCY(IF('Data Transformation'!$B$4:$B$8425=B7515,'Data Transformation'!$G$4:$G$8425),'Bin Analysis'!$B7518)</f>
        <v>2073</v>
      </c>
      <c r="I7518">
        <f>H7518-H7517</f>
        <v>2073</v>
      </c>
      <c r="J7518">
        <f>IF(I7518=0,0,1)</f>
        <v>1</v>
      </c>
      <c r="K7518" t="e">
        <f>J7518*Weighting!$W$6</f>
        <v>#NUM!</v>
      </c>
      <c r="M7518" s="14"/>
    </row>
    <row r="7519" spans="1:25" x14ac:dyDescent="0.25">
      <c r="A7519" s="32" t="str">
        <f>IF(Weighting!$P$7&gt;0,B7519,"")</f>
        <v/>
      </c>
      <c r="B7519" t="e">
        <f>Weighting!$C$7</f>
        <v>#DIV/0!</v>
      </c>
      <c r="C7519" t="e">
        <f>Weighting!$F$7</f>
        <v>#NUM!</v>
      </c>
      <c r="D7519" t="e">
        <f>IF(C7519=1,'Data Transformation'!$G$3+0.5*'Data Transformation'!$W$25,IF(C7520=1,D7520-'Data Transformation'!$W$25,FALSE))</f>
        <v>#NUM!</v>
      </c>
      <c r="E7519">
        <f t="array" ref="E7519">IF(ISLOGICAL(D7519),"",FREQUENCY(IF('Data Transformation'!$B$425:$B$8425='Bin Analysis'!$B7515,'Data Transformation'!$G$425:$G$8425),D7519))</f>
        <v>2001</v>
      </c>
      <c r="F7519">
        <f t="shared" ref="F7519:F7537" si="939">IF(ISLOGICAL(D7519),"",E7519-E7518)</f>
        <v>0</v>
      </c>
      <c r="G7519">
        <f>Weighting!$H$7</f>
        <v>0</v>
      </c>
      <c r="H7519">
        <f t="array" ref="H7519">FREQUENCY(IF('Data Transformation'!$B$4:$B$8425=B7515,'Data Transformation'!$G$4:$G$8425),'Bin Analysis'!$B7519)</f>
        <v>2073</v>
      </c>
      <c r="I7519">
        <f t="shared" ref="I7519:I7537" si="940">H7519-H7518</f>
        <v>0</v>
      </c>
      <c r="J7519">
        <f>IF(I7519=0,0,1)</f>
        <v>0</v>
      </c>
      <c r="K7519">
        <f>J7519*Weighting!$W$7</f>
        <v>0</v>
      </c>
      <c r="M7519" s="14"/>
    </row>
    <row r="7520" spans="1:25" x14ac:dyDescent="0.25">
      <c r="A7520" s="32" t="str">
        <f>IF(Weighting!$P$8&gt;0,B7520,"")</f>
        <v/>
      </c>
      <c r="B7520" t="e">
        <f>Weighting!$C$8</f>
        <v>#DIV/0!</v>
      </c>
      <c r="C7520" t="e">
        <f>Weighting!$F$8</f>
        <v>#NUM!</v>
      </c>
      <c r="D7520" t="e">
        <f>IF(C7520=1,'Data Transformation'!$G$3+0.5*'Data Transformation'!$W$25,IF(C7521=1,D7521-'Data Transformation'!$W$25,FALSE))</f>
        <v>#NUM!</v>
      </c>
      <c r="E7520">
        <f t="array" ref="E7520">IF(ISLOGICAL(D7520),"",FREQUENCY(IF('Data Transformation'!$B$425:$B$8425='Bin Analysis'!$B7515,'Data Transformation'!$G$425:$G$8425),D7520))</f>
        <v>2001</v>
      </c>
      <c r="F7520">
        <f t="shared" si="939"/>
        <v>0</v>
      </c>
      <c r="G7520">
        <f>Weighting!$H$8</f>
        <v>0</v>
      </c>
      <c r="H7520">
        <f t="array" ref="H7520">FREQUENCY(IF('Data Transformation'!$B$4:$B$8425=B7515,'Data Transformation'!$G$4:$G$8425),'Bin Analysis'!$B7520)</f>
        <v>2073</v>
      </c>
      <c r="I7520">
        <f t="shared" si="940"/>
        <v>0</v>
      </c>
      <c r="J7520">
        <f t="shared" ref="J7520:J7537" si="941">IF(I7520=0,0,1)</f>
        <v>0</v>
      </c>
      <c r="K7520">
        <f>J7520*Weighting!$W$8</f>
        <v>0</v>
      </c>
      <c r="M7520" s="14"/>
    </row>
    <row r="7521" spans="1:13" x14ac:dyDescent="0.25">
      <c r="A7521" s="32" t="str">
        <f>IF(Weighting!$P$9&gt;0,B7521,"")</f>
        <v/>
      </c>
      <c r="B7521" s="50" t="e">
        <f>Weighting!$C$9</f>
        <v>#DIV/0!</v>
      </c>
      <c r="C7521" t="e">
        <f>Weighting!$F$9</f>
        <v>#NUM!</v>
      </c>
      <c r="D7521" t="e">
        <f>IF(C7521=1,'Data Transformation'!$G$3+0.5*'Data Transformation'!$W$25,IF(C7522=1,D7522-'Data Transformation'!$W$25,FALSE))</f>
        <v>#NUM!</v>
      </c>
      <c r="E7521">
        <f t="array" ref="E7521">IF(ISLOGICAL(D7521),"",FREQUENCY(IF('Data Transformation'!$B$425:$B$8425='Bin Analysis'!$B7515,'Data Transformation'!$G$425:$G$8425),D7521))</f>
        <v>2001</v>
      </c>
      <c r="F7521">
        <f t="shared" si="939"/>
        <v>0</v>
      </c>
      <c r="G7521">
        <f>Weighting!$H$9</f>
        <v>0</v>
      </c>
      <c r="H7521">
        <f t="array" ref="H7521">FREQUENCY(IF('Data Transformation'!$B$4:$B$8425=B7515,'Data Transformation'!$G$4:$G$8425),'Bin Analysis'!$B7521)</f>
        <v>2073</v>
      </c>
      <c r="I7521">
        <f t="shared" si="940"/>
        <v>0</v>
      </c>
      <c r="J7521">
        <f t="shared" si="941"/>
        <v>0</v>
      </c>
      <c r="K7521">
        <f>J7521*Weighting!$W$9</f>
        <v>0</v>
      </c>
      <c r="M7521" s="14"/>
    </row>
    <row r="7522" spans="1:13" x14ac:dyDescent="0.25">
      <c r="A7522" s="32" t="str">
        <f>IF(Weighting!$P$10&gt;0,B7522,"")</f>
        <v/>
      </c>
      <c r="B7522" t="e">
        <f>Weighting!$C$10</f>
        <v>#DIV/0!</v>
      </c>
      <c r="C7522" t="e">
        <f>Weighting!$F$10</f>
        <v>#NUM!</v>
      </c>
      <c r="D7522" t="e">
        <f>IF(C7522=1,'Data Transformation'!$G$3+0.5*'Data Transformation'!$W$25,IF(C7523=1,D7523-'Data Transformation'!$W$25,FALSE))</f>
        <v>#NUM!</v>
      </c>
      <c r="E7522">
        <f t="array" ref="E7522">IF(ISLOGICAL(D7522),"",FREQUENCY(IF('Data Transformation'!$B$425:$B$8425='Bin Analysis'!$B7515,'Data Transformation'!$G$425:$G$8425),D7522))</f>
        <v>2001</v>
      </c>
      <c r="F7522">
        <f t="shared" si="939"/>
        <v>0</v>
      </c>
      <c r="G7522">
        <f>Weighting!$H$10</f>
        <v>0</v>
      </c>
      <c r="H7522">
        <f t="array" ref="H7522">FREQUENCY(IF('Data Transformation'!$B$4:$B$8425=B7515,'Data Transformation'!$G$4:$G$8425),'Bin Analysis'!$B7522)</f>
        <v>2073</v>
      </c>
      <c r="I7522">
        <f t="shared" si="940"/>
        <v>0</v>
      </c>
      <c r="J7522">
        <f t="shared" si="941"/>
        <v>0</v>
      </c>
      <c r="K7522">
        <f>J7522*Weighting!$W$10</f>
        <v>0</v>
      </c>
      <c r="M7522" s="14"/>
    </row>
    <row r="7523" spans="1:13" x14ac:dyDescent="0.25">
      <c r="A7523" s="32" t="str">
        <f>IF(Weighting!$P$11&gt;0,B7523,"")</f>
        <v/>
      </c>
      <c r="B7523" t="e">
        <f>Weighting!$C$11</f>
        <v>#DIV/0!</v>
      </c>
      <c r="C7523" t="e">
        <f>Weighting!$F$11</f>
        <v>#NUM!</v>
      </c>
      <c r="D7523" t="e">
        <f>IF(C7523=1,'Data Transformation'!$G$3+0.5*'Data Transformation'!$W$25,IF(C7524=1,D7524-'Data Transformation'!$W$25,FALSE))</f>
        <v>#NUM!</v>
      </c>
      <c r="E7523">
        <f t="array" ref="E7523">IF(ISLOGICAL(D7523),"",FREQUENCY(IF('Data Transformation'!$B$425:$B$8425='Bin Analysis'!$B7515,'Data Transformation'!$G$425:$G$8425),D7523))</f>
        <v>2001</v>
      </c>
      <c r="F7523">
        <f t="shared" si="939"/>
        <v>0</v>
      </c>
      <c r="G7523">
        <f>Weighting!$H$11</f>
        <v>0</v>
      </c>
      <c r="H7523">
        <f t="array" ref="H7523">FREQUENCY(IF('Data Transformation'!$B$4:$B$8425=B7515,'Data Transformation'!$G$4:$G$8425),'Bin Analysis'!$B7523)</f>
        <v>2073</v>
      </c>
      <c r="I7523">
        <f t="shared" si="940"/>
        <v>0</v>
      </c>
      <c r="J7523">
        <f t="shared" si="941"/>
        <v>0</v>
      </c>
      <c r="K7523">
        <f>J7523*Weighting!$W$11</f>
        <v>0</v>
      </c>
      <c r="M7523" s="14"/>
    </row>
    <row r="7524" spans="1:13" x14ac:dyDescent="0.25">
      <c r="A7524" s="32" t="str">
        <f>IF(Weighting!$P$12&gt;0,B7524,"")</f>
        <v/>
      </c>
      <c r="B7524" t="e">
        <f>Weighting!$C$12</f>
        <v>#DIV/0!</v>
      </c>
      <c r="C7524" t="e">
        <f>Weighting!$F$12</f>
        <v>#NUM!</v>
      </c>
      <c r="D7524" t="e">
        <f>IF(C7524=1,'Data Transformation'!$G$3+0.5*'Data Transformation'!$W$25,IF(C7525=1,D7525-'Data Transformation'!$W$25,FALSE))</f>
        <v>#NUM!</v>
      </c>
      <c r="E7524">
        <f t="array" ref="E7524">IF(ISLOGICAL(D7524),"",FREQUENCY(IF('Data Transformation'!$B$425:$B$8425='Bin Analysis'!$B7515,'Data Transformation'!$G$425:$G$8425),D7524))</f>
        <v>2001</v>
      </c>
      <c r="F7524">
        <f t="shared" si="939"/>
        <v>0</v>
      </c>
      <c r="G7524">
        <f>Weighting!$H$12</f>
        <v>0</v>
      </c>
      <c r="H7524">
        <f t="array" ref="H7524">FREQUENCY(IF('Data Transformation'!$B$4:$B$8425=B7515,'Data Transformation'!$G$4:$G$8425),'Bin Analysis'!$B7524)</f>
        <v>2073</v>
      </c>
      <c r="I7524">
        <f t="shared" si="940"/>
        <v>0</v>
      </c>
      <c r="J7524">
        <f t="shared" si="941"/>
        <v>0</v>
      </c>
      <c r="K7524">
        <f>J7524*Weighting!$W$12</f>
        <v>0</v>
      </c>
      <c r="M7524" s="14"/>
    </row>
    <row r="7525" spans="1:13" x14ac:dyDescent="0.25">
      <c r="A7525" s="32" t="str">
        <f>IF(Weighting!$P$13&gt;0,B7525,"")</f>
        <v/>
      </c>
      <c r="B7525" t="e">
        <f>Weighting!$C$13</f>
        <v>#DIV/0!</v>
      </c>
      <c r="C7525" t="e">
        <f>Weighting!$F$13</f>
        <v>#NUM!</v>
      </c>
      <c r="D7525" t="e">
        <f>IF(C7525=1,'Data Transformation'!$G$3+0.5*'Data Transformation'!$W$25,IF(C7526=1,D7526-'Data Transformation'!$W$25,FALSE))</f>
        <v>#NUM!</v>
      </c>
      <c r="E7525">
        <f t="array" ref="E7525">IF(ISLOGICAL(D7525),"",FREQUENCY(IF('Data Transformation'!$B$425:$B$8425='Bin Analysis'!$B7515,'Data Transformation'!$G$425:$G$8425),D7525))</f>
        <v>2001</v>
      </c>
      <c r="F7525">
        <f t="shared" si="939"/>
        <v>0</v>
      </c>
      <c r="G7525">
        <f>Weighting!$H$13</f>
        <v>0</v>
      </c>
      <c r="H7525">
        <f t="array" ref="H7525">FREQUENCY(IF('Data Transformation'!$B$4:$B$8425=B7515,'Data Transformation'!$G$4:$G$8425),'Bin Analysis'!$B7525)</f>
        <v>2073</v>
      </c>
      <c r="I7525">
        <f t="shared" si="940"/>
        <v>0</v>
      </c>
      <c r="J7525">
        <f t="shared" si="941"/>
        <v>0</v>
      </c>
      <c r="K7525">
        <f>J7525*Weighting!$W$13</f>
        <v>0</v>
      </c>
      <c r="M7525" s="14"/>
    </row>
    <row r="7526" spans="1:13" x14ac:dyDescent="0.25">
      <c r="A7526" s="32" t="str">
        <f>IF(Weighting!$P$14&gt;0,B7526,"")</f>
        <v/>
      </c>
      <c r="B7526" t="e">
        <f>Weighting!$C$14</f>
        <v>#DIV/0!</v>
      </c>
      <c r="C7526" t="e">
        <f>Weighting!$F$14</f>
        <v>#NUM!</v>
      </c>
      <c r="D7526" t="e">
        <f>IF(C7526=1,'Data Transformation'!$G$3+0.5*'Data Transformation'!$W$25,IF(C7527=1,D7527-'Data Transformation'!$W$25,FALSE))</f>
        <v>#NUM!</v>
      </c>
      <c r="E7526">
        <f t="array" ref="E7526">IF(ISLOGICAL(D7526),"",FREQUENCY(IF('Data Transformation'!$B$425:$B$8425='Bin Analysis'!$B7515,'Data Transformation'!$G$425:$G$8425),D7526))</f>
        <v>2001</v>
      </c>
      <c r="F7526">
        <f t="shared" si="939"/>
        <v>0</v>
      </c>
      <c r="G7526">
        <f>Weighting!$H$14</f>
        <v>0</v>
      </c>
      <c r="H7526">
        <f t="array" ref="H7526">FREQUENCY(IF('Data Transformation'!$B$4:$B$8425=B7515,'Data Transformation'!$G$4:$G$8425),'Bin Analysis'!$B7526)</f>
        <v>2073</v>
      </c>
      <c r="I7526">
        <f t="shared" si="940"/>
        <v>0</v>
      </c>
      <c r="J7526">
        <f t="shared" si="941"/>
        <v>0</v>
      </c>
      <c r="K7526">
        <f>J7526*Weighting!$W$14</f>
        <v>0</v>
      </c>
      <c r="M7526" s="14"/>
    </row>
    <row r="7527" spans="1:13" x14ac:dyDescent="0.25">
      <c r="A7527" s="32" t="str">
        <f>IF(Weighting!$P$15&gt;0,B7527,"")</f>
        <v/>
      </c>
      <c r="B7527" t="e">
        <f>Weighting!$C$15</f>
        <v>#DIV/0!</v>
      </c>
      <c r="C7527" t="e">
        <f>Weighting!$F$15</f>
        <v>#NUM!</v>
      </c>
      <c r="D7527" t="e">
        <f>IF(C7527=1,'Data Transformation'!$G$3+0.5*'Data Transformation'!$W$25,IF(C7528=1,D7528-'Data Transformation'!$W$25,FALSE))</f>
        <v>#NUM!</v>
      </c>
      <c r="E7527">
        <f t="array" ref="E7527">IF(ISLOGICAL(D7527),"",FREQUENCY(IF('Data Transformation'!$B$425:$B$8425='Bin Analysis'!$B7515,'Data Transformation'!$G$425:$G$8425),D7527))</f>
        <v>2001</v>
      </c>
      <c r="F7527">
        <f t="shared" si="939"/>
        <v>0</v>
      </c>
      <c r="G7527">
        <f>Weighting!$H$15</f>
        <v>0</v>
      </c>
      <c r="H7527">
        <f t="array" ref="H7527">FREQUENCY(IF('Data Transformation'!$B$4:$B$8425=B7515,'Data Transformation'!$G$4:$G$8425),'Bin Analysis'!$B7527)</f>
        <v>2073</v>
      </c>
      <c r="I7527">
        <f t="shared" si="940"/>
        <v>0</v>
      </c>
      <c r="J7527">
        <f t="shared" si="941"/>
        <v>0</v>
      </c>
      <c r="K7527">
        <f>J7527*Weighting!$W$15</f>
        <v>0</v>
      </c>
      <c r="M7527" s="14"/>
    </row>
    <row r="7528" spans="1:13" x14ac:dyDescent="0.25">
      <c r="A7528" s="32" t="str">
        <f>IF(Weighting!$P$16&gt;0,B7528,"")</f>
        <v/>
      </c>
      <c r="B7528" t="e">
        <f>Weighting!$C$16</f>
        <v>#DIV/0!</v>
      </c>
      <c r="C7528" t="e">
        <f>Weighting!$F$16</f>
        <v>#NUM!</v>
      </c>
      <c r="D7528" t="e">
        <f>IF(C7528=1,'Data Transformation'!$G$3+0.5*'Data Transformation'!$W$25,IF(C7529=1,D7529-'Data Transformation'!$W$25,FALSE))</f>
        <v>#NUM!</v>
      </c>
      <c r="E7528">
        <f t="array" ref="E7528">IF(ISLOGICAL(D7528),"",FREQUENCY(IF('Data Transformation'!$B$425:$B$8425='Bin Analysis'!$B7515,'Data Transformation'!$G$425:$G$8425),D7528))</f>
        <v>2001</v>
      </c>
      <c r="F7528">
        <f t="shared" si="939"/>
        <v>0</v>
      </c>
      <c r="G7528">
        <f>Weighting!$H$16</f>
        <v>0</v>
      </c>
      <c r="H7528">
        <f t="array" ref="H7528">FREQUENCY(IF('Data Transformation'!$B$4:$B$8425=B7515,'Data Transformation'!$G$4:$G$8425),'Bin Analysis'!$B7528)</f>
        <v>2073</v>
      </c>
      <c r="I7528">
        <f t="shared" si="940"/>
        <v>0</v>
      </c>
      <c r="J7528">
        <f t="shared" si="941"/>
        <v>0</v>
      </c>
      <c r="K7528">
        <f>J7528*Weighting!$W$16</f>
        <v>0</v>
      </c>
      <c r="M7528" s="14"/>
    </row>
    <row r="7529" spans="1:13" x14ac:dyDescent="0.25">
      <c r="A7529" s="32" t="str">
        <f>IF(Weighting!$P$17&gt;0,B7529,"")</f>
        <v/>
      </c>
      <c r="B7529" t="e">
        <f>Weighting!$C$17</f>
        <v>#DIV/0!</v>
      </c>
      <c r="C7529" t="e">
        <f>Weighting!$F$17</f>
        <v>#NUM!</v>
      </c>
      <c r="D7529" t="e">
        <f>IF(C7529=1,'Data Transformation'!$G$3+0.5*'Data Transformation'!$W$25,IF(C7530=1,D7530-'Data Transformation'!$W$25,FALSE))</f>
        <v>#NUM!</v>
      </c>
      <c r="E7529">
        <f t="array" ref="E7529">IF(ISLOGICAL(D7529),"",FREQUENCY(IF('Data Transformation'!$B$425:$B$8425='Bin Analysis'!$B7515,'Data Transformation'!$G$425:$G$8425),D7529))</f>
        <v>2001</v>
      </c>
      <c r="F7529">
        <f t="shared" si="939"/>
        <v>0</v>
      </c>
      <c r="G7529">
        <f>Weighting!$H$17</f>
        <v>0</v>
      </c>
      <c r="H7529">
        <f t="array" ref="H7529">FREQUENCY(IF('Data Transformation'!$B$4:$B$8425=B7515,'Data Transformation'!$G$4:$G$8425),'Bin Analysis'!$B7529)</f>
        <v>2073</v>
      </c>
      <c r="I7529">
        <f t="shared" si="940"/>
        <v>0</v>
      </c>
      <c r="J7529">
        <f t="shared" si="941"/>
        <v>0</v>
      </c>
      <c r="K7529">
        <f>J7529*Weighting!$W$17</f>
        <v>0</v>
      </c>
      <c r="M7529" s="14"/>
    </row>
    <row r="7530" spans="1:13" x14ac:dyDescent="0.25">
      <c r="A7530" s="32" t="str">
        <f>IF(Weighting!$P$18&gt;0,B7530,"")</f>
        <v/>
      </c>
      <c r="B7530" t="e">
        <f>Weighting!$C$18</f>
        <v>#DIV/0!</v>
      </c>
      <c r="C7530" t="e">
        <f>Weighting!$F$18</f>
        <v>#NUM!</v>
      </c>
      <c r="D7530" t="e">
        <f>IF(C7530=1,'Data Transformation'!$G$3+0.5*'Data Transformation'!$W$25,IF(C7531=1,D7531-'Data Transformation'!$W$25,FALSE))</f>
        <v>#NUM!</v>
      </c>
      <c r="E7530">
        <f t="array" ref="E7530">IF(ISLOGICAL(D7530),"",FREQUENCY(IF('Data Transformation'!$B$425:$B$8425='Bin Analysis'!$B7515,'Data Transformation'!$G$425:$G$8425),D7530))</f>
        <v>2001</v>
      </c>
      <c r="F7530">
        <f t="shared" si="939"/>
        <v>0</v>
      </c>
      <c r="G7530">
        <f>Weighting!$H$18</f>
        <v>0</v>
      </c>
      <c r="H7530">
        <f t="array" ref="H7530">FREQUENCY(IF('Data Transformation'!$B$4:$B$8425=B7515,'Data Transformation'!$G$4:$G$8425),'Bin Analysis'!$B7530)</f>
        <v>2073</v>
      </c>
      <c r="I7530">
        <f t="shared" si="940"/>
        <v>0</v>
      </c>
      <c r="J7530">
        <f t="shared" si="941"/>
        <v>0</v>
      </c>
      <c r="K7530">
        <f>J7530*Weighting!$W$18</f>
        <v>0</v>
      </c>
      <c r="M7530" s="14"/>
    </row>
    <row r="7531" spans="1:13" x14ac:dyDescent="0.25">
      <c r="A7531" s="32" t="str">
        <f>IF(Weighting!$P$19&gt;0,B7531,"")</f>
        <v/>
      </c>
      <c r="B7531" t="e">
        <f>Weighting!$C$19</f>
        <v>#DIV/0!</v>
      </c>
      <c r="C7531" t="e">
        <f>Weighting!$F$19</f>
        <v>#NUM!</v>
      </c>
      <c r="D7531" t="e">
        <f>IF(C7531=1,'Data Transformation'!$G$3+0.5*'Data Transformation'!$W$25,IF(C7532=1,D7532-'Data Transformation'!$W$25,FALSE))</f>
        <v>#NUM!</v>
      </c>
      <c r="E7531">
        <f t="array" ref="E7531">IF(ISLOGICAL(D7531),"",FREQUENCY(IF('Data Transformation'!$B$425:$B$8425='Bin Analysis'!$B7515,'Data Transformation'!$G$425:$G$8425),D7531))</f>
        <v>2001</v>
      </c>
      <c r="F7531">
        <f t="shared" si="939"/>
        <v>0</v>
      </c>
      <c r="G7531">
        <f>Weighting!$H$19</f>
        <v>0</v>
      </c>
      <c r="H7531">
        <f t="array" ref="H7531">FREQUENCY(IF('Data Transformation'!$B$4:$B$8425=B7515,'Data Transformation'!$G$4:$G$8425),'Bin Analysis'!$B7531)</f>
        <v>2073</v>
      </c>
      <c r="I7531">
        <f t="shared" si="940"/>
        <v>0</v>
      </c>
      <c r="J7531">
        <f t="shared" si="941"/>
        <v>0</v>
      </c>
      <c r="K7531">
        <f>J7531*Weighting!$W$19</f>
        <v>0</v>
      </c>
      <c r="M7531" s="14"/>
    </row>
    <row r="7532" spans="1:13" x14ac:dyDescent="0.25">
      <c r="A7532" s="32" t="str">
        <f>IF(Weighting!$P$20&gt;0,B7532,"")</f>
        <v/>
      </c>
      <c r="B7532" t="e">
        <f>Weighting!$C$20</f>
        <v>#DIV/0!</v>
      </c>
      <c r="C7532" t="e">
        <f>Weighting!$F$20</f>
        <v>#NUM!</v>
      </c>
      <c r="D7532" t="e">
        <f>IF(C7532=1,'Data Transformation'!$G$3+0.5*'Data Transformation'!$W$25,IF(C7533=1,D7533-'Data Transformation'!$W$25,FALSE))</f>
        <v>#NUM!</v>
      </c>
      <c r="E7532">
        <f t="array" ref="E7532">IF(ISLOGICAL(D7532),"",FREQUENCY(IF('Data Transformation'!$B$425:$B$8425='Bin Analysis'!$B7515,'Data Transformation'!$G$425:$G$8425),D7532))</f>
        <v>2001</v>
      </c>
      <c r="F7532">
        <f t="shared" si="939"/>
        <v>0</v>
      </c>
      <c r="G7532">
        <f>Weighting!$H$20</f>
        <v>0</v>
      </c>
      <c r="H7532">
        <f t="array" ref="H7532">FREQUENCY(IF('Data Transformation'!$B$4:$B$8425=B7515,'Data Transformation'!$G$4:$G$8425),'Bin Analysis'!$B7532)</f>
        <v>2073</v>
      </c>
      <c r="I7532">
        <f t="shared" si="940"/>
        <v>0</v>
      </c>
      <c r="J7532">
        <f t="shared" si="941"/>
        <v>0</v>
      </c>
      <c r="K7532">
        <f>J7532*Weighting!$W$20</f>
        <v>0</v>
      </c>
      <c r="M7532" s="14"/>
    </row>
    <row r="7533" spans="1:13" x14ac:dyDescent="0.25">
      <c r="A7533" s="32" t="str">
        <f>IF(Weighting!$P$21&gt;0,B7533,"")</f>
        <v/>
      </c>
      <c r="B7533" t="e">
        <f>Weighting!$C$21</f>
        <v>#DIV/0!</v>
      </c>
      <c r="C7533" t="e">
        <f>Weighting!$F$21</f>
        <v>#NUM!</v>
      </c>
      <c r="D7533" t="e">
        <f>IF(C7533=1,'Data Transformation'!$G$3+0.5*'Data Transformation'!$W$25,IF(C7534=1,D7534-'Data Transformation'!$W$25,FALSE))</f>
        <v>#NUM!</v>
      </c>
      <c r="E7533">
        <f t="array" ref="E7533">IF(ISLOGICAL(D7533),"",FREQUENCY(IF('Data Transformation'!$B$425:$B$8425='Bin Analysis'!$B7515,'Data Transformation'!$G$425:$G$8425),D7533))</f>
        <v>2001</v>
      </c>
      <c r="F7533">
        <f t="shared" si="939"/>
        <v>0</v>
      </c>
      <c r="G7533">
        <f>Weighting!$H$21</f>
        <v>0</v>
      </c>
      <c r="H7533">
        <f t="array" ref="H7533">FREQUENCY(IF('Data Transformation'!$B$4:$B$8425=B7515,'Data Transformation'!$G$4:$G$8425),'Bin Analysis'!$B7533)</f>
        <v>2073</v>
      </c>
      <c r="I7533">
        <f t="shared" si="940"/>
        <v>0</v>
      </c>
      <c r="J7533">
        <f t="shared" si="941"/>
        <v>0</v>
      </c>
      <c r="K7533">
        <f>J7533*Weighting!$W$21</f>
        <v>0</v>
      </c>
      <c r="M7533" s="14"/>
    </row>
    <row r="7534" spans="1:13" x14ac:dyDescent="0.25">
      <c r="A7534" s="32" t="str">
        <f>IF(Weighting!$P$22&gt;0,B7534,"")</f>
        <v/>
      </c>
      <c r="B7534" t="e">
        <f>Weighting!$C$22</f>
        <v>#DIV/0!</v>
      </c>
      <c r="C7534" t="e">
        <f>Weighting!$F$22</f>
        <v>#NUM!</v>
      </c>
      <c r="D7534" t="e">
        <f>IF(C7534=1,'Data Transformation'!$G$3+0.5*'Data Transformation'!$W$25,IF(C7535=1,D7535-'Data Transformation'!$W$25,FALSE))</f>
        <v>#NUM!</v>
      </c>
      <c r="E7534">
        <f t="array" ref="E7534">IF(ISLOGICAL(D7534),"",FREQUENCY(IF('Data Transformation'!$B$425:$B$8425='Bin Analysis'!$B7515,'Data Transformation'!$G$425:$G$8425),D7534))</f>
        <v>2001</v>
      </c>
      <c r="F7534">
        <f t="shared" si="939"/>
        <v>0</v>
      </c>
      <c r="G7534">
        <f>Weighting!$H$22</f>
        <v>0</v>
      </c>
      <c r="H7534">
        <f t="array" ref="H7534">FREQUENCY(IF('Data Transformation'!$B$4:$B$8425=B7515,'Data Transformation'!$G$4:$G$8425),'Bin Analysis'!$B7534)</f>
        <v>2073</v>
      </c>
      <c r="I7534">
        <f t="shared" si="940"/>
        <v>0</v>
      </c>
      <c r="J7534">
        <f t="shared" si="941"/>
        <v>0</v>
      </c>
      <c r="K7534">
        <f>J7534*Weighting!$W$22</f>
        <v>0</v>
      </c>
      <c r="M7534" s="14"/>
    </row>
    <row r="7535" spans="1:13" x14ac:dyDescent="0.25">
      <c r="A7535" s="32" t="str">
        <f>IF(Weighting!$P$23&gt;0,B7535,"")</f>
        <v/>
      </c>
      <c r="B7535" t="e">
        <f>Weighting!$C$23</f>
        <v>#DIV/0!</v>
      </c>
      <c r="C7535" t="e">
        <f>Weighting!$F$23</f>
        <v>#NUM!</v>
      </c>
      <c r="D7535" t="e">
        <f>IF(C7535=1,'Data Transformation'!$G$3+0.5*'Data Transformation'!$W$25,IF(C7536=1,D7536-'Data Transformation'!$W$25,FALSE))</f>
        <v>#NUM!</v>
      </c>
      <c r="E7535">
        <f t="array" ref="E7535">IF(ISLOGICAL(D7535),"",FREQUENCY(IF('Data Transformation'!$B$425:$B$8425='Bin Analysis'!$B7515,'Data Transformation'!$G$425:$G$8425),D7535))</f>
        <v>2001</v>
      </c>
      <c r="F7535">
        <f t="shared" si="939"/>
        <v>0</v>
      </c>
      <c r="G7535">
        <f>Weighting!$H$23</f>
        <v>0</v>
      </c>
      <c r="H7535">
        <f t="array" ref="H7535">FREQUENCY(IF('Data Transformation'!$B$4:$B$8425=B7515,'Data Transformation'!$G$4:$G$8425),'Bin Analysis'!$B7535)</f>
        <v>2073</v>
      </c>
      <c r="I7535">
        <f t="shared" si="940"/>
        <v>0</v>
      </c>
      <c r="J7535">
        <f t="shared" si="941"/>
        <v>0</v>
      </c>
      <c r="K7535">
        <f>J7535*Weighting!$W$23</f>
        <v>0</v>
      </c>
      <c r="M7535" s="14"/>
    </row>
    <row r="7536" spans="1:13" x14ac:dyDescent="0.25">
      <c r="A7536" s="32" t="str">
        <f>IF(Weighting!$P$24&gt;0,B7536,"")</f>
        <v/>
      </c>
      <c r="B7536" t="e">
        <f>Weighting!$C$24</f>
        <v>#DIV/0!</v>
      </c>
      <c r="C7536" t="e">
        <f>Weighting!$F$24</f>
        <v>#NUM!</v>
      </c>
      <c r="D7536" t="e">
        <f>IF(C7536=1,'Data Transformation'!$G$3+0.5*'Data Transformation'!$W$25,IF(C7537=1,D7537-'Data Transformation'!$W$25,FALSE))</f>
        <v>#NUM!</v>
      </c>
      <c r="E7536">
        <f t="array" ref="E7536">IF(ISLOGICAL(D7536),"",FREQUENCY(IF('Data Transformation'!$B$425:$B$8425='Bin Analysis'!$B7515,'Data Transformation'!$G$425:$G$8425),D7536))</f>
        <v>2001</v>
      </c>
      <c r="F7536">
        <f t="shared" si="939"/>
        <v>0</v>
      </c>
      <c r="G7536">
        <f>Weighting!$H$24</f>
        <v>0</v>
      </c>
      <c r="H7536">
        <f t="array" ref="H7536">FREQUENCY(IF('Data Transformation'!$B$4:$B$8425=B7515,'Data Transformation'!$G$4:$G$8425),'Bin Analysis'!$B7536)</f>
        <v>2073</v>
      </c>
      <c r="I7536">
        <f t="shared" si="940"/>
        <v>0</v>
      </c>
      <c r="J7536">
        <f t="shared" si="941"/>
        <v>0</v>
      </c>
      <c r="K7536">
        <f>J7536*Weighting!$W$24</f>
        <v>0</v>
      </c>
      <c r="M7536" s="14"/>
    </row>
    <row r="7537" spans="1:25" x14ac:dyDescent="0.25">
      <c r="A7537" s="32" t="str">
        <f>IF(Weighting!$P$25&gt;0,B7537,"")</f>
        <v/>
      </c>
      <c r="B7537" t="e">
        <f>Weighting!$C$25</f>
        <v>#DIV/0!</v>
      </c>
      <c r="C7537" t="e">
        <f>Weighting!$F$25</f>
        <v>#NUM!</v>
      </c>
      <c r="D7537" t="e">
        <f>IF(C7537=1,'Data Transformation'!$G$3+0.5*'Data Transformation'!$W$25,IF(C7538=1,D7538-'Data Transformation'!$W$25,FALSE))</f>
        <v>#NUM!</v>
      </c>
      <c r="E7537">
        <f t="array" ref="E7537">IF(ISLOGICAL(D7537),"",FREQUENCY(IF('Data Transformation'!$B$425:$B$8425='Bin Analysis'!$B7515,'Data Transformation'!$G$425:$G$8425),D7537))</f>
        <v>2001</v>
      </c>
      <c r="F7537">
        <f t="shared" si="939"/>
        <v>0</v>
      </c>
      <c r="G7537">
        <f>Weighting!$H$25</f>
        <v>0</v>
      </c>
      <c r="H7537">
        <f t="array" ref="H7537">FREQUENCY(IF('Data Transformation'!$B$4:$B$8425=B7515,'Data Transformation'!$G$4:$G$8425),'Bin Analysis'!$B7537)</f>
        <v>2073</v>
      </c>
      <c r="I7537">
        <f t="shared" si="940"/>
        <v>0</v>
      </c>
      <c r="J7537">
        <f t="shared" si="941"/>
        <v>0</v>
      </c>
      <c r="K7537">
        <f>J7537*Weighting!$W$25</f>
        <v>0</v>
      </c>
      <c r="M7537" s="14"/>
    </row>
    <row r="7538" spans="1:25" x14ac:dyDescent="0.25">
      <c r="O7538"/>
      <c r="P7538"/>
      <c r="Q7538"/>
      <c r="R7538"/>
    </row>
    <row r="7539" spans="1:25" ht="23.25" x14ac:dyDescent="0.35">
      <c r="A7539" s="21" t="s">
        <v>0</v>
      </c>
      <c r="B7539" s="21" t="str">
        <f>IFERROR(VLOOKUP(C7539,'Data Transformation'!$L$6:$M$426,2,FALSE),"")</f>
        <v/>
      </c>
      <c r="C7539" s="21">
        <f>C7515+1</f>
        <v>314</v>
      </c>
      <c r="D7539" s="21"/>
      <c r="E7539" s="21"/>
      <c r="F7539" s="21"/>
      <c r="G7539" s="21"/>
      <c r="H7539" s="22"/>
      <c r="I7539" s="22"/>
      <c r="J7539" s="22"/>
      <c r="K7539" s="21"/>
      <c r="L7539" s="21" t="str">
        <f>B7539</f>
        <v/>
      </c>
      <c r="M7539" s="23" t="e">
        <f>INDEX('Data Transformation'!$O$4:$O$424,MATCH($B7539,'Data Transformation'!$M$4:$M$424,0),MATCH($M$2,'Data Transformation'!$O$3,0))</f>
        <v>#N/A</v>
      </c>
      <c r="N7539" s="27" t="e">
        <f>IF('Input and Summary Results'!$J$16="minimum",'Bin Analysis'!X7540/(M7539-1),'Bin Analysis'!Y7539/('Bin Analysis'!M7539-1))</f>
        <v>#N/A</v>
      </c>
      <c r="O7539" s="27" t="e">
        <f>IF(M7539=FALSE,NA(),(VLOOKUP(1,C7542:K7561,4,FALSE))/(M7539-1))</f>
        <v>#N/A</v>
      </c>
      <c r="P7539" s="27" t="e">
        <f>IF(M7539=FALSE,NA(),SUM(J7542:J7561)/Weighting!$S$5)</f>
        <v>#N/A</v>
      </c>
      <c r="Q7539" s="27" t="e">
        <f>IF(M7539=FALSE,NA(),SUM(K7542:K7561)/Weighting!$S$6)</f>
        <v>#N/A</v>
      </c>
      <c r="R7539" s="27" t="e">
        <f>IF(M7539=FALSE,NA(),(VLOOKUP(1,G7542:K7561,3,FALSE))/(M7539-1))</f>
        <v>#N/A</v>
      </c>
      <c r="S7539" s="22" t="e">
        <f>IF(M7539=FALSE,NA(),IF(SUM(J7542:J7561)=2,"yes","no"))</f>
        <v>#N/A</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25">
      <c r="A7540" s="14" t="s">
        <v>67</v>
      </c>
      <c r="B7540" t="s">
        <v>47</v>
      </c>
      <c r="C7540" t="s">
        <v>5</v>
      </c>
      <c r="D7540" t="s">
        <v>100</v>
      </c>
      <c r="E7540" t="s">
        <v>101</v>
      </c>
      <c r="F7540" t="s">
        <v>102</v>
      </c>
      <c r="G7540" t="s">
        <v>70</v>
      </c>
      <c r="H7540" t="s">
        <v>31</v>
      </c>
      <c r="I7540" t="s">
        <v>32</v>
      </c>
      <c r="J7540" t="s">
        <v>46</v>
      </c>
      <c r="K7540" s="14" t="s">
        <v>45</v>
      </c>
      <c r="M7540" s="14"/>
      <c r="X7540" s="2">
        <v>0</v>
      </c>
      <c r="Y7540" s="2">
        <v>0</v>
      </c>
    </row>
    <row r="7541" spans="1:25" x14ac:dyDescent="0.25">
      <c r="A7541" s="32"/>
      <c r="D7541" t="e">
        <f>IF(C7541=1,'Data Transformation'!$G$3+0.5*'Data Transformation'!$W$25,IF(C7542=1,D7542-'Data Transformation'!$W$25,FALSE))</f>
        <v>#NUM!</v>
      </c>
      <c r="E7541">
        <f t="array" ref="E7541">IF(ISLOGICAL(D7541),"",FREQUENCY(IF('Data Transformation'!$B$425:$B$8425='Bin Analysis'!$B7539,'Data Transformation'!$G$425:$G$8425),D7541))</f>
        <v>2001</v>
      </c>
      <c r="F7541" t="e">
        <f>IF(ISLOGICAL(D7541),"",E7541-E7540)</f>
        <v>#VALUE!</v>
      </c>
      <c r="M7541" s="14"/>
    </row>
    <row r="7542" spans="1:25" x14ac:dyDescent="0.25">
      <c r="A7542" s="32" t="e">
        <f>IF(Weighting!$P$6&gt;0,B7542,"")</f>
        <v>#NUM!</v>
      </c>
      <c r="B7542" t="e">
        <f>Weighting!$C$6</f>
        <v>#DIV/0!</v>
      </c>
      <c r="C7542" t="e">
        <f>Weighting!$F$6</f>
        <v>#NUM!</v>
      </c>
      <c r="D7542" t="e">
        <f>IF(C7542=1,'Data Transformation'!$G$3+0.5*'Data Transformation'!$W$25,IF(C7543=1,D7543-'Data Transformation'!$W$25,FALSE))</f>
        <v>#NUM!</v>
      </c>
      <c r="E7542">
        <f t="array" ref="E7542">IF(ISLOGICAL(D7542),"",FREQUENCY(IF('Data Transformation'!$B$425:$B$8425='Bin Analysis'!$B7539,'Data Transformation'!$G$425:$G$8425),D7542))</f>
        <v>2001</v>
      </c>
      <c r="F7542">
        <f>IF(ISLOGICAL(D7542),"",E7542-E7541)</f>
        <v>0</v>
      </c>
      <c r="G7542">
        <f>Weighting!$H$6</f>
        <v>1</v>
      </c>
      <c r="H7542">
        <f t="array" ref="H7542">FREQUENCY(IF('Data Transformation'!$B$4:$B$8425=B7539,'Data Transformation'!$G$4:$G$8425),'Bin Analysis'!$B7542)</f>
        <v>2073</v>
      </c>
      <c r="I7542">
        <f>H7542-H7541</f>
        <v>2073</v>
      </c>
      <c r="J7542">
        <f>IF(I7542=0,0,1)</f>
        <v>1</v>
      </c>
      <c r="K7542" t="e">
        <f>J7542*Weighting!$W$6</f>
        <v>#NUM!</v>
      </c>
      <c r="M7542" s="14"/>
    </row>
    <row r="7543" spans="1:25" x14ac:dyDescent="0.25">
      <c r="A7543" s="32" t="str">
        <f>IF(Weighting!$P$7&gt;0,B7543,"")</f>
        <v/>
      </c>
      <c r="B7543" t="e">
        <f>Weighting!$C$7</f>
        <v>#DIV/0!</v>
      </c>
      <c r="C7543" t="e">
        <f>Weighting!$F$7</f>
        <v>#NUM!</v>
      </c>
      <c r="D7543" t="e">
        <f>IF(C7543=1,'Data Transformation'!$G$3+0.5*'Data Transformation'!$W$25,IF(C7544=1,D7544-'Data Transformation'!$W$25,FALSE))</f>
        <v>#NUM!</v>
      </c>
      <c r="E7543">
        <f t="array" ref="E7543">IF(ISLOGICAL(D7543),"",FREQUENCY(IF('Data Transformation'!$B$425:$B$8425='Bin Analysis'!$B7539,'Data Transformation'!$G$425:$G$8425),D7543))</f>
        <v>2001</v>
      </c>
      <c r="F7543">
        <f t="shared" ref="F7543:F7561" si="942">IF(ISLOGICAL(D7543),"",E7543-E7542)</f>
        <v>0</v>
      </c>
      <c r="G7543">
        <f>Weighting!$H$7</f>
        <v>0</v>
      </c>
      <c r="H7543">
        <f t="array" ref="H7543">FREQUENCY(IF('Data Transformation'!$B$4:$B$8425=B7539,'Data Transformation'!$G$4:$G$8425),'Bin Analysis'!$B7543)</f>
        <v>2073</v>
      </c>
      <c r="I7543">
        <f t="shared" ref="I7543:I7561" si="943">H7543-H7542</f>
        <v>0</v>
      </c>
      <c r="J7543">
        <f>IF(I7543=0,0,1)</f>
        <v>0</v>
      </c>
      <c r="K7543">
        <f>J7543*Weighting!$W$7</f>
        <v>0</v>
      </c>
      <c r="M7543" s="14"/>
    </row>
    <row r="7544" spans="1:25" x14ac:dyDescent="0.25">
      <c r="A7544" s="32" t="str">
        <f>IF(Weighting!$P$8&gt;0,B7544,"")</f>
        <v/>
      </c>
      <c r="B7544" t="e">
        <f>Weighting!$C$8</f>
        <v>#DIV/0!</v>
      </c>
      <c r="C7544" t="e">
        <f>Weighting!$F$8</f>
        <v>#NUM!</v>
      </c>
      <c r="D7544" t="e">
        <f>IF(C7544=1,'Data Transformation'!$G$3+0.5*'Data Transformation'!$W$25,IF(C7545=1,D7545-'Data Transformation'!$W$25,FALSE))</f>
        <v>#NUM!</v>
      </c>
      <c r="E7544">
        <f t="array" ref="E7544">IF(ISLOGICAL(D7544),"",FREQUENCY(IF('Data Transformation'!$B$425:$B$8425='Bin Analysis'!$B7539,'Data Transformation'!$G$425:$G$8425),D7544))</f>
        <v>2001</v>
      </c>
      <c r="F7544">
        <f t="shared" si="942"/>
        <v>0</v>
      </c>
      <c r="G7544">
        <f>Weighting!$H$8</f>
        <v>0</v>
      </c>
      <c r="H7544">
        <f t="array" ref="H7544">FREQUENCY(IF('Data Transformation'!$B$4:$B$8425=B7539,'Data Transformation'!$G$4:$G$8425),'Bin Analysis'!$B7544)</f>
        <v>2073</v>
      </c>
      <c r="I7544">
        <f t="shared" si="943"/>
        <v>0</v>
      </c>
      <c r="J7544">
        <f t="shared" ref="J7544:J7561" si="944">IF(I7544=0,0,1)</f>
        <v>0</v>
      </c>
      <c r="K7544">
        <f>J7544*Weighting!$W$8</f>
        <v>0</v>
      </c>
      <c r="M7544" s="14"/>
    </row>
    <row r="7545" spans="1:25" x14ac:dyDescent="0.25">
      <c r="A7545" s="32" t="str">
        <f>IF(Weighting!$P$9&gt;0,B7545,"")</f>
        <v/>
      </c>
      <c r="B7545" s="50" t="e">
        <f>Weighting!$C$9</f>
        <v>#DIV/0!</v>
      </c>
      <c r="C7545" t="e">
        <f>Weighting!$F$9</f>
        <v>#NUM!</v>
      </c>
      <c r="D7545" t="e">
        <f>IF(C7545=1,'Data Transformation'!$G$3+0.5*'Data Transformation'!$W$25,IF(C7546=1,D7546-'Data Transformation'!$W$25,FALSE))</f>
        <v>#NUM!</v>
      </c>
      <c r="E7545">
        <f t="array" ref="E7545">IF(ISLOGICAL(D7545),"",FREQUENCY(IF('Data Transformation'!$B$425:$B$8425='Bin Analysis'!$B7539,'Data Transformation'!$G$425:$G$8425),D7545))</f>
        <v>2001</v>
      </c>
      <c r="F7545">
        <f t="shared" si="942"/>
        <v>0</v>
      </c>
      <c r="G7545">
        <f>Weighting!$H$9</f>
        <v>0</v>
      </c>
      <c r="H7545">
        <f t="array" ref="H7545">FREQUENCY(IF('Data Transformation'!$B$4:$B$8425=B7539,'Data Transformation'!$G$4:$G$8425),'Bin Analysis'!$B7545)</f>
        <v>2073</v>
      </c>
      <c r="I7545">
        <f t="shared" si="943"/>
        <v>0</v>
      </c>
      <c r="J7545">
        <f t="shared" si="944"/>
        <v>0</v>
      </c>
      <c r="K7545">
        <f>J7545*Weighting!$W$9</f>
        <v>0</v>
      </c>
      <c r="M7545" s="14"/>
    </row>
    <row r="7546" spans="1:25" x14ac:dyDescent="0.25">
      <c r="A7546" s="32" t="str">
        <f>IF(Weighting!$P$10&gt;0,B7546,"")</f>
        <v/>
      </c>
      <c r="B7546" t="e">
        <f>Weighting!$C$10</f>
        <v>#DIV/0!</v>
      </c>
      <c r="C7546" t="e">
        <f>Weighting!$F$10</f>
        <v>#NUM!</v>
      </c>
      <c r="D7546" t="e">
        <f>IF(C7546=1,'Data Transformation'!$G$3+0.5*'Data Transformation'!$W$25,IF(C7547=1,D7547-'Data Transformation'!$W$25,FALSE))</f>
        <v>#NUM!</v>
      </c>
      <c r="E7546">
        <f t="array" ref="E7546">IF(ISLOGICAL(D7546),"",FREQUENCY(IF('Data Transformation'!$B$425:$B$8425='Bin Analysis'!$B7539,'Data Transformation'!$G$425:$G$8425),D7546))</f>
        <v>2001</v>
      </c>
      <c r="F7546">
        <f t="shared" si="942"/>
        <v>0</v>
      </c>
      <c r="G7546">
        <f>Weighting!$H$10</f>
        <v>0</v>
      </c>
      <c r="H7546">
        <f t="array" ref="H7546">FREQUENCY(IF('Data Transformation'!$B$4:$B$8425=B7539,'Data Transformation'!$G$4:$G$8425),'Bin Analysis'!$B7546)</f>
        <v>2073</v>
      </c>
      <c r="I7546">
        <f t="shared" si="943"/>
        <v>0</v>
      </c>
      <c r="J7546">
        <f t="shared" si="944"/>
        <v>0</v>
      </c>
      <c r="K7546">
        <f>J7546*Weighting!$W$10</f>
        <v>0</v>
      </c>
      <c r="M7546" s="14"/>
    </row>
    <row r="7547" spans="1:25" x14ac:dyDescent="0.25">
      <c r="A7547" s="32" t="str">
        <f>IF(Weighting!$P$11&gt;0,B7547,"")</f>
        <v/>
      </c>
      <c r="B7547" t="e">
        <f>Weighting!$C$11</f>
        <v>#DIV/0!</v>
      </c>
      <c r="C7547" t="e">
        <f>Weighting!$F$11</f>
        <v>#NUM!</v>
      </c>
      <c r="D7547" t="e">
        <f>IF(C7547=1,'Data Transformation'!$G$3+0.5*'Data Transformation'!$W$25,IF(C7548=1,D7548-'Data Transformation'!$W$25,FALSE))</f>
        <v>#NUM!</v>
      </c>
      <c r="E7547">
        <f t="array" ref="E7547">IF(ISLOGICAL(D7547),"",FREQUENCY(IF('Data Transformation'!$B$425:$B$8425='Bin Analysis'!$B7539,'Data Transformation'!$G$425:$G$8425),D7547))</f>
        <v>2001</v>
      </c>
      <c r="F7547">
        <f t="shared" si="942"/>
        <v>0</v>
      </c>
      <c r="G7547">
        <f>Weighting!$H$11</f>
        <v>0</v>
      </c>
      <c r="H7547">
        <f t="array" ref="H7547">FREQUENCY(IF('Data Transformation'!$B$4:$B$8425=B7539,'Data Transformation'!$G$4:$G$8425),'Bin Analysis'!$B7547)</f>
        <v>2073</v>
      </c>
      <c r="I7547">
        <f t="shared" si="943"/>
        <v>0</v>
      </c>
      <c r="J7547">
        <f t="shared" si="944"/>
        <v>0</v>
      </c>
      <c r="K7547">
        <f>J7547*Weighting!$W$11</f>
        <v>0</v>
      </c>
      <c r="M7547" s="14"/>
    </row>
    <row r="7548" spans="1:25" x14ac:dyDescent="0.25">
      <c r="A7548" s="32" t="str">
        <f>IF(Weighting!$P$12&gt;0,B7548,"")</f>
        <v/>
      </c>
      <c r="B7548" t="e">
        <f>Weighting!$C$12</f>
        <v>#DIV/0!</v>
      </c>
      <c r="C7548" t="e">
        <f>Weighting!$F$12</f>
        <v>#NUM!</v>
      </c>
      <c r="D7548" t="e">
        <f>IF(C7548=1,'Data Transformation'!$G$3+0.5*'Data Transformation'!$W$25,IF(C7549=1,D7549-'Data Transformation'!$W$25,FALSE))</f>
        <v>#NUM!</v>
      </c>
      <c r="E7548">
        <f t="array" ref="E7548">IF(ISLOGICAL(D7548),"",FREQUENCY(IF('Data Transformation'!$B$425:$B$8425='Bin Analysis'!$B7539,'Data Transformation'!$G$425:$G$8425),D7548))</f>
        <v>2001</v>
      </c>
      <c r="F7548">
        <f t="shared" si="942"/>
        <v>0</v>
      </c>
      <c r="G7548">
        <f>Weighting!$H$12</f>
        <v>0</v>
      </c>
      <c r="H7548">
        <f t="array" ref="H7548">FREQUENCY(IF('Data Transformation'!$B$4:$B$8425=B7539,'Data Transformation'!$G$4:$G$8425),'Bin Analysis'!$B7548)</f>
        <v>2073</v>
      </c>
      <c r="I7548">
        <f t="shared" si="943"/>
        <v>0</v>
      </c>
      <c r="J7548">
        <f t="shared" si="944"/>
        <v>0</v>
      </c>
      <c r="K7548">
        <f>J7548*Weighting!$W$12</f>
        <v>0</v>
      </c>
      <c r="M7548" s="14"/>
    </row>
    <row r="7549" spans="1:25" x14ac:dyDescent="0.25">
      <c r="A7549" s="32" t="str">
        <f>IF(Weighting!$P$13&gt;0,B7549,"")</f>
        <v/>
      </c>
      <c r="B7549" t="e">
        <f>Weighting!$C$13</f>
        <v>#DIV/0!</v>
      </c>
      <c r="C7549" t="e">
        <f>Weighting!$F$13</f>
        <v>#NUM!</v>
      </c>
      <c r="D7549" t="e">
        <f>IF(C7549=1,'Data Transformation'!$G$3+0.5*'Data Transformation'!$W$25,IF(C7550=1,D7550-'Data Transformation'!$W$25,FALSE))</f>
        <v>#NUM!</v>
      </c>
      <c r="E7549">
        <f t="array" ref="E7549">IF(ISLOGICAL(D7549),"",FREQUENCY(IF('Data Transformation'!$B$425:$B$8425='Bin Analysis'!$B7539,'Data Transformation'!$G$425:$G$8425),D7549))</f>
        <v>2001</v>
      </c>
      <c r="F7549">
        <f t="shared" si="942"/>
        <v>0</v>
      </c>
      <c r="G7549">
        <f>Weighting!$H$13</f>
        <v>0</v>
      </c>
      <c r="H7549">
        <f t="array" ref="H7549">FREQUENCY(IF('Data Transformation'!$B$4:$B$8425=B7539,'Data Transformation'!$G$4:$G$8425),'Bin Analysis'!$B7549)</f>
        <v>2073</v>
      </c>
      <c r="I7549">
        <f t="shared" si="943"/>
        <v>0</v>
      </c>
      <c r="J7549">
        <f t="shared" si="944"/>
        <v>0</v>
      </c>
      <c r="K7549">
        <f>J7549*Weighting!$W$13</f>
        <v>0</v>
      </c>
      <c r="M7549" s="14"/>
    </row>
    <row r="7550" spans="1:25" x14ac:dyDescent="0.25">
      <c r="A7550" s="32" t="str">
        <f>IF(Weighting!$P$14&gt;0,B7550,"")</f>
        <v/>
      </c>
      <c r="B7550" t="e">
        <f>Weighting!$C$14</f>
        <v>#DIV/0!</v>
      </c>
      <c r="C7550" t="e">
        <f>Weighting!$F$14</f>
        <v>#NUM!</v>
      </c>
      <c r="D7550" t="e">
        <f>IF(C7550=1,'Data Transformation'!$G$3+0.5*'Data Transformation'!$W$25,IF(C7551=1,D7551-'Data Transformation'!$W$25,FALSE))</f>
        <v>#NUM!</v>
      </c>
      <c r="E7550">
        <f t="array" ref="E7550">IF(ISLOGICAL(D7550),"",FREQUENCY(IF('Data Transformation'!$B$425:$B$8425='Bin Analysis'!$B7539,'Data Transformation'!$G$425:$G$8425),D7550))</f>
        <v>2001</v>
      </c>
      <c r="F7550">
        <f t="shared" si="942"/>
        <v>0</v>
      </c>
      <c r="G7550">
        <f>Weighting!$H$14</f>
        <v>0</v>
      </c>
      <c r="H7550">
        <f t="array" ref="H7550">FREQUENCY(IF('Data Transformation'!$B$4:$B$8425=B7539,'Data Transformation'!$G$4:$G$8425),'Bin Analysis'!$B7550)</f>
        <v>2073</v>
      </c>
      <c r="I7550">
        <f t="shared" si="943"/>
        <v>0</v>
      </c>
      <c r="J7550">
        <f t="shared" si="944"/>
        <v>0</v>
      </c>
      <c r="K7550">
        <f>J7550*Weighting!$W$14</f>
        <v>0</v>
      </c>
      <c r="M7550" s="14"/>
    </row>
    <row r="7551" spans="1:25" x14ac:dyDescent="0.25">
      <c r="A7551" s="32" t="str">
        <f>IF(Weighting!$P$15&gt;0,B7551,"")</f>
        <v/>
      </c>
      <c r="B7551" t="e">
        <f>Weighting!$C$15</f>
        <v>#DIV/0!</v>
      </c>
      <c r="C7551" t="e">
        <f>Weighting!$F$15</f>
        <v>#NUM!</v>
      </c>
      <c r="D7551" t="e">
        <f>IF(C7551=1,'Data Transformation'!$G$3+0.5*'Data Transformation'!$W$25,IF(C7552=1,D7552-'Data Transformation'!$W$25,FALSE))</f>
        <v>#NUM!</v>
      </c>
      <c r="E7551">
        <f t="array" ref="E7551">IF(ISLOGICAL(D7551),"",FREQUENCY(IF('Data Transformation'!$B$425:$B$8425='Bin Analysis'!$B7539,'Data Transformation'!$G$425:$G$8425),D7551))</f>
        <v>2001</v>
      </c>
      <c r="F7551">
        <f t="shared" si="942"/>
        <v>0</v>
      </c>
      <c r="G7551">
        <f>Weighting!$H$15</f>
        <v>0</v>
      </c>
      <c r="H7551">
        <f t="array" ref="H7551">FREQUENCY(IF('Data Transformation'!$B$4:$B$8425=B7539,'Data Transformation'!$G$4:$G$8425),'Bin Analysis'!$B7551)</f>
        <v>2073</v>
      </c>
      <c r="I7551">
        <f t="shared" si="943"/>
        <v>0</v>
      </c>
      <c r="J7551">
        <f t="shared" si="944"/>
        <v>0</v>
      </c>
      <c r="K7551">
        <f>J7551*Weighting!$W$15</f>
        <v>0</v>
      </c>
      <c r="M7551" s="14"/>
    </row>
    <row r="7552" spans="1:25" x14ac:dyDescent="0.25">
      <c r="A7552" s="32" t="str">
        <f>IF(Weighting!$P$16&gt;0,B7552,"")</f>
        <v/>
      </c>
      <c r="B7552" t="e">
        <f>Weighting!$C$16</f>
        <v>#DIV/0!</v>
      </c>
      <c r="C7552" t="e">
        <f>Weighting!$F$16</f>
        <v>#NUM!</v>
      </c>
      <c r="D7552" t="e">
        <f>IF(C7552=1,'Data Transformation'!$G$3+0.5*'Data Transformation'!$W$25,IF(C7553=1,D7553-'Data Transformation'!$W$25,FALSE))</f>
        <v>#NUM!</v>
      </c>
      <c r="E7552">
        <f t="array" ref="E7552">IF(ISLOGICAL(D7552),"",FREQUENCY(IF('Data Transformation'!$B$425:$B$8425='Bin Analysis'!$B7539,'Data Transformation'!$G$425:$G$8425),D7552))</f>
        <v>2001</v>
      </c>
      <c r="F7552">
        <f t="shared" si="942"/>
        <v>0</v>
      </c>
      <c r="G7552">
        <f>Weighting!$H$16</f>
        <v>0</v>
      </c>
      <c r="H7552">
        <f t="array" ref="H7552">FREQUENCY(IF('Data Transformation'!$B$4:$B$8425=B7539,'Data Transformation'!$G$4:$G$8425),'Bin Analysis'!$B7552)</f>
        <v>2073</v>
      </c>
      <c r="I7552">
        <f t="shared" si="943"/>
        <v>0</v>
      </c>
      <c r="J7552">
        <f t="shared" si="944"/>
        <v>0</v>
      </c>
      <c r="K7552">
        <f>J7552*Weighting!$W$16</f>
        <v>0</v>
      </c>
      <c r="M7552" s="14"/>
    </row>
    <row r="7553" spans="1:25" x14ac:dyDescent="0.25">
      <c r="A7553" s="32" t="str">
        <f>IF(Weighting!$P$17&gt;0,B7553,"")</f>
        <v/>
      </c>
      <c r="B7553" t="e">
        <f>Weighting!$C$17</f>
        <v>#DIV/0!</v>
      </c>
      <c r="C7553" t="e">
        <f>Weighting!$F$17</f>
        <v>#NUM!</v>
      </c>
      <c r="D7553" t="e">
        <f>IF(C7553=1,'Data Transformation'!$G$3+0.5*'Data Transformation'!$W$25,IF(C7554=1,D7554-'Data Transformation'!$W$25,FALSE))</f>
        <v>#NUM!</v>
      </c>
      <c r="E7553">
        <f t="array" ref="E7553">IF(ISLOGICAL(D7553),"",FREQUENCY(IF('Data Transformation'!$B$425:$B$8425='Bin Analysis'!$B7539,'Data Transformation'!$G$425:$G$8425),D7553))</f>
        <v>2001</v>
      </c>
      <c r="F7553">
        <f t="shared" si="942"/>
        <v>0</v>
      </c>
      <c r="G7553">
        <f>Weighting!$H$17</f>
        <v>0</v>
      </c>
      <c r="H7553">
        <f t="array" ref="H7553">FREQUENCY(IF('Data Transformation'!$B$4:$B$8425=B7539,'Data Transformation'!$G$4:$G$8425),'Bin Analysis'!$B7553)</f>
        <v>2073</v>
      </c>
      <c r="I7553">
        <f t="shared" si="943"/>
        <v>0</v>
      </c>
      <c r="J7553">
        <f t="shared" si="944"/>
        <v>0</v>
      </c>
      <c r="K7553">
        <f>J7553*Weighting!$W$17</f>
        <v>0</v>
      </c>
      <c r="M7553" s="14"/>
    </row>
    <row r="7554" spans="1:25" x14ac:dyDescent="0.25">
      <c r="A7554" s="32" t="str">
        <f>IF(Weighting!$P$18&gt;0,B7554,"")</f>
        <v/>
      </c>
      <c r="B7554" t="e">
        <f>Weighting!$C$18</f>
        <v>#DIV/0!</v>
      </c>
      <c r="C7554" t="e">
        <f>Weighting!$F$18</f>
        <v>#NUM!</v>
      </c>
      <c r="D7554" t="e">
        <f>IF(C7554=1,'Data Transformation'!$G$3+0.5*'Data Transformation'!$W$25,IF(C7555=1,D7555-'Data Transformation'!$W$25,FALSE))</f>
        <v>#NUM!</v>
      </c>
      <c r="E7554">
        <f t="array" ref="E7554">IF(ISLOGICAL(D7554),"",FREQUENCY(IF('Data Transformation'!$B$425:$B$8425='Bin Analysis'!$B7539,'Data Transformation'!$G$425:$G$8425),D7554))</f>
        <v>2001</v>
      </c>
      <c r="F7554">
        <f t="shared" si="942"/>
        <v>0</v>
      </c>
      <c r="G7554">
        <f>Weighting!$H$18</f>
        <v>0</v>
      </c>
      <c r="H7554">
        <f t="array" ref="H7554">FREQUENCY(IF('Data Transformation'!$B$4:$B$8425=B7539,'Data Transformation'!$G$4:$G$8425),'Bin Analysis'!$B7554)</f>
        <v>2073</v>
      </c>
      <c r="I7554">
        <f t="shared" si="943"/>
        <v>0</v>
      </c>
      <c r="J7554">
        <f t="shared" si="944"/>
        <v>0</v>
      </c>
      <c r="K7554">
        <f>J7554*Weighting!$W$18</f>
        <v>0</v>
      </c>
      <c r="M7554" s="14"/>
    </row>
    <row r="7555" spans="1:25" x14ac:dyDescent="0.25">
      <c r="A7555" s="32" t="str">
        <f>IF(Weighting!$P$19&gt;0,B7555,"")</f>
        <v/>
      </c>
      <c r="B7555" t="e">
        <f>Weighting!$C$19</f>
        <v>#DIV/0!</v>
      </c>
      <c r="C7555" t="e">
        <f>Weighting!$F$19</f>
        <v>#NUM!</v>
      </c>
      <c r="D7555" t="e">
        <f>IF(C7555=1,'Data Transformation'!$G$3+0.5*'Data Transformation'!$W$25,IF(C7556=1,D7556-'Data Transformation'!$W$25,FALSE))</f>
        <v>#NUM!</v>
      </c>
      <c r="E7555">
        <f t="array" ref="E7555">IF(ISLOGICAL(D7555),"",FREQUENCY(IF('Data Transformation'!$B$425:$B$8425='Bin Analysis'!$B7539,'Data Transformation'!$G$425:$G$8425),D7555))</f>
        <v>2001</v>
      </c>
      <c r="F7555">
        <f t="shared" si="942"/>
        <v>0</v>
      </c>
      <c r="G7555">
        <f>Weighting!$H$19</f>
        <v>0</v>
      </c>
      <c r="H7555">
        <f t="array" ref="H7555">FREQUENCY(IF('Data Transformation'!$B$4:$B$8425=B7539,'Data Transformation'!$G$4:$G$8425),'Bin Analysis'!$B7555)</f>
        <v>2073</v>
      </c>
      <c r="I7555">
        <f t="shared" si="943"/>
        <v>0</v>
      </c>
      <c r="J7555">
        <f t="shared" si="944"/>
        <v>0</v>
      </c>
      <c r="K7555">
        <f>J7555*Weighting!$W$19</f>
        <v>0</v>
      </c>
      <c r="M7555" s="14"/>
    </row>
    <row r="7556" spans="1:25" x14ac:dyDescent="0.25">
      <c r="A7556" s="32" t="str">
        <f>IF(Weighting!$P$20&gt;0,B7556,"")</f>
        <v/>
      </c>
      <c r="B7556" t="e">
        <f>Weighting!$C$20</f>
        <v>#DIV/0!</v>
      </c>
      <c r="C7556" t="e">
        <f>Weighting!$F$20</f>
        <v>#NUM!</v>
      </c>
      <c r="D7556" t="e">
        <f>IF(C7556=1,'Data Transformation'!$G$3+0.5*'Data Transformation'!$W$25,IF(C7557=1,D7557-'Data Transformation'!$W$25,FALSE))</f>
        <v>#NUM!</v>
      </c>
      <c r="E7556">
        <f t="array" ref="E7556">IF(ISLOGICAL(D7556),"",FREQUENCY(IF('Data Transformation'!$B$425:$B$8425='Bin Analysis'!$B7539,'Data Transformation'!$G$425:$G$8425),D7556))</f>
        <v>2001</v>
      </c>
      <c r="F7556">
        <f t="shared" si="942"/>
        <v>0</v>
      </c>
      <c r="G7556">
        <f>Weighting!$H$20</f>
        <v>0</v>
      </c>
      <c r="H7556">
        <f t="array" ref="H7556">FREQUENCY(IF('Data Transformation'!$B$4:$B$8425=B7539,'Data Transformation'!$G$4:$G$8425),'Bin Analysis'!$B7556)</f>
        <v>2073</v>
      </c>
      <c r="I7556">
        <f t="shared" si="943"/>
        <v>0</v>
      </c>
      <c r="J7556">
        <f t="shared" si="944"/>
        <v>0</v>
      </c>
      <c r="K7556">
        <f>J7556*Weighting!$W$20</f>
        <v>0</v>
      </c>
      <c r="M7556" s="14"/>
    </row>
    <row r="7557" spans="1:25" x14ac:dyDescent="0.25">
      <c r="A7557" s="32" t="str">
        <f>IF(Weighting!$P$21&gt;0,B7557,"")</f>
        <v/>
      </c>
      <c r="B7557" t="e">
        <f>Weighting!$C$21</f>
        <v>#DIV/0!</v>
      </c>
      <c r="C7557" t="e">
        <f>Weighting!$F$21</f>
        <v>#NUM!</v>
      </c>
      <c r="D7557" t="e">
        <f>IF(C7557=1,'Data Transformation'!$G$3+0.5*'Data Transformation'!$W$25,IF(C7558=1,D7558-'Data Transformation'!$W$25,FALSE))</f>
        <v>#NUM!</v>
      </c>
      <c r="E7557">
        <f t="array" ref="E7557">IF(ISLOGICAL(D7557),"",FREQUENCY(IF('Data Transformation'!$B$425:$B$8425='Bin Analysis'!$B7539,'Data Transformation'!$G$425:$G$8425),D7557))</f>
        <v>2001</v>
      </c>
      <c r="F7557">
        <f t="shared" si="942"/>
        <v>0</v>
      </c>
      <c r="G7557">
        <f>Weighting!$H$21</f>
        <v>0</v>
      </c>
      <c r="H7557">
        <f t="array" ref="H7557">FREQUENCY(IF('Data Transformation'!$B$4:$B$8425=B7539,'Data Transformation'!$G$4:$G$8425),'Bin Analysis'!$B7557)</f>
        <v>2073</v>
      </c>
      <c r="I7557">
        <f t="shared" si="943"/>
        <v>0</v>
      </c>
      <c r="J7557">
        <f t="shared" si="944"/>
        <v>0</v>
      </c>
      <c r="K7557">
        <f>J7557*Weighting!$W$21</f>
        <v>0</v>
      </c>
      <c r="M7557" s="14"/>
    </row>
    <row r="7558" spans="1:25" x14ac:dyDescent="0.25">
      <c r="A7558" s="32" t="str">
        <f>IF(Weighting!$P$22&gt;0,B7558,"")</f>
        <v/>
      </c>
      <c r="B7558" t="e">
        <f>Weighting!$C$22</f>
        <v>#DIV/0!</v>
      </c>
      <c r="C7558" t="e">
        <f>Weighting!$F$22</f>
        <v>#NUM!</v>
      </c>
      <c r="D7558" t="e">
        <f>IF(C7558=1,'Data Transformation'!$G$3+0.5*'Data Transformation'!$W$25,IF(C7559=1,D7559-'Data Transformation'!$W$25,FALSE))</f>
        <v>#NUM!</v>
      </c>
      <c r="E7558">
        <f t="array" ref="E7558">IF(ISLOGICAL(D7558),"",FREQUENCY(IF('Data Transformation'!$B$425:$B$8425='Bin Analysis'!$B7539,'Data Transformation'!$G$425:$G$8425),D7558))</f>
        <v>2001</v>
      </c>
      <c r="F7558">
        <f t="shared" si="942"/>
        <v>0</v>
      </c>
      <c r="G7558">
        <f>Weighting!$H$22</f>
        <v>0</v>
      </c>
      <c r="H7558">
        <f t="array" ref="H7558">FREQUENCY(IF('Data Transformation'!$B$4:$B$8425=B7539,'Data Transformation'!$G$4:$G$8425),'Bin Analysis'!$B7558)</f>
        <v>2073</v>
      </c>
      <c r="I7558">
        <f t="shared" si="943"/>
        <v>0</v>
      </c>
      <c r="J7558">
        <f t="shared" si="944"/>
        <v>0</v>
      </c>
      <c r="K7558">
        <f>J7558*Weighting!$W$22</f>
        <v>0</v>
      </c>
      <c r="M7558" s="14"/>
    </row>
    <row r="7559" spans="1:25" x14ac:dyDescent="0.25">
      <c r="A7559" s="32" t="str">
        <f>IF(Weighting!$P$23&gt;0,B7559,"")</f>
        <v/>
      </c>
      <c r="B7559" t="e">
        <f>Weighting!$C$23</f>
        <v>#DIV/0!</v>
      </c>
      <c r="C7559" t="e">
        <f>Weighting!$F$23</f>
        <v>#NUM!</v>
      </c>
      <c r="D7559" t="e">
        <f>IF(C7559=1,'Data Transformation'!$G$3+0.5*'Data Transformation'!$W$25,IF(C7560=1,D7560-'Data Transformation'!$W$25,FALSE))</f>
        <v>#NUM!</v>
      </c>
      <c r="E7559">
        <f t="array" ref="E7559">IF(ISLOGICAL(D7559),"",FREQUENCY(IF('Data Transformation'!$B$425:$B$8425='Bin Analysis'!$B7539,'Data Transformation'!$G$425:$G$8425),D7559))</f>
        <v>2001</v>
      </c>
      <c r="F7559">
        <f t="shared" si="942"/>
        <v>0</v>
      </c>
      <c r="G7559">
        <f>Weighting!$H$23</f>
        <v>0</v>
      </c>
      <c r="H7559">
        <f t="array" ref="H7559">FREQUENCY(IF('Data Transformation'!$B$4:$B$8425=B7539,'Data Transformation'!$G$4:$G$8425),'Bin Analysis'!$B7559)</f>
        <v>2073</v>
      </c>
      <c r="I7559">
        <f t="shared" si="943"/>
        <v>0</v>
      </c>
      <c r="J7559">
        <f t="shared" si="944"/>
        <v>0</v>
      </c>
      <c r="K7559">
        <f>J7559*Weighting!$W$23</f>
        <v>0</v>
      </c>
      <c r="M7559" s="14"/>
    </row>
    <row r="7560" spans="1:25" x14ac:dyDescent="0.25">
      <c r="A7560" s="32" t="str">
        <f>IF(Weighting!$P$24&gt;0,B7560,"")</f>
        <v/>
      </c>
      <c r="B7560" t="e">
        <f>Weighting!$C$24</f>
        <v>#DIV/0!</v>
      </c>
      <c r="C7560" t="e">
        <f>Weighting!$F$24</f>
        <v>#NUM!</v>
      </c>
      <c r="D7560" t="e">
        <f>IF(C7560=1,'Data Transformation'!$G$3+0.5*'Data Transformation'!$W$25,IF(C7561=1,D7561-'Data Transformation'!$W$25,FALSE))</f>
        <v>#NUM!</v>
      </c>
      <c r="E7560">
        <f t="array" ref="E7560">IF(ISLOGICAL(D7560),"",FREQUENCY(IF('Data Transformation'!$B$425:$B$8425='Bin Analysis'!$B7539,'Data Transformation'!$G$425:$G$8425),D7560))</f>
        <v>2001</v>
      </c>
      <c r="F7560">
        <f t="shared" si="942"/>
        <v>0</v>
      </c>
      <c r="G7560">
        <f>Weighting!$H$24</f>
        <v>0</v>
      </c>
      <c r="H7560">
        <f t="array" ref="H7560">FREQUENCY(IF('Data Transformation'!$B$4:$B$8425=B7539,'Data Transformation'!$G$4:$G$8425),'Bin Analysis'!$B7560)</f>
        <v>2073</v>
      </c>
      <c r="I7560">
        <f t="shared" si="943"/>
        <v>0</v>
      </c>
      <c r="J7560">
        <f t="shared" si="944"/>
        <v>0</v>
      </c>
      <c r="K7560">
        <f>J7560*Weighting!$W$24</f>
        <v>0</v>
      </c>
      <c r="M7560" s="14"/>
    </row>
    <row r="7561" spans="1:25" x14ac:dyDescent="0.25">
      <c r="A7561" s="32" t="str">
        <f>IF(Weighting!$P$25&gt;0,B7561,"")</f>
        <v/>
      </c>
      <c r="B7561" t="e">
        <f>Weighting!$C$25</f>
        <v>#DIV/0!</v>
      </c>
      <c r="C7561" t="e">
        <f>Weighting!$F$25</f>
        <v>#NUM!</v>
      </c>
      <c r="D7561" t="e">
        <f>IF(C7561=1,'Data Transformation'!$G$3+0.5*'Data Transformation'!$W$25,IF(C7562=1,D7562-'Data Transformation'!$W$25,FALSE))</f>
        <v>#NUM!</v>
      </c>
      <c r="E7561">
        <f t="array" ref="E7561">IF(ISLOGICAL(D7561),"",FREQUENCY(IF('Data Transformation'!$B$425:$B$8425='Bin Analysis'!$B7539,'Data Transformation'!$G$425:$G$8425),D7561))</f>
        <v>2001</v>
      </c>
      <c r="F7561">
        <f t="shared" si="942"/>
        <v>0</v>
      </c>
      <c r="G7561">
        <f>Weighting!$H$25</f>
        <v>0</v>
      </c>
      <c r="H7561">
        <f t="array" ref="H7561">FREQUENCY(IF('Data Transformation'!$B$4:$B$8425=B7539,'Data Transformation'!$G$4:$G$8425),'Bin Analysis'!$B7561)</f>
        <v>2073</v>
      </c>
      <c r="I7561">
        <f t="shared" si="943"/>
        <v>0</v>
      </c>
      <c r="J7561">
        <f t="shared" si="944"/>
        <v>0</v>
      </c>
      <c r="K7561">
        <f>J7561*Weighting!$W$25</f>
        <v>0</v>
      </c>
      <c r="M7561" s="14"/>
    </row>
    <row r="7562" spans="1:25" x14ac:dyDescent="0.25">
      <c r="N7562" s="57"/>
      <c r="O7562"/>
      <c r="P7562"/>
      <c r="Q7562"/>
      <c r="R7562"/>
    </row>
    <row r="7563" spans="1:25" ht="23.25" x14ac:dyDescent="0.35">
      <c r="A7563" s="21" t="s">
        <v>0</v>
      </c>
      <c r="B7563" s="21" t="str">
        <f>IFERROR(VLOOKUP(C7563,'Data Transformation'!$L$6:$M$426,2,FALSE),"")</f>
        <v/>
      </c>
      <c r="C7563" s="21">
        <f>C7539+1</f>
        <v>315</v>
      </c>
      <c r="D7563" s="21"/>
      <c r="E7563" s="21"/>
      <c r="F7563" s="21"/>
      <c r="G7563" s="21"/>
      <c r="H7563" s="22"/>
      <c r="I7563" s="22"/>
      <c r="J7563" s="22"/>
      <c r="K7563" s="21"/>
      <c r="L7563" s="21" t="str">
        <f>B7563</f>
        <v/>
      </c>
      <c r="M7563" s="23" t="e">
        <f>INDEX('Data Transformation'!$O$4:$O$424,MATCH($B7563,'Data Transformation'!$M$4:$M$424,0),MATCH($M$2,'Data Transformation'!$O$3,0))</f>
        <v>#N/A</v>
      </c>
      <c r="N7563" s="27" t="e">
        <f>IF('Input and Summary Results'!$J$16="minimum",'Bin Analysis'!X7564/(M7563-1),'Bin Analysis'!Y7563/('Bin Analysis'!M7563-1))</f>
        <v>#N/A</v>
      </c>
      <c r="O7563" s="27" t="e">
        <f>IF(M7563=FALSE,NA(),(VLOOKUP(1,C7566:K7585,4,FALSE))/(M7563-1))</f>
        <v>#N/A</v>
      </c>
      <c r="P7563" s="27" t="e">
        <f>IF(M7563=FALSE,NA(),SUM(J7566:J7585)/Weighting!$S$5)</f>
        <v>#N/A</v>
      </c>
      <c r="Q7563" s="27" t="e">
        <f>IF(M7563=FALSE,NA(),SUM(K7566:K7585)/Weighting!$S$6)</f>
        <v>#N/A</v>
      </c>
      <c r="R7563" s="27" t="e">
        <f>IF(M7563=FALSE,NA(),(VLOOKUP(1,G7566:K7585,3,FALSE))/(M7563-1))</f>
        <v>#N/A</v>
      </c>
      <c r="S7563" s="22" t="e">
        <f>IF(M7563=FALSE,NA(),IF(SUM(J7566:J7585)=2,"yes","no"))</f>
        <v>#N/A</v>
      </c>
      <c r="X7563" s="2" cm="2">
        <f t="array" ref="X7563:X7564">FREQUENCY(IF('Data Transformation'!$B$425:$B$6424='Bin Analysis'!L7563,'Data Transformation'!$G$425:$G$6424),'Data Transformation'!$U$11)</f>
        <v>0</v>
      </c>
      <c r="Y7563" s="2" cm="2">
        <f t="array" ref="Y7563:Y7564">FREQUENCY(IF('Data Transformation'!$B$425:$B$6424='Bin Analysis'!L7563,'Data Transformation'!$G$425:$G$6424),'Data Transformation'!$U$12)</f>
        <v>0</v>
      </c>
    </row>
    <row r="7564" spans="1:25" x14ac:dyDescent="0.25">
      <c r="A7564" s="14" t="s">
        <v>67</v>
      </c>
      <c r="B7564" t="s">
        <v>47</v>
      </c>
      <c r="C7564" t="s">
        <v>5</v>
      </c>
      <c r="D7564" t="s">
        <v>100</v>
      </c>
      <c r="E7564" t="s">
        <v>101</v>
      </c>
      <c r="F7564" t="s">
        <v>102</v>
      </c>
      <c r="G7564" t="s">
        <v>70</v>
      </c>
      <c r="H7564" t="s">
        <v>31</v>
      </c>
      <c r="I7564" t="s">
        <v>32</v>
      </c>
      <c r="J7564" t="s">
        <v>46</v>
      </c>
      <c r="K7564" s="14" t="s">
        <v>45</v>
      </c>
      <c r="M7564" s="14"/>
      <c r="X7564" s="2">
        <v>0</v>
      </c>
      <c r="Y7564" s="2">
        <v>0</v>
      </c>
    </row>
    <row r="7565" spans="1:25" x14ac:dyDescent="0.25">
      <c r="A7565" s="32"/>
      <c r="D7565" t="e">
        <f>IF(C7565=1,'Data Transformation'!$G$3+0.5*'Data Transformation'!$W$25,IF(C7566=1,D7566-'Data Transformation'!$W$25,FALSE))</f>
        <v>#NUM!</v>
      </c>
      <c r="E7565">
        <f t="array" ref="E7565">IF(ISLOGICAL(D7565),"",FREQUENCY(IF('Data Transformation'!$B$425:$B$8425='Bin Analysis'!$B7563,'Data Transformation'!$G$425:$G$8425),D7565))</f>
        <v>2001</v>
      </c>
      <c r="F7565" t="e">
        <f>IF(ISLOGICAL(D7565),"",E7565-E7564)</f>
        <v>#VALUE!</v>
      </c>
      <c r="M7565" s="14"/>
    </row>
    <row r="7566" spans="1:25" x14ac:dyDescent="0.25">
      <c r="A7566" s="32" t="e">
        <f>IF(Weighting!$P$6&gt;0,B7566,"")</f>
        <v>#NUM!</v>
      </c>
      <c r="B7566" t="e">
        <f>Weighting!$C$6</f>
        <v>#DIV/0!</v>
      </c>
      <c r="C7566" t="e">
        <f>Weighting!$F$6</f>
        <v>#NUM!</v>
      </c>
      <c r="D7566" t="e">
        <f>IF(C7566=1,'Data Transformation'!$G$3+0.5*'Data Transformation'!$W$25,IF(C7567=1,D7567-'Data Transformation'!$W$25,FALSE))</f>
        <v>#NUM!</v>
      </c>
      <c r="E7566">
        <f t="array" ref="E7566">IF(ISLOGICAL(D7566),"",FREQUENCY(IF('Data Transformation'!$B$425:$B$8425='Bin Analysis'!$B7563,'Data Transformation'!$G$425:$G$8425),D7566))</f>
        <v>2001</v>
      </c>
      <c r="F7566">
        <f>IF(ISLOGICAL(D7566),"",E7566-E7565)</f>
        <v>0</v>
      </c>
      <c r="G7566">
        <f>Weighting!$H$6</f>
        <v>1</v>
      </c>
      <c r="H7566">
        <f t="array" ref="H7566">FREQUENCY(IF('Data Transformation'!$B$4:$B$8425=B7563,'Data Transformation'!$G$4:$G$8425),'Bin Analysis'!$B7566)</f>
        <v>2073</v>
      </c>
      <c r="I7566">
        <f>H7566-H7565</f>
        <v>2073</v>
      </c>
      <c r="J7566">
        <f>IF(I7566=0,0,1)</f>
        <v>1</v>
      </c>
      <c r="K7566" t="e">
        <f>J7566*Weighting!$W$6</f>
        <v>#NUM!</v>
      </c>
      <c r="M7566" s="14"/>
    </row>
    <row r="7567" spans="1:25" x14ac:dyDescent="0.25">
      <c r="A7567" s="32" t="str">
        <f>IF(Weighting!$P$7&gt;0,B7567,"")</f>
        <v/>
      </c>
      <c r="B7567" t="e">
        <f>Weighting!$C$7</f>
        <v>#DIV/0!</v>
      </c>
      <c r="C7567" t="e">
        <f>Weighting!$F$7</f>
        <v>#NUM!</v>
      </c>
      <c r="D7567" t="e">
        <f>IF(C7567=1,'Data Transformation'!$G$3+0.5*'Data Transformation'!$W$25,IF(C7568=1,D7568-'Data Transformation'!$W$25,FALSE))</f>
        <v>#NUM!</v>
      </c>
      <c r="E7567">
        <f t="array" ref="E7567">IF(ISLOGICAL(D7567),"",FREQUENCY(IF('Data Transformation'!$B$425:$B$8425='Bin Analysis'!$B7563,'Data Transformation'!$G$425:$G$8425),D7567))</f>
        <v>2001</v>
      </c>
      <c r="F7567">
        <f t="shared" ref="F7567:F7585" si="945">IF(ISLOGICAL(D7567),"",E7567-E7566)</f>
        <v>0</v>
      </c>
      <c r="G7567">
        <f>Weighting!$H$7</f>
        <v>0</v>
      </c>
      <c r="H7567">
        <f t="array" ref="H7567">FREQUENCY(IF('Data Transformation'!$B$4:$B$8425=B7563,'Data Transformation'!$G$4:$G$8425),'Bin Analysis'!$B7567)</f>
        <v>2073</v>
      </c>
      <c r="I7567">
        <f t="shared" ref="I7567:I7585" si="946">H7567-H7566</f>
        <v>0</v>
      </c>
      <c r="J7567">
        <f>IF(I7567=0,0,1)</f>
        <v>0</v>
      </c>
      <c r="K7567">
        <f>J7567*Weighting!$W$7</f>
        <v>0</v>
      </c>
      <c r="M7567" s="14"/>
    </row>
    <row r="7568" spans="1:25" x14ac:dyDescent="0.25">
      <c r="A7568" s="32" t="str">
        <f>IF(Weighting!$P$8&gt;0,B7568,"")</f>
        <v/>
      </c>
      <c r="B7568" t="e">
        <f>Weighting!$C$8</f>
        <v>#DIV/0!</v>
      </c>
      <c r="C7568" t="e">
        <f>Weighting!$F$8</f>
        <v>#NUM!</v>
      </c>
      <c r="D7568" t="e">
        <f>IF(C7568=1,'Data Transformation'!$G$3+0.5*'Data Transformation'!$W$25,IF(C7569=1,D7569-'Data Transformation'!$W$25,FALSE))</f>
        <v>#NUM!</v>
      </c>
      <c r="E7568">
        <f t="array" ref="E7568">IF(ISLOGICAL(D7568),"",FREQUENCY(IF('Data Transformation'!$B$425:$B$8425='Bin Analysis'!$B7563,'Data Transformation'!$G$425:$G$8425),D7568))</f>
        <v>2001</v>
      </c>
      <c r="F7568">
        <f t="shared" si="945"/>
        <v>0</v>
      </c>
      <c r="G7568">
        <f>Weighting!$H$8</f>
        <v>0</v>
      </c>
      <c r="H7568">
        <f t="array" ref="H7568">FREQUENCY(IF('Data Transformation'!$B$4:$B$8425=B7563,'Data Transformation'!$G$4:$G$8425),'Bin Analysis'!$B7568)</f>
        <v>2073</v>
      </c>
      <c r="I7568">
        <f t="shared" si="946"/>
        <v>0</v>
      </c>
      <c r="J7568">
        <f t="shared" ref="J7568:J7585" si="947">IF(I7568=0,0,1)</f>
        <v>0</v>
      </c>
      <c r="K7568">
        <f>J7568*Weighting!$W$8</f>
        <v>0</v>
      </c>
      <c r="M7568" s="14"/>
    </row>
    <row r="7569" spans="1:13" x14ac:dyDescent="0.25">
      <c r="A7569" s="32" t="str">
        <f>IF(Weighting!$P$9&gt;0,B7569,"")</f>
        <v/>
      </c>
      <c r="B7569" s="50" t="e">
        <f>Weighting!$C$9</f>
        <v>#DIV/0!</v>
      </c>
      <c r="C7569" t="e">
        <f>Weighting!$F$9</f>
        <v>#NUM!</v>
      </c>
      <c r="D7569" t="e">
        <f>IF(C7569=1,'Data Transformation'!$G$3+0.5*'Data Transformation'!$W$25,IF(C7570=1,D7570-'Data Transformation'!$W$25,FALSE))</f>
        <v>#NUM!</v>
      </c>
      <c r="E7569">
        <f t="array" ref="E7569">IF(ISLOGICAL(D7569),"",FREQUENCY(IF('Data Transformation'!$B$425:$B$8425='Bin Analysis'!$B7563,'Data Transformation'!$G$425:$G$8425),D7569))</f>
        <v>2001</v>
      </c>
      <c r="F7569">
        <f t="shared" si="945"/>
        <v>0</v>
      </c>
      <c r="G7569">
        <f>Weighting!$H$9</f>
        <v>0</v>
      </c>
      <c r="H7569">
        <f t="array" ref="H7569">FREQUENCY(IF('Data Transformation'!$B$4:$B$8425=B7563,'Data Transformation'!$G$4:$G$8425),'Bin Analysis'!$B7569)</f>
        <v>2073</v>
      </c>
      <c r="I7569">
        <f t="shared" si="946"/>
        <v>0</v>
      </c>
      <c r="J7569">
        <f t="shared" si="947"/>
        <v>0</v>
      </c>
      <c r="K7569">
        <f>J7569*Weighting!$W$9</f>
        <v>0</v>
      </c>
      <c r="M7569" s="14"/>
    </row>
    <row r="7570" spans="1:13" x14ac:dyDescent="0.25">
      <c r="A7570" s="32" t="str">
        <f>IF(Weighting!$P$10&gt;0,B7570,"")</f>
        <v/>
      </c>
      <c r="B7570" t="e">
        <f>Weighting!$C$10</f>
        <v>#DIV/0!</v>
      </c>
      <c r="C7570" t="e">
        <f>Weighting!$F$10</f>
        <v>#NUM!</v>
      </c>
      <c r="D7570" t="e">
        <f>IF(C7570=1,'Data Transformation'!$G$3+0.5*'Data Transformation'!$W$25,IF(C7571=1,D7571-'Data Transformation'!$W$25,FALSE))</f>
        <v>#NUM!</v>
      </c>
      <c r="E7570">
        <f t="array" ref="E7570">IF(ISLOGICAL(D7570),"",FREQUENCY(IF('Data Transformation'!$B$425:$B$8425='Bin Analysis'!$B7563,'Data Transformation'!$G$425:$G$8425),D7570))</f>
        <v>2001</v>
      </c>
      <c r="F7570">
        <f t="shared" si="945"/>
        <v>0</v>
      </c>
      <c r="G7570">
        <f>Weighting!$H$10</f>
        <v>0</v>
      </c>
      <c r="H7570">
        <f t="array" ref="H7570">FREQUENCY(IF('Data Transformation'!$B$4:$B$8425=B7563,'Data Transformation'!$G$4:$G$8425),'Bin Analysis'!$B7570)</f>
        <v>2073</v>
      </c>
      <c r="I7570">
        <f t="shared" si="946"/>
        <v>0</v>
      </c>
      <c r="J7570">
        <f t="shared" si="947"/>
        <v>0</v>
      </c>
      <c r="K7570">
        <f>J7570*Weighting!$W$10</f>
        <v>0</v>
      </c>
      <c r="M7570" s="14"/>
    </row>
    <row r="7571" spans="1:13" x14ac:dyDescent="0.25">
      <c r="A7571" s="32" t="str">
        <f>IF(Weighting!$P$11&gt;0,B7571,"")</f>
        <v/>
      </c>
      <c r="B7571" t="e">
        <f>Weighting!$C$11</f>
        <v>#DIV/0!</v>
      </c>
      <c r="C7571" t="e">
        <f>Weighting!$F$11</f>
        <v>#NUM!</v>
      </c>
      <c r="D7571" t="e">
        <f>IF(C7571=1,'Data Transformation'!$G$3+0.5*'Data Transformation'!$W$25,IF(C7572=1,D7572-'Data Transformation'!$W$25,FALSE))</f>
        <v>#NUM!</v>
      </c>
      <c r="E7571">
        <f t="array" ref="E7571">IF(ISLOGICAL(D7571),"",FREQUENCY(IF('Data Transformation'!$B$425:$B$8425='Bin Analysis'!$B7563,'Data Transformation'!$G$425:$G$8425),D7571))</f>
        <v>2001</v>
      </c>
      <c r="F7571">
        <f t="shared" si="945"/>
        <v>0</v>
      </c>
      <c r="G7571">
        <f>Weighting!$H$11</f>
        <v>0</v>
      </c>
      <c r="H7571">
        <f t="array" ref="H7571">FREQUENCY(IF('Data Transformation'!$B$4:$B$8425=B7563,'Data Transformation'!$G$4:$G$8425),'Bin Analysis'!$B7571)</f>
        <v>2073</v>
      </c>
      <c r="I7571">
        <f t="shared" si="946"/>
        <v>0</v>
      </c>
      <c r="J7571">
        <f t="shared" si="947"/>
        <v>0</v>
      </c>
      <c r="K7571">
        <f>J7571*Weighting!$W$11</f>
        <v>0</v>
      </c>
      <c r="M7571" s="14"/>
    </row>
    <row r="7572" spans="1:13" x14ac:dyDescent="0.25">
      <c r="A7572" s="32" t="str">
        <f>IF(Weighting!$P$12&gt;0,B7572,"")</f>
        <v/>
      </c>
      <c r="B7572" t="e">
        <f>Weighting!$C$12</f>
        <v>#DIV/0!</v>
      </c>
      <c r="C7572" t="e">
        <f>Weighting!$F$12</f>
        <v>#NUM!</v>
      </c>
      <c r="D7572" t="e">
        <f>IF(C7572=1,'Data Transformation'!$G$3+0.5*'Data Transformation'!$W$25,IF(C7573=1,D7573-'Data Transformation'!$W$25,FALSE))</f>
        <v>#NUM!</v>
      </c>
      <c r="E7572">
        <f t="array" ref="E7572">IF(ISLOGICAL(D7572),"",FREQUENCY(IF('Data Transformation'!$B$425:$B$8425='Bin Analysis'!$B7563,'Data Transformation'!$G$425:$G$8425),D7572))</f>
        <v>2001</v>
      </c>
      <c r="F7572">
        <f t="shared" si="945"/>
        <v>0</v>
      </c>
      <c r="G7572">
        <f>Weighting!$H$12</f>
        <v>0</v>
      </c>
      <c r="H7572">
        <f t="array" ref="H7572">FREQUENCY(IF('Data Transformation'!$B$4:$B$8425=B7563,'Data Transformation'!$G$4:$G$8425),'Bin Analysis'!$B7572)</f>
        <v>2073</v>
      </c>
      <c r="I7572">
        <f t="shared" si="946"/>
        <v>0</v>
      </c>
      <c r="J7572">
        <f t="shared" si="947"/>
        <v>0</v>
      </c>
      <c r="K7572">
        <f>J7572*Weighting!$W$12</f>
        <v>0</v>
      </c>
      <c r="M7572" s="14"/>
    </row>
    <row r="7573" spans="1:13" x14ac:dyDescent="0.25">
      <c r="A7573" s="32" t="str">
        <f>IF(Weighting!$P$13&gt;0,B7573,"")</f>
        <v/>
      </c>
      <c r="B7573" t="e">
        <f>Weighting!$C$13</f>
        <v>#DIV/0!</v>
      </c>
      <c r="C7573" t="e">
        <f>Weighting!$F$13</f>
        <v>#NUM!</v>
      </c>
      <c r="D7573" t="e">
        <f>IF(C7573=1,'Data Transformation'!$G$3+0.5*'Data Transformation'!$W$25,IF(C7574=1,D7574-'Data Transformation'!$W$25,FALSE))</f>
        <v>#NUM!</v>
      </c>
      <c r="E7573">
        <f t="array" ref="E7573">IF(ISLOGICAL(D7573),"",FREQUENCY(IF('Data Transformation'!$B$425:$B$8425='Bin Analysis'!$B7563,'Data Transformation'!$G$425:$G$8425),D7573))</f>
        <v>2001</v>
      </c>
      <c r="F7573">
        <f t="shared" si="945"/>
        <v>0</v>
      </c>
      <c r="G7573">
        <f>Weighting!$H$13</f>
        <v>0</v>
      </c>
      <c r="H7573">
        <f t="array" ref="H7573">FREQUENCY(IF('Data Transformation'!$B$4:$B$8425=B7563,'Data Transformation'!$G$4:$G$8425),'Bin Analysis'!$B7573)</f>
        <v>2073</v>
      </c>
      <c r="I7573">
        <f t="shared" si="946"/>
        <v>0</v>
      </c>
      <c r="J7573">
        <f t="shared" si="947"/>
        <v>0</v>
      </c>
      <c r="K7573">
        <f>J7573*Weighting!$W$13</f>
        <v>0</v>
      </c>
      <c r="M7573" s="14"/>
    </row>
    <row r="7574" spans="1:13" x14ac:dyDescent="0.25">
      <c r="A7574" s="32" t="str">
        <f>IF(Weighting!$P$14&gt;0,B7574,"")</f>
        <v/>
      </c>
      <c r="B7574" t="e">
        <f>Weighting!$C$14</f>
        <v>#DIV/0!</v>
      </c>
      <c r="C7574" t="e">
        <f>Weighting!$F$14</f>
        <v>#NUM!</v>
      </c>
      <c r="D7574" t="e">
        <f>IF(C7574=1,'Data Transformation'!$G$3+0.5*'Data Transformation'!$W$25,IF(C7575=1,D7575-'Data Transformation'!$W$25,FALSE))</f>
        <v>#NUM!</v>
      </c>
      <c r="E7574">
        <f t="array" ref="E7574">IF(ISLOGICAL(D7574),"",FREQUENCY(IF('Data Transformation'!$B$425:$B$8425='Bin Analysis'!$B7563,'Data Transformation'!$G$425:$G$8425),D7574))</f>
        <v>2001</v>
      </c>
      <c r="F7574">
        <f t="shared" si="945"/>
        <v>0</v>
      </c>
      <c r="G7574">
        <f>Weighting!$H$14</f>
        <v>0</v>
      </c>
      <c r="H7574">
        <f t="array" ref="H7574">FREQUENCY(IF('Data Transformation'!$B$4:$B$8425=B7563,'Data Transformation'!$G$4:$G$8425),'Bin Analysis'!$B7574)</f>
        <v>2073</v>
      </c>
      <c r="I7574">
        <f t="shared" si="946"/>
        <v>0</v>
      </c>
      <c r="J7574">
        <f t="shared" si="947"/>
        <v>0</v>
      </c>
      <c r="K7574">
        <f>J7574*Weighting!$W$14</f>
        <v>0</v>
      </c>
      <c r="M7574" s="14"/>
    </row>
    <row r="7575" spans="1:13" x14ac:dyDescent="0.25">
      <c r="A7575" s="32" t="str">
        <f>IF(Weighting!$P$15&gt;0,B7575,"")</f>
        <v/>
      </c>
      <c r="B7575" t="e">
        <f>Weighting!$C$15</f>
        <v>#DIV/0!</v>
      </c>
      <c r="C7575" t="e">
        <f>Weighting!$F$15</f>
        <v>#NUM!</v>
      </c>
      <c r="D7575" t="e">
        <f>IF(C7575=1,'Data Transformation'!$G$3+0.5*'Data Transformation'!$W$25,IF(C7576=1,D7576-'Data Transformation'!$W$25,FALSE))</f>
        <v>#NUM!</v>
      </c>
      <c r="E7575">
        <f t="array" ref="E7575">IF(ISLOGICAL(D7575),"",FREQUENCY(IF('Data Transformation'!$B$425:$B$8425='Bin Analysis'!$B7563,'Data Transformation'!$G$425:$G$8425),D7575))</f>
        <v>2001</v>
      </c>
      <c r="F7575">
        <f t="shared" si="945"/>
        <v>0</v>
      </c>
      <c r="G7575">
        <f>Weighting!$H$15</f>
        <v>0</v>
      </c>
      <c r="H7575">
        <f t="array" ref="H7575">FREQUENCY(IF('Data Transformation'!$B$4:$B$8425=B7563,'Data Transformation'!$G$4:$G$8425),'Bin Analysis'!$B7575)</f>
        <v>2073</v>
      </c>
      <c r="I7575">
        <f t="shared" si="946"/>
        <v>0</v>
      </c>
      <c r="J7575">
        <f t="shared" si="947"/>
        <v>0</v>
      </c>
      <c r="K7575">
        <f>J7575*Weighting!$W$15</f>
        <v>0</v>
      </c>
      <c r="M7575" s="14"/>
    </row>
    <row r="7576" spans="1:13" x14ac:dyDescent="0.25">
      <c r="A7576" s="32" t="str">
        <f>IF(Weighting!$P$16&gt;0,B7576,"")</f>
        <v/>
      </c>
      <c r="B7576" t="e">
        <f>Weighting!$C$16</f>
        <v>#DIV/0!</v>
      </c>
      <c r="C7576" t="e">
        <f>Weighting!$F$16</f>
        <v>#NUM!</v>
      </c>
      <c r="D7576" t="e">
        <f>IF(C7576=1,'Data Transformation'!$G$3+0.5*'Data Transformation'!$W$25,IF(C7577=1,D7577-'Data Transformation'!$W$25,FALSE))</f>
        <v>#NUM!</v>
      </c>
      <c r="E7576">
        <f t="array" ref="E7576">IF(ISLOGICAL(D7576),"",FREQUENCY(IF('Data Transformation'!$B$425:$B$8425='Bin Analysis'!$B7563,'Data Transformation'!$G$425:$G$8425),D7576))</f>
        <v>2001</v>
      </c>
      <c r="F7576">
        <f t="shared" si="945"/>
        <v>0</v>
      </c>
      <c r="G7576">
        <f>Weighting!$H$16</f>
        <v>0</v>
      </c>
      <c r="H7576">
        <f t="array" ref="H7576">FREQUENCY(IF('Data Transformation'!$B$4:$B$8425=B7563,'Data Transformation'!$G$4:$G$8425),'Bin Analysis'!$B7576)</f>
        <v>2073</v>
      </c>
      <c r="I7576">
        <f t="shared" si="946"/>
        <v>0</v>
      </c>
      <c r="J7576">
        <f t="shared" si="947"/>
        <v>0</v>
      </c>
      <c r="K7576">
        <f>J7576*Weighting!$W$16</f>
        <v>0</v>
      </c>
      <c r="M7576" s="14"/>
    </row>
    <row r="7577" spans="1:13" x14ac:dyDescent="0.25">
      <c r="A7577" s="32" t="str">
        <f>IF(Weighting!$P$17&gt;0,B7577,"")</f>
        <v/>
      </c>
      <c r="B7577" t="e">
        <f>Weighting!$C$17</f>
        <v>#DIV/0!</v>
      </c>
      <c r="C7577" t="e">
        <f>Weighting!$F$17</f>
        <v>#NUM!</v>
      </c>
      <c r="D7577" t="e">
        <f>IF(C7577=1,'Data Transformation'!$G$3+0.5*'Data Transformation'!$W$25,IF(C7578=1,D7578-'Data Transformation'!$W$25,FALSE))</f>
        <v>#NUM!</v>
      </c>
      <c r="E7577">
        <f t="array" ref="E7577">IF(ISLOGICAL(D7577),"",FREQUENCY(IF('Data Transformation'!$B$425:$B$8425='Bin Analysis'!$B7563,'Data Transformation'!$G$425:$G$8425),D7577))</f>
        <v>2001</v>
      </c>
      <c r="F7577">
        <f t="shared" si="945"/>
        <v>0</v>
      </c>
      <c r="G7577">
        <f>Weighting!$H$17</f>
        <v>0</v>
      </c>
      <c r="H7577">
        <f t="array" ref="H7577">FREQUENCY(IF('Data Transformation'!$B$4:$B$8425=B7563,'Data Transformation'!$G$4:$G$8425),'Bin Analysis'!$B7577)</f>
        <v>2073</v>
      </c>
      <c r="I7577">
        <f t="shared" si="946"/>
        <v>0</v>
      </c>
      <c r="J7577">
        <f t="shared" si="947"/>
        <v>0</v>
      </c>
      <c r="K7577">
        <f>J7577*Weighting!$W$17</f>
        <v>0</v>
      </c>
      <c r="M7577" s="14"/>
    </row>
    <row r="7578" spans="1:13" x14ac:dyDescent="0.25">
      <c r="A7578" s="32" t="str">
        <f>IF(Weighting!$P$18&gt;0,B7578,"")</f>
        <v/>
      </c>
      <c r="B7578" t="e">
        <f>Weighting!$C$18</f>
        <v>#DIV/0!</v>
      </c>
      <c r="C7578" t="e">
        <f>Weighting!$F$18</f>
        <v>#NUM!</v>
      </c>
      <c r="D7578" t="e">
        <f>IF(C7578=1,'Data Transformation'!$G$3+0.5*'Data Transformation'!$W$25,IF(C7579=1,D7579-'Data Transformation'!$W$25,FALSE))</f>
        <v>#NUM!</v>
      </c>
      <c r="E7578">
        <f t="array" ref="E7578">IF(ISLOGICAL(D7578),"",FREQUENCY(IF('Data Transformation'!$B$425:$B$8425='Bin Analysis'!$B7563,'Data Transformation'!$G$425:$G$8425),D7578))</f>
        <v>2001</v>
      </c>
      <c r="F7578">
        <f t="shared" si="945"/>
        <v>0</v>
      </c>
      <c r="G7578">
        <f>Weighting!$H$18</f>
        <v>0</v>
      </c>
      <c r="H7578">
        <f t="array" ref="H7578">FREQUENCY(IF('Data Transformation'!$B$4:$B$8425=B7563,'Data Transformation'!$G$4:$G$8425),'Bin Analysis'!$B7578)</f>
        <v>2073</v>
      </c>
      <c r="I7578">
        <f t="shared" si="946"/>
        <v>0</v>
      </c>
      <c r="J7578">
        <f t="shared" si="947"/>
        <v>0</v>
      </c>
      <c r="K7578">
        <f>J7578*Weighting!$W$18</f>
        <v>0</v>
      </c>
      <c r="M7578" s="14"/>
    </row>
    <row r="7579" spans="1:13" x14ac:dyDescent="0.25">
      <c r="A7579" s="32" t="str">
        <f>IF(Weighting!$P$19&gt;0,B7579,"")</f>
        <v/>
      </c>
      <c r="B7579" t="e">
        <f>Weighting!$C$19</f>
        <v>#DIV/0!</v>
      </c>
      <c r="C7579" t="e">
        <f>Weighting!$F$19</f>
        <v>#NUM!</v>
      </c>
      <c r="D7579" t="e">
        <f>IF(C7579=1,'Data Transformation'!$G$3+0.5*'Data Transformation'!$W$25,IF(C7580=1,D7580-'Data Transformation'!$W$25,FALSE))</f>
        <v>#NUM!</v>
      </c>
      <c r="E7579">
        <f t="array" ref="E7579">IF(ISLOGICAL(D7579),"",FREQUENCY(IF('Data Transformation'!$B$425:$B$8425='Bin Analysis'!$B7563,'Data Transformation'!$G$425:$G$8425),D7579))</f>
        <v>2001</v>
      </c>
      <c r="F7579">
        <f t="shared" si="945"/>
        <v>0</v>
      </c>
      <c r="G7579">
        <f>Weighting!$H$19</f>
        <v>0</v>
      </c>
      <c r="H7579">
        <f t="array" ref="H7579">FREQUENCY(IF('Data Transformation'!$B$4:$B$8425=B7563,'Data Transformation'!$G$4:$G$8425),'Bin Analysis'!$B7579)</f>
        <v>2073</v>
      </c>
      <c r="I7579">
        <f t="shared" si="946"/>
        <v>0</v>
      </c>
      <c r="J7579">
        <f t="shared" si="947"/>
        <v>0</v>
      </c>
      <c r="K7579">
        <f>J7579*Weighting!$W$19</f>
        <v>0</v>
      </c>
      <c r="M7579" s="14"/>
    </row>
    <row r="7580" spans="1:13" x14ac:dyDescent="0.25">
      <c r="A7580" s="32" t="str">
        <f>IF(Weighting!$P$20&gt;0,B7580,"")</f>
        <v/>
      </c>
      <c r="B7580" t="e">
        <f>Weighting!$C$20</f>
        <v>#DIV/0!</v>
      </c>
      <c r="C7580" t="e">
        <f>Weighting!$F$20</f>
        <v>#NUM!</v>
      </c>
      <c r="D7580" t="e">
        <f>IF(C7580=1,'Data Transformation'!$G$3+0.5*'Data Transformation'!$W$25,IF(C7581=1,D7581-'Data Transformation'!$W$25,FALSE))</f>
        <v>#NUM!</v>
      </c>
      <c r="E7580">
        <f t="array" ref="E7580">IF(ISLOGICAL(D7580),"",FREQUENCY(IF('Data Transformation'!$B$425:$B$8425='Bin Analysis'!$B7563,'Data Transformation'!$G$425:$G$8425),D7580))</f>
        <v>2001</v>
      </c>
      <c r="F7580">
        <f t="shared" si="945"/>
        <v>0</v>
      </c>
      <c r="G7580">
        <f>Weighting!$H$20</f>
        <v>0</v>
      </c>
      <c r="H7580">
        <f t="array" ref="H7580">FREQUENCY(IF('Data Transformation'!$B$4:$B$8425=B7563,'Data Transformation'!$G$4:$G$8425),'Bin Analysis'!$B7580)</f>
        <v>2073</v>
      </c>
      <c r="I7580">
        <f t="shared" si="946"/>
        <v>0</v>
      </c>
      <c r="J7580">
        <f t="shared" si="947"/>
        <v>0</v>
      </c>
      <c r="K7580">
        <f>J7580*Weighting!$W$20</f>
        <v>0</v>
      </c>
      <c r="M7580" s="14"/>
    </row>
    <row r="7581" spans="1:13" x14ac:dyDescent="0.25">
      <c r="A7581" s="32" t="str">
        <f>IF(Weighting!$P$21&gt;0,B7581,"")</f>
        <v/>
      </c>
      <c r="B7581" t="e">
        <f>Weighting!$C$21</f>
        <v>#DIV/0!</v>
      </c>
      <c r="C7581" t="e">
        <f>Weighting!$F$21</f>
        <v>#NUM!</v>
      </c>
      <c r="D7581" t="e">
        <f>IF(C7581=1,'Data Transformation'!$G$3+0.5*'Data Transformation'!$W$25,IF(C7582=1,D7582-'Data Transformation'!$W$25,FALSE))</f>
        <v>#NUM!</v>
      </c>
      <c r="E7581">
        <f t="array" ref="E7581">IF(ISLOGICAL(D7581),"",FREQUENCY(IF('Data Transformation'!$B$425:$B$8425='Bin Analysis'!$B7563,'Data Transformation'!$G$425:$G$8425),D7581))</f>
        <v>2001</v>
      </c>
      <c r="F7581">
        <f t="shared" si="945"/>
        <v>0</v>
      </c>
      <c r="G7581">
        <f>Weighting!$H$21</f>
        <v>0</v>
      </c>
      <c r="H7581">
        <f t="array" ref="H7581">FREQUENCY(IF('Data Transformation'!$B$4:$B$8425=B7563,'Data Transformation'!$G$4:$G$8425),'Bin Analysis'!$B7581)</f>
        <v>2073</v>
      </c>
      <c r="I7581">
        <f t="shared" si="946"/>
        <v>0</v>
      </c>
      <c r="J7581">
        <f t="shared" si="947"/>
        <v>0</v>
      </c>
      <c r="K7581">
        <f>J7581*Weighting!$W$21</f>
        <v>0</v>
      </c>
      <c r="M7581" s="14"/>
    </row>
    <row r="7582" spans="1:13" x14ac:dyDescent="0.25">
      <c r="A7582" s="32" t="str">
        <f>IF(Weighting!$P$22&gt;0,B7582,"")</f>
        <v/>
      </c>
      <c r="B7582" t="e">
        <f>Weighting!$C$22</f>
        <v>#DIV/0!</v>
      </c>
      <c r="C7582" t="e">
        <f>Weighting!$F$22</f>
        <v>#NUM!</v>
      </c>
      <c r="D7582" t="e">
        <f>IF(C7582=1,'Data Transformation'!$G$3+0.5*'Data Transformation'!$W$25,IF(C7583=1,D7583-'Data Transformation'!$W$25,FALSE))</f>
        <v>#NUM!</v>
      </c>
      <c r="E7582">
        <f t="array" ref="E7582">IF(ISLOGICAL(D7582),"",FREQUENCY(IF('Data Transformation'!$B$425:$B$8425='Bin Analysis'!$B7563,'Data Transformation'!$G$425:$G$8425),D7582))</f>
        <v>2001</v>
      </c>
      <c r="F7582">
        <f t="shared" si="945"/>
        <v>0</v>
      </c>
      <c r="G7582">
        <f>Weighting!$H$22</f>
        <v>0</v>
      </c>
      <c r="H7582">
        <f t="array" ref="H7582">FREQUENCY(IF('Data Transformation'!$B$4:$B$8425=B7563,'Data Transformation'!$G$4:$G$8425),'Bin Analysis'!$B7582)</f>
        <v>2073</v>
      </c>
      <c r="I7582">
        <f t="shared" si="946"/>
        <v>0</v>
      </c>
      <c r="J7582">
        <f t="shared" si="947"/>
        <v>0</v>
      </c>
      <c r="K7582">
        <f>J7582*Weighting!$W$22</f>
        <v>0</v>
      </c>
      <c r="M7582" s="14"/>
    </row>
    <row r="7583" spans="1:13" x14ac:dyDescent="0.25">
      <c r="A7583" s="32" t="str">
        <f>IF(Weighting!$P$23&gt;0,B7583,"")</f>
        <v/>
      </c>
      <c r="B7583" t="e">
        <f>Weighting!$C$23</f>
        <v>#DIV/0!</v>
      </c>
      <c r="C7583" t="e">
        <f>Weighting!$F$23</f>
        <v>#NUM!</v>
      </c>
      <c r="D7583" t="e">
        <f>IF(C7583=1,'Data Transformation'!$G$3+0.5*'Data Transformation'!$W$25,IF(C7584=1,D7584-'Data Transformation'!$W$25,FALSE))</f>
        <v>#NUM!</v>
      </c>
      <c r="E7583">
        <f t="array" ref="E7583">IF(ISLOGICAL(D7583),"",FREQUENCY(IF('Data Transformation'!$B$425:$B$8425='Bin Analysis'!$B7563,'Data Transformation'!$G$425:$G$8425),D7583))</f>
        <v>2001</v>
      </c>
      <c r="F7583">
        <f t="shared" si="945"/>
        <v>0</v>
      </c>
      <c r="G7583">
        <f>Weighting!$H$23</f>
        <v>0</v>
      </c>
      <c r="H7583">
        <f t="array" ref="H7583">FREQUENCY(IF('Data Transformation'!$B$4:$B$8425=B7563,'Data Transformation'!$G$4:$G$8425),'Bin Analysis'!$B7583)</f>
        <v>2073</v>
      </c>
      <c r="I7583">
        <f t="shared" si="946"/>
        <v>0</v>
      </c>
      <c r="J7583">
        <f t="shared" si="947"/>
        <v>0</v>
      </c>
      <c r="K7583">
        <f>J7583*Weighting!$W$23</f>
        <v>0</v>
      </c>
      <c r="M7583" s="14"/>
    </row>
    <row r="7584" spans="1:13" x14ac:dyDescent="0.25">
      <c r="A7584" s="32" t="str">
        <f>IF(Weighting!$P$24&gt;0,B7584,"")</f>
        <v/>
      </c>
      <c r="B7584" t="e">
        <f>Weighting!$C$24</f>
        <v>#DIV/0!</v>
      </c>
      <c r="C7584" t="e">
        <f>Weighting!$F$24</f>
        <v>#NUM!</v>
      </c>
      <c r="D7584" t="e">
        <f>IF(C7584=1,'Data Transformation'!$G$3+0.5*'Data Transformation'!$W$25,IF(C7585=1,D7585-'Data Transformation'!$W$25,FALSE))</f>
        <v>#NUM!</v>
      </c>
      <c r="E7584">
        <f t="array" ref="E7584">IF(ISLOGICAL(D7584),"",FREQUENCY(IF('Data Transformation'!$B$425:$B$8425='Bin Analysis'!$B7563,'Data Transformation'!$G$425:$G$8425),D7584))</f>
        <v>2001</v>
      </c>
      <c r="F7584">
        <f t="shared" si="945"/>
        <v>0</v>
      </c>
      <c r="G7584">
        <f>Weighting!$H$24</f>
        <v>0</v>
      </c>
      <c r="H7584">
        <f t="array" ref="H7584">FREQUENCY(IF('Data Transformation'!$B$4:$B$8425=B7563,'Data Transformation'!$G$4:$G$8425),'Bin Analysis'!$B7584)</f>
        <v>2073</v>
      </c>
      <c r="I7584">
        <f t="shared" si="946"/>
        <v>0</v>
      </c>
      <c r="J7584">
        <f t="shared" si="947"/>
        <v>0</v>
      </c>
      <c r="K7584">
        <f>J7584*Weighting!$W$24</f>
        <v>0</v>
      </c>
      <c r="M7584" s="14"/>
    </row>
    <row r="7585" spans="1:25" x14ac:dyDescent="0.25">
      <c r="A7585" s="32" t="str">
        <f>IF(Weighting!$P$25&gt;0,B7585,"")</f>
        <v/>
      </c>
      <c r="B7585" t="e">
        <f>Weighting!$C$25</f>
        <v>#DIV/0!</v>
      </c>
      <c r="C7585" t="e">
        <f>Weighting!$F$25</f>
        <v>#NUM!</v>
      </c>
      <c r="D7585" t="e">
        <f>IF(C7585=1,'Data Transformation'!$G$3+0.5*'Data Transformation'!$W$25,IF(C7586=1,D7586-'Data Transformation'!$W$25,FALSE))</f>
        <v>#NUM!</v>
      </c>
      <c r="E7585">
        <f t="array" ref="E7585">IF(ISLOGICAL(D7585),"",FREQUENCY(IF('Data Transformation'!$B$425:$B$8425='Bin Analysis'!$B7563,'Data Transformation'!$G$425:$G$8425),D7585))</f>
        <v>2001</v>
      </c>
      <c r="F7585">
        <f t="shared" si="945"/>
        <v>0</v>
      </c>
      <c r="G7585">
        <f>Weighting!$H$25</f>
        <v>0</v>
      </c>
      <c r="H7585">
        <f t="array" ref="H7585">FREQUENCY(IF('Data Transformation'!$B$4:$B$8425=B7563,'Data Transformation'!$G$4:$G$8425),'Bin Analysis'!$B7585)</f>
        <v>2073</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67</v>
      </c>
      <c r="B7588" t="s">
        <v>47</v>
      </c>
      <c r="C7588" t="s">
        <v>5</v>
      </c>
      <c r="D7588" t="s">
        <v>100</v>
      </c>
      <c r="E7588" t="s">
        <v>101</v>
      </c>
      <c r="F7588" t="s">
        <v>102</v>
      </c>
      <c r="G7588" t="s">
        <v>70</v>
      </c>
      <c r="H7588" t="s">
        <v>31</v>
      </c>
      <c r="I7588" t="s">
        <v>32</v>
      </c>
      <c r="J7588" t="s">
        <v>46</v>
      </c>
      <c r="K7588" s="14" t="s">
        <v>45</v>
      </c>
      <c r="M7588" s="14"/>
      <c r="X7588" s="2">
        <v>0</v>
      </c>
      <c r="Y7588" s="2">
        <v>0</v>
      </c>
    </row>
    <row r="7589" spans="1:25" x14ac:dyDescent="0.25">
      <c r="A7589" s="32"/>
      <c r="D7589" t="e">
        <f>IF(C7589=1,'Data Transformation'!$G$3+0.5*'Data Transformation'!$W$25,IF(C7590=1,D7590-'Data Transformation'!$W$25,FALSE))</f>
        <v>#NUM!</v>
      </c>
      <c r="E7589">
        <f t="array" ref="E7589">IF(ISLOGICAL(D7589),"",FREQUENCY(IF('Data Transformation'!$B$425:$B$8425='Bin Analysis'!$B7587,'Data Transformation'!$G$425:$G$8425),D7589))</f>
        <v>2001</v>
      </c>
      <c r="F7589" t="e">
        <f>IF(ISLOGICAL(D7589),"",E7589-E7588)</f>
        <v>#VALUE!</v>
      </c>
      <c r="M7589" s="14"/>
    </row>
    <row r="7590" spans="1:25" x14ac:dyDescent="0.25">
      <c r="A7590" s="32" t="e">
        <f>IF(Weighting!$P$6&gt;0,B7590,"")</f>
        <v>#NUM!</v>
      </c>
      <c r="B7590" t="e">
        <f>Weighting!$C$6</f>
        <v>#DIV/0!</v>
      </c>
      <c r="C7590" t="e">
        <f>Weighting!$F$6</f>
        <v>#NUM!</v>
      </c>
      <c r="D7590" t="e">
        <f>IF(C7590=1,'Data Transformation'!$G$3+0.5*'Data Transformation'!$W$25,IF(C7591=1,D7591-'Data Transformation'!$W$25,FALSE))</f>
        <v>#NUM!</v>
      </c>
      <c r="E7590">
        <f t="array" ref="E7590">IF(ISLOGICAL(D7590),"",FREQUENCY(IF('Data Transformation'!$B$425:$B$8425='Bin Analysis'!$B7587,'Data Transformation'!$G$425:$G$8425),D7590))</f>
        <v>2001</v>
      </c>
      <c r="F7590">
        <f>IF(ISLOGICAL(D7590),"",E7590-E7589)</f>
        <v>0</v>
      </c>
      <c r="G7590">
        <f>Weighting!$H$6</f>
        <v>1</v>
      </c>
      <c r="H7590">
        <f t="array" ref="H7590">FREQUENCY(IF('Data Transformation'!$B$4:$B$8425=B7587,'Data Transformation'!$G$4:$G$8425),'Bin Analysis'!$B7590)</f>
        <v>2073</v>
      </c>
      <c r="I7590">
        <f>H7590-H7589</f>
        <v>2073</v>
      </c>
      <c r="J7590">
        <f>IF(I7590=0,0,1)</f>
        <v>1</v>
      </c>
      <c r="K7590" t="e">
        <f>J7590*Weighting!$W$6</f>
        <v>#NUM!</v>
      </c>
      <c r="M7590" s="14"/>
    </row>
    <row r="7591" spans="1:25" x14ac:dyDescent="0.25">
      <c r="A7591" s="32" t="str">
        <f>IF(Weighting!$P$7&gt;0,B7591,"")</f>
        <v/>
      </c>
      <c r="B7591" t="e">
        <f>Weighting!$C$7</f>
        <v>#DIV/0!</v>
      </c>
      <c r="C7591" t="e">
        <f>Weighting!$F$7</f>
        <v>#NUM!</v>
      </c>
      <c r="D7591" t="e">
        <f>IF(C7591=1,'Data Transformation'!$G$3+0.5*'Data Transformation'!$W$25,IF(C7592=1,D7592-'Data Transformation'!$W$25,FALSE))</f>
        <v>#NUM!</v>
      </c>
      <c r="E7591">
        <f t="array" ref="E7591">IF(ISLOGICAL(D7591),"",FREQUENCY(IF('Data Transformation'!$B$425:$B$8425='Bin Analysis'!$B7587,'Data Transformation'!$G$425:$G$8425),D7591))</f>
        <v>2001</v>
      </c>
      <c r="F7591">
        <f t="shared" ref="F7591:F7609" si="948">IF(ISLOGICAL(D7591),"",E7591-E7590)</f>
        <v>0</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t="str">
        <f>IF(Weighting!$P$8&gt;0,B7592,"")</f>
        <v/>
      </c>
      <c r="B7592" t="e">
        <f>Weighting!$C$8</f>
        <v>#DIV/0!</v>
      </c>
      <c r="C7592" t="e">
        <f>Weighting!$F$8</f>
        <v>#NUM!</v>
      </c>
      <c r="D7592" t="e">
        <f>IF(C7592=1,'Data Transformation'!$G$3+0.5*'Data Transformation'!$W$25,IF(C7593=1,D7593-'Data Transformation'!$W$25,FALSE))</f>
        <v>#NUM!</v>
      </c>
      <c r="E7592">
        <f t="array" ref="E7592">IF(ISLOGICAL(D7592),"",FREQUENCY(IF('Data Transformation'!$B$425:$B$8425='Bin Analysis'!$B7587,'Data Transformation'!$G$425:$G$8425),D7592))</f>
        <v>2001</v>
      </c>
      <c r="F7592">
        <f t="shared" si="948"/>
        <v>0</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t="str">
        <f>IF(Weighting!$P$9&gt;0,B7593,"")</f>
        <v/>
      </c>
      <c r="B7593" s="50" t="e">
        <f>Weighting!$C$9</f>
        <v>#DIV/0!</v>
      </c>
      <c r="C7593" t="e">
        <f>Weighting!$F$9</f>
        <v>#NUM!</v>
      </c>
      <c r="D7593" t="e">
        <f>IF(C7593=1,'Data Transformation'!$G$3+0.5*'Data Transformation'!$W$25,IF(C7594=1,D7594-'Data Transformation'!$W$25,FALSE))</f>
        <v>#NUM!</v>
      </c>
      <c r="E7593">
        <f t="array" ref="E7593">IF(ISLOGICAL(D7593),"",FREQUENCY(IF('Data Transformation'!$B$425:$B$8425='Bin Analysis'!$B7587,'Data Transformation'!$G$425:$G$8425),D7593))</f>
        <v>2001</v>
      </c>
      <c r="F7593">
        <f t="shared" si="948"/>
        <v>0</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t="str">
        <f>IF(Weighting!$P$10&gt;0,B7594,"")</f>
        <v/>
      </c>
      <c r="B7594" t="e">
        <f>Weighting!$C$10</f>
        <v>#DIV/0!</v>
      </c>
      <c r="C7594" t="e">
        <f>Weighting!$F$10</f>
        <v>#NUM!</v>
      </c>
      <c r="D7594" t="e">
        <f>IF(C7594=1,'Data Transformation'!$G$3+0.5*'Data Transformation'!$W$25,IF(C7595=1,D7595-'Data Transformation'!$W$25,FALSE))</f>
        <v>#NUM!</v>
      </c>
      <c r="E7594">
        <f t="array" ref="E7594">IF(ISLOGICAL(D7594),"",FREQUENCY(IF('Data Transformation'!$B$425:$B$8425='Bin Analysis'!$B7587,'Data Transformation'!$G$425:$G$8425),D7594))</f>
        <v>2001</v>
      </c>
      <c r="F7594">
        <f t="shared" si="948"/>
        <v>0</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t="str">
        <f>IF(Weighting!$P$11&gt;0,B7595,"")</f>
        <v/>
      </c>
      <c r="B7595" t="e">
        <f>Weighting!$C$11</f>
        <v>#DIV/0!</v>
      </c>
      <c r="C7595" t="e">
        <f>Weighting!$F$11</f>
        <v>#NUM!</v>
      </c>
      <c r="D7595" t="e">
        <f>IF(C7595=1,'Data Transformation'!$G$3+0.5*'Data Transformation'!$W$25,IF(C7596=1,D7596-'Data Transformation'!$W$25,FALSE))</f>
        <v>#NUM!</v>
      </c>
      <c r="E7595">
        <f t="array" ref="E7595">IF(ISLOGICAL(D7595),"",FREQUENCY(IF('Data Transformation'!$B$425:$B$8425='Bin Analysis'!$B7587,'Data Transformation'!$G$425:$G$8425),D7595))</f>
        <v>2001</v>
      </c>
      <c r="F7595">
        <f t="shared" si="948"/>
        <v>0</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t="str">
        <f>IF(Weighting!$P$12&gt;0,B7596,"")</f>
        <v/>
      </c>
      <c r="B7596" t="e">
        <f>Weighting!$C$12</f>
        <v>#DIV/0!</v>
      </c>
      <c r="C7596" t="e">
        <f>Weighting!$F$12</f>
        <v>#NUM!</v>
      </c>
      <c r="D7596" t="e">
        <f>IF(C7596=1,'Data Transformation'!$G$3+0.5*'Data Transformation'!$W$25,IF(C7597=1,D7597-'Data Transformation'!$W$25,FALSE))</f>
        <v>#NUM!</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t="str">
        <f>IF(Weighting!$P$13&gt;0,B7597,"")</f>
        <v/>
      </c>
      <c r="B7597" t="e">
        <f>Weighting!$C$13</f>
        <v>#DIV/0!</v>
      </c>
      <c r="C7597" t="e">
        <f>Weighting!$F$13</f>
        <v>#NUM!</v>
      </c>
      <c r="D7597" t="e">
        <f>IF(C7597=1,'Data Transformation'!$G$3+0.5*'Data Transformation'!$W$25,IF(C7598=1,D7598-'Data Transformation'!$W$25,FALSE))</f>
        <v>#NUM!</v>
      </c>
      <c r="E7597">
        <f t="array" ref="E7597">IF(ISLOGICAL(D7597),"",FREQUENCY(IF('Data Transformation'!$B$425:$B$8425='Bin Analysis'!$B7587,'Data Transformation'!$G$425:$G$8425),D7597))</f>
        <v>2001</v>
      </c>
      <c r="F7597">
        <f t="shared" si="948"/>
        <v>0</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t="str">
        <f>IF(Weighting!$P$14&gt;0,B7598,"")</f>
        <v/>
      </c>
      <c r="B7598" t="e">
        <f>Weighting!$C$14</f>
        <v>#DIV/0!</v>
      </c>
      <c r="C7598" t="e">
        <f>Weighting!$F$14</f>
        <v>#NUM!</v>
      </c>
      <c r="D7598" t="e">
        <f>IF(C7598=1,'Data Transformation'!$G$3+0.5*'Data Transformation'!$W$25,IF(C7599=1,D7599-'Data Transformation'!$W$25,FALSE))</f>
        <v>#NUM!</v>
      </c>
      <c r="E7598">
        <f t="array" ref="E7598">IF(ISLOGICAL(D7598),"",FREQUENCY(IF('Data Transformation'!$B$425:$B$8425='Bin Analysis'!$B7587,'Data Transformation'!$G$425:$G$8425),D7598))</f>
        <v>2001</v>
      </c>
      <c r="F7598">
        <f t="shared" si="948"/>
        <v>0</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t="str">
        <f>IF(Weighting!$P$15&gt;0,B7599,"")</f>
        <v/>
      </c>
      <c r="B7599" t="e">
        <f>Weighting!$C$15</f>
        <v>#DIV/0!</v>
      </c>
      <c r="C7599" t="e">
        <f>Weighting!$F$15</f>
        <v>#NUM!</v>
      </c>
      <c r="D7599" t="e">
        <f>IF(C7599=1,'Data Transformation'!$G$3+0.5*'Data Transformation'!$W$25,IF(C7600=1,D7600-'Data Transformation'!$W$25,FALSE))</f>
        <v>#NUM!</v>
      </c>
      <c r="E7599">
        <f t="array" ref="E7599">IF(ISLOGICAL(D7599),"",FREQUENCY(IF('Data Transformation'!$B$425:$B$8425='Bin Analysis'!$B7587,'Data Transformation'!$G$425:$G$8425),D7599))</f>
        <v>2001</v>
      </c>
      <c r="F7599">
        <f t="shared" si="948"/>
        <v>0</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t="e">
        <f>Weighting!$C$16</f>
        <v>#DIV/0!</v>
      </c>
      <c r="C7600" t="e">
        <f>Weighting!$F$16</f>
        <v>#NUM!</v>
      </c>
      <c r="D7600" t="e">
        <f>IF(C7600=1,'Data Transformation'!$G$3+0.5*'Data Transformation'!$W$25,IF(C7601=1,D7601-'Data Transformation'!$W$25,FALSE))</f>
        <v>#NUM!</v>
      </c>
      <c r="E7600">
        <f t="array" ref="E7600">IF(ISLOGICAL(D7600),"",FREQUENCY(IF('Data Transformation'!$B$425:$B$8425='Bin Analysis'!$B7587,'Data Transformation'!$G$425:$G$8425),D7600))</f>
        <v>2001</v>
      </c>
      <c r="F7600">
        <f t="shared" si="948"/>
        <v>0</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t="e">
        <f>Weighting!$C$17</f>
        <v>#DIV/0!</v>
      </c>
      <c r="C7601" t="e">
        <f>Weighting!$F$17</f>
        <v>#NUM!</v>
      </c>
      <c r="D7601" t="e">
        <f>IF(C7601=1,'Data Transformation'!$G$3+0.5*'Data Transformation'!$W$25,IF(C7602=1,D7602-'Data Transformation'!$W$25,FALSE))</f>
        <v>#NUM!</v>
      </c>
      <c r="E7601">
        <f t="array" ref="E7601">IF(ISLOGICAL(D7601),"",FREQUENCY(IF('Data Transformation'!$B$425:$B$8425='Bin Analysis'!$B7587,'Data Transformation'!$G$425:$G$8425),D7601))</f>
        <v>2001</v>
      </c>
      <c r="F7601">
        <f t="shared" si="948"/>
        <v>0</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t="e">
        <f>Weighting!$C$18</f>
        <v>#DIV/0!</v>
      </c>
      <c r="C7602" t="e">
        <f>Weighting!$F$18</f>
        <v>#NUM!</v>
      </c>
      <c r="D7602" t="e">
        <f>IF(C7602=1,'Data Transformation'!$G$3+0.5*'Data Transformation'!$W$25,IF(C7603=1,D7603-'Data Transformation'!$W$25,FALSE))</f>
        <v>#NUM!</v>
      </c>
      <c r="E7602">
        <f t="array" ref="E7602">IF(ISLOGICAL(D7602),"",FREQUENCY(IF('Data Transformation'!$B$425:$B$8425='Bin Analysis'!$B7587,'Data Transformation'!$G$425:$G$8425),D7602))</f>
        <v>2001</v>
      </c>
      <c r="F7602">
        <f t="shared" si="948"/>
        <v>0</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t="e">
        <f>Weighting!$C$19</f>
        <v>#DIV/0!</v>
      </c>
      <c r="C7603" t="e">
        <f>Weighting!$F$19</f>
        <v>#NUM!</v>
      </c>
      <c r="D7603" t="e">
        <f>IF(C7603=1,'Data Transformation'!$G$3+0.5*'Data Transformation'!$W$25,IF(C7604=1,D7604-'Data Transformation'!$W$25,FALSE))</f>
        <v>#NUM!</v>
      </c>
      <c r="E7603">
        <f t="array" ref="E7603">IF(ISLOGICAL(D7603),"",FREQUENCY(IF('Data Transformation'!$B$425:$B$8425='Bin Analysis'!$B7587,'Data Transformation'!$G$425:$G$8425),D7603))</f>
        <v>2001</v>
      </c>
      <c r="F7603">
        <f t="shared" si="948"/>
        <v>0</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t="e">
        <f>Weighting!$C$20</f>
        <v>#DIV/0!</v>
      </c>
      <c r="C7604" t="e">
        <f>Weighting!$F$20</f>
        <v>#NUM!</v>
      </c>
      <c r="D7604" t="e">
        <f>IF(C7604=1,'Data Transformation'!$G$3+0.5*'Data Transformation'!$W$25,IF(C7605=1,D7605-'Data Transformation'!$W$25,FALSE))</f>
        <v>#NUM!</v>
      </c>
      <c r="E7604">
        <f t="array" ref="E7604">IF(ISLOGICAL(D7604),"",FREQUENCY(IF('Data Transformation'!$B$425:$B$8425='Bin Analysis'!$B7587,'Data Transformation'!$G$425:$G$8425),D7604))</f>
        <v>2001</v>
      </c>
      <c r="F7604">
        <f t="shared" si="948"/>
        <v>0</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t="e">
        <f>Weighting!$C$21</f>
        <v>#DIV/0!</v>
      </c>
      <c r="C7605" t="e">
        <f>Weighting!$F$21</f>
        <v>#NUM!</v>
      </c>
      <c r="D7605" t="e">
        <f>IF(C7605=1,'Data Transformation'!$G$3+0.5*'Data Transformation'!$W$25,IF(C7606=1,D7606-'Data Transformation'!$W$25,FALSE))</f>
        <v>#NUM!</v>
      </c>
      <c r="E7605">
        <f t="array" ref="E7605">IF(ISLOGICAL(D7605),"",FREQUENCY(IF('Data Transformation'!$B$425:$B$8425='Bin Analysis'!$B7587,'Data Transformation'!$G$425:$G$8425),D7605))</f>
        <v>2001</v>
      </c>
      <c r="F7605">
        <f t="shared" si="948"/>
        <v>0</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t="e">
        <f>Weighting!$C$22</f>
        <v>#DIV/0!</v>
      </c>
      <c r="C7606" t="e">
        <f>Weighting!$F$22</f>
        <v>#NUM!</v>
      </c>
      <c r="D7606" t="e">
        <f>IF(C7606=1,'Data Transformation'!$G$3+0.5*'Data Transformation'!$W$25,IF(C7607=1,D7607-'Data Transformation'!$W$25,FALSE))</f>
        <v>#NUM!</v>
      </c>
      <c r="E7606">
        <f t="array" ref="E7606">IF(ISLOGICAL(D7606),"",FREQUENCY(IF('Data Transformation'!$B$425:$B$8425='Bin Analysis'!$B7587,'Data Transformation'!$G$425:$G$8425),D7606))</f>
        <v>2001</v>
      </c>
      <c r="F7606">
        <f t="shared" si="948"/>
        <v>0</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t="e">
        <f>Weighting!$C$23</f>
        <v>#DIV/0!</v>
      </c>
      <c r="C7607" t="e">
        <f>Weighting!$F$23</f>
        <v>#NUM!</v>
      </c>
      <c r="D7607" t="e">
        <f>IF(C7607=1,'Data Transformation'!$G$3+0.5*'Data Transformation'!$W$25,IF(C7608=1,D7608-'Data Transformation'!$W$25,FALSE))</f>
        <v>#NUM!</v>
      </c>
      <c r="E7607">
        <f t="array" ref="E7607">IF(ISLOGICAL(D7607),"",FREQUENCY(IF('Data Transformation'!$B$425:$B$8425='Bin Analysis'!$B7587,'Data Transformation'!$G$425:$G$8425),D7607))</f>
        <v>2001</v>
      </c>
      <c r="F7607">
        <f t="shared" si="948"/>
        <v>0</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t="e">
        <f>Weighting!$C$24</f>
        <v>#DIV/0!</v>
      </c>
      <c r="C7608" t="e">
        <f>Weighting!$F$24</f>
        <v>#NUM!</v>
      </c>
      <c r="D7608" t="e">
        <f>IF(C7608=1,'Data Transformation'!$G$3+0.5*'Data Transformation'!$W$25,IF(C7609=1,D7609-'Data Transformation'!$W$25,FALSE))</f>
        <v>#NUM!</v>
      </c>
      <c r="E7608">
        <f t="array" ref="E7608">IF(ISLOGICAL(D7608),"",FREQUENCY(IF('Data Transformation'!$B$425:$B$8425='Bin Analysis'!$B7587,'Data Transformation'!$G$425:$G$8425),D7608))</f>
        <v>2001</v>
      </c>
      <c r="F7608">
        <f t="shared" si="948"/>
        <v>0</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t="e">
        <f>Weighting!$C$25</f>
        <v>#DIV/0!</v>
      </c>
      <c r="C7609" t="e">
        <f>Weighting!$F$25</f>
        <v>#NUM!</v>
      </c>
      <c r="D7609" t="e">
        <f>IF(C7609=1,'Data Transformation'!$G$3+0.5*'Data Transformation'!$W$25,IF(C7610=1,D7610-'Data Transformation'!$W$25,FALSE))</f>
        <v>#NUM!</v>
      </c>
      <c r="E7609">
        <f t="array" ref="E7609">IF(ISLOGICAL(D7609),"",FREQUENCY(IF('Data Transformation'!$B$425:$B$8425='Bin Analysis'!$B7587,'Data Transformation'!$G$425:$G$8425),D7609))</f>
        <v>2001</v>
      </c>
      <c r="F7609">
        <f t="shared" si="948"/>
        <v>0</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67</v>
      </c>
      <c r="B7612" t="s">
        <v>47</v>
      </c>
      <c r="C7612" t="s">
        <v>5</v>
      </c>
      <c r="D7612" t="s">
        <v>100</v>
      </c>
      <c r="E7612" t="s">
        <v>101</v>
      </c>
      <c r="F7612" t="s">
        <v>102</v>
      </c>
      <c r="G7612" t="s">
        <v>70</v>
      </c>
      <c r="H7612" t="s">
        <v>31</v>
      </c>
      <c r="I7612" t="s">
        <v>32</v>
      </c>
      <c r="J7612" t="s">
        <v>46</v>
      </c>
      <c r="K7612" s="14" t="s">
        <v>45</v>
      </c>
      <c r="M7612" s="14"/>
      <c r="X7612" s="2">
        <v>0</v>
      </c>
      <c r="Y7612" s="2">
        <v>0</v>
      </c>
    </row>
    <row r="7613" spans="1:25" x14ac:dyDescent="0.25">
      <c r="A7613" s="32"/>
      <c r="D7613" t="e">
        <f>IF(C7613=1,'Data Transformation'!$G$3+0.5*'Data Transformation'!$W$25,IF(C7614=1,D7614-'Data Transformation'!$W$25,FALSE))</f>
        <v>#NUM!</v>
      </c>
      <c r="E7613">
        <f t="array" ref="E7613">IF(ISLOGICAL(D7613),"",FREQUENCY(IF('Data Transformation'!$B$425:$B$8425='Bin Analysis'!$B7611,'Data Transformation'!$G$425:$G$8425),D7613))</f>
        <v>2001</v>
      </c>
      <c r="F7613" t="e">
        <f>IF(ISLOGICAL(D7613),"",E7613-E7612)</f>
        <v>#VALUE!</v>
      </c>
      <c r="M7613" s="14"/>
    </row>
    <row r="7614" spans="1:25" x14ac:dyDescent="0.25">
      <c r="A7614" s="32" t="e">
        <f>IF(Weighting!$P$6&gt;0,B7614,"")</f>
        <v>#NUM!</v>
      </c>
      <c r="B7614" t="e">
        <f>Weighting!$C$6</f>
        <v>#DIV/0!</v>
      </c>
      <c r="C7614" t="e">
        <f>Weighting!$F$6</f>
        <v>#NUM!</v>
      </c>
      <c r="D7614" t="e">
        <f>IF(C7614=1,'Data Transformation'!$G$3+0.5*'Data Transformation'!$W$25,IF(C7615=1,D7615-'Data Transformation'!$W$25,FALSE))</f>
        <v>#NUM!</v>
      </c>
      <c r="E7614">
        <f t="array" ref="E7614">IF(ISLOGICAL(D7614),"",FREQUENCY(IF('Data Transformation'!$B$425:$B$8425='Bin Analysis'!$B7611,'Data Transformation'!$G$425:$G$8425),D7614))</f>
        <v>2001</v>
      </c>
      <c r="F7614">
        <f>IF(ISLOGICAL(D7614),"",E7614-E7613)</f>
        <v>0</v>
      </c>
      <c r="G7614">
        <f>Weighting!$H$6</f>
        <v>1</v>
      </c>
      <c r="H7614">
        <f t="array" ref="H7614">FREQUENCY(IF('Data Transformation'!$B$4:$B$8425=B7611,'Data Transformation'!$G$4:$G$8425),'Bin Analysis'!$B7614)</f>
        <v>2073</v>
      </c>
      <c r="I7614">
        <f>H7614-H7613</f>
        <v>2073</v>
      </c>
      <c r="J7614">
        <f>IF(I7614=0,0,1)</f>
        <v>1</v>
      </c>
      <c r="K7614" t="e">
        <f>J7614*Weighting!$W$6</f>
        <v>#NUM!</v>
      </c>
      <c r="M7614" s="14"/>
    </row>
    <row r="7615" spans="1:25" x14ac:dyDescent="0.25">
      <c r="A7615" s="32" t="str">
        <f>IF(Weighting!$P$7&gt;0,B7615,"")</f>
        <v/>
      </c>
      <c r="B7615" t="e">
        <f>Weighting!$C$7</f>
        <v>#DIV/0!</v>
      </c>
      <c r="C7615" t="e">
        <f>Weighting!$F$7</f>
        <v>#NUM!</v>
      </c>
      <c r="D7615" t="e">
        <f>IF(C7615=1,'Data Transformation'!$G$3+0.5*'Data Transformation'!$W$25,IF(C7616=1,D7616-'Data Transformation'!$W$25,FALSE))</f>
        <v>#NUM!</v>
      </c>
      <c r="E7615">
        <f t="array" ref="E7615">IF(ISLOGICAL(D7615),"",FREQUENCY(IF('Data Transformation'!$B$425:$B$8425='Bin Analysis'!$B7611,'Data Transformation'!$G$425:$G$8425),D7615))</f>
        <v>2001</v>
      </c>
      <c r="F7615">
        <f t="shared" ref="F7615:F7633" si="951">IF(ISLOGICAL(D7615),"",E7615-E7614)</f>
        <v>0</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t="str">
        <f>IF(Weighting!$P$8&gt;0,B7616,"")</f>
        <v/>
      </c>
      <c r="B7616" t="e">
        <f>Weighting!$C$8</f>
        <v>#DIV/0!</v>
      </c>
      <c r="C7616" t="e">
        <f>Weighting!$F$8</f>
        <v>#NUM!</v>
      </c>
      <c r="D7616" t="e">
        <f>IF(C7616=1,'Data Transformation'!$G$3+0.5*'Data Transformation'!$W$25,IF(C7617=1,D7617-'Data Transformation'!$W$25,FALSE))</f>
        <v>#NUM!</v>
      </c>
      <c r="E7616">
        <f t="array" ref="E7616">IF(ISLOGICAL(D7616),"",FREQUENCY(IF('Data Transformation'!$B$425:$B$8425='Bin Analysis'!$B7611,'Data Transformation'!$G$425:$G$8425),D7616))</f>
        <v>2001</v>
      </c>
      <c r="F7616">
        <f t="shared" si="951"/>
        <v>0</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t="str">
        <f>IF(Weighting!$P$9&gt;0,B7617,"")</f>
        <v/>
      </c>
      <c r="B7617" s="50" t="e">
        <f>Weighting!$C$9</f>
        <v>#DIV/0!</v>
      </c>
      <c r="C7617" t="e">
        <f>Weighting!$F$9</f>
        <v>#NUM!</v>
      </c>
      <c r="D7617" t="e">
        <f>IF(C7617=1,'Data Transformation'!$G$3+0.5*'Data Transformation'!$W$25,IF(C7618=1,D7618-'Data Transformation'!$W$25,FALSE))</f>
        <v>#NUM!</v>
      </c>
      <c r="E7617">
        <f t="array" ref="E7617">IF(ISLOGICAL(D7617),"",FREQUENCY(IF('Data Transformation'!$B$425:$B$8425='Bin Analysis'!$B7611,'Data Transformation'!$G$425:$G$8425),D7617))</f>
        <v>2001</v>
      </c>
      <c r="F7617">
        <f t="shared" si="951"/>
        <v>0</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t="str">
        <f>IF(Weighting!$P$10&gt;0,B7618,"")</f>
        <v/>
      </c>
      <c r="B7618" t="e">
        <f>Weighting!$C$10</f>
        <v>#DIV/0!</v>
      </c>
      <c r="C7618" t="e">
        <f>Weighting!$F$10</f>
        <v>#NUM!</v>
      </c>
      <c r="D7618" t="e">
        <f>IF(C7618=1,'Data Transformation'!$G$3+0.5*'Data Transformation'!$W$25,IF(C7619=1,D7619-'Data Transformation'!$W$25,FALSE))</f>
        <v>#NUM!</v>
      </c>
      <c r="E7618">
        <f t="array" ref="E7618">IF(ISLOGICAL(D7618),"",FREQUENCY(IF('Data Transformation'!$B$425:$B$8425='Bin Analysis'!$B7611,'Data Transformation'!$G$425:$G$8425),D7618))</f>
        <v>2001</v>
      </c>
      <c r="F7618">
        <f t="shared" si="951"/>
        <v>0</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t="str">
        <f>IF(Weighting!$P$11&gt;0,B7619,"")</f>
        <v/>
      </c>
      <c r="B7619" t="e">
        <f>Weighting!$C$11</f>
        <v>#DIV/0!</v>
      </c>
      <c r="C7619" t="e">
        <f>Weighting!$F$11</f>
        <v>#NUM!</v>
      </c>
      <c r="D7619" t="e">
        <f>IF(C7619=1,'Data Transformation'!$G$3+0.5*'Data Transformation'!$W$25,IF(C7620=1,D7620-'Data Transformation'!$W$25,FALSE))</f>
        <v>#NUM!</v>
      </c>
      <c r="E7619">
        <f t="array" ref="E7619">IF(ISLOGICAL(D7619),"",FREQUENCY(IF('Data Transformation'!$B$425:$B$8425='Bin Analysis'!$B7611,'Data Transformation'!$G$425:$G$8425),D7619))</f>
        <v>2001</v>
      </c>
      <c r="F7619">
        <f t="shared" si="951"/>
        <v>0</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t="str">
        <f>IF(Weighting!$P$12&gt;0,B7620,"")</f>
        <v/>
      </c>
      <c r="B7620" t="e">
        <f>Weighting!$C$12</f>
        <v>#DIV/0!</v>
      </c>
      <c r="C7620" t="e">
        <f>Weighting!$F$12</f>
        <v>#NUM!</v>
      </c>
      <c r="D7620" t="e">
        <f>IF(C7620=1,'Data Transformation'!$G$3+0.5*'Data Transformation'!$W$25,IF(C7621=1,D7621-'Data Transformation'!$W$25,FALSE))</f>
        <v>#NUM!</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t="str">
        <f>IF(Weighting!$P$13&gt;0,B7621,"")</f>
        <v/>
      </c>
      <c r="B7621" t="e">
        <f>Weighting!$C$13</f>
        <v>#DIV/0!</v>
      </c>
      <c r="C7621" t="e">
        <f>Weighting!$F$13</f>
        <v>#NUM!</v>
      </c>
      <c r="D7621" t="e">
        <f>IF(C7621=1,'Data Transformation'!$G$3+0.5*'Data Transformation'!$W$25,IF(C7622=1,D7622-'Data Transformation'!$W$25,FALSE))</f>
        <v>#NUM!</v>
      </c>
      <c r="E7621">
        <f t="array" ref="E7621">IF(ISLOGICAL(D7621),"",FREQUENCY(IF('Data Transformation'!$B$425:$B$8425='Bin Analysis'!$B7611,'Data Transformation'!$G$425:$G$8425),D7621))</f>
        <v>2001</v>
      </c>
      <c r="F7621">
        <f t="shared" si="951"/>
        <v>0</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t="str">
        <f>IF(Weighting!$P$14&gt;0,B7622,"")</f>
        <v/>
      </c>
      <c r="B7622" t="e">
        <f>Weighting!$C$14</f>
        <v>#DIV/0!</v>
      </c>
      <c r="C7622" t="e">
        <f>Weighting!$F$14</f>
        <v>#NUM!</v>
      </c>
      <c r="D7622" t="e">
        <f>IF(C7622=1,'Data Transformation'!$G$3+0.5*'Data Transformation'!$W$25,IF(C7623=1,D7623-'Data Transformation'!$W$25,FALSE))</f>
        <v>#NUM!</v>
      </c>
      <c r="E7622">
        <f t="array" ref="E7622">IF(ISLOGICAL(D7622),"",FREQUENCY(IF('Data Transformation'!$B$425:$B$8425='Bin Analysis'!$B7611,'Data Transformation'!$G$425:$G$8425),D7622))</f>
        <v>2001</v>
      </c>
      <c r="F7622">
        <f t="shared" si="951"/>
        <v>0</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t="str">
        <f>IF(Weighting!$P$15&gt;0,B7623,"")</f>
        <v/>
      </c>
      <c r="B7623" t="e">
        <f>Weighting!$C$15</f>
        <v>#DIV/0!</v>
      </c>
      <c r="C7623" t="e">
        <f>Weighting!$F$15</f>
        <v>#NUM!</v>
      </c>
      <c r="D7623" t="e">
        <f>IF(C7623=1,'Data Transformation'!$G$3+0.5*'Data Transformation'!$W$25,IF(C7624=1,D7624-'Data Transformation'!$W$25,FALSE))</f>
        <v>#NUM!</v>
      </c>
      <c r="E7623">
        <f t="array" ref="E7623">IF(ISLOGICAL(D7623),"",FREQUENCY(IF('Data Transformation'!$B$425:$B$8425='Bin Analysis'!$B7611,'Data Transformation'!$G$425:$G$8425),D7623))</f>
        <v>2001</v>
      </c>
      <c r="F7623">
        <f t="shared" si="951"/>
        <v>0</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t="e">
        <f>Weighting!$C$16</f>
        <v>#DIV/0!</v>
      </c>
      <c r="C7624" t="e">
        <f>Weighting!$F$16</f>
        <v>#NUM!</v>
      </c>
      <c r="D7624" t="e">
        <f>IF(C7624=1,'Data Transformation'!$G$3+0.5*'Data Transformation'!$W$25,IF(C7625=1,D7625-'Data Transformation'!$W$25,FALSE))</f>
        <v>#NUM!</v>
      </c>
      <c r="E7624">
        <f t="array" ref="E7624">IF(ISLOGICAL(D7624),"",FREQUENCY(IF('Data Transformation'!$B$425:$B$8425='Bin Analysis'!$B7611,'Data Transformation'!$G$425:$G$8425),D7624))</f>
        <v>2001</v>
      </c>
      <c r="F7624">
        <f t="shared" si="951"/>
        <v>0</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t="e">
        <f>Weighting!$C$17</f>
        <v>#DIV/0!</v>
      </c>
      <c r="C7625" t="e">
        <f>Weighting!$F$17</f>
        <v>#NUM!</v>
      </c>
      <c r="D7625" t="e">
        <f>IF(C7625=1,'Data Transformation'!$G$3+0.5*'Data Transformation'!$W$25,IF(C7626=1,D7626-'Data Transformation'!$W$25,FALSE))</f>
        <v>#NUM!</v>
      </c>
      <c r="E7625">
        <f t="array" ref="E7625">IF(ISLOGICAL(D7625),"",FREQUENCY(IF('Data Transformation'!$B$425:$B$8425='Bin Analysis'!$B7611,'Data Transformation'!$G$425:$G$8425),D7625))</f>
        <v>2001</v>
      </c>
      <c r="F7625">
        <f t="shared" si="951"/>
        <v>0</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t="e">
        <f>Weighting!$C$18</f>
        <v>#DIV/0!</v>
      </c>
      <c r="C7626" t="e">
        <f>Weighting!$F$18</f>
        <v>#NUM!</v>
      </c>
      <c r="D7626" t="e">
        <f>IF(C7626=1,'Data Transformation'!$G$3+0.5*'Data Transformation'!$W$25,IF(C7627=1,D7627-'Data Transformation'!$W$25,FALSE))</f>
        <v>#NUM!</v>
      </c>
      <c r="E7626">
        <f t="array" ref="E7626">IF(ISLOGICAL(D7626),"",FREQUENCY(IF('Data Transformation'!$B$425:$B$8425='Bin Analysis'!$B7611,'Data Transformation'!$G$425:$G$8425),D7626))</f>
        <v>2001</v>
      </c>
      <c r="F7626">
        <f t="shared" si="951"/>
        <v>0</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t="e">
        <f>Weighting!$C$19</f>
        <v>#DIV/0!</v>
      </c>
      <c r="C7627" t="e">
        <f>Weighting!$F$19</f>
        <v>#NUM!</v>
      </c>
      <c r="D7627" t="e">
        <f>IF(C7627=1,'Data Transformation'!$G$3+0.5*'Data Transformation'!$W$25,IF(C7628=1,D7628-'Data Transformation'!$W$25,FALSE))</f>
        <v>#NUM!</v>
      </c>
      <c r="E7627">
        <f t="array" ref="E7627">IF(ISLOGICAL(D7627),"",FREQUENCY(IF('Data Transformation'!$B$425:$B$8425='Bin Analysis'!$B7611,'Data Transformation'!$G$425:$G$8425),D7627))</f>
        <v>2001</v>
      </c>
      <c r="F7627">
        <f t="shared" si="951"/>
        <v>0</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t="e">
        <f>Weighting!$C$20</f>
        <v>#DIV/0!</v>
      </c>
      <c r="C7628" t="e">
        <f>Weighting!$F$20</f>
        <v>#NUM!</v>
      </c>
      <c r="D7628" t="e">
        <f>IF(C7628=1,'Data Transformation'!$G$3+0.5*'Data Transformation'!$W$25,IF(C7629=1,D7629-'Data Transformation'!$W$25,FALSE))</f>
        <v>#NUM!</v>
      </c>
      <c r="E7628">
        <f t="array" ref="E7628">IF(ISLOGICAL(D7628),"",FREQUENCY(IF('Data Transformation'!$B$425:$B$8425='Bin Analysis'!$B7611,'Data Transformation'!$G$425:$G$8425),D7628))</f>
        <v>2001</v>
      </c>
      <c r="F7628">
        <f t="shared" si="951"/>
        <v>0</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t="e">
        <f>Weighting!$C$21</f>
        <v>#DIV/0!</v>
      </c>
      <c r="C7629" t="e">
        <f>Weighting!$F$21</f>
        <v>#NUM!</v>
      </c>
      <c r="D7629" t="e">
        <f>IF(C7629=1,'Data Transformation'!$G$3+0.5*'Data Transformation'!$W$25,IF(C7630=1,D7630-'Data Transformation'!$W$25,FALSE))</f>
        <v>#NUM!</v>
      </c>
      <c r="E7629">
        <f t="array" ref="E7629">IF(ISLOGICAL(D7629),"",FREQUENCY(IF('Data Transformation'!$B$425:$B$8425='Bin Analysis'!$B7611,'Data Transformation'!$G$425:$G$8425),D7629))</f>
        <v>2001</v>
      </c>
      <c r="F7629">
        <f t="shared" si="951"/>
        <v>0</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t="e">
        <f>Weighting!$C$22</f>
        <v>#DIV/0!</v>
      </c>
      <c r="C7630" t="e">
        <f>Weighting!$F$22</f>
        <v>#NUM!</v>
      </c>
      <c r="D7630" t="e">
        <f>IF(C7630=1,'Data Transformation'!$G$3+0.5*'Data Transformation'!$W$25,IF(C7631=1,D7631-'Data Transformation'!$W$25,FALSE))</f>
        <v>#NUM!</v>
      </c>
      <c r="E7630">
        <f t="array" ref="E7630">IF(ISLOGICAL(D7630),"",FREQUENCY(IF('Data Transformation'!$B$425:$B$8425='Bin Analysis'!$B7611,'Data Transformation'!$G$425:$G$8425),D7630))</f>
        <v>2001</v>
      </c>
      <c r="F7630">
        <f t="shared" si="951"/>
        <v>0</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t="e">
        <f>Weighting!$C$23</f>
        <v>#DIV/0!</v>
      </c>
      <c r="C7631" t="e">
        <f>Weighting!$F$23</f>
        <v>#NUM!</v>
      </c>
      <c r="D7631" t="e">
        <f>IF(C7631=1,'Data Transformation'!$G$3+0.5*'Data Transformation'!$W$25,IF(C7632=1,D7632-'Data Transformation'!$W$25,FALSE))</f>
        <v>#NUM!</v>
      </c>
      <c r="E7631">
        <f t="array" ref="E7631">IF(ISLOGICAL(D7631),"",FREQUENCY(IF('Data Transformation'!$B$425:$B$8425='Bin Analysis'!$B7611,'Data Transformation'!$G$425:$G$8425),D7631))</f>
        <v>2001</v>
      </c>
      <c r="F7631">
        <f t="shared" si="951"/>
        <v>0</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t="e">
        <f>Weighting!$C$24</f>
        <v>#DIV/0!</v>
      </c>
      <c r="C7632" t="e">
        <f>Weighting!$F$24</f>
        <v>#NUM!</v>
      </c>
      <c r="D7632" t="e">
        <f>IF(C7632=1,'Data Transformation'!$G$3+0.5*'Data Transformation'!$W$25,IF(C7633=1,D7633-'Data Transformation'!$W$25,FALSE))</f>
        <v>#NUM!</v>
      </c>
      <c r="E7632">
        <f t="array" ref="E7632">IF(ISLOGICAL(D7632),"",FREQUENCY(IF('Data Transformation'!$B$425:$B$8425='Bin Analysis'!$B7611,'Data Transformation'!$G$425:$G$8425),D7632))</f>
        <v>2001</v>
      </c>
      <c r="F7632">
        <f t="shared" si="951"/>
        <v>0</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t="e">
        <f>Weighting!$C$25</f>
        <v>#DIV/0!</v>
      </c>
      <c r="C7633" t="e">
        <f>Weighting!$F$25</f>
        <v>#NUM!</v>
      </c>
      <c r="D7633" t="e">
        <f>IF(C7633=1,'Data Transformation'!$G$3+0.5*'Data Transformation'!$W$25,IF(C7634=1,D7634-'Data Transformation'!$W$25,FALSE))</f>
        <v>#NUM!</v>
      </c>
      <c r="E7633">
        <f t="array" ref="E7633">IF(ISLOGICAL(D7633),"",FREQUENCY(IF('Data Transformation'!$B$425:$B$8425='Bin Analysis'!$B7611,'Data Transformation'!$G$425:$G$8425),D7633))</f>
        <v>2001</v>
      </c>
      <c r="F7633">
        <f t="shared" si="951"/>
        <v>0</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67</v>
      </c>
      <c r="B7636" t="s">
        <v>47</v>
      </c>
      <c r="C7636" t="s">
        <v>5</v>
      </c>
      <c r="D7636" t="s">
        <v>100</v>
      </c>
      <c r="E7636" t="s">
        <v>101</v>
      </c>
      <c r="F7636" t="s">
        <v>102</v>
      </c>
      <c r="G7636" t="s">
        <v>70</v>
      </c>
      <c r="H7636" t="s">
        <v>31</v>
      </c>
      <c r="I7636" t="s">
        <v>32</v>
      </c>
      <c r="J7636" t="s">
        <v>46</v>
      </c>
      <c r="K7636" s="14" t="s">
        <v>45</v>
      </c>
      <c r="M7636" s="14"/>
      <c r="X7636" s="2">
        <v>0</v>
      </c>
      <c r="Y7636" s="2">
        <v>0</v>
      </c>
    </row>
    <row r="7637" spans="1:25" x14ac:dyDescent="0.25">
      <c r="A7637" s="32"/>
      <c r="D7637" t="e">
        <f>IF(C7637=1,'Data Transformation'!$G$3+0.5*'Data Transformation'!$W$25,IF(C7638=1,D7638-'Data Transformation'!$W$25,FALSE))</f>
        <v>#NUM!</v>
      </c>
      <c r="E7637">
        <f t="array" ref="E7637">IF(ISLOGICAL(D7637),"",FREQUENCY(IF('Data Transformation'!$B$425:$B$8425='Bin Analysis'!$B7635,'Data Transformation'!$G$425:$G$8425),D7637))</f>
        <v>2001</v>
      </c>
      <c r="F7637" t="e">
        <f>IF(ISLOGICAL(D7637),"",E7637-E7636)</f>
        <v>#VALUE!</v>
      </c>
      <c r="M7637" s="14"/>
    </row>
    <row r="7638" spans="1:25" x14ac:dyDescent="0.25">
      <c r="A7638" s="32" t="e">
        <f>IF(Weighting!$P$6&gt;0,B7638,"")</f>
        <v>#NUM!</v>
      </c>
      <c r="B7638" t="e">
        <f>Weighting!$C$6</f>
        <v>#DIV/0!</v>
      </c>
      <c r="C7638" t="e">
        <f>Weighting!$F$6</f>
        <v>#NUM!</v>
      </c>
      <c r="D7638" t="e">
        <f>IF(C7638=1,'Data Transformation'!$G$3+0.5*'Data Transformation'!$W$25,IF(C7639=1,D7639-'Data Transformation'!$W$25,FALSE))</f>
        <v>#NUM!</v>
      </c>
      <c r="E7638">
        <f t="array" ref="E7638">IF(ISLOGICAL(D7638),"",FREQUENCY(IF('Data Transformation'!$B$425:$B$8425='Bin Analysis'!$B7635,'Data Transformation'!$G$425:$G$8425),D7638))</f>
        <v>2001</v>
      </c>
      <c r="F7638">
        <f>IF(ISLOGICAL(D7638),"",E7638-E7637)</f>
        <v>0</v>
      </c>
      <c r="G7638">
        <f>Weighting!$H$6</f>
        <v>1</v>
      </c>
      <c r="H7638">
        <f t="array" ref="H7638">FREQUENCY(IF('Data Transformation'!$B$4:$B$8425=B7635,'Data Transformation'!$G$4:$G$8425),'Bin Analysis'!$B7638)</f>
        <v>2073</v>
      </c>
      <c r="I7638">
        <f>H7638-H7637</f>
        <v>2073</v>
      </c>
      <c r="J7638">
        <f>IF(I7638=0,0,1)</f>
        <v>1</v>
      </c>
      <c r="K7638" t="e">
        <f>J7638*Weighting!$W$6</f>
        <v>#NUM!</v>
      </c>
      <c r="M7638" s="14"/>
    </row>
    <row r="7639" spans="1:25" x14ac:dyDescent="0.25">
      <c r="A7639" s="32" t="str">
        <f>IF(Weighting!$P$7&gt;0,B7639,"")</f>
        <v/>
      </c>
      <c r="B7639" t="e">
        <f>Weighting!$C$7</f>
        <v>#DIV/0!</v>
      </c>
      <c r="C7639" t="e">
        <f>Weighting!$F$7</f>
        <v>#NUM!</v>
      </c>
      <c r="D7639" t="e">
        <f>IF(C7639=1,'Data Transformation'!$G$3+0.5*'Data Transformation'!$W$25,IF(C7640=1,D7640-'Data Transformation'!$W$25,FALSE))</f>
        <v>#NUM!</v>
      </c>
      <c r="E7639">
        <f t="array" ref="E7639">IF(ISLOGICAL(D7639),"",FREQUENCY(IF('Data Transformation'!$B$425:$B$8425='Bin Analysis'!$B7635,'Data Transformation'!$G$425:$G$8425),D7639))</f>
        <v>2001</v>
      </c>
      <c r="F7639">
        <f t="shared" ref="F7639:F7657" si="954">IF(ISLOGICAL(D7639),"",E7639-E7638)</f>
        <v>0</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t="str">
        <f>IF(Weighting!$P$8&gt;0,B7640,"")</f>
        <v/>
      </c>
      <c r="B7640" t="e">
        <f>Weighting!$C$8</f>
        <v>#DIV/0!</v>
      </c>
      <c r="C7640" t="e">
        <f>Weighting!$F$8</f>
        <v>#NUM!</v>
      </c>
      <c r="D7640" t="e">
        <f>IF(C7640=1,'Data Transformation'!$G$3+0.5*'Data Transformation'!$W$25,IF(C7641=1,D7641-'Data Transformation'!$W$25,FALSE))</f>
        <v>#NUM!</v>
      </c>
      <c r="E7640">
        <f t="array" ref="E7640">IF(ISLOGICAL(D7640),"",FREQUENCY(IF('Data Transformation'!$B$425:$B$8425='Bin Analysis'!$B7635,'Data Transformation'!$G$425:$G$8425),D7640))</f>
        <v>2001</v>
      </c>
      <c r="F7640">
        <f t="shared" si="954"/>
        <v>0</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t="str">
        <f>IF(Weighting!$P$9&gt;0,B7641,"")</f>
        <v/>
      </c>
      <c r="B7641" s="50" t="e">
        <f>Weighting!$C$9</f>
        <v>#DIV/0!</v>
      </c>
      <c r="C7641" t="e">
        <f>Weighting!$F$9</f>
        <v>#NUM!</v>
      </c>
      <c r="D7641" t="e">
        <f>IF(C7641=1,'Data Transformation'!$G$3+0.5*'Data Transformation'!$W$25,IF(C7642=1,D7642-'Data Transformation'!$W$25,FALSE))</f>
        <v>#NUM!</v>
      </c>
      <c r="E7641">
        <f t="array" ref="E7641">IF(ISLOGICAL(D7641),"",FREQUENCY(IF('Data Transformation'!$B$425:$B$8425='Bin Analysis'!$B7635,'Data Transformation'!$G$425:$G$8425),D7641))</f>
        <v>2001</v>
      </c>
      <c r="F7641">
        <f t="shared" si="954"/>
        <v>0</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t="str">
        <f>IF(Weighting!$P$10&gt;0,B7642,"")</f>
        <v/>
      </c>
      <c r="B7642" t="e">
        <f>Weighting!$C$10</f>
        <v>#DIV/0!</v>
      </c>
      <c r="C7642" t="e">
        <f>Weighting!$F$10</f>
        <v>#NUM!</v>
      </c>
      <c r="D7642" t="e">
        <f>IF(C7642=1,'Data Transformation'!$G$3+0.5*'Data Transformation'!$W$25,IF(C7643=1,D7643-'Data Transformation'!$W$25,FALSE))</f>
        <v>#NUM!</v>
      </c>
      <c r="E7642">
        <f t="array" ref="E7642">IF(ISLOGICAL(D7642),"",FREQUENCY(IF('Data Transformation'!$B$425:$B$8425='Bin Analysis'!$B7635,'Data Transformation'!$G$425:$G$8425),D7642))</f>
        <v>2001</v>
      </c>
      <c r="F7642">
        <f t="shared" si="954"/>
        <v>0</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t="str">
        <f>IF(Weighting!$P$11&gt;0,B7643,"")</f>
        <v/>
      </c>
      <c r="B7643" t="e">
        <f>Weighting!$C$11</f>
        <v>#DIV/0!</v>
      </c>
      <c r="C7643" t="e">
        <f>Weighting!$F$11</f>
        <v>#NUM!</v>
      </c>
      <c r="D7643" t="e">
        <f>IF(C7643=1,'Data Transformation'!$G$3+0.5*'Data Transformation'!$W$25,IF(C7644=1,D7644-'Data Transformation'!$W$25,FALSE))</f>
        <v>#NUM!</v>
      </c>
      <c r="E7643">
        <f t="array" ref="E7643">IF(ISLOGICAL(D7643),"",FREQUENCY(IF('Data Transformation'!$B$425:$B$8425='Bin Analysis'!$B7635,'Data Transformation'!$G$425:$G$8425),D7643))</f>
        <v>2001</v>
      </c>
      <c r="F7643">
        <f t="shared" si="954"/>
        <v>0</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t="str">
        <f>IF(Weighting!$P$12&gt;0,B7644,"")</f>
        <v/>
      </c>
      <c r="B7644" t="e">
        <f>Weighting!$C$12</f>
        <v>#DIV/0!</v>
      </c>
      <c r="C7644" t="e">
        <f>Weighting!$F$12</f>
        <v>#NUM!</v>
      </c>
      <c r="D7644" t="e">
        <f>IF(C7644=1,'Data Transformation'!$G$3+0.5*'Data Transformation'!$W$25,IF(C7645=1,D7645-'Data Transformation'!$W$25,FALSE))</f>
        <v>#NUM!</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t="str">
        <f>IF(Weighting!$P$13&gt;0,B7645,"")</f>
        <v/>
      </c>
      <c r="B7645" t="e">
        <f>Weighting!$C$13</f>
        <v>#DIV/0!</v>
      </c>
      <c r="C7645" t="e">
        <f>Weighting!$F$13</f>
        <v>#NUM!</v>
      </c>
      <c r="D7645" t="e">
        <f>IF(C7645=1,'Data Transformation'!$G$3+0.5*'Data Transformation'!$W$25,IF(C7646=1,D7646-'Data Transformation'!$W$25,FALSE))</f>
        <v>#NUM!</v>
      </c>
      <c r="E7645">
        <f t="array" ref="E7645">IF(ISLOGICAL(D7645),"",FREQUENCY(IF('Data Transformation'!$B$425:$B$8425='Bin Analysis'!$B7635,'Data Transformation'!$G$425:$G$8425),D7645))</f>
        <v>2001</v>
      </c>
      <c r="F7645">
        <f t="shared" si="954"/>
        <v>0</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t="str">
        <f>IF(Weighting!$P$14&gt;0,B7646,"")</f>
        <v/>
      </c>
      <c r="B7646" t="e">
        <f>Weighting!$C$14</f>
        <v>#DIV/0!</v>
      </c>
      <c r="C7646" t="e">
        <f>Weighting!$F$14</f>
        <v>#NUM!</v>
      </c>
      <c r="D7646" t="e">
        <f>IF(C7646=1,'Data Transformation'!$G$3+0.5*'Data Transformation'!$W$25,IF(C7647=1,D7647-'Data Transformation'!$W$25,FALSE))</f>
        <v>#NUM!</v>
      </c>
      <c r="E7646">
        <f t="array" ref="E7646">IF(ISLOGICAL(D7646),"",FREQUENCY(IF('Data Transformation'!$B$425:$B$8425='Bin Analysis'!$B7635,'Data Transformation'!$G$425:$G$8425),D7646))</f>
        <v>2001</v>
      </c>
      <c r="F7646">
        <f t="shared" si="954"/>
        <v>0</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t="str">
        <f>IF(Weighting!$P$15&gt;0,B7647,"")</f>
        <v/>
      </c>
      <c r="B7647" t="e">
        <f>Weighting!$C$15</f>
        <v>#DIV/0!</v>
      </c>
      <c r="C7647" t="e">
        <f>Weighting!$F$15</f>
        <v>#NUM!</v>
      </c>
      <c r="D7647" t="e">
        <f>IF(C7647=1,'Data Transformation'!$G$3+0.5*'Data Transformation'!$W$25,IF(C7648=1,D7648-'Data Transformation'!$W$25,FALSE))</f>
        <v>#NUM!</v>
      </c>
      <c r="E7647">
        <f t="array" ref="E7647">IF(ISLOGICAL(D7647),"",FREQUENCY(IF('Data Transformation'!$B$425:$B$8425='Bin Analysis'!$B7635,'Data Transformation'!$G$425:$G$8425),D7647))</f>
        <v>2001</v>
      </c>
      <c r="F7647">
        <f t="shared" si="954"/>
        <v>0</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t="e">
        <f>Weighting!$C$16</f>
        <v>#DIV/0!</v>
      </c>
      <c r="C7648" t="e">
        <f>Weighting!$F$16</f>
        <v>#NUM!</v>
      </c>
      <c r="D7648" t="e">
        <f>IF(C7648=1,'Data Transformation'!$G$3+0.5*'Data Transformation'!$W$25,IF(C7649=1,D7649-'Data Transformation'!$W$25,FALSE))</f>
        <v>#NUM!</v>
      </c>
      <c r="E7648">
        <f t="array" ref="E7648">IF(ISLOGICAL(D7648),"",FREQUENCY(IF('Data Transformation'!$B$425:$B$8425='Bin Analysis'!$B7635,'Data Transformation'!$G$425:$G$8425),D7648))</f>
        <v>2001</v>
      </c>
      <c r="F7648">
        <f t="shared" si="954"/>
        <v>0</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t="e">
        <f>Weighting!$C$17</f>
        <v>#DIV/0!</v>
      </c>
      <c r="C7649" t="e">
        <f>Weighting!$F$17</f>
        <v>#NUM!</v>
      </c>
      <c r="D7649" t="e">
        <f>IF(C7649=1,'Data Transformation'!$G$3+0.5*'Data Transformation'!$W$25,IF(C7650=1,D7650-'Data Transformation'!$W$25,FALSE))</f>
        <v>#NUM!</v>
      </c>
      <c r="E7649">
        <f t="array" ref="E7649">IF(ISLOGICAL(D7649),"",FREQUENCY(IF('Data Transformation'!$B$425:$B$8425='Bin Analysis'!$B7635,'Data Transformation'!$G$425:$G$8425),D7649))</f>
        <v>2001</v>
      </c>
      <c r="F7649">
        <f t="shared" si="954"/>
        <v>0</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t="e">
        <f>Weighting!$C$18</f>
        <v>#DIV/0!</v>
      </c>
      <c r="C7650" t="e">
        <f>Weighting!$F$18</f>
        <v>#NUM!</v>
      </c>
      <c r="D7650" t="e">
        <f>IF(C7650=1,'Data Transformation'!$G$3+0.5*'Data Transformation'!$W$25,IF(C7651=1,D7651-'Data Transformation'!$W$25,FALSE))</f>
        <v>#NUM!</v>
      </c>
      <c r="E7650">
        <f t="array" ref="E7650">IF(ISLOGICAL(D7650),"",FREQUENCY(IF('Data Transformation'!$B$425:$B$8425='Bin Analysis'!$B7635,'Data Transformation'!$G$425:$G$8425),D7650))</f>
        <v>2001</v>
      </c>
      <c r="F7650">
        <f t="shared" si="954"/>
        <v>0</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t="e">
        <f>Weighting!$C$19</f>
        <v>#DIV/0!</v>
      </c>
      <c r="C7651" t="e">
        <f>Weighting!$F$19</f>
        <v>#NUM!</v>
      </c>
      <c r="D7651" t="e">
        <f>IF(C7651=1,'Data Transformation'!$G$3+0.5*'Data Transformation'!$W$25,IF(C7652=1,D7652-'Data Transformation'!$W$25,FALSE))</f>
        <v>#NUM!</v>
      </c>
      <c r="E7651">
        <f t="array" ref="E7651">IF(ISLOGICAL(D7651),"",FREQUENCY(IF('Data Transformation'!$B$425:$B$8425='Bin Analysis'!$B7635,'Data Transformation'!$G$425:$G$8425),D7651))</f>
        <v>2001</v>
      </c>
      <c r="F7651">
        <f t="shared" si="954"/>
        <v>0</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t="e">
        <f>Weighting!$C$20</f>
        <v>#DIV/0!</v>
      </c>
      <c r="C7652" t="e">
        <f>Weighting!$F$20</f>
        <v>#NUM!</v>
      </c>
      <c r="D7652" t="e">
        <f>IF(C7652=1,'Data Transformation'!$G$3+0.5*'Data Transformation'!$W$25,IF(C7653=1,D7653-'Data Transformation'!$W$25,FALSE))</f>
        <v>#NUM!</v>
      </c>
      <c r="E7652">
        <f t="array" ref="E7652">IF(ISLOGICAL(D7652),"",FREQUENCY(IF('Data Transformation'!$B$425:$B$8425='Bin Analysis'!$B7635,'Data Transformation'!$G$425:$G$8425),D7652))</f>
        <v>2001</v>
      </c>
      <c r="F7652">
        <f t="shared" si="954"/>
        <v>0</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t="e">
        <f>Weighting!$C$21</f>
        <v>#DIV/0!</v>
      </c>
      <c r="C7653" t="e">
        <f>Weighting!$F$21</f>
        <v>#NUM!</v>
      </c>
      <c r="D7653" t="e">
        <f>IF(C7653=1,'Data Transformation'!$G$3+0.5*'Data Transformation'!$W$25,IF(C7654=1,D7654-'Data Transformation'!$W$25,FALSE))</f>
        <v>#NUM!</v>
      </c>
      <c r="E7653">
        <f t="array" ref="E7653">IF(ISLOGICAL(D7653),"",FREQUENCY(IF('Data Transformation'!$B$425:$B$8425='Bin Analysis'!$B7635,'Data Transformation'!$G$425:$G$8425),D7653))</f>
        <v>2001</v>
      </c>
      <c r="F7653">
        <f t="shared" si="954"/>
        <v>0</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t="e">
        <f>Weighting!$C$22</f>
        <v>#DIV/0!</v>
      </c>
      <c r="C7654" t="e">
        <f>Weighting!$F$22</f>
        <v>#NUM!</v>
      </c>
      <c r="D7654" t="e">
        <f>IF(C7654=1,'Data Transformation'!$G$3+0.5*'Data Transformation'!$W$25,IF(C7655=1,D7655-'Data Transformation'!$W$25,FALSE))</f>
        <v>#NUM!</v>
      </c>
      <c r="E7654">
        <f t="array" ref="E7654">IF(ISLOGICAL(D7654),"",FREQUENCY(IF('Data Transformation'!$B$425:$B$8425='Bin Analysis'!$B7635,'Data Transformation'!$G$425:$G$8425),D7654))</f>
        <v>2001</v>
      </c>
      <c r="F7654">
        <f t="shared" si="954"/>
        <v>0</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t="e">
        <f>Weighting!$C$23</f>
        <v>#DIV/0!</v>
      </c>
      <c r="C7655" t="e">
        <f>Weighting!$F$23</f>
        <v>#NUM!</v>
      </c>
      <c r="D7655" t="e">
        <f>IF(C7655=1,'Data Transformation'!$G$3+0.5*'Data Transformation'!$W$25,IF(C7656=1,D7656-'Data Transformation'!$W$25,FALSE))</f>
        <v>#NUM!</v>
      </c>
      <c r="E7655">
        <f t="array" ref="E7655">IF(ISLOGICAL(D7655),"",FREQUENCY(IF('Data Transformation'!$B$425:$B$8425='Bin Analysis'!$B7635,'Data Transformation'!$G$425:$G$8425),D7655))</f>
        <v>2001</v>
      </c>
      <c r="F7655">
        <f t="shared" si="954"/>
        <v>0</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t="e">
        <f>Weighting!$C$24</f>
        <v>#DIV/0!</v>
      </c>
      <c r="C7656" t="e">
        <f>Weighting!$F$24</f>
        <v>#NUM!</v>
      </c>
      <c r="D7656" t="e">
        <f>IF(C7656=1,'Data Transformation'!$G$3+0.5*'Data Transformation'!$W$25,IF(C7657=1,D7657-'Data Transformation'!$W$25,FALSE))</f>
        <v>#NUM!</v>
      </c>
      <c r="E7656">
        <f t="array" ref="E7656">IF(ISLOGICAL(D7656),"",FREQUENCY(IF('Data Transformation'!$B$425:$B$8425='Bin Analysis'!$B7635,'Data Transformation'!$G$425:$G$8425),D7656))</f>
        <v>2001</v>
      </c>
      <c r="F7656">
        <f t="shared" si="954"/>
        <v>0</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t="e">
        <f>Weighting!$C$25</f>
        <v>#DIV/0!</v>
      </c>
      <c r="C7657" t="e">
        <f>Weighting!$F$25</f>
        <v>#NUM!</v>
      </c>
      <c r="D7657" t="e">
        <f>IF(C7657=1,'Data Transformation'!$G$3+0.5*'Data Transformation'!$W$25,IF(C7658=1,D7658-'Data Transformation'!$W$25,FALSE))</f>
        <v>#NUM!</v>
      </c>
      <c r="E7657">
        <f t="array" ref="E7657">IF(ISLOGICAL(D7657),"",FREQUENCY(IF('Data Transformation'!$B$425:$B$8425='Bin Analysis'!$B7635,'Data Transformation'!$G$425:$G$8425),D7657))</f>
        <v>2001</v>
      </c>
      <c r="F7657">
        <f t="shared" si="954"/>
        <v>0</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67</v>
      </c>
      <c r="B7660" t="s">
        <v>47</v>
      </c>
      <c r="C7660" t="s">
        <v>5</v>
      </c>
      <c r="D7660" t="s">
        <v>100</v>
      </c>
      <c r="E7660" t="s">
        <v>101</v>
      </c>
      <c r="F7660" t="s">
        <v>102</v>
      </c>
      <c r="G7660" t="s">
        <v>70</v>
      </c>
      <c r="H7660" t="s">
        <v>31</v>
      </c>
      <c r="I7660" t="s">
        <v>32</v>
      </c>
      <c r="J7660" t="s">
        <v>46</v>
      </c>
      <c r="K7660" s="14" t="s">
        <v>45</v>
      </c>
      <c r="M7660" s="14"/>
      <c r="X7660" s="2">
        <v>0</v>
      </c>
      <c r="Y7660" s="2">
        <v>0</v>
      </c>
    </row>
    <row r="7661" spans="1:25" x14ac:dyDescent="0.25">
      <c r="A7661" s="32"/>
      <c r="D7661" t="e">
        <f>IF(C7661=1,'Data Transformation'!$G$3+0.5*'Data Transformation'!$W$25,IF(C7662=1,D7662-'Data Transformation'!$W$25,FALSE))</f>
        <v>#NUM!</v>
      </c>
      <c r="E7661">
        <f t="array" ref="E7661">IF(ISLOGICAL(D7661),"",FREQUENCY(IF('Data Transformation'!$B$425:$B$8425='Bin Analysis'!$B7659,'Data Transformation'!$G$425:$G$8425),D7661))</f>
        <v>2001</v>
      </c>
      <c r="F7661" t="e">
        <f>IF(ISLOGICAL(D7661),"",E7661-E7660)</f>
        <v>#VALUE!</v>
      </c>
      <c r="M7661" s="14"/>
    </row>
    <row r="7662" spans="1:25" x14ac:dyDescent="0.25">
      <c r="A7662" s="32" t="e">
        <f>IF(Weighting!$P$6&gt;0,B7662,"")</f>
        <v>#NUM!</v>
      </c>
      <c r="B7662" t="e">
        <f>Weighting!$C$6</f>
        <v>#DIV/0!</v>
      </c>
      <c r="C7662" t="e">
        <f>Weighting!$F$6</f>
        <v>#NUM!</v>
      </c>
      <c r="D7662" t="e">
        <f>IF(C7662=1,'Data Transformation'!$G$3+0.5*'Data Transformation'!$W$25,IF(C7663=1,D7663-'Data Transformation'!$W$25,FALSE))</f>
        <v>#NUM!</v>
      </c>
      <c r="E7662">
        <f t="array" ref="E7662">IF(ISLOGICAL(D7662),"",FREQUENCY(IF('Data Transformation'!$B$425:$B$8425='Bin Analysis'!$B7659,'Data Transformation'!$G$425:$G$8425),D7662))</f>
        <v>2001</v>
      </c>
      <c r="F7662">
        <f>IF(ISLOGICAL(D7662),"",E7662-E7661)</f>
        <v>0</v>
      </c>
      <c r="G7662">
        <f>Weighting!$H$6</f>
        <v>1</v>
      </c>
      <c r="H7662">
        <f t="array" ref="H7662">FREQUENCY(IF('Data Transformation'!$B$4:$B$8425=B7659,'Data Transformation'!$G$4:$G$8425),'Bin Analysis'!$B7662)</f>
        <v>2073</v>
      </c>
      <c r="I7662">
        <f>H7662-H7661</f>
        <v>2073</v>
      </c>
      <c r="J7662">
        <f>IF(I7662=0,0,1)</f>
        <v>1</v>
      </c>
      <c r="K7662" t="e">
        <f>J7662*Weighting!$W$6</f>
        <v>#NUM!</v>
      </c>
      <c r="M7662" s="14"/>
    </row>
    <row r="7663" spans="1:25" x14ac:dyDescent="0.25">
      <c r="A7663" s="32" t="str">
        <f>IF(Weighting!$P$7&gt;0,B7663,"")</f>
        <v/>
      </c>
      <c r="B7663" t="e">
        <f>Weighting!$C$7</f>
        <v>#DIV/0!</v>
      </c>
      <c r="C7663" t="e">
        <f>Weighting!$F$7</f>
        <v>#NUM!</v>
      </c>
      <c r="D7663" t="e">
        <f>IF(C7663=1,'Data Transformation'!$G$3+0.5*'Data Transformation'!$W$25,IF(C7664=1,D7664-'Data Transformation'!$W$25,FALSE))</f>
        <v>#NUM!</v>
      </c>
      <c r="E7663">
        <f t="array" ref="E7663">IF(ISLOGICAL(D7663),"",FREQUENCY(IF('Data Transformation'!$B$425:$B$8425='Bin Analysis'!$B7659,'Data Transformation'!$G$425:$G$8425),D7663))</f>
        <v>2001</v>
      </c>
      <c r="F7663">
        <f t="shared" ref="F7663:F7681" si="957">IF(ISLOGICAL(D7663),"",E7663-E7662)</f>
        <v>0</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t="str">
        <f>IF(Weighting!$P$8&gt;0,B7664,"")</f>
        <v/>
      </c>
      <c r="B7664" t="e">
        <f>Weighting!$C$8</f>
        <v>#DIV/0!</v>
      </c>
      <c r="C7664" t="e">
        <f>Weighting!$F$8</f>
        <v>#NUM!</v>
      </c>
      <c r="D7664" t="e">
        <f>IF(C7664=1,'Data Transformation'!$G$3+0.5*'Data Transformation'!$W$25,IF(C7665=1,D7665-'Data Transformation'!$W$25,FALSE))</f>
        <v>#NUM!</v>
      </c>
      <c r="E7664">
        <f t="array" ref="E7664">IF(ISLOGICAL(D7664),"",FREQUENCY(IF('Data Transformation'!$B$425:$B$8425='Bin Analysis'!$B7659,'Data Transformation'!$G$425:$G$8425),D7664))</f>
        <v>2001</v>
      </c>
      <c r="F7664">
        <f t="shared" si="957"/>
        <v>0</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t="str">
        <f>IF(Weighting!$P$9&gt;0,B7665,"")</f>
        <v/>
      </c>
      <c r="B7665" s="50" t="e">
        <f>Weighting!$C$9</f>
        <v>#DIV/0!</v>
      </c>
      <c r="C7665" t="e">
        <f>Weighting!$F$9</f>
        <v>#NUM!</v>
      </c>
      <c r="D7665" t="e">
        <f>IF(C7665=1,'Data Transformation'!$G$3+0.5*'Data Transformation'!$W$25,IF(C7666=1,D7666-'Data Transformation'!$W$25,FALSE))</f>
        <v>#NUM!</v>
      </c>
      <c r="E7665">
        <f t="array" ref="E7665">IF(ISLOGICAL(D7665),"",FREQUENCY(IF('Data Transformation'!$B$425:$B$8425='Bin Analysis'!$B7659,'Data Transformation'!$G$425:$G$8425),D7665))</f>
        <v>2001</v>
      </c>
      <c r="F7665">
        <f t="shared" si="957"/>
        <v>0</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t="str">
        <f>IF(Weighting!$P$10&gt;0,B7666,"")</f>
        <v/>
      </c>
      <c r="B7666" t="e">
        <f>Weighting!$C$10</f>
        <v>#DIV/0!</v>
      </c>
      <c r="C7666" t="e">
        <f>Weighting!$F$10</f>
        <v>#NUM!</v>
      </c>
      <c r="D7666" t="e">
        <f>IF(C7666=1,'Data Transformation'!$G$3+0.5*'Data Transformation'!$W$25,IF(C7667=1,D7667-'Data Transformation'!$W$25,FALSE))</f>
        <v>#NUM!</v>
      </c>
      <c r="E7666">
        <f t="array" ref="E7666">IF(ISLOGICAL(D7666),"",FREQUENCY(IF('Data Transformation'!$B$425:$B$8425='Bin Analysis'!$B7659,'Data Transformation'!$G$425:$G$8425),D7666))</f>
        <v>2001</v>
      </c>
      <c r="F7666">
        <f t="shared" si="957"/>
        <v>0</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t="str">
        <f>IF(Weighting!$P$11&gt;0,B7667,"")</f>
        <v/>
      </c>
      <c r="B7667" t="e">
        <f>Weighting!$C$11</f>
        <v>#DIV/0!</v>
      </c>
      <c r="C7667" t="e">
        <f>Weighting!$F$11</f>
        <v>#NUM!</v>
      </c>
      <c r="D7667" t="e">
        <f>IF(C7667=1,'Data Transformation'!$G$3+0.5*'Data Transformation'!$W$25,IF(C7668=1,D7668-'Data Transformation'!$W$25,FALSE))</f>
        <v>#NUM!</v>
      </c>
      <c r="E7667">
        <f t="array" ref="E7667">IF(ISLOGICAL(D7667),"",FREQUENCY(IF('Data Transformation'!$B$425:$B$8425='Bin Analysis'!$B7659,'Data Transformation'!$G$425:$G$8425),D7667))</f>
        <v>2001</v>
      </c>
      <c r="F7667">
        <f t="shared" si="957"/>
        <v>0</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t="str">
        <f>IF(Weighting!$P$12&gt;0,B7668,"")</f>
        <v/>
      </c>
      <c r="B7668" t="e">
        <f>Weighting!$C$12</f>
        <v>#DIV/0!</v>
      </c>
      <c r="C7668" t="e">
        <f>Weighting!$F$12</f>
        <v>#NUM!</v>
      </c>
      <c r="D7668" t="e">
        <f>IF(C7668=1,'Data Transformation'!$G$3+0.5*'Data Transformation'!$W$25,IF(C7669=1,D7669-'Data Transformation'!$W$25,FALSE))</f>
        <v>#NUM!</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t="str">
        <f>IF(Weighting!$P$13&gt;0,B7669,"")</f>
        <v/>
      </c>
      <c r="B7669" t="e">
        <f>Weighting!$C$13</f>
        <v>#DIV/0!</v>
      </c>
      <c r="C7669" t="e">
        <f>Weighting!$F$13</f>
        <v>#NUM!</v>
      </c>
      <c r="D7669" t="e">
        <f>IF(C7669=1,'Data Transformation'!$G$3+0.5*'Data Transformation'!$W$25,IF(C7670=1,D7670-'Data Transformation'!$W$25,FALSE))</f>
        <v>#NUM!</v>
      </c>
      <c r="E7669">
        <f t="array" ref="E7669">IF(ISLOGICAL(D7669),"",FREQUENCY(IF('Data Transformation'!$B$425:$B$8425='Bin Analysis'!$B7659,'Data Transformation'!$G$425:$G$8425),D7669))</f>
        <v>2001</v>
      </c>
      <c r="F7669">
        <f t="shared" si="957"/>
        <v>0</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t="str">
        <f>IF(Weighting!$P$14&gt;0,B7670,"")</f>
        <v/>
      </c>
      <c r="B7670" t="e">
        <f>Weighting!$C$14</f>
        <v>#DIV/0!</v>
      </c>
      <c r="C7670" t="e">
        <f>Weighting!$F$14</f>
        <v>#NUM!</v>
      </c>
      <c r="D7670" t="e">
        <f>IF(C7670=1,'Data Transformation'!$G$3+0.5*'Data Transformation'!$W$25,IF(C7671=1,D7671-'Data Transformation'!$W$25,FALSE))</f>
        <v>#NUM!</v>
      </c>
      <c r="E7670">
        <f t="array" ref="E7670">IF(ISLOGICAL(D7670),"",FREQUENCY(IF('Data Transformation'!$B$425:$B$8425='Bin Analysis'!$B7659,'Data Transformation'!$G$425:$G$8425),D7670))</f>
        <v>2001</v>
      </c>
      <c r="F7670">
        <f t="shared" si="957"/>
        <v>0</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t="str">
        <f>IF(Weighting!$P$15&gt;0,B7671,"")</f>
        <v/>
      </c>
      <c r="B7671" t="e">
        <f>Weighting!$C$15</f>
        <v>#DIV/0!</v>
      </c>
      <c r="C7671" t="e">
        <f>Weighting!$F$15</f>
        <v>#NUM!</v>
      </c>
      <c r="D7671" t="e">
        <f>IF(C7671=1,'Data Transformation'!$G$3+0.5*'Data Transformation'!$W$25,IF(C7672=1,D7672-'Data Transformation'!$W$25,FALSE))</f>
        <v>#NUM!</v>
      </c>
      <c r="E7671">
        <f t="array" ref="E7671">IF(ISLOGICAL(D7671),"",FREQUENCY(IF('Data Transformation'!$B$425:$B$8425='Bin Analysis'!$B7659,'Data Transformation'!$G$425:$G$8425),D7671))</f>
        <v>2001</v>
      </c>
      <c r="F7671">
        <f t="shared" si="957"/>
        <v>0</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t="e">
        <f>Weighting!$C$16</f>
        <v>#DIV/0!</v>
      </c>
      <c r="C7672" t="e">
        <f>Weighting!$F$16</f>
        <v>#NUM!</v>
      </c>
      <c r="D7672" t="e">
        <f>IF(C7672=1,'Data Transformation'!$G$3+0.5*'Data Transformation'!$W$25,IF(C7673=1,D7673-'Data Transformation'!$W$25,FALSE))</f>
        <v>#NUM!</v>
      </c>
      <c r="E7672">
        <f t="array" ref="E7672">IF(ISLOGICAL(D7672),"",FREQUENCY(IF('Data Transformation'!$B$425:$B$8425='Bin Analysis'!$B7659,'Data Transformation'!$G$425:$G$8425),D7672))</f>
        <v>2001</v>
      </c>
      <c r="F7672">
        <f t="shared" si="957"/>
        <v>0</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t="e">
        <f>Weighting!$C$17</f>
        <v>#DIV/0!</v>
      </c>
      <c r="C7673" t="e">
        <f>Weighting!$F$17</f>
        <v>#NUM!</v>
      </c>
      <c r="D7673" t="e">
        <f>IF(C7673=1,'Data Transformation'!$G$3+0.5*'Data Transformation'!$W$25,IF(C7674=1,D7674-'Data Transformation'!$W$25,FALSE))</f>
        <v>#NUM!</v>
      </c>
      <c r="E7673">
        <f t="array" ref="E7673">IF(ISLOGICAL(D7673),"",FREQUENCY(IF('Data Transformation'!$B$425:$B$8425='Bin Analysis'!$B7659,'Data Transformation'!$G$425:$G$8425),D7673))</f>
        <v>2001</v>
      </c>
      <c r="F7673">
        <f t="shared" si="957"/>
        <v>0</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t="e">
        <f>Weighting!$C$18</f>
        <v>#DIV/0!</v>
      </c>
      <c r="C7674" t="e">
        <f>Weighting!$F$18</f>
        <v>#NUM!</v>
      </c>
      <c r="D7674" t="e">
        <f>IF(C7674=1,'Data Transformation'!$G$3+0.5*'Data Transformation'!$W$25,IF(C7675=1,D7675-'Data Transformation'!$W$25,FALSE))</f>
        <v>#NUM!</v>
      </c>
      <c r="E7674">
        <f t="array" ref="E7674">IF(ISLOGICAL(D7674),"",FREQUENCY(IF('Data Transformation'!$B$425:$B$8425='Bin Analysis'!$B7659,'Data Transformation'!$G$425:$G$8425),D7674))</f>
        <v>2001</v>
      </c>
      <c r="F7674">
        <f t="shared" si="957"/>
        <v>0</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t="e">
        <f>Weighting!$C$19</f>
        <v>#DIV/0!</v>
      </c>
      <c r="C7675" t="e">
        <f>Weighting!$F$19</f>
        <v>#NUM!</v>
      </c>
      <c r="D7675" t="e">
        <f>IF(C7675=1,'Data Transformation'!$G$3+0.5*'Data Transformation'!$W$25,IF(C7676=1,D7676-'Data Transformation'!$W$25,FALSE))</f>
        <v>#NUM!</v>
      </c>
      <c r="E7675">
        <f t="array" ref="E7675">IF(ISLOGICAL(D7675),"",FREQUENCY(IF('Data Transformation'!$B$425:$B$8425='Bin Analysis'!$B7659,'Data Transformation'!$G$425:$G$8425),D7675))</f>
        <v>2001</v>
      </c>
      <c r="F7675">
        <f t="shared" si="957"/>
        <v>0</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t="e">
        <f>Weighting!$C$20</f>
        <v>#DIV/0!</v>
      </c>
      <c r="C7676" t="e">
        <f>Weighting!$F$20</f>
        <v>#NUM!</v>
      </c>
      <c r="D7676" t="e">
        <f>IF(C7676=1,'Data Transformation'!$G$3+0.5*'Data Transformation'!$W$25,IF(C7677=1,D7677-'Data Transformation'!$W$25,FALSE))</f>
        <v>#NUM!</v>
      </c>
      <c r="E7676">
        <f t="array" ref="E7676">IF(ISLOGICAL(D7676),"",FREQUENCY(IF('Data Transformation'!$B$425:$B$8425='Bin Analysis'!$B7659,'Data Transformation'!$G$425:$G$8425),D7676))</f>
        <v>2001</v>
      </c>
      <c r="F7676">
        <f t="shared" si="957"/>
        <v>0</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t="e">
        <f>Weighting!$C$21</f>
        <v>#DIV/0!</v>
      </c>
      <c r="C7677" t="e">
        <f>Weighting!$F$21</f>
        <v>#NUM!</v>
      </c>
      <c r="D7677" t="e">
        <f>IF(C7677=1,'Data Transformation'!$G$3+0.5*'Data Transformation'!$W$25,IF(C7678=1,D7678-'Data Transformation'!$W$25,FALSE))</f>
        <v>#NUM!</v>
      </c>
      <c r="E7677">
        <f t="array" ref="E7677">IF(ISLOGICAL(D7677),"",FREQUENCY(IF('Data Transformation'!$B$425:$B$8425='Bin Analysis'!$B7659,'Data Transformation'!$G$425:$G$8425),D7677))</f>
        <v>2001</v>
      </c>
      <c r="F7677">
        <f t="shared" si="957"/>
        <v>0</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t="e">
        <f>Weighting!$C$22</f>
        <v>#DIV/0!</v>
      </c>
      <c r="C7678" t="e">
        <f>Weighting!$F$22</f>
        <v>#NUM!</v>
      </c>
      <c r="D7678" t="e">
        <f>IF(C7678=1,'Data Transformation'!$G$3+0.5*'Data Transformation'!$W$25,IF(C7679=1,D7679-'Data Transformation'!$W$25,FALSE))</f>
        <v>#NUM!</v>
      </c>
      <c r="E7678">
        <f t="array" ref="E7678">IF(ISLOGICAL(D7678),"",FREQUENCY(IF('Data Transformation'!$B$425:$B$8425='Bin Analysis'!$B7659,'Data Transformation'!$G$425:$G$8425),D7678))</f>
        <v>2001</v>
      </c>
      <c r="F7678">
        <f t="shared" si="957"/>
        <v>0</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t="e">
        <f>Weighting!$C$23</f>
        <v>#DIV/0!</v>
      </c>
      <c r="C7679" t="e">
        <f>Weighting!$F$23</f>
        <v>#NUM!</v>
      </c>
      <c r="D7679" t="e">
        <f>IF(C7679=1,'Data Transformation'!$G$3+0.5*'Data Transformation'!$W$25,IF(C7680=1,D7680-'Data Transformation'!$W$25,FALSE))</f>
        <v>#NUM!</v>
      </c>
      <c r="E7679">
        <f t="array" ref="E7679">IF(ISLOGICAL(D7679),"",FREQUENCY(IF('Data Transformation'!$B$425:$B$8425='Bin Analysis'!$B7659,'Data Transformation'!$G$425:$G$8425),D7679))</f>
        <v>2001</v>
      </c>
      <c r="F7679">
        <f t="shared" si="957"/>
        <v>0</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t="e">
        <f>Weighting!$C$24</f>
        <v>#DIV/0!</v>
      </c>
      <c r="C7680" t="e">
        <f>Weighting!$F$24</f>
        <v>#NUM!</v>
      </c>
      <c r="D7680" t="e">
        <f>IF(C7680=1,'Data Transformation'!$G$3+0.5*'Data Transformation'!$W$25,IF(C7681=1,D7681-'Data Transformation'!$W$25,FALSE))</f>
        <v>#NUM!</v>
      </c>
      <c r="E7680">
        <f t="array" ref="E7680">IF(ISLOGICAL(D7680),"",FREQUENCY(IF('Data Transformation'!$B$425:$B$8425='Bin Analysis'!$B7659,'Data Transformation'!$G$425:$G$8425),D7680))</f>
        <v>2001</v>
      </c>
      <c r="F7680">
        <f t="shared" si="957"/>
        <v>0</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t="e">
        <f>Weighting!$C$25</f>
        <v>#DIV/0!</v>
      </c>
      <c r="C7681" t="e">
        <f>Weighting!$F$25</f>
        <v>#NUM!</v>
      </c>
      <c r="D7681" t="e">
        <f>IF(C7681=1,'Data Transformation'!$G$3+0.5*'Data Transformation'!$W$25,IF(C7682=1,D7682-'Data Transformation'!$W$25,FALSE))</f>
        <v>#NUM!</v>
      </c>
      <c r="E7681">
        <f t="array" ref="E7681">IF(ISLOGICAL(D7681),"",FREQUENCY(IF('Data Transformation'!$B$425:$B$8425='Bin Analysis'!$B7659,'Data Transformation'!$G$425:$G$8425),D7681))</f>
        <v>2001</v>
      </c>
      <c r="F7681">
        <f t="shared" si="957"/>
        <v>0</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7"/>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67</v>
      </c>
      <c r="B7684" t="s">
        <v>47</v>
      </c>
      <c r="C7684" t="s">
        <v>5</v>
      </c>
      <c r="D7684" t="s">
        <v>100</v>
      </c>
      <c r="E7684" t="s">
        <v>101</v>
      </c>
      <c r="F7684" t="s">
        <v>102</v>
      </c>
      <c r="G7684" t="s">
        <v>70</v>
      </c>
      <c r="H7684" t="s">
        <v>31</v>
      </c>
      <c r="I7684" t="s">
        <v>32</v>
      </c>
      <c r="J7684" t="s">
        <v>46</v>
      </c>
      <c r="K7684" s="14" t="s">
        <v>45</v>
      </c>
      <c r="M7684" s="14"/>
      <c r="X7684" s="2">
        <v>0</v>
      </c>
      <c r="Y7684" s="2">
        <v>0</v>
      </c>
    </row>
    <row r="7685" spans="1:25" x14ac:dyDescent="0.25">
      <c r="A7685" s="32"/>
      <c r="D7685" t="e">
        <f>IF(C7685=1,'Data Transformation'!$G$3+0.5*'Data Transformation'!$W$25,IF(C7686=1,D7686-'Data Transformation'!$W$25,FALSE))</f>
        <v>#NUM!</v>
      </c>
      <c r="E7685">
        <f t="array" ref="E7685">IF(ISLOGICAL(D7685),"",FREQUENCY(IF('Data Transformation'!$B$425:$B$8425='Bin Analysis'!$B7683,'Data Transformation'!$G$425:$G$8425),D7685))</f>
        <v>2001</v>
      </c>
      <c r="F7685" t="e">
        <f>IF(ISLOGICAL(D7685),"",E7685-E7684)</f>
        <v>#VALUE!</v>
      </c>
      <c r="M7685" s="14"/>
    </row>
    <row r="7686" spans="1:25" x14ac:dyDescent="0.25">
      <c r="A7686" s="32" t="e">
        <f>IF(Weighting!$P$6&gt;0,B7686,"")</f>
        <v>#NUM!</v>
      </c>
      <c r="B7686" t="e">
        <f>Weighting!$C$6</f>
        <v>#DIV/0!</v>
      </c>
      <c r="C7686" t="e">
        <f>Weighting!$F$6</f>
        <v>#NUM!</v>
      </c>
      <c r="D7686" t="e">
        <f>IF(C7686=1,'Data Transformation'!$G$3+0.5*'Data Transformation'!$W$25,IF(C7687=1,D7687-'Data Transformation'!$W$25,FALSE))</f>
        <v>#NUM!</v>
      </c>
      <c r="E7686">
        <f t="array" ref="E7686">IF(ISLOGICAL(D7686),"",FREQUENCY(IF('Data Transformation'!$B$425:$B$8425='Bin Analysis'!$B7683,'Data Transformation'!$G$425:$G$8425),D7686))</f>
        <v>2001</v>
      </c>
      <c r="F7686">
        <f>IF(ISLOGICAL(D7686),"",E7686-E7685)</f>
        <v>0</v>
      </c>
      <c r="G7686">
        <f>Weighting!$H$6</f>
        <v>1</v>
      </c>
      <c r="H7686">
        <f t="array" ref="H7686">FREQUENCY(IF('Data Transformation'!$B$4:$B$8425=B7683,'Data Transformation'!$G$4:$G$8425),'Bin Analysis'!$B7686)</f>
        <v>2073</v>
      </c>
      <c r="I7686">
        <f>H7686-H7685</f>
        <v>2073</v>
      </c>
      <c r="J7686">
        <f>IF(I7686=0,0,1)</f>
        <v>1</v>
      </c>
      <c r="K7686" t="e">
        <f>J7686*Weighting!$W$6</f>
        <v>#NUM!</v>
      </c>
      <c r="M7686" s="14"/>
    </row>
    <row r="7687" spans="1:25" x14ac:dyDescent="0.25">
      <c r="A7687" s="32" t="str">
        <f>IF(Weighting!$P$7&gt;0,B7687,"")</f>
        <v/>
      </c>
      <c r="B7687" t="e">
        <f>Weighting!$C$7</f>
        <v>#DIV/0!</v>
      </c>
      <c r="C7687" t="e">
        <f>Weighting!$F$7</f>
        <v>#NUM!</v>
      </c>
      <c r="D7687" t="e">
        <f>IF(C7687=1,'Data Transformation'!$G$3+0.5*'Data Transformation'!$W$25,IF(C7688=1,D7688-'Data Transformation'!$W$25,FALSE))</f>
        <v>#NUM!</v>
      </c>
      <c r="E7687">
        <f t="array" ref="E7687">IF(ISLOGICAL(D7687),"",FREQUENCY(IF('Data Transformation'!$B$425:$B$8425='Bin Analysis'!$B7683,'Data Transformation'!$G$425:$G$8425),D7687))</f>
        <v>2001</v>
      </c>
      <c r="F7687">
        <f t="shared" ref="F7687:F7705" si="960">IF(ISLOGICAL(D7687),"",E7687-E7686)</f>
        <v>0</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t="str">
        <f>IF(Weighting!$P$8&gt;0,B7688,"")</f>
        <v/>
      </c>
      <c r="B7688" t="e">
        <f>Weighting!$C$8</f>
        <v>#DIV/0!</v>
      </c>
      <c r="C7688" t="e">
        <f>Weighting!$F$8</f>
        <v>#NUM!</v>
      </c>
      <c r="D7688" t="e">
        <f>IF(C7688=1,'Data Transformation'!$G$3+0.5*'Data Transformation'!$W$25,IF(C7689=1,D7689-'Data Transformation'!$W$25,FALSE))</f>
        <v>#NUM!</v>
      </c>
      <c r="E7688">
        <f t="array" ref="E7688">IF(ISLOGICAL(D7688),"",FREQUENCY(IF('Data Transformation'!$B$425:$B$8425='Bin Analysis'!$B7683,'Data Transformation'!$G$425:$G$8425),D7688))</f>
        <v>2001</v>
      </c>
      <c r="F7688">
        <f t="shared" si="960"/>
        <v>0</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t="str">
        <f>IF(Weighting!$P$9&gt;0,B7689,"")</f>
        <v/>
      </c>
      <c r="B7689" s="50" t="e">
        <f>Weighting!$C$9</f>
        <v>#DIV/0!</v>
      </c>
      <c r="C7689" t="e">
        <f>Weighting!$F$9</f>
        <v>#NUM!</v>
      </c>
      <c r="D7689" t="e">
        <f>IF(C7689=1,'Data Transformation'!$G$3+0.5*'Data Transformation'!$W$25,IF(C7690=1,D7690-'Data Transformation'!$W$25,FALSE))</f>
        <v>#NUM!</v>
      </c>
      <c r="E7689">
        <f t="array" ref="E7689">IF(ISLOGICAL(D7689),"",FREQUENCY(IF('Data Transformation'!$B$425:$B$8425='Bin Analysis'!$B7683,'Data Transformation'!$G$425:$G$8425),D7689))</f>
        <v>2001</v>
      </c>
      <c r="F7689">
        <f t="shared" si="960"/>
        <v>0</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t="str">
        <f>IF(Weighting!$P$10&gt;0,B7690,"")</f>
        <v/>
      </c>
      <c r="B7690" t="e">
        <f>Weighting!$C$10</f>
        <v>#DIV/0!</v>
      </c>
      <c r="C7690" t="e">
        <f>Weighting!$F$10</f>
        <v>#NUM!</v>
      </c>
      <c r="D7690" t="e">
        <f>IF(C7690=1,'Data Transformation'!$G$3+0.5*'Data Transformation'!$W$25,IF(C7691=1,D7691-'Data Transformation'!$W$25,FALSE))</f>
        <v>#NUM!</v>
      </c>
      <c r="E7690">
        <f t="array" ref="E7690">IF(ISLOGICAL(D7690),"",FREQUENCY(IF('Data Transformation'!$B$425:$B$8425='Bin Analysis'!$B7683,'Data Transformation'!$G$425:$G$8425),D7690))</f>
        <v>2001</v>
      </c>
      <c r="F7690">
        <f t="shared" si="960"/>
        <v>0</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t="str">
        <f>IF(Weighting!$P$11&gt;0,B7691,"")</f>
        <v/>
      </c>
      <c r="B7691" t="e">
        <f>Weighting!$C$11</f>
        <v>#DIV/0!</v>
      </c>
      <c r="C7691" t="e">
        <f>Weighting!$F$11</f>
        <v>#NUM!</v>
      </c>
      <c r="D7691" t="e">
        <f>IF(C7691=1,'Data Transformation'!$G$3+0.5*'Data Transformation'!$W$25,IF(C7692=1,D7692-'Data Transformation'!$W$25,FALSE))</f>
        <v>#NUM!</v>
      </c>
      <c r="E7691">
        <f t="array" ref="E7691">IF(ISLOGICAL(D7691),"",FREQUENCY(IF('Data Transformation'!$B$425:$B$8425='Bin Analysis'!$B7683,'Data Transformation'!$G$425:$G$8425),D7691))</f>
        <v>2001</v>
      </c>
      <c r="F7691">
        <f t="shared" si="960"/>
        <v>0</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t="str">
        <f>IF(Weighting!$P$12&gt;0,B7692,"")</f>
        <v/>
      </c>
      <c r="B7692" t="e">
        <f>Weighting!$C$12</f>
        <v>#DIV/0!</v>
      </c>
      <c r="C7692" t="e">
        <f>Weighting!$F$12</f>
        <v>#NUM!</v>
      </c>
      <c r="D7692" t="e">
        <f>IF(C7692=1,'Data Transformation'!$G$3+0.5*'Data Transformation'!$W$25,IF(C7693=1,D7693-'Data Transformation'!$W$25,FALSE))</f>
        <v>#NUM!</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t="str">
        <f>IF(Weighting!$P$13&gt;0,B7693,"")</f>
        <v/>
      </c>
      <c r="B7693" t="e">
        <f>Weighting!$C$13</f>
        <v>#DIV/0!</v>
      </c>
      <c r="C7693" t="e">
        <f>Weighting!$F$13</f>
        <v>#NUM!</v>
      </c>
      <c r="D7693" t="e">
        <f>IF(C7693=1,'Data Transformation'!$G$3+0.5*'Data Transformation'!$W$25,IF(C7694=1,D7694-'Data Transformation'!$W$25,FALSE))</f>
        <v>#NUM!</v>
      </c>
      <c r="E7693">
        <f t="array" ref="E7693">IF(ISLOGICAL(D7693),"",FREQUENCY(IF('Data Transformation'!$B$425:$B$8425='Bin Analysis'!$B7683,'Data Transformation'!$G$425:$G$8425),D7693))</f>
        <v>2001</v>
      </c>
      <c r="F7693">
        <f t="shared" si="960"/>
        <v>0</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t="str">
        <f>IF(Weighting!$P$14&gt;0,B7694,"")</f>
        <v/>
      </c>
      <c r="B7694" t="e">
        <f>Weighting!$C$14</f>
        <v>#DIV/0!</v>
      </c>
      <c r="C7694" t="e">
        <f>Weighting!$F$14</f>
        <v>#NUM!</v>
      </c>
      <c r="D7694" t="e">
        <f>IF(C7694=1,'Data Transformation'!$G$3+0.5*'Data Transformation'!$W$25,IF(C7695=1,D7695-'Data Transformation'!$W$25,FALSE))</f>
        <v>#NUM!</v>
      </c>
      <c r="E7694">
        <f t="array" ref="E7694">IF(ISLOGICAL(D7694),"",FREQUENCY(IF('Data Transformation'!$B$425:$B$8425='Bin Analysis'!$B7683,'Data Transformation'!$G$425:$G$8425),D7694))</f>
        <v>2001</v>
      </c>
      <c r="F7694">
        <f t="shared" si="960"/>
        <v>0</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t="str">
        <f>IF(Weighting!$P$15&gt;0,B7695,"")</f>
        <v/>
      </c>
      <c r="B7695" t="e">
        <f>Weighting!$C$15</f>
        <v>#DIV/0!</v>
      </c>
      <c r="C7695" t="e">
        <f>Weighting!$F$15</f>
        <v>#NUM!</v>
      </c>
      <c r="D7695" t="e">
        <f>IF(C7695=1,'Data Transformation'!$G$3+0.5*'Data Transformation'!$W$25,IF(C7696=1,D7696-'Data Transformation'!$W$25,FALSE))</f>
        <v>#NUM!</v>
      </c>
      <c r="E7695">
        <f t="array" ref="E7695">IF(ISLOGICAL(D7695),"",FREQUENCY(IF('Data Transformation'!$B$425:$B$8425='Bin Analysis'!$B7683,'Data Transformation'!$G$425:$G$8425),D7695))</f>
        <v>2001</v>
      </c>
      <c r="F7695">
        <f t="shared" si="960"/>
        <v>0</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t="e">
        <f>Weighting!$C$16</f>
        <v>#DIV/0!</v>
      </c>
      <c r="C7696" t="e">
        <f>Weighting!$F$16</f>
        <v>#NUM!</v>
      </c>
      <c r="D7696" t="e">
        <f>IF(C7696=1,'Data Transformation'!$G$3+0.5*'Data Transformation'!$W$25,IF(C7697=1,D7697-'Data Transformation'!$W$25,FALSE))</f>
        <v>#NUM!</v>
      </c>
      <c r="E7696">
        <f t="array" ref="E7696">IF(ISLOGICAL(D7696),"",FREQUENCY(IF('Data Transformation'!$B$425:$B$8425='Bin Analysis'!$B7683,'Data Transformation'!$G$425:$G$8425),D7696))</f>
        <v>2001</v>
      </c>
      <c r="F7696">
        <f t="shared" si="960"/>
        <v>0</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t="e">
        <f>Weighting!$C$17</f>
        <v>#DIV/0!</v>
      </c>
      <c r="C7697" t="e">
        <f>Weighting!$F$17</f>
        <v>#NUM!</v>
      </c>
      <c r="D7697" t="e">
        <f>IF(C7697=1,'Data Transformation'!$G$3+0.5*'Data Transformation'!$W$25,IF(C7698=1,D7698-'Data Transformation'!$W$25,FALSE))</f>
        <v>#NUM!</v>
      </c>
      <c r="E7697">
        <f t="array" ref="E7697">IF(ISLOGICAL(D7697),"",FREQUENCY(IF('Data Transformation'!$B$425:$B$8425='Bin Analysis'!$B7683,'Data Transformation'!$G$425:$G$8425),D7697))</f>
        <v>2001</v>
      </c>
      <c r="F7697">
        <f t="shared" si="960"/>
        <v>0</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t="e">
        <f>Weighting!$C$18</f>
        <v>#DIV/0!</v>
      </c>
      <c r="C7698" t="e">
        <f>Weighting!$F$18</f>
        <v>#NUM!</v>
      </c>
      <c r="D7698" t="e">
        <f>IF(C7698=1,'Data Transformation'!$G$3+0.5*'Data Transformation'!$W$25,IF(C7699=1,D7699-'Data Transformation'!$W$25,FALSE))</f>
        <v>#NUM!</v>
      </c>
      <c r="E7698">
        <f t="array" ref="E7698">IF(ISLOGICAL(D7698),"",FREQUENCY(IF('Data Transformation'!$B$425:$B$8425='Bin Analysis'!$B7683,'Data Transformation'!$G$425:$G$8425),D7698))</f>
        <v>2001</v>
      </c>
      <c r="F7698">
        <f t="shared" si="960"/>
        <v>0</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t="e">
        <f>Weighting!$C$19</f>
        <v>#DIV/0!</v>
      </c>
      <c r="C7699" t="e">
        <f>Weighting!$F$19</f>
        <v>#NUM!</v>
      </c>
      <c r="D7699" t="e">
        <f>IF(C7699=1,'Data Transformation'!$G$3+0.5*'Data Transformation'!$W$25,IF(C7700=1,D7700-'Data Transformation'!$W$25,FALSE))</f>
        <v>#NUM!</v>
      </c>
      <c r="E7699">
        <f t="array" ref="E7699">IF(ISLOGICAL(D7699),"",FREQUENCY(IF('Data Transformation'!$B$425:$B$8425='Bin Analysis'!$B7683,'Data Transformation'!$G$425:$G$8425),D7699))</f>
        <v>2001</v>
      </c>
      <c r="F7699">
        <f t="shared" si="960"/>
        <v>0</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t="e">
        <f>Weighting!$C$20</f>
        <v>#DIV/0!</v>
      </c>
      <c r="C7700" t="e">
        <f>Weighting!$F$20</f>
        <v>#NUM!</v>
      </c>
      <c r="D7700" t="e">
        <f>IF(C7700=1,'Data Transformation'!$G$3+0.5*'Data Transformation'!$W$25,IF(C7701=1,D7701-'Data Transformation'!$W$25,FALSE))</f>
        <v>#NUM!</v>
      </c>
      <c r="E7700">
        <f t="array" ref="E7700">IF(ISLOGICAL(D7700),"",FREQUENCY(IF('Data Transformation'!$B$425:$B$8425='Bin Analysis'!$B7683,'Data Transformation'!$G$425:$G$8425),D7700))</f>
        <v>2001</v>
      </c>
      <c r="F7700">
        <f t="shared" si="960"/>
        <v>0</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t="e">
        <f>Weighting!$C$21</f>
        <v>#DIV/0!</v>
      </c>
      <c r="C7701" t="e">
        <f>Weighting!$F$21</f>
        <v>#NUM!</v>
      </c>
      <c r="D7701" t="e">
        <f>IF(C7701=1,'Data Transformation'!$G$3+0.5*'Data Transformation'!$W$25,IF(C7702=1,D7702-'Data Transformation'!$W$25,FALSE))</f>
        <v>#NUM!</v>
      </c>
      <c r="E7701">
        <f t="array" ref="E7701">IF(ISLOGICAL(D7701),"",FREQUENCY(IF('Data Transformation'!$B$425:$B$8425='Bin Analysis'!$B7683,'Data Transformation'!$G$425:$G$8425),D7701))</f>
        <v>2001</v>
      </c>
      <c r="F7701">
        <f t="shared" si="960"/>
        <v>0</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t="e">
        <f>Weighting!$C$22</f>
        <v>#DIV/0!</v>
      </c>
      <c r="C7702" t="e">
        <f>Weighting!$F$22</f>
        <v>#NUM!</v>
      </c>
      <c r="D7702" t="e">
        <f>IF(C7702=1,'Data Transformation'!$G$3+0.5*'Data Transformation'!$W$25,IF(C7703=1,D7703-'Data Transformation'!$W$25,FALSE))</f>
        <v>#NUM!</v>
      </c>
      <c r="E7702">
        <f t="array" ref="E7702">IF(ISLOGICAL(D7702),"",FREQUENCY(IF('Data Transformation'!$B$425:$B$8425='Bin Analysis'!$B7683,'Data Transformation'!$G$425:$G$8425),D7702))</f>
        <v>2001</v>
      </c>
      <c r="F7702">
        <f t="shared" si="960"/>
        <v>0</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t="e">
        <f>Weighting!$C$23</f>
        <v>#DIV/0!</v>
      </c>
      <c r="C7703" t="e">
        <f>Weighting!$F$23</f>
        <v>#NUM!</v>
      </c>
      <c r="D7703" t="e">
        <f>IF(C7703=1,'Data Transformation'!$G$3+0.5*'Data Transformation'!$W$25,IF(C7704=1,D7704-'Data Transformation'!$W$25,FALSE))</f>
        <v>#NUM!</v>
      </c>
      <c r="E7703">
        <f t="array" ref="E7703">IF(ISLOGICAL(D7703),"",FREQUENCY(IF('Data Transformation'!$B$425:$B$8425='Bin Analysis'!$B7683,'Data Transformation'!$G$425:$G$8425),D7703))</f>
        <v>2001</v>
      </c>
      <c r="F7703">
        <f t="shared" si="960"/>
        <v>0</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t="e">
        <f>Weighting!$C$24</f>
        <v>#DIV/0!</v>
      </c>
      <c r="C7704" t="e">
        <f>Weighting!$F$24</f>
        <v>#NUM!</v>
      </c>
      <c r="D7704" t="e">
        <f>IF(C7704=1,'Data Transformation'!$G$3+0.5*'Data Transformation'!$W$25,IF(C7705=1,D7705-'Data Transformation'!$W$25,FALSE))</f>
        <v>#NUM!</v>
      </c>
      <c r="E7704">
        <f t="array" ref="E7704">IF(ISLOGICAL(D7704),"",FREQUENCY(IF('Data Transformation'!$B$425:$B$8425='Bin Analysis'!$B7683,'Data Transformation'!$G$425:$G$8425),D7704))</f>
        <v>2001</v>
      </c>
      <c r="F7704">
        <f t="shared" si="960"/>
        <v>0</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t="e">
        <f>Weighting!$C$25</f>
        <v>#DIV/0!</v>
      </c>
      <c r="C7705" t="e">
        <f>Weighting!$F$25</f>
        <v>#NUM!</v>
      </c>
      <c r="D7705" t="e">
        <f>IF(C7705=1,'Data Transformation'!$G$3+0.5*'Data Transformation'!$W$25,IF(C7706=1,D7706-'Data Transformation'!$W$25,FALSE))</f>
        <v>#NUM!</v>
      </c>
      <c r="E7705">
        <f t="array" ref="E7705">IF(ISLOGICAL(D7705),"",FREQUENCY(IF('Data Transformation'!$B$425:$B$8425='Bin Analysis'!$B7683,'Data Transformation'!$G$425:$G$8425),D7705))</f>
        <v>2001</v>
      </c>
      <c r="F7705">
        <f t="shared" si="960"/>
        <v>0</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67</v>
      </c>
      <c r="B7708" t="s">
        <v>47</v>
      </c>
      <c r="C7708" t="s">
        <v>5</v>
      </c>
      <c r="D7708" t="s">
        <v>100</v>
      </c>
      <c r="E7708" t="s">
        <v>101</v>
      </c>
      <c r="F7708" t="s">
        <v>102</v>
      </c>
      <c r="G7708" t="s">
        <v>70</v>
      </c>
      <c r="H7708" t="s">
        <v>31</v>
      </c>
      <c r="I7708" t="s">
        <v>32</v>
      </c>
      <c r="J7708" t="s">
        <v>46</v>
      </c>
      <c r="K7708" s="14" t="s">
        <v>45</v>
      </c>
      <c r="M7708" s="14"/>
      <c r="X7708" s="2">
        <v>0</v>
      </c>
      <c r="Y7708" s="2">
        <v>0</v>
      </c>
    </row>
    <row r="7709" spans="1:25" x14ac:dyDescent="0.25">
      <c r="A7709" s="32"/>
      <c r="D7709" t="e">
        <f>IF(C7709=1,'Data Transformation'!$G$3+0.5*'Data Transformation'!$W$25,IF(C7710=1,D7710-'Data Transformation'!$W$25,FALSE))</f>
        <v>#NUM!</v>
      </c>
      <c r="E7709">
        <f t="array" ref="E7709">IF(ISLOGICAL(D7709),"",FREQUENCY(IF('Data Transformation'!$B$425:$B$8425='Bin Analysis'!$B7707,'Data Transformation'!$G$425:$G$8425),D7709))</f>
        <v>2001</v>
      </c>
      <c r="F7709" t="e">
        <f>IF(ISLOGICAL(D7709),"",E7709-E7708)</f>
        <v>#VALUE!</v>
      </c>
      <c r="M7709" s="14"/>
    </row>
    <row r="7710" spans="1:25" x14ac:dyDescent="0.25">
      <c r="A7710" s="32" t="e">
        <f>IF(Weighting!$P$6&gt;0,B7710,"")</f>
        <v>#NUM!</v>
      </c>
      <c r="B7710" t="e">
        <f>Weighting!$C$6</f>
        <v>#DIV/0!</v>
      </c>
      <c r="C7710" t="e">
        <f>Weighting!$F$6</f>
        <v>#NUM!</v>
      </c>
      <c r="D7710" t="e">
        <f>IF(C7710=1,'Data Transformation'!$G$3+0.5*'Data Transformation'!$W$25,IF(C7711=1,D7711-'Data Transformation'!$W$25,FALSE))</f>
        <v>#NUM!</v>
      </c>
      <c r="E7710">
        <f t="array" ref="E7710">IF(ISLOGICAL(D7710),"",FREQUENCY(IF('Data Transformation'!$B$425:$B$8425='Bin Analysis'!$B7707,'Data Transformation'!$G$425:$G$8425),D7710))</f>
        <v>2001</v>
      </c>
      <c r="F7710">
        <f>IF(ISLOGICAL(D7710),"",E7710-E7709)</f>
        <v>0</v>
      </c>
      <c r="G7710">
        <f>Weighting!$H$6</f>
        <v>1</v>
      </c>
      <c r="H7710">
        <f t="array" ref="H7710">FREQUENCY(IF('Data Transformation'!$B$4:$B$8425=B7707,'Data Transformation'!$G$4:$G$8425),'Bin Analysis'!$B7710)</f>
        <v>2073</v>
      </c>
      <c r="I7710">
        <f>H7710-H7709</f>
        <v>2073</v>
      </c>
      <c r="J7710">
        <f>IF(I7710=0,0,1)</f>
        <v>1</v>
      </c>
      <c r="K7710" t="e">
        <f>J7710*Weighting!$W$6</f>
        <v>#NUM!</v>
      </c>
      <c r="M7710" s="14"/>
    </row>
    <row r="7711" spans="1:25" x14ac:dyDescent="0.25">
      <c r="A7711" s="32" t="str">
        <f>IF(Weighting!$P$7&gt;0,B7711,"")</f>
        <v/>
      </c>
      <c r="B7711" t="e">
        <f>Weighting!$C$7</f>
        <v>#DIV/0!</v>
      </c>
      <c r="C7711" t="e">
        <f>Weighting!$F$7</f>
        <v>#NUM!</v>
      </c>
      <c r="D7711" t="e">
        <f>IF(C7711=1,'Data Transformation'!$G$3+0.5*'Data Transformation'!$W$25,IF(C7712=1,D7712-'Data Transformation'!$W$25,FALSE))</f>
        <v>#NUM!</v>
      </c>
      <c r="E7711">
        <f t="array" ref="E7711">IF(ISLOGICAL(D7711),"",FREQUENCY(IF('Data Transformation'!$B$425:$B$8425='Bin Analysis'!$B7707,'Data Transformation'!$G$425:$G$8425),D7711))</f>
        <v>2001</v>
      </c>
      <c r="F7711">
        <f t="shared" ref="F7711:F7729" si="963">IF(ISLOGICAL(D7711),"",E7711-E7710)</f>
        <v>0</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t="str">
        <f>IF(Weighting!$P$8&gt;0,B7712,"")</f>
        <v/>
      </c>
      <c r="B7712" t="e">
        <f>Weighting!$C$8</f>
        <v>#DIV/0!</v>
      </c>
      <c r="C7712" t="e">
        <f>Weighting!$F$8</f>
        <v>#NUM!</v>
      </c>
      <c r="D7712" t="e">
        <f>IF(C7712=1,'Data Transformation'!$G$3+0.5*'Data Transformation'!$W$25,IF(C7713=1,D7713-'Data Transformation'!$W$25,FALSE))</f>
        <v>#NUM!</v>
      </c>
      <c r="E7712">
        <f t="array" ref="E7712">IF(ISLOGICAL(D7712),"",FREQUENCY(IF('Data Transformation'!$B$425:$B$8425='Bin Analysis'!$B7707,'Data Transformation'!$G$425:$G$8425),D7712))</f>
        <v>2001</v>
      </c>
      <c r="F7712">
        <f t="shared" si="963"/>
        <v>0</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t="str">
        <f>IF(Weighting!$P$9&gt;0,B7713,"")</f>
        <v/>
      </c>
      <c r="B7713" s="50" t="e">
        <f>Weighting!$C$9</f>
        <v>#DIV/0!</v>
      </c>
      <c r="C7713" t="e">
        <f>Weighting!$F$9</f>
        <v>#NUM!</v>
      </c>
      <c r="D7713" t="e">
        <f>IF(C7713=1,'Data Transformation'!$G$3+0.5*'Data Transformation'!$W$25,IF(C7714=1,D7714-'Data Transformation'!$W$25,FALSE))</f>
        <v>#NUM!</v>
      </c>
      <c r="E7713">
        <f t="array" ref="E7713">IF(ISLOGICAL(D7713),"",FREQUENCY(IF('Data Transformation'!$B$425:$B$8425='Bin Analysis'!$B7707,'Data Transformation'!$G$425:$G$8425),D7713))</f>
        <v>2001</v>
      </c>
      <c r="F7713">
        <f t="shared" si="963"/>
        <v>0</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t="str">
        <f>IF(Weighting!$P$10&gt;0,B7714,"")</f>
        <v/>
      </c>
      <c r="B7714" t="e">
        <f>Weighting!$C$10</f>
        <v>#DIV/0!</v>
      </c>
      <c r="C7714" t="e">
        <f>Weighting!$F$10</f>
        <v>#NUM!</v>
      </c>
      <c r="D7714" t="e">
        <f>IF(C7714=1,'Data Transformation'!$G$3+0.5*'Data Transformation'!$W$25,IF(C7715=1,D7715-'Data Transformation'!$W$25,FALSE))</f>
        <v>#NUM!</v>
      </c>
      <c r="E7714">
        <f t="array" ref="E7714">IF(ISLOGICAL(D7714),"",FREQUENCY(IF('Data Transformation'!$B$425:$B$8425='Bin Analysis'!$B7707,'Data Transformation'!$G$425:$G$8425),D7714))</f>
        <v>2001</v>
      </c>
      <c r="F7714">
        <f t="shared" si="963"/>
        <v>0</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t="str">
        <f>IF(Weighting!$P$11&gt;0,B7715,"")</f>
        <v/>
      </c>
      <c r="B7715" t="e">
        <f>Weighting!$C$11</f>
        <v>#DIV/0!</v>
      </c>
      <c r="C7715" t="e">
        <f>Weighting!$F$11</f>
        <v>#NUM!</v>
      </c>
      <c r="D7715" t="e">
        <f>IF(C7715=1,'Data Transformation'!$G$3+0.5*'Data Transformation'!$W$25,IF(C7716=1,D7716-'Data Transformation'!$W$25,FALSE))</f>
        <v>#NUM!</v>
      </c>
      <c r="E7715">
        <f t="array" ref="E7715">IF(ISLOGICAL(D7715),"",FREQUENCY(IF('Data Transformation'!$B$425:$B$8425='Bin Analysis'!$B7707,'Data Transformation'!$G$425:$G$8425),D7715))</f>
        <v>2001</v>
      </c>
      <c r="F7715">
        <f t="shared" si="963"/>
        <v>0</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t="str">
        <f>IF(Weighting!$P$12&gt;0,B7716,"")</f>
        <v/>
      </c>
      <c r="B7716" t="e">
        <f>Weighting!$C$12</f>
        <v>#DIV/0!</v>
      </c>
      <c r="C7716" t="e">
        <f>Weighting!$F$12</f>
        <v>#NUM!</v>
      </c>
      <c r="D7716" t="e">
        <f>IF(C7716=1,'Data Transformation'!$G$3+0.5*'Data Transformation'!$W$25,IF(C7717=1,D7717-'Data Transformation'!$W$25,FALSE))</f>
        <v>#NUM!</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t="str">
        <f>IF(Weighting!$P$13&gt;0,B7717,"")</f>
        <v/>
      </c>
      <c r="B7717" t="e">
        <f>Weighting!$C$13</f>
        <v>#DIV/0!</v>
      </c>
      <c r="C7717" t="e">
        <f>Weighting!$F$13</f>
        <v>#NUM!</v>
      </c>
      <c r="D7717" t="e">
        <f>IF(C7717=1,'Data Transformation'!$G$3+0.5*'Data Transformation'!$W$25,IF(C7718=1,D7718-'Data Transformation'!$W$25,FALSE))</f>
        <v>#NUM!</v>
      </c>
      <c r="E7717">
        <f t="array" ref="E7717">IF(ISLOGICAL(D7717),"",FREQUENCY(IF('Data Transformation'!$B$425:$B$8425='Bin Analysis'!$B7707,'Data Transformation'!$G$425:$G$8425),D7717))</f>
        <v>2001</v>
      </c>
      <c r="F7717">
        <f t="shared" si="963"/>
        <v>0</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t="str">
        <f>IF(Weighting!$P$14&gt;0,B7718,"")</f>
        <v/>
      </c>
      <c r="B7718" t="e">
        <f>Weighting!$C$14</f>
        <v>#DIV/0!</v>
      </c>
      <c r="C7718" t="e">
        <f>Weighting!$F$14</f>
        <v>#NUM!</v>
      </c>
      <c r="D7718" t="e">
        <f>IF(C7718=1,'Data Transformation'!$G$3+0.5*'Data Transformation'!$W$25,IF(C7719=1,D7719-'Data Transformation'!$W$25,FALSE))</f>
        <v>#NUM!</v>
      </c>
      <c r="E7718">
        <f t="array" ref="E7718">IF(ISLOGICAL(D7718),"",FREQUENCY(IF('Data Transformation'!$B$425:$B$8425='Bin Analysis'!$B7707,'Data Transformation'!$G$425:$G$8425),D7718))</f>
        <v>2001</v>
      </c>
      <c r="F7718">
        <f t="shared" si="963"/>
        <v>0</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t="str">
        <f>IF(Weighting!$P$15&gt;0,B7719,"")</f>
        <v/>
      </c>
      <c r="B7719" t="e">
        <f>Weighting!$C$15</f>
        <v>#DIV/0!</v>
      </c>
      <c r="C7719" t="e">
        <f>Weighting!$F$15</f>
        <v>#NUM!</v>
      </c>
      <c r="D7719" t="e">
        <f>IF(C7719=1,'Data Transformation'!$G$3+0.5*'Data Transformation'!$W$25,IF(C7720=1,D7720-'Data Transformation'!$W$25,FALSE))</f>
        <v>#NUM!</v>
      </c>
      <c r="E7719">
        <f t="array" ref="E7719">IF(ISLOGICAL(D7719),"",FREQUENCY(IF('Data Transformation'!$B$425:$B$8425='Bin Analysis'!$B7707,'Data Transformation'!$G$425:$G$8425),D7719))</f>
        <v>2001</v>
      </c>
      <c r="F7719">
        <f t="shared" si="963"/>
        <v>0</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t="e">
        <f>Weighting!$C$16</f>
        <v>#DIV/0!</v>
      </c>
      <c r="C7720" t="e">
        <f>Weighting!$F$16</f>
        <v>#NUM!</v>
      </c>
      <c r="D7720" t="e">
        <f>IF(C7720=1,'Data Transformation'!$G$3+0.5*'Data Transformation'!$W$25,IF(C7721=1,D7721-'Data Transformation'!$W$25,FALSE))</f>
        <v>#NUM!</v>
      </c>
      <c r="E7720">
        <f t="array" ref="E7720">IF(ISLOGICAL(D7720),"",FREQUENCY(IF('Data Transformation'!$B$425:$B$8425='Bin Analysis'!$B7707,'Data Transformation'!$G$425:$G$8425),D7720))</f>
        <v>2001</v>
      </c>
      <c r="F7720">
        <f t="shared" si="963"/>
        <v>0</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t="e">
        <f>Weighting!$C$17</f>
        <v>#DIV/0!</v>
      </c>
      <c r="C7721" t="e">
        <f>Weighting!$F$17</f>
        <v>#NUM!</v>
      </c>
      <c r="D7721" t="e">
        <f>IF(C7721=1,'Data Transformation'!$G$3+0.5*'Data Transformation'!$W$25,IF(C7722=1,D7722-'Data Transformation'!$W$25,FALSE))</f>
        <v>#NUM!</v>
      </c>
      <c r="E7721">
        <f t="array" ref="E7721">IF(ISLOGICAL(D7721),"",FREQUENCY(IF('Data Transformation'!$B$425:$B$8425='Bin Analysis'!$B7707,'Data Transformation'!$G$425:$G$8425),D7721))</f>
        <v>2001</v>
      </c>
      <c r="F7721">
        <f t="shared" si="963"/>
        <v>0</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t="e">
        <f>Weighting!$C$18</f>
        <v>#DIV/0!</v>
      </c>
      <c r="C7722" t="e">
        <f>Weighting!$F$18</f>
        <v>#NUM!</v>
      </c>
      <c r="D7722" t="e">
        <f>IF(C7722=1,'Data Transformation'!$G$3+0.5*'Data Transformation'!$W$25,IF(C7723=1,D7723-'Data Transformation'!$W$25,FALSE))</f>
        <v>#NUM!</v>
      </c>
      <c r="E7722">
        <f t="array" ref="E7722">IF(ISLOGICAL(D7722),"",FREQUENCY(IF('Data Transformation'!$B$425:$B$8425='Bin Analysis'!$B7707,'Data Transformation'!$G$425:$G$8425),D7722))</f>
        <v>2001</v>
      </c>
      <c r="F7722">
        <f t="shared" si="963"/>
        <v>0</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t="e">
        <f>Weighting!$C$19</f>
        <v>#DIV/0!</v>
      </c>
      <c r="C7723" t="e">
        <f>Weighting!$F$19</f>
        <v>#NUM!</v>
      </c>
      <c r="D7723" t="e">
        <f>IF(C7723=1,'Data Transformation'!$G$3+0.5*'Data Transformation'!$W$25,IF(C7724=1,D7724-'Data Transformation'!$W$25,FALSE))</f>
        <v>#NUM!</v>
      </c>
      <c r="E7723">
        <f t="array" ref="E7723">IF(ISLOGICAL(D7723),"",FREQUENCY(IF('Data Transformation'!$B$425:$B$8425='Bin Analysis'!$B7707,'Data Transformation'!$G$425:$G$8425),D7723))</f>
        <v>2001</v>
      </c>
      <c r="F7723">
        <f t="shared" si="963"/>
        <v>0</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t="e">
        <f>Weighting!$C$20</f>
        <v>#DIV/0!</v>
      </c>
      <c r="C7724" t="e">
        <f>Weighting!$F$20</f>
        <v>#NUM!</v>
      </c>
      <c r="D7724" t="e">
        <f>IF(C7724=1,'Data Transformation'!$G$3+0.5*'Data Transformation'!$W$25,IF(C7725=1,D7725-'Data Transformation'!$W$25,FALSE))</f>
        <v>#NUM!</v>
      </c>
      <c r="E7724">
        <f t="array" ref="E7724">IF(ISLOGICAL(D7724),"",FREQUENCY(IF('Data Transformation'!$B$425:$B$8425='Bin Analysis'!$B7707,'Data Transformation'!$G$425:$G$8425),D7724))</f>
        <v>2001</v>
      </c>
      <c r="F7724">
        <f t="shared" si="963"/>
        <v>0</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t="e">
        <f>Weighting!$C$21</f>
        <v>#DIV/0!</v>
      </c>
      <c r="C7725" t="e">
        <f>Weighting!$F$21</f>
        <v>#NUM!</v>
      </c>
      <c r="D7725" t="e">
        <f>IF(C7725=1,'Data Transformation'!$G$3+0.5*'Data Transformation'!$W$25,IF(C7726=1,D7726-'Data Transformation'!$W$25,FALSE))</f>
        <v>#NUM!</v>
      </c>
      <c r="E7725">
        <f t="array" ref="E7725">IF(ISLOGICAL(D7725),"",FREQUENCY(IF('Data Transformation'!$B$425:$B$8425='Bin Analysis'!$B7707,'Data Transformation'!$G$425:$G$8425),D7725))</f>
        <v>2001</v>
      </c>
      <c r="F7725">
        <f t="shared" si="963"/>
        <v>0</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t="e">
        <f>Weighting!$C$22</f>
        <v>#DIV/0!</v>
      </c>
      <c r="C7726" t="e">
        <f>Weighting!$F$22</f>
        <v>#NUM!</v>
      </c>
      <c r="D7726" t="e">
        <f>IF(C7726=1,'Data Transformation'!$G$3+0.5*'Data Transformation'!$W$25,IF(C7727=1,D7727-'Data Transformation'!$W$25,FALSE))</f>
        <v>#NUM!</v>
      </c>
      <c r="E7726">
        <f t="array" ref="E7726">IF(ISLOGICAL(D7726),"",FREQUENCY(IF('Data Transformation'!$B$425:$B$8425='Bin Analysis'!$B7707,'Data Transformation'!$G$425:$G$8425),D7726))</f>
        <v>2001</v>
      </c>
      <c r="F7726">
        <f t="shared" si="963"/>
        <v>0</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t="e">
        <f>Weighting!$C$23</f>
        <v>#DIV/0!</v>
      </c>
      <c r="C7727" t="e">
        <f>Weighting!$F$23</f>
        <v>#NUM!</v>
      </c>
      <c r="D7727" t="e">
        <f>IF(C7727=1,'Data Transformation'!$G$3+0.5*'Data Transformation'!$W$25,IF(C7728=1,D7728-'Data Transformation'!$W$25,FALSE))</f>
        <v>#NUM!</v>
      </c>
      <c r="E7727">
        <f t="array" ref="E7727">IF(ISLOGICAL(D7727),"",FREQUENCY(IF('Data Transformation'!$B$425:$B$8425='Bin Analysis'!$B7707,'Data Transformation'!$G$425:$G$8425),D7727))</f>
        <v>2001</v>
      </c>
      <c r="F7727">
        <f t="shared" si="963"/>
        <v>0</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t="e">
        <f>Weighting!$C$24</f>
        <v>#DIV/0!</v>
      </c>
      <c r="C7728" t="e">
        <f>Weighting!$F$24</f>
        <v>#NUM!</v>
      </c>
      <c r="D7728" t="e">
        <f>IF(C7728=1,'Data Transformation'!$G$3+0.5*'Data Transformation'!$W$25,IF(C7729=1,D7729-'Data Transformation'!$W$25,FALSE))</f>
        <v>#NUM!</v>
      </c>
      <c r="E7728">
        <f t="array" ref="E7728">IF(ISLOGICAL(D7728),"",FREQUENCY(IF('Data Transformation'!$B$425:$B$8425='Bin Analysis'!$B7707,'Data Transformation'!$G$425:$G$8425),D7728))</f>
        <v>2001</v>
      </c>
      <c r="F7728">
        <f t="shared" si="963"/>
        <v>0</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t="e">
        <f>Weighting!$C$25</f>
        <v>#DIV/0!</v>
      </c>
      <c r="C7729" t="e">
        <f>Weighting!$F$25</f>
        <v>#NUM!</v>
      </c>
      <c r="D7729" t="e">
        <f>IF(C7729=1,'Data Transformation'!$G$3+0.5*'Data Transformation'!$W$25,IF(C7730=1,D7730-'Data Transformation'!$W$25,FALSE))</f>
        <v>#NUM!</v>
      </c>
      <c r="E7729">
        <f t="array" ref="E7729">IF(ISLOGICAL(D7729),"",FREQUENCY(IF('Data Transformation'!$B$425:$B$8425='Bin Analysis'!$B7707,'Data Transformation'!$G$425:$G$8425),D7729))</f>
        <v>2001</v>
      </c>
      <c r="F7729">
        <f t="shared" si="963"/>
        <v>0</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67</v>
      </c>
      <c r="B7732" t="s">
        <v>47</v>
      </c>
      <c r="C7732" t="s">
        <v>5</v>
      </c>
      <c r="D7732" t="s">
        <v>100</v>
      </c>
      <c r="E7732" t="s">
        <v>101</v>
      </c>
      <c r="F7732" t="s">
        <v>102</v>
      </c>
      <c r="G7732" t="s">
        <v>70</v>
      </c>
      <c r="H7732" t="s">
        <v>31</v>
      </c>
      <c r="I7732" t="s">
        <v>32</v>
      </c>
      <c r="J7732" t="s">
        <v>46</v>
      </c>
      <c r="K7732" s="14" t="s">
        <v>45</v>
      </c>
      <c r="M7732" s="14"/>
      <c r="X7732" s="2">
        <v>0</v>
      </c>
      <c r="Y7732" s="2">
        <v>0</v>
      </c>
    </row>
    <row r="7733" spans="1:25" x14ac:dyDescent="0.25">
      <c r="A7733" s="32"/>
      <c r="D7733" t="e">
        <f>IF(C7733=1,'Data Transformation'!$G$3+0.5*'Data Transformation'!$W$25,IF(C7734=1,D7734-'Data Transformation'!$W$25,FALSE))</f>
        <v>#NUM!</v>
      </c>
      <c r="E7733">
        <f t="array" ref="E7733">IF(ISLOGICAL(D7733),"",FREQUENCY(IF('Data Transformation'!$B$425:$B$8425='Bin Analysis'!$B7731,'Data Transformation'!$G$425:$G$8425),D7733))</f>
        <v>2001</v>
      </c>
      <c r="F7733" t="e">
        <f>IF(ISLOGICAL(D7733),"",E7733-E7732)</f>
        <v>#VALUE!</v>
      </c>
      <c r="M7733" s="14"/>
    </row>
    <row r="7734" spans="1:25" x14ac:dyDescent="0.25">
      <c r="A7734" s="32" t="e">
        <f>IF(Weighting!$P$6&gt;0,B7734,"")</f>
        <v>#NUM!</v>
      </c>
      <c r="B7734" t="e">
        <f>Weighting!$C$6</f>
        <v>#DIV/0!</v>
      </c>
      <c r="C7734" t="e">
        <f>Weighting!$F$6</f>
        <v>#NUM!</v>
      </c>
      <c r="D7734" t="e">
        <f>IF(C7734=1,'Data Transformation'!$G$3+0.5*'Data Transformation'!$W$25,IF(C7735=1,D7735-'Data Transformation'!$W$25,FALSE))</f>
        <v>#NUM!</v>
      </c>
      <c r="E7734">
        <f t="array" ref="E7734">IF(ISLOGICAL(D7734),"",FREQUENCY(IF('Data Transformation'!$B$425:$B$8425='Bin Analysis'!$B7731,'Data Transformation'!$G$425:$G$8425),D7734))</f>
        <v>2001</v>
      </c>
      <c r="F7734">
        <f>IF(ISLOGICAL(D7734),"",E7734-E7733)</f>
        <v>0</v>
      </c>
      <c r="G7734">
        <f>Weighting!$H$6</f>
        <v>1</v>
      </c>
      <c r="H7734">
        <f t="array" ref="H7734">FREQUENCY(IF('Data Transformation'!$B$4:$B$8425=B7731,'Data Transformation'!$G$4:$G$8425),'Bin Analysis'!$B7734)</f>
        <v>2073</v>
      </c>
      <c r="I7734">
        <f>H7734-H7733</f>
        <v>2073</v>
      </c>
      <c r="J7734">
        <f>IF(I7734=0,0,1)</f>
        <v>1</v>
      </c>
      <c r="K7734" t="e">
        <f>J7734*Weighting!$W$6</f>
        <v>#NUM!</v>
      </c>
      <c r="M7734" s="14"/>
    </row>
    <row r="7735" spans="1:25" x14ac:dyDescent="0.25">
      <c r="A7735" s="32" t="str">
        <f>IF(Weighting!$P$7&gt;0,B7735,"")</f>
        <v/>
      </c>
      <c r="B7735" t="e">
        <f>Weighting!$C$7</f>
        <v>#DIV/0!</v>
      </c>
      <c r="C7735" t="e">
        <f>Weighting!$F$7</f>
        <v>#NUM!</v>
      </c>
      <c r="D7735" t="e">
        <f>IF(C7735=1,'Data Transformation'!$G$3+0.5*'Data Transformation'!$W$25,IF(C7736=1,D7736-'Data Transformation'!$W$25,FALSE))</f>
        <v>#NUM!</v>
      </c>
      <c r="E7735">
        <f t="array" ref="E7735">IF(ISLOGICAL(D7735),"",FREQUENCY(IF('Data Transformation'!$B$425:$B$8425='Bin Analysis'!$B7731,'Data Transformation'!$G$425:$G$8425),D7735))</f>
        <v>2001</v>
      </c>
      <c r="F7735">
        <f t="shared" ref="F7735:F7753" si="966">IF(ISLOGICAL(D7735),"",E7735-E7734)</f>
        <v>0</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t="str">
        <f>IF(Weighting!$P$8&gt;0,B7736,"")</f>
        <v/>
      </c>
      <c r="B7736" t="e">
        <f>Weighting!$C$8</f>
        <v>#DIV/0!</v>
      </c>
      <c r="C7736" t="e">
        <f>Weighting!$F$8</f>
        <v>#NUM!</v>
      </c>
      <c r="D7736" t="e">
        <f>IF(C7736=1,'Data Transformation'!$G$3+0.5*'Data Transformation'!$W$25,IF(C7737=1,D7737-'Data Transformation'!$W$25,FALSE))</f>
        <v>#NUM!</v>
      </c>
      <c r="E7736">
        <f t="array" ref="E7736">IF(ISLOGICAL(D7736),"",FREQUENCY(IF('Data Transformation'!$B$425:$B$8425='Bin Analysis'!$B7731,'Data Transformation'!$G$425:$G$8425),D7736))</f>
        <v>2001</v>
      </c>
      <c r="F7736">
        <f t="shared" si="966"/>
        <v>0</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t="str">
        <f>IF(Weighting!$P$9&gt;0,B7737,"")</f>
        <v/>
      </c>
      <c r="B7737" s="50" t="e">
        <f>Weighting!$C$9</f>
        <v>#DIV/0!</v>
      </c>
      <c r="C7737" t="e">
        <f>Weighting!$F$9</f>
        <v>#NUM!</v>
      </c>
      <c r="D7737" t="e">
        <f>IF(C7737=1,'Data Transformation'!$G$3+0.5*'Data Transformation'!$W$25,IF(C7738=1,D7738-'Data Transformation'!$W$25,FALSE))</f>
        <v>#NUM!</v>
      </c>
      <c r="E7737">
        <f t="array" ref="E7737">IF(ISLOGICAL(D7737),"",FREQUENCY(IF('Data Transformation'!$B$425:$B$8425='Bin Analysis'!$B7731,'Data Transformation'!$G$425:$G$8425),D7737))</f>
        <v>2001</v>
      </c>
      <c r="F7737">
        <f t="shared" si="966"/>
        <v>0</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t="str">
        <f>IF(Weighting!$P$10&gt;0,B7738,"")</f>
        <v/>
      </c>
      <c r="B7738" t="e">
        <f>Weighting!$C$10</f>
        <v>#DIV/0!</v>
      </c>
      <c r="C7738" t="e">
        <f>Weighting!$F$10</f>
        <v>#NUM!</v>
      </c>
      <c r="D7738" t="e">
        <f>IF(C7738=1,'Data Transformation'!$G$3+0.5*'Data Transformation'!$W$25,IF(C7739=1,D7739-'Data Transformation'!$W$25,FALSE))</f>
        <v>#NUM!</v>
      </c>
      <c r="E7738">
        <f t="array" ref="E7738">IF(ISLOGICAL(D7738),"",FREQUENCY(IF('Data Transformation'!$B$425:$B$8425='Bin Analysis'!$B7731,'Data Transformation'!$G$425:$G$8425),D7738))</f>
        <v>2001</v>
      </c>
      <c r="F7738">
        <f t="shared" si="966"/>
        <v>0</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t="str">
        <f>IF(Weighting!$P$11&gt;0,B7739,"")</f>
        <v/>
      </c>
      <c r="B7739" t="e">
        <f>Weighting!$C$11</f>
        <v>#DIV/0!</v>
      </c>
      <c r="C7739" t="e">
        <f>Weighting!$F$11</f>
        <v>#NUM!</v>
      </c>
      <c r="D7739" t="e">
        <f>IF(C7739=1,'Data Transformation'!$G$3+0.5*'Data Transformation'!$W$25,IF(C7740=1,D7740-'Data Transformation'!$W$25,FALSE))</f>
        <v>#NUM!</v>
      </c>
      <c r="E7739">
        <f t="array" ref="E7739">IF(ISLOGICAL(D7739),"",FREQUENCY(IF('Data Transformation'!$B$425:$B$8425='Bin Analysis'!$B7731,'Data Transformation'!$G$425:$G$8425),D7739))</f>
        <v>2001</v>
      </c>
      <c r="F7739">
        <f t="shared" si="966"/>
        <v>0</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t="str">
        <f>IF(Weighting!$P$12&gt;0,B7740,"")</f>
        <v/>
      </c>
      <c r="B7740" t="e">
        <f>Weighting!$C$12</f>
        <v>#DIV/0!</v>
      </c>
      <c r="C7740" t="e">
        <f>Weighting!$F$12</f>
        <v>#NUM!</v>
      </c>
      <c r="D7740" t="e">
        <f>IF(C7740=1,'Data Transformation'!$G$3+0.5*'Data Transformation'!$W$25,IF(C7741=1,D7741-'Data Transformation'!$W$25,FALSE))</f>
        <v>#NUM!</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t="str">
        <f>IF(Weighting!$P$13&gt;0,B7741,"")</f>
        <v/>
      </c>
      <c r="B7741" t="e">
        <f>Weighting!$C$13</f>
        <v>#DIV/0!</v>
      </c>
      <c r="C7741" t="e">
        <f>Weighting!$F$13</f>
        <v>#NUM!</v>
      </c>
      <c r="D7741" t="e">
        <f>IF(C7741=1,'Data Transformation'!$G$3+0.5*'Data Transformation'!$W$25,IF(C7742=1,D7742-'Data Transformation'!$W$25,FALSE))</f>
        <v>#NUM!</v>
      </c>
      <c r="E7741">
        <f t="array" ref="E7741">IF(ISLOGICAL(D7741),"",FREQUENCY(IF('Data Transformation'!$B$425:$B$8425='Bin Analysis'!$B7731,'Data Transformation'!$G$425:$G$8425),D7741))</f>
        <v>2001</v>
      </c>
      <c r="F7741">
        <f t="shared" si="966"/>
        <v>0</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t="str">
        <f>IF(Weighting!$P$14&gt;0,B7742,"")</f>
        <v/>
      </c>
      <c r="B7742" t="e">
        <f>Weighting!$C$14</f>
        <v>#DIV/0!</v>
      </c>
      <c r="C7742" t="e">
        <f>Weighting!$F$14</f>
        <v>#NUM!</v>
      </c>
      <c r="D7742" t="e">
        <f>IF(C7742=1,'Data Transformation'!$G$3+0.5*'Data Transformation'!$W$25,IF(C7743=1,D7743-'Data Transformation'!$W$25,FALSE))</f>
        <v>#NUM!</v>
      </c>
      <c r="E7742">
        <f t="array" ref="E7742">IF(ISLOGICAL(D7742),"",FREQUENCY(IF('Data Transformation'!$B$425:$B$8425='Bin Analysis'!$B7731,'Data Transformation'!$G$425:$G$8425),D7742))</f>
        <v>2001</v>
      </c>
      <c r="F7742">
        <f t="shared" si="966"/>
        <v>0</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t="str">
        <f>IF(Weighting!$P$15&gt;0,B7743,"")</f>
        <v/>
      </c>
      <c r="B7743" t="e">
        <f>Weighting!$C$15</f>
        <v>#DIV/0!</v>
      </c>
      <c r="C7743" t="e">
        <f>Weighting!$F$15</f>
        <v>#NUM!</v>
      </c>
      <c r="D7743" t="e">
        <f>IF(C7743=1,'Data Transformation'!$G$3+0.5*'Data Transformation'!$W$25,IF(C7744=1,D7744-'Data Transformation'!$W$25,FALSE))</f>
        <v>#NUM!</v>
      </c>
      <c r="E7743">
        <f t="array" ref="E7743">IF(ISLOGICAL(D7743),"",FREQUENCY(IF('Data Transformation'!$B$425:$B$8425='Bin Analysis'!$B7731,'Data Transformation'!$G$425:$G$8425),D7743))</f>
        <v>2001</v>
      </c>
      <c r="F7743">
        <f t="shared" si="966"/>
        <v>0</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t="e">
        <f>Weighting!$C$16</f>
        <v>#DIV/0!</v>
      </c>
      <c r="C7744" t="e">
        <f>Weighting!$F$16</f>
        <v>#NUM!</v>
      </c>
      <c r="D7744" t="e">
        <f>IF(C7744=1,'Data Transformation'!$G$3+0.5*'Data Transformation'!$W$25,IF(C7745=1,D7745-'Data Transformation'!$W$25,FALSE))</f>
        <v>#NUM!</v>
      </c>
      <c r="E7744">
        <f t="array" ref="E7744">IF(ISLOGICAL(D7744),"",FREQUENCY(IF('Data Transformation'!$B$425:$B$8425='Bin Analysis'!$B7731,'Data Transformation'!$G$425:$G$8425),D7744))</f>
        <v>2001</v>
      </c>
      <c r="F7744">
        <f t="shared" si="966"/>
        <v>0</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t="e">
        <f>Weighting!$C$17</f>
        <v>#DIV/0!</v>
      </c>
      <c r="C7745" t="e">
        <f>Weighting!$F$17</f>
        <v>#NUM!</v>
      </c>
      <c r="D7745" t="e">
        <f>IF(C7745=1,'Data Transformation'!$G$3+0.5*'Data Transformation'!$W$25,IF(C7746=1,D7746-'Data Transformation'!$W$25,FALSE))</f>
        <v>#NUM!</v>
      </c>
      <c r="E7745">
        <f t="array" ref="E7745">IF(ISLOGICAL(D7745),"",FREQUENCY(IF('Data Transformation'!$B$425:$B$8425='Bin Analysis'!$B7731,'Data Transformation'!$G$425:$G$8425),D7745))</f>
        <v>2001</v>
      </c>
      <c r="F7745">
        <f t="shared" si="966"/>
        <v>0</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t="e">
        <f>Weighting!$C$18</f>
        <v>#DIV/0!</v>
      </c>
      <c r="C7746" t="e">
        <f>Weighting!$F$18</f>
        <v>#NUM!</v>
      </c>
      <c r="D7746" t="e">
        <f>IF(C7746=1,'Data Transformation'!$G$3+0.5*'Data Transformation'!$W$25,IF(C7747=1,D7747-'Data Transformation'!$W$25,FALSE))</f>
        <v>#NUM!</v>
      </c>
      <c r="E7746">
        <f t="array" ref="E7746">IF(ISLOGICAL(D7746),"",FREQUENCY(IF('Data Transformation'!$B$425:$B$8425='Bin Analysis'!$B7731,'Data Transformation'!$G$425:$G$8425),D7746))</f>
        <v>2001</v>
      </c>
      <c r="F7746">
        <f t="shared" si="966"/>
        <v>0</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t="e">
        <f>Weighting!$C$19</f>
        <v>#DIV/0!</v>
      </c>
      <c r="C7747" t="e">
        <f>Weighting!$F$19</f>
        <v>#NUM!</v>
      </c>
      <c r="D7747" t="e">
        <f>IF(C7747=1,'Data Transformation'!$G$3+0.5*'Data Transformation'!$W$25,IF(C7748=1,D7748-'Data Transformation'!$W$25,FALSE))</f>
        <v>#NUM!</v>
      </c>
      <c r="E7747">
        <f t="array" ref="E7747">IF(ISLOGICAL(D7747),"",FREQUENCY(IF('Data Transformation'!$B$425:$B$8425='Bin Analysis'!$B7731,'Data Transformation'!$G$425:$G$8425),D7747))</f>
        <v>2001</v>
      </c>
      <c r="F7747">
        <f t="shared" si="966"/>
        <v>0</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t="e">
        <f>Weighting!$C$20</f>
        <v>#DIV/0!</v>
      </c>
      <c r="C7748" t="e">
        <f>Weighting!$F$20</f>
        <v>#NUM!</v>
      </c>
      <c r="D7748" t="e">
        <f>IF(C7748=1,'Data Transformation'!$G$3+0.5*'Data Transformation'!$W$25,IF(C7749=1,D7749-'Data Transformation'!$W$25,FALSE))</f>
        <v>#NUM!</v>
      </c>
      <c r="E7748">
        <f t="array" ref="E7748">IF(ISLOGICAL(D7748),"",FREQUENCY(IF('Data Transformation'!$B$425:$B$8425='Bin Analysis'!$B7731,'Data Transformation'!$G$425:$G$8425),D7748))</f>
        <v>2001</v>
      </c>
      <c r="F7748">
        <f t="shared" si="966"/>
        <v>0</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t="e">
        <f>Weighting!$C$21</f>
        <v>#DIV/0!</v>
      </c>
      <c r="C7749" t="e">
        <f>Weighting!$F$21</f>
        <v>#NUM!</v>
      </c>
      <c r="D7749" t="e">
        <f>IF(C7749=1,'Data Transformation'!$G$3+0.5*'Data Transformation'!$W$25,IF(C7750=1,D7750-'Data Transformation'!$W$25,FALSE))</f>
        <v>#NUM!</v>
      </c>
      <c r="E7749">
        <f t="array" ref="E7749">IF(ISLOGICAL(D7749),"",FREQUENCY(IF('Data Transformation'!$B$425:$B$8425='Bin Analysis'!$B7731,'Data Transformation'!$G$425:$G$8425),D7749))</f>
        <v>2001</v>
      </c>
      <c r="F7749">
        <f t="shared" si="966"/>
        <v>0</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t="e">
        <f>Weighting!$C$22</f>
        <v>#DIV/0!</v>
      </c>
      <c r="C7750" t="e">
        <f>Weighting!$F$22</f>
        <v>#NUM!</v>
      </c>
      <c r="D7750" t="e">
        <f>IF(C7750=1,'Data Transformation'!$G$3+0.5*'Data Transformation'!$W$25,IF(C7751=1,D7751-'Data Transformation'!$W$25,FALSE))</f>
        <v>#NUM!</v>
      </c>
      <c r="E7750">
        <f t="array" ref="E7750">IF(ISLOGICAL(D7750),"",FREQUENCY(IF('Data Transformation'!$B$425:$B$8425='Bin Analysis'!$B7731,'Data Transformation'!$G$425:$G$8425),D7750))</f>
        <v>2001</v>
      </c>
      <c r="F7750">
        <f t="shared" si="966"/>
        <v>0</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t="e">
        <f>Weighting!$C$23</f>
        <v>#DIV/0!</v>
      </c>
      <c r="C7751" t="e">
        <f>Weighting!$F$23</f>
        <v>#NUM!</v>
      </c>
      <c r="D7751" t="e">
        <f>IF(C7751=1,'Data Transformation'!$G$3+0.5*'Data Transformation'!$W$25,IF(C7752=1,D7752-'Data Transformation'!$W$25,FALSE))</f>
        <v>#NUM!</v>
      </c>
      <c r="E7751">
        <f t="array" ref="E7751">IF(ISLOGICAL(D7751),"",FREQUENCY(IF('Data Transformation'!$B$425:$B$8425='Bin Analysis'!$B7731,'Data Transformation'!$G$425:$G$8425),D7751))</f>
        <v>2001</v>
      </c>
      <c r="F7751">
        <f t="shared" si="966"/>
        <v>0</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t="e">
        <f>Weighting!$C$24</f>
        <v>#DIV/0!</v>
      </c>
      <c r="C7752" t="e">
        <f>Weighting!$F$24</f>
        <v>#NUM!</v>
      </c>
      <c r="D7752" t="e">
        <f>IF(C7752=1,'Data Transformation'!$G$3+0.5*'Data Transformation'!$W$25,IF(C7753=1,D7753-'Data Transformation'!$W$25,FALSE))</f>
        <v>#NUM!</v>
      </c>
      <c r="E7752">
        <f t="array" ref="E7752">IF(ISLOGICAL(D7752),"",FREQUENCY(IF('Data Transformation'!$B$425:$B$8425='Bin Analysis'!$B7731,'Data Transformation'!$G$425:$G$8425),D7752))</f>
        <v>2001</v>
      </c>
      <c r="F7752">
        <f t="shared" si="966"/>
        <v>0</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t="e">
        <f>Weighting!$C$25</f>
        <v>#DIV/0!</v>
      </c>
      <c r="C7753" t="e">
        <f>Weighting!$F$25</f>
        <v>#NUM!</v>
      </c>
      <c r="D7753" t="e">
        <f>IF(C7753=1,'Data Transformation'!$G$3+0.5*'Data Transformation'!$W$25,IF(C7754=1,D7754-'Data Transformation'!$W$25,FALSE))</f>
        <v>#NUM!</v>
      </c>
      <c r="E7753">
        <f t="array" ref="E7753">IF(ISLOGICAL(D7753),"",FREQUENCY(IF('Data Transformation'!$B$425:$B$8425='Bin Analysis'!$B7731,'Data Transformation'!$G$425:$G$8425),D7753))</f>
        <v>2001</v>
      </c>
      <c r="F7753">
        <f t="shared" si="966"/>
        <v>0</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67</v>
      </c>
      <c r="B7756" t="s">
        <v>47</v>
      </c>
      <c r="C7756" t="s">
        <v>5</v>
      </c>
      <c r="D7756" t="s">
        <v>100</v>
      </c>
      <c r="E7756" t="s">
        <v>101</v>
      </c>
      <c r="F7756" t="s">
        <v>102</v>
      </c>
      <c r="G7756" t="s">
        <v>70</v>
      </c>
      <c r="H7756" t="s">
        <v>31</v>
      </c>
      <c r="I7756" t="s">
        <v>32</v>
      </c>
      <c r="J7756" t="s">
        <v>46</v>
      </c>
      <c r="K7756" s="14" t="s">
        <v>45</v>
      </c>
      <c r="M7756" s="14"/>
      <c r="X7756" s="2">
        <v>0</v>
      </c>
      <c r="Y7756" s="2">
        <v>0</v>
      </c>
    </row>
    <row r="7757" spans="1:25" x14ac:dyDescent="0.25">
      <c r="A7757" s="32"/>
      <c r="D7757" t="e">
        <f>IF(C7757=1,'Data Transformation'!$G$3+0.5*'Data Transformation'!$W$25,IF(C7758=1,D7758-'Data Transformation'!$W$25,FALSE))</f>
        <v>#NUM!</v>
      </c>
      <c r="E7757">
        <f t="array" ref="E7757">IF(ISLOGICAL(D7757),"",FREQUENCY(IF('Data Transformation'!$B$425:$B$8425='Bin Analysis'!$B7755,'Data Transformation'!$G$425:$G$8425),D7757))</f>
        <v>2001</v>
      </c>
      <c r="F7757" t="e">
        <f>IF(ISLOGICAL(D7757),"",E7757-E7756)</f>
        <v>#VALUE!</v>
      </c>
      <c r="M7757" s="14"/>
    </row>
    <row r="7758" spans="1:25" x14ac:dyDescent="0.25">
      <c r="A7758" s="32" t="e">
        <f>IF(Weighting!$P$6&gt;0,B7758,"")</f>
        <v>#NUM!</v>
      </c>
      <c r="B7758" t="e">
        <f>Weighting!$C$6</f>
        <v>#DIV/0!</v>
      </c>
      <c r="C7758" t="e">
        <f>Weighting!$F$6</f>
        <v>#NUM!</v>
      </c>
      <c r="D7758" t="e">
        <f>IF(C7758=1,'Data Transformation'!$G$3+0.5*'Data Transformation'!$W$25,IF(C7759=1,D7759-'Data Transformation'!$W$25,FALSE))</f>
        <v>#NUM!</v>
      </c>
      <c r="E7758">
        <f t="array" ref="E7758">IF(ISLOGICAL(D7758),"",FREQUENCY(IF('Data Transformation'!$B$425:$B$8425='Bin Analysis'!$B7755,'Data Transformation'!$G$425:$G$8425),D7758))</f>
        <v>2001</v>
      </c>
      <c r="F7758">
        <f>IF(ISLOGICAL(D7758),"",E7758-E7757)</f>
        <v>0</v>
      </c>
      <c r="G7758">
        <f>Weighting!$H$6</f>
        <v>1</v>
      </c>
      <c r="H7758">
        <f t="array" ref="H7758">FREQUENCY(IF('Data Transformation'!$B$4:$B$8425=B7755,'Data Transformation'!$G$4:$G$8425),'Bin Analysis'!$B7758)</f>
        <v>2073</v>
      </c>
      <c r="I7758">
        <f>H7758-H7757</f>
        <v>2073</v>
      </c>
      <c r="J7758">
        <f>IF(I7758=0,0,1)</f>
        <v>1</v>
      </c>
      <c r="K7758" t="e">
        <f>J7758*Weighting!$W$6</f>
        <v>#NUM!</v>
      </c>
      <c r="M7758" s="14"/>
    </row>
    <row r="7759" spans="1:25" x14ac:dyDescent="0.25">
      <c r="A7759" s="32" t="str">
        <f>IF(Weighting!$P$7&gt;0,B7759,"")</f>
        <v/>
      </c>
      <c r="B7759" t="e">
        <f>Weighting!$C$7</f>
        <v>#DIV/0!</v>
      </c>
      <c r="C7759" t="e">
        <f>Weighting!$F$7</f>
        <v>#NUM!</v>
      </c>
      <c r="D7759" t="e">
        <f>IF(C7759=1,'Data Transformation'!$G$3+0.5*'Data Transformation'!$W$25,IF(C7760=1,D7760-'Data Transformation'!$W$25,FALSE))</f>
        <v>#NUM!</v>
      </c>
      <c r="E7759">
        <f t="array" ref="E7759">IF(ISLOGICAL(D7759),"",FREQUENCY(IF('Data Transformation'!$B$425:$B$8425='Bin Analysis'!$B7755,'Data Transformation'!$G$425:$G$8425),D7759))</f>
        <v>2001</v>
      </c>
      <c r="F7759">
        <f t="shared" ref="F7759:F7777" si="969">IF(ISLOGICAL(D7759),"",E7759-E7758)</f>
        <v>0</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t="str">
        <f>IF(Weighting!$P$8&gt;0,B7760,"")</f>
        <v/>
      </c>
      <c r="B7760" t="e">
        <f>Weighting!$C$8</f>
        <v>#DIV/0!</v>
      </c>
      <c r="C7760" t="e">
        <f>Weighting!$F$8</f>
        <v>#NUM!</v>
      </c>
      <c r="D7760" t="e">
        <f>IF(C7760=1,'Data Transformation'!$G$3+0.5*'Data Transformation'!$W$25,IF(C7761=1,D7761-'Data Transformation'!$W$25,FALSE))</f>
        <v>#NUM!</v>
      </c>
      <c r="E7760">
        <f t="array" ref="E7760">IF(ISLOGICAL(D7760),"",FREQUENCY(IF('Data Transformation'!$B$425:$B$8425='Bin Analysis'!$B7755,'Data Transformation'!$G$425:$G$8425),D7760))</f>
        <v>2001</v>
      </c>
      <c r="F7760">
        <f t="shared" si="969"/>
        <v>0</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t="str">
        <f>IF(Weighting!$P$9&gt;0,B7761,"")</f>
        <v/>
      </c>
      <c r="B7761" s="50" t="e">
        <f>Weighting!$C$9</f>
        <v>#DIV/0!</v>
      </c>
      <c r="C7761" t="e">
        <f>Weighting!$F$9</f>
        <v>#NUM!</v>
      </c>
      <c r="D7761" t="e">
        <f>IF(C7761=1,'Data Transformation'!$G$3+0.5*'Data Transformation'!$W$25,IF(C7762=1,D7762-'Data Transformation'!$W$25,FALSE))</f>
        <v>#NUM!</v>
      </c>
      <c r="E7761">
        <f t="array" ref="E7761">IF(ISLOGICAL(D7761),"",FREQUENCY(IF('Data Transformation'!$B$425:$B$8425='Bin Analysis'!$B7755,'Data Transformation'!$G$425:$G$8425),D7761))</f>
        <v>2001</v>
      </c>
      <c r="F7761">
        <f t="shared" si="969"/>
        <v>0</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t="str">
        <f>IF(Weighting!$P$10&gt;0,B7762,"")</f>
        <v/>
      </c>
      <c r="B7762" t="e">
        <f>Weighting!$C$10</f>
        <v>#DIV/0!</v>
      </c>
      <c r="C7762" t="e">
        <f>Weighting!$F$10</f>
        <v>#NUM!</v>
      </c>
      <c r="D7762" t="e">
        <f>IF(C7762=1,'Data Transformation'!$G$3+0.5*'Data Transformation'!$W$25,IF(C7763=1,D7763-'Data Transformation'!$W$25,FALSE))</f>
        <v>#NUM!</v>
      </c>
      <c r="E7762">
        <f t="array" ref="E7762">IF(ISLOGICAL(D7762),"",FREQUENCY(IF('Data Transformation'!$B$425:$B$8425='Bin Analysis'!$B7755,'Data Transformation'!$G$425:$G$8425),D7762))</f>
        <v>2001</v>
      </c>
      <c r="F7762">
        <f t="shared" si="969"/>
        <v>0</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t="str">
        <f>IF(Weighting!$P$11&gt;0,B7763,"")</f>
        <v/>
      </c>
      <c r="B7763" t="e">
        <f>Weighting!$C$11</f>
        <v>#DIV/0!</v>
      </c>
      <c r="C7763" t="e">
        <f>Weighting!$F$11</f>
        <v>#NUM!</v>
      </c>
      <c r="D7763" t="e">
        <f>IF(C7763=1,'Data Transformation'!$G$3+0.5*'Data Transformation'!$W$25,IF(C7764=1,D7764-'Data Transformation'!$W$25,FALSE))</f>
        <v>#NUM!</v>
      </c>
      <c r="E7763">
        <f t="array" ref="E7763">IF(ISLOGICAL(D7763),"",FREQUENCY(IF('Data Transformation'!$B$425:$B$8425='Bin Analysis'!$B7755,'Data Transformation'!$G$425:$G$8425),D7763))</f>
        <v>2001</v>
      </c>
      <c r="F7763">
        <f t="shared" si="969"/>
        <v>0</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t="str">
        <f>IF(Weighting!$P$12&gt;0,B7764,"")</f>
        <v/>
      </c>
      <c r="B7764" t="e">
        <f>Weighting!$C$12</f>
        <v>#DIV/0!</v>
      </c>
      <c r="C7764" t="e">
        <f>Weighting!$F$12</f>
        <v>#NUM!</v>
      </c>
      <c r="D7764" t="e">
        <f>IF(C7764=1,'Data Transformation'!$G$3+0.5*'Data Transformation'!$W$25,IF(C7765=1,D7765-'Data Transformation'!$W$25,FALSE))</f>
        <v>#NUM!</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t="str">
        <f>IF(Weighting!$P$13&gt;0,B7765,"")</f>
        <v/>
      </c>
      <c r="B7765" t="e">
        <f>Weighting!$C$13</f>
        <v>#DIV/0!</v>
      </c>
      <c r="C7765" t="e">
        <f>Weighting!$F$13</f>
        <v>#NUM!</v>
      </c>
      <c r="D7765" t="e">
        <f>IF(C7765=1,'Data Transformation'!$G$3+0.5*'Data Transformation'!$W$25,IF(C7766=1,D7766-'Data Transformation'!$W$25,FALSE))</f>
        <v>#NUM!</v>
      </c>
      <c r="E7765">
        <f t="array" ref="E7765">IF(ISLOGICAL(D7765),"",FREQUENCY(IF('Data Transformation'!$B$425:$B$8425='Bin Analysis'!$B7755,'Data Transformation'!$G$425:$G$8425),D7765))</f>
        <v>2001</v>
      </c>
      <c r="F7765">
        <f t="shared" si="969"/>
        <v>0</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t="str">
        <f>IF(Weighting!$P$14&gt;0,B7766,"")</f>
        <v/>
      </c>
      <c r="B7766" t="e">
        <f>Weighting!$C$14</f>
        <v>#DIV/0!</v>
      </c>
      <c r="C7766" t="e">
        <f>Weighting!$F$14</f>
        <v>#NUM!</v>
      </c>
      <c r="D7766" t="e">
        <f>IF(C7766=1,'Data Transformation'!$G$3+0.5*'Data Transformation'!$W$25,IF(C7767=1,D7767-'Data Transformation'!$W$25,FALSE))</f>
        <v>#NUM!</v>
      </c>
      <c r="E7766">
        <f t="array" ref="E7766">IF(ISLOGICAL(D7766),"",FREQUENCY(IF('Data Transformation'!$B$425:$B$8425='Bin Analysis'!$B7755,'Data Transformation'!$G$425:$G$8425),D7766))</f>
        <v>2001</v>
      </c>
      <c r="F7766">
        <f t="shared" si="969"/>
        <v>0</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t="str">
        <f>IF(Weighting!$P$15&gt;0,B7767,"")</f>
        <v/>
      </c>
      <c r="B7767" t="e">
        <f>Weighting!$C$15</f>
        <v>#DIV/0!</v>
      </c>
      <c r="C7767" t="e">
        <f>Weighting!$F$15</f>
        <v>#NUM!</v>
      </c>
      <c r="D7767" t="e">
        <f>IF(C7767=1,'Data Transformation'!$G$3+0.5*'Data Transformation'!$W$25,IF(C7768=1,D7768-'Data Transformation'!$W$25,FALSE))</f>
        <v>#NUM!</v>
      </c>
      <c r="E7767">
        <f t="array" ref="E7767">IF(ISLOGICAL(D7767),"",FREQUENCY(IF('Data Transformation'!$B$425:$B$8425='Bin Analysis'!$B7755,'Data Transformation'!$G$425:$G$8425),D7767))</f>
        <v>2001</v>
      </c>
      <c r="F7767">
        <f t="shared" si="969"/>
        <v>0</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t="e">
        <f>Weighting!$C$16</f>
        <v>#DIV/0!</v>
      </c>
      <c r="C7768" t="e">
        <f>Weighting!$F$16</f>
        <v>#NUM!</v>
      </c>
      <c r="D7768" t="e">
        <f>IF(C7768=1,'Data Transformation'!$G$3+0.5*'Data Transformation'!$W$25,IF(C7769=1,D7769-'Data Transformation'!$W$25,FALSE))</f>
        <v>#NUM!</v>
      </c>
      <c r="E7768">
        <f t="array" ref="E7768">IF(ISLOGICAL(D7768),"",FREQUENCY(IF('Data Transformation'!$B$425:$B$8425='Bin Analysis'!$B7755,'Data Transformation'!$G$425:$G$8425),D7768))</f>
        <v>2001</v>
      </c>
      <c r="F7768">
        <f t="shared" si="969"/>
        <v>0</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t="e">
        <f>Weighting!$C$17</f>
        <v>#DIV/0!</v>
      </c>
      <c r="C7769" t="e">
        <f>Weighting!$F$17</f>
        <v>#NUM!</v>
      </c>
      <c r="D7769" t="e">
        <f>IF(C7769=1,'Data Transformation'!$G$3+0.5*'Data Transformation'!$W$25,IF(C7770=1,D7770-'Data Transformation'!$W$25,FALSE))</f>
        <v>#NUM!</v>
      </c>
      <c r="E7769">
        <f t="array" ref="E7769">IF(ISLOGICAL(D7769),"",FREQUENCY(IF('Data Transformation'!$B$425:$B$8425='Bin Analysis'!$B7755,'Data Transformation'!$G$425:$G$8425),D7769))</f>
        <v>2001</v>
      </c>
      <c r="F7769">
        <f t="shared" si="969"/>
        <v>0</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t="e">
        <f>Weighting!$C$18</f>
        <v>#DIV/0!</v>
      </c>
      <c r="C7770" t="e">
        <f>Weighting!$F$18</f>
        <v>#NUM!</v>
      </c>
      <c r="D7770" t="e">
        <f>IF(C7770=1,'Data Transformation'!$G$3+0.5*'Data Transformation'!$W$25,IF(C7771=1,D7771-'Data Transformation'!$W$25,FALSE))</f>
        <v>#NUM!</v>
      </c>
      <c r="E7770">
        <f t="array" ref="E7770">IF(ISLOGICAL(D7770),"",FREQUENCY(IF('Data Transformation'!$B$425:$B$8425='Bin Analysis'!$B7755,'Data Transformation'!$G$425:$G$8425),D7770))</f>
        <v>2001</v>
      </c>
      <c r="F7770">
        <f t="shared" si="969"/>
        <v>0</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t="e">
        <f>Weighting!$C$19</f>
        <v>#DIV/0!</v>
      </c>
      <c r="C7771" t="e">
        <f>Weighting!$F$19</f>
        <v>#NUM!</v>
      </c>
      <c r="D7771" t="e">
        <f>IF(C7771=1,'Data Transformation'!$G$3+0.5*'Data Transformation'!$W$25,IF(C7772=1,D7772-'Data Transformation'!$W$25,FALSE))</f>
        <v>#NUM!</v>
      </c>
      <c r="E7771">
        <f t="array" ref="E7771">IF(ISLOGICAL(D7771),"",FREQUENCY(IF('Data Transformation'!$B$425:$B$8425='Bin Analysis'!$B7755,'Data Transformation'!$G$425:$G$8425),D7771))</f>
        <v>2001</v>
      </c>
      <c r="F7771">
        <f t="shared" si="969"/>
        <v>0</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t="e">
        <f>Weighting!$C$20</f>
        <v>#DIV/0!</v>
      </c>
      <c r="C7772" t="e">
        <f>Weighting!$F$20</f>
        <v>#NUM!</v>
      </c>
      <c r="D7772" t="e">
        <f>IF(C7772=1,'Data Transformation'!$G$3+0.5*'Data Transformation'!$W$25,IF(C7773=1,D7773-'Data Transformation'!$W$25,FALSE))</f>
        <v>#NUM!</v>
      </c>
      <c r="E7772">
        <f t="array" ref="E7772">IF(ISLOGICAL(D7772),"",FREQUENCY(IF('Data Transformation'!$B$425:$B$8425='Bin Analysis'!$B7755,'Data Transformation'!$G$425:$G$8425),D7772))</f>
        <v>2001</v>
      </c>
      <c r="F7772">
        <f t="shared" si="969"/>
        <v>0</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t="e">
        <f>Weighting!$C$21</f>
        <v>#DIV/0!</v>
      </c>
      <c r="C7773" t="e">
        <f>Weighting!$F$21</f>
        <v>#NUM!</v>
      </c>
      <c r="D7773" t="e">
        <f>IF(C7773=1,'Data Transformation'!$G$3+0.5*'Data Transformation'!$W$25,IF(C7774=1,D7774-'Data Transformation'!$W$25,FALSE))</f>
        <v>#NUM!</v>
      </c>
      <c r="E7773">
        <f t="array" ref="E7773">IF(ISLOGICAL(D7773),"",FREQUENCY(IF('Data Transformation'!$B$425:$B$8425='Bin Analysis'!$B7755,'Data Transformation'!$G$425:$G$8425),D7773))</f>
        <v>2001</v>
      </c>
      <c r="F7773">
        <f t="shared" si="969"/>
        <v>0</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t="e">
        <f>Weighting!$C$22</f>
        <v>#DIV/0!</v>
      </c>
      <c r="C7774" t="e">
        <f>Weighting!$F$22</f>
        <v>#NUM!</v>
      </c>
      <c r="D7774" t="e">
        <f>IF(C7774=1,'Data Transformation'!$G$3+0.5*'Data Transformation'!$W$25,IF(C7775=1,D7775-'Data Transformation'!$W$25,FALSE))</f>
        <v>#NUM!</v>
      </c>
      <c r="E7774">
        <f t="array" ref="E7774">IF(ISLOGICAL(D7774),"",FREQUENCY(IF('Data Transformation'!$B$425:$B$8425='Bin Analysis'!$B7755,'Data Transformation'!$G$425:$G$8425),D7774))</f>
        <v>2001</v>
      </c>
      <c r="F7774">
        <f t="shared" si="969"/>
        <v>0</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t="e">
        <f>Weighting!$C$23</f>
        <v>#DIV/0!</v>
      </c>
      <c r="C7775" t="e">
        <f>Weighting!$F$23</f>
        <v>#NUM!</v>
      </c>
      <c r="D7775" t="e">
        <f>IF(C7775=1,'Data Transformation'!$G$3+0.5*'Data Transformation'!$W$25,IF(C7776=1,D7776-'Data Transformation'!$W$25,FALSE))</f>
        <v>#NUM!</v>
      </c>
      <c r="E7775">
        <f t="array" ref="E7775">IF(ISLOGICAL(D7775),"",FREQUENCY(IF('Data Transformation'!$B$425:$B$8425='Bin Analysis'!$B7755,'Data Transformation'!$G$425:$G$8425),D7775))</f>
        <v>2001</v>
      </c>
      <c r="F7775">
        <f t="shared" si="969"/>
        <v>0</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t="e">
        <f>Weighting!$C$24</f>
        <v>#DIV/0!</v>
      </c>
      <c r="C7776" t="e">
        <f>Weighting!$F$24</f>
        <v>#NUM!</v>
      </c>
      <c r="D7776" t="e">
        <f>IF(C7776=1,'Data Transformation'!$G$3+0.5*'Data Transformation'!$W$25,IF(C7777=1,D7777-'Data Transformation'!$W$25,FALSE))</f>
        <v>#NUM!</v>
      </c>
      <c r="E7776">
        <f t="array" ref="E7776">IF(ISLOGICAL(D7776),"",FREQUENCY(IF('Data Transformation'!$B$425:$B$8425='Bin Analysis'!$B7755,'Data Transformation'!$G$425:$G$8425),D7776))</f>
        <v>2001</v>
      </c>
      <c r="F7776">
        <f t="shared" si="969"/>
        <v>0</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t="e">
        <f>Weighting!$C$25</f>
        <v>#DIV/0!</v>
      </c>
      <c r="C7777" t="e">
        <f>Weighting!$F$25</f>
        <v>#NUM!</v>
      </c>
      <c r="D7777" t="e">
        <f>IF(C7777=1,'Data Transformation'!$G$3+0.5*'Data Transformation'!$W$25,IF(C7778=1,D7778-'Data Transformation'!$W$25,FALSE))</f>
        <v>#NUM!</v>
      </c>
      <c r="E7777">
        <f t="array" ref="E7777">IF(ISLOGICAL(D7777),"",FREQUENCY(IF('Data Transformation'!$B$425:$B$8425='Bin Analysis'!$B7755,'Data Transformation'!$G$425:$G$8425),D7777))</f>
        <v>2001</v>
      </c>
      <c r="F7777">
        <f t="shared" si="969"/>
        <v>0</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67</v>
      </c>
      <c r="B7780" t="s">
        <v>47</v>
      </c>
      <c r="C7780" t="s">
        <v>5</v>
      </c>
      <c r="D7780" t="s">
        <v>100</v>
      </c>
      <c r="E7780" t="s">
        <v>101</v>
      </c>
      <c r="F7780" t="s">
        <v>102</v>
      </c>
      <c r="G7780" t="s">
        <v>70</v>
      </c>
      <c r="H7780" t="s">
        <v>31</v>
      </c>
      <c r="I7780" t="s">
        <v>32</v>
      </c>
      <c r="J7780" t="s">
        <v>46</v>
      </c>
      <c r="K7780" s="14" t="s">
        <v>45</v>
      </c>
      <c r="M7780" s="14"/>
      <c r="X7780" s="2">
        <v>0</v>
      </c>
      <c r="Y7780" s="2">
        <v>0</v>
      </c>
    </row>
    <row r="7781" spans="1:25" x14ac:dyDescent="0.25">
      <c r="A7781" s="32"/>
      <c r="D7781" t="e">
        <f>IF(C7781=1,'Data Transformation'!$G$3+0.5*'Data Transformation'!$W$25,IF(C7782=1,D7782-'Data Transformation'!$W$25,FALSE))</f>
        <v>#NUM!</v>
      </c>
      <c r="E7781">
        <f t="array" ref="E7781">IF(ISLOGICAL(D7781),"",FREQUENCY(IF('Data Transformation'!$B$425:$B$8425='Bin Analysis'!$B7779,'Data Transformation'!$G$425:$G$8425),D7781))</f>
        <v>2001</v>
      </c>
      <c r="F7781" t="e">
        <f>IF(ISLOGICAL(D7781),"",E7781-E7780)</f>
        <v>#VALUE!</v>
      </c>
      <c r="M7781" s="14"/>
    </row>
    <row r="7782" spans="1:25" x14ac:dyDescent="0.25">
      <c r="A7782" s="32" t="e">
        <f>IF(Weighting!$P$6&gt;0,B7782,"")</f>
        <v>#NUM!</v>
      </c>
      <c r="B7782" t="e">
        <f>Weighting!$C$6</f>
        <v>#DIV/0!</v>
      </c>
      <c r="C7782" t="e">
        <f>Weighting!$F$6</f>
        <v>#NUM!</v>
      </c>
      <c r="D7782" t="e">
        <f>IF(C7782=1,'Data Transformation'!$G$3+0.5*'Data Transformation'!$W$25,IF(C7783=1,D7783-'Data Transformation'!$W$25,FALSE))</f>
        <v>#NUM!</v>
      </c>
      <c r="E7782">
        <f t="array" ref="E7782">IF(ISLOGICAL(D7782),"",FREQUENCY(IF('Data Transformation'!$B$425:$B$8425='Bin Analysis'!$B7779,'Data Transformation'!$G$425:$G$8425),D7782))</f>
        <v>2001</v>
      </c>
      <c r="F7782">
        <f>IF(ISLOGICAL(D7782),"",E7782-E7781)</f>
        <v>0</v>
      </c>
      <c r="G7782">
        <f>Weighting!$H$6</f>
        <v>1</v>
      </c>
      <c r="H7782">
        <f t="array" ref="H7782">FREQUENCY(IF('Data Transformation'!$B$4:$B$8425=B7779,'Data Transformation'!$G$4:$G$8425),'Bin Analysis'!$B7782)</f>
        <v>2073</v>
      </c>
      <c r="I7782">
        <f>H7782-H7781</f>
        <v>2073</v>
      </c>
      <c r="J7782">
        <f>IF(I7782=0,0,1)</f>
        <v>1</v>
      </c>
      <c r="K7782" t="e">
        <f>J7782*Weighting!$W$6</f>
        <v>#NUM!</v>
      </c>
      <c r="M7782" s="14"/>
    </row>
    <row r="7783" spans="1:25" x14ac:dyDescent="0.25">
      <c r="A7783" s="32" t="str">
        <f>IF(Weighting!$P$7&gt;0,B7783,"")</f>
        <v/>
      </c>
      <c r="B7783" t="e">
        <f>Weighting!$C$7</f>
        <v>#DIV/0!</v>
      </c>
      <c r="C7783" t="e">
        <f>Weighting!$F$7</f>
        <v>#NUM!</v>
      </c>
      <c r="D7783" t="e">
        <f>IF(C7783=1,'Data Transformation'!$G$3+0.5*'Data Transformation'!$W$25,IF(C7784=1,D7784-'Data Transformation'!$W$25,FALSE))</f>
        <v>#NUM!</v>
      </c>
      <c r="E7783">
        <f t="array" ref="E7783">IF(ISLOGICAL(D7783),"",FREQUENCY(IF('Data Transformation'!$B$425:$B$8425='Bin Analysis'!$B7779,'Data Transformation'!$G$425:$G$8425),D7783))</f>
        <v>2001</v>
      </c>
      <c r="F7783">
        <f t="shared" ref="F7783:F7801" si="972">IF(ISLOGICAL(D7783),"",E7783-E7782)</f>
        <v>0</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t="str">
        <f>IF(Weighting!$P$8&gt;0,B7784,"")</f>
        <v/>
      </c>
      <c r="B7784" t="e">
        <f>Weighting!$C$8</f>
        <v>#DIV/0!</v>
      </c>
      <c r="C7784" t="e">
        <f>Weighting!$F$8</f>
        <v>#NUM!</v>
      </c>
      <c r="D7784" t="e">
        <f>IF(C7784=1,'Data Transformation'!$G$3+0.5*'Data Transformation'!$W$25,IF(C7785=1,D7785-'Data Transformation'!$W$25,FALSE))</f>
        <v>#NUM!</v>
      </c>
      <c r="E7784">
        <f t="array" ref="E7784">IF(ISLOGICAL(D7784),"",FREQUENCY(IF('Data Transformation'!$B$425:$B$8425='Bin Analysis'!$B7779,'Data Transformation'!$G$425:$G$8425),D7784))</f>
        <v>2001</v>
      </c>
      <c r="F7784">
        <f t="shared" si="972"/>
        <v>0</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t="str">
        <f>IF(Weighting!$P$9&gt;0,B7785,"")</f>
        <v/>
      </c>
      <c r="B7785" s="50" t="e">
        <f>Weighting!$C$9</f>
        <v>#DIV/0!</v>
      </c>
      <c r="C7785" t="e">
        <f>Weighting!$F$9</f>
        <v>#NUM!</v>
      </c>
      <c r="D7785" t="e">
        <f>IF(C7785=1,'Data Transformation'!$G$3+0.5*'Data Transformation'!$W$25,IF(C7786=1,D7786-'Data Transformation'!$W$25,FALSE))</f>
        <v>#NUM!</v>
      </c>
      <c r="E7785">
        <f t="array" ref="E7785">IF(ISLOGICAL(D7785),"",FREQUENCY(IF('Data Transformation'!$B$425:$B$8425='Bin Analysis'!$B7779,'Data Transformation'!$G$425:$G$8425),D7785))</f>
        <v>2001</v>
      </c>
      <c r="F7785">
        <f t="shared" si="972"/>
        <v>0</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t="str">
        <f>IF(Weighting!$P$10&gt;0,B7786,"")</f>
        <v/>
      </c>
      <c r="B7786" t="e">
        <f>Weighting!$C$10</f>
        <v>#DIV/0!</v>
      </c>
      <c r="C7786" t="e">
        <f>Weighting!$F$10</f>
        <v>#NUM!</v>
      </c>
      <c r="D7786" t="e">
        <f>IF(C7786=1,'Data Transformation'!$G$3+0.5*'Data Transformation'!$W$25,IF(C7787=1,D7787-'Data Transformation'!$W$25,FALSE))</f>
        <v>#NUM!</v>
      </c>
      <c r="E7786">
        <f t="array" ref="E7786">IF(ISLOGICAL(D7786),"",FREQUENCY(IF('Data Transformation'!$B$425:$B$8425='Bin Analysis'!$B7779,'Data Transformation'!$G$425:$G$8425),D7786))</f>
        <v>2001</v>
      </c>
      <c r="F7786">
        <f t="shared" si="972"/>
        <v>0</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t="str">
        <f>IF(Weighting!$P$11&gt;0,B7787,"")</f>
        <v/>
      </c>
      <c r="B7787" t="e">
        <f>Weighting!$C$11</f>
        <v>#DIV/0!</v>
      </c>
      <c r="C7787" t="e">
        <f>Weighting!$F$11</f>
        <v>#NUM!</v>
      </c>
      <c r="D7787" t="e">
        <f>IF(C7787=1,'Data Transformation'!$G$3+0.5*'Data Transformation'!$W$25,IF(C7788=1,D7788-'Data Transformation'!$W$25,FALSE))</f>
        <v>#NUM!</v>
      </c>
      <c r="E7787">
        <f t="array" ref="E7787">IF(ISLOGICAL(D7787),"",FREQUENCY(IF('Data Transformation'!$B$425:$B$8425='Bin Analysis'!$B7779,'Data Transformation'!$G$425:$G$8425),D7787))</f>
        <v>2001</v>
      </c>
      <c r="F7787">
        <f t="shared" si="972"/>
        <v>0</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t="str">
        <f>IF(Weighting!$P$12&gt;0,B7788,"")</f>
        <v/>
      </c>
      <c r="B7788" t="e">
        <f>Weighting!$C$12</f>
        <v>#DIV/0!</v>
      </c>
      <c r="C7788" t="e">
        <f>Weighting!$F$12</f>
        <v>#NUM!</v>
      </c>
      <c r="D7788" t="e">
        <f>IF(C7788=1,'Data Transformation'!$G$3+0.5*'Data Transformation'!$W$25,IF(C7789=1,D7789-'Data Transformation'!$W$25,FALSE))</f>
        <v>#NUM!</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t="str">
        <f>IF(Weighting!$P$13&gt;0,B7789,"")</f>
        <v/>
      </c>
      <c r="B7789" t="e">
        <f>Weighting!$C$13</f>
        <v>#DIV/0!</v>
      </c>
      <c r="C7789" t="e">
        <f>Weighting!$F$13</f>
        <v>#NUM!</v>
      </c>
      <c r="D7789" t="e">
        <f>IF(C7789=1,'Data Transformation'!$G$3+0.5*'Data Transformation'!$W$25,IF(C7790=1,D7790-'Data Transformation'!$W$25,FALSE))</f>
        <v>#NUM!</v>
      </c>
      <c r="E7789">
        <f t="array" ref="E7789">IF(ISLOGICAL(D7789),"",FREQUENCY(IF('Data Transformation'!$B$425:$B$8425='Bin Analysis'!$B7779,'Data Transformation'!$G$425:$G$8425),D7789))</f>
        <v>2001</v>
      </c>
      <c r="F7789">
        <f t="shared" si="972"/>
        <v>0</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t="str">
        <f>IF(Weighting!$P$14&gt;0,B7790,"")</f>
        <v/>
      </c>
      <c r="B7790" t="e">
        <f>Weighting!$C$14</f>
        <v>#DIV/0!</v>
      </c>
      <c r="C7790" t="e">
        <f>Weighting!$F$14</f>
        <v>#NUM!</v>
      </c>
      <c r="D7790" t="e">
        <f>IF(C7790=1,'Data Transformation'!$G$3+0.5*'Data Transformation'!$W$25,IF(C7791=1,D7791-'Data Transformation'!$W$25,FALSE))</f>
        <v>#NUM!</v>
      </c>
      <c r="E7790">
        <f t="array" ref="E7790">IF(ISLOGICAL(D7790),"",FREQUENCY(IF('Data Transformation'!$B$425:$B$8425='Bin Analysis'!$B7779,'Data Transformation'!$G$425:$G$8425),D7790))</f>
        <v>2001</v>
      </c>
      <c r="F7790">
        <f t="shared" si="972"/>
        <v>0</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t="str">
        <f>IF(Weighting!$P$15&gt;0,B7791,"")</f>
        <v/>
      </c>
      <c r="B7791" t="e">
        <f>Weighting!$C$15</f>
        <v>#DIV/0!</v>
      </c>
      <c r="C7791" t="e">
        <f>Weighting!$F$15</f>
        <v>#NUM!</v>
      </c>
      <c r="D7791" t="e">
        <f>IF(C7791=1,'Data Transformation'!$G$3+0.5*'Data Transformation'!$W$25,IF(C7792=1,D7792-'Data Transformation'!$W$25,FALSE))</f>
        <v>#NUM!</v>
      </c>
      <c r="E7791">
        <f t="array" ref="E7791">IF(ISLOGICAL(D7791),"",FREQUENCY(IF('Data Transformation'!$B$425:$B$8425='Bin Analysis'!$B7779,'Data Transformation'!$G$425:$G$8425),D7791))</f>
        <v>2001</v>
      </c>
      <c r="F7791">
        <f t="shared" si="972"/>
        <v>0</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t="e">
        <f>Weighting!$C$16</f>
        <v>#DIV/0!</v>
      </c>
      <c r="C7792" t="e">
        <f>Weighting!$F$16</f>
        <v>#NUM!</v>
      </c>
      <c r="D7792" t="e">
        <f>IF(C7792=1,'Data Transformation'!$G$3+0.5*'Data Transformation'!$W$25,IF(C7793=1,D7793-'Data Transformation'!$W$25,FALSE))</f>
        <v>#NUM!</v>
      </c>
      <c r="E7792">
        <f t="array" ref="E7792">IF(ISLOGICAL(D7792),"",FREQUENCY(IF('Data Transformation'!$B$425:$B$8425='Bin Analysis'!$B7779,'Data Transformation'!$G$425:$G$8425),D7792))</f>
        <v>2001</v>
      </c>
      <c r="F7792">
        <f t="shared" si="972"/>
        <v>0</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t="e">
        <f>Weighting!$C$17</f>
        <v>#DIV/0!</v>
      </c>
      <c r="C7793" t="e">
        <f>Weighting!$F$17</f>
        <v>#NUM!</v>
      </c>
      <c r="D7793" t="e">
        <f>IF(C7793=1,'Data Transformation'!$G$3+0.5*'Data Transformation'!$W$25,IF(C7794=1,D7794-'Data Transformation'!$W$25,FALSE))</f>
        <v>#NUM!</v>
      </c>
      <c r="E7793">
        <f t="array" ref="E7793">IF(ISLOGICAL(D7793),"",FREQUENCY(IF('Data Transformation'!$B$425:$B$8425='Bin Analysis'!$B7779,'Data Transformation'!$G$425:$G$8425),D7793))</f>
        <v>2001</v>
      </c>
      <c r="F7793">
        <f t="shared" si="972"/>
        <v>0</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t="e">
        <f>Weighting!$C$18</f>
        <v>#DIV/0!</v>
      </c>
      <c r="C7794" t="e">
        <f>Weighting!$F$18</f>
        <v>#NUM!</v>
      </c>
      <c r="D7794" t="e">
        <f>IF(C7794=1,'Data Transformation'!$G$3+0.5*'Data Transformation'!$W$25,IF(C7795=1,D7795-'Data Transformation'!$W$25,FALSE))</f>
        <v>#NUM!</v>
      </c>
      <c r="E7794">
        <f t="array" ref="E7794">IF(ISLOGICAL(D7794),"",FREQUENCY(IF('Data Transformation'!$B$425:$B$8425='Bin Analysis'!$B7779,'Data Transformation'!$G$425:$G$8425),D7794))</f>
        <v>2001</v>
      </c>
      <c r="F7794">
        <f t="shared" si="972"/>
        <v>0</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t="e">
        <f>Weighting!$C$19</f>
        <v>#DIV/0!</v>
      </c>
      <c r="C7795" t="e">
        <f>Weighting!$F$19</f>
        <v>#NUM!</v>
      </c>
      <c r="D7795" t="e">
        <f>IF(C7795=1,'Data Transformation'!$G$3+0.5*'Data Transformation'!$W$25,IF(C7796=1,D7796-'Data Transformation'!$W$25,FALSE))</f>
        <v>#NUM!</v>
      </c>
      <c r="E7795">
        <f t="array" ref="E7795">IF(ISLOGICAL(D7795),"",FREQUENCY(IF('Data Transformation'!$B$425:$B$8425='Bin Analysis'!$B7779,'Data Transformation'!$G$425:$G$8425),D7795))</f>
        <v>2001</v>
      </c>
      <c r="F7795">
        <f t="shared" si="972"/>
        <v>0</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t="e">
        <f>Weighting!$C$20</f>
        <v>#DIV/0!</v>
      </c>
      <c r="C7796" t="e">
        <f>Weighting!$F$20</f>
        <v>#NUM!</v>
      </c>
      <c r="D7796" t="e">
        <f>IF(C7796=1,'Data Transformation'!$G$3+0.5*'Data Transformation'!$W$25,IF(C7797=1,D7797-'Data Transformation'!$W$25,FALSE))</f>
        <v>#NUM!</v>
      </c>
      <c r="E7796">
        <f t="array" ref="E7796">IF(ISLOGICAL(D7796),"",FREQUENCY(IF('Data Transformation'!$B$425:$B$8425='Bin Analysis'!$B7779,'Data Transformation'!$G$425:$G$8425),D7796))</f>
        <v>2001</v>
      </c>
      <c r="F7796">
        <f t="shared" si="972"/>
        <v>0</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t="e">
        <f>Weighting!$C$21</f>
        <v>#DIV/0!</v>
      </c>
      <c r="C7797" t="e">
        <f>Weighting!$F$21</f>
        <v>#NUM!</v>
      </c>
      <c r="D7797" t="e">
        <f>IF(C7797=1,'Data Transformation'!$G$3+0.5*'Data Transformation'!$W$25,IF(C7798=1,D7798-'Data Transformation'!$W$25,FALSE))</f>
        <v>#NUM!</v>
      </c>
      <c r="E7797">
        <f t="array" ref="E7797">IF(ISLOGICAL(D7797),"",FREQUENCY(IF('Data Transformation'!$B$425:$B$8425='Bin Analysis'!$B7779,'Data Transformation'!$G$425:$G$8425),D7797))</f>
        <v>2001</v>
      </c>
      <c r="F7797">
        <f t="shared" si="972"/>
        <v>0</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t="e">
        <f>Weighting!$C$22</f>
        <v>#DIV/0!</v>
      </c>
      <c r="C7798" t="e">
        <f>Weighting!$F$22</f>
        <v>#NUM!</v>
      </c>
      <c r="D7798" t="e">
        <f>IF(C7798=1,'Data Transformation'!$G$3+0.5*'Data Transformation'!$W$25,IF(C7799=1,D7799-'Data Transformation'!$W$25,FALSE))</f>
        <v>#NUM!</v>
      </c>
      <c r="E7798">
        <f t="array" ref="E7798">IF(ISLOGICAL(D7798),"",FREQUENCY(IF('Data Transformation'!$B$425:$B$8425='Bin Analysis'!$B7779,'Data Transformation'!$G$425:$G$8425),D7798))</f>
        <v>2001</v>
      </c>
      <c r="F7798">
        <f t="shared" si="972"/>
        <v>0</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t="e">
        <f>Weighting!$C$23</f>
        <v>#DIV/0!</v>
      </c>
      <c r="C7799" t="e">
        <f>Weighting!$F$23</f>
        <v>#NUM!</v>
      </c>
      <c r="D7799" t="e">
        <f>IF(C7799=1,'Data Transformation'!$G$3+0.5*'Data Transformation'!$W$25,IF(C7800=1,D7800-'Data Transformation'!$W$25,FALSE))</f>
        <v>#NUM!</v>
      </c>
      <c r="E7799">
        <f t="array" ref="E7799">IF(ISLOGICAL(D7799),"",FREQUENCY(IF('Data Transformation'!$B$425:$B$8425='Bin Analysis'!$B7779,'Data Transformation'!$G$425:$G$8425),D7799))</f>
        <v>2001</v>
      </c>
      <c r="F7799">
        <f t="shared" si="972"/>
        <v>0</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t="e">
        <f>Weighting!$C$24</f>
        <v>#DIV/0!</v>
      </c>
      <c r="C7800" t="e">
        <f>Weighting!$F$24</f>
        <v>#NUM!</v>
      </c>
      <c r="D7800" t="e">
        <f>IF(C7800=1,'Data Transformation'!$G$3+0.5*'Data Transformation'!$W$25,IF(C7801=1,D7801-'Data Transformation'!$W$25,FALSE))</f>
        <v>#NUM!</v>
      </c>
      <c r="E7800">
        <f t="array" ref="E7800">IF(ISLOGICAL(D7800),"",FREQUENCY(IF('Data Transformation'!$B$425:$B$8425='Bin Analysis'!$B7779,'Data Transformation'!$G$425:$G$8425),D7800))</f>
        <v>2001</v>
      </c>
      <c r="F7800">
        <f t="shared" si="972"/>
        <v>0</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t="e">
        <f>Weighting!$C$25</f>
        <v>#DIV/0!</v>
      </c>
      <c r="C7801" t="e">
        <f>Weighting!$F$25</f>
        <v>#NUM!</v>
      </c>
      <c r="D7801" t="e">
        <f>IF(C7801=1,'Data Transformation'!$G$3+0.5*'Data Transformation'!$W$25,IF(C7802=1,D7802-'Data Transformation'!$W$25,FALSE))</f>
        <v>#NUM!</v>
      </c>
      <c r="E7801">
        <f t="array" ref="E7801">IF(ISLOGICAL(D7801),"",FREQUENCY(IF('Data Transformation'!$B$425:$B$8425='Bin Analysis'!$B7779,'Data Transformation'!$G$425:$G$8425),D7801))</f>
        <v>2001</v>
      </c>
      <c r="F7801">
        <f t="shared" si="972"/>
        <v>0</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7"/>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67</v>
      </c>
      <c r="B7804" t="s">
        <v>47</v>
      </c>
      <c r="C7804" t="s">
        <v>5</v>
      </c>
      <c r="D7804" t="s">
        <v>100</v>
      </c>
      <c r="E7804" t="s">
        <v>101</v>
      </c>
      <c r="F7804" t="s">
        <v>102</v>
      </c>
      <c r="G7804" t="s">
        <v>70</v>
      </c>
      <c r="H7804" t="s">
        <v>31</v>
      </c>
      <c r="I7804" t="s">
        <v>32</v>
      </c>
      <c r="J7804" t="s">
        <v>46</v>
      </c>
      <c r="K7804" s="14" t="s">
        <v>45</v>
      </c>
      <c r="M7804" s="14"/>
      <c r="X7804" s="2">
        <v>0</v>
      </c>
      <c r="Y7804" s="2">
        <v>0</v>
      </c>
    </row>
    <row r="7805" spans="1:25" x14ac:dyDescent="0.25">
      <c r="A7805" s="32"/>
      <c r="D7805" t="e">
        <f>IF(C7805=1,'Data Transformation'!$G$3+0.5*'Data Transformation'!$W$25,IF(C7806=1,D7806-'Data Transformation'!$W$25,FALSE))</f>
        <v>#NUM!</v>
      </c>
      <c r="E7805">
        <f t="array" ref="E7805">IF(ISLOGICAL(D7805),"",FREQUENCY(IF('Data Transformation'!$B$425:$B$8425='Bin Analysis'!$B7803,'Data Transformation'!$G$425:$G$8425),D7805))</f>
        <v>2001</v>
      </c>
      <c r="F7805" t="e">
        <f>IF(ISLOGICAL(D7805),"",E7805-E7804)</f>
        <v>#VALUE!</v>
      </c>
      <c r="M7805" s="14"/>
    </row>
    <row r="7806" spans="1:25" x14ac:dyDescent="0.25">
      <c r="A7806" s="32" t="e">
        <f>IF(Weighting!$P$6&gt;0,B7806,"")</f>
        <v>#NUM!</v>
      </c>
      <c r="B7806" t="e">
        <f>Weighting!$C$6</f>
        <v>#DIV/0!</v>
      </c>
      <c r="C7806" t="e">
        <f>Weighting!$F$6</f>
        <v>#NUM!</v>
      </c>
      <c r="D7806" t="e">
        <f>IF(C7806=1,'Data Transformation'!$G$3+0.5*'Data Transformation'!$W$25,IF(C7807=1,D7807-'Data Transformation'!$W$25,FALSE))</f>
        <v>#NUM!</v>
      </c>
      <c r="E7806">
        <f t="array" ref="E7806">IF(ISLOGICAL(D7806),"",FREQUENCY(IF('Data Transformation'!$B$425:$B$8425='Bin Analysis'!$B7803,'Data Transformation'!$G$425:$G$8425),D7806))</f>
        <v>2001</v>
      </c>
      <c r="F7806">
        <f>IF(ISLOGICAL(D7806),"",E7806-E7805)</f>
        <v>0</v>
      </c>
      <c r="G7806">
        <f>Weighting!$H$6</f>
        <v>1</v>
      </c>
      <c r="H7806">
        <f t="array" ref="H7806">FREQUENCY(IF('Data Transformation'!$B$4:$B$8425=B7803,'Data Transformation'!$G$4:$G$8425),'Bin Analysis'!$B7806)</f>
        <v>2073</v>
      </c>
      <c r="I7806">
        <f>H7806-H7805</f>
        <v>2073</v>
      </c>
      <c r="J7806">
        <f>IF(I7806=0,0,1)</f>
        <v>1</v>
      </c>
      <c r="K7806" t="e">
        <f>J7806*Weighting!$W$6</f>
        <v>#NUM!</v>
      </c>
      <c r="M7806" s="14"/>
    </row>
    <row r="7807" spans="1:25" x14ac:dyDescent="0.25">
      <c r="A7807" s="32" t="str">
        <f>IF(Weighting!$P$7&gt;0,B7807,"")</f>
        <v/>
      </c>
      <c r="B7807" t="e">
        <f>Weighting!$C$7</f>
        <v>#DIV/0!</v>
      </c>
      <c r="C7807" t="e">
        <f>Weighting!$F$7</f>
        <v>#NUM!</v>
      </c>
      <c r="D7807" t="e">
        <f>IF(C7807=1,'Data Transformation'!$G$3+0.5*'Data Transformation'!$W$25,IF(C7808=1,D7808-'Data Transformation'!$W$25,FALSE))</f>
        <v>#NUM!</v>
      </c>
      <c r="E7807">
        <f t="array" ref="E7807">IF(ISLOGICAL(D7807),"",FREQUENCY(IF('Data Transformation'!$B$425:$B$8425='Bin Analysis'!$B7803,'Data Transformation'!$G$425:$G$8425),D7807))</f>
        <v>2001</v>
      </c>
      <c r="F7807">
        <f t="shared" ref="F7807:F7825" si="975">IF(ISLOGICAL(D7807),"",E7807-E7806)</f>
        <v>0</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t="str">
        <f>IF(Weighting!$P$8&gt;0,B7808,"")</f>
        <v/>
      </c>
      <c r="B7808" t="e">
        <f>Weighting!$C$8</f>
        <v>#DIV/0!</v>
      </c>
      <c r="C7808" t="e">
        <f>Weighting!$F$8</f>
        <v>#NUM!</v>
      </c>
      <c r="D7808" t="e">
        <f>IF(C7808=1,'Data Transformation'!$G$3+0.5*'Data Transformation'!$W$25,IF(C7809=1,D7809-'Data Transformation'!$W$25,FALSE))</f>
        <v>#NUM!</v>
      </c>
      <c r="E7808">
        <f t="array" ref="E7808">IF(ISLOGICAL(D7808),"",FREQUENCY(IF('Data Transformation'!$B$425:$B$8425='Bin Analysis'!$B7803,'Data Transformation'!$G$425:$G$8425),D7808))</f>
        <v>2001</v>
      </c>
      <c r="F7808">
        <f t="shared" si="975"/>
        <v>0</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t="str">
        <f>IF(Weighting!$P$9&gt;0,B7809,"")</f>
        <v/>
      </c>
      <c r="B7809" s="50" t="e">
        <f>Weighting!$C$9</f>
        <v>#DIV/0!</v>
      </c>
      <c r="C7809" t="e">
        <f>Weighting!$F$9</f>
        <v>#NUM!</v>
      </c>
      <c r="D7809" t="e">
        <f>IF(C7809=1,'Data Transformation'!$G$3+0.5*'Data Transformation'!$W$25,IF(C7810=1,D7810-'Data Transformation'!$W$25,FALSE))</f>
        <v>#NUM!</v>
      </c>
      <c r="E7809">
        <f t="array" ref="E7809">IF(ISLOGICAL(D7809),"",FREQUENCY(IF('Data Transformation'!$B$425:$B$8425='Bin Analysis'!$B7803,'Data Transformation'!$G$425:$G$8425),D7809))</f>
        <v>2001</v>
      </c>
      <c r="F7809">
        <f t="shared" si="975"/>
        <v>0</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t="str">
        <f>IF(Weighting!$P$10&gt;0,B7810,"")</f>
        <v/>
      </c>
      <c r="B7810" t="e">
        <f>Weighting!$C$10</f>
        <v>#DIV/0!</v>
      </c>
      <c r="C7810" t="e">
        <f>Weighting!$F$10</f>
        <v>#NUM!</v>
      </c>
      <c r="D7810" t="e">
        <f>IF(C7810=1,'Data Transformation'!$G$3+0.5*'Data Transformation'!$W$25,IF(C7811=1,D7811-'Data Transformation'!$W$25,FALSE))</f>
        <v>#NUM!</v>
      </c>
      <c r="E7810">
        <f t="array" ref="E7810">IF(ISLOGICAL(D7810),"",FREQUENCY(IF('Data Transformation'!$B$425:$B$8425='Bin Analysis'!$B7803,'Data Transformation'!$G$425:$G$8425),D7810))</f>
        <v>2001</v>
      </c>
      <c r="F7810">
        <f t="shared" si="975"/>
        <v>0</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t="str">
        <f>IF(Weighting!$P$11&gt;0,B7811,"")</f>
        <v/>
      </c>
      <c r="B7811" t="e">
        <f>Weighting!$C$11</f>
        <v>#DIV/0!</v>
      </c>
      <c r="C7811" t="e">
        <f>Weighting!$F$11</f>
        <v>#NUM!</v>
      </c>
      <c r="D7811" t="e">
        <f>IF(C7811=1,'Data Transformation'!$G$3+0.5*'Data Transformation'!$W$25,IF(C7812=1,D7812-'Data Transformation'!$W$25,FALSE))</f>
        <v>#NUM!</v>
      </c>
      <c r="E7811">
        <f t="array" ref="E7811">IF(ISLOGICAL(D7811),"",FREQUENCY(IF('Data Transformation'!$B$425:$B$8425='Bin Analysis'!$B7803,'Data Transformation'!$G$425:$G$8425),D7811))</f>
        <v>2001</v>
      </c>
      <c r="F7811">
        <f t="shared" si="975"/>
        <v>0</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t="str">
        <f>IF(Weighting!$P$12&gt;0,B7812,"")</f>
        <v/>
      </c>
      <c r="B7812" t="e">
        <f>Weighting!$C$12</f>
        <v>#DIV/0!</v>
      </c>
      <c r="C7812" t="e">
        <f>Weighting!$F$12</f>
        <v>#NUM!</v>
      </c>
      <c r="D7812" t="e">
        <f>IF(C7812=1,'Data Transformation'!$G$3+0.5*'Data Transformation'!$W$25,IF(C7813=1,D7813-'Data Transformation'!$W$25,FALSE))</f>
        <v>#NUM!</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t="str">
        <f>IF(Weighting!$P$13&gt;0,B7813,"")</f>
        <v/>
      </c>
      <c r="B7813" t="e">
        <f>Weighting!$C$13</f>
        <v>#DIV/0!</v>
      </c>
      <c r="C7813" t="e">
        <f>Weighting!$F$13</f>
        <v>#NUM!</v>
      </c>
      <c r="D7813" t="e">
        <f>IF(C7813=1,'Data Transformation'!$G$3+0.5*'Data Transformation'!$W$25,IF(C7814=1,D7814-'Data Transformation'!$W$25,FALSE))</f>
        <v>#NUM!</v>
      </c>
      <c r="E7813">
        <f t="array" ref="E7813">IF(ISLOGICAL(D7813),"",FREQUENCY(IF('Data Transformation'!$B$425:$B$8425='Bin Analysis'!$B7803,'Data Transformation'!$G$425:$G$8425),D7813))</f>
        <v>2001</v>
      </c>
      <c r="F7813">
        <f t="shared" si="975"/>
        <v>0</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t="str">
        <f>IF(Weighting!$P$14&gt;0,B7814,"")</f>
        <v/>
      </c>
      <c r="B7814" t="e">
        <f>Weighting!$C$14</f>
        <v>#DIV/0!</v>
      </c>
      <c r="C7814" t="e">
        <f>Weighting!$F$14</f>
        <v>#NUM!</v>
      </c>
      <c r="D7814" t="e">
        <f>IF(C7814=1,'Data Transformation'!$G$3+0.5*'Data Transformation'!$W$25,IF(C7815=1,D7815-'Data Transformation'!$W$25,FALSE))</f>
        <v>#NUM!</v>
      </c>
      <c r="E7814">
        <f t="array" ref="E7814">IF(ISLOGICAL(D7814),"",FREQUENCY(IF('Data Transformation'!$B$425:$B$8425='Bin Analysis'!$B7803,'Data Transformation'!$G$425:$G$8425),D7814))</f>
        <v>2001</v>
      </c>
      <c r="F7814">
        <f t="shared" si="975"/>
        <v>0</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t="str">
        <f>IF(Weighting!$P$15&gt;0,B7815,"")</f>
        <v/>
      </c>
      <c r="B7815" t="e">
        <f>Weighting!$C$15</f>
        <v>#DIV/0!</v>
      </c>
      <c r="C7815" t="e">
        <f>Weighting!$F$15</f>
        <v>#NUM!</v>
      </c>
      <c r="D7815" t="e">
        <f>IF(C7815=1,'Data Transformation'!$G$3+0.5*'Data Transformation'!$W$25,IF(C7816=1,D7816-'Data Transformation'!$W$25,FALSE))</f>
        <v>#NUM!</v>
      </c>
      <c r="E7815">
        <f t="array" ref="E7815">IF(ISLOGICAL(D7815),"",FREQUENCY(IF('Data Transformation'!$B$425:$B$8425='Bin Analysis'!$B7803,'Data Transformation'!$G$425:$G$8425),D7815))</f>
        <v>2001</v>
      </c>
      <c r="F7815">
        <f t="shared" si="975"/>
        <v>0</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t="e">
        <f>Weighting!$C$16</f>
        <v>#DIV/0!</v>
      </c>
      <c r="C7816" t="e">
        <f>Weighting!$F$16</f>
        <v>#NUM!</v>
      </c>
      <c r="D7816" t="e">
        <f>IF(C7816=1,'Data Transformation'!$G$3+0.5*'Data Transformation'!$W$25,IF(C7817=1,D7817-'Data Transformation'!$W$25,FALSE))</f>
        <v>#NUM!</v>
      </c>
      <c r="E7816">
        <f t="array" ref="E7816">IF(ISLOGICAL(D7816),"",FREQUENCY(IF('Data Transformation'!$B$425:$B$8425='Bin Analysis'!$B7803,'Data Transformation'!$G$425:$G$8425),D7816))</f>
        <v>2001</v>
      </c>
      <c r="F7816">
        <f t="shared" si="975"/>
        <v>0</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t="e">
        <f>Weighting!$C$17</f>
        <v>#DIV/0!</v>
      </c>
      <c r="C7817" t="e">
        <f>Weighting!$F$17</f>
        <v>#NUM!</v>
      </c>
      <c r="D7817" t="e">
        <f>IF(C7817=1,'Data Transformation'!$G$3+0.5*'Data Transformation'!$W$25,IF(C7818=1,D7818-'Data Transformation'!$W$25,FALSE))</f>
        <v>#NUM!</v>
      </c>
      <c r="E7817">
        <f t="array" ref="E7817">IF(ISLOGICAL(D7817),"",FREQUENCY(IF('Data Transformation'!$B$425:$B$8425='Bin Analysis'!$B7803,'Data Transformation'!$G$425:$G$8425),D7817))</f>
        <v>2001</v>
      </c>
      <c r="F7817">
        <f t="shared" si="975"/>
        <v>0</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t="e">
        <f>Weighting!$C$18</f>
        <v>#DIV/0!</v>
      </c>
      <c r="C7818" t="e">
        <f>Weighting!$F$18</f>
        <v>#NUM!</v>
      </c>
      <c r="D7818" t="e">
        <f>IF(C7818=1,'Data Transformation'!$G$3+0.5*'Data Transformation'!$W$25,IF(C7819=1,D7819-'Data Transformation'!$W$25,FALSE))</f>
        <v>#NUM!</v>
      </c>
      <c r="E7818">
        <f t="array" ref="E7818">IF(ISLOGICAL(D7818),"",FREQUENCY(IF('Data Transformation'!$B$425:$B$8425='Bin Analysis'!$B7803,'Data Transformation'!$G$425:$G$8425),D7818))</f>
        <v>2001</v>
      </c>
      <c r="F7818">
        <f t="shared" si="975"/>
        <v>0</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t="e">
        <f>Weighting!$C$19</f>
        <v>#DIV/0!</v>
      </c>
      <c r="C7819" t="e">
        <f>Weighting!$F$19</f>
        <v>#NUM!</v>
      </c>
      <c r="D7819" t="e">
        <f>IF(C7819=1,'Data Transformation'!$G$3+0.5*'Data Transformation'!$W$25,IF(C7820=1,D7820-'Data Transformation'!$W$25,FALSE))</f>
        <v>#NUM!</v>
      </c>
      <c r="E7819">
        <f t="array" ref="E7819">IF(ISLOGICAL(D7819),"",FREQUENCY(IF('Data Transformation'!$B$425:$B$8425='Bin Analysis'!$B7803,'Data Transformation'!$G$425:$G$8425),D7819))</f>
        <v>2001</v>
      </c>
      <c r="F7819">
        <f t="shared" si="975"/>
        <v>0</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t="e">
        <f>Weighting!$C$20</f>
        <v>#DIV/0!</v>
      </c>
      <c r="C7820" t="e">
        <f>Weighting!$F$20</f>
        <v>#NUM!</v>
      </c>
      <c r="D7820" t="e">
        <f>IF(C7820=1,'Data Transformation'!$G$3+0.5*'Data Transformation'!$W$25,IF(C7821=1,D7821-'Data Transformation'!$W$25,FALSE))</f>
        <v>#NUM!</v>
      </c>
      <c r="E7820">
        <f t="array" ref="E7820">IF(ISLOGICAL(D7820),"",FREQUENCY(IF('Data Transformation'!$B$425:$B$8425='Bin Analysis'!$B7803,'Data Transformation'!$G$425:$G$8425),D7820))</f>
        <v>2001</v>
      </c>
      <c r="F7820">
        <f t="shared" si="975"/>
        <v>0</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t="e">
        <f>Weighting!$C$21</f>
        <v>#DIV/0!</v>
      </c>
      <c r="C7821" t="e">
        <f>Weighting!$F$21</f>
        <v>#NUM!</v>
      </c>
      <c r="D7821" t="e">
        <f>IF(C7821=1,'Data Transformation'!$G$3+0.5*'Data Transformation'!$W$25,IF(C7822=1,D7822-'Data Transformation'!$W$25,FALSE))</f>
        <v>#NUM!</v>
      </c>
      <c r="E7821">
        <f t="array" ref="E7821">IF(ISLOGICAL(D7821),"",FREQUENCY(IF('Data Transformation'!$B$425:$B$8425='Bin Analysis'!$B7803,'Data Transformation'!$G$425:$G$8425),D7821))</f>
        <v>2001</v>
      </c>
      <c r="F7821">
        <f t="shared" si="975"/>
        <v>0</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t="e">
        <f>Weighting!$C$22</f>
        <v>#DIV/0!</v>
      </c>
      <c r="C7822" t="e">
        <f>Weighting!$F$22</f>
        <v>#NUM!</v>
      </c>
      <c r="D7822" t="e">
        <f>IF(C7822=1,'Data Transformation'!$G$3+0.5*'Data Transformation'!$W$25,IF(C7823=1,D7823-'Data Transformation'!$W$25,FALSE))</f>
        <v>#NUM!</v>
      </c>
      <c r="E7822">
        <f t="array" ref="E7822">IF(ISLOGICAL(D7822),"",FREQUENCY(IF('Data Transformation'!$B$425:$B$8425='Bin Analysis'!$B7803,'Data Transformation'!$G$425:$G$8425),D7822))</f>
        <v>2001</v>
      </c>
      <c r="F7822">
        <f t="shared" si="975"/>
        <v>0</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t="e">
        <f>Weighting!$C$23</f>
        <v>#DIV/0!</v>
      </c>
      <c r="C7823" t="e">
        <f>Weighting!$F$23</f>
        <v>#NUM!</v>
      </c>
      <c r="D7823" t="e">
        <f>IF(C7823=1,'Data Transformation'!$G$3+0.5*'Data Transformation'!$W$25,IF(C7824=1,D7824-'Data Transformation'!$W$25,FALSE))</f>
        <v>#NUM!</v>
      </c>
      <c r="E7823">
        <f t="array" ref="E7823">IF(ISLOGICAL(D7823),"",FREQUENCY(IF('Data Transformation'!$B$425:$B$8425='Bin Analysis'!$B7803,'Data Transformation'!$G$425:$G$8425),D7823))</f>
        <v>2001</v>
      </c>
      <c r="F7823">
        <f t="shared" si="975"/>
        <v>0</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t="e">
        <f>Weighting!$C$24</f>
        <v>#DIV/0!</v>
      </c>
      <c r="C7824" t="e">
        <f>Weighting!$F$24</f>
        <v>#NUM!</v>
      </c>
      <c r="D7824" t="e">
        <f>IF(C7824=1,'Data Transformation'!$G$3+0.5*'Data Transformation'!$W$25,IF(C7825=1,D7825-'Data Transformation'!$W$25,FALSE))</f>
        <v>#NUM!</v>
      </c>
      <c r="E7824">
        <f t="array" ref="E7824">IF(ISLOGICAL(D7824),"",FREQUENCY(IF('Data Transformation'!$B$425:$B$8425='Bin Analysis'!$B7803,'Data Transformation'!$G$425:$G$8425),D7824))</f>
        <v>2001</v>
      </c>
      <c r="F7824">
        <f t="shared" si="975"/>
        <v>0</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t="e">
        <f>Weighting!$C$25</f>
        <v>#DIV/0!</v>
      </c>
      <c r="C7825" t="e">
        <f>Weighting!$F$25</f>
        <v>#NUM!</v>
      </c>
      <c r="D7825" t="e">
        <f>IF(C7825=1,'Data Transformation'!$G$3+0.5*'Data Transformation'!$W$25,IF(C7826=1,D7826-'Data Transformation'!$W$25,FALSE))</f>
        <v>#NUM!</v>
      </c>
      <c r="E7825">
        <f t="array" ref="E7825">IF(ISLOGICAL(D7825),"",FREQUENCY(IF('Data Transformation'!$B$425:$B$8425='Bin Analysis'!$B7803,'Data Transformation'!$G$425:$G$8425),D7825))</f>
        <v>2001</v>
      </c>
      <c r="F7825">
        <f t="shared" si="975"/>
        <v>0</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67</v>
      </c>
      <c r="B7828" t="s">
        <v>47</v>
      </c>
      <c r="C7828" t="s">
        <v>5</v>
      </c>
      <c r="D7828" t="s">
        <v>100</v>
      </c>
      <c r="E7828" t="s">
        <v>101</v>
      </c>
      <c r="F7828" t="s">
        <v>102</v>
      </c>
      <c r="G7828" t="s">
        <v>70</v>
      </c>
      <c r="H7828" t="s">
        <v>31</v>
      </c>
      <c r="I7828" t="s">
        <v>32</v>
      </c>
      <c r="J7828" t="s">
        <v>46</v>
      </c>
      <c r="K7828" s="14" t="s">
        <v>45</v>
      </c>
      <c r="M7828" s="14"/>
      <c r="X7828" s="2">
        <v>0</v>
      </c>
      <c r="Y7828" s="2">
        <v>0</v>
      </c>
    </row>
    <row r="7829" spans="1:25" x14ac:dyDescent="0.25">
      <c r="A7829" s="32"/>
      <c r="D7829" t="e">
        <f>IF(C7829=1,'Data Transformation'!$G$3+0.5*'Data Transformation'!$W$25,IF(C7830=1,D7830-'Data Transformation'!$W$25,FALSE))</f>
        <v>#NUM!</v>
      </c>
      <c r="E7829">
        <f t="array" ref="E7829">IF(ISLOGICAL(D7829),"",FREQUENCY(IF('Data Transformation'!$B$425:$B$8425='Bin Analysis'!$B7827,'Data Transformation'!$G$425:$G$8425),D7829))</f>
        <v>2001</v>
      </c>
      <c r="F7829" t="e">
        <f>IF(ISLOGICAL(D7829),"",E7829-E7828)</f>
        <v>#VALUE!</v>
      </c>
      <c r="M7829" s="14"/>
    </row>
    <row r="7830" spans="1:25" x14ac:dyDescent="0.25">
      <c r="A7830" s="32" t="e">
        <f>IF(Weighting!$P$6&gt;0,B7830,"")</f>
        <v>#NUM!</v>
      </c>
      <c r="B7830" t="e">
        <f>Weighting!$C$6</f>
        <v>#DIV/0!</v>
      </c>
      <c r="C7830" t="e">
        <f>Weighting!$F$6</f>
        <v>#NUM!</v>
      </c>
      <c r="D7830" t="e">
        <f>IF(C7830=1,'Data Transformation'!$G$3+0.5*'Data Transformation'!$W$25,IF(C7831=1,D7831-'Data Transformation'!$W$25,FALSE))</f>
        <v>#NUM!</v>
      </c>
      <c r="E7830">
        <f t="array" ref="E7830">IF(ISLOGICAL(D7830),"",FREQUENCY(IF('Data Transformation'!$B$425:$B$8425='Bin Analysis'!$B7827,'Data Transformation'!$G$425:$G$8425),D7830))</f>
        <v>2001</v>
      </c>
      <c r="F7830">
        <f>IF(ISLOGICAL(D7830),"",E7830-E7829)</f>
        <v>0</v>
      </c>
      <c r="G7830">
        <f>Weighting!$H$6</f>
        <v>1</v>
      </c>
      <c r="H7830">
        <f t="array" ref="H7830">FREQUENCY(IF('Data Transformation'!$B$4:$B$8425=B7827,'Data Transformation'!$G$4:$G$8425),'Bin Analysis'!$B7830)</f>
        <v>2073</v>
      </c>
      <c r="I7830">
        <f>H7830-H7829</f>
        <v>2073</v>
      </c>
      <c r="J7830">
        <f>IF(I7830=0,0,1)</f>
        <v>1</v>
      </c>
      <c r="K7830" t="e">
        <f>J7830*Weighting!$W$6</f>
        <v>#NUM!</v>
      </c>
      <c r="M7830" s="14"/>
    </row>
    <row r="7831" spans="1:25" x14ac:dyDescent="0.25">
      <c r="A7831" s="32" t="str">
        <f>IF(Weighting!$P$7&gt;0,B7831,"")</f>
        <v/>
      </c>
      <c r="B7831" t="e">
        <f>Weighting!$C$7</f>
        <v>#DIV/0!</v>
      </c>
      <c r="C7831" t="e">
        <f>Weighting!$F$7</f>
        <v>#NUM!</v>
      </c>
      <c r="D7831" t="e">
        <f>IF(C7831=1,'Data Transformation'!$G$3+0.5*'Data Transformation'!$W$25,IF(C7832=1,D7832-'Data Transformation'!$W$25,FALSE))</f>
        <v>#NUM!</v>
      </c>
      <c r="E7831">
        <f t="array" ref="E7831">IF(ISLOGICAL(D7831),"",FREQUENCY(IF('Data Transformation'!$B$425:$B$8425='Bin Analysis'!$B7827,'Data Transformation'!$G$425:$G$8425),D7831))</f>
        <v>2001</v>
      </c>
      <c r="F7831">
        <f t="shared" ref="F7831:F7849" si="978">IF(ISLOGICAL(D7831),"",E7831-E7830)</f>
        <v>0</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t="str">
        <f>IF(Weighting!$P$8&gt;0,B7832,"")</f>
        <v/>
      </c>
      <c r="B7832" t="e">
        <f>Weighting!$C$8</f>
        <v>#DIV/0!</v>
      </c>
      <c r="C7832" t="e">
        <f>Weighting!$F$8</f>
        <v>#NUM!</v>
      </c>
      <c r="D7832" t="e">
        <f>IF(C7832=1,'Data Transformation'!$G$3+0.5*'Data Transformation'!$W$25,IF(C7833=1,D7833-'Data Transformation'!$W$25,FALSE))</f>
        <v>#NUM!</v>
      </c>
      <c r="E7832">
        <f t="array" ref="E7832">IF(ISLOGICAL(D7832),"",FREQUENCY(IF('Data Transformation'!$B$425:$B$8425='Bin Analysis'!$B7827,'Data Transformation'!$G$425:$G$8425),D7832))</f>
        <v>2001</v>
      </c>
      <c r="F7832">
        <f t="shared" si="978"/>
        <v>0</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t="str">
        <f>IF(Weighting!$P$9&gt;0,B7833,"")</f>
        <v/>
      </c>
      <c r="B7833" s="50" t="e">
        <f>Weighting!$C$9</f>
        <v>#DIV/0!</v>
      </c>
      <c r="C7833" t="e">
        <f>Weighting!$F$9</f>
        <v>#NUM!</v>
      </c>
      <c r="D7833" t="e">
        <f>IF(C7833=1,'Data Transformation'!$G$3+0.5*'Data Transformation'!$W$25,IF(C7834=1,D7834-'Data Transformation'!$W$25,FALSE))</f>
        <v>#NUM!</v>
      </c>
      <c r="E7833">
        <f t="array" ref="E7833">IF(ISLOGICAL(D7833),"",FREQUENCY(IF('Data Transformation'!$B$425:$B$8425='Bin Analysis'!$B7827,'Data Transformation'!$G$425:$G$8425),D7833))</f>
        <v>2001</v>
      </c>
      <c r="F7833">
        <f t="shared" si="978"/>
        <v>0</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t="str">
        <f>IF(Weighting!$P$10&gt;0,B7834,"")</f>
        <v/>
      </c>
      <c r="B7834" t="e">
        <f>Weighting!$C$10</f>
        <v>#DIV/0!</v>
      </c>
      <c r="C7834" t="e">
        <f>Weighting!$F$10</f>
        <v>#NUM!</v>
      </c>
      <c r="D7834" t="e">
        <f>IF(C7834=1,'Data Transformation'!$G$3+0.5*'Data Transformation'!$W$25,IF(C7835=1,D7835-'Data Transformation'!$W$25,FALSE))</f>
        <v>#NUM!</v>
      </c>
      <c r="E7834">
        <f t="array" ref="E7834">IF(ISLOGICAL(D7834),"",FREQUENCY(IF('Data Transformation'!$B$425:$B$8425='Bin Analysis'!$B7827,'Data Transformation'!$G$425:$G$8425),D7834))</f>
        <v>2001</v>
      </c>
      <c r="F7834">
        <f t="shared" si="978"/>
        <v>0</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t="str">
        <f>IF(Weighting!$P$11&gt;0,B7835,"")</f>
        <v/>
      </c>
      <c r="B7835" t="e">
        <f>Weighting!$C$11</f>
        <v>#DIV/0!</v>
      </c>
      <c r="C7835" t="e">
        <f>Weighting!$F$11</f>
        <v>#NUM!</v>
      </c>
      <c r="D7835" t="e">
        <f>IF(C7835=1,'Data Transformation'!$G$3+0.5*'Data Transformation'!$W$25,IF(C7836=1,D7836-'Data Transformation'!$W$25,FALSE))</f>
        <v>#NUM!</v>
      </c>
      <c r="E7835">
        <f t="array" ref="E7835">IF(ISLOGICAL(D7835),"",FREQUENCY(IF('Data Transformation'!$B$425:$B$8425='Bin Analysis'!$B7827,'Data Transformation'!$G$425:$G$8425),D7835))</f>
        <v>2001</v>
      </c>
      <c r="F7835">
        <f t="shared" si="978"/>
        <v>0</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t="str">
        <f>IF(Weighting!$P$12&gt;0,B7836,"")</f>
        <v/>
      </c>
      <c r="B7836" t="e">
        <f>Weighting!$C$12</f>
        <v>#DIV/0!</v>
      </c>
      <c r="C7836" t="e">
        <f>Weighting!$F$12</f>
        <v>#NUM!</v>
      </c>
      <c r="D7836" t="e">
        <f>IF(C7836=1,'Data Transformation'!$G$3+0.5*'Data Transformation'!$W$25,IF(C7837=1,D7837-'Data Transformation'!$W$25,FALSE))</f>
        <v>#NUM!</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t="str">
        <f>IF(Weighting!$P$13&gt;0,B7837,"")</f>
        <v/>
      </c>
      <c r="B7837" t="e">
        <f>Weighting!$C$13</f>
        <v>#DIV/0!</v>
      </c>
      <c r="C7837" t="e">
        <f>Weighting!$F$13</f>
        <v>#NUM!</v>
      </c>
      <c r="D7837" t="e">
        <f>IF(C7837=1,'Data Transformation'!$G$3+0.5*'Data Transformation'!$W$25,IF(C7838=1,D7838-'Data Transformation'!$W$25,FALSE))</f>
        <v>#NUM!</v>
      </c>
      <c r="E7837">
        <f t="array" ref="E7837">IF(ISLOGICAL(D7837),"",FREQUENCY(IF('Data Transformation'!$B$425:$B$8425='Bin Analysis'!$B7827,'Data Transformation'!$G$425:$G$8425),D7837))</f>
        <v>2001</v>
      </c>
      <c r="F7837">
        <f t="shared" si="978"/>
        <v>0</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t="str">
        <f>IF(Weighting!$P$14&gt;0,B7838,"")</f>
        <v/>
      </c>
      <c r="B7838" t="e">
        <f>Weighting!$C$14</f>
        <v>#DIV/0!</v>
      </c>
      <c r="C7838" t="e">
        <f>Weighting!$F$14</f>
        <v>#NUM!</v>
      </c>
      <c r="D7838" t="e">
        <f>IF(C7838=1,'Data Transformation'!$G$3+0.5*'Data Transformation'!$W$25,IF(C7839=1,D7839-'Data Transformation'!$W$25,FALSE))</f>
        <v>#NUM!</v>
      </c>
      <c r="E7838">
        <f t="array" ref="E7838">IF(ISLOGICAL(D7838),"",FREQUENCY(IF('Data Transformation'!$B$425:$B$8425='Bin Analysis'!$B7827,'Data Transformation'!$G$425:$G$8425),D7838))</f>
        <v>2001</v>
      </c>
      <c r="F7838">
        <f t="shared" si="978"/>
        <v>0</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t="str">
        <f>IF(Weighting!$P$15&gt;0,B7839,"")</f>
        <v/>
      </c>
      <c r="B7839" t="e">
        <f>Weighting!$C$15</f>
        <v>#DIV/0!</v>
      </c>
      <c r="C7839" t="e">
        <f>Weighting!$F$15</f>
        <v>#NUM!</v>
      </c>
      <c r="D7839" t="e">
        <f>IF(C7839=1,'Data Transformation'!$G$3+0.5*'Data Transformation'!$W$25,IF(C7840=1,D7840-'Data Transformation'!$W$25,FALSE))</f>
        <v>#NUM!</v>
      </c>
      <c r="E7839">
        <f t="array" ref="E7839">IF(ISLOGICAL(D7839),"",FREQUENCY(IF('Data Transformation'!$B$425:$B$8425='Bin Analysis'!$B7827,'Data Transformation'!$G$425:$G$8425),D7839))</f>
        <v>2001</v>
      </c>
      <c r="F7839">
        <f t="shared" si="978"/>
        <v>0</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t="e">
        <f>Weighting!$C$16</f>
        <v>#DIV/0!</v>
      </c>
      <c r="C7840" t="e">
        <f>Weighting!$F$16</f>
        <v>#NUM!</v>
      </c>
      <c r="D7840" t="e">
        <f>IF(C7840=1,'Data Transformation'!$G$3+0.5*'Data Transformation'!$W$25,IF(C7841=1,D7841-'Data Transformation'!$W$25,FALSE))</f>
        <v>#NUM!</v>
      </c>
      <c r="E7840">
        <f t="array" ref="E7840">IF(ISLOGICAL(D7840),"",FREQUENCY(IF('Data Transformation'!$B$425:$B$8425='Bin Analysis'!$B7827,'Data Transformation'!$G$425:$G$8425),D7840))</f>
        <v>2001</v>
      </c>
      <c r="F7840">
        <f t="shared" si="978"/>
        <v>0</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t="e">
        <f>Weighting!$C$17</f>
        <v>#DIV/0!</v>
      </c>
      <c r="C7841" t="e">
        <f>Weighting!$F$17</f>
        <v>#NUM!</v>
      </c>
      <c r="D7841" t="e">
        <f>IF(C7841=1,'Data Transformation'!$G$3+0.5*'Data Transformation'!$W$25,IF(C7842=1,D7842-'Data Transformation'!$W$25,FALSE))</f>
        <v>#NUM!</v>
      </c>
      <c r="E7841">
        <f t="array" ref="E7841">IF(ISLOGICAL(D7841),"",FREQUENCY(IF('Data Transformation'!$B$425:$B$8425='Bin Analysis'!$B7827,'Data Transformation'!$G$425:$G$8425),D7841))</f>
        <v>2001</v>
      </c>
      <c r="F7841">
        <f t="shared" si="978"/>
        <v>0</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t="e">
        <f>Weighting!$C$18</f>
        <v>#DIV/0!</v>
      </c>
      <c r="C7842" t="e">
        <f>Weighting!$F$18</f>
        <v>#NUM!</v>
      </c>
      <c r="D7842" t="e">
        <f>IF(C7842=1,'Data Transformation'!$G$3+0.5*'Data Transformation'!$W$25,IF(C7843=1,D7843-'Data Transformation'!$W$25,FALSE))</f>
        <v>#NUM!</v>
      </c>
      <c r="E7842">
        <f t="array" ref="E7842">IF(ISLOGICAL(D7842),"",FREQUENCY(IF('Data Transformation'!$B$425:$B$8425='Bin Analysis'!$B7827,'Data Transformation'!$G$425:$G$8425),D7842))</f>
        <v>2001</v>
      </c>
      <c r="F7842">
        <f t="shared" si="978"/>
        <v>0</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t="e">
        <f>Weighting!$C$19</f>
        <v>#DIV/0!</v>
      </c>
      <c r="C7843" t="e">
        <f>Weighting!$F$19</f>
        <v>#NUM!</v>
      </c>
      <c r="D7843" t="e">
        <f>IF(C7843=1,'Data Transformation'!$G$3+0.5*'Data Transformation'!$W$25,IF(C7844=1,D7844-'Data Transformation'!$W$25,FALSE))</f>
        <v>#NUM!</v>
      </c>
      <c r="E7843">
        <f t="array" ref="E7843">IF(ISLOGICAL(D7843),"",FREQUENCY(IF('Data Transformation'!$B$425:$B$8425='Bin Analysis'!$B7827,'Data Transformation'!$G$425:$G$8425),D7843))</f>
        <v>2001</v>
      </c>
      <c r="F7843">
        <f t="shared" si="978"/>
        <v>0</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t="e">
        <f>Weighting!$C$20</f>
        <v>#DIV/0!</v>
      </c>
      <c r="C7844" t="e">
        <f>Weighting!$F$20</f>
        <v>#NUM!</v>
      </c>
      <c r="D7844" t="e">
        <f>IF(C7844=1,'Data Transformation'!$G$3+0.5*'Data Transformation'!$W$25,IF(C7845=1,D7845-'Data Transformation'!$W$25,FALSE))</f>
        <v>#NUM!</v>
      </c>
      <c r="E7844">
        <f t="array" ref="E7844">IF(ISLOGICAL(D7844),"",FREQUENCY(IF('Data Transformation'!$B$425:$B$8425='Bin Analysis'!$B7827,'Data Transformation'!$G$425:$G$8425),D7844))</f>
        <v>2001</v>
      </c>
      <c r="F7844">
        <f t="shared" si="978"/>
        <v>0</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t="e">
        <f>Weighting!$C$21</f>
        <v>#DIV/0!</v>
      </c>
      <c r="C7845" t="e">
        <f>Weighting!$F$21</f>
        <v>#NUM!</v>
      </c>
      <c r="D7845" t="e">
        <f>IF(C7845=1,'Data Transformation'!$G$3+0.5*'Data Transformation'!$W$25,IF(C7846=1,D7846-'Data Transformation'!$W$25,FALSE))</f>
        <v>#NUM!</v>
      </c>
      <c r="E7845">
        <f t="array" ref="E7845">IF(ISLOGICAL(D7845),"",FREQUENCY(IF('Data Transformation'!$B$425:$B$8425='Bin Analysis'!$B7827,'Data Transformation'!$G$425:$G$8425),D7845))</f>
        <v>2001</v>
      </c>
      <c r="F7845">
        <f t="shared" si="978"/>
        <v>0</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t="e">
        <f>Weighting!$C$22</f>
        <v>#DIV/0!</v>
      </c>
      <c r="C7846" t="e">
        <f>Weighting!$F$22</f>
        <v>#NUM!</v>
      </c>
      <c r="D7846" t="e">
        <f>IF(C7846=1,'Data Transformation'!$G$3+0.5*'Data Transformation'!$W$25,IF(C7847=1,D7847-'Data Transformation'!$W$25,FALSE))</f>
        <v>#NUM!</v>
      </c>
      <c r="E7846">
        <f t="array" ref="E7846">IF(ISLOGICAL(D7846),"",FREQUENCY(IF('Data Transformation'!$B$425:$B$8425='Bin Analysis'!$B7827,'Data Transformation'!$G$425:$G$8425),D7846))</f>
        <v>2001</v>
      </c>
      <c r="F7846">
        <f t="shared" si="978"/>
        <v>0</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t="e">
        <f>Weighting!$C$23</f>
        <v>#DIV/0!</v>
      </c>
      <c r="C7847" t="e">
        <f>Weighting!$F$23</f>
        <v>#NUM!</v>
      </c>
      <c r="D7847" t="e">
        <f>IF(C7847=1,'Data Transformation'!$G$3+0.5*'Data Transformation'!$W$25,IF(C7848=1,D7848-'Data Transformation'!$W$25,FALSE))</f>
        <v>#NUM!</v>
      </c>
      <c r="E7847">
        <f t="array" ref="E7847">IF(ISLOGICAL(D7847),"",FREQUENCY(IF('Data Transformation'!$B$425:$B$8425='Bin Analysis'!$B7827,'Data Transformation'!$G$425:$G$8425),D7847))</f>
        <v>2001</v>
      </c>
      <c r="F7847">
        <f t="shared" si="978"/>
        <v>0</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t="e">
        <f>Weighting!$C$24</f>
        <v>#DIV/0!</v>
      </c>
      <c r="C7848" t="e">
        <f>Weighting!$F$24</f>
        <v>#NUM!</v>
      </c>
      <c r="D7848" t="e">
        <f>IF(C7848=1,'Data Transformation'!$G$3+0.5*'Data Transformation'!$W$25,IF(C7849=1,D7849-'Data Transformation'!$W$25,FALSE))</f>
        <v>#NUM!</v>
      </c>
      <c r="E7848">
        <f t="array" ref="E7848">IF(ISLOGICAL(D7848),"",FREQUENCY(IF('Data Transformation'!$B$425:$B$8425='Bin Analysis'!$B7827,'Data Transformation'!$G$425:$G$8425),D7848))</f>
        <v>2001</v>
      </c>
      <c r="F7848">
        <f t="shared" si="978"/>
        <v>0</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t="e">
        <f>Weighting!$C$25</f>
        <v>#DIV/0!</v>
      </c>
      <c r="C7849" t="e">
        <f>Weighting!$F$25</f>
        <v>#NUM!</v>
      </c>
      <c r="D7849" t="e">
        <f>IF(C7849=1,'Data Transformation'!$G$3+0.5*'Data Transformation'!$W$25,IF(C7850=1,D7850-'Data Transformation'!$W$25,FALSE))</f>
        <v>#NUM!</v>
      </c>
      <c r="E7849">
        <f t="array" ref="E7849">IF(ISLOGICAL(D7849),"",FREQUENCY(IF('Data Transformation'!$B$425:$B$8425='Bin Analysis'!$B7827,'Data Transformation'!$G$425:$G$8425),D7849))</f>
        <v>2001</v>
      </c>
      <c r="F7849">
        <f t="shared" si="978"/>
        <v>0</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67</v>
      </c>
      <c r="B7852" t="s">
        <v>47</v>
      </c>
      <c r="C7852" t="s">
        <v>5</v>
      </c>
      <c r="D7852" t="s">
        <v>100</v>
      </c>
      <c r="E7852" t="s">
        <v>101</v>
      </c>
      <c r="F7852" t="s">
        <v>102</v>
      </c>
      <c r="G7852" t="s">
        <v>70</v>
      </c>
      <c r="H7852" t="s">
        <v>31</v>
      </c>
      <c r="I7852" t="s">
        <v>32</v>
      </c>
      <c r="J7852" t="s">
        <v>46</v>
      </c>
      <c r="K7852" s="14" t="s">
        <v>45</v>
      </c>
      <c r="M7852" s="14"/>
      <c r="X7852" s="2">
        <v>0</v>
      </c>
      <c r="Y7852" s="2">
        <v>0</v>
      </c>
    </row>
    <row r="7853" spans="1:25" x14ac:dyDescent="0.25">
      <c r="A7853" s="32"/>
      <c r="D7853" t="e">
        <f>IF(C7853=1,'Data Transformation'!$G$3+0.5*'Data Transformation'!$W$25,IF(C7854=1,D7854-'Data Transformation'!$W$25,FALSE))</f>
        <v>#NUM!</v>
      </c>
      <c r="E7853">
        <f t="array" ref="E7853">IF(ISLOGICAL(D7853),"",FREQUENCY(IF('Data Transformation'!$B$425:$B$8425='Bin Analysis'!$B7851,'Data Transformation'!$G$425:$G$8425),D7853))</f>
        <v>2001</v>
      </c>
      <c r="F7853" t="e">
        <f>IF(ISLOGICAL(D7853),"",E7853-E7852)</f>
        <v>#VALUE!</v>
      </c>
      <c r="M7853" s="14"/>
    </row>
    <row r="7854" spans="1:25" x14ac:dyDescent="0.25">
      <c r="A7854" s="32" t="e">
        <f>IF(Weighting!$P$6&gt;0,B7854,"")</f>
        <v>#NUM!</v>
      </c>
      <c r="B7854" t="e">
        <f>Weighting!$C$6</f>
        <v>#DIV/0!</v>
      </c>
      <c r="C7854" t="e">
        <f>Weighting!$F$6</f>
        <v>#NUM!</v>
      </c>
      <c r="D7854" t="e">
        <f>IF(C7854=1,'Data Transformation'!$G$3+0.5*'Data Transformation'!$W$25,IF(C7855=1,D7855-'Data Transformation'!$W$25,FALSE))</f>
        <v>#NUM!</v>
      </c>
      <c r="E7854">
        <f t="array" ref="E7854">IF(ISLOGICAL(D7854),"",FREQUENCY(IF('Data Transformation'!$B$425:$B$8425='Bin Analysis'!$B7851,'Data Transformation'!$G$425:$G$8425),D7854))</f>
        <v>2001</v>
      </c>
      <c r="F7854">
        <f>IF(ISLOGICAL(D7854),"",E7854-E7853)</f>
        <v>0</v>
      </c>
      <c r="G7854">
        <f>Weighting!$H$6</f>
        <v>1</v>
      </c>
      <c r="H7854">
        <f t="array" ref="H7854">FREQUENCY(IF('Data Transformation'!$B$4:$B$8425=B7851,'Data Transformation'!$G$4:$G$8425),'Bin Analysis'!$B7854)</f>
        <v>2073</v>
      </c>
      <c r="I7854">
        <f>H7854-H7853</f>
        <v>2073</v>
      </c>
      <c r="J7854">
        <f>IF(I7854=0,0,1)</f>
        <v>1</v>
      </c>
      <c r="K7854" t="e">
        <f>J7854*Weighting!$W$6</f>
        <v>#NUM!</v>
      </c>
      <c r="M7854" s="14"/>
    </row>
    <row r="7855" spans="1:25" x14ac:dyDescent="0.25">
      <c r="A7855" s="32" t="str">
        <f>IF(Weighting!$P$7&gt;0,B7855,"")</f>
        <v/>
      </c>
      <c r="B7855" t="e">
        <f>Weighting!$C$7</f>
        <v>#DIV/0!</v>
      </c>
      <c r="C7855" t="e">
        <f>Weighting!$F$7</f>
        <v>#NUM!</v>
      </c>
      <c r="D7855" t="e">
        <f>IF(C7855=1,'Data Transformation'!$G$3+0.5*'Data Transformation'!$W$25,IF(C7856=1,D7856-'Data Transformation'!$W$25,FALSE))</f>
        <v>#NUM!</v>
      </c>
      <c r="E7855">
        <f t="array" ref="E7855">IF(ISLOGICAL(D7855),"",FREQUENCY(IF('Data Transformation'!$B$425:$B$8425='Bin Analysis'!$B7851,'Data Transformation'!$G$425:$G$8425),D7855))</f>
        <v>2001</v>
      </c>
      <c r="F7855">
        <f t="shared" ref="F7855:F7873" si="981">IF(ISLOGICAL(D7855),"",E7855-E7854)</f>
        <v>0</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t="str">
        <f>IF(Weighting!$P$8&gt;0,B7856,"")</f>
        <v/>
      </c>
      <c r="B7856" t="e">
        <f>Weighting!$C$8</f>
        <v>#DIV/0!</v>
      </c>
      <c r="C7856" t="e">
        <f>Weighting!$F$8</f>
        <v>#NUM!</v>
      </c>
      <c r="D7856" t="e">
        <f>IF(C7856=1,'Data Transformation'!$G$3+0.5*'Data Transformation'!$W$25,IF(C7857=1,D7857-'Data Transformation'!$W$25,FALSE))</f>
        <v>#NUM!</v>
      </c>
      <c r="E7856">
        <f t="array" ref="E7856">IF(ISLOGICAL(D7856),"",FREQUENCY(IF('Data Transformation'!$B$425:$B$8425='Bin Analysis'!$B7851,'Data Transformation'!$G$425:$G$8425),D7856))</f>
        <v>2001</v>
      </c>
      <c r="F7856">
        <f t="shared" si="981"/>
        <v>0</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t="str">
        <f>IF(Weighting!$P$9&gt;0,B7857,"")</f>
        <v/>
      </c>
      <c r="B7857" s="50" t="e">
        <f>Weighting!$C$9</f>
        <v>#DIV/0!</v>
      </c>
      <c r="C7857" t="e">
        <f>Weighting!$F$9</f>
        <v>#NUM!</v>
      </c>
      <c r="D7857" t="e">
        <f>IF(C7857=1,'Data Transformation'!$G$3+0.5*'Data Transformation'!$W$25,IF(C7858=1,D7858-'Data Transformation'!$W$25,FALSE))</f>
        <v>#NUM!</v>
      </c>
      <c r="E7857">
        <f t="array" ref="E7857">IF(ISLOGICAL(D7857),"",FREQUENCY(IF('Data Transformation'!$B$425:$B$8425='Bin Analysis'!$B7851,'Data Transformation'!$G$425:$G$8425),D7857))</f>
        <v>2001</v>
      </c>
      <c r="F7857">
        <f t="shared" si="981"/>
        <v>0</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t="str">
        <f>IF(Weighting!$P$10&gt;0,B7858,"")</f>
        <v/>
      </c>
      <c r="B7858" t="e">
        <f>Weighting!$C$10</f>
        <v>#DIV/0!</v>
      </c>
      <c r="C7858" t="e">
        <f>Weighting!$F$10</f>
        <v>#NUM!</v>
      </c>
      <c r="D7858" t="e">
        <f>IF(C7858=1,'Data Transformation'!$G$3+0.5*'Data Transformation'!$W$25,IF(C7859=1,D7859-'Data Transformation'!$W$25,FALSE))</f>
        <v>#NUM!</v>
      </c>
      <c r="E7858">
        <f t="array" ref="E7858">IF(ISLOGICAL(D7858),"",FREQUENCY(IF('Data Transformation'!$B$425:$B$8425='Bin Analysis'!$B7851,'Data Transformation'!$G$425:$G$8425),D7858))</f>
        <v>2001</v>
      </c>
      <c r="F7858">
        <f t="shared" si="981"/>
        <v>0</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t="str">
        <f>IF(Weighting!$P$11&gt;0,B7859,"")</f>
        <v/>
      </c>
      <c r="B7859" t="e">
        <f>Weighting!$C$11</f>
        <v>#DIV/0!</v>
      </c>
      <c r="C7859" t="e">
        <f>Weighting!$F$11</f>
        <v>#NUM!</v>
      </c>
      <c r="D7859" t="e">
        <f>IF(C7859=1,'Data Transformation'!$G$3+0.5*'Data Transformation'!$W$25,IF(C7860=1,D7860-'Data Transformation'!$W$25,FALSE))</f>
        <v>#NUM!</v>
      </c>
      <c r="E7859">
        <f t="array" ref="E7859">IF(ISLOGICAL(D7859),"",FREQUENCY(IF('Data Transformation'!$B$425:$B$8425='Bin Analysis'!$B7851,'Data Transformation'!$G$425:$G$8425),D7859))</f>
        <v>2001</v>
      </c>
      <c r="F7859">
        <f t="shared" si="981"/>
        <v>0</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t="str">
        <f>IF(Weighting!$P$12&gt;0,B7860,"")</f>
        <v/>
      </c>
      <c r="B7860" t="e">
        <f>Weighting!$C$12</f>
        <v>#DIV/0!</v>
      </c>
      <c r="C7860" t="e">
        <f>Weighting!$F$12</f>
        <v>#NUM!</v>
      </c>
      <c r="D7860" t="e">
        <f>IF(C7860=1,'Data Transformation'!$G$3+0.5*'Data Transformation'!$W$25,IF(C7861=1,D7861-'Data Transformation'!$W$25,FALSE))</f>
        <v>#NUM!</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t="str">
        <f>IF(Weighting!$P$13&gt;0,B7861,"")</f>
        <v/>
      </c>
      <c r="B7861" t="e">
        <f>Weighting!$C$13</f>
        <v>#DIV/0!</v>
      </c>
      <c r="C7861" t="e">
        <f>Weighting!$F$13</f>
        <v>#NUM!</v>
      </c>
      <c r="D7861" t="e">
        <f>IF(C7861=1,'Data Transformation'!$G$3+0.5*'Data Transformation'!$W$25,IF(C7862=1,D7862-'Data Transformation'!$W$25,FALSE))</f>
        <v>#NUM!</v>
      </c>
      <c r="E7861">
        <f t="array" ref="E7861">IF(ISLOGICAL(D7861),"",FREQUENCY(IF('Data Transformation'!$B$425:$B$8425='Bin Analysis'!$B7851,'Data Transformation'!$G$425:$G$8425),D7861))</f>
        <v>2001</v>
      </c>
      <c r="F7861">
        <f t="shared" si="981"/>
        <v>0</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t="str">
        <f>IF(Weighting!$P$14&gt;0,B7862,"")</f>
        <v/>
      </c>
      <c r="B7862" t="e">
        <f>Weighting!$C$14</f>
        <v>#DIV/0!</v>
      </c>
      <c r="C7862" t="e">
        <f>Weighting!$F$14</f>
        <v>#NUM!</v>
      </c>
      <c r="D7862" t="e">
        <f>IF(C7862=1,'Data Transformation'!$G$3+0.5*'Data Transformation'!$W$25,IF(C7863=1,D7863-'Data Transformation'!$W$25,FALSE))</f>
        <v>#NUM!</v>
      </c>
      <c r="E7862">
        <f t="array" ref="E7862">IF(ISLOGICAL(D7862),"",FREQUENCY(IF('Data Transformation'!$B$425:$B$8425='Bin Analysis'!$B7851,'Data Transformation'!$G$425:$G$8425),D7862))</f>
        <v>2001</v>
      </c>
      <c r="F7862">
        <f t="shared" si="981"/>
        <v>0</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t="str">
        <f>IF(Weighting!$P$15&gt;0,B7863,"")</f>
        <v/>
      </c>
      <c r="B7863" t="e">
        <f>Weighting!$C$15</f>
        <v>#DIV/0!</v>
      </c>
      <c r="C7863" t="e">
        <f>Weighting!$F$15</f>
        <v>#NUM!</v>
      </c>
      <c r="D7863" t="e">
        <f>IF(C7863=1,'Data Transformation'!$G$3+0.5*'Data Transformation'!$W$25,IF(C7864=1,D7864-'Data Transformation'!$W$25,FALSE))</f>
        <v>#NUM!</v>
      </c>
      <c r="E7863">
        <f t="array" ref="E7863">IF(ISLOGICAL(D7863),"",FREQUENCY(IF('Data Transformation'!$B$425:$B$8425='Bin Analysis'!$B7851,'Data Transformation'!$G$425:$G$8425),D7863))</f>
        <v>2001</v>
      </c>
      <c r="F7863">
        <f t="shared" si="981"/>
        <v>0</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t="e">
        <f>Weighting!$C$16</f>
        <v>#DIV/0!</v>
      </c>
      <c r="C7864" t="e">
        <f>Weighting!$F$16</f>
        <v>#NUM!</v>
      </c>
      <c r="D7864" t="e">
        <f>IF(C7864=1,'Data Transformation'!$G$3+0.5*'Data Transformation'!$W$25,IF(C7865=1,D7865-'Data Transformation'!$W$25,FALSE))</f>
        <v>#NUM!</v>
      </c>
      <c r="E7864">
        <f t="array" ref="E7864">IF(ISLOGICAL(D7864),"",FREQUENCY(IF('Data Transformation'!$B$425:$B$8425='Bin Analysis'!$B7851,'Data Transformation'!$G$425:$G$8425),D7864))</f>
        <v>2001</v>
      </c>
      <c r="F7864">
        <f t="shared" si="981"/>
        <v>0</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t="e">
        <f>Weighting!$C$17</f>
        <v>#DIV/0!</v>
      </c>
      <c r="C7865" t="e">
        <f>Weighting!$F$17</f>
        <v>#NUM!</v>
      </c>
      <c r="D7865" t="e">
        <f>IF(C7865=1,'Data Transformation'!$G$3+0.5*'Data Transformation'!$W$25,IF(C7866=1,D7866-'Data Transformation'!$W$25,FALSE))</f>
        <v>#NUM!</v>
      </c>
      <c r="E7865">
        <f t="array" ref="E7865">IF(ISLOGICAL(D7865),"",FREQUENCY(IF('Data Transformation'!$B$425:$B$8425='Bin Analysis'!$B7851,'Data Transformation'!$G$425:$G$8425),D7865))</f>
        <v>2001</v>
      </c>
      <c r="F7865">
        <f t="shared" si="981"/>
        <v>0</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t="e">
        <f>Weighting!$C$18</f>
        <v>#DIV/0!</v>
      </c>
      <c r="C7866" t="e">
        <f>Weighting!$F$18</f>
        <v>#NUM!</v>
      </c>
      <c r="D7866" t="e">
        <f>IF(C7866=1,'Data Transformation'!$G$3+0.5*'Data Transformation'!$W$25,IF(C7867=1,D7867-'Data Transformation'!$W$25,FALSE))</f>
        <v>#NUM!</v>
      </c>
      <c r="E7866">
        <f t="array" ref="E7866">IF(ISLOGICAL(D7866),"",FREQUENCY(IF('Data Transformation'!$B$425:$B$8425='Bin Analysis'!$B7851,'Data Transformation'!$G$425:$G$8425),D7866))</f>
        <v>2001</v>
      </c>
      <c r="F7866">
        <f t="shared" si="981"/>
        <v>0</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t="e">
        <f>Weighting!$C$19</f>
        <v>#DIV/0!</v>
      </c>
      <c r="C7867" t="e">
        <f>Weighting!$F$19</f>
        <v>#NUM!</v>
      </c>
      <c r="D7867" t="e">
        <f>IF(C7867=1,'Data Transformation'!$G$3+0.5*'Data Transformation'!$W$25,IF(C7868=1,D7868-'Data Transformation'!$W$25,FALSE))</f>
        <v>#NUM!</v>
      </c>
      <c r="E7867">
        <f t="array" ref="E7867">IF(ISLOGICAL(D7867),"",FREQUENCY(IF('Data Transformation'!$B$425:$B$8425='Bin Analysis'!$B7851,'Data Transformation'!$G$425:$G$8425),D7867))</f>
        <v>2001</v>
      </c>
      <c r="F7867">
        <f t="shared" si="981"/>
        <v>0</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t="e">
        <f>Weighting!$C$20</f>
        <v>#DIV/0!</v>
      </c>
      <c r="C7868" t="e">
        <f>Weighting!$F$20</f>
        <v>#NUM!</v>
      </c>
      <c r="D7868" t="e">
        <f>IF(C7868=1,'Data Transformation'!$G$3+0.5*'Data Transformation'!$W$25,IF(C7869=1,D7869-'Data Transformation'!$W$25,FALSE))</f>
        <v>#NUM!</v>
      </c>
      <c r="E7868">
        <f t="array" ref="E7868">IF(ISLOGICAL(D7868),"",FREQUENCY(IF('Data Transformation'!$B$425:$B$8425='Bin Analysis'!$B7851,'Data Transformation'!$G$425:$G$8425),D7868))</f>
        <v>2001</v>
      </c>
      <c r="F7868">
        <f t="shared" si="981"/>
        <v>0</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t="e">
        <f>Weighting!$C$21</f>
        <v>#DIV/0!</v>
      </c>
      <c r="C7869" t="e">
        <f>Weighting!$F$21</f>
        <v>#NUM!</v>
      </c>
      <c r="D7869" t="e">
        <f>IF(C7869=1,'Data Transformation'!$G$3+0.5*'Data Transformation'!$W$25,IF(C7870=1,D7870-'Data Transformation'!$W$25,FALSE))</f>
        <v>#NUM!</v>
      </c>
      <c r="E7869">
        <f t="array" ref="E7869">IF(ISLOGICAL(D7869),"",FREQUENCY(IF('Data Transformation'!$B$425:$B$8425='Bin Analysis'!$B7851,'Data Transformation'!$G$425:$G$8425),D7869))</f>
        <v>2001</v>
      </c>
      <c r="F7869">
        <f t="shared" si="981"/>
        <v>0</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t="e">
        <f>Weighting!$C$22</f>
        <v>#DIV/0!</v>
      </c>
      <c r="C7870" t="e">
        <f>Weighting!$F$22</f>
        <v>#NUM!</v>
      </c>
      <c r="D7870" t="e">
        <f>IF(C7870=1,'Data Transformation'!$G$3+0.5*'Data Transformation'!$W$25,IF(C7871=1,D7871-'Data Transformation'!$W$25,FALSE))</f>
        <v>#NUM!</v>
      </c>
      <c r="E7870">
        <f t="array" ref="E7870">IF(ISLOGICAL(D7870),"",FREQUENCY(IF('Data Transformation'!$B$425:$B$8425='Bin Analysis'!$B7851,'Data Transformation'!$G$425:$G$8425),D7870))</f>
        <v>2001</v>
      </c>
      <c r="F7870">
        <f t="shared" si="981"/>
        <v>0</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t="e">
        <f>Weighting!$C$23</f>
        <v>#DIV/0!</v>
      </c>
      <c r="C7871" t="e">
        <f>Weighting!$F$23</f>
        <v>#NUM!</v>
      </c>
      <c r="D7871" t="e">
        <f>IF(C7871=1,'Data Transformation'!$G$3+0.5*'Data Transformation'!$W$25,IF(C7872=1,D7872-'Data Transformation'!$W$25,FALSE))</f>
        <v>#NUM!</v>
      </c>
      <c r="E7871">
        <f t="array" ref="E7871">IF(ISLOGICAL(D7871),"",FREQUENCY(IF('Data Transformation'!$B$425:$B$8425='Bin Analysis'!$B7851,'Data Transformation'!$G$425:$G$8425),D7871))</f>
        <v>2001</v>
      </c>
      <c r="F7871">
        <f t="shared" si="981"/>
        <v>0</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t="e">
        <f>Weighting!$C$24</f>
        <v>#DIV/0!</v>
      </c>
      <c r="C7872" t="e">
        <f>Weighting!$F$24</f>
        <v>#NUM!</v>
      </c>
      <c r="D7872" t="e">
        <f>IF(C7872=1,'Data Transformation'!$G$3+0.5*'Data Transformation'!$W$25,IF(C7873=1,D7873-'Data Transformation'!$W$25,FALSE))</f>
        <v>#NUM!</v>
      </c>
      <c r="E7872">
        <f t="array" ref="E7872">IF(ISLOGICAL(D7872),"",FREQUENCY(IF('Data Transformation'!$B$425:$B$8425='Bin Analysis'!$B7851,'Data Transformation'!$G$425:$G$8425),D7872))</f>
        <v>2001</v>
      </c>
      <c r="F7872">
        <f t="shared" si="981"/>
        <v>0</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t="e">
        <f>Weighting!$C$25</f>
        <v>#DIV/0!</v>
      </c>
      <c r="C7873" t="e">
        <f>Weighting!$F$25</f>
        <v>#NUM!</v>
      </c>
      <c r="D7873" t="e">
        <f>IF(C7873=1,'Data Transformation'!$G$3+0.5*'Data Transformation'!$W$25,IF(C7874=1,D7874-'Data Transformation'!$W$25,FALSE))</f>
        <v>#NUM!</v>
      </c>
      <c r="E7873">
        <f t="array" ref="E7873">IF(ISLOGICAL(D7873),"",FREQUENCY(IF('Data Transformation'!$B$425:$B$8425='Bin Analysis'!$B7851,'Data Transformation'!$G$425:$G$8425),D7873))</f>
        <v>2001</v>
      </c>
      <c r="F7873">
        <f t="shared" si="981"/>
        <v>0</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67</v>
      </c>
      <c r="B7876" t="s">
        <v>47</v>
      </c>
      <c r="C7876" t="s">
        <v>5</v>
      </c>
      <c r="D7876" t="s">
        <v>100</v>
      </c>
      <c r="E7876" t="s">
        <v>101</v>
      </c>
      <c r="F7876" t="s">
        <v>102</v>
      </c>
      <c r="G7876" t="s">
        <v>70</v>
      </c>
      <c r="H7876" t="s">
        <v>31</v>
      </c>
      <c r="I7876" t="s">
        <v>32</v>
      </c>
      <c r="J7876" t="s">
        <v>46</v>
      </c>
      <c r="K7876" s="14" t="s">
        <v>45</v>
      </c>
      <c r="M7876" s="14"/>
      <c r="X7876" s="2">
        <v>0</v>
      </c>
      <c r="Y7876" s="2">
        <v>0</v>
      </c>
    </row>
    <row r="7877" spans="1:25" x14ac:dyDescent="0.25">
      <c r="A7877" s="32"/>
      <c r="D7877" t="e">
        <f>IF(C7877=1,'Data Transformation'!$G$3+0.5*'Data Transformation'!$W$25,IF(C7878=1,D7878-'Data Transformation'!$W$25,FALSE))</f>
        <v>#NUM!</v>
      </c>
      <c r="E7877">
        <f t="array" ref="E7877">IF(ISLOGICAL(D7877),"",FREQUENCY(IF('Data Transformation'!$B$425:$B$8425='Bin Analysis'!$B7875,'Data Transformation'!$G$425:$G$8425),D7877))</f>
        <v>2001</v>
      </c>
      <c r="F7877" t="e">
        <f>IF(ISLOGICAL(D7877),"",E7877-E7876)</f>
        <v>#VALUE!</v>
      </c>
      <c r="M7877" s="14"/>
    </row>
    <row r="7878" spans="1:25" x14ac:dyDescent="0.25">
      <c r="A7878" s="32" t="e">
        <f>IF(Weighting!$P$6&gt;0,B7878,"")</f>
        <v>#NUM!</v>
      </c>
      <c r="B7878" t="e">
        <f>Weighting!$C$6</f>
        <v>#DIV/0!</v>
      </c>
      <c r="C7878" t="e">
        <f>Weighting!$F$6</f>
        <v>#NUM!</v>
      </c>
      <c r="D7878" t="e">
        <f>IF(C7878=1,'Data Transformation'!$G$3+0.5*'Data Transformation'!$W$25,IF(C7879=1,D7879-'Data Transformation'!$W$25,FALSE))</f>
        <v>#NUM!</v>
      </c>
      <c r="E7878">
        <f t="array" ref="E7878">IF(ISLOGICAL(D7878),"",FREQUENCY(IF('Data Transformation'!$B$425:$B$8425='Bin Analysis'!$B7875,'Data Transformation'!$G$425:$G$8425),D7878))</f>
        <v>2001</v>
      </c>
      <c r="F7878">
        <f>IF(ISLOGICAL(D7878),"",E7878-E7877)</f>
        <v>0</v>
      </c>
      <c r="G7878">
        <f>Weighting!$H$6</f>
        <v>1</v>
      </c>
      <c r="H7878">
        <f t="array" ref="H7878">FREQUENCY(IF('Data Transformation'!$B$4:$B$8425=B7875,'Data Transformation'!$G$4:$G$8425),'Bin Analysis'!$B7878)</f>
        <v>2073</v>
      </c>
      <c r="I7878">
        <f>H7878-H7877</f>
        <v>2073</v>
      </c>
      <c r="J7878">
        <f>IF(I7878=0,0,1)</f>
        <v>1</v>
      </c>
      <c r="K7878" t="e">
        <f>J7878*Weighting!$W$6</f>
        <v>#NUM!</v>
      </c>
      <c r="M7878" s="14"/>
    </row>
    <row r="7879" spans="1:25" x14ac:dyDescent="0.25">
      <c r="A7879" s="32" t="str">
        <f>IF(Weighting!$P$7&gt;0,B7879,"")</f>
        <v/>
      </c>
      <c r="B7879" t="e">
        <f>Weighting!$C$7</f>
        <v>#DIV/0!</v>
      </c>
      <c r="C7879" t="e">
        <f>Weighting!$F$7</f>
        <v>#NUM!</v>
      </c>
      <c r="D7879" t="e">
        <f>IF(C7879=1,'Data Transformation'!$G$3+0.5*'Data Transformation'!$W$25,IF(C7880=1,D7880-'Data Transformation'!$W$25,FALSE))</f>
        <v>#NUM!</v>
      </c>
      <c r="E7879">
        <f t="array" ref="E7879">IF(ISLOGICAL(D7879),"",FREQUENCY(IF('Data Transformation'!$B$425:$B$8425='Bin Analysis'!$B7875,'Data Transformation'!$G$425:$G$8425),D7879))</f>
        <v>2001</v>
      </c>
      <c r="F7879">
        <f t="shared" ref="F7879:F7897" si="984">IF(ISLOGICAL(D7879),"",E7879-E7878)</f>
        <v>0</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t="str">
        <f>IF(Weighting!$P$8&gt;0,B7880,"")</f>
        <v/>
      </c>
      <c r="B7880" t="e">
        <f>Weighting!$C$8</f>
        <v>#DIV/0!</v>
      </c>
      <c r="C7880" t="e">
        <f>Weighting!$F$8</f>
        <v>#NUM!</v>
      </c>
      <c r="D7880" t="e">
        <f>IF(C7880=1,'Data Transformation'!$G$3+0.5*'Data Transformation'!$W$25,IF(C7881=1,D7881-'Data Transformation'!$W$25,FALSE))</f>
        <v>#NUM!</v>
      </c>
      <c r="E7880">
        <f t="array" ref="E7880">IF(ISLOGICAL(D7880),"",FREQUENCY(IF('Data Transformation'!$B$425:$B$8425='Bin Analysis'!$B7875,'Data Transformation'!$G$425:$G$8425),D7880))</f>
        <v>2001</v>
      </c>
      <c r="F7880">
        <f t="shared" si="984"/>
        <v>0</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t="str">
        <f>IF(Weighting!$P$9&gt;0,B7881,"")</f>
        <v/>
      </c>
      <c r="B7881" s="50" t="e">
        <f>Weighting!$C$9</f>
        <v>#DIV/0!</v>
      </c>
      <c r="C7881" t="e">
        <f>Weighting!$F$9</f>
        <v>#NUM!</v>
      </c>
      <c r="D7881" t="e">
        <f>IF(C7881=1,'Data Transformation'!$G$3+0.5*'Data Transformation'!$W$25,IF(C7882=1,D7882-'Data Transformation'!$W$25,FALSE))</f>
        <v>#NUM!</v>
      </c>
      <c r="E7881">
        <f t="array" ref="E7881">IF(ISLOGICAL(D7881),"",FREQUENCY(IF('Data Transformation'!$B$425:$B$8425='Bin Analysis'!$B7875,'Data Transformation'!$G$425:$G$8425),D7881))</f>
        <v>2001</v>
      </c>
      <c r="F7881">
        <f t="shared" si="984"/>
        <v>0</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t="str">
        <f>IF(Weighting!$P$10&gt;0,B7882,"")</f>
        <v/>
      </c>
      <c r="B7882" t="e">
        <f>Weighting!$C$10</f>
        <v>#DIV/0!</v>
      </c>
      <c r="C7882" t="e">
        <f>Weighting!$F$10</f>
        <v>#NUM!</v>
      </c>
      <c r="D7882" t="e">
        <f>IF(C7882=1,'Data Transformation'!$G$3+0.5*'Data Transformation'!$W$25,IF(C7883=1,D7883-'Data Transformation'!$W$25,FALSE))</f>
        <v>#NUM!</v>
      </c>
      <c r="E7882">
        <f t="array" ref="E7882">IF(ISLOGICAL(D7882),"",FREQUENCY(IF('Data Transformation'!$B$425:$B$8425='Bin Analysis'!$B7875,'Data Transformation'!$G$425:$G$8425),D7882))</f>
        <v>2001</v>
      </c>
      <c r="F7882">
        <f t="shared" si="984"/>
        <v>0</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t="str">
        <f>IF(Weighting!$P$11&gt;0,B7883,"")</f>
        <v/>
      </c>
      <c r="B7883" t="e">
        <f>Weighting!$C$11</f>
        <v>#DIV/0!</v>
      </c>
      <c r="C7883" t="e">
        <f>Weighting!$F$11</f>
        <v>#NUM!</v>
      </c>
      <c r="D7883" t="e">
        <f>IF(C7883=1,'Data Transformation'!$G$3+0.5*'Data Transformation'!$W$25,IF(C7884=1,D7884-'Data Transformation'!$W$25,FALSE))</f>
        <v>#NUM!</v>
      </c>
      <c r="E7883">
        <f t="array" ref="E7883">IF(ISLOGICAL(D7883),"",FREQUENCY(IF('Data Transformation'!$B$425:$B$8425='Bin Analysis'!$B7875,'Data Transformation'!$G$425:$G$8425),D7883))</f>
        <v>2001</v>
      </c>
      <c r="F7883">
        <f t="shared" si="984"/>
        <v>0</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t="str">
        <f>IF(Weighting!$P$12&gt;0,B7884,"")</f>
        <v/>
      </c>
      <c r="B7884" t="e">
        <f>Weighting!$C$12</f>
        <v>#DIV/0!</v>
      </c>
      <c r="C7884" t="e">
        <f>Weighting!$F$12</f>
        <v>#NUM!</v>
      </c>
      <c r="D7884" t="e">
        <f>IF(C7884=1,'Data Transformation'!$G$3+0.5*'Data Transformation'!$W$25,IF(C7885=1,D7885-'Data Transformation'!$W$25,FALSE))</f>
        <v>#NUM!</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t="str">
        <f>IF(Weighting!$P$13&gt;0,B7885,"")</f>
        <v/>
      </c>
      <c r="B7885" t="e">
        <f>Weighting!$C$13</f>
        <v>#DIV/0!</v>
      </c>
      <c r="C7885" t="e">
        <f>Weighting!$F$13</f>
        <v>#NUM!</v>
      </c>
      <c r="D7885" t="e">
        <f>IF(C7885=1,'Data Transformation'!$G$3+0.5*'Data Transformation'!$W$25,IF(C7886=1,D7886-'Data Transformation'!$W$25,FALSE))</f>
        <v>#NUM!</v>
      </c>
      <c r="E7885">
        <f t="array" ref="E7885">IF(ISLOGICAL(D7885),"",FREQUENCY(IF('Data Transformation'!$B$425:$B$8425='Bin Analysis'!$B7875,'Data Transformation'!$G$425:$G$8425),D7885))</f>
        <v>2001</v>
      </c>
      <c r="F7885">
        <f t="shared" si="984"/>
        <v>0</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t="str">
        <f>IF(Weighting!$P$14&gt;0,B7886,"")</f>
        <v/>
      </c>
      <c r="B7886" t="e">
        <f>Weighting!$C$14</f>
        <v>#DIV/0!</v>
      </c>
      <c r="C7886" t="e">
        <f>Weighting!$F$14</f>
        <v>#NUM!</v>
      </c>
      <c r="D7886" t="e">
        <f>IF(C7886=1,'Data Transformation'!$G$3+0.5*'Data Transformation'!$W$25,IF(C7887=1,D7887-'Data Transformation'!$W$25,FALSE))</f>
        <v>#NUM!</v>
      </c>
      <c r="E7886">
        <f t="array" ref="E7886">IF(ISLOGICAL(D7886),"",FREQUENCY(IF('Data Transformation'!$B$425:$B$8425='Bin Analysis'!$B7875,'Data Transformation'!$G$425:$G$8425),D7886))</f>
        <v>2001</v>
      </c>
      <c r="F7886">
        <f t="shared" si="984"/>
        <v>0</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t="str">
        <f>IF(Weighting!$P$15&gt;0,B7887,"")</f>
        <v/>
      </c>
      <c r="B7887" t="e">
        <f>Weighting!$C$15</f>
        <v>#DIV/0!</v>
      </c>
      <c r="C7887" t="e">
        <f>Weighting!$F$15</f>
        <v>#NUM!</v>
      </c>
      <c r="D7887" t="e">
        <f>IF(C7887=1,'Data Transformation'!$G$3+0.5*'Data Transformation'!$W$25,IF(C7888=1,D7888-'Data Transformation'!$W$25,FALSE))</f>
        <v>#NUM!</v>
      </c>
      <c r="E7887">
        <f t="array" ref="E7887">IF(ISLOGICAL(D7887),"",FREQUENCY(IF('Data Transformation'!$B$425:$B$8425='Bin Analysis'!$B7875,'Data Transformation'!$G$425:$G$8425),D7887))</f>
        <v>2001</v>
      </c>
      <c r="F7887">
        <f t="shared" si="984"/>
        <v>0</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t="e">
        <f>Weighting!$C$16</f>
        <v>#DIV/0!</v>
      </c>
      <c r="C7888" t="e">
        <f>Weighting!$F$16</f>
        <v>#NUM!</v>
      </c>
      <c r="D7888" t="e">
        <f>IF(C7888=1,'Data Transformation'!$G$3+0.5*'Data Transformation'!$W$25,IF(C7889=1,D7889-'Data Transformation'!$W$25,FALSE))</f>
        <v>#NUM!</v>
      </c>
      <c r="E7888">
        <f t="array" ref="E7888">IF(ISLOGICAL(D7888),"",FREQUENCY(IF('Data Transformation'!$B$425:$B$8425='Bin Analysis'!$B7875,'Data Transformation'!$G$425:$G$8425),D7888))</f>
        <v>2001</v>
      </c>
      <c r="F7888">
        <f t="shared" si="984"/>
        <v>0</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t="e">
        <f>Weighting!$C$17</f>
        <v>#DIV/0!</v>
      </c>
      <c r="C7889" t="e">
        <f>Weighting!$F$17</f>
        <v>#NUM!</v>
      </c>
      <c r="D7889" t="e">
        <f>IF(C7889=1,'Data Transformation'!$G$3+0.5*'Data Transformation'!$W$25,IF(C7890=1,D7890-'Data Transformation'!$W$25,FALSE))</f>
        <v>#NUM!</v>
      </c>
      <c r="E7889">
        <f t="array" ref="E7889">IF(ISLOGICAL(D7889),"",FREQUENCY(IF('Data Transformation'!$B$425:$B$8425='Bin Analysis'!$B7875,'Data Transformation'!$G$425:$G$8425),D7889))</f>
        <v>2001</v>
      </c>
      <c r="F7889">
        <f t="shared" si="984"/>
        <v>0</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t="e">
        <f>Weighting!$C$18</f>
        <v>#DIV/0!</v>
      </c>
      <c r="C7890" t="e">
        <f>Weighting!$F$18</f>
        <v>#NUM!</v>
      </c>
      <c r="D7890" t="e">
        <f>IF(C7890=1,'Data Transformation'!$G$3+0.5*'Data Transformation'!$W$25,IF(C7891=1,D7891-'Data Transformation'!$W$25,FALSE))</f>
        <v>#NUM!</v>
      </c>
      <c r="E7890">
        <f t="array" ref="E7890">IF(ISLOGICAL(D7890),"",FREQUENCY(IF('Data Transformation'!$B$425:$B$8425='Bin Analysis'!$B7875,'Data Transformation'!$G$425:$G$8425),D7890))</f>
        <v>2001</v>
      </c>
      <c r="F7890">
        <f t="shared" si="984"/>
        <v>0</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t="e">
        <f>Weighting!$C$19</f>
        <v>#DIV/0!</v>
      </c>
      <c r="C7891" t="e">
        <f>Weighting!$F$19</f>
        <v>#NUM!</v>
      </c>
      <c r="D7891" t="e">
        <f>IF(C7891=1,'Data Transformation'!$G$3+0.5*'Data Transformation'!$W$25,IF(C7892=1,D7892-'Data Transformation'!$W$25,FALSE))</f>
        <v>#NUM!</v>
      </c>
      <c r="E7891">
        <f t="array" ref="E7891">IF(ISLOGICAL(D7891),"",FREQUENCY(IF('Data Transformation'!$B$425:$B$8425='Bin Analysis'!$B7875,'Data Transformation'!$G$425:$G$8425),D7891))</f>
        <v>2001</v>
      </c>
      <c r="F7891">
        <f t="shared" si="984"/>
        <v>0</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t="e">
        <f>Weighting!$C$20</f>
        <v>#DIV/0!</v>
      </c>
      <c r="C7892" t="e">
        <f>Weighting!$F$20</f>
        <v>#NUM!</v>
      </c>
      <c r="D7892" t="e">
        <f>IF(C7892=1,'Data Transformation'!$G$3+0.5*'Data Transformation'!$W$25,IF(C7893=1,D7893-'Data Transformation'!$W$25,FALSE))</f>
        <v>#NUM!</v>
      </c>
      <c r="E7892">
        <f t="array" ref="E7892">IF(ISLOGICAL(D7892),"",FREQUENCY(IF('Data Transformation'!$B$425:$B$8425='Bin Analysis'!$B7875,'Data Transformation'!$G$425:$G$8425),D7892))</f>
        <v>2001</v>
      </c>
      <c r="F7892">
        <f t="shared" si="984"/>
        <v>0</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t="e">
        <f>Weighting!$C$21</f>
        <v>#DIV/0!</v>
      </c>
      <c r="C7893" t="e">
        <f>Weighting!$F$21</f>
        <v>#NUM!</v>
      </c>
      <c r="D7893" t="e">
        <f>IF(C7893=1,'Data Transformation'!$G$3+0.5*'Data Transformation'!$W$25,IF(C7894=1,D7894-'Data Transformation'!$W$25,FALSE))</f>
        <v>#NUM!</v>
      </c>
      <c r="E7893">
        <f t="array" ref="E7893">IF(ISLOGICAL(D7893),"",FREQUENCY(IF('Data Transformation'!$B$425:$B$8425='Bin Analysis'!$B7875,'Data Transformation'!$G$425:$G$8425),D7893))</f>
        <v>2001</v>
      </c>
      <c r="F7893">
        <f t="shared" si="984"/>
        <v>0</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t="e">
        <f>Weighting!$C$22</f>
        <v>#DIV/0!</v>
      </c>
      <c r="C7894" t="e">
        <f>Weighting!$F$22</f>
        <v>#NUM!</v>
      </c>
      <c r="D7894" t="e">
        <f>IF(C7894=1,'Data Transformation'!$G$3+0.5*'Data Transformation'!$W$25,IF(C7895=1,D7895-'Data Transformation'!$W$25,FALSE))</f>
        <v>#NUM!</v>
      </c>
      <c r="E7894">
        <f t="array" ref="E7894">IF(ISLOGICAL(D7894),"",FREQUENCY(IF('Data Transformation'!$B$425:$B$8425='Bin Analysis'!$B7875,'Data Transformation'!$G$425:$G$8425),D7894))</f>
        <v>2001</v>
      </c>
      <c r="F7894">
        <f t="shared" si="984"/>
        <v>0</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t="e">
        <f>Weighting!$C$23</f>
        <v>#DIV/0!</v>
      </c>
      <c r="C7895" t="e">
        <f>Weighting!$F$23</f>
        <v>#NUM!</v>
      </c>
      <c r="D7895" t="e">
        <f>IF(C7895=1,'Data Transformation'!$G$3+0.5*'Data Transformation'!$W$25,IF(C7896=1,D7896-'Data Transformation'!$W$25,FALSE))</f>
        <v>#NUM!</v>
      </c>
      <c r="E7895">
        <f t="array" ref="E7895">IF(ISLOGICAL(D7895),"",FREQUENCY(IF('Data Transformation'!$B$425:$B$8425='Bin Analysis'!$B7875,'Data Transformation'!$G$425:$G$8425),D7895))</f>
        <v>2001</v>
      </c>
      <c r="F7895">
        <f t="shared" si="984"/>
        <v>0</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t="e">
        <f>Weighting!$C$24</f>
        <v>#DIV/0!</v>
      </c>
      <c r="C7896" t="e">
        <f>Weighting!$F$24</f>
        <v>#NUM!</v>
      </c>
      <c r="D7896" t="e">
        <f>IF(C7896=1,'Data Transformation'!$G$3+0.5*'Data Transformation'!$W$25,IF(C7897=1,D7897-'Data Transformation'!$W$25,FALSE))</f>
        <v>#NUM!</v>
      </c>
      <c r="E7896">
        <f t="array" ref="E7896">IF(ISLOGICAL(D7896),"",FREQUENCY(IF('Data Transformation'!$B$425:$B$8425='Bin Analysis'!$B7875,'Data Transformation'!$G$425:$G$8425),D7896))</f>
        <v>2001</v>
      </c>
      <c r="F7896">
        <f t="shared" si="984"/>
        <v>0</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t="e">
        <f>Weighting!$C$25</f>
        <v>#DIV/0!</v>
      </c>
      <c r="C7897" t="e">
        <f>Weighting!$F$25</f>
        <v>#NUM!</v>
      </c>
      <c r="D7897" t="e">
        <f>IF(C7897=1,'Data Transformation'!$G$3+0.5*'Data Transformation'!$W$25,IF(C7898=1,D7898-'Data Transformation'!$W$25,FALSE))</f>
        <v>#NUM!</v>
      </c>
      <c r="E7897">
        <f t="array" ref="E7897">IF(ISLOGICAL(D7897),"",FREQUENCY(IF('Data Transformation'!$B$425:$B$8425='Bin Analysis'!$B7875,'Data Transformation'!$G$425:$G$8425),D7897))</f>
        <v>2001</v>
      </c>
      <c r="F7897">
        <f t="shared" si="984"/>
        <v>0</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67</v>
      </c>
      <c r="B7900" t="s">
        <v>47</v>
      </c>
      <c r="C7900" t="s">
        <v>5</v>
      </c>
      <c r="D7900" t="s">
        <v>100</v>
      </c>
      <c r="E7900" t="s">
        <v>101</v>
      </c>
      <c r="F7900" t="s">
        <v>102</v>
      </c>
      <c r="G7900" t="s">
        <v>70</v>
      </c>
      <c r="H7900" t="s">
        <v>31</v>
      </c>
      <c r="I7900" t="s">
        <v>32</v>
      </c>
      <c r="J7900" t="s">
        <v>46</v>
      </c>
      <c r="K7900" s="14" t="s">
        <v>45</v>
      </c>
      <c r="M7900" s="14"/>
      <c r="X7900" s="2">
        <v>0</v>
      </c>
      <c r="Y7900" s="2">
        <v>0</v>
      </c>
    </row>
    <row r="7901" spans="1:25" x14ac:dyDescent="0.25">
      <c r="A7901" s="32"/>
      <c r="D7901" t="e">
        <f>IF(C7901=1,'Data Transformation'!$G$3+0.5*'Data Transformation'!$W$25,IF(C7902=1,D7902-'Data Transformation'!$W$25,FALSE))</f>
        <v>#NUM!</v>
      </c>
      <c r="E7901">
        <f t="array" ref="E7901">IF(ISLOGICAL(D7901),"",FREQUENCY(IF('Data Transformation'!$B$425:$B$8425='Bin Analysis'!$B7899,'Data Transformation'!$G$425:$G$8425),D7901))</f>
        <v>2001</v>
      </c>
      <c r="F7901" t="e">
        <f>IF(ISLOGICAL(D7901),"",E7901-E7900)</f>
        <v>#VALUE!</v>
      </c>
      <c r="M7901" s="14"/>
    </row>
    <row r="7902" spans="1:25" x14ac:dyDescent="0.25">
      <c r="A7902" s="32" t="e">
        <f>IF(Weighting!$P$6&gt;0,B7902,"")</f>
        <v>#NUM!</v>
      </c>
      <c r="B7902" t="e">
        <f>Weighting!$C$6</f>
        <v>#DIV/0!</v>
      </c>
      <c r="C7902" t="e">
        <f>Weighting!$F$6</f>
        <v>#NUM!</v>
      </c>
      <c r="D7902" t="e">
        <f>IF(C7902=1,'Data Transformation'!$G$3+0.5*'Data Transformation'!$W$25,IF(C7903=1,D7903-'Data Transformation'!$W$25,FALSE))</f>
        <v>#NUM!</v>
      </c>
      <c r="E7902">
        <f t="array" ref="E7902">IF(ISLOGICAL(D7902),"",FREQUENCY(IF('Data Transformation'!$B$425:$B$8425='Bin Analysis'!$B7899,'Data Transformation'!$G$425:$G$8425),D7902))</f>
        <v>2001</v>
      </c>
      <c r="F7902">
        <f>IF(ISLOGICAL(D7902),"",E7902-E7901)</f>
        <v>0</v>
      </c>
      <c r="G7902">
        <f>Weighting!$H$6</f>
        <v>1</v>
      </c>
      <c r="H7902">
        <f t="array" ref="H7902">FREQUENCY(IF('Data Transformation'!$B$4:$B$8425=B7899,'Data Transformation'!$G$4:$G$8425),'Bin Analysis'!$B7902)</f>
        <v>2073</v>
      </c>
      <c r="I7902">
        <f>H7902-H7901</f>
        <v>2073</v>
      </c>
      <c r="J7902">
        <f>IF(I7902=0,0,1)</f>
        <v>1</v>
      </c>
      <c r="K7902" t="e">
        <f>J7902*Weighting!$W$6</f>
        <v>#NUM!</v>
      </c>
      <c r="M7902" s="14"/>
    </row>
    <row r="7903" spans="1:25" x14ac:dyDescent="0.25">
      <c r="A7903" s="32" t="str">
        <f>IF(Weighting!$P$7&gt;0,B7903,"")</f>
        <v/>
      </c>
      <c r="B7903" t="e">
        <f>Weighting!$C$7</f>
        <v>#DIV/0!</v>
      </c>
      <c r="C7903" t="e">
        <f>Weighting!$F$7</f>
        <v>#NUM!</v>
      </c>
      <c r="D7903" t="e">
        <f>IF(C7903=1,'Data Transformation'!$G$3+0.5*'Data Transformation'!$W$25,IF(C7904=1,D7904-'Data Transformation'!$W$25,FALSE))</f>
        <v>#NUM!</v>
      </c>
      <c r="E7903">
        <f t="array" ref="E7903">IF(ISLOGICAL(D7903),"",FREQUENCY(IF('Data Transformation'!$B$425:$B$8425='Bin Analysis'!$B7899,'Data Transformation'!$G$425:$G$8425),D7903))</f>
        <v>2001</v>
      </c>
      <c r="F7903">
        <f t="shared" ref="F7903:F7921" si="987">IF(ISLOGICAL(D7903),"",E7903-E7902)</f>
        <v>0</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t="str">
        <f>IF(Weighting!$P$8&gt;0,B7904,"")</f>
        <v/>
      </c>
      <c r="B7904" t="e">
        <f>Weighting!$C$8</f>
        <v>#DIV/0!</v>
      </c>
      <c r="C7904" t="e">
        <f>Weighting!$F$8</f>
        <v>#NUM!</v>
      </c>
      <c r="D7904" t="e">
        <f>IF(C7904=1,'Data Transformation'!$G$3+0.5*'Data Transformation'!$W$25,IF(C7905=1,D7905-'Data Transformation'!$W$25,FALSE))</f>
        <v>#NUM!</v>
      </c>
      <c r="E7904">
        <f t="array" ref="E7904">IF(ISLOGICAL(D7904),"",FREQUENCY(IF('Data Transformation'!$B$425:$B$8425='Bin Analysis'!$B7899,'Data Transformation'!$G$425:$G$8425),D7904))</f>
        <v>2001</v>
      </c>
      <c r="F7904">
        <f t="shared" si="987"/>
        <v>0</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t="str">
        <f>IF(Weighting!$P$9&gt;0,B7905,"")</f>
        <v/>
      </c>
      <c r="B7905" s="50" t="e">
        <f>Weighting!$C$9</f>
        <v>#DIV/0!</v>
      </c>
      <c r="C7905" t="e">
        <f>Weighting!$F$9</f>
        <v>#NUM!</v>
      </c>
      <c r="D7905" t="e">
        <f>IF(C7905=1,'Data Transformation'!$G$3+0.5*'Data Transformation'!$W$25,IF(C7906=1,D7906-'Data Transformation'!$W$25,FALSE))</f>
        <v>#NUM!</v>
      </c>
      <c r="E7905">
        <f t="array" ref="E7905">IF(ISLOGICAL(D7905),"",FREQUENCY(IF('Data Transformation'!$B$425:$B$8425='Bin Analysis'!$B7899,'Data Transformation'!$G$425:$G$8425),D7905))</f>
        <v>2001</v>
      </c>
      <c r="F7905">
        <f t="shared" si="987"/>
        <v>0</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t="str">
        <f>IF(Weighting!$P$10&gt;0,B7906,"")</f>
        <v/>
      </c>
      <c r="B7906" t="e">
        <f>Weighting!$C$10</f>
        <v>#DIV/0!</v>
      </c>
      <c r="C7906" t="e">
        <f>Weighting!$F$10</f>
        <v>#NUM!</v>
      </c>
      <c r="D7906" t="e">
        <f>IF(C7906=1,'Data Transformation'!$G$3+0.5*'Data Transformation'!$W$25,IF(C7907=1,D7907-'Data Transformation'!$W$25,FALSE))</f>
        <v>#NUM!</v>
      </c>
      <c r="E7906">
        <f t="array" ref="E7906">IF(ISLOGICAL(D7906),"",FREQUENCY(IF('Data Transformation'!$B$425:$B$8425='Bin Analysis'!$B7899,'Data Transformation'!$G$425:$G$8425),D7906))</f>
        <v>2001</v>
      </c>
      <c r="F7906">
        <f t="shared" si="987"/>
        <v>0</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t="str">
        <f>IF(Weighting!$P$11&gt;0,B7907,"")</f>
        <v/>
      </c>
      <c r="B7907" t="e">
        <f>Weighting!$C$11</f>
        <v>#DIV/0!</v>
      </c>
      <c r="C7907" t="e">
        <f>Weighting!$F$11</f>
        <v>#NUM!</v>
      </c>
      <c r="D7907" t="e">
        <f>IF(C7907=1,'Data Transformation'!$G$3+0.5*'Data Transformation'!$W$25,IF(C7908=1,D7908-'Data Transformation'!$W$25,FALSE))</f>
        <v>#NUM!</v>
      </c>
      <c r="E7907">
        <f t="array" ref="E7907">IF(ISLOGICAL(D7907),"",FREQUENCY(IF('Data Transformation'!$B$425:$B$8425='Bin Analysis'!$B7899,'Data Transformation'!$G$425:$G$8425),D7907))</f>
        <v>2001</v>
      </c>
      <c r="F7907">
        <f t="shared" si="987"/>
        <v>0</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t="str">
        <f>IF(Weighting!$P$12&gt;0,B7908,"")</f>
        <v/>
      </c>
      <c r="B7908" t="e">
        <f>Weighting!$C$12</f>
        <v>#DIV/0!</v>
      </c>
      <c r="C7908" t="e">
        <f>Weighting!$F$12</f>
        <v>#NUM!</v>
      </c>
      <c r="D7908" t="e">
        <f>IF(C7908=1,'Data Transformation'!$G$3+0.5*'Data Transformation'!$W$25,IF(C7909=1,D7909-'Data Transformation'!$W$25,FALSE))</f>
        <v>#NUM!</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t="str">
        <f>IF(Weighting!$P$13&gt;0,B7909,"")</f>
        <v/>
      </c>
      <c r="B7909" t="e">
        <f>Weighting!$C$13</f>
        <v>#DIV/0!</v>
      </c>
      <c r="C7909" t="e">
        <f>Weighting!$F$13</f>
        <v>#NUM!</v>
      </c>
      <c r="D7909" t="e">
        <f>IF(C7909=1,'Data Transformation'!$G$3+0.5*'Data Transformation'!$W$25,IF(C7910=1,D7910-'Data Transformation'!$W$25,FALSE))</f>
        <v>#NUM!</v>
      </c>
      <c r="E7909">
        <f t="array" ref="E7909">IF(ISLOGICAL(D7909),"",FREQUENCY(IF('Data Transformation'!$B$425:$B$8425='Bin Analysis'!$B7899,'Data Transformation'!$G$425:$G$8425),D7909))</f>
        <v>2001</v>
      </c>
      <c r="F7909">
        <f t="shared" si="987"/>
        <v>0</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t="str">
        <f>IF(Weighting!$P$14&gt;0,B7910,"")</f>
        <v/>
      </c>
      <c r="B7910" t="e">
        <f>Weighting!$C$14</f>
        <v>#DIV/0!</v>
      </c>
      <c r="C7910" t="e">
        <f>Weighting!$F$14</f>
        <v>#NUM!</v>
      </c>
      <c r="D7910" t="e">
        <f>IF(C7910=1,'Data Transformation'!$G$3+0.5*'Data Transformation'!$W$25,IF(C7911=1,D7911-'Data Transformation'!$W$25,FALSE))</f>
        <v>#NUM!</v>
      </c>
      <c r="E7910">
        <f t="array" ref="E7910">IF(ISLOGICAL(D7910),"",FREQUENCY(IF('Data Transformation'!$B$425:$B$8425='Bin Analysis'!$B7899,'Data Transformation'!$G$425:$G$8425),D7910))</f>
        <v>2001</v>
      </c>
      <c r="F7910">
        <f t="shared" si="987"/>
        <v>0</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t="str">
        <f>IF(Weighting!$P$15&gt;0,B7911,"")</f>
        <v/>
      </c>
      <c r="B7911" t="e">
        <f>Weighting!$C$15</f>
        <v>#DIV/0!</v>
      </c>
      <c r="C7911" t="e">
        <f>Weighting!$F$15</f>
        <v>#NUM!</v>
      </c>
      <c r="D7911" t="e">
        <f>IF(C7911=1,'Data Transformation'!$G$3+0.5*'Data Transformation'!$W$25,IF(C7912=1,D7912-'Data Transformation'!$W$25,FALSE))</f>
        <v>#NUM!</v>
      </c>
      <c r="E7911">
        <f t="array" ref="E7911">IF(ISLOGICAL(D7911),"",FREQUENCY(IF('Data Transformation'!$B$425:$B$8425='Bin Analysis'!$B7899,'Data Transformation'!$G$425:$G$8425),D7911))</f>
        <v>2001</v>
      </c>
      <c r="F7911">
        <f t="shared" si="987"/>
        <v>0</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t="e">
        <f>Weighting!$C$16</f>
        <v>#DIV/0!</v>
      </c>
      <c r="C7912" t="e">
        <f>Weighting!$F$16</f>
        <v>#NUM!</v>
      </c>
      <c r="D7912" t="e">
        <f>IF(C7912=1,'Data Transformation'!$G$3+0.5*'Data Transformation'!$W$25,IF(C7913=1,D7913-'Data Transformation'!$W$25,FALSE))</f>
        <v>#NUM!</v>
      </c>
      <c r="E7912">
        <f t="array" ref="E7912">IF(ISLOGICAL(D7912),"",FREQUENCY(IF('Data Transformation'!$B$425:$B$8425='Bin Analysis'!$B7899,'Data Transformation'!$G$425:$G$8425),D7912))</f>
        <v>2001</v>
      </c>
      <c r="F7912">
        <f t="shared" si="987"/>
        <v>0</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t="e">
        <f>Weighting!$C$17</f>
        <v>#DIV/0!</v>
      </c>
      <c r="C7913" t="e">
        <f>Weighting!$F$17</f>
        <v>#NUM!</v>
      </c>
      <c r="D7913" t="e">
        <f>IF(C7913=1,'Data Transformation'!$G$3+0.5*'Data Transformation'!$W$25,IF(C7914=1,D7914-'Data Transformation'!$W$25,FALSE))</f>
        <v>#NUM!</v>
      </c>
      <c r="E7913">
        <f t="array" ref="E7913">IF(ISLOGICAL(D7913),"",FREQUENCY(IF('Data Transformation'!$B$425:$B$8425='Bin Analysis'!$B7899,'Data Transformation'!$G$425:$G$8425),D7913))</f>
        <v>2001</v>
      </c>
      <c r="F7913">
        <f t="shared" si="987"/>
        <v>0</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t="e">
        <f>Weighting!$C$18</f>
        <v>#DIV/0!</v>
      </c>
      <c r="C7914" t="e">
        <f>Weighting!$F$18</f>
        <v>#NUM!</v>
      </c>
      <c r="D7914" t="e">
        <f>IF(C7914=1,'Data Transformation'!$G$3+0.5*'Data Transformation'!$W$25,IF(C7915=1,D7915-'Data Transformation'!$W$25,FALSE))</f>
        <v>#NUM!</v>
      </c>
      <c r="E7914">
        <f t="array" ref="E7914">IF(ISLOGICAL(D7914),"",FREQUENCY(IF('Data Transformation'!$B$425:$B$8425='Bin Analysis'!$B7899,'Data Transformation'!$G$425:$G$8425),D7914))</f>
        <v>2001</v>
      </c>
      <c r="F7914">
        <f t="shared" si="987"/>
        <v>0</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t="e">
        <f>Weighting!$C$19</f>
        <v>#DIV/0!</v>
      </c>
      <c r="C7915" t="e">
        <f>Weighting!$F$19</f>
        <v>#NUM!</v>
      </c>
      <c r="D7915" t="e">
        <f>IF(C7915=1,'Data Transformation'!$G$3+0.5*'Data Transformation'!$W$25,IF(C7916=1,D7916-'Data Transformation'!$W$25,FALSE))</f>
        <v>#NUM!</v>
      </c>
      <c r="E7915">
        <f t="array" ref="E7915">IF(ISLOGICAL(D7915),"",FREQUENCY(IF('Data Transformation'!$B$425:$B$8425='Bin Analysis'!$B7899,'Data Transformation'!$G$425:$G$8425),D7915))</f>
        <v>2001</v>
      </c>
      <c r="F7915">
        <f t="shared" si="987"/>
        <v>0</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t="e">
        <f>Weighting!$C$20</f>
        <v>#DIV/0!</v>
      </c>
      <c r="C7916" t="e">
        <f>Weighting!$F$20</f>
        <v>#NUM!</v>
      </c>
      <c r="D7916" t="e">
        <f>IF(C7916=1,'Data Transformation'!$G$3+0.5*'Data Transformation'!$W$25,IF(C7917=1,D7917-'Data Transformation'!$W$25,FALSE))</f>
        <v>#NUM!</v>
      </c>
      <c r="E7916">
        <f t="array" ref="E7916">IF(ISLOGICAL(D7916),"",FREQUENCY(IF('Data Transformation'!$B$425:$B$8425='Bin Analysis'!$B7899,'Data Transformation'!$G$425:$G$8425),D7916))</f>
        <v>2001</v>
      </c>
      <c r="F7916">
        <f t="shared" si="987"/>
        <v>0</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t="e">
        <f>Weighting!$C$21</f>
        <v>#DIV/0!</v>
      </c>
      <c r="C7917" t="e">
        <f>Weighting!$F$21</f>
        <v>#NUM!</v>
      </c>
      <c r="D7917" t="e">
        <f>IF(C7917=1,'Data Transformation'!$G$3+0.5*'Data Transformation'!$W$25,IF(C7918=1,D7918-'Data Transformation'!$W$25,FALSE))</f>
        <v>#NUM!</v>
      </c>
      <c r="E7917">
        <f t="array" ref="E7917">IF(ISLOGICAL(D7917),"",FREQUENCY(IF('Data Transformation'!$B$425:$B$8425='Bin Analysis'!$B7899,'Data Transformation'!$G$425:$G$8425),D7917))</f>
        <v>2001</v>
      </c>
      <c r="F7917">
        <f t="shared" si="987"/>
        <v>0</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t="e">
        <f>Weighting!$C$22</f>
        <v>#DIV/0!</v>
      </c>
      <c r="C7918" t="e">
        <f>Weighting!$F$22</f>
        <v>#NUM!</v>
      </c>
      <c r="D7918" t="e">
        <f>IF(C7918=1,'Data Transformation'!$G$3+0.5*'Data Transformation'!$W$25,IF(C7919=1,D7919-'Data Transformation'!$W$25,FALSE))</f>
        <v>#NUM!</v>
      </c>
      <c r="E7918">
        <f t="array" ref="E7918">IF(ISLOGICAL(D7918),"",FREQUENCY(IF('Data Transformation'!$B$425:$B$8425='Bin Analysis'!$B7899,'Data Transformation'!$G$425:$G$8425),D7918))</f>
        <v>2001</v>
      </c>
      <c r="F7918">
        <f t="shared" si="987"/>
        <v>0</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t="e">
        <f>Weighting!$C$23</f>
        <v>#DIV/0!</v>
      </c>
      <c r="C7919" t="e">
        <f>Weighting!$F$23</f>
        <v>#NUM!</v>
      </c>
      <c r="D7919" t="e">
        <f>IF(C7919=1,'Data Transformation'!$G$3+0.5*'Data Transformation'!$W$25,IF(C7920=1,D7920-'Data Transformation'!$W$25,FALSE))</f>
        <v>#NUM!</v>
      </c>
      <c r="E7919">
        <f t="array" ref="E7919">IF(ISLOGICAL(D7919),"",FREQUENCY(IF('Data Transformation'!$B$425:$B$8425='Bin Analysis'!$B7899,'Data Transformation'!$G$425:$G$8425),D7919))</f>
        <v>2001</v>
      </c>
      <c r="F7919">
        <f t="shared" si="987"/>
        <v>0</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t="e">
        <f>Weighting!$C$24</f>
        <v>#DIV/0!</v>
      </c>
      <c r="C7920" t="e">
        <f>Weighting!$F$24</f>
        <v>#NUM!</v>
      </c>
      <c r="D7920" t="e">
        <f>IF(C7920=1,'Data Transformation'!$G$3+0.5*'Data Transformation'!$W$25,IF(C7921=1,D7921-'Data Transformation'!$W$25,FALSE))</f>
        <v>#NUM!</v>
      </c>
      <c r="E7920">
        <f t="array" ref="E7920">IF(ISLOGICAL(D7920),"",FREQUENCY(IF('Data Transformation'!$B$425:$B$8425='Bin Analysis'!$B7899,'Data Transformation'!$G$425:$G$8425),D7920))</f>
        <v>2001</v>
      </c>
      <c r="F7920">
        <f t="shared" si="987"/>
        <v>0</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t="e">
        <f>Weighting!$C$25</f>
        <v>#DIV/0!</v>
      </c>
      <c r="C7921" t="e">
        <f>Weighting!$F$25</f>
        <v>#NUM!</v>
      </c>
      <c r="D7921" t="e">
        <f>IF(C7921=1,'Data Transformation'!$G$3+0.5*'Data Transformation'!$W$25,IF(C7922=1,D7922-'Data Transformation'!$W$25,FALSE))</f>
        <v>#NUM!</v>
      </c>
      <c r="E7921">
        <f t="array" ref="E7921">IF(ISLOGICAL(D7921),"",FREQUENCY(IF('Data Transformation'!$B$425:$B$8425='Bin Analysis'!$B7899,'Data Transformation'!$G$425:$G$8425),D7921))</f>
        <v>2001</v>
      </c>
      <c r="F7921">
        <f t="shared" si="987"/>
        <v>0</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7"/>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67</v>
      </c>
      <c r="B7924" t="s">
        <v>47</v>
      </c>
      <c r="C7924" t="s">
        <v>5</v>
      </c>
      <c r="D7924" t="s">
        <v>100</v>
      </c>
      <c r="E7924" t="s">
        <v>101</v>
      </c>
      <c r="F7924" t="s">
        <v>102</v>
      </c>
      <c r="G7924" t="s">
        <v>70</v>
      </c>
      <c r="H7924" t="s">
        <v>31</v>
      </c>
      <c r="I7924" t="s">
        <v>32</v>
      </c>
      <c r="J7924" t="s">
        <v>46</v>
      </c>
      <c r="K7924" s="14" t="s">
        <v>45</v>
      </c>
      <c r="M7924" s="14"/>
      <c r="X7924" s="2">
        <v>0</v>
      </c>
      <c r="Y7924" s="2">
        <v>0</v>
      </c>
    </row>
    <row r="7925" spans="1:25" x14ac:dyDescent="0.25">
      <c r="A7925" s="32"/>
      <c r="D7925" t="e">
        <f>IF(C7925=1,'Data Transformation'!$G$3+0.5*'Data Transformation'!$W$25,IF(C7926=1,D7926-'Data Transformation'!$W$25,FALSE))</f>
        <v>#NUM!</v>
      </c>
      <c r="E7925">
        <f t="array" ref="E7925">IF(ISLOGICAL(D7925),"",FREQUENCY(IF('Data Transformation'!$B$425:$B$8425='Bin Analysis'!$B7923,'Data Transformation'!$G$425:$G$8425),D7925))</f>
        <v>2001</v>
      </c>
      <c r="F7925" t="e">
        <f>IF(ISLOGICAL(D7925),"",E7925-E7924)</f>
        <v>#VALUE!</v>
      </c>
      <c r="M7925" s="14"/>
    </row>
    <row r="7926" spans="1:25" x14ac:dyDescent="0.25">
      <c r="A7926" s="32" t="e">
        <f>IF(Weighting!$P$6&gt;0,B7926,"")</f>
        <v>#NUM!</v>
      </c>
      <c r="B7926" t="e">
        <f>Weighting!$C$6</f>
        <v>#DIV/0!</v>
      </c>
      <c r="C7926" t="e">
        <f>Weighting!$F$6</f>
        <v>#NUM!</v>
      </c>
      <c r="D7926" t="e">
        <f>IF(C7926=1,'Data Transformation'!$G$3+0.5*'Data Transformation'!$W$25,IF(C7927=1,D7927-'Data Transformation'!$W$25,FALSE))</f>
        <v>#NUM!</v>
      </c>
      <c r="E7926">
        <f t="array" ref="E7926">IF(ISLOGICAL(D7926),"",FREQUENCY(IF('Data Transformation'!$B$425:$B$8425='Bin Analysis'!$B7923,'Data Transformation'!$G$425:$G$8425),D7926))</f>
        <v>2001</v>
      </c>
      <c r="F7926">
        <f>IF(ISLOGICAL(D7926),"",E7926-E7925)</f>
        <v>0</v>
      </c>
      <c r="G7926">
        <f>Weighting!$H$6</f>
        <v>1</v>
      </c>
      <c r="H7926">
        <f t="array" ref="H7926">FREQUENCY(IF('Data Transformation'!$B$4:$B$8425=B7923,'Data Transformation'!$G$4:$G$8425),'Bin Analysis'!$B7926)</f>
        <v>2073</v>
      </c>
      <c r="I7926">
        <f>H7926-H7925</f>
        <v>2073</v>
      </c>
      <c r="J7926">
        <f>IF(I7926=0,0,1)</f>
        <v>1</v>
      </c>
      <c r="K7926" t="e">
        <f>J7926*Weighting!$W$6</f>
        <v>#NUM!</v>
      </c>
      <c r="M7926" s="14"/>
    </row>
    <row r="7927" spans="1:25" x14ac:dyDescent="0.25">
      <c r="A7927" s="32" t="str">
        <f>IF(Weighting!$P$7&gt;0,B7927,"")</f>
        <v/>
      </c>
      <c r="B7927" t="e">
        <f>Weighting!$C$7</f>
        <v>#DIV/0!</v>
      </c>
      <c r="C7927" t="e">
        <f>Weighting!$F$7</f>
        <v>#NUM!</v>
      </c>
      <c r="D7927" t="e">
        <f>IF(C7927=1,'Data Transformation'!$G$3+0.5*'Data Transformation'!$W$25,IF(C7928=1,D7928-'Data Transformation'!$W$25,FALSE))</f>
        <v>#NUM!</v>
      </c>
      <c r="E7927">
        <f t="array" ref="E7927">IF(ISLOGICAL(D7927),"",FREQUENCY(IF('Data Transformation'!$B$425:$B$8425='Bin Analysis'!$B7923,'Data Transformation'!$G$425:$G$8425),D7927))</f>
        <v>2001</v>
      </c>
      <c r="F7927">
        <f t="shared" ref="F7927:F7945" si="990">IF(ISLOGICAL(D7927),"",E7927-E7926)</f>
        <v>0</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t="str">
        <f>IF(Weighting!$P$8&gt;0,B7928,"")</f>
        <v/>
      </c>
      <c r="B7928" t="e">
        <f>Weighting!$C$8</f>
        <v>#DIV/0!</v>
      </c>
      <c r="C7928" t="e">
        <f>Weighting!$F$8</f>
        <v>#NUM!</v>
      </c>
      <c r="D7928" t="e">
        <f>IF(C7928=1,'Data Transformation'!$G$3+0.5*'Data Transformation'!$W$25,IF(C7929=1,D7929-'Data Transformation'!$W$25,FALSE))</f>
        <v>#NUM!</v>
      </c>
      <c r="E7928">
        <f t="array" ref="E7928">IF(ISLOGICAL(D7928),"",FREQUENCY(IF('Data Transformation'!$B$425:$B$8425='Bin Analysis'!$B7923,'Data Transformation'!$G$425:$G$8425),D7928))</f>
        <v>2001</v>
      </c>
      <c r="F7928">
        <f t="shared" si="990"/>
        <v>0</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t="str">
        <f>IF(Weighting!$P$9&gt;0,B7929,"")</f>
        <v/>
      </c>
      <c r="B7929" s="50" t="e">
        <f>Weighting!$C$9</f>
        <v>#DIV/0!</v>
      </c>
      <c r="C7929" t="e">
        <f>Weighting!$F$9</f>
        <v>#NUM!</v>
      </c>
      <c r="D7929" t="e">
        <f>IF(C7929=1,'Data Transformation'!$G$3+0.5*'Data Transformation'!$W$25,IF(C7930=1,D7930-'Data Transformation'!$W$25,FALSE))</f>
        <v>#NUM!</v>
      </c>
      <c r="E7929">
        <f t="array" ref="E7929">IF(ISLOGICAL(D7929),"",FREQUENCY(IF('Data Transformation'!$B$425:$B$8425='Bin Analysis'!$B7923,'Data Transformation'!$G$425:$G$8425),D7929))</f>
        <v>2001</v>
      </c>
      <c r="F7929">
        <f t="shared" si="990"/>
        <v>0</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t="str">
        <f>IF(Weighting!$P$10&gt;0,B7930,"")</f>
        <v/>
      </c>
      <c r="B7930" t="e">
        <f>Weighting!$C$10</f>
        <v>#DIV/0!</v>
      </c>
      <c r="C7930" t="e">
        <f>Weighting!$F$10</f>
        <v>#NUM!</v>
      </c>
      <c r="D7930" t="e">
        <f>IF(C7930=1,'Data Transformation'!$G$3+0.5*'Data Transformation'!$W$25,IF(C7931=1,D7931-'Data Transformation'!$W$25,FALSE))</f>
        <v>#NUM!</v>
      </c>
      <c r="E7930">
        <f t="array" ref="E7930">IF(ISLOGICAL(D7930),"",FREQUENCY(IF('Data Transformation'!$B$425:$B$8425='Bin Analysis'!$B7923,'Data Transformation'!$G$425:$G$8425),D7930))</f>
        <v>2001</v>
      </c>
      <c r="F7930">
        <f t="shared" si="990"/>
        <v>0</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t="str">
        <f>IF(Weighting!$P$11&gt;0,B7931,"")</f>
        <v/>
      </c>
      <c r="B7931" t="e">
        <f>Weighting!$C$11</f>
        <v>#DIV/0!</v>
      </c>
      <c r="C7931" t="e">
        <f>Weighting!$F$11</f>
        <v>#NUM!</v>
      </c>
      <c r="D7931" t="e">
        <f>IF(C7931=1,'Data Transformation'!$G$3+0.5*'Data Transformation'!$W$25,IF(C7932=1,D7932-'Data Transformation'!$W$25,FALSE))</f>
        <v>#NUM!</v>
      </c>
      <c r="E7931">
        <f t="array" ref="E7931">IF(ISLOGICAL(D7931),"",FREQUENCY(IF('Data Transformation'!$B$425:$B$8425='Bin Analysis'!$B7923,'Data Transformation'!$G$425:$G$8425),D7931))</f>
        <v>2001</v>
      </c>
      <c r="F7931">
        <f t="shared" si="990"/>
        <v>0</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t="str">
        <f>IF(Weighting!$P$12&gt;0,B7932,"")</f>
        <v/>
      </c>
      <c r="B7932" t="e">
        <f>Weighting!$C$12</f>
        <v>#DIV/0!</v>
      </c>
      <c r="C7932" t="e">
        <f>Weighting!$F$12</f>
        <v>#NUM!</v>
      </c>
      <c r="D7932" t="e">
        <f>IF(C7932=1,'Data Transformation'!$G$3+0.5*'Data Transformation'!$W$25,IF(C7933=1,D7933-'Data Transformation'!$W$25,FALSE))</f>
        <v>#NUM!</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t="str">
        <f>IF(Weighting!$P$13&gt;0,B7933,"")</f>
        <v/>
      </c>
      <c r="B7933" t="e">
        <f>Weighting!$C$13</f>
        <v>#DIV/0!</v>
      </c>
      <c r="C7933" t="e">
        <f>Weighting!$F$13</f>
        <v>#NUM!</v>
      </c>
      <c r="D7933" t="e">
        <f>IF(C7933=1,'Data Transformation'!$G$3+0.5*'Data Transformation'!$W$25,IF(C7934=1,D7934-'Data Transformation'!$W$25,FALSE))</f>
        <v>#NUM!</v>
      </c>
      <c r="E7933">
        <f t="array" ref="E7933">IF(ISLOGICAL(D7933),"",FREQUENCY(IF('Data Transformation'!$B$425:$B$8425='Bin Analysis'!$B7923,'Data Transformation'!$G$425:$G$8425),D7933))</f>
        <v>2001</v>
      </c>
      <c r="F7933">
        <f t="shared" si="990"/>
        <v>0</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t="str">
        <f>IF(Weighting!$P$14&gt;0,B7934,"")</f>
        <v/>
      </c>
      <c r="B7934" t="e">
        <f>Weighting!$C$14</f>
        <v>#DIV/0!</v>
      </c>
      <c r="C7934" t="e">
        <f>Weighting!$F$14</f>
        <v>#NUM!</v>
      </c>
      <c r="D7934" t="e">
        <f>IF(C7934=1,'Data Transformation'!$G$3+0.5*'Data Transformation'!$W$25,IF(C7935=1,D7935-'Data Transformation'!$W$25,FALSE))</f>
        <v>#NUM!</v>
      </c>
      <c r="E7934">
        <f t="array" ref="E7934">IF(ISLOGICAL(D7934),"",FREQUENCY(IF('Data Transformation'!$B$425:$B$8425='Bin Analysis'!$B7923,'Data Transformation'!$G$425:$G$8425),D7934))</f>
        <v>2001</v>
      </c>
      <c r="F7934">
        <f t="shared" si="990"/>
        <v>0</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t="str">
        <f>IF(Weighting!$P$15&gt;0,B7935,"")</f>
        <v/>
      </c>
      <c r="B7935" t="e">
        <f>Weighting!$C$15</f>
        <v>#DIV/0!</v>
      </c>
      <c r="C7935" t="e">
        <f>Weighting!$F$15</f>
        <v>#NUM!</v>
      </c>
      <c r="D7935" t="e">
        <f>IF(C7935=1,'Data Transformation'!$G$3+0.5*'Data Transformation'!$W$25,IF(C7936=1,D7936-'Data Transformation'!$W$25,FALSE))</f>
        <v>#NUM!</v>
      </c>
      <c r="E7935">
        <f t="array" ref="E7935">IF(ISLOGICAL(D7935),"",FREQUENCY(IF('Data Transformation'!$B$425:$B$8425='Bin Analysis'!$B7923,'Data Transformation'!$G$425:$G$8425),D7935))</f>
        <v>2001</v>
      </c>
      <c r="F7935">
        <f t="shared" si="990"/>
        <v>0</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t="e">
        <f>Weighting!$C$16</f>
        <v>#DIV/0!</v>
      </c>
      <c r="C7936" t="e">
        <f>Weighting!$F$16</f>
        <v>#NUM!</v>
      </c>
      <c r="D7936" t="e">
        <f>IF(C7936=1,'Data Transformation'!$G$3+0.5*'Data Transformation'!$W$25,IF(C7937=1,D7937-'Data Transformation'!$W$25,FALSE))</f>
        <v>#NUM!</v>
      </c>
      <c r="E7936">
        <f t="array" ref="E7936">IF(ISLOGICAL(D7936),"",FREQUENCY(IF('Data Transformation'!$B$425:$B$8425='Bin Analysis'!$B7923,'Data Transformation'!$G$425:$G$8425),D7936))</f>
        <v>2001</v>
      </c>
      <c r="F7936">
        <f t="shared" si="990"/>
        <v>0</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t="e">
        <f>Weighting!$C$17</f>
        <v>#DIV/0!</v>
      </c>
      <c r="C7937" t="e">
        <f>Weighting!$F$17</f>
        <v>#NUM!</v>
      </c>
      <c r="D7937" t="e">
        <f>IF(C7937=1,'Data Transformation'!$G$3+0.5*'Data Transformation'!$W$25,IF(C7938=1,D7938-'Data Transformation'!$W$25,FALSE))</f>
        <v>#NUM!</v>
      </c>
      <c r="E7937">
        <f t="array" ref="E7937">IF(ISLOGICAL(D7937),"",FREQUENCY(IF('Data Transformation'!$B$425:$B$8425='Bin Analysis'!$B7923,'Data Transformation'!$G$425:$G$8425),D7937))</f>
        <v>2001</v>
      </c>
      <c r="F7937">
        <f t="shared" si="990"/>
        <v>0</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t="e">
        <f>Weighting!$C$18</f>
        <v>#DIV/0!</v>
      </c>
      <c r="C7938" t="e">
        <f>Weighting!$F$18</f>
        <v>#NUM!</v>
      </c>
      <c r="D7938" t="e">
        <f>IF(C7938=1,'Data Transformation'!$G$3+0.5*'Data Transformation'!$W$25,IF(C7939=1,D7939-'Data Transformation'!$W$25,FALSE))</f>
        <v>#NUM!</v>
      </c>
      <c r="E7938">
        <f t="array" ref="E7938">IF(ISLOGICAL(D7938),"",FREQUENCY(IF('Data Transformation'!$B$425:$B$8425='Bin Analysis'!$B7923,'Data Transformation'!$G$425:$G$8425),D7938))</f>
        <v>2001</v>
      </c>
      <c r="F7938">
        <f t="shared" si="990"/>
        <v>0</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t="e">
        <f>Weighting!$C$19</f>
        <v>#DIV/0!</v>
      </c>
      <c r="C7939" t="e">
        <f>Weighting!$F$19</f>
        <v>#NUM!</v>
      </c>
      <c r="D7939" t="e">
        <f>IF(C7939=1,'Data Transformation'!$G$3+0.5*'Data Transformation'!$W$25,IF(C7940=1,D7940-'Data Transformation'!$W$25,FALSE))</f>
        <v>#NUM!</v>
      </c>
      <c r="E7939">
        <f t="array" ref="E7939">IF(ISLOGICAL(D7939),"",FREQUENCY(IF('Data Transformation'!$B$425:$B$8425='Bin Analysis'!$B7923,'Data Transformation'!$G$425:$G$8425),D7939))</f>
        <v>2001</v>
      </c>
      <c r="F7939">
        <f t="shared" si="990"/>
        <v>0</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t="e">
        <f>Weighting!$C$20</f>
        <v>#DIV/0!</v>
      </c>
      <c r="C7940" t="e">
        <f>Weighting!$F$20</f>
        <v>#NUM!</v>
      </c>
      <c r="D7940" t="e">
        <f>IF(C7940=1,'Data Transformation'!$G$3+0.5*'Data Transformation'!$W$25,IF(C7941=1,D7941-'Data Transformation'!$W$25,FALSE))</f>
        <v>#NUM!</v>
      </c>
      <c r="E7940">
        <f t="array" ref="E7940">IF(ISLOGICAL(D7940),"",FREQUENCY(IF('Data Transformation'!$B$425:$B$8425='Bin Analysis'!$B7923,'Data Transformation'!$G$425:$G$8425),D7940))</f>
        <v>2001</v>
      </c>
      <c r="F7940">
        <f t="shared" si="990"/>
        <v>0</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t="e">
        <f>Weighting!$C$21</f>
        <v>#DIV/0!</v>
      </c>
      <c r="C7941" t="e">
        <f>Weighting!$F$21</f>
        <v>#NUM!</v>
      </c>
      <c r="D7941" t="e">
        <f>IF(C7941=1,'Data Transformation'!$G$3+0.5*'Data Transformation'!$W$25,IF(C7942=1,D7942-'Data Transformation'!$W$25,FALSE))</f>
        <v>#NUM!</v>
      </c>
      <c r="E7941">
        <f t="array" ref="E7941">IF(ISLOGICAL(D7941),"",FREQUENCY(IF('Data Transformation'!$B$425:$B$8425='Bin Analysis'!$B7923,'Data Transformation'!$G$425:$G$8425),D7941))</f>
        <v>2001</v>
      </c>
      <c r="F7941">
        <f t="shared" si="990"/>
        <v>0</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t="e">
        <f>Weighting!$C$22</f>
        <v>#DIV/0!</v>
      </c>
      <c r="C7942" t="e">
        <f>Weighting!$F$22</f>
        <v>#NUM!</v>
      </c>
      <c r="D7942" t="e">
        <f>IF(C7942=1,'Data Transformation'!$G$3+0.5*'Data Transformation'!$W$25,IF(C7943=1,D7943-'Data Transformation'!$W$25,FALSE))</f>
        <v>#NUM!</v>
      </c>
      <c r="E7942">
        <f t="array" ref="E7942">IF(ISLOGICAL(D7942),"",FREQUENCY(IF('Data Transformation'!$B$425:$B$8425='Bin Analysis'!$B7923,'Data Transformation'!$G$425:$G$8425),D7942))</f>
        <v>2001</v>
      </c>
      <c r="F7942">
        <f t="shared" si="990"/>
        <v>0</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t="e">
        <f>Weighting!$C$23</f>
        <v>#DIV/0!</v>
      </c>
      <c r="C7943" t="e">
        <f>Weighting!$F$23</f>
        <v>#NUM!</v>
      </c>
      <c r="D7943" t="e">
        <f>IF(C7943=1,'Data Transformation'!$G$3+0.5*'Data Transformation'!$W$25,IF(C7944=1,D7944-'Data Transformation'!$W$25,FALSE))</f>
        <v>#NUM!</v>
      </c>
      <c r="E7943">
        <f t="array" ref="E7943">IF(ISLOGICAL(D7943),"",FREQUENCY(IF('Data Transformation'!$B$425:$B$8425='Bin Analysis'!$B7923,'Data Transformation'!$G$425:$G$8425),D7943))</f>
        <v>2001</v>
      </c>
      <c r="F7943">
        <f t="shared" si="990"/>
        <v>0</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t="e">
        <f>Weighting!$C$24</f>
        <v>#DIV/0!</v>
      </c>
      <c r="C7944" t="e">
        <f>Weighting!$F$24</f>
        <v>#NUM!</v>
      </c>
      <c r="D7944" t="e">
        <f>IF(C7944=1,'Data Transformation'!$G$3+0.5*'Data Transformation'!$W$25,IF(C7945=1,D7945-'Data Transformation'!$W$25,FALSE))</f>
        <v>#NUM!</v>
      </c>
      <c r="E7944">
        <f t="array" ref="E7944">IF(ISLOGICAL(D7944),"",FREQUENCY(IF('Data Transformation'!$B$425:$B$8425='Bin Analysis'!$B7923,'Data Transformation'!$G$425:$G$8425),D7944))</f>
        <v>2001</v>
      </c>
      <c r="F7944">
        <f t="shared" si="990"/>
        <v>0</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t="e">
        <f>Weighting!$C$25</f>
        <v>#DIV/0!</v>
      </c>
      <c r="C7945" t="e">
        <f>Weighting!$F$25</f>
        <v>#NUM!</v>
      </c>
      <c r="D7945" t="e">
        <f>IF(C7945=1,'Data Transformation'!$G$3+0.5*'Data Transformation'!$W$25,IF(C7946=1,D7946-'Data Transformation'!$W$25,FALSE))</f>
        <v>#NUM!</v>
      </c>
      <c r="E7945">
        <f t="array" ref="E7945">IF(ISLOGICAL(D7945),"",FREQUENCY(IF('Data Transformation'!$B$425:$B$8425='Bin Analysis'!$B7923,'Data Transformation'!$G$425:$G$8425),D7945))</f>
        <v>2001</v>
      </c>
      <c r="F7945">
        <f t="shared" si="990"/>
        <v>0</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67</v>
      </c>
      <c r="B7948" t="s">
        <v>47</v>
      </c>
      <c r="C7948" t="s">
        <v>5</v>
      </c>
      <c r="D7948" t="s">
        <v>100</v>
      </c>
      <c r="E7948" t="s">
        <v>101</v>
      </c>
      <c r="F7948" t="s">
        <v>102</v>
      </c>
      <c r="G7948" t="s">
        <v>70</v>
      </c>
      <c r="H7948" t="s">
        <v>31</v>
      </c>
      <c r="I7948" t="s">
        <v>32</v>
      </c>
      <c r="J7948" t="s">
        <v>46</v>
      </c>
      <c r="K7948" s="14" t="s">
        <v>45</v>
      </c>
      <c r="M7948" s="14"/>
      <c r="X7948" s="2">
        <v>0</v>
      </c>
      <c r="Y7948" s="2">
        <v>0</v>
      </c>
    </row>
    <row r="7949" spans="1:25" x14ac:dyDescent="0.25">
      <c r="A7949" s="32"/>
      <c r="D7949" t="e">
        <f>IF(C7949=1,'Data Transformation'!$G$3+0.5*'Data Transformation'!$W$25,IF(C7950=1,D7950-'Data Transformation'!$W$25,FALSE))</f>
        <v>#NUM!</v>
      </c>
      <c r="E7949">
        <f t="array" ref="E7949">IF(ISLOGICAL(D7949),"",FREQUENCY(IF('Data Transformation'!$B$425:$B$8425='Bin Analysis'!$B7947,'Data Transformation'!$G$425:$G$8425),D7949))</f>
        <v>2001</v>
      </c>
      <c r="F7949" t="e">
        <f>IF(ISLOGICAL(D7949),"",E7949-E7948)</f>
        <v>#VALUE!</v>
      </c>
      <c r="M7949" s="14"/>
    </row>
    <row r="7950" spans="1:25" x14ac:dyDescent="0.25">
      <c r="A7950" s="32" t="e">
        <f>IF(Weighting!$P$6&gt;0,B7950,"")</f>
        <v>#NUM!</v>
      </c>
      <c r="B7950" t="e">
        <f>Weighting!$C$6</f>
        <v>#DIV/0!</v>
      </c>
      <c r="C7950" t="e">
        <f>Weighting!$F$6</f>
        <v>#NUM!</v>
      </c>
      <c r="D7950" t="e">
        <f>IF(C7950=1,'Data Transformation'!$G$3+0.5*'Data Transformation'!$W$25,IF(C7951=1,D7951-'Data Transformation'!$W$25,FALSE))</f>
        <v>#NUM!</v>
      </c>
      <c r="E7950">
        <f t="array" ref="E7950">IF(ISLOGICAL(D7950),"",FREQUENCY(IF('Data Transformation'!$B$425:$B$8425='Bin Analysis'!$B7947,'Data Transformation'!$G$425:$G$8425),D7950))</f>
        <v>2001</v>
      </c>
      <c r="F7950">
        <f>IF(ISLOGICAL(D7950),"",E7950-E7949)</f>
        <v>0</v>
      </c>
      <c r="G7950">
        <f>Weighting!$H$6</f>
        <v>1</v>
      </c>
      <c r="H7950">
        <f t="array" ref="H7950">FREQUENCY(IF('Data Transformation'!$B$4:$B$8425=B7947,'Data Transformation'!$G$4:$G$8425),'Bin Analysis'!$B7950)</f>
        <v>2073</v>
      </c>
      <c r="I7950">
        <f>H7950-H7949</f>
        <v>2073</v>
      </c>
      <c r="J7950">
        <f>IF(I7950=0,0,1)</f>
        <v>1</v>
      </c>
      <c r="K7950" t="e">
        <f>J7950*Weighting!$W$6</f>
        <v>#NUM!</v>
      </c>
      <c r="M7950" s="14"/>
    </row>
    <row r="7951" spans="1:25" x14ac:dyDescent="0.25">
      <c r="A7951" s="32" t="str">
        <f>IF(Weighting!$P$7&gt;0,B7951,"")</f>
        <v/>
      </c>
      <c r="B7951" t="e">
        <f>Weighting!$C$7</f>
        <v>#DIV/0!</v>
      </c>
      <c r="C7951" t="e">
        <f>Weighting!$F$7</f>
        <v>#NUM!</v>
      </c>
      <c r="D7951" t="e">
        <f>IF(C7951=1,'Data Transformation'!$G$3+0.5*'Data Transformation'!$W$25,IF(C7952=1,D7952-'Data Transformation'!$W$25,FALSE))</f>
        <v>#NUM!</v>
      </c>
      <c r="E7951">
        <f t="array" ref="E7951">IF(ISLOGICAL(D7951),"",FREQUENCY(IF('Data Transformation'!$B$425:$B$8425='Bin Analysis'!$B7947,'Data Transformation'!$G$425:$G$8425),D7951))</f>
        <v>2001</v>
      </c>
      <c r="F7951">
        <f t="shared" ref="F7951:F7969" si="993">IF(ISLOGICAL(D7951),"",E7951-E7950)</f>
        <v>0</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t="str">
        <f>IF(Weighting!$P$8&gt;0,B7952,"")</f>
        <v/>
      </c>
      <c r="B7952" t="e">
        <f>Weighting!$C$8</f>
        <v>#DIV/0!</v>
      </c>
      <c r="C7952" t="e">
        <f>Weighting!$F$8</f>
        <v>#NUM!</v>
      </c>
      <c r="D7952" t="e">
        <f>IF(C7952=1,'Data Transformation'!$G$3+0.5*'Data Transformation'!$W$25,IF(C7953=1,D7953-'Data Transformation'!$W$25,FALSE))</f>
        <v>#NUM!</v>
      </c>
      <c r="E7952">
        <f t="array" ref="E7952">IF(ISLOGICAL(D7952),"",FREQUENCY(IF('Data Transformation'!$B$425:$B$8425='Bin Analysis'!$B7947,'Data Transformation'!$G$425:$G$8425),D7952))</f>
        <v>2001</v>
      </c>
      <c r="F7952">
        <f t="shared" si="993"/>
        <v>0</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t="str">
        <f>IF(Weighting!$P$9&gt;0,B7953,"")</f>
        <v/>
      </c>
      <c r="B7953" s="50" t="e">
        <f>Weighting!$C$9</f>
        <v>#DIV/0!</v>
      </c>
      <c r="C7953" t="e">
        <f>Weighting!$F$9</f>
        <v>#NUM!</v>
      </c>
      <c r="D7953" t="e">
        <f>IF(C7953=1,'Data Transformation'!$G$3+0.5*'Data Transformation'!$W$25,IF(C7954=1,D7954-'Data Transformation'!$W$25,FALSE))</f>
        <v>#NUM!</v>
      </c>
      <c r="E7953">
        <f t="array" ref="E7953">IF(ISLOGICAL(D7953),"",FREQUENCY(IF('Data Transformation'!$B$425:$B$8425='Bin Analysis'!$B7947,'Data Transformation'!$G$425:$G$8425),D7953))</f>
        <v>2001</v>
      </c>
      <c r="F7953">
        <f t="shared" si="993"/>
        <v>0</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t="str">
        <f>IF(Weighting!$P$10&gt;0,B7954,"")</f>
        <v/>
      </c>
      <c r="B7954" t="e">
        <f>Weighting!$C$10</f>
        <v>#DIV/0!</v>
      </c>
      <c r="C7954" t="e">
        <f>Weighting!$F$10</f>
        <v>#NUM!</v>
      </c>
      <c r="D7954" t="e">
        <f>IF(C7954=1,'Data Transformation'!$G$3+0.5*'Data Transformation'!$W$25,IF(C7955=1,D7955-'Data Transformation'!$W$25,FALSE))</f>
        <v>#NUM!</v>
      </c>
      <c r="E7954">
        <f t="array" ref="E7954">IF(ISLOGICAL(D7954),"",FREQUENCY(IF('Data Transformation'!$B$425:$B$8425='Bin Analysis'!$B7947,'Data Transformation'!$G$425:$G$8425),D7954))</f>
        <v>2001</v>
      </c>
      <c r="F7954">
        <f t="shared" si="993"/>
        <v>0</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t="str">
        <f>IF(Weighting!$P$11&gt;0,B7955,"")</f>
        <v/>
      </c>
      <c r="B7955" t="e">
        <f>Weighting!$C$11</f>
        <v>#DIV/0!</v>
      </c>
      <c r="C7955" t="e">
        <f>Weighting!$F$11</f>
        <v>#NUM!</v>
      </c>
      <c r="D7955" t="e">
        <f>IF(C7955=1,'Data Transformation'!$G$3+0.5*'Data Transformation'!$W$25,IF(C7956=1,D7956-'Data Transformation'!$W$25,FALSE))</f>
        <v>#NUM!</v>
      </c>
      <c r="E7955">
        <f t="array" ref="E7955">IF(ISLOGICAL(D7955),"",FREQUENCY(IF('Data Transformation'!$B$425:$B$8425='Bin Analysis'!$B7947,'Data Transformation'!$G$425:$G$8425),D7955))</f>
        <v>2001</v>
      </c>
      <c r="F7955">
        <f t="shared" si="993"/>
        <v>0</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t="str">
        <f>IF(Weighting!$P$12&gt;0,B7956,"")</f>
        <v/>
      </c>
      <c r="B7956" t="e">
        <f>Weighting!$C$12</f>
        <v>#DIV/0!</v>
      </c>
      <c r="C7956" t="e">
        <f>Weighting!$F$12</f>
        <v>#NUM!</v>
      </c>
      <c r="D7956" t="e">
        <f>IF(C7956=1,'Data Transformation'!$G$3+0.5*'Data Transformation'!$W$25,IF(C7957=1,D7957-'Data Transformation'!$W$25,FALSE))</f>
        <v>#NUM!</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t="str">
        <f>IF(Weighting!$P$13&gt;0,B7957,"")</f>
        <v/>
      </c>
      <c r="B7957" t="e">
        <f>Weighting!$C$13</f>
        <v>#DIV/0!</v>
      </c>
      <c r="C7957" t="e">
        <f>Weighting!$F$13</f>
        <v>#NUM!</v>
      </c>
      <c r="D7957" t="e">
        <f>IF(C7957=1,'Data Transformation'!$G$3+0.5*'Data Transformation'!$W$25,IF(C7958=1,D7958-'Data Transformation'!$W$25,FALSE))</f>
        <v>#NUM!</v>
      </c>
      <c r="E7957">
        <f t="array" ref="E7957">IF(ISLOGICAL(D7957),"",FREQUENCY(IF('Data Transformation'!$B$425:$B$8425='Bin Analysis'!$B7947,'Data Transformation'!$G$425:$G$8425),D7957))</f>
        <v>2001</v>
      </c>
      <c r="F7957">
        <f t="shared" si="993"/>
        <v>0</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t="str">
        <f>IF(Weighting!$P$14&gt;0,B7958,"")</f>
        <v/>
      </c>
      <c r="B7958" t="e">
        <f>Weighting!$C$14</f>
        <v>#DIV/0!</v>
      </c>
      <c r="C7958" t="e">
        <f>Weighting!$F$14</f>
        <v>#NUM!</v>
      </c>
      <c r="D7958" t="e">
        <f>IF(C7958=1,'Data Transformation'!$G$3+0.5*'Data Transformation'!$W$25,IF(C7959=1,D7959-'Data Transformation'!$W$25,FALSE))</f>
        <v>#NUM!</v>
      </c>
      <c r="E7958">
        <f t="array" ref="E7958">IF(ISLOGICAL(D7958),"",FREQUENCY(IF('Data Transformation'!$B$425:$B$8425='Bin Analysis'!$B7947,'Data Transformation'!$G$425:$G$8425),D7958))</f>
        <v>2001</v>
      </c>
      <c r="F7958">
        <f t="shared" si="993"/>
        <v>0</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t="str">
        <f>IF(Weighting!$P$15&gt;0,B7959,"")</f>
        <v/>
      </c>
      <c r="B7959" t="e">
        <f>Weighting!$C$15</f>
        <v>#DIV/0!</v>
      </c>
      <c r="C7959" t="e">
        <f>Weighting!$F$15</f>
        <v>#NUM!</v>
      </c>
      <c r="D7959" t="e">
        <f>IF(C7959=1,'Data Transformation'!$G$3+0.5*'Data Transformation'!$W$25,IF(C7960=1,D7960-'Data Transformation'!$W$25,FALSE))</f>
        <v>#NUM!</v>
      </c>
      <c r="E7959">
        <f t="array" ref="E7959">IF(ISLOGICAL(D7959),"",FREQUENCY(IF('Data Transformation'!$B$425:$B$8425='Bin Analysis'!$B7947,'Data Transformation'!$G$425:$G$8425),D7959))</f>
        <v>2001</v>
      </c>
      <c r="F7959">
        <f t="shared" si="993"/>
        <v>0</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t="e">
        <f>Weighting!$C$16</f>
        <v>#DIV/0!</v>
      </c>
      <c r="C7960" t="e">
        <f>Weighting!$F$16</f>
        <v>#NUM!</v>
      </c>
      <c r="D7960" t="e">
        <f>IF(C7960=1,'Data Transformation'!$G$3+0.5*'Data Transformation'!$W$25,IF(C7961=1,D7961-'Data Transformation'!$W$25,FALSE))</f>
        <v>#NUM!</v>
      </c>
      <c r="E7960">
        <f t="array" ref="E7960">IF(ISLOGICAL(D7960),"",FREQUENCY(IF('Data Transformation'!$B$425:$B$8425='Bin Analysis'!$B7947,'Data Transformation'!$G$425:$G$8425),D7960))</f>
        <v>2001</v>
      </c>
      <c r="F7960">
        <f t="shared" si="993"/>
        <v>0</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t="e">
        <f>Weighting!$C$17</f>
        <v>#DIV/0!</v>
      </c>
      <c r="C7961" t="e">
        <f>Weighting!$F$17</f>
        <v>#NUM!</v>
      </c>
      <c r="D7961" t="e">
        <f>IF(C7961=1,'Data Transformation'!$G$3+0.5*'Data Transformation'!$W$25,IF(C7962=1,D7962-'Data Transformation'!$W$25,FALSE))</f>
        <v>#NUM!</v>
      </c>
      <c r="E7961">
        <f t="array" ref="E7961">IF(ISLOGICAL(D7961),"",FREQUENCY(IF('Data Transformation'!$B$425:$B$8425='Bin Analysis'!$B7947,'Data Transformation'!$G$425:$G$8425),D7961))</f>
        <v>2001</v>
      </c>
      <c r="F7961">
        <f t="shared" si="993"/>
        <v>0</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t="e">
        <f>Weighting!$C$18</f>
        <v>#DIV/0!</v>
      </c>
      <c r="C7962" t="e">
        <f>Weighting!$F$18</f>
        <v>#NUM!</v>
      </c>
      <c r="D7962" t="e">
        <f>IF(C7962=1,'Data Transformation'!$G$3+0.5*'Data Transformation'!$W$25,IF(C7963=1,D7963-'Data Transformation'!$W$25,FALSE))</f>
        <v>#NUM!</v>
      </c>
      <c r="E7962">
        <f t="array" ref="E7962">IF(ISLOGICAL(D7962),"",FREQUENCY(IF('Data Transformation'!$B$425:$B$8425='Bin Analysis'!$B7947,'Data Transformation'!$G$425:$G$8425),D7962))</f>
        <v>2001</v>
      </c>
      <c r="F7962">
        <f t="shared" si="993"/>
        <v>0</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t="e">
        <f>Weighting!$C$19</f>
        <v>#DIV/0!</v>
      </c>
      <c r="C7963" t="e">
        <f>Weighting!$F$19</f>
        <v>#NUM!</v>
      </c>
      <c r="D7963" t="e">
        <f>IF(C7963=1,'Data Transformation'!$G$3+0.5*'Data Transformation'!$W$25,IF(C7964=1,D7964-'Data Transformation'!$W$25,FALSE))</f>
        <v>#NUM!</v>
      </c>
      <c r="E7963">
        <f t="array" ref="E7963">IF(ISLOGICAL(D7963),"",FREQUENCY(IF('Data Transformation'!$B$425:$B$8425='Bin Analysis'!$B7947,'Data Transformation'!$G$425:$G$8425),D7963))</f>
        <v>2001</v>
      </c>
      <c r="F7963">
        <f t="shared" si="993"/>
        <v>0</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t="e">
        <f>Weighting!$C$20</f>
        <v>#DIV/0!</v>
      </c>
      <c r="C7964" t="e">
        <f>Weighting!$F$20</f>
        <v>#NUM!</v>
      </c>
      <c r="D7964" t="e">
        <f>IF(C7964=1,'Data Transformation'!$G$3+0.5*'Data Transformation'!$W$25,IF(C7965=1,D7965-'Data Transformation'!$W$25,FALSE))</f>
        <v>#NUM!</v>
      </c>
      <c r="E7964">
        <f t="array" ref="E7964">IF(ISLOGICAL(D7964),"",FREQUENCY(IF('Data Transformation'!$B$425:$B$8425='Bin Analysis'!$B7947,'Data Transformation'!$G$425:$G$8425),D7964))</f>
        <v>2001</v>
      </c>
      <c r="F7964">
        <f t="shared" si="993"/>
        <v>0</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t="e">
        <f>Weighting!$C$21</f>
        <v>#DIV/0!</v>
      </c>
      <c r="C7965" t="e">
        <f>Weighting!$F$21</f>
        <v>#NUM!</v>
      </c>
      <c r="D7965" t="e">
        <f>IF(C7965=1,'Data Transformation'!$G$3+0.5*'Data Transformation'!$W$25,IF(C7966=1,D7966-'Data Transformation'!$W$25,FALSE))</f>
        <v>#NUM!</v>
      </c>
      <c r="E7965">
        <f t="array" ref="E7965">IF(ISLOGICAL(D7965),"",FREQUENCY(IF('Data Transformation'!$B$425:$B$8425='Bin Analysis'!$B7947,'Data Transformation'!$G$425:$G$8425),D7965))</f>
        <v>2001</v>
      </c>
      <c r="F7965">
        <f t="shared" si="993"/>
        <v>0</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t="e">
        <f>Weighting!$C$22</f>
        <v>#DIV/0!</v>
      </c>
      <c r="C7966" t="e">
        <f>Weighting!$F$22</f>
        <v>#NUM!</v>
      </c>
      <c r="D7966" t="e">
        <f>IF(C7966=1,'Data Transformation'!$G$3+0.5*'Data Transformation'!$W$25,IF(C7967=1,D7967-'Data Transformation'!$W$25,FALSE))</f>
        <v>#NUM!</v>
      </c>
      <c r="E7966">
        <f t="array" ref="E7966">IF(ISLOGICAL(D7966),"",FREQUENCY(IF('Data Transformation'!$B$425:$B$8425='Bin Analysis'!$B7947,'Data Transformation'!$G$425:$G$8425),D7966))</f>
        <v>2001</v>
      </c>
      <c r="F7966">
        <f t="shared" si="993"/>
        <v>0</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t="e">
        <f>Weighting!$C$23</f>
        <v>#DIV/0!</v>
      </c>
      <c r="C7967" t="e">
        <f>Weighting!$F$23</f>
        <v>#NUM!</v>
      </c>
      <c r="D7967" t="e">
        <f>IF(C7967=1,'Data Transformation'!$G$3+0.5*'Data Transformation'!$W$25,IF(C7968=1,D7968-'Data Transformation'!$W$25,FALSE))</f>
        <v>#NUM!</v>
      </c>
      <c r="E7967">
        <f t="array" ref="E7967">IF(ISLOGICAL(D7967),"",FREQUENCY(IF('Data Transformation'!$B$425:$B$8425='Bin Analysis'!$B7947,'Data Transformation'!$G$425:$G$8425),D7967))</f>
        <v>2001</v>
      </c>
      <c r="F7967">
        <f t="shared" si="993"/>
        <v>0</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t="e">
        <f>Weighting!$C$24</f>
        <v>#DIV/0!</v>
      </c>
      <c r="C7968" t="e">
        <f>Weighting!$F$24</f>
        <v>#NUM!</v>
      </c>
      <c r="D7968" t="e">
        <f>IF(C7968=1,'Data Transformation'!$G$3+0.5*'Data Transformation'!$W$25,IF(C7969=1,D7969-'Data Transformation'!$W$25,FALSE))</f>
        <v>#NUM!</v>
      </c>
      <c r="E7968">
        <f t="array" ref="E7968">IF(ISLOGICAL(D7968),"",FREQUENCY(IF('Data Transformation'!$B$425:$B$8425='Bin Analysis'!$B7947,'Data Transformation'!$G$425:$G$8425),D7968))</f>
        <v>2001</v>
      </c>
      <c r="F7968">
        <f t="shared" si="993"/>
        <v>0</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t="e">
        <f>Weighting!$C$25</f>
        <v>#DIV/0!</v>
      </c>
      <c r="C7969" t="e">
        <f>Weighting!$F$25</f>
        <v>#NUM!</v>
      </c>
      <c r="D7969" t="e">
        <f>IF(C7969=1,'Data Transformation'!$G$3+0.5*'Data Transformation'!$W$25,IF(C7970=1,D7970-'Data Transformation'!$W$25,FALSE))</f>
        <v>#NUM!</v>
      </c>
      <c r="E7969">
        <f t="array" ref="E7969">IF(ISLOGICAL(D7969),"",FREQUENCY(IF('Data Transformation'!$B$425:$B$8425='Bin Analysis'!$B7947,'Data Transformation'!$G$425:$G$8425),D7969))</f>
        <v>2001</v>
      </c>
      <c r="F7969">
        <f t="shared" si="993"/>
        <v>0</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67</v>
      </c>
      <c r="B7972" t="s">
        <v>47</v>
      </c>
      <c r="C7972" t="s">
        <v>5</v>
      </c>
      <c r="D7972" t="s">
        <v>100</v>
      </c>
      <c r="E7972" t="s">
        <v>101</v>
      </c>
      <c r="F7972" t="s">
        <v>102</v>
      </c>
      <c r="G7972" t="s">
        <v>70</v>
      </c>
      <c r="H7972" t="s">
        <v>31</v>
      </c>
      <c r="I7972" t="s">
        <v>32</v>
      </c>
      <c r="J7972" t="s">
        <v>46</v>
      </c>
      <c r="K7972" s="14" t="s">
        <v>45</v>
      </c>
      <c r="M7972" s="14"/>
      <c r="X7972" s="2">
        <v>0</v>
      </c>
      <c r="Y7972" s="2">
        <v>0</v>
      </c>
    </row>
    <row r="7973" spans="1:25" x14ac:dyDescent="0.25">
      <c r="A7973" s="32"/>
      <c r="D7973" t="e">
        <f>IF(C7973=1,'Data Transformation'!$G$3+0.5*'Data Transformation'!$W$25,IF(C7974=1,D7974-'Data Transformation'!$W$25,FALSE))</f>
        <v>#NUM!</v>
      </c>
      <c r="E7973">
        <f t="array" ref="E7973">IF(ISLOGICAL(D7973),"",FREQUENCY(IF('Data Transformation'!$B$425:$B$8425='Bin Analysis'!$B7971,'Data Transformation'!$G$425:$G$8425),D7973))</f>
        <v>2001</v>
      </c>
      <c r="F7973" t="e">
        <f>IF(ISLOGICAL(D7973),"",E7973-E7972)</f>
        <v>#VALUE!</v>
      </c>
      <c r="M7973" s="14"/>
    </row>
    <row r="7974" spans="1:25" x14ac:dyDescent="0.25">
      <c r="A7974" s="32" t="e">
        <f>IF(Weighting!$P$6&gt;0,B7974,"")</f>
        <v>#NUM!</v>
      </c>
      <c r="B7974" t="e">
        <f>Weighting!$C$6</f>
        <v>#DIV/0!</v>
      </c>
      <c r="C7974" t="e">
        <f>Weighting!$F$6</f>
        <v>#NUM!</v>
      </c>
      <c r="D7974" t="e">
        <f>IF(C7974=1,'Data Transformation'!$G$3+0.5*'Data Transformation'!$W$25,IF(C7975=1,D7975-'Data Transformation'!$W$25,FALSE))</f>
        <v>#NUM!</v>
      </c>
      <c r="E7974">
        <f t="array" ref="E7974">IF(ISLOGICAL(D7974),"",FREQUENCY(IF('Data Transformation'!$B$425:$B$8425='Bin Analysis'!$B7971,'Data Transformation'!$G$425:$G$8425),D7974))</f>
        <v>2001</v>
      </c>
      <c r="F7974">
        <f>IF(ISLOGICAL(D7974),"",E7974-E7973)</f>
        <v>0</v>
      </c>
      <c r="G7974">
        <f>Weighting!$H$6</f>
        <v>1</v>
      </c>
      <c r="H7974">
        <f t="array" ref="H7974">FREQUENCY(IF('Data Transformation'!$B$4:$B$8425=B7971,'Data Transformation'!$G$4:$G$8425),'Bin Analysis'!$B7974)</f>
        <v>2073</v>
      </c>
      <c r="I7974">
        <f>H7974-H7973</f>
        <v>2073</v>
      </c>
      <c r="J7974">
        <f>IF(I7974=0,0,1)</f>
        <v>1</v>
      </c>
      <c r="K7974" t="e">
        <f>J7974*Weighting!$W$6</f>
        <v>#NUM!</v>
      </c>
      <c r="M7974" s="14"/>
    </row>
    <row r="7975" spans="1:25" x14ac:dyDescent="0.25">
      <c r="A7975" s="32" t="str">
        <f>IF(Weighting!$P$7&gt;0,B7975,"")</f>
        <v/>
      </c>
      <c r="B7975" t="e">
        <f>Weighting!$C$7</f>
        <v>#DIV/0!</v>
      </c>
      <c r="C7975" t="e">
        <f>Weighting!$F$7</f>
        <v>#NUM!</v>
      </c>
      <c r="D7975" t="e">
        <f>IF(C7975=1,'Data Transformation'!$G$3+0.5*'Data Transformation'!$W$25,IF(C7976=1,D7976-'Data Transformation'!$W$25,FALSE))</f>
        <v>#NUM!</v>
      </c>
      <c r="E7975">
        <f t="array" ref="E7975">IF(ISLOGICAL(D7975),"",FREQUENCY(IF('Data Transformation'!$B$425:$B$8425='Bin Analysis'!$B7971,'Data Transformation'!$G$425:$G$8425),D7975))</f>
        <v>2001</v>
      </c>
      <c r="F7975">
        <f t="shared" ref="F7975:F7993" si="996">IF(ISLOGICAL(D7975),"",E7975-E7974)</f>
        <v>0</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t="str">
        <f>IF(Weighting!$P$8&gt;0,B7976,"")</f>
        <v/>
      </c>
      <c r="B7976" t="e">
        <f>Weighting!$C$8</f>
        <v>#DIV/0!</v>
      </c>
      <c r="C7976" t="e">
        <f>Weighting!$F$8</f>
        <v>#NUM!</v>
      </c>
      <c r="D7976" t="e">
        <f>IF(C7976=1,'Data Transformation'!$G$3+0.5*'Data Transformation'!$W$25,IF(C7977=1,D7977-'Data Transformation'!$W$25,FALSE))</f>
        <v>#NUM!</v>
      </c>
      <c r="E7976">
        <f t="array" ref="E7976">IF(ISLOGICAL(D7976),"",FREQUENCY(IF('Data Transformation'!$B$425:$B$8425='Bin Analysis'!$B7971,'Data Transformation'!$G$425:$G$8425),D7976))</f>
        <v>2001</v>
      </c>
      <c r="F7976">
        <f t="shared" si="996"/>
        <v>0</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t="str">
        <f>IF(Weighting!$P$9&gt;0,B7977,"")</f>
        <v/>
      </c>
      <c r="B7977" s="50" t="e">
        <f>Weighting!$C$9</f>
        <v>#DIV/0!</v>
      </c>
      <c r="C7977" t="e">
        <f>Weighting!$F$9</f>
        <v>#NUM!</v>
      </c>
      <c r="D7977" t="e">
        <f>IF(C7977=1,'Data Transformation'!$G$3+0.5*'Data Transformation'!$W$25,IF(C7978=1,D7978-'Data Transformation'!$W$25,FALSE))</f>
        <v>#NUM!</v>
      </c>
      <c r="E7977">
        <f t="array" ref="E7977">IF(ISLOGICAL(D7977),"",FREQUENCY(IF('Data Transformation'!$B$425:$B$8425='Bin Analysis'!$B7971,'Data Transformation'!$G$425:$G$8425),D7977))</f>
        <v>2001</v>
      </c>
      <c r="F7977">
        <f t="shared" si="996"/>
        <v>0</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t="str">
        <f>IF(Weighting!$P$10&gt;0,B7978,"")</f>
        <v/>
      </c>
      <c r="B7978" t="e">
        <f>Weighting!$C$10</f>
        <v>#DIV/0!</v>
      </c>
      <c r="C7978" t="e">
        <f>Weighting!$F$10</f>
        <v>#NUM!</v>
      </c>
      <c r="D7978" t="e">
        <f>IF(C7978=1,'Data Transformation'!$G$3+0.5*'Data Transformation'!$W$25,IF(C7979=1,D7979-'Data Transformation'!$W$25,FALSE))</f>
        <v>#NUM!</v>
      </c>
      <c r="E7978">
        <f t="array" ref="E7978">IF(ISLOGICAL(D7978),"",FREQUENCY(IF('Data Transformation'!$B$425:$B$8425='Bin Analysis'!$B7971,'Data Transformation'!$G$425:$G$8425),D7978))</f>
        <v>2001</v>
      </c>
      <c r="F7978">
        <f t="shared" si="996"/>
        <v>0</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t="str">
        <f>IF(Weighting!$P$11&gt;0,B7979,"")</f>
        <v/>
      </c>
      <c r="B7979" t="e">
        <f>Weighting!$C$11</f>
        <v>#DIV/0!</v>
      </c>
      <c r="C7979" t="e">
        <f>Weighting!$F$11</f>
        <v>#NUM!</v>
      </c>
      <c r="D7979" t="e">
        <f>IF(C7979=1,'Data Transformation'!$G$3+0.5*'Data Transformation'!$W$25,IF(C7980=1,D7980-'Data Transformation'!$W$25,FALSE))</f>
        <v>#NUM!</v>
      </c>
      <c r="E7979">
        <f t="array" ref="E7979">IF(ISLOGICAL(D7979),"",FREQUENCY(IF('Data Transformation'!$B$425:$B$8425='Bin Analysis'!$B7971,'Data Transformation'!$G$425:$G$8425),D7979))</f>
        <v>2001</v>
      </c>
      <c r="F7979">
        <f t="shared" si="996"/>
        <v>0</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t="str">
        <f>IF(Weighting!$P$12&gt;0,B7980,"")</f>
        <v/>
      </c>
      <c r="B7980" t="e">
        <f>Weighting!$C$12</f>
        <v>#DIV/0!</v>
      </c>
      <c r="C7980" t="e">
        <f>Weighting!$F$12</f>
        <v>#NUM!</v>
      </c>
      <c r="D7980" t="e">
        <f>IF(C7980=1,'Data Transformation'!$G$3+0.5*'Data Transformation'!$W$25,IF(C7981=1,D7981-'Data Transformation'!$W$25,FALSE))</f>
        <v>#NUM!</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t="str">
        <f>IF(Weighting!$P$13&gt;0,B7981,"")</f>
        <v/>
      </c>
      <c r="B7981" t="e">
        <f>Weighting!$C$13</f>
        <v>#DIV/0!</v>
      </c>
      <c r="C7981" t="e">
        <f>Weighting!$F$13</f>
        <v>#NUM!</v>
      </c>
      <c r="D7981" t="e">
        <f>IF(C7981=1,'Data Transformation'!$G$3+0.5*'Data Transformation'!$W$25,IF(C7982=1,D7982-'Data Transformation'!$W$25,FALSE))</f>
        <v>#NUM!</v>
      </c>
      <c r="E7981">
        <f t="array" ref="E7981">IF(ISLOGICAL(D7981),"",FREQUENCY(IF('Data Transformation'!$B$425:$B$8425='Bin Analysis'!$B7971,'Data Transformation'!$G$425:$G$8425),D7981))</f>
        <v>2001</v>
      </c>
      <c r="F7981">
        <f t="shared" si="996"/>
        <v>0</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t="str">
        <f>IF(Weighting!$P$14&gt;0,B7982,"")</f>
        <v/>
      </c>
      <c r="B7982" t="e">
        <f>Weighting!$C$14</f>
        <v>#DIV/0!</v>
      </c>
      <c r="C7982" t="e">
        <f>Weighting!$F$14</f>
        <v>#NUM!</v>
      </c>
      <c r="D7982" t="e">
        <f>IF(C7982=1,'Data Transformation'!$G$3+0.5*'Data Transformation'!$W$25,IF(C7983=1,D7983-'Data Transformation'!$W$25,FALSE))</f>
        <v>#NUM!</v>
      </c>
      <c r="E7982">
        <f t="array" ref="E7982">IF(ISLOGICAL(D7982),"",FREQUENCY(IF('Data Transformation'!$B$425:$B$8425='Bin Analysis'!$B7971,'Data Transformation'!$G$425:$G$8425),D7982))</f>
        <v>2001</v>
      </c>
      <c r="F7982">
        <f t="shared" si="996"/>
        <v>0</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t="str">
        <f>IF(Weighting!$P$15&gt;0,B7983,"")</f>
        <v/>
      </c>
      <c r="B7983" t="e">
        <f>Weighting!$C$15</f>
        <v>#DIV/0!</v>
      </c>
      <c r="C7983" t="e">
        <f>Weighting!$F$15</f>
        <v>#NUM!</v>
      </c>
      <c r="D7983" t="e">
        <f>IF(C7983=1,'Data Transformation'!$G$3+0.5*'Data Transformation'!$W$25,IF(C7984=1,D7984-'Data Transformation'!$W$25,FALSE))</f>
        <v>#NUM!</v>
      </c>
      <c r="E7983">
        <f t="array" ref="E7983">IF(ISLOGICAL(D7983),"",FREQUENCY(IF('Data Transformation'!$B$425:$B$8425='Bin Analysis'!$B7971,'Data Transformation'!$G$425:$G$8425),D7983))</f>
        <v>2001</v>
      </c>
      <c r="F7983">
        <f t="shared" si="996"/>
        <v>0</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t="e">
        <f>Weighting!$C$16</f>
        <v>#DIV/0!</v>
      </c>
      <c r="C7984" t="e">
        <f>Weighting!$F$16</f>
        <v>#NUM!</v>
      </c>
      <c r="D7984" t="e">
        <f>IF(C7984=1,'Data Transformation'!$G$3+0.5*'Data Transformation'!$W$25,IF(C7985=1,D7985-'Data Transformation'!$W$25,FALSE))</f>
        <v>#NUM!</v>
      </c>
      <c r="E7984">
        <f t="array" ref="E7984">IF(ISLOGICAL(D7984),"",FREQUENCY(IF('Data Transformation'!$B$425:$B$8425='Bin Analysis'!$B7971,'Data Transformation'!$G$425:$G$8425),D7984))</f>
        <v>2001</v>
      </c>
      <c r="F7984">
        <f t="shared" si="996"/>
        <v>0</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t="e">
        <f>Weighting!$C$17</f>
        <v>#DIV/0!</v>
      </c>
      <c r="C7985" t="e">
        <f>Weighting!$F$17</f>
        <v>#NUM!</v>
      </c>
      <c r="D7985" t="e">
        <f>IF(C7985=1,'Data Transformation'!$G$3+0.5*'Data Transformation'!$W$25,IF(C7986=1,D7986-'Data Transformation'!$W$25,FALSE))</f>
        <v>#NUM!</v>
      </c>
      <c r="E7985">
        <f t="array" ref="E7985">IF(ISLOGICAL(D7985),"",FREQUENCY(IF('Data Transformation'!$B$425:$B$8425='Bin Analysis'!$B7971,'Data Transformation'!$G$425:$G$8425),D7985))</f>
        <v>2001</v>
      </c>
      <c r="F7985">
        <f t="shared" si="996"/>
        <v>0</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t="e">
        <f>Weighting!$C$18</f>
        <v>#DIV/0!</v>
      </c>
      <c r="C7986" t="e">
        <f>Weighting!$F$18</f>
        <v>#NUM!</v>
      </c>
      <c r="D7986" t="e">
        <f>IF(C7986=1,'Data Transformation'!$G$3+0.5*'Data Transformation'!$W$25,IF(C7987=1,D7987-'Data Transformation'!$W$25,FALSE))</f>
        <v>#NUM!</v>
      </c>
      <c r="E7986">
        <f t="array" ref="E7986">IF(ISLOGICAL(D7986),"",FREQUENCY(IF('Data Transformation'!$B$425:$B$8425='Bin Analysis'!$B7971,'Data Transformation'!$G$425:$G$8425),D7986))</f>
        <v>2001</v>
      </c>
      <c r="F7986">
        <f t="shared" si="996"/>
        <v>0</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t="e">
        <f>Weighting!$C$19</f>
        <v>#DIV/0!</v>
      </c>
      <c r="C7987" t="e">
        <f>Weighting!$F$19</f>
        <v>#NUM!</v>
      </c>
      <c r="D7987" t="e">
        <f>IF(C7987=1,'Data Transformation'!$G$3+0.5*'Data Transformation'!$W$25,IF(C7988=1,D7988-'Data Transformation'!$W$25,FALSE))</f>
        <v>#NUM!</v>
      </c>
      <c r="E7987">
        <f t="array" ref="E7987">IF(ISLOGICAL(D7987),"",FREQUENCY(IF('Data Transformation'!$B$425:$B$8425='Bin Analysis'!$B7971,'Data Transformation'!$G$425:$G$8425),D7987))</f>
        <v>2001</v>
      </c>
      <c r="F7987">
        <f t="shared" si="996"/>
        <v>0</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t="e">
        <f>Weighting!$C$20</f>
        <v>#DIV/0!</v>
      </c>
      <c r="C7988" t="e">
        <f>Weighting!$F$20</f>
        <v>#NUM!</v>
      </c>
      <c r="D7988" t="e">
        <f>IF(C7988=1,'Data Transformation'!$G$3+0.5*'Data Transformation'!$W$25,IF(C7989=1,D7989-'Data Transformation'!$W$25,FALSE))</f>
        <v>#NUM!</v>
      </c>
      <c r="E7988">
        <f t="array" ref="E7988">IF(ISLOGICAL(D7988),"",FREQUENCY(IF('Data Transformation'!$B$425:$B$8425='Bin Analysis'!$B7971,'Data Transformation'!$G$425:$G$8425),D7988))</f>
        <v>2001</v>
      </c>
      <c r="F7988">
        <f t="shared" si="996"/>
        <v>0</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t="e">
        <f>Weighting!$C$21</f>
        <v>#DIV/0!</v>
      </c>
      <c r="C7989" t="e">
        <f>Weighting!$F$21</f>
        <v>#NUM!</v>
      </c>
      <c r="D7989" t="e">
        <f>IF(C7989=1,'Data Transformation'!$G$3+0.5*'Data Transformation'!$W$25,IF(C7990=1,D7990-'Data Transformation'!$W$25,FALSE))</f>
        <v>#NUM!</v>
      </c>
      <c r="E7989">
        <f t="array" ref="E7989">IF(ISLOGICAL(D7989),"",FREQUENCY(IF('Data Transformation'!$B$425:$B$8425='Bin Analysis'!$B7971,'Data Transformation'!$G$425:$G$8425),D7989))</f>
        <v>2001</v>
      </c>
      <c r="F7989">
        <f t="shared" si="996"/>
        <v>0</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t="e">
        <f>Weighting!$C$22</f>
        <v>#DIV/0!</v>
      </c>
      <c r="C7990" t="e">
        <f>Weighting!$F$22</f>
        <v>#NUM!</v>
      </c>
      <c r="D7990" t="e">
        <f>IF(C7990=1,'Data Transformation'!$G$3+0.5*'Data Transformation'!$W$25,IF(C7991=1,D7991-'Data Transformation'!$W$25,FALSE))</f>
        <v>#NUM!</v>
      </c>
      <c r="E7990">
        <f t="array" ref="E7990">IF(ISLOGICAL(D7990),"",FREQUENCY(IF('Data Transformation'!$B$425:$B$8425='Bin Analysis'!$B7971,'Data Transformation'!$G$425:$G$8425),D7990))</f>
        <v>2001</v>
      </c>
      <c r="F7990">
        <f t="shared" si="996"/>
        <v>0</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t="e">
        <f>Weighting!$C$23</f>
        <v>#DIV/0!</v>
      </c>
      <c r="C7991" t="e">
        <f>Weighting!$F$23</f>
        <v>#NUM!</v>
      </c>
      <c r="D7991" t="e">
        <f>IF(C7991=1,'Data Transformation'!$G$3+0.5*'Data Transformation'!$W$25,IF(C7992=1,D7992-'Data Transformation'!$W$25,FALSE))</f>
        <v>#NUM!</v>
      </c>
      <c r="E7991">
        <f t="array" ref="E7991">IF(ISLOGICAL(D7991),"",FREQUENCY(IF('Data Transformation'!$B$425:$B$8425='Bin Analysis'!$B7971,'Data Transformation'!$G$425:$G$8425),D7991))</f>
        <v>2001</v>
      </c>
      <c r="F7991">
        <f t="shared" si="996"/>
        <v>0</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t="e">
        <f>Weighting!$C$24</f>
        <v>#DIV/0!</v>
      </c>
      <c r="C7992" t="e">
        <f>Weighting!$F$24</f>
        <v>#NUM!</v>
      </c>
      <c r="D7992" t="e">
        <f>IF(C7992=1,'Data Transformation'!$G$3+0.5*'Data Transformation'!$W$25,IF(C7993=1,D7993-'Data Transformation'!$W$25,FALSE))</f>
        <v>#NUM!</v>
      </c>
      <c r="E7992">
        <f t="array" ref="E7992">IF(ISLOGICAL(D7992),"",FREQUENCY(IF('Data Transformation'!$B$425:$B$8425='Bin Analysis'!$B7971,'Data Transformation'!$G$425:$G$8425),D7992))</f>
        <v>2001</v>
      </c>
      <c r="F7992">
        <f t="shared" si="996"/>
        <v>0</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t="e">
        <f>Weighting!$C$25</f>
        <v>#DIV/0!</v>
      </c>
      <c r="C7993" t="e">
        <f>Weighting!$F$25</f>
        <v>#NUM!</v>
      </c>
      <c r="D7993" t="e">
        <f>IF(C7993=1,'Data Transformation'!$G$3+0.5*'Data Transformation'!$W$25,IF(C7994=1,D7994-'Data Transformation'!$W$25,FALSE))</f>
        <v>#NUM!</v>
      </c>
      <c r="E7993">
        <f t="array" ref="E7993">IF(ISLOGICAL(D7993),"",FREQUENCY(IF('Data Transformation'!$B$425:$B$8425='Bin Analysis'!$B7971,'Data Transformation'!$G$425:$G$8425),D7993))</f>
        <v>2001</v>
      </c>
      <c r="F7993">
        <f t="shared" si="996"/>
        <v>0</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67</v>
      </c>
      <c r="B7996" t="s">
        <v>47</v>
      </c>
      <c r="C7996" t="s">
        <v>5</v>
      </c>
      <c r="D7996" t="s">
        <v>100</v>
      </c>
      <c r="E7996" t="s">
        <v>101</v>
      </c>
      <c r="F7996" t="s">
        <v>102</v>
      </c>
      <c r="G7996" t="s">
        <v>70</v>
      </c>
      <c r="H7996" t="s">
        <v>31</v>
      </c>
      <c r="I7996" t="s">
        <v>32</v>
      </c>
      <c r="J7996" t="s">
        <v>46</v>
      </c>
      <c r="K7996" s="14" t="s">
        <v>45</v>
      </c>
      <c r="M7996" s="14"/>
      <c r="X7996" s="2">
        <v>0</v>
      </c>
      <c r="Y7996" s="2">
        <v>0</v>
      </c>
    </row>
    <row r="7997" spans="1:25" x14ac:dyDescent="0.25">
      <c r="A7997" s="32"/>
      <c r="D7997" t="e">
        <f>IF(C7997=1,'Data Transformation'!$G$3+0.5*'Data Transformation'!$W$25,IF(C7998=1,D7998-'Data Transformation'!$W$25,FALSE))</f>
        <v>#NUM!</v>
      </c>
      <c r="E7997">
        <f t="array" ref="E7997">IF(ISLOGICAL(D7997),"",FREQUENCY(IF('Data Transformation'!$B$425:$B$8425='Bin Analysis'!$B7995,'Data Transformation'!$G$425:$G$8425),D7997))</f>
        <v>2001</v>
      </c>
      <c r="F7997" t="e">
        <f>IF(ISLOGICAL(D7997),"",E7997-E7996)</f>
        <v>#VALUE!</v>
      </c>
      <c r="M7997" s="14"/>
    </row>
    <row r="7998" spans="1:25" x14ac:dyDescent="0.25">
      <c r="A7998" s="32" t="e">
        <f>IF(Weighting!$P$6&gt;0,B7998,"")</f>
        <v>#NUM!</v>
      </c>
      <c r="B7998" t="e">
        <f>Weighting!$C$6</f>
        <v>#DIV/0!</v>
      </c>
      <c r="C7998" t="e">
        <f>Weighting!$F$6</f>
        <v>#NUM!</v>
      </c>
      <c r="D7998" t="e">
        <f>IF(C7998=1,'Data Transformation'!$G$3+0.5*'Data Transformation'!$W$25,IF(C7999=1,D7999-'Data Transformation'!$W$25,FALSE))</f>
        <v>#NUM!</v>
      </c>
      <c r="E7998">
        <f t="array" ref="E7998">IF(ISLOGICAL(D7998),"",FREQUENCY(IF('Data Transformation'!$B$425:$B$8425='Bin Analysis'!$B7995,'Data Transformation'!$G$425:$G$8425),D7998))</f>
        <v>2001</v>
      </c>
      <c r="F7998">
        <f>IF(ISLOGICAL(D7998),"",E7998-E7997)</f>
        <v>0</v>
      </c>
      <c r="G7998">
        <f>Weighting!$H$6</f>
        <v>1</v>
      </c>
      <c r="H7998">
        <f t="array" ref="H7998">FREQUENCY(IF('Data Transformation'!$B$4:$B$8425=B7995,'Data Transformation'!$G$4:$G$8425),'Bin Analysis'!$B7998)</f>
        <v>2073</v>
      </c>
      <c r="I7998">
        <f>H7998-H7997</f>
        <v>2073</v>
      </c>
      <c r="J7998">
        <f>IF(I7998=0,0,1)</f>
        <v>1</v>
      </c>
      <c r="K7998" t="e">
        <f>J7998*Weighting!$W$6</f>
        <v>#NUM!</v>
      </c>
      <c r="M7998" s="14"/>
    </row>
    <row r="7999" spans="1:25" x14ac:dyDescent="0.25">
      <c r="A7999" s="32" t="str">
        <f>IF(Weighting!$P$7&gt;0,B7999,"")</f>
        <v/>
      </c>
      <c r="B7999" t="e">
        <f>Weighting!$C$7</f>
        <v>#DIV/0!</v>
      </c>
      <c r="C7999" t="e">
        <f>Weighting!$F$7</f>
        <v>#NUM!</v>
      </c>
      <c r="D7999" t="e">
        <f>IF(C7999=1,'Data Transformation'!$G$3+0.5*'Data Transformation'!$W$25,IF(C8000=1,D8000-'Data Transformation'!$W$25,FALSE))</f>
        <v>#NUM!</v>
      </c>
      <c r="E7999">
        <f t="array" ref="E7999">IF(ISLOGICAL(D7999),"",FREQUENCY(IF('Data Transformation'!$B$425:$B$8425='Bin Analysis'!$B7995,'Data Transformation'!$G$425:$G$8425),D7999))</f>
        <v>2001</v>
      </c>
      <c r="F7999">
        <f t="shared" ref="F7999:F8017" si="999">IF(ISLOGICAL(D7999),"",E7999-E7998)</f>
        <v>0</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t="str">
        <f>IF(Weighting!$P$8&gt;0,B8000,"")</f>
        <v/>
      </c>
      <c r="B8000" t="e">
        <f>Weighting!$C$8</f>
        <v>#DIV/0!</v>
      </c>
      <c r="C8000" t="e">
        <f>Weighting!$F$8</f>
        <v>#NUM!</v>
      </c>
      <c r="D8000" t="e">
        <f>IF(C8000=1,'Data Transformation'!$G$3+0.5*'Data Transformation'!$W$25,IF(C8001=1,D8001-'Data Transformation'!$W$25,FALSE))</f>
        <v>#NUM!</v>
      </c>
      <c r="E8000">
        <f t="array" ref="E8000">IF(ISLOGICAL(D8000),"",FREQUENCY(IF('Data Transformation'!$B$425:$B$8425='Bin Analysis'!$B7995,'Data Transformation'!$G$425:$G$8425),D8000))</f>
        <v>2001</v>
      </c>
      <c r="F8000">
        <f t="shared" si="999"/>
        <v>0</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t="str">
        <f>IF(Weighting!$P$9&gt;0,B8001,"")</f>
        <v/>
      </c>
      <c r="B8001" s="50" t="e">
        <f>Weighting!$C$9</f>
        <v>#DIV/0!</v>
      </c>
      <c r="C8001" t="e">
        <f>Weighting!$F$9</f>
        <v>#NUM!</v>
      </c>
      <c r="D8001" t="e">
        <f>IF(C8001=1,'Data Transformation'!$G$3+0.5*'Data Transformation'!$W$25,IF(C8002=1,D8002-'Data Transformation'!$W$25,FALSE))</f>
        <v>#NUM!</v>
      </c>
      <c r="E8001">
        <f t="array" ref="E8001">IF(ISLOGICAL(D8001),"",FREQUENCY(IF('Data Transformation'!$B$425:$B$8425='Bin Analysis'!$B7995,'Data Transformation'!$G$425:$G$8425),D8001))</f>
        <v>2001</v>
      </c>
      <c r="F8001">
        <f t="shared" si="999"/>
        <v>0</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t="str">
        <f>IF(Weighting!$P$10&gt;0,B8002,"")</f>
        <v/>
      </c>
      <c r="B8002" t="e">
        <f>Weighting!$C$10</f>
        <v>#DIV/0!</v>
      </c>
      <c r="C8002" t="e">
        <f>Weighting!$F$10</f>
        <v>#NUM!</v>
      </c>
      <c r="D8002" t="e">
        <f>IF(C8002=1,'Data Transformation'!$G$3+0.5*'Data Transformation'!$W$25,IF(C8003=1,D8003-'Data Transformation'!$W$25,FALSE))</f>
        <v>#NUM!</v>
      </c>
      <c r="E8002">
        <f t="array" ref="E8002">IF(ISLOGICAL(D8002),"",FREQUENCY(IF('Data Transformation'!$B$425:$B$8425='Bin Analysis'!$B7995,'Data Transformation'!$G$425:$G$8425),D8002))</f>
        <v>2001</v>
      </c>
      <c r="F8002">
        <f t="shared" si="999"/>
        <v>0</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t="str">
        <f>IF(Weighting!$P$11&gt;0,B8003,"")</f>
        <v/>
      </c>
      <c r="B8003" t="e">
        <f>Weighting!$C$11</f>
        <v>#DIV/0!</v>
      </c>
      <c r="C8003" t="e">
        <f>Weighting!$F$11</f>
        <v>#NUM!</v>
      </c>
      <c r="D8003" t="e">
        <f>IF(C8003=1,'Data Transformation'!$G$3+0.5*'Data Transformation'!$W$25,IF(C8004=1,D8004-'Data Transformation'!$W$25,FALSE))</f>
        <v>#NUM!</v>
      </c>
      <c r="E8003">
        <f t="array" ref="E8003">IF(ISLOGICAL(D8003),"",FREQUENCY(IF('Data Transformation'!$B$425:$B$8425='Bin Analysis'!$B7995,'Data Transformation'!$G$425:$G$8425),D8003))</f>
        <v>2001</v>
      </c>
      <c r="F8003">
        <f t="shared" si="999"/>
        <v>0</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t="str">
        <f>IF(Weighting!$P$12&gt;0,B8004,"")</f>
        <v/>
      </c>
      <c r="B8004" t="e">
        <f>Weighting!$C$12</f>
        <v>#DIV/0!</v>
      </c>
      <c r="C8004" t="e">
        <f>Weighting!$F$12</f>
        <v>#NUM!</v>
      </c>
      <c r="D8004" t="e">
        <f>IF(C8004=1,'Data Transformation'!$G$3+0.5*'Data Transformation'!$W$25,IF(C8005=1,D8005-'Data Transformation'!$W$25,FALSE))</f>
        <v>#NUM!</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t="str">
        <f>IF(Weighting!$P$13&gt;0,B8005,"")</f>
        <v/>
      </c>
      <c r="B8005" t="e">
        <f>Weighting!$C$13</f>
        <v>#DIV/0!</v>
      </c>
      <c r="C8005" t="e">
        <f>Weighting!$F$13</f>
        <v>#NUM!</v>
      </c>
      <c r="D8005" t="e">
        <f>IF(C8005=1,'Data Transformation'!$G$3+0.5*'Data Transformation'!$W$25,IF(C8006=1,D8006-'Data Transformation'!$W$25,FALSE))</f>
        <v>#NUM!</v>
      </c>
      <c r="E8005">
        <f t="array" ref="E8005">IF(ISLOGICAL(D8005),"",FREQUENCY(IF('Data Transformation'!$B$425:$B$8425='Bin Analysis'!$B7995,'Data Transformation'!$G$425:$G$8425),D8005))</f>
        <v>2001</v>
      </c>
      <c r="F8005">
        <f t="shared" si="999"/>
        <v>0</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t="str">
        <f>IF(Weighting!$P$14&gt;0,B8006,"")</f>
        <v/>
      </c>
      <c r="B8006" t="e">
        <f>Weighting!$C$14</f>
        <v>#DIV/0!</v>
      </c>
      <c r="C8006" t="e">
        <f>Weighting!$F$14</f>
        <v>#NUM!</v>
      </c>
      <c r="D8006" t="e">
        <f>IF(C8006=1,'Data Transformation'!$G$3+0.5*'Data Transformation'!$W$25,IF(C8007=1,D8007-'Data Transformation'!$W$25,FALSE))</f>
        <v>#NUM!</v>
      </c>
      <c r="E8006">
        <f t="array" ref="E8006">IF(ISLOGICAL(D8006),"",FREQUENCY(IF('Data Transformation'!$B$425:$B$8425='Bin Analysis'!$B7995,'Data Transformation'!$G$425:$G$8425),D8006))</f>
        <v>2001</v>
      </c>
      <c r="F8006">
        <f t="shared" si="999"/>
        <v>0</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t="str">
        <f>IF(Weighting!$P$15&gt;0,B8007,"")</f>
        <v/>
      </c>
      <c r="B8007" t="e">
        <f>Weighting!$C$15</f>
        <v>#DIV/0!</v>
      </c>
      <c r="C8007" t="e">
        <f>Weighting!$F$15</f>
        <v>#NUM!</v>
      </c>
      <c r="D8007" t="e">
        <f>IF(C8007=1,'Data Transformation'!$G$3+0.5*'Data Transformation'!$W$25,IF(C8008=1,D8008-'Data Transformation'!$W$25,FALSE))</f>
        <v>#NUM!</v>
      </c>
      <c r="E8007">
        <f t="array" ref="E8007">IF(ISLOGICAL(D8007),"",FREQUENCY(IF('Data Transformation'!$B$425:$B$8425='Bin Analysis'!$B7995,'Data Transformation'!$G$425:$G$8425),D8007))</f>
        <v>2001</v>
      </c>
      <c r="F8007">
        <f t="shared" si="999"/>
        <v>0</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t="e">
        <f>Weighting!$C$16</f>
        <v>#DIV/0!</v>
      </c>
      <c r="C8008" t="e">
        <f>Weighting!$F$16</f>
        <v>#NUM!</v>
      </c>
      <c r="D8008" t="e">
        <f>IF(C8008=1,'Data Transformation'!$G$3+0.5*'Data Transformation'!$W$25,IF(C8009=1,D8009-'Data Transformation'!$W$25,FALSE))</f>
        <v>#NUM!</v>
      </c>
      <c r="E8008">
        <f t="array" ref="E8008">IF(ISLOGICAL(D8008),"",FREQUENCY(IF('Data Transformation'!$B$425:$B$8425='Bin Analysis'!$B7995,'Data Transformation'!$G$425:$G$8425),D8008))</f>
        <v>2001</v>
      </c>
      <c r="F8008">
        <f t="shared" si="999"/>
        <v>0</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t="e">
        <f>Weighting!$C$17</f>
        <v>#DIV/0!</v>
      </c>
      <c r="C8009" t="e">
        <f>Weighting!$F$17</f>
        <v>#NUM!</v>
      </c>
      <c r="D8009" t="e">
        <f>IF(C8009=1,'Data Transformation'!$G$3+0.5*'Data Transformation'!$W$25,IF(C8010=1,D8010-'Data Transformation'!$W$25,FALSE))</f>
        <v>#NUM!</v>
      </c>
      <c r="E8009">
        <f t="array" ref="E8009">IF(ISLOGICAL(D8009),"",FREQUENCY(IF('Data Transformation'!$B$425:$B$8425='Bin Analysis'!$B7995,'Data Transformation'!$G$425:$G$8425),D8009))</f>
        <v>2001</v>
      </c>
      <c r="F8009">
        <f t="shared" si="999"/>
        <v>0</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t="e">
        <f>Weighting!$C$18</f>
        <v>#DIV/0!</v>
      </c>
      <c r="C8010" t="e">
        <f>Weighting!$F$18</f>
        <v>#NUM!</v>
      </c>
      <c r="D8010" t="e">
        <f>IF(C8010=1,'Data Transformation'!$G$3+0.5*'Data Transformation'!$W$25,IF(C8011=1,D8011-'Data Transformation'!$W$25,FALSE))</f>
        <v>#NUM!</v>
      </c>
      <c r="E8010">
        <f t="array" ref="E8010">IF(ISLOGICAL(D8010),"",FREQUENCY(IF('Data Transformation'!$B$425:$B$8425='Bin Analysis'!$B7995,'Data Transformation'!$G$425:$G$8425),D8010))</f>
        <v>2001</v>
      </c>
      <c r="F8010">
        <f t="shared" si="999"/>
        <v>0</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t="e">
        <f>Weighting!$C$19</f>
        <v>#DIV/0!</v>
      </c>
      <c r="C8011" t="e">
        <f>Weighting!$F$19</f>
        <v>#NUM!</v>
      </c>
      <c r="D8011" t="e">
        <f>IF(C8011=1,'Data Transformation'!$G$3+0.5*'Data Transformation'!$W$25,IF(C8012=1,D8012-'Data Transformation'!$W$25,FALSE))</f>
        <v>#NUM!</v>
      </c>
      <c r="E8011">
        <f t="array" ref="E8011">IF(ISLOGICAL(D8011),"",FREQUENCY(IF('Data Transformation'!$B$425:$B$8425='Bin Analysis'!$B7995,'Data Transformation'!$G$425:$G$8425),D8011))</f>
        <v>2001</v>
      </c>
      <c r="F8011">
        <f t="shared" si="999"/>
        <v>0</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t="e">
        <f>Weighting!$C$20</f>
        <v>#DIV/0!</v>
      </c>
      <c r="C8012" t="e">
        <f>Weighting!$F$20</f>
        <v>#NUM!</v>
      </c>
      <c r="D8012" t="e">
        <f>IF(C8012=1,'Data Transformation'!$G$3+0.5*'Data Transformation'!$W$25,IF(C8013=1,D8013-'Data Transformation'!$W$25,FALSE))</f>
        <v>#NUM!</v>
      </c>
      <c r="E8012">
        <f t="array" ref="E8012">IF(ISLOGICAL(D8012),"",FREQUENCY(IF('Data Transformation'!$B$425:$B$8425='Bin Analysis'!$B7995,'Data Transformation'!$G$425:$G$8425),D8012))</f>
        <v>2001</v>
      </c>
      <c r="F8012">
        <f t="shared" si="999"/>
        <v>0</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t="e">
        <f>Weighting!$C$21</f>
        <v>#DIV/0!</v>
      </c>
      <c r="C8013" t="e">
        <f>Weighting!$F$21</f>
        <v>#NUM!</v>
      </c>
      <c r="D8013" t="e">
        <f>IF(C8013=1,'Data Transformation'!$G$3+0.5*'Data Transformation'!$W$25,IF(C8014=1,D8014-'Data Transformation'!$W$25,FALSE))</f>
        <v>#NUM!</v>
      </c>
      <c r="E8013">
        <f t="array" ref="E8013">IF(ISLOGICAL(D8013),"",FREQUENCY(IF('Data Transformation'!$B$425:$B$8425='Bin Analysis'!$B7995,'Data Transformation'!$G$425:$G$8425),D8013))</f>
        <v>2001</v>
      </c>
      <c r="F8013">
        <f t="shared" si="999"/>
        <v>0</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t="e">
        <f>Weighting!$C$22</f>
        <v>#DIV/0!</v>
      </c>
      <c r="C8014" t="e">
        <f>Weighting!$F$22</f>
        <v>#NUM!</v>
      </c>
      <c r="D8014" t="e">
        <f>IF(C8014=1,'Data Transformation'!$G$3+0.5*'Data Transformation'!$W$25,IF(C8015=1,D8015-'Data Transformation'!$W$25,FALSE))</f>
        <v>#NUM!</v>
      </c>
      <c r="E8014">
        <f t="array" ref="E8014">IF(ISLOGICAL(D8014),"",FREQUENCY(IF('Data Transformation'!$B$425:$B$8425='Bin Analysis'!$B7995,'Data Transformation'!$G$425:$G$8425),D8014))</f>
        <v>2001</v>
      </c>
      <c r="F8014">
        <f t="shared" si="999"/>
        <v>0</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t="e">
        <f>Weighting!$C$23</f>
        <v>#DIV/0!</v>
      </c>
      <c r="C8015" t="e">
        <f>Weighting!$F$23</f>
        <v>#NUM!</v>
      </c>
      <c r="D8015" t="e">
        <f>IF(C8015=1,'Data Transformation'!$G$3+0.5*'Data Transformation'!$W$25,IF(C8016=1,D8016-'Data Transformation'!$W$25,FALSE))</f>
        <v>#NUM!</v>
      </c>
      <c r="E8015">
        <f t="array" ref="E8015">IF(ISLOGICAL(D8015),"",FREQUENCY(IF('Data Transformation'!$B$425:$B$8425='Bin Analysis'!$B7995,'Data Transformation'!$G$425:$G$8425),D8015))</f>
        <v>2001</v>
      </c>
      <c r="F8015">
        <f t="shared" si="999"/>
        <v>0</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t="e">
        <f>Weighting!$C$24</f>
        <v>#DIV/0!</v>
      </c>
      <c r="C8016" t="e">
        <f>Weighting!$F$24</f>
        <v>#NUM!</v>
      </c>
      <c r="D8016" t="e">
        <f>IF(C8016=1,'Data Transformation'!$G$3+0.5*'Data Transformation'!$W$25,IF(C8017=1,D8017-'Data Transformation'!$W$25,FALSE))</f>
        <v>#NUM!</v>
      </c>
      <c r="E8016">
        <f t="array" ref="E8016">IF(ISLOGICAL(D8016),"",FREQUENCY(IF('Data Transformation'!$B$425:$B$8425='Bin Analysis'!$B7995,'Data Transformation'!$G$425:$G$8425),D8016))</f>
        <v>2001</v>
      </c>
      <c r="F8016">
        <f t="shared" si="999"/>
        <v>0</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t="e">
        <f>Weighting!$C$25</f>
        <v>#DIV/0!</v>
      </c>
      <c r="C8017" t="e">
        <f>Weighting!$F$25</f>
        <v>#NUM!</v>
      </c>
      <c r="D8017" t="e">
        <f>IF(C8017=1,'Data Transformation'!$G$3+0.5*'Data Transformation'!$W$25,IF(C8018=1,D8018-'Data Transformation'!$W$25,FALSE))</f>
        <v>#NUM!</v>
      </c>
      <c r="E8017">
        <f t="array" ref="E8017">IF(ISLOGICAL(D8017),"",FREQUENCY(IF('Data Transformation'!$B$425:$B$8425='Bin Analysis'!$B7995,'Data Transformation'!$G$425:$G$8425),D8017))</f>
        <v>2001</v>
      </c>
      <c r="F8017">
        <f t="shared" si="999"/>
        <v>0</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67</v>
      </c>
      <c r="B8020" t="s">
        <v>47</v>
      </c>
      <c r="C8020" t="s">
        <v>5</v>
      </c>
      <c r="D8020" t="s">
        <v>100</v>
      </c>
      <c r="E8020" t="s">
        <v>101</v>
      </c>
      <c r="F8020" t="s">
        <v>102</v>
      </c>
      <c r="G8020" t="s">
        <v>70</v>
      </c>
      <c r="H8020" t="s">
        <v>31</v>
      </c>
      <c r="I8020" t="s">
        <v>32</v>
      </c>
      <c r="J8020" t="s">
        <v>46</v>
      </c>
      <c r="K8020" s="14" t="s">
        <v>45</v>
      </c>
      <c r="M8020" s="14"/>
      <c r="X8020" s="2">
        <v>0</v>
      </c>
      <c r="Y8020" s="2">
        <v>0</v>
      </c>
    </row>
    <row r="8021" spans="1:25" x14ac:dyDescent="0.25">
      <c r="A8021" s="32"/>
      <c r="D8021" t="e">
        <f>IF(C8021=1,'Data Transformation'!$G$3+0.5*'Data Transformation'!$W$25,IF(C8022=1,D8022-'Data Transformation'!$W$25,FALSE))</f>
        <v>#NUM!</v>
      </c>
      <c r="E8021">
        <f t="array" ref="E8021">IF(ISLOGICAL(D8021),"",FREQUENCY(IF('Data Transformation'!$B$425:$B$8425='Bin Analysis'!$B8019,'Data Transformation'!$G$425:$G$8425),D8021))</f>
        <v>2001</v>
      </c>
      <c r="F8021" t="e">
        <f>IF(ISLOGICAL(D8021),"",E8021-E8020)</f>
        <v>#VALUE!</v>
      </c>
      <c r="M8021" s="14"/>
    </row>
    <row r="8022" spans="1:25" x14ac:dyDescent="0.25">
      <c r="A8022" s="32" t="e">
        <f>IF(Weighting!$P$6&gt;0,B8022,"")</f>
        <v>#NUM!</v>
      </c>
      <c r="B8022" t="e">
        <f>Weighting!$C$6</f>
        <v>#DIV/0!</v>
      </c>
      <c r="C8022" t="e">
        <f>Weighting!$F$6</f>
        <v>#NUM!</v>
      </c>
      <c r="D8022" t="e">
        <f>IF(C8022=1,'Data Transformation'!$G$3+0.5*'Data Transformation'!$W$25,IF(C8023=1,D8023-'Data Transformation'!$W$25,FALSE))</f>
        <v>#NUM!</v>
      </c>
      <c r="E8022">
        <f t="array" ref="E8022">IF(ISLOGICAL(D8022),"",FREQUENCY(IF('Data Transformation'!$B$425:$B$8425='Bin Analysis'!$B8019,'Data Transformation'!$G$425:$G$8425),D8022))</f>
        <v>2001</v>
      </c>
      <c r="F8022">
        <f>IF(ISLOGICAL(D8022),"",E8022-E8021)</f>
        <v>0</v>
      </c>
      <c r="G8022">
        <f>Weighting!$H$6</f>
        <v>1</v>
      </c>
      <c r="H8022">
        <f t="array" ref="H8022">FREQUENCY(IF('Data Transformation'!$B$4:$B$8425=B8019,'Data Transformation'!$G$4:$G$8425),'Bin Analysis'!$B8022)</f>
        <v>2073</v>
      </c>
      <c r="I8022">
        <f>H8022-H8021</f>
        <v>2073</v>
      </c>
      <c r="J8022">
        <f>IF(I8022=0,0,1)</f>
        <v>1</v>
      </c>
      <c r="K8022" t="e">
        <f>J8022*Weighting!$W$6</f>
        <v>#NUM!</v>
      </c>
      <c r="M8022" s="14"/>
    </row>
    <row r="8023" spans="1:25" x14ac:dyDescent="0.25">
      <c r="A8023" s="32" t="str">
        <f>IF(Weighting!$P$7&gt;0,B8023,"")</f>
        <v/>
      </c>
      <c r="B8023" t="e">
        <f>Weighting!$C$7</f>
        <v>#DIV/0!</v>
      </c>
      <c r="C8023" t="e">
        <f>Weighting!$F$7</f>
        <v>#NUM!</v>
      </c>
      <c r="D8023" t="e">
        <f>IF(C8023=1,'Data Transformation'!$G$3+0.5*'Data Transformation'!$W$25,IF(C8024=1,D8024-'Data Transformation'!$W$25,FALSE))</f>
        <v>#NUM!</v>
      </c>
      <c r="E8023">
        <f t="array" ref="E8023">IF(ISLOGICAL(D8023),"",FREQUENCY(IF('Data Transformation'!$B$425:$B$8425='Bin Analysis'!$B8019,'Data Transformation'!$G$425:$G$8425),D8023))</f>
        <v>2001</v>
      </c>
      <c r="F8023">
        <f t="shared" ref="F8023:F8041" si="1002">IF(ISLOGICAL(D8023),"",E8023-E8022)</f>
        <v>0</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t="str">
        <f>IF(Weighting!$P$8&gt;0,B8024,"")</f>
        <v/>
      </c>
      <c r="B8024" t="e">
        <f>Weighting!$C$8</f>
        <v>#DIV/0!</v>
      </c>
      <c r="C8024" t="e">
        <f>Weighting!$F$8</f>
        <v>#NUM!</v>
      </c>
      <c r="D8024" t="e">
        <f>IF(C8024=1,'Data Transformation'!$G$3+0.5*'Data Transformation'!$W$25,IF(C8025=1,D8025-'Data Transformation'!$W$25,FALSE))</f>
        <v>#NUM!</v>
      </c>
      <c r="E8024">
        <f t="array" ref="E8024">IF(ISLOGICAL(D8024),"",FREQUENCY(IF('Data Transformation'!$B$425:$B$8425='Bin Analysis'!$B8019,'Data Transformation'!$G$425:$G$8425),D8024))</f>
        <v>2001</v>
      </c>
      <c r="F8024">
        <f t="shared" si="1002"/>
        <v>0</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t="str">
        <f>IF(Weighting!$P$9&gt;0,B8025,"")</f>
        <v/>
      </c>
      <c r="B8025" s="50" t="e">
        <f>Weighting!$C$9</f>
        <v>#DIV/0!</v>
      </c>
      <c r="C8025" t="e">
        <f>Weighting!$F$9</f>
        <v>#NUM!</v>
      </c>
      <c r="D8025" t="e">
        <f>IF(C8025=1,'Data Transformation'!$G$3+0.5*'Data Transformation'!$W$25,IF(C8026=1,D8026-'Data Transformation'!$W$25,FALSE))</f>
        <v>#NUM!</v>
      </c>
      <c r="E8025">
        <f t="array" ref="E8025">IF(ISLOGICAL(D8025),"",FREQUENCY(IF('Data Transformation'!$B$425:$B$8425='Bin Analysis'!$B8019,'Data Transformation'!$G$425:$G$8425),D8025))</f>
        <v>2001</v>
      </c>
      <c r="F8025">
        <f t="shared" si="1002"/>
        <v>0</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t="str">
        <f>IF(Weighting!$P$10&gt;0,B8026,"")</f>
        <v/>
      </c>
      <c r="B8026" t="e">
        <f>Weighting!$C$10</f>
        <v>#DIV/0!</v>
      </c>
      <c r="C8026" t="e">
        <f>Weighting!$F$10</f>
        <v>#NUM!</v>
      </c>
      <c r="D8026" t="e">
        <f>IF(C8026=1,'Data Transformation'!$G$3+0.5*'Data Transformation'!$W$25,IF(C8027=1,D8027-'Data Transformation'!$W$25,FALSE))</f>
        <v>#NUM!</v>
      </c>
      <c r="E8026">
        <f t="array" ref="E8026">IF(ISLOGICAL(D8026),"",FREQUENCY(IF('Data Transformation'!$B$425:$B$8425='Bin Analysis'!$B8019,'Data Transformation'!$G$425:$G$8425),D8026))</f>
        <v>2001</v>
      </c>
      <c r="F8026">
        <f t="shared" si="1002"/>
        <v>0</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t="str">
        <f>IF(Weighting!$P$11&gt;0,B8027,"")</f>
        <v/>
      </c>
      <c r="B8027" t="e">
        <f>Weighting!$C$11</f>
        <v>#DIV/0!</v>
      </c>
      <c r="C8027" t="e">
        <f>Weighting!$F$11</f>
        <v>#NUM!</v>
      </c>
      <c r="D8027" t="e">
        <f>IF(C8027=1,'Data Transformation'!$G$3+0.5*'Data Transformation'!$W$25,IF(C8028=1,D8028-'Data Transformation'!$W$25,FALSE))</f>
        <v>#NUM!</v>
      </c>
      <c r="E8027">
        <f t="array" ref="E8027">IF(ISLOGICAL(D8027),"",FREQUENCY(IF('Data Transformation'!$B$425:$B$8425='Bin Analysis'!$B8019,'Data Transformation'!$G$425:$G$8425),D8027))</f>
        <v>2001</v>
      </c>
      <c r="F8027">
        <f t="shared" si="1002"/>
        <v>0</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t="str">
        <f>IF(Weighting!$P$12&gt;0,B8028,"")</f>
        <v/>
      </c>
      <c r="B8028" t="e">
        <f>Weighting!$C$12</f>
        <v>#DIV/0!</v>
      </c>
      <c r="C8028" t="e">
        <f>Weighting!$F$12</f>
        <v>#NUM!</v>
      </c>
      <c r="D8028" t="e">
        <f>IF(C8028=1,'Data Transformation'!$G$3+0.5*'Data Transformation'!$W$25,IF(C8029=1,D8029-'Data Transformation'!$W$25,FALSE))</f>
        <v>#NUM!</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t="str">
        <f>IF(Weighting!$P$13&gt;0,B8029,"")</f>
        <v/>
      </c>
      <c r="B8029" t="e">
        <f>Weighting!$C$13</f>
        <v>#DIV/0!</v>
      </c>
      <c r="C8029" t="e">
        <f>Weighting!$F$13</f>
        <v>#NUM!</v>
      </c>
      <c r="D8029" t="e">
        <f>IF(C8029=1,'Data Transformation'!$G$3+0.5*'Data Transformation'!$W$25,IF(C8030=1,D8030-'Data Transformation'!$W$25,FALSE))</f>
        <v>#NUM!</v>
      </c>
      <c r="E8029">
        <f t="array" ref="E8029">IF(ISLOGICAL(D8029),"",FREQUENCY(IF('Data Transformation'!$B$425:$B$8425='Bin Analysis'!$B8019,'Data Transformation'!$G$425:$G$8425),D8029))</f>
        <v>2001</v>
      </c>
      <c r="F8029">
        <f t="shared" si="1002"/>
        <v>0</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t="str">
        <f>IF(Weighting!$P$14&gt;0,B8030,"")</f>
        <v/>
      </c>
      <c r="B8030" t="e">
        <f>Weighting!$C$14</f>
        <v>#DIV/0!</v>
      </c>
      <c r="C8030" t="e">
        <f>Weighting!$F$14</f>
        <v>#NUM!</v>
      </c>
      <c r="D8030" t="e">
        <f>IF(C8030=1,'Data Transformation'!$G$3+0.5*'Data Transformation'!$W$25,IF(C8031=1,D8031-'Data Transformation'!$W$25,FALSE))</f>
        <v>#NUM!</v>
      </c>
      <c r="E8030">
        <f t="array" ref="E8030">IF(ISLOGICAL(D8030),"",FREQUENCY(IF('Data Transformation'!$B$425:$B$8425='Bin Analysis'!$B8019,'Data Transformation'!$G$425:$G$8425),D8030))</f>
        <v>2001</v>
      </c>
      <c r="F8030">
        <f t="shared" si="1002"/>
        <v>0</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t="str">
        <f>IF(Weighting!$P$15&gt;0,B8031,"")</f>
        <v/>
      </c>
      <c r="B8031" t="e">
        <f>Weighting!$C$15</f>
        <v>#DIV/0!</v>
      </c>
      <c r="C8031" t="e">
        <f>Weighting!$F$15</f>
        <v>#NUM!</v>
      </c>
      <c r="D8031" t="e">
        <f>IF(C8031=1,'Data Transformation'!$G$3+0.5*'Data Transformation'!$W$25,IF(C8032=1,D8032-'Data Transformation'!$W$25,FALSE))</f>
        <v>#NUM!</v>
      </c>
      <c r="E8031">
        <f t="array" ref="E8031">IF(ISLOGICAL(D8031),"",FREQUENCY(IF('Data Transformation'!$B$425:$B$8425='Bin Analysis'!$B8019,'Data Transformation'!$G$425:$G$8425),D8031))</f>
        <v>2001</v>
      </c>
      <c r="F8031">
        <f t="shared" si="1002"/>
        <v>0</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t="e">
        <f>Weighting!$C$16</f>
        <v>#DIV/0!</v>
      </c>
      <c r="C8032" t="e">
        <f>Weighting!$F$16</f>
        <v>#NUM!</v>
      </c>
      <c r="D8032" t="e">
        <f>IF(C8032=1,'Data Transformation'!$G$3+0.5*'Data Transformation'!$W$25,IF(C8033=1,D8033-'Data Transformation'!$W$25,FALSE))</f>
        <v>#NUM!</v>
      </c>
      <c r="E8032">
        <f t="array" ref="E8032">IF(ISLOGICAL(D8032),"",FREQUENCY(IF('Data Transformation'!$B$425:$B$8425='Bin Analysis'!$B8019,'Data Transformation'!$G$425:$G$8425),D8032))</f>
        <v>2001</v>
      </c>
      <c r="F8032">
        <f t="shared" si="1002"/>
        <v>0</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t="e">
        <f>Weighting!$C$17</f>
        <v>#DIV/0!</v>
      </c>
      <c r="C8033" t="e">
        <f>Weighting!$F$17</f>
        <v>#NUM!</v>
      </c>
      <c r="D8033" t="e">
        <f>IF(C8033=1,'Data Transformation'!$G$3+0.5*'Data Transformation'!$W$25,IF(C8034=1,D8034-'Data Transformation'!$W$25,FALSE))</f>
        <v>#NUM!</v>
      </c>
      <c r="E8033">
        <f t="array" ref="E8033">IF(ISLOGICAL(D8033),"",FREQUENCY(IF('Data Transformation'!$B$425:$B$8425='Bin Analysis'!$B8019,'Data Transformation'!$G$425:$G$8425),D8033))</f>
        <v>2001</v>
      </c>
      <c r="F8033">
        <f t="shared" si="1002"/>
        <v>0</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t="e">
        <f>Weighting!$C$18</f>
        <v>#DIV/0!</v>
      </c>
      <c r="C8034" t="e">
        <f>Weighting!$F$18</f>
        <v>#NUM!</v>
      </c>
      <c r="D8034" t="e">
        <f>IF(C8034=1,'Data Transformation'!$G$3+0.5*'Data Transformation'!$W$25,IF(C8035=1,D8035-'Data Transformation'!$W$25,FALSE))</f>
        <v>#NUM!</v>
      </c>
      <c r="E8034">
        <f t="array" ref="E8034">IF(ISLOGICAL(D8034),"",FREQUENCY(IF('Data Transformation'!$B$425:$B$8425='Bin Analysis'!$B8019,'Data Transformation'!$G$425:$G$8425),D8034))</f>
        <v>2001</v>
      </c>
      <c r="F8034">
        <f t="shared" si="1002"/>
        <v>0</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t="e">
        <f>Weighting!$C$19</f>
        <v>#DIV/0!</v>
      </c>
      <c r="C8035" t="e">
        <f>Weighting!$F$19</f>
        <v>#NUM!</v>
      </c>
      <c r="D8035" t="e">
        <f>IF(C8035=1,'Data Transformation'!$G$3+0.5*'Data Transformation'!$W$25,IF(C8036=1,D8036-'Data Transformation'!$W$25,FALSE))</f>
        <v>#NUM!</v>
      </c>
      <c r="E8035">
        <f t="array" ref="E8035">IF(ISLOGICAL(D8035),"",FREQUENCY(IF('Data Transformation'!$B$425:$B$8425='Bin Analysis'!$B8019,'Data Transformation'!$G$425:$G$8425),D8035))</f>
        <v>2001</v>
      </c>
      <c r="F8035">
        <f t="shared" si="1002"/>
        <v>0</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t="e">
        <f>Weighting!$C$20</f>
        <v>#DIV/0!</v>
      </c>
      <c r="C8036" t="e">
        <f>Weighting!$F$20</f>
        <v>#NUM!</v>
      </c>
      <c r="D8036" t="e">
        <f>IF(C8036=1,'Data Transformation'!$G$3+0.5*'Data Transformation'!$W$25,IF(C8037=1,D8037-'Data Transformation'!$W$25,FALSE))</f>
        <v>#NUM!</v>
      </c>
      <c r="E8036">
        <f t="array" ref="E8036">IF(ISLOGICAL(D8036),"",FREQUENCY(IF('Data Transformation'!$B$425:$B$8425='Bin Analysis'!$B8019,'Data Transformation'!$G$425:$G$8425),D8036))</f>
        <v>2001</v>
      </c>
      <c r="F8036">
        <f t="shared" si="1002"/>
        <v>0</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t="e">
        <f>Weighting!$C$21</f>
        <v>#DIV/0!</v>
      </c>
      <c r="C8037" t="e">
        <f>Weighting!$F$21</f>
        <v>#NUM!</v>
      </c>
      <c r="D8037" t="e">
        <f>IF(C8037=1,'Data Transformation'!$G$3+0.5*'Data Transformation'!$W$25,IF(C8038=1,D8038-'Data Transformation'!$W$25,FALSE))</f>
        <v>#NUM!</v>
      </c>
      <c r="E8037">
        <f t="array" ref="E8037">IF(ISLOGICAL(D8037),"",FREQUENCY(IF('Data Transformation'!$B$425:$B$8425='Bin Analysis'!$B8019,'Data Transformation'!$G$425:$G$8425),D8037))</f>
        <v>2001</v>
      </c>
      <c r="F8037">
        <f t="shared" si="1002"/>
        <v>0</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t="e">
        <f>Weighting!$C$22</f>
        <v>#DIV/0!</v>
      </c>
      <c r="C8038" t="e">
        <f>Weighting!$F$22</f>
        <v>#NUM!</v>
      </c>
      <c r="D8038" t="e">
        <f>IF(C8038=1,'Data Transformation'!$G$3+0.5*'Data Transformation'!$W$25,IF(C8039=1,D8039-'Data Transformation'!$W$25,FALSE))</f>
        <v>#NUM!</v>
      </c>
      <c r="E8038">
        <f t="array" ref="E8038">IF(ISLOGICAL(D8038),"",FREQUENCY(IF('Data Transformation'!$B$425:$B$8425='Bin Analysis'!$B8019,'Data Transformation'!$G$425:$G$8425),D8038))</f>
        <v>2001</v>
      </c>
      <c r="F8038">
        <f t="shared" si="1002"/>
        <v>0</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t="e">
        <f>Weighting!$C$23</f>
        <v>#DIV/0!</v>
      </c>
      <c r="C8039" t="e">
        <f>Weighting!$F$23</f>
        <v>#NUM!</v>
      </c>
      <c r="D8039" t="e">
        <f>IF(C8039=1,'Data Transformation'!$G$3+0.5*'Data Transformation'!$W$25,IF(C8040=1,D8040-'Data Transformation'!$W$25,FALSE))</f>
        <v>#NUM!</v>
      </c>
      <c r="E8039">
        <f t="array" ref="E8039">IF(ISLOGICAL(D8039),"",FREQUENCY(IF('Data Transformation'!$B$425:$B$8425='Bin Analysis'!$B8019,'Data Transformation'!$G$425:$G$8425),D8039))</f>
        <v>2001</v>
      </c>
      <c r="F8039">
        <f t="shared" si="1002"/>
        <v>0</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t="e">
        <f>Weighting!$C$24</f>
        <v>#DIV/0!</v>
      </c>
      <c r="C8040" t="e">
        <f>Weighting!$F$24</f>
        <v>#NUM!</v>
      </c>
      <c r="D8040" t="e">
        <f>IF(C8040=1,'Data Transformation'!$G$3+0.5*'Data Transformation'!$W$25,IF(C8041=1,D8041-'Data Transformation'!$W$25,FALSE))</f>
        <v>#NUM!</v>
      </c>
      <c r="E8040">
        <f t="array" ref="E8040">IF(ISLOGICAL(D8040),"",FREQUENCY(IF('Data Transformation'!$B$425:$B$8425='Bin Analysis'!$B8019,'Data Transformation'!$G$425:$G$8425),D8040))</f>
        <v>2001</v>
      </c>
      <c r="F8040">
        <f t="shared" si="1002"/>
        <v>0</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t="e">
        <f>Weighting!$C$25</f>
        <v>#DIV/0!</v>
      </c>
      <c r="C8041" t="e">
        <f>Weighting!$F$25</f>
        <v>#NUM!</v>
      </c>
      <c r="D8041" t="e">
        <f>IF(C8041=1,'Data Transformation'!$G$3+0.5*'Data Transformation'!$W$25,IF(C8042=1,D8042-'Data Transformation'!$W$25,FALSE))</f>
        <v>#NUM!</v>
      </c>
      <c r="E8041">
        <f t="array" ref="E8041">IF(ISLOGICAL(D8041),"",FREQUENCY(IF('Data Transformation'!$B$425:$B$8425='Bin Analysis'!$B8019,'Data Transformation'!$G$425:$G$8425),D8041))</f>
        <v>2001</v>
      </c>
      <c r="F8041">
        <f t="shared" si="1002"/>
        <v>0</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7"/>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67</v>
      </c>
      <c r="B8044" t="s">
        <v>47</v>
      </c>
      <c r="C8044" t="s">
        <v>5</v>
      </c>
      <c r="D8044" t="s">
        <v>100</v>
      </c>
      <c r="E8044" t="s">
        <v>101</v>
      </c>
      <c r="F8044" t="s">
        <v>102</v>
      </c>
      <c r="G8044" t="s">
        <v>70</v>
      </c>
      <c r="H8044" t="s">
        <v>31</v>
      </c>
      <c r="I8044" t="s">
        <v>32</v>
      </c>
      <c r="J8044" t="s">
        <v>46</v>
      </c>
      <c r="K8044" s="14" t="s">
        <v>45</v>
      </c>
      <c r="M8044" s="14"/>
      <c r="X8044" s="2">
        <v>0</v>
      </c>
      <c r="Y8044" s="2">
        <v>0</v>
      </c>
    </row>
    <row r="8045" spans="1:25" x14ac:dyDescent="0.25">
      <c r="A8045" s="32"/>
      <c r="D8045" t="e">
        <f>IF(C8045=1,'Data Transformation'!$G$3+0.5*'Data Transformation'!$W$25,IF(C8046=1,D8046-'Data Transformation'!$W$25,FALSE))</f>
        <v>#NUM!</v>
      </c>
      <c r="E8045">
        <f t="array" ref="E8045">IF(ISLOGICAL(D8045),"",FREQUENCY(IF('Data Transformation'!$B$425:$B$8425='Bin Analysis'!$B8043,'Data Transformation'!$G$425:$G$8425),D8045))</f>
        <v>2001</v>
      </c>
      <c r="F8045" t="e">
        <f>IF(ISLOGICAL(D8045),"",E8045-E8044)</f>
        <v>#VALUE!</v>
      </c>
      <c r="M8045" s="14"/>
    </row>
    <row r="8046" spans="1:25" x14ac:dyDescent="0.25">
      <c r="A8046" s="32" t="e">
        <f>IF(Weighting!$P$6&gt;0,B8046,"")</f>
        <v>#NUM!</v>
      </c>
      <c r="B8046" t="e">
        <f>Weighting!$C$6</f>
        <v>#DIV/0!</v>
      </c>
      <c r="C8046" t="e">
        <f>Weighting!$F$6</f>
        <v>#NUM!</v>
      </c>
      <c r="D8046" t="e">
        <f>IF(C8046=1,'Data Transformation'!$G$3+0.5*'Data Transformation'!$W$25,IF(C8047=1,D8047-'Data Transformation'!$W$25,FALSE))</f>
        <v>#NUM!</v>
      </c>
      <c r="E8046">
        <f t="array" ref="E8046">IF(ISLOGICAL(D8046),"",FREQUENCY(IF('Data Transformation'!$B$425:$B$8425='Bin Analysis'!$B8043,'Data Transformation'!$G$425:$G$8425),D8046))</f>
        <v>2001</v>
      </c>
      <c r="F8046">
        <f>IF(ISLOGICAL(D8046),"",E8046-E8045)</f>
        <v>0</v>
      </c>
      <c r="G8046">
        <f>Weighting!$H$6</f>
        <v>1</v>
      </c>
      <c r="H8046">
        <f t="array" ref="H8046">FREQUENCY(IF('Data Transformation'!$B$4:$B$8425=B8043,'Data Transformation'!$G$4:$G$8425),'Bin Analysis'!$B8046)</f>
        <v>2073</v>
      </c>
      <c r="I8046">
        <f>H8046-H8045</f>
        <v>2073</v>
      </c>
      <c r="J8046">
        <f>IF(I8046=0,0,1)</f>
        <v>1</v>
      </c>
      <c r="K8046" t="e">
        <f>J8046*Weighting!$W$6</f>
        <v>#NUM!</v>
      </c>
      <c r="M8046" s="14"/>
    </row>
    <row r="8047" spans="1:25" x14ac:dyDescent="0.25">
      <c r="A8047" s="32" t="str">
        <f>IF(Weighting!$P$7&gt;0,B8047,"")</f>
        <v/>
      </c>
      <c r="B8047" t="e">
        <f>Weighting!$C$7</f>
        <v>#DIV/0!</v>
      </c>
      <c r="C8047" t="e">
        <f>Weighting!$F$7</f>
        <v>#NUM!</v>
      </c>
      <c r="D8047" t="e">
        <f>IF(C8047=1,'Data Transformation'!$G$3+0.5*'Data Transformation'!$W$25,IF(C8048=1,D8048-'Data Transformation'!$W$25,FALSE))</f>
        <v>#NUM!</v>
      </c>
      <c r="E8047">
        <f t="array" ref="E8047">IF(ISLOGICAL(D8047),"",FREQUENCY(IF('Data Transformation'!$B$425:$B$8425='Bin Analysis'!$B8043,'Data Transformation'!$G$425:$G$8425),D8047))</f>
        <v>2001</v>
      </c>
      <c r="F8047">
        <f t="shared" ref="F8047:F8065" si="1005">IF(ISLOGICAL(D8047),"",E8047-E8046)</f>
        <v>0</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t="str">
        <f>IF(Weighting!$P$8&gt;0,B8048,"")</f>
        <v/>
      </c>
      <c r="B8048" t="e">
        <f>Weighting!$C$8</f>
        <v>#DIV/0!</v>
      </c>
      <c r="C8048" t="e">
        <f>Weighting!$F$8</f>
        <v>#NUM!</v>
      </c>
      <c r="D8048" t="e">
        <f>IF(C8048=1,'Data Transformation'!$G$3+0.5*'Data Transformation'!$W$25,IF(C8049=1,D8049-'Data Transformation'!$W$25,FALSE))</f>
        <v>#NUM!</v>
      </c>
      <c r="E8048">
        <f t="array" ref="E8048">IF(ISLOGICAL(D8048),"",FREQUENCY(IF('Data Transformation'!$B$425:$B$8425='Bin Analysis'!$B8043,'Data Transformation'!$G$425:$G$8425),D8048))</f>
        <v>2001</v>
      </c>
      <c r="F8048">
        <f t="shared" si="1005"/>
        <v>0</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t="str">
        <f>IF(Weighting!$P$9&gt;0,B8049,"")</f>
        <v/>
      </c>
      <c r="B8049" s="50" t="e">
        <f>Weighting!$C$9</f>
        <v>#DIV/0!</v>
      </c>
      <c r="C8049" t="e">
        <f>Weighting!$F$9</f>
        <v>#NUM!</v>
      </c>
      <c r="D8049" t="e">
        <f>IF(C8049=1,'Data Transformation'!$G$3+0.5*'Data Transformation'!$W$25,IF(C8050=1,D8050-'Data Transformation'!$W$25,FALSE))</f>
        <v>#NUM!</v>
      </c>
      <c r="E8049">
        <f t="array" ref="E8049">IF(ISLOGICAL(D8049),"",FREQUENCY(IF('Data Transformation'!$B$425:$B$8425='Bin Analysis'!$B8043,'Data Transformation'!$G$425:$G$8425),D8049))</f>
        <v>2001</v>
      </c>
      <c r="F8049">
        <f t="shared" si="1005"/>
        <v>0</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t="str">
        <f>IF(Weighting!$P$10&gt;0,B8050,"")</f>
        <v/>
      </c>
      <c r="B8050" t="e">
        <f>Weighting!$C$10</f>
        <v>#DIV/0!</v>
      </c>
      <c r="C8050" t="e">
        <f>Weighting!$F$10</f>
        <v>#NUM!</v>
      </c>
      <c r="D8050" t="e">
        <f>IF(C8050=1,'Data Transformation'!$G$3+0.5*'Data Transformation'!$W$25,IF(C8051=1,D8051-'Data Transformation'!$W$25,FALSE))</f>
        <v>#NUM!</v>
      </c>
      <c r="E8050">
        <f t="array" ref="E8050">IF(ISLOGICAL(D8050),"",FREQUENCY(IF('Data Transformation'!$B$425:$B$8425='Bin Analysis'!$B8043,'Data Transformation'!$G$425:$G$8425),D8050))</f>
        <v>2001</v>
      </c>
      <c r="F8050">
        <f t="shared" si="1005"/>
        <v>0</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t="str">
        <f>IF(Weighting!$P$11&gt;0,B8051,"")</f>
        <v/>
      </c>
      <c r="B8051" t="e">
        <f>Weighting!$C$11</f>
        <v>#DIV/0!</v>
      </c>
      <c r="C8051" t="e">
        <f>Weighting!$F$11</f>
        <v>#NUM!</v>
      </c>
      <c r="D8051" t="e">
        <f>IF(C8051=1,'Data Transformation'!$G$3+0.5*'Data Transformation'!$W$25,IF(C8052=1,D8052-'Data Transformation'!$W$25,FALSE))</f>
        <v>#NUM!</v>
      </c>
      <c r="E8051">
        <f t="array" ref="E8051">IF(ISLOGICAL(D8051),"",FREQUENCY(IF('Data Transformation'!$B$425:$B$8425='Bin Analysis'!$B8043,'Data Transformation'!$G$425:$G$8425),D8051))</f>
        <v>2001</v>
      </c>
      <c r="F8051">
        <f t="shared" si="1005"/>
        <v>0</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t="str">
        <f>IF(Weighting!$P$12&gt;0,B8052,"")</f>
        <v/>
      </c>
      <c r="B8052" t="e">
        <f>Weighting!$C$12</f>
        <v>#DIV/0!</v>
      </c>
      <c r="C8052" t="e">
        <f>Weighting!$F$12</f>
        <v>#NUM!</v>
      </c>
      <c r="D8052" t="e">
        <f>IF(C8052=1,'Data Transformation'!$G$3+0.5*'Data Transformation'!$W$25,IF(C8053=1,D8053-'Data Transformation'!$W$25,FALSE))</f>
        <v>#NUM!</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t="str">
        <f>IF(Weighting!$P$13&gt;0,B8053,"")</f>
        <v/>
      </c>
      <c r="B8053" t="e">
        <f>Weighting!$C$13</f>
        <v>#DIV/0!</v>
      </c>
      <c r="C8053" t="e">
        <f>Weighting!$F$13</f>
        <v>#NUM!</v>
      </c>
      <c r="D8053" t="e">
        <f>IF(C8053=1,'Data Transformation'!$G$3+0.5*'Data Transformation'!$W$25,IF(C8054=1,D8054-'Data Transformation'!$W$25,FALSE))</f>
        <v>#NUM!</v>
      </c>
      <c r="E8053">
        <f t="array" ref="E8053">IF(ISLOGICAL(D8053),"",FREQUENCY(IF('Data Transformation'!$B$425:$B$8425='Bin Analysis'!$B8043,'Data Transformation'!$G$425:$G$8425),D8053))</f>
        <v>2001</v>
      </c>
      <c r="F8053">
        <f t="shared" si="1005"/>
        <v>0</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t="str">
        <f>IF(Weighting!$P$14&gt;0,B8054,"")</f>
        <v/>
      </c>
      <c r="B8054" t="e">
        <f>Weighting!$C$14</f>
        <v>#DIV/0!</v>
      </c>
      <c r="C8054" t="e">
        <f>Weighting!$F$14</f>
        <v>#NUM!</v>
      </c>
      <c r="D8054" t="e">
        <f>IF(C8054=1,'Data Transformation'!$G$3+0.5*'Data Transformation'!$W$25,IF(C8055=1,D8055-'Data Transformation'!$W$25,FALSE))</f>
        <v>#NUM!</v>
      </c>
      <c r="E8054">
        <f t="array" ref="E8054">IF(ISLOGICAL(D8054),"",FREQUENCY(IF('Data Transformation'!$B$425:$B$8425='Bin Analysis'!$B8043,'Data Transformation'!$G$425:$G$8425),D8054))</f>
        <v>2001</v>
      </c>
      <c r="F8054">
        <f t="shared" si="1005"/>
        <v>0</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t="str">
        <f>IF(Weighting!$P$15&gt;0,B8055,"")</f>
        <v/>
      </c>
      <c r="B8055" t="e">
        <f>Weighting!$C$15</f>
        <v>#DIV/0!</v>
      </c>
      <c r="C8055" t="e">
        <f>Weighting!$F$15</f>
        <v>#NUM!</v>
      </c>
      <c r="D8055" t="e">
        <f>IF(C8055=1,'Data Transformation'!$G$3+0.5*'Data Transformation'!$W$25,IF(C8056=1,D8056-'Data Transformation'!$W$25,FALSE))</f>
        <v>#NUM!</v>
      </c>
      <c r="E8055">
        <f t="array" ref="E8055">IF(ISLOGICAL(D8055),"",FREQUENCY(IF('Data Transformation'!$B$425:$B$8425='Bin Analysis'!$B8043,'Data Transformation'!$G$425:$G$8425),D8055))</f>
        <v>2001</v>
      </c>
      <c r="F8055">
        <f t="shared" si="1005"/>
        <v>0</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t="e">
        <f>Weighting!$C$16</f>
        <v>#DIV/0!</v>
      </c>
      <c r="C8056" t="e">
        <f>Weighting!$F$16</f>
        <v>#NUM!</v>
      </c>
      <c r="D8056" t="e">
        <f>IF(C8056=1,'Data Transformation'!$G$3+0.5*'Data Transformation'!$W$25,IF(C8057=1,D8057-'Data Transformation'!$W$25,FALSE))</f>
        <v>#NUM!</v>
      </c>
      <c r="E8056">
        <f t="array" ref="E8056">IF(ISLOGICAL(D8056),"",FREQUENCY(IF('Data Transformation'!$B$425:$B$8425='Bin Analysis'!$B8043,'Data Transformation'!$G$425:$G$8425),D8056))</f>
        <v>2001</v>
      </c>
      <c r="F8056">
        <f t="shared" si="1005"/>
        <v>0</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t="e">
        <f>Weighting!$C$17</f>
        <v>#DIV/0!</v>
      </c>
      <c r="C8057" t="e">
        <f>Weighting!$F$17</f>
        <v>#NUM!</v>
      </c>
      <c r="D8057" t="e">
        <f>IF(C8057=1,'Data Transformation'!$G$3+0.5*'Data Transformation'!$W$25,IF(C8058=1,D8058-'Data Transformation'!$W$25,FALSE))</f>
        <v>#NUM!</v>
      </c>
      <c r="E8057">
        <f t="array" ref="E8057">IF(ISLOGICAL(D8057),"",FREQUENCY(IF('Data Transformation'!$B$425:$B$8425='Bin Analysis'!$B8043,'Data Transformation'!$G$425:$G$8425),D8057))</f>
        <v>2001</v>
      </c>
      <c r="F8057">
        <f t="shared" si="1005"/>
        <v>0</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t="e">
        <f>Weighting!$C$18</f>
        <v>#DIV/0!</v>
      </c>
      <c r="C8058" t="e">
        <f>Weighting!$F$18</f>
        <v>#NUM!</v>
      </c>
      <c r="D8058" t="e">
        <f>IF(C8058=1,'Data Transformation'!$G$3+0.5*'Data Transformation'!$W$25,IF(C8059=1,D8059-'Data Transformation'!$W$25,FALSE))</f>
        <v>#NUM!</v>
      </c>
      <c r="E8058">
        <f t="array" ref="E8058">IF(ISLOGICAL(D8058),"",FREQUENCY(IF('Data Transformation'!$B$425:$B$8425='Bin Analysis'!$B8043,'Data Transformation'!$G$425:$G$8425),D8058))</f>
        <v>2001</v>
      </c>
      <c r="F8058">
        <f t="shared" si="1005"/>
        <v>0</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t="e">
        <f>Weighting!$C$19</f>
        <v>#DIV/0!</v>
      </c>
      <c r="C8059" t="e">
        <f>Weighting!$F$19</f>
        <v>#NUM!</v>
      </c>
      <c r="D8059" t="e">
        <f>IF(C8059=1,'Data Transformation'!$G$3+0.5*'Data Transformation'!$W$25,IF(C8060=1,D8060-'Data Transformation'!$W$25,FALSE))</f>
        <v>#NUM!</v>
      </c>
      <c r="E8059">
        <f t="array" ref="E8059">IF(ISLOGICAL(D8059),"",FREQUENCY(IF('Data Transformation'!$B$425:$B$8425='Bin Analysis'!$B8043,'Data Transformation'!$G$425:$G$8425),D8059))</f>
        <v>2001</v>
      </c>
      <c r="F8059">
        <f t="shared" si="1005"/>
        <v>0</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t="e">
        <f>Weighting!$C$20</f>
        <v>#DIV/0!</v>
      </c>
      <c r="C8060" t="e">
        <f>Weighting!$F$20</f>
        <v>#NUM!</v>
      </c>
      <c r="D8060" t="e">
        <f>IF(C8060=1,'Data Transformation'!$G$3+0.5*'Data Transformation'!$W$25,IF(C8061=1,D8061-'Data Transformation'!$W$25,FALSE))</f>
        <v>#NUM!</v>
      </c>
      <c r="E8060">
        <f t="array" ref="E8060">IF(ISLOGICAL(D8060),"",FREQUENCY(IF('Data Transformation'!$B$425:$B$8425='Bin Analysis'!$B8043,'Data Transformation'!$G$425:$G$8425),D8060))</f>
        <v>2001</v>
      </c>
      <c r="F8060">
        <f t="shared" si="1005"/>
        <v>0</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t="e">
        <f>Weighting!$C$21</f>
        <v>#DIV/0!</v>
      </c>
      <c r="C8061" t="e">
        <f>Weighting!$F$21</f>
        <v>#NUM!</v>
      </c>
      <c r="D8061" t="e">
        <f>IF(C8061=1,'Data Transformation'!$G$3+0.5*'Data Transformation'!$W$25,IF(C8062=1,D8062-'Data Transformation'!$W$25,FALSE))</f>
        <v>#NUM!</v>
      </c>
      <c r="E8061">
        <f t="array" ref="E8061">IF(ISLOGICAL(D8061),"",FREQUENCY(IF('Data Transformation'!$B$425:$B$8425='Bin Analysis'!$B8043,'Data Transformation'!$G$425:$G$8425),D8061))</f>
        <v>2001</v>
      </c>
      <c r="F8061">
        <f t="shared" si="1005"/>
        <v>0</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t="e">
        <f>Weighting!$C$22</f>
        <v>#DIV/0!</v>
      </c>
      <c r="C8062" t="e">
        <f>Weighting!$F$22</f>
        <v>#NUM!</v>
      </c>
      <c r="D8062" t="e">
        <f>IF(C8062=1,'Data Transformation'!$G$3+0.5*'Data Transformation'!$W$25,IF(C8063=1,D8063-'Data Transformation'!$W$25,FALSE))</f>
        <v>#NUM!</v>
      </c>
      <c r="E8062">
        <f t="array" ref="E8062">IF(ISLOGICAL(D8062),"",FREQUENCY(IF('Data Transformation'!$B$425:$B$8425='Bin Analysis'!$B8043,'Data Transformation'!$G$425:$G$8425),D8062))</f>
        <v>2001</v>
      </c>
      <c r="F8062">
        <f t="shared" si="1005"/>
        <v>0</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t="e">
        <f>Weighting!$C$23</f>
        <v>#DIV/0!</v>
      </c>
      <c r="C8063" t="e">
        <f>Weighting!$F$23</f>
        <v>#NUM!</v>
      </c>
      <c r="D8063" t="e">
        <f>IF(C8063=1,'Data Transformation'!$G$3+0.5*'Data Transformation'!$W$25,IF(C8064=1,D8064-'Data Transformation'!$W$25,FALSE))</f>
        <v>#NUM!</v>
      </c>
      <c r="E8063">
        <f t="array" ref="E8063">IF(ISLOGICAL(D8063),"",FREQUENCY(IF('Data Transformation'!$B$425:$B$8425='Bin Analysis'!$B8043,'Data Transformation'!$G$425:$G$8425),D8063))</f>
        <v>2001</v>
      </c>
      <c r="F8063">
        <f t="shared" si="1005"/>
        <v>0</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t="e">
        <f>Weighting!$C$24</f>
        <v>#DIV/0!</v>
      </c>
      <c r="C8064" t="e">
        <f>Weighting!$F$24</f>
        <v>#NUM!</v>
      </c>
      <c r="D8064" t="e">
        <f>IF(C8064=1,'Data Transformation'!$G$3+0.5*'Data Transformation'!$W$25,IF(C8065=1,D8065-'Data Transformation'!$W$25,FALSE))</f>
        <v>#NUM!</v>
      </c>
      <c r="E8064">
        <f t="array" ref="E8064">IF(ISLOGICAL(D8064),"",FREQUENCY(IF('Data Transformation'!$B$425:$B$8425='Bin Analysis'!$B8043,'Data Transformation'!$G$425:$G$8425),D8064))</f>
        <v>2001</v>
      </c>
      <c r="F8064">
        <f t="shared" si="1005"/>
        <v>0</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t="e">
        <f>Weighting!$C$25</f>
        <v>#DIV/0!</v>
      </c>
      <c r="C8065" t="e">
        <f>Weighting!$F$25</f>
        <v>#NUM!</v>
      </c>
      <c r="D8065" t="e">
        <f>IF(C8065=1,'Data Transformation'!$G$3+0.5*'Data Transformation'!$W$25,IF(C8066=1,D8066-'Data Transformation'!$W$25,FALSE))</f>
        <v>#NUM!</v>
      </c>
      <c r="E8065">
        <f t="array" ref="E8065">IF(ISLOGICAL(D8065),"",FREQUENCY(IF('Data Transformation'!$B$425:$B$8425='Bin Analysis'!$B8043,'Data Transformation'!$G$425:$G$8425),D8065))</f>
        <v>2001</v>
      </c>
      <c r="F8065">
        <f t="shared" si="1005"/>
        <v>0</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67</v>
      </c>
      <c r="B8068" t="s">
        <v>47</v>
      </c>
      <c r="C8068" t="s">
        <v>5</v>
      </c>
      <c r="D8068" t="s">
        <v>100</v>
      </c>
      <c r="E8068" t="s">
        <v>101</v>
      </c>
      <c r="F8068" t="s">
        <v>102</v>
      </c>
      <c r="G8068" t="s">
        <v>70</v>
      </c>
      <c r="H8068" t="s">
        <v>31</v>
      </c>
      <c r="I8068" t="s">
        <v>32</v>
      </c>
      <c r="J8068" t="s">
        <v>46</v>
      </c>
      <c r="K8068" s="14" t="s">
        <v>45</v>
      </c>
      <c r="M8068" s="14"/>
      <c r="X8068" s="2">
        <v>0</v>
      </c>
      <c r="Y8068" s="2">
        <v>0</v>
      </c>
    </row>
    <row r="8069" spans="1:25" x14ac:dyDescent="0.25">
      <c r="A8069" s="32"/>
      <c r="D8069" t="e">
        <f>IF(C8069=1,'Data Transformation'!$G$3+0.5*'Data Transformation'!$W$25,IF(C8070=1,D8070-'Data Transformation'!$W$25,FALSE))</f>
        <v>#NUM!</v>
      </c>
      <c r="E8069">
        <f t="array" ref="E8069">IF(ISLOGICAL(D8069),"",FREQUENCY(IF('Data Transformation'!$B$425:$B$8425='Bin Analysis'!$B8067,'Data Transformation'!$G$425:$G$8425),D8069))</f>
        <v>2001</v>
      </c>
      <c r="F8069" t="e">
        <f>IF(ISLOGICAL(D8069),"",E8069-E8068)</f>
        <v>#VALUE!</v>
      </c>
      <c r="M8069" s="14"/>
    </row>
    <row r="8070" spans="1:25" x14ac:dyDescent="0.25">
      <c r="A8070" s="32" t="e">
        <f>IF(Weighting!$P$6&gt;0,B8070,"")</f>
        <v>#NUM!</v>
      </c>
      <c r="B8070" t="e">
        <f>Weighting!$C$6</f>
        <v>#DIV/0!</v>
      </c>
      <c r="C8070" t="e">
        <f>Weighting!$F$6</f>
        <v>#NUM!</v>
      </c>
      <c r="D8070" t="e">
        <f>IF(C8070=1,'Data Transformation'!$G$3+0.5*'Data Transformation'!$W$25,IF(C8071=1,D8071-'Data Transformation'!$W$25,FALSE))</f>
        <v>#NUM!</v>
      </c>
      <c r="E8070">
        <f t="array" ref="E8070">IF(ISLOGICAL(D8070),"",FREQUENCY(IF('Data Transformation'!$B$425:$B$8425='Bin Analysis'!$B8067,'Data Transformation'!$G$425:$G$8425),D8070))</f>
        <v>2001</v>
      </c>
      <c r="F8070">
        <f>IF(ISLOGICAL(D8070),"",E8070-E8069)</f>
        <v>0</v>
      </c>
      <c r="G8070">
        <f>Weighting!$H$6</f>
        <v>1</v>
      </c>
      <c r="H8070">
        <f t="array" ref="H8070">FREQUENCY(IF('Data Transformation'!$B$4:$B$8425=B8067,'Data Transformation'!$G$4:$G$8425),'Bin Analysis'!$B8070)</f>
        <v>2073</v>
      </c>
      <c r="I8070">
        <f>H8070-H8069</f>
        <v>2073</v>
      </c>
      <c r="J8070">
        <f>IF(I8070=0,0,1)</f>
        <v>1</v>
      </c>
      <c r="K8070" t="e">
        <f>J8070*Weighting!$W$6</f>
        <v>#NUM!</v>
      </c>
      <c r="M8070" s="14"/>
    </row>
    <row r="8071" spans="1:25" x14ac:dyDescent="0.25">
      <c r="A8071" s="32" t="str">
        <f>IF(Weighting!$P$7&gt;0,B8071,"")</f>
        <v/>
      </c>
      <c r="B8071" t="e">
        <f>Weighting!$C$7</f>
        <v>#DIV/0!</v>
      </c>
      <c r="C8071" t="e">
        <f>Weighting!$F$7</f>
        <v>#NUM!</v>
      </c>
      <c r="D8071" t="e">
        <f>IF(C8071=1,'Data Transformation'!$G$3+0.5*'Data Transformation'!$W$25,IF(C8072=1,D8072-'Data Transformation'!$W$25,FALSE))</f>
        <v>#NUM!</v>
      </c>
      <c r="E8071">
        <f t="array" ref="E8071">IF(ISLOGICAL(D8071),"",FREQUENCY(IF('Data Transformation'!$B$425:$B$8425='Bin Analysis'!$B8067,'Data Transformation'!$G$425:$G$8425),D8071))</f>
        <v>2001</v>
      </c>
      <c r="F8071">
        <f t="shared" ref="F8071:F8089" si="1008">IF(ISLOGICAL(D8071),"",E8071-E8070)</f>
        <v>0</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t="str">
        <f>IF(Weighting!$P$8&gt;0,B8072,"")</f>
        <v/>
      </c>
      <c r="B8072" t="e">
        <f>Weighting!$C$8</f>
        <v>#DIV/0!</v>
      </c>
      <c r="C8072" t="e">
        <f>Weighting!$F$8</f>
        <v>#NUM!</v>
      </c>
      <c r="D8072" t="e">
        <f>IF(C8072=1,'Data Transformation'!$G$3+0.5*'Data Transformation'!$W$25,IF(C8073=1,D8073-'Data Transformation'!$W$25,FALSE))</f>
        <v>#NUM!</v>
      </c>
      <c r="E8072">
        <f t="array" ref="E8072">IF(ISLOGICAL(D8072),"",FREQUENCY(IF('Data Transformation'!$B$425:$B$8425='Bin Analysis'!$B8067,'Data Transformation'!$G$425:$G$8425),D8072))</f>
        <v>2001</v>
      </c>
      <c r="F8072">
        <f t="shared" si="1008"/>
        <v>0</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t="str">
        <f>IF(Weighting!$P$9&gt;0,B8073,"")</f>
        <v/>
      </c>
      <c r="B8073" s="50" t="e">
        <f>Weighting!$C$9</f>
        <v>#DIV/0!</v>
      </c>
      <c r="C8073" t="e">
        <f>Weighting!$F$9</f>
        <v>#NUM!</v>
      </c>
      <c r="D8073" t="e">
        <f>IF(C8073=1,'Data Transformation'!$G$3+0.5*'Data Transformation'!$W$25,IF(C8074=1,D8074-'Data Transformation'!$W$25,FALSE))</f>
        <v>#NUM!</v>
      </c>
      <c r="E8073">
        <f t="array" ref="E8073">IF(ISLOGICAL(D8073),"",FREQUENCY(IF('Data Transformation'!$B$425:$B$8425='Bin Analysis'!$B8067,'Data Transformation'!$G$425:$G$8425),D8073))</f>
        <v>2001</v>
      </c>
      <c r="F8073">
        <f t="shared" si="1008"/>
        <v>0</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t="str">
        <f>IF(Weighting!$P$10&gt;0,B8074,"")</f>
        <v/>
      </c>
      <c r="B8074" t="e">
        <f>Weighting!$C$10</f>
        <v>#DIV/0!</v>
      </c>
      <c r="C8074" t="e">
        <f>Weighting!$F$10</f>
        <v>#NUM!</v>
      </c>
      <c r="D8074" t="e">
        <f>IF(C8074=1,'Data Transformation'!$G$3+0.5*'Data Transformation'!$W$25,IF(C8075=1,D8075-'Data Transformation'!$W$25,FALSE))</f>
        <v>#NUM!</v>
      </c>
      <c r="E8074">
        <f t="array" ref="E8074">IF(ISLOGICAL(D8074),"",FREQUENCY(IF('Data Transformation'!$B$425:$B$8425='Bin Analysis'!$B8067,'Data Transformation'!$G$425:$G$8425),D8074))</f>
        <v>2001</v>
      </c>
      <c r="F8074">
        <f t="shared" si="1008"/>
        <v>0</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t="str">
        <f>IF(Weighting!$P$11&gt;0,B8075,"")</f>
        <v/>
      </c>
      <c r="B8075" t="e">
        <f>Weighting!$C$11</f>
        <v>#DIV/0!</v>
      </c>
      <c r="C8075" t="e">
        <f>Weighting!$F$11</f>
        <v>#NUM!</v>
      </c>
      <c r="D8075" t="e">
        <f>IF(C8075=1,'Data Transformation'!$G$3+0.5*'Data Transformation'!$W$25,IF(C8076=1,D8076-'Data Transformation'!$W$25,FALSE))</f>
        <v>#NUM!</v>
      </c>
      <c r="E8075">
        <f t="array" ref="E8075">IF(ISLOGICAL(D8075),"",FREQUENCY(IF('Data Transformation'!$B$425:$B$8425='Bin Analysis'!$B8067,'Data Transformation'!$G$425:$G$8425),D8075))</f>
        <v>2001</v>
      </c>
      <c r="F8075">
        <f t="shared" si="1008"/>
        <v>0</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t="str">
        <f>IF(Weighting!$P$12&gt;0,B8076,"")</f>
        <v/>
      </c>
      <c r="B8076" t="e">
        <f>Weighting!$C$12</f>
        <v>#DIV/0!</v>
      </c>
      <c r="C8076" t="e">
        <f>Weighting!$F$12</f>
        <v>#NUM!</v>
      </c>
      <c r="D8076" t="e">
        <f>IF(C8076=1,'Data Transformation'!$G$3+0.5*'Data Transformation'!$W$25,IF(C8077=1,D8077-'Data Transformation'!$W$25,FALSE))</f>
        <v>#NUM!</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t="str">
        <f>IF(Weighting!$P$13&gt;0,B8077,"")</f>
        <v/>
      </c>
      <c r="B8077" t="e">
        <f>Weighting!$C$13</f>
        <v>#DIV/0!</v>
      </c>
      <c r="C8077" t="e">
        <f>Weighting!$F$13</f>
        <v>#NUM!</v>
      </c>
      <c r="D8077" t="e">
        <f>IF(C8077=1,'Data Transformation'!$G$3+0.5*'Data Transformation'!$W$25,IF(C8078=1,D8078-'Data Transformation'!$W$25,FALSE))</f>
        <v>#NUM!</v>
      </c>
      <c r="E8077">
        <f t="array" ref="E8077">IF(ISLOGICAL(D8077),"",FREQUENCY(IF('Data Transformation'!$B$425:$B$8425='Bin Analysis'!$B8067,'Data Transformation'!$G$425:$G$8425),D8077))</f>
        <v>2001</v>
      </c>
      <c r="F8077">
        <f t="shared" si="1008"/>
        <v>0</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t="str">
        <f>IF(Weighting!$P$14&gt;0,B8078,"")</f>
        <v/>
      </c>
      <c r="B8078" t="e">
        <f>Weighting!$C$14</f>
        <v>#DIV/0!</v>
      </c>
      <c r="C8078" t="e">
        <f>Weighting!$F$14</f>
        <v>#NUM!</v>
      </c>
      <c r="D8078" t="e">
        <f>IF(C8078=1,'Data Transformation'!$G$3+0.5*'Data Transformation'!$W$25,IF(C8079=1,D8079-'Data Transformation'!$W$25,FALSE))</f>
        <v>#NUM!</v>
      </c>
      <c r="E8078">
        <f t="array" ref="E8078">IF(ISLOGICAL(D8078),"",FREQUENCY(IF('Data Transformation'!$B$425:$B$8425='Bin Analysis'!$B8067,'Data Transformation'!$G$425:$G$8425),D8078))</f>
        <v>2001</v>
      </c>
      <c r="F8078">
        <f t="shared" si="1008"/>
        <v>0</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t="str">
        <f>IF(Weighting!$P$15&gt;0,B8079,"")</f>
        <v/>
      </c>
      <c r="B8079" t="e">
        <f>Weighting!$C$15</f>
        <v>#DIV/0!</v>
      </c>
      <c r="C8079" t="e">
        <f>Weighting!$F$15</f>
        <v>#NUM!</v>
      </c>
      <c r="D8079" t="e">
        <f>IF(C8079=1,'Data Transformation'!$G$3+0.5*'Data Transformation'!$W$25,IF(C8080=1,D8080-'Data Transformation'!$W$25,FALSE))</f>
        <v>#NUM!</v>
      </c>
      <c r="E8079">
        <f t="array" ref="E8079">IF(ISLOGICAL(D8079),"",FREQUENCY(IF('Data Transformation'!$B$425:$B$8425='Bin Analysis'!$B8067,'Data Transformation'!$G$425:$G$8425),D8079))</f>
        <v>2001</v>
      </c>
      <c r="F8079">
        <f t="shared" si="1008"/>
        <v>0</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t="e">
        <f>Weighting!$C$16</f>
        <v>#DIV/0!</v>
      </c>
      <c r="C8080" t="e">
        <f>Weighting!$F$16</f>
        <v>#NUM!</v>
      </c>
      <c r="D8080" t="e">
        <f>IF(C8080=1,'Data Transformation'!$G$3+0.5*'Data Transformation'!$W$25,IF(C8081=1,D8081-'Data Transformation'!$W$25,FALSE))</f>
        <v>#NUM!</v>
      </c>
      <c r="E8080">
        <f t="array" ref="E8080">IF(ISLOGICAL(D8080),"",FREQUENCY(IF('Data Transformation'!$B$425:$B$8425='Bin Analysis'!$B8067,'Data Transformation'!$G$425:$G$8425),D8080))</f>
        <v>2001</v>
      </c>
      <c r="F8080">
        <f t="shared" si="1008"/>
        <v>0</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t="e">
        <f>Weighting!$C$17</f>
        <v>#DIV/0!</v>
      </c>
      <c r="C8081" t="e">
        <f>Weighting!$F$17</f>
        <v>#NUM!</v>
      </c>
      <c r="D8081" t="e">
        <f>IF(C8081=1,'Data Transformation'!$G$3+0.5*'Data Transformation'!$W$25,IF(C8082=1,D8082-'Data Transformation'!$W$25,FALSE))</f>
        <v>#NUM!</v>
      </c>
      <c r="E8081">
        <f t="array" ref="E8081">IF(ISLOGICAL(D8081),"",FREQUENCY(IF('Data Transformation'!$B$425:$B$8425='Bin Analysis'!$B8067,'Data Transformation'!$G$425:$G$8425),D8081))</f>
        <v>2001</v>
      </c>
      <c r="F8081">
        <f t="shared" si="1008"/>
        <v>0</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t="e">
        <f>Weighting!$C$18</f>
        <v>#DIV/0!</v>
      </c>
      <c r="C8082" t="e">
        <f>Weighting!$F$18</f>
        <v>#NUM!</v>
      </c>
      <c r="D8082" t="e">
        <f>IF(C8082=1,'Data Transformation'!$G$3+0.5*'Data Transformation'!$W$25,IF(C8083=1,D8083-'Data Transformation'!$W$25,FALSE))</f>
        <v>#NUM!</v>
      </c>
      <c r="E8082">
        <f t="array" ref="E8082">IF(ISLOGICAL(D8082),"",FREQUENCY(IF('Data Transformation'!$B$425:$B$8425='Bin Analysis'!$B8067,'Data Transformation'!$G$425:$G$8425),D8082))</f>
        <v>2001</v>
      </c>
      <c r="F8082">
        <f t="shared" si="1008"/>
        <v>0</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t="e">
        <f>Weighting!$C$19</f>
        <v>#DIV/0!</v>
      </c>
      <c r="C8083" t="e">
        <f>Weighting!$F$19</f>
        <v>#NUM!</v>
      </c>
      <c r="D8083" t="e">
        <f>IF(C8083=1,'Data Transformation'!$G$3+0.5*'Data Transformation'!$W$25,IF(C8084=1,D8084-'Data Transformation'!$W$25,FALSE))</f>
        <v>#NUM!</v>
      </c>
      <c r="E8083">
        <f t="array" ref="E8083">IF(ISLOGICAL(D8083),"",FREQUENCY(IF('Data Transformation'!$B$425:$B$8425='Bin Analysis'!$B8067,'Data Transformation'!$G$425:$G$8425),D8083))</f>
        <v>2001</v>
      </c>
      <c r="F8083">
        <f t="shared" si="1008"/>
        <v>0</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t="e">
        <f>Weighting!$C$20</f>
        <v>#DIV/0!</v>
      </c>
      <c r="C8084" t="e">
        <f>Weighting!$F$20</f>
        <v>#NUM!</v>
      </c>
      <c r="D8084" t="e">
        <f>IF(C8084=1,'Data Transformation'!$G$3+0.5*'Data Transformation'!$W$25,IF(C8085=1,D8085-'Data Transformation'!$W$25,FALSE))</f>
        <v>#NUM!</v>
      </c>
      <c r="E8084">
        <f t="array" ref="E8084">IF(ISLOGICAL(D8084),"",FREQUENCY(IF('Data Transformation'!$B$425:$B$8425='Bin Analysis'!$B8067,'Data Transformation'!$G$425:$G$8425),D8084))</f>
        <v>2001</v>
      </c>
      <c r="F8084">
        <f t="shared" si="1008"/>
        <v>0</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t="e">
        <f>Weighting!$C$21</f>
        <v>#DIV/0!</v>
      </c>
      <c r="C8085" t="e">
        <f>Weighting!$F$21</f>
        <v>#NUM!</v>
      </c>
      <c r="D8085" t="e">
        <f>IF(C8085=1,'Data Transformation'!$G$3+0.5*'Data Transformation'!$W$25,IF(C8086=1,D8086-'Data Transformation'!$W$25,FALSE))</f>
        <v>#NUM!</v>
      </c>
      <c r="E8085">
        <f t="array" ref="E8085">IF(ISLOGICAL(D8085),"",FREQUENCY(IF('Data Transformation'!$B$425:$B$8425='Bin Analysis'!$B8067,'Data Transformation'!$G$425:$G$8425),D8085))</f>
        <v>2001</v>
      </c>
      <c r="F8085">
        <f t="shared" si="1008"/>
        <v>0</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t="e">
        <f>Weighting!$C$22</f>
        <v>#DIV/0!</v>
      </c>
      <c r="C8086" t="e">
        <f>Weighting!$F$22</f>
        <v>#NUM!</v>
      </c>
      <c r="D8086" t="e">
        <f>IF(C8086=1,'Data Transformation'!$G$3+0.5*'Data Transformation'!$W$25,IF(C8087=1,D8087-'Data Transformation'!$W$25,FALSE))</f>
        <v>#NUM!</v>
      </c>
      <c r="E8086">
        <f t="array" ref="E8086">IF(ISLOGICAL(D8086),"",FREQUENCY(IF('Data Transformation'!$B$425:$B$8425='Bin Analysis'!$B8067,'Data Transformation'!$G$425:$G$8425),D8086))</f>
        <v>2001</v>
      </c>
      <c r="F8086">
        <f t="shared" si="1008"/>
        <v>0</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t="e">
        <f>Weighting!$C$23</f>
        <v>#DIV/0!</v>
      </c>
      <c r="C8087" t="e">
        <f>Weighting!$F$23</f>
        <v>#NUM!</v>
      </c>
      <c r="D8087" t="e">
        <f>IF(C8087=1,'Data Transformation'!$G$3+0.5*'Data Transformation'!$W$25,IF(C8088=1,D8088-'Data Transformation'!$W$25,FALSE))</f>
        <v>#NUM!</v>
      </c>
      <c r="E8087">
        <f t="array" ref="E8087">IF(ISLOGICAL(D8087),"",FREQUENCY(IF('Data Transformation'!$B$425:$B$8425='Bin Analysis'!$B8067,'Data Transformation'!$G$425:$G$8425),D8087))</f>
        <v>2001</v>
      </c>
      <c r="F8087">
        <f t="shared" si="1008"/>
        <v>0</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t="e">
        <f>Weighting!$C$24</f>
        <v>#DIV/0!</v>
      </c>
      <c r="C8088" t="e">
        <f>Weighting!$F$24</f>
        <v>#NUM!</v>
      </c>
      <c r="D8088" t="e">
        <f>IF(C8088=1,'Data Transformation'!$G$3+0.5*'Data Transformation'!$W$25,IF(C8089=1,D8089-'Data Transformation'!$W$25,FALSE))</f>
        <v>#NUM!</v>
      </c>
      <c r="E8088">
        <f t="array" ref="E8088">IF(ISLOGICAL(D8088),"",FREQUENCY(IF('Data Transformation'!$B$425:$B$8425='Bin Analysis'!$B8067,'Data Transformation'!$G$425:$G$8425),D8088))</f>
        <v>2001</v>
      </c>
      <c r="F8088">
        <f t="shared" si="1008"/>
        <v>0</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t="e">
        <f>Weighting!$C$25</f>
        <v>#DIV/0!</v>
      </c>
      <c r="C8089" t="e">
        <f>Weighting!$F$25</f>
        <v>#NUM!</v>
      </c>
      <c r="D8089" t="e">
        <f>IF(C8089=1,'Data Transformation'!$G$3+0.5*'Data Transformation'!$W$25,IF(C8090=1,D8090-'Data Transformation'!$W$25,FALSE))</f>
        <v>#NUM!</v>
      </c>
      <c r="E8089">
        <f t="array" ref="E8089">IF(ISLOGICAL(D8089),"",FREQUENCY(IF('Data Transformation'!$B$425:$B$8425='Bin Analysis'!$B8067,'Data Transformation'!$G$425:$G$8425),D8089))</f>
        <v>2001</v>
      </c>
      <c r="F8089">
        <f t="shared" si="1008"/>
        <v>0</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67</v>
      </c>
      <c r="B8092" t="s">
        <v>47</v>
      </c>
      <c r="C8092" t="s">
        <v>5</v>
      </c>
      <c r="D8092" t="s">
        <v>100</v>
      </c>
      <c r="E8092" t="s">
        <v>101</v>
      </c>
      <c r="F8092" t="s">
        <v>102</v>
      </c>
      <c r="G8092" t="s">
        <v>70</v>
      </c>
      <c r="H8092" t="s">
        <v>31</v>
      </c>
      <c r="I8092" t="s">
        <v>32</v>
      </c>
      <c r="J8092" t="s">
        <v>46</v>
      </c>
      <c r="K8092" s="14" t="s">
        <v>45</v>
      </c>
      <c r="M8092" s="14"/>
      <c r="X8092" s="2">
        <v>0</v>
      </c>
      <c r="Y8092" s="2">
        <v>0</v>
      </c>
    </row>
    <row r="8093" spans="1:25" x14ac:dyDescent="0.25">
      <c r="A8093" s="32"/>
      <c r="D8093" t="e">
        <f>IF(C8093=1,'Data Transformation'!$G$3+0.5*'Data Transformation'!$W$25,IF(C8094=1,D8094-'Data Transformation'!$W$25,FALSE))</f>
        <v>#NUM!</v>
      </c>
      <c r="E8093">
        <f t="array" ref="E8093">IF(ISLOGICAL(D8093),"",FREQUENCY(IF('Data Transformation'!$B$425:$B$8425='Bin Analysis'!$B8091,'Data Transformation'!$G$425:$G$8425),D8093))</f>
        <v>2001</v>
      </c>
      <c r="F8093" t="e">
        <f>IF(ISLOGICAL(D8093),"",E8093-E8092)</f>
        <v>#VALUE!</v>
      </c>
      <c r="M8093" s="14"/>
    </row>
    <row r="8094" spans="1:25" x14ac:dyDescent="0.25">
      <c r="A8094" s="32" t="e">
        <f>IF(Weighting!$P$6&gt;0,B8094,"")</f>
        <v>#NUM!</v>
      </c>
      <c r="B8094" t="e">
        <f>Weighting!$C$6</f>
        <v>#DIV/0!</v>
      </c>
      <c r="C8094" t="e">
        <f>Weighting!$F$6</f>
        <v>#NUM!</v>
      </c>
      <c r="D8094" t="e">
        <f>IF(C8094=1,'Data Transformation'!$G$3+0.5*'Data Transformation'!$W$25,IF(C8095=1,D8095-'Data Transformation'!$W$25,FALSE))</f>
        <v>#NUM!</v>
      </c>
      <c r="E8094">
        <f t="array" ref="E8094">IF(ISLOGICAL(D8094),"",FREQUENCY(IF('Data Transformation'!$B$425:$B$8425='Bin Analysis'!$B8091,'Data Transformation'!$G$425:$G$8425),D8094))</f>
        <v>2001</v>
      </c>
      <c r="F8094">
        <f>IF(ISLOGICAL(D8094),"",E8094-E8093)</f>
        <v>0</v>
      </c>
      <c r="G8094">
        <f>Weighting!$H$6</f>
        <v>1</v>
      </c>
      <c r="H8094">
        <f t="array" ref="H8094">FREQUENCY(IF('Data Transformation'!$B$4:$B$8425=B8091,'Data Transformation'!$G$4:$G$8425),'Bin Analysis'!$B8094)</f>
        <v>2073</v>
      </c>
      <c r="I8094">
        <f>H8094-H8093</f>
        <v>2073</v>
      </c>
      <c r="J8094">
        <f>IF(I8094=0,0,1)</f>
        <v>1</v>
      </c>
      <c r="K8094" t="e">
        <f>J8094*Weighting!$W$6</f>
        <v>#NUM!</v>
      </c>
      <c r="M8094" s="14"/>
    </row>
    <row r="8095" spans="1:25" x14ac:dyDescent="0.25">
      <c r="A8095" s="32" t="str">
        <f>IF(Weighting!$P$7&gt;0,B8095,"")</f>
        <v/>
      </c>
      <c r="B8095" t="e">
        <f>Weighting!$C$7</f>
        <v>#DIV/0!</v>
      </c>
      <c r="C8095" t="e">
        <f>Weighting!$F$7</f>
        <v>#NUM!</v>
      </c>
      <c r="D8095" t="e">
        <f>IF(C8095=1,'Data Transformation'!$G$3+0.5*'Data Transformation'!$W$25,IF(C8096=1,D8096-'Data Transformation'!$W$25,FALSE))</f>
        <v>#NUM!</v>
      </c>
      <c r="E8095">
        <f t="array" ref="E8095">IF(ISLOGICAL(D8095),"",FREQUENCY(IF('Data Transformation'!$B$425:$B$8425='Bin Analysis'!$B8091,'Data Transformation'!$G$425:$G$8425),D8095))</f>
        <v>2001</v>
      </c>
      <c r="F8095">
        <f t="shared" ref="F8095:F8113" si="1011">IF(ISLOGICAL(D8095),"",E8095-E8094)</f>
        <v>0</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t="str">
        <f>IF(Weighting!$P$8&gt;0,B8096,"")</f>
        <v/>
      </c>
      <c r="B8096" t="e">
        <f>Weighting!$C$8</f>
        <v>#DIV/0!</v>
      </c>
      <c r="C8096" t="e">
        <f>Weighting!$F$8</f>
        <v>#NUM!</v>
      </c>
      <c r="D8096" t="e">
        <f>IF(C8096=1,'Data Transformation'!$G$3+0.5*'Data Transformation'!$W$25,IF(C8097=1,D8097-'Data Transformation'!$W$25,FALSE))</f>
        <v>#NUM!</v>
      </c>
      <c r="E8096">
        <f t="array" ref="E8096">IF(ISLOGICAL(D8096),"",FREQUENCY(IF('Data Transformation'!$B$425:$B$8425='Bin Analysis'!$B8091,'Data Transformation'!$G$425:$G$8425),D8096))</f>
        <v>2001</v>
      </c>
      <c r="F8096">
        <f t="shared" si="1011"/>
        <v>0</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t="str">
        <f>IF(Weighting!$P$9&gt;0,B8097,"")</f>
        <v/>
      </c>
      <c r="B8097" s="50" t="e">
        <f>Weighting!$C$9</f>
        <v>#DIV/0!</v>
      </c>
      <c r="C8097" t="e">
        <f>Weighting!$F$9</f>
        <v>#NUM!</v>
      </c>
      <c r="D8097" t="e">
        <f>IF(C8097=1,'Data Transformation'!$G$3+0.5*'Data Transformation'!$W$25,IF(C8098=1,D8098-'Data Transformation'!$W$25,FALSE))</f>
        <v>#NUM!</v>
      </c>
      <c r="E8097">
        <f t="array" ref="E8097">IF(ISLOGICAL(D8097),"",FREQUENCY(IF('Data Transformation'!$B$425:$B$8425='Bin Analysis'!$B8091,'Data Transformation'!$G$425:$G$8425),D8097))</f>
        <v>2001</v>
      </c>
      <c r="F8097">
        <f t="shared" si="1011"/>
        <v>0</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t="str">
        <f>IF(Weighting!$P$10&gt;0,B8098,"")</f>
        <v/>
      </c>
      <c r="B8098" t="e">
        <f>Weighting!$C$10</f>
        <v>#DIV/0!</v>
      </c>
      <c r="C8098" t="e">
        <f>Weighting!$F$10</f>
        <v>#NUM!</v>
      </c>
      <c r="D8098" t="e">
        <f>IF(C8098=1,'Data Transformation'!$G$3+0.5*'Data Transformation'!$W$25,IF(C8099=1,D8099-'Data Transformation'!$W$25,FALSE))</f>
        <v>#NUM!</v>
      </c>
      <c r="E8098">
        <f t="array" ref="E8098">IF(ISLOGICAL(D8098),"",FREQUENCY(IF('Data Transformation'!$B$425:$B$8425='Bin Analysis'!$B8091,'Data Transformation'!$G$425:$G$8425),D8098))</f>
        <v>2001</v>
      </c>
      <c r="F8098">
        <f t="shared" si="1011"/>
        <v>0</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t="str">
        <f>IF(Weighting!$P$11&gt;0,B8099,"")</f>
        <v/>
      </c>
      <c r="B8099" t="e">
        <f>Weighting!$C$11</f>
        <v>#DIV/0!</v>
      </c>
      <c r="C8099" t="e">
        <f>Weighting!$F$11</f>
        <v>#NUM!</v>
      </c>
      <c r="D8099" t="e">
        <f>IF(C8099=1,'Data Transformation'!$G$3+0.5*'Data Transformation'!$W$25,IF(C8100=1,D8100-'Data Transformation'!$W$25,FALSE))</f>
        <v>#NUM!</v>
      </c>
      <c r="E8099">
        <f t="array" ref="E8099">IF(ISLOGICAL(D8099),"",FREQUENCY(IF('Data Transformation'!$B$425:$B$8425='Bin Analysis'!$B8091,'Data Transformation'!$G$425:$G$8425),D8099))</f>
        <v>2001</v>
      </c>
      <c r="F8099">
        <f t="shared" si="1011"/>
        <v>0</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t="str">
        <f>IF(Weighting!$P$12&gt;0,B8100,"")</f>
        <v/>
      </c>
      <c r="B8100" t="e">
        <f>Weighting!$C$12</f>
        <v>#DIV/0!</v>
      </c>
      <c r="C8100" t="e">
        <f>Weighting!$F$12</f>
        <v>#NUM!</v>
      </c>
      <c r="D8100" t="e">
        <f>IF(C8100=1,'Data Transformation'!$G$3+0.5*'Data Transformation'!$W$25,IF(C8101=1,D8101-'Data Transformation'!$W$25,FALSE))</f>
        <v>#NUM!</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t="str">
        <f>IF(Weighting!$P$13&gt;0,B8101,"")</f>
        <v/>
      </c>
      <c r="B8101" t="e">
        <f>Weighting!$C$13</f>
        <v>#DIV/0!</v>
      </c>
      <c r="C8101" t="e">
        <f>Weighting!$F$13</f>
        <v>#NUM!</v>
      </c>
      <c r="D8101" t="e">
        <f>IF(C8101=1,'Data Transformation'!$G$3+0.5*'Data Transformation'!$W$25,IF(C8102=1,D8102-'Data Transformation'!$W$25,FALSE))</f>
        <v>#NUM!</v>
      </c>
      <c r="E8101">
        <f t="array" ref="E8101">IF(ISLOGICAL(D8101),"",FREQUENCY(IF('Data Transformation'!$B$425:$B$8425='Bin Analysis'!$B8091,'Data Transformation'!$G$425:$G$8425),D8101))</f>
        <v>2001</v>
      </c>
      <c r="F8101">
        <f t="shared" si="1011"/>
        <v>0</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t="str">
        <f>IF(Weighting!$P$14&gt;0,B8102,"")</f>
        <v/>
      </c>
      <c r="B8102" t="e">
        <f>Weighting!$C$14</f>
        <v>#DIV/0!</v>
      </c>
      <c r="C8102" t="e">
        <f>Weighting!$F$14</f>
        <v>#NUM!</v>
      </c>
      <c r="D8102" t="e">
        <f>IF(C8102=1,'Data Transformation'!$G$3+0.5*'Data Transformation'!$W$25,IF(C8103=1,D8103-'Data Transformation'!$W$25,FALSE))</f>
        <v>#NUM!</v>
      </c>
      <c r="E8102">
        <f t="array" ref="E8102">IF(ISLOGICAL(D8102),"",FREQUENCY(IF('Data Transformation'!$B$425:$B$8425='Bin Analysis'!$B8091,'Data Transformation'!$G$425:$G$8425),D8102))</f>
        <v>2001</v>
      </c>
      <c r="F8102">
        <f t="shared" si="1011"/>
        <v>0</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t="str">
        <f>IF(Weighting!$P$15&gt;0,B8103,"")</f>
        <v/>
      </c>
      <c r="B8103" t="e">
        <f>Weighting!$C$15</f>
        <v>#DIV/0!</v>
      </c>
      <c r="C8103" t="e">
        <f>Weighting!$F$15</f>
        <v>#NUM!</v>
      </c>
      <c r="D8103" t="e">
        <f>IF(C8103=1,'Data Transformation'!$G$3+0.5*'Data Transformation'!$W$25,IF(C8104=1,D8104-'Data Transformation'!$W$25,FALSE))</f>
        <v>#NUM!</v>
      </c>
      <c r="E8103">
        <f t="array" ref="E8103">IF(ISLOGICAL(D8103),"",FREQUENCY(IF('Data Transformation'!$B$425:$B$8425='Bin Analysis'!$B8091,'Data Transformation'!$G$425:$G$8425),D8103))</f>
        <v>2001</v>
      </c>
      <c r="F8103">
        <f t="shared" si="1011"/>
        <v>0</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t="e">
        <f>Weighting!$C$16</f>
        <v>#DIV/0!</v>
      </c>
      <c r="C8104" t="e">
        <f>Weighting!$F$16</f>
        <v>#NUM!</v>
      </c>
      <c r="D8104" t="e">
        <f>IF(C8104=1,'Data Transformation'!$G$3+0.5*'Data Transformation'!$W$25,IF(C8105=1,D8105-'Data Transformation'!$W$25,FALSE))</f>
        <v>#NUM!</v>
      </c>
      <c r="E8104">
        <f t="array" ref="E8104">IF(ISLOGICAL(D8104),"",FREQUENCY(IF('Data Transformation'!$B$425:$B$8425='Bin Analysis'!$B8091,'Data Transformation'!$G$425:$G$8425),D8104))</f>
        <v>2001</v>
      </c>
      <c r="F8104">
        <f t="shared" si="1011"/>
        <v>0</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t="e">
        <f>Weighting!$C$17</f>
        <v>#DIV/0!</v>
      </c>
      <c r="C8105" t="e">
        <f>Weighting!$F$17</f>
        <v>#NUM!</v>
      </c>
      <c r="D8105" t="e">
        <f>IF(C8105=1,'Data Transformation'!$G$3+0.5*'Data Transformation'!$W$25,IF(C8106=1,D8106-'Data Transformation'!$W$25,FALSE))</f>
        <v>#NUM!</v>
      </c>
      <c r="E8105">
        <f t="array" ref="E8105">IF(ISLOGICAL(D8105),"",FREQUENCY(IF('Data Transformation'!$B$425:$B$8425='Bin Analysis'!$B8091,'Data Transformation'!$G$425:$G$8425),D8105))</f>
        <v>2001</v>
      </c>
      <c r="F8105">
        <f t="shared" si="1011"/>
        <v>0</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t="e">
        <f>Weighting!$C$18</f>
        <v>#DIV/0!</v>
      </c>
      <c r="C8106" t="e">
        <f>Weighting!$F$18</f>
        <v>#NUM!</v>
      </c>
      <c r="D8106" t="e">
        <f>IF(C8106=1,'Data Transformation'!$G$3+0.5*'Data Transformation'!$W$25,IF(C8107=1,D8107-'Data Transformation'!$W$25,FALSE))</f>
        <v>#NUM!</v>
      </c>
      <c r="E8106">
        <f t="array" ref="E8106">IF(ISLOGICAL(D8106),"",FREQUENCY(IF('Data Transformation'!$B$425:$B$8425='Bin Analysis'!$B8091,'Data Transformation'!$G$425:$G$8425),D8106))</f>
        <v>2001</v>
      </c>
      <c r="F8106">
        <f t="shared" si="1011"/>
        <v>0</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t="e">
        <f>Weighting!$C$19</f>
        <v>#DIV/0!</v>
      </c>
      <c r="C8107" t="e">
        <f>Weighting!$F$19</f>
        <v>#NUM!</v>
      </c>
      <c r="D8107" t="e">
        <f>IF(C8107=1,'Data Transformation'!$G$3+0.5*'Data Transformation'!$W$25,IF(C8108=1,D8108-'Data Transformation'!$W$25,FALSE))</f>
        <v>#NUM!</v>
      </c>
      <c r="E8107">
        <f t="array" ref="E8107">IF(ISLOGICAL(D8107),"",FREQUENCY(IF('Data Transformation'!$B$425:$B$8425='Bin Analysis'!$B8091,'Data Transformation'!$G$425:$G$8425),D8107))</f>
        <v>2001</v>
      </c>
      <c r="F8107">
        <f t="shared" si="1011"/>
        <v>0</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t="e">
        <f>Weighting!$C$20</f>
        <v>#DIV/0!</v>
      </c>
      <c r="C8108" t="e">
        <f>Weighting!$F$20</f>
        <v>#NUM!</v>
      </c>
      <c r="D8108" t="e">
        <f>IF(C8108=1,'Data Transformation'!$G$3+0.5*'Data Transformation'!$W$25,IF(C8109=1,D8109-'Data Transformation'!$W$25,FALSE))</f>
        <v>#NUM!</v>
      </c>
      <c r="E8108">
        <f t="array" ref="E8108">IF(ISLOGICAL(D8108),"",FREQUENCY(IF('Data Transformation'!$B$425:$B$8425='Bin Analysis'!$B8091,'Data Transformation'!$G$425:$G$8425),D8108))</f>
        <v>2001</v>
      </c>
      <c r="F8108">
        <f t="shared" si="1011"/>
        <v>0</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t="e">
        <f>Weighting!$C$21</f>
        <v>#DIV/0!</v>
      </c>
      <c r="C8109" t="e">
        <f>Weighting!$F$21</f>
        <v>#NUM!</v>
      </c>
      <c r="D8109" t="e">
        <f>IF(C8109=1,'Data Transformation'!$G$3+0.5*'Data Transformation'!$W$25,IF(C8110=1,D8110-'Data Transformation'!$W$25,FALSE))</f>
        <v>#NUM!</v>
      </c>
      <c r="E8109">
        <f t="array" ref="E8109">IF(ISLOGICAL(D8109),"",FREQUENCY(IF('Data Transformation'!$B$425:$B$8425='Bin Analysis'!$B8091,'Data Transformation'!$G$425:$G$8425),D8109))</f>
        <v>2001</v>
      </c>
      <c r="F8109">
        <f t="shared" si="1011"/>
        <v>0</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t="e">
        <f>Weighting!$C$22</f>
        <v>#DIV/0!</v>
      </c>
      <c r="C8110" t="e">
        <f>Weighting!$F$22</f>
        <v>#NUM!</v>
      </c>
      <c r="D8110" t="e">
        <f>IF(C8110=1,'Data Transformation'!$G$3+0.5*'Data Transformation'!$W$25,IF(C8111=1,D8111-'Data Transformation'!$W$25,FALSE))</f>
        <v>#NUM!</v>
      </c>
      <c r="E8110">
        <f t="array" ref="E8110">IF(ISLOGICAL(D8110),"",FREQUENCY(IF('Data Transformation'!$B$425:$B$8425='Bin Analysis'!$B8091,'Data Transformation'!$G$425:$G$8425),D8110))</f>
        <v>2001</v>
      </c>
      <c r="F8110">
        <f t="shared" si="1011"/>
        <v>0</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t="e">
        <f>Weighting!$C$23</f>
        <v>#DIV/0!</v>
      </c>
      <c r="C8111" t="e">
        <f>Weighting!$F$23</f>
        <v>#NUM!</v>
      </c>
      <c r="D8111" t="e">
        <f>IF(C8111=1,'Data Transformation'!$G$3+0.5*'Data Transformation'!$W$25,IF(C8112=1,D8112-'Data Transformation'!$W$25,FALSE))</f>
        <v>#NUM!</v>
      </c>
      <c r="E8111">
        <f t="array" ref="E8111">IF(ISLOGICAL(D8111),"",FREQUENCY(IF('Data Transformation'!$B$425:$B$8425='Bin Analysis'!$B8091,'Data Transformation'!$G$425:$G$8425),D8111))</f>
        <v>2001</v>
      </c>
      <c r="F8111">
        <f t="shared" si="1011"/>
        <v>0</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t="e">
        <f>Weighting!$C$24</f>
        <v>#DIV/0!</v>
      </c>
      <c r="C8112" t="e">
        <f>Weighting!$F$24</f>
        <v>#NUM!</v>
      </c>
      <c r="D8112" t="e">
        <f>IF(C8112=1,'Data Transformation'!$G$3+0.5*'Data Transformation'!$W$25,IF(C8113=1,D8113-'Data Transformation'!$W$25,FALSE))</f>
        <v>#NUM!</v>
      </c>
      <c r="E8112">
        <f t="array" ref="E8112">IF(ISLOGICAL(D8112),"",FREQUENCY(IF('Data Transformation'!$B$425:$B$8425='Bin Analysis'!$B8091,'Data Transformation'!$G$425:$G$8425),D8112))</f>
        <v>2001</v>
      </c>
      <c r="F8112">
        <f t="shared" si="1011"/>
        <v>0</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t="e">
        <f>Weighting!$C$25</f>
        <v>#DIV/0!</v>
      </c>
      <c r="C8113" t="e">
        <f>Weighting!$F$25</f>
        <v>#NUM!</v>
      </c>
      <c r="D8113" t="e">
        <f>IF(C8113=1,'Data Transformation'!$G$3+0.5*'Data Transformation'!$W$25,IF(C8114=1,D8114-'Data Transformation'!$W$25,FALSE))</f>
        <v>#NUM!</v>
      </c>
      <c r="E8113">
        <f t="array" ref="E8113">IF(ISLOGICAL(D8113),"",FREQUENCY(IF('Data Transformation'!$B$425:$B$8425='Bin Analysis'!$B8091,'Data Transformation'!$G$425:$G$8425),D8113))</f>
        <v>2001</v>
      </c>
      <c r="F8113">
        <f t="shared" si="1011"/>
        <v>0</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67</v>
      </c>
      <c r="B8116" t="s">
        <v>47</v>
      </c>
      <c r="C8116" t="s">
        <v>5</v>
      </c>
      <c r="D8116" t="s">
        <v>100</v>
      </c>
      <c r="E8116" t="s">
        <v>101</v>
      </c>
      <c r="F8116" t="s">
        <v>102</v>
      </c>
      <c r="G8116" t="s">
        <v>70</v>
      </c>
      <c r="H8116" t="s">
        <v>31</v>
      </c>
      <c r="I8116" t="s">
        <v>32</v>
      </c>
      <c r="J8116" t="s">
        <v>46</v>
      </c>
      <c r="K8116" s="14" t="s">
        <v>45</v>
      </c>
      <c r="M8116" s="14"/>
      <c r="X8116" s="2">
        <v>0</v>
      </c>
      <c r="Y8116" s="2">
        <v>0</v>
      </c>
    </row>
    <row r="8117" spans="1:25" x14ac:dyDescent="0.25">
      <c r="A8117" s="32"/>
      <c r="D8117" t="e">
        <f>IF(C8117=1,'Data Transformation'!$G$3+0.5*'Data Transformation'!$W$25,IF(C8118=1,D8118-'Data Transformation'!$W$25,FALSE))</f>
        <v>#NUM!</v>
      </c>
      <c r="E8117">
        <f t="array" ref="E8117">IF(ISLOGICAL(D8117),"",FREQUENCY(IF('Data Transformation'!$B$425:$B$8425='Bin Analysis'!$B8115,'Data Transformation'!$G$425:$G$8425),D8117))</f>
        <v>2001</v>
      </c>
      <c r="F8117" t="e">
        <f>IF(ISLOGICAL(D8117),"",E8117-E8116)</f>
        <v>#VALUE!</v>
      </c>
      <c r="M8117" s="14"/>
    </row>
    <row r="8118" spans="1:25" x14ac:dyDescent="0.25">
      <c r="A8118" s="32" t="e">
        <f>IF(Weighting!$P$6&gt;0,B8118,"")</f>
        <v>#NUM!</v>
      </c>
      <c r="B8118" t="e">
        <f>Weighting!$C$6</f>
        <v>#DIV/0!</v>
      </c>
      <c r="C8118" t="e">
        <f>Weighting!$F$6</f>
        <v>#NUM!</v>
      </c>
      <c r="D8118" t="e">
        <f>IF(C8118=1,'Data Transformation'!$G$3+0.5*'Data Transformation'!$W$25,IF(C8119=1,D8119-'Data Transformation'!$W$25,FALSE))</f>
        <v>#NUM!</v>
      </c>
      <c r="E8118">
        <f t="array" ref="E8118">IF(ISLOGICAL(D8118),"",FREQUENCY(IF('Data Transformation'!$B$425:$B$8425='Bin Analysis'!$B8115,'Data Transformation'!$G$425:$G$8425),D8118))</f>
        <v>2001</v>
      </c>
      <c r="F8118">
        <f>IF(ISLOGICAL(D8118),"",E8118-E8117)</f>
        <v>0</v>
      </c>
      <c r="G8118">
        <f>Weighting!$H$6</f>
        <v>1</v>
      </c>
      <c r="H8118">
        <f t="array" ref="H8118">FREQUENCY(IF('Data Transformation'!$B$4:$B$8425=B8115,'Data Transformation'!$G$4:$G$8425),'Bin Analysis'!$B8118)</f>
        <v>2073</v>
      </c>
      <c r="I8118">
        <f>H8118-H8117</f>
        <v>2073</v>
      </c>
      <c r="J8118">
        <f>IF(I8118=0,0,1)</f>
        <v>1</v>
      </c>
      <c r="K8118" t="e">
        <f>J8118*Weighting!$W$6</f>
        <v>#NUM!</v>
      </c>
      <c r="M8118" s="14"/>
    </row>
    <row r="8119" spans="1:25" x14ac:dyDescent="0.25">
      <c r="A8119" s="32" t="str">
        <f>IF(Weighting!$P$7&gt;0,B8119,"")</f>
        <v/>
      </c>
      <c r="B8119" t="e">
        <f>Weighting!$C$7</f>
        <v>#DIV/0!</v>
      </c>
      <c r="C8119" t="e">
        <f>Weighting!$F$7</f>
        <v>#NUM!</v>
      </c>
      <c r="D8119" t="e">
        <f>IF(C8119=1,'Data Transformation'!$G$3+0.5*'Data Transformation'!$W$25,IF(C8120=1,D8120-'Data Transformation'!$W$25,FALSE))</f>
        <v>#NUM!</v>
      </c>
      <c r="E8119">
        <f t="array" ref="E8119">IF(ISLOGICAL(D8119),"",FREQUENCY(IF('Data Transformation'!$B$425:$B$8425='Bin Analysis'!$B8115,'Data Transformation'!$G$425:$G$8425),D8119))</f>
        <v>2001</v>
      </c>
      <c r="F8119">
        <f t="shared" ref="F8119:F8137" si="1014">IF(ISLOGICAL(D8119),"",E8119-E8118)</f>
        <v>0</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t="str">
        <f>IF(Weighting!$P$8&gt;0,B8120,"")</f>
        <v/>
      </c>
      <c r="B8120" t="e">
        <f>Weighting!$C$8</f>
        <v>#DIV/0!</v>
      </c>
      <c r="C8120" t="e">
        <f>Weighting!$F$8</f>
        <v>#NUM!</v>
      </c>
      <c r="D8120" t="e">
        <f>IF(C8120=1,'Data Transformation'!$G$3+0.5*'Data Transformation'!$W$25,IF(C8121=1,D8121-'Data Transformation'!$W$25,FALSE))</f>
        <v>#NUM!</v>
      </c>
      <c r="E8120">
        <f t="array" ref="E8120">IF(ISLOGICAL(D8120),"",FREQUENCY(IF('Data Transformation'!$B$425:$B$8425='Bin Analysis'!$B8115,'Data Transformation'!$G$425:$G$8425),D8120))</f>
        <v>2001</v>
      </c>
      <c r="F8120">
        <f t="shared" si="1014"/>
        <v>0</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t="str">
        <f>IF(Weighting!$P$9&gt;0,B8121,"")</f>
        <v/>
      </c>
      <c r="B8121" s="50" t="e">
        <f>Weighting!$C$9</f>
        <v>#DIV/0!</v>
      </c>
      <c r="C8121" t="e">
        <f>Weighting!$F$9</f>
        <v>#NUM!</v>
      </c>
      <c r="D8121" t="e">
        <f>IF(C8121=1,'Data Transformation'!$G$3+0.5*'Data Transformation'!$W$25,IF(C8122=1,D8122-'Data Transformation'!$W$25,FALSE))</f>
        <v>#NUM!</v>
      </c>
      <c r="E8121">
        <f t="array" ref="E8121">IF(ISLOGICAL(D8121),"",FREQUENCY(IF('Data Transformation'!$B$425:$B$8425='Bin Analysis'!$B8115,'Data Transformation'!$G$425:$G$8425),D8121))</f>
        <v>2001</v>
      </c>
      <c r="F8121">
        <f t="shared" si="1014"/>
        <v>0</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t="str">
        <f>IF(Weighting!$P$10&gt;0,B8122,"")</f>
        <v/>
      </c>
      <c r="B8122" t="e">
        <f>Weighting!$C$10</f>
        <v>#DIV/0!</v>
      </c>
      <c r="C8122" t="e">
        <f>Weighting!$F$10</f>
        <v>#NUM!</v>
      </c>
      <c r="D8122" t="e">
        <f>IF(C8122=1,'Data Transformation'!$G$3+0.5*'Data Transformation'!$W$25,IF(C8123=1,D8123-'Data Transformation'!$W$25,FALSE))</f>
        <v>#NUM!</v>
      </c>
      <c r="E8122">
        <f t="array" ref="E8122">IF(ISLOGICAL(D8122),"",FREQUENCY(IF('Data Transformation'!$B$425:$B$8425='Bin Analysis'!$B8115,'Data Transformation'!$G$425:$G$8425),D8122))</f>
        <v>2001</v>
      </c>
      <c r="F8122">
        <f t="shared" si="1014"/>
        <v>0</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t="str">
        <f>IF(Weighting!$P$11&gt;0,B8123,"")</f>
        <v/>
      </c>
      <c r="B8123" t="e">
        <f>Weighting!$C$11</f>
        <v>#DIV/0!</v>
      </c>
      <c r="C8123" t="e">
        <f>Weighting!$F$11</f>
        <v>#NUM!</v>
      </c>
      <c r="D8123" t="e">
        <f>IF(C8123=1,'Data Transformation'!$G$3+0.5*'Data Transformation'!$W$25,IF(C8124=1,D8124-'Data Transformation'!$W$25,FALSE))</f>
        <v>#NUM!</v>
      </c>
      <c r="E8123">
        <f t="array" ref="E8123">IF(ISLOGICAL(D8123),"",FREQUENCY(IF('Data Transformation'!$B$425:$B$8425='Bin Analysis'!$B8115,'Data Transformation'!$G$425:$G$8425),D8123))</f>
        <v>2001</v>
      </c>
      <c r="F8123">
        <f t="shared" si="1014"/>
        <v>0</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t="str">
        <f>IF(Weighting!$P$12&gt;0,B8124,"")</f>
        <v/>
      </c>
      <c r="B8124" t="e">
        <f>Weighting!$C$12</f>
        <v>#DIV/0!</v>
      </c>
      <c r="C8124" t="e">
        <f>Weighting!$F$12</f>
        <v>#NUM!</v>
      </c>
      <c r="D8124" t="e">
        <f>IF(C8124=1,'Data Transformation'!$G$3+0.5*'Data Transformation'!$W$25,IF(C8125=1,D8125-'Data Transformation'!$W$25,FALSE))</f>
        <v>#NUM!</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t="str">
        <f>IF(Weighting!$P$13&gt;0,B8125,"")</f>
        <v/>
      </c>
      <c r="B8125" t="e">
        <f>Weighting!$C$13</f>
        <v>#DIV/0!</v>
      </c>
      <c r="C8125" t="e">
        <f>Weighting!$F$13</f>
        <v>#NUM!</v>
      </c>
      <c r="D8125" t="e">
        <f>IF(C8125=1,'Data Transformation'!$G$3+0.5*'Data Transformation'!$W$25,IF(C8126=1,D8126-'Data Transformation'!$W$25,FALSE))</f>
        <v>#NUM!</v>
      </c>
      <c r="E8125">
        <f t="array" ref="E8125">IF(ISLOGICAL(D8125),"",FREQUENCY(IF('Data Transformation'!$B$425:$B$8425='Bin Analysis'!$B8115,'Data Transformation'!$G$425:$G$8425),D8125))</f>
        <v>2001</v>
      </c>
      <c r="F8125">
        <f t="shared" si="1014"/>
        <v>0</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t="str">
        <f>IF(Weighting!$P$14&gt;0,B8126,"")</f>
        <v/>
      </c>
      <c r="B8126" t="e">
        <f>Weighting!$C$14</f>
        <v>#DIV/0!</v>
      </c>
      <c r="C8126" t="e">
        <f>Weighting!$F$14</f>
        <v>#NUM!</v>
      </c>
      <c r="D8126" t="e">
        <f>IF(C8126=1,'Data Transformation'!$G$3+0.5*'Data Transformation'!$W$25,IF(C8127=1,D8127-'Data Transformation'!$W$25,FALSE))</f>
        <v>#NUM!</v>
      </c>
      <c r="E8126">
        <f t="array" ref="E8126">IF(ISLOGICAL(D8126),"",FREQUENCY(IF('Data Transformation'!$B$425:$B$8425='Bin Analysis'!$B8115,'Data Transformation'!$G$425:$G$8425),D8126))</f>
        <v>2001</v>
      </c>
      <c r="F8126">
        <f t="shared" si="1014"/>
        <v>0</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t="str">
        <f>IF(Weighting!$P$15&gt;0,B8127,"")</f>
        <v/>
      </c>
      <c r="B8127" t="e">
        <f>Weighting!$C$15</f>
        <v>#DIV/0!</v>
      </c>
      <c r="C8127" t="e">
        <f>Weighting!$F$15</f>
        <v>#NUM!</v>
      </c>
      <c r="D8127" t="e">
        <f>IF(C8127=1,'Data Transformation'!$G$3+0.5*'Data Transformation'!$W$25,IF(C8128=1,D8128-'Data Transformation'!$W$25,FALSE))</f>
        <v>#NUM!</v>
      </c>
      <c r="E8127">
        <f t="array" ref="E8127">IF(ISLOGICAL(D8127),"",FREQUENCY(IF('Data Transformation'!$B$425:$B$8425='Bin Analysis'!$B8115,'Data Transformation'!$G$425:$G$8425),D8127))</f>
        <v>2001</v>
      </c>
      <c r="F8127">
        <f t="shared" si="1014"/>
        <v>0</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t="e">
        <f>Weighting!$C$16</f>
        <v>#DIV/0!</v>
      </c>
      <c r="C8128" t="e">
        <f>Weighting!$F$16</f>
        <v>#NUM!</v>
      </c>
      <c r="D8128" t="e">
        <f>IF(C8128=1,'Data Transformation'!$G$3+0.5*'Data Transformation'!$W$25,IF(C8129=1,D8129-'Data Transformation'!$W$25,FALSE))</f>
        <v>#NUM!</v>
      </c>
      <c r="E8128">
        <f t="array" ref="E8128">IF(ISLOGICAL(D8128),"",FREQUENCY(IF('Data Transformation'!$B$425:$B$8425='Bin Analysis'!$B8115,'Data Transformation'!$G$425:$G$8425),D8128))</f>
        <v>2001</v>
      </c>
      <c r="F8128">
        <f t="shared" si="1014"/>
        <v>0</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t="e">
        <f>Weighting!$C$17</f>
        <v>#DIV/0!</v>
      </c>
      <c r="C8129" t="e">
        <f>Weighting!$F$17</f>
        <v>#NUM!</v>
      </c>
      <c r="D8129" t="e">
        <f>IF(C8129=1,'Data Transformation'!$G$3+0.5*'Data Transformation'!$W$25,IF(C8130=1,D8130-'Data Transformation'!$W$25,FALSE))</f>
        <v>#NUM!</v>
      </c>
      <c r="E8129">
        <f t="array" ref="E8129">IF(ISLOGICAL(D8129),"",FREQUENCY(IF('Data Transformation'!$B$425:$B$8425='Bin Analysis'!$B8115,'Data Transformation'!$G$425:$G$8425),D8129))</f>
        <v>2001</v>
      </c>
      <c r="F8129">
        <f t="shared" si="1014"/>
        <v>0</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t="e">
        <f>Weighting!$C$18</f>
        <v>#DIV/0!</v>
      </c>
      <c r="C8130" t="e">
        <f>Weighting!$F$18</f>
        <v>#NUM!</v>
      </c>
      <c r="D8130" t="e">
        <f>IF(C8130=1,'Data Transformation'!$G$3+0.5*'Data Transformation'!$W$25,IF(C8131=1,D8131-'Data Transformation'!$W$25,FALSE))</f>
        <v>#NUM!</v>
      </c>
      <c r="E8130">
        <f t="array" ref="E8130">IF(ISLOGICAL(D8130),"",FREQUENCY(IF('Data Transformation'!$B$425:$B$8425='Bin Analysis'!$B8115,'Data Transformation'!$G$425:$G$8425),D8130))</f>
        <v>2001</v>
      </c>
      <c r="F8130">
        <f t="shared" si="1014"/>
        <v>0</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t="e">
        <f>Weighting!$C$19</f>
        <v>#DIV/0!</v>
      </c>
      <c r="C8131" t="e">
        <f>Weighting!$F$19</f>
        <v>#NUM!</v>
      </c>
      <c r="D8131" t="e">
        <f>IF(C8131=1,'Data Transformation'!$G$3+0.5*'Data Transformation'!$W$25,IF(C8132=1,D8132-'Data Transformation'!$W$25,FALSE))</f>
        <v>#NUM!</v>
      </c>
      <c r="E8131">
        <f t="array" ref="E8131">IF(ISLOGICAL(D8131),"",FREQUENCY(IF('Data Transformation'!$B$425:$B$8425='Bin Analysis'!$B8115,'Data Transformation'!$G$425:$G$8425),D8131))</f>
        <v>2001</v>
      </c>
      <c r="F8131">
        <f t="shared" si="1014"/>
        <v>0</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t="e">
        <f>Weighting!$C$20</f>
        <v>#DIV/0!</v>
      </c>
      <c r="C8132" t="e">
        <f>Weighting!$F$20</f>
        <v>#NUM!</v>
      </c>
      <c r="D8132" t="e">
        <f>IF(C8132=1,'Data Transformation'!$G$3+0.5*'Data Transformation'!$W$25,IF(C8133=1,D8133-'Data Transformation'!$W$25,FALSE))</f>
        <v>#NUM!</v>
      </c>
      <c r="E8132">
        <f t="array" ref="E8132">IF(ISLOGICAL(D8132),"",FREQUENCY(IF('Data Transformation'!$B$425:$B$8425='Bin Analysis'!$B8115,'Data Transformation'!$G$425:$G$8425),D8132))</f>
        <v>2001</v>
      </c>
      <c r="F8132">
        <f t="shared" si="1014"/>
        <v>0</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t="e">
        <f>Weighting!$C$21</f>
        <v>#DIV/0!</v>
      </c>
      <c r="C8133" t="e">
        <f>Weighting!$F$21</f>
        <v>#NUM!</v>
      </c>
      <c r="D8133" t="e">
        <f>IF(C8133=1,'Data Transformation'!$G$3+0.5*'Data Transformation'!$W$25,IF(C8134=1,D8134-'Data Transformation'!$W$25,FALSE))</f>
        <v>#NUM!</v>
      </c>
      <c r="E8133">
        <f t="array" ref="E8133">IF(ISLOGICAL(D8133),"",FREQUENCY(IF('Data Transformation'!$B$425:$B$8425='Bin Analysis'!$B8115,'Data Transformation'!$G$425:$G$8425),D8133))</f>
        <v>2001</v>
      </c>
      <c r="F8133">
        <f t="shared" si="1014"/>
        <v>0</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t="e">
        <f>Weighting!$C$22</f>
        <v>#DIV/0!</v>
      </c>
      <c r="C8134" t="e">
        <f>Weighting!$F$22</f>
        <v>#NUM!</v>
      </c>
      <c r="D8134" t="e">
        <f>IF(C8134=1,'Data Transformation'!$G$3+0.5*'Data Transformation'!$W$25,IF(C8135=1,D8135-'Data Transformation'!$W$25,FALSE))</f>
        <v>#NUM!</v>
      </c>
      <c r="E8134">
        <f t="array" ref="E8134">IF(ISLOGICAL(D8134),"",FREQUENCY(IF('Data Transformation'!$B$425:$B$8425='Bin Analysis'!$B8115,'Data Transformation'!$G$425:$G$8425),D8134))</f>
        <v>2001</v>
      </c>
      <c r="F8134">
        <f t="shared" si="1014"/>
        <v>0</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t="e">
        <f>Weighting!$C$23</f>
        <v>#DIV/0!</v>
      </c>
      <c r="C8135" t="e">
        <f>Weighting!$F$23</f>
        <v>#NUM!</v>
      </c>
      <c r="D8135" t="e">
        <f>IF(C8135=1,'Data Transformation'!$G$3+0.5*'Data Transformation'!$W$25,IF(C8136=1,D8136-'Data Transformation'!$W$25,FALSE))</f>
        <v>#NUM!</v>
      </c>
      <c r="E8135">
        <f t="array" ref="E8135">IF(ISLOGICAL(D8135),"",FREQUENCY(IF('Data Transformation'!$B$425:$B$8425='Bin Analysis'!$B8115,'Data Transformation'!$G$425:$G$8425),D8135))</f>
        <v>2001</v>
      </c>
      <c r="F8135">
        <f t="shared" si="1014"/>
        <v>0</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t="e">
        <f>Weighting!$C$24</f>
        <v>#DIV/0!</v>
      </c>
      <c r="C8136" t="e">
        <f>Weighting!$F$24</f>
        <v>#NUM!</v>
      </c>
      <c r="D8136" t="e">
        <f>IF(C8136=1,'Data Transformation'!$G$3+0.5*'Data Transformation'!$W$25,IF(C8137=1,D8137-'Data Transformation'!$W$25,FALSE))</f>
        <v>#NUM!</v>
      </c>
      <c r="E8136">
        <f t="array" ref="E8136">IF(ISLOGICAL(D8136),"",FREQUENCY(IF('Data Transformation'!$B$425:$B$8425='Bin Analysis'!$B8115,'Data Transformation'!$G$425:$G$8425),D8136))</f>
        <v>2001</v>
      </c>
      <c r="F8136">
        <f t="shared" si="1014"/>
        <v>0</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t="e">
        <f>Weighting!$C$25</f>
        <v>#DIV/0!</v>
      </c>
      <c r="C8137" t="e">
        <f>Weighting!$F$25</f>
        <v>#NUM!</v>
      </c>
      <c r="D8137" t="e">
        <f>IF(C8137=1,'Data Transformation'!$G$3+0.5*'Data Transformation'!$W$25,IF(C8138=1,D8138-'Data Transformation'!$W$25,FALSE))</f>
        <v>#NUM!</v>
      </c>
      <c r="E8137">
        <f t="array" ref="E8137">IF(ISLOGICAL(D8137),"",FREQUENCY(IF('Data Transformation'!$B$425:$B$8425='Bin Analysis'!$B8115,'Data Transformation'!$G$425:$G$8425),D8137))</f>
        <v>2001</v>
      </c>
      <c r="F8137">
        <f t="shared" si="1014"/>
        <v>0</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67</v>
      </c>
      <c r="B8140" t="s">
        <v>47</v>
      </c>
      <c r="C8140" t="s">
        <v>5</v>
      </c>
      <c r="D8140" t="s">
        <v>100</v>
      </c>
      <c r="E8140" t="s">
        <v>101</v>
      </c>
      <c r="F8140" t="s">
        <v>102</v>
      </c>
      <c r="G8140" t="s">
        <v>70</v>
      </c>
      <c r="H8140" t="s">
        <v>31</v>
      </c>
      <c r="I8140" t="s">
        <v>32</v>
      </c>
      <c r="J8140" t="s">
        <v>46</v>
      </c>
      <c r="K8140" s="14" t="s">
        <v>45</v>
      </c>
      <c r="M8140" s="14"/>
      <c r="X8140" s="2">
        <v>0</v>
      </c>
      <c r="Y8140" s="2">
        <v>0</v>
      </c>
    </row>
    <row r="8141" spans="1:25" x14ac:dyDescent="0.25">
      <c r="A8141" s="32"/>
      <c r="D8141" t="e">
        <f>IF(C8141=1,'Data Transformation'!$G$3+0.5*'Data Transformation'!$W$25,IF(C8142=1,D8142-'Data Transformation'!$W$25,FALSE))</f>
        <v>#NUM!</v>
      </c>
      <c r="E8141">
        <f t="array" ref="E8141">IF(ISLOGICAL(D8141),"",FREQUENCY(IF('Data Transformation'!$B$425:$B$8425='Bin Analysis'!$B8139,'Data Transformation'!$G$425:$G$8425),D8141))</f>
        <v>2001</v>
      </c>
      <c r="F8141" t="e">
        <f>IF(ISLOGICAL(D8141),"",E8141-E8140)</f>
        <v>#VALUE!</v>
      </c>
      <c r="M8141" s="14"/>
    </row>
    <row r="8142" spans="1:25" x14ac:dyDescent="0.25">
      <c r="A8142" s="32" t="e">
        <f>IF(Weighting!$P$6&gt;0,B8142,"")</f>
        <v>#NUM!</v>
      </c>
      <c r="B8142" t="e">
        <f>Weighting!$C$6</f>
        <v>#DIV/0!</v>
      </c>
      <c r="C8142" t="e">
        <f>Weighting!$F$6</f>
        <v>#NUM!</v>
      </c>
      <c r="D8142" t="e">
        <f>IF(C8142=1,'Data Transformation'!$G$3+0.5*'Data Transformation'!$W$25,IF(C8143=1,D8143-'Data Transformation'!$W$25,FALSE))</f>
        <v>#NUM!</v>
      </c>
      <c r="E8142">
        <f t="array" ref="E8142">IF(ISLOGICAL(D8142),"",FREQUENCY(IF('Data Transformation'!$B$425:$B$8425='Bin Analysis'!$B8139,'Data Transformation'!$G$425:$G$8425),D8142))</f>
        <v>2001</v>
      </c>
      <c r="F8142">
        <f>IF(ISLOGICAL(D8142),"",E8142-E8141)</f>
        <v>0</v>
      </c>
      <c r="G8142">
        <f>Weighting!$H$6</f>
        <v>1</v>
      </c>
      <c r="H8142">
        <f t="array" ref="H8142">FREQUENCY(IF('Data Transformation'!$B$4:$B$8425=B8139,'Data Transformation'!$G$4:$G$8425),'Bin Analysis'!$B8142)</f>
        <v>2073</v>
      </c>
      <c r="I8142">
        <f>H8142-H8141</f>
        <v>2073</v>
      </c>
      <c r="J8142">
        <f>IF(I8142=0,0,1)</f>
        <v>1</v>
      </c>
      <c r="K8142" t="e">
        <f>J8142*Weighting!$W$6</f>
        <v>#NUM!</v>
      </c>
      <c r="M8142" s="14"/>
    </row>
    <row r="8143" spans="1:25" x14ac:dyDescent="0.25">
      <c r="A8143" s="32" t="str">
        <f>IF(Weighting!$P$7&gt;0,B8143,"")</f>
        <v/>
      </c>
      <c r="B8143" t="e">
        <f>Weighting!$C$7</f>
        <v>#DIV/0!</v>
      </c>
      <c r="C8143" t="e">
        <f>Weighting!$F$7</f>
        <v>#NUM!</v>
      </c>
      <c r="D8143" t="e">
        <f>IF(C8143=1,'Data Transformation'!$G$3+0.5*'Data Transformation'!$W$25,IF(C8144=1,D8144-'Data Transformation'!$W$25,FALSE))</f>
        <v>#NUM!</v>
      </c>
      <c r="E8143">
        <f t="array" ref="E8143">IF(ISLOGICAL(D8143),"",FREQUENCY(IF('Data Transformation'!$B$425:$B$8425='Bin Analysis'!$B8139,'Data Transformation'!$G$425:$G$8425),D8143))</f>
        <v>2001</v>
      </c>
      <c r="F8143">
        <f t="shared" ref="F8143:F8161" si="1017">IF(ISLOGICAL(D8143),"",E8143-E8142)</f>
        <v>0</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t="str">
        <f>IF(Weighting!$P$8&gt;0,B8144,"")</f>
        <v/>
      </c>
      <c r="B8144" t="e">
        <f>Weighting!$C$8</f>
        <v>#DIV/0!</v>
      </c>
      <c r="C8144" t="e">
        <f>Weighting!$F$8</f>
        <v>#NUM!</v>
      </c>
      <c r="D8144" t="e">
        <f>IF(C8144=1,'Data Transformation'!$G$3+0.5*'Data Transformation'!$W$25,IF(C8145=1,D8145-'Data Transformation'!$W$25,FALSE))</f>
        <v>#NUM!</v>
      </c>
      <c r="E8144">
        <f t="array" ref="E8144">IF(ISLOGICAL(D8144),"",FREQUENCY(IF('Data Transformation'!$B$425:$B$8425='Bin Analysis'!$B8139,'Data Transformation'!$G$425:$G$8425),D8144))</f>
        <v>2001</v>
      </c>
      <c r="F8144">
        <f t="shared" si="1017"/>
        <v>0</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t="str">
        <f>IF(Weighting!$P$9&gt;0,B8145,"")</f>
        <v/>
      </c>
      <c r="B8145" s="50" t="e">
        <f>Weighting!$C$9</f>
        <v>#DIV/0!</v>
      </c>
      <c r="C8145" t="e">
        <f>Weighting!$F$9</f>
        <v>#NUM!</v>
      </c>
      <c r="D8145" t="e">
        <f>IF(C8145=1,'Data Transformation'!$G$3+0.5*'Data Transformation'!$W$25,IF(C8146=1,D8146-'Data Transformation'!$W$25,FALSE))</f>
        <v>#NUM!</v>
      </c>
      <c r="E8145">
        <f t="array" ref="E8145">IF(ISLOGICAL(D8145),"",FREQUENCY(IF('Data Transformation'!$B$425:$B$8425='Bin Analysis'!$B8139,'Data Transformation'!$G$425:$G$8425),D8145))</f>
        <v>2001</v>
      </c>
      <c r="F8145">
        <f t="shared" si="1017"/>
        <v>0</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t="str">
        <f>IF(Weighting!$P$10&gt;0,B8146,"")</f>
        <v/>
      </c>
      <c r="B8146" t="e">
        <f>Weighting!$C$10</f>
        <v>#DIV/0!</v>
      </c>
      <c r="C8146" t="e">
        <f>Weighting!$F$10</f>
        <v>#NUM!</v>
      </c>
      <c r="D8146" t="e">
        <f>IF(C8146=1,'Data Transformation'!$G$3+0.5*'Data Transformation'!$W$25,IF(C8147=1,D8147-'Data Transformation'!$W$25,FALSE))</f>
        <v>#NUM!</v>
      </c>
      <c r="E8146">
        <f t="array" ref="E8146">IF(ISLOGICAL(D8146),"",FREQUENCY(IF('Data Transformation'!$B$425:$B$8425='Bin Analysis'!$B8139,'Data Transformation'!$G$425:$G$8425),D8146))</f>
        <v>2001</v>
      </c>
      <c r="F8146">
        <f t="shared" si="1017"/>
        <v>0</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t="str">
        <f>IF(Weighting!$P$11&gt;0,B8147,"")</f>
        <v/>
      </c>
      <c r="B8147" t="e">
        <f>Weighting!$C$11</f>
        <v>#DIV/0!</v>
      </c>
      <c r="C8147" t="e">
        <f>Weighting!$F$11</f>
        <v>#NUM!</v>
      </c>
      <c r="D8147" t="e">
        <f>IF(C8147=1,'Data Transformation'!$G$3+0.5*'Data Transformation'!$W$25,IF(C8148=1,D8148-'Data Transformation'!$W$25,FALSE))</f>
        <v>#NUM!</v>
      </c>
      <c r="E8147">
        <f t="array" ref="E8147">IF(ISLOGICAL(D8147),"",FREQUENCY(IF('Data Transformation'!$B$425:$B$8425='Bin Analysis'!$B8139,'Data Transformation'!$G$425:$G$8425),D8147))</f>
        <v>2001</v>
      </c>
      <c r="F8147">
        <f t="shared" si="1017"/>
        <v>0</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t="str">
        <f>IF(Weighting!$P$12&gt;0,B8148,"")</f>
        <v/>
      </c>
      <c r="B8148" t="e">
        <f>Weighting!$C$12</f>
        <v>#DIV/0!</v>
      </c>
      <c r="C8148" t="e">
        <f>Weighting!$F$12</f>
        <v>#NUM!</v>
      </c>
      <c r="D8148" t="e">
        <f>IF(C8148=1,'Data Transformation'!$G$3+0.5*'Data Transformation'!$W$25,IF(C8149=1,D8149-'Data Transformation'!$W$25,FALSE))</f>
        <v>#NUM!</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t="str">
        <f>IF(Weighting!$P$13&gt;0,B8149,"")</f>
        <v/>
      </c>
      <c r="B8149" t="e">
        <f>Weighting!$C$13</f>
        <v>#DIV/0!</v>
      </c>
      <c r="C8149" t="e">
        <f>Weighting!$F$13</f>
        <v>#NUM!</v>
      </c>
      <c r="D8149" t="e">
        <f>IF(C8149=1,'Data Transformation'!$G$3+0.5*'Data Transformation'!$W$25,IF(C8150=1,D8150-'Data Transformation'!$W$25,FALSE))</f>
        <v>#NUM!</v>
      </c>
      <c r="E8149">
        <f t="array" ref="E8149">IF(ISLOGICAL(D8149),"",FREQUENCY(IF('Data Transformation'!$B$425:$B$8425='Bin Analysis'!$B8139,'Data Transformation'!$G$425:$G$8425),D8149))</f>
        <v>2001</v>
      </c>
      <c r="F8149">
        <f t="shared" si="1017"/>
        <v>0</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t="str">
        <f>IF(Weighting!$P$14&gt;0,B8150,"")</f>
        <v/>
      </c>
      <c r="B8150" t="e">
        <f>Weighting!$C$14</f>
        <v>#DIV/0!</v>
      </c>
      <c r="C8150" t="e">
        <f>Weighting!$F$14</f>
        <v>#NUM!</v>
      </c>
      <c r="D8150" t="e">
        <f>IF(C8150=1,'Data Transformation'!$G$3+0.5*'Data Transformation'!$W$25,IF(C8151=1,D8151-'Data Transformation'!$W$25,FALSE))</f>
        <v>#NUM!</v>
      </c>
      <c r="E8150">
        <f t="array" ref="E8150">IF(ISLOGICAL(D8150),"",FREQUENCY(IF('Data Transformation'!$B$425:$B$8425='Bin Analysis'!$B8139,'Data Transformation'!$G$425:$G$8425),D8150))</f>
        <v>2001</v>
      </c>
      <c r="F8150">
        <f t="shared" si="1017"/>
        <v>0</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t="str">
        <f>IF(Weighting!$P$15&gt;0,B8151,"")</f>
        <v/>
      </c>
      <c r="B8151" t="e">
        <f>Weighting!$C$15</f>
        <v>#DIV/0!</v>
      </c>
      <c r="C8151" t="e">
        <f>Weighting!$F$15</f>
        <v>#NUM!</v>
      </c>
      <c r="D8151" t="e">
        <f>IF(C8151=1,'Data Transformation'!$G$3+0.5*'Data Transformation'!$W$25,IF(C8152=1,D8152-'Data Transformation'!$W$25,FALSE))</f>
        <v>#NUM!</v>
      </c>
      <c r="E8151">
        <f t="array" ref="E8151">IF(ISLOGICAL(D8151),"",FREQUENCY(IF('Data Transformation'!$B$425:$B$8425='Bin Analysis'!$B8139,'Data Transformation'!$G$425:$G$8425),D8151))</f>
        <v>2001</v>
      </c>
      <c r="F8151">
        <f t="shared" si="1017"/>
        <v>0</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t="e">
        <f>Weighting!$C$16</f>
        <v>#DIV/0!</v>
      </c>
      <c r="C8152" t="e">
        <f>Weighting!$F$16</f>
        <v>#NUM!</v>
      </c>
      <c r="D8152" t="e">
        <f>IF(C8152=1,'Data Transformation'!$G$3+0.5*'Data Transformation'!$W$25,IF(C8153=1,D8153-'Data Transformation'!$W$25,FALSE))</f>
        <v>#NUM!</v>
      </c>
      <c r="E8152">
        <f t="array" ref="E8152">IF(ISLOGICAL(D8152),"",FREQUENCY(IF('Data Transformation'!$B$425:$B$8425='Bin Analysis'!$B8139,'Data Transformation'!$G$425:$G$8425),D8152))</f>
        <v>2001</v>
      </c>
      <c r="F8152">
        <f t="shared" si="1017"/>
        <v>0</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t="e">
        <f>Weighting!$C$17</f>
        <v>#DIV/0!</v>
      </c>
      <c r="C8153" t="e">
        <f>Weighting!$F$17</f>
        <v>#NUM!</v>
      </c>
      <c r="D8153" t="e">
        <f>IF(C8153=1,'Data Transformation'!$G$3+0.5*'Data Transformation'!$W$25,IF(C8154=1,D8154-'Data Transformation'!$W$25,FALSE))</f>
        <v>#NUM!</v>
      </c>
      <c r="E8153">
        <f t="array" ref="E8153">IF(ISLOGICAL(D8153),"",FREQUENCY(IF('Data Transformation'!$B$425:$B$8425='Bin Analysis'!$B8139,'Data Transformation'!$G$425:$G$8425),D8153))</f>
        <v>2001</v>
      </c>
      <c r="F8153">
        <f t="shared" si="1017"/>
        <v>0</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t="e">
        <f>Weighting!$C$18</f>
        <v>#DIV/0!</v>
      </c>
      <c r="C8154" t="e">
        <f>Weighting!$F$18</f>
        <v>#NUM!</v>
      </c>
      <c r="D8154" t="e">
        <f>IF(C8154=1,'Data Transformation'!$G$3+0.5*'Data Transformation'!$W$25,IF(C8155=1,D8155-'Data Transformation'!$W$25,FALSE))</f>
        <v>#NUM!</v>
      </c>
      <c r="E8154">
        <f t="array" ref="E8154">IF(ISLOGICAL(D8154),"",FREQUENCY(IF('Data Transformation'!$B$425:$B$8425='Bin Analysis'!$B8139,'Data Transformation'!$G$425:$G$8425),D8154))</f>
        <v>2001</v>
      </c>
      <c r="F8154">
        <f t="shared" si="1017"/>
        <v>0</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t="e">
        <f>Weighting!$C$19</f>
        <v>#DIV/0!</v>
      </c>
      <c r="C8155" t="e">
        <f>Weighting!$F$19</f>
        <v>#NUM!</v>
      </c>
      <c r="D8155" t="e">
        <f>IF(C8155=1,'Data Transformation'!$G$3+0.5*'Data Transformation'!$W$25,IF(C8156=1,D8156-'Data Transformation'!$W$25,FALSE))</f>
        <v>#NUM!</v>
      </c>
      <c r="E8155">
        <f t="array" ref="E8155">IF(ISLOGICAL(D8155),"",FREQUENCY(IF('Data Transformation'!$B$425:$B$8425='Bin Analysis'!$B8139,'Data Transformation'!$G$425:$G$8425),D8155))</f>
        <v>2001</v>
      </c>
      <c r="F8155">
        <f t="shared" si="1017"/>
        <v>0</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t="e">
        <f>Weighting!$C$20</f>
        <v>#DIV/0!</v>
      </c>
      <c r="C8156" t="e">
        <f>Weighting!$F$20</f>
        <v>#NUM!</v>
      </c>
      <c r="D8156" t="e">
        <f>IF(C8156=1,'Data Transformation'!$G$3+0.5*'Data Transformation'!$W$25,IF(C8157=1,D8157-'Data Transformation'!$W$25,FALSE))</f>
        <v>#NUM!</v>
      </c>
      <c r="E8156">
        <f t="array" ref="E8156">IF(ISLOGICAL(D8156),"",FREQUENCY(IF('Data Transformation'!$B$425:$B$8425='Bin Analysis'!$B8139,'Data Transformation'!$G$425:$G$8425),D8156))</f>
        <v>2001</v>
      </c>
      <c r="F8156">
        <f t="shared" si="1017"/>
        <v>0</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t="e">
        <f>Weighting!$C$21</f>
        <v>#DIV/0!</v>
      </c>
      <c r="C8157" t="e">
        <f>Weighting!$F$21</f>
        <v>#NUM!</v>
      </c>
      <c r="D8157" t="e">
        <f>IF(C8157=1,'Data Transformation'!$G$3+0.5*'Data Transformation'!$W$25,IF(C8158=1,D8158-'Data Transformation'!$W$25,FALSE))</f>
        <v>#NUM!</v>
      </c>
      <c r="E8157">
        <f t="array" ref="E8157">IF(ISLOGICAL(D8157),"",FREQUENCY(IF('Data Transformation'!$B$425:$B$8425='Bin Analysis'!$B8139,'Data Transformation'!$G$425:$G$8425),D8157))</f>
        <v>2001</v>
      </c>
      <c r="F8157">
        <f t="shared" si="1017"/>
        <v>0</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t="e">
        <f>Weighting!$C$22</f>
        <v>#DIV/0!</v>
      </c>
      <c r="C8158" t="e">
        <f>Weighting!$F$22</f>
        <v>#NUM!</v>
      </c>
      <c r="D8158" t="e">
        <f>IF(C8158=1,'Data Transformation'!$G$3+0.5*'Data Transformation'!$W$25,IF(C8159=1,D8159-'Data Transformation'!$W$25,FALSE))</f>
        <v>#NUM!</v>
      </c>
      <c r="E8158">
        <f t="array" ref="E8158">IF(ISLOGICAL(D8158),"",FREQUENCY(IF('Data Transformation'!$B$425:$B$8425='Bin Analysis'!$B8139,'Data Transformation'!$G$425:$G$8425),D8158))</f>
        <v>2001</v>
      </c>
      <c r="F8158">
        <f t="shared" si="1017"/>
        <v>0</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t="e">
        <f>Weighting!$C$23</f>
        <v>#DIV/0!</v>
      </c>
      <c r="C8159" t="e">
        <f>Weighting!$F$23</f>
        <v>#NUM!</v>
      </c>
      <c r="D8159" t="e">
        <f>IF(C8159=1,'Data Transformation'!$G$3+0.5*'Data Transformation'!$W$25,IF(C8160=1,D8160-'Data Transformation'!$W$25,FALSE))</f>
        <v>#NUM!</v>
      </c>
      <c r="E8159">
        <f t="array" ref="E8159">IF(ISLOGICAL(D8159),"",FREQUENCY(IF('Data Transformation'!$B$425:$B$8425='Bin Analysis'!$B8139,'Data Transformation'!$G$425:$G$8425),D8159))</f>
        <v>2001</v>
      </c>
      <c r="F8159">
        <f t="shared" si="1017"/>
        <v>0</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t="e">
        <f>Weighting!$C$24</f>
        <v>#DIV/0!</v>
      </c>
      <c r="C8160" t="e">
        <f>Weighting!$F$24</f>
        <v>#NUM!</v>
      </c>
      <c r="D8160" t="e">
        <f>IF(C8160=1,'Data Transformation'!$G$3+0.5*'Data Transformation'!$W$25,IF(C8161=1,D8161-'Data Transformation'!$W$25,FALSE))</f>
        <v>#NUM!</v>
      </c>
      <c r="E8160">
        <f t="array" ref="E8160">IF(ISLOGICAL(D8160),"",FREQUENCY(IF('Data Transformation'!$B$425:$B$8425='Bin Analysis'!$B8139,'Data Transformation'!$G$425:$G$8425),D8160))</f>
        <v>2001</v>
      </c>
      <c r="F8160">
        <f t="shared" si="1017"/>
        <v>0</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t="e">
        <f>Weighting!$C$25</f>
        <v>#DIV/0!</v>
      </c>
      <c r="C8161" t="e">
        <f>Weighting!$F$25</f>
        <v>#NUM!</v>
      </c>
      <c r="D8161" t="e">
        <f>IF(C8161=1,'Data Transformation'!$G$3+0.5*'Data Transformation'!$W$25,IF(C8162=1,D8162-'Data Transformation'!$W$25,FALSE))</f>
        <v>#NUM!</v>
      </c>
      <c r="E8161">
        <f t="array" ref="E8161">IF(ISLOGICAL(D8161),"",FREQUENCY(IF('Data Transformation'!$B$425:$B$8425='Bin Analysis'!$B8139,'Data Transformation'!$G$425:$G$8425),D8161))</f>
        <v>2001</v>
      </c>
      <c r="F8161">
        <f t="shared" si="1017"/>
        <v>0</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7"/>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67</v>
      </c>
      <c r="B8164" t="s">
        <v>47</v>
      </c>
      <c r="C8164" t="s">
        <v>5</v>
      </c>
      <c r="D8164" t="s">
        <v>100</v>
      </c>
      <c r="E8164" t="s">
        <v>101</v>
      </c>
      <c r="F8164" t="s">
        <v>102</v>
      </c>
      <c r="G8164" t="s">
        <v>70</v>
      </c>
      <c r="H8164" t="s">
        <v>31</v>
      </c>
      <c r="I8164" t="s">
        <v>32</v>
      </c>
      <c r="J8164" t="s">
        <v>46</v>
      </c>
      <c r="K8164" s="14" t="s">
        <v>45</v>
      </c>
      <c r="M8164" s="14"/>
      <c r="X8164" s="2">
        <v>0</v>
      </c>
      <c r="Y8164" s="2">
        <v>0</v>
      </c>
    </row>
    <row r="8165" spans="1:25" x14ac:dyDescent="0.25">
      <c r="A8165" s="32"/>
      <c r="D8165" t="e">
        <f>IF(C8165=1,'Data Transformation'!$G$3+0.5*'Data Transformation'!$W$25,IF(C8166=1,D8166-'Data Transformation'!$W$25,FALSE))</f>
        <v>#NUM!</v>
      </c>
      <c r="E8165">
        <f t="array" ref="E8165">IF(ISLOGICAL(D8165),"",FREQUENCY(IF('Data Transformation'!$B$425:$B$8425='Bin Analysis'!$B8163,'Data Transformation'!$G$425:$G$8425),D8165))</f>
        <v>2001</v>
      </c>
      <c r="F8165" t="e">
        <f>IF(ISLOGICAL(D8165),"",E8165-E8164)</f>
        <v>#VALUE!</v>
      </c>
      <c r="M8165" s="14"/>
    </row>
    <row r="8166" spans="1:25" x14ac:dyDescent="0.25">
      <c r="A8166" s="32" t="e">
        <f>IF(Weighting!$P$6&gt;0,B8166,"")</f>
        <v>#NUM!</v>
      </c>
      <c r="B8166" t="e">
        <f>Weighting!$C$6</f>
        <v>#DIV/0!</v>
      </c>
      <c r="C8166" t="e">
        <f>Weighting!$F$6</f>
        <v>#NUM!</v>
      </c>
      <c r="D8166" t="e">
        <f>IF(C8166=1,'Data Transformation'!$G$3+0.5*'Data Transformation'!$W$25,IF(C8167=1,D8167-'Data Transformation'!$W$25,FALSE))</f>
        <v>#NUM!</v>
      </c>
      <c r="E8166">
        <f t="array" ref="E8166">IF(ISLOGICAL(D8166),"",FREQUENCY(IF('Data Transformation'!$B$425:$B$8425='Bin Analysis'!$B8163,'Data Transformation'!$G$425:$G$8425),D8166))</f>
        <v>2001</v>
      </c>
      <c r="F8166">
        <f>IF(ISLOGICAL(D8166),"",E8166-E8165)</f>
        <v>0</v>
      </c>
      <c r="G8166">
        <f>Weighting!$H$6</f>
        <v>1</v>
      </c>
      <c r="H8166">
        <f t="array" ref="H8166">FREQUENCY(IF('Data Transformation'!$B$4:$B$8425=B8163,'Data Transformation'!$G$4:$G$8425),'Bin Analysis'!$B8166)</f>
        <v>2073</v>
      </c>
      <c r="I8166">
        <f>H8166-H8165</f>
        <v>2073</v>
      </c>
      <c r="J8166">
        <f>IF(I8166=0,0,1)</f>
        <v>1</v>
      </c>
      <c r="K8166" t="e">
        <f>J8166*Weighting!$W$6</f>
        <v>#NUM!</v>
      </c>
      <c r="M8166" s="14"/>
    </row>
    <row r="8167" spans="1:25" x14ac:dyDescent="0.25">
      <c r="A8167" s="32" t="str">
        <f>IF(Weighting!$P$7&gt;0,B8167,"")</f>
        <v/>
      </c>
      <c r="B8167" t="e">
        <f>Weighting!$C$7</f>
        <v>#DIV/0!</v>
      </c>
      <c r="C8167" t="e">
        <f>Weighting!$F$7</f>
        <v>#NUM!</v>
      </c>
      <c r="D8167" t="e">
        <f>IF(C8167=1,'Data Transformation'!$G$3+0.5*'Data Transformation'!$W$25,IF(C8168=1,D8168-'Data Transformation'!$W$25,FALSE))</f>
        <v>#NUM!</v>
      </c>
      <c r="E8167">
        <f t="array" ref="E8167">IF(ISLOGICAL(D8167),"",FREQUENCY(IF('Data Transformation'!$B$425:$B$8425='Bin Analysis'!$B8163,'Data Transformation'!$G$425:$G$8425),D8167))</f>
        <v>2001</v>
      </c>
      <c r="F8167">
        <f t="shared" ref="F8167:F8185" si="1020">IF(ISLOGICAL(D8167),"",E8167-E8166)</f>
        <v>0</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t="str">
        <f>IF(Weighting!$P$8&gt;0,B8168,"")</f>
        <v/>
      </c>
      <c r="B8168" t="e">
        <f>Weighting!$C$8</f>
        <v>#DIV/0!</v>
      </c>
      <c r="C8168" t="e">
        <f>Weighting!$F$8</f>
        <v>#NUM!</v>
      </c>
      <c r="D8168" t="e">
        <f>IF(C8168=1,'Data Transformation'!$G$3+0.5*'Data Transformation'!$W$25,IF(C8169=1,D8169-'Data Transformation'!$W$25,FALSE))</f>
        <v>#NUM!</v>
      </c>
      <c r="E8168">
        <f t="array" ref="E8168">IF(ISLOGICAL(D8168),"",FREQUENCY(IF('Data Transformation'!$B$425:$B$8425='Bin Analysis'!$B8163,'Data Transformation'!$G$425:$G$8425),D8168))</f>
        <v>2001</v>
      </c>
      <c r="F8168">
        <f t="shared" si="1020"/>
        <v>0</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t="str">
        <f>IF(Weighting!$P$9&gt;0,B8169,"")</f>
        <v/>
      </c>
      <c r="B8169" s="50" t="e">
        <f>Weighting!$C$9</f>
        <v>#DIV/0!</v>
      </c>
      <c r="C8169" t="e">
        <f>Weighting!$F$9</f>
        <v>#NUM!</v>
      </c>
      <c r="D8169" t="e">
        <f>IF(C8169=1,'Data Transformation'!$G$3+0.5*'Data Transformation'!$W$25,IF(C8170=1,D8170-'Data Transformation'!$W$25,FALSE))</f>
        <v>#NUM!</v>
      </c>
      <c r="E8169">
        <f t="array" ref="E8169">IF(ISLOGICAL(D8169),"",FREQUENCY(IF('Data Transformation'!$B$425:$B$8425='Bin Analysis'!$B8163,'Data Transformation'!$G$425:$G$8425),D8169))</f>
        <v>2001</v>
      </c>
      <c r="F8169">
        <f t="shared" si="1020"/>
        <v>0</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t="str">
        <f>IF(Weighting!$P$10&gt;0,B8170,"")</f>
        <v/>
      </c>
      <c r="B8170" t="e">
        <f>Weighting!$C$10</f>
        <v>#DIV/0!</v>
      </c>
      <c r="C8170" t="e">
        <f>Weighting!$F$10</f>
        <v>#NUM!</v>
      </c>
      <c r="D8170" t="e">
        <f>IF(C8170=1,'Data Transformation'!$G$3+0.5*'Data Transformation'!$W$25,IF(C8171=1,D8171-'Data Transformation'!$W$25,FALSE))</f>
        <v>#NUM!</v>
      </c>
      <c r="E8170">
        <f t="array" ref="E8170">IF(ISLOGICAL(D8170),"",FREQUENCY(IF('Data Transformation'!$B$425:$B$8425='Bin Analysis'!$B8163,'Data Transformation'!$G$425:$G$8425),D8170))</f>
        <v>2001</v>
      </c>
      <c r="F8170">
        <f t="shared" si="1020"/>
        <v>0</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t="str">
        <f>IF(Weighting!$P$11&gt;0,B8171,"")</f>
        <v/>
      </c>
      <c r="B8171" t="e">
        <f>Weighting!$C$11</f>
        <v>#DIV/0!</v>
      </c>
      <c r="C8171" t="e">
        <f>Weighting!$F$11</f>
        <v>#NUM!</v>
      </c>
      <c r="D8171" t="e">
        <f>IF(C8171=1,'Data Transformation'!$G$3+0.5*'Data Transformation'!$W$25,IF(C8172=1,D8172-'Data Transformation'!$W$25,FALSE))</f>
        <v>#NUM!</v>
      </c>
      <c r="E8171">
        <f t="array" ref="E8171">IF(ISLOGICAL(D8171),"",FREQUENCY(IF('Data Transformation'!$B$425:$B$8425='Bin Analysis'!$B8163,'Data Transformation'!$G$425:$G$8425),D8171))</f>
        <v>2001</v>
      </c>
      <c r="F8171">
        <f t="shared" si="1020"/>
        <v>0</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t="str">
        <f>IF(Weighting!$P$12&gt;0,B8172,"")</f>
        <v/>
      </c>
      <c r="B8172" t="e">
        <f>Weighting!$C$12</f>
        <v>#DIV/0!</v>
      </c>
      <c r="C8172" t="e">
        <f>Weighting!$F$12</f>
        <v>#NUM!</v>
      </c>
      <c r="D8172" t="e">
        <f>IF(C8172=1,'Data Transformation'!$G$3+0.5*'Data Transformation'!$W$25,IF(C8173=1,D8173-'Data Transformation'!$W$25,FALSE))</f>
        <v>#NUM!</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t="str">
        <f>IF(Weighting!$P$13&gt;0,B8173,"")</f>
        <v/>
      </c>
      <c r="B8173" t="e">
        <f>Weighting!$C$13</f>
        <v>#DIV/0!</v>
      </c>
      <c r="C8173" t="e">
        <f>Weighting!$F$13</f>
        <v>#NUM!</v>
      </c>
      <c r="D8173" t="e">
        <f>IF(C8173=1,'Data Transformation'!$G$3+0.5*'Data Transformation'!$W$25,IF(C8174=1,D8174-'Data Transformation'!$W$25,FALSE))</f>
        <v>#NUM!</v>
      </c>
      <c r="E8173">
        <f t="array" ref="E8173">IF(ISLOGICAL(D8173),"",FREQUENCY(IF('Data Transformation'!$B$425:$B$8425='Bin Analysis'!$B8163,'Data Transformation'!$G$425:$G$8425),D8173))</f>
        <v>2001</v>
      </c>
      <c r="F8173">
        <f t="shared" si="1020"/>
        <v>0</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t="str">
        <f>IF(Weighting!$P$14&gt;0,B8174,"")</f>
        <v/>
      </c>
      <c r="B8174" t="e">
        <f>Weighting!$C$14</f>
        <v>#DIV/0!</v>
      </c>
      <c r="C8174" t="e">
        <f>Weighting!$F$14</f>
        <v>#NUM!</v>
      </c>
      <c r="D8174" t="e">
        <f>IF(C8174=1,'Data Transformation'!$G$3+0.5*'Data Transformation'!$W$25,IF(C8175=1,D8175-'Data Transformation'!$W$25,FALSE))</f>
        <v>#NUM!</v>
      </c>
      <c r="E8174">
        <f t="array" ref="E8174">IF(ISLOGICAL(D8174),"",FREQUENCY(IF('Data Transformation'!$B$425:$B$8425='Bin Analysis'!$B8163,'Data Transformation'!$G$425:$G$8425),D8174))</f>
        <v>2001</v>
      </c>
      <c r="F8174">
        <f t="shared" si="1020"/>
        <v>0</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t="str">
        <f>IF(Weighting!$P$15&gt;0,B8175,"")</f>
        <v/>
      </c>
      <c r="B8175" t="e">
        <f>Weighting!$C$15</f>
        <v>#DIV/0!</v>
      </c>
      <c r="C8175" t="e">
        <f>Weighting!$F$15</f>
        <v>#NUM!</v>
      </c>
      <c r="D8175" t="e">
        <f>IF(C8175=1,'Data Transformation'!$G$3+0.5*'Data Transformation'!$W$25,IF(C8176=1,D8176-'Data Transformation'!$W$25,FALSE))</f>
        <v>#NUM!</v>
      </c>
      <c r="E8175">
        <f t="array" ref="E8175">IF(ISLOGICAL(D8175),"",FREQUENCY(IF('Data Transformation'!$B$425:$B$8425='Bin Analysis'!$B8163,'Data Transformation'!$G$425:$G$8425),D8175))</f>
        <v>2001</v>
      </c>
      <c r="F8175">
        <f t="shared" si="1020"/>
        <v>0</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t="e">
        <f>Weighting!$C$16</f>
        <v>#DIV/0!</v>
      </c>
      <c r="C8176" t="e">
        <f>Weighting!$F$16</f>
        <v>#NUM!</v>
      </c>
      <c r="D8176" t="e">
        <f>IF(C8176=1,'Data Transformation'!$G$3+0.5*'Data Transformation'!$W$25,IF(C8177=1,D8177-'Data Transformation'!$W$25,FALSE))</f>
        <v>#NUM!</v>
      </c>
      <c r="E8176">
        <f t="array" ref="E8176">IF(ISLOGICAL(D8176),"",FREQUENCY(IF('Data Transformation'!$B$425:$B$8425='Bin Analysis'!$B8163,'Data Transformation'!$G$425:$G$8425),D8176))</f>
        <v>2001</v>
      </c>
      <c r="F8176">
        <f t="shared" si="1020"/>
        <v>0</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t="e">
        <f>Weighting!$C$17</f>
        <v>#DIV/0!</v>
      </c>
      <c r="C8177" t="e">
        <f>Weighting!$F$17</f>
        <v>#NUM!</v>
      </c>
      <c r="D8177" t="e">
        <f>IF(C8177=1,'Data Transformation'!$G$3+0.5*'Data Transformation'!$W$25,IF(C8178=1,D8178-'Data Transformation'!$W$25,FALSE))</f>
        <v>#NUM!</v>
      </c>
      <c r="E8177">
        <f t="array" ref="E8177">IF(ISLOGICAL(D8177),"",FREQUENCY(IF('Data Transformation'!$B$425:$B$8425='Bin Analysis'!$B8163,'Data Transformation'!$G$425:$G$8425),D8177))</f>
        <v>2001</v>
      </c>
      <c r="F8177">
        <f t="shared" si="1020"/>
        <v>0</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t="e">
        <f>Weighting!$C$18</f>
        <v>#DIV/0!</v>
      </c>
      <c r="C8178" t="e">
        <f>Weighting!$F$18</f>
        <v>#NUM!</v>
      </c>
      <c r="D8178" t="e">
        <f>IF(C8178=1,'Data Transformation'!$G$3+0.5*'Data Transformation'!$W$25,IF(C8179=1,D8179-'Data Transformation'!$W$25,FALSE))</f>
        <v>#NUM!</v>
      </c>
      <c r="E8178">
        <f t="array" ref="E8178">IF(ISLOGICAL(D8178),"",FREQUENCY(IF('Data Transformation'!$B$425:$B$8425='Bin Analysis'!$B8163,'Data Transformation'!$G$425:$G$8425),D8178))</f>
        <v>2001</v>
      </c>
      <c r="F8178">
        <f t="shared" si="1020"/>
        <v>0</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t="e">
        <f>Weighting!$C$19</f>
        <v>#DIV/0!</v>
      </c>
      <c r="C8179" t="e">
        <f>Weighting!$F$19</f>
        <v>#NUM!</v>
      </c>
      <c r="D8179" t="e">
        <f>IF(C8179=1,'Data Transformation'!$G$3+0.5*'Data Transformation'!$W$25,IF(C8180=1,D8180-'Data Transformation'!$W$25,FALSE))</f>
        <v>#NUM!</v>
      </c>
      <c r="E8179">
        <f t="array" ref="E8179">IF(ISLOGICAL(D8179),"",FREQUENCY(IF('Data Transformation'!$B$425:$B$8425='Bin Analysis'!$B8163,'Data Transformation'!$G$425:$G$8425),D8179))</f>
        <v>2001</v>
      </c>
      <c r="F8179">
        <f t="shared" si="1020"/>
        <v>0</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t="e">
        <f>Weighting!$C$20</f>
        <v>#DIV/0!</v>
      </c>
      <c r="C8180" t="e">
        <f>Weighting!$F$20</f>
        <v>#NUM!</v>
      </c>
      <c r="D8180" t="e">
        <f>IF(C8180=1,'Data Transformation'!$G$3+0.5*'Data Transformation'!$W$25,IF(C8181=1,D8181-'Data Transformation'!$W$25,FALSE))</f>
        <v>#NUM!</v>
      </c>
      <c r="E8180">
        <f t="array" ref="E8180">IF(ISLOGICAL(D8180),"",FREQUENCY(IF('Data Transformation'!$B$425:$B$8425='Bin Analysis'!$B8163,'Data Transformation'!$G$425:$G$8425),D8180))</f>
        <v>2001</v>
      </c>
      <c r="F8180">
        <f t="shared" si="1020"/>
        <v>0</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t="e">
        <f>Weighting!$C$21</f>
        <v>#DIV/0!</v>
      </c>
      <c r="C8181" t="e">
        <f>Weighting!$F$21</f>
        <v>#NUM!</v>
      </c>
      <c r="D8181" t="e">
        <f>IF(C8181=1,'Data Transformation'!$G$3+0.5*'Data Transformation'!$W$25,IF(C8182=1,D8182-'Data Transformation'!$W$25,FALSE))</f>
        <v>#NUM!</v>
      </c>
      <c r="E8181">
        <f t="array" ref="E8181">IF(ISLOGICAL(D8181),"",FREQUENCY(IF('Data Transformation'!$B$425:$B$8425='Bin Analysis'!$B8163,'Data Transformation'!$G$425:$G$8425),D8181))</f>
        <v>2001</v>
      </c>
      <c r="F8181">
        <f t="shared" si="1020"/>
        <v>0</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t="e">
        <f>Weighting!$C$22</f>
        <v>#DIV/0!</v>
      </c>
      <c r="C8182" t="e">
        <f>Weighting!$F$22</f>
        <v>#NUM!</v>
      </c>
      <c r="D8182" t="e">
        <f>IF(C8182=1,'Data Transformation'!$G$3+0.5*'Data Transformation'!$W$25,IF(C8183=1,D8183-'Data Transformation'!$W$25,FALSE))</f>
        <v>#NUM!</v>
      </c>
      <c r="E8182">
        <f t="array" ref="E8182">IF(ISLOGICAL(D8182),"",FREQUENCY(IF('Data Transformation'!$B$425:$B$8425='Bin Analysis'!$B8163,'Data Transformation'!$G$425:$G$8425),D8182))</f>
        <v>2001</v>
      </c>
      <c r="F8182">
        <f t="shared" si="1020"/>
        <v>0</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t="e">
        <f>Weighting!$C$23</f>
        <v>#DIV/0!</v>
      </c>
      <c r="C8183" t="e">
        <f>Weighting!$F$23</f>
        <v>#NUM!</v>
      </c>
      <c r="D8183" t="e">
        <f>IF(C8183=1,'Data Transformation'!$G$3+0.5*'Data Transformation'!$W$25,IF(C8184=1,D8184-'Data Transformation'!$W$25,FALSE))</f>
        <v>#NUM!</v>
      </c>
      <c r="E8183">
        <f t="array" ref="E8183">IF(ISLOGICAL(D8183),"",FREQUENCY(IF('Data Transformation'!$B$425:$B$8425='Bin Analysis'!$B8163,'Data Transformation'!$G$425:$G$8425),D8183))</f>
        <v>2001</v>
      </c>
      <c r="F8183">
        <f t="shared" si="1020"/>
        <v>0</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t="e">
        <f>Weighting!$C$24</f>
        <v>#DIV/0!</v>
      </c>
      <c r="C8184" t="e">
        <f>Weighting!$F$24</f>
        <v>#NUM!</v>
      </c>
      <c r="D8184" t="e">
        <f>IF(C8184=1,'Data Transformation'!$G$3+0.5*'Data Transformation'!$W$25,IF(C8185=1,D8185-'Data Transformation'!$W$25,FALSE))</f>
        <v>#NUM!</v>
      </c>
      <c r="E8184">
        <f t="array" ref="E8184">IF(ISLOGICAL(D8184),"",FREQUENCY(IF('Data Transformation'!$B$425:$B$8425='Bin Analysis'!$B8163,'Data Transformation'!$G$425:$G$8425),D8184))</f>
        <v>2001</v>
      </c>
      <c r="F8184">
        <f t="shared" si="1020"/>
        <v>0</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t="e">
        <f>Weighting!$C$25</f>
        <v>#DIV/0!</v>
      </c>
      <c r="C8185" t="e">
        <f>Weighting!$F$25</f>
        <v>#NUM!</v>
      </c>
      <c r="D8185" t="e">
        <f>IF(C8185=1,'Data Transformation'!$G$3+0.5*'Data Transformation'!$W$25,IF(C8186=1,D8186-'Data Transformation'!$W$25,FALSE))</f>
        <v>#NUM!</v>
      </c>
      <c r="E8185">
        <f t="array" ref="E8185">IF(ISLOGICAL(D8185),"",FREQUENCY(IF('Data Transformation'!$B$425:$B$8425='Bin Analysis'!$B8163,'Data Transformation'!$G$425:$G$8425),D8185))</f>
        <v>2001</v>
      </c>
      <c r="F8185">
        <f t="shared" si="1020"/>
        <v>0</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67</v>
      </c>
      <c r="B8188" t="s">
        <v>47</v>
      </c>
      <c r="C8188" t="s">
        <v>5</v>
      </c>
      <c r="D8188" t="s">
        <v>100</v>
      </c>
      <c r="E8188" t="s">
        <v>101</v>
      </c>
      <c r="F8188" t="s">
        <v>102</v>
      </c>
      <c r="G8188" t="s">
        <v>70</v>
      </c>
      <c r="H8188" t="s">
        <v>31</v>
      </c>
      <c r="I8188" t="s">
        <v>32</v>
      </c>
      <c r="J8188" t="s">
        <v>46</v>
      </c>
      <c r="K8188" s="14" t="s">
        <v>45</v>
      </c>
      <c r="M8188" s="14"/>
      <c r="X8188" s="2">
        <v>0</v>
      </c>
      <c r="Y8188" s="2">
        <v>0</v>
      </c>
    </row>
    <row r="8189" spans="1:25" x14ac:dyDescent="0.25">
      <c r="A8189" s="32"/>
      <c r="D8189" t="e">
        <f>IF(C8189=1,'Data Transformation'!$G$3+0.5*'Data Transformation'!$W$25,IF(C8190=1,D8190-'Data Transformation'!$W$25,FALSE))</f>
        <v>#NUM!</v>
      </c>
      <c r="E8189">
        <f t="array" ref="E8189">IF(ISLOGICAL(D8189),"",FREQUENCY(IF('Data Transformation'!$B$425:$B$8425='Bin Analysis'!$B8187,'Data Transformation'!$G$425:$G$8425),D8189))</f>
        <v>2001</v>
      </c>
      <c r="F8189" t="e">
        <f>IF(ISLOGICAL(D8189),"",E8189-E8188)</f>
        <v>#VALUE!</v>
      </c>
      <c r="M8189" s="14"/>
    </row>
    <row r="8190" spans="1:25" x14ac:dyDescent="0.25">
      <c r="A8190" s="32" t="e">
        <f>IF(Weighting!$P$6&gt;0,B8190,"")</f>
        <v>#NUM!</v>
      </c>
      <c r="B8190" t="e">
        <f>Weighting!$C$6</f>
        <v>#DIV/0!</v>
      </c>
      <c r="C8190" t="e">
        <f>Weighting!$F$6</f>
        <v>#NUM!</v>
      </c>
      <c r="D8190" t="e">
        <f>IF(C8190=1,'Data Transformation'!$G$3+0.5*'Data Transformation'!$W$25,IF(C8191=1,D8191-'Data Transformation'!$W$25,FALSE))</f>
        <v>#NUM!</v>
      </c>
      <c r="E8190">
        <f t="array" ref="E8190">IF(ISLOGICAL(D8190),"",FREQUENCY(IF('Data Transformation'!$B$425:$B$8425='Bin Analysis'!$B8187,'Data Transformation'!$G$425:$G$8425),D8190))</f>
        <v>2001</v>
      </c>
      <c r="F8190">
        <f>IF(ISLOGICAL(D8190),"",E8190-E8189)</f>
        <v>0</v>
      </c>
      <c r="G8190">
        <f>Weighting!$H$6</f>
        <v>1</v>
      </c>
      <c r="H8190">
        <f t="array" ref="H8190">FREQUENCY(IF('Data Transformation'!$B$4:$B$8425=B8187,'Data Transformation'!$G$4:$G$8425),'Bin Analysis'!$B8190)</f>
        <v>2073</v>
      </c>
      <c r="I8190">
        <f>H8190-H8189</f>
        <v>2073</v>
      </c>
      <c r="J8190">
        <f>IF(I8190=0,0,1)</f>
        <v>1</v>
      </c>
      <c r="K8190" t="e">
        <f>J8190*Weighting!$W$6</f>
        <v>#NUM!</v>
      </c>
      <c r="M8190" s="14"/>
    </row>
    <row r="8191" spans="1:25" x14ac:dyDescent="0.25">
      <c r="A8191" s="32" t="str">
        <f>IF(Weighting!$P$7&gt;0,B8191,"")</f>
        <v/>
      </c>
      <c r="B8191" t="e">
        <f>Weighting!$C$7</f>
        <v>#DIV/0!</v>
      </c>
      <c r="C8191" t="e">
        <f>Weighting!$F$7</f>
        <v>#NUM!</v>
      </c>
      <c r="D8191" t="e">
        <f>IF(C8191=1,'Data Transformation'!$G$3+0.5*'Data Transformation'!$W$25,IF(C8192=1,D8192-'Data Transformation'!$W$25,FALSE))</f>
        <v>#NUM!</v>
      </c>
      <c r="E8191">
        <f t="array" ref="E8191">IF(ISLOGICAL(D8191),"",FREQUENCY(IF('Data Transformation'!$B$425:$B$8425='Bin Analysis'!$B8187,'Data Transformation'!$G$425:$G$8425),D8191))</f>
        <v>2001</v>
      </c>
      <c r="F8191">
        <f t="shared" ref="F8191:F8209" si="1023">IF(ISLOGICAL(D8191),"",E8191-E8190)</f>
        <v>0</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t="str">
        <f>IF(Weighting!$P$8&gt;0,B8192,"")</f>
        <v/>
      </c>
      <c r="B8192" t="e">
        <f>Weighting!$C$8</f>
        <v>#DIV/0!</v>
      </c>
      <c r="C8192" t="e">
        <f>Weighting!$F$8</f>
        <v>#NUM!</v>
      </c>
      <c r="D8192" t="e">
        <f>IF(C8192=1,'Data Transformation'!$G$3+0.5*'Data Transformation'!$W$25,IF(C8193=1,D8193-'Data Transformation'!$W$25,FALSE))</f>
        <v>#NUM!</v>
      </c>
      <c r="E8192">
        <f t="array" ref="E8192">IF(ISLOGICAL(D8192),"",FREQUENCY(IF('Data Transformation'!$B$425:$B$8425='Bin Analysis'!$B8187,'Data Transformation'!$G$425:$G$8425),D8192))</f>
        <v>2001</v>
      </c>
      <c r="F8192">
        <f t="shared" si="1023"/>
        <v>0</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t="str">
        <f>IF(Weighting!$P$9&gt;0,B8193,"")</f>
        <v/>
      </c>
      <c r="B8193" s="50" t="e">
        <f>Weighting!$C$9</f>
        <v>#DIV/0!</v>
      </c>
      <c r="C8193" t="e">
        <f>Weighting!$F$9</f>
        <v>#NUM!</v>
      </c>
      <c r="D8193" t="e">
        <f>IF(C8193=1,'Data Transformation'!$G$3+0.5*'Data Transformation'!$W$25,IF(C8194=1,D8194-'Data Transformation'!$W$25,FALSE))</f>
        <v>#NUM!</v>
      </c>
      <c r="E8193">
        <f t="array" ref="E8193">IF(ISLOGICAL(D8193),"",FREQUENCY(IF('Data Transformation'!$B$425:$B$8425='Bin Analysis'!$B8187,'Data Transformation'!$G$425:$G$8425),D8193))</f>
        <v>2001</v>
      </c>
      <c r="F8193">
        <f t="shared" si="1023"/>
        <v>0</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t="str">
        <f>IF(Weighting!$P$10&gt;0,B8194,"")</f>
        <v/>
      </c>
      <c r="B8194" t="e">
        <f>Weighting!$C$10</f>
        <v>#DIV/0!</v>
      </c>
      <c r="C8194" t="e">
        <f>Weighting!$F$10</f>
        <v>#NUM!</v>
      </c>
      <c r="D8194" t="e">
        <f>IF(C8194=1,'Data Transformation'!$G$3+0.5*'Data Transformation'!$W$25,IF(C8195=1,D8195-'Data Transformation'!$W$25,FALSE))</f>
        <v>#NUM!</v>
      </c>
      <c r="E8194">
        <f t="array" ref="E8194">IF(ISLOGICAL(D8194),"",FREQUENCY(IF('Data Transformation'!$B$425:$B$8425='Bin Analysis'!$B8187,'Data Transformation'!$G$425:$G$8425),D8194))</f>
        <v>2001</v>
      </c>
      <c r="F8194">
        <f t="shared" si="1023"/>
        <v>0</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t="str">
        <f>IF(Weighting!$P$11&gt;0,B8195,"")</f>
        <v/>
      </c>
      <c r="B8195" t="e">
        <f>Weighting!$C$11</f>
        <v>#DIV/0!</v>
      </c>
      <c r="C8195" t="e">
        <f>Weighting!$F$11</f>
        <v>#NUM!</v>
      </c>
      <c r="D8195" t="e">
        <f>IF(C8195=1,'Data Transformation'!$G$3+0.5*'Data Transformation'!$W$25,IF(C8196=1,D8196-'Data Transformation'!$W$25,FALSE))</f>
        <v>#NUM!</v>
      </c>
      <c r="E8195">
        <f t="array" ref="E8195">IF(ISLOGICAL(D8195),"",FREQUENCY(IF('Data Transformation'!$B$425:$B$8425='Bin Analysis'!$B8187,'Data Transformation'!$G$425:$G$8425),D8195))</f>
        <v>2001</v>
      </c>
      <c r="F8195">
        <f t="shared" si="1023"/>
        <v>0</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t="str">
        <f>IF(Weighting!$P$12&gt;0,B8196,"")</f>
        <v/>
      </c>
      <c r="B8196" t="e">
        <f>Weighting!$C$12</f>
        <v>#DIV/0!</v>
      </c>
      <c r="C8196" t="e">
        <f>Weighting!$F$12</f>
        <v>#NUM!</v>
      </c>
      <c r="D8196" t="e">
        <f>IF(C8196=1,'Data Transformation'!$G$3+0.5*'Data Transformation'!$W$25,IF(C8197=1,D8197-'Data Transformation'!$W$25,FALSE))</f>
        <v>#NUM!</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t="str">
        <f>IF(Weighting!$P$13&gt;0,B8197,"")</f>
        <v/>
      </c>
      <c r="B8197" t="e">
        <f>Weighting!$C$13</f>
        <v>#DIV/0!</v>
      </c>
      <c r="C8197" t="e">
        <f>Weighting!$F$13</f>
        <v>#NUM!</v>
      </c>
      <c r="D8197" t="e">
        <f>IF(C8197=1,'Data Transformation'!$G$3+0.5*'Data Transformation'!$W$25,IF(C8198=1,D8198-'Data Transformation'!$W$25,FALSE))</f>
        <v>#NUM!</v>
      </c>
      <c r="E8197">
        <f t="array" ref="E8197">IF(ISLOGICAL(D8197),"",FREQUENCY(IF('Data Transformation'!$B$425:$B$8425='Bin Analysis'!$B8187,'Data Transformation'!$G$425:$G$8425),D8197))</f>
        <v>2001</v>
      </c>
      <c r="F8197">
        <f t="shared" si="1023"/>
        <v>0</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t="str">
        <f>IF(Weighting!$P$14&gt;0,B8198,"")</f>
        <v/>
      </c>
      <c r="B8198" t="e">
        <f>Weighting!$C$14</f>
        <v>#DIV/0!</v>
      </c>
      <c r="C8198" t="e">
        <f>Weighting!$F$14</f>
        <v>#NUM!</v>
      </c>
      <c r="D8198" t="e">
        <f>IF(C8198=1,'Data Transformation'!$G$3+0.5*'Data Transformation'!$W$25,IF(C8199=1,D8199-'Data Transformation'!$W$25,FALSE))</f>
        <v>#NUM!</v>
      </c>
      <c r="E8198">
        <f t="array" ref="E8198">IF(ISLOGICAL(D8198),"",FREQUENCY(IF('Data Transformation'!$B$425:$B$8425='Bin Analysis'!$B8187,'Data Transformation'!$G$425:$G$8425),D8198))</f>
        <v>2001</v>
      </c>
      <c r="F8198">
        <f t="shared" si="1023"/>
        <v>0</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t="str">
        <f>IF(Weighting!$P$15&gt;0,B8199,"")</f>
        <v/>
      </c>
      <c r="B8199" t="e">
        <f>Weighting!$C$15</f>
        <v>#DIV/0!</v>
      </c>
      <c r="C8199" t="e">
        <f>Weighting!$F$15</f>
        <v>#NUM!</v>
      </c>
      <c r="D8199" t="e">
        <f>IF(C8199=1,'Data Transformation'!$G$3+0.5*'Data Transformation'!$W$25,IF(C8200=1,D8200-'Data Transformation'!$W$25,FALSE))</f>
        <v>#NUM!</v>
      </c>
      <c r="E8199">
        <f t="array" ref="E8199">IF(ISLOGICAL(D8199),"",FREQUENCY(IF('Data Transformation'!$B$425:$B$8425='Bin Analysis'!$B8187,'Data Transformation'!$G$425:$G$8425),D8199))</f>
        <v>2001</v>
      </c>
      <c r="F8199">
        <f t="shared" si="1023"/>
        <v>0</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t="e">
        <f>Weighting!$C$16</f>
        <v>#DIV/0!</v>
      </c>
      <c r="C8200" t="e">
        <f>Weighting!$F$16</f>
        <v>#NUM!</v>
      </c>
      <c r="D8200" t="e">
        <f>IF(C8200=1,'Data Transformation'!$G$3+0.5*'Data Transformation'!$W$25,IF(C8201=1,D8201-'Data Transformation'!$W$25,FALSE))</f>
        <v>#NUM!</v>
      </c>
      <c r="E8200">
        <f t="array" ref="E8200">IF(ISLOGICAL(D8200),"",FREQUENCY(IF('Data Transformation'!$B$425:$B$8425='Bin Analysis'!$B8187,'Data Transformation'!$G$425:$G$8425),D8200))</f>
        <v>2001</v>
      </c>
      <c r="F8200">
        <f t="shared" si="1023"/>
        <v>0</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t="e">
        <f>Weighting!$C$17</f>
        <v>#DIV/0!</v>
      </c>
      <c r="C8201" t="e">
        <f>Weighting!$F$17</f>
        <v>#NUM!</v>
      </c>
      <c r="D8201" t="e">
        <f>IF(C8201=1,'Data Transformation'!$G$3+0.5*'Data Transformation'!$W$25,IF(C8202=1,D8202-'Data Transformation'!$W$25,FALSE))</f>
        <v>#NUM!</v>
      </c>
      <c r="E8201">
        <f t="array" ref="E8201">IF(ISLOGICAL(D8201),"",FREQUENCY(IF('Data Transformation'!$B$425:$B$8425='Bin Analysis'!$B8187,'Data Transformation'!$G$425:$G$8425),D8201))</f>
        <v>2001</v>
      </c>
      <c r="F8201">
        <f t="shared" si="1023"/>
        <v>0</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t="e">
        <f>Weighting!$C$18</f>
        <v>#DIV/0!</v>
      </c>
      <c r="C8202" t="e">
        <f>Weighting!$F$18</f>
        <v>#NUM!</v>
      </c>
      <c r="D8202" t="e">
        <f>IF(C8202=1,'Data Transformation'!$G$3+0.5*'Data Transformation'!$W$25,IF(C8203=1,D8203-'Data Transformation'!$W$25,FALSE))</f>
        <v>#NUM!</v>
      </c>
      <c r="E8202">
        <f t="array" ref="E8202">IF(ISLOGICAL(D8202),"",FREQUENCY(IF('Data Transformation'!$B$425:$B$8425='Bin Analysis'!$B8187,'Data Transformation'!$G$425:$G$8425),D8202))</f>
        <v>2001</v>
      </c>
      <c r="F8202">
        <f t="shared" si="1023"/>
        <v>0</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t="e">
        <f>Weighting!$C$19</f>
        <v>#DIV/0!</v>
      </c>
      <c r="C8203" t="e">
        <f>Weighting!$F$19</f>
        <v>#NUM!</v>
      </c>
      <c r="D8203" t="e">
        <f>IF(C8203=1,'Data Transformation'!$G$3+0.5*'Data Transformation'!$W$25,IF(C8204=1,D8204-'Data Transformation'!$W$25,FALSE))</f>
        <v>#NUM!</v>
      </c>
      <c r="E8203">
        <f t="array" ref="E8203">IF(ISLOGICAL(D8203),"",FREQUENCY(IF('Data Transformation'!$B$425:$B$8425='Bin Analysis'!$B8187,'Data Transformation'!$G$425:$G$8425),D8203))</f>
        <v>2001</v>
      </c>
      <c r="F8203">
        <f t="shared" si="1023"/>
        <v>0</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t="e">
        <f>Weighting!$C$20</f>
        <v>#DIV/0!</v>
      </c>
      <c r="C8204" t="e">
        <f>Weighting!$F$20</f>
        <v>#NUM!</v>
      </c>
      <c r="D8204" t="e">
        <f>IF(C8204=1,'Data Transformation'!$G$3+0.5*'Data Transformation'!$W$25,IF(C8205=1,D8205-'Data Transformation'!$W$25,FALSE))</f>
        <v>#NUM!</v>
      </c>
      <c r="E8204">
        <f t="array" ref="E8204">IF(ISLOGICAL(D8204),"",FREQUENCY(IF('Data Transformation'!$B$425:$B$8425='Bin Analysis'!$B8187,'Data Transformation'!$G$425:$G$8425),D8204))</f>
        <v>2001</v>
      </c>
      <c r="F8204">
        <f t="shared" si="1023"/>
        <v>0</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t="e">
        <f>Weighting!$C$21</f>
        <v>#DIV/0!</v>
      </c>
      <c r="C8205" t="e">
        <f>Weighting!$F$21</f>
        <v>#NUM!</v>
      </c>
      <c r="D8205" t="e">
        <f>IF(C8205=1,'Data Transformation'!$G$3+0.5*'Data Transformation'!$W$25,IF(C8206=1,D8206-'Data Transformation'!$W$25,FALSE))</f>
        <v>#NUM!</v>
      </c>
      <c r="E8205">
        <f t="array" ref="E8205">IF(ISLOGICAL(D8205),"",FREQUENCY(IF('Data Transformation'!$B$425:$B$8425='Bin Analysis'!$B8187,'Data Transformation'!$G$425:$G$8425),D8205))</f>
        <v>2001</v>
      </c>
      <c r="F8205">
        <f t="shared" si="1023"/>
        <v>0</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t="e">
        <f>Weighting!$C$22</f>
        <v>#DIV/0!</v>
      </c>
      <c r="C8206" t="e">
        <f>Weighting!$F$22</f>
        <v>#NUM!</v>
      </c>
      <c r="D8206" t="e">
        <f>IF(C8206=1,'Data Transformation'!$G$3+0.5*'Data Transformation'!$W$25,IF(C8207=1,D8207-'Data Transformation'!$W$25,FALSE))</f>
        <v>#NUM!</v>
      </c>
      <c r="E8206">
        <f t="array" ref="E8206">IF(ISLOGICAL(D8206),"",FREQUENCY(IF('Data Transformation'!$B$425:$B$8425='Bin Analysis'!$B8187,'Data Transformation'!$G$425:$G$8425),D8206))</f>
        <v>2001</v>
      </c>
      <c r="F8206">
        <f t="shared" si="1023"/>
        <v>0</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t="e">
        <f>Weighting!$C$23</f>
        <v>#DIV/0!</v>
      </c>
      <c r="C8207" t="e">
        <f>Weighting!$F$23</f>
        <v>#NUM!</v>
      </c>
      <c r="D8207" t="e">
        <f>IF(C8207=1,'Data Transformation'!$G$3+0.5*'Data Transformation'!$W$25,IF(C8208=1,D8208-'Data Transformation'!$W$25,FALSE))</f>
        <v>#NUM!</v>
      </c>
      <c r="E8207">
        <f t="array" ref="E8207">IF(ISLOGICAL(D8207),"",FREQUENCY(IF('Data Transformation'!$B$425:$B$8425='Bin Analysis'!$B8187,'Data Transformation'!$G$425:$G$8425),D8207))</f>
        <v>2001</v>
      </c>
      <c r="F8207">
        <f t="shared" si="1023"/>
        <v>0</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t="e">
        <f>Weighting!$C$24</f>
        <v>#DIV/0!</v>
      </c>
      <c r="C8208" t="e">
        <f>Weighting!$F$24</f>
        <v>#NUM!</v>
      </c>
      <c r="D8208" t="e">
        <f>IF(C8208=1,'Data Transformation'!$G$3+0.5*'Data Transformation'!$W$25,IF(C8209=1,D8209-'Data Transformation'!$W$25,FALSE))</f>
        <v>#NUM!</v>
      </c>
      <c r="E8208">
        <f t="array" ref="E8208">IF(ISLOGICAL(D8208),"",FREQUENCY(IF('Data Transformation'!$B$425:$B$8425='Bin Analysis'!$B8187,'Data Transformation'!$G$425:$G$8425),D8208))</f>
        <v>2001</v>
      </c>
      <c r="F8208">
        <f t="shared" si="1023"/>
        <v>0</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t="e">
        <f>Weighting!$C$25</f>
        <v>#DIV/0!</v>
      </c>
      <c r="C8209" t="e">
        <f>Weighting!$F$25</f>
        <v>#NUM!</v>
      </c>
      <c r="D8209" t="e">
        <f>IF(C8209=1,'Data Transformation'!$G$3+0.5*'Data Transformation'!$W$25,IF(C8210=1,D8210-'Data Transformation'!$W$25,FALSE))</f>
        <v>#NUM!</v>
      </c>
      <c r="E8209">
        <f t="array" ref="E8209">IF(ISLOGICAL(D8209),"",FREQUENCY(IF('Data Transformation'!$B$425:$B$8425='Bin Analysis'!$B8187,'Data Transformation'!$G$425:$G$8425),D8209))</f>
        <v>2001</v>
      </c>
      <c r="F8209">
        <f t="shared" si="1023"/>
        <v>0</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67</v>
      </c>
      <c r="B8212" t="s">
        <v>47</v>
      </c>
      <c r="C8212" t="s">
        <v>5</v>
      </c>
      <c r="D8212" t="s">
        <v>100</v>
      </c>
      <c r="E8212" t="s">
        <v>101</v>
      </c>
      <c r="F8212" t="s">
        <v>102</v>
      </c>
      <c r="G8212" t="s">
        <v>70</v>
      </c>
      <c r="H8212" t="s">
        <v>31</v>
      </c>
      <c r="I8212" t="s">
        <v>32</v>
      </c>
      <c r="J8212" t="s">
        <v>46</v>
      </c>
      <c r="K8212" s="14" t="s">
        <v>45</v>
      </c>
      <c r="M8212" s="14"/>
      <c r="X8212" s="2">
        <v>0</v>
      </c>
      <c r="Y8212" s="2">
        <v>0</v>
      </c>
    </row>
    <row r="8213" spans="1:25" x14ac:dyDescent="0.25">
      <c r="A8213" s="32"/>
      <c r="D8213" t="e">
        <f>IF(C8213=1,'Data Transformation'!$G$3+0.5*'Data Transformation'!$W$25,IF(C8214=1,D8214-'Data Transformation'!$W$25,FALSE))</f>
        <v>#NUM!</v>
      </c>
      <c r="E8213">
        <f t="array" ref="E8213">IF(ISLOGICAL(D8213),"",FREQUENCY(IF('Data Transformation'!$B$425:$B$8425='Bin Analysis'!$B8211,'Data Transformation'!$G$425:$G$8425),D8213))</f>
        <v>2001</v>
      </c>
      <c r="F8213" t="e">
        <f>IF(ISLOGICAL(D8213),"",E8213-E8212)</f>
        <v>#VALUE!</v>
      </c>
      <c r="M8213" s="14"/>
    </row>
    <row r="8214" spans="1:25" x14ac:dyDescent="0.25">
      <c r="A8214" s="32" t="e">
        <f>IF(Weighting!$P$6&gt;0,B8214,"")</f>
        <v>#NUM!</v>
      </c>
      <c r="B8214" t="e">
        <f>Weighting!$C$6</f>
        <v>#DIV/0!</v>
      </c>
      <c r="C8214" t="e">
        <f>Weighting!$F$6</f>
        <v>#NUM!</v>
      </c>
      <c r="D8214" t="e">
        <f>IF(C8214=1,'Data Transformation'!$G$3+0.5*'Data Transformation'!$W$25,IF(C8215=1,D8215-'Data Transformation'!$W$25,FALSE))</f>
        <v>#NUM!</v>
      </c>
      <c r="E8214">
        <f t="array" ref="E8214">IF(ISLOGICAL(D8214),"",FREQUENCY(IF('Data Transformation'!$B$425:$B$8425='Bin Analysis'!$B8211,'Data Transformation'!$G$425:$G$8425),D8214))</f>
        <v>2001</v>
      </c>
      <c r="F8214">
        <f>IF(ISLOGICAL(D8214),"",E8214-E8213)</f>
        <v>0</v>
      </c>
      <c r="G8214">
        <f>Weighting!$H$6</f>
        <v>1</v>
      </c>
      <c r="H8214">
        <f t="array" ref="H8214">FREQUENCY(IF('Data Transformation'!$B$4:$B$8425=B8211,'Data Transformation'!$G$4:$G$8425),'Bin Analysis'!$B8214)</f>
        <v>2073</v>
      </c>
      <c r="I8214">
        <f>H8214-H8213</f>
        <v>2073</v>
      </c>
      <c r="J8214">
        <f>IF(I8214=0,0,1)</f>
        <v>1</v>
      </c>
      <c r="K8214" t="e">
        <f>J8214*Weighting!$W$6</f>
        <v>#NUM!</v>
      </c>
      <c r="M8214" s="14"/>
    </row>
    <row r="8215" spans="1:25" x14ac:dyDescent="0.25">
      <c r="A8215" s="32" t="str">
        <f>IF(Weighting!$P$7&gt;0,B8215,"")</f>
        <v/>
      </c>
      <c r="B8215" t="e">
        <f>Weighting!$C$7</f>
        <v>#DIV/0!</v>
      </c>
      <c r="C8215" t="e">
        <f>Weighting!$F$7</f>
        <v>#NUM!</v>
      </c>
      <c r="D8215" t="e">
        <f>IF(C8215=1,'Data Transformation'!$G$3+0.5*'Data Transformation'!$W$25,IF(C8216=1,D8216-'Data Transformation'!$W$25,FALSE))</f>
        <v>#NUM!</v>
      </c>
      <c r="E8215">
        <f t="array" ref="E8215">IF(ISLOGICAL(D8215),"",FREQUENCY(IF('Data Transformation'!$B$425:$B$8425='Bin Analysis'!$B8211,'Data Transformation'!$G$425:$G$8425),D8215))</f>
        <v>2001</v>
      </c>
      <c r="F8215">
        <f t="shared" ref="F8215:F8233" si="1026">IF(ISLOGICAL(D8215),"",E8215-E8214)</f>
        <v>0</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t="str">
        <f>IF(Weighting!$P$8&gt;0,B8216,"")</f>
        <v/>
      </c>
      <c r="B8216" t="e">
        <f>Weighting!$C$8</f>
        <v>#DIV/0!</v>
      </c>
      <c r="C8216" t="e">
        <f>Weighting!$F$8</f>
        <v>#NUM!</v>
      </c>
      <c r="D8216" t="e">
        <f>IF(C8216=1,'Data Transformation'!$G$3+0.5*'Data Transformation'!$W$25,IF(C8217=1,D8217-'Data Transformation'!$W$25,FALSE))</f>
        <v>#NUM!</v>
      </c>
      <c r="E8216">
        <f t="array" ref="E8216">IF(ISLOGICAL(D8216),"",FREQUENCY(IF('Data Transformation'!$B$425:$B$8425='Bin Analysis'!$B8211,'Data Transformation'!$G$425:$G$8425),D8216))</f>
        <v>2001</v>
      </c>
      <c r="F8216">
        <f t="shared" si="1026"/>
        <v>0</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t="str">
        <f>IF(Weighting!$P$9&gt;0,B8217,"")</f>
        <v/>
      </c>
      <c r="B8217" s="50" t="e">
        <f>Weighting!$C$9</f>
        <v>#DIV/0!</v>
      </c>
      <c r="C8217" t="e">
        <f>Weighting!$F$9</f>
        <v>#NUM!</v>
      </c>
      <c r="D8217" t="e">
        <f>IF(C8217=1,'Data Transformation'!$G$3+0.5*'Data Transformation'!$W$25,IF(C8218=1,D8218-'Data Transformation'!$W$25,FALSE))</f>
        <v>#NUM!</v>
      </c>
      <c r="E8217">
        <f t="array" ref="E8217">IF(ISLOGICAL(D8217),"",FREQUENCY(IF('Data Transformation'!$B$425:$B$8425='Bin Analysis'!$B8211,'Data Transformation'!$G$425:$G$8425),D8217))</f>
        <v>2001</v>
      </c>
      <c r="F8217">
        <f t="shared" si="1026"/>
        <v>0</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t="str">
        <f>IF(Weighting!$P$10&gt;0,B8218,"")</f>
        <v/>
      </c>
      <c r="B8218" t="e">
        <f>Weighting!$C$10</f>
        <v>#DIV/0!</v>
      </c>
      <c r="C8218" t="e">
        <f>Weighting!$F$10</f>
        <v>#NUM!</v>
      </c>
      <c r="D8218" t="e">
        <f>IF(C8218=1,'Data Transformation'!$G$3+0.5*'Data Transformation'!$W$25,IF(C8219=1,D8219-'Data Transformation'!$W$25,FALSE))</f>
        <v>#NUM!</v>
      </c>
      <c r="E8218">
        <f t="array" ref="E8218">IF(ISLOGICAL(D8218),"",FREQUENCY(IF('Data Transformation'!$B$425:$B$8425='Bin Analysis'!$B8211,'Data Transformation'!$G$425:$G$8425),D8218))</f>
        <v>2001</v>
      </c>
      <c r="F8218">
        <f t="shared" si="1026"/>
        <v>0</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t="str">
        <f>IF(Weighting!$P$11&gt;0,B8219,"")</f>
        <v/>
      </c>
      <c r="B8219" t="e">
        <f>Weighting!$C$11</f>
        <v>#DIV/0!</v>
      </c>
      <c r="C8219" t="e">
        <f>Weighting!$F$11</f>
        <v>#NUM!</v>
      </c>
      <c r="D8219" t="e">
        <f>IF(C8219=1,'Data Transformation'!$G$3+0.5*'Data Transformation'!$W$25,IF(C8220=1,D8220-'Data Transformation'!$W$25,FALSE))</f>
        <v>#NUM!</v>
      </c>
      <c r="E8219">
        <f t="array" ref="E8219">IF(ISLOGICAL(D8219),"",FREQUENCY(IF('Data Transformation'!$B$425:$B$8425='Bin Analysis'!$B8211,'Data Transformation'!$G$425:$G$8425),D8219))</f>
        <v>2001</v>
      </c>
      <c r="F8219">
        <f t="shared" si="1026"/>
        <v>0</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t="str">
        <f>IF(Weighting!$P$12&gt;0,B8220,"")</f>
        <v/>
      </c>
      <c r="B8220" t="e">
        <f>Weighting!$C$12</f>
        <v>#DIV/0!</v>
      </c>
      <c r="C8220" t="e">
        <f>Weighting!$F$12</f>
        <v>#NUM!</v>
      </c>
      <c r="D8220" t="e">
        <f>IF(C8220=1,'Data Transformation'!$G$3+0.5*'Data Transformation'!$W$25,IF(C8221=1,D8221-'Data Transformation'!$W$25,FALSE))</f>
        <v>#NUM!</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t="str">
        <f>IF(Weighting!$P$13&gt;0,B8221,"")</f>
        <v/>
      </c>
      <c r="B8221" t="e">
        <f>Weighting!$C$13</f>
        <v>#DIV/0!</v>
      </c>
      <c r="C8221" t="e">
        <f>Weighting!$F$13</f>
        <v>#NUM!</v>
      </c>
      <c r="D8221" t="e">
        <f>IF(C8221=1,'Data Transformation'!$G$3+0.5*'Data Transformation'!$W$25,IF(C8222=1,D8222-'Data Transformation'!$W$25,FALSE))</f>
        <v>#NUM!</v>
      </c>
      <c r="E8221">
        <f t="array" ref="E8221">IF(ISLOGICAL(D8221),"",FREQUENCY(IF('Data Transformation'!$B$425:$B$8425='Bin Analysis'!$B8211,'Data Transformation'!$G$425:$G$8425),D8221))</f>
        <v>2001</v>
      </c>
      <c r="F8221">
        <f t="shared" si="1026"/>
        <v>0</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t="str">
        <f>IF(Weighting!$P$14&gt;0,B8222,"")</f>
        <v/>
      </c>
      <c r="B8222" t="e">
        <f>Weighting!$C$14</f>
        <v>#DIV/0!</v>
      </c>
      <c r="C8222" t="e">
        <f>Weighting!$F$14</f>
        <v>#NUM!</v>
      </c>
      <c r="D8222" t="e">
        <f>IF(C8222=1,'Data Transformation'!$G$3+0.5*'Data Transformation'!$W$25,IF(C8223=1,D8223-'Data Transformation'!$W$25,FALSE))</f>
        <v>#NUM!</v>
      </c>
      <c r="E8222">
        <f t="array" ref="E8222">IF(ISLOGICAL(D8222),"",FREQUENCY(IF('Data Transformation'!$B$425:$B$8425='Bin Analysis'!$B8211,'Data Transformation'!$G$425:$G$8425),D8222))</f>
        <v>2001</v>
      </c>
      <c r="F8222">
        <f t="shared" si="1026"/>
        <v>0</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t="str">
        <f>IF(Weighting!$P$15&gt;0,B8223,"")</f>
        <v/>
      </c>
      <c r="B8223" t="e">
        <f>Weighting!$C$15</f>
        <v>#DIV/0!</v>
      </c>
      <c r="C8223" t="e">
        <f>Weighting!$F$15</f>
        <v>#NUM!</v>
      </c>
      <c r="D8223" t="e">
        <f>IF(C8223=1,'Data Transformation'!$G$3+0.5*'Data Transformation'!$W$25,IF(C8224=1,D8224-'Data Transformation'!$W$25,FALSE))</f>
        <v>#NUM!</v>
      </c>
      <c r="E8223">
        <f t="array" ref="E8223">IF(ISLOGICAL(D8223),"",FREQUENCY(IF('Data Transformation'!$B$425:$B$8425='Bin Analysis'!$B8211,'Data Transformation'!$G$425:$G$8425),D8223))</f>
        <v>2001</v>
      </c>
      <c r="F8223">
        <f t="shared" si="1026"/>
        <v>0</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t="e">
        <f>Weighting!$C$16</f>
        <v>#DIV/0!</v>
      </c>
      <c r="C8224" t="e">
        <f>Weighting!$F$16</f>
        <v>#NUM!</v>
      </c>
      <c r="D8224" t="e">
        <f>IF(C8224=1,'Data Transformation'!$G$3+0.5*'Data Transformation'!$W$25,IF(C8225=1,D8225-'Data Transformation'!$W$25,FALSE))</f>
        <v>#NUM!</v>
      </c>
      <c r="E8224">
        <f t="array" ref="E8224">IF(ISLOGICAL(D8224),"",FREQUENCY(IF('Data Transformation'!$B$425:$B$8425='Bin Analysis'!$B8211,'Data Transformation'!$G$425:$G$8425),D8224))</f>
        <v>2001</v>
      </c>
      <c r="F8224">
        <f t="shared" si="1026"/>
        <v>0</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t="e">
        <f>Weighting!$C$17</f>
        <v>#DIV/0!</v>
      </c>
      <c r="C8225" t="e">
        <f>Weighting!$F$17</f>
        <v>#NUM!</v>
      </c>
      <c r="D8225" t="e">
        <f>IF(C8225=1,'Data Transformation'!$G$3+0.5*'Data Transformation'!$W$25,IF(C8226=1,D8226-'Data Transformation'!$W$25,FALSE))</f>
        <v>#NUM!</v>
      </c>
      <c r="E8225">
        <f t="array" ref="E8225">IF(ISLOGICAL(D8225),"",FREQUENCY(IF('Data Transformation'!$B$425:$B$8425='Bin Analysis'!$B8211,'Data Transformation'!$G$425:$G$8425),D8225))</f>
        <v>2001</v>
      </c>
      <c r="F8225">
        <f t="shared" si="1026"/>
        <v>0</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t="e">
        <f>Weighting!$C$18</f>
        <v>#DIV/0!</v>
      </c>
      <c r="C8226" t="e">
        <f>Weighting!$F$18</f>
        <v>#NUM!</v>
      </c>
      <c r="D8226" t="e">
        <f>IF(C8226=1,'Data Transformation'!$G$3+0.5*'Data Transformation'!$W$25,IF(C8227=1,D8227-'Data Transformation'!$W$25,FALSE))</f>
        <v>#NUM!</v>
      </c>
      <c r="E8226">
        <f t="array" ref="E8226">IF(ISLOGICAL(D8226),"",FREQUENCY(IF('Data Transformation'!$B$425:$B$8425='Bin Analysis'!$B8211,'Data Transformation'!$G$425:$G$8425),D8226))</f>
        <v>2001</v>
      </c>
      <c r="F8226">
        <f t="shared" si="1026"/>
        <v>0</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t="e">
        <f>Weighting!$C$19</f>
        <v>#DIV/0!</v>
      </c>
      <c r="C8227" t="e">
        <f>Weighting!$F$19</f>
        <v>#NUM!</v>
      </c>
      <c r="D8227" t="e">
        <f>IF(C8227=1,'Data Transformation'!$G$3+0.5*'Data Transformation'!$W$25,IF(C8228=1,D8228-'Data Transformation'!$W$25,FALSE))</f>
        <v>#NUM!</v>
      </c>
      <c r="E8227">
        <f t="array" ref="E8227">IF(ISLOGICAL(D8227),"",FREQUENCY(IF('Data Transformation'!$B$425:$B$8425='Bin Analysis'!$B8211,'Data Transformation'!$G$425:$G$8425),D8227))</f>
        <v>2001</v>
      </c>
      <c r="F8227">
        <f t="shared" si="1026"/>
        <v>0</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t="e">
        <f>Weighting!$C$20</f>
        <v>#DIV/0!</v>
      </c>
      <c r="C8228" t="e">
        <f>Weighting!$F$20</f>
        <v>#NUM!</v>
      </c>
      <c r="D8228" t="e">
        <f>IF(C8228=1,'Data Transformation'!$G$3+0.5*'Data Transformation'!$W$25,IF(C8229=1,D8229-'Data Transformation'!$W$25,FALSE))</f>
        <v>#NUM!</v>
      </c>
      <c r="E8228">
        <f t="array" ref="E8228">IF(ISLOGICAL(D8228),"",FREQUENCY(IF('Data Transformation'!$B$425:$B$8425='Bin Analysis'!$B8211,'Data Transformation'!$G$425:$G$8425),D8228))</f>
        <v>2001</v>
      </c>
      <c r="F8228">
        <f t="shared" si="1026"/>
        <v>0</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t="e">
        <f>Weighting!$C$21</f>
        <v>#DIV/0!</v>
      </c>
      <c r="C8229" t="e">
        <f>Weighting!$F$21</f>
        <v>#NUM!</v>
      </c>
      <c r="D8229" t="e">
        <f>IF(C8229=1,'Data Transformation'!$G$3+0.5*'Data Transformation'!$W$25,IF(C8230=1,D8230-'Data Transformation'!$W$25,FALSE))</f>
        <v>#NUM!</v>
      </c>
      <c r="E8229">
        <f t="array" ref="E8229">IF(ISLOGICAL(D8229),"",FREQUENCY(IF('Data Transformation'!$B$425:$B$8425='Bin Analysis'!$B8211,'Data Transformation'!$G$425:$G$8425),D8229))</f>
        <v>2001</v>
      </c>
      <c r="F8229">
        <f t="shared" si="1026"/>
        <v>0</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t="e">
        <f>Weighting!$C$22</f>
        <v>#DIV/0!</v>
      </c>
      <c r="C8230" t="e">
        <f>Weighting!$F$22</f>
        <v>#NUM!</v>
      </c>
      <c r="D8230" t="e">
        <f>IF(C8230=1,'Data Transformation'!$G$3+0.5*'Data Transformation'!$W$25,IF(C8231=1,D8231-'Data Transformation'!$W$25,FALSE))</f>
        <v>#NUM!</v>
      </c>
      <c r="E8230">
        <f t="array" ref="E8230">IF(ISLOGICAL(D8230),"",FREQUENCY(IF('Data Transformation'!$B$425:$B$8425='Bin Analysis'!$B8211,'Data Transformation'!$G$425:$G$8425),D8230))</f>
        <v>2001</v>
      </c>
      <c r="F8230">
        <f t="shared" si="1026"/>
        <v>0</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t="e">
        <f>Weighting!$C$23</f>
        <v>#DIV/0!</v>
      </c>
      <c r="C8231" t="e">
        <f>Weighting!$F$23</f>
        <v>#NUM!</v>
      </c>
      <c r="D8231" t="e">
        <f>IF(C8231=1,'Data Transformation'!$G$3+0.5*'Data Transformation'!$W$25,IF(C8232=1,D8232-'Data Transformation'!$W$25,FALSE))</f>
        <v>#NUM!</v>
      </c>
      <c r="E8231">
        <f t="array" ref="E8231">IF(ISLOGICAL(D8231),"",FREQUENCY(IF('Data Transformation'!$B$425:$B$8425='Bin Analysis'!$B8211,'Data Transformation'!$G$425:$G$8425),D8231))</f>
        <v>2001</v>
      </c>
      <c r="F8231">
        <f t="shared" si="1026"/>
        <v>0</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t="e">
        <f>Weighting!$C$24</f>
        <v>#DIV/0!</v>
      </c>
      <c r="C8232" t="e">
        <f>Weighting!$F$24</f>
        <v>#NUM!</v>
      </c>
      <c r="D8232" t="e">
        <f>IF(C8232=1,'Data Transformation'!$G$3+0.5*'Data Transformation'!$W$25,IF(C8233=1,D8233-'Data Transformation'!$W$25,FALSE))</f>
        <v>#NUM!</v>
      </c>
      <c r="E8232">
        <f t="array" ref="E8232">IF(ISLOGICAL(D8232),"",FREQUENCY(IF('Data Transformation'!$B$425:$B$8425='Bin Analysis'!$B8211,'Data Transformation'!$G$425:$G$8425),D8232))</f>
        <v>2001</v>
      </c>
      <c r="F8232">
        <f t="shared" si="1026"/>
        <v>0</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t="e">
        <f>Weighting!$C$25</f>
        <v>#DIV/0!</v>
      </c>
      <c r="C8233" t="e">
        <f>Weighting!$F$25</f>
        <v>#NUM!</v>
      </c>
      <c r="D8233" t="e">
        <f>IF(C8233=1,'Data Transformation'!$G$3+0.5*'Data Transformation'!$W$25,IF(C8234=1,D8234-'Data Transformation'!$W$25,FALSE))</f>
        <v>#NUM!</v>
      </c>
      <c r="E8233">
        <f t="array" ref="E8233">IF(ISLOGICAL(D8233),"",FREQUENCY(IF('Data Transformation'!$B$425:$B$8425='Bin Analysis'!$B8211,'Data Transformation'!$G$425:$G$8425),D8233))</f>
        <v>2001</v>
      </c>
      <c r="F8233">
        <f t="shared" si="1026"/>
        <v>0</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67</v>
      </c>
      <c r="B8236" t="s">
        <v>47</v>
      </c>
      <c r="C8236" t="s">
        <v>5</v>
      </c>
      <c r="D8236" t="s">
        <v>100</v>
      </c>
      <c r="E8236" t="s">
        <v>101</v>
      </c>
      <c r="F8236" t="s">
        <v>102</v>
      </c>
      <c r="G8236" t="s">
        <v>70</v>
      </c>
      <c r="H8236" t="s">
        <v>31</v>
      </c>
      <c r="I8236" t="s">
        <v>32</v>
      </c>
      <c r="J8236" t="s">
        <v>46</v>
      </c>
      <c r="K8236" s="14" t="s">
        <v>45</v>
      </c>
      <c r="M8236" s="14"/>
      <c r="X8236" s="2">
        <v>0</v>
      </c>
      <c r="Y8236" s="2">
        <v>0</v>
      </c>
    </row>
    <row r="8237" spans="1:25" x14ac:dyDescent="0.25">
      <c r="A8237" s="32"/>
      <c r="D8237" t="e">
        <f>IF(C8237=1,'Data Transformation'!$G$3+0.5*'Data Transformation'!$W$25,IF(C8238=1,D8238-'Data Transformation'!$W$25,FALSE))</f>
        <v>#NUM!</v>
      </c>
      <c r="E8237">
        <f t="array" ref="E8237">IF(ISLOGICAL(D8237),"",FREQUENCY(IF('Data Transformation'!$B$425:$B$8425='Bin Analysis'!$B8235,'Data Transformation'!$G$425:$G$8425),D8237))</f>
        <v>2001</v>
      </c>
      <c r="F8237" t="e">
        <f>IF(ISLOGICAL(D8237),"",E8237-E8236)</f>
        <v>#VALUE!</v>
      </c>
      <c r="M8237" s="14"/>
    </row>
    <row r="8238" spans="1:25" x14ac:dyDescent="0.25">
      <c r="A8238" s="32" t="e">
        <f>IF(Weighting!$P$6&gt;0,B8238,"")</f>
        <v>#NUM!</v>
      </c>
      <c r="B8238" t="e">
        <f>Weighting!$C$6</f>
        <v>#DIV/0!</v>
      </c>
      <c r="C8238" t="e">
        <f>Weighting!$F$6</f>
        <v>#NUM!</v>
      </c>
      <c r="D8238" t="e">
        <f>IF(C8238=1,'Data Transformation'!$G$3+0.5*'Data Transformation'!$W$25,IF(C8239=1,D8239-'Data Transformation'!$W$25,FALSE))</f>
        <v>#NUM!</v>
      </c>
      <c r="E8238">
        <f t="array" ref="E8238">IF(ISLOGICAL(D8238),"",FREQUENCY(IF('Data Transformation'!$B$425:$B$8425='Bin Analysis'!$B8235,'Data Transformation'!$G$425:$G$8425),D8238))</f>
        <v>2001</v>
      </c>
      <c r="F8238">
        <f>IF(ISLOGICAL(D8238),"",E8238-E8237)</f>
        <v>0</v>
      </c>
      <c r="G8238">
        <f>Weighting!$H$6</f>
        <v>1</v>
      </c>
      <c r="H8238">
        <f t="array" ref="H8238">FREQUENCY(IF('Data Transformation'!$B$4:$B$8425=B8235,'Data Transformation'!$G$4:$G$8425),'Bin Analysis'!$B8238)</f>
        <v>2073</v>
      </c>
      <c r="I8238">
        <f>H8238-H8237</f>
        <v>2073</v>
      </c>
      <c r="J8238">
        <f>IF(I8238=0,0,1)</f>
        <v>1</v>
      </c>
      <c r="K8238" t="e">
        <f>J8238*Weighting!$W$6</f>
        <v>#NUM!</v>
      </c>
      <c r="M8238" s="14"/>
    </row>
    <row r="8239" spans="1:25" x14ac:dyDescent="0.25">
      <c r="A8239" s="32" t="str">
        <f>IF(Weighting!$P$7&gt;0,B8239,"")</f>
        <v/>
      </c>
      <c r="B8239" t="e">
        <f>Weighting!$C$7</f>
        <v>#DIV/0!</v>
      </c>
      <c r="C8239" t="e">
        <f>Weighting!$F$7</f>
        <v>#NUM!</v>
      </c>
      <c r="D8239" t="e">
        <f>IF(C8239=1,'Data Transformation'!$G$3+0.5*'Data Transformation'!$W$25,IF(C8240=1,D8240-'Data Transformation'!$W$25,FALSE))</f>
        <v>#NUM!</v>
      </c>
      <c r="E8239">
        <f t="array" ref="E8239">IF(ISLOGICAL(D8239),"",FREQUENCY(IF('Data Transformation'!$B$425:$B$8425='Bin Analysis'!$B8235,'Data Transformation'!$G$425:$G$8425),D8239))</f>
        <v>2001</v>
      </c>
      <c r="F8239">
        <f t="shared" ref="F8239:F8257" si="1029">IF(ISLOGICAL(D8239),"",E8239-E8238)</f>
        <v>0</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t="str">
        <f>IF(Weighting!$P$8&gt;0,B8240,"")</f>
        <v/>
      </c>
      <c r="B8240" t="e">
        <f>Weighting!$C$8</f>
        <v>#DIV/0!</v>
      </c>
      <c r="C8240" t="e">
        <f>Weighting!$F$8</f>
        <v>#NUM!</v>
      </c>
      <c r="D8240" t="e">
        <f>IF(C8240=1,'Data Transformation'!$G$3+0.5*'Data Transformation'!$W$25,IF(C8241=1,D8241-'Data Transformation'!$W$25,FALSE))</f>
        <v>#NUM!</v>
      </c>
      <c r="E8240">
        <f t="array" ref="E8240">IF(ISLOGICAL(D8240),"",FREQUENCY(IF('Data Transformation'!$B$425:$B$8425='Bin Analysis'!$B8235,'Data Transformation'!$G$425:$G$8425),D8240))</f>
        <v>2001</v>
      </c>
      <c r="F8240">
        <f t="shared" si="1029"/>
        <v>0</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t="str">
        <f>IF(Weighting!$P$9&gt;0,B8241,"")</f>
        <v/>
      </c>
      <c r="B8241" s="50" t="e">
        <f>Weighting!$C$9</f>
        <v>#DIV/0!</v>
      </c>
      <c r="C8241" t="e">
        <f>Weighting!$F$9</f>
        <v>#NUM!</v>
      </c>
      <c r="D8241" t="e">
        <f>IF(C8241=1,'Data Transformation'!$G$3+0.5*'Data Transformation'!$W$25,IF(C8242=1,D8242-'Data Transformation'!$W$25,FALSE))</f>
        <v>#NUM!</v>
      </c>
      <c r="E8241">
        <f t="array" ref="E8241">IF(ISLOGICAL(D8241),"",FREQUENCY(IF('Data Transformation'!$B$425:$B$8425='Bin Analysis'!$B8235,'Data Transformation'!$G$425:$G$8425),D8241))</f>
        <v>2001</v>
      </c>
      <c r="F8241">
        <f t="shared" si="1029"/>
        <v>0</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t="str">
        <f>IF(Weighting!$P$10&gt;0,B8242,"")</f>
        <v/>
      </c>
      <c r="B8242" t="e">
        <f>Weighting!$C$10</f>
        <v>#DIV/0!</v>
      </c>
      <c r="C8242" t="e">
        <f>Weighting!$F$10</f>
        <v>#NUM!</v>
      </c>
      <c r="D8242" t="e">
        <f>IF(C8242=1,'Data Transformation'!$G$3+0.5*'Data Transformation'!$W$25,IF(C8243=1,D8243-'Data Transformation'!$W$25,FALSE))</f>
        <v>#NUM!</v>
      </c>
      <c r="E8242">
        <f t="array" ref="E8242">IF(ISLOGICAL(D8242),"",FREQUENCY(IF('Data Transformation'!$B$425:$B$8425='Bin Analysis'!$B8235,'Data Transformation'!$G$425:$G$8425),D8242))</f>
        <v>2001</v>
      </c>
      <c r="F8242">
        <f t="shared" si="1029"/>
        <v>0</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t="str">
        <f>IF(Weighting!$P$11&gt;0,B8243,"")</f>
        <v/>
      </c>
      <c r="B8243" t="e">
        <f>Weighting!$C$11</f>
        <v>#DIV/0!</v>
      </c>
      <c r="C8243" t="e">
        <f>Weighting!$F$11</f>
        <v>#NUM!</v>
      </c>
      <c r="D8243" t="e">
        <f>IF(C8243=1,'Data Transformation'!$G$3+0.5*'Data Transformation'!$W$25,IF(C8244=1,D8244-'Data Transformation'!$W$25,FALSE))</f>
        <v>#NUM!</v>
      </c>
      <c r="E8243">
        <f t="array" ref="E8243">IF(ISLOGICAL(D8243),"",FREQUENCY(IF('Data Transformation'!$B$425:$B$8425='Bin Analysis'!$B8235,'Data Transformation'!$G$425:$G$8425),D8243))</f>
        <v>2001</v>
      </c>
      <c r="F8243">
        <f t="shared" si="1029"/>
        <v>0</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t="str">
        <f>IF(Weighting!$P$12&gt;0,B8244,"")</f>
        <v/>
      </c>
      <c r="B8244" t="e">
        <f>Weighting!$C$12</f>
        <v>#DIV/0!</v>
      </c>
      <c r="C8244" t="e">
        <f>Weighting!$F$12</f>
        <v>#NUM!</v>
      </c>
      <c r="D8244" t="e">
        <f>IF(C8244=1,'Data Transformation'!$G$3+0.5*'Data Transformation'!$W$25,IF(C8245=1,D8245-'Data Transformation'!$W$25,FALSE))</f>
        <v>#NUM!</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t="str">
        <f>IF(Weighting!$P$13&gt;0,B8245,"")</f>
        <v/>
      </c>
      <c r="B8245" t="e">
        <f>Weighting!$C$13</f>
        <v>#DIV/0!</v>
      </c>
      <c r="C8245" t="e">
        <f>Weighting!$F$13</f>
        <v>#NUM!</v>
      </c>
      <c r="D8245" t="e">
        <f>IF(C8245=1,'Data Transformation'!$G$3+0.5*'Data Transformation'!$W$25,IF(C8246=1,D8246-'Data Transformation'!$W$25,FALSE))</f>
        <v>#NUM!</v>
      </c>
      <c r="E8245">
        <f t="array" ref="E8245">IF(ISLOGICAL(D8245),"",FREQUENCY(IF('Data Transformation'!$B$425:$B$8425='Bin Analysis'!$B8235,'Data Transformation'!$G$425:$G$8425),D8245))</f>
        <v>2001</v>
      </c>
      <c r="F8245">
        <f t="shared" si="1029"/>
        <v>0</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t="str">
        <f>IF(Weighting!$P$14&gt;0,B8246,"")</f>
        <v/>
      </c>
      <c r="B8246" t="e">
        <f>Weighting!$C$14</f>
        <v>#DIV/0!</v>
      </c>
      <c r="C8246" t="e">
        <f>Weighting!$F$14</f>
        <v>#NUM!</v>
      </c>
      <c r="D8246" t="e">
        <f>IF(C8246=1,'Data Transformation'!$G$3+0.5*'Data Transformation'!$W$25,IF(C8247=1,D8247-'Data Transformation'!$W$25,FALSE))</f>
        <v>#NUM!</v>
      </c>
      <c r="E8246">
        <f t="array" ref="E8246">IF(ISLOGICAL(D8246),"",FREQUENCY(IF('Data Transformation'!$B$425:$B$8425='Bin Analysis'!$B8235,'Data Transformation'!$G$425:$G$8425),D8246))</f>
        <v>2001</v>
      </c>
      <c r="F8246">
        <f t="shared" si="1029"/>
        <v>0</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t="str">
        <f>IF(Weighting!$P$15&gt;0,B8247,"")</f>
        <v/>
      </c>
      <c r="B8247" t="e">
        <f>Weighting!$C$15</f>
        <v>#DIV/0!</v>
      </c>
      <c r="C8247" t="e">
        <f>Weighting!$F$15</f>
        <v>#NUM!</v>
      </c>
      <c r="D8247" t="e">
        <f>IF(C8247=1,'Data Transformation'!$G$3+0.5*'Data Transformation'!$W$25,IF(C8248=1,D8248-'Data Transformation'!$W$25,FALSE))</f>
        <v>#NUM!</v>
      </c>
      <c r="E8247">
        <f t="array" ref="E8247">IF(ISLOGICAL(D8247),"",FREQUENCY(IF('Data Transformation'!$B$425:$B$8425='Bin Analysis'!$B8235,'Data Transformation'!$G$425:$G$8425),D8247))</f>
        <v>2001</v>
      </c>
      <c r="F8247">
        <f t="shared" si="1029"/>
        <v>0</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t="e">
        <f>Weighting!$C$16</f>
        <v>#DIV/0!</v>
      </c>
      <c r="C8248" t="e">
        <f>Weighting!$F$16</f>
        <v>#NUM!</v>
      </c>
      <c r="D8248" t="e">
        <f>IF(C8248=1,'Data Transformation'!$G$3+0.5*'Data Transformation'!$W$25,IF(C8249=1,D8249-'Data Transformation'!$W$25,FALSE))</f>
        <v>#NUM!</v>
      </c>
      <c r="E8248">
        <f t="array" ref="E8248">IF(ISLOGICAL(D8248),"",FREQUENCY(IF('Data Transformation'!$B$425:$B$8425='Bin Analysis'!$B8235,'Data Transformation'!$G$425:$G$8425),D8248))</f>
        <v>2001</v>
      </c>
      <c r="F8248">
        <f t="shared" si="1029"/>
        <v>0</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t="e">
        <f>Weighting!$C$17</f>
        <v>#DIV/0!</v>
      </c>
      <c r="C8249" t="e">
        <f>Weighting!$F$17</f>
        <v>#NUM!</v>
      </c>
      <c r="D8249" t="e">
        <f>IF(C8249=1,'Data Transformation'!$G$3+0.5*'Data Transformation'!$W$25,IF(C8250=1,D8250-'Data Transformation'!$W$25,FALSE))</f>
        <v>#NUM!</v>
      </c>
      <c r="E8249">
        <f t="array" ref="E8249">IF(ISLOGICAL(D8249),"",FREQUENCY(IF('Data Transformation'!$B$425:$B$8425='Bin Analysis'!$B8235,'Data Transformation'!$G$425:$G$8425),D8249))</f>
        <v>2001</v>
      </c>
      <c r="F8249">
        <f t="shared" si="1029"/>
        <v>0</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t="e">
        <f>Weighting!$C$18</f>
        <v>#DIV/0!</v>
      </c>
      <c r="C8250" t="e">
        <f>Weighting!$F$18</f>
        <v>#NUM!</v>
      </c>
      <c r="D8250" t="e">
        <f>IF(C8250=1,'Data Transformation'!$G$3+0.5*'Data Transformation'!$W$25,IF(C8251=1,D8251-'Data Transformation'!$W$25,FALSE))</f>
        <v>#NUM!</v>
      </c>
      <c r="E8250">
        <f t="array" ref="E8250">IF(ISLOGICAL(D8250),"",FREQUENCY(IF('Data Transformation'!$B$425:$B$8425='Bin Analysis'!$B8235,'Data Transformation'!$G$425:$G$8425),D8250))</f>
        <v>2001</v>
      </c>
      <c r="F8250">
        <f t="shared" si="1029"/>
        <v>0</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t="e">
        <f>Weighting!$C$19</f>
        <v>#DIV/0!</v>
      </c>
      <c r="C8251" t="e">
        <f>Weighting!$F$19</f>
        <v>#NUM!</v>
      </c>
      <c r="D8251" t="e">
        <f>IF(C8251=1,'Data Transformation'!$G$3+0.5*'Data Transformation'!$W$25,IF(C8252=1,D8252-'Data Transformation'!$W$25,FALSE))</f>
        <v>#NUM!</v>
      </c>
      <c r="E8251">
        <f t="array" ref="E8251">IF(ISLOGICAL(D8251),"",FREQUENCY(IF('Data Transformation'!$B$425:$B$8425='Bin Analysis'!$B8235,'Data Transformation'!$G$425:$G$8425),D8251))</f>
        <v>2001</v>
      </c>
      <c r="F8251">
        <f t="shared" si="1029"/>
        <v>0</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t="e">
        <f>Weighting!$C$20</f>
        <v>#DIV/0!</v>
      </c>
      <c r="C8252" t="e">
        <f>Weighting!$F$20</f>
        <v>#NUM!</v>
      </c>
      <c r="D8252" t="e">
        <f>IF(C8252=1,'Data Transformation'!$G$3+0.5*'Data Transformation'!$W$25,IF(C8253=1,D8253-'Data Transformation'!$W$25,FALSE))</f>
        <v>#NUM!</v>
      </c>
      <c r="E8252">
        <f t="array" ref="E8252">IF(ISLOGICAL(D8252),"",FREQUENCY(IF('Data Transformation'!$B$425:$B$8425='Bin Analysis'!$B8235,'Data Transformation'!$G$425:$G$8425),D8252))</f>
        <v>2001</v>
      </c>
      <c r="F8252">
        <f t="shared" si="1029"/>
        <v>0</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t="e">
        <f>Weighting!$C$21</f>
        <v>#DIV/0!</v>
      </c>
      <c r="C8253" t="e">
        <f>Weighting!$F$21</f>
        <v>#NUM!</v>
      </c>
      <c r="D8253" t="e">
        <f>IF(C8253=1,'Data Transformation'!$G$3+0.5*'Data Transformation'!$W$25,IF(C8254=1,D8254-'Data Transformation'!$W$25,FALSE))</f>
        <v>#NUM!</v>
      </c>
      <c r="E8253">
        <f t="array" ref="E8253">IF(ISLOGICAL(D8253),"",FREQUENCY(IF('Data Transformation'!$B$425:$B$8425='Bin Analysis'!$B8235,'Data Transformation'!$G$425:$G$8425),D8253))</f>
        <v>2001</v>
      </c>
      <c r="F8253">
        <f t="shared" si="1029"/>
        <v>0</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t="e">
        <f>Weighting!$C$22</f>
        <v>#DIV/0!</v>
      </c>
      <c r="C8254" t="e">
        <f>Weighting!$F$22</f>
        <v>#NUM!</v>
      </c>
      <c r="D8254" t="e">
        <f>IF(C8254=1,'Data Transformation'!$G$3+0.5*'Data Transformation'!$W$25,IF(C8255=1,D8255-'Data Transformation'!$W$25,FALSE))</f>
        <v>#NUM!</v>
      </c>
      <c r="E8254">
        <f t="array" ref="E8254">IF(ISLOGICAL(D8254),"",FREQUENCY(IF('Data Transformation'!$B$425:$B$8425='Bin Analysis'!$B8235,'Data Transformation'!$G$425:$G$8425),D8254))</f>
        <v>2001</v>
      </c>
      <c r="F8254">
        <f t="shared" si="1029"/>
        <v>0</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t="e">
        <f>Weighting!$C$23</f>
        <v>#DIV/0!</v>
      </c>
      <c r="C8255" t="e">
        <f>Weighting!$F$23</f>
        <v>#NUM!</v>
      </c>
      <c r="D8255" t="e">
        <f>IF(C8255=1,'Data Transformation'!$G$3+0.5*'Data Transformation'!$W$25,IF(C8256=1,D8256-'Data Transformation'!$W$25,FALSE))</f>
        <v>#NUM!</v>
      </c>
      <c r="E8255">
        <f t="array" ref="E8255">IF(ISLOGICAL(D8255),"",FREQUENCY(IF('Data Transformation'!$B$425:$B$8425='Bin Analysis'!$B8235,'Data Transformation'!$G$425:$G$8425),D8255))</f>
        <v>2001</v>
      </c>
      <c r="F8255">
        <f t="shared" si="1029"/>
        <v>0</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t="e">
        <f>Weighting!$C$24</f>
        <v>#DIV/0!</v>
      </c>
      <c r="C8256" t="e">
        <f>Weighting!$F$24</f>
        <v>#NUM!</v>
      </c>
      <c r="D8256" t="e">
        <f>IF(C8256=1,'Data Transformation'!$G$3+0.5*'Data Transformation'!$W$25,IF(C8257=1,D8257-'Data Transformation'!$W$25,FALSE))</f>
        <v>#NUM!</v>
      </c>
      <c r="E8256">
        <f t="array" ref="E8256">IF(ISLOGICAL(D8256),"",FREQUENCY(IF('Data Transformation'!$B$425:$B$8425='Bin Analysis'!$B8235,'Data Transformation'!$G$425:$G$8425),D8256))</f>
        <v>2001</v>
      </c>
      <c r="F8256">
        <f t="shared" si="1029"/>
        <v>0</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t="e">
        <f>Weighting!$C$25</f>
        <v>#DIV/0!</v>
      </c>
      <c r="C8257" t="e">
        <f>Weighting!$F$25</f>
        <v>#NUM!</v>
      </c>
      <c r="D8257" t="e">
        <f>IF(C8257=1,'Data Transformation'!$G$3+0.5*'Data Transformation'!$W$25,IF(C8258=1,D8258-'Data Transformation'!$W$25,FALSE))</f>
        <v>#NUM!</v>
      </c>
      <c r="E8257">
        <f t="array" ref="E8257">IF(ISLOGICAL(D8257),"",FREQUENCY(IF('Data Transformation'!$B$425:$B$8425='Bin Analysis'!$B8235,'Data Transformation'!$G$425:$G$8425),D8257))</f>
        <v>2001</v>
      </c>
      <c r="F8257">
        <f t="shared" si="1029"/>
        <v>0</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67</v>
      </c>
      <c r="B8260" t="s">
        <v>47</v>
      </c>
      <c r="C8260" t="s">
        <v>5</v>
      </c>
      <c r="D8260" t="s">
        <v>100</v>
      </c>
      <c r="E8260" t="s">
        <v>101</v>
      </c>
      <c r="F8260" t="s">
        <v>102</v>
      </c>
      <c r="G8260" t="s">
        <v>70</v>
      </c>
      <c r="H8260" t="s">
        <v>31</v>
      </c>
      <c r="I8260" t="s">
        <v>32</v>
      </c>
      <c r="J8260" t="s">
        <v>46</v>
      </c>
      <c r="K8260" s="14" t="s">
        <v>45</v>
      </c>
      <c r="M8260" s="14"/>
      <c r="X8260" s="2">
        <v>0</v>
      </c>
      <c r="Y8260" s="2">
        <v>0</v>
      </c>
    </row>
    <row r="8261" spans="1:25" x14ac:dyDescent="0.25">
      <c r="A8261" s="32"/>
      <c r="D8261" t="e">
        <f>IF(C8261=1,'Data Transformation'!$G$3+0.5*'Data Transformation'!$W$25,IF(C8262=1,D8262-'Data Transformation'!$W$25,FALSE))</f>
        <v>#NUM!</v>
      </c>
      <c r="E8261">
        <f t="array" ref="E8261">IF(ISLOGICAL(D8261),"",FREQUENCY(IF('Data Transformation'!$B$425:$B$8425='Bin Analysis'!$B8259,'Data Transformation'!$G$425:$G$8425),D8261))</f>
        <v>2001</v>
      </c>
      <c r="F8261" t="e">
        <f>IF(ISLOGICAL(D8261),"",E8261-E8260)</f>
        <v>#VALUE!</v>
      </c>
      <c r="M8261" s="14"/>
    </row>
    <row r="8262" spans="1:25" x14ac:dyDescent="0.25">
      <c r="A8262" s="32" t="e">
        <f>IF(Weighting!$P$6&gt;0,B8262,"")</f>
        <v>#NUM!</v>
      </c>
      <c r="B8262" t="e">
        <f>Weighting!$C$6</f>
        <v>#DIV/0!</v>
      </c>
      <c r="C8262" t="e">
        <f>Weighting!$F$6</f>
        <v>#NUM!</v>
      </c>
      <c r="D8262" t="e">
        <f>IF(C8262=1,'Data Transformation'!$G$3+0.5*'Data Transformation'!$W$25,IF(C8263=1,D8263-'Data Transformation'!$W$25,FALSE))</f>
        <v>#NUM!</v>
      </c>
      <c r="E8262">
        <f t="array" ref="E8262">IF(ISLOGICAL(D8262),"",FREQUENCY(IF('Data Transformation'!$B$425:$B$8425='Bin Analysis'!$B8259,'Data Transformation'!$G$425:$G$8425),D8262))</f>
        <v>2001</v>
      </c>
      <c r="F8262">
        <f>IF(ISLOGICAL(D8262),"",E8262-E8261)</f>
        <v>0</v>
      </c>
      <c r="G8262">
        <f>Weighting!$H$6</f>
        <v>1</v>
      </c>
      <c r="H8262">
        <f t="array" ref="H8262">FREQUENCY(IF('Data Transformation'!$B$4:$B$8425=B8259,'Data Transformation'!$G$4:$G$8425),'Bin Analysis'!$B8262)</f>
        <v>2073</v>
      </c>
      <c r="I8262">
        <f>H8262-H8261</f>
        <v>2073</v>
      </c>
      <c r="J8262">
        <f>IF(I8262=0,0,1)</f>
        <v>1</v>
      </c>
      <c r="K8262" t="e">
        <f>J8262*Weighting!$W$6</f>
        <v>#NUM!</v>
      </c>
      <c r="M8262" s="14"/>
    </row>
    <row r="8263" spans="1:25" x14ac:dyDescent="0.25">
      <c r="A8263" s="32" t="str">
        <f>IF(Weighting!$P$7&gt;0,B8263,"")</f>
        <v/>
      </c>
      <c r="B8263" t="e">
        <f>Weighting!$C$7</f>
        <v>#DIV/0!</v>
      </c>
      <c r="C8263" t="e">
        <f>Weighting!$F$7</f>
        <v>#NUM!</v>
      </c>
      <c r="D8263" t="e">
        <f>IF(C8263=1,'Data Transformation'!$G$3+0.5*'Data Transformation'!$W$25,IF(C8264=1,D8264-'Data Transformation'!$W$25,FALSE))</f>
        <v>#NUM!</v>
      </c>
      <c r="E8263">
        <f t="array" ref="E8263">IF(ISLOGICAL(D8263),"",FREQUENCY(IF('Data Transformation'!$B$425:$B$8425='Bin Analysis'!$B8259,'Data Transformation'!$G$425:$G$8425),D8263))</f>
        <v>2001</v>
      </c>
      <c r="F8263">
        <f t="shared" ref="F8263:F8281" si="1032">IF(ISLOGICAL(D8263),"",E8263-E8262)</f>
        <v>0</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t="str">
        <f>IF(Weighting!$P$8&gt;0,B8264,"")</f>
        <v/>
      </c>
      <c r="B8264" t="e">
        <f>Weighting!$C$8</f>
        <v>#DIV/0!</v>
      </c>
      <c r="C8264" t="e">
        <f>Weighting!$F$8</f>
        <v>#NUM!</v>
      </c>
      <c r="D8264" t="e">
        <f>IF(C8264=1,'Data Transformation'!$G$3+0.5*'Data Transformation'!$W$25,IF(C8265=1,D8265-'Data Transformation'!$W$25,FALSE))</f>
        <v>#NUM!</v>
      </c>
      <c r="E8264">
        <f t="array" ref="E8264">IF(ISLOGICAL(D8264),"",FREQUENCY(IF('Data Transformation'!$B$425:$B$8425='Bin Analysis'!$B8259,'Data Transformation'!$G$425:$G$8425),D8264))</f>
        <v>2001</v>
      </c>
      <c r="F8264">
        <f t="shared" si="1032"/>
        <v>0</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t="str">
        <f>IF(Weighting!$P$9&gt;0,B8265,"")</f>
        <v/>
      </c>
      <c r="B8265" s="50" t="e">
        <f>Weighting!$C$9</f>
        <v>#DIV/0!</v>
      </c>
      <c r="C8265" t="e">
        <f>Weighting!$F$9</f>
        <v>#NUM!</v>
      </c>
      <c r="D8265" t="e">
        <f>IF(C8265=1,'Data Transformation'!$G$3+0.5*'Data Transformation'!$W$25,IF(C8266=1,D8266-'Data Transformation'!$W$25,FALSE))</f>
        <v>#NUM!</v>
      </c>
      <c r="E8265">
        <f t="array" ref="E8265">IF(ISLOGICAL(D8265),"",FREQUENCY(IF('Data Transformation'!$B$425:$B$8425='Bin Analysis'!$B8259,'Data Transformation'!$G$425:$G$8425),D8265))</f>
        <v>2001</v>
      </c>
      <c r="F8265">
        <f t="shared" si="1032"/>
        <v>0</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t="str">
        <f>IF(Weighting!$P$10&gt;0,B8266,"")</f>
        <v/>
      </c>
      <c r="B8266" t="e">
        <f>Weighting!$C$10</f>
        <v>#DIV/0!</v>
      </c>
      <c r="C8266" t="e">
        <f>Weighting!$F$10</f>
        <v>#NUM!</v>
      </c>
      <c r="D8266" t="e">
        <f>IF(C8266=1,'Data Transformation'!$G$3+0.5*'Data Transformation'!$W$25,IF(C8267=1,D8267-'Data Transformation'!$W$25,FALSE))</f>
        <v>#NUM!</v>
      </c>
      <c r="E8266">
        <f t="array" ref="E8266">IF(ISLOGICAL(D8266),"",FREQUENCY(IF('Data Transformation'!$B$425:$B$8425='Bin Analysis'!$B8259,'Data Transformation'!$G$425:$G$8425),D8266))</f>
        <v>2001</v>
      </c>
      <c r="F8266">
        <f t="shared" si="1032"/>
        <v>0</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t="str">
        <f>IF(Weighting!$P$11&gt;0,B8267,"")</f>
        <v/>
      </c>
      <c r="B8267" t="e">
        <f>Weighting!$C$11</f>
        <v>#DIV/0!</v>
      </c>
      <c r="C8267" t="e">
        <f>Weighting!$F$11</f>
        <v>#NUM!</v>
      </c>
      <c r="D8267" t="e">
        <f>IF(C8267=1,'Data Transformation'!$G$3+0.5*'Data Transformation'!$W$25,IF(C8268=1,D8268-'Data Transformation'!$W$25,FALSE))</f>
        <v>#NUM!</v>
      </c>
      <c r="E8267">
        <f t="array" ref="E8267">IF(ISLOGICAL(D8267),"",FREQUENCY(IF('Data Transformation'!$B$425:$B$8425='Bin Analysis'!$B8259,'Data Transformation'!$G$425:$G$8425),D8267))</f>
        <v>2001</v>
      </c>
      <c r="F8267">
        <f t="shared" si="1032"/>
        <v>0</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t="str">
        <f>IF(Weighting!$P$12&gt;0,B8268,"")</f>
        <v/>
      </c>
      <c r="B8268" t="e">
        <f>Weighting!$C$12</f>
        <v>#DIV/0!</v>
      </c>
      <c r="C8268" t="e">
        <f>Weighting!$F$12</f>
        <v>#NUM!</v>
      </c>
      <c r="D8268" t="e">
        <f>IF(C8268=1,'Data Transformation'!$G$3+0.5*'Data Transformation'!$W$25,IF(C8269=1,D8269-'Data Transformation'!$W$25,FALSE))</f>
        <v>#NUM!</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t="str">
        <f>IF(Weighting!$P$13&gt;0,B8269,"")</f>
        <v/>
      </c>
      <c r="B8269" t="e">
        <f>Weighting!$C$13</f>
        <v>#DIV/0!</v>
      </c>
      <c r="C8269" t="e">
        <f>Weighting!$F$13</f>
        <v>#NUM!</v>
      </c>
      <c r="D8269" t="e">
        <f>IF(C8269=1,'Data Transformation'!$G$3+0.5*'Data Transformation'!$W$25,IF(C8270=1,D8270-'Data Transformation'!$W$25,FALSE))</f>
        <v>#NUM!</v>
      </c>
      <c r="E8269">
        <f t="array" ref="E8269">IF(ISLOGICAL(D8269),"",FREQUENCY(IF('Data Transformation'!$B$425:$B$8425='Bin Analysis'!$B8259,'Data Transformation'!$G$425:$G$8425),D8269))</f>
        <v>2001</v>
      </c>
      <c r="F8269">
        <f t="shared" si="1032"/>
        <v>0</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t="str">
        <f>IF(Weighting!$P$14&gt;0,B8270,"")</f>
        <v/>
      </c>
      <c r="B8270" t="e">
        <f>Weighting!$C$14</f>
        <v>#DIV/0!</v>
      </c>
      <c r="C8270" t="e">
        <f>Weighting!$F$14</f>
        <v>#NUM!</v>
      </c>
      <c r="D8270" t="e">
        <f>IF(C8270=1,'Data Transformation'!$G$3+0.5*'Data Transformation'!$W$25,IF(C8271=1,D8271-'Data Transformation'!$W$25,FALSE))</f>
        <v>#NUM!</v>
      </c>
      <c r="E8270">
        <f t="array" ref="E8270">IF(ISLOGICAL(D8270),"",FREQUENCY(IF('Data Transformation'!$B$425:$B$8425='Bin Analysis'!$B8259,'Data Transformation'!$G$425:$G$8425),D8270))</f>
        <v>2001</v>
      </c>
      <c r="F8270">
        <f t="shared" si="1032"/>
        <v>0</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t="str">
        <f>IF(Weighting!$P$15&gt;0,B8271,"")</f>
        <v/>
      </c>
      <c r="B8271" t="e">
        <f>Weighting!$C$15</f>
        <v>#DIV/0!</v>
      </c>
      <c r="C8271" t="e">
        <f>Weighting!$F$15</f>
        <v>#NUM!</v>
      </c>
      <c r="D8271" t="e">
        <f>IF(C8271=1,'Data Transformation'!$G$3+0.5*'Data Transformation'!$W$25,IF(C8272=1,D8272-'Data Transformation'!$W$25,FALSE))</f>
        <v>#NUM!</v>
      </c>
      <c r="E8271">
        <f t="array" ref="E8271">IF(ISLOGICAL(D8271),"",FREQUENCY(IF('Data Transformation'!$B$425:$B$8425='Bin Analysis'!$B8259,'Data Transformation'!$G$425:$G$8425),D8271))</f>
        <v>2001</v>
      </c>
      <c r="F8271">
        <f t="shared" si="1032"/>
        <v>0</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t="e">
        <f>Weighting!$C$16</f>
        <v>#DIV/0!</v>
      </c>
      <c r="C8272" t="e">
        <f>Weighting!$F$16</f>
        <v>#NUM!</v>
      </c>
      <c r="D8272" t="e">
        <f>IF(C8272=1,'Data Transformation'!$G$3+0.5*'Data Transformation'!$W$25,IF(C8273=1,D8273-'Data Transformation'!$W$25,FALSE))</f>
        <v>#NUM!</v>
      </c>
      <c r="E8272">
        <f t="array" ref="E8272">IF(ISLOGICAL(D8272),"",FREQUENCY(IF('Data Transformation'!$B$425:$B$8425='Bin Analysis'!$B8259,'Data Transformation'!$G$425:$G$8425),D8272))</f>
        <v>2001</v>
      </c>
      <c r="F8272">
        <f t="shared" si="1032"/>
        <v>0</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t="e">
        <f>Weighting!$C$17</f>
        <v>#DIV/0!</v>
      </c>
      <c r="C8273" t="e">
        <f>Weighting!$F$17</f>
        <v>#NUM!</v>
      </c>
      <c r="D8273" t="e">
        <f>IF(C8273=1,'Data Transformation'!$G$3+0.5*'Data Transformation'!$W$25,IF(C8274=1,D8274-'Data Transformation'!$W$25,FALSE))</f>
        <v>#NUM!</v>
      </c>
      <c r="E8273">
        <f t="array" ref="E8273">IF(ISLOGICAL(D8273),"",FREQUENCY(IF('Data Transformation'!$B$425:$B$8425='Bin Analysis'!$B8259,'Data Transformation'!$G$425:$G$8425),D8273))</f>
        <v>2001</v>
      </c>
      <c r="F8273">
        <f t="shared" si="1032"/>
        <v>0</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t="e">
        <f>Weighting!$C$18</f>
        <v>#DIV/0!</v>
      </c>
      <c r="C8274" t="e">
        <f>Weighting!$F$18</f>
        <v>#NUM!</v>
      </c>
      <c r="D8274" t="e">
        <f>IF(C8274=1,'Data Transformation'!$G$3+0.5*'Data Transformation'!$W$25,IF(C8275=1,D8275-'Data Transformation'!$W$25,FALSE))</f>
        <v>#NUM!</v>
      </c>
      <c r="E8274">
        <f t="array" ref="E8274">IF(ISLOGICAL(D8274),"",FREQUENCY(IF('Data Transformation'!$B$425:$B$8425='Bin Analysis'!$B8259,'Data Transformation'!$G$425:$G$8425),D8274))</f>
        <v>2001</v>
      </c>
      <c r="F8274">
        <f t="shared" si="1032"/>
        <v>0</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t="e">
        <f>Weighting!$C$19</f>
        <v>#DIV/0!</v>
      </c>
      <c r="C8275" t="e">
        <f>Weighting!$F$19</f>
        <v>#NUM!</v>
      </c>
      <c r="D8275" t="e">
        <f>IF(C8275=1,'Data Transformation'!$G$3+0.5*'Data Transformation'!$W$25,IF(C8276=1,D8276-'Data Transformation'!$W$25,FALSE))</f>
        <v>#NUM!</v>
      </c>
      <c r="E8275">
        <f t="array" ref="E8275">IF(ISLOGICAL(D8275),"",FREQUENCY(IF('Data Transformation'!$B$425:$B$8425='Bin Analysis'!$B8259,'Data Transformation'!$G$425:$G$8425),D8275))</f>
        <v>2001</v>
      </c>
      <c r="F8275">
        <f t="shared" si="1032"/>
        <v>0</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t="e">
        <f>Weighting!$C$20</f>
        <v>#DIV/0!</v>
      </c>
      <c r="C8276" t="e">
        <f>Weighting!$F$20</f>
        <v>#NUM!</v>
      </c>
      <c r="D8276" t="e">
        <f>IF(C8276=1,'Data Transformation'!$G$3+0.5*'Data Transformation'!$W$25,IF(C8277=1,D8277-'Data Transformation'!$W$25,FALSE))</f>
        <v>#NUM!</v>
      </c>
      <c r="E8276">
        <f t="array" ref="E8276">IF(ISLOGICAL(D8276),"",FREQUENCY(IF('Data Transformation'!$B$425:$B$8425='Bin Analysis'!$B8259,'Data Transformation'!$G$425:$G$8425),D8276))</f>
        <v>2001</v>
      </c>
      <c r="F8276">
        <f t="shared" si="1032"/>
        <v>0</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t="e">
        <f>Weighting!$C$21</f>
        <v>#DIV/0!</v>
      </c>
      <c r="C8277" t="e">
        <f>Weighting!$F$21</f>
        <v>#NUM!</v>
      </c>
      <c r="D8277" t="e">
        <f>IF(C8277=1,'Data Transformation'!$G$3+0.5*'Data Transformation'!$W$25,IF(C8278=1,D8278-'Data Transformation'!$W$25,FALSE))</f>
        <v>#NUM!</v>
      </c>
      <c r="E8277">
        <f t="array" ref="E8277">IF(ISLOGICAL(D8277),"",FREQUENCY(IF('Data Transformation'!$B$425:$B$8425='Bin Analysis'!$B8259,'Data Transformation'!$G$425:$G$8425),D8277))</f>
        <v>2001</v>
      </c>
      <c r="F8277">
        <f t="shared" si="1032"/>
        <v>0</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t="e">
        <f>Weighting!$C$22</f>
        <v>#DIV/0!</v>
      </c>
      <c r="C8278" t="e">
        <f>Weighting!$F$22</f>
        <v>#NUM!</v>
      </c>
      <c r="D8278" t="e">
        <f>IF(C8278=1,'Data Transformation'!$G$3+0.5*'Data Transformation'!$W$25,IF(C8279=1,D8279-'Data Transformation'!$W$25,FALSE))</f>
        <v>#NUM!</v>
      </c>
      <c r="E8278">
        <f t="array" ref="E8278">IF(ISLOGICAL(D8278),"",FREQUENCY(IF('Data Transformation'!$B$425:$B$8425='Bin Analysis'!$B8259,'Data Transformation'!$G$425:$G$8425),D8278))</f>
        <v>2001</v>
      </c>
      <c r="F8278">
        <f t="shared" si="1032"/>
        <v>0</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t="e">
        <f>Weighting!$C$23</f>
        <v>#DIV/0!</v>
      </c>
      <c r="C8279" t="e">
        <f>Weighting!$F$23</f>
        <v>#NUM!</v>
      </c>
      <c r="D8279" t="e">
        <f>IF(C8279=1,'Data Transformation'!$G$3+0.5*'Data Transformation'!$W$25,IF(C8280=1,D8280-'Data Transformation'!$W$25,FALSE))</f>
        <v>#NUM!</v>
      </c>
      <c r="E8279">
        <f t="array" ref="E8279">IF(ISLOGICAL(D8279),"",FREQUENCY(IF('Data Transformation'!$B$425:$B$8425='Bin Analysis'!$B8259,'Data Transformation'!$G$425:$G$8425),D8279))</f>
        <v>2001</v>
      </c>
      <c r="F8279">
        <f t="shared" si="1032"/>
        <v>0</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t="e">
        <f>Weighting!$C$24</f>
        <v>#DIV/0!</v>
      </c>
      <c r="C8280" t="e">
        <f>Weighting!$F$24</f>
        <v>#NUM!</v>
      </c>
      <c r="D8280" t="e">
        <f>IF(C8280=1,'Data Transformation'!$G$3+0.5*'Data Transformation'!$W$25,IF(C8281=1,D8281-'Data Transformation'!$W$25,FALSE))</f>
        <v>#NUM!</v>
      </c>
      <c r="E8280">
        <f t="array" ref="E8280">IF(ISLOGICAL(D8280),"",FREQUENCY(IF('Data Transformation'!$B$425:$B$8425='Bin Analysis'!$B8259,'Data Transformation'!$G$425:$G$8425),D8280))</f>
        <v>2001</v>
      </c>
      <c r="F8280">
        <f t="shared" si="1032"/>
        <v>0</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t="e">
        <f>Weighting!$C$25</f>
        <v>#DIV/0!</v>
      </c>
      <c r="C8281" t="e">
        <f>Weighting!$F$25</f>
        <v>#NUM!</v>
      </c>
      <c r="D8281" t="e">
        <f>IF(C8281=1,'Data Transformation'!$G$3+0.5*'Data Transformation'!$W$25,IF(C8282=1,D8282-'Data Transformation'!$W$25,FALSE))</f>
        <v>#NUM!</v>
      </c>
      <c r="E8281">
        <f t="array" ref="E8281">IF(ISLOGICAL(D8281),"",FREQUENCY(IF('Data Transformation'!$B$425:$B$8425='Bin Analysis'!$B8259,'Data Transformation'!$G$425:$G$8425),D8281))</f>
        <v>2001</v>
      </c>
      <c r="F8281">
        <f t="shared" si="1032"/>
        <v>0</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7"/>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67</v>
      </c>
      <c r="B8284" t="s">
        <v>47</v>
      </c>
      <c r="C8284" t="s">
        <v>5</v>
      </c>
      <c r="D8284" t="s">
        <v>100</v>
      </c>
      <c r="E8284" t="s">
        <v>101</v>
      </c>
      <c r="F8284" t="s">
        <v>102</v>
      </c>
      <c r="G8284" t="s">
        <v>70</v>
      </c>
      <c r="H8284" t="s">
        <v>31</v>
      </c>
      <c r="I8284" t="s">
        <v>32</v>
      </c>
      <c r="J8284" t="s">
        <v>46</v>
      </c>
      <c r="K8284" s="14" t="s">
        <v>45</v>
      </c>
      <c r="M8284" s="14"/>
      <c r="X8284" s="2">
        <v>0</v>
      </c>
      <c r="Y8284" s="2">
        <v>0</v>
      </c>
    </row>
    <row r="8285" spans="1:25" x14ac:dyDescent="0.25">
      <c r="A8285" s="32"/>
      <c r="D8285" t="e">
        <f>IF(C8285=1,'Data Transformation'!$G$3+0.5*'Data Transformation'!$W$25,IF(C8286=1,D8286-'Data Transformation'!$W$25,FALSE))</f>
        <v>#NUM!</v>
      </c>
      <c r="E8285">
        <f t="array" ref="E8285">IF(ISLOGICAL(D8285),"",FREQUENCY(IF('Data Transformation'!$B$425:$B$8425='Bin Analysis'!$B8283,'Data Transformation'!$G$425:$G$8425),D8285))</f>
        <v>2001</v>
      </c>
      <c r="F8285" t="e">
        <f>IF(ISLOGICAL(D8285),"",E8285-E8284)</f>
        <v>#VALUE!</v>
      </c>
      <c r="M8285" s="14"/>
    </row>
    <row r="8286" spans="1:25" x14ac:dyDescent="0.25">
      <c r="A8286" s="32" t="e">
        <f>IF(Weighting!$P$6&gt;0,B8286,"")</f>
        <v>#NUM!</v>
      </c>
      <c r="B8286" t="e">
        <f>Weighting!$C$6</f>
        <v>#DIV/0!</v>
      </c>
      <c r="C8286" t="e">
        <f>Weighting!$F$6</f>
        <v>#NUM!</v>
      </c>
      <c r="D8286" t="e">
        <f>IF(C8286=1,'Data Transformation'!$G$3+0.5*'Data Transformation'!$W$25,IF(C8287=1,D8287-'Data Transformation'!$W$25,FALSE))</f>
        <v>#NUM!</v>
      </c>
      <c r="E8286">
        <f t="array" ref="E8286">IF(ISLOGICAL(D8286),"",FREQUENCY(IF('Data Transformation'!$B$425:$B$8425='Bin Analysis'!$B8283,'Data Transformation'!$G$425:$G$8425),D8286))</f>
        <v>2001</v>
      </c>
      <c r="F8286">
        <f>IF(ISLOGICAL(D8286),"",E8286-E8285)</f>
        <v>0</v>
      </c>
      <c r="G8286">
        <f>Weighting!$H$6</f>
        <v>1</v>
      </c>
      <c r="H8286">
        <f t="array" ref="H8286">FREQUENCY(IF('Data Transformation'!$B$4:$B$8425=B8283,'Data Transformation'!$G$4:$G$8425),'Bin Analysis'!$B8286)</f>
        <v>2073</v>
      </c>
      <c r="I8286">
        <f>H8286-H8285</f>
        <v>2073</v>
      </c>
      <c r="J8286">
        <f>IF(I8286=0,0,1)</f>
        <v>1</v>
      </c>
      <c r="K8286" t="e">
        <f>J8286*Weighting!$W$6</f>
        <v>#NUM!</v>
      </c>
      <c r="M8286" s="14"/>
    </row>
    <row r="8287" spans="1:25" x14ac:dyDescent="0.25">
      <c r="A8287" s="32" t="str">
        <f>IF(Weighting!$P$7&gt;0,B8287,"")</f>
        <v/>
      </c>
      <c r="B8287" t="e">
        <f>Weighting!$C$7</f>
        <v>#DIV/0!</v>
      </c>
      <c r="C8287" t="e">
        <f>Weighting!$F$7</f>
        <v>#NUM!</v>
      </c>
      <c r="D8287" t="e">
        <f>IF(C8287=1,'Data Transformation'!$G$3+0.5*'Data Transformation'!$W$25,IF(C8288=1,D8288-'Data Transformation'!$W$25,FALSE))</f>
        <v>#NUM!</v>
      </c>
      <c r="E8287">
        <f t="array" ref="E8287">IF(ISLOGICAL(D8287),"",FREQUENCY(IF('Data Transformation'!$B$425:$B$8425='Bin Analysis'!$B8283,'Data Transformation'!$G$425:$G$8425),D8287))</f>
        <v>2001</v>
      </c>
      <c r="F8287">
        <f t="shared" ref="F8287:F8305" si="1035">IF(ISLOGICAL(D8287),"",E8287-E8286)</f>
        <v>0</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t="str">
        <f>IF(Weighting!$P$8&gt;0,B8288,"")</f>
        <v/>
      </c>
      <c r="B8288" t="e">
        <f>Weighting!$C$8</f>
        <v>#DIV/0!</v>
      </c>
      <c r="C8288" t="e">
        <f>Weighting!$F$8</f>
        <v>#NUM!</v>
      </c>
      <c r="D8288" t="e">
        <f>IF(C8288=1,'Data Transformation'!$G$3+0.5*'Data Transformation'!$W$25,IF(C8289=1,D8289-'Data Transformation'!$W$25,FALSE))</f>
        <v>#NUM!</v>
      </c>
      <c r="E8288">
        <f t="array" ref="E8288">IF(ISLOGICAL(D8288),"",FREQUENCY(IF('Data Transformation'!$B$425:$B$8425='Bin Analysis'!$B8283,'Data Transformation'!$G$425:$G$8425),D8288))</f>
        <v>2001</v>
      </c>
      <c r="F8288">
        <f t="shared" si="1035"/>
        <v>0</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t="str">
        <f>IF(Weighting!$P$9&gt;0,B8289,"")</f>
        <v/>
      </c>
      <c r="B8289" s="50" t="e">
        <f>Weighting!$C$9</f>
        <v>#DIV/0!</v>
      </c>
      <c r="C8289" t="e">
        <f>Weighting!$F$9</f>
        <v>#NUM!</v>
      </c>
      <c r="D8289" t="e">
        <f>IF(C8289=1,'Data Transformation'!$G$3+0.5*'Data Transformation'!$W$25,IF(C8290=1,D8290-'Data Transformation'!$W$25,FALSE))</f>
        <v>#NUM!</v>
      </c>
      <c r="E8289">
        <f t="array" ref="E8289">IF(ISLOGICAL(D8289),"",FREQUENCY(IF('Data Transformation'!$B$425:$B$8425='Bin Analysis'!$B8283,'Data Transformation'!$G$425:$G$8425),D8289))</f>
        <v>2001</v>
      </c>
      <c r="F8289">
        <f t="shared" si="1035"/>
        <v>0</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t="str">
        <f>IF(Weighting!$P$10&gt;0,B8290,"")</f>
        <v/>
      </c>
      <c r="B8290" t="e">
        <f>Weighting!$C$10</f>
        <v>#DIV/0!</v>
      </c>
      <c r="C8290" t="e">
        <f>Weighting!$F$10</f>
        <v>#NUM!</v>
      </c>
      <c r="D8290" t="e">
        <f>IF(C8290=1,'Data Transformation'!$G$3+0.5*'Data Transformation'!$W$25,IF(C8291=1,D8291-'Data Transformation'!$W$25,FALSE))</f>
        <v>#NUM!</v>
      </c>
      <c r="E8290">
        <f t="array" ref="E8290">IF(ISLOGICAL(D8290),"",FREQUENCY(IF('Data Transformation'!$B$425:$B$8425='Bin Analysis'!$B8283,'Data Transformation'!$G$425:$G$8425),D8290))</f>
        <v>2001</v>
      </c>
      <c r="F8290">
        <f t="shared" si="1035"/>
        <v>0</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t="str">
        <f>IF(Weighting!$P$11&gt;0,B8291,"")</f>
        <v/>
      </c>
      <c r="B8291" t="e">
        <f>Weighting!$C$11</f>
        <v>#DIV/0!</v>
      </c>
      <c r="C8291" t="e">
        <f>Weighting!$F$11</f>
        <v>#NUM!</v>
      </c>
      <c r="D8291" t="e">
        <f>IF(C8291=1,'Data Transformation'!$G$3+0.5*'Data Transformation'!$W$25,IF(C8292=1,D8292-'Data Transformation'!$W$25,FALSE))</f>
        <v>#NUM!</v>
      </c>
      <c r="E8291">
        <f t="array" ref="E8291">IF(ISLOGICAL(D8291),"",FREQUENCY(IF('Data Transformation'!$B$425:$B$8425='Bin Analysis'!$B8283,'Data Transformation'!$G$425:$G$8425),D8291))</f>
        <v>2001</v>
      </c>
      <c r="F8291">
        <f t="shared" si="1035"/>
        <v>0</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t="str">
        <f>IF(Weighting!$P$12&gt;0,B8292,"")</f>
        <v/>
      </c>
      <c r="B8292" t="e">
        <f>Weighting!$C$12</f>
        <v>#DIV/0!</v>
      </c>
      <c r="C8292" t="e">
        <f>Weighting!$F$12</f>
        <v>#NUM!</v>
      </c>
      <c r="D8292" t="e">
        <f>IF(C8292=1,'Data Transformation'!$G$3+0.5*'Data Transformation'!$W$25,IF(C8293=1,D8293-'Data Transformation'!$W$25,FALSE))</f>
        <v>#NUM!</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t="str">
        <f>IF(Weighting!$P$13&gt;0,B8293,"")</f>
        <v/>
      </c>
      <c r="B8293" t="e">
        <f>Weighting!$C$13</f>
        <v>#DIV/0!</v>
      </c>
      <c r="C8293" t="e">
        <f>Weighting!$F$13</f>
        <v>#NUM!</v>
      </c>
      <c r="D8293" t="e">
        <f>IF(C8293=1,'Data Transformation'!$G$3+0.5*'Data Transformation'!$W$25,IF(C8294=1,D8294-'Data Transformation'!$W$25,FALSE))</f>
        <v>#NUM!</v>
      </c>
      <c r="E8293">
        <f t="array" ref="E8293">IF(ISLOGICAL(D8293),"",FREQUENCY(IF('Data Transformation'!$B$425:$B$8425='Bin Analysis'!$B8283,'Data Transformation'!$G$425:$G$8425),D8293))</f>
        <v>2001</v>
      </c>
      <c r="F8293">
        <f t="shared" si="1035"/>
        <v>0</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t="str">
        <f>IF(Weighting!$P$14&gt;0,B8294,"")</f>
        <v/>
      </c>
      <c r="B8294" t="e">
        <f>Weighting!$C$14</f>
        <v>#DIV/0!</v>
      </c>
      <c r="C8294" t="e">
        <f>Weighting!$F$14</f>
        <v>#NUM!</v>
      </c>
      <c r="D8294" t="e">
        <f>IF(C8294=1,'Data Transformation'!$G$3+0.5*'Data Transformation'!$W$25,IF(C8295=1,D8295-'Data Transformation'!$W$25,FALSE))</f>
        <v>#NUM!</v>
      </c>
      <c r="E8294">
        <f t="array" ref="E8294">IF(ISLOGICAL(D8294),"",FREQUENCY(IF('Data Transformation'!$B$425:$B$8425='Bin Analysis'!$B8283,'Data Transformation'!$G$425:$G$8425),D8294))</f>
        <v>2001</v>
      </c>
      <c r="F8294">
        <f t="shared" si="1035"/>
        <v>0</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t="str">
        <f>IF(Weighting!$P$15&gt;0,B8295,"")</f>
        <v/>
      </c>
      <c r="B8295" t="e">
        <f>Weighting!$C$15</f>
        <v>#DIV/0!</v>
      </c>
      <c r="C8295" t="e">
        <f>Weighting!$F$15</f>
        <v>#NUM!</v>
      </c>
      <c r="D8295" t="e">
        <f>IF(C8295=1,'Data Transformation'!$G$3+0.5*'Data Transformation'!$W$25,IF(C8296=1,D8296-'Data Transformation'!$W$25,FALSE))</f>
        <v>#NUM!</v>
      </c>
      <c r="E8295">
        <f t="array" ref="E8295">IF(ISLOGICAL(D8295),"",FREQUENCY(IF('Data Transformation'!$B$425:$B$8425='Bin Analysis'!$B8283,'Data Transformation'!$G$425:$G$8425),D8295))</f>
        <v>2001</v>
      </c>
      <c r="F8295">
        <f t="shared" si="1035"/>
        <v>0</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t="e">
        <f>Weighting!$C$16</f>
        <v>#DIV/0!</v>
      </c>
      <c r="C8296" t="e">
        <f>Weighting!$F$16</f>
        <v>#NUM!</v>
      </c>
      <c r="D8296" t="e">
        <f>IF(C8296=1,'Data Transformation'!$G$3+0.5*'Data Transformation'!$W$25,IF(C8297=1,D8297-'Data Transformation'!$W$25,FALSE))</f>
        <v>#NUM!</v>
      </c>
      <c r="E8296">
        <f t="array" ref="E8296">IF(ISLOGICAL(D8296),"",FREQUENCY(IF('Data Transformation'!$B$425:$B$8425='Bin Analysis'!$B8283,'Data Transformation'!$G$425:$G$8425),D8296))</f>
        <v>2001</v>
      </c>
      <c r="F8296">
        <f t="shared" si="1035"/>
        <v>0</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t="e">
        <f>Weighting!$C$17</f>
        <v>#DIV/0!</v>
      </c>
      <c r="C8297" t="e">
        <f>Weighting!$F$17</f>
        <v>#NUM!</v>
      </c>
      <c r="D8297" t="e">
        <f>IF(C8297=1,'Data Transformation'!$G$3+0.5*'Data Transformation'!$W$25,IF(C8298=1,D8298-'Data Transformation'!$W$25,FALSE))</f>
        <v>#NUM!</v>
      </c>
      <c r="E8297">
        <f t="array" ref="E8297">IF(ISLOGICAL(D8297),"",FREQUENCY(IF('Data Transformation'!$B$425:$B$8425='Bin Analysis'!$B8283,'Data Transformation'!$G$425:$G$8425),D8297))</f>
        <v>2001</v>
      </c>
      <c r="F8297">
        <f t="shared" si="1035"/>
        <v>0</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t="e">
        <f>Weighting!$C$18</f>
        <v>#DIV/0!</v>
      </c>
      <c r="C8298" t="e">
        <f>Weighting!$F$18</f>
        <v>#NUM!</v>
      </c>
      <c r="D8298" t="e">
        <f>IF(C8298=1,'Data Transformation'!$G$3+0.5*'Data Transformation'!$W$25,IF(C8299=1,D8299-'Data Transformation'!$W$25,FALSE))</f>
        <v>#NUM!</v>
      </c>
      <c r="E8298">
        <f t="array" ref="E8298">IF(ISLOGICAL(D8298),"",FREQUENCY(IF('Data Transformation'!$B$425:$B$8425='Bin Analysis'!$B8283,'Data Transformation'!$G$425:$G$8425),D8298))</f>
        <v>2001</v>
      </c>
      <c r="F8298">
        <f t="shared" si="1035"/>
        <v>0</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t="e">
        <f>Weighting!$C$19</f>
        <v>#DIV/0!</v>
      </c>
      <c r="C8299" t="e">
        <f>Weighting!$F$19</f>
        <v>#NUM!</v>
      </c>
      <c r="D8299" t="e">
        <f>IF(C8299=1,'Data Transformation'!$G$3+0.5*'Data Transformation'!$W$25,IF(C8300=1,D8300-'Data Transformation'!$W$25,FALSE))</f>
        <v>#NUM!</v>
      </c>
      <c r="E8299">
        <f t="array" ref="E8299">IF(ISLOGICAL(D8299),"",FREQUENCY(IF('Data Transformation'!$B$425:$B$8425='Bin Analysis'!$B8283,'Data Transformation'!$G$425:$G$8425),D8299))</f>
        <v>2001</v>
      </c>
      <c r="F8299">
        <f t="shared" si="1035"/>
        <v>0</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t="e">
        <f>Weighting!$C$20</f>
        <v>#DIV/0!</v>
      </c>
      <c r="C8300" t="e">
        <f>Weighting!$F$20</f>
        <v>#NUM!</v>
      </c>
      <c r="D8300" t="e">
        <f>IF(C8300=1,'Data Transformation'!$G$3+0.5*'Data Transformation'!$W$25,IF(C8301=1,D8301-'Data Transformation'!$W$25,FALSE))</f>
        <v>#NUM!</v>
      </c>
      <c r="E8300">
        <f t="array" ref="E8300">IF(ISLOGICAL(D8300),"",FREQUENCY(IF('Data Transformation'!$B$425:$B$8425='Bin Analysis'!$B8283,'Data Transformation'!$G$425:$G$8425),D8300))</f>
        <v>2001</v>
      </c>
      <c r="F8300">
        <f t="shared" si="1035"/>
        <v>0</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t="e">
        <f>Weighting!$C$21</f>
        <v>#DIV/0!</v>
      </c>
      <c r="C8301" t="e">
        <f>Weighting!$F$21</f>
        <v>#NUM!</v>
      </c>
      <c r="D8301" t="e">
        <f>IF(C8301=1,'Data Transformation'!$G$3+0.5*'Data Transformation'!$W$25,IF(C8302=1,D8302-'Data Transformation'!$W$25,FALSE))</f>
        <v>#NUM!</v>
      </c>
      <c r="E8301">
        <f t="array" ref="E8301">IF(ISLOGICAL(D8301),"",FREQUENCY(IF('Data Transformation'!$B$425:$B$8425='Bin Analysis'!$B8283,'Data Transformation'!$G$425:$G$8425),D8301))</f>
        <v>2001</v>
      </c>
      <c r="F8301">
        <f t="shared" si="1035"/>
        <v>0</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t="e">
        <f>Weighting!$C$22</f>
        <v>#DIV/0!</v>
      </c>
      <c r="C8302" t="e">
        <f>Weighting!$F$22</f>
        <v>#NUM!</v>
      </c>
      <c r="D8302" t="e">
        <f>IF(C8302=1,'Data Transformation'!$G$3+0.5*'Data Transformation'!$W$25,IF(C8303=1,D8303-'Data Transformation'!$W$25,FALSE))</f>
        <v>#NUM!</v>
      </c>
      <c r="E8302">
        <f t="array" ref="E8302">IF(ISLOGICAL(D8302),"",FREQUENCY(IF('Data Transformation'!$B$425:$B$8425='Bin Analysis'!$B8283,'Data Transformation'!$G$425:$G$8425),D8302))</f>
        <v>2001</v>
      </c>
      <c r="F8302">
        <f t="shared" si="1035"/>
        <v>0</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t="e">
        <f>Weighting!$C$23</f>
        <v>#DIV/0!</v>
      </c>
      <c r="C8303" t="e">
        <f>Weighting!$F$23</f>
        <v>#NUM!</v>
      </c>
      <c r="D8303" t="e">
        <f>IF(C8303=1,'Data Transformation'!$G$3+0.5*'Data Transformation'!$W$25,IF(C8304=1,D8304-'Data Transformation'!$W$25,FALSE))</f>
        <v>#NUM!</v>
      </c>
      <c r="E8303">
        <f t="array" ref="E8303">IF(ISLOGICAL(D8303),"",FREQUENCY(IF('Data Transformation'!$B$425:$B$8425='Bin Analysis'!$B8283,'Data Transformation'!$G$425:$G$8425),D8303))</f>
        <v>2001</v>
      </c>
      <c r="F8303">
        <f t="shared" si="1035"/>
        <v>0</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t="e">
        <f>Weighting!$C$24</f>
        <v>#DIV/0!</v>
      </c>
      <c r="C8304" t="e">
        <f>Weighting!$F$24</f>
        <v>#NUM!</v>
      </c>
      <c r="D8304" t="e">
        <f>IF(C8304=1,'Data Transformation'!$G$3+0.5*'Data Transformation'!$W$25,IF(C8305=1,D8305-'Data Transformation'!$W$25,FALSE))</f>
        <v>#NUM!</v>
      </c>
      <c r="E8304">
        <f t="array" ref="E8304">IF(ISLOGICAL(D8304),"",FREQUENCY(IF('Data Transformation'!$B$425:$B$8425='Bin Analysis'!$B8283,'Data Transformation'!$G$425:$G$8425),D8304))</f>
        <v>2001</v>
      </c>
      <c r="F8304">
        <f t="shared" si="1035"/>
        <v>0</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t="e">
        <f>Weighting!$C$25</f>
        <v>#DIV/0!</v>
      </c>
      <c r="C8305" t="e">
        <f>Weighting!$F$25</f>
        <v>#NUM!</v>
      </c>
      <c r="D8305" t="e">
        <f>IF(C8305=1,'Data Transformation'!$G$3+0.5*'Data Transformation'!$W$25,IF(C8306=1,D8306-'Data Transformation'!$W$25,FALSE))</f>
        <v>#NUM!</v>
      </c>
      <c r="E8305">
        <f t="array" ref="E8305">IF(ISLOGICAL(D8305),"",FREQUENCY(IF('Data Transformation'!$B$425:$B$8425='Bin Analysis'!$B8283,'Data Transformation'!$G$425:$G$8425),D8305))</f>
        <v>2001</v>
      </c>
      <c r="F8305">
        <f t="shared" si="1035"/>
        <v>0</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67</v>
      </c>
      <c r="B8308" t="s">
        <v>47</v>
      </c>
      <c r="C8308" t="s">
        <v>5</v>
      </c>
      <c r="D8308" t="s">
        <v>100</v>
      </c>
      <c r="E8308" t="s">
        <v>101</v>
      </c>
      <c r="F8308" t="s">
        <v>102</v>
      </c>
      <c r="G8308" t="s">
        <v>70</v>
      </c>
      <c r="H8308" t="s">
        <v>31</v>
      </c>
      <c r="I8308" t="s">
        <v>32</v>
      </c>
      <c r="J8308" t="s">
        <v>46</v>
      </c>
      <c r="K8308" s="14" t="s">
        <v>45</v>
      </c>
      <c r="M8308" s="14"/>
      <c r="X8308" s="2">
        <v>0</v>
      </c>
      <c r="Y8308" s="2">
        <v>0</v>
      </c>
    </row>
    <row r="8309" spans="1:25" x14ac:dyDescent="0.25">
      <c r="A8309" s="32"/>
      <c r="D8309" t="e">
        <f>IF(C8309=1,'Data Transformation'!$G$3+0.5*'Data Transformation'!$W$25,IF(C8310=1,D8310-'Data Transformation'!$W$25,FALSE))</f>
        <v>#NUM!</v>
      </c>
      <c r="E8309">
        <f t="array" ref="E8309">IF(ISLOGICAL(D8309),"",FREQUENCY(IF('Data Transformation'!$B$425:$B$8425='Bin Analysis'!$B8307,'Data Transformation'!$G$425:$G$8425),D8309))</f>
        <v>2001</v>
      </c>
      <c r="F8309" t="e">
        <f>IF(ISLOGICAL(D8309),"",E8309-E8308)</f>
        <v>#VALUE!</v>
      </c>
      <c r="M8309" s="14"/>
    </row>
    <row r="8310" spans="1:25" x14ac:dyDescent="0.25">
      <c r="A8310" s="32" t="e">
        <f>IF(Weighting!$P$6&gt;0,B8310,"")</f>
        <v>#NUM!</v>
      </c>
      <c r="B8310" t="e">
        <f>Weighting!$C$6</f>
        <v>#DIV/0!</v>
      </c>
      <c r="C8310" t="e">
        <f>Weighting!$F$6</f>
        <v>#NUM!</v>
      </c>
      <c r="D8310" t="e">
        <f>IF(C8310=1,'Data Transformation'!$G$3+0.5*'Data Transformation'!$W$25,IF(C8311=1,D8311-'Data Transformation'!$W$25,FALSE))</f>
        <v>#NUM!</v>
      </c>
      <c r="E8310">
        <f t="array" ref="E8310">IF(ISLOGICAL(D8310),"",FREQUENCY(IF('Data Transformation'!$B$425:$B$8425='Bin Analysis'!$B8307,'Data Transformation'!$G$425:$G$8425),D8310))</f>
        <v>2001</v>
      </c>
      <c r="F8310">
        <f>IF(ISLOGICAL(D8310),"",E8310-E8309)</f>
        <v>0</v>
      </c>
      <c r="G8310">
        <f>Weighting!$H$6</f>
        <v>1</v>
      </c>
      <c r="H8310">
        <f t="array" ref="H8310">FREQUENCY(IF('Data Transformation'!$B$4:$B$8425=B8307,'Data Transformation'!$G$4:$G$8425),'Bin Analysis'!$B8310)</f>
        <v>2073</v>
      </c>
      <c r="I8310">
        <f>H8310-H8309</f>
        <v>2073</v>
      </c>
      <c r="J8310">
        <f>IF(I8310=0,0,1)</f>
        <v>1</v>
      </c>
      <c r="K8310" t="e">
        <f>J8310*Weighting!$W$6</f>
        <v>#NUM!</v>
      </c>
      <c r="M8310" s="14"/>
    </row>
    <row r="8311" spans="1:25" x14ac:dyDescent="0.25">
      <c r="A8311" s="32" t="str">
        <f>IF(Weighting!$P$7&gt;0,B8311,"")</f>
        <v/>
      </c>
      <c r="B8311" t="e">
        <f>Weighting!$C$7</f>
        <v>#DIV/0!</v>
      </c>
      <c r="C8311" t="e">
        <f>Weighting!$F$7</f>
        <v>#NUM!</v>
      </c>
      <c r="D8311" t="e">
        <f>IF(C8311=1,'Data Transformation'!$G$3+0.5*'Data Transformation'!$W$25,IF(C8312=1,D8312-'Data Transformation'!$W$25,FALSE))</f>
        <v>#NUM!</v>
      </c>
      <c r="E8311">
        <f t="array" ref="E8311">IF(ISLOGICAL(D8311),"",FREQUENCY(IF('Data Transformation'!$B$425:$B$8425='Bin Analysis'!$B8307,'Data Transformation'!$G$425:$G$8425),D8311))</f>
        <v>2001</v>
      </c>
      <c r="F8311">
        <f t="shared" ref="F8311:F8329" si="1038">IF(ISLOGICAL(D8311),"",E8311-E8310)</f>
        <v>0</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t="str">
        <f>IF(Weighting!$P$8&gt;0,B8312,"")</f>
        <v/>
      </c>
      <c r="B8312" t="e">
        <f>Weighting!$C$8</f>
        <v>#DIV/0!</v>
      </c>
      <c r="C8312" t="e">
        <f>Weighting!$F$8</f>
        <v>#NUM!</v>
      </c>
      <c r="D8312" t="e">
        <f>IF(C8312=1,'Data Transformation'!$G$3+0.5*'Data Transformation'!$W$25,IF(C8313=1,D8313-'Data Transformation'!$W$25,FALSE))</f>
        <v>#NUM!</v>
      </c>
      <c r="E8312">
        <f t="array" ref="E8312">IF(ISLOGICAL(D8312),"",FREQUENCY(IF('Data Transformation'!$B$425:$B$8425='Bin Analysis'!$B8307,'Data Transformation'!$G$425:$G$8425),D8312))</f>
        <v>2001</v>
      </c>
      <c r="F8312">
        <f t="shared" si="1038"/>
        <v>0</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t="str">
        <f>IF(Weighting!$P$9&gt;0,B8313,"")</f>
        <v/>
      </c>
      <c r="B8313" s="50" t="e">
        <f>Weighting!$C$9</f>
        <v>#DIV/0!</v>
      </c>
      <c r="C8313" t="e">
        <f>Weighting!$F$9</f>
        <v>#NUM!</v>
      </c>
      <c r="D8313" t="e">
        <f>IF(C8313=1,'Data Transformation'!$G$3+0.5*'Data Transformation'!$W$25,IF(C8314=1,D8314-'Data Transformation'!$W$25,FALSE))</f>
        <v>#NUM!</v>
      </c>
      <c r="E8313">
        <f t="array" ref="E8313">IF(ISLOGICAL(D8313),"",FREQUENCY(IF('Data Transformation'!$B$425:$B$8425='Bin Analysis'!$B8307,'Data Transformation'!$G$425:$G$8425),D8313))</f>
        <v>2001</v>
      </c>
      <c r="F8313">
        <f t="shared" si="1038"/>
        <v>0</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t="str">
        <f>IF(Weighting!$P$10&gt;0,B8314,"")</f>
        <v/>
      </c>
      <c r="B8314" t="e">
        <f>Weighting!$C$10</f>
        <v>#DIV/0!</v>
      </c>
      <c r="C8314" t="e">
        <f>Weighting!$F$10</f>
        <v>#NUM!</v>
      </c>
      <c r="D8314" t="e">
        <f>IF(C8314=1,'Data Transformation'!$G$3+0.5*'Data Transformation'!$W$25,IF(C8315=1,D8315-'Data Transformation'!$W$25,FALSE))</f>
        <v>#NUM!</v>
      </c>
      <c r="E8314">
        <f t="array" ref="E8314">IF(ISLOGICAL(D8314),"",FREQUENCY(IF('Data Transformation'!$B$425:$B$8425='Bin Analysis'!$B8307,'Data Transformation'!$G$425:$G$8425),D8314))</f>
        <v>2001</v>
      </c>
      <c r="F8314">
        <f t="shared" si="1038"/>
        <v>0</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t="str">
        <f>IF(Weighting!$P$11&gt;0,B8315,"")</f>
        <v/>
      </c>
      <c r="B8315" t="e">
        <f>Weighting!$C$11</f>
        <v>#DIV/0!</v>
      </c>
      <c r="C8315" t="e">
        <f>Weighting!$F$11</f>
        <v>#NUM!</v>
      </c>
      <c r="D8315" t="e">
        <f>IF(C8315=1,'Data Transformation'!$G$3+0.5*'Data Transformation'!$W$25,IF(C8316=1,D8316-'Data Transformation'!$W$25,FALSE))</f>
        <v>#NUM!</v>
      </c>
      <c r="E8315">
        <f t="array" ref="E8315">IF(ISLOGICAL(D8315),"",FREQUENCY(IF('Data Transformation'!$B$425:$B$8425='Bin Analysis'!$B8307,'Data Transformation'!$G$425:$G$8425),D8315))</f>
        <v>2001</v>
      </c>
      <c r="F8315">
        <f t="shared" si="1038"/>
        <v>0</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t="str">
        <f>IF(Weighting!$P$12&gt;0,B8316,"")</f>
        <v/>
      </c>
      <c r="B8316" t="e">
        <f>Weighting!$C$12</f>
        <v>#DIV/0!</v>
      </c>
      <c r="C8316" t="e">
        <f>Weighting!$F$12</f>
        <v>#NUM!</v>
      </c>
      <c r="D8316" t="e">
        <f>IF(C8316=1,'Data Transformation'!$G$3+0.5*'Data Transformation'!$W$25,IF(C8317=1,D8317-'Data Transformation'!$W$25,FALSE))</f>
        <v>#NUM!</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t="str">
        <f>IF(Weighting!$P$13&gt;0,B8317,"")</f>
        <v/>
      </c>
      <c r="B8317" t="e">
        <f>Weighting!$C$13</f>
        <v>#DIV/0!</v>
      </c>
      <c r="C8317" t="e">
        <f>Weighting!$F$13</f>
        <v>#NUM!</v>
      </c>
      <c r="D8317" t="e">
        <f>IF(C8317=1,'Data Transformation'!$G$3+0.5*'Data Transformation'!$W$25,IF(C8318=1,D8318-'Data Transformation'!$W$25,FALSE))</f>
        <v>#NUM!</v>
      </c>
      <c r="E8317">
        <f t="array" ref="E8317">IF(ISLOGICAL(D8317),"",FREQUENCY(IF('Data Transformation'!$B$425:$B$8425='Bin Analysis'!$B8307,'Data Transformation'!$G$425:$G$8425),D8317))</f>
        <v>2001</v>
      </c>
      <c r="F8317">
        <f t="shared" si="1038"/>
        <v>0</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t="str">
        <f>IF(Weighting!$P$14&gt;0,B8318,"")</f>
        <v/>
      </c>
      <c r="B8318" t="e">
        <f>Weighting!$C$14</f>
        <v>#DIV/0!</v>
      </c>
      <c r="C8318" t="e">
        <f>Weighting!$F$14</f>
        <v>#NUM!</v>
      </c>
      <c r="D8318" t="e">
        <f>IF(C8318=1,'Data Transformation'!$G$3+0.5*'Data Transformation'!$W$25,IF(C8319=1,D8319-'Data Transformation'!$W$25,FALSE))</f>
        <v>#NUM!</v>
      </c>
      <c r="E8318">
        <f t="array" ref="E8318">IF(ISLOGICAL(D8318),"",FREQUENCY(IF('Data Transformation'!$B$425:$B$8425='Bin Analysis'!$B8307,'Data Transformation'!$G$425:$G$8425),D8318))</f>
        <v>2001</v>
      </c>
      <c r="F8318">
        <f t="shared" si="1038"/>
        <v>0</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t="str">
        <f>IF(Weighting!$P$15&gt;0,B8319,"")</f>
        <v/>
      </c>
      <c r="B8319" t="e">
        <f>Weighting!$C$15</f>
        <v>#DIV/0!</v>
      </c>
      <c r="C8319" t="e">
        <f>Weighting!$F$15</f>
        <v>#NUM!</v>
      </c>
      <c r="D8319" t="e">
        <f>IF(C8319=1,'Data Transformation'!$G$3+0.5*'Data Transformation'!$W$25,IF(C8320=1,D8320-'Data Transformation'!$W$25,FALSE))</f>
        <v>#NUM!</v>
      </c>
      <c r="E8319">
        <f t="array" ref="E8319">IF(ISLOGICAL(D8319),"",FREQUENCY(IF('Data Transformation'!$B$425:$B$8425='Bin Analysis'!$B8307,'Data Transformation'!$G$425:$G$8425),D8319))</f>
        <v>2001</v>
      </c>
      <c r="F8319">
        <f t="shared" si="1038"/>
        <v>0</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t="e">
        <f>Weighting!$C$16</f>
        <v>#DIV/0!</v>
      </c>
      <c r="C8320" t="e">
        <f>Weighting!$F$16</f>
        <v>#NUM!</v>
      </c>
      <c r="D8320" t="e">
        <f>IF(C8320=1,'Data Transformation'!$G$3+0.5*'Data Transformation'!$W$25,IF(C8321=1,D8321-'Data Transformation'!$W$25,FALSE))</f>
        <v>#NUM!</v>
      </c>
      <c r="E8320">
        <f t="array" ref="E8320">IF(ISLOGICAL(D8320),"",FREQUENCY(IF('Data Transformation'!$B$425:$B$8425='Bin Analysis'!$B8307,'Data Transformation'!$G$425:$G$8425),D8320))</f>
        <v>2001</v>
      </c>
      <c r="F8320">
        <f t="shared" si="1038"/>
        <v>0</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t="e">
        <f>Weighting!$C$17</f>
        <v>#DIV/0!</v>
      </c>
      <c r="C8321" t="e">
        <f>Weighting!$F$17</f>
        <v>#NUM!</v>
      </c>
      <c r="D8321" t="e">
        <f>IF(C8321=1,'Data Transformation'!$G$3+0.5*'Data Transformation'!$W$25,IF(C8322=1,D8322-'Data Transformation'!$W$25,FALSE))</f>
        <v>#NUM!</v>
      </c>
      <c r="E8321">
        <f t="array" ref="E8321">IF(ISLOGICAL(D8321),"",FREQUENCY(IF('Data Transformation'!$B$425:$B$8425='Bin Analysis'!$B8307,'Data Transformation'!$G$425:$G$8425),D8321))</f>
        <v>2001</v>
      </c>
      <c r="F8321">
        <f t="shared" si="1038"/>
        <v>0</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t="e">
        <f>Weighting!$C$18</f>
        <v>#DIV/0!</v>
      </c>
      <c r="C8322" t="e">
        <f>Weighting!$F$18</f>
        <v>#NUM!</v>
      </c>
      <c r="D8322" t="e">
        <f>IF(C8322=1,'Data Transformation'!$G$3+0.5*'Data Transformation'!$W$25,IF(C8323=1,D8323-'Data Transformation'!$W$25,FALSE))</f>
        <v>#NUM!</v>
      </c>
      <c r="E8322">
        <f t="array" ref="E8322">IF(ISLOGICAL(D8322),"",FREQUENCY(IF('Data Transformation'!$B$425:$B$8425='Bin Analysis'!$B8307,'Data Transformation'!$G$425:$G$8425),D8322))</f>
        <v>2001</v>
      </c>
      <c r="F8322">
        <f t="shared" si="1038"/>
        <v>0</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t="e">
        <f>Weighting!$C$19</f>
        <v>#DIV/0!</v>
      </c>
      <c r="C8323" t="e">
        <f>Weighting!$F$19</f>
        <v>#NUM!</v>
      </c>
      <c r="D8323" t="e">
        <f>IF(C8323=1,'Data Transformation'!$G$3+0.5*'Data Transformation'!$W$25,IF(C8324=1,D8324-'Data Transformation'!$W$25,FALSE))</f>
        <v>#NUM!</v>
      </c>
      <c r="E8323">
        <f t="array" ref="E8323">IF(ISLOGICAL(D8323),"",FREQUENCY(IF('Data Transformation'!$B$425:$B$8425='Bin Analysis'!$B8307,'Data Transformation'!$G$425:$G$8425),D8323))</f>
        <v>2001</v>
      </c>
      <c r="F8323">
        <f t="shared" si="1038"/>
        <v>0</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t="e">
        <f>Weighting!$C$20</f>
        <v>#DIV/0!</v>
      </c>
      <c r="C8324" t="e">
        <f>Weighting!$F$20</f>
        <v>#NUM!</v>
      </c>
      <c r="D8324" t="e">
        <f>IF(C8324=1,'Data Transformation'!$G$3+0.5*'Data Transformation'!$W$25,IF(C8325=1,D8325-'Data Transformation'!$W$25,FALSE))</f>
        <v>#NUM!</v>
      </c>
      <c r="E8324">
        <f t="array" ref="E8324">IF(ISLOGICAL(D8324),"",FREQUENCY(IF('Data Transformation'!$B$425:$B$8425='Bin Analysis'!$B8307,'Data Transformation'!$G$425:$G$8425),D8324))</f>
        <v>2001</v>
      </c>
      <c r="F8324">
        <f t="shared" si="1038"/>
        <v>0</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t="e">
        <f>Weighting!$C$21</f>
        <v>#DIV/0!</v>
      </c>
      <c r="C8325" t="e">
        <f>Weighting!$F$21</f>
        <v>#NUM!</v>
      </c>
      <c r="D8325" t="e">
        <f>IF(C8325=1,'Data Transformation'!$G$3+0.5*'Data Transformation'!$W$25,IF(C8326=1,D8326-'Data Transformation'!$W$25,FALSE))</f>
        <v>#NUM!</v>
      </c>
      <c r="E8325">
        <f t="array" ref="E8325">IF(ISLOGICAL(D8325),"",FREQUENCY(IF('Data Transformation'!$B$425:$B$8425='Bin Analysis'!$B8307,'Data Transformation'!$G$425:$G$8425),D8325))</f>
        <v>2001</v>
      </c>
      <c r="F8325">
        <f t="shared" si="1038"/>
        <v>0</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t="e">
        <f>Weighting!$C$22</f>
        <v>#DIV/0!</v>
      </c>
      <c r="C8326" t="e">
        <f>Weighting!$F$22</f>
        <v>#NUM!</v>
      </c>
      <c r="D8326" t="e">
        <f>IF(C8326=1,'Data Transformation'!$G$3+0.5*'Data Transformation'!$W$25,IF(C8327=1,D8327-'Data Transformation'!$W$25,FALSE))</f>
        <v>#NUM!</v>
      </c>
      <c r="E8326">
        <f t="array" ref="E8326">IF(ISLOGICAL(D8326),"",FREQUENCY(IF('Data Transformation'!$B$425:$B$8425='Bin Analysis'!$B8307,'Data Transformation'!$G$425:$G$8425),D8326))</f>
        <v>2001</v>
      </c>
      <c r="F8326">
        <f t="shared" si="1038"/>
        <v>0</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t="e">
        <f>Weighting!$C$23</f>
        <v>#DIV/0!</v>
      </c>
      <c r="C8327" t="e">
        <f>Weighting!$F$23</f>
        <v>#NUM!</v>
      </c>
      <c r="D8327" t="e">
        <f>IF(C8327=1,'Data Transformation'!$G$3+0.5*'Data Transformation'!$W$25,IF(C8328=1,D8328-'Data Transformation'!$W$25,FALSE))</f>
        <v>#NUM!</v>
      </c>
      <c r="E8327">
        <f t="array" ref="E8327">IF(ISLOGICAL(D8327),"",FREQUENCY(IF('Data Transformation'!$B$425:$B$8425='Bin Analysis'!$B8307,'Data Transformation'!$G$425:$G$8425),D8327))</f>
        <v>2001</v>
      </c>
      <c r="F8327">
        <f t="shared" si="1038"/>
        <v>0</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t="e">
        <f>Weighting!$C$24</f>
        <v>#DIV/0!</v>
      </c>
      <c r="C8328" t="e">
        <f>Weighting!$F$24</f>
        <v>#NUM!</v>
      </c>
      <c r="D8328" t="e">
        <f>IF(C8328=1,'Data Transformation'!$G$3+0.5*'Data Transformation'!$W$25,IF(C8329=1,D8329-'Data Transformation'!$W$25,FALSE))</f>
        <v>#NUM!</v>
      </c>
      <c r="E8328">
        <f t="array" ref="E8328">IF(ISLOGICAL(D8328),"",FREQUENCY(IF('Data Transformation'!$B$425:$B$8425='Bin Analysis'!$B8307,'Data Transformation'!$G$425:$G$8425),D8328))</f>
        <v>2001</v>
      </c>
      <c r="F8328">
        <f t="shared" si="1038"/>
        <v>0</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t="e">
        <f>Weighting!$C$25</f>
        <v>#DIV/0!</v>
      </c>
      <c r="C8329" t="e">
        <f>Weighting!$F$25</f>
        <v>#NUM!</v>
      </c>
      <c r="D8329" t="e">
        <f>IF(C8329=1,'Data Transformation'!$G$3+0.5*'Data Transformation'!$W$25,IF(C8330=1,D8330-'Data Transformation'!$W$25,FALSE))</f>
        <v>#NUM!</v>
      </c>
      <c r="E8329">
        <f t="array" ref="E8329">IF(ISLOGICAL(D8329),"",FREQUENCY(IF('Data Transformation'!$B$425:$B$8425='Bin Analysis'!$B8307,'Data Transformation'!$G$425:$G$8425),D8329))</f>
        <v>2001</v>
      </c>
      <c r="F8329">
        <f t="shared" si="1038"/>
        <v>0</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67</v>
      </c>
      <c r="B8332" t="s">
        <v>47</v>
      </c>
      <c r="C8332" t="s">
        <v>5</v>
      </c>
      <c r="D8332" t="s">
        <v>100</v>
      </c>
      <c r="E8332" t="s">
        <v>101</v>
      </c>
      <c r="F8332" t="s">
        <v>102</v>
      </c>
      <c r="G8332" t="s">
        <v>70</v>
      </c>
      <c r="H8332" t="s">
        <v>31</v>
      </c>
      <c r="I8332" t="s">
        <v>32</v>
      </c>
      <c r="J8332" t="s">
        <v>46</v>
      </c>
      <c r="K8332" s="14" t="s">
        <v>45</v>
      </c>
      <c r="M8332" s="14"/>
      <c r="X8332" s="2">
        <v>0</v>
      </c>
      <c r="Y8332" s="2">
        <v>0</v>
      </c>
    </row>
    <row r="8333" spans="1:25" x14ac:dyDescent="0.25">
      <c r="A8333" s="32"/>
      <c r="D8333" t="e">
        <f>IF(C8333=1,'Data Transformation'!$G$3+0.5*'Data Transformation'!$W$25,IF(C8334=1,D8334-'Data Transformation'!$W$25,FALSE))</f>
        <v>#NUM!</v>
      </c>
      <c r="E8333">
        <f t="array" ref="E8333">IF(ISLOGICAL(D8333),"",FREQUENCY(IF('Data Transformation'!$B$425:$B$8425='Bin Analysis'!$B8331,'Data Transformation'!$G$425:$G$8425),D8333))</f>
        <v>2001</v>
      </c>
      <c r="F8333" t="e">
        <f>IF(ISLOGICAL(D8333),"",E8333-E8332)</f>
        <v>#VALUE!</v>
      </c>
      <c r="M8333" s="14"/>
    </row>
    <row r="8334" spans="1:25" x14ac:dyDescent="0.25">
      <c r="A8334" s="32" t="e">
        <f>IF(Weighting!$P$6&gt;0,B8334,"")</f>
        <v>#NUM!</v>
      </c>
      <c r="B8334" t="e">
        <f>Weighting!$C$6</f>
        <v>#DIV/0!</v>
      </c>
      <c r="C8334" t="e">
        <f>Weighting!$F$6</f>
        <v>#NUM!</v>
      </c>
      <c r="D8334" t="e">
        <f>IF(C8334=1,'Data Transformation'!$G$3+0.5*'Data Transformation'!$W$25,IF(C8335=1,D8335-'Data Transformation'!$W$25,FALSE))</f>
        <v>#NUM!</v>
      </c>
      <c r="E8334">
        <f t="array" ref="E8334">IF(ISLOGICAL(D8334),"",FREQUENCY(IF('Data Transformation'!$B$425:$B$8425='Bin Analysis'!$B8331,'Data Transformation'!$G$425:$G$8425),D8334))</f>
        <v>2001</v>
      </c>
      <c r="F8334">
        <f>IF(ISLOGICAL(D8334),"",E8334-E8333)</f>
        <v>0</v>
      </c>
      <c r="G8334">
        <f>Weighting!$H$6</f>
        <v>1</v>
      </c>
      <c r="H8334">
        <f t="array" ref="H8334">FREQUENCY(IF('Data Transformation'!$B$4:$B$8425=B8331,'Data Transformation'!$G$4:$G$8425),'Bin Analysis'!$B8334)</f>
        <v>2073</v>
      </c>
      <c r="I8334">
        <f>H8334-H8333</f>
        <v>2073</v>
      </c>
      <c r="J8334">
        <f>IF(I8334=0,0,1)</f>
        <v>1</v>
      </c>
      <c r="K8334" t="e">
        <f>J8334*Weighting!$W$6</f>
        <v>#NUM!</v>
      </c>
      <c r="M8334" s="14"/>
    </row>
    <row r="8335" spans="1:25" x14ac:dyDescent="0.25">
      <c r="A8335" s="32" t="str">
        <f>IF(Weighting!$P$7&gt;0,B8335,"")</f>
        <v/>
      </c>
      <c r="B8335" t="e">
        <f>Weighting!$C$7</f>
        <v>#DIV/0!</v>
      </c>
      <c r="C8335" t="e">
        <f>Weighting!$F$7</f>
        <v>#NUM!</v>
      </c>
      <c r="D8335" t="e">
        <f>IF(C8335=1,'Data Transformation'!$G$3+0.5*'Data Transformation'!$W$25,IF(C8336=1,D8336-'Data Transformation'!$W$25,FALSE))</f>
        <v>#NUM!</v>
      </c>
      <c r="E8335">
        <f t="array" ref="E8335">IF(ISLOGICAL(D8335),"",FREQUENCY(IF('Data Transformation'!$B$425:$B$8425='Bin Analysis'!$B8331,'Data Transformation'!$G$425:$G$8425),D8335))</f>
        <v>2001</v>
      </c>
      <c r="F8335">
        <f t="shared" ref="F8335:F8353" si="1041">IF(ISLOGICAL(D8335),"",E8335-E8334)</f>
        <v>0</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t="str">
        <f>IF(Weighting!$P$8&gt;0,B8336,"")</f>
        <v/>
      </c>
      <c r="B8336" t="e">
        <f>Weighting!$C$8</f>
        <v>#DIV/0!</v>
      </c>
      <c r="C8336" t="e">
        <f>Weighting!$F$8</f>
        <v>#NUM!</v>
      </c>
      <c r="D8336" t="e">
        <f>IF(C8336=1,'Data Transformation'!$G$3+0.5*'Data Transformation'!$W$25,IF(C8337=1,D8337-'Data Transformation'!$W$25,FALSE))</f>
        <v>#NUM!</v>
      </c>
      <c r="E8336">
        <f t="array" ref="E8336">IF(ISLOGICAL(D8336),"",FREQUENCY(IF('Data Transformation'!$B$425:$B$8425='Bin Analysis'!$B8331,'Data Transformation'!$G$425:$G$8425),D8336))</f>
        <v>2001</v>
      </c>
      <c r="F8336">
        <f t="shared" si="1041"/>
        <v>0</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t="str">
        <f>IF(Weighting!$P$9&gt;0,B8337,"")</f>
        <v/>
      </c>
      <c r="B8337" s="50" t="e">
        <f>Weighting!$C$9</f>
        <v>#DIV/0!</v>
      </c>
      <c r="C8337" t="e">
        <f>Weighting!$F$9</f>
        <v>#NUM!</v>
      </c>
      <c r="D8337" t="e">
        <f>IF(C8337=1,'Data Transformation'!$G$3+0.5*'Data Transformation'!$W$25,IF(C8338=1,D8338-'Data Transformation'!$W$25,FALSE))</f>
        <v>#NUM!</v>
      </c>
      <c r="E8337">
        <f t="array" ref="E8337">IF(ISLOGICAL(D8337),"",FREQUENCY(IF('Data Transformation'!$B$425:$B$8425='Bin Analysis'!$B8331,'Data Transformation'!$G$425:$G$8425),D8337))</f>
        <v>2001</v>
      </c>
      <c r="F8337">
        <f t="shared" si="1041"/>
        <v>0</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t="str">
        <f>IF(Weighting!$P$10&gt;0,B8338,"")</f>
        <v/>
      </c>
      <c r="B8338" t="e">
        <f>Weighting!$C$10</f>
        <v>#DIV/0!</v>
      </c>
      <c r="C8338" t="e">
        <f>Weighting!$F$10</f>
        <v>#NUM!</v>
      </c>
      <c r="D8338" t="e">
        <f>IF(C8338=1,'Data Transformation'!$G$3+0.5*'Data Transformation'!$W$25,IF(C8339=1,D8339-'Data Transformation'!$W$25,FALSE))</f>
        <v>#NUM!</v>
      </c>
      <c r="E8338">
        <f t="array" ref="E8338">IF(ISLOGICAL(D8338),"",FREQUENCY(IF('Data Transformation'!$B$425:$B$8425='Bin Analysis'!$B8331,'Data Transformation'!$G$425:$G$8425),D8338))</f>
        <v>2001</v>
      </c>
      <c r="F8338">
        <f t="shared" si="1041"/>
        <v>0</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t="str">
        <f>IF(Weighting!$P$11&gt;0,B8339,"")</f>
        <v/>
      </c>
      <c r="B8339" t="e">
        <f>Weighting!$C$11</f>
        <v>#DIV/0!</v>
      </c>
      <c r="C8339" t="e">
        <f>Weighting!$F$11</f>
        <v>#NUM!</v>
      </c>
      <c r="D8339" t="e">
        <f>IF(C8339=1,'Data Transformation'!$G$3+0.5*'Data Transformation'!$W$25,IF(C8340=1,D8340-'Data Transformation'!$W$25,FALSE))</f>
        <v>#NUM!</v>
      </c>
      <c r="E8339">
        <f t="array" ref="E8339">IF(ISLOGICAL(D8339),"",FREQUENCY(IF('Data Transformation'!$B$425:$B$8425='Bin Analysis'!$B8331,'Data Transformation'!$G$425:$G$8425),D8339))</f>
        <v>2001</v>
      </c>
      <c r="F8339">
        <f t="shared" si="1041"/>
        <v>0</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t="str">
        <f>IF(Weighting!$P$12&gt;0,B8340,"")</f>
        <v/>
      </c>
      <c r="B8340" t="e">
        <f>Weighting!$C$12</f>
        <v>#DIV/0!</v>
      </c>
      <c r="C8340" t="e">
        <f>Weighting!$F$12</f>
        <v>#NUM!</v>
      </c>
      <c r="D8340" t="e">
        <f>IF(C8340=1,'Data Transformation'!$G$3+0.5*'Data Transformation'!$W$25,IF(C8341=1,D8341-'Data Transformation'!$W$25,FALSE))</f>
        <v>#NUM!</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t="str">
        <f>IF(Weighting!$P$13&gt;0,B8341,"")</f>
        <v/>
      </c>
      <c r="B8341" t="e">
        <f>Weighting!$C$13</f>
        <v>#DIV/0!</v>
      </c>
      <c r="C8341" t="e">
        <f>Weighting!$F$13</f>
        <v>#NUM!</v>
      </c>
      <c r="D8341" t="e">
        <f>IF(C8341=1,'Data Transformation'!$G$3+0.5*'Data Transformation'!$W$25,IF(C8342=1,D8342-'Data Transformation'!$W$25,FALSE))</f>
        <v>#NUM!</v>
      </c>
      <c r="E8341">
        <f t="array" ref="E8341">IF(ISLOGICAL(D8341),"",FREQUENCY(IF('Data Transformation'!$B$425:$B$8425='Bin Analysis'!$B8331,'Data Transformation'!$G$425:$G$8425),D8341))</f>
        <v>2001</v>
      </c>
      <c r="F8341">
        <f t="shared" si="1041"/>
        <v>0</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t="str">
        <f>IF(Weighting!$P$14&gt;0,B8342,"")</f>
        <v/>
      </c>
      <c r="B8342" t="e">
        <f>Weighting!$C$14</f>
        <v>#DIV/0!</v>
      </c>
      <c r="C8342" t="e">
        <f>Weighting!$F$14</f>
        <v>#NUM!</v>
      </c>
      <c r="D8342" t="e">
        <f>IF(C8342=1,'Data Transformation'!$G$3+0.5*'Data Transformation'!$W$25,IF(C8343=1,D8343-'Data Transformation'!$W$25,FALSE))</f>
        <v>#NUM!</v>
      </c>
      <c r="E8342">
        <f t="array" ref="E8342">IF(ISLOGICAL(D8342),"",FREQUENCY(IF('Data Transformation'!$B$425:$B$8425='Bin Analysis'!$B8331,'Data Transformation'!$G$425:$G$8425),D8342))</f>
        <v>2001</v>
      </c>
      <c r="F8342">
        <f t="shared" si="1041"/>
        <v>0</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t="str">
        <f>IF(Weighting!$P$15&gt;0,B8343,"")</f>
        <v/>
      </c>
      <c r="B8343" t="e">
        <f>Weighting!$C$15</f>
        <v>#DIV/0!</v>
      </c>
      <c r="C8343" t="e">
        <f>Weighting!$F$15</f>
        <v>#NUM!</v>
      </c>
      <c r="D8343" t="e">
        <f>IF(C8343=1,'Data Transformation'!$G$3+0.5*'Data Transformation'!$W$25,IF(C8344=1,D8344-'Data Transformation'!$W$25,FALSE))</f>
        <v>#NUM!</v>
      </c>
      <c r="E8343">
        <f t="array" ref="E8343">IF(ISLOGICAL(D8343),"",FREQUENCY(IF('Data Transformation'!$B$425:$B$8425='Bin Analysis'!$B8331,'Data Transformation'!$G$425:$G$8425),D8343))</f>
        <v>2001</v>
      </c>
      <c r="F8343">
        <f t="shared" si="1041"/>
        <v>0</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t="e">
        <f>Weighting!$C$16</f>
        <v>#DIV/0!</v>
      </c>
      <c r="C8344" t="e">
        <f>Weighting!$F$16</f>
        <v>#NUM!</v>
      </c>
      <c r="D8344" t="e">
        <f>IF(C8344=1,'Data Transformation'!$G$3+0.5*'Data Transformation'!$W$25,IF(C8345=1,D8345-'Data Transformation'!$W$25,FALSE))</f>
        <v>#NUM!</v>
      </c>
      <c r="E8344">
        <f t="array" ref="E8344">IF(ISLOGICAL(D8344),"",FREQUENCY(IF('Data Transformation'!$B$425:$B$8425='Bin Analysis'!$B8331,'Data Transformation'!$G$425:$G$8425),D8344))</f>
        <v>2001</v>
      </c>
      <c r="F8344">
        <f t="shared" si="1041"/>
        <v>0</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t="e">
        <f>Weighting!$C$17</f>
        <v>#DIV/0!</v>
      </c>
      <c r="C8345" t="e">
        <f>Weighting!$F$17</f>
        <v>#NUM!</v>
      </c>
      <c r="D8345" t="e">
        <f>IF(C8345=1,'Data Transformation'!$G$3+0.5*'Data Transformation'!$W$25,IF(C8346=1,D8346-'Data Transformation'!$W$25,FALSE))</f>
        <v>#NUM!</v>
      </c>
      <c r="E8345">
        <f t="array" ref="E8345">IF(ISLOGICAL(D8345),"",FREQUENCY(IF('Data Transformation'!$B$425:$B$8425='Bin Analysis'!$B8331,'Data Transformation'!$G$425:$G$8425),D8345))</f>
        <v>2001</v>
      </c>
      <c r="F8345">
        <f t="shared" si="1041"/>
        <v>0</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t="e">
        <f>Weighting!$C$18</f>
        <v>#DIV/0!</v>
      </c>
      <c r="C8346" t="e">
        <f>Weighting!$F$18</f>
        <v>#NUM!</v>
      </c>
      <c r="D8346" t="e">
        <f>IF(C8346=1,'Data Transformation'!$G$3+0.5*'Data Transformation'!$W$25,IF(C8347=1,D8347-'Data Transformation'!$W$25,FALSE))</f>
        <v>#NUM!</v>
      </c>
      <c r="E8346">
        <f t="array" ref="E8346">IF(ISLOGICAL(D8346),"",FREQUENCY(IF('Data Transformation'!$B$425:$B$8425='Bin Analysis'!$B8331,'Data Transformation'!$G$425:$G$8425),D8346))</f>
        <v>2001</v>
      </c>
      <c r="F8346">
        <f t="shared" si="1041"/>
        <v>0</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t="e">
        <f>Weighting!$C$19</f>
        <v>#DIV/0!</v>
      </c>
      <c r="C8347" t="e">
        <f>Weighting!$F$19</f>
        <v>#NUM!</v>
      </c>
      <c r="D8347" t="e">
        <f>IF(C8347=1,'Data Transformation'!$G$3+0.5*'Data Transformation'!$W$25,IF(C8348=1,D8348-'Data Transformation'!$W$25,FALSE))</f>
        <v>#NUM!</v>
      </c>
      <c r="E8347">
        <f t="array" ref="E8347">IF(ISLOGICAL(D8347),"",FREQUENCY(IF('Data Transformation'!$B$425:$B$8425='Bin Analysis'!$B8331,'Data Transformation'!$G$425:$G$8425),D8347))</f>
        <v>2001</v>
      </c>
      <c r="F8347">
        <f t="shared" si="1041"/>
        <v>0</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t="e">
        <f>Weighting!$C$20</f>
        <v>#DIV/0!</v>
      </c>
      <c r="C8348" t="e">
        <f>Weighting!$F$20</f>
        <v>#NUM!</v>
      </c>
      <c r="D8348" t="e">
        <f>IF(C8348=1,'Data Transformation'!$G$3+0.5*'Data Transformation'!$W$25,IF(C8349=1,D8349-'Data Transformation'!$W$25,FALSE))</f>
        <v>#NUM!</v>
      </c>
      <c r="E8348">
        <f t="array" ref="E8348">IF(ISLOGICAL(D8348),"",FREQUENCY(IF('Data Transformation'!$B$425:$B$8425='Bin Analysis'!$B8331,'Data Transformation'!$G$425:$G$8425),D8348))</f>
        <v>2001</v>
      </c>
      <c r="F8348">
        <f t="shared" si="1041"/>
        <v>0</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t="e">
        <f>Weighting!$C$21</f>
        <v>#DIV/0!</v>
      </c>
      <c r="C8349" t="e">
        <f>Weighting!$F$21</f>
        <v>#NUM!</v>
      </c>
      <c r="D8349" t="e">
        <f>IF(C8349=1,'Data Transformation'!$G$3+0.5*'Data Transformation'!$W$25,IF(C8350=1,D8350-'Data Transformation'!$W$25,FALSE))</f>
        <v>#NUM!</v>
      </c>
      <c r="E8349">
        <f t="array" ref="E8349">IF(ISLOGICAL(D8349),"",FREQUENCY(IF('Data Transformation'!$B$425:$B$8425='Bin Analysis'!$B8331,'Data Transformation'!$G$425:$G$8425),D8349))</f>
        <v>2001</v>
      </c>
      <c r="F8349">
        <f t="shared" si="1041"/>
        <v>0</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t="e">
        <f>Weighting!$C$22</f>
        <v>#DIV/0!</v>
      </c>
      <c r="C8350" t="e">
        <f>Weighting!$F$22</f>
        <v>#NUM!</v>
      </c>
      <c r="D8350" t="e">
        <f>IF(C8350=1,'Data Transformation'!$G$3+0.5*'Data Transformation'!$W$25,IF(C8351=1,D8351-'Data Transformation'!$W$25,FALSE))</f>
        <v>#NUM!</v>
      </c>
      <c r="E8350">
        <f t="array" ref="E8350">IF(ISLOGICAL(D8350),"",FREQUENCY(IF('Data Transformation'!$B$425:$B$8425='Bin Analysis'!$B8331,'Data Transformation'!$G$425:$G$8425),D8350))</f>
        <v>2001</v>
      </c>
      <c r="F8350">
        <f t="shared" si="1041"/>
        <v>0</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t="e">
        <f>Weighting!$C$23</f>
        <v>#DIV/0!</v>
      </c>
      <c r="C8351" t="e">
        <f>Weighting!$F$23</f>
        <v>#NUM!</v>
      </c>
      <c r="D8351" t="e">
        <f>IF(C8351=1,'Data Transformation'!$G$3+0.5*'Data Transformation'!$W$25,IF(C8352=1,D8352-'Data Transformation'!$W$25,FALSE))</f>
        <v>#NUM!</v>
      </c>
      <c r="E8351">
        <f t="array" ref="E8351">IF(ISLOGICAL(D8351),"",FREQUENCY(IF('Data Transformation'!$B$425:$B$8425='Bin Analysis'!$B8331,'Data Transformation'!$G$425:$G$8425),D8351))</f>
        <v>2001</v>
      </c>
      <c r="F8351">
        <f t="shared" si="1041"/>
        <v>0</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t="e">
        <f>Weighting!$C$24</f>
        <v>#DIV/0!</v>
      </c>
      <c r="C8352" t="e">
        <f>Weighting!$F$24</f>
        <v>#NUM!</v>
      </c>
      <c r="D8352" t="e">
        <f>IF(C8352=1,'Data Transformation'!$G$3+0.5*'Data Transformation'!$W$25,IF(C8353=1,D8353-'Data Transformation'!$W$25,FALSE))</f>
        <v>#NUM!</v>
      </c>
      <c r="E8352">
        <f t="array" ref="E8352">IF(ISLOGICAL(D8352),"",FREQUENCY(IF('Data Transformation'!$B$425:$B$8425='Bin Analysis'!$B8331,'Data Transformation'!$G$425:$G$8425),D8352))</f>
        <v>2001</v>
      </c>
      <c r="F8352">
        <f t="shared" si="1041"/>
        <v>0</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t="e">
        <f>Weighting!$C$25</f>
        <v>#DIV/0!</v>
      </c>
      <c r="C8353" t="e">
        <f>Weighting!$F$25</f>
        <v>#NUM!</v>
      </c>
      <c r="D8353" t="e">
        <f>IF(C8353=1,'Data Transformation'!$G$3+0.5*'Data Transformation'!$W$25,IF(C8354=1,D8354-'Data Transformation'!$W$25,FALSE))</f>
        <v>#NUM!</v>
      </c>
      <c r="E8353">
        <f t="array" ref="E8353">IF(ISLOGICAL(D8353),"",FREQUENCY(IF('Data Transformation'!$B$425:$B$8425='Bin Analysis'!$B8331,'Data Transformation'!$G$425:$G$8425),D8353))</f>
        <v>2001</v>
      </c>
      <c r="F8353">
        <f t="shared" si="1041"/>
        <v>0</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67</v>
      </c>
      <c r="B8356" t="s">
        <v>47</v>
      </c>
      <c r="C8356" t="s">
        <v>5</v>
      </c>
      <c r="D8356" t="s">
        <v>100</v>
      </c>
      <c r="E8356" t="s">
        <v>101</v>
      </c>
      <c r="F8356" t="s">
        <v>102</v>
      </c>
      <c r="G8356" t="s">
        <v>70</v>
      </c>
      <c r="H8356" t="s">
        <v>31</v>
      </c>
      <c r="I8356" t="s">
        <v>32</v>
      </c>
      <c r="J8356" t="s">
        <v>46</v>
      </c>
      <c r="K8356" s="14" t="s">
        <v>45</v>
      </c>
      <c r="M8356" s="14"/>
      <c r="X8356" s="2">
        <v>0</v>
      </c>
      <c r="Y8356" s="2">
        <v>0</v>
      </c>
    </row>
    <row r="8357" spans="1:25" x14ac:dyDescent="0.25">
      <c r="A8357" s="32"/>
      <c r="D8357" t="e">
        <f>IF(C8357=1,'Data Transformation'!$G$3+0.5*'Data Transformation'!$W$25,IF(C8358=1,D8358-'Data Transformation'!$W$25,FALSE))</f>
        <v>#NUM!</v>
      </c>
      <c r="E8357">
        <f t="array" ref="E8357">IF(ISLOGICAL(D8357),"",FREQUENCY(IF('Data Transformation'!$B$425:$B$8425='Bin Analysis'!$B8355,'Data Transformation'!$G$425:$G$8425),D8357))</f>
        <v>2001</v>
      </c>
      <c r="F8357" t="e">
        <f>IF(ISLOGICAL(D8357),"",E8357-E8356)</f>
        <v>#VALUE!</v>
      </c>
      <c r="M8357" s="14"/>
    </row>
    <row r="8358" spans="1:25" x14ac:dyDescent="0.25">
      <c r="A8358" s="32" t="e">
        <f>IF(Weighting!$P$6&gt;0,B8358,"")</f>
        <v>#NUM!</v>
      </c>
      <c r="B8358" t="e">
        <f>Weighting!$C$6</f>
        <v>#DIV/0!</v>
      </c>
      <c r="C8358" t="e">
        <f>Weighting!$F$6</f>
        <v>#NUM!</v>
      </c>
      <c r="D8358" t="e">
        <f>IF(C8358=1,'Data Transformation'!$G$3+0.5*'Data Transformation'!$W$25,IF(C8359=1,D8359-'Data Transformation'!$W$25,FALSE))</f>
        <v>#NUM!</v>
      </c>
      <c r="E8358">
        <f t="array" ref="E8358">IF(ISLOGICAL(D8358),"",FREQUENCY(IF('Data Transformation'!$B$425:$B$8425='Bin Analysis'!$B8355,'Data Transformation'!$G$425:$G$8425),D8358))</f>
        <v>2001</v>
      </c>
      <c r="F8358">
        <f>IF(ISLOGICAL(D8358),"",E8358-E8357)</f>
        <v>0</v>
      </c>
      <c r="G8358">
        <f>Weighting!$H$6</f>
        <v>1</v>
      </c>
      <c r="H8358">
        <f t="array" ref="H8358">FREQUENCY(IF('Data Transformation'!$B$4:$B$8425=B8355,'Data Transformation'!$G$4:$G$8425),'Bin Analysis'!$B8358)</f>
        <v>2073</v>
      </c>
      <c r="I8358">
        <f>H8358-H8357</f>
        <v>2073</v>
      </c>
      <c r="J8358">
        <f>IF(I8358=0,0,1)</f>
        <v>1</v>
      </c>
      <c r="K8358" t="e">
        <f>J8358*Weighting!$W$6</f>
        <v>#NUM!</v>
      </c>
      <c r="M8358" s="14"/>
    </row>
    <row r="8359" spans="1:25" x14ac:dyDescent="0.25">
      <c r="A8359" s="32" t="str">
        <f>IF(Weighting!$P$7&gt;0,B8359,"")</f>
        <v/>
      </c>
      <c r="B8359" t="e">
        <f>Weighting!$C$7</f>
        <v>#DIV/0!</v>
      </c>
      <c r="C8359" t="e">
        <f>Weighting!$F$7</f>
        <v>#NUM!</v>
      </c>
      <c r="D8359" t="e">
        <f>IF(C8359=1,'Data Transformation'!$G$3+0.5*'Data Transformation'!$W$25,IF(C8360=1,D8360-'Data Transformation'!$W$25,FALSE))</f>
        <v>#NUM!</v>
      </c>
      <c r="E8359">
        <f t="array" ref="E8359">IF(ISLOGICAL(D8359),"",FREQUENCY(IF('Data Transformation'!$B$425:$B$8425='Bin Analysis'!$B8355,'Data Transformation'!$G$425:$G$8425),D8359))</f>
        <v>2001</v>
      </c>
      <c r="F8359">
        <f t="shared" ref="F8359:F8377" si="1044">IF(ISLOGICAL(D8359),"",E8359-E8358)</f>
        <v>0</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t="str">
        <f>IF(Weighting!$P$8&gt;0,B8360,"")</f>
        <v/>
      </c>
      <c r="B8360" t="e">
        <f>Weighting!$C$8</f>
        <v>#DIV/0!</v>
      </c>
      <c r="C8360" t="e">
        <f>Weighting!$F$8</f>
        <v>#NUM!</v>
      </c>
      <c r="D8360" t="e">
        <f>IF(C8360=1,'Data Transformation'!$G$3+0.5*'Data Transformation'!$W$25,IF(C8361=1,D8361-'Data Transformation'!$W$25,FALSE))</f>
        <v>#NUM!</v>
      </c>
      <c r="E8360">
        <f t="array" ref="E8360">IF(ISLOGICAL(D8360),"",FREQUENCY(IF('Data Transformation'!$B$425:$B$8425='Bin Analysis'!$B8355,'Data Transformation'!$G$425:$G$8425),D8360))</f>
        <v>2001</v>
      </c>
      <c r="F8360">
        <f t="shared" si="1044"/>
        <v>0</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t="str">
        <f>IF(Weighting!$P$9&gt;0,B8361,"")</f>
        <v/>
      </c>
      <c r="B8361" s="50" t="e">
        <f>Weighting!$C$9</f>
        <v>#DIV/0!</v>
      </c>
      <c r="C8361" t="e">
        <f>Weighting!$F$9</f>
        <v>#NUM!</v>
      </c>
      <c r="D8361" t="e">
        <f>IF(C8361=1,'Data Transformation'!$G$3+0.5*'Data Transformation'!$W$25,IF(C8362=1,D8362-'Data Transformation'!$W$25,FALSE))</f>
        <v>#NUM!</v>
      </c>
      <c r="E8361">
        <f t="array" ref="E8361">IF(ISLOGICAL(D8361),"",FREQUENCY(IF('Data Transformation'!$B$425:$B$8425='Bin Analysis'!$B8355,'Data Transformation'!$G$425:$G$8425),D8361))</f>
        <v>2001</v>
      </c>
      <c r="F8361">
        <f t="shared" si="1044"/>
        <v>0</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t="str">
        <f>IF(Weighting!$P$10&gt;0,B8362,"")</f>
        <v/>
      </c>
      <c r="B8362" t="e">
        <f>Weighting!$C$10</f>
        <v>#DIV/0!</v>
      </c>
      <c r="C8362" t="e">
        <f>Weighting!$F$10</f>
        <v>#NUM!</v>
      </c>
      <c r="D8362" t="e">
        <f>IF(C8362=1,'Data Transformation'!$G$3+0.5*'Data Transformation'!$W$25,IF(C8363=1,D8363-'Data Transformation'!$W$25,FALSE))</f>
        <v>#NUM!</v>
      </c>
      <c r="E8362">
        <f t="array" ref="E8362">IF(ISLOGICAL(D8362),"",FREQUENCY(IF('Data Transformation'!$B$425:$B$8425='Bin Analysis'!$B8355,'Data Transformation'!$G$425:$G$8425),D8362))</f>
        <v>2001</v>
      </c>
      <c r="F8362">
        <f t="shared" si="1044"/>
        <v>0</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t="str">
        <f>IF(Weighting!$P$11&gt;0,B8363,"")</f>
        <v/>
      </c>
      <c r="B8363" t="e">
        <f>Weighting!$C$11</f>
        <v>#DIV/0!</v>
      </c>
      <c r="C8363" t="e">
        <f>Weighting!$F$11</f>
        <v>#NUM!</v>
      </c>
      <c r="D8363" t="e">
        <f>IF(C8363=1,'Data Transformation'!$G$3+0.5*'Data Transformation'!$W$25,IF(C8364=1,D8364-'Data Transformation'!$W$25,FALSE))</f>
        <v>#NUM!</v>
      </c>
      <c r="E8363">
        <f t="array" ref="E8363">IF(ISLOGICAL(D8363),"",FREQUENCY(IF('Data Transformation'!$B$425:$B$8425='Bin Analysis'!$B8355,'Data Transformation'!$G$425:$G$8425),D8363))</f>
        <v>2001</v>
      </c>
      <c r="F8363">
        <f t="shared" si="1044"/>
        <v>0</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t="str">
        <f>IF(Weighting!$P$12&gt;0,B8364,"")</f>
        <v/>
      </c>
      <c r="B8364" t="e">
        <f>Weighting!$C$12</f>
        <v>#DIV/0!</v>
      </c>
      <c r="C8364" t="e">
        <f>Weighting!$F$12</f>
        <v>#NUM!</v>
      </c>
      <c r="D8364" t="e">
        <f>IF(C8364=1,'Data Transformation'!$G$3+0.5*'Data Transformation'!$W$25,IF(C8365=1,D8365-'Data Transformation'!$W$25,FALSE))</f>
        <v>#NUM!</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t="str">
        <f>IF(Weighting!$P$13&gt;0,B8365,"")</f>
        <v/>
      </c>
      <c r="B8365" t="e">
        <f>Weighting!$C$13</f>
        <v>#DIV/0!</v>
      </c>
      <c r="C8365" t="e">
        <f>Weighting!$F$13</f>
        <v>#NUM!</v>
      </c>
      <c r="D8365" t="e">
        <f>IF(C8365=1,'Data Transformation'!$G$3+0.5*'Data Transformation'!$W$25,IF(C8366=1,D8366-'Data Transformation'!$W$25,FALSE))</f>
        <v>#NUM!</v>
      </c>
      <c r="E8365">
        <f t="array" ref="E8365">IF(ISLOGICAL(D8365),"",FREQUENCY(IF('Data Transformation'!$B$425:$B$8425='Bin Analysis'!$B8355,'Data Transformation'!$G$425:$G$8425),D8365))</f>
        <v>2001</v>
      </c>
      <c r="F8365">
        <f t="shared" si="1044"/>
        <v>0</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t="str">
        <f>IF(Weighting!$P$14&gt;0,B8366,"")</f>
        <v/>
      </c>
      <c r="B8366" t="e">
        <f>Weighting!$C$14</f>
        <v>#DIV/0!</v>
      </c>
      <c r="C8366" t="e">
        <f>Weighting!$F$14</f>
        <v>#NUM!</v>
      </c>
      <c r="D8366" t="e">
        <f>IF(C8366=1,'Data Transformation'!$G$3+0.5*'Data Transformation'!$W$25,IF(C8367=1,D8367-'Data Transformation'!$W$25,FALSE))</f>
        <v>#NUM!</v>
      </c>
      <c r="E8366">
        <f t="array" ref="E8366">IF(ISLOGICAL(D8366),"",FREQUENCY(IF('Data Transformation'!$B$425:$B$8425='Bin Analysis'!$B8355,'Data Transformation'!$G$425:$G$8425),D8366))</f>
        <v>2001</v>
      </c>
      <c r="F8366">
        <f t="shared" si="1044"/>
        <v>0</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t="str">
        <f>IF(Weighting!$P$15&gt;0,B8367,"")</f>
        <v/>
      </c>
      <c r="B8367" t="e">
        <f>Weighting!$C$15</f>
        <v>#DIV/0!</v>
      </c>
      <c r="C8367" t="e">
        <f>Weighting!$F$15</f>
        <v>#NUM!</v>
      </c>
      <c r="D8367" t="e">
        <f>IF(C8367=1,'Data Transformation'!$G$3+0.5*'Data Transformation'!$W$25,IF(C8368=1,D8368-'Data Transformation'!$W$25,FALSE))</f>
        <v>#NUM!</v>
      </c>
      <c r="E8367">
        <f t="array" ref="E8367">IF(ISLOGICAL(D8367),"",FREQUENCY(IF('Data Transformation'!$B$425:$B$8425='Bin Analysis'!$B8355,'Data Transformation'!$G$425:$G$8425),D8367))</f>
        <v>2001</v>
      </c>
      <c r="F8367">
        <f t="shared" si="1044"/>
        <v>0</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t="e">
        <f>Weighting!$C$16</f>
        <v>#DIV/0!</v>
      </c>
      <c r="C8368" t="e">
        <f>Weighting!$F$16</f>
        <v>#NUM!</v>
      </c>
      <c r="D8368" t="e">
        <f>IF(C8368=1,'Data Transformation'!$G$3+0.5*'Data Transformation'!$W$25,IF(C8369=1,D8369-'Data Transformation'!$W$25,FALSE))</f>
        <v>#NUM!</v>
      </c>
      <c r="E8368">
        <f t="array" ref="E8368">IF(ISLOGICAL(D8368),"",FREQUENCY(IF('Data Transformation'!$B$425:$B$8425='Bin Analysis'!$B8355,'Data Transformation'!$G$425:$G$8425),D8368))</f>
        <v>2001</v>
      </c>
      <c r="F8368">
        <f t="shared" si="1044"/>
        <v>0</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t="e">
        <f>Weighting!$C$17</f>
        <v>#DIV/0!</v>
      </c>
      <c r="C8369" t="e">
        <f>Weighting!$F$17</f>
        <v>#NUM!</v>
      </c>
      <c r="D8369" t="e">
        <f>IF(C8369=1,'Data Transformation'!$G$3+0.5*'Data Transformation'!$W$25,IF(C8370=1,D8370-'Data Transformation'!$W$25,FALSE))</f>
        <v>#NUM!</v>
      </c>
      <c r="E8369">
        <f t="array" ref="E8369">IF(ISLOGICAL(D8369),"",FREQUENCY(IF('Data Transformation'!$B$425:$B$8425='Bin Analysis'!$B8355,'Data Transformation'!$G$425:$G$8425),D8369))</f>
        <v>2001</v>
      </c>
      <c r="F8369">
        <f t="shared" si="1044"/>
        <v>0</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t="e">
        <f>Weighting!$C$18</f>
        <v>#DIV/0!</v>
      </c>
      <c r="C8370" t="e">
        <f>Weighting!$F$18</f>
        <v>#NUM!</v>
      </c>
      <c r="D8370" t="e">
        <f>IF(C8370=1,'Data Transformation'!$G$3+0.5*'Data Transformation'!$W$25,IF(C8371=1,D8371-'Data Transformation'!$W$25,FALSE))</f>
        <v>#NUM!</v>
      </c>
      <c r="E8370">
        <f t="array" ref="E8370">IF(ISLOGICAL(D8370),"",FREQUENCY(IF('Data Transformation'!$B$425:$B$8425='Bin Analysis'!$B8355,'Data Transformation'!$G$425:$G$8425),D8370))</f>
        <v>2001</v>
      </c>
      <c r="F8370">
        <f t="shared" si="1044"/>
        <v>0</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t="e">
        <f>Weighting!$C$19</f>
        <v>#DIV/0!</v>
      </c>
      <c r="C8371" t="e">
        <f>Weighting!$F$19</f>
        <v>#NUM!</v>
      </c>
      <c r="D8371" t="e">
        <f>IF(C8371=1,'Data Transformation'!$G$3+0.5*'Data Transformation'!$W$25,IF(C8372=1,D8372-'Data Transformation'!$W$25,FALSE))</f>
        <v>#NUM!</v>
      </c>
      <c r="E8371">
        <f t="array" ref="E8371">IF(ISLOGICAL(D8371),"",FREQUENCY(IF('Data Transformation'!$B$425:$B$8425='Bin Analysis'!$B8355,'Data Transformation'!$G$425:$G$8425),D8371))</f>
        <v>2001</v>
      </c>
      <c r="F8371">
        <f t="shared" si="1044"/>
        <v>0</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t="e">
        <f>Weighting!$C$20</f>
        <v>#DIV/0!</v>
      </c>
      <c r="C8372" t="e">
        <f>Weighting!$F$20</f>
        <v>#NUM!</v>
      </c>
      <c r="D8372" t="e">
        <f>IF(C8372=1,'Data Transformation'!$G$3+0.5*'Data Transformation'!$W$25,IF(C8373=1,D8373-'Data Transformation'!$W$25,FALSE))</f>
        <v>#NUM!</v>
      </c>
      <c r="E8372">
        <f t="array" ref="E8372">IF(ISLOGICAL(D8372),"",FREQUENCY(IF('Data Transformation'!$B$425:$B$8425='Bin Analysis'!$B8355,'Data Transformation'!$G$425:$G$8425),D8372))</f>
        <v>2001</v>
      </c>
      <c r="F8372">
        <f t="shared" si="1044"/>
        <v>0</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t="e">
        <f>Weighting!$C$21</f>
        <v>#DIV/0!</v>
      </c>
      <c r="C8373" t="e">
        <f>Weighting!$F$21</f>
        <v>#NUM!</v>
      </c>
      <c r="D8373" t="e">
        <f>IF(C8373=1,'Data Transformation'!$G$3+0.5*'Data Transformation'!$W$25,IF(C8374=1,D8374-'Data Transformation'!$W$25,FALSE))</f>
        <v>#NUM!</v>
      </c>
      <c r="E8373">
        <f t="array" ref="E8373">IF(ISLOGICAL(D8373),"",FREQUENCY(IF('Data Transformation'!$B$425:$B$8425='Bin Analysis'!$B8355,'Data Transformation'!$G$425:$G$8425),D8373))</f>
        <v>2001</v>
      </c>
      <c r="F8373">
        <f t="shared" si="1044"/>
        <v>0</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t="e">
        <f>Weighting!$C$22</f>
        <v>#DIV/0!</v>
      </c>
      <c r="C8374" t="e">
        <f>Weighting!$F$22</f>
        <v>#NUM!</v>
      </c>
      <c r="D8374" t="e">
        <f>IF(C8374=1,'Data Transformation'!$G$3+0.5*'Data Transformation'!$W$25,IF(C8375=1,D8375-'Data Transformation'!$W$25,FALSE))</f>
        <v>#NUM!</v>
      </c>
      <c r="E8374">
        <f t="array" ref="E8374">IF(ISLOGICAL(D8374),"",FREQUENCY(IF('Data Transformation'!$B$425:$B$8425='Bin Analysis'!$B8355,'Data Transformation'!$G$425:$G$8425),D8374))</f>
        <v>2001</v>
      </c>
      <c r="F8374">
        <f t="shared" si="1044"/>
        <v>0</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t="e">
        <f>Weighting!$C$23</f>
        <v>#DIV/0!</v>
      </c>
      <c r="C8375" t="e">
        <f>Weighting!$F$23</f>
        <v>#NUM!</v>
      </c>
      <c r="D8375" t="e">
        <f>IF(C8375=1,'Data Transformation'!$G$3+0.5*'Data Transformation'!$W$25,IF(C8376=1,D8376-'Data Transformation'!$W$25,FALSE))</f>
        <v>#NUM!</v>
      </c>
      <c r="E8375">
        <f t="array" ref="E8375">IF(ISLOGICAL(D8375),"",FREQUENCY(IF('Data Transformation'!$B$425:$B$8425='Bin Analysis'!$B8355,'Data Transformation'!$G$425:$G$8425),D8375))</f>
        <v>2001</v>
      </c>
      <c r="F8375">
        <f t="shared" si="1044"/>
        <v>0</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t="e">
        <f>Weighting!$C$24</f>
        <v>#DIV/0!</v>
      </c>
      <c r="C8376" t="e">
        <f>Weighting!$F$24</f>
        <v>#NUM!</v>
      </c>
      <c r="D8376" t="e">
        <f>IF(C8376=1,'Data Transformation'!$G$3+0.5*'Data Transformation'!$W$25,IF(C8377=1,D8377-'Data Transformation'!$W$25,FALSE))</f>
        <v>#NUM!</v>
      </c>
      <c r="E8376">
        <f t="array" ref="E8376">IF(ISLOGICAL(D8376),"",FREQUENCY(IF('Data Transformation'!$B$425:$B$8425='Bin Analysis'!$B8355,'Data Transformation'!$G$425:$G$8425),D8376))</f>
        <v>2001</v>
      </c>
      <c r="F8376">
        <f t="shared" si="1044"/>
        <v>0</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t="e">
        <f>Weighting!$C$25</f>
        <v>#DIV/0!</v>
      </c>
      <c r="C8377" t="e">
        <f>Weighting!$F$25</f>
        <v>#NUM!</v>
      </c>
      <c r="D8377" t="e">
        <f>IF(C8377=1,'Data Transformation'!$G$3+0.5*'Data Transformation'!$W$25,IF(C8378=1,D8378-'Data Transformation'!$W$25,FALSE))</f>
        <v>#NUM!</v>
      </c>
      <c r="E8377">
        <f t="array" ref="E8377">IF(ISLOGICAL(D8377),"",FREQUENCY(IF('Data Transformation'!$B$425:$B$8425='Bin Analysis'!$B8355,'Data Transformation'!$G$425:$G$8425),D8377))</f>
        <v>2001</v>
      </c>
      <c r="F8377">
        <f t="shared" si="1044"/>
        <v>0</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67</v>
      </c>
      <c r="B8380" t="s">
        <v>47</v>
      </c>
      <c r="C8380" t="s">
        <v>5</v>
      </c>
      <c r="D8380" t="s">
        <v>100</v>
      </c>
      <c r="E8380" t="s">
        <v>101</v>
      </c>
      <c r="F8380" t="s">
        <v>102</v>
      </c>
      <c r="G8380" t="s">
        <v>70</v>
      </c>
      <c r="H8380" t="s">
        <v>31</v>
      </c>
      <c r="I8380" t="s">
        <v>32</v>
      </c>
      <c r="J8380" t="s">
        <v>46</v>
      </c>
      <c r="K8380" s="14" t="s">
        <v>45</v>
      </c>
      <c r="M8380" s="14"/>
      <c r="X8380" s="2">
        <v>0</v>
      </c>
      <c r="Y8380" s="2">
        <v>0</v>
      </c>
    </row>
    <row r="8381" spans="1:25" x14ac:dyDescent="0.25">
      <c r="A8381" s="32"/>
      <c r="D8381" t="e">
        <f>IF(C8381=1,'Data Transformation'!$G$3+0.5*'Data Transformation'!$W$25,IF(C8382=1,D8382-'Data Transformation'!$W$25,FALSE))</f>
        <v>#NUM!</v>
      </c>
      <c r="E8381">
        <f t="array" ref="E8381">IF(ISLOGICAL(D8381),"",FREQUENCY(IF('Data Transformation'!$B$425:$B$8425='Bin Analysis'!$B8379,'Data Transformation'!$G$425:$G$8425),D8381))</f>
        <v>2001</v>
      </c>
      <c r="F8381" t="e">
        <f>IF(ISLOGICAL(D8381),"",E8381-E8380)</f>
        <v>#VALUE!</v>
      </c>
      <c r="M8381" s="14"/>
    </row>
    <row r="8382" spans="1:25" x14ac:dyDescent="0.25">
      <c r="A8382" s="32" t="e">
        <f>IF(Weighting!$P$6&gt;0,B8382,"")</f>
        <v>#NUM!</v>
      </c>
      <c r="B8382" t="e">
        <f>Weighting!$C$6</f>
        <v>#DIV/0!</v>
      </c>
      <c r="C8382" t="e">
        <f>Weighting!$F$6</f>
        <v>#NUM!</v>
      </c>
      <c r="D8382" t="e">
        <f>IF(C8382=1,'Data Transformation'!$G$3+0.5*'Data Transformation'!$W$25,IF(C8383=1,D8383-'Data Transformation'!$W$25,FALSE))</f>
        <v>#NUM!</v>
      </c>
      <c r="E8382">
        <f t="array" ref="E8382">IF(ISLOGICAL(D8382),"",FREQUENCY(IF('Data Transformation'!$B$425:$B$8425='Bin Analysis'!$B8379,'Data Transformation'!$G$425:$G$8425),D8382))</f>
        <v>2001</v>
      </c>
      <c r="F8382">
        <f>IF(ISLOGICAL(D8382),"",E8382-E8381)</f>
        <v>0</v>
      </c>
      <c r="G8382">
        <f>Weighting!$H$6</f>
        <v>1</v>
      </c>
      <c r="H8382">
        <f t="array" ref="H8382">FREQUENCY(IF('Data Transformation'!$B$4:$B$8425=B8379,'Data Transformation'!$G$4:$G$8425),'Bin Analysis'!$B8382)</f>
        <v>2073</v>
      </c>
      <c r="I8382">
        <f>H8382-H8381</f>
        <v>2073</v>
      </c>
      <c r="J8382">
        <f>IF(I8382=0,0,1)</f>
        <v>1</v>
      </c>
      <c r="K8382" t="e">
        <f>J8382*Weighting!$W$6</f>
        <v>#NUM!</v>
      </c>
      <c r="M8382" s="14"/>
    </row>
    <row r="8383" spans="1:25" x14ac:dyDescent="0.25">
      <c r="A8383" s="32" t="str">
        <f>IF(Weighting!$P$7&gt;0,B8383,"")</f>
        <v/>
      </c>
      <c r="B8383" t="e">
        <f>Weighting!$C$7</f>
        <v>#DIV/0!</v>
      </c>
      <c r="C8383" t="e">
        <f>Weighting!$F$7</f>
        <v>#NUM!</v>
      </c>
      <c r="D8383" t="e">
        <f>IF(C8383=1,'Data Transformation'!$G$3+0.5*'Data Transformation'!$W$25,IF(C8384=1,D8384-'Data Transformation'!$W$25,FALSE))</f>
        <v>#NUM!</v>
      </c>
      <c r="E8383">
        <f t="array" ref="E8383">IF(ISLOGICAL(D8383),"",FREQUENCY(IF('Data Transformation'!$B$425:$B$8425='Bin Analysis'!$B8379,'Data Transformation'!$G$425:$G$8425),D8383))</f>
        <v>2001</v>
      </c>
      <c r="F8383">
        <f t="shared" ref="F8383:F8401" si="1047">IF(ISLOGICAL(D8383),"",E8383-E8382)</f>
        <v>0</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t="str">
        <f>IF(Weighting!$P$8&gt;0,B8384,"")</f>
        <v/>
      </c>
      <c r="B8384" t="e">
        <f>Weighting!$C$8</f>
        <v>#DIV/0!</v>
      </c>
      <c r="C8384" t="e">
        <f>Weighting!$F$8</f>
        <v>#NUM!</v>
      </c>
      <c r="D8384" t="e">
        <f>IF(C8384=1,'Data Transformation'!$G$3+0.5*'Data Transformation'!$W$25,IF(C8385=1,D8385-'Data Transformation'!$W$25,FALSE))</f>
        <v>#NUM!</v>
      </c>
      <c r="E8384">
        <f t="array" ref="E8384">IF(ISLOGICAL(D8384),"",FREQUENCY(IF('Data Transformation'!$B$425:$B$8425='Bin Analysis'!$B8379,'Data Transformation'!$G$425:$G$8425),D8384))</f>
        <v>2001</v>
      </c>
      <c r="F8384">
        <f t="shared" si="1047"/>
        <v>0</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t="str">
        <f>IF(Weighting!$P$9&gt;0,B8385,"")</f>
        <v/>
      </c>
      <c r="B8385" s="50" t="e">
        <f>Weighting!$C$9</f>
        <v>#DIV/0!</v>
      </c>
      <c r="C8385" t="e">
        <f>Weighting!$F$9</f>
        <v>#NUM!</v>
      </c>
      <c r="D8385" t="e">
        <f>IF(C8385=1,'Data Transformation'!$G$3+0.5*'Data Transformation'!$W$25,IF(C8386=1,D8386-'Data Transformation'!$W$25,FALSE))</f>
        <v>#NUM!</v>
      </c>
      <c r="E8385">
        <f t="array" ref="E8385">IF(ISLOGICAL(D8385),"",FREQUENCY(IF('Data Transformation'!$B$425:$B$8425='Bin Analysis'!$B8379,'Data Transformation'!$G$425:$G$8425),D8385))</f>
        <v>2001</v>
      </c>
      <c r="F8385">
        <f t="shared" si="1047"/>
        <v>0</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t="str">
        <f>IF(Weighting!$P$10&gt;0,B8386,"")</f>
        <v/>
      </c>
      <c r="B8386" t="e">
        <f>Weighting!$C$10</f>
        <v>#DIV/0!</v>
      </c>
      <c r="C8386" t="e">
        <f>Weighting!$F$10</f>
        <v>#NUM!</v>
      </c>
      <c r="D8386" t="e">
        <f>IF(C8386=1,'Data Transformation'!$G$3+0.5*'Data Transformation'!$W$25,IF(C8387=1,D8387-'Data Transformation'!$W$25,FALSE))</f>
        <v>#NUM!</v>
      </c>
      <c r="E8386">
        <f t="array" ref="E8386">IF(ISLOGICAL(D8386),"",FREQUENCY(IF('Data Transformation'!$B$425:$B$8425='Bin Analysis'!$B8379,'Data Transformation'!$G$425:$G$8425),D8386))</f>
        <v>2001</v>
      </c>
      <c r="F8386">
        <f t="shared" si="1047"/>
        <v>0</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t="str">
        <f>IF(Weighting!$P$11&gt;0,B8387,"")</f>
        <v/>
      </c>
      <c r="B8387" t="e">
        <f>Weighting!$C$11</f>
        <v>#DIV/0!</v>
      </c>
      <c r="C8387" t="e">
        <f>Weighting!$F$11</f>
        <v>#NUM!</v>
      </c>
      <c r="D8387" t="e">
        <f>IF(C8387=1,'Data Transformation'!$G$3+0.5*'Data Transformation'!$W$25,IF(C8388=1,D8388-'Data Transformation'!$W$25,FALSE))</f>
        <v>#NUM!</v>
      </c>
      <c r="E8387">
        <f t="array" ref="E8387">IF(ISLOGICAL(D8387),"",FREQUENCY(IF('Data Transformation'!$B$425:$B$8425='Bin Analysis'!$B8379,'Data Transformation'!$G$425:$G$8425),D8387))</f>
        <v>2001</v>
      </c>
      <c r="F8387">
        <f t="shared" si="1047"/>
        <v>0</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t="str">
        <f>IF(Weighting!$P$12&gt;0,B8388,"")</f>
        <v/>
      </c>
      <c r="B8388" t="e">
        <f>Weighting!$C$12</f>
        <v>#DIV/0!</v>
      </c>
      <c r="C8388" t="e">
        <f>Weighting!$F$12</f>
        <v>#NUM!</v>
      </c>
      <c r="D8388" t="e">
        <f>IF(C8388=1,'Data Transformation'!$G$3+0.5*'Data Transformation'!$W$25,IF(C8389=1,D8389-'Data Transformation'!$W$25,FALSE))</f>
        <v>#NUM!</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t="str">
        <f>IF(Weighting!$P$13&gt;0,B8389,"")</f>
        <v/>
      </c>
      <c r="B8389" t="e">
        <f>Weighting!$C$13</f>
        <v>#DIV/0!</v>
      </c>
      <c r="C8389" t="e">
        <f>Weighting!$F$13</f>
        <v>#NUM!</v>
      </c>
      <c r="D8389" t="e">
        <f>IF(C8389=1,'Data Transformation'!$G$3+0.5*'Data Transformation'!$W$25,IF(C8390=1,D8390-'Data Transformation'!$W$25,FALSE))</f>
        <v>#NUM!</v>
      </c>
      <c r="E8389">
        <f t="array" ref="E8389">IF(ISLOGICAL(D8389),"",FREQUENCY(IF('Data Transformation'!$B$425:$B$8425='Bin Analysis'!$B8379,'Data Transformation'!$G$425:$G$8425),D8389))</f>
        <v>2001</v>
      </c>
      <c r="F8389">
        <f t="shared" si="1047"/>
        <v>0</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t="str">
        <f>IF(Weighting!$P$14&gt;0,B8390,"")</f>
        <v/>
      </c>
      <c r="B8390" t="e">
        <f>Weighting!$C$14</f>
        <v>#DIV/0!</v>
      </c>
      <c r="C8390" t="e">
        <f>Weighting!$F$14</f>
        <v>#NUM!</v>
      </c>
      <c r="D8390" t="e">
        <f>IF(C8390=1,'Data Transformation'!$G$3+0.5*'Data Transformation'!$W$25,IF(C8391=1,D8391-'Data Transformation'!$W$25,FALSE))</f>
        <v>#NUM!</v>
      </c>
      <c r="E8390">
        <f t="array" ref="E8390">IF(ISLOGICAL(D8390),"",FREQUENCY(IF('Data Transformation'!$B$425:$B$8425='Bin Analysis'!$B8379,'Data Transformation'!$G$425:$G$8425),D8390))</f>
        <v>2001</v>
      </c>
      <c r="F8390">
        <f t="shared" si="1047"/>
        <v>0</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t="str">
        <f>IF(Weighting!$P$15&gt;0,B8391,"")</f>
        <v/>
      </c>
      <c r="B8391" t="e">
        <f>Weighting!$C$15</f>
        <v>#DIV/0!</v>
      </c>
      <c r="C8391" t="e">
        <f>Weighting!$F$15</f>
        <v>#NUM!</v>
      </c>
      <c r="D8391" t="e">
        <f>IF(C8391=1,'Data Transformation'!$G$3+0.5*'Data Transformation'!$W$25,IF(C8392=1,D8392-'Data Transformation'!$W$25,FALSE))</f>
        <v>#NUM!</v>
      </c>
      <c r="E8391">
        <f t="array" ref="E8391">IF(ISLOGICAL(D8391),"",FREQUENCY(IF('Data Transformation'!$B$425:$B$8425='Bin Analysis'!$B8379,'Data Transformation'!$G$425:$G$8425),D8391))</f>
        <v>2001</v>
      </c>
      <c r="F8391">
        <f t="shared" si="1047"/>
        <v>0</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t="e">
        <f>Weighting!$C$16</f>
        <v>#DIV/0!</v>
      </c>
      <c r="C8392" t="e">
        <f>Weighting!$F$16</f>
        <v>#NUM!</v>
      </c>
      <c r="D8392" t="e">
        <f>IF(C8392=1,'Data Transformation'!$G$3+0.5*'Data Transformation'!$W$25,IF(C8393=1,D8393-'Data Transformation'!$W$25,FALSE))</f>
        <v>#NUM!</v>
      </c>
      <c r="E8392">
        <f t="array" ref="E8392">IF(ISLOGICAL(D8392),"",FREQUENCY(IF('Data Transformation'!$B$425:$B$8425='Bin Analysis'!$B8379,'Data Transformation'!$G$425:$G$8425),D8392))</f>
        <v>2001</v>
      </c>
      <c r="F8392">
        <f t="shared" si="1047"/>
        <v>0</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t="e">
        <f>Weighting!$C$17</f>
        <v>#DIV/0!</v>
      </c>
      <c r="C8393" t="e">
        <f>Weighting!$F$17</f>
        <v>#NUM!</v>
      </c>
      <c r="D8393" t="e">
        <f>IF(C8393=1,'Data Transformation'!$G$3+0.5*'Data Transformation'!$W$25,IF(C8394=1,D8394-'Data Transformation'!$W$25,FALSE))</f>
        <v>#NUM!</v>
      </c>
      <c r="E8393">
        <f t="array" ref="E8393">IF(ISLOGICAL(D8393),"",FREQUENCY(IF('Data Transformation'!$B$425:$B$8425='Bin Analysis'!$B8379,'Data Transformation'!$G$425:$G$8425),D8393))</f>
        <v>2001</v>
      </c>
      <c r="F8393">
        <f t="shared" si="1047"/>
        <v>0</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t="e">
        <f>Weighting!$C$18</f>
        <v>#DIV/0!</v>
      </c>
      <c r="C8394" t="e">
        <f>Weighting!$F$18</f>
        <v>#NUM!</v>
      </c>
      <c r="D8394" t="e">
        <f>IF(C8394=1,'Data Transformation'!$G$3+0.5*'Data Transformation'!$W$25,IF(C8395=1,D8395-'Data Transformation'!$W$25,FALSE))</f>
        <v>#NUM!</v>
      </c>
      <c r="E8394">
        <f t="array" ref="E8394">IF(ISLOGICAL(D8394),"",FREQUENCY(IF('Data Transformation'!$B$425:$B$8425='Bin Analysis'!$B8379,'Data Transformation'!$G$425:$G$8425),D8394))</f>
        <v>2001</v>
      </c>
      <c r="F8394">
        <f t="shared" si="1047"/>
        <v>0</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t="e">
        <f>Weighting!$C$19</f>
        <v>#DIV/0!</v>
      </c>
      <c r="C8395" t="e">
        <f>Weighting!$F$19</f>
        <v>#NUM!</v>
      </c>
      <c r="D8395" t="e">
        <f>IF(C8395=1,'Data Transformation'!$G$3+0.5*'Data Transformation'!$W$25,IF(C8396=1,D8396-'Data Transformation'!$W$25,FALSE))</f>
        <v>#NUM!</v>
      </c>
      <c r="E8395">
        <f t="array" ref="E8395">IF(ISLOGICAL(D8395),"",FREQUENCY(IF('Data Transformation'!$B$425:$B$8425='Bin Analysis'!$B8379,'Data Transformation'!$G$425:$G$8425),D8395))</f>
        <v>2001</v>
      </c>
      <c r="F8395">
        <f t="shared" si="1047"/>
        <v>0</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t="e">
        <f>Weighting!$C$20</f>
        <v>#DIV/0!</v>
      </c>
      <c r="C8396" t="e">
        <f>Weighting!$F$20</f>
        <v>#NUM!</v>
      </c>
      <c r="D8396" t="e">
        <f>IF(C8396=1,'Data Transformation'!$G$3+0.5*'Data Transformation'!$W$25,IF(C8397=1,D8397-'Data Transformation'!$W$25,FALSE))</f>
        <v>#NUM!</v>
      </c>
      <c r="E8396">
        <f t="array" ref="E8396">IF(ISLOGICAL(D8396),"",FREQUENCY(IF('Data Transformation'!$B$425:$B$8425='Bin Analysis'!$B8379,'Data Transformation'!$G$425:$G$8425),D8396))</f>
        <v>2001</v>
      </c>
      <c r="F8396">
        <f t="shared" si="1047"/>
        <v>0</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t="e">
        <f>Weighting!$C$21</f>
        <v>#DIV/0!</v>
      </c>
      <c r="C8397" t="e">
        <f>Weighting!$F$21</f>
        <v>#NUM!</v>
      </c>
      <c r="D8397" t="e">
        <f>IF(C8397=1,'Data Transformation'!$G$3+0.5*'Data Transformation'!$W$25,IF(C8398=1,D8398-'Data Transformation'!$W$25,FALSE))</f>
        <v>#NUM!</v>
      </c>
      <c r="E8397">
        <f t="array" ref="E8397">IF(ISLOGICAL(D8397),"",FREQUENCY(IF('Data Transformation'!$B$425:$B$8425='Bin Analysis'!$B8379,'Data Transformation'!$G$425:$G$8425),D8397))</f>
        <v>2001</v>
      </c>
      <c r="F8397">
        <f t="shared" si="1047"/>
        <v>0</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t="e">
        <f>Weighting!$C$22</f>
        <v>#DIV/0!</v>
      </c>
      <c r="C8398" t="e">
        <f>Weighting!$F$22</f>
        <v>#NUM!</v>
      </c>
      <c r="D8398" t="e">
        <f>IF(C8398=1,'Data Transformation'!$G$3+0.5*'Data Transformation'!$W$25,IF(C8399=1,D8399-'Data Transformation'!$W$25,FALSE))</f>
        <v>#NUM!</v>
      </c>
      <c r="E8398">
        <f t="array" ref="E8398">IF(ISLOGICAL(D8398),"",FREQUENCY(IF('Data Transformation'!$B$425:$B$8425='Bin Analysis'!$B8379,'Data Transformation'!$G$425:$G$8425),D8398))</f>
        <v>2001</v>
      </c>
      <c r="F8398">
        <f t="shared" si="1047"/>
        <v>0</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t="e">
        <f>Weighting!$C$23</f>
        <v>#DIV/0!</v>
      </c>
      <c r="C8399" t="e">
        <f>Weighting!$F$23</f>
        <v>#NUM!</v>
      </c>
      <c r="D8399" t="e">
        <f>IF(C8399=1,'Data Transformation'!$G$3+0.5*'Data Transformation'!$W$25,IF(C8400=1,D8400-'Data Transformation'!$W$25,FALSE))</f>
        <v>#NUM!</v>
      </c>
      <c r="E8399">
        <f t="array" ref="E8399">IF(ISLOGICAL(D8399),"",FREQUENCY(IF('Data Transformation'!$B$425:$B$8425='Bin Analysis'!$B8379,'Data Transformation'!$G$425:$G$8425),D8399))</f>
        <v>2001</v>
      </c>
      <c r="F8399">
        <f t="shared" si="1047"/>
        <v>0</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t="e">
        <f>Weighting!$C$24</f>
        <v>#DIV/0!</v>
      </c>
      <c r="C8400" t="e">
        <f>Weighting!$F$24</f>
        <v>#NUM!</v>
      </c>
      <c r="D8400" t="e">
        <f>IF(C8400=1,'Data Transformation'!$G$3+0.5*'Data Transformation'!$W$25,IF(C8401=1,D8401-'Data Transformation'!$W$25,FALSE))</f>
        <v>#NUM!</v>
      </c>
      <c r="E8400">
        <f t="array" ref="E8400">IF(ISLOGICAL(D8400),"",FREQUENCY(IF('Data Transformation'!$B$425:$B$8425='Bin Analysis'!$B8379,'Data Transformation'!$G$425:$G$8425),D8400))</f>
        <v>2001</v>
      </c>
      <c r="F8400">
        <f t="shared" si="1047"/>
        <v>0</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t="e">
        <f>Weighting!$C$25</f>
        <v>#DIV/0!</v>
      </c>
      <c r="C8401" t="e">
        <f>Weighting!$F$25</f>
        <v>#NUM!</v>
      </c>
      <c r="D8401" t="e">
        <f>IF(C8401=1,'Data Transformation'!$G$3+0.5*'Data Transformation'!$W$25,IF(C8402=1,D8402-'Data Transformation'!$W$25,FALSE))</f>
        <v>#NUM!</v>
      </c>
      <c r="E8401">
        <f t="array" ref="E8401">IF(ISLOGICAL(D8401),"",FREQUENCY(IF('Data Transformation'!$B$425:$B$8425='Bin Analysis'!$B8379,'Data Transformation'!$G$425:$G$8425),D8401))</f>
        <v>2001</v>
      </c>
      <c r="F8401">
        <f t="shared" si="1047"/>
        <v>0</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7"/>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67</v>
      </c>
      <c r="B8404" t="s">
        <v>47</v>
      </c>
      <c r="C8404" t="s">
        <v>5</v>
      </c>
      <c r="D8404" t="s">
        <v>100</v>
      </c>
      <c r="E8404" t="s">
        <v>101</v>
      </c>
      <c r="F8404" t="s">
        <v>102</v>
      </c>
      <c r="G8404" t="s">
        <v>70</v>
      </c>
      <c r="H8404" t="s">
        <v>31</v>
      </c>
      <c r="I8404" t="s">
        <v>32</v>
      </c>
      <c r="J8404" t="s">
        <v>46</v>
      </c>
      <c r="K8404" s="14" t="s">
        <v>45</v>
      </c>
      <c r="M8404" s="14"/>
      <c r="X8404" s="2">
        <v>0</v>
      </c>
      <c r="Y8404" s="2">
        <v>0</v>
      </c>
    </row>
    <row r="8405" spans="1:25" x14ac:dyDescent="0.25">
      <c r="A8405" s="32"/>
      <c r="D8405" t="e">
        <f>IF(C8405=1,'Data Transformation'!$G$3+0.5*'Data Transformation'!$W$25,IF(C8406=1,D8406-'Data Transformation'!$W$25,FALSE))</f>
        <v>#NUM!</v>
      </c>
      <c r="E8405">
        <f t="array" ref="E8405">IF(ISLOGICAL(D8405),"",FREQUENCY(IF('Data Transformation'!$B$425:$B$8425='Bin Analysis'!$B8403,'Data Transformation'!$G$425:$G$8425),D8405))</f>
        <v>2001</v>
      </c>
      <c r="F8405" t="e">
        <f>IF(ISLOGICAL(D8405),"",E8405-E8404)</f>
        <v>#VALUE!</v>
      </c>
      <c r="M8405" s="14"/>
    </row>
    <row r="8406" spans="1:25" x14ac:dyDescent="0.25">
      <c r="A8406" s="32" t="e">
        <f>IF(Weighting!$P$6&gt;0,B8406,"")</f>
        <v>#NUM!</v>
      </c>
      <c r="B8406" t="e">
        <f>Weighting!$C$6</f>
        <v>#DIV/0!</v>
      </c>
      <c r="C8406" t="e">
        <f>Weighting!$F$6</f>
        <v>#NUM!</v>
      </c>
      <c r="D8406" t="e">
        <f>IF(C8406=1,'Data Transformation'!$G$3+0.5*'Data Transformation'!$W$25,IF(C8407=1,D8407-'Data Transformation'!$W$25,FALSE))</f>
        <v>#NUM!</v>
      </c>
      <c r="E8406">
        <f t="array" ref="E8406">IF(ISLOGICAL(D8406),"",FREQUENCY(IF('Data Transformation'!$B$425:$B$8425='Bin Analysis'!$B8403,'Data Transformation'!$G$425:$G$8425),D8406))</f>
        <v>2001</v>
      </c>
      <c r="F8406">
        <f>IF(ISLOGICAL(D8406),"",E8406-E8405)</f>
        <v>0</v>
      </c>
      <c r="G8406">
        <f>Weighting!$H$6</f>
        <v>1</v>
      </c>
      <c r="H8406">
        <f t="array" ref="H8406">FREQUENCY(IF('Data Transformation'!$B$4:$B$8425=B8403,'Data Transformation'!$G$4:$G$8425),'Bin Analysis'!$B8406)</f>
        <v>2073</v>
      </c>
      <c r="I8406">
        <f>H8406-H8405</f>
        <v>2073</v>
      </c>
      <c r="J8406">
        <f>IF(I8406=0,0,1)</f>
        <v>1</v>
      </c>
      <c r="K8406" t="e">
        <f>J8406*Weighting!$W$6</f>
        <v>#NUM!</v>
      </c>
      <c r="M8406" s="14"/>
    </row>
    <row r="8407" spans="1:25" x14ac:dyDescent="0.25">
      <c r="A8407" s="32" t="str">
        <f>IF(Weighting!$P$7&gt;0,B8407,"")</f>
        <v/>
      </c>
      <c r="B8407" t="e">
        <f>Weighting!$C$7</f>
        <v>#DIV/0!</v>
      </c>
      <c r="C8407" t="e">
        <f>Weighting!$F$7</f>
        <v>#NUM!</v>
      </c>
      <c r="D8407" t="e">
        <f>IF(C8407=1,'Data Transformation'!$G$3+0.5*'Data Transformation'!$W$25,IF(C8408=1,D8408-'Data Transformation'!$W$25,FALSE))</f>
        <v>#NUM!</v>
      </c>
      <c r="E8407">
        <f t="array" ref="E8407">IF(ISLOGICAL(D8407),"",FREQUENCY(IF('Data Transformation'!$B$425:$B$8425='Bin Analysis'!$B8403,'Data Transformation'!$G$425:$G$8425),D8407))</f>
        <v>2001</v>
      </c>
      <c r="F8407">
        <f t="shared" ref="F8407:F8425" si="1050">IF(ISLOGICAL(D8407),"",E8407-E8406)</f>
        <v>0</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t="str">
        <f>IF(Weighting!$P$8&gt;0,B8408,"")</f>
        <v/>
      </c>
      <c r="B8408" t="e">
        <f>Weighting!$C$8</f>
        <v>#DIV/0!</v>
      </c>
      <c r="C8408" t="e">
        <f>Weighting!$F$8</f>
        <v>#NUM!</v>
      </c>
      <c r="D8408" t="e">
        <f>IF(C8408=1,'Data Transformation'!$G$3+0.5*'Data Transformation'!$W$25,IF(C8409=1,D8409-'Data Transformation'!$W$25,FALSE))</f>
        <v>#NUM!</v>
      </c>
      <c r="E8408">
        <f t="array" ref="E8408">IF(ISLOGICAL(D8408),"",FREQUENCY(IF('Data Transformation'!$B$425:$B$8425='Bin Analysis'!$B8403,'Data Transformation'!$G$425:$G$8425),D8408))</f>
        <v>2001</v>
      </c>
      <c r="F8408">
        <f t="shared" si="1050"/>
        <v>0</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t="str">
        <f>IF(Weighting!$P$9&gt;0,B8409,"")</f>
        <v/>
      </c>
      <c r="B8409" s="50" t="e">
        <f>Weighting!$C$9</f>
        <v>#DIV/0!</v>
      </c>
      <c r="C8409" t="e">
        <f>Weighting!$F$9</f>
        <v>#NUM!</v>
      </c>
      <c r="D8409" t="e">
        <f>IF(C8409=1,'Data Transformation'!$G$3+0.5*'Data Transformation'!$W$25,IF(C8410=1,D8410-'Data Transformation'!$W$25,FALSE))</f>
        <v>#NUM!</v>
      </c>
      <c r="E8409">
        <f t="array" ref="E8409">IF(ISLOGICAL(D8409),"",FREQUENCY(IF('Data Transformation'!$B$425:$B$8425='Bin Analysis'!$B8403,'Data Transformation'!$G$425:$G$8425),D8409))</f>
        <v>2001</v>
      </c>
      <c r="F8409">
        <f t="shared" si="1050"/>
        <v>0</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t="str">
        <f>IF(Weighting!$P$10&gt;0,B8410,"")</f>
        <v/>
      </c>
      <c r="B8410" t="e">
        <f>Weighting!$C$10</f>
        <v>#DIV/0!</v>
      </c>
      <c r="C8410" t="e">
        <f>Weighting!$F$10</f>
        <v>#NUM!</v>
      </c>
      <c r="D8410" t="e">
        <f>IF(C8410=1,'Data Transformation'!$G$3+0.5*'Data Transformation'!$W$25,IF(C8411=1,D8411-'Data Transformation'!$W$25,FALSE))</f>
        <v>#NUM!</v>
      </c>
      <c r="E8410">
        <f t="array" ref="E8410">IF(ISLOGICAL(D8410),"",FREQUENCY(IF('Data Transformation'!$B$425:$B$8425='Bin Analysis'!$B8403,'Data Transformation'!$G$425:$G$8425),D8410))</f>
        <v>2001</v>
      </c>
      <c r="F8410">
        <f t="shared" si="1050"/>
        <v>0</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t="str">
        <f>IF(Weighting!$P$11&gt;0,B8411,"")</f>
        <v/>
      </c>
      <c r="B8411" t="e">
        <f>Weighting!$C$11</f>
        <v>#DIV/0!</v>
      </c>
      <c r="C8411" t="e">
        <f>Weighting!$F$11</f>
        <v>#NUM!</v>
      </c>
      <c r="D8411" t="e">
        <f>IF(C8411=1,'Data Transformation'!$G$3+0.5*'Data Transformation'!$W$25,IF(C8412=1,D8412-'Data Transformation'!$W$25,FALSE))</f>
        <v>#NUM!</v>
      </c>
      <c r="E8411">
        <f t="array" ref="E8411">IF(ISLOGICAL(D8411),"",FREQUENCY(IF('Data Transformation'!$B$425:$B$8425='Bin Analysis'!$B8403,'Data Transformation'!$G$425:$G$8425),D8411))</f>
        <v>2001</v>
      </c>
      <c r="F8411">
        <f t="shared" si="1050"/>
        <v>0</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t="str">
        <f>IF(Weighting!$P$12&gt;0,B8412,"")</f>
        <v/>
      </c>
      <c r="B8412" t="e">
        <f>Weighting!$C$12</f>
        <v>#DIV/0!</v>
      </c>
      <c r="C8412" t="e">
        <f>Weighting!$F$12</f>
        <v>#NUM!</v>
      </c>
      <c r="D8412" t="e">
        <f>IF(C8412=1,'Data Transformation'!$G$3+0.5*'Data Transformation'!$W$25,IF(C8413=1,D8413-'Data Transformation'!$W$25,FALSE))</f>
        <v>#NUM!</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t="str">
        <f>IF(Weighting!$P$13&gt;0,B8413,"")</f>
        <v/>
      </c>
      <c r="B8413" t="e">
        <f>Weighting!$C$13</f>
        <v>#DIV/0!</v>
      </c>
      <c r="C8413" t="e">
        <f>Weighting!$F$13</f>
        <v>#NUM!</v>
      </c>
      <c r="D8413" t="e">
        <f>IF(C8413=1,'Data Transformation'!$G$3+0.5*'Data Transformation'!$W$25,IF(C8414=1,D8414-'Data Transformation'!$W$25,FALSE))</f>
        <v>#NUM!</v>
      </c>
      <c r="E8413">
        <f t="array" ref="E8413">IF(ISLOGICAL(D8413),"",FREQUENCY(IF('Data Transformation'!$B$425:$B$8425='Bin Analysis'!$B8403,'Data Transformation'!$G$425:$G$8425),D8413))</f>
        <v>2001</v>
      </c>
      <c r="F8413">
        <f t="shared" si="1050"/>
        <v>0</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t="str">
        <f>IF(Weighting!$P$14&gt;0,B8414,"")</f>
        <v/>
      </c>
      <c r="B8414" t="e">
        <f>Weighting!$C$14</f>
        <v>#DIV/0!</v>
      </c>
      <c r="C8414" t="e">
        <f>Weighting!$F$14</f>
        <v>#NUM!</v>
      </c>
      <c r="D8414" t="e">
        <f>IF(C8414=1,'Data Transformation'!$G$3+0.5*'Data Transformation'!$W$25,IF(C8415=1,D8415-'Data Transformation'!$W$25,FALSE))</f>
        <v>#NUM!</v>
      </c>
      <c r="E8414">
        <f t="array" ref="E8414">IF(ISLOGICAL(D8414),"",FREQUENCY(IF('Data Transformation'!$B$425:$B$8425='Bin Analysis'!$B8403,'Data Transformation'!$G$425:$G$8425),D8414))</f>
        <v>2001</v>
      </c>
      <c r="F8414">
        <f t="shared" si="1050"/>
        <v>0</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t="str">
        <f>IF(Weighting!$P$15&gt;0,B8415,"")</f>
        <v/>
      </c>
      <c r="B8415" t="e">
        <f>Weighting!$C$15</f>
        <v>#DIV/0!</v>
      </c>
      <c r="C8415" t="e">
        <f>Weighting!$F$15</f>
        <v>#NUM!</v>
      </c>
      <c r="D8415" t="e">
        <f>IF(C8415=1,'Data Transformation'!$G$3+0.5*'Data Transformation'!$W$25,IF(C8416=1,D8416-'Data Transformation'!$W$25,FALSE))</f>
        <v>#NUM!</v>
      </c>
      <c r="E8415">
        <f t="array" ref="E8415">IF(ISLOGICAL(D8415),"",FREQUENCY(IF('Data Transformation'!$B$425:$B$8425='Bin Analysis'!$B8403,'Data Transformation'!$G$425:$G$8425),D8415))</f>
        <v>2001</v>
      </c>
      <c r="F8415">
        <f t="shared" si="1050"/>
        <v>0</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t="e">
        <f>Weighting!$C$16</f>
        <v>#DIV/0!</v>
      </c>
      <c r="C8416" t="e">
        <f>Weighting!$F$16</f>
        <v>#NUM!</v>
      </c>
      <c r="D8416" t="e">
        <f>IF(C8416=1,'Data Transformation'!$G$3+0.5*'Data Transformation'!$W$25,IF(C8417=1,D8417-'Data Transformation'!$W$25,FALSE))</f>
        <v>#NUM!</v>
      </c>
      <c r="E8416">
        <f t="array" ref="E8416">IF(ISLOGICAL(D8416),"",FREQUENCY(IF('Data Transformation'!$B$425:$B$8425='Bin Analysis'!$B8403,'Data Transformation'!$G$425:$G$8425),D8416))</f>
        <v>2001</v>
      </c>
      <c r="F8416">
        <f t="shared" si="1050"/>
        <v>0</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t="e">
        <f>Weighting!$C$17</f>
        <v>#DIV/0!</v>
      </c>
      <c r="C8417" t="e">
        <f>Weighting!$F$17</f>
        <v>#NUM!</v>
      </c>
      <c r="D8417" t="e">
        <f>IF(C8417=1,'Data Transformation'!$G$3+0.5*'Data Transformation'!$W$25,IF(C8418=1,D8418-'Data Transformation'!$W$25,FALSE))</f>
        <v>#NUM!</v>
      </c>
      <c r="E8417">
        <f t="array" ref="E8417">IF(ISLOGICAL(D8417),"",FREQUENCY(IF('Data Transformation'!$B$425:$B$8425='Bin Analysis'!$B8403,'Data Transformation'!$G$425:$G$8425),D8417))</f>
        <v>2001</v>
      </c>
      <c r="F8417">
        <f t="shared" si="1050"/>
        <v>0</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t="e">
        <f>Weighting!$C$18</f>
        <v>#DIV/0!</v>
      </c>
      <c r="C8418" t="e">
        <f>Weighting!$F$18</f>
        <v>#NUM!</v>
      </c>
      <c r="D8418" t="e">
        <f>IF(C8418=1,'Data Transformation'!$G$3+0.5*'Data Transformation'!$W$25,IF(C8419=1,D8419-'Data Transformation'!$W$25,FALSE))</f>
        <v>#NUM!</v>
      </c>
      <c r="E8418">
        <f t="array" ref="E8418">IF(ISLOGICAL(D8418),"",FREQUENCY(IF('Data Transformation'!$B$425:$B$8425='Bin Analysis'!$B8403,'Data Transformation'!$G$425:$G$8425),D8418))</f>
        <v>2001</v>
      </c>
      <c r="F8418">
        <f t="shared" si="1050"/>
        <v>0</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t="e">
        <f>Weighting!$C$19</f>
        <v>#DIV/0!</v>
      </c>
      <c r="C8419" t="e">
        <f>Weighting!$F$19</f>
        <v>#NUM!</v>
      </c>
      <c r="D8419" t="e">
        <f>IF(C8419=1,'Data Transformation'!$G$3+0.5*'Data Transformation'!$W$25,IF(C8420=1,D8420-'Data Transformation'!$W$25,FALSE))</f>
        <v>#NUM!</v>
      </c>
      <c r="E8419">
        <f t="array" ref="E8419">IF(ISLOGICAL(D8419),"",FREQUENCY(IF('Data Transformation'!$B$425:$B$8425='Bin Analysis'!$B8403,'Data Transformation'!$G$425:$G$8425),D8419))</f>
        <v>2001</v>
      </c>
      <c r="F8419">
        <f t="shared" si="1050"/>
        <v>0</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t="e">
        <f>Weighting!$C$20</f>
        <v>#DIV/0!</v>
      </c>
      <c r="C8420" t="e">
        <f>Weighting!$F$20</f>
        <v>#NUM!</v>
      </c>
      <c r="D8420" t="e">
        <f>IF(C8420=1,'Data Transformation'!$G$3+0.5*'Data Transformation'!$W$25,IF(C8421=1,D8421-'Data Transformation'!$W$25,FALSE))</f>
        <v>#NUM!</v>
      </c>
      <c r="E8420">
        <f t="array" ref="E8420">IF(ISLOGICAL(D8420),"",FREQUENCY(IF('Data Transformation'!$B$425:$B$8425='Bin Analysis'!$B8403,'Data Transformation'!$G$425:$G$8425),D8420))</f>
        <v>2001</v>
      </c>
      <c r="F8420">
        <f t="shared" si="1050"/>
        <v>0</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t="e">
        <f>Weighting!$C$21</f>
        <v>#DIV/0!</v>
      </c>
      <c r="C8421" t="e">
        <f>Weighting!$F$21</f>
        <v>#NUM!</v>
      </c>
      <c r="D8421" t="e">
        <f>IF(C8421=1,'Data Transformation'!$G$3+0.5*'Data Transformation'!$W$25,IF(C8422=1,D8422-'Data Transformation'!$W$25,FALSE))</f>
        <v>#NUM!</v>
      </c>
      <c r="E8421">
        <f t="array" ref="E8421">IF(ISLOGICAL(D8421),"",FREQUENCY(IF('Data Transformation'!$B$425:$B$8425='Bin Analysis'!$B8403,'Data Transformation'!$G$425:$G$8425),D8421))</f>
        <v>2001</v>
      </c>
      <c r="F8421">
        <f t="shared" si="1050"/>
        <v>0</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t="e">
        <f>Weighting!$C$22</f>
        <v>#DIV/0!</v>
      </c>
      <c r="C8422" t="e">
        <f>Weighting!$F$22</f>
        <v>#NUM!</v>
      </c>
      <c r="D8422" t="e">
        <f>IF(C8422=1,'Data Transformation'!$G$3+0.5*'Data Transformation'!$W$25,IF(C8423=1,D8423-'Data Transformation'!$W$25,FALSE))</f>
        <v>#NUM!</v>
      </c>
      <c r="E8422">
        <f t="array" ref="E8422">IF(ISLOGICAL(D8422),"",FREQUENCY(IF('Data Transformation'!$B$425:$B$8425='Bin Analysis'!$B8403,'Data Transformation'!$G$425:$G$8425),D8422))</f>
        <v>2001</v>
      </c>
      <c r="F8422">
        <f t="shared" si="1050"/>
        <v>0</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t="e">
        <f>Weighting!$C$23</f>
        <v>#DIV/0!</v>
      </c>
      <c r="C8423" t="e">
        <f>Weighting!$F$23</f>
        <v>#NUM!</v>
      </c>
      <c r="D8423" t="e">
        <f>IF(C8423=1,'Data Transformation'!$G$3+0.5*'Data Transformation'!$W$25,IF(C8424=1,D8424-'Data Transformation'!$W$25,FALSE))</f>
        <v>#NUM!</v>
      </c>
      <c r="E8423">
        <f t="array" ref="E8423">IF(ISLOGICAL(D8423),"",FREQUENCY(IF('Data Transformation'!$B$425:$B$8425='Bin Analysis'!$B8403,'Data Transformation'!$G$425:$G$8425),D8423))</f>
        <v>2001</v>
      </c>
      <c r="F8423">
        <f t="shared" si="1050"/>
        <v>0</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t="e">
        <f>Weighting!$C$24</f>
        <v>#DIV/0!</v>
      </c>
      <c r="C8424" t="e">
        <f>Weighting!$F$24</f>
        <v>#NUM!</v>
      </c>
      <c r="D8424" t="e">
        <f>IF(C8424=1,'Data Transformation'!$G$3+0.5*'Data Transformation'!$W$25,IF(C8425=1,D8425-'Data Transformation'!$W$25,FALSE))</f>
        <v>#NUM!</v>
      </c>
      <c r="E8424">
        <f t="array" ref="E8424">IF(ISLOGICAL(D8424),"",FREQUENCY(IF('Data Transformation'!$B$425:$B$8425='Bin Analysis'!$B8403,'Data Transformation'!$G$425:$G$8425),D8424))</f>
        <v>2001</v>
      </c>
      <c r="F8424">
        <f t="shared" si="1050"/>
        <v>0</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t="e">
        <f>Weighting!$C$25</f>
        <v>#DIV/0!</v>
      </c>
      <c r="C8425" t="e">
        <f>Weighting!$F$25</f>
        <v>#NUM!</v>
      </c>
      <c r="D8425" t="e">
        <f>IF(C8425=1,'Data Transformation'!$G$3+0.5*'Data Transformation'!$W$25,IF(C8426=1,D8426-'Data Transformation'!$W$25,FALSE))</f>
        <v>#NUM!</v>
      </c>
      <c r="E8425">
        <f t="array" ref="E8425">IF(ISLOGICAL(D8425),"",FREQUENCY(IF('Data Transformation'!$B$425:$B$8425='Bin Analysis'!$B8403,'Data Transformation'!$G$425:$G$8425),D8425))</f>
        <v>2001</v>
      </c>
      <c r="F8425">
        <f t="shared" si="1050"/>
        <v>0</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7"/>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7"/>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7"/>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7"/>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7"/>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7"/>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7"/>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7"/>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7"/>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7"/>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7"/>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7"/>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7"/>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7"/>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7"/>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7"/>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7"/>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How to use this calculator</vt:lpstr>
      <vt:lpstr>Input and Summary Results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2026-02-02T15:32:42Z</dcterms:modified>
</cp:coreProperties>
</file>